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4.xml" ContentType="application/vnd.openxmlformats-officedocument.drawingml.chartshape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My Drive\WORK\Finance\სტატისტიკა\2026\"/>
    </mc:Choice>
  </mc:AlternateContent>
  <xr:revisionPtr revIDLastSave="0" documentId="8_{1CBE70F9-5D0D-4753-84AA-D010775D98C1}" xr6:coauthVersionLast="47" xr6:coauthVersionMax="47" xr10:uidLastSave="{00000000-0000-0000-0000-000000000000}"/>
  <bookViews>
    <workbookView xWindow="-108" yWindow="-108" windowWidth="23256" windowHeight="13896" tabRatio="851" firstSheet="1" activeTab="1" xr2:uid="{00000000-000D-0000-FFFF-FFFF00000000}"/>
  </bookViews>
  <sheets>
    <sheet name="Marketing Data" sheetId="8" state="hidden" r:id="rId1"/>
    <sheet name="Marketing Charts" sheetId="10" r:id="rId2"/>
    <sheet name="Charts" sheetId="17" r:id="rId3"/>
    <sheet name="REPORT" sheetId="16" r:id="rId4"/>
    <sheet name="LIST" sheetId="18" r:id="rId5"/>
    <sheet name="SALES" sheetId="19" r:id="rId6"/>
    <sheet name="Consolidate" sheetId="20" r:id="rId7"/>
  </sheets>
  <definedNames>
    <definedName name="_xlnm._FilterDatabase" localSheetId="6" hidden="1">Consolidate!$A$1:$Q$34</definedName>
    <definedName name="_xlnm._FilterDatabase" localSheetId="4" hidden="1">LIST!$A$3:$Q$2743</definedName>
    <definedName name="_xlnm._FilterDatabase" localSheetId="0" hidden="1">'Marketing Data'!$A$2:$H$15979</definedName>
    <definedName name="_xlnm._FilterDatabase" localSheetId="5" hidden="1">SALES!$A$1:$U$2346</definedName>
    <definedName name="NativeTimeline_Date">#N/A</definedName>
    <definedName name="Slicer_Project">#N/A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 i="8" l="1"/>
  <c r="A15886" i="8"/>
  <c r="A15885" i="8"/>
  <c r="A15884" i="8"/>
  <c r="A15881" i="8"/>
  <c r="A15882" i="8"/>
  <c r="A15883" i="8"/>
  <c r="A15880" i="8" l="1"/>
  <c r="A15879" i="8" l="1"/>
  <c r="A15878" i="8"/>
  <c r="A15877" i="8"/>
  <c r="A15876" i="8"/>
  <c r="A15875" i="8"/>
  <c r="A15874" i="8"/>
  <c r="A15873" i="8"/>
  <c r="A15872" i="8"/>
  <c r="A15871" i="8"/>
  <c r="A15870" i="8"/>
  <c r="A15869" i="8"/>
  <c r="A15868" i="8"/>
  <c r="A15867" i="8"/>
  <c r="A15866" i="8"/>
  <c r="A15865" i="8"/>
  <c r="A15864" i="8"/>
  <c r="A15863" i="8"/>
  <c r="A15862" i="8"/>
  <c r="A15861" i="8"/>
  <c r="A15860" i="8"/>
  <c r="A15859" i="8"/>
  <c r="A15858" i="8"/>
  <c r="A15857" i="8"/>
  <c r="A15856" i="8"/>
  <c r="A15855" i="8"/>
  <c r="A15854" i="8"/>
  <c r="A15853" i="8"/>
  <c r="A15852" i="8"/>
  <c r="A15851" i="8"/>
  <c r="A15850" i="8"/>
  <c r="A15849" i="8"/>
  <c r="A15848" i="8"/>
  <c r="A15847" i="8"/>
  <c r="A15846" i="8"/>
  <c r="A15845" i="8"/>
  <c r="A15844" i="8"/>
  <c r="A15843" i="8"/>
  <c r="A15842" i="8"/>
  <c r="A15841" i="8"/>
  <c r="A15840" i="8"/>
  <c r="A15839" i="8"/>
  <c r="A15838" i="8"/>
  <c r="A15837" i="8"/>
  <c r="A15836" i="8"/>
  <c r="A15835" i="8"/>
  <c r="A15834" i="8"/>
  <c r="A15833" i="8"/>
  <c r="A15832" i="8"/>
  <c r="A15831" i="8"/>
  <c r="A15830" i="8"/>
  <c r="A15829" i="8"/>
  <c r="A15828" i="8"/>
  <c r="A15827" i="8"/>
  <c r="A15826" i="8"/>
  <c r="A15825" i="8"/>
  <c r="A15824" i="8"/>
  <c r="A15823" i="8"/>
  <c r="A15822" i="8"/>
  <c r="A15821" i="8"/>
  <c r="A15820" i="8"/>
  <c r="A15819" i="8"/>
  <c r="A15818" i="8"/>
  <c r="A15817" i="8"/>
  <c r="A15816" i="8"/>
  <c r="A15815" i="8"/>
  <c r="A15814" i="8"/>
  <c r="A15813" i="8"/>
  <c r="A15812" i="8"/>
  <c r="A15811" i="8"/>
  <c r="A15810" i="8"/>
  <c r="A15809" i="8"/>
  <c r="A15808" i="8"/>
  <c r="A15807" i="8"/>
  <c r="A15806" i="8"/>
  <c r="A15805" i="8"/>
  <c r="A15804" i="8"/>
  <c r="A15803" i="8"/>
  <c r="A15802" i="8"/>
  <c r="A15801" i="8"/>
  <c r="A15800" i="8"/>
  <c r="A15799" i="8"/>
  <c r="A15798" i="8"/>
  <c r="A15797" i="8"/>
  <c r="A15796" i="8"/>
  <c r="A15795" i="8"/>
  <c r="A15794" i="8"/>
  <c r="A15793" i="8"/>
  <c r="A15792" i="8"/>
  <c r="A15791" i="8"/>
  <c r="A15790" i="8"/>
  <c r="A15789" i="8"/>
  <c r="A15788" i="8"/>
  <c r="A15787" i="8"/>
  <c r="A15786" i="8"/>
  <c r="A15785" i="8"/>
  <c r="A15784" i="8"/>
  <c r="A15783" i="8"/>
  <c r="A15782" i="8"/>
  <c r="A15781" i="8"/>
  <c r="A15780" i="8"/>
  <c r="A15779" i="8"/>
  <c r="A15778" i="8"/>
  <c r="A15777" i="8"/>
  <c r="A15776" i="8"/>
  <c r="A15775" i="8"/>
  <c r="A15774" i="8"/>
  <c r="A15773" i="8"/>
  <c r="A15772" i="8"/>
  <c r="A15771" i="8"/>
  <c r="A15770" i="8"/>
  <c r="A15769" i="8"/>
  <c r="A15768" i="8"/>
  <c r="A15767" i="8"/>
  <c r="A15766" i="8"/>
  <c r="A15765" i="8"/>
  <c r="A15764" i="8"/>
  <c r="A15763" i="8"/>
  <c r="A15762" i="8"/>
  <c r="A15761" i="8"/>
  <c r="A15760" i="8"/>
  <c r="A15759" i="8"/>
  <c r="A15758" i="8"/>
  <c r="A15757" i="8"/>
  <c r="A15756" i="8"/>
  <c r="A15755" i="8"/>
  <c r="A15754" i="8"/>
  <c r="A15753" i="8"/>
  <c r="A15752" i="8"/>
  <c r="A15751" i="8"/>
  <c r="A15750" i="8"/>
  <c r="A15749" i="8"/>
  <c r="A15748" i="8"/>
  <c r="A15747" i="8"/>
  <c r="A15746" i="8"/>
  <c r="A15745" i="8"/>
  <c r="A15744" i="8"/>
  <c r="A15743" i="8"/>
  <c r="A15742" i="8"/>
  <c r="A15741" i="8"/>
  <c r="A15740" i="8"/>
  <c r="A15739" i="8"/>
  <c r="A15738" i="8"/>
  <c r="A15737" i="8"/>
  <c r="A15736" i="8"/>
  <c r="A15735" i="8"/>
  <c r="A15734" i="8"/>
  <c r="A15733" i="8"/>
  <c r="A15732" i="8"/>
  <c r="A15731" i="8"/>
  <c r="A15730" i="8"/>
  <c r="A15681" i="8"/>
  <c r="A15682" i="8"/>
  <c r="A15683" i="8"/>
  <c r="A15684" i="8"/>
  <c r="A15685" i="8"/>
  <c r="A15686" i="8"/>
  <c r="A15687" i="8"/>
  <c r="A15688" i="8"/>
  <c r="A15689" i="8"/>
  <c r="A15690" i="8"/>
  <c r="A15691" i="8"/>
  <c r="A15692" i="8"/>
  <c r="A15693" i="8"/>
  <c r="A15694" i="8"/>
  <c r="A15695" i="8"/>
  <c r="A15696" i="8"/>
  <c r="A15697" i="8"/>
  <c r="A15698" i="8"/>
  <c r="A15699" i="8"/>
  <c r="A15700" i="8"/>
  <c r="A15701" i="8"/>
  <c r="A15702" i="8"/>
  <c r="A15703" i="8"/>
  <c r="A15704" i="8"/>
  <c r="A15705" i="8"/>
  <c r="A15706" i="8"/>
  <c r="A15707" i="8"/>
  <c r="A15708" i="8"/>
  <c r="A15709" i="8"/>
  <c r="A15710" i="8"/>
  <c r="A15711" i="8"/>
  <c r="A15712" i="8"/>
  <c r="A15713" i="8"/>
  <c r="A15714" i="8"/>
  <c r="A15715" i="8"/>
  <c r="A15716" i="8"/>
  <c r="A15717" i="8"/>
  <c r="A15718" i="8"/>
  <c r="A15719" i="8"/>
  <c r="A15720" i="8"/>
  <c r="A15721" i="8"/>
  <c r="A15722" i="8"/>
  <c r="A15723" i="8"/>
  <c r="A15724" i="8"/>
  <c r="A15725" i="8"/>
  <c r="A15726" i="8"/>
  <c r="A15727" i="8"/>
  <c r="A15728" i="8"/>
  <c r="A15729" i="8"/>
  <c r="A15680" i="8"/>
  <c r="C2021" i="18"/>
  <c r="C2020" i="18"/>
  <c r="C2019" i="18"/>
  <c r="C2018" i="18"/>
  <c r="C2017" i="18"/>
  <c r="C2016" i="18"/>
  <c r="C2015" i="18"/>
  <c r="C2014" i="18"/>
  <c r="C2013" i="18"/>
  <c r="C2012" i="18"/>
  <c r="C2011" i="18"/>
  <c r="C2010" i="18"/>
  <c r="C2009" i="18"/>
  <c r="C2008" i="18"/>
  <c r="C2007" i="18"/>
  <c r="C2006" i="18"/>
  <c r="C2005" i="18"/>
  <c r="C2004" i="18"/>
  <c r="C2003" i="18"/>
  <c r="C2002" i="18"/>
  <c r="C2001" i="18"/>
  <c r="C2000" i="18"/>
  <c r="C1999" i="18"/>
  <c r="C1998" i="18"/>
  <c r="C1997" i="18"/>
  <c r="C1996" i="18"/>
  <c r="C1995" i="18"/>
  <c r="C1994" i="18"/>
  <c r="C1993" i="18"/>
  <c r="C1992" i="18"/>
  <c r="C1991" i="18"/>
  <c r="C1990" i="18"/>
  <c r="O68" i="17"/>
  <c r="N68" i="17"/>
  <c r="M68" i="17"/>
  <c r="L68" i="17"/>
  <c r="K68" i="17"/>
  <c r="J68" i="17"/>
  <c r="I68" i="17"/>
  <c r="H68" i="17"/>
  <c r="G68" i="17"/>
  <c r="F68" i="17"/>
  <c r="E68" i="17"/>
  <c r="D68" i="17"/>
  <c r="O69" i="17"/>
  <c r="N69" i="17"/>
  <c r="M69" i="17"/>
  <c r="L69" i="17"/>
  <c r="K69" i="17"/>
  <c r="J69" i="17"/>
  <c r="I69" i="17"/>
  <c r="H69" i="17"/>
  <c r="G69" i="17"/>
  <c r="F69" i="17"/>
  <c r="E69" i="17"/>
  <c r="D69" i="17"/>
  <c r="C2348" i="19" l="1"/>
  <c r="C2347" i="19"/>
  <c r="L36" i="20"/>
  <c r="L37" i="20"/>
  <c r="L38" i="20"/>
  <c r="L39" i="20"/>
  <c r="L40" i="20"/>
  <c r="L41" i="20"/>
  <c r="L42" i="20"/>
  <c r="L35" i="20"/>
  <c r="B36" i="20"/>
  <c r="C36" i="20" s="1"/>
  <c r="B37" i="20"/>
  <c r="C37" i="20" s="1"/>
  <c r="B38" i="20"/>
  <c r="C38" i="20" s="1"/>
  <c r="B39" i="20"/>
  <c r="C39" i="20"/>
  <c r="B40" i="20"/>
  <c r="C40" i="20" s="1"/>
  <c r="B41" i="20"/>
  <c r="C41" i="20" s="1"/>
  <c r="B42" i="20"/>
  <c r="C42" i="20" s="1"/>
  <c r="B35" i="20"/>
  <c r="C35" i="20" s="1"/>
  <c r="C2346" i="19"/>
  <c r="C2345" i="19"/>
  <c r="C2344" i="19"/>
  <c r="C2343" i="19"/>
  <c r="C2342" i="19"/>
  <c r="C2341" i="19"/>
  <c r="C2340" i="19"/>
  <c r="C2339" i="19"/>
  <c r="C2338" i="19"/>
  <c r="C2337" i="19"/>
  <c r="C2336" i="19"/>
  <c r="C2335" i="19"/>
  <c r="C2334" i="19"/>
  <c r="C2333" i="19"/>
  <c r="C2332" i="19"/>
  <c r="C2331" i="19"/>
  <c r="C2330" i="19"/>
  <c r="C2329" i="19"/>
  <c r="C2328" i="19"/>
  <c r="C2327" i="19"/>
  <c r="C2326" i="19"/>
  <c r="C2325" i="19"/>
  <c r="C2324" i="19"/>
  <c r="C2323" i="19"/>
  <c r="C2322" i="19"/>
  <c r="C2321" i="19"/>
  <c r="C2320" i="19"/>
  <c r="C2319" i="19"/>
  <c r="C2318" i="19"/>
  <c r="C2317" i="19"/>
  <c r="C2316" i="19"/>
  <c r="C2315" i="19"/>
  <c r="C2314" i="19"/>
  <c r="C2313" i="19"/>
  <c r="C2312" i="19"/>
  <c r="C2578" i="18" l="1"/>
  <c r="C2579" i="18"/>
  <c r="C2580" i="18"/>
  <c r="C2581" i="18"/>
  <c r="C2582" i="18"/>
  <c r="C2583" i="18"/>
  <c r="C2584" i="18"/>
  <c r="C2585" i="18"/>
  <c r="C2586" i="18"/>
  <c r="C2587" i="18"/>
  <c r="C2588" i="18"/>
  <c r="C2577" i="18"/>
  <c r="C2576" i="18"/>
  <c r="CC1" i="16"/>
  <c r="CC34" i="16" s="1"/>
  <c r="CC33" i="16"/>
  <c r="CC35" i="16"/>
  <c r="CC40" i="16"/>
  <c r="CC41" i="16"/>
  <c r="CC43" i="16"/>
  <c r="CC48" i="16"/>
  <c r="CC49" i="16"/>
  <c r="CC58" i="16"/>
  <c r="CC60" i="16"/>
  <c r="CC61" i="16"/>
  <c r="CC63" i="16"/>
  <c r="CC64" i="16"/>
  <c r="CC65" i="16"/>
  <c r="CC69" i="16"/>
  <c r="CC73" i="16"/>
  <c r="CC78" i="16"/>
  <c r="CC79" i="16"/>
  <c r="CC85" i="16"/>
  <c r="CC88" i="16"/>
  <c r="CC90" i="16"/>
  <c r="CC91" i="16"/>
  <c r="CC93" i="16"/>
  <c r="CC94" i="16"/>
  <c r="CC95" i="16"/>
  <c r="CC96" i="16"/>
  <c r="CC99" i="16"/>
  <c r="CC101" i="16"/>
  <c r="CC108" i="16"/>
  <c r="CC109" i="16"/>
  <c r="CC112" i="16"/>
  <c r="CC115" i="16"/>
  <c r="CC118" i="16"/>
  <c r="CC120" i="16"/>
  <c r="CC121" i="16"/>
  <c r="C2743" i="18"/>
  <c r="C2742" i="18"/>
  <c r="C2741" i="18"/>
  <c r="C2740" i="18"/>
  <c r="C2739" i="18"/>
  <c r="C2738" i="18"/>
  <c r="C2737" i="18"/>
  <c r="C2736" i="18"/>
  <c r="C2735" i="18"/>
  <c r="C2734" i="18"/>
  <c r="C2733" i="18"/>
  <c r="C2732" i="18"/>
  <c r="C2731" i="18"/>
  <c r="C2730" i="18"/>
  <c r="C2729" i="18"/>
  <c r="C2728" i="18"/>
  <c r="C2727" i="18"/>
  <c r="C2726" i="18"/>
  <c r="C2725" i="18"/>
  <c r="C2724" i="18"/>
  <c r="C2723" i="18"/>
  <c r="C2722" i="18"/>
  <c r="C2721" i="18"/>
  <c r="C2720" i="18"/>
  <c r="C2719" i="18"/>
  <c r="C2718" i="18"/>
  <c r="C2717" i="18"/>
  <c r="C2716" i="18"/>
  <c r="C2715" i="18"/>
  <c r="C2714" i="18"/>
  <c r="C2713" i="18"/>
  <c r="C2712" i="18"/>
  <c r="C2711" i="18"/>
  <c r="C2710" i="18"/>
  <c r="C2709" i="18"/>
  <c r="C2708" i="18"/>
  <c r="C2707" i="18"/>
  <c r="C2706" i="18"/>
  <c r="C2705" i="18"/>
  <c r="C2704" i="18"/>
  <c r="C2703" i="18"/>
  <c r="C2702" i="18"/>
  <c r="C2701" i="18"/>
  <c r="C2700" i="18"/>
  <c r="C2699" i="18"/>
  <c r="C2698" i="18"/>
  <c r="C2697" i="18"/>
  <c r="C2696" i="18"/>
  <c r="C2695" i="18"/>
  <c r="C2694" i="18"/>
  <c r="C2693" i="18"/>
  <c r="C2692" i="18"/>
  <c r="C2691" i="18"/>
  <c r="C2690" i="18"/>
  <c r="C2689" i="18"/>
  <c r="C2688" i="18"/>
  <c r="C2687" i="18"/>
  <c r="C2686" i="18"/>
  <c r="C2685" i="18"/>
  <c r="L1960" i="19"/>
  <c r="C1961" i="19"/>
  <c r="C1792" i="18"/>
  <c r="C1791" i="18"/>
  <c r="BZ58" i="16"/>
  <c r="CA58" i="16"/>
  <c r="CB58" i="16"/>
  <c r="BZ60" i="16"/>
  <c r="CA60" i="16"/>
  <c r="CB60" i="16"/>
  <c r="BZ61" i="16"/>
  <c r="CA61" i="16"/>
  <c r="CB61" i="16"/>
  <c r="BZ52" i="16"/>
  <c r="CA52" i="16"/>
  <c r="CB52" i="16"/>
  <c r="BZ54" i="16"/>
  <c r="CA54" i="16"/>
  <c r="CB54" i="16"/>
  <c r="BZ55" i="16"/>
  <c r="CA55" i="16"/>
  <c r="CB55" i="16"/>
  <c r="CB48" i="16"/>
  <c r="CB49" i="16"/>
  <c r="BZ48" i="16"/>
  <c r="CA48" i="16"/>
  <c r="BZ49" i="16"/>
  <c r="CA49" i="16"/>
  <c r="M2275" i="19"/>
  <c r="C2275" i="19"/>
  <c r="M2311" i="19"/>
  <c r="C2311" i="19"/>
  <c r="C2302" i="19"/>
  <c r="C2303" i="19"/>
  <c r="C2304" i="19"/>
  <c r="C2305" i="19"/>
  <c r="C2306" i="19"/>
  <c r="C2307" i="19"/>
  <c r="C2308" i="19"/>
  <c r="C2309" i="19"/>
  <c r="C2310" i="19"/>
  <c r="CC123" i="16" l="1"/>
  <c r="CC129" i="16"/>
  <c r="CC125" i="16"/>
  <c r="CC131" i="16"/>
  <c r="CC150" i="16"/>
  <c r="CC139" i="16"/>
  <c r="CC145" i="16"/>
  <c r="CC151" i="16"/>
  <c r="CC148" i="16"/>
  <c r="CC124" i="16"/>
  <c r="CC138" i="16"/>
  <c r="CC103" i="16"/>
  <c r="CC133" i="16" s="1"/>
  <c r="CC71" i="16"/>
  <c r="CC55" i="16"/>
  <c r="CC39" i="16"/>
  <c r="CC70" i="16"/>
  <c r="CC54" i="16"/>
  <c r="CC100" i="16"/>
  <c r="CC84" i="16"/>
  <c r="CC52" i="16"/>
  <c r="CC36" i="16"/>
  <c r="CC114" i="16"/>
  <c r="CC82" i="16"/>
  <c r="CC142" i="16" s="1"/>
  <c r="CC66" i="16"/>
  <c r="C2301" i="19"/>
  <c r="C2300" i="19"/>
  <c r="C2299" i="19"/>
  <c r="C2298" i="19"/>
  <c r="C2297" i="19"/>
  <c r="C2296" i="19"/>
  <c r="C2295" i="19"/>
  <c r="C2294" i="19"/>
  <c r="C2293" i="19"/>
  <c r="C2292" i="19"/>
  <c r="C2291" i="19"/>
  <c r="C2290" i="19"/>
  <c r="C2289" i="19"/>
  <c r="C2288" i="19"/>
  <c r="C2287" i="19"/>
  <c r="C2286" i="19"/>
  <c r="C2285" i="19"/>
  <c r="C2284" i="19"/>
  <c r="C2283" i="19"/>
  <c r="C2282" i="19"/>
  <c r="C2281" i="19"/>
  <c r="C2280" i="19"/>
  <c r="C2279" i="19"/>
  <c r="C2278" i="19"/>
  <c r="C2277" i="19"/>
  <c r="C2276" i="19"/>
  <c r="C2274" i="19"/>
  <c r="C2273" i="19"/>
  <c r="C2272" i="19"/>
  <c r="C2271" i="19"/>
  <c r="C2270" i="19"/>
  <c r="C2269" i="19"/>
  <c r="C2268" i="19"/>
  <c r="C2267" i="19"/>
  <c r="CB1" i="16"/>
  <c r="CB40" i="16" s="1"/>
  <c r="CB33" i="16"/>
  <c r="CB34" i="16"/>
  <c r="CB35" i="16"/>
  <c r="CB36" i="16"/>
  <c r="CB39" i="16"/>
  <c r="CB64" i="16"/>
  <c r="CB65" i="16"/>
  <c r="CB66" i="16"/>
  <c r="CB69" i="16"/>
  <c r="CB70" i="16"/>
  <c r="CB71" i="16"/>
  <c r="CB78" i="16"/>
  <c r="CB82" i="16"/>
  <c r="CB84" i="16"/>
  <c r="CB85" i="16"/>
  <c r="CB93" i="16"/>
  <c r="CB94" i="16"/>
  <c r="CB96" i="16"/>
  <c r="CB99" i="16"/>
  <c r="CB100" i="16"/>
  <c r="CB101" i="16"/>
  <c r="CB103" i="16"/>
  <c r="CB108" i="16"/>
  <c r="CB109" i="16"/>
  <c r="CB112" i="16"/>
  <c r="CB114" i="16"/>
  <c r="CB115" i="16"/>
  <c r="CB118" i="16"/>
  <c r="Q61" i="17"/>
  <c r="Q60" i="17"/>
  <c r="Q59" i="17"/>
  <c r="Q58" i="17"/>
  <c r="Q57" i="17"/>
  <c r="Q56" i="17"/>
  <c r="A3" i="8"/>
  <c r="Y1" i="8"/>
  <c r="X1" i="8"/>
  <c r="B3" i="20"/>
  <c r="C3" i="20" s="1"/>
  <c r="L3" i="20"/>
  <c r="M3" i="20"/>
  <c r="B4" i="20"/>
  <c r="C4" i="20" s="1"/>
  <c r="C5" i="20"/>
  <c r="C6" i="20"/>
  <c r="C7" i="20"/>
  <c r="C8" i="20"/>
  <c r="C9" i="20"/>
  <c r="C10" i="20"/>
  <c r="C11" i="20"/>
  <c r="C12" i="20"/>
  <c r="C13" i="20"/>
  <c r="C14" i="20"/>
  <c r="C15" i="20"/>
  <c r="C16" i="20"/>
  <c r="C17" i="20"/>
  <c r="L20" i="20"/>
  <c r="L21" i="20"/>
  <c r="L22" i="20"/>
  <c r="C23" i="20"/>
  <c r="C24" i="20"/>
  <c r="B25" i="20"/>
  <c r="C25" i="20" s="1"/>
  <c r="B26" i="20"/>
  <c r="C26" i="20" s="1"/>
  <c r="C27" i="20"/>
  <c r="L27" i="20"/>
  <c r="C28" i="20"/>
  <c r="L28" i="20"/>
  <c r="B29" i="20"/>
  <c r="C29" i="20" s="1"/>
  <c r="B30" i="20"/>
  <c r="C30" i="20"/>
  <c r="B31" i="20"/>
  <c r="C31" i="20" s="1"/>
  <c r="B32" i="20"/>
  <c r="C32" i="20" s="1"/>
  <c r="B33" i="20"/>
  <c r="C33" i="20" s="1"/>
  <c r="B34" i="20"/>
  <c r="C34" i="20" s="1"/>
  <c r="B2" i="19"/>
  <c r="B3" i="19"/>
  <c r="C3" i="19" s="1"/>
  <c r="B4" i="19"/>
  <c r="C4" i="19" s="1"/>
  <c r="B5" i="19"/>
  <c r="C5" i="19" s="1"/>
  <c r="B6" i="19"/>
  <c r="C6" i="19" s="1"/>
  <c r="B7" i="19"/>
  <c r="C7" i="19" s="1"/>
  <c r="B8" i="19"/>
  <c r="C8" i="19" s="1"/>
  <c r="B9" i="19"/>
  <c r="C9" i="19" s="1"/>
  <c r="B10" i="19"/>
  <c r="C10" i="19" s="1"/>
  <c r="B11" i="19"/>
  <c r="C11" i="19" s="1"/>
  <c r="B12" i="19"/>
  <c r="C12" i="19" s="1"/>
  <c r="B13" i="19"/>
  <c r="C13" i="19" s="1"/>
  <c r="B14" i="19"/>
  <c r="C14" i="19" s="1"/>
  <c r="B15" i="19"/>
  <c r="C15" i="19" s="1"/>
  <c r="B16" i="19"/>
  <c r="C16" i="19" s="1"/>
  <c r="B17" i="19"/>
  <c r="C17" i="19" s="1"/>
  <c r="B18" i="19"/>
  <c r="C18" i="19" s="1"/>
  <c r="B19" i="19"/>
  <c r="C19" i="19" s="1"/>
  <c r="B20" i="19"/>
  <c r="C20" i="19" s="1"/>
  <c r="B21" i="19"/>
  <c r="C21" i="19" s="1"/>
  <c r="B22" i="19"/>
  <c r="C22" i="19" s="1"/>
  <c r="B23" i="19"/>
  <c r="C23" i="19" s="1"/>
  <c r="B24" i="19"/>
  <c r="C24" i="19" s="1"/>
  <c r="B25" i="19"/>
  <c r="C25" i="19" s="1"/>
  <c r="B26" i="19"/>
  <c r="C26" i="19" s="1"/>
  <c r="B27" i="19"/>
  <c r="C27" i="19" s="1"/>
  <c r="B28" i="19"/>
  <c r="C28" i="19" s="1"/>
  <c r="B29" i="19"/>
  <c r="C29" i="19" s="1"/>
  <c r="B30" i="19"/>
  <c r="C30" i="19" s="1"/>
  <c r="B31" i="19"/>
  <c r="C31" i="19" s="1"/>
  <c r="B32" i="19"/>
  <c r="C32" i="19" s="1"/>
  <c r="B33" i="19"/>
  <c r="C33" i="19" s="1"/>
  <c r="B34" i="19"/>
  <c r="C34" i="19" s="1"/>
  <c r="B35" i="19"/>
  <c r="C35" i="19" s="1"/>
  <c r="B36" i="19"/>
  <c r="C36" i="19" s="1"/>
  <c r="B37" i="19"/>
  <c r="C37" i="19" s="1"/>
  <c r="B38" i="19"/>
  <c r="C38" i="19" s="1"/>
  <c r="B39" i="19"/>
  <c r="C39" i="19" s="1"/>
  <c r="B40" i="19"/>
  <c r="C40" i="19" s="1"/>
  <c r="B41" i="19"/>
  <c r="C41" i="19" s="1"/>
  <c r="B42" i="19"/>
  <c r="C42" i="19" s="1"/>
  <c r="B43" i="19"/>
  <c r="C43" i="19" s="1"/>
  <c r="B44" i="19"/>
  <c r="C44" i="19" s="1"/>
  <c r="B45" i="19"/>
  <c r="C45" i="19" s="1"/>
  <c r="B46" i="19"/>
  <c r="C46" i="19" s="1"/>
  <c r="B47" i="19"/>
  <c r="C47" i="19" s="1"/>
  <c r="B48" i="19"/>
  <c r="C48" i="19" s="1"/>
  <c r="B49" i="19"/>
  <c r="C49" i="19" s="1"/>
  <c r="B50" i="19"/>
  <c r="C50" i="19" s="1"/>
  <c r="B51" i="19"/>
  <c r="C51" i="19" s="1"/>
  <c r="B52" i="19"/>
  <c r="C52" i="19" s="1"/>
  <c r="B53" i="19"/>
  <c r="C53" i="19" s="1"/>
  <c r="B54" i="19"/>
  <c r="C54" i="19" s="1"/>
  <c r="B55" i="19"/>
  <c r="C55" i="19" s="1"/>
  <c r="B56" i="19"/>
  <c r="C56" i="19" s="1"/>
  <c r="B57" i="19"/>
  <c r="C57" i="19" s="1"/>
  <c r="B58" i="19"/>
  <c r="C58" i="19" s="1"/>
  <c r="B59" i="19"/>
  <c r="C59" i="19" s="1"/>
  <c r="B60" i="19"/>
  <c r="C60" i="19" s="1"/>
  <c r="B61" i="19"/>
  <c r="C61" i="19" s="1"/>
  <c r="B62" i="19"/>
  <c r="C62" i="19" s="1"/>
  <c r="B63" i="19"/>
  <c r="C63" i="19" s="1"/>
  <c r="B64" i="19"/>
  <c r="C64" i="19" s="1"/>
  <c r="B65" i="19"/>
  <c r="C65" i="19" s="1"/>
  <c r="B66" i="19"/>
  <c r="C66" i="19" s="1"/>
  <c r="B67" i="19"/>
  <c r="C67" i="19" s="1"/>
  <c r="B68" i="19"/>
  <c r="C68" i="19" s="1"/>
  <c r="B69" i="19"/>
  <c r="C69" i="19" s="1"/>
  <c r="B70" i="19"/>
  <c r="C70" i="19" s="1"/>
  <c r="B71" i="19"/>
  <c r="C71" i="19" s="1"/>
  <c r="B72" i="19"/>
  <c r="C72" i="19" s="1"/>
  <c r="B73" i="19"/>
  <c r="C73" i="19" s="1"/>
  <c r="B74" i="19"/>
  <c r="C74" i="19" s="1"/>
  <c r="B75" i="19"/>
  <c r="C75" i="19" s="1"/>
  <c r="B76" i="19"/>
  <c r="C76" i="19" s="1"/>
  <c r="B77" i="19"/>
  <c r="C77" i="19" s="1"/>
  <c r="B78" i="19"/>
  <c r="C78" i="19" s="1"/>
  <c r="B79" i="19"/>
  <c r="C79" i="19" s="1"/>
  <c r="B80" i="19"/>
  <c r="C80" i="19" s="1"/>
  <c r="B81" i="19"/>
  <c r="C81" i="19" s="1"/>
  <c r="B82" i="19"/>
  <c r="C82" i="19" s="1"/>
  <c r="B83" i="19"/>
  <c r="C83" i="19" s="1"/>
  <c r="B84" i="19"/>
  <c r="C84" i="19" s="1"/>
  <c r="B85" i="19"/>
  <c r="C85" i="19" s="1"/>
  <c r="B86" i="19"/>
  <c r="C86" i="19" s="1"/>
  <c r="B87" i="19"/>
  <c r="C87" i="19" s="1"/>
  <c r="B88" i="19"/>
  <c r="C88" i="19" s="1"/>
  <c r="B89" i="19"/>
  <c r="C89" i="19" s="1"/>
  <c r="B90" i="19"/>
  <c r="C90" i="19" s="1"/>
  <c r="B91" i="19"/>
  <c r="C91" i="19" s="1"/>
  <c r="B92" i="19"/>
  <c r="C92" i="19" s="1"/>
  <c r="B93" i="19"/>
  <c r="C93" i="19" s="1"/>
  <c r="B94" i="19"/>
  <c r="C94" i="19" s="1"/>
  <c r="B95" i="19"/>
  <c r="C95" i="19" s="1"/>
  <c r="B96" i="19"/>
  <c r="C96" i="19" s="1"/>
  <c r="B97" i="19"/>
  <c r="C97" i="19" s="1"/>
  <c r="B98" i="19"/>
  <c r="C98" i="19" s="1"/>
  <c r="B99" i="19"/>
  <c r="C99" i="19" s="1"/>
  <c r="B100" i="19"/>
  <c r="C100" i="19" s="1"/>
  <c r="B101" i="19"/>
  <c r="C101" i="19" s="1"/>
  <c r="B102" i="19"/>
  <c r="C102" i="19" s="1"/>
  <c r="B103" i="19"/>
  <c r="C103" i="19" s="1"/>
  <c r="B104" i="19"/>
  <c r="C104" i="19" s="1"/>
  <c r="B105" i="19"/>
  <c r="C105" i="19" s="1"/>
  <c r="B106" i="19"/>
  <c r="C106" i="19" s="1"/>
  <c r="B107" i="19"/>
  <c r="C107" i="19" s="1"/>
  <c r="B108" i="19"/>
  <c r="C108" i="19" s="1"/>
  <c r="B109" i="19"/>
  <c r="C109" i="19" s="1"/>
  <c r="B110" i="19"/>
  <c r="C110" i="19" s="1"/>
  <c r="B111" i="19"/>
  <c r="C111" i="19" s="1"/>
  <c r="B112" i="19"/>
  <c r="C112" i="19" s="1"/>
  <c r="B113" i="19"/>
  <c r="C113" i="19" s="1"/>
  <c r="B114" i="19"/>
  <c r="B115" i="19"/>
  <c r="C115" i="19" s="1"/>
  <c r="B116" i="19"/>
  <c r="C116" i="19" s="1"/>
  <c r="B117" i="19"/>
  <c r="C117" i="19" s="1"/>
  <c r="B118" i="19"/>
  <c r="C118" i="19" s="1"/>
  <c r="B119" i="19"/>
  <c r="C119" i="19" s="1"/>
  <c r="B120" i="19"/>
  <c r="C120" i="19" s="1"/>
  <c r="B121" i="19"/>
  <c r="C121" i="19" s="1"/>
  <c r="B122" i="19"/>
  <c r="C122" i="19" s="1"/>
  <c r="B123" i="19"/>
  <c r="C123" i="19" s="1"/>
  <c r="B124" i="19"/>
  <c r="C124" i="19" s="1"/>
  <c r="B125" i="19"/>
  <c r="C125" i="19" s="1"/>
  <c r="B126" i="19"/>
  <c r="C126" i="19" s="1"/>
  <c r="B127" i="19"/>
  <c r="C127" i="19" s="1"/>
  <c r="B128" i="19"/>
  <c r="C128" i="19" s="1"/>
  <c r="B129" i="19"/>
  <c r="C129" i="19" s="1"/>
  <c r="B130" i="19"/>
  <c r="C130" i="19" s="1"/>
  <c r="B131" i="19"/>
  <c r="C131" i="19" s="1"/>
  <c r="B132" i="19"/>
  <c r="C132" i="19" s="1"/>
  <c r="B133" i="19"/>
  <c r="C133" i="19" s="1"/>
  <c r="B134" i="19"/>
  <c r="C134" i="19" s="1"/>
  <c r="B135" i="19"/>
  <c r="C135" i="19" s="1"/>
  <c r="B136" i="19"/>
  <c r="C136" i="19" s="1"/>
  <c r="B137" i="19"/>
  <c r="C137" i="19" s="1"/>
  <c r="B138" i="19"/>
  <c r="C138" i="19" s="1"/>
  <c r="B139" i="19"/>
  <c r="C139" i="19" s="1"/>
  <c r="B140" i="19"/>
  <c r="C140" i="19" s="1"/>
  <c r="B141" i="19"/>
  <c r="C141" i="19" s="1"/>
  <c r="B142" i="19"/>
  <c r="C142" i="19" s="1"/>
  <c r="B143" i="19"/>
  <c r="C143" i="19" s="1"/>
  <c r="B144" i="19"/>
  <c r="C144" i="19" s="1"/>
  <c r="B145" i="19"/>
  <c r="C145" i="19" s="1"/>
  <c r="B146" i="19"/>
  <c r="C146" i="19" s="1"/>
  <c r="B147" i="19"/>
  <c r="C147" i="19" s="1"/>
  <c r="B148" i="19"/>
  <c r="C148" i="19" s="1"/>
  <c r="B149" i="19"/>
  <c r="C149" i="19" s="1"/>
  <c r="B150" i="19"/>
  <c r="C150" i="19" s="1"/>
  <c r="B151" i="19"/>
  <c r="C151" i="19" s="1"/>
  <c r="B152" i="19"/>
  <c r="C152" i="19" s="1"/>
  <c r="B153" i="19"/>
  <c r="C153" i="19" s="1"/>
  <c r="B154" i="19"/>
  <c r="C154" i="19" s="1"/>
  <c r="B155" i="19"/>
  <c r="C155" i="19" s="1"/>
  <c r="B156" i="19"/>
  <c r="C156" i="19" s="1"/>
  <c r="B157" i="19"/>
  <c r="C157" i="19" s="1"/>
  <c r="B158" i="19"/>
  <c r="C158" i="19" s="1"/>
  <c r="B159" i="19"/>
  <c r="C159" i="19" s="1"/>
  <c r="B160" i="19"/>
  <c r="B161" i="19"/>
  <c r="C161" i="19" s="1"/>
  <c r="B162" i="19"/>
  <c r="C162" i="19" s="1"/>
  <c r="B163" i="19"/>
  <c r="C163" i="19" s="1"/>
  <c r="B164" i="19"/>
  <c r="C164" i="19" s="1"/>
  <c r="B165" i="19"/>
  <c r="C165" i="19" s="1"/>
  <c r="B166" i="19"/>
  <c r="C166" i="19" s="1"/>
  <c r="B167" i="19"/>
  <c r="C167" i="19" s="1"/>
  <c r="B168" i="19"/>
  <c r="C168" i="19" s="1"/>
  <c r="B169" i="19"/>
  <c r="C169" i="19" s="1"/>
  <c r="B170" i="19"/>
  <c r="C170" i="19" s="1"/>
  <c r="B171" i="19"/>
  <c r="C171" i="19" s="1"/>
  <c r="B172" i="19"/>
  <c r="C172" i="19" s="1"/>
  <c r="B173" i="19"/>
  <c r="C173" i="19" s="1"/>
  <c r="B174" i="19"/>
  <c r="C174" i="19" s="1"/>
  <c r="B175" i="19"/>
  <c r="C175" i="19" s="1"/>
  <c r="B176" i="19"/>
  <c r="C176" i="19" s="1"/>
  <c r="B177" i="19"/>
  <c r="C177" i="19" s="1"/>
  <c r="B178" i="19"/>
  <c r="C178" i="19" s="1"/>
  <c r="B179" i="19"/>
  <c r="C179" i="19" s="1"/>
  <c r="B180" i="19"/>
  <c r="C180" i="19" s="1"/>
  <c r="B181" i="19"/>
  <c r="C181" i="19" s="1"/>
  <c r="B182" i="19"/>
  <c r="C182" i="19" s="1"/>
  <c r="B183" i="19"/>
  <c r="C183" i="19" s="1"/>
  <c r="B184" i="19"/>
  <c r="C184" i="19" s="1"/>
  <c r="B185" i="19"/>
  <c r="C185" i="19" s="1"/>
  <c r="B186" i="19"/>
  <c r="C186" i="19" s="1"/>
  <c r="B187" i="19"/>
  <c r="C187" i="19" s="1"/>
  <c r="B188" i="19"/>
  <c r="C188" i="19" s="1"/>
  <c r="B189" i="19"/>
  <c r="C189" i="19" s="1"/>
  <c r="B190" i="19"/>
  <c r="C190" i="19" s="1"/>
  <c r="B191" i="19"/>
  <c r="C191" i="19" s="1"/>
  <c r="B192" i="19"/>
  <c r="C192" i="19" s="1"/>
  <c r="B193" i="19"/>
  <c r="C193" i="19" s="1"/>
  <c r="B194" i="19"/>
  <c r="C194" i="19" s="1"/>
  <c r="B195" i="19"/>
  <c r="C195" i="19" s="1"/>
  <c r="B196" i="19"/>
  <c r="C196" i="19" s="1"/>
  <c r="B197" i="19"/>
  <c r="C197" i="19" s="1"/>
  <c r="B198" i="19"/>
  <c r="C198" i="19" s="1"/>
  <c r="B199" i="19"/>
  <c r="C199" i="19" s="1"/>
  <c r="B200" i="19"/>
  <c r="C200" i="19" s="1"/>
  <c r="B201" i="19"/>
  <c r="C201" i="19" s="1"/>
  <c r="B202" i="19"/>
  <c r="C202" i="19" s="1"/>
  <c r="B203" i="19"/>
  <c r="C203" i="19" s="1"/>
  <c r="B204" i="19"/>
  <c r="C204" i="19" s="1"/>
  <c r="B205" i="19"/>
  <c r="C205" i="19" s="1"/>
  <c r="B206" i="19"/>
  <c r="C206" i="19" s="1"/>
  <c r="B207" i="19"/>
  <c r="C207" i="19" s="1"/>
  <c r="B208" i="19"/>
  <c r="C208" i="19" s="1"/>
  <c r="B209" i="19"/>
  <c r="C209" i="19" s="1"/>
  <c r="B210" i="19"/>
  <c r="C210" i="19" s="1"/>
  <c r="B211" i="19"/>
  <c r="C211" i="19" s="1"/>
  <c r="B212" i="19"/>
  <c r="C212" i="19" s="1"/>
  <c r="B213" i="19"/>
  <c r="C213" i="19" s="1"/>
  <c r="B214" i="19"/>
  <c r="C214" i="19" s="1"/>
  <c r="B215" i="19"/>
  <c r="C215" i="19" s="1"/>
  <c r="B216" i="19"/>
  <c r="C216" i="19" s="1"/>
  <c r="B217" i="19"/>
  <c r="C217" i="19" s="1"/>
  <c r="B218" i="19"/>
  <c r="C218" i="19" s="1"/>
  <c r="B219" i="19"/>
  <c r="C219" i="19" s="1"/>
  <c r="B220" i="19"/>
  <c r="C220" i="19" s="1"/>
  <c r="B221" i="19"/>
  <c r="C221" i="19" s="1"/>
  <c r="B222" i="19"/>
  <c r="C222" i="19" s="1"/>
  <c r="B223" i="19"/>
  <c r="C223" i="19" s="1"/>
  <c r="B224" i="19"/>
  <c r="C224" i="19" s="1"/>
  <c r="B225" i="19"/>
  <c r="C225" i="19" s="1"/>
  <c r="B226" i="19"/>
  <c r="C226" i="19" s="1"/>
  <c r="B227" i="19"/>
  <c r="C227" i="19" s="1"/>
  <c r="B228" i="19"/>
  <c r="C228" i="19" s="1"/>
  <c r="B229" i="19"/>
  <c r="C229" i="19" s="1"/>
  <c r="B230" i="19"/>
  <c r="C230" i="19" s="1"/>
  <c r="B231" i="19"/>
  <c r="C231" i="19" s="1"/>
  <c r="B232" i="19"/>
  <c r="C232" i="19" s="1"/>
  <c r="B233" i="19"/>
  <c r="C233" i="19" s="1"/>
  <c r="B234" i="19"/>
  <c r="C234" i="19" s="1"/>
  <c r="B235" i="19"/>
  <c r="C235" i="19" s="1"/>
  <c r="B236" i="19"/>
  <c r="C236" i="19" s="1"/>
  <c r="B237" i="19"/>
  <c r="C237" i="19" s="1"/>
  <c r="B238" i="19"/>
  <c r="C238" i="19" s="1"/>
  <c r="B239" i="19"/>
  <c r="C239" i="19" s="1"/>
  <c r="B240" i="19"/>
  <c r="C240" i="19" s="1"/>
  <c r="B241" i="19"/>
  <c r="C241" i="19" s="1"/>
  <c r="B242" i="19"/>
  <c r="C242" i="19" s="1"/>
  <c r="B243" i="19"/>
  <c r="C243" i="19" s="1"/>
  <c r="B244" i="19"/>
  <c r="C244" i="19" s="1"/>
  <c r="B245" i="19"/>
  <c r="C245" i="19" s="1"/>
  <c r="B246" i="19"/>
  <c r="C246" i="19" s="1"/>
  <c r="B247" i="19"/>
  <c r="C247" i="19" s="1"/>
  <c r="B248" i="19"/>
  <c r="C248" i="19" s="1"/>
  <c r="B249" i="19"/>
  <c r="C249" i="19" s="1"/>
  <c r="B250" i="19"/>
  <c r="C250" i="19" s="1"/>
  <c r="B251" i="19"/>
  <c r="C251" i="19" s="1"/>
  <c r="B252" i="19"/>
  <c r="C252" i="19" s="1"/>
  <c r="B253" i="19"/>
  <c r="C253" i="19" s="1"/>
  <c r="B254" i="19"/>
  <c r="C254" i="19" s="1"/>
  <c r="B255" i="19"/>
  <c r="C255" i="19" s="1"/>
  <c r="B256" i="19"/>
  <c r="C256" i="19" s="1"/>
  <c r="B257" i="19"/>
  <c r="C257" i="19" s="1"/>
  <c r="B258" i="19"/>
  <c r="C258" i="19" s="1"/>
  <c r="B259" i="19"/>
  <c r="C259" i="19" s="1"/>
  <c r="B260" i="19"/>
  <c r="C260" i="19" s="1"/>
  <c r="B261" i="19"/>
  <c r="C261" i="19" s="1"/>
  <c r="B262" i="19"/>
  <c r="C262" i="19" s="1"/>
  <c r="B263" i="19"/>
  <c r="C263" i="19" s="1"/>
  <c r="B264" i="19"/>
  <c r="B265" i="19"/>
  <c r="C265" i="19" s="1"/>
  <c r="B266" i="19"/>
  <c r="C266" i="19" s="1"/>
  <c r="B267" i="19"/>
  <c r="C267" i="19" s="1"/>
  <c r="B268" i="19"/>
  <c r="C268" i="19" s="1"/>
  <c r="B269" i="19"/>
  <c r="C269" i="19" s="1"/>
  <c r="B270" i="19"/>
  <c r="C270" i="19" s="1"/>
  <c r="B271" i="19"/>
  <c r="C271" i="19" s="1"/>
  <c r="B272" i="19"/>
  <c r="C272" i="19" s="1"/>
  <c r="B273" i="19"/>
  <c r="C273" i="19" s="1"/>
  <c r="B274" i="19"/>
  <c r="C274" i="19" s="1"/>
  <c r="B275" i="19"/>
  <c r="C275" i="19" s="1"/>
  <c r="B276" i="19"/>
  <c r="C276" i="19" s="1"/>
  <c r="B277" i="19"/>
  <c r="C277" i="19" s="1"/>
  <c r="B278" i="19"/>
  <c r="C278" i="19" s="1"/>
  <c r="B279" i="19"/>
  <c r="C279" i="19" s="1"/>
  <c r="B280" i="19"/>
  <c r="C280" i="19" s="1"/>
  <c r="B281" i="19"/>
  <c r="C281" i="19" s="1"/>
  <c r="B282" i="19"/>
  <c r="C282" i="19" s="1"/>
  <c r="B283" i="19"/>
  <c r="C283" i="19" s="1"/>
  <c r="B284" i="19"/>
  <c r="C284" i="19" s="1"/>
  <c r="B285" i="19"/>
  <c r="C285" i="19" s="1"/>
  <c r="B286" i="19"/>
  <c r="C286" i="19" s="1"/>
  <c r="B287" i="19"/>
  <c r="C287" i="19" s="1"/>
  <c r="B288" i="19"/>
  <c r="C288" i="19" s="1"/>
  <c r="B289" i="19"/>
  <c r="C289" i="19" s="1"/>
  <c r="B290" i="19"/>
  <c r="C290" i="19" s="1"/>
  <c r="B291" i="19"/>
  <c r="C291" i="19" s="1"/>
  <c r="B292" i="19"/>
  <c r="C292" i="19" s="1"/>
  <c r="B293" i="19"/>
  <c r="C293" i="19" s="1"/>
  <c r="B294" i="19"/>
  <c r="C294" i="19" s="1"/>
  <c r="B295" i="19"/>
  <c r="C295" i="19" s="1"/>
  <c r="B296" i="19"/>
  <c r="C296" i="19" s="1"/>
  <c r="B297" i="19"/>
  <c r="C297" i="19" s="1"/>
  <c r="B298" i="19"/>
  <c r="C298" i="19" s="1"/>
  <c r="B299" i="19"/>
  <c r="C299" i="19" s="1"/>
  <c r="B300" i="19"/>
  <c r="C300" i="19" s="1"/>
  <c r="B301" i="19"/>
  <c r="C301" i="19" s="1"/>
  <c r="B302" i="19"/>
  <c r="C302" i="19" s="1"/>
  <c r="B303" i="19"/>
  <c r="C303" i="19" s="1"/>
  <c r="B304" i="19"/>
  <c r="C304" i="19" s="1"/>
  <c r="B305" i="19"/>
  <c r="C305" i="19" s="1"/>
  <c r="B306" i="19"/>
  <c r="C306" i="19" s="1"/>
  <c r="B307" i="19"/>
  <c r="C307" i="19" s="1"/>
  <c r="B308" i="19"/>
  <c r="C308" i="19" s="1"/>
  <c r="B309" i="19"/>
  <c r="C309" i="19" s="1"/>
  <c r="B310" i="19"/>
  <c r="C310" i="19" s="1"/>
  <c r="B311" i="19"/>
  <c r="C311" i="19" s="1"/>
  <c r="B312" i="19"/>
  <c r="C312" i="19" s="1"/>
  <c r="B313" i="19"/>
  <c r="C313" i="19" s="1"/>
  <c r="B314" i="19"/>
  <c r="C314" i="19" s="1"/>
  <c r="B315" i="19"/>
  <c r="C315" i="19" s="1"/>
  <c r="B316" i="19"/>
  <c r="C316" i="19" s="1"/>
  <c r="B317" i="19"/>
  <c r="C317" i="19" s="1"/>
  <c r="B318" i="19"/>
  <c r="C318" i="19" s="1"/>
  <c r="B319" i="19"/>
  <c r="C319" i="19" s="1"/>
  <c r="B320" i="19"/>
  <c r="C320" i="19" s="1"/>
  <c r="B321" i="19"/>
  <c r="C321" i="19" s="1"/>
  <c r="B322" i="19"/>
  <c r="C322" i="19" s="1"/>
  <c r="B323" i="19"/>
  <c r="C323" i="19" s="1"/>
  <c r="B324" i="19"/>
  <c r="C324" i="19" s="1"/>
  <c r="B325" i="19"/>
  <c r="C325" i="19" s="1"/>
  <c r="B326" i="19"/>
  <c r="C326" i="19" s="1"/>
  <c r="B327" i="19"/>
  <c r="C327" i="19" s="1"/>
  <c r="B328" i="19"/>
  <c r="C328" i="19" s="1"/>
  <c r="B329" i="19"/>
  <c r="C329" i="19" s="1"/>
  <c r="B330" i="19"/>
  <c r="C330" i="19" s="1"/>
  <c r="B331" i="19"/>
  <c r="C331" i="19" s="1"/>
  <c r="B332" i="19"/>
  <c r="C332" i="19" s="1"/>
  <c r="B333" i="19"/>
  <c r="C333" i="19" s="1"/>
  <c r="B334" i="19"/>
  <c r="C334" i="19" s="1"/>
  <c r="B335" i="19"/>
  <c r="C335" i="19" s="1"/>
  <c r="B336" i="19"/>
  <c r="C336" i="19" s="1"/>
  <c r="B337" i="19"/>
  <c r="C337" i="19" s="1"/>
  <c r="B338" i="19"/>
  <c r="C338" i="19" s="1"/>
  <c r="B339" i="19"/>
  <c r="C339" i="19" s="1"/>
  <c r="B340" i="19"/>
  <c r="C340" i="19" s="1"/>
  <c r="B341" i="19"/>
  <c r="C341" i="19" s="1"/>
  <c r="B342" i="19"/>
  <c r="C342" i="19" s="1"/>
  <c r="B343" i="19"/>
  <c r="C343" i="19" s="1"/>
  <c r="B344" i="19"/>
  <c r="C344" i="19" s="1"/>
  <c r="B345" i="19"/>
  <c r="C345" i="19" s="1"/>
  <c r="B346" i="19"/>
  <c r="C346" i="19" s="1"/>
  <c r="B347" i="19"/>
  <c r="C347" i="19" s="1"/>
  <c r="B348" i="19"/>
  <c r="C348" i="19" s="1"/>
  <c r="B349" i="19"/>
  <c r="C349" i="19" s="1"/>
  <c r="B350" i="19"/>
  <c r="C350" i="19" s="1"/>
  <c r="B351" i="19"/>
  <c r="C351" i="19" s="1"/>
  <c r="B352" i="19"/>
  <c r="C352" i="19" s="1"/>
  <c r="B353" i="19"/>
  <c r="C353" i="19" s="1"/>
  <c r="B354" i="19"/>
  <c r="C354" i="19" s="1"/>
  <c r="B355" i="19"/>
  <c r="C355" i="19" s="1"/>
  <c r="B356" i="19"/>
  <c r="C356" i="19" s="1"/>
  <c r="B357" i="19"/>
  <c r="C357" i="19" s="1"/>
  <c r="B358" i="19"/>
  <c r="C358" i="19" s="1"/>
  <c r="B359" i="19"/>
  <c r="C359" i="19" s="1"/>
  <c r="B360" i="19"/>
  <c r="C360" i="19" s="1"/>
  <c r="B361" i="19"/>
  <c r="C361" i="19" s="1"/>
  <c r="B362" i="19"/>
  <c r="C362" i="19" s="1"/>
  <c r="B363" i="19"/>
  <c r="C363" i="19" s="1"/>
  <c r="B364" i="19"/>
  <c r="C364" i="19" s="1"/>
  <c r="B365" i="19"/>
  <c r="C365" i="19" s="1"/>
  <c r="B366" i="19"/>
  <c r="B367" i="19"/>
  <c r="C367" i="19" s="1"/>
  <c r="B368" i="19"/>
  <c r="C368" i="19" s="1"/>
  <c r="B369" i="19"/>
  <c r="C369" i="19" s="1"/>
  <c r="B370" i="19"/>
  <c r="C370" i="19" s="1"/>
  <c r="B371" i="19"/>
  <c r="C371" i="19" s="1"/>
  <c r="B372" i="19"/>
  <c r="C372" i="19" s="1"/>
  <c r="B373" i="19"/>
  <c r="C373" i="19" s="1"/>
  <c r="B374" i="19"/>
  <c r="C374" i="19" s="1"/>
  <c r="B375" i="19"/>
  <c r="C375" i="19" s="1"/>
  <c r="B376" i="19"/>
  <c r="C376" i="19" s="1"/>
  <c r="B377" i="19"/>
  <c r="C377" i="19" s="1"/>
  <c r="B378" i="19"/>
  <c r="C378" i="19" s="1"/>
  <c r="B379" i="19"/>
  <c r="C379" i="19" s="1"/>
  <c r="B380" i="19"/>
  <c r="C380" i="19" s="1"/>
  <c r="B381" i="19"/>
  <c r="C381" i="19" s="1"/>
  <c r="B382" i="19"/>
  <c r="C382" i="19" s="1"/>
  <c r="B383" i="19"/>
  <c r="C383" i="19" s="1"/>
  <c r="B384" i="19"/>
  <c r="C384" i="19" s="1"/>
  <c r="B385" i="19"/>
  <c r="C385" i="19" s="1"/>
  <c r="B386" i="19"/>
  <c r="C386" i="19" s="1"/>
  <c r="B387" i="19"/>
  <c r="C387" i="19" s="1"/>
  <c r="B388" i="19"/>
  <c r="C388" i="19" s="1"/>
  <c r="B389" i="19"/>
  <c r="C389" i="19" s="1"/>
  <c r="B390" i="19"/>
  <c r="C390" i="19" s="1"/>
  <c r="B391" i="19"/>
  <c r="C391" i="19" s="1"/>
  <c r="B392" i="19"/>
  <c r="C392" i="19" s="1"/>
  <c r="B393" i="19"/>
  <c r="C393" i="19" s="1"/>
  <c r="B394" i="19"/>
  <c r="C394" i="19" s="1"/>
  <c r="B395" i="19"/>
  <c r="C395" i="19" s="1"/>
  <c r="B396" i="19"/>
  <c r="C396" i="19" s="1"/>
  <c r="B397" i="19"/>
  <c r="C397" i="19" s="1"/>
  <c r="B398" i="19"/>
  <c r="C398" i="19" s="1"/>
  <c r="B399" i="19"/>
  <c r="C399" i="19" s="1"/>
  <c r="B400" i="19"/>
  <c r="C400" i="19" s="1"/>
  <c r="B401" i="19"/>
  <c r="C401" i="19" s="1"/>
  <c r="B402" i="19"/>
  <c r="C402" i="19" s="1"/>
  <c r="B403" i="19"/>
  <c r="C403" i="19" s="1"/>
  <c r="B404" i="19"/>
  <c r="C404" i="19" s="1"/>
  <c r="B405" i="19"/>
  <c r="C405" i="19" s="1"/>
  <c r="B406" i="19"/>
  <c r="C406" i="19" s="1"/>
  <c r="B407" i="19"/>
  <c r="C407" i="19" s="1"/>
  <c r="B408" i="19"/>
  <c r="C408" i="19" s="1"/>
  <c r="B409" i="19"/>
  <c r="C409" i="19" s="1"/>
  <c r="B410" i="19"/>
  <c r="C410" i="19" s="1"/>
  <c r="B411" i="19"/>
  <c r="C411" i="19" s="1"/>
  <c r="B412" i="19"/>
  <c r="C412" i="19" s="1"/>
  <c r="B413" i="19"/>
  <c r="C413" i="19" s="1"/>
  <c r="B414" i="19"/>
  <c r="C414" i="19" s="1"/>
  <c r="B415" i="19"/>
  <c r="C415" i="19" s="1"/>
  <c r="B416" i="19"/>
  <c r="C416" i="19" s="1"/>
  <c r="B417" i="19"/>
  <c r="C417" i="19" s="1"/>
  <c r="B418" i="19"/>
  <c r="C418" i="19" s="1"/>
  <c r="B419" i="19"/>
  <c r="C419" i="19" s="1"/>
  <c r="B420" i="19"/>
  <c r="C420" i="19" s="1"/>
  <c r="B421" i="19"/>
  <c r="C421" i="19" s="1"/>
  <c r="B422" i="19"/>
  <c r="C422" i="19" s="1"/>
  <c r="B423" i="19"/>
  <c r="C423" i="19" s="1"/>
  <c r="B424" i="19"/>
  <c r="C424" i="19" s="1"/>
  <c r="B425" i="19"/>
  <c r="C425" i="19" s="1"/>
  <c r="B426" i="19"/>
  <c r="C426" i="19" s="1"/>
  <c r="B427" i="19"/>
  <c r="C427" i="19" s="1"/>
  <c r="B428" i="19"/>
  <c r="C428" i="19" s="1"/>
  <c r="B429" i="19"/>
  <c r="C429" i="19" s="1"/>
  <c r="B430" i="19"/>
  <c r="C430" i="19" s="1"/>
  <c r="B431" i="19"/>
  <c r="C431" i="19" s="1"/>
  <c r="B432" i="19"/>
  <c r="C432" i="19" s="1"/>
  <c r="B433" i="19"/>
  <c r="C433" i="19" s="1"/>
  <c r="B434" i="19"/>
  <c r="C434" i="19" s="1"/>
  <c r="B435" i="19"/>
  <c r="C435" i="19" s="1"/>
  <c r="B436" i="19"/>
  <c r="C436" i="19" s="1"/>
  <c r="B437" i="19"/>
  <c r="C437" i="19" s="1"/>
  <c r="B438" i="19"/>
  <c r="C438" i="19" s="1"/>
  <c r="B439" i="19"/>
  <c r="C439" i="19" s="1"/>
  <c r="B440" i="19"/>
  <c r="C440" i="19" s="1"/>
  <c r="B441" i="19"/>
  <c r="C441" i="19" s="1"/>
  <c r="B442" i="19"/>
  <c r="C442" i="19" s="1"/>
  <c r="B443" i="19"/>
  <c r="C443" i="19" s="1"/>
  <c r="B444" i="19"/>
  <c r="C444" i="19" s="1"/>
  <c r="B445" i="19"/>
  <c r="C445" i="19" s="1"/>
  <c r="B446" i="19"/>
  <c r="C446" i="19" s="1"/>
  <c r="B447" i="19"/>
  <c r="C447" i="19" s="1"/>
  <c r="B448" i="19"/>
  <c r="C448" i="19" s="1"/>
  <c r="B449" i="19"/>
  <c r="C449" i="19" s="1"/>
  <c r="B450" i="19"/>
  <c r="C450" i="19" s="1"/>
  <c r="B451" i="19"/>
  <c r="C451" i="19" s="1"/>
  <c r="B452" i="19"/>
  <c r="C452" i="19" s="1"/>
  <c r="B453" i="19"/>
  <c r="C453" i="19" s="1"/>
  <c r="B454" i="19"/>
  <c r="C454" i="19" s="1"/>
  <c r="B455" i="19"/>
  <c r="C455" i="19" s="1"/>
  <c r="B456" i="19"/>
  <c r="C456" i="19" s="1"/>
  <c r="B457" i="19"/>
  <c r="C457" i="19" s="1"/>
  <c r="B458" i="19"/>
  <c r="C458" i="19" s="1"/>
  <c r="B459" i="19"/>
  <c r="C459" i="19" s="1"/>
  <c r="B460" i="19"/>
  <c r="C460" i="19" s="1"/>
  <c r="B461" i="19"/>
  <c r="C461" i="19" s="1"/>
  <c r="B462" i="19"/>
  <c r="C462" i="19" s="1"/>
  <c r="B463" i="19"/>
  <c r="C463" i="19" s="1"/>
  <c r="B464" i="19"/>
  <c r="C464" i="19" s="1"/>
  <c r="B465" i="19"/>
  <c r="C465" i="19" s="1"/>
  <c r="B466" i="19"/>
  <c r="C466" i="19" s="1"/>
  <c r="B467" i="19"/>
  <c r="C467" i="19" s="1"/>
  <c r="B468" i="19"/>
  <c r="C468" i="19" s="1"/>
  <c r="B469" i="19"/>
  <c r="C469" i="19" s="1"/>
  <c r="B470" i="19"/>
  <c r="C470" i="19" s="1"/>
  <c r="B471" i="19"/>
  <c r="C471" i="19" s="1"/>
  <c r="B472" i="19"/>
  <c r="C472" i="19" s="1"/>
  <c r="B473" i="19"/>
  <c r="C473" i="19" s="1"/>
  <c r="B474" i="19"/>
  <c r="C474" i="19" s="1"/>
  <c r="B475" i="19"/>
  <c r="C475" i="19" s="1"/>
  <c r="B476" i="19"/>
  <c r="C476" i="19" s="1"/>
  <c r="B477" i="19"/>
  <c r="C477" i="19" s="1"/>
  <c r="B478" i="19"/>
  <c r="C478" i="19" s="1"/>
  <c r="B479" i="19"/>
  <c r="C479" i="19" s="1"/>
  <c r="B480" i="19"/>
  <c r="C480" i="19" s="1"/>
  <c r="B481" i="19"/>
  <c r="C481" i="19" s="1"/>
  <c r="B482" i="19"/>
  <c r="C482" i="19" s="1"/>
  <c r="B483" i="19"/>
  <c r="C483" i="19" s="1"/>
  <c r="B484" i="19"/>
  <c r="C484" i="19" s="1"/>
  <c r="B485" i="19"/>
  <c r="C485" i="19" s="1"/>
  <c r="B486" i="19"/>
  <c r="C486" i="19" s="1"/>
  <c r="B487" i="19"/>
  <c r="C487" i="19" s="1"/>
  <c r="B488" i="19"/>
  <c r="C488" i="19" s="1"/>
  <c r="B489" i="19"/>
  <c r="C489" i="19" s="1"/>
  <c r="B490" i="19"/>
  <c r="C490" i="19" s="1"/>
  <c r="B491" i="19"/>
  <c r="C491" i="19" s="1"/>
  <c r="B492" i="19"/>
  <c r="C492" i="19" s="1"/>
  <c r="B493" i="19"/>
  <c r="C493" i="19" s="1"/>
  <c r="B494" i="19"/>
  <c r="C494" i="19" s="1"/>
  <c r="B495" i="19"/>
  <c r="C495" i="19" s="1"/>
  <c r="B496" i="19"/>
  <c r="C496" i="19" s="1"/>
  <c r="B497" i="19"/>
  <c r="C497" i="19" s="1"/>
  <c r="B498" i="19"/>
  <c r="C498" i="19" s="1"/>
  <c r="B499" i="19"/>
  <c r="C499" i="19" s="1"/>
  <c r="B500" i="19"/>
  <c r="C500" i="19" s="1"/>
  <c r="B501" i="19"/>
  <c r="C501" i="19" s="1"/>
  <c r="B502" i="19"/>
  <c r="C502" i="19" s="1"/>
  <c r="B503" i="19"/>
  <c r="C503" i="19" s="1"/>
  <c r="B504" i="19"/>
  <c r="C504" i="19" s="1"/>
  <c r="B505" i="19"/>
  <c r="C505" i="19" s="1"/>
  <c r="B506" i="19"/>
  <c r="C506" i="19" s="1"/>
  <c r="B507" i="19"/>
  <c r="C507" i="19" s="1"/>
  <c r="B508" i="19"/>
  <c r="C508" i="19" s="1"/>
  <c r="B509" i="19"/>
  <c r="C509" i="19" s="1"/>
  <c r="B510" i="19"/>
  <c r="C510" i="19" s="1"/>
  <c r="B511" i="19"/>
  <c r="C511" i="19" s="1"/>
  <c r="B512" i="19"/>
  <c r="C512" i="19" s="1"/>
  <c r="B513" i="19"/>
  <c r="C513" i="19" s="1"/>
  <c r="B514" i="19"/>
  <c r="C514" i="19" s="1"/>
  <c r="B515" i="19"/>
  <c r="C515" i="19" s="1"/>
  <c r="B516" i="19"/>
  <c r="C516" i="19" s="1"/>
  <c r="B517" i="19"/>
  <c r="C517" i="19" s="1"/>
  <c r="B518" i="19"/>
  <c r="C518" i="19" s="1"/>
  <c r="B519" i="19"/>
  <c r="C519" i="19" s="1"/>
  <c r="B520" i="19"/>
  <c r="C520" i="19" s="1"/>
  <c r="B521" i="19"/>
  <c r="C521" i="19" s="1"/>
  <c r="B522" i="19"/>
  <c r="C522" i="19" s="1"/>
  <c r="B523" i="19"/>
  <c r="C523" i="19" s="1"/>
  <c r="B524" i="19"/>
  <c r="C524" i="19" s="1"/>
  <c r="B525" i="19"/>
  <c r="C525" i="19" s="1"/>
  <c r="B526" i="19"/>
  <c r="C526" i="19" s="1"/>
  <c r="B527" i="19"/>
  <c r="C527" i="19" s="1"/>
  <c r="B528" i="19"/>
  <c r="C528" i="19" s="1"/>
  <c r="B529" i="19"/>
  <c r="C529" i="19" s="1"/>
  <c r="B530" i="19"/>
  <c r="C530" i="19" s="1"/>
  <c r="B531" i="19"/>
  <c r="C531" i="19" s="1"/>
  <c r="B532" i="19"/>
  <c r="C532" i="19" s="1"/>
  <c r="B533" i="19"/>
  <c r="C533" i="19" s="1"/>
  <c r="B534" i="19"/>
  <c r="C534" i="19" s="1"/>
  <c r="B535" i="19"/>
  <c r="C535" i="19" s="1"/>
  <c r="B536" i="19"/>
  <c r="C536" i="19" s="1"/>
  <c r="B537" i="19"/>
  <c r="C537" i="19" s="1"/>
  <c r="B538" i="19"/>
  <c r="C538" i="19" s="1"/>
  <c r="B539" i="19"/>
  <c r="C539" i="19" s="1"/>
  <c r="B540" i="19"/>
  <c r="C540" i="19" s="1"/>
  <c r="B541" i="19"/>
  <c r="C541" i="19" s="1"/>
  <c r="B542" i="19"/>
  <c r="C542" i="19" s="1"/>
  <c r="B543" i="19"/>
  <c r="C543" i="19" s="1"/>
  <c r="B544" i="19"/>
  <c r="C544" i="19" s="1"/>
  <c r="B545" i="19"/>
  <c r="C545" i="19" s="1"/>
  <c r="B546" i="19"/>
  <c r="C546" i="19" s="1"/>
  <c r="B547" i="19"/>
  <c r="C547" i="19" s="1"/>
  <c r="B548" i="19"/>
  <c r="C548" i="19" s="1"/>
  <c r="B549" i="19"/>
  <c r="C549" i="19" s="1"/>
  <c r="B550" i="19"/>
  <c r="C550" i="19" s="1"/>
  <c r="B551" i="19"/>
  <c r="C551" i="19" s="1"/>
  <c r="B552" i="19"/>
  <c r="C552" i="19" s="1"/>
  <c r="B553" i="19"/>
  <c r="C553" i="19" s="1"/>
  <c r="B554" i="19"/>
  <c r="C554" i="19" s="1"/>
  <c r="B555" i="19"/>
  <c r="C555" i="19" s="1"/>
  <c r="B556" i="19"/>
  <c r="C556" i="19" s="1"/>
  <c r="B557" i="19"/>
  <c r="C557" i="19" s="1"/>
  <c r="B558" i="19"/>
  <c r="C558" i="19" s="1"/>
  <c r="B559" i="19"/>
  <c r="C559" i="19" s="1"/>
  <c r="B560" i="19"/>
  <c r="C560" i="19" s="1"/>
  <c r="B561" i="19"/>
  <c r="C561" i="19" s="1"/>
  <c r="B562" i="19"/>
  <c r="C562" i="19" s="1"/>
  <c r="B563" i="19"/>
  <c r="C563" i="19" s="1"/>
  <c r="B564" i="19"/>
  <c r="C564" i="19" s="1"/>
  <c r="B565" i="19"/>
  <c r="C565" i="19" s="1"/>
  <c r="B566" i="19"/>
  <c r="C566" i="19" s="1"/>
  <c r="B567" i="19"/>
  <c r="C567" i="19" s="1"/>
  <c r="B568" i="19"/>
  <c r="C568" i="19" s="1"/>
  <c r="B569" i="19"/>
  <c r="C569" i="19" s="1"/>
  <c r="B570" i="19"/>
  <c r="C570" i="19" s="1"/>
  <c r="B571" i="19"/>
  <c r="C571" i="19" s="1"/>
  <c r="B572" i="19"/>
  <c r="C572" i="19" s="1"/>
  <c r="B573" i="19"/>
  <c r="C573" i="19" s="1"/>
  <c r="B574" i="19"/>
  <c r="C574" i="19" s="1"/>
  <c r="B575" i="19"/>
  <c r="C575" i="19" s="1"/>
  <c r="B576" i="19"/>
  <c r="C576" i="19" s="1"/>
  <c r="B577" i="19"/>
  <c r="C577" i="19" s="1"/>
  <c r="B578" i="19"/>
  <c r="C578" i="19" s="1"/>
  <c r="B579" i="19"/>
  <c r="C579" i="19" s="1"/>
  <c r="B580" i="19"/>
  <c r="C580" i="19" s="1"/>
  <c r="B581" i="19"/>
  <c r="C581" i="19" s="1"/>
  <c r="B582" i="19"/>
  <c r="C582" i="19" s="1"/>
  <c r="B583" i="19"/>
  <c r="C583" i="19" s="1"/>
  <c r="B584" i="19"/>
  <c r="C584" i="19" s="1"/>
  <c r="B585" i="19"/>
  <c r="C585" i="19" s="1"/>
  <c r="B586" i="19"/>
  <c r="C586" i="19" s="1"/>
  <c r="B587" i="19"/>
  <c r="C587" i="19" s="1"/>
  <c r="L587" i="19"/>
  <c r="M587" i="19" s="1"/>
  <c r="B588" i="19"/>
  <c r="L588" i="19"/>
  <c r="M588" i="19" s="1"/>
  <c r="B589" i="19"/>
  <c r="C589" i="19" s="1"/>
  <c r="L589" i="19"/>
  <c r="M589" i="19" s="1"/>
  <c r="B590" i="19"/>
  <c r="C590" i="19" s="1"/>
  <c r="L590" i="19"/>
  <c r="M590" i="19" s="1"/>
  <c r="B591" i="19"/>
  <c r="L591" i="19"/>
  <c r="M591" i="19" s="1"/>
  <c r="B592" i="19"/>
  <c r="C592" i="19" s="1"/>
  <c r="L592" i="19"/>
  <c r="M592" i="19" s="1"/>
  <c r="B593" i="19"/>
  <c r="C593" i="19" s="1"/>
  <c r="L593" i="19"/>
  <c r="M593" i="19" s="1"/>
  <c r="B594" i="19"/>
  <c r="C594" i="19" s="1"/>
  <c r="L594" i="19"/>
  <c r="M594" i="19" s="1"/>
  <c r="B595" i="19"/>
  <c r="C595" i="19" s="1"/>
  <c r="L595" i="19"/>
  <c r="M595" i="19" s="1"/>
  <c r="B596" i="19"/>
  <c r="C596" i="19" s="1"/>
  <c r="L596" i="19"/>
  <c r="M596" i="19" s="1"/>
  <c r="B597" i="19"/>
  <c r="C597" i="19" s="1"/>
  <c r="L597" i="19"/>
  <c r="M597" i="19" s="1"/>
  <c r="B598" i="19"/>
  <c r="C598" i="19" s="1"/>
  <c r="L598" i="19"/>
  <c r="M598" i="19" s="1"/>
  <c r="B599" i="19"/>
  <c r="C599" i="19" s="1"/>
  <c r="L599" i="19"/>
  <c r="M599" i="19" s="1"/>
  <c r="B600" i="19"/>
  <c r="C600" i="19" s="1"/>
  <c r="L600" i="19"/>
  <c r="M600" i="19" s="1"/>
  <c r="B601" i="19"/>
  <c r="C601" i="19" s="1"/>
  <c r="L601" i="19"/>
  <c r="M601" i="19" s="1"/>
  <c r="B602" i="19"/>
  <c r="C602" i="19" s="1"/>
  <c r="L602" i="19"/>
  <c r="M602" i="19" s="1"/>
  <c r="B603" i="19"/>
  <c r="C603" i="19" s="1"/>
  <c r="L603" i="19"/>
  <c r="M603" i="19" s="1"/>
  <c r="B604" i="19"/>
  <c r="C604" i="19" s="1"/>
  <c r="L604" i="19"/>
  <c r="M604" i="19" s="1"/>
  <c r="B605" i="19"/>
  <c r="C605" i="19" s="1"/>
  <c r="L605" i="19"/>
  <c r="M605" i="19" s="1"/>
  <c r="B606" i="19"/>
  <c r="C606" i="19" s="1"/>
  <c r="L606" i="19"/>
  <c r="M606" i="19" s="1"/>
  <c r="B607" i="19"/>
  <c r="C607" i="19" s="1"/>
  <c r="M607" i="19"/>
  <c r="B608" i="19"/>
  <c r="C608" i="19" s="1"/>
  <c r="L608" i="19"/>
  <c r="M608" i="19" s="1"/>
  <c r="B609" i="19"/>
  <c r="C609" i="19" s="1"/>
  <c r="L609" i="19"/>
  <c r="M609" i="19" s="1"/>
  <c r="B610" i="19"/>
  <c r="C610" i="19" s="1"/>
  <c r="L610" i="19"/>
  <c r="M610" i="19" s="1"/>
  <c r="B611" i="19"/>
  <c r="C611" i="19" s="1"/>
  <c r="L611" i="19"/>
  <c r="M611" i="19" s="1"/>
  <c r="B612" i="19"/>
  <c r="C612" i="19" s="1"/>
  <c r="L612" i="19"/>
  <c r="M612" i="19" s="1"/>
  <c r="B613" i="19"/>
  <c r="C613" i="19" s="1"/>
  <c r="L613" i="19"/>
  <c r="M613" i="19" s="1"/>
  <c r="B614" i="19"/>
  <c r="C614" i="19" s="1"/>
  <c r="L614" i="19"/>
  <c r="M614" i="19" s="1"/>
  <c r="B615" i="19"/>
  <c r="C615" i="19" s="1"/>
  <c r="L615" i="19"/>
  <c r="M615" i="19" s="1"/>
  <c r="B616" i="19"/>
  <c r="C616" i="19" s="1"/>
  <c r="L616" i="19"/>
  <c r="M616" i="19" s="1"/>
  <c r="B617" i="19"/>
  <c r="C617" i="19" s="1"/>
  <c r="L617" i="19"/>
  <c r="M617" i="19" s="1"/>
  <c r="B618" i="19"/>
  <c r="C618" i="19" s="1"/>
  <c r="L618" i="19"/>
  <c r="M618" i="19" s="1"/>
  <c r="B619" i="19"/>
  <c r="C619" i="19" s="1"/>
  <c r="L619" i="19"/>
  <c r="M619" i="19" s="1"/>
  <c r="B620" i="19"/>
  <c r="C620" i="19" s="1"/>
  <c r="L620" i="19"/>
  <c r="M620" i="19" s="1"/>
  <c r="B621" i="19"/>
  <c r="C621" i="19" s="1"/>
  <c r="L621" i="19"/>
  <c r="M621" i="19" s="1"/>
  <c r="B622" i="19"/>
  <c r="C622" i="19" s="1"/>
  <c r="M622" i="19"/>
  <c r="B623" i="19"/>
  <c r="C623" i="19" s="1"/>
  <c r="L623" i="19"/>
  <c r="M623" i="19" s="1"/>
  <c r="B624" i="19"/>
  <c r="C624" i="19" s="1"/>
  <c r="L624" i="19"/>
  <c r="M624" i="19" s="1"/>
  <c r="B625" i="19"/>
  <c r="C625" i="19" s="1"/>
  <c r="L625" i="19"/>
  <c r="M625" i="19" s="1"/>
  <c r="B626" i="19"/>
  <c r="C626" i="19" s="1"/>
  <c r="L626" i="19"/>
  <c r="M626" i="19" s="1"/>
  <c r="B627" i="19"/>
  <c r="C627" i="19" s="1"/>
  <c r="L627" i="19"/>
  <c r="M627" i="19" s="1"/>
  <c r="B628" i="19"/>
  <c r="C628" i="19" s="1"/>
  <c r="L628" i="19"/>
  <c r="M628" i="19" s="1"/>
  <c r="B629" i="19"/>
  <c r="C629" i="19" s="1"/>
  <c r="L629" i="19"/>
  <c r="M629" i="19" s="1"/>
  <c r="B630" i="19"/>
  <c r="C630" i="19" s="1"/>
  <c r="L630" i="19"/>
  <c r="M630" i="19" s="1"/>
  <c r="B631" i="19"/>
  <c r="C631" i="19" s="1"/>
  <c r="L631" i="19"/>
  <c r="M631" i="19" s="1"/>
  <c r="B632" i="19"/>
  <c r="C632" i="19" s="1"/>
  <c r="L632" i="19"/>
  <c r="M632" i="19" s="1"/>
  <c r="B633" i="19"/>
  <c r="C633" i="19" s="1"/>
  <c r="L633" i="19"/>
  <c r="M633" i="19" s="1"/>
  <c r="B634" i="19"/>
  <c r="C634" i="19" s="1"/>
  <c r="L634" i="19"/>
  <c r="M634" i="19" s="1"/>
  <c r="B635" i="19"/>
  <c r="C635" i="19" s="1"/>
  <c r="L635" i="19"/>
  <c r="M635" i="19" s="1"/>
  <c r="B636" i="19"/>
  <c r="C636" i="19" s="1"/>
  <c r="L636" i="19"/>
  <c r="M636" i="19" s="1"/>
  <c r="B637" i="19"/>
  <c r="C637" i="19" s="1"/>
  <c r="L637" i="19"/>
  <c r="M637" i="19" s="1"/>
  <c r="B638" i="19"/>
  <c r="C638" i="19" s="1"/>
  <c r="L638" i="19"/>
  <c r="M638" i="19" s="1"/>
  <c r="B639" i="19"/>
  <c r="C639" i="19" s="1"/>
  <c r="L639" i="19"/>
  <c r="M639" i="19" s="1"/>
  <c r="B640" i="19"/>
  <c r="C640" i="19" s="1"/>
  <c r="L640" i="19"/>
  <c r="M640" i="19" s="1"/>
  <c r="B641" i="19"/>
  <c r="C641" i="19" s="1"/>
  <c r="L641" i="19"/>
  <c r="M641" i="19" s="1"/>
  <c r="B642" i="19"/>
  <c r="C642" i="19" s="1"/>
  <c r="L642" i="19"/>
  <c r="M642" i="19" s="1"/>
  <c r="B643" i="19"/>
  <c r="C643" i="19" s="1"/>
  <c r="L643" i="19"/>
  <c r="M643" i="19" s="1"/>
  <c r="B644" i="19"/>
  <c r="C644" i="19" s="1"/>
  <c r="L644" i="19"/>
  <c r="M644" i="19" s="1"/>
  <c r="B645" i="19"/>
  <c r="C645" i="19" s="1"/>
  <c r="L645" i="19"/>
  <c r="M645" i="19" s="1"/>
  <c r="B646" i="19"/>
  <c r="C646" i="19" s="1"/>
  <c r="L646" i="19"/>
  <c r="M646" i="19" s="1"/>
  <c r="B647" i="19"/>
  <c r="C647" i="19" s="1"/>
  <c r="L647" i="19"/>
  <c r="M647" i="19" s="1"/>
  <c r="B648" i="19"/>
  <c r="C648" i="19" s="1"/>
  <c r="L648" i="19"/>
  <c r="M648" i="19" s="1"/>
  <c r="B649" i="19"/>
  <c r="C649" i="19" s="1"/>
  <c r="L649" i="19"/>
  <c r="M649" i="19" s="1"/>
  <c r="B650" i="19"/>
  <c r="C650" i="19" s="1"/>
  <c r="L650" i="19"/>
  <c r="M650" i="19" s="1"/>
  <c r="B651" i="19"/>
  <c r="C651" i="19" s="1"/>
  <c r="L651" i="19"/>
  <c r="M651" i="19" s="1"/>
  <c r="B652" i="19"/>
  <c r="C652" i="19" s="1"/>
  <c r="L652" i="19"/>
  <c r="M652" i="19" s="1"/>
  <c r="B653" i="19"/>
  <c r="C653" i="19" s="1"/>
  <c r="L653" i="19"/>
  <c r="M653" i="19" s="1"/>
  <c r="B654" i="19"/>
  <c r="C654" i="19" s="1"/>
  <c r="L654" i="19"/>
  <c r="M654" i="19" s="1"/>
  <c r="B655" i="19"/>
  <c r="C655" i="19" s="1"/>
  <c r="L655" i="19"/>
  <c r="M655" i="19" s="1"/>
  <c r="B656" i="19"/>
  <c r="C656" i="19" s="1"/>
  <c r="L656" i="19"/>
  <c r="M656" i="19" s="1"/>
  <c r="B657" i="19"/>
  <c r="C657" i="19" s="1"/>
  <c r="L657" i="19"/>
  <c r="M657" i="19" s="1"/>
  <c r="B658" i="19"/>
  <c r="C658" i="19" s="1"/>
  <c r="L658" i="19"/>
  <c r="M658" i="19" s="1"/>
  <c r="B659" i="19"/>
  <c r="C659" i="19" s="1"/>
  <c r="L659" i="19"/>
  <c r="M659" i="19" s="1"/>
  <c r="B660" i="19"/>
  <c r="C660" i="19" s="1"/>
  <c r="L660" i="19"/>
  <c r="M660" i="19" s="1"/>
  <c r="B661" i="19"/>
  <c r="C661" i="19" s="1"/>
  <c r="L661" i="19"/>
  <c r="M661" i="19" s="1"/>
  <c r="B662" i="19"/>
  <c r="C662" i="19" s="1"/>
  <c r="L662" i="19"/>
  <c r="M662" i="19" s="1"/>
  <c r="B663" i="19"/>
  <c r="C663" i="19" s="1"/>
  <c r="L663" i="19"/>
  <c r="M663" i="19" s="1"/>
  <c r="B664" i="19"/>
  <c r="C664" i="19" s="1"/>
  <c r="L664" i="19"/>
  <c r="M664" i="19" s="1"/>
  <c r="B665" i="19"/>
  <c r="C665" i="19" s="1"/>
  <c r="L665" i="19"/>
  <c r="M665" i="19" s="1"/>
  <c r="B666" i="19"/>
  <c r="C666" i="19" s="1"/>
  <c r="L666" i="19"/>
  <c r="M666" i="19" s="1"/>
  <c r="B667" i="19"/>
  <c r="C667" i="19" s="1"/>
  <c r="L667" i="19"/>
  <c r="M667" i="19" s="1"/>
  <c r="B668" i="19"/>
  <c r="C668" i="19" s="1"/>
  <c r="L668" i="19"/>
  <c r="M668" i="19" s="1"/>
  <c r="B669" i="19"/>
  <c r="C669" i="19" s="1"/>
  <c r="L669" i="19"/>
  <c r="M669" i="19" s="1"/>
  <c r="B670" i="19"/>
  <c r="C670" i="19" s="1"/>
  <c r="L670" i="19"/>
  <c r="M670" i="19" s="1"/>
  <c r="B671" i="19"/>
  <c r="C671" i="19" s="1"/>
  <c r="L671" i="19"/>
  <c r="M671" i="19" s="1"/>
  <c r="B672" i="19"/>
  <c r="C672" i="19" s="1"/>
  <c r="L672" i="19"/>
  <c r="M672" i="19" s="1"/>
  <c r="B673" i="19"/>
  <c r="C673" i="19" s="1"/>
  <c r="L673" i="19"/>
  <c r="M673" i="19" s="1"/>
  <c r="B674" i="19"/>
  <c r="C674" i="19" s="1"/>
  <c r="L674" i="19"/>
  <c r="M674" i="19" s="1"/>
  <c r="B675" i="19"/>
  <c r="C675" i="19" s="1"/>
  <c r="L675" i="19"/>
  <c r="M675" i="19" s="1"/>
  <c r="B676" i="19"/>
  <c r="C676" i="19" s="1"/>
  <c r="L676" i="19"/>
  <c r="M676" i="19" s="1"/>
  <c r="B677" i="19"/>
  <c r="C677" i="19" s="1"/>
  <c r="L677" i="19"/>
  <c r="M677" i="19" s="1"/>
  <c r="B678" i="19"/>
  <c r="C678" i="19" s="1"/>
  <c r="L678" i="19"/>
  <c r="M678" i="19" s="1"/>
  <c r="B679" i="19"/>
  <c r="C679" i="19" s="1"/>
  <c r="L679" i="19"/>
  <c r="M679" i="19" s="1"/>
  <c r="B680" i="19"/>
  <c r="C680" i="19" s="1"/>
  <c r="L680" i="19"/>
  <c r="M680" i="19" s="1"/>
  <c r="B681" i="19"/>
  <c r="C681" i="19" s="1"/>
  <c r="L681" i="19"/>
  <c r="M681" i="19" s="1"/>
  <c r="B682" i="19"/>
  <c r="C682" i="19" s="1"/>
  <c r="L682" i="19"/>
  <c r="M682" i="19" s="1"/>
  <c r="B683" i="19"/>
  <c r="C683" i="19" s="1"/>
  <c r="L683" i="19"/>
  <c r="M683" i="19" s="1"/>
  <c r="B684" i="19"/>
  <c r="C684" i="19" s="1"/>
  <c r="L684" i="19"/>
  <c r="M684" i="19" s="1"/>
  <c r="B685" i="19"/>
  <c r="C685" i="19" s="1"/>
  <c r="L685" i="19"/>
  <c r="M685" i="19" s="1"/>
  <c r="B686" i="19"/>
  <c r="C686" i="19" s="1"/>
  <c r="L686" i="19"/>
  <c r="M686" i="19" s="1"/>
  <c r="B687" i="19"/>
  <c r="C687" i="19" s="1"/>
  <c r="L687" i="19"/>
  <c r="M687" i="19" s="1"/>
  <c r="B688" i="19"/>
  <c r="C688" i="19" s="1"/>
  <c r="L688" i="19"/>
  <c r="M688" i="19" s="1"/>
  <c r="B689" i="19"/>
  <c r="C689" i="19" s="1"/>
  <c r="L689" i="19"/>
  <c r="M689" i="19" s="1"/>
  <c r="B690" i="19"/>
  <c r="C690" i="19" s="1"/>
  <c r="L690" i="19"/>
  <c r="M690" i="19" s="1"/>
  <c r="B691" i="19"/>
  <c r="C691" i="19" s="1"/>
  <c r="L691" i="19"/>
  <c r="M691" i="19" s="1"/>
  <c r="B692" i="19"/>
  <c r="C692" i="19" s="1"/>
  <c r="L692" i="19"/>
  <c r="M692" i="19" s="1"/>
  <c r="B693" i="19"/>
  <c r="C693" i="19" s="1"/>
  <c r="L693" i="19"/>
  <c r="M693" i="19" s="1"/>
  <c r="B694" i="19"/>
  <c r="C694" i="19" s="1"/>
  <c r="L694" i="19"/>
  <c r="M694" i="19" s="1"/>
  <c r="B695" i="19"/>
  <c r="C695" i="19" s="1"/>
  <c r="L695" i="19"/>
  <c r="M695" i="19" s="1"/>
  <c r="B696" i="19"/>
  <c r="C696" i="19" s="1"/>
  <c r="L696" i="19"/>
  <c r="M696" i="19" s="1"/>
  <c r="B697" i="19"/>
  <c r="C697" i="19" s="1"/>
  <c r="L697" i="19"/>
  <c r="M697" i="19" s="1"/>
  <c r="B698" i="19"/>
  <c r="C698" i="19" s="1"/>
  <c r="L698" i="19"/>
  <c r="M698" i="19" s="1"/>
  <c r="B699" i="19"/>
  <c r="C699" i="19" s="1"/>
  <c r="L699" i="19"/>
  <c r="M699" i="19" s="1"/>
  <c r="B700" i="19"/>
  <c r="C700" i="19" s="1"/>
  <c r="L700" i="19"/>
  <c r="M700" i="19" s="1"/>
  <c r="B701" i="19"/>
  <c r="C701" i="19" s="1"/>
  <c r="L701" i="19"/>
  <c r="M701" i="19" s="1"/>
  <c r="B702" i="19"/>
  <c r="C702" i="19" s="1"/>
  <c r="L702" i="19"/>
  <c r="M702" i="19" s="1"/>
  <c r="B703" i="19"/>
  <c r="C703" i="19" s="1"/>
  <c r="L703" i="19"/>
  <c r="M703" i="19" s="1"/>
  <c r="B704" i="19"/>
  <c r="C704" i="19" s="1"/>
  <c r="L704" i="19"/>
  <c r="M704" i="19" s="1"/>
  <c r="B705" i="19"/>
  <c r="C705" i="19" s="1"/>
  <c r="L705" i="19"/>
  <c r="M705" i="19" s="1"/>
  <c r="B706" i="19"/>
  <c r="C706" i="19" s="1"/>
  <c r="L706" i="19"/>
  <c r="M706" i="19" s="1"/>
  <c r="B707" i="19"/>
  <c r="C707" i="19" s="1"/>
  <c r="L707" i="19"/>
  <c r="M707" i="19" s="1"/>
  <c r="B708" i="19"/>
  <c r="C708" i="19" s="1"/>
  <c r="L708" i="19"/>
  <c r="M708" i="19" s="1"/>
  <c r="B709" i="19"/>
  <c r="C709" i="19" s="1"/>
  <c r="L709" i="19"/>
  <c r="M709" i="19" s="1"/>
  <c r="B710" i="19"/>
  <c r="C710" i="19" s="1"/>
  <c r="L710" i="19"/>
  <c r="M710" i="19" s="1"/>
  <c r="B711" i="19"/>
  <c r="C711" i="19" s="1"/>
  <c r="L711" i="19"/>
  <c r="M711" i="19" s="1"/>
  <c r="B712" i="19"/>
  <c r="C712" i="19" s="1"/>
  <c r="L712" i="19"/>
  <c r="M712" i="19" s="1"/>
  <c r="B713" i="19"/>
  <c r="C713" i="19" s="1"/>
  <c r="L713" i="19"/>
  <c r="M713" i="19" s="1"/>
  <c r="B714" i="19"/>
  <c r="C714" i="19" s="1"/>
  <c r="L714" i="19"/>
  <c r="M714" i="19" s="1"/>
  <c r="B715" i="19"/>
  <c r="C715" i="19" s="1"/>
  <c r="L715" i="19"/>
  <c r="M715" i="19" s="1"/>
  <c r="B716" i="19"/>
  <c r="C716" i="19" s="1"/>
  <c r="L716" i="19"/>
  <c r="M716" i="19" s="1"/>
  <c r="B717" i="19"/>
  <c r="C717" i="19" s="1"/>
  <c r="L717" i="19"/>
  <c r="M717" i="19" s="1"/>
  <c r="B718" i="19"/>
  <c r="C718" i="19" s="1"/>
  <c r="L718" i="19"/>
  <c r="M718" i="19" s="1"/>
  <c r="B719" i="19"/>
  <c r="C719" i="19" s="1"/>
  <c r="L719" i="19"/>
  <c r="M719" i="19" s="1"/>
  <c r="B720" i="19"/>
  <c r="C720" i="19" s="1"/>
  <c r="L720" i="19"/>
  <c r="M720" i="19" s="1"/>
  <c r="B721" i="19"/>
  <c r="C721" i="19" s="1"/>
  <c r="L721" i="19"/>
  <c r="M721" i="19" s="1"/>
  <c r="B722" i="19"/>
  <c r="C722" i="19" s="1"/>
  <c r="L722" i="19"/>
  <c r="M722" i="19" s="1"/>
  <c r="B723" i="19"/>
  <c r="C723" i="19" s="1"/>
  <c r="L723" i="19"/>
  <c r="M723" i="19" s="1"/>
  <c r="B724" i="19"/>
  <c r="C724" i="19" s="1"/>
  <c r="L724" i="19"/>
  <c r="M724" i="19" s="1"/>
  <c r="B725" i="19"/>
  <c r="C725" i="19" s="1"/>
  <c r="L725" i="19"/>
  <c r="M725" i="19" s="1"/>
  <c r="B726" i="19"/>
  <c r="C726" i="19" s="1"/>
  <c r="L726" i="19"/>
  <c r="M726" i="19" s="1"/>
  <c r="B727" i="19"/>
  <c r="C727" i="19" s="1"/>
  <c r="L727" i="19"/>
  <c r="M727" i="19" s="1"/>
  <c r="B728" i="19"/>
  <c r="C728" i="19" s="1"/>
  <c r="L728" i="19"/>
  <c r="M728" i="19" s="1"/>
  <c r="B729" i="19"/>
  <c r="C729" i="19" s="1"/>
  <c r="L729" i="19"/>
  <c r="M729" i="19" s="1"/>
  <c r="B730" i="19"/>
  <c r="C730" i="19" s="1"/>
  <c r="L730" i="19"/>
  <c r="M730" i="19" s="1"/>
  <c r="B731" i="19"/>
  <c r="C731" i="19" s="1"/>
  <c r="L731" i="19"/>
  <c r="M731" i="19" s="1"/>
  <c r="B732" i="19"/>
  <c r="C732" i="19" s="1"/>
  <c r="L732" i="19"/>
  <c r="M732" i="19" s="1"/>
  <c r="B733" i="19"/>
  <c r="C733" i="19" s="1"/>
  <c r="L733" i="19"/>
  <c r="M733" i="19" s="1"/>
  <c r="B734" i="19"/>
  <c r="C734" i="19" s="1"/>
  <c r="L734" i="19"/>
  <c r="M734" i="19" s="1"/>
  <c r="B735" i="19"/>
  <c r="C735" i="19" s="1"/>
  <c r="L735" i="19"/>
  <c r="M735" i="19" s="1"/>
  <c r="B736" i="19"/>
  <c r="C736" i="19" s="1"/>
  <c r="L736" i="19"/>
  <c r="M736" i="19" s="1"/>
  <c r="B737" i="19"/>
  <c r="C737" i="19" s="1"/>
  <c r="L737" i="19"/>
  <c r="M737" i="19" s="1"/>
  <c r="B738" i="19"/>
  <c r="C738" i="19" s="1"/>
  <c r="L738" i="19"/>
  <c r="M738" i="19" s="1"/>
  <c r="B739" i="19"/>
  <c r="C739" i="19" s="1"/>
  <c r="L739" i="19"/>
  <c r="M739" i="19" s="1"/>
  <c r="B740" i="19"/>
  <c r="C740" i="19" s="1"/>
  <c r="L740" i="19"/>
  <c r="M740" i="19" s="1"/>
  <c r="B741" i="19"/>
  <c r="C741" i="19" s="1"/>
  <c r="L741" i="19"/>
  <c r="M741" i="19" s="1"/>
  <c r="B742" i="19"/>
  <c r="C742" i="19" s="1"/>
  <c r="L742" i="19"/>
  <c r="M742" i="19" s="1"/>
  <c r="B743" i="19"/>
  <c r="C743" i="19" s="1"/>
  <c r="L743" i="19"/>
  <c r="M743" i="19" s="1"/>
  <c r="B744" i="19"/>
  <c r="C744" i="19" s="1"/>
  <c r="L744" i="19"/>
  <c r="M744" i="19" s="1"/>
  <c r="B745" i="19"/>
  <c r="C745" i="19" s="1"/>
  <c r="L745" i="19"/>
  <c r="M745" i="19" s="1"/>
  <c r="B746" i="19"/>
  <c r="C746" i="19" s="1"/>
  <c r="M746" i="19"/>
  <c r="B747" i="19"/>
  <c r="C747" i="19" s="1"/>
  <c r="M747" i="19"/>
  <c r="B748" i="19"/>
  <c r="C748" i="19" s="1"/>
  <c r="M748" i="19"/>
  <c r="B749" i="19"/>
  <c r="C749" i="19" s="1"/>
  <c r="M749" i="19"/>
  <c r="B750" i="19"/>
  <c r="C750" i="19" s="1"/>
  <c r="M750" i="19"/>
  <c r="B751" i="19"/>
  <c r="C751" i="19" s="1"/>
  <c r="M751" i="19"/>
  <c r="B752" i="19"/>
  <c r="C752" i="19" s="1"/>
  <c r="M752" i="19"/>
  <c r="B753" i="19"/>
  <c r="C753" i="19" s="1"/>
  <c r="M753" i="19"/>
  <c r="B754" i="19"/>
  <c r="C754" i="19" s="1"/>
  <c r="M754" i="19"/>
  <c r="B755" i="19"/>
  <c r="C755" i="19" s="1"/>
  <c r="M755" i="19"/>
  <c r="B756" i="19"/>
  <c r="C756" i="19" s="1"/>
  <c r="M756" i="19"/>
  <c r="B757" i="19"/>
  <c r="C757" i="19" s="1"/>
  <c r="M757" i="19"/>
  <c r="B758" i="19"/>
  <c r="C758" i="19" s="1"/>
  <c r="M758" i="19"/>
  <c r="B759" i="19"/>
  <c r="C759" i="19" s="1"/>
  <c r="M759" i="19"/>
  <c r="B760" i="19"/>
  <c r="C760" i="19" s="1"/>
  <c r="M760" i="19"/>
  <c r="B761" i="19"/>
  <c r="C761" i="19" s="1"/>
  <c r="M761" i="19"/>
  <c r="B762" i="19"/>
  <c r="C762" i="19" s="1"/>
  <c r="M762" i="19"/>
  <c r="B763" i="19"/>
  <c r="C763" i="19" s="1"/>
  <c r="M763" i="19"/>
  <c r="B764" i="19"/>
  <c r="C764" i="19" s="1"/>
  <c r="M764" i="19"/>
  <c r="B765" i="19"/>
  <c r="C765" i="19" s="1"/>
  <c r="M765" i="19"/>
  <c r="B766" i="19"/>
  <c r="C766" i="19" s="1"/>
  <c r="M766" i="19"/>
  <c r="B767" i="19"/>
  <c r="C767" i="19" s="1"/>
  <c r="M767" i="19"/>
  <c r="B768" i="19"/>
  <c r="C768" i="19" s="1"/>
  <c r="M768" i="19"/>
  <c r="B769" i="19"/>
  <c r="C769" i="19" s="1"/>
  <c r="M769" i="19"/>
  <c r="B770" i="19"/>
  <c r="C770" i="19" s="1"/>
  <c r="M770" i="19"/>
  <c r="B771" i="19"/>
  <c r="C771" i="19" s="1"/>
  <c r="M771" i="19"/>
  <c r="B772" i="19"/>
  <c r="C772" i="19" s="1"/>
  <c r="M772" i="19"/>
  <c r="B773" i="19"/>
  <c r="C773" i="19" s="1"/>
  <c r="M773" i="19"/>
  <c r="B774" i="19"/>
  <c r="C774" i="19" s="1"/>
  <c r="M774" i="19"/>
  <c r="B775" i="19"/>
  <c r="C775" i="19" s="1"/>
  <c r="M775" i="19"/>
  <c r="B776" i="19"/>
  <c r="C776" i="19" s="1"/>
  <c r="M776" i="19"/>
  <c r="B777" i="19"/>
  <c r="C777" i="19" s="1"/>
  <c r="M777" i="19"/>
  <c r="B778" i="19"/>
  <c r="C778" i="19" s="1"/>
  <c r="M778" i="19"/>
  <c r="B779" i="19"/>
  <c r="C779" i="19" s="1"/>
  <c r="M779" i="19"/>
  <c r="B780" i="19"/>
  <c r="C780" i="19" s="1"/>
  <c r="M780" i="19"/>
  <c r="B781" i="19"/>
  <c r="C781" i="19" s="1"/>
  <c r="M781" i="19"/>
  <c r="B782" i="19"/>
  <c r="C782" i="19" s="1"/>
  <c r="M782" i="19"/>
  <c r="B783" i="19"/>
  <c r="C783" i="19" s="1"/>
  <c r="M783" i="19"/>
  <c r="B784" i="19"/>
  <c r="C784" i="19" s="1"/>
  <c r="M784" i="19"/>
  <c r="B785" i="19"/>
  <c r="C785" i="19" s="1"/>
  <c r="M785" i="19"/>
  <c r="B786" i="19"/>
  <c r="C786" i="19" s="1"/>
  <c r="M786" i="19"/>
  <c r="B787" i="19"/>
  <c r="C787" i="19" s="1"/>
  <c r="M787" i="19"/>
  <c r="B788" i="19"/>
  <c r="C788" i="19" s="1"/>
  <c r="M788" i="19"/>
  <c r="B789" i="19"/>
  <c r="C789" i="19" s="1"/>
  <c r="M789" i="19"/>
  <c r="B790" i="19"/>
  <c r="C790" i="19" s="1"/>
  <c r="M790" i="19"/>
  <c r="B791" i="19"/>
  <c r="C791" i="19" s="1"/>
  <c r="M791" i="19"/>
  <c r="B792" i="19"/>
  <c r="C792" i="19" s="1"/>
  <c r="M792" i="19"/>
  <c r="B793" i="19"/>
  <c r="C793" i="19" s="1"/>
  <c r="M793" i="19"/>
  <c r="B794" i="19"/>
  <c r="C794" i="19" s="1"/>
  <c r="M794" i="19"/>
  <c r="B795" i="19"/>
  <c r="C795" i="19" s="1"/>
  <c r="M795" i="19"/>
  <c r="B796" i="19"/>
  <c r="C796" i="19" s="1"/>
  <c r="M796" i="19"/>
  <c r="B797" i="19"/>
  <c r="C797" i="19" s="1"/>
  <c r="M797" i="19"/>
  <c r="B798" i="19"/>
  <c r="C798" i="19" s="1"/>
  <c r="M798" i="19"/>
  <c r="B799" i="19"/>
  <c r="C799" i="19" s="1"/>
  <c r="M799" i="19"/>
  <c r="B800" i="19"/>
  <c r="C800" i="19" s="1"/>
  <c r="M800" i="19"/>
  <c r="B801" i="19"/>
  <c r="C801" i="19" s="1"/>
  <c r="M801" i="19"/>
  <c r="B802" i="19"/>
  <c r="C802" i="19" s="1"/>
  <c r="M802" i="19"/>
  <c r="B803" i="19"/>
  <c r="C803" i="19" s="1"/>
  <c r="M803" i="19"/>
  <c r="B804" i="19"/>
  <c r="C804" i="19" s="1"/>
  <c r="M804" i="19"/>
  <c r="B805" i="19"/>
  <c r="C805" i="19" s="1"/>
  <c r="M805" i="19"/>
  <c r="B806" i="19"/>
  <c r="C806" i="19" s="1"/>
  <c r="M806" i="19"/>
  <c r="B807" i="19"/>
  <c r="C807" i="19" s="1"/>
  <c r="M807" i="19"/>
  <c r="B808" i="19"/>
  <c r="C808" i="19" s="1"/>
  <c r="M808" i="19"/>
  <c r="B809" i="19"/>
  <c r="C809" i="19" s="1"/>
  <c r="M809" i="19"/>
  <c r="B810" i="19"/>
  <c r="C810" i="19" s="1"/>
  <c r="M810" i="19"/>
  <c r="B811" i="19"/>
  <c r="C811" i="19" s="1"/>
  <c r="L811" i="19"/>
  <c r="M811" i="19" s="1"/>
  <c r="B812" i="19"/>
  <c r="M812" i="19"/>
  <c r="B813" i="19"/>
  <c r="C813" i="19" s="1"/>
  <c r="M813" i="19"/>
  <c r="B814" i="19"/>
  <c r="C814" i="19" s="1"/>
  <c r="M814" i="19"/>
  <c r="B815" i="19"/>
  <c r="C815" i="19" s="1"/>
  <c r="M815" i="19"/>
  <c r="B816" i="19"/>
  <c r="C816" i="19" s="1"/>
  <c r="M816" i="19"/>
  <c r="B817" i="19"/>
  <c r="C817" i="19" s="1"/>
  <c r="M817" i="19"/>
  <c r="B818" i="19"/>
  <c r="C818" i="19" s="1"/>
  <c r="M818" i="19"/>
  <c r="B819" i="19"/>
  <c r="C819" i="19" s="1"/>
  <c r="M819" i="19"/>
  <c r="B820" i="19"/>
  <c r="C820" i="19" s="1"/>
  <c r="M820" i="19"/>
  <c r="B821" i="19"/>
  <c r="C821" i="19" s="1"/>
  <c r="M821" i="19"/>
  <c r="B822" i="19"/>
  <c r="C822" i="19" s="1"/>
  <c r="M822" i="19"/>
  <c r="B823" i="19"/>
  <c r="C823" i="19" s="1"/>
  <c r="M823" i="19"/>
  <c r="B824" i="19"/>
  <c r="C824" i="19" s="1"/>
  <c r="M824" i="19"/>
  <c r="B825" i="19"/>
  <c r="C825" i="19" s="1"/>
  <c r="M825" i="19"/>
  <c r="B826" i="19"/>
  <c r="C826" i="19" s="1"/>
  <c r="M826" i="19"/>
  <c r="B827" i="19"/>
  <c r="C827" i="19" s="1"/>
  <c r="M827" i="19"/>
  <c r="B828" i="19"/>
  <c r="C828" i="19" s="1"/>
  <c r="M828" i="19"/>
  <c r="B829" i="19"/>
  <c r="C829" i="19" s="1"/>
  <c r="M829" i="19"/>
  <c r="B830" i="19"/>
  <c r="C830" i="19" s="1"/>
  <c r="M830" i="19"/>
  <c r="B831" i="19"/>
  <c r="C831" i="19" s="1"/>
  <c r="M831" i="19"/>
  <c r="B832" i="19"/>
  <c r="C832" i="19" s="1"/>
  <c r="M832" i="19"/>
  <c r="B833" i="19"/>
  <c r="C833" i="19" s="1"/>
  <c r="M833" i="19"/>
  <c r="B834" i="19"/>
  <c r="C834" i="19" s="1"/>
  <c r="M834" i="19"/>
  <c r="B835" i="19"/>
  <c r="C835" i="19" s="1"/>
  <c r="M835" i="19"/>
  <c r="B836" i="19"/>
  <c r="C836" i="19" s="1"/>
  <c r="M836" i="19"/>
  <c r="B837" i="19"/>
  <c r="C837" i="19" s="1"/>
  <c r="M837" i="19"/>
  <c r="B838" i="19"/>
  <c r="C838" i="19" s="1"/>
  <c r="M838" i="19"/>
  <c r="B839" i="19"/>
  <c r="C839" i="19" s="1"/>
  <c r="M839" i="19"/>
  <c r="B840" i="19"/>
  <c r="C840" i="19" s="1"/>
  <c r="M840" i="19"/>
  <c r="B841" i="19"/>
  <c r="C841" i="19" s="1"/>
  <c r="M841" i="19"/>
  <c r="B842" i="19"/>
  <c r="C842" i="19" s="1"/>
  <c r="M842" i="19"/>
  <c r="B843" i="19"/>
  <c r="C843" i="19" s="1"/>
  <c r="M843" i="19"/>
  <c r="B844" i="19"/>
  <c r="C844" i="19" s="1"/>
  <c r="M844" i="19"/>
  <c r="B845" i="19"/>
  <c r="C845" i="19" s="1"/>
  <c r="M845" i="19"/>
  <c r="B846" i="19"/>
  <c r="C846" i="19" s="1"/>
  <c r="M846" i="19"/>
  <c r="B847" i="19"/>
  <c r="C847" i="19" s="1"/>
  <c r="M847" i="19"/>
  <c r="B848" i="19"/>
  <c r="C848" i="19" s="1"/>
  <c r="M848" i="19"/>
  <c r="B849" i="19"/>
  <c r="C849" i="19" s="1"/>
  <c r="M849" i="19"/>
  <c r="B850" i="19"/>
  <c r="C850" i="19" s="1"/>
  <c r="M850" i="19"/>
  <c r="B851" i="19"/>
  <c r="C851" i="19" s="1"/>
  <c r="M851" i="19"/>
  <c r="B852" i="19"/>
  <c r="C852" i="19" s="1"/>
  <c r="M852" i="19"/>
  <c r="B853" i="19"/>
  <c r="C853" i="19" s="1"/>
  <c r="M853" i="19"/>
  <c r="B854" i="19"/>
  <c r="C854" i="19" s="1"/>
  <c r="M854" i="19"/>
  <c r="B855" i="19"/>
  <c r="C855" i="19" s="1"/>
  <c r="M855" i="19"/>
  <c r="B856" i="19"/>
  <c r="C856" i="19" s="1"/>
  <c r="M856" i="19"/>
  <c r="B857" i="19"/>
  <c r="C857" i="19" s="1"/>
  <c r="M857" i="19"/>
  <c r="B858" i="19"/>
  <c r="C858" i="19" s="1"/>
  <c r="M858" i="19"/>
  <c r="B859" i="19"/>
  <c r="C859" i="19" s="1"/>
  <c r="M859" i="19"/>
  <c r="B860" i="19"/>
  <c r="C860" i="19" s="1"/>
  <c r="M860" i="19"/>
  <c r="B861" i="19"/>
  <c r="C861" i="19" s="1"/>
  <c r="M861" i="19"/>
  <c r="B862" i="19"/>
  <c r="C862" i="19" s="1"/>
  <c r="M862" i="19"/>
  <c r="B863" i="19"/>
  <c r="C863" i="19" s="1"/>
  <c r="M863" i="19"/>
  <c r="B864" i="19"/>
  <c r="C864" i="19" s="1"/>
  <c r="M864" i="19"/>
  <c r="B865" i="19"/>
  <c r="C865" i="19" s="1"/>
  <c r="M865" i="19"/>
  <c r="B866" i="19"/>
  <c r="C866" i="19" s="1"/>
  <c r="M866" i="19"/>
  <c r="B867" i="19"/>
  <c r="C867" i="19" s="1"/>
  <c r="M867" i="19"/>
  <c r="B868" i="19"/>
  <c r="C868" i="19" s="1"/>
  <c r="M868" i="19"/>
  <c r="B869" i="19"/>
  <c r="C869" i="19" s="1"/>
  <c r="M869" i="19"/>
  <c r="B870" i="19"/>
  <c r="C870" i="19" s="1"/>
  <c r="B871" i="19"/>
  <c r="C871" i="19" s="1"/>
  <c r="B872" i="19"/>
  <c r="C872" i="19" s="1"/>
  <c r="B873" i="19"/>
  <c r="C873" i="19" s="1"/>
  <c r="B874" i="19"/>
  <c r="C874" i="19" s="1"/>
  <c r="B875" i="19"/>
  <c r="C875" i="19" s="1"/>
  <c r="B876" i="19"/>
  <c r="C876" i="19" s="1"/>
  <c r="B877" i="19"/>
  <c r="C877" i="19" s="1"/>
  <c r="B878" i="19"/>
  <c r="C878" i="19" s="1"/>
  <c r="B879" i="19"/>
  <c r="C879" i="19" s="1"/>
  <c r="B880" i="19"/>
  <c r="C880" i="19" s="1"/>
  <c r="B881" i="19"/>
  <c r="C881" i="19" s="1"/>
  <c r="B882" i="19"/>
  <c r="C882" i="19" s="1"/>
  <c r="B883" i="19"/>
  <c r="C883" i="19" s="1"/>
  <c r="B884" i="19"/>
  <c r="C884" i="19" s="1"/>
  <c r="B885" i="19"/>
  <c r="C885" i="19" s="1"/>
  <c r="B886" i="19"/>
  <c r="C886" i="19" s="1"/>
  <c r="B887" i="19"/>
  <c r="C887" i="19" s="1"/>
  <c r="B888" i="19"/>
  <c r="C888" i="19" s="1"/>
  <c r="B889" i="19"/>
  <c r="C889" i="19" s="1"/>
  <c r="B890" i="19"/>
  <c r="C890" i="19" s="1"/>
  <c r="B891" i="19"/>
  <c r="C891" i="19" s="1"/>
  <c r="B892" i="19"/>
  <c r="C892" i="19" s="1"/>
  <c r="B893" i="19"/>
  <c r="C893" i="19" s="1"/>
  <c r="B894" i="19"/>
  <c r="C894" i="19" s="1"/>
  <c r="B895" i="19"/>
  <c r="C895" i="19" s="1"/>
  <c r="B896" i="19"/>
  <c r="C896" i="19" s="1"/>
  <c r="B897" i="19"/>
  <c r="C897" i="19" s="1"/>
  <c r="B898" i="19"/>
  <c r="C898" i="19" s="1"/>
  <c r="B899" i="19"/>
  <c r="C899" i="19" s="1"/>
  <c r="B900" i="19"/>
  <c r="C900" i="19" s="1"/>
  <c r="B901" i="19"/>
  <c r="C901" i="19" s="1"/>
  <c r="B902" i="19"/>
  <c r="C902" i="19" s="1"/>
  <c r="B903" i="19"/>
  <c r="C903" i="19" s="1"/>
  <c r="B904" i="19"/>
  <c r="C904" i="19" s="1"/>
  <c r="B905" i="19"/>
  <c r="C905" i="19" s="1"/>
  <c r="B906" i="19"/>
  <c r="C906" i="19" s="1"/>
  <c r="B907" i="19"/>
  <c r="C907" i="19" s="1"/>
  <c r="B908" i="19"/>
  <c r="C908" i="19" s="1"/>
  <c r="B909" i="19"/>
  <c r="C909" i="19" s="1"/>
  <c r="B910" i="19"/>
  <c r="C910" i="19" s="1"/>
  <c r="B911" i="19"/>
  <c r="C911" i="19" s="1"/>
  <c r="B912" i="19"/>
  <c r="C912" i="19" s="1"/>
  <c r="B913" i="19"/>
  <c r="C913" i="19" s="1"/>
  <c r="B914" i="19"/>
  <c r="C914" i="19" s="1"/>
  <c r="B915" i="19"/>
  <c r="C915" i="19" s="1"/>
  <c r="B916" i="19"/>
  <c r="C916" i="19" s="1"/>
  <c r="B917" i="19"/>
  <c r="C917" i="19" s="1"/>
  <c r="B918" i="19"/>
  <c r="C918" i="19" s="1"/>
  <c r="B919" i="19"/>
  <c r="C919" i="19" s="1"/>
  <c r="B920" i="19"/>
  <c r="C920" i="19" s="1"/>
  <c r="B921" i="19"/>
  <c r="C921" i="19" s="1"/>
  <c r="B922" i="19"/>
  <c r="C922" i="19" s="1"/>
  <c r="B923" i="19"/>
  <c r="C923" i="19" s="1"/>
  <c r="B924" i="19"/>
  <c r="C924" i="19" s="1"/>
  <c r="B925" i="19"/>
  <c r="C925" i="19" s="1"/>
  <c r="B926" i="19"/>
  <c r="C926" i="19" s="1"/>
  <c r="B927" i="19"/>
  <c r="C927" i="19" s="1"/>
  <c r="B928" i="19"/>
  <c r="C928" i="19" s="1"/>
  <c r="B929" i="19"/>
  <c r="C929" i="19" s="1"/>
  <c r="B930" i="19"/>
  <c r="C930" i="19" s="1"/>
  <c r="B931" i="19"/>
  <c r="C931" i="19" s="1"/>
  <c r="B932" i="19"/>
  <c r="C932" i="19" s="1"/>
  <c r="B933" i="19"/>
  <c r="C933" i="19" s="1"/>
  <c r="B934" i="19"/>
  <c r="C934" i="19" s="1"/>
  <c r="B935" i="19"/>
  <c r="C935" i="19" s="1"/>
  <c r="B936" i="19"/>
  <c r="C936" i="19" s="1"/>
  <c r="B937" i="19"/>
  <c r="C937" i="19" s="1"/>
  <c r="B938" i="19"/>
  <c r="C938" i="19" s="1"/>
  <c r="B939" i="19"/>
  <c r="C939" i="19" s="1"/>
  <c r="B940" i="19"/>
  <c r="C940" i="19" s="1"/>
  <c r="B941" i="19"/>
  <c r="C941" i="19" s="1"/>
  <c r="B942" i="19"/>
  <c r="C942" i="19" s="1"/>
  <c r="B943" i="19"/>
  <c r="C943" i="19" s="1"/>
  <c r="B944" i="19"/>
  <c r="C944" i="19" s="1"/>
  <c r="B945" i="19"/>
  <c r="C945" i="19" s="1"/>
  <c r="B946" i="19"/>
  <c r="C946" i="19" s="1"/>
  <c r="B947" i="19"/>
  <c r="C947" i="19" s="1"/>
  <c r="B948" i="19"/>
  <c r="C948" i="19" s="1"/>
  <c r="B949" i="19"/>
  <c r="C949" i="19" s="1"/>
  <c r="B950" i="19"/>
  <c r="C950" i="19" s="1"/>
  <c r="B951" i="19"/>
  <c r="C951" i="19" s="1"/>
  <c r="B952" i="19"/>
  <c r="C952" i="19" s="1"/>
  <c r="B953" i="19"/>
  <c r="C953" i="19" s="1"/>
  <c r="B954" i="19"/>
  <c r="C954" i="19" s="1"/>
  <c r="B955" i="19"/>
  <c r="C955" i="19" s="1"/>
  <c r="B956" i="19"/>
  <c r="C956" i="19" s="1"/>
  <c r="B957" i="19"/>
  <c r="C957" i="19" s="1"/>
  <c r="B958" i="19"/>
  <c r="B959" i="19"/>
  <c r="C959" i="19" s="1"/>
  <c r="B960" i="19"/>
  <c r="C960" i="19" s="1"/>
  <c r="B961" i="19"/>
  <c r="C961" i="19" s="1"/>
  <c r="B962" i="19"/>
  <c r="C962" i="19" s="1"/>
  <c r="B963" i="19"/>
  <c r="C963" i="19" s="1"/>
  <c r="B964" i="19"/>
  <c r="C964" i="19" s="1"/>
  <c r="B965" i="19"/>
  <c r="C965" i="19" s="1"/>
  <c r="B966" i="19"/>
  <c r="C966" i="19" s="1"/>
  <c r="B967" i="19"/>
  <c r="C967" i="19" s="1"/>
  <c r="B968" i="19"/>
  <c r="C968" i="19" s="1"/>
  <c r="B969" i="19"/>
  <c r="C969" i="19" s="1"/>
  <c r="B970" i="19"/>
  <c r="C970" i="19" s="1"/>
  <c r="B971" i="19"/>
  <c r="C971" i="19" s="1"/>
  <c r="B972" i="19"/>
  <c r="C972" i="19" s="1"/>
  <c r="B973" i="19"/>
  <c r="C973" i="19" s="1"/>
  <c r="B974" i="19"/>
  <c r="C974" i="19" s="1"/>
  <c r="B975" i="19"/>
  <c r="C975" i="19" s="1"/>
  <c r="B976" i="19"/>
  <c r="C976" i="19" s="1"/>
  <c r="B977" i="19"/>
  <c r="C977" i="19" s="1"/>
  <c r="B978" i="19"/>
  <c r="C978" i="19" s="1"/>
  <c r="B979" i="19"/>
  <c r="C979" i="19" s="1"/>
  <c r="B980" i="19"/>
  <c r="C980" i="19" s="1"/>
  <c r="B981" i="19"/>
  <c r="C981" i="19" s="1"/>
  <c r="B982" i="19"/>
  <c r="C982" i="19" s="1"/>
  <c r="B983" i="19"/>
  <c r="C983" i="19" s="1"/>
  <c r="B984" i="19"/>
  <c r="C984" i="19" s="1"/>
  <c r="B985" i="19"/>
  <c r="C985" i="19" s="1"/>
  <c r="B986" i="19"/>
  <c r="C986" i="19" s="1"/>
  <c r="B987" i="19"/>
  <c r="C987" i="19" s="1"/>
  <c r="B988" i="19"/>
  <c r="C988" i="19" s="1"/>
  <c r="B989" i="19"/>
  <c r="C989" i="19" s="1"/>
  <c r="B990" i="19"/>
  <c r="C990" i="19" s="1"/>
  <c r="B991" i="19"/>
  <c r="C991" i="19" s="1"/>
  <c r="B992" i="19"/>
  <c r="C992" i="19" s="1"/>
  <c r="B993" i="19"/>
  <c r="C993" i="19" s="1"/>
  <c r="B994" i="19"/>
  <c r="C994" i="19" s="1"/>
  <c r="B995" i="19"/>
  <c r="C995" i="19" s="1"/>
  <c r="B996" i="19"/>
  <c r="C996" i="19" s="1"/>
  <c r="B997" i="19"/>
  <c r="C997" i="19" s="1"/>
  <c r="B998" i="19"/>
  <c r="C998" i="19" s="1"/>
  <c r="B999" i="19"/>
  <c r="C999" i="19" s="1"/>
  <c r="B1000" i="19"/>
  <c r="C1000" i="19" s="1"/>
  <c r="B1001" i="19"/>
  <c r="C1001" i="19" s="1"/>
  <c r="C1002" i="19"/>
  <c r="C1003" i="19"/>
  <c r="C1004" i="19"/>
  <c r="C1005" i="19"/>
  <c r="C1006" i="19"/>
  <c r="C1007" i="19"/>
  <c r="C1008" i="19"/>
  <c r="C1009" i="19"/>
  <c r="C1010" i="19"/>
  <c r="C1011" i="19"/>
  <c r="C1012" i="19"/>
  <c r="C1013" i="19"/>
  <c r="C1014" i="19"/>
  <c r="C1015" i="19"/>
  <c r="C1016" i="19"/>
  <c r="C1017" i="19"/>
  <c r="C1018" i="19"/>
  <c r="C1019" i="19"/>
  <c r="C1020" i="19"/>
  <c r="C1021" i="19"/>
  <c r="C1022" i="19"/>
  <c r="C1023" i="19"/>
  <c r="C1024" i="19"/>
  <c r="C1025" i="19"/>
  <c r="C1026" i="19"/>
  <c r="C1027" i="19"/>
  <c r="C1028" i="19"/>
  <c r="C1029" i="19"/>
  <c r="C1030" i="19"/>
  <c r="C1031" i="19"/>
  <c r="C1032" i="19"/>
  <c r="C1033" i="19"/>
  <c r="C1034" i="19"/>
  <c r="C1035" i="19"/>
  <c r="C1036" i="19"/>
  <c r="C1037" i="19"/>
  <c r="C1038" i="19"/>
  <c r="C1039" i="19"/>
  <c r="C1040" i="19"/>
  <c r="C1041" i="19"/>
  <c r="C1042" i="19"/>
  <c r="C1043" i="19"/>
  <c r="C1044" i="19"/>
  <c r="C1045" i="19"/>
  <c r="C1046" i="19"/>
  <c r="C1047" i="19"/>
  <c r="C1048" i="19"/>
  <c r="C1049" i="19"/>
  <c r="C1050" i="19"/>
  <c r="C1051" i="19"/>
  <c r="C1052" i="19"/>
  <c r="C1053" i="19"/>
  <c r="C1054" i="19"/>
  <c r="C1055" i="19"/>
  <c r="C1056" i="19"/>
  <c r="C1057" i="19"/>
  <c r="C1058" i="19"/>
  <c r="C1059" i="19"/>
  <c r="C1060" i="19"/>
  <c r="C1061" i="19"/>
  <c r="C1062" i="19"/>
  <c r="C1063" i="19"/>
  <c r="C1064" i="19"/>
  <c r="C1065" i="19"/>
  <c r="C1066" i="19"/>
  <c r="C1067" i="19"/>
  <c r="M1067" i="19"/>
  <c r="C1068" i="19"/>
  <c r="C1069" i="19"/>
  <c r="C1070" i="19"/>
  <c r="C1071" i="19"/>
  <c r="C1072" i="19"/>
  <c r="C1073" i="19"/>
  <c r="C1074" i="19"/>
  <c r="C1075" i="19"/>
  <c r="C1076" i="19"/>
  <c r="C1077" i="19"/>
  <c r="C1078" i="19"/>
  <c r="C1079" i="19"/>
  <c r="C1080" i="19"/>
  <c r="C1081" i="19"/>
  <c r="C1082" i="19"/>
  <c r="C1083" i="19"/>
  <c r="C1084" i="19"/>
  <c r="C1085" i="19"/>
  <c r="C1086" i="19"/>
  <c r="C1087" i="19"/>
  <c r="C1088" i="19"/>
  <c r="C1089" i="19"/>
  <c r="C1090" i="19"/>
  <c r="C1091" i="19"/>
  <c r="C1092" i="19"/>
  <c r="C1093" i="19"/>
  <c r="C1094" i="19"/>
  <c r="C1095" i="19"/>
  <c r="M1095" i="19"/>
  <c r="C1096" i="19"/>
  <c r="C1097" i="19"/>
  <c r="C1098" i="19"/>
  <c r="M1098" i="19"/>
  <c r="C1099" i="19"/>
  <c r="C1100" i="19"/>
  <c r="C1101" i="19"/>
  <c r="C1102" i="19"/>
  <c r="C1103" i="19"/>
  <c r="C1104" i="19"/>
  <c r="C1105" i="19"/>
  <c r="C1106" i="19"/>
  <c r="C1107" i="19"/>
  <c r="C1108" i="19"/>
  <c r="C1109" i="19"/>
  <c r="C1110" i="19"/>
  <c r="C1111" i="19"/>
  <c r="C1112" i="19"/>
  <c r="C1113" i="19"/>
  <c r="C1114" i="19"/>
  <c r="C1115" i="19"/>
  <c r="C1116" i="19"/>
  <c r="C1117" i="19"/>
  <c r="C1118" i="19"/>
  <c r="C1119" i="19"/>
  <c r="C1120" i="19"/>
  <c r="C1121" i="19"/>
  <c r="C1122" i="19"/>
  <c r="C1123" i="19"/>
  <c r="C1124" i="19"/>
  <c r="C1125" i="19"/>
  <c r="C1126" i="19"/>
  <c r="C1127" i="19"/>
  <c r="C1128" i="19"/>
  <c r="C1129" i="19"/>
  <c r="C1130" i="19"/>
  <c r="C1131" i="19"/>
  <c r="C1132" i="19"/>
  <c r="C1133" i="19"/>
  <c r="C1134" i="19"/>
  <c r="C1135" i="19"/>
  <c r="C1136" i="19"/>
  <c r="C1137" i="19"/>
  <c r="C1138" i="19"/>
  <c r="C1139" i="19"/>
  <c r="C1140" i="19"/>
  <c r="C1141" i="19"/>
  <c r="C1142" i="19"/>
  <c r="C1143" i="19"/>
  <c r="C1144" i="19"/>
  <c r="C1145" i="19"/>
  <c r="C1146" i="19"/>
  <c r="C1147" i="19"/>
  <c r="C1148" i="19"/>
  <c r="C1149" i="19"/>
  <c r="C1150" i="19"/>
  <c r="C1151" i="19"/>
  <c r="C1152" i="19"/>
  <c r="C1153" i="19"/>
  <c r="C1154" i="19"/>
  <c r="C1155" i="19"/>
  <c r="C1156" i="19"/>
  <c r="C1157" i="19"/>
  <c r="C1158" i="19"/>
  <c r="C1159" i="19"/>
  <c r="C1160" i="19"/>
  <c r="C1161" i="19"/>
  <c r="C1162" i="19"/>
  <c r="C1163" i="19"/>
  <c r="C1164" i="19"/>
  <c r="C1165" i="19"/>
  <c r="C1166" i="19"/>
  <c r="C1167" i="19"/>
  <c r="C1168" i="19"/>
  <c r="C1169" i="19"/>
  <c r="C1170" i="19"/>
  <c r="C1171" i="19"/>
  <c r="C1172" i="19"/>
  <c r="C1173" i="19"/>
  <c r="C1174" i="19"/>
  <c r="C1175" i="19"/>
  <c r="C1176" i="19"/>
  <c r="C1177" i="19"/>
  <c r="C1178" i="19"/>
  <c r="C1179" i="19"/>
  <c r="C1180" i="19"/>
  <c r="C1181" i="19"/>
  <c r="C1182" i="19"/>
  <c r="C1183" i="19"/>
  <c r="C1184" i="19"/>
  <c r="C1185" i="19"/>
  <c r="C1186" i="19"/>
  <c r="C1187" i="19"/>
  <c r="C1188" i="19"/>
  <c r="C1189" i="19"/>
  <c r="C1190" i="19"/>
  <c r="C1191" i="19"/>
  <c r="C1192" i="19"/>
  <c r="C1193" i="19"/>
  <c r="C1194" i="19"/>
  <c r="C1195" i="19"/>
  <c r="C1196" i="19"/>
  <c r="C1197" i="19"/>
  <c r="C1198" i="19"/>
  <c r="C1199" i="19"/>
  <c r="C1200" i="19"/>
  <c r="C1201" i="19"/>
  <c r="C1202" i="19"/>
  <c r="C1203" i="19"/>
  <c r="C1204" i="19"/>
  <c r="C1205" i="19"/>
  <c r="C1206" i="19"/>
  <c r="C1207" i="19"/>
  <c r="C1208" i="19"/>
  <c r="C1209" i="19"/>
  <c r="C1210" i="19"/>
  <c r="C1211" i="19"/>
  <c r="C1212" i="19"/>
  <c r="C1213" i="19"/>
  <c r="C1214" i="19"/>
  <c r="C1215" i="19"/>
  <c r="C1216" i="19"/>
  <c r="C1217" i="19"/>
  <c r="C1218" i="19"/>
  <c r="C1219" i="19"/>
  <c r="C1220" i="19"/>
  <c r="C1221" i="19"/>
  <c r="C1222" i="19"/>
  <c r="C1223" i="19"/>
  <c r="C1224" i="19"/>
  <c r="C1225" i="19"/>
  <c r="C1226" i="19"/>
  <c r="C1227" i="19"/>
  <c r="C1228" i="19"/>
  <c r="C1229" i="19"/>
  <c r="C1230" i="19"/>
  <c r="C1231" i="19"/>
  <c r="C1232" i="19"/>
  <c r="C1233" i="19"/>
  <c r="C1234" i="19"/>
  <c r="C1235" i="19"/>
  <c r="C1236" i="19"/>
  <c r="C1237" i="19"/>
  <c r="C1238" i="19"/>
  <c r="C1239" i="19"/>
  <c r="C1240" i="19"/>
  <c r="C1241" i="19"/>
  <c r="C1242" i="19"/>
  <c r="C1243" i="19"/>
  <c r="C1244" i="19"/>
  <c r="C1245" i="19"/>
  <c r="C1246" i="19"/>
  <c r="C1247" i="19"/>
  <c r="C1248" i="19"/>
  <c r="C1249" i="19"/>
  <c r="C1250" i="19"/>
  <c r="C1251" i="19"/>
  <c r="C1252" i="19"/>
  <c r="C1253" i="19"/>
  <c r="C1254" i="19"/>
  <c r="C1255" i="19"/>
  <c r="C1256" i="19"/>
  <c r="C1257" i="19"/>
  <c r="C1258" i="19"/>
  <c r="C1259" i="19"/>
  <c r="C1260" i="19"/>
  <c r="C1261" i="19"/>
  <c r="C1262" i="19"/>
  <c r="C1263" i="19"/>
  <c r="C1264" i="19"/>
  <c r="C1265" i="19"/>
  <c r="C1266" i="19"/>
  <c r="C1267" i="19"/>
  <c r="C1268" i="19"/>
  <c r="C1269" i="19"/>
  <c r="C1270" i="19"/>
  <c r="C1271" i="19"/>
  <c r="C1272" i="19"/>
  <c r="C1273" i="19"/>
  <c r="C1274" i="19"/>
  <c r="C1275" i="19"/>
  <c r="C1276" i="19"/>
  <c r="C1277" i="19"/>
  <c r="C1278" i="19"/>
  <c r="C1279" i="19"/>
  <c r="C1280" i="19"/>
  <c r="C1281" i="19"/>
  <c r="C1282" i="19"/>
  <c r="C1283" i="19"/>
  <c r="C1284" i="19"/>
  <c r="C1285" i="19"/>
  <c r="C1286" i="19"/>
  <c r="C1287" i="19"/>
  <c r="C1288" i="19"/>
  <c r="C1289" i="19"/>
  <c r="C1290" i="19"/>
  <c r="C1291" i="19"/>
  <c r="C1292" i="19"/>
  <c r="C1293" i="19"/>
  <c r="C1294" i="19"/>
  <c r="C1295" i="19"/>
  <c r="C1296" i="19"/>
  <c r="C1297" i="19"/>
  <c r="C1298" i="19"/>
  <c r="C1299" i="19"/>
  <c r="C1300" i="19"/>
  <c r="C1301" i="19"/>
  <c r="C1302" i="19"/>
  <c r="C1303" i="19"/>
  <c r="C1304" i="19"/>
  <c r="C1305" i="19"/>
  <c r="C1306" i="19"/>
  <c r="C1307" i="19"/>
  <c r="C1308" i="19"/>
  <c r="C1309" i="19"/>
  <c r="C1310" i="19"/>
  <c r="C1311" i="19"/>
  <c r="C1312" i="19"/>
  <c r="C1313" i="19"/>
  <c r="C1314" i="19"/>
  <c r="C1315" i="19"/>
  <c r="C1316" i="19"/>
  <c r="C1317" i="19"/>
  <c r="C1318" i="19"/>
  <c r="C1319" i="19"/>
  <c r="C1320" i="19"/>
  <c r="C1321" i="19"/>
  <c r="C1322" i="19"/>
  <c r="C1323" i="19"/>
  <c r="C1324" i="19"/>
  <c r="C1325" i="19"/>
  <c r="C1326" i="19"/>
  <c r="C1327" i="19"/>
  <c r="C1328" i="19"/>
  <c r="C1329" i="19"/>
  <c r="C1330" i="19"/>
  <c r="C1331" i="19"/>
  <c r="C1332" i="19"/>
  <c r="C1333" i="19"/>
  <c r="C1334" i="19"/>
  <c r="C1335" i="19"/>
  <c r="C1336" i="19"/>
  <c r="C1337" i="19"/>
  <c r="C1338" i="19"/>
  <c r="C1339" i="19"/>
  <c r="C1340" i="19"/>
  <c r="C1341" i="19"/>
  <c r="C1342" i="19"/>
  <c r="C1343" i="19"/>
  <c r="C1344" i="19"/>
  <c r="C1345" i="19"/>
  <c r="C1346" i="19"/>
  <c r="C1347" i="19"/>
  <c r="C1348" i="19"/>
  <c r="C1350" i="19"/>
  <c r="C1351" i="19"/>
  <c r="C1352" i="19"/>
  <c r="C1353" i="19"/>
  <c r="C1354" i="19"/>
  <c r="C1355" i="19"/>
  <c r="C1356" i="19"/>
  <c r="M1356" i="19"/>
  <c r="C1357" i="19"/>
  <c r="M1357" i="19"/>
  <c r="C1358" i="19"/>
  <c r="C1359" i="19"/>
  <c r="C1360" i="19"/>
  <c r="C1361" i="19"/>
  <c r="M1361" i="19"/>
  <c r="C1362" i="19"/>
  <c r="C1363" i="19"/>
  <c r="C1364" i="19"/>
  <c r="C1365" i="19"/>
  <c r="C1366" i="19"/>
  <c r="C1367" i="19"/>
  <c r="C1368" i="19"/>
  <c r="C1369" i="19"/>
  <c r="C1370" i="19"/>
  <c r="C1371" i="19"/>
  <c r="C1372" i="19"/>
  <c r="C1373" i="19"/>
  <c r="C1374" i="19"/>
  <c r="C1375" i="19"/>
  <c r="M1375" i="19"/>
  <c r="C1376" i="19"/>
  <c r="M1376" i="19"/>
  <c r="C1377" i="19"/>
  <c r="C1378" i="19"/>
  <c r="C1379" i="19"/>
  <c r="C1380" i="19"/>
  <c r="C1381" i="19"/>
  <c r="C1382" i="19"/>
  <c r="C1383" i="19"/>
  <c r="C1384" i="19"/>
  <c r="C1385" i="19"/>
  <c r="C1386" i="19"/>
  <c r="C1387" i="19"/>
  <c r="L1387" i="19"/>
  <c r="C1388" i="19"/>
  <c r="L1388" i="19"/>
  <c r="C1389" i="19"/>
  <c r="C1390" i="19"/>
  <c r="C1391" i="19"/>
  <c r="C1392" i="19"/>
  <c r="C1393" i="19"/>
  <c r="C1394" i="19"/>
  <c r="C1395" i="19"/>
  <c r="C1396" i="19"/>
  <c r="C1397" i="19"/>
  <c r="C1398" i="19"/>
  <c r="M1398" i="19"/>
  <c r="C1399" i="19"/>
  <c r="C1400" i="19"/>
  <c r="C1401" i="19"/>
  <c r="C1402" i="19"/>
  <c r="C1403" i="19"/>
  <c r="C1404" i="19"/>
  <c r="L1404" i="19"/>
  <c r="C1405" i="19"/>
  <c r="C1406" i="19"/>
  <c r="C1407" i="19"/>
  <c r="C1408" i="19"/>
  <c r="C1409" i="19"/>
  <c r="C1410" i="19"/>
  <c r="C1411" i="19"/>
  <c r="C1412" i="19"/>
  <c r="C1413" i="19"/>
  <c r="C1414" i="19"/>
  <c r="C1415" i="19"/>
  <c r="C1416" i="19"/>
  <c r="C1417" i="19"/>
  <c r="C1418" i="19"/>
  <c r="C1419" i="19"/>
  <c r="C1420" i="19"/>
  <c r="C1421" i="19"/>
  <c r="C1422" i="19"/>
  <c r="C1423" i="19"/>
  <c r="C1424" i="19"/>
  <c r="C1425" i="19"/>
  <c r="C1426" i="19"/>
  <c r="C1427" i="19"/>
  <c r="C1428" i="19"/>
  <c r="C1429" i="19"/>
  <c r="C1430" i="19"/>
  <c r="C1431" i="19"/>
  <c r="C1432" i="19"/>
  <c r="C1433" i="19"/>
  <c r="C1434" i="19"/>
  <c r="C1435" i="19"/>
  <c r="C1436" i="19"/>
  <c r="C1437" i="19"/>
  <c r="C1438" i="19"/>
  <c r="C1439" i="19"/>
  <c r="C1440" i="19"/>
  <c r="M1440" i="19"/>
  <c r="C1441" i="19"/>
  <c r="C1442" i="19"/>
  <c r="C1443" i="19"/>
  <c r="M1443" i="19"/>
  <c r="C1444" i="19"/>
  <c r="C1445" i="19"/>
  <c r="M1445" i="19"/>
  <c r="C1446" i="19"/>
  <c r="C1447" i="19"/>
  <c r="C1448" i="19"/>
  <c r="C1449" i="19"/>
  <c r="C1450" i="19"/>
  <c r="C1451" i="19"/>
  <c r="C1452" i="19"/>
  <c r="C1453" i="19"/>
  <c r="C1454" i="19"/>
  <c r="C1455" i="19"/>
  <c r="C1456" i="19"/>
  <c r="C1457" i="19"/>
  <c r="C1458" i="19"/>
  <c r="C1459" i="19"/>
  <c r="C1460" i="19"/>
  <c r="C1461" i="19"/>
  <c r="C1462" i="19"/>
  <c r="C1463" i="19"/>
  <c r="C1464" i="19"/>
  <c r="C1465" i="19"/>
  <c r="C1466" i="19"/>
  <c r="C1467" i="19"/>
  <c r="C1468" i="19"/>
  <c r="C1469" i="19"/>
  <c r="C1470" i="19"/>
  <c r="M1470" i="19"/>
  <c r="C1471" i="19"/>
  <c r="M1471" i="19"/>
  <c r="C1472" i="19"/>
  <c r="C1473" i="19"/>
  <c r="C1474" i="19"/>
  <c r="C1475" i="19"/>
  <c r="C1476" i="19"/>
  <c r="C1477" i="19"/>
  <c r="C1478" i="19"/>
  <c r="C1479" i="19"/>
  <c r="C1480" i="19"/>
  <c r="C1481" i="19"/>
  <c r="C1482" i="19"/>
  <c r="C1483" i="19"/>
  <c r="C1484" i="19"/>
  <c r="C1485" i="19"/>
  <c r="C1486" i="19"/>
  <c r="C1487" i="19"/>
  <c r="C1488" i="19"/>
  <c r="C1489" i="19"/>
  <c r="C1490" i="19"/>
  <c r="C1491" i="19"/>
  <c r="C1492" i="19"/>
  <c r="C1493" i="19"/>
  <c r="C1494" i="19"/>
  <c r="C1495" i="19"/>
  <c r="C1496" i="19"/>
  <c r="C1497" i="19"/>
  <c r="C1498" i="19"/>
  <c r="C1499" i="19"/>
  <c r="C1500" i="19"/>
  <c r="C1501" i="19"/>
  <c r="C1502" i="19"/>
  <c r="C1503" i="19"/>
  <c r="C1504" i="19"/>
  <c r="C1505" i="19"/>
  <c r="C1506" i="19"/>
  <c r="C1507" i="19"/>
  <c r="C1508" i="19"/>
  <c r="C1509" i="19"/>
  <c r="C1510" i="19"/>
  <c r="C1511" i="19"/>
  <c r="C1512" i="19"/>
  <c r="C1513" i="19"/>
  <c r="C1514" i="19"/>
  <c r="C1515" i="19"/>
  <c r="C1516" i="19"/>
  <c r="M1516" i="19"/>
  <c r="C1517" i="19"/>
  <c r="M1517" i="19"/>
  <c r="C1518" i="19"/>
  <c r="M1518" i="19"/>
  <c r="C1519" i="19"/>
  <c r="C1520" i="19"/>
  <c r="C1521" i="19"/>
  <c r="L1521" i="19"/>
  <c r="C1522" i="19"/>
  <c r="L1522" i="19"/>
  <c r="C1523" i="19"/>
  <c r="C1524" i="19"/>
  <c r="C1525" i="19"/>
  <c r="C1526" i="19"/>
  <c r="C1527" i="19"/>
  <c r="C1528" i="19"/>
  <c r="C1529" i="19"/>
  <c r="C1530" i="19"/>
  <c r="C1531" i="19"/>
  <c r="C1532" i="19"/>
  <c r="C1533" i="19"/>
  <c r="C1534" i="19"/>
  <c r="C1535" i="19"/>
  <c r="C1536" i="19"/>
  <c r="C1537" i="19"/>
  <c r="C1538" i="19"/>
  <c r="C1539" i="19"/>
  <c r="C1540" i="19"/>
  <c r="C1541" i="19"/>
  <c r="C1542" i="19"/>
  <c r="C1543" i="19"/>
  <c r="C1544" i="19"/>
  <c r="C1545" i="19"/>
  <c r="C1546" i="19"/>
  <c r="C1547" i="19"/>
  <c r="L1547" i="19"/>
  <c r="M1547" i="19" s="1"/>
  <c r="C1548" i="19"/>
  <c r="C1549" i="19"/>
  <c r="C1550" i="19"/>
  <c r="C1551" i="19"/>
  <c r="C1552" i="19"/>
  <c r="C1553" i="19"/>
  <c r="C1554" i="19"/>
  <c r="C1555" i="19"/>
  <c r="C1556" i="19"/>
  <c r="C1557" i="19"/>
  <c r="C1558" i="19"/>
  <c r="C1559" i="19"/>
  <c r="C1560" i="19"/>
  <c r="C1561" i="19"/>
  <c r="C1562" i="19"/>
  <c r="C1563" i="19"/>
  <c r="C1564" i="19"/>
  <c r="C1565" i="19"/>
  <c r="C1566" i="19"/>
  <c r="C1567" i="19"/>
  <c r="C1568" i="19"/>
  <c r="C1569" i="19"/>
  <c r="C1570" i="19"/>
  <c r="C1571" i="19"/>
  <c r="C1572" i="19"/>
  <c r="C1573" i="19"/>
  <c r="C1574" i="19"/>
  <c r="C1575" i="19"/>
  <c r="C1576" i="19"/>
  <c r="C1577" i="19"/>
  <c r="C1578" i="19"/>
  <c r="C1579" i="19"/>
  <c r="C1580" i="19"/>
  <c r="C1581" i="19"/>
  <c r="C1582" i="19"/>
  <c r="C1583" i="19"/>
  <c r="C1584" i="19"/>
  <c r="C1585" i="19"/>
  <c r="C1586" i="19"/>
  <c r="C1587" i="19"/>
  <c r="C1588" i="19"/>
  <c r="C1589" i="19"/>
  <c r="C1590" i="19"/>
  <c r="C1591" i="19"/>
  <c r="C1592" i="19"/>
  <c r="C1593" i="19"/>
  <c r="C1594" i="19"/>
  <c r="C1595" i="19"/>
  <c r="C1596" i="19"/>
  <c r="C1597" i="19"/>
  <c r="C1598" i="19"/>
  <c r="C1599" i="19"/>
  <c r="C1600" i="19"/>
  <c r="C1601" i="19"/>
  <c r="C1602" i="19"/>
  <c r="C1603" i="19"/>
  <c r="C1604" i="19"/>
  <c r="C1605" i="19"/>
  <c r="C1606" i="19"/>
  <c r="C1607" i="19"/>
  <c r="C1608" i="19"/>
  <c r="C1609" i="19"/>
  <c r="C1610" i="19"/>
  <c r="C1611" i="19"/>
  <c r="C1612" i="19"/>
  <c r="C1613" i="19"/>
  <c r="C1614" i="19"/>
  <c r="C1615" i="19"/>
  <c r="C1616" i="19"/>
  <c r="C1617" i="19"/>
  <c r="C1618" i="19"/>
  <c r="C1619" i="19"/>
  <c r="C1620" i="19"/>
  <c r="C1621" i="19"/>
  <c r="C1622" i="19"/>
  <c r="C1623" i="19"/>
  <c r="C1624" i="19"/>
  <c r="C1625" i="19"/>
  <c r="C1626" i="19"/>
  <c r="C1627" i="19"/>
  <c r="C1628" i="19"/>
  <c r="C1629" i="19"/>
  <c r="C1630" i="19"/>
  <c r="N1630" i="19"/>
  <c r="M1630" i="19" s="1"/>
  <c r="C1631" i="19"/>
  <c r="C1632" i="19"/>
  <c r="M1632" i="19"/>
  <c r="C1633" i="19"/>
  <c r="C1634" i="19"/>
  <c r="C1635" i="19"/>
  <c r="C1636" i="19"/>
  <c r="C1637" i="19"/>
  <c r="C1638" i="19"/>
  <c r="C1639" i="19"/>
  <c r="L1639" i="19"/>
  <c r="C1640" i="19"/>
  <c r="C1641" i="19"/>
  <c r="C1642" i="19"/>
  <c r="C1643" i="19"/>
  <c r="C1644" i="19"/>
  <c r="C1645" i="19"/>
  <c r="C1646" i="19"/>
  <c r="C1647" i="19"/>
  <c r="C1648" i="19"/>
  <c r="C1649" i="19"/>
  <c r="C1650" i="19"/>
  <c r="C1651" i="19"/>
  <c r="C1652" i="19"/>
  <c r="C1653" i="19"/>
  <c r="C1654" i="19"/>
  <c r="C1655" i="19"/>
  <c r="C1656" i="19"/>
  <c r="C1657" i="19"/>
  <c r="C1658" i="19"/>
  <c r="C1659" i="19"/>
  <c r="C1660" i="19"/>
  <c r="C1661" i="19"/>
  <c r="C1662" i="19"/>
  <c r="C1663" i="19"/>
  <c r="C1664" i="19"/>
  <c r="C1665" i="19"/>
  <c r="C1666" i="19"/>
  <c r="C1667" i="19"/>
  <c r="C1668" i="19"/>
  <c r="C1669" i="19"/>
  <c r="C1670" i="19"/>
  <c r="C1671" i="19"/>
  <c r="C1672" i="19"/>
  <c r="C1673" i="19"/>
  <c r="C1674" i="19"/>
  <c r="C1675" i="19"/>
  <c r="C1676" i="19"/>
  <c r="C1677" i="19"/>
  <c r="C1678" i="19"/>
  <c r="C1679" i="19"/>
  <c r="C1680" i="19"/>
  <c r="C1681" i="19"/>
  <c r="C1682" i="19"/>
  <c r="C1683" i="19"/>
  <c r="L1683" i="19"/>
  <c r="C1684" i="19"/>
  <c r="C1685" i="19"/>
  <c r="C1686" i="19"/>
  <c r="C1687" i="19"/>
  <c r="C1688" i="19"/>
  <c r="C1689" i="19"/>
  <c r="C1690" i="19"/>
  <c r="C1691" i="19"/>
  <c r="C1692" i="19"/>
  <c r="C1693" i="19"/>
  <c r="C1694" i="19"/>
  <c r="C1695" i="19"/>
  <c r="C1696" i="19"/>
  <c r="C1697" i="19"/>
  <c r="C1698" i="19"/>
  <c r="C1699" i="19"/>
  <c r="C1700" i="19"/>
  <c r="C1701" i="19"/>
  <c r="C1702" i="19"/>
  <c r="C1703" i="19"/>
  <c r="C1704" i="19"/>
  <c r="C1705" i="19"/>
  <c r="C1706" i="19"/>
  <c r="C1707" i="19"/>
  <c r="C1708" i="19"/>
  <c r="C1709" i="19"/>
  <c r="C1710" i="19"/>
  <c r="C1711" i="19"/>
  <c r="C1712" i="19"/>
  <c r="C1713" i="19"/>
  <c r="C1714" i="19"/>
  <c r="C1715" i="19"/>
  <c r="C1716" i="19"/>
  <c r="C1717" i="19"/>
  <c r="C1718" i="19"/>
  <c r="C1719" i="19"/>
  <c r="C1720" i="19"/>
  <c r="C1721" i="19"/>
  <c r="C1722" i="19"/>
  <c r="C1723" i="19"/>
  <c r="C1724" i="19"/>
  <c r="C1725" i="19"/>
  <c r="C1726" i="19"/>
  <c r="M1726" i="19"/>
  <c r="C1727" i="19"/>
  <c r="M1727" i="19"/>
  <c r="C1728" i="19"/>
  <c r="C1729" i="19"/>
  <c r="C1730" i="19"/>
  <c r="C1731" i="19"/>
  <c r="C1732" i="19"/>
  <c r="C1733" i="19"/>
  <c r="C1734" i="19"/>
  <c r="C1735" i="19"/>
  <c r="C1736" i="19"/>
  <c r="C1737" i="19"/>
  <c r="C1738" i="19"/>
  <c r="C1739" i="19"/>
  <c r="C1740" i="19"/>
  <c r="C1741" i="19"/>
  <c r="C1742" i="19"/>
  <c r="C1743" i="19"/>
  <c r="C1744" i="19"/>
  <c r="C1745" i="19"/>
  <c r="C1746" i="19"/>
  <c r="C1747" i="19"/>
  <c r="C1748" i="19"/>
  <c r="C1749" i="19"/>
  <c r="C1750" i="19"/>
  <c r="C1751" i="19"/>
  <c r="C1752" i="19"/>
  <c r="C1753" i="19"/>
  <c r="C1754" i="19"/>
  <c r="C1755" i="19"/>
  <c r="C1756" i="19"/>
  <c r="C1757" i="19"/>
  <c r="C1758" i="19"/>
  <c r="C1759" i="19"/>
  <c r="C1760" i="19"/>
  <c r="C1761" i="19"/>
  <c r="C1762" i="19"/>
  <c r="C1763" i="19"/>
  <c r="C1764" i="19"/>
  <c r="C1765" i="19"/>
  <c r="C1766" i="19"/>
  <c r="C1767" i="19"/>
  <c r="C1768" i="19"/>
  <c r="C1769" i="19"/>
  <c r="C1770" i="19"/>
  <c r="C1771" i="19"/>
  <c r="C1772" i="19"/>
  <c r="C1773" i="19"/>
  <c r="C1774" i="19"/>
  <c r="C1775" i="19"/>
  <c r="C1776" i="19"/>
  <c r="C1777" i="19"/>
  <c r="C1778" i="19"/>
  <c r="C1779" i="19"/>
  <c r="C1780" i="19"/>
  <c r="C1781" i="19"/>
  <c r="C1782" i="19"/>
  <c r="C1783" i="19"/>
  <c r="C1784" i="19"/>
  <c r="C1785" i="19"/>
  <c r="C1786" i="19"/>
  <c r="C1787" i="19"/>
  <c r="C1788" i="19"/>
  <c r="C1789" i="19"/>
  <c r="C1790" i="19"/>
  <c r="C1791" i="19"/>
  <c r="C1792" i="19"/>
  <c r="C1793" i="19"/>
  <c r="C1794" i="19"/>
  <c r="C1795" i="19"/>
  <c r="C1796" i="19"/>
  <c r="C1797" i="19"/>
  <c r="C1798" i="19"/>
  <c r="C1799" i="19"/>
  <c r="C1800" i="19"/>
  <c r="C1801" i="19"/>
  <c r="C1802" i="19"/>
  <c r="C1803" i="19"/>
  <c r="C1804" i="19"/>
  <c r="C1805" i="19"/>
  <c r="C1806" i="19"/>
  <c r="C1807" i="19"/>
  <c r="C1808" i="19"/>
  <c r="C1809" i="19"/>
  <c r="C1810" i="19"/>
  <c r="C1811" i="19"/>
  <c r="C1812" i="19"/>
  <c r="C1813" i="19"/>
  <c r="C1814" i="19"/>
  <c r="C1815" i="19"/>
  <c r="C1816" i="19"/>
  <c r="C1817" i="19"/>
  <c r="C1818" i="19"/>
  <c r="C1819" i="19"/>
  <c r="C1820" i="19"/>
  <c r="C1821" i="19"/>
  <c r="C1822" i="19"/>
  <c r="C1823" i="19"/>
  <c r="C1824" i="19"/>
  <c r="C1825" i="19"/>
  <c r="C1826" i="19"/>
  <c r="C1827" i="19"/>
  <c r="C1828" i="19"/>
  <c r="C1829" i="19"/>
  <c r="C1830" i="19"/>
  <c r="C1831" i="19"/>
  <c r="C1832" i="19"/>
  <c r="C1833" i="19"/>
  <c r="C1834" i="19"/>
  <c r="C1835" i="19"/>
  <c r="C1836" i="19"/>
  <c r="C1837" i="19"/>
  <c r="C1838" i="19"/>
  <c r="L1838" i="19"/>
  <c r="C1839" i="19"/>
  <c r="L1839" i="19"/>
  <c r="C1840" i="19"/>
  <c r="C1841" i="19"/>
  <c r="C1842" i="19"/>
  <c r="C1843" i="19"/>
  <c r="C1844" i="19"/>
  <c r="C1845" i="19"/>
  <c r="C1846" i="19"/>
  <c r="C1847" i="19"/>
  <c r="C1848" i="19"/>
  <c r="C1849" i="19"/>
  <c r="C1850" i="19"/>
  <c r="C1851" i="19"/>
  <c r="C1852" i="19"/>
  <c r="C1853" i="19"/>
  <c r="C1854" i="19"/>
  <c r="C1855" i="19"/>
  <c r="C1856" i="19"/>
  <c r="C1857" i="19"/>
  <c r="C1858" i="19"/>
  <c r="C1859" i="19"/>
  <c r="C1860" i="19"/>
  <c r="C1861" i="19"/>
  <c r="C1862" i="19"/>
  <c r="C1863" i="19"/>
  <c r="C1864" i="19"/>
  <c r="C1865" i="19"/>
  <c r="C1866" i="19"/>
  <c r="C1867" i="19"/>
  <c r="C1868" i="19"/>
  <c r="L1868" i="19"/>
  <c r="C1869" i="19"/>
  <c r="C1870" i="19"/>
  <c r="C1871" i="19"/>
  <c r="C1872" i="19"/>
  <c r="C1873" i="19"/>
  <c r="C1874" i="19"/>
  <c r="C1875" i="19"/>
  <c r="C1876" i="19"/>
  <c r="C1877" i="19"/>
  <c r="C1878" i="19"/>
  <c r="C1879" i="19"/>
  <c r="C1880" i="19"/>
  <c r="C1881" i="19"/>
  <c r="C1882" i="19"/>
  <c r="C1883" i="19"/>
  <c r="C1884" i="19"/>
  <c r="C1885" i="19"/>
  <c r="C1886" i="19"/>
  <c r="C1887" i="19"/>
  <c r="C1888" i="19"/>
  <c r="C1889" i="19"/>
  <c r="C1890" i="19"/>
  <c r="C1891" i="19"/>
  <c r="C1892" i="19"/>
  <c r="C1893" i="19"/>
  <c r="C1894" i="19"/>
  <c r="C1895" i="19"/>
  <c r="C1896" i="19"/>
  <c r="C1897" i="19"/>
  <c r="C1898" i="19"/>
  <c r="C1899" i="19"/>
  <c r="C1900" i="19"/>
  <c r="C1901" i="19"/>
  <c r="C1902" i="19"/>
  <c r="C1903" i="19"/>
  <c r="C1904" i="19"/>
  <c r="C1905" i="19"/>
  <c r="C1906" i="19"/>
  <c r="C1907" i="19"/>
  <c r="C1908" i="19"/>
  <c r="C1909" i="19"/>
  <c r="C1910" i="19"/>
  <c r="C1911" i="19"/>
  <c r="C1912" i="19"/>
  <c r="C1913" i="19"/>
  <c r="C1914" i="19"/>
  <c r="C1915" i="19"/>
  <c r="C1916" i="19"/>
  <c r="C1917" i="19"/>
  <c r="C1918" i="19"/>
  <c r="C1919" i="19"/>
  <c r="C1920" i="19"/>
  <c r="C1921" i="19"/>
  <c r="C1922" i="19"/>
  <c r="C1923" i="19"/>
  <c r="C1924" i="19"/>
  <c r="C1925" i="19"/>
  <c r="C1926" i="19"/>
  <c r="C1927" i="19"/>
  <c r="C1928" i="19"/>
  <c r="C1929" i="19"/>
  <c r="C1930" i="19"/>
  <c r="N1930" i="19"/>
  <c r="M1930" i="19" s="1"/>
  <c r="C1931" i="19"/>
  <c r="C1932" i="19"/>
  <c r="C1933" i="19"/>
  <c r="C1934" i="19"/>
  <c r="C1935" i="19"/>
  <c r="C1936" i="19"/>
  <c r="C1937" i="19"/>
  <c r="C1938" i="19"/>
  <c r="C1939" i="19"/>
  <c r="C1940" i="19"/>
  <c r="C1941" i="19"/>
  <c r="C1942" i="19"/>
  <c r="C1943" i="19"/>
  <c r="C1944" i="19"/>
  <c r="C1945" i="19"/>
  <c r="C1946" i="19"/>
  <c r="C1947" i="19"/>
  <c r="C1948" i="19"/>
  <c r="C1949" i="19"/>
  <c r="C1950" i="19"/>
  <c r="C1951" i="19"/>
  <c r="C1952" i="19"/>
  <c r="C1953" i="19"/>
  <c r="C1954" i="19"/>
  <c r="L1954" i="19"/>
  <c r="C1955" i="19"/>
  <c r="L1955" i="19"/>
  <c r="C1956" i="19"/>
  <c r="L1956" i="19"/>
  <c r="C1957" i="19"/>
  <c r="L1957" i="19"/>
  <c r="C1958" i="19"/>
  <c r="L1958" i="19"/>
  <c r="C1959" i="19"/>
  <c r="C1960" i="19"/>
  <c r="C1962" i="19"/>
  <c r="L1962" i="19"/>
  <c r="C1963" i="19"/>
  <c r="L1963" i="19"/>
  <c r="C1964" i="19"/>
  <c r="L1964" i="19"/>
  <c r="C1965" i="19"/>
  <c r="L1965" i="19"/>
  <c r="C1966" i="19"/>
  <c r="L1966" i="19"/>
  <c r="C1967" i="19"/>
  <c r="L1967" i="19"/>
  <c r="C1968" i="19"/>
  <c r="L1968" i="19"/>
  <c r="C1969" i="19"/>
  <c r="L1969" i="19"/>
  <c r="C1970" i="19"/>
  <c r="L1970" i="19"/>
  <c r="C1971" i="19"/>
  <c r="L1971" i="19"/>
  <c r="C1972" i="19"/>
  <c r="L1972" i="19"/>
  <c r="C1973" i="19"/>
  <c r="L1973" i="19"/>
  <c r="C1974" i="19"/>
  <c r="L1974" i="19"/>
  <c r="C1975" i="19"/>
  <c r="L1975" i="19"/>
  <c r="C1976" i="19"/>
  <c r="L1976" i="19"/>
  <c r="C1977" i="19"/>
  <c r="L1977" i="19"/>
  <c r="C1978" i="19"/>
  <c r="L1978" i="19"/>
  <c r="C1979" i="19"/>
  <c r="C1980" i="19"/>
  <c r="C1981" i="19"/>
  <c r="M1981" i="19"/>
  <c r="C1982" i="19"/>
  <c r="C1983" i="19"/>
  <c r="C1984" i="19"/>
  <c r="C1985" i="19"/>
  <c r="C1986" i="19"/>
  <c r="C1987" i="19"/>
  <c r="C1988" i="19"/>
  <c r="C1989" i="19"/>
  <c r="C1990" i="19"/>
  <c r="C1991" i="19"/>
  <c r="C1992" i="19"/>
  <c r="C1993" i="19"/>
  <c r="C1994" i="19"/>
  <c r="C1995" i="19"/>
  <c r="C1996" i="19"/>
  <c r="C1997" i="19"/>
  <c r="C1998" i="19"/>
  <c r="C1999" i="19"/>
  <c r="C2000" i="19"/>
  <c r="C2001" i="19"/>
  <c r="L2001" i="19"/>
  <c r="C2002" i="19"/>
  <c r="C2003" i="19"/>
  <c r="C2004" i="19"/>
  <c r="C2005" i="19"/>
  <c r="C2006" i="19"/>
  <c r="C2007" i="19"/>
  <c r="C2008" i="19"/>
  <c r="C2009" i="19"/>
  <c r="C2010" i="19"/>
  <c r="C2011" i="19"/>
  <c r="C2012" i="19"/>
  <c r="C2013" i="19"/>
  <c r="M2013" i="19"/>
  <c r="C2014" i="19"/>
  <c r="C2015" i="19"/>
  <c r="C2016" i="19"/>
  <c r="C2017" i="19"/>
  <c r="C2018" i="19"/>
  <c r="C2019" i="19"/>
  <c r="C2020" i="19"/>
  <c r="C2021" i="19"/>
  <c r="C2022" i="19"/>
  <c r="C2023" i="19"/>
  <c r="C2024" i="19"/>
  <c r="C2025" i="19"/>
  <c r="C2026" i="19"/>
  <c r="C2027" i="19"/>
  <c r="C2028" i="19"/>
  <c r="C2029" i="19"/>
  <c r="C2030" i="19"/>
  <c r="C2031" i="19"/>
  <c r="C2032" i="19"/>
  <c r="C2033" i="19"/>
  <c r="C2034" i="19"/>
  <c r="C2035" i="19"/>
  <c r="C2036" i="19"/>
  <c r="C2037" i="19"/>
  <c r="C2038" i="19"/>
  <c r="C2039" i="19"/>
  <c r="C2040" i="19"/>
  <c r="C2041" i="19"/>
  <c r="C2042" i="19"/>
  <c r="C2043" i="19"/>
  <c r="C2044" i="19"/>
  <c r="C2045" i="19"/>
  <c r="C2046" i="19"/>
  <c r="C2047" i="19"/>
  <c r="C2048" i="19"/>
  <c r="C2049" i="19"/>
  <c r="C2050" i="19"/>
  <c r="C2051" i="19"/>
  <c r="C2052" i="19"/>
  <c r="C2053" i="19"/>
  <c r="M2053" i="19"/>
  <c r="C2054" i="19"/>
  <c r="C2055" i="19"/>
  <c r="C2056" i="19"/>
  <c r="C2057" i="19"/>
  <c r="C2058" i="19"/>
  <c r="C2059" i="19"/>
  <c r="C2060" i="19"/>
  <c r="C2061" i="19"/>
  <c r="C2062" i="19"/>
  <c r="C2063" i="19"/>
  <c r="C2064" i="19"/>
  <c r="C2065" i="19"/>
  <c r="C2066" i="19"/>
  <c r="C2067" i="19"/>
  <c r="C2068" i="19"/>
  <c r="C2069" i="19"/>
  <c r="C2070" i="19"/>
  <c r="C2071" i="19"/>
  <c r="C2072" i="19"/>
  <c r="C2073" i="19"/>
  <c r="C2074" i="19"/>
  <c r="C2075" i="19"/>
  <c r="C2076" i="19"/>
  <c r="C2077" i="19"/>
  <c r="C2078" i="19"/>
  <c r="C2079" i="19"/>
  <c r="C2080" i="19"/>
  <c r="C2081" i="19"/>
  <c r="C2082" i="19"/>
  <c r="C2083" i="19"/>
  <c r="C2084" i="19"/>
  <c r="C2085" i="19"/>
  <c r="C2086" i="19"/>
  <c r="C2087" i="19"/>
  <c r="C2088" i="19"/>
  <c r="C2089" i="19"/>
  <c r="C2090" i="19"/>
  <c r="C2091" i="19"/>
  <c r="C2092" i="19"/>
  <c r="C2093" i="19"/>
  <c r="C2094" i="19"/>
  <c r="C2095" i="19"/>
  <c r="C2096" i="19"/>
  <c r="C2097" i="19"/>
  <c r="C2098" i="19"/>
  <c r="C2099" i="19"/>
  <c r="C2100" i="19"/>
  <c r="C2101" i="19"/>
  <c r="M2101" i="19"/>
  <c r="C2102" i="19"/>
  <c r="C2103" i="19"/>
  <c r="C2104" i="19"/>
  <c r="C2105" i="19"/>
  <c r="C2106" i="19"/>
  <c r="C2107" i="19"/>
  <c r="C2108" i="19"/>
  <c r="C2109" i="19"/>
  <c r="C2110" i="19"/>
  <c r="C2111" i="19"/>
  <c r="C2112" i="19"/>
  <c r="C2113" i="19"/>
  <c r="C2114" i="19"/>
  <c r="C2115" i="19"/>
  <c r="C2116" i="19"/>
  <c r="C2117" i="19"/>
  <c r="C2118" i="19"/>
  <c r="C2119" i="19"/>
  <c r="C2120" i="19"/>
  <c r="C2121" i="19"/>
  <c r="C2122" i="19"/>
  <c r="C2123" i="19"/>
  <c r="C2124" i="19"/>
  <c r="C2125" i="19"/>
  <c r="C2126" i="19"/>
  <c r="C2127" i="19"/>
  <c r="C2128" i="19"/>
  <c r="C2129" i="19"/>
  <c r="C2130" i="19"/>
  <c r="C2131" i="19"/>
  <c r="C2132" i="19"/>
  <c r="C2133" i="19"/>
  <c r="C2134" i="19"/>
  <c r="C2135" i="19"/>
  <c r="C2136" i="19"/>
  <c r="C2137" i="19"/>
  <c r="C2138" i="19"/>
  <c r="C2139" i="19"/>
  <c r="C2140" i="19"/>
  <c r="C2141" i="19"/>
  <c r="L2141" i="19"/>
  <c r="C2142" i="19"/>
  <c r="C2143" i="19"/>
  <c r="C2144" i="19"/>
  <c r="C2145" i="19"/>
  <c r="C2146" i="19"/>
  <c r="C2147" i="19"/>
  <c r="M2147" i="19"/>
  <c r="C2148" i="19"/>
  <c r="M2148" i="19"/>
  <c r="C2149" i="19"/>
  <c r="M2149" i="19"/>
  <c r="C2150" i="19"/>
  <c r="M2150" i="19"/>
  <c r="C2151" i="19"/>
  <c r="M2151" i="19"/>
  <c r="C2152" i="19"/>
  <c r="M2152" i="19"/>
  <c r="C2153" i="19"/>
  <c r="M2153" i="19"/>
  <c r="C2154" i="19"/>
  <c r="M2154" i="19"/>
  <c r="C2155" i="19"/>
  <c r="M2155" i="19"/>
  <c r="C2156" i="19"/>
  <c r="M2156" i="19"/>
  <c r="C2157" i="19"/>
  <c r="M2157" i="19"/>
  <c r="C2158" i="19"/>
  <c r="M2158" i="19"/>
  <c r="C2159" i="19"/>
  <c r="M2159" i="19"/>
  <c r="C2160" i="19"/>
  <c r="M2160" i="19"/>
  <c r="C2161" i="19"/>
  <c r="M2161" i="19"/>
  <c r="C2162" i="19"/>
  <c r="M2162" i="19"/>
  <c r="C2163" i="19"/>
  <c r="M2163" i="19"/>
  <c r="C2164" i="19"/>
  <c r="M2164" i="19"/>
  <c r="C2165" i="19"/>
  <c r="M2165" i="19"/>
  <c r="C2166" i="19"/>
  <c r="M2166" i="19"/>
  <c r="C2167" i="19"/>
  <c r="M2167" i="19"/>
  <c r="C2168" i="19"/>
  <c r="M2168" i="19"/>
  <c r="C2169" i="19"/>
  <c r="M2169" i="19"/>
  <c r="C2170" i="19"/>
  <c r="M2170" i="19"/>
  <c r="C2171" i="19"/>
  <c r="M2171" i="19"/>
  <c r="C2172" i="19"/>
  <c r="M2172" i="19"/>
  <c r="C2173" i="19"/>
  <c r="M2173" i="19"/>
  <c r="C2174" i="19"/>
  <c r="M2174" i="19"/>
  <c r="C2175" i="19"/>
  <c r="M2175" i="19"/>
  <c r="C2176" i="19"/>
  <c r="M2176" i="19"/>
  <c r="C2177" i="19"/>
  <c r="M2177" i="19"/>
  <c r="C2178" i="19"/>
  <c r="M2178" i="19"/>
  <c r="C2179" i="19"/>
  <c r="M2179" i="19"/>
  <c r="C2180" i="19"/>
  <c r="M2180" i="19"/>
  <c r="C2181" i="19"/>
  <c r="M2181" i="19"/>
  <c r="C2182" i="19"/>
  <c r="M2182" i="19"/>
  <c r="C2183" i="19"/>
  <c r="M2183" i="19"/>
  <c r="C2184" i="19"/>
  <c r="M2184" i="19"/>
  <c r="C2185" i="19"/>
  <c r="M2185" i="19"/>
  <c r="C2186" i="19"/>
  <c r="M2186" i="19"/>
  <c r="C2187" i="19"/>
  <c r="M2187" i="19"/>
  <c r="C2188" i="19"/>
  <c r="M2188" i="19"/>
  <c r="C2189" i="19"/>
  <c r="M2189" i="19"/>
  <c r="C2190" i="19"/>
  <c r="L2190" i="19"/>
  <c r="M2190" i="19" s="1"/>
  <c r="C2191" i="19"/>
  <c r="L2191" i="19"/>
  <c r="M2191" i="19" s="1"/>
  <c r="C2192" i="19"/>
  <c r="L2192" i="19"/>
  <c r="M2192" i="19" s="1"/>
  <c r="C2193" i="19"/>
  <c r="L2193" i="19"/>
  <c r="M2193" i="19" s="1"/>
  <c r="C2194" i="19"/>
  <c r="L2194" i="19"/>
  <c r="M2194" i="19" s="1"/>
  <c r="C2195" i="19"/>
  <c r="L2195" i="19"/>
  <c r="M2195" i="19" s="1"/>
  <c r="C2196" i="19"/>
  <c r="L2196" i="19"/>
  <c r="M2196" i="19" s="1"/>
  <c r="C2197" i="19"/>
  <c r="L2197" i="19"/>
  <c r="M2197" i="19" s="1"/>
  <c r="C2198" i="19"/>
  <c r="L2198" i="19"/>
  <c r="M2198" i="19" s="1"/>
  <c r="C2199" i="19"/>
  <c r="L2199" i="19"/>
  <c r="M2199" i="19" s="1"/>
  <c r="C2200" i="19"/>
  <c r="L2200" i="19"/>
  <c r="M2200" i="19" s="1"/>
  <c r="C2201" i="19"/>
  <c r="L2201" i="19"/>
  <c r="M2201" i="19" s="1"/>
  <c r="C2202" i="19"/>
  <c r="L2202" i="19"/>
  <c r="M2202" i="19" s="1"/>
  <c r="C2203" i="19"/>
  <c r="L2203" i="19"/>
  <c r="M2203" i="19" s="1"/>
  <c r="C2204" i="19"/>
  <c r="L2204" i="19"/>
  <c r="M2204" i="19" s="1"/>
  <c r="C2205" i="19"/>
  <c r="L2205" i="19"/>
  <c r="M2205" i="19" s="1"/>
  <c r="C2206" i="19"/>
  <c r="L2206" i="19"/>
  <c r="M2206" i="19" s="1"/>
  <c r="C2207" i="19"/>
  <c r="L2207" i="19"/>
  <c r="M2207" i="19" s="1"/>
  <c r="C2208" i="19"/>
  <c r="L2208" i="19"/>
  <c r="M2208" i="19" s="1"/>
  <c r="C2209" i="19"/>
  <c r="L2209" i="19"/>
  <c r="M2209" i="19" s="1"/>
  <c r="C2210" i="19"/>
  <c r="L2210" i="19"/>
  <c r="M2210" i="19" s="1"/>
  <c r="C2211" i="19"/>
  <c r="L2211" i="19"/>
  <c r="M2211" i="19" s="1"/>
  <c r="C2212" i="19"/>
  <c r="L2212" i="19"/>
  <c r="M2212" i="19" s="1"/>
  <c r="C2213" i="19"/>
  <c r="L2213" i="19"/>
  <c r="M2213" i="19" s="1"/>
  <c r="C2214" i="19"/>
  <c r="L2214" i="19"/>
  <c r="M2214" i="19" s="1"/>
  <c r="C2215" i="19"/>
  <c r="L2215" i="19"/>
  <c r="M2215" i="19" s="1"/>
  <c r="C2216" i="19"/>
  <c r="L2216" i="19"/>
  <c r="M2216" i="19" s="1"/>
  <c r="C2217" i="19"/>
  <c r="L2217" i="19"/>
  <c r="M2217" i="19" s="1"/>
  <c r="C2218" i="19"/>
  <c r="L2218" i="19"/>
  <c r="M2218" i="19" s="1"/>
  <c r="C2219" i="19"/>
  <c r="L2219" i="19"/>
  <c r="M2219" i="19" s="1"/>
  <c r="C2220" i="19"/>
  <c r="L2220" i="19"/>
  <c r="M2220" i="19" s="1"/>
  <c r="C2221" i="19"/>
  <c r="L2221" i="19"/>
  <c r="M2221" i="19" s="1"/>
  <c r="C2222" i="19"/>
  <c r="L2222" i="19"/>
  <c r="M2222" i="19" s="1"/>
  <c r="C2223" i="19"/>
  <c r="C2224" i="19"/>
  <c r="L2224" i="19"/>
  <c r="M2224" i="19" s="1"/>
  <c r="C2225" i="19"/>
  <c r="L2225" i="19"/>
  <c r="M2225" i="19" s="1"/>
  <c r="C2226" i="19"/>
  <c r="L2226" i="19"/>
  <c r="M2226" i="19" s="1"/>
  <c r="C2227" i="19"/>
  <c r="L2227" i="19"/>
  <c r="M2227" i="19" s="1"/>
  <c r="C2228" i="19"/>
  <c r="L2228" i="19"/>
  <c r="M2228" i="19" s="1"/>
  <c r="C2229" i="19"/>
  <c r="L2229" i="19"/>
  <c r="M2229" i="19" s="1"/>
  <c r="C2230" i="19"/>
  <c r="L2230" i="19"/>
  <c r="M2230" i="19" s="1"/>
  <c r="C2231" i="19"/>
  <c r="L2231" i="19"/>
  <c r="M2231" i="19" s="1"/>
  <c r="C2232" i="19"/>
  <c r="L2232" i="19"/>
  <c r="M2232" i="19" s="1"/>
  <c r="C2233" i="19"/>
  <c r="L2233" i="19"/>
  <c r="M2233" i="19" s="1"/>
  <c r="C2234" i="19"/>
  <c r="L2234" i="19"/>
  <c r="M2234" i="19" s="1"/>
  <c r="C2235" i="19"/>
  <c r="L2235" i="19"/>
  <c r="M2235" i="19" s="1"/>
  <c r="C2236" i="19"/>
  <c r="L2236" i="19"/>
  <c r="M2236" i="19" s="1"/>
  <c r="C2237" i="19"/>
  <c r="L2237" i="19"/>
  <c r="M2237" i="19" s="1"/>
  <c r="C2238" i="19"/>
  <c r="L2238" i="19"/>
  <c r="M2238" i="19" s="1"/>
  <c r="C2239" i="19"/>
  <c r="L2239" i="19"/>
  <c r="M2239" i="19" s="1"/>
  <c r="C2240" i="19"/>
  <c r="L2240" i="19"/>
  <c r="M2240" i="19" s="1"/>
  <c r="C2241" i="19"/>
  <c r="L2241" i="19"/>
  <c r="M2241" i="19" s="1"/>
  <c r="C2242" i="19"/>
  <c r="L2242" i="19"/>
  <c r="M2242" i="19" s="1"/>
  <c r="C2243" i="19"/>
  <c r="L2243" i="19"/>
  <c r="M2243" i="19" s="1"/>
  <c r="C2244" i="19"/>
  <c r="L2244" i="19"/>
  <c r="M2244" i="19" s="1"/>
  <c r="C2245" i="19"/>
  <c r="L2245" i="19"/>
  <c r="M2245" i="19" s="1"/>
  <c r="C2246" i="19"/>
  <c r="L2246" i="19"/>
  <c r="M2246" i="19" s="1"/>
  <c r="C2247" i="19"/>
  <c r="L2247" i="19"/>
  <c r="M2247" i="19" s="1"/>
  <c r="C2248" i="19"/>
  <c r="L2248" i="19"/>
  <c r="M2248" i="19" s="1"/>
  <c r="C2249" i="19"/>
  <c r="L2249" i="19"/>
  <c r="M2249" i="19" s="1"/>
  <c r="C2250" i="19"/>
  <c r="L2250" i="19"/>
  <c r="M2250" i="19" s="1"/>
  <c r="C2251" i="19"/>
  <c r="L2251" i="19"/>
  <c r="M2251" i="19" s="1"/>
  <c r="C2252" i="19"/>
  <c r="L2252" i="19"/>
  <c r="M2252" i="19" s="1"/>
  <c r="C2253" i="19"/>
  <c r="L2253" i="19"/>
  <c r="M2253" i="19" s="1"/>
  <c r="C2254" i="19"/>
  <c r="L2254" i="19"/>
  <c r="C2255" i="19"/>
  <c r="L2255" i="19"/>
  <c r="M2255" i="19" s="1"/>
  <c r="C2256" i="19"/>
  <c r="L2256" i="19"/>
  <c r="M2256" i="19" s="1"/>
  <c r="C2257" i="19"/>
  <c r="L2257" i="19"/>
  <c r="M2257" i="19" s="1"/>
  <c r="C2258" i="19"/>
  <c r="L2258" i="19"/>
  <c r="M2258" i="19" s="1"/>
  <c r="C2259" i="19"/>
  <c r="L2259" i="19"/>
  <c r="M2259" i="19" s="1"/>
  <c r="C2260" i="19"/>
  <c r="L2260" i="19"/>
  <c r="M2260" i="19" s="1"/>
  <c r="C2261" i="19"/>
  <c r="L2261" i="19"/>
  <c r="M2261" i="19" s="1"/>
  <c r="C2262" i="19"/>
  <c r="L2262" i="19"/>
  <c r="M2262" i="19" s="1"/>
  <c r="C2263" i="19"/>
  <c r="L2263" i="19"/>
  <c r="M2263" i="19" s="1"/>
  <c r="C2264" i="19"/>
  <c r="L2264" i="19"/>
  <c r="M2264" i="19" s="1"/>
  <c r="C2265" i="19"/>
  <c r="L2265" i="19"/>
  <c r="M2265" i="19" s="1"/>
  <c r="C2266" i="19"/>
  <c r="L2266" i="19"/>
  <c r="M2266" i="19" s="1"/>
  <c r="C4" i="18"/>
  <c r="M4" i="18"/>
  <c r="C5" i="18"/>
  <c r="M5" i="18"/>
  <c r="C6" i="18"/>
  <c r="M6" i="18"/>
  <c r="C7" i="18"/>
  <c r="M7" i="18"/>
  <c r="C8" i="18"/>
  <c r="M8" i="18"/>
  <c r="C9" i="18"/>
  <c r="M9" i="18"/>
  <c r="C10" i="18"/>
  <c r="M10" i="18"/>
  <c r="C11" i="18"/>
  <c r="M11" i="18"/>
  <c r="C12" i="18"/>
  <c r="M12" i="18"/>
  <c r="C13" i="18"/>
  <c r="M13" i="18"/>
  <c r="C14" i="18"/>
  <c r="M14" i="18"/>
  <c r="C15" i="18"/>
  <c r="M15" i="18"/>
  <c r="C16" i="18"/>
  <c r="M16" i="18"/>
  <c r="C17" i="18"/>
  <c r="M17" i="18"/>
  <c r="C18" i="18"/>
  <c r="M18" i="18"/>
  <c r="C19" i="18"/>
  <c r="M19" i="18"/>
  <c r="C20" i="18"/>
  <c r="M20" i="18"/>
  <c r="C21" i="18"/>
  <c r="M21" i="18"/>
  <c r="C22" i="18"/>
  <c r="M22" i="18"/>
  <c r="C23" i="18"/>
  <c r="M23" i="18"/>
  <c r="C24" i="18"/>
  <c r="M24" i="18"/>
  <c r="C25" i="18"/>
  <c r="M25" i="18"/>
  <c r="C26" i="18"/>
  <c r="M26" i="18"/>
  <c r="C27" i="18"/>
  <c r="M27" i="18"/>
  <c r="C28" i="18"/>
  <c r="M28" i="18"/>
  <c r="C29" i="18"/>
  <c r="M29" i="18"/>
  <c r="C30" i="18"/>
  <c r="M30" i="18"/>
  <c r="C31" i="18"/>
  <c r="M31" i="18"/>
  <c r="C32" i="18"/>
  <c r="M32" i="18"/>
  <c r="C33" i="18"/>
  <c r="M33" i="18"/>
  <c r="C34" i="18"/>
  <c r="M34" i="18"/>
  <c r="C35" i="18"/>
  <c r="M35" i="18"/>
  <c r="C36" i="18"/>
  <c r="M36" i="18"/>
  <c r="C37" i="18"/>
  <c r="M37" i="18"/>
  <c r="C38" i="18"/>
  <c r="M38" i="18"/>
  <c r="C39" i="18"/>
  <c r="M39" i="18"/>
  <c r="C40" i="18"/>
  <c r="M40" i="18"/>
  <c r="C41" i="18"/>
  <c r="M41" i="18"/>
  <c r="C42" i="18"/>
  <c r="M42" i="18"/>
  <c r="C43" i="18"/>
  <c r="M43" i="18"/>
  <c r="C44" i="18"/>
  <c r="M44" i="18"/>
  <c r="C45" i="18"/>
  <c r="M45" i="18"/>
  <c r="C46" i="18"/>
  <c r="M46" i="18"/>
  <c r="C47" i="18"/>
  <c r="M47" i="18"/>
  <c r="C48" i="18"/>
  <c r="M48" i="18"/>
  <c r="C49" i="18"/>
  <c r="M49" i="18"/>
  <c r="C50" i="18"/>
  <c r="M50" i="18"/>
  <c r="C51" i="18"/>
  <c r="M51" i="18"/>
  <c r="C52" i="18"/>
  <c r="M52" i="18"/>
  <c r="C53" i="18"/>
  <c r="M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M117" i="18"/>
  <c r="N117" i="18" s="1"/>
  <c r="C118" i="18"/>
  <c r="M118" i="18"/>
  <c r="N118" i="18" s="1"/>
  <c r="C119" i="18"/>
  <c r="M119" i="18"/>
  <c r="N119" i="18" s="1"/>
  <c r="C120" i="18"/>
  <c r="M120" i="18"/>
  <c r="N120" i="18" s="1"/>
  <c r="C121" i="18"/>
  <c r="M121" i="18"/>
  <c r="N121" i="18" s="1"/>
  <c r="C122" i="18"/>
  <c r="M122" i="18"/>
  <c r="N122" i="18" s="1"/>
  <c r="C123" i="18"/>
  <c r="M123" i="18"/>
  <c r="N123" i="18" s="1"/>
  <c r="C124" i="18"/>
  <c r="M124" i="18"/>
  <c r="N124" i="18" s="1"/>
  <c r="C125" i="18"/>
  <c r="M125" i="18"/>
  <c r="N125" i="18" s="1"/>
  <c r="C126" i="18"/>
  <c r="M126" i="18"/>
  <c r="C127" i="18"/>
  <c r="M127" i="18"/>
  <c r="C128" i="18"/>
  <c r="M128" i="18"/>
  <c r="N128" i="18" s="1"/>
  <c r="C129" i="18"/>
  <c r="M129" i="18"/>
  <c r="N129" i="18" s="1"/>
  <c r="C130" i="18"/>
  <c r="M130" i="18"/>
  <c r="N130" i="18" s="1"/>
  <c r="C131" i="18"/>
  <c r="M131" i="18"/>
  <c r="N131" i="18" s="1"/>
  <c r="C132" i="18"/>
  <c r="M132" i="18"/>
  <c r="N132" i="18" s="1"/>
  <c r="C133" i="18"/>
  <c r="M133" i="18"/>
  <c r="N133" i="18" s="1"/>
  <c r="C134" i="18"/>
  <c r="M134" i="18"/>
  <c r="N134" i="18" s="1"/>
  <c r="C135" i="18"/>
  <c r="M135" i="18"/>
  <c r="N135" i="18" s="1"/>
  <c r="C136" i="18"/>
  <c r="M136" i="18"/>
  <c r="N136" i="18" s="1"/>
  <c r="C137" i="18"/>
  <c r="M137" i="18"/>
  <c r="N137" i="18" s="1"/>
  <c r="C138" i="18"/>
  <c r="M138" i="18"/>
  <c r="N138" i="18" s="1"/>
  <c r="C139" i="18"/>
  <c r="M139" i="18"/>
  <c r="N139" i="18" s="1"/>
  <c r="C140" i="18"/>
  <c r="M140" i="18"/>
  <c r="N140" i="18" s="1"/>
  <c r="C141" i="18"/>
  <c r="M141" i="18"/>
  <c r="N141" i="18" s="1"/>
  <c r="C142" i="18"/>
  <c r="M142" i="18"/>
  <c r="N142" i="18" s="1"/>
  <c r="C143" i="18"/>
  <c r="M143" i="18"/>
  <c r="N143" i="18" s="1"/>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5" i="18"/>
  <c r="C456" i="18"/>
  <c r="C457" i="18"/>
  <c r="C458" i="18"/>
  <c r="C459" i="18"/>
  <c r="C460" i="18"/>
  <c r="C461" i="18"/>
  <c r="C462" i="18"/>
  <c r="C463" i="18"/>
  <c r="C464" i="18"/>
  <c r="C465"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M972" i="18"/>
  <c r="C973" i="18"/>
  <c r="M973" i="18"/>
  <c r="C974" i="18"/>
  <c r="M974" i="18"/>
  <c r="C975" i="18"/>
  <c r="M975" i="18"/>
  <c r="C976" i="18"/>
  <c r="M976" i="18"/>
  <c r="C977" i="18"/>
  <c r="M977" i="18"/>
  <c r="C978" i="18"/>
  <c r="M978" i="18"/>
  <c r="C979" i="18"/>
  <c r="M979" i="18"/>
  <c r="C980" i="18"/>
  <c r="M980" i="18"/>
  <c r="C981" i="18"/>
  <c r="M981" i="18"/>
  <c r="C982" i="18"/>
  <c r="M982" i="18"/>
  <c r="C983" i="18"/>
  <c r="M983" i="18"/>
  <c r="C984" i="18"/>
  <c r="M984" i="18"/>
  <c r="C985" i="18"/>
  <c r="M985" i="18"/>
  <c r="C986" i="18"/>
  <c r="M986" i="18"/>
  <c r="C987" i="18"/>
  <c r="M987" i="18"/>
  <c r="C988" i="18"/>
  <c r="M988" i="18"/>
  <c r="C989" i="18"/>
  <c r="M989" i="18"/>
  <c r="C990" i="18"/>
  <c r="M990" i="18"/>
  <c r="C991" i="18"/>
  <c r="M991" i="18"/>
  <c r="C992" i="18"/>
  <c r="M992" i="18"/>
  <c r="C993" i="18"/>
  <c r="M993" i="18"/>
  <c r="C994" i="18"/>
  <c r="M994" i="18"/>
  <c r="C995" i="18"/>
  <c r="M995" i="18"/>
  <c r="C996" i="18"/>
  <c r="M996" i="18"/>
  <c r="C997" i="18"/>
  <c r="M997" i="18"/>
  <c r="C998" i="18"/>
  <c r="M998" i="18"/>
  <c r="C999" i="18"/>
  <c r="M999" i="18"/>
  <c r="C1000" i="18"/>
  <c r="M1000" i="18"/>
  <c r="C1001" i="18"/>
  <c r="M1001" i="18"/>
  <c r="C1002" i="18"/>
  <c r="M1002" i="18"/>
  <c r="C1003" i="18"/>
  <c r="M1003" i="18"/>
  <c r="C1004" i="18"/>
  <c r="M1004" i="18"/>
  <c r="C1005" i="18"/>
  <c r="M1005" i="18"/>
  <c r="C1006" i="18"/>
  <c r="M1006" i="18"/>
  <c r="C1007" i="18"/>
  <c r="M1007" i="18"/>
  <c r="C1008" i="18"/>
  <c r="M1008" i="18"/>
  <c r="C1009" i="18"/>
  <c r="M1009" i="18"/>
  <c r="C1010" i="18"/>
  <c r="M1010" i="18"/>
  <c r="C1011" i="18"/>
  <c r="M1011" i="18"/>
  <c r="C1012" i="18"/>
  <c r="M1012" i="18"/>
  <c r="C1013" i="18"/>
  <c r="M1013" i="18"/>
  <c r="C1014" i="18"/>
  <c r="M1014" i="18"/>
  <c r="C1015" i="18"/>
  <c r="M1015" i="18"/>
  <c r="C1016" i="18"/>
  <c r="M1016" i="18"/>
  <c r="C1017" i="18"/>
  <c r="M1017" i="18"/>
  <c r="C1018" i="18"/>
  <c r="M1018" i="18"/>
  <c r="C1019" i="18"/>
  <c r="M1019" i="18"/>
  <c r="C1020" i="18"/>
  <c r="M1020" i="18"/>
  <c r="C1021" i="18"/>
  <c r="M1021" i="18"/>
  <c r="C1022" i="18"/>
  <c r="M1022" i="18"/>
  <c r="C1023" i="18"/>
  <c r="M1023" i="18"/>
  <c r="C1024" i="18"/>
  <c r="M1024" i="18"/>
  <c r="C1025" i="18"/>
  <c r="M1025" i="18"/>
  <c r="C1026" i="18"/>
  <c r="M1026" i="18"/>
  <c r="C1027" i="18"/>
  <c r="M1027" i="18"/>
  <c r="C1028" i="18"/>
  <c r="M1028" i="18"/>
  <c r="C1029" i="18"/>
  <c r="M1029" i="18"/>
  <c r="C1030" i="18"/>
  <c r="M1030" i="18"/>
  <c r="C1031" i="18"/>
  <c r="M1031" i="18"/>
  <c r="C1032" i="18"/>
  <c r="M1032" i="18"/>
  <c r="C1033" i="18"/>
  <c r="M1033" i="18"/>
  <c r="C1034" i="18"/>
  <c r="M1034" i="18"/>
  <c r="C1035" i="18"/>
  <c r="M1035" i="18"/>
  <c r="C1036" i="18"/>
  <c r="M1036" i="18"/>
  <c r="C1037" i="18"/>
  <c r="M1037" i="18"/>
  <c r="C1038" i="18"/>
  <c r="M1038" i="18"/>
  <c r="C1039" i="18"/>
  <c r="M1039" i="18"/>
  <c r="C1040" i="18"/>
  <c r="M1040" i="18"/>
  <c r="C1041" i="18"/>
  <c r="M1041" i="18"/>
  <c r="C1042" i="18"/>
  <c r="M1042" i="18"/>
  <c r="C1043" i="18"/>
  <c r="M1043" i="18"/>
  <c r="C1044" i="18"/>
  <c r="M1044" i="18"/>
  <c r="C1045" i="18"/>
  <c r="M1045" i="18"/>
  <c r="C1046" i="18"/>
  <c r="M1046" i="18"/>
  <c r="C1047" i="18"/>
  <c r="M1047" i="18"/>
  <c r="C1048" i="18"/>
  <c r="M1048" i="18"/>
  <c r="C1049" i="18"/>
  <c r="M1049" i="18"/>
  <c r="C1050" i="18"/>
  <c r="M1050" i="18"/>
  <c r="C1051" i="18"/>
  <c r="M1051" i="18"/>
  <c r="C1052" i="18"/>
  <c r="M1052" i="18"/>
  <c r="C1053" i="18"/>
  <c r="M1053" i="18"/>
  <c r="C1054" i="18"/>
  <c r="M1054" i="18"/>
  <c r="C1055" i="18"/>
  <c r="M1055" i="18"/>
  <c r="C1056" i="18"/>
  <c r="M1056" i="18"/>
  <c r="C1057" i="18"/>
  <c r="M1057" i="18"/>
  <c r="C1058" i="18"/>
  <c r="M1058" i="18"/>
  <c r="C1059" i="18"/>
  <c r="M1059" i="18"/>
  <c r="C1060" i="18"/>
  <c r="M1060" i="18"/>
  <c r="C1061" i="18"/>
  <c r="M1061" i="18"/>
  <c r="C1062" i="18"/>
  <c r="M1062" i="18"/>
  <c r="C1063" i="18"/>
  <c r="M1063" i="18"/>
  <c r="C1064" i="18"/>
  <c r="M1064" i="18"/>
  <c r="C1065" i="18"/>
  <c r="M1065" i="18"/>
  <c r="C1066" i="18"/>
  <c r="M1066" i="18"/>
  <c r="C1067" i="18"/>
  <c r="M1067" i="18"/>
  <c r="C1068" i="18"/>
  <c r="M1068" i="18"/>
  <c r="C1069" i="18"/>
  <c r="M1069" i="18"/>
  <c r="C1070" i="18"/>
  <c r="M1070" i="18"/>
  <c r="C1071" i="18"/>
  <c r="M1071" i="18"/>
  <c r="C1072" i="18"/>
  <c r="M1072" i="18"/>
  <c r="C1073" i="18"/>
  <c r="M1073" i="18"/>
  <c r="C1074" i="18"/>
  <c r="M1074" i="18"/>
  <c r="C1075" i="18"/>
  <c r="M1075" i="18"/>
  <c r="C1076" i="18"/>
  <c r="M1076" i="18"/>
  <c r="C1077" i="18"/>
  <c r="M1077" i="18"/>
  <c r="C1078" i="18"/>
  <c r="M1078" i="18"/>
  <c r="C1079" i="18"/>
  <c r="M1079" i="18"/>
  <c r="C1080" i="18"/>
  <c r="M1080" i="18"/>
  <c r="C1081" i="18"/>
  <c r="M1081" i="18"/>
  <c r="C1082" i="18"/>
  <c r="M1082" i="18"/>
  <c r="C1083" i="18"/>
  <c r="M1083" i="18"/>
  <c r="C1084" i="18"/>
  <c r="M1084" i="18"/>
  <c r="C1085" i="18"/>
  <c r="M1085" i="18"/>
  <c r="C1086" i="18"/>
  <c r="M1086" i="18"/>
  <c r="C1087" i="18"/>
  <c r="M1087" i="18"/>
  <c r="C1088" i="18"/>
  <c r="M1088" i="18"/>
  <c r="C1089" i="18"/>
  <c r="M1089" i="18"/>
  <c r="C1090" i="18"/>
  <c r="M1090" i="18"/>
  <c r="C1091" i="18"/>
  <c r="M1091" i="18"/>
  <c r="C1092" i="18"/>
  <c r="M1092" i="18"/>
  <c r="C1093" i="18"/>
  <c r="M1093" i="18"/>
  <c r="C1094" i="18"/>
  <c r="M1094" i="18"/>
  <c r="C1095" i="18"/>
  <c r="M1095" i="18"/>
  <c r="C1096" i="18"/>
  <c r="M1096" i="18"/>
  <c r="C1097" i="18"/>
  <c r="M1097" i="18"/>
  <c r="C1098" i="18"/>
  <c r="M1098" i="18"/>
  <c r="C1099" i="18"/>
  <c r="M1099" i="18"/>
  <c r="C1100" i="18"/>
  <c r="M1100" i="18"/>
  <c r="C1101" i="18"/>
  <c r="M1101" i="18"/>
  <c r="C1102" i="18"/>
  <c r="M1102" i="18"/>
  <c r="C1103" i="18"/>
  <c r="M1103" i="18"/>
  <c r="C1104" i="18"/>
  <c r="M1104" i="18"/>
  <c r="C1105" i="18"/>
  <c r="M1105" i="18"/>
  <c r="C1106" i="18"/>
  <c r="M1106" i="18"/>
  <c r="C1107" i="18"/>
  <c r="M1107" i="18"/>
  <c r="C1108" i="18"/>
  <c r="M1108" i="18"/>
  <c r="C1109" i="18"/>
  <c r="M1109" i="18"/>
  <c r="C1110" i="18"/>
  <c r="M1110" i="18"/>
  <c r="C1111" i="18"/>
  <c r="M1111" i="18"/>
  <c r="C1112" i="18"/>
  <c r="M1112" i="18"/>
  <c r="C1113" i="18"/>
  <c r="M1113" i="18"/>
  <c r="C1114" i="18"/>
  <c r="M1114" i="18"/>
  <c r="C1115" i="18"/>
  <c r="M1115" i="18"/>
  <c r="C1116" i="18"/>
  <c r="M1116" i="18"/>
  <c r="C1117" i="18"/>
  <c r="M1117" i="18"/>
  <c r="C1118" i="18"/>
  <c r="M1118" i="18"/>
  <c r="C1119" i="18"/>
  <c r="M1119" i="18"/>
  <c r="C1120" i="18"/>
  <c r="M1120" i="18"/>
  <c r="C1121" i="18"/>
  <c r="M1121" i="18"/>
  <c r="C1122" i="18"/>
  <c r="M1122" i="18"/>
  <c r="C1123" i="18"/>
  <c r="M1123" i="18"/>
  <c r="C1124" i="18"/>
  <c r="M1124" i="18"/>
  <c r="C1125" i="18"/>
  <c r="M1125" i="18"/>
  <c r="C1126" i="18"/>
  <c r="M1126" i="18"/>
  <c r="C1127" i="18"/>
  <c r="M1127" i="18"/>
  <c r="C1128" i="18"/>
  <c r="M1128" i="18"/>
  <c r="C1129" i="18"/>
  <c r="M1129" i="18"/>
  <c r="C1130" i="18"/>
  <c r="M1130" i="18"/>
  <c r="C1131" i="18"/>
  <c r="M1131" i="18"/>
  <c r="C1132" i="18"/>
  <c r="M1132" i="18"/>
  <c r="C1133" i="18"/>
  <c r="M1133" i="18"/>
  <c r="C1134" i="18"/>
  <c r="M1134" i="18"/>
  <c r="C1135" i="18"/>
  <c r="M1135" i="18"/>
  <c r="C1136" i="18"/>
  <c r="M1136" i="18"/>
  <c r="C1137" i="18"/>
  <c r="M1137" i="18"/>
  <c r="C1138" i="18"/>
  <c r="M1138" i="18"/>
  <c r="C1139" i="18"/>
  <c r="M1139" i="18"/>
  <c r="C1140" i="18"/>
  <c r="M1140" i="18"/>
  <c r="C1141" i="18"/>
  <c r="M1141" i="18"/>
  <c r="C1142" i="18"/>
  <c r="M1142" i="18"/>
  <c r="C1143" i="18"/>
  <c r="M1143" i="18"/>
  <c r="C1144" i="18"/>
  <c r="M1144" i="18"/>
  <c r="C1145" i="18"/>
  <c r="M1145" i="18"/>
  <c r="C1146" i="18"/>
  <c r="M1146" i="18"/>
  <c r="C1147" i="18"/>
  <c r="M1147" i="18"/>
  <c r="C1148" i="18"/>
  <c r="M1148" i="18"/>
  <c r="C1149" i="18"/>
  <c r="M1149" i="18"/>
  <c r="C1150" i="18"/>
  <c r="M1150" i="18"/>
  <c r="C1151" i="18"/>
  <c r="M1151" i="18"/>
  <c r="C1152" i="18"/>
  <c r="M1152" i="18"/>
  <c r="C1153" i="18"/>
  <c r="M1153" i="18"/>
  <c r="C1154" i="18"/>
  <c r="M1154" i="18"/>
  <c r="C1155" i="18"/>
  <c r="M1155" i="18"/>
  <c r="C1156" i="18"/>
  <c r="M1156" i="18"/>
  <c r="C1157" i="18"/>
  <c r="M1157" i="18"/>
  <c r="C1158" i="18"/>
  <c r="M1158" i="18"/>
  <c r="C1159" i="18"/>
  <c r="M1159" i="18"/>
  <c r="C1160" i="18"/>
  <c r="M1160" i="18"/>
  <c r="C1161" i="18"/>
  <c r="M1161" i="18"/>
  <c r="C1162" i="18"/>
  <c r="M1162" i="18"/>
  <c r="C1163" i="18"/>
  <c r="M1163" i="18"/>
  <c r="C1164" i="18"/>
  <c r="M1164" i="18"/>
  <c r="C1165" i="18"/>
  <c r="M1165" i="18"/>
  <c r="C1166" i="18"/>
  <c r="M1166" i="18"/>
  <c r="C1167" i="18"/>
  <c r="M1167" i="18"/>
  <c r="C1168" i="18"/>
  <c r="M1168" i="18"/>
  <c r="C1169" i="18"/>
  <c r="M1169" i="18"/>
  <c r="C1170" i="18"/>
  <c r="M1170" i="18"/>
  <c r="C1171" i="18"/>
  <c r="M1171" i="18"/>
  <c r="C1172" i="18"/>
  <c r="M1172" i="18"/>
  <c r="C1173" i="18"/>
  <c r="M1173" i="18"/>
  <c r="C1174" i="18"/>
  <c r="M1174" i="18"/>
  <c r="C1175" i="18"/>
  <c r="M1175" i="18"/>
  <c r="C1176" i="18"/>
  <c r="M1176" i="18"/>
  <c r="C1177" i="18"/>
  <c r="M1177" i="18"/>
  <c r="C1178" i="18"/>
  <c r="M1178" i="18"/>
  <c r="C1179" i="18"/>
  <c r="M1179" i="18"/>
  <c r="C1180" i="18"/>
  <c r="M1180" i="18"/>
  <c r="C1181" i="18"/>
  <c r="M1181" i="18"/>
  <c r="C1182" i="18"/>
  <c r="M1182" i="18"/>
  <c r="C1183" i="18"/>
  <c r="M1183" i="18"/>
  <c r="C1184" i="18"/>
  <c r="M1184" i="18"/>
  <c r="C1185" i="18"/>
  <c r="M1185" i="18"/>
  <c r="C1186" i="18"/>
  <c r="M1186" i="18"/>
  <c r="C1187" i="18"/>
  <c r="M1187" i="18"/>
  <c r="C1188" i="18"/>
  <c r="M1188" i="18"/>
  <c r="C1189" i="18"/>
  <c r="M1189" i="18"/>
  <c r="C1190" i="18"/>
  <c r="M1190" i="18"/>
  <c r="C1191" i="18"/>
  <c r="M1191" i="18"/>
  <c r="C1192" i="18"/>
  <c r="M1192" i="18"/>
  <c r="C1193" i="18"/>
  <c r="M1193" i="18"/>
  <c r="C1194" i="18"/>
  <c r="M1194" i="18"/>
  <c r="C1195" i="18"/>
  <c r="M1195" i="18"/>
  <c r="C1196" i="18"/>
  <c r="C1197" i="18"/>
  <c r="C1198" i="18"/>
  <c r="C1199" i="18"/>
  <c r="C1200" i="18"/>
  <c r="C1201" i="18"/>
  <c r="C1202" i="18"/>
  <c r="C1203" i="18"/>
  <c r="C1204" i="18"/>
  <c r="C1205" i="18"/>
  <c r="C1206" i="18"/>
  <c r="C1207" i="18"/>
  <c r="C1208" i="18"/>
  <c r="C1209" i="18"/>
  <c r="C1210" i="18"/>
  <c r="C1211" i="18"/>
  <c r="C1212" i="18"/>
  <c r="C1213" i="18"/>
  <c r="C1214" i="18"/>
  <c r="C1215" i="18"/>
  <c r="C1216" i="18"/>
  <c r="C1217" i="18"/>
  <c r="C1218" i="18"/>
  <c r="C1219" i="18"/>
  <c r="C1220" i="18"/>
  <c r="C1221" i="18"/>
  <c r="C1222" i="18"/>
  <c r="C1223" i="18"/>
  <c r="C1224" i="18"/>
  <c r="C1225" i="18"/>
  <c r="C1226" i="18"/>
  <c r="C1227" i="18"/>
  <c r="C1228" i="18"/>
  <c r="C1229" i="18"/>
  <c r="C1230" i="18"/>
  <c r="C1231" i="18"/>
  <c r="C1232" i="18"/>
  <c r="C1233" i="18"/>
  <c r="C1234" i="18"/>
  <c r="C1235" i="18"/>
  <c r="C1236" i="18"/>
  <c r="C1237" i="18"/>
  <c r="C1238" i="18"/>
  <c r="C1239" i="18"/>
  <c r="C1240" i="18"/>
  <c r="C1241" i="18"/>
  <c r="C1242" i="18"/>
  <c r="C1243" i="18"/>
  <c r="C1244" i="18"/>
  <c r="C1245" i="18"/>
  <c r="C1246" i="18"/>
  <c r="C1247" i="18"/>
  <c r="C1248" i="18"/>
  <c r="C1249" i="18"/>
  <c r="C1250" i="18"/>
  <c r="C1251" i="18"/>
  <c r="C1252" i="18"/>
  <c r="C1253" i="18"/>
  <c r="C1254" i="18"/>
  <c r="C1255" i="18"/>
  <c r="C1256" i="18"/>
  <c r="C1257" i="18"/>
  <c r="C1258" i="18"/>
  <c r="C1259" i="18"/>
  <c r="C1260" i="18"/>
  <c r="M1260" i="18"/>
  <c r="C1261" i="18"/>
  <c r="M1261" i="18"/>
  <c r="C1262" i="18"/>
  <c r="M1262" i="18"/>
  <c r="C1263" i="18"/>
  <c r="M1263" i="18"/>
  <c r="C1264" i="18"/>
  <c r="M1264" i="18"/>
  <c r="C1265" i="18"/>
  <c r="M1265" i="18"/>
  <c r="C1266" i="18"/>
  <c r="M1266" i="18"/>
  <c r="C1267" i="18"/>
  <c r="M1267" i="18"/>
  <c r="C1268" i="18"/>
  <c r="M1268" i="18"/>
  <c r="C1269" i="18"/>
  <c r="M1269" i="18"/>
  <c r="C1270" i="18"/>
  <c r="M1270" i="18"/>
  <c r="C1271" i="18"/>
  <c r="M1271" i="18"/>
  <c r="C1272" i="18"/>
  <c r="M1272" i="18"/>
  <c r="C1273" i="18"/>
  <c r="M1273" i="18"/>
  <c r="C1274" i="18"/>
  <c r="M1274" i="18"/>
  <c r="C1275" i="18"/>
  <c r="M1275" i="18"/>
  <c r="C1276" i="18"/>
  <c r="M1276" i="18"/>
  <c r="C1277" i="18"/>
  <c r="M1277" i="18"/>
  <c r="C1278" i="18"/>
  <c r="M1278" i="18"/>
  <c r="C1279" i="18"/>
  <c r="M1279" i="18"/>
  <c r="C1280" i="18"/>
  <c r="M1280" i="18"/>
  <c r="C1281" i="18"/>
  <c r="M1281" i="18"/>
  <c r="C1282" i="18"/>
  <c r="M1282" i="18"/>
  <c r="C1283" i="18"/>
  <c r="M1283" i="18"/>
  <c r="C1284" i="18"/>
  <c r="M1284" i="18"/>
  <c r="C1285" i="18"/>
  <c r="M1285" i="18"/>
  <c r="C1286" i="18"/>
  <c r="M1286" i="18"/>
  <c r="C1287" i="18"/>
  <c r="C1288" i="18"/>
  <c r="C1289" i="18"/>
  <c r="C1290" i="18"/>
  <c r="C1291" i="18"/>
  <c r="C1292" i="18"/>
  <c r="C1293" i="18"/>
  <c r="C1294" i="18"/>
  <c r="C1295" i="18"/>
  <c r="C1296" i="18"/>
  <c r="C1297" i="18"/>
  <c r="C1298" i="18"/>
  <c r="C1299" i="18"/>
  <c r="C1300" i="18"/>
  <c r="C1301" i="18"/>
  <c r="C1302" i="18"/>
  <c r="C1303" i="18"/>
  <c r="C1304" i="18"/>
  <c r="C1305" i="18"/>
  <c r="C1306" i="18"/>
  <c r="C1307" i="18"/>
  <c r="C1308" i="18"/>
  <c r="C1309" i="18"/>
  <c r="C1310" i="18"/>
  <c r="C1311" i="18"/>
  <c r="C1312" i="18"/>
  <c r="C1313" i="18"/>
  <c r="C1314" i="18"/>
  <c r="C1315" i="18"/>
  <c r="C1316" i="18"/>
  <c r="C1317" i="18"/>
  <c r="C1318" i="18"/>
  <c r="C1319" i="18"/>
  <c r="C1320" i="18"/>
  <c r="C1321" i="18"/>
  <c r="C1322" i="18"/>
  <c r="C1323" i="18"/>
  <c r="C1324" i="18"/>
  <c r="C1325" i="18"/>
  <c r="C1326" i="18"/>
  <c r="C1327" i="18"/>
  <c r="C1328" i="18"/>
  <c r="C1329" i="18"/>
  <c r="C1330" i="18"/>
  <c r="C1331" i="18"/>
  <c r="C1332" i="18"/>
  <c r="C1333" i="18"/>
  <c r="C1334" i="18"/>
  <c r="C1335" i="18"/>
  <c r="C1336" i="18"/>
  <c r="C1337" i="18"/>
  <c r="C1338" i="18"/>
  <c r="C1339" i="18"/>
  <c r="C1340" i="18"/>
  <c r="C1341" i="18"/>
  <c r="C1342" i="18"/>
  <c r="C1343" i="18"/>
  <c r="C1344" i="18"/>
  <c r="C1345" i="18"/>
  <c r="C1346" i="18"/>
  <c r="C1347" i="18"/>
  <c r="C1348" i="18"/>
  <c r="C1349" i="18"/>
  <c r="C1350" i="18"/>
  <c r="C1351" i="18"/>
  <c r="C1352" i="18"/>
  <c r="C1353" i="18"/>
  <c r="C1354" i="18"/>
  <c r="C1355" i="18"/>
  <c r="C1356" i="18"/>
  <c r="C1357" i="18"/>
  <c r="C1358" i="18"/>
  <c r="C1359" i="18"/>
  <c r="C1360" i="18"/>
  <c r="C1361" i="18"/>
  <c r="C1362" i="18"/>
  <c r="C1363" i="18"/>
  <c r="C1364" i="18"/>
  <c r="C1365" i="18"/>
  <c r="C1366" i="18"/>
  <c r="C1367" i="18"/>
  <c r="C1368" i="18"/>
  <c r="C1369" i="18"/>
  <c r="C1370" i="18"/>
  <c r="C1371" i="18"/>
  <c r="C1372" i="18"/>
  <c r="C137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6" i="18"/>
  <c r="C1397" i="18"/>
  <c r="C1398" i="18"/>
  <c r="C1399" i="18"/>
  <c r="C1400" i="18"/>
  <c r="C1401" i="18"/>
  <c r="C1402" i="18"/>
  <c r="C1403" i="18"/>
  <c r="C1404" i="18"/>
  <c r="C1405" i="18"/>
  <c r="C1406" i="18"/>
  <c r="C1407" i="18"/>
  <c r="C1408" i="18"/>
  <c r="C1409" i="18"/>
  <c r="C1410" i="18"/>
  <c r="C1411" i="18"/>
  <c r="C1412" i="18"/>
  <c r="C1413" i="18"/>
  <c r="C1414" i="18"/>
  <c r="C1415" i="18"/>
  <c r="C1416" i="18"/>
  <c r="C1417" i="18"/>
  <c r="C1418" i="18"/>
  <c r="C1419" i="18"/>
  <c r="C1420" i="18"/>
  <c r="C1421" i="18"/>
  <c r="C1422" i="18"/>
  <c r="C1423" i="18"/>
  <c r="C1424" i="18"/>
  <c r="C1425" i="18"/>
  <c r="C1426" i="18"/>
  <c r="C1427" i="18"/>
  <c r="C1428" i="18"/>
  <c r="C1429" i="18"/>
  <c r="C1430" i="18"/>
  <c r="C1431" i="18"/>
  <c r="C1432" i="18"/>
  <c r="C1433" i="18"/>
  <c r="C1434" i="18"/>
  <c r="C1435" i="18"/>
  <c r="C1436" i="18"/>
  <c r="C1437" i="18"/>
  <c r="C1438" i="18"/>
  <c r="C1439" i="18"/>
  <c r="C1440" i="18"/>
  <c r="C1441" i="18"/>
  <c r="C1442" i="18"/>
  <c r="C1443" i="18"/>
  <c r="C1444" i="18"/>
  <c r="C1445" i="18"/>
  <c r="C1446" i="18"/>
  <c r="C1447" i="18"/>
  <c r="C1448" i="18"/>
  <c r="C1449" i="18"/>
  <c r="C1450" i="18"/>
  <c r="C1451" i="18"/>
  <c r="C1452" i="18"/>
  <c r="C1453" i="18"/>
  <c r="C1454" i="18"/>
  <c r="C1455" i="18"/>
  <c r="C1456" i="18"/>
  <c r="C1457" i="18"/>
  <c r="C1458" i="18"/>
  <c r="C1459" i="18"/>
  <c r="C1460" i="18"/>
  <c r="C1461" i="18"/>
  <c r="C1462" i="18"/>
  <c r="C1463" i="18"/>
  <c r="C1464" i="18"/>
  <c r="C1465" i="18"/>
  <c r="C1466" i="18"/>
  <c r="C1467" i="18"/>
  <c r="C1468" i="18"/>
  <c r="C1469" i="18"/>
  <c r="C1470" i="18"/>
  <c r="C1471" i="18"/>
  <c r="C1472" i="18"/>
  <c r="C1473" i="18"/>
  <c r="C1474" i="18"/>
  <c r="C1475" i="18"/>
  <c r="C1476" i="18"/>
  <c r="C1477" i="18"/>
  <c r="C1478" i="18"/>
  <c r="C1479" i="18"/>
  <c r="C1480" i="18"/>
  <c r="C1481" i="18"/>
  <c r="C1482" i="18"/>
  <c r="C1483" i="18"/>
  <c r="C1484" i="18"/>
  <c r="C1485" i="18"/>
  <c r="C1486" i="18"/>
  <c r="C1487" i="18"/>
  <c r="C1488" i="18"/>
  <c r="C1489" i="18"/>
  <c r="C1490" i="18"/>
  <c r="C1491" i="18"/>
  <c r="C1492" i="18"/>
  <c r="C1493" i="18"/>
  <c r="C1494" i="18"/>
  <c r="C1495" i="18"/>
  <c r="C1496" i="18"/>
  <c r="C1497" i="18"/>
  <c r="C1498" i="18"/>
  <c r="C1499" i="18"/>
  <c r="C1500" i="18"/>
  <c r="C1501" i="18"/>
  <c r="C1502" i="18"/>
  <c r="C1503" i="18"/>
  <c r="C1504" i="18"/>
  <c r="C1505" i="18"/>
  <c r="C1506" i="18"/>
  <c r="C1507" i="18"/>
  <c r="C1508" i="18"/>
  <c r="C1509" i="18"/>
  <c r="C1510" i="18"/>
  <c r="C1511" i="18"/>
  <c r="C1512" i="18"/>
  <c r="C1513" i="18"/>
  <c r="C1514" i="18"/>
  <c r="C1515" i="18"/>
  <c r="C1516" i="18"/>
  <c r="C1517" i="18"/>
  <c r="C1518" i="18"/>
  <c r="C1519" i="18"/>
  <c r="C1520" i="18"/>
  <c r="C1521" i="18"/>
  <c r="C1522" i="18"/>
  <c r="C1523" i="18"/>
  <c r="C1524" i="18"/>
  <c r="C1525" i="18"/>
  <c r="C1526" i="18"/>
  <c r="C1527" i="18"/>
  <c r="C1528" i="18"/>
  <c r="C1529" i="18"/>
  <c r="C1530" i="18"/>
  <c r="C1531" i="18"/>
  <c r="C1532" i="18"/>
  <c r="C1533" i="18"/>
  <c r="C1534" i="18"/>
  <c r="C1535" i="18"/>
  <c r="C1536" i="18"/>
  <c r="C1537" i="18"/>
  <c r="C1538" i="18"/>
  <c r="M1538" i="18"/>
  <c r="N1538" i="18" s="1"/>
  <c r="C1539" i="18"/>
  <c r="C1540" i="18"/>
  <c r="C1541" i="18"/>
  <c r="C1542" i="18"/>
  <c r="C1543" i="18"/>
  <c r="M1543" i="18"/>
  <c r="C1544" i="18"/>
  <c r="M1544" i="18"/>
  <c r="C1545" i="18"/>
  <c r="M1545" i="18"/>
  <c r="C1546" i="18"/>
  <c r="M1546" i="18"/>
  <c r="C1547" i="18"/>
  <c r="M1547" i="18"/>
  <c r="C1548" i="18"/>
  <c r="M1548" i="18"/>
  <c r="C1549" i="18"/>
  <c r="M1549" i="18"/>
  <c r="C1550" i="18"/>
  <c r="M1550" i="18"/>
  <c r="C1551" i="18"/>
  <c r="M1551" i="18"/>
  <c r="C1552" i="18"/>
  <c r="M1552" i="18"/>
  <c r="C1553" i="18"/>
  <c r="M1553" i="18"/>
  <c r="C1554" i="18"/>
  <c r="M1554" i="18"/>
  <c r="C1555" i="18"/>
  <c r="M1555" i="18"/>
  <c r="C1556" i="18"/>
  <c r="M1556" i="18"/>
  <c r="C1557" i="18"/>
  <c r="M1557" i="18"/>
  <c r="C1558" i="18"/>
  <c r="M1558" i="18"/>
  <c r="C1559" i="18"/>
  <c r="M1559" i="18"/>
  <c r="C1560" i="18"/>
  <c r="M1560" i="18"/>
  <c r="C1561" i="18"/>
  <c r="M1561" i="18"/>
  <c r="C1562" i="18"/>
  <c r="M1562" i="18"/>
  <c r="C1563" i="18"/>
  <c r="C1564" i="18"/>
  <c r="C1565" i="18"/>
  <c r="C1566" i="18"/>
  <c r="C1567" i="18"/>
  <c r="C1568" i="18"/>
  <c r="C1569" i="18"/>
  <c r="C1570" i="18"/>
  <c r="C1571" i="18"/>
  <c r="C1572" i="18"/>
  <c r="C1573" i="18"/>
  <c r="C1574" i="18"/>
  <c r="C1575" i="18"/>
  <c r="C1576" i="18"/>
  <c r="C1577" i="18"/>
  <c r="C1578" i="18"/>
  <c r="C1579" i="18"/>
  <c r="C1580" i="18"/>
  <c r="C1581" i="18"/>
  <c r="C1582" i="18"/>
  <c r="C1583" i="18"/>
  <c r="C1584" i="18"/>
  <c r="C1585" i="18"/>
  <c r="C1586" i="18"/>
  <c r="C1587" i="18"/>
  <c r="C1588" i="18"/>
  <c r="C1589" i="18"/>
  <c r="C1590" i="18"/>
  <c r="C1591" i="18"/>
  <c r="C1592" i="18"/>
  <c r="C1593" i="18"/>
  <c r="C1594" i="18"/>
  <c r="C1595" i="18"/>
  <c r="C1596" i="18"/>
  <c r="C1597" i="18"/>
  <c r="C1598" i="18"/>
  <c r="C1599" i="18"/>
  <c r="C1600" i="18"/>
  <c r="C1601" i="18"/>
  <c r="C1602" i="18"/>
  <c r="C1603" i="18"/>
  <c r="C1604" i="18"/>
  <c r="C1605" i="18"/>
  <c r="C1606" i="18"/>
  <c r="C1607" i="18"/>
  <c r="C1608" i="18"/>
  <c r="C1609" i="18"/>
  <c r="C1610" i="18"/>
  <c r="C1611" i="18"/>
  <c r="C1612" i="18"/>
  <c r="C1613" i="18"/>
  <c r="C1614" i="18"/>
  <c r="C1615" i="18"/>
  <c r="C1616" i="18"/>
  <c r="C1617" i="18"/>
  <c r="C1618" i="18"/>
  <c r="C1619" i="18"/>
  <c r="C1620" i="18"/>
  <c r="C1621" i="18"/>
  <c r="C1622" i="18"/>
  <c r="C1623" i="18"/>
  <c r="C1624" i="18"/>
  <c r="C1625" i="18"/>
  <c r="C1626" i="18"/>
  <c r="C1627" i="18"/>
  <c r="M1627" i="18"/>
  <c r="C1628" i="18"/>
  <c r="M1628" i="18"/>
  <c r="C1629" i="18"/>
  <c r="M1629" i="18"/>
  <c r="C1630" i="18"/>
  <c r="M1630" i="18"/>
  <c r="C1631" i="18"/>
  <c r="M1631" i="18"/>
  <c r="C1632" i="18"/>
  <c r="M1632" i="18"/>
  <c r="C1633" i="18"/>
  <c r="M1633" i="18"/>
  <c r="C1634" i="18"/>
  <c r="M1634" i="18"/>
  <c r="C1635" i="18"/>
  <c r="M1635" i="18"/>
  <c r="C1636" i="18"/>
  <c r="M1636" i="18"/>
  <c r="C1637" i="18"/>
  <c r="M1637" i="18"/>
  <c r="C1638" i="18"/>
  <c r="M1638" i="18"/>
  <c r="C1639" i="18"/>
  <c r="M1639" i="18"/>
  <c r="C1640" i="18"/>
  <c r="M1640" i="18"/>
  <c r="C1641" i="18"/>
  <c r="M1641" i="18"/>
  <c r="C1642" i="18"/>
  <c r="M1642" i="18"/>
  <c r="C1643" i="18"/>
  <c r="M1643" i="18"/>
  <c r="C1644" i="18"/>
  <c r="M1644" i="18"/>
  <c r="C1645" i="18"/>
  <c r="M1645" i="18"/>
  <c r="C1646" i="18"/>
  <c r="M1646" i="18"/>
  <c r="C1647" i="18"/>
  <c r="M1647" i="18"/>
  <c r="C1648" i="18"/>
  <c r="M1648" i="18"/>
  <c r="C1649" i="18"/>
  <c r="M1649" i="18"/>
  <c r="C1650" i="18"/>
  <c r="M1650" i="18"/>
  <c r="C1651" i="18"/>
  <c r="M1651" i="18"/>
  <c r="C1652" i="18"/>
  <c r="M1652" i="18"/>
  <c r="C1653" i="18"/>
  <c r="M1653" i="18"/>
  <c r="C1654" i="18"/>
  <c r="M1654" i="18"/>
  <c r="C1655" i="18"/>
  <c r="M1655" i="18"/>
  <c r="C1656" i="18"/>
  <c r="M1656" i="18"/>
  <c r="C1657" i="18"/>
  <c r="M1657" i="18"/>
  <c r="C1658" i="18"/>
  <c r="M1658" i="18"/>
  <c r="C1659" i="18"/>
  <c r="M1659" i="18"/>
  <c r="C1660" i="18"/>
  <c r="M1660" i="18"/>
  <c r="C1661" i="18"/>
  <c r="M1661" i="18"/>
  <c r="C1662" i="18"/>
  <c r="M1662" i="18"/>
  <c r="C1663" i="18"/>
  <c r="M1663" i="18"/>
  <c r="C1664" i="18"/>
  <c r="M1664" i="18"/>
  <c r="C1665" i="18"/>
  <c r="M1665" i="18"/>
  <c r="C1666" i="18"/>
  <c r="M1666" i="18"/>
  <c r="C1667" i="18"/>
  <c r="M1667" i="18"/>
  <c r="C1668" i="18"/>
  <c r="M1668" i="18"/>
  <c r="C1669" i="18"/>
  <c r="M1669" i="18"/>
  <c r="C1670" i="18"/>
  <c r="M1670" i="18"/>
  <c r="C1671" i="18"/>
  <c r="M1671" i="18"/>
  <c r="C1672" i="18"/>
  <c r="M1672" i="18"/>
  <c r="C1673" i="18"/>
  <c r="M1673" i="18"/>
  <c r="C1674" i="18"/>
  <c r="M1674" i="18"/>
  <c r="C1675" i="18"/>
  <c r="M1675" i="18"/>
  <c r="C1676" i="18"/>
  <c r="M1676" i="18"/>
  <c r="C1677" i="18"/>
  <c r="M1677" i="18"/>
  <c r="C1678" i="18"/>
  <c r="M1678" i="18"/>
  <c r="C1679" i="18"/>
  <c r="M1679" i="18"/>
  <c r="C1680" i="18"/>
  <c r="M1680" i="18"/>
  <c r="C1681" i="18"/>
  <c r="M1681" i="18"/>
  <c r="C1682" i="18"/>
  <c r="M1682" i="18"/>
  <c r="C1683" i="18"/>
  <c r="M1683" i="18"/>
  <c r="C1684" i="18"/>
  <c r="M1684" i="18"/>
  <c r="C1685" i="18"/>
  <c r="M1685" i="18"/>
  <c r="C1686" i="18"/>
  <c r="M1686" i="18"/>
  <c r="C1687" i="18"/>
  <c r="M1687" i="18"/>
  <c r="C1688" i="18"/>
  <c r="M1688" i="18"/>
  <c r="C1689" i="18"/>
  <c r="M1689" i="18"/>
  <c r="C1690" i="18"/>
  <c r="M1690" i="18"/>
  <c r="C1691" i="18"/>
  <c r="M1691" i="18"/>
  <c r="C1692" i="18"/>
  <c r="M1692" i="18"/>
  <c r="C1693" i="18"/>
  <c r="M1693" i="18"/>
  <c r="C1694" i="18"/>
  <c r="M1694" i="18"/>
  <c r="C1695" i="18"/>
  <c r="M1695" i="18"/>
  <c r="C1696" i="18"/>
  <c r="M1696" i="18"/>
  <c r="C1697" i="18"/>
  <c r="M1697" i="18"/>
  <c r="C1698" i="18"/>
  <c r="M1698" i="18"/>
  <c r="C1699" i="18"/>
  <c r="M1699" i="18"/>
  <c r="C1700" i="18"/>
  <c r="M1700" i="18"/>
  <c r="C1701" i="18"/>
  <c r="M1701" i="18"/>
  <c r="C1702" i="18"/>
  <c r="M1702" i="18"/>
  <c r="C1703" i="18"/>
  <c r="M1703" i="18"/>
  <c r="C1704" i="18"/>
  <c r="M1704" i="18"/>
  <c r="C1705" i="18"/>
  <c r="M1705" i="18"/>
  <c r="C1706" i="18"/>
  <c r="M1706" i="18"/>
  <c r="C1707" i="18"/>
  <c r="M1707" i="18"/>
  <c r="C1708" i="18"/>
  <c r="M1708" i="18"/>
  <c r="C1709" i="18"/>
  <c r="M1709" i="18"/>
  <c r="C1710" i="18"/>
  <c r="M1710" i="18"/>
  <c r="C1711" i="18"/>
  <c r="M1711" i="18"/>
  <c r="C1712" i="18"/>
  <c r="M1712" i="18"/>
  <c r="C1713" i="18"/>
  <c r="M1713" i="18"/>
  <c r="C1714" i="18"/>
  <c r="M1714" i="18"/>
  <c r="C1715" i="18"/>
  <c r="M1715" i="18"/>
  <c r="C1716" i="18"/>
  <c r="M1716" i="18"/>
  <c r="C1717" i="18"/>
  <c r="M1717" i="18"/>
  <c r="C1718" i="18"/>
  <c r="M1718" i="18"/>
  <c r="C1719" i="18"/>
  <c r="M1719" i="18"/>
  <c r="C1720" i="18"/>
  <c r="M1720" i="18"/>
  <c r="C1721" i="18"/>
  <c r="M1721" i="18"/>
  <c r="C1722" i="18"/>
  <c r="M1722" i="18"/>
  <c r="C1723" i="18"/>
  <c r="M1723" i="18"/>
  <c r="C1724" i="18"/>
  <c r="M1724" i="18"/>
  <c r="C1725" i="18"/>
  <c r="M1725" i="18"/>
  <c r="C1726" i="18"/>
  <c r="M1726" i="18"/>
  <c r="C1727" i="18"/>
  <c r="M1727" i="18"/>
  <c r="C1728" i="18"/>
  <c r="M1728" i="18"/>
  <c r="C1729" i="18"/>
  <c r="M1729" i="18"/>
  <c r="C1730" i="18"/>
  <c r="M1730" i="18"/>
  <c r="C1731" i="18"/>
  <c r="M1731" i="18"/>
  <c r="C1732" i="18"/>
  <c r="M1732" i="18"/>
  <c r="C1733" i="18"/>
  <c r="M1733" i="18"/>
  <c r="C1734" i="18"/>
  <c r="M1734" i="18"/>
  <c r="C1735" i="18"/>
  <c r="M1735" i="18"/>
  <c r="C1736" i="18"/>
  <c r="M1736" i="18"/>
  <c r="C1737" i="18"/>
  <c r="M1737" i="18"/>
  <c r="C1738" i="18"/>
  <c r="M1738" i="18"/>
  <c r="C1739" i="18"/>
  <c r="M1739" i="18"/>
  <c r="C1740" i="18"/>
  <c r="M1740" i="18"/>
  <c r="C1741" i="18"/>
  <c r="M1741" i="18"/>
  <c r="C1742" i="18"/>
  <c r="M1742" i="18"/>
  <c r="C1743" i="18"/>
  <c r="M1743" i="18"/>
  <c r="C1744" i="18"/>
  <c r="M1744" i="18"/>
  <c r="C1745" i="18"/>
  <c r="M1745" i="18"/>
  <c r="C1746" i="18"/>
  <c r="M1746" i="18"/>
  <c r="C1747" i="18"/>
  <c r="M1747" i="18"/>
  <c r="C1748" i="18"/>
  <c r="M1748" i="18"/>
  <c r="C1749" i="18"/>
  <c r="M1749" i="18"/>
  <c r="C1750" i="18"/>
  <c r="M1750" i="18"/>
  <c r="C1751" i="18"/>
  <c r="M1751" i="18"/>
  <c r="C1752" i="18"/>
  <c r="M1752" i="18"/>
  <c r="C1753" i="18"/>
  <c r="M1753" i="18"/>
  <c r="C1754" i="18"/>
  <c r="M1754" i="18"/>
  <c r="C1755" i="18"/>
  <c r="M1755" i="18"/>
  <c r="C1756" i="18"/>
  <c r="M1756" i="18"/>
  <c r="C1757" i="18"/>
  <c r="M1757" i="18"/>
  <c r="C1758" i="18"/>
  <c r="M1758" i="18"/>
  <c r="C1759" i="18"/>
  <c r="M1759" i="18"/>
  <c r="C1760" i="18"/>
  <c r="M1760" i="18"/>
  <c r="C1761" i="18"/>
  <c r="M1761" i="18"/>
  <c r="C1762" i="18"/>
  <c r="M1762" i="18"/>
  <c r="C1763" i="18"/>
  <c r="M1763" i="18"/>
  <c r="C1764" i="18"/>
  <c r="M1764" i="18"/>
  <c r="C1765" i="18"/>
  <c r="M1765" i="18"/>
  <c r="C1766" i="18"/>
  <c r="M1766" i="18"/>
  <c r="C1767" i="18"/>
  <c r="M1767" i="18"/>
  <c r="C1768" i="18"/>
  <c r="M1768" i="18"/>
  <c r="C1769" i="18"/>
  <c r="M1769" i="18"/>
  <c r="C1770" i="18"/>
  <c r="M1770" i="18"/>
  <c r="C1771" i="18"/>
  <c r="M1771" i="18"/>
  <c r="C1772" i="18"/>
  <c r="M1772" i="18"/>
  <c r="C1773" i="18"/>
  <c r="M1773" i="18"/>
  <c r="C1774" i="18"/>
  <c r="M1774" i="18"/>
  <c r="C1775" i="18"/>
  <c r="M1775" i="18"/>
  <c r="C1776" i="18"/>
  <c r="M1776" i="18"/>
  <c r="C1777" i="18"/>
  <c r="M1777" i="18"/>
  <c r="C1778" i="18"/>
  <c r="M1778" i="18"/>
  <c r="C1779" i="18"/>
  <c r="M1779" i="18"/>
  <c r="C1780" i="18"/>
  <c r="M1780" i="18"/>
  <c r="C1781" i="18"/>
  <c r="M1781" i="18"/>
  <c r="C1782" i="18"/>
  <c r="M1782" i="18"/>
  <c r="C1783" i="18"/>
  <c r="M1783" i="18"/>
  <c r="C1784" i="18"/>
  <c r="M1784" i="18"/>
  <c r="C1785" i="18"/>
  <c r="M1785" i="18"/>
  <c r="C1786" i="18"/>
  <c r="M1786" i="18"/>
  <c r="C1787" i="18"/>
  <c r="M1787" i="18"/>
  <c r="C1788" i="18"/>
  <c r="M1788" i="18"/>
  <c r="C1789" i="18"/>
  <c r="C1790" i="18"/>
  <c r="C1793" i="18"/>
  <c r="C1794" i="18"/>
  <c r="C1795" i="18"/>
  <c r="C1796" i="18"/>
  <c r="C1797" i="18"/>
  <c r="C1798" i="18"/>
  <c r="C1799" i="18"/>
  <c r="C1800" i="18"/>
  <c r="C1801" i="18"/>
  <c r="C1802" i="18"/>
  <c r="C1803" i="18"/>
  <c r="C1804" i="18"/>
  <c r="C1805" i="18"/>
  <c r="C1806" i="18"/>
  <c r="C1807" i="18"/>
  <c r="C1808" i="18"/>
  <c r="C1809" i="18"/>
  <c r="C1810" i="18"/>
  <c r="C1811" i="18"/>
  <c r="C1812" i="18"/>
  <c r="C1813" i="18"/>
  <c r="C1814" i="18"/>
  <c r="C1815" i="18"/>
  <c r="C1816" i="18"/>
  <c r="C1817" i="18"/>
  <c r="C1818" i="18"/>
  <c r="C1819" i="18"/>
  <c r="C1820" i="18"/>
  <c r="C1821" i="18"/>
  <c r="C1822" i="18"/>
  <c r="C1823" i="18"/>
  <c r="C1824" i="18"/>
  <c r="C1825" i="18"/>
  <c r="C1826" i="18"/>
  <c r="C1827" i="18"/>
  <c r="C1828" i="18"/>
  <c r="C1829" i="18"/>
  <c r="C1830" i="18"/>
  <c r="C1831" i="18"/>
  <c r="C1832" i="18"/>
  <c r="C1833" i="18"/>
  <c r="C1834" i="18"/>
  <c r="C1835" i="18"/>
  <c r="C1836" i="18"/>
  <c r="C1837" i="18"/>
  <c r="C1838" i="18"/>
  <c r="C1839" i="18"/>
  <c r="C1840" i="18"/>
  <c r="C1841" i="18"/>
  <c r="C1842" i="18"/>
  <c r="C1843" i="18"/>
  <c r="C1844" i="18"/>
  <c r="C1845" i="18"/>
  <c r="C1846" i="18"/>
  <c r="C1847" i="18"/>
  <c r="C1848" i="18"/>
  <c r="C1849" i="18"/>
  <c r="C1850" i="18"/>
  <c r="C1851" i="18"/>
  <c r="C1852" i="18"/>
  <c r="C1853" i="18"/>
  <c r="C1854" i="18"/>
  <c r="C1855" i="18"/>
  <c r="C1856" i="18"/>
  <c r="C1857" i="18"/>
  <c r="C1858" i="18"/>
  <c r="C1859" i="18"/>
  <c r="C1860" i="18"/>
  <c r="C1861" i="18"/>
  <c r="C1862" i="18"/>
  <c r="C1863" i="18"/>
  <c r="C1864" i="18"/>
  <c r="C1865" i="18"/>
  <c r="C1866" i="18"/>
  <c r="C1867" i="18"/>
  <c r="C1868" i="18"/>
  <c r="C1869" i="18"/>
  <c r="C1870" i="18"/>
  <c r="C1871" i="18"/>
  <c r="C1872" i="18"/>
  <c r="C1873" i="18"/>
  <c r="C1874" i="18"/>
  <c r="C1875" i="18"/>
  <c r="C1876" i="18"/>
  <c r="C1877" i="18"/>
  <c r="C1878" i="18"/>
  <c r="C1879" i="18"/>
  <c r="C1880" i="18"/>
  <c r="C1881" i="18"/>
  <c r="C1882" i="18"/>
  <c r="C1883" i="18"/>
  <c r="C1884" i="18"/>
  <c r="C1885" i="18"/>
  <c r="C1886" i="18"/>
  <c r="C1887" i="18"/>
  <c r="C1888" i="18"/>
  <c r="C1889" i="18"/>
  <c r="C1890" i="18"/>
  <c r="C1891" i="18"/>
  <c r="C1892" i="18"/>
  <c r="C1893" i="18"/>
  <c r="C1894" i="18"/>
  <c r="C1895" i="18"/>
  <c r="C1896" i="18"/>
  <c r="C1897" i="18"/>
  <c r="C1898" i="18"/>
  <c r="C1899" i="18"/>
  <c r="C1900" i="18"/>
  <c r="C1901" i="18"/>
  <c r="C1902" i="18"/>
  <c r="C1903" i="18"/>
  <c r="C1904" i="18"/>
  <c r="C1905" i="18"/>
  <c r="C1906" i="18"/>
  <c r="C1907" i="18"/>
  <c r="C1908" i="18"/>
  <c r="C1909" i="18"/>
  <c r="C1910" i="18"/>
  <c r="C1911" i="18"/>
  <c r="C1912" i="18"/>
  <c r="C1913" i="18"/>
  <c r="C1914" i="18"/>
  <c r="C1915" i="18"/>
  <c r="C1916" i="18"/>
  <c r="C1917" i="18"/>
  <c r="C1918" i="18"/>
  <c r="C1919" i="18"/>
  <c r="C1920" i="18"/>
  <c r="C1921" i="18"/>
  <c r="C1922" i="18"/>
  <c r="C1923" i="18"/>
  <c r="C1924" i="18"/>
  <c r="C1925" i="18"/>
  <c r="C1926" i="18"/>
  <c r="C1927" i="18"/>
  <c r="C1928" i="18"/>
  <c r="C1929" i="18"/>
  <c r="C1930" i="18"/>
  <c r="C1931" i="18"/>
  <c r="C1932" i="18"/>
  <c r="C1933" i="18"/>
  <c r="C1934" i="18"/>
  <c r="C1935" i="18"/>
  <c r="C1936" i="18"/>
  <c r="C1937" i="18"/>
  <c r="C1938" i="18"/>
  <c r="C1939" i="18"/>
  <c r="C1940" i="18"/>
  <c r="C1941" i="18"/>
  <c r="C1942" i="18"/>
  <c r="C1943" i="18"/>
  <c r="C1944" i="18"/>
  <c r="C1945" i="18"/>
  <c r="C1946" i="18"/>
  <c r="C1947" i="18"/>
  <c r="C1948" i="18"/>
  <c r="C1949" i="18"/>
  <c r="C1950" i="18"/>
  <c r="C1951" i="18"/>
  <c r="C1952" i="18"/>
  <c r="C1953" i="18"/>
  <c r="C1954" i="18"/>
  <c r="C1955" i="18"/>
  <c r="C1956" i="18"/>
  <c r="C1957" i="18"/>
  <c r="C1958" i="18"/>
  <c r="C1959" i="18"/>
  <c r="C1960" i="18"/>
  <c r="C1961" i="18"/>
  <c r="C1962" i="18"/>
  <c r="C1963" i="18"/>
  <c r="C1964" i="18"/>
  <c r="C1965" i="18"/>
  <c r="C1966" i="18"/>
  <c r="C1967" i="18"/>
  <c r="C1968" i="18"/>
  <c r="C1969" i="18"/>
  <c r="C1970" i="18"/>
  <c r="C1971" i="18"/>
  <c r="C1972" i="18"/>
  <c r="C1973" i="18"/>
  <c r="C1974" i="18"/>
  <c r="C1975" i="18"/>
  <c r="C1976" i="18"/>
  <c r="C1977" i="18"/>
  <c r="C1978" i="18"/>
  <c r="C1979" i="18"/>
  <c r="C1980" i="18"/>
  <c r="C1981" i="18"/>
  <c r="C1982" i="18"/>
  <c r="C1983" i="18"/>
  <c r="C1984" i="18"/>
  <c r="C1985" i="18"/>
  <c r="C1986" i="18"/>
  <c r="C1987" i="18"/>
  <c r="C1988" i="18"/>
  <c r="C1989" i="18"/>
  <c r="C2022" i="18"/>
  <c r="C2023" i="18"/>
  <c r="C2024" i="18"/>
  <c r="C2025" i="18"/>
  <c r="C2026" i="18"/>
  <c r="C2027" i="18"/>
  <c r="C2028" i="18"/>
  <c r="C2029" i="18"/>
  <c r="C2030" i="18"/>
  <c r="C2031" i="18"/>
  <c r="C2032" i="18"/>
  <c r="C2033" i="18"/>
  <c r="C2034" i="18"/>
  <c r="C2035" i="18"/>
  <c r="C2036" i="18"/>
  <c r="C2037" i="18"/>
  <c r="C2038" i="18"/>
  <c r="C2039" i="18"/>
  <c r="C2040" i="18"/>
  <c r="C2041" i="18"/>
  <c r="C2042" i="18"/>
  <c r="C2043" i="18"/>
  <c r="C2044" i="18"/>
  <c r="C2045" i="18"/>
  <c r="C2046" i="18"/>
  <c r="C2047" i="18"/>
  <c r="C2048" i="18"/>
  <c r="C2049" i="18"/>
  <c r="C2050" i="18"/>
  <c r="C2051" i="18"/>
  <c r="C2052" i="18"/>
  <c r="C2053" i="18"/>
  <c r="C2054" i="18"/>
  <c r="C2055" i="18"/>
  <c r="C2056" i="18"/>
  <c r="C2057" i="18"/>
  <c r="C2058" i="18"/>
  <c r="C2059" i="18"/>
  <c r="C2060" i="18"/>
  <c r="C2061" i="18"/>
  <c r="C2062" i="18"/>
  <c r="C2063" i="18"/>
  <c r="C2064" i="18"/>
  <c r="C2065" i="18"/>
  <c r="C2066" i="18"/>
  <c r="C2067" i="18"/>
  <c r="C2068" i="18"/>
  <c r="C2069" i="18"/>
  <c r="C2070" i="18"/>
  <c r="C2071" i="18"/>
  <c r="C2072" i="18"/>
  <c r="C2073" i="18"/>
  <c r="C2074" i="18"/>
  <c r="C2075" i="18"/>
  <c r="C2076" i="18"/>
  <c r="C2077" i="18"/>
  <c r="C2078" i="18"/>
  <c r="C2079" i="18"/>
  <c r="C2080" i="18"/>
  <c r="C2081" i="18"/>
  <c r="C2082" i="18"/>
  <c r="C2083" i="18"/>
  <c r="C2084" i="18"/>
  <c r="C2085" i="18"/>
  <c r="C2086" i="18"/>
  <c r="C2087" i="18"/>
  <c r="C2088" i="18"/>
  <c r="C2089" i="18"/>
  <c r="C2090" i="18"/>
  <c r="C2091" i="18"/>
  <c r="C2092" i="18"/>
  <c r="C2093" i="18"/>
  <c r="C2094" i="18"/>
  <c r="C2095" i="18"/>
  <c r="C2096" i="18"/>
  <c r="C2097" i="18"/>
  <c r="C2098" i="18"/>
  <c r="C2099" i="18"/>
  <c r="C2100" i="18"/>
  <c r="C2101" i="18"/>
  <c r="C2102" i="18"/>
  <c r="C2103" i="18"/>
  <c r="C2104" i="18"/>
  <c r="C2105" i="18"/>
  <c r="C2106" i="18"/>
  <c r="C2107" i="18"/>
  <c r="C2108" i="18"/>
  <c r="C2109" i="18"/>
  <c r="C2110" i="18"/>
  <c r="C2111" i="18"/>
  <c r="C2112" i="18"/>
  <c r="C2113" i="18"/>
  <c r="C2114" i="18"/>
  <c r="C2115" i="18"/>
  <c r="C2116" i="18"/>
  <c r="C2117" i="18"/>
  <c r="C2118" i="18"/>
  <c r="C2119" i="18"/>
  <c r="C2120" i="18"/>
  <c r="C2121" i="18"/>
  <c r="C2122" i="18"/>
  <c r="C2123" i="18"/>
  <c r="C2124" i="18"/>
  <c r="C2125" i="18"/>
  <c r="C2126" i="18"/>
  <c r="C2127" i="18"/>
  <c r="C2128" i="18"/>
  <c r="C2129" i="18"/>
  <c r="C2130" i="18"/>
  <c r="C2131" i="18"/>
  <c r="C2132" i="18"/>
  <c r="C2133" i="18"/>
  <c r="C2134" i="18"/>
  <c r="C2135" i="18"/>
  <c r="C2136" i="18"/>
  <c r="C2137" i="18"/>
  <c r="C2138" i="18"/>
  <c r="C2139" i="18"/>
  <c r="C2140" i="18"/>
  <c r="C2141" i="18"/>
  <c r="C2142" i="18"/>
  <c r="C2143" i="18"/>
  <c r="C2144" i="18"/>
  <c r="C2145" i="18"/>
  <c r="C2146" i="18"/>
  <c r="C2147" i="18"/>
  <c r="C2148" i="18"/>
  <c r="C2149" i="18"/>
  <c r="C2150" i="18"/>
  <c r="C2151" i="18"/>
  <c r="C2152" i="18"/>
  <c r="C2153" i="18"/>
  <c r="C2154" i="18"/>
  <c r="C2155" i="18"/>
  <c r="C2156" i="18"/>
  <c r="C2157" i="18"/>
  <c r="C2158" i="18"/>
  <c r="C2159" i="18"/>
  <c r="C2160" i="18"/>
  <c r="C2161" i="18"/>
  <c r="C2162" i="18"/>
  <c r="C2163" i="18"/>
  <c r="C2164" i="18"/>
  <c r="C2165" i="18"/>
  <c r="C2166" i="18"/>
  <c r="C2167" i="18"/>
  <c r="C2168" i="18"/>
  <c r="C2169" i="18"/>
  <c r="C2170" i="18"/>
  <c r="C2171" i="18"/>
  <c r="C2172" i="18"/>
  <c r="C2173" i="18"/>
  <c r="C2174" i="18"/>
  <c r="C2175" i="18"/>
  <c r="C2176" i="18"/>
  <c r="C2177" i="18"/>
  <c r="C2178" i="18"/>
  <c r="C2179" i="18"/>
  <c r="C2180" i="18"/>
  <c r="C2181" i="18"/>
  <c r="C2182" i="18"/>
  <c r="C2183" i="18"/>
  <c r="C2184" i="18"/>
  <c r="C2185" i="18"/>
  <c r="C2186" i="18"/>
  <c r="C2187" i="18"/>
  <c r="C2188" i="18"/>
  <c r="C2189" i="18"/>
  <c r="C2190" i="18"/>
  <c r="C2191" i="18"/>
  <c r="C2192" i="18"/>
  <c r="C2193" i="18"/>
  <c r="C2194" i="18"/>
  <c r="C2195" i="18"/>
  <c r="C2196" i="18"/>
  <c r="C2197" i="18"/>
  <c r="C2198" i="18"/>
  <c r="C2199" i="18"/>
  <c r="C2200" i="18"/>
  <c r="C2201" i="18"/>
  <c r="C2202" i="18"/>
  <c r="C2203" i="18"/>
  <c r="C2204" i="18"/>
  <c r="C2205" i="18"/>
  <c r="C2206" i="18"/>
  <c r="C2207" i="18"/>
  <c r="C2208" i="18"/>
  <c r="C2209" i="18"/>
  <c r="C2210" i="18"/>
  <c r="C2211" i="18"/>
  <c r="C2212" i="18"/>
  <c r="C2213" i="18"/>
  <c r="C2214" i="18"/>
  <c r="C2215" i="18"/>
  <c r="C2216" i="18"/>
  <c r="C2217" i="18"/>
  <c r="C2218" i="18"/>
  <c r="C2219" i="18"/>
  <c r="C2220" i="18"/>
  <c r="C2221" i="18"/>
  <c r="C2222" i="18"/>
  <c r="C2223" i="18"/>
  <c r="C2224" i="18"/>
  <c r="C2225" i="18"/>
  <c r="C2226" i="18"/>
  <c r="C2227" i="18"/>
  <c r="C2228" i="18"/>
  <c r="C2229" i="18"/>
  <c r="C2230" i="18"/>
  <c r="C2231" i="18"/>
  <c r="C2232" i="18"/>
  <c r="C2233" i="18"/>
  <c r="C2234" i="18"/>
  <c r="C2235" i="18"/>
  <c r="C2236" i="18"/>
  <c r="C2237" i="18"/>
  <c r="C2238" i="18"/>
  <c r="C2239" i="18"/>
  <c r="C2240" i="18"/>
  <c r="C2241" i="18"/>
  <c r="C2242" i="18"/>
  <c r="C2243" i="18"/>
  <c r="C2244" i="18"/>
  <c r="C2245" i="18"/>
  <c r="C2246" i="18"/>
  <c r="C2247" i="18"/>
  <c r="C2248" i="18"/>
  <c r="C2249" i="18"/>
  <c r="C2250" i="18"/>
  <c r="C2251" i="18"/>
  <c r="C2252" i="18"/>
  <c r="C2253" i="18"/>
  <c r="C2254" i="18"/>
  <c r="C2255" i="18"/>
  <c r="C2256" i="18"/>
  <c r="C2257" i="18"/>
  <c r="C2258" i="18"/>
  <c r="C2259" i="18"/>
  <c r="C2260" i="18"/>
  <c r="C2261" i="18"/>
  <c r="C2262" i="18"/>
  <c r="C2263" i="18"/>
  <c r="C2264" i="18"/>
  <c r="C2265" i="18"/>
  <c r="C2266" i="18"/>
  <c r="C2267" i="18"/>
  <c r="C2268" i="18"/>
  <c r="C2269" i="18"/>
  <c r="C2270" i="18"/>
  <c r="C2271" i="18"/>
  <c r="C2272" i="18"/>
  <c r="C2273" i="18"/>
  <c r="C2274" i="18"/>
  <c r="C2275" i="18"/>
  <c r="C2276" i="18"/>
  <c r="C2277" i="18"/>
  <c r="C2278" i="18"/>
  <c r="C2279" i="18"/>
  <c r="C2280" i="18"/>
  <c r="C2281" i="18"/>
  <c r="C2282" i="18"/>
  <c r="C2283" i="18"/>
  <c r="C2284" i="18"/>
  <c r="C2285" i="18"/>
  <c r="C2286" i="18"/>
  <c r="C2287" i="18"/>
  <c r="C2288" i="18"/>
  <c r="C2289" i="18"/>
  <c r="C2290" i="18"/>
  <c r="C2291" i="18"/>
  <c r="C2292" i="18"/>
  <c r="C2293" i="18"/>
  <c r="C2294" i="18"/>
  <c r="C2295" i="18"/>
  <c r="C2296" i="18"/>
  <c r="C2297" i="18"/>
  <c r="C2298" i="18"/>
  <c r="C2299" i="18"/>
  <c r="C2300" i="18"/>
  <c r="C2301" i="18"/>
  <c r="C2302" i="18"/>
  <c r="C2303" i="18"/>
  <c r="C2304" i="18"/>
  <c r="C2305" i="18"/>
  <c r="C2306" i="18"/>
  <c r="C2307" i="18"/>
  <c r="C2308" i="18"/>
  <c r="C2309" i="18"/>
  <c r="C2310" i="18"/>
  <c r="C2311" i="18"/>
  <c r="C2312" i="18"/>
  <c r="C2313" i="18"/>
  <c r="C2314" i="18"/>
  <c r="C2315" i="18"/>
  <c r="C2316" i="18"/>
  <c r="C2317" i="18"/>
  <c r="C2318" i="18"/>
  <c r="C2319" i="18"/>
  <c r="C2320" i="18"/>
  <c r="C2321" i="18"/>
  <c r="C2322" i="18"/>
  <c r="C2323" i="18"/>
  <c r="C2324" i="18"/>
  <c r="C2325" i="18"/>
  <c r="C2326" i="18"/>
  <c r="C2327" i="18"/>
  <c r="C2328" i="18"/>
  <c r="C2329" i="18"/>
  <c r="C2330" i="18"/>
  <c r="C2331" i="18"/>
  <c r="C2332" i="18"/>
  <c r="C2333" i="18"/>
  <c r="C2334" i="18"/>
  <c r="C2335" i="18"/>
  <c r="C2336" i="18"/>
  <c r="C2337" i="18"/>
  <c r="C2338" i="18"/>
  <c r="C2339" i="18"/>
  <c r="C2340" i="18"/>
  <c r="C2341" i="18"/>
  <c r="C2342" i="18"/>
  <c r="C2343" i="18"/>
  <c r="C2344" i="18"/>
  <c r="C2345" i="18"/>
  <c r="C2346" i="18"/>
  <c r="C2347" i="18"/>
  <c r="C2348" i="18"/>
  <c r="C2349" i="18"/>
  <c r="C2350" i="18"/>
  <c r="C2351" i="18"/>
  <c r="C2352" i="18"/>
  <c r="C2353" i="18"/>
  <c r="C2354" i="18"/>
  <c r="C2355" i="18"/>
  <c r="C2356" i="18"/>
  <c r="C2357" i="18"/>
  <c r="C2358" i="18"/>
  <c r="C2359" i="18"/>
  <c r="C2360" i="18"/>
  <c r="C2361" i="18"/>
  <c r="C2362" i="18"/>
  <c r="C2363" i="18"/>
  <c r="C2364" i="18"/>
  <c r="C2365" i="18"/>
  <c r="C2366" i="18"/>
  <c r="C2367" i="18"/>
  <c r="C2368" i="18"/>
  <c r="C2369" i="18"/>
  <c r="C2370" i="18"/>
  <c r="C2371" i="18"/>
  <c r="C2372" i="18"/>
  <c r="C2373" i="18"/>
  <c r="C2374" i="18"/>
  <c r="C2375" i="18"/>
  <c r="C2376" i="18"/>
  <c r="C2377" i="18"/>
  <c r="C2378" i="18"/>
  <c r="C2379" i="18"/>
  <c r="C2380" i="18"/>
  <c r="C2381" i="18"/>
  <c r="C2382" i="18"/>
  <c r="C2383" i="18"/>
  <c r="C2384" i="18"/>
  <c r="C2385" i="18"/>
  <c r="C2386" i="18"/>
  <c r="C2387" i="18"/>
  <c r="C2388" i="18"/>
  <c r="C2389" i="18"/>
  <c r="C2390" i="18"/>
  <c r="C2391" i="18"/>
  <c r="C2392" i="18"/>
  <c r="C2393" i="18"/>
  <c r="C2394" i="18"/>
  <c r="C2395" i="18"/>
  <c r="C2396" i="18"/>
  <c r="C2397" i="18"/>
  <c r="C2398" i="18"/>
  <c r="C2399" i="18"/>
  <c r="C2400" i="18"/>
  <c r="C2401" i="18"/>
  <c r="C2402" i="18"/>
  <c r="C2403" i="18"/>
  <c r="C2404" i="18"/>
  <c r="C2405" i="18"/>
  <c r="C2406" i="18"/>
  <c r="C2407" i="18"/>
  <c r="C2408" i="18"/>
  <c r="C2409" i="18"/>
  <c r="C2410" i="18"/>
  <c r="C2411" i="18"/>
  <c r="C2412" i="18"/>
  <c r="C2413" i="18"/>
  <c r="C2414" i="18"/>
  <c r="C2415" i="18"/>
  <c r="C2416" i="18"/>
  <c r="C2417" i="18"/>
  <c r="C2418" i="18"/>
  <c r="C2419" i="18"/>
  <c r="C2420" i="18"/>
  <c r="C2421" i="18"/>
  <c r="C2422" i="18"/>
  <c r="C2423" i="18"/>
  <c r="C2424" i="18"/>
  <c r="C2425" i="18"/>
  <c r="C2426" i="18"/>
  <c r="C2427" i="18"/>
  <c r="C2428" i="18"/>
  <c r="C2429" i="18"/>
  <c r="C2430" i="18"/>
  <c r="C2431" i="18"/>
  <c r="C2432" i="18"/>
  <c r="C2433" i="18"/>
  <c r="C2434" i="18"/>
  <c r="C2435" i="18"/>
  <c r="C2436" i="18"/>
  <c r="C2437" i="18"/>
  <c r="C2438" i="18"/>
  <c r="C2439" i="18"/>
  <c r="C2440" i="18"/>
  <c r="C2441" i="18"/>
  <c r="C2442" i="18"/>
  <c r="C2443" i="18"/>
  <c r="C2444" i="18"/>
  <c r="C2445" i="18"/>
  <c r="C2446" i="18"/>
  <c r="C2447" i="18"/>
  <c r="C2448" i="18"/>
  <c r="C2449" i="18"/>
  <c r="C2450" i="18"/>
  <c r="C2451" i="18"/>
  <c r="C2452" i="18"/>
  <c r="C2453" i="18"/>
  <c r="C2454" i="18"/>
  <c r="C2455" i="18"/>
  <c r="C2456" i="18"/>
  <c r="C2457" i="18"/>
  <c r="C2458" i="18"/>
  <c r="C2459" i="18"/>
  <c r="C2460" i="18"/>
  <c r="C2461" i="18"/>
  <c r="C2462" i="18"/>
  <c r="C2463" i="18"/>
  <c r="C2464" i="18"/>
  <c r="C2465" i="18"/>
  <c r="C2466" i="18"/>
  <c r="C2467" i="18"/>
  <c r="C2468" i="18"/>
  <c r="C2469" i="18"/>
  <c r="C2470" i="18"/>
  <c r="C2471" i="18"/>
  <c r="C2472" i="18"/>
  <c r="C2473" i="18"/>
  <c r="C2474" i="18"/>
  <c r="C2475" i="18"/>
  <c r="C2476" i="18"/>
  <c r="C2477" i="18"/>
  <c r="C2478" i="18"/>
  <c r="C2479" i="18"/>
  <c r="C2480" i="18"/>
  <c r="C2481" i="18"/>
  <c r="C2482" i="18"/>
  <c r="C2483" i="18"/>
  <c r="C2484" i="18"/>
  <c r="C2485" i="18"/>
  <c r="C2486" i="18"/>
  <c r="C2487" i="18"/>
  <c r="C2488" i="18"/>
  <c r="C2489" i="18"/>
  <c r="C2490" i="18"/>
  <c r="C2491" i="18"/>
  <c r="C2492" i="18"/>
  <c r="C2493" i="18"/>
  <c r="C2494" i="18"/>
  <c r="C2495" i="18"/>
  <c r="C2496" i="18"/>
  <c r="C2497" i="18"/>
  <c r="C2498" i="18"/>
  <c r="C2499" i="18"/>
  <c r="C2500" i="18"/>
  <c r="C2501" i="18"/>
  <c r="C2502" i="18"/>
  <c r="C2503" i="18"/>
  <c r="C2504" i="18"/>
  <c r="C2505" i="18"/>
  <c r="C2506" i="18"/>
  <c r="C2507" i="18"/>
  <c r="C2508" i="18"/>
  <c r="C2509" i="18"/>
  <c r="C2510" i="18"/>
  <c r="C2511" i="18"/>
  <c r="C2512" i="18"/>
  <c r="C2513" i="18"/>
  <c r="C2514" i="18"/>
  <c r="C2515" i="18"/>
  <c r="C2516" i="18"/>
  <c r="C2517" i="18"/>
  <c r="C2518" i="18"/>
  <c r="C2519" i="18"/>
  <c r="C2520" i="18"/>
  <c r="C2521" i="18"/>
  <c r="C2522" i="18"/>
  <c r="C2523" i="18"/>
  <c r="C2524" i="18"/>
  <c r="C2525" i="18"/>
  <c r="C2526" i="18"/>
  <c r="C2527" i="18"/>
  <c r="C2528" i="18"/>
  <c r="C2529" i="18"/>
  <c r="C2530" i="18"/>
  <c r="C2531" i="18"/>
  <c r="C2532" i="18"/>
  <c r="C2533" i="18"/>
  <c r="C2534" i="18"/>
  <c r="C2535" i="18"/>
  <c r="C2536" i="18"/>
  <c r="C2537" i="18"/>
  <c r="C2538" i="18"/>
  <c r="C2539" i="18"/>
  <c r="C2540" i="18"/>
  <c r="C2541" i="18"/>
  <c r="C2542" i="18"/>
  <c r="C2543" i="18"/>
  <c r="C2544" i="18"/>
  <c r="C2545" i="18"/>
  <c r="C2546" i="18"/>
  <c r="C2547" i="18"/>
  <c r="C2548" i="18"/>
  <c r="C2549" i="18"/>
  <c r="C2550" i="18"/>
  <c r="C2551" i="18"/>
  <c r="C2552" i="18"/>
  <c r="C2553" i="18"/>
  <c r="C2554" i="18"/>
  <c r="C2555" i="18"/>
  <c r="C2556" i="18"/>
  <c r="C2557" i="18"/>
  <c r="C2558" i="18"/>
  <c r="C2559" i="18"/>
  <c r="C2560" i="18"/>
  <c r="C2561" i="18"/>
  <c r="C2562" i="18"/>
  <c r="C2563" i="18"/>
  <c r="C2564" i="18"/>
  <c r="C2565" i="18"/>
  <c r="C2566" i="18"/>
  <c r="C2567" i="18"/>
  <c r="C2568" i="18"/>
  <c r="C2569" i="18"/>
  <c r="C2570" i="18"/>
  <c r="C2571" i="18"/>
  <c r="C2572" i="18"/>
  <c r="C2573" i="18"/>
  <c r="C2574" i="18"/>
  <c r="C2575" i="18"/>
  <c r="M2576" i="18"/>
  <c r="M2577" i="18"/>
  <c r="M2578" i="18"/>
  <c r="M2579" i="18"/>
  <c r="M2580" i="18"/>
  <c r="M2581" i="18"/>
  <c r="M2582" i="18"/>
  <c r="M2583" i="18"/>
  <c r="M2584" i="18"/>
  <c r="M2585" i="18"/>
  <c r="M2586" i="18"/>
  <c r="M2587" i="18"/>
  <c r="M2588" i="18"/>
  <c r="C2589" i="18"/>
  <c r="M2589" i="18"/>
  <c r="C2590" i="18"/>
  <c r="M2590" i="18"/>
  <c r="C2591" i="18"/>
  <c r="M2591" i="18"/>
  <c r="C2592" i="18"/>
  <c r="M2592" i="18"/>
  <c r="C2593" i="18"/>
  <c r="M2593" i="18"/>
  <c r="C2594" i="18"/>
  <c r="M2594" i="18"/>
  <c r="C2595" i="18"/>
  <c r="M2595" i="18"/>
  <c r="C2596" i="18"/>
  <c r="M2596" i="18"/>
  <c r="C2597" i="18"/>
  <c r="M2597" i="18"/>
  <c r="C2598" i="18"/>
  <c r="M2598" i="18"/>
  <c r="C2599" i="18"/>
  <c r="M2599" i="18"/>
  <c r="C2600" i="18"/>
  <c r="M2600" i="18"/>
  <c r="C2601" i="18"/>
  <c r="M2601" i="18"/>
  <c r="C2602" i="18"/>
  <c r="M2602" i="18"/>
  <c r="C2603" i="18"/>
  <c r="M2603" i="18"/>
  <c r="C2604" i="18"/>
  <c r="M2604" i="18"/>
  <c r="C2605" i="18"/>
  <c r="M2605" i="18"/>
  <c r="C2606" i="18"/>
  <c r="M2606" i="18"/>
  <c r="C2607" i="18"/>
  <c r="M2607" i="18"/>
  <c r="C2608" i="18"/>
  <c r="M2608" i="18"/>
  <c r="C2609" i="18"/>
  <c r="M2609" i="18"/>
  <c r="C2610" i="18"/>
  <c r="M2610" i="18"/>
  <c r="C2611" i="18"/>
  <c r="M2611" i="18"/>
  <c r="C2612" i="18"/>
  <c r="M2612" i="18"/>
  <c r="C2613" i="18"/>
  <c r="M2613" i="18"/>
  <c r="C2614" i="18"/>
  <c r="M2614" i="18"/>
  <c r="C2615" i="18"/>
  <c r="M2615" i="18"/>
  <c r="C2616" i="18"/>
  <c r="M2616" i="18"/>
  <c r="C2617" i="18"/>
  <c r="M2617" i="18"/>
  <c r="C2618" i="18"/>
  <c r="M2618" i="18"/>
  <c r="C2619" i="18"/>
  <c r="M2619" i="18"/>
  <c r="C2620" i="18"/>
  <c r="M2620" i="18"/>
  <c r="C2621" i="18"/>
  <c r="M2621" i="18"/>
  <c r="C2622" i="18"/>
  <c r="M2622" i="18"/>
  <c r="C2623" i="18"/>
  <c r="M2623" i="18"/>
  <c r="C2624" i="18"/>
  <c r="M2624" i="18"/>
  <c r="C2625" i="18"/>
  <c r="M2625" i="18"/>
  <c r="C2626" i="18"/>
  <c r="M2626" i="18"/>
  <c r="C2627" i="18"/>
  <c r="M2627" i="18"/>
  <c r="C2628" i="18"/>
  <c r="M2628" i="18"/>
  <c r="C2629" i="18"/>
  <c r="M2629" i="18"/>
  <c r="C2630" i="18"/>
  <c r="M2630" i="18"/>
  <c r="C2631" i="18"/>
  <c r="M2631" i="18"/>
  <c r="C2632" i="18"/>
  <c r="M2632" i="18"/>
  <c r="C2633" i="18"/>
  <c r="M2633" i="18"/>
  <c r="C2634" i="18"/>
  <c r="M2634" i="18"/>
  <c r="C2635" i="18"/>
  <c r="M2635" i="18"/>
  <c r="C2636" i="18"/>
  <c r="M2636" i="18"/>
  <c r="C2637" i="18"/>
  <c r="M2637" i="18"/>
  <c r="C2638" i="18"/>
  <c r="M2638" i="18"/>
  <c r="C2639" i="18"/>
  <c r="M2639" i="18"/>
  <c r="C2640" i="18"/>
  <c r="M2640" i="18"/>
  <c r="C2641" i="18"/>
  <c r="M2641" i="18"/>
  <c r="C2642" i="18"/>
  <c r="M2642" i="18"/>
  <c r="C2643" i="18"/>
  <c r="C2644" i="18"/>
  <c r="C2645" i="18"/>
  <c r="C2646" i="18"/>
  <c r="C2647" i="18"/>
  <c r="C2648" i="18"/>
  <c r="C2649" i="18"/>
  <c r="C2650" i="18"/>
  <c r="C2651" i="18"/>
  <c r="C2652" i="18"/>
  <c r="C2653" i="18"/>
  <c r="C2654" i="18"/>
  <c r="C2655" i="18"/>
  <c r="C2656" i="18"/>
  <c r="C2657" i="18"/>
  <c r="C2658" i="18"/>
  <c r="C2659" i="18"/>
  <c r="C2660" i="18"/>
  <c r="C2661" i="18"/>
  <c r="C2662" i="18"/>
  <c r="C2663" i="18"/>
  <c r="C2664" i="18"/>
  <c r="C2665" i="18"/>
  <c r="C2666" i="18"/>
  <c r="C2667" i="18"/>
  <c r="C2668" i="18"/>
  <c r="C2669" i="18"/>
  <c r="C2670" i="18"/>
  <c r="C2671" i="18"/>
  <c r="C2672" i="18"/>
  <c r="C2673" i="18"/>
  <c r="C2674" i="18"/>
  <c r="C2675" i="18"/>
  <c r="C2676" i="18"/>
  <c r="C2677" i="18"/>
  <c r="C2678" i="18"/>
  <c r="C2679" i="18"/>
  <c r="C2680" i="18"/>
  <c r="C2681" i="18"/>
  <c r="C2682" i="18"/>
  <c r="C2683" i="18"/>
  <c r="C2684" i="18"/>
  <c r="C3" i="17"/>
  <c r="Q13" i="17" a="1"/>
  <c r="C26" i="17"/>
  <c r="D26" i="17" s="1"/>
  <c r="C27" i="17"/>
  <c r="N66" i="17"/>
  <c r="N72" i="17" s="1"/>
  <c r="O66" i="17"/>
  <c r="O72" i="17" s="1"/>
  <c r="B72" i="17"/>
  <c r="B73" i="17"/>
  <c r="B74" i="17"/>
  <c r="B75" i="17"/>
  <c r="AQ1" i="16"/>
  <c r="AR1" i="16" s="1"/>
  <c r="AS1" i="16"/>
  <c r="K2" i="16"/>
  <c r="L2" i="16"/>
  <c r="K8" i="16"/>
  <c r="L8" i="16"/>
  <c r="K14" i="16"/>
  <c r="L14" i="16"/>
  <c r="L27" i="16"/>
  <c r="L28" i="16"/>
  <c r="L29" i="16"/>
  <c r="L30" i="16"/>
  <c r="L31" i="16"/>
  <c r="K32" i="16"/>
  <c r="L32" i="16"/>
  <c r="M33" i="16"/>
  <c r="N33" i="16"/>
  <c r="O33" i="16"/>
  <c r="P33" i="16"/>
  <c r="Q33" i="16"/>
  <c r="R33" i="16"/>
  <c r="S33" i="16"/>
  <c r="T33" i="16"/>
  <c r="U33" i="16"/>
  <c r="V33" i="16"/>
  <c r="W33" i="16"/>
  <c r="X33" i="16"/>
  <c r="Y33" i="16"/>
  <c r="Z33" i="16"/>
  <c r="AA33" i="16"/>
  <c r="AB33" i="16"/>
  <c r="AC33" i="16"/>
  <c r="AD33" i="16"/>
  <c r="AE33" i="16"/>
  <c r="AF33" i="16"/>
  <c r="AG33" i="16"/>
  <c r="AH33" i="16"/>
  <c r="AI33" i="16"/>
  <c r="AJ33" i="16"/>
  <c r="AK33" i="16"/>
  <c r="AL33" i="16"/>
  <c r="AM33" i="16"/>
  <c r="AN33" i="16"/>
  <c r="AO33" i="16"/>
  <c r="AP33" i="16"/>
  <c r="AQ33" i="16"/>
  <c r="AR33" i="16"/>
  <c r="AS33" i="16"/>
  <c r="M34" i="16"/>
  <c r="N34" i="16"/>
  <c r="O34" i="16"/>
  <c r="P34" i="16"/>
  <c r="Q34" i="16"/>
  <c r="R34" i="16"/>
  <c r="S34" i="16"/>
  <c r="T34" i="16"/>
  <c r="U34" i="16"/>
  <c r="V34" i="16"/>
  <c r="W34" i="16"/>
  <c r="X34" i="16"/>
  <c r="Y34" i="16"/>
  <c r="Z34" i="16"/>
  <c r="AA34" i="16"/>
  <c r="AB34" i="16"/>
  <c r="AC34" i="16"/>
  <c r="AD34" i="16"/>
  <c r="AE34" i="16"/>
  <c r="AF34" i="16"/>
  <c r="AG34" i="16"/>
  <c r="AH34" i="16"/>
  <c r="AI34" i="16"/>
  <c r="AJ34" i="16"/>
  <c r="AK34" i="16"/>
  <c r="AL34" i="16"/>
  <c r="AM34" i="16"/>
  <c r="AN34" i="16"/>
  <c r="AO34" i="16"/>
  <c r="AP34" i="16"/>
  <c r="AQ34" i="16"/>
  <c r="AR34" i="16"/>
  <c r="AS34" i="16"/>
  <c r="M35" i="16"/>
  <c r="N35" i="16"/>
  <c r="O35" i="16"/>
  <c r="P35" i="16"/>
  <c r="Q35" i="16"/>
  <c r="R35" i="16"/>
  <c r="S35" i="16"/>
  <c r="T35" i="16"/>
  <c r="U35" i="16"/>
  <c r="V35" i="16"/>
  <c r="W35" i="16"/>
  <c r="X35" i="16"/>
  <c r="Y35" i="16"/>
  <c r="Z35" i="16"/>
  <c r="AA35" i="16"/>
  <c r="AB35" i="16"/>
  <c r="AC35" i="16"/>
  <c r="AD35" i="16"/>
  <c r="AE35" i="16"/>
  <c r="AF35" i="16"/>
  <c r="AG35" i="16"/>
  <c r="AH35" i="16"/>
  <c r="AI35" i="16"/>
  <c r="AJ35" i="16"/>
  <c r="AK35" i="16"/>
  <c r="AL35" i="16"/>
  <c r="AM35" i="16"/>
  <c r="AN35" i="16"/>
  <c r="AO35" i="16"/>
  <c r="AP35" i="16"/>
  <c r="AQ35" i="16"/>
  <c r="AR35" i="16"/>
  <c r="AS35" i="16"/>
  <c r="M36" i="16"/>
  <c r="N36" i="16"/>
  <c r="O36" i="16"/>
  <c r="P36" i="16"/>
  <c r="Q36" i="16"/>
  <c r="R36" i="16"/>
  <c r="S36" i="16"/>
  <c r="T36" i="16"/>
  <c r="U36" i="16"/>
  <c r="V36" i="16"/>
  <c r="W36" i="16"/>
  <c r="X36" i="16"/>
  <c r="Y36" i="16"/>
  <c r="Z36" i="16"/>
  <c r="AA36" i="16"/>
  <c r="AB36" i="16"/>
  <c r="AC36" i="16"/>
  <c r="AD36" i="16"/>
  <c r="AE36" i="16"/>
  <c r="AF36" i="16"/>
  <c r="AG36" i="16"/>
  <c r="AH36" i="16"/>
  <c r="AI36" i="16"/>
  <c r="AJ36" i="16"/>
  <c r="AK36" i="16"/>
  <c r="AL36" i="16"/>
  <c r="AM36" i="16"/>
  <c r="AN36" i="16"/>
  <c r="AO36" i="16"/>
  <c r="AP36" i="16"/>
  <c r="AQ36" i="16"/>
  <c r="AR36" i="16"/>
  <c r="AS36" i="16"/>
  <c r="M37" i="16"/>
  <c r="N37" i="16"/>
  <c r="O37" i="16"/>
  <c r="P37" i="16"/>
  <c r="Q37" i="16"/>
  <c r="R37" i="16"/>
  <c r="S37" i="16"/>
  <c r="T37" i="16"/>
  <c r="U37" i="16"/>
  <c r="V37" i="16"/>
  <c r="W37" i="16"/>
  <c r="X37" i="16"/>
  <c r="Y37" i="16"/>
  <c r="Z37" i="16"/>
  <c r="AA37" i="16"/>
  <c r="AB37" i="16"/>
  <c r="AC37" i="16"/>
  <c r="AD37" i="16"/>
  <c r="AE37" i="16"/>
  <c r="AF37" i="16"/>
  <c r="AG37" i="16"/>
  <c r="AH37" i="16"/>
  <c r="AI37" i="16"/>
  <c r="AJ37" i="16"/>
  <c r="AK37" i="16"/>
  <c r="AL37" i="16"/>
  <c r="AM37" i="16"/>
  <c r="AN37" i="16"/>
  <c r="AO37" i="16"/>
  <c r="AP37" i="16"/>
  <c r="AQ37" i="16"/>
  <c r="AR37" i="16"/>
  <c r="AS37" i="16"/>
  <c r="K38" i="16"/>
  <c r="L38" i="16"/>
  <c r="M39" i="16"/>
  <c r="N39" i="16"/>
  <c r="O39" i="16"/>
  <c r="P39" i="16"/>
  <c r="Q39" i="16"/>
  <c r="R39" i="16"/>
  <c r="S39" i="16"/>
  <c r="T39" i="16"/>
  <c r="U39" i="16"/>
  <c r="V39" i="16"/>
  <c r="W39" i="16"/>
  <c r="X39" i="16"/>
  <c r="Y39" i="16"/>
  <c r="Z39" i="16"/>
  <c r="AA39" i="16"/>
  <c r="AB39" i="16"/>
  <c r="AC39" i="16"/>
  <c r="AD39" i="16"/>
  <c r="AE39" i="16"/>
  <c r="AF39" i="16"/>
  <c r="AG39" i="16"/>
  <c r="AH39" i="16"/>
  <c r="AI39" i="16"/>
  <c r="AJ39" i="16"/>
  <c r="AK39" i="16"/>
  <c r="AL39" i="16"/>
  <c r="AM39" i="16"/>
  <c r="AN39" i="16"/>
  <c r="AO39" i="16"/>
  <c r="AP39" i="16"/>
  <c r="AQ39" i="16"/>
  <c r="AR39" i="16"/>
  <c r="AS39" i="16"/>
  <c r="M40" i="16"/>
  <c r="N40" i="16"/>
  <c r="O40" i="16"/>
  <c r="P40" i="16"/>
  <c r="Q40" i="16"/>
  <c r="R40" i="16"/>
  <c r="S40" i="16"/>
  <c r="T40" i="16"/>
  <c r="U40" i="16"/>
  <c r="V40" i="16"/>
  <c r="W40" i="16"/>
  <c r="X40" i="16"/>
  <c r="Y40" i="16"/>
  <c r="Z40" i="16"/>
  <c r="AA40" i="16"/>
  <c r="AB40" i="16"/>
  <c r="AC40" i="16"/>
  <c r="AD40" i="16"/>
  <c r="AE40" i="16"/>
  <c r="AF40" i="16"/>
  <c r="AG40" i="16"/>
  <c r="AH40" i="16"/>
  <c r="AI40" i="16"/>
  <c r="AJ40" i="16"/>
  <c r="AK40" i="16"/>
  <c r="AL40" i="16"/>
  <c r="AM40" i="16"/>
  <c r="AN40" i="16"/>
  <c r="AO40" i="16"/>
  <c r="AP40" i="16"/>
  <c r="AQ40" i="16"/>
  <c r="AR40" i="16"/>
  <c r="AS40" i="16"/>
  <c r="M41" i="16"/>
  <c r="N41" i="16"/>
  <c r="O41" i="16"/>
  <c r="P41" i="16"/>
  <c r="Q41" i="16"/>
  <c r="R41" i="16"/>
  <c r="S41" i="16"/>
  <c r="T41" i="16"/>
  <c r="U41" i="16"/>
  <c r="V41" i="16"/>
  <c r="W41" i="16"/>
  <c r="X41" i="16"/>
  <c r="Y41" i="16"/>
  <c r="Z41" i="16"/>
  <c r="AA41" i="16"/>
  <c r="AB41" i="16"/>
  <c r="AC41" i="16"/>
  <c r="AD41" i="16"/>
  <c r="AE41" i="16"/>
  <c r="AF41" i="16"/>
  <c r="AG41" i="16"/>
  <c r="AH41" i="16"/>
  <c r="AI41" i="16"/>
  <c r="AJ41" i="16"/>
  <c r="AK41" i="16"/>
  <c r="AL41" i="16"/>
  <c r="AM41" i="16"/>
  <c r="AN41" i="16"/>
  <c r="AO41" i="16"/>
  <c r="AP41" i="16"/>
  <c r="AQ41" i="16"/>
  <c r="AR41" i="16"/>
  <c r="AS41" i="16"/>
  <c r="M42" i="16"/>
  <c r="N42" i="16"/>
  <c r="O42" i="16"/>
  <c r="P42" i="16"/>
  <c r="Q42" i="16"/>
  <c r="R42" i="16"/>
  <c r="S42" i="16"/>
  <c r="T42" i="16"/>
  <c r="U42" i="16"/>
  <c r="V42" i="16"/>
  <c r="W42" i="16"/>
  <c r="X42" i="16"/>
  <c r="Y42" i="16"/>
  <c r="Z42" i="16"/>
  <c r="AA42" i="16"/>
  <c r="AB42" i="16"/>
  <c r="AC42" i="16"/>
  <c r="AD42" i="16"/>
  <c r="AE42" i="16"/>
  <c r="AF42" i="16"/>
  <c r="AG42" i="16"/>
  <c r="AH42" i="16"/>
  <c r="AI42" i="16"/>
  <c r="AJ42" i="16"/>
  <c r="AK42" i="16"/>
  <c r="AL42" i="16"/>
  <c r="AM42" i="16"/>
  <c r="AN42" i="16"/>
  <c r="AO42" i="16"/>
  <c r="AP42" i="16"/>
  <c r="AQ42" i="16"/>
  <c r="AR42" i="16"/>
  <c r="AS42" i="16"/>
  <c r="M43" i="16"/>
  <c r="N43" i="16"/>
  <c r="O43" i="16"/>
  <c r="P43" i="16"/>
  <c r="Q43" i="16"/>
  <c r="R43" i="16"/>
  <c r="S43" i="16"/>
  <c r="T43" i="16"/>
  <c r="U43" i="16"/>
  <c r="V43" i="16"/>
  <c r="W43" i="16"/>
  <c r="X43" i="16"/>
  <c r="Y43" i="16"/>
  <c r="Z43" i="16"/>
  <c r="AA43" i="16"/>
  <c r="AB43" i="16"/>
  <c r="AC43" i="16"/>
  <c r="AD43" i="16"/>
  <c r="AE43" i="16"/>
  <c r="AF43" i="16"/>
  <c r="AG43" i="16"/>
  <c r="AH43" i="16"/>
  <c r="AI43" i="16"/>
  <c r="AJ43" i="16"/>
  <c r="AK43" i="16"/>
  <c r="AL43" i="16"/>
  <c r="AM43" i="16"/>
  <c r="AN43" i="16"/>
  <c r="AO43" i="16"/>
  <c r="AP43" i="16"/>
  <c r="AQ43" i="16"/>
  <c r="AR43" i="16"/>
  <c r="AS43" i="16"/>
  <c r="K44" i="16"/>
  <c r="L44" i="16"/>
  <c r="M45" i="16"/>
  <c r="N45" i="16"/>
  <c r="O45" i="16"/>
  <c r="P45" i="16"/>
  <c r="Q45" i="16"/>
  <c r="R45" i="16"/>
  <c r="S45" i="16"/>
  <c r="T45" i="16"/>
  <c r="U45" i="16"/>
  <c r="V45" i="16"/>
  <c r="W45" i="16"/>
  <c r="X45" i="16"/>
  <c r="Y45" i="16"/>
  <c r="Z45" i="16"/>
  <c r="AA45" i="16"/>
  <c r="AB45" i="16"/>
  <c r="AC45" i="16"/>
  <c r="AD45" i="16"/>
  <c r="AE45" i="16"/>
  <c r="AF45" i="16"/>
  <c r="AG45" i="16"/>
  <c r="AH45" i="16"/>
  <c r="AI45" i="16"/>
  <c r="AJ45" i="16"/>
  <c r="AK45" i="16"/>
  <c r="AL45" i="16"/>
  <c r="AM45" i="16"/>
  <c r="AN45" i="16"/>
  <c r="AO45" i="16"/>
  <c r="AP45" i="16"/>
  <c r="AQ45" i="16"/>
  <c r="AR45" i="16"/>
  <c r="AS45" i="16"/>
  <c r="M46" i="16"/>
  <c r="N46" i="16"/>
  <c r="O46" i="16"/>
  <c r="P46" i="16"/>
  <c r="Q46" i="16"/>
  <c r="R46" i="16"/>
  <c r="S46" i="16"/>
  <c r="T46" i="16"/>
  <c r="U46" i="16"/>
  <c r="V46" i="16"/>
  <c r="W46" i="16"/>
  <c r="X46" i="16"/>
  <c r="Y46" i="16"/>
  <c r="Z46" i="16"/>
  <c r="AA46" i="16"/>
  <c r="AB46" i="16"/>
  <c r="AC46" i="16"/>
  <c r="AD46" i="16"/>
  <c r="AE46" i="16"/>
  <c r="AF46" i="16"/>
  <c r="AG46" i="16"/>
  <c r="AH46" i="16"/>
  <c r="AI46" i="16"/>
  <c r="AJ46" i="16"/>
  <c r="AK46" i="16"/>
  <c r="AL46" i="16"/>
  <c r="AM46" i="16"/>
  <c r="AN46" i="16"/>
  <c r="AO46" i="16"/>
  <c r="AP46" i="16"/>
  <c r="AQ46" i="16"/>
  <c r="AR46" i="16"/>
  <c r="AS46" i="16"/>
  <c r="M47" i="16"/>
  <c r="N47" i="16"/>
  <c r="O47" i="16"/>
  <c r="P47" i="16"/>
  <c r="Q47" i="16"/>
  <c r="R47" i="16"/>
  <c r="S47" i="16"/>
  <c r="T47" i="16"/>
  <c r="U47" i="16"/>
  <c r="V47" i="16"/>
  <c r="W47" i="16"/>
  <c r="X47" i="16"/>
  <c r="Y47" i="16"/>
  <c r="Z47" i="16"/>
  <c r="AA47" i="16"/>
  <c r="AB47" i="16"/>
  <c r="AC47" i="16"/>
  <c r="AD47" i="16"/>
  <c r="AE47" i="16"/>
  <c r="AF47" i="16"/>
  <c r="AG47" i="16"/>
  <c r="AH47" i="16"/>
  <c r="AI47" i="16"/>
  <c r="AJ47" i="16"/>
  <c r="AK47" i="16"/>
  <c r="AL47" i="16"/>
  <c r="AM47" i="16"/>
  <c r="AN47" i="16"/>
  <c r="AO47" i="16"/>
  <c r="AP47" i="16"/>
  <c r="AQ47" i="16"/>
  <c r="AR47" i="16"/>
  <c r="AS47" i="16"/>
  <c r="M48" i="16"/>
  <c r="N48" i="16"/>
  <c r="O48" i="16"/>
  <c r="P48" i="16"/>
  <c r="Q48" i="16"/>
  <c r="R48" i="16"/>
  <c r="S48" i="16"/>
  <c r="T48" i="16"/>
  <c r="U48" i="16"/>
  <c r="V48" i="16"/>
  <c r="W48" i="16"/>
  <c r="X48" i="16"/>
  <c r="Y48" i="16"/>
  <c r="Z48" i="16"/>
  <c r="AA48" i="16"/>
  <c r="AB48" i="16"/>
  <c r="AC48" i="16"/>
  <c r="AD48" i="16"/>
  <c r="AE48" i="16"/>
  <c r="AF48" i="16"/>
  <c r="AG48" i="16"/>
  <c r="AH48" i="16"/>
  <c r="AI48" i="16"/>
  <c r="AJ48" i="16"/>
  <c r="AK48" i="16"/>
  <c r="AL48" i="16"/>
  <c r="AM48" i="16"/>
  <c r="AN48" i="16"/>
  <c r="AO48" i="16"/>
  <c r="AP48" i="16"/>
  <c r="AQ48" i="16"/>
  <c r="AR48" i="16"/>
  <c r="AS48" i="16"/>
  <c r="M49" i="16"/>
  <c r="N49" i="16"/>
  <c r="O49" i="16"/>
  <c r="P49" i="16"/>
  <c r="Q49" i="16"/>
  <c r="R49" i="16"/>
  <c r="S49" i="16"/>
  <c r="T49" i="16"/>
  <c r="U49" i="16"/>
  <c r="V49" i="16"/>
  <c r="W49" i="16"/>
  <c r="X49" i="16"/>
  <c r="Y49" i="16"/>
  <c r="Z49" i="16"/>
  <c r="AA49" i="16"/>
  <c r="AB49" i="16"/>
  <c r="AC49" i="16"/>
  <c r="AD49" i="16"/>
  <c r="AE49" i="16"/>
  <c r="AF49" i="16"/>
  <c r="AG49" i="16"/>
  <c r="AH49" i="16"/>
  <c r="AI49" i="16"/>
  <c r="AJ49" i="16"/>
  <c r="AK49" i="16"/>
  <c r="AL49" i="16"/>
  <c r="AM49" i="16"/>
  <c r="AN49" i="16"/>
  <c r="AO49" i="16"/>
  <c r="AP49" i="16"/>
  <c r="AQ49" i="16"/>
  <c r="AR49" i="16"/>
  <c r="AS49" i="16"/>
  <c r="K50" i="16"/>
  <c r="L50" i="16"/>
  <c r="M51" i="16"/>
  <c r="N51" i="16"/>
  <c r="O51" i="16"/>
  <c r="P51" i="16"/>
  <c r="Q51" i="16"/>
  <c r="R51" i="16"/>
  <c r="S51" i="16"/>
  <c r="T51" i="16"/>
  <c r="U51" i="16"/>
  <c r="V51" i="16"/>
  <c r="W51" i="16"/>
  <c r="X51" i="16"/>
  <c r="Y51" i="16"/>
  <c r="Z51" i="16"/>
  <c r="AA51" i="16"/>
  <c r="AB51" i="16"/>
  <c r="AC51" i="16"/>
  <c r="AD51" i="16"/>
  <c r="AE51" i="16"/>
  <c r="AF51" i="16"/>
  <c r="AG51" i="16"/>
  <c r="AH51" i="16"/>
  <c r="AI51" i="16"/>
  <c r="AJ51" i="16"/>
  <c r="AK51" i="16"/>
  <c r="AL51" i="16"/>
  <c r="AM51" i="16"/>
  <c r="AN51" i="16"/>
  <c r="AO51" i="16"/>
  <c r="AP51" i="16"/>
  <c r="AQ51" i="16"/>
  <c r="AR51" i="16"/>
  <c r="AS51" i="16"/>
  <c r="M52" i="16"/>
  <c r="N52" i="16"/>
  <c r="O52" i="16"/>
  <c r="P52" i="16"/>
  <c r="Q52" i="16"/>
  <c r="R52" i="16"/>
  <c r="S52" i="16"/>
  <c r="T52" i="16"/>
  <c r="U52" i="16"/>
  <c r="V52" i="16"/>
  <c r="W52" i="16"/>
  <c r="X52" i="16"/>
  <c r="Y52" i="16"/>
  <c r="Z52" i="16"/>
  <c r="AA52" i="16"/>
  <c r="AB52" i="16"/>
  <c r="AC52" i="16"/>
  <c r="AD52" i="16"/>
  <c r="AE52" i="16"/>
  <c r="AF52" i="16"/>
  <c r="AG52" i="16"/>
  <c r="AH52" i="16"/>
  <c r="AI52" i="16"/>
  <c r="AJ52" i="16"/>
  <c r="AK52" i="16"/>
  <c r="AL52" i="16"/>
  <c r="AM52" i="16"/>
  <c r="AN52" i="16"/>
  <c r="AO52" i="16"/>
  <c r="AP52" i="16"/>
  <c r="AQ52" i="16"/>
  <c r="AR52" i="16"/>
  <c r="AS52" i="16"/>
  <c r="M53" i="16"/>
  <c r="N53" i="16"/>
  <c r="O53" i="16"/>
  <c r="P53" i="16"/>
  <c r="Q53" i="16"/>
  <c r="R53" i="16"/>
  <c r="S53" i="16"/>
  <c r="T53" i="16"/>
  <c r="U53" i="16"/>
  <c r="V53" i="16"/>
  <c r="W53" i="16"/>
  <c r="X53" i="16"/>
  <c r="Y53" i="16"/>
  <c r="Z53" i="16"/>
  <c r="AA53" i="16"/>
  <c r="AB53" i="16"/>
  <c r="AC53" i="16"/>
  <c r="AD53" i="16"/>
  <c r="AE53" i="16"/>
  <c r="AF53" i="16"/>
  <c r="AG53" i="16"/>
  <c r="AH53" i="16"/>
  <c r="AI53" i="16"/>
  <c r="AJ53" i="16"/>
  <c r="AK53" i="16"/>
  <c r="AL53" i="16"/>
  <c r="AM53" i="16"/>
  <c r="AN53" i="16"/>
  <c r="AO53" i="16"/>
  <c r="AP53" i="16"/>
  <c r="AQ53" i="16"/>
  <c r="AR53" i="16"/>
  <c r="AS53" i="16"/>
  <c r="M54" i="16"/>
  <c r="N54" i="16"/>
  <c r="O54" i="16"/>
  <c r="P54" i="16"/>
  <c r="Q54" i="16"/>
  <c r="R54" i="16"/>
  <c r="S54" i="16"/>
  <c r="T54" i="16"/>
  <c r="U54" i="16"/>
  <c r="V54" i="16"/>
  <c r="W54" i="16"/>
  <c r="X54" i="16"/>
  <c r="Y54" i="16"/>
  <c r="Z54" i="16"/>
  <c r="AA54" i="16"/>
  <c r="AB54" i="16"/>
  <c r="AC54" i="16"/>
  <c r="AD54" i="16"/>
  <c r="AE54" i="16"/>
  <c r="AF54" i="16"/>
  <c r="AG54" i="16"/>
  <c r="AH54" i="16"/>
  <c r="AI54" i="16"/>
  <c r="AJ54" i="16"/>
  <c r="AK54" i="16"/>
  <c r="AL54" i="16"/>
  <c r="AM54" i="16"/>
  <c r="AN54" i="16"/>
  <c r="AO54" i="16"/>
  <c r="AP54" i="16"/>
  <c r="AQ54" i="16"/>
  <c r="AR54" i="16"/>
  <c r="AS54" i="16"/>
  <c r="M55" i="16"/>
  <c r="N55" i="16"/>
  <c r="O55" i="16"/>
  <c r="P55" i="16"/>
  <c r="Q55" i="16"/>
  <c r="R55" i="16"/>
  <c r="S55" i="16"/>
  <c r="T55" i="16"/>
  <c r="U55" i="16"/>
  <c r="V55" i="16"/>
  <c r="W55" i="16"/>
  <c r="X55" i="16"/>
  <c r="Y55" i="16"/>
  <c r="Z55" i="16"/>
  <c r="AA55" i="16"/>
  <c r="AB55" i="16"/>
  <c r="AC55" i="16"/>
  <c r="AD55" i="16"/>
  <c r="AE55" i="16"/>
  <c r="AF55" i="16"/>
  <c r="AG55" i="16"/>
  <c r="AH55" i="16"/>
  <c r="AI55" i="16"/>
  <c r="AJ55" i="16"/>
  <c r="AK55" i="16"/>
  <c r="AL55" i="16"/>
  <c r="AM55" i="16"/>
  <c r="AN55" i="16"/>
  <c r="AO55" i="16"/>
  <c r="AP55" i="16"/>
  <c r="AQ55" i="16"/>
  <c r="AR55" i="16"/>
  <c r="AS55" i="16"/>
  <c r="K56" i="16"/>
  <c r="L56" i="16"/>
  <c r="M57" i="16"/>
  <c r="N57" i="16"/>
  <c r="O57" i="16"/>
  <c r="P57" i="16"/>
  <c r="Q57" i="16"/>
  <c r="R57" i="16"/>
  <c r="S57" i="16"/>
  <c r="T57" i="16"/>
  <c r="U57" i="16"/>
  <c r="V57" i="16"/>
  <c r="W57" i="16"/>
  <c r="X57" i="16"/>
  <c r="Y57" i="16"/>
  <c r="Z57" i="16"/>
  <c r="AA57" i="16"/>
  <c r="AB57" i="16"/>
  <c r="AC57" i="16"/>
  <c r="AD57" i="16"/>
  <c r="AE57" i="16"/>
  <c r="AF57" i="16"/>
  <c r="AG57" i="16"/>
  <c r="AH57" i="16"/>
  <c r="AI57" i="16"/>
  <c r="AJ57" i="16"/>
  <c r="AK57" i="16"/>
  <c r="AL57" i="16"/>
  <c r="AM57" i="16"/>
  <c r="AN57" i="16"/>
  <c r="AO57" i="16"/>
  <c r="AP57" i="16"/>
  <c r="AQ57" i="16"/>
  <c r="AR57" i="16"/>
  <c r="AS57" i="16"/>
  <c r="M58" i="16"/>
  <c r="N58" i="16"/>
  <c r="O58" i="16"/>
  <c r="P58" i="16"/>
  <c r="Q58" i="16"/>
  <c r="R58" i="16"/>
  <c r="S58" i="16"/>
  <c r="T58" i="16"/>
  <c r="U58" i="16"/>
  <c r="V58" i="16"/>
  <c r="W58" i="16"/>
  <c r="X58" i="16"/>
  <c r="Y58" i="16"/>
  <c r="Z58" i="16"/>
  <c r="AA58" i="16"/>
  <c r="AB58" i="16"/>
  <c r="AC58" i="16"/>
  <c r="AD58" i="16"/>
  <c r="AE58" i="16"/>
  <c r="AF58" i="16"/>
  <c r="AG58" i="16"/>
  <c r="AH58" i="16"/>
  <c r="AI58" i="16"/>
  <c r="AJ58" i="16"/>
  <c r="AK58" i="16"/>
  <c r="AL58" i="16"/>
  <c r="AM58" i="16"/>
  <c r="AN58" i="16"/>
  <c r="AO58" i="16"/>
  <c r="AP58" i="16"/>
  <c r="AQ58" i="16"/>
  <c r="AR58" i="16"/>
  <c r="AS58" i="16"/>
  <c r="M59" i="16"/>
  <c r="N59" i="16"/>
  <c r="O59" i="16"/>
  <c r="P59" i="16"/>
  <c r="Q59" i="16"/>
  <c r="R59" i="16"/>
  <c r="S59" i="16"/>
  <c r="T59" i="16"/>
  <c r="U59" i="16"/>
  <c r="V59" i="16"/>
  <c r="W59" i="16"/>
  <c r="X59" i="16"/>
  <c r="Y59" i="16"/>
  <c r="Z59" i="16"/>
  <c r="AA59" i="16"/>
  <c r="AB59" i="16"/>
  <c r="AC59" i="16"/>
  <c r="AD59" i="16"/>
  <c r="AE59" i="16"/>
  <c r="AF59" i="16"/>
  <c r="AG59" i="16"/>
  <c r="AH59" i="16"/>
  <c r="AI59" i="16"/>
  <c r="AJ59" i="16"/>
  <c r="AK59" i="16"/>
  <c r="AL59" i="16"/>
  <c r="AM59" i="16"/>
  <c r="AN59" i="16"/>
  <c r="AO59" i="16"/>
  <c r="AP59" i="16"/>
  <c r="AQ59" i="16"/>
  <c r="AR59" i="16"/>
  <c r="AS59" i="16"/>
  <c r="M60" i="16"/>
  <c r="N60" i="16"/>
  <c r="O60" i="16"/>
  <c r="P60" i="16"/>
  <c r="Q60" i="16"/>
  <c r="R60" i="16"/>
  <c r="S60" i="16"/>
  <c r="T60" i="16"/>
  <c r="U60" i="16"/>
  <c r="V60" i="16"/>
  <c r="W60" i="16"/>
  <c r="X60" i="16"/>
  <c r="Y60" i="16"/>
  <c r="Z60" i="16"/>
  <c r="AA60" i="16"/>
  <c r="AB60" i="16"/>
  <c r="AC60" i="16"/>
  <c r="AD60" i="16"/>
  <c r="AE60" i="16"/>
  <c r="AF60" i="16"/>
  <c r="AG60" i="16"/>
  <c r="AH60" i="16"/>
  <c r="AI60" i="16"/>
  <c r="AJ60" i="16"/>
  <c r="AK60" i="16"/>
  <c r="AL60" i="16"/>
  <c r="AM60" i="16"/>
  <c r="AN60" i="16"/>
  <c r="AO60" i="16"/>
  <c r="AP60" i="16"/>
  <c r="AQ60" i="16"/>
  <c r="AR60" i="16"/>
  <c r="AS60" i="16"/>
  <c r="M61" i="16"/>
  <c r="N61" i="16"/>
  <c r="O61" i="16"/>
  <c r="P61" i="16"/>
  <c r="Q61" i="16"/>
  <c r="R61" i="16"/>
  <c r="S61" i="16"/>
  <c r="T61" i="16"/>
  <c r="U61" i="16"/>
  <c r="V61" i="16"/>
  <c r="W61" i="16"/>
  <c r="X61" i="16"/>
  <c r="Y61" i="16"/>
  <c r="Z61" i="16"/>
  <c r="AA61" i="16"/>
  <c r="AB61" i="16"/>
  <c r="AC61" i="16"/>
  <c r="AD61" i="16"/>
  <c r="AE61" i="16"/>
  <c r="AF61" i="16"/>
  <c r="AG61" i="16"/>
  <c r="AH61" i="16"/>
  <c r="AI61" i="16"/>
  <c r="AJ61" i="16"/>
  <c r="AK61" i="16"/>
  <c r="AL61" i="16"/>
  <c r="AM61" i="16"/>
  <c r="AN61" i="16"/>
  <c r="AO61" i="16"/>
  <c r="AP61" i="16"/>
  <c r="AQ61" i="16"/>
  <c r="AR61" i="16"/>
  <c r="AS61" i="16"/>
  <c r="K62" i="16"/>
  <c r="L62" i="16"/>
  <c r="M63" i="16"/>
  <c r="N63" i="16"/>
  <c r="O63" i="16"/>
  <c r="P63" i="16"/>
  <c r="Q63" i="16"/>
  <c r="R63" i="16"/>
  <c r="S63" i="16"/>
  <c r="T63" i="16"/>
  <c r="U63" i="16"/>
  <c r="V63" i="16"/>
  <c r="W63" i="16"/>
  <c r="X63" i="16"/>
  <c r="Y63" i="16"/>
  <c r="Z63" i="16"/>
  <c r="AA63" i="16"/>
  <c r="AB63" i="16"/>
  <c r="AC63" i="16"/>
  <c r="AD63" i="16"/>
  <c r="AE63" i="16"/>
  <c r="AF63" i="16"/>
  <c r="AG63" i="16"/>
  <c r="AH63" i="16"/>
  <c r="AI63" i="16"/>
  <c r="AJ63" i="16"/>
  <c r="AK63" i="16"/>
  <c r="AL63" i="16"/>
  <c r="AM63" i="16"/>
  <c r="AN63" i="16"/>
  <c r="AO63" i="16"/>
  <c r="AP63" i="16"/>
  <c r="AQ63" i="16"/>
  <c r="AR63" i="16"/>
  <c r="AS63" i="16"/>
  <c r="M64" i="16"/>
  <c r="N64" i="16"/>
  <c r="O64" i="16"/>
  <c r="P64" i="16"/>
  <c r="Q64" i="16"/>
  <c r="R64" i="16"/>
  <c r="S64" i="16"/>
  <c r="T64" i="16"/>
  <c r="U64" i="16"/>
  <c r="V64" i="16"/>
  <c r="W64" i="16"/>
  <c r="X64" i="16"/>
  <c r="Y64" i="16"/>
  <c r="Z64" i="16"/>
  <c r="AA64" i="16"/>
  <c r="AB64" i="16"/>
  <c r="AC64" i="16"/>
  <c r="AD64" i="16"/>
  <c r="AE64" i="16"/>
  <c r="AF64" i="16"/>
  <c r="AG64" i="16"/>
  <c r="AH64" i="16"/>
  <c r="AI64" i="16"/>
  <c r="AJ64" i="16"/>
  <c r="AK64" i="16"/>
  <c r="AL64" i="16"/>
  <c r="AM64" i="16"/>
  <c r="AN64" i="16"/>
  <c r="AO64" i="16"/>
  <c r="AP64" i="16"/>
  <c r="AQ64" i="16"/>
  <c r="AR64" i="16"/>
  <c r="AS64" i="16"/>
  <c r="M65" i="16"/>
  <c r="N65" i="16"/>
  <c r="O65" i="16"/>
  <c r="P65" i="16"/>
  <c r="Q65" i="16"/>
  <c r="R65" i="16"/>
  <c r="S65" i="16"/>
  <c r="T65" i="16"/>
  <c r="U65" i="16"/>
  <c r="V65" i="16"/>
  <c r="W65" i="16"/>
  <c r="X65" i="16"/>
  <c r="Y65" i="16"/>
  <c r="Z65" i="16"/>
  <c r="AA65" i="16"/>
  <c r="AB65" i="16"/>
  <c r="AC65" i="16"/>
  <c r="AD65" i="16"/>
  <c r="AE65" i="16"/>
  <c r="AF65" i="16"/>
  <c r="AG65" i="16"/>
  <c r="AH65" i="16"/>
  <c r="AI65" i="16"/>
  <c r="AJ65" i="16"/>
  <c r="AK65" i="16"/>
  <c r="AL65" i="16"/>
  <c r="AM65" i="16"/>
  <c r="AN65" i="16"/>
  <c r="AO65" i="16"/>
  <c r="AP65" i="16"/>
  <c r="AQ65" i="16"/>
  <c r="AR65" i="16"/>
  <c r="AS65" i="16"/>
  <c r="M66" i="16"/>
  <c r="N66" i="16"/>
  <c r="O66" i="16"/>
  <c r="P66" i="16"/>
  <c r="Q66" i="16"/>
  <c r="R66" i="16"/>
  <c r="S66" i="16"/>
  <c r="T66" i="16"/>
  <c r="U66" i="16"/>
  <c r="V66" i="16"/>
  <c r="W66" i="16"/>
  <c r="X66" i="16"/>
  <c r="Y66" i="16"/>
  <c r="Z66" i="16"/>
  <c r="AA66" i="16"/>
  <c r="AB66" i="16"/>
  <c r="AC66" i="16"/>
  <c r="AD66" i="16"/>
  <c r="AE66" i="16"/>
  <c r="AF66" i="16"/>
  <c r="AG66" i="16"/>
  <c r="AH66" i="16"/>
  <c r="AI66" i="16"/>
  <c r="AJ66" i="16"/>
  <c r="AK66" i="16"/>
  <c r="AL66" i="16"/>
  <c r="AM66" i="16"/>
  <c r="AN66" i="16"/>
  <c r="AO66" i="16"/>
  <c r="AP66" i="16"/>
  <c r="AQ66" i="16"/>
  <c r="AR66" i="16"/>
  <c r="AS66" i="16"/>
  <c r="M67" i="16"/>
  <c r="N67" i="16"/>
  <c r="O67" i="16"/>
  <c r="P67" i="16"/>
  <c r="Q67" i="16"/>
  <c r="R67" i="16"/>
  <c r="S67" i="16"/>
  <c r="T67" i="16"/>
  <c r="U67" i="16"/>
  <c r="V67" i="16"/>
  <c r="W67" i="16"/>
  <c r="X67" i="16"/>
  <c r="Y67" i="16"/>
  <c r="Z67" i="16"/>
  <c r="AA67" i="16"/>
  <c r="AB67" i="16"/>
  <c r="AC67" i="16"/>
  <c r="AD67" i="16"/>
  <c r="AE67" i="16"/>
  <c r="AF67" i="16"/>
  <c r="AG67" i="16"/>
  <c r="AH67" i="16"/>
  <c r="AI67" i="16"/>
  <c r="AJ67" i="16"/>
  <c r="AK67" i="16"/>
  <c r="AL67" i="16"/>
  <c r="AM67" i="16"/>
  <c r="AN67" i="16"/>
  <c r="AO67" i="16"/>
  <c r="AP67" i="16"/>
  <c r="AQ67" i="16"/>
  <c r="AR67" i="16"/>
  <c r="AS67" i="16"/>
  <c r="K68" i="16"/>
  <c r="L68" i="16"/>
  <c r="M69" i="16"/>
  <c r="N69" i="16"/>
  <c r="O69" i="16"/>
  <c r="P69" i="16"/>
  <c r="Q69" i="16"/>
  <c r="R69" i="16"/>
  <c r="S69" i="16"/>
  <c r="T69" i="16"/>
  <c r="U69" i="16"/>
  <c r="V69" i="16"/>
  <c r="W69" i="16"/>
  <c r="X69" i="16"/>
  <c r="Y69" i="16"/>
  <c r="Z69" i="16"/>
  <c r="AA69" i="16"/>
  <c r="AB69" i="16"/>
  <c r="AC69" i="16"/>
  <c r="AD69" i="16"/>
  <c r="AE69" i="16"/>
  <c r="AF69" i="16"/>
  <c r="AG69" i="16"/>
  <c r="AH69" i="16"/>
  <c r="AI69" i="16"/>
  <c r="AJ69" i="16"/>
  <c r="AK69" i="16"/>
  <c r="AL69" i="16"/>
  <c r="AM69" i="16"/>
  <c r="AN69" i="16"/>
  <c r="AO69" i="16"/>
  <c r="AP69" i="16"/>
  <c r="AQ69" i="16"/>
  <c r="AR69" i="16"/>
  <c r="AS69" i="16"/>
  <c r="M70" i="16"/>
  <c r="N70" i="16"/>
  <c r="O70" i="16"/>
  <c r="P70" i="16"/>
  <c r="Q70" i="16"/>
  <c r="R70" i="16"/>
  <c r="S70" i="16"/>
  <c r="T70" i="16"/>
  <c r="U70" i="16"/>
  <c r="V70" i="16"/>
  <c r="W70" i="16"/>
  <c r="X70" i="16"/>
  <c r="Y70" i="16"/>
  <c r="Z70" i="16"/>
  <c r="AA70" i="16"/>
  <c r="AB70" i="16"/>
  <c r="AC70" i="16"/>
  <c r="AD70" i="16"/>
  <c r="AE70" i="16"/>
  <c r="AF70" i="16"/>
  <c r="AG70" i="16"/>
  <c r="AH70" i="16"/>
  <c r="AI70" i="16"/>
  <c r="AJ70" i="16"/>
  <c r="AK70" i="16"/>
  <c r="AL70" i="16"/>
  <c r="AM70" i="16"/>
  <c r="AN70" i="16"/>
  <c r="AO70" i="16"/>
  <c r="AP70" i="16"/>
  <c r="AQ70" i="16"/>
  <c r="AR70" i="16"/>
  <c r="AS70" i="16"/>
  <c r="M71" i="16"/>
  <c r="N71" i="16"/>
  <c r="O71" i="16"/>
  <c r="P71" i="16"/>
  <c r="Q71" i="16"/>
  <c r="R71" i="16"/>
  <c r="S71" i="16"/>
  <c r="T71" i="16"/>
  <c r="U71" i="16"/>
  <c r="V71" i="16"/>
  <c r="W71" i="16"/>
  <c r="X71" i="16"/>
  <c r="Y71" i="16"/>
  <c r="Z71" i="16"/>
  <c r="AA71" i="16"/>
  <c r="AB71" i="16"/>
  <c r="AC71" i="16"/>
  <c r="AD71" i="16"/>
  <c r="AE71" i="16"/>
  <c r="AF71" i="16"/>
  <c r="AG71" i="16"/>
  <c r="AH71" i="16"/>
  <c r="AI71" i="16"/>
  <c r="AJ71" i="16"/>
  <c r="AK71" i="16"/>
  <c r="AL71" i="16"/>
  <c r="AM71" i="16"/>
  <c r="AN71" i="16"/>
  <c r="AO71" i="16"/>
  <c r="AP71" i="16"/>
  <c r="AQ71" i="16"/>
  <c r="AR71" i="16"/>
  <c r="AS71" i="16"/>
  <c r="M72" i="16"/>
  <c r="N72" i="16"/>
  <c r="O72" i="16"/>
  <c r="P72" i="16"/>
  <c r="Q72" i="16"/>
  <c r="R72" i="16"/>
  <c r="S72" i="16"/>
  <c r="T72" i="16"/>
  <c r="U72" i="16"/>
  <c r="V72" i="16"/>
  <c r="W72" i="16"/>
  <c r="X72" i="16"/>
  <c r="Y72" i="16"/>
  <c r="Z72" i="16"/>
  <c r="AA72" i="16"/>
  <c r="AB72" i="16"/>
  <c r="AC72" i="16"/>
  <c r="AD72" i="16"/>
  <c r="AE72" i="16"/>
  <c r="AF72" i="16"/>
  <c r="AG72" i="16"/>
  <c r="AH72" i="16"/>
  <c r="AI72" i="16"/>
  <c r="AJ72" i="16"/>
  <c r="AK72" i="16"/>
  <c r="AL72" i="16"/>
  <c r="AM72" i="16"/>
  <c r="AN72" i="16"/>
  <c r="AO72" i="16"/>
  <c r="AP72" i="16"/>
  <c r="AQ72" i="16"/>
  <c r="AR72" i="16"/>
  <c r="AS72" i="16"/>
  <c r="M73" i="16"/>
  <c r="N73" i="16"/>
  <c r="O73" i="16"/>
  <c r="P73" i="16"/>
  <c r="Q73" i="16"/>
  <c r="R73" i="16"/>
  <c r="S73" i="16"/>
  <c r="T73" i="16"/>
  <c r="U73" i="16"/>
  <c r="V73" i="16"/>
  <c r="W73" i="16"/>
  <c r="X73" i="16"/>
  <c r="Y73" i="16"/>
  <c r="Z73" i="16"/>
  <c r="AA73" i="16"/>
  <c r="AB73" i="16"/>
  <c r="AC73" i="16"/>
  <c r="AD73" i="16"/>
  <c r="AE73" i="16"/>
  <c r="AF73" i="16"/>
  <c r="AG73" i="16"/>
  <c r="AH73" i="16"/>
  <c r="AI73" i="16"/>
  <c r="AJ73" i="16"/>
  <c r="AK73" i="16"/>
  <c r="AL73" i="16"/>
  <c r="AM73" i="16"/>
  <c r="AN73" i="16"/>
  <c r="AO73" i="16"/>
  <c r="AP73" i="16"/>
  <c r="AQ73" i="16"/>
  <c r="AR73" i="16"/>
  <c r="AS73" i="16"/>
  <c r="K74" i="16"/>
  <c r="L74" i="16"/>
  <c r="M75" i="16"/>
  <c r="N75" i="16"/>
  <c r="O75" i="16"/>
  <c r="P75" i="16"/>
  <c r="Q75" i="16"/>
  <c r="R75" i="16"/>
  <c r="S75" i="16"/>
  <c r="T75" i="16"/>
  <c r="U75" i="16"/>
  <c r="V75" i="16"/>
  <c r="W75" i="16"/>
  <c r="X75" i="16"/>
  <c r="Y75" i="16"/>
  <c r="Z75" i="16"/>
  <c r="AA75" i="16"/>
  <c r="AB75" i="16"/>
  <c r="AC75" i="16"/>
  <c r="AD75" i="16"/>
  <c r="AE75" i="16"/>
  <c r="AF75" i="16"/>
  <c r="AG75" i="16"/>
  <c r="AH75" i="16"/>
  <c r="AI75" i="16"/>
  <c r="AJ75" i="16"/>
  <c r="AK75" i="16"/>
  <c r="AL75" i="16"/>
  <c r="AM75" i="16"/>
  <c r="AN75" i="16"/>
  <c r="AO75" i="16"/>
  <c r="AP75" i="16"/>
  <c r="AQ75" i="16"/>
  <c r="AR75" i="16"/>
  <c r="AS75" i="16"/>
  <c r="M76" i="16"/>
  <c r="N76" i="16"/>
  <c r="O76" i="16"/>
  <c r="P76" i="16"/>
  <c r="Q76" i="16"/>
  <c r="R76" i="16"/>
  <c r="S76" i="16"/>
  <c r="T76" i="16"/>
  <c r="U76" i="16"/>
  <c r="V76" i="16"/>
  <c r="W76" i="16"/>
  <c r="X76" i="16"/>
  <c r="Y76" i="16"/>
  <c r="Z76" i="16"/>
  <c r="AA76" i="16"/>
  <c r="AB76" i="16"/>
  <c r="AC76" i="16"/>
  <c r="AD76" i="16"/>
  <c r="AE76" i="16"/>
  <c r="AF76" i="16"/>
  <c r="AG76" i="16"/>
  <c r="AH76" i="16"/>
  <c r="AI76" i="16"/>
  <c r="AJ76" i="16"/>
  <c r="AK76" i="16"/>
  <c r="AL76" i="16"/>
  <c r="AM76" i="16"/>
  <c r="AN76" i="16"/>
  <c r="AO76" i="16"/>
  <c r="AP76" i="16"/>
  <c r="AQ76" i="16"/>
  <c r="AR76" i="16"/>
  <c r="AS76" i="16"/>
  <c r="M77" i="16"/>
  <c r="N77" i="16"/>
  <c r="O77" i="16"/>
  <c r="P77" i="16"/>
  <c r="Q77" i="16"/>
  <c r="R77" i="16"/>
  <c r="S77" i="16"/>
  <c r="T77" i="16"/>
  <c r="U77" i="16"/>
  <c r="V77" i="16"/>
  <c r="W77" i="16"/>
  <c r="X77" i="16"/>
  <c r="Y77" i="16"/>
  <c r="Z77" i="16"/>
  <c r="AA77" i="16"/>
  <c r="AB77" i="16"/>
  <c r="AC77" i="16"/>
  <c r="AD77" i="16"/>
  <c r="AE77" i="16"/>
  <c r="AF77" i="16"/>
  <c r="AG77" i="16"/>
  <c r="AH77" i="16"/>
  <c r="AI77" i="16"/>
  <c r="AJ77" i="16"/>
  <c r="AK77" i="16"/>
  <c r="AL77" i="16"/>
  <c r="AM77" i="16"/>
  <c r="AN77" i="16"/>
  <c r="AO77" i="16"/>
  <c r="AP77" i="16"/>
  <c r="AQ77" i="16"/>
  <c r="AR77" i="16"/>
  <c r="AS77" i="16"/>
  <c r="M78" i="16"/>
  <c r="N78" i="16"/>
  <c r="O78" i="16"/>
  <c r="P78" i="16"/>
  <c r="Q78" i="16"/>
  <c r="R78" i="16"/>
  <c r="S78" i="16"/>
  <c r="T78" i="16"/>
  <c r="U78" i="16"/>
  <c r="V78" i="16"/>
  <c r="W78" i="16"/>
  <c r="X78" i="16"/>
  <c r="Y78" i="16"/>
  <c r="Z78" i="16"/>
  <c r="AA78" i="16"/>
  <c r="AB78" i="16"/>
  <c r="AC78" i="16"/>
  <c r="AD78" i="16"/>
  <c r="AE78" i="16"/>
  <c r="AF78" i="16"/>
  <c r="AG78" i="16"/>
  <c r="AH78" i="16"/>
  <c r="AI78" i="16"/>
  <c r="AJ78" i="16"/>
  <c r="AK78" i="16"/>
  <c r="AL78" i="16"/>
  <c r="AM78" i="16"/>
  <c r="AN78" i="16"/>
  <c r="AO78" i="16"/>
  <c r="AP78" i="16"/>
  <c r="AQ78" i="16"/>
  <c r="AR78" i="16"/>
  <c r="AS78" i="16"/>
  <c r="M79" i="16"/>
  <c r="N79" i="16"/>
  <c r="O79" i="16"/>
  <c r="P79" i="16"/>
  <c r="Q79" i="16"/>
  <c r="R79" i="16"/>
  <c r="S79" i="16"/>
  <c r="T79" i="16"/>
  <c r="U79" i="16"/>
  <c r="V79" i="16"/>
  <c r="W79" i="16"/>
  <c r="X79" i="16"/>
  <c r="Y79" i="16"/>
  <c r="Z79" i="16"/>
  <c r="AA79" i="16"/>
  <c r="AB79" i="16"/>
  <c r="AC79" i="16"/>
  <c r="AD79" i="16"/>
  <c r="AE79" i="16"/>
  <c r="AF79" i="16"/>
  <c r="AG79" i="16"/>
  <c r="AH79" i="16"/>
  <c r="AI79" i="16"/>
  <c r="AJ79" i="16"/>
  <c r="AK79" i="16"/>
  <c r="AL79" i="16"/>
  <c r="AM79" i="16"/>
  <c r="AN79" i="16"/>
  <c r="AO79" i="16"/>
  <c r="AP79" i="16"/>
  <c r="AQ79" i="16"/>
  <c r="AR79" i="16"/>
  <c r="AS79" i="16"/>
  <c r="K80" i="16"/>
  <c r="L80" i="16"/>
  <c r="M81" i="16"/>
  <c r="N81" i="16"/>
  <c r="O81" i="16"/>
  <c r="P81" i="16"/>
  <c r="Q81" i="16"/>
  <c r="R81" i="16"/>
  <c r="S81" i="16"/>
  <c r="T81" i="16"/>
  <c r="U81" i="16"/>
  <c r="V81" i="16"/>
  <c r="W81" i="16"/>
  <c r="X81" i="16"/>
  <c r="Y81" i="16"/>
  <c r="Z81" i="16"/>
  <c r="AA81" i="16"/>
  <c r="AB81" i="16"/>
  <c r="AC81" i="16"/>
  <c r="AD81" i="16"/>
  <c r="AE81" i="16"/>
  <c r="AF81" i="16"/>
  <c r="AG81" i="16"/>
  <c r="AH81" i="16"/>
  <c r="AI81" i="16"/>
  <c r="AJ81" i="16"/>
  <c r="AK81" i="16"/>
  <c r="AL81" i="16"/>
  <c r="AM81" i="16"/>
  <c r="AN81" i="16"/>
  <c r="AO81" i="16"/>
  <c r="AP81" i="16"/>
  <c r="AQ81" i="16"/>
  <c r="AR81" i="16"/>
  <c r="AS81" i="16"/>
  <c r="M82" i="16"/>
  <c r="N82" i="16"/>
  <c r="O82" i="16"/>
  <c r="P82" i="16"/>
  <c r="Q82" i="16"/>
  <c r="R82" i="16"/>
  <c r="S82" i="16"/>
  <c r="T82" i="16"/>
  <c r="U82" i="16"/>
  <c r="V82" i="16"/>
  <c r="W82" i="16"/>
  <c r="X82" i="16"/>
  <c r="Y82" i="16"/>
  <c r="Z82" i="16"/>
  <c r="AA82" i="16"/>
  <c r="AB82" i="16"/>
  <c r="AC82" i="16"/>
  <c r="AD82" i="16"/>
  <c r="AE82" i="16"/>
  <c r="AF82" i="16"/>
  <c r="AG82" i="16"/>
  <c r="AH82" i="16"/>
  <c r="AI82" i="16"/>
  <c r="AJ82" i="16"/>
  <c r="AK82" i="16"/>
  <c r="AL82" i="16"/>
  <c r="AM82" i="16"/>
  <c r="AN82" i="16"/>
  <c r="AO82" i="16"/>
  <c r="AP82" i="16"/>
  <c r="AQ82" i="16"/>
  <c r="AR82" i="16"/>
  <c r="AS82" i="16"/>
  <c r="M83" i="16"/>
  <c r="N83" i="16"/>
  <c r="O83" i="16"/>
  <c r="P83" i="16"/>
  <c r="Q83" i="16"/>
  <c r="R83" i="16"/>
  <c r="S83" i="16"/>
  <c r="T83" i="16"/>
  <c r="U83" i="16"/>
  <c r="V83" i="16"/>
  <c r="W83" i="16"/>
  <c r="X83" i="16"/>
  <c r="Y83" i="16"/>
  <c r="Z83" i="16"/>
  <c r="AA83" i="16"/>
  <c r="AB83" i="16"/>
  <c r="AC83" i="16"/>
  <c r="AD83" i="16"/>
  <c r="AE83" i="16"/>
  <c r="AF83" i="16"/>
  <c r="AG83" i="16"/>
  <c r="AH83" i="16"/>
  <c r="AI83" i="16"/>
  <c r="AJ83" i="16"/>
  <c r="AK83" i="16"/>
  <c r="AL83" i="16"/>
  <c r="AM83" i="16"/>
  <c r="AN83" i="16"/>
  <c r="AO83" i="16"/>
  <c r="AP83" i="16"/>
  <c r="AQ83" i="16"/>
  <c r="AR83" i="16"/>
  <c r="AS83" i="16"/>
  <c r="M84" i="16"/>
  <c r="N84" i="16"/>
  <c r="O84" i="16"/>
  <c r="P84" i="16"/>
  <c r="Q84" i="16"/>
  <c r="R84" i="16"/>
  <c r="S84" i="16"/>
  <c r="T84" i="16"/>
  <c r="U84" i="16"/>
  <c r="V84" i="16"/>
  <c r="W84" i="16"/>
  <c r="X84" i="16"/>
  <c r="Y84" i="16"/>
  <c r="Z84" i="16"/>
  <c r="AA84" i="16"/>
  <c r="AB84" i="16"/>
  <c r="AC84" i="16"/>
  <c r="AD84" i="16"/>
  <c r="AE84" i="16"/>
  <c r="AF84" i="16"/>
  <c r="AG84" i="16"/>
  <c r="AH84" i="16"/>
  <c r="AI84" i="16"/>
  <c r="AJ84" i="16"/>
  <c r="AK84" i="16"/>
  <c r="AL84" i="16"/>
  <c r="AM84" i="16"/>
  <c r="AN84" i="16"/>
  <c r="AO84" i="16"/>
  <c r="AP84" i="16"/>
  <c r="AQ84" i="16"/>
  <c r="AR84" i="16"/>
  <c r="AS84" i="16"/>
  <c r="M85" i="16"/>
  <c r="N85" i="16"/>
  <c r="O85" i="16"/>
  <c r="P85" i="16"/>
  <c r="Q85" i="16"/>
  <c r="R85" i="16"/>
  <c r="S85" i="16"/>
  <c r="T85" i="16"/>
  <c r="U85" i="16"/>
  <c r="V85" i="16"/>
  <c r="W85" i="16"/>
  <c r="X85" i="16"/>
  <c r="Y85" i="16"/>
  <c r="Z85" i="16"/>
  <c r="AA85" i="16"/>
  <c r="AB85" i="16"/>
  <c r="AC85" i="16"/>
  <c r="AD85" i="16"/>
  <c r="AE85" i="16"/>
  <c r="AF85" i="16"/>
  <c r="AG85" i="16"/>
  <c r="AH85" i="16"/>
  <c r="AI85" i="16"/>
  <c r="AJ85" i="16"/>
  <c r="AK85" i="16"/>
  <c r="AL85" i="16"/>
  <c r="AM85" i="16"/>
  <c r="AN85" i="16"/>
  <c r="AO85" i="16"/>
  <c r="AP85" i="16"/>
  <c r="AQ85" i="16"/>
  <c r="AR85" i="16"/>
  <c r="AS85" i="16"/>
  <c r="K86" i="16"/>
  <c r="L86" i="16"/>
  <c r="M87" i="16"/>
  <c r="N87" i="16"/>
  <c r="O87" i="16"/>
  <c r="P87" i="16"/>
  <c r="Q87" i="16"/>
  <c r="R87" i="16"/>
  <c r="S87" i="16"/>
  <c r="T87" i="16"/>
  <c r="U87" i="16"/>
  <c r="V87" i="16"/>
  <c r="W87" i="16"/>
  <c r="X87" i="16"/>
  <c r="Y87" i="16"/>
  <c r="Z87" i="16"/>
  <c r="AA87" i="16"/>
  <c r="AB87" i="16"/>
  <c r="AC87" i="16"/>
  <c r="AD87" i="16"/>
  <c r="AE87" i="16"/>
  <c r="AF87" i="16"/>
  <c r="AG87" i="16"/>
  <c r="AH87" i="16"/>
  <c r="AI87" i="16"/>
  <c r="AJ87" i="16"/>
  <c r="AK87" i="16"/>
  <c r="AL87" i="16"/>
  <c r="AM87" i="16"/>
  <c r="AN87" i="16"/>
  <c r="AO87" i="16"/>
  <c r="AP87" i="16"/>
  <c r="AQ87" i="16"/>
  <c r="AR87" i="16"/>
  <c r="AS87" i="16"/>
  <c r="M88" i="16"/>
  <c r="N88" i="16"/>
  <c r="O88" i="16"/>
  <c r="P88" i="16"/>
  <c r="Q88" i="16"/>
  <c r="R88" i="16"/>
  <c r="S88" i="16"/>
  <c r="T88" i="16"/>
  <c r="U88" i="16"/>
  <c r="V88" i="16"/>
  <c r="W88" i="16"/>
  <c r="X88" i="16"/>
  <c r="Y88" i="16"/>
  <c r="Z88" i="16"/>
  <c r="AA88" i="16"/>
  <c r="AB88" i="16"/>
  <c r="AC88" i="16"/>
  <c r="AD88" i="16"/>
  <c r="AE88" i="16"/>
  <c r="AF88" i="16"/>
  <c r="AG88" i="16"/>
  <c r="AH88" i="16"/>
  <c r="AI88" i="16"/>
  <c r="AJ88" i="16"/>
  <c r="AK88" i="16"/>
  <c r="AL88" i="16"/>
  <c r="AM88" i="16"/>
  <c r="AN88" i="16"/>
  <c r="AO88" i="16"/>
  <c r="AP88" i="16"/>
  <c r="AQ88" i="16"/>
  <c r="AR88" i="16"/>
  <c r="AS88" i="16"/>
  <c r="M89" i="16"/>
  <c r="N89" i="16"/>
  <c r="O89" i="16"/>
  <c r="P89" i="16"/>
  <c r="Q89" i="16"/>
  <c r="R89" i="16"/>
  <c r="S89" i="16"/>
  <c r="T89" i="16"/>
  <c r="U89" i="16"/>
  <c r="V89" i="16"/>
  <c r="W89" i="16"/>
  <c r="X89" i="16"/>
  <c r="Y89" i="16"/>
  <c r="Z89" i="16"/>
  <c r="AA89" i="16"/>
  <c r="AB89" i="16"/>
  <c r="AC89" i="16"/>
  <c r="AD89" i="16"/>
  <c r="AE89" i="16"/>
  <c r="AF89" i="16"/>
  <c r="AG89" i="16"/>
  <c r="AH89" i="16"/>
  <c r="AI89" i="16"/>
  <c r="AJ89" i="16"/>
  <c r="AK89" i="16"/>
  <c r="AL89" i="16"/>
  <c r="AM89" i="16"/>
  <c r="AN89" i="16"/>
  <c r="AO89" i="16"/>
  <c r="AP89" i="16"/>
  <c r="AQ89" i="16"/>
  <c r="AR89" i="16"/>
  <c r="AS89" i="16"/>
  <c r="M90" i="16"/>
  <c r="N90" i="16"/>
  <c r="O90" i="16"/>
  <c r="P90" i="16"/>
  <c r="Q90" i="16"/>
  <c r="R90" i="16"/>
  <c r="S90" i="16"/>
  <c r="T90" i="16"/>
  <c r="U90" i="16"/>
  <c r="V90" i="16"/>
  <c r="W90" i="16"/>
  <c r="X90" i="16"/>
  <c r="Y90" i="16"/>
  <c r="Z90" i="16"/>
  <c r="AA90" i="16"/>
  <c r="AB90" i="16"/>
  <c r="AC90" i="16"/>
  <c r="AD90" i="16"/>
  <c r="AE90" i="16"/>
  <c r="AF90" i="16"/>
  <c r="AG90" i="16"/>
  <c r="AH90" i="16"/>
  <c r="AI90" i="16"/>
  <c r="AJ90" i="16"/>
  <c r="AK90" i="16"/>
  <c r="AL90" i="16"/>
  <c r="AM90" i="16"/>
  <c r="AN90" i="16"/>
  <c r="AO90" i="16"/>
  <c r="AP90" i="16"/>
  <c r="AQ90" i="16"/>
  <c r="AR90" i="16"/>
  <c r="AS90" i="16"/>
  <c r="M91" i="16"/>
  <c r="N91" i="16"/>
  <c r="O91" i="16"/>
  <c r="P91" i="16"/>
  <c r="Q91" i="16"/>
  <c r="R91" i="16"/>
  <c r="S91" i="16"/>
  <c r="T91" i="16"/>
  <c r="U91" i="16"/>
  <c r="V91" i="16"/>
  <c r="W91" i="16"/>
  <c r="X91" i="16"/>
  <c r="Y91" i="16"/>
  <c r="Z91" i="16"/>
  <c r="AA91" i="16"/>
  <c r="AB91" i="16"/>
  <c r="AC91" i="16"/>
  <c r="AD91" i="16"/>
  <c r="AE91" i="16"/>
  <c r="AF91" i="16"/>
  <c r="AG91" i="16"/>
  <c r="AH91" i="16"/>
  <c r="AI91" i="16"/>
  <c r="AJ91" i="16"/>
  <c r="AK91" i="16"/>
  <c r="AL91" i="16"/>
  <c r="AM91" i="16"/>
  <c r="AN91" i="16"/>
  <c r="AO91" i="16"/>
  <c r="AP91" i="16"/>
  <c r="AQ91" i="16"/>
  <c r="AR91" i="16"/>
  <c r="AS91" i="16"/>
  <c r="K92" i="16"/>
  <c r="L92" i="16"/>
  <c r="M93" i="16"/>
  <c r="N93" i="16"/>
  <c r="O93" i="16"/>
  <c r="P93" i="16"/>
  <c r="Q93" i="16"/>
  <c r="R93" i="16"/>
  <c r="S93" i="16"/>
  <c r="T93" i="16"/>
  <c r="U93" i="16"/>
  <c r="V93" i="16"/>
  <c r="W93" i="16"/>
  <c r="X93" i="16"/>
  <c r="Y93" i="16"/>
  <c r="Z93" i="16"/>
  <c r="AA93" i="16"/>
  <c r="AB93" i="16"/>
  <c r="AC93" i="16"/>
  <c r="AD93" i="16"/>
  <c r="AE93" i="16"/>
  <c r="AF93" i="16"/>
  <c r="AG93" i="16"/>
  <c r="AH93" i="16"/>
  <c r="AI93" i="16"/>
  <c r="AJ93" i="16"/>
  <c r="AK93" i="16"/>
  <c r="AL93" i="16"/>
  <c r="AM93" i="16"/>
  <c r="AN93" i="16"/>
  <c r="AO93" i="16"/>
  <c r="AP93" i="16"/>
  <c r="AQ93" i="16"/>
  <c r="AR93" i="16"/>
  <c r="AS93" i="16"/>
  <c r="M94" i="16"/>
  <c r="N94" i="16"/>
  <c r="O94" i="16"/>
  <c r="P94" i="16"/>
  <c r="Q94" i="16"/>
  <c r="R94" i="16"/>
  <c r="S94" i="16"/>
  <c r="T94" i="16"/>
  <c r="U94" i="16"/>
  <c r="V94" i="16"/>
  <c r="W94" i="16"/>
  <c r="X94" i="16"/>
  <c r="Y94" i="16"/>
  <c r="Z94" i="16"/>
  <c r="AA94" i="16"/>
  <c r="AB94" i="16"/>
  <c r="AC94" i="16"/>
  <c r="AD94" i="16"/>
  <c r="AE94" i="16"/>
  <c r="AF94" i="16"/>
  <c r="AG94" i="16"/>
  <c r="AH94" i="16"/>
  <c r="AI94" i="16"/>
  <c r="AJ94" i="16"/>
  <c r="AK94" i="16"/>
  <c r="AL94" i="16"/>
  <c r="AM94" i="16"/>
  <c r="AN94" i="16"/>
  <c r="AO94" i="16"/>
  <c r="AP94" i="16"/>
  <c r="AQ94" i="16"/>
  <c r="AR94" i="16"/>
  <c r="AS94" i="16"/>
  <c r="M95" i="16"/>
  <c r="M125" i="16" s="1"/>
  <c r="N95" i="16"/>
  <c r="N125" i="16" s="1"/>
  <c r="O95" i="16"/>
  <c r="O125" i="16" s="1"/>
  <c r="P95" i="16"/>
  <c r="P125" i="16" s="1"/>
  <c r="Q95" i="16"/>
  <c r="Q125" i="16" s="1"/>
  <c r="R95" i="16"/>
  <c r="R125" i="16" s="1"/>
  <c r="S95" i="16"/>
  <c r="S125" i="16" s="1"/>
  <c r="T95" i="16"/>
  <c r="T125" i="16" s="1"/>
  <c r="U95" i="16"/>
  <c r="U125" i="16" s="1"/>
  <c r="V95" i="16"/>
  <c r="V125" i="16" s="1"/>
  <c r="W95" i="16"/>
  <c r="W125" i="16" s="1"/>
  <c r="X95" i="16"/>
  <c r="X125" i="16" s="1"/>
  <c r="Y95" i="16"/>
  <c r="Y125" i="16" s="1"/>
  <c r="Z95" i="16"/>
  <c r="Z125" i="16" s="1"/>
  <c r="AA95" i="16"/>
  <c r="AA125" i="16" s="1"/>
  <c r="AB95" i="16"/>
  <c r="AB125" i="16" s="1"/>
  <c r="AC95" i="16"/>
  <c r="AC125" i="16" s="1"/>
  <c r="AD95" i="16"/>
  <c r="AD125" i="16" s="1"/>
  <c r="AE95" i="16"/>
  <c r="AE125" i="16" s="1"/>
  <c r="AF95" i="16"/>
  <c r="AF125" i="16" s="1"/>
  <c r="AG95" i="16"/>
  <c r="AG125" i="16" s="1"/>
  <c r="AH95" i="16"/>
  <c r="AH125" i="16" s="1"/>
  <c r="AI95" i="16"/>
  <c r="AI125" i="16" s="1"/>
  <c r="AJ95" i="16"/>
  <c r="AJ125" i="16" s="1"/>
  <c r="AK95" i="16"/>
  <c r="AK125" i="16" s="1"/>
  <c r="AL95" i="16"/>
  <c r="AL125" i="16" s="1"/>
  <c r="AM95" i="16"/>
  <c r="AM125" i="16" s="1"/>
  <c r="AN95" i="16"/>
  <c r="AN125" i="16" s="1"/>
  <c r="AO95" i="16"/>
  <c r="AO125" i="16" s="1"/>
  <c r="AP95" i="16"/>
  <c r="AP125" i="16" s="1"/>
  <c r="AQ95" i="16"/>
  <c r="AQ125" i="16" s="1"/>
  <c r="AR95" i="16"/>
  <c r="AR125" i="16" s="1"/>
  <c r="AS95" i="16"/>
  <c r="AS125" i="16" s="1"/>
  <c r="M96" i="16"/>
  <c r="M126" i="16" s="1"/>
  <c r="N96" i="16"/>
  <c r="N126" i="16" s="1"/>
  <c r="O96" i="16"/>
  <c r="O126" i="16" s="1"/>
  <c r="P96" i="16"/>
  <c r="P126" i="16" s="1"/>
  <c r="Q96" i="16"/>
  <c r="Q126" i="16" s="1"/>
  <c r="R96" i="16"/>
  <c r="R126" i="16" s="1"/>
  <c r="S96" i="16"/>
  <c r="S126" i="16" s="1"/>
  <c r="T96" i="16"/>
  <c r="T126" i="16" s="1"/>
  <c r="U96" i="16"/>
  <c r="U126" i="16" s="1"/>
  <c r="V96" i="16"/>
  <c r="V126" i="16" s="1"/>
  <c r="W96" i="16"/>
  <c r="W126" i="16" s="1"/>
  <c r="X96" i="16"/>
  <c r="X126" i="16" s="1"/>
  <c r="Y96" i="16"/>
  <c r="Y126" i="16" s="1"/>
  <c r="Z96" i="16"/>
  <c r="Z126" i="16" s="1"/>
  <c r="AA96" i="16"/>
  <c r="AA126" i="16" s="1"/>
  <c r="AB96" i="16"/>
  <c r="AB126" i="16" s="1"/>
  <c r="AC96" i="16"/>
  <c r="AC126" i="16" s="1"/>
  <c r="AD96" i="16"/>
  <c r="AD126" i="16" s="1"/>
  <c r="AE96" i="16"/>
  <c r="AE126" i="16" s="1"/>
  <c r="AF96" i="16"/>
  <c r="AF126" i="16" s="1"/>
  <c r="AG96" i="16"/>
  <c r="AG126" i="16" s="1"/>
  <c r="AH96" i="16"/>
  <c r="AH126" i="16" s="1"/>
  <c r="AI96" i="16"/>
  <c r="AI126" i="16" s="1"/>
  <c r="AJ96" i="16"/>
  <c r="AJ126" i="16" s="1"/>
  <c r="AK96" i="16"/>
  <c r="AK126" i="16" s="1"/>
  <c r="AL96" i="16"/>
  <c r="AL126" i="16" s="1"/>
  <c r="AM96" i="16"/>
  <c r="AM126" i="16" s="1"/>
  <c r="AN96" i="16"/>
  <c r="AN126" i="16" s="1"/>
  <c r="AO96" i="16"/>
  <c r="AO126" i="16" s="1"/>
  <c r="AP96" i="16"/>
  <c r="AP126" i="16" s="1"/>
  <c r="AQ96" i="16"/>
  <c r="AQ126" i="16" s="1"/>
  <c r="AR96" i="16"/>
  <c r="AR126" i="16" s="1"/>
  <c r="AS96" i="16"/>
  <c r="AS126" i="16" s="1"/>
  <c r="M97" i="16"/>
  <c r="N97" i="16"/>
  <c r="O97" i="16"/>
  <c r="P97" i="16"/>
  <c r="Q97" i="16"/>
  <c r="R97" i="16"/>
  <c r="S97" i="16"/>
  <c r="T97" i="16"/>
  <c r="U97" i="16"/>
  <c r="V97" i="16"/>
  <c r="W97" i="16"/>
  <c r="X97" i="16"/>
  <c r="Y97" i="16"/>
  <c r="Z97" i="16"/>
  <c r="AA97" i="16"/>
  <c r="AB97" i="16"/>
  <c r="AC97" i="16"/>
  <c r="AD97" i="16"/>
  <c r="AE97" i="16"/>
  <c r="AF97" i="16"/>
  <c r="AG97" i="16"/>
  <c r="AH97" i="16"/>
  <c r="AI97" i="16"/>
  <c r="AJ97" i="16"/>
  <c r="AK97" i="16"/>
  <c r="AL97" i="16"/>
  <c r="AM97" i="16"/>
  <c r="AN97" i="16"/>
  <c r="AO97" i="16"/>
  <c r="AP97" i="16"/>
  <c r="AQ97" i="16"/>
  <c r="AR97" i="16"/>
  <c r="AS97" i="16"/>
  <c r="K98" i="16"/>
  <c r="L98" i="16"/>
  <c r="M99" i="16"/>
  <c r="N99" i="16"/>
  <c r="O99" i="16"/>
  <c r="P99" i="16"/>
  <c r="Q99" i="16"/>
  <c r="R99" i="16"/>
  <c r="S99" i="16"/>
  <c r="T99" i="16"/>
  <c r="U99" i="16"/>
  <c r="V99" i="16"/>
  <c r="W99" i="16"/>
  <c r="X99" i="16"/>
  <c r="Y99" i="16"/>
  <c r="Z99" i="16"/>
  <c r="AA99" i="16"/>
  <c r="AB99" i="16"/>
  <c r="AC99" i="16"/>
  <c r="AD99" i="16"/>
  <c r="AE99" i="16"/>
  <c r="AF99" i="16"/>
  <c r="AG99" i="16"/>
  <c r="AH99" i="16"/>
  <c r="AI99" i="16"/>
  <c r="AJ99" i="16"/>
  <c r="AK99" i="16"/>
  <c r="AL99" i="16"/>
  <c r="AM99" i="16"/>
  <c r="AN99" i="16"/>
  <c r="AO99" i="16"/>
  <c r="AP99" i="16"/>
  <c r="AQ99" i="16"/>
  <c r="AR99" i="16"/>
  <c r="AS99" i="16"/>
  <c r="M100" i="16"/>
  <c r="N100" i="16"/>
  <c r="O100" i="16"/>
  <c r="P100" i="16"/>
  <c r="Q100" i="16"/>
  <c r="R100" i="16"/>
  <c r="S100" i="16"/>
  <c r="T100" i="16"/>
  <c r="U100" i="16"/>
  <c r="V100" i="16"/>
  <c r="W100" i="16"/>
  <c r="X100" i="16"/>
  <c r="Y100" i="16"/>
  <c r="Z100" i="16"/>
  <c r="AA100" i="16"/>
  <c r="AB100" i="16"/>
  <c r="AC100" i="16"/>
  <c r="AD100" i="16"/>
  <c r="AE100" i="16"/>
  <c r="AF100" i="16"/>
  <c r="AG100" i="16"/>
  <c r="AH100" i="16"/>
  <c r="AI100" i="16"/>
  <c r="AJ100" i="16"/>
  <c r="AK100" i="16"/>
  <c r="AL100" i="16"/>
  <c r="AM100" i="16"/>
  <c r="AN100" i="16"/>
  <c r="AO100" i="16"/>
  <c r="AP100" i="16"/>
  <c r="AQ100" i="16"/>
  <c r="AR100" i="16"/>
  <c r="AS100" i="16"/>
  <c r="M101" i="16"/>
  <c r="N101" i="16"/>
  <c r="N131" i="16" s="1"/>
  <c r="O101" i="16"/>
  <c r="O131" i="16" s="1"/>
  <c r="P101" i="16"/>
  <c r="P131" i="16" s="1"/>
  <c r="Q101" i="16"/>
  <c r="Q131" i="16" s="1"/>
  <c r="R101" i="16"/>
  <c r="R131" i="16" s="1"/>
  <c r="S101" i="16"/>
  <c r="T101" i="16"/>
  <c r="T131" i="16" s="1"/>
  <c r="U101" i="16"/>
  <c r="U131" i="16" s="1"/>
  <c r="V101" i="16"/>
  <c r="V131" i="16" s="1"/>
  <c r="W101" i="16"/>
  <c r="W131" i="16" s="1"/>
  <c r="X101" i="16"/>
  <c r="X131" i="16" s="1"/>
  <c r="Y101" i="16"/>
  <c r="Y131" i="16" s="1"/>
  <c r="Z101" i="16"/>
  <c r="Z131" i="16" s="1"/>
  <c r="AA101" i="16"/>
  <c r="AA131" i="16" s="1"/>
  <c r="AB101" i="16"/>
  <c r="AB131" i="16" s="1"/>
  <c r="AC101" i="16"/>
  <c r="AC131" i="16" s="1"/>
  <c r="AD101" i="16"/>
  <c r="AD131" i="16" s="1"/>
  <c r="AE101" i="16"/>
  <c r="AE131" i="16" s="1"/>
  <c r="AF101" i="16"/>
  <c r="AF131" i="16" s="1"/>
  <c r="AG101" i="16"/>
  <c r="AG131" i="16" s="1"/>
  <c r="AH101" i="16"/>
  <c r="AH131" i="16" s="1"/>
  <c r="AI101" i="16"/>
  <c r="AI131" i="16" s="1"/>
  <c r="AJ101" i="16"/>
  <c r="AJ131" i="16" s="1"/>
  <c r="AK101" i="16"/>
  <c r="AK131" i="16" s="1"/>
  <c r="AL101" i="16"/>
  <c r="AL131" i="16" s="1"/>
  <c r="AM101" i="16"/>
  <c r="AM131" i="16" s="1"/>
  <c r="AN101" i="16"/>
  <c r="AN131" i="16" s="1"/>
  <c r="AO101" i="16"/>
  <c r="AO131" i="16" s="1"/>
  <c r="AP101" i="16"/>
  <c r="AP131" i="16" s="1"/>
  <c r="AQ101" i="16"/>
  <c r="AQ131" i="16" s="1"/>
  <c r="AR101" i="16"/>
  <c r="AR131" i="16" s="1"/>
  <c r="AS101" i="16"/>
  <c r="AS131" i="16" s="1"/>
  <c r="M102" i="16"/>
  <c r="M132" i="16" s="1"/>
  <c r="N102" i="16"/>
  <c r="N132" i="16" s="1"/>
  <c r="O102" i="16"/>
  <c r="O132" i="16" s="1"/>
  <c r="P102" i="16"/>
  <c r="P132" i="16" s="1"/>
  <c r="Q102" i="16"/>
  <c r="Q132" i="16" s="1"/>
  <c r="R102" i="16"/>
  <c r="R132" i="16" s="1"/>
  <c r="S102" i="16"/>
  <c r="T102" i="16"/>
  <c r="T132" i="16" s="1"/>
  <c r="U102" i="16"/>
  <c r="U132" i="16" s="1"/>
  <c r="V102" i="16"/>
  <c r="V132" i="16" s="1"/>
  <c r="W102" i="16"/>
  <c r="W132" i="16" s="1"/>
  <c r="X102" i="16"/>
  <c r="X132" i="16" s="1"/>
  <c r="Y102" i="16"/>
  <c r="Y132" i="16" s="1"/>
  <c r="Z102" i="16"/>
  <c r="Z132" i="16" s="1"/>
  <c r="AA102" i="16"/>
  <c r="AA132" i="16" s="1"/>
  <c r="AB102" i="16"/>
  <c r="AB132" i="16" s="1"/>
  <c r="AC102" i="16"/>
  <c r="AC132" i="16" s="1"/>
  <c r="AD102" i="16"/>
  <c r="AE102" i="16"/>
  <c r="AE132" i="16" s="1"/>
  <c r="AF102" i="16"/>
  <c r="AF132" i="16" s="1"/>
  <c r="AG102" i="16"/>
  <c r="AG132" i="16" s="1"/>
  <c r="AH102" i="16"/>
  <c r="AH132" i="16" s="1"/>
  <c r="AI102" i="16"/>
  <c r="AI132" i="16" s="1"/>
  <c r="AJ102" i="16"/>
  <c r="AJ132" i="16" s="1"/>
  <c r="AK102" i="16"/>
  <c r="AK132" i="16" s="1"/>
  <c r="AL102" i="16"/>
  <c r="AL132" i="16" s="1"/>
  <c r="AM102" i="16"/>
  <c r="AM132" i="16" s="1"/>
  <c r="AN102" i="16"/>
  <c r="AN132" i="16" s="1"/>
  <c r="AO102" i="16"/>
  <c r="AO132" i="16" s="1"/>
  <c r="AP102" i="16"/>
  <c r="AP132" i="16" s="1"/>
  <c r="AQ102" i="16"/>
  <c r="AQ132" i="16" s="1"/>
  <c r="AR102" i="16"/>
  <c r="AR132" i="16" s="1"/>
  <c r="AS102" i="16"/>
  <c r="AS132" i="16" s="1"/>
  <c r="M103" i="16"/>
  <c r="N103" i="16"/>
  <c r="O103" i="16"/>
  <c r="P103" i="16"/>
  <c r="Q103" i="16"/>
  <c r="R103" i="16"/>
  <c r="S103" i="16"/>
  <c r="T103" i="16"/>
  <c r="U103" i="16"/>
  <c r="V103" i="16"/>
  <c r="W103" i="16"/>
  <c r="X103" i="16"/>
  <c r="Y103" i="16"/>
  <c r="Z103" i="16"/>
  <c r="AA103" i="16"/>
  <c r="AB103" i="16"/>
  <c r="AC103" i="16"/>
  <c r="AD103" i="16"/>
  <c r="AE103" i="16"/>
  <c r="AF103" i="16"/>
  <c r="AG103" i="16"/>
  <c r="AH103" i="16"/>
  <c r="AI103" i="16"/>
  <c r="AJ103" i="16"/>
  <c r="AK103" i="16"/>
  <c r="AL103" i="16"/>
  <c r="AM103" i="16"/>
  <c r="AN103" i="16"/>
  <c r="AO103" i="16"/>
  <c r="AP103" i="16"/>
  <c r="AQ103" i="16"/>
  <c r="AR103" i="16"/>
  <c r="AS103" i="16"/>
  <c r="K104" i="16"/>
  <c r="L104" i="16"/>
  <c r="M105" i="16"/>
  <c r="N105" i="16"/>
  <c r="O105" i="16"/>
  <c r="P105" i="16"/>
  <c r="Q105" i="16"/>
  <c r="R105" i="16"/>
  <c r="S105" i="16"/>
  <c r="T105" i="16"/>
  <c r="U105" i="16"/>
  <c r="V105" i="16"/>
  <c r="W105" i="16"/>
  <c r="X105" i="16"/>
  <c r="Y105" i="16"/>
  <c r="Z105" i="16"/>
  <c r="AA105" i="16"/>
  <c r="AB105" i="16"/>
  <c r="AC105" i="16"/>
  <c r="AD105" i="16"/>
  <c r="AE105" i="16"/>
  <c r="AF105" i="16"/>
  <c r="AG105" i="16"/>
  <c r="AH105" i="16"/>
  <c r="AI105" i="16"/>
  <c r="AJ105" i="16"/>
  <c r="AK105" i="16"/>
  <c r="AL105" i="16"/>
  <c r="AM105" i="16"/>
  <c r="AN105" i="16"/>
  <c r="AO105" i="16"/>
  <c r="AP105" i="16"/>
  <c r="AQ105" i="16"/>
  <c r="AR105" i="16"/>
  <c r="AS105" i="16"/>
  <c r="M106" i="16"/>
  <c r="N106" i="16"/>
  <c r="O106" i="16"/>
  <c r="P106" i="16"/>
  <c r="Q106" i="16"/>
  <c r="R106" i="16"/>
  <c r="S106" i="16"/>
  <c r="T106" i="16"/>
  <c r="U106" i="16"/>
  <c r="V106" i="16"/>
  <c r="W106" i="16"/>
  <c r="X106" i="16"/>
  <c r="Y106" i="16"/>
  <c r="Z106" i="16"/>
  <c r="AA106" i="16"/>
  <c r="AB106" i="16"/>
  <c r="AC106" i="16"/>
  <c r="AD106" i="16"/>
  <c r="AE106" i="16"/>
  <c r="AF106" i="16"/>
  <c r="AG106" i="16"/>
  <c r="AH106" i="16"/>
  <c r="AI106" i="16"/>
  <c r="AJ106" i="16"/>
  <c r="AK106" i="16"/>
  <c r="AL106" i="16"/>
  <c r="AM106" i="16"/>
  <c r="AN106" i="16"/>
  <c r="AO106" i="16"/>
  <c r="AP106" i="16"/>
  <c r="AQ106" i="16"/>
  <c r="AR106" i="16"/>
  <c r="AS106" i="16"/>
  <c r="M107" i="16"/>
  <c r="N107" i="16"/>
  <c r="N137" i="16" s="1"/>
  <c r="O107" i="16"/>
  <c r="O137" i="16" s="1"/>
  <c r="P107" i="16"/>
  <c r="P137" i="16" s="1"/>
  <c r="Q107" i="16"/>
  <c r="Q137" i="16" s="1"/>
  <c r="R107" i="16"/>
  <c r="S107" i="16"/>
  <c r="S137" i="16" s="1"/>
  <c r="T107" i="16"/>
  <c r="T137" i="16" s="1"/>
  <c r="U107" i="16"/>
  <c r="U137" i="16" s="1"/>
  <c r="V107" i="16"/>
  <c r="V137" i="16" s="1"/>
  <c r="W107" i="16"/>
  <c r="W137" i="16" s="1"/>
  <c r="X107" i="16"/>
  <c r="X137" i="16" s="1"/>
  <c r="Y107" i="16"/>
  <c r="Y137" i="16" s="1"/>
  <c r="Z107" i="16"/>
  <c r="Z137" i="16" s="1"/>
  <c r="AA107" i="16"/>
  <c r="AB107" i="16"/>
  <c r="AB137" i="16" s="1"/>
  <c r="AC107" i="16"/>
  <c r="AC137" i="16" s="1"/>
  <c r="AD107" i="16"/>
  <c r="AE107" i="16"/>
  <c r="AE137" i="16" s="1"/>
  <c r="AF107" i="16"/>
  <c r="AF137" i="16" s="1"/>
  <c r="AG107" i="16"/>
  <c r="AG137" i="16" s="1"/>
  <c r="AH107" i="16"/>
  <c r="AH137" i="16" s="1"/>
  <c r="AI107" i="16"/>
  <c r="AI137" i="16" s="1"/>
  <c r="AJ107" i="16"/>
  <c r="AJ137" i="16" s="1"/>
  <c r="AK107" i="16"/>
  <c r="AK137" i="16" s="1"/>
  <c r="AL107" i="16"/>
  <c r="AL137" i="16" s="1"/>
  <c r="AM107" i="16"/>
  <c r="AM137" i="16" s="1"/>
  <c r="AN107" i="16"/>
  <c r="AN137" i="16" s="1"/>
  <c r="AO107" i="16"/>
  <c r="AO137" i="16" s="1"/>
  <c r="AP107" i="16"/>
  <c r="AP137" i="16" s="1"/>
  <c r="AQ107" i="16"/>
  <c r="AQ137" i="16" s="1"/>
  <c r="AR107" i="16"/>
  <c r="AR137" i="16" s="1"/>
  <c r="AS107" i="16"/>
  <c r="AS137" i="16" s="1"/>
  <c r="M108" i="16"/>
  <c r="M138" i="16" s="1"/>
  <c r="N108" i="16"/>
  <c r="N138" i="16" s="1"/>
  <c r="O108" i="16"/>
  <c r="O138" i="16" s="1"/>
  <c r="P108" i="16"/>
  <c r="P138" i="16" s="1"/>
  <c r="Q108" i="16"/>
  <c r="Q138" i="16" s="1"/>
  <c r="R108" i="16"/>
  <c r="S108" i="16"/>
  <c r="S138" i="16" s="1"/>
  <c r="T108" i="16"/>
  <c r="T138" i="16" s="1"/>
  <c r="U108" i="16"/>
  <c r="U138" i="16" s="1"/>
  <c r="V108" i="16"/>
  <c r="V138" i="16" s="1"/>
  <c r="W108" i="16"/>
  <c r="W138" i="16" s="1"/>
  <c r="X108" i="16"/>
  <c r="X138" i="16" s="1"/>
  <c r="Y108" i="16"/>
  <c r="Y138" i="16" s="1"/>
  <c r="Z108" i="16"/>
  <c r="Z138" i="16" s="1"/>
  <c r="AA108" i="16"/>
  <c r="AA138" i="16" s="1"/>
  <c r="AB108" i="16"/>
  <c r="AB138" i="16" s="1"/>
  <c r="AC108" i="16"/>
  <c r="AC138" i="16" s="1"/>
  <c r="AD108" i="16"/>
  <c r="AD138" i="16" s="1"/>
  <c r="AE108" i="16"/>
  <c r="AE138" i="16" s="1"/>
  <c r="AF108" i="16"/>
  <c r="AF138" i="16" s="1"/>
  <c r="AG108" i="16"/>
  <c r="AG138" i="16" s="1"/>
  <c r="AH108" i="16"/>
  <c r="AH138" i="16" s="1"/>
  <c r="AI108" i="16"/>
  <c r="AI138" i="16" s="1"/>
  <c r="AJ108" i="16"/>
  <c r="AJ138" i="16" s="1"/>
  <c r="AK108" i="16"/>
  <c r="AK138" i="16" s="1"/>
  <c r="AL108" i="16"/>
  <c r="AL138" i="16" s="1"/>
  <c r="AM108" i="16"/>
  <c r="AM138" i="16" s="1"/>
  <c r="AN108" i="16"/>
  <c r="AN138" i="16" s="1"/>
  <c r="AO108" i="16"/>
  <c r="AO138" i="16" s="1"/>
  <c r="AP108" i="16"/>
  <c r="AP138" i="16" s="1"/>
  <c r="AQ108" i="16"/>
  <c r="AQ138" i="16" s="1"/>
  <c r="AR108" i="16"/>
  <c r="AR138" i="16" s="1"/>
  <c r="AS108" i="16"/>
  <c r="AS138" i="16" s="1"/>
  <c r="M109" i="16"/>
  <c r="N109" i="16"/>
  <c r="O109" i="16"/>
  <c r="P109" i="16"/>
  <c r="Q109" i="16"/>
  <c r="R109" i="16"/>
  <c r="S109" i="16"/>
  <c r="T109" i="16"/>
  <c r="U109" i="16"/>
  <c r="V109" i="16"/>
  <c r="W109" i="16"/>
  <c r="X109" i="16"/>
  <c r="Y109" i="16"/>
  <c r="Z109" i="16"/>
  <c r="AA109" i="16"/>
  <c r="AB109" i="16"/>
  <c r="AC109" i="16"/>
  <c r="AD109" i="16"/>
  <c r="AE109" i="16"/>
  <c r="AF109" i="16"/>
  <c r="AG109" i="16"/>
  <c r="AH109" i="16"/>
  <c r="AI109" i="16"/>
  <c r="AJ109" i="16"/>
  <c r="AK109" i="16"/>
  <c r="AL109" i="16"/>
  <c r="AM109" i="16"/>
  <c r="AN109" i="16"/>
  <c r="AO109" i="16"/>
  <c r="AP109" i="16"/>
  <c r="AQ109" i="16"/>
  <c r="AR109" i="16"/>
  <c r="AS109" i="16"/>
  <c r="K110" i="16"/>
  <c r="L110" i="16"/>
  <c r="M111" i="16"/>
  <c r="N111" i="16"/>
  <c r="O111" i="16"/>
  <c r="P111" i="16"/>
  <c r="Q111" i="16"/>
  <c r="R111" i="16"/>
  <c r="S111" i="16"/>
  <c r="T111" i="16"/>
  <c r="U111" i="16"/>
  <c r="V111" i="16"/>
  <c r="W111" i="16"/>
  <c r="X111" i="16"/>
  <c r="Y111" i="16"/>
  <c r="Z111" i="16"/>
  <c r="AA111" i="16"/>
  <c r="AB111" i="16"/>
  <c r="AC111" i="16"/>
  <c r="AD111" i="16"/>
  <c r="AE111" i="16"/>
  <c r="AF111" i="16"/>
  <c r="AG111" i="16"/>
  <c r="AH111" i="16"/>
  <c r="AI111" i="16"/>
  <c r="AJ111" i="16"/>
  <c r="AK111" i="16"/>
  <c r="AL111" i="16"/>
  <c r="AM111" i="16"/>
  <c r="AN111" i="16"/>
  <c r="AO111" i="16"/>
  <c r="AP111" i="16"/>
  <c r="AQ111" i="16"/>
  <c r="AR111" i="16"/>
  <c r="AS111" i="16"/>
  <c r="M112" i="16"/>
  <c r="N112" i="16"/>
  <c r="O112" i="16"/>
  <c r="P112" i="16"/>
  <c r="Q112" i="16"/>
  <c r="R112" i="16"/>
  <c r="S112" i="16"/>
  <c r="T112" i="16"/>
  <c r="U112" i="16"/>
  <c r="V112" i="16"/>
  <c r="W112" i="16"/>
  <c r="X112" i="16"/>
  <c r="Y112" i="16"/>
  <c r="Z112" i="16"/>
  <c r="AA112" i="16"/>
  <c r="AB112" i="16"/>
  <c r="AC112" i="16"/>
  <c r="AD112" i="16"/>
  <c r="AE112" i="16"/>
  <c r="AF112" i="16"/>
  <c r="AG112" i="16"/>
  <c r="AH112" i="16"/>
  <c r="AI112" i="16"/>
  <c r="AJ112" i="16"/>
  <c r="AK112" i="16"/>
  <c r="AL112" i="16"/>
  <c r="AM112" i="16"/>
  <c r="AN112" i="16"/>
  <c r="AO112" i="16"/>
  <c r="AP112" i="16"/>
  <c r="AQ112" i="16"/>
  <c r="AR112" i="16"/>
  <c r="AS112" i="16"/>
  <c r="M113" i="16"/>
  <c r="M143" i="16" s="1"/>
  <c r="N113" i="16"/>
  <c r="N143" i="16" s="1"/>
  <c r="O113" i="16"/>
  <c r="O143" i="16" s="1"/>
  <c r="P113" i="16"/>
  <c r="P143" i="16" s="1"/>
  <c r="Q113" i="16"/>
  <c r="Q143" i="16" s="1"/>
  <c r="R113" i="16"/>
  <c r="R143" i="16" s="1"/>
  <c r="S113" i="16"/>
  <c r="S143" i="16" s="1"/>
  <c r="T113" i="16"/>
  <c r="T143" i="16" s="1"/>
  <c r="U113" i="16"/>
  <c r="U143" i="16" s="1"/>
  <c r="V113" i="16"/>
  <c r="V143" i="16" s="1"/>
  <c r="W113" i="16"/>
  <c r="W143" i="16" s="1"/>
  <c r="X113" i="16"/>
  <c r="Y113" i="16"/>
  <c r="Y143" i="16" s="1"/>
  <c r="Z113" i="16"/>
  <c r="Z143" i="16" s="1"/>
  <c r="AA113" i="16"/>
  <c r="AA143" i="16" s="1"/>
  <c r="AB113" i="16"/>
  <c r="AB143" i="16" s="1"/>
  <c r="AC113" i="16"/>
  <c r="AC143" i="16" s="1"/>
  <c r="AD113" i="16"/>
  <c r="AE113" i="16"/>
  <c r="AE143" i="16" s="1"/>
  <c r="AF113" i="16"/>
  <c r="AF143" i="16" s="1"/>
  <c r="AG113" i="16"/>
  <c r="AG143" i="16" s="1"/>
  <c r="AH113" i="16"/>
  <c r="AH143" i="16" s="1"/>
  <c r="AI113" i="16"/>
  <c r="AI143" i="16" s="1"/>
  <c r="AJ113" i="16"/>
  <c r="AJ143" i="16" s="1"/>
  <c r="AK113" i="16"/>
  <c r="AK143" i="16" s="1"/>
  <c r="AL113" i="16"/>
  <c r="AL143" i="16" s="1"/>
  <c r="AM113" i="16"/>
  <c r="AM143" i="16" s="1"/>
  <c r="AN113" i="16"/>
  <c r="AO113" i="16"/>
  <c r="AO143" i="16" s="1"/>
  <c r="AP113" i="16"/>
  <c r="AP143" i="16" s="1"/>
  <c r="AQ113" i="16"/>
  <c r="AQ143" i="16" s="1"/>
  <c r="AR113" i="16"/>
  <c r="AR143" i="16" s="1"/>
  <c r="AS113" i="16"/>
  <c r="AS143" i="16" s="1"/>
  <c r="M114" i="16"/>
  <c r="M144" i="16" s="1"/>
  <c r="N114" i="16"/>
  <c r="N144" i="16" s="1"/>
  <c r="O114" i="16"/>
  <c r="O144" i="16" s="1"/>
  <c r="P114" i="16"/>
  <c r="P144" i="16" s="1"/>
  <c r="Q114" i="16"/>
  <c r="Q144" i="16" s="1"/>
  <c r="R114" i="16"/>
  <c r="S114" i="16"/>
  <c r="S144" i="16" s="1"/>
  <c r="T114" i="16"/>
  <c r="T144" i="16" s="1"/>
  <c r="U114" i="16"/>
  <c r="U144" i="16" s="1"/>
  <c r="V114" i="16"/>
  <c r="V144" i="16" s="1"/>
  <c r="W114" i="16"/>
  <c r="W144" i="16" s="1"/>
  <c r="X114" i="16"/>
  <c r="X144" i="16" s="1"/>
  <c r="Y114" i="16"/>
  <c r="Y144" i="16" s="1"/>
  <c r="Z114" i="16"/>
  <c r="Z144" i="16" s="1"/>
  <c r="AA114" i="16"/>
  <c r="AA144" i="16" s="1"/>
  <c r="AB114" i="16"/>
  <c r="AB144" i="16" s="1"/>
  <c r="AC114" i="16"/>
  <c r="AC144" i="16" s="1"/>
  <c r="AD114" i="16"/>
  <c r="AE114" i="16"/>
  <c r="AE144" i="16" s="1"/>
  <c r="AF114" i="16"/>
  <c r="AF144" i="16" s="1"/>
  <c r="AG114" i="16"/>
  <c r="AG144" i="16" s="1"/>
  <c r="AH114" i="16"/>
  <c r="AH144" i="16" s="1"/>
  <c r="AI114" i="16"/>
  <c r="AI144" i="16" s="1"/>
  <c r="AJ114" i="16"/>
  <c r="AJ144" i="16" s="1"/>
  <c r="AK114" i="16"/>
  <c r="AK144" i="16" s="1"/>
  <c r="AL114" i="16"/>
  <c r="AL144" i="16" s="1"/>
  <c r="AM114" i="16"/>
  <c r="AM144" i="16" s="1"/>
  <c r="AN114" i="16"/>
  <c r="AN144" i="16" s="1"/>
  <c r="AO114" i="16"/>
  <c r="AO144" i="16" s="1"/>
  <c r="AP114" i="16"/>
  <c r="AP144" i="16" s="1"/>
  <c r="AQ114" i="16"/>
  <c r="AQ144" i="16" s="1"/>
  <c r="AR114" i="16"/>
  <c r="AR144" i="16" s="1"/>
  <c r="AS114" i="16"/>
  <c r="AS144" i="16" s="1"/>
  <c r="M115" i="16"/>
  <c r="N115" i="16"/>
  <c r="O115" i="16"/>
  <c r="P115" i="16"/>
  <c r="Q115" i="16"/>
  <c r="R115" i="16"/>
  <c r="S115" i="16"/>
  <c r="T115" i="16"/>
  <c r="U115" i="16"/>
  <c r="V115" i="16"/>
  <c r="W115" i="16"/>
  <c r="X115" i="16"/>
  <c r="Y115" i="16"/>
  <c r="Z115" i="16"/>
  <c r="AA115" i="16"/>
  <c r="AB115" i="16"/>
  <c r="AC115" i="16"/>
  <c r="AD115" i="16"/>
  <c r="AE115" i="16"/>
  <c r="AF115" i="16"/>
  <c r="AG115" i="16"/>
  <c r="AH115" i="16"/>
  <c r="AI115" i="16"/>
  <c r="AJ115" i="16"/>
  <c r="AK115" i="16"/>
  <c r="AL115" i="16"/>
  <c r="AM115" i="16"/>
  <c r="AN115" i="16"/>
  <c r="AO115" i="16"/>
  <c r="AP115" i="16"/>
  <c r="AQ115" i="16"/>
  <c r="AR115" i="16"/>
  <c r="AS115" i="16"/>
  <c r="K116" i="16"/>
  <c r="L116" i="16"/>
  <c r="M117" i="16"/>
  <c r="N117" i="16"/>
  <c r="O117" i="16"/>
  <c r="P117" i="16"/>
  <c r="Q117" i="16"/>
  <c r="R117" i="16"/>
  <c r="S117" i="16"/>
  <c r="T117" i="16"/>
  <c r="U117" i="16"/>
  <c r="V117" i="16"/>
  <c r="W117" i="16"/>
  <c r="X117" i="16"/>
  <c r="Y117" i="16"/>
  <c r="Z117" i="16"/>
  <c r="AA117" i="16"/>
  <c r="AB117" i="16"/>
  <c r="AC117" i="16"/>
  <c r="AD117" i="16"/>
  <c r="AE117" i="16"/>
  <c r="AF117" i="16"/>
  <c r="AG117" i="16"/>
  <c r="AH117" i="16"/>
  <c r="AI117" i="16"/>
  <c r="AJ117" i="16"/>
  <c r="AK117" i="16"/>
  <c r="AL117" i="16"/>
  <c r="AM117" i="16"/>
  <c r="AN117" i="16"/>
  <c r="AO117" i="16"/>
  <c r="AP117" i="16"/>
  <c r="AQ117" i="16"/>
  <c r="AR117" i="16"/>
  <c r="AS117" i="16"/>
  <c r="M118" i="16"/>
  <c r="N118" i="16"/>
  <c r="O118" i="16"/>
  <c r="P118" i="16"/>
  <c r="Q118" i="16"/>
  <c r="R118" i="16"/>
  <c r="S118" i="16"/>
  <c r="T118" i="16"/>
  <c r="U118" i="16"/>
  <c r="V118" i="16"/>
  <c r="W118" i="16"/>
  <c r="X118" i="16"/>
  <c r="Y118" i="16"/>
  <c r="Z118" i="16"/>
  <c r="AA118" i="16"/>
  <c r="AB118" i="16"/>
  <c r="AC118" i="16"/>
  <c r="AD118" i="16"/>
  <c r="AE118" i="16"/>
  <c r="AF118" i="16"/>
  <c r="AG118" i="16"/>
  <c r="AH118" i="16"/>
  <c r="AI118" i="16"/>
  <c r="AJ118" i="16"/>
  <c r="AK118" i="16"/>
  <c r="AL118" i="16"/>
  <c r="AM118" i="16"/>
  <c r="AN118" i="16"/>
  <c r="AO118" i="16"/>
  <c r="AP118" i="16"/>
  <c r="AQ118" i="16"/>
  <c r="AR118" i="16"/>
  <c r="AS118" i="16"/>
  <c r="M119" i="16"/>
  <c r="N119" i="16"/>
  <c r="O119" i="16"/>
  <c r="P119" i="16"/>
  <c r="Q119" i="16"/>
  <c r="R119" i="16"/>
  <c r="R149" i="16" s="1"/>
  <c r="S119" i="16"/>
  <c r="S149" i="16" s="1"/>
  <c r="T119" i="16"/>
  <c r="U119" i="16"/>
  <c r="V119" i="16"/>
  <c r="W119" i="16"/>
  <c r="X119" i="16"/>
  <c r="Y119" i="16"/>
  <c r="Z119" i="16"/>
  <c r="AA119" i="16"/>
  <c r="AB119" i="16"/>
  <c r="AC119" i="16"/>
  <c r="AD119" i="16"/>
  <c r="AE119" i="16"/>
  <c r="AF119" i="16"/>
  <c r="AG119" i="16"/>
  <c r="AH119" i="16"/>
  <c r="AI119" i="16"/>
  <c r="AI149" i="16" s="1"/>
  <c r="AJ119" i="16"/>
  <c r="AK119" i="16"/>
  <c r="AL119" i="16"/>
  <c r="AM119" i="16"/>
  <c r="AN119" i="16"/>
  <c r="AO119" i="16"/>
  <c r="AP119" i="16"/>
  <c r="AQ119" i="16"/>
  <c r="AR119" i="16"/>
  <c r="AS119" i="16"/>
  <c r="M120" i="16"/>
  <c r="N120" i="16"/>
  <c r="O120" i="16"/>
  <c r="P120" i="16"/>
  <c r="Q120" i="16"/>
  <c r="R120" i="16"/>
  <c r="S120" i="16"/>
  <c r="T120" i="16"/>
  <c r="U120" i="16"/>
  <c r="V120" i="16"/>
  <c r="W120" i="16"/>
  <c r="X120" i="16"/>
  <c r="Y120" i="16"/>
  <c r="Z120" i="16"/>
  <c r="AA120" i="16"/>
  <c r="AB120" i="16"/>
  <c r="AC120" i="16"/>
  <c r="AD120" i="16"/>
  <c r="AE120" i="16"/>
  <c r="AF120" i="16"/>
  <c r="AG120" i="16"/>
  <c r="AH120" i="16"/>
  <c r="AI120" i="16"/>
  <c r="AJ120" i="16"/>
  <c r="AK120" i="16"/>
  <c r="AL120" i="16"/>
  <c r="AM120" i="16"/>
  <c r="AN120" i="16"/>
  <c r="AO120" i="16"/>
  <c r="AP120" i="16"/>
  <c r="AQ120" i="16"/>
  <c r="AR120" i="16"/>
  <c r="AS120" i="16"/>
  <c r="M121" i="16"/>
  <c r="N121" i="16"/>
  <c r="O121" i="16"/>
  <c r="P121" i="16"/>
  <c r="Q121" i="16"/>
  <c r="R121" i="16"/>
  <c r="S121" i="16"/>
  <c r="T121" i="16"/>
  <c r="U121" i="16"/>
  <c r="V121" i="16"/>
  <c r="W121" i="16"/>
  <c r="X121" i="16"/>
  <c r="Y121" i="16"/>
  <c r="Z121" i="16"/>
  <c r="AA121" i="16"/>
  <c r="AB121" i="16"/>
  <c r="AC121" i="16"/>
  <c r="AD121" i="16"/>
  <c r="AE121" i="16"/>
  <c r="AF121" i="16"/>
  <c r="AG121" i="16"/>
  <c r="AH121" i="16"/>
  <c r="AI121" i="16"/>
  <c r="AJ121" i="16"/>
  <c r="AK121" i="16"/>
  <c r="AL121" i="16"/>
  <c r="AM121" i="16"/>
  <c r="AN121" i="16"/>
  <c r="AO121" i="16"/>
  <c r="AP121" i="16"/>
  <c r="AQ121" i="16"/>
  <c r="AR121" i="16"/>
  <c r="AS121" i="16"/>
  <c r="D153" i="16"/>
  <c r="E153" i="16"/>
  <c r="F153" i="16"/>
  <c r="L153" i="16"/>
  <c r="AP153" i="16" s="1"/>
  <c r="AQ153" i="16" s="1"/>
  <c r="D154" i="16"/>
  <c r="E154" i="16"/>
  <c r="F154" i="16"/>
  <c r="L154" i="16"/>
  <c r="D155" i="16"/>
  <c r="E155" i="16"/>
  <c r="F155" i="16"/>
  <c r="L155" i="16"/>
  <c r="AP155" i="16" s="1"/>
  <c r="D156" i="16"/>
  <c r="E156" i="16"/>
  <c r="F156" i="16"/>
  <c r="L156" i="16"/>
  <c r="AP156" i="16" s="1"/>
  <c r="AQ156" i="16" s="1"/>
  <c r="D157" i="16"/>
  <c r="E157" i="16"/>
  <c r="F157" i="16"/>
  <c r="L157" i="16"/>
  <c r="AP157" i="16" s="1"/>
  <c r="AQ157" i="16" s="1"/>
  <c r="D159" i="16"/>
  <c r="E159" i="16"/>
  <c r="E158" i="16" s="1"/>
  <c r="F159" i="16"/>
  <c r="L159" i="16"/>
  <c r="D160" i="16"/>
  <c r="E160" i="16"/>
  <c r="F160" i="16"/>
  <c r="L160" i="16"/>
  <c r="AP160" i="16" s="1"/>
  <c r="D161" i="16"/>
  <c r="E161" i="16"/>
  <c r="F161" i="16"/>
  <c r="F158" i="16" s="1"/>
  <c r="L161" i="16"/>
  <c r="AP161" i="16" s="1"/>
  <c r="D162" i="16"/>
  <c r="E162" i="16"/>
  <c r="F162" i="16"/>
  <c r="L162" i="16"/>
  <c r="AP162" i="16" s="1"/>
  <c r="AQ162" i="16" s="1"/>
  <c r="AR162" i="16" s="1"/>
  <c r="AS162" i="16" s="1"/>
  <c r="D163" i="16"/>
  <c r="E163" i="16"/>
  <c r="F163" i="16"/>
  <c r="L163" i="16"/>
  <c r="AP163" i="16" s="1"/>
  <c r="AQ163" i="16" s="1"/>
  <c r="AR163" i="16" s="1"/>
  <c r="AS163" i="16" s="1"/>
  <c r="M165" i="16"/>
  <c r="N165" i="16" s="1"/>
  <c r="M166" i="16"/>
  <c r="M167" i="16"/>
  <c r="N167" i="16" s="1"/>
  <c r="L168" i="16"/>
  <c r="L169" i="16"/>
  <c r="M169" i="16" s="1"/>
  <c r="L171" i="16"/>
  <c r="L172" i="16"/>
  <c r="M172" i="16" s="1"/>
  <c r="L173" i="16"/>
  <c r="M173" i="16" s="1"/>
  <c r="L174" i="16"/>
  <c r="M174" i="16" s="1"/>
  <c r="L175" i="16"/>
  <c r="M175" i="16" s="1"/>
  <c r="L177" i="16"/>
  <c r="L178" i="16"/>
  <c r="L179" i="16"/>
  <c r="L180" i="16"/>
  <c r="L181" i="16"/>
  <c r="AE1" i="8"/>
  <c r="AJ1" i="8"/>
  <c r="AI1" i="8"/>
  <c r="AH1" i="8"/>
  <c r="AG1" i="8"/>
  <c r="AF1" i="8"/>
  <c r="AD1" i="8"/>
  <c r="AC1" i="8"/>
  <c r="AB1" i="8"/>
  <c r="AA1" i="8"/>
  <c r="Z1" i="8"/>
  <c r="W1" i="8"/>
  <c r="V1" i="8"/>
  <c r="T1" i="8"/>
  <c r="S1" i="8"/>
  <c r="R1" i="8"/>
  <c r="Q1" i="8"/>
  <c r="P1" i="8"/>
  <c r="O1" i="8"/>
  <c r="N1" i="8"/>
  <c r="EL2" i="8"/>
  <c r="BJ2" i="8"/>
  <c r="IC2" i="8"/>
  <c r="GR2" i="8"/>
  <c r="EZ2" i="8"/>
  <c r="BZ2" i="8"/>
  <c r="DV2" i="8"/>
  <c r="IM6" i="8"/>
  <c r="FO2" i="8"/>
  <c r="DG2" i="8"/>
  <c r="GC2" i="8"/>
  <c r="HI2" i="8"/>
  <c r="CP2" i="8"/>
  <c r="AP149" i="16" l="1"/>
  <c r="Z149" i="16"/>
  <c r="AO149" i="16"/>
  <c r="Y149" i="16"/>
  <c r="CC87" i="16"/>
  <c r="CC111" i="16"/>
  <c r="CC51" i="16"/>
  <c r="CC81" i="16"/>
  <c r="CC113" i="16"/>
  <c r="CC53" i="16"/>
  <c r="CC83" i="16"/>
  <c r="CC89" i="16"/>
  <c r="CC59" i="16"/>
  <c r="C588" i="19"/>
  <c r="CC42" i="16"/>
  <c r="CC38" i="16" s="1"/>
  <c r="CC72" i="16"/>
  <c r="CC12" i="16" s="1"/>
  <c r="CC102" i="16"/>
  <c r="CC18" i="16" s="1"/>
  <c r="CC46" i="16"/>
  <c r="CC4" i="16" s="1"/>
  <c r="CC76" i="16"/>
  <c r="CC10" i="16" s="1"/>
  <c r="CC106" i="16"/>
  <c r="CC16" i="16" s="1"/>
  <c r="CC117" i="16"/>
  <c r="CC57" i="16"/>
  <c r="CC119" i="16"/>
  <c r="C591" i="19"/>
  <c r="CC37" i="16"/>
  <c r="CC7" i="16" s="1"/>
  <c r="CC67" i="16"/>
  <c r="CC13" i="16" s="1"/>
  <c r="CC97" i="16"/>
  <c r="CC47" i="16"/>
  <c r="CC77" i="16"/>
  <c r="CC107" i="16"/>
  <c r="CC45" i="16"/>
  <c r="CC75" i="16"/>
  <c r="CC105" i="16"/>
  <c r="CC130" i="16"/>
  <c r="M66" i="17"/>
  <c r="C29" i="17"/>
  <c r="CC126" i="16"/>
  <c r="CC144" i="16"/>
  <c r="I163" i="16"/>
  <c r="I161" i="16"/>
  <c r="G159" i="16"/>
  <c r="G161" i="16"/>
  <c r="J181" i="16"/>
  <c r="H163" i="16"/>
  <c r="G163" i="16"/>
  <c r="J160" i="16"/>
  <c r="I162" i="16"/>
  <c r="M178" i="16"/>
  <c r="N178" i="16" s="1"/>
  <c r="O178" i="16" s="1"/>
  <c r="P178" i="16" s="1"/>
  <c r="Q178" i="16" s="1"/>
  <c r="R178" i="16" s="1"/>
  <c r="S178" i="16" s="1"/>
  <c r="T178" i="16" s="1"/>
  <c r="U178" i="16" s="1"/>
  <c r="V178" i="16" s="1"/>
  <c r="W178" i="16" s="1"/>
  <c r="X178" i="16" s="1"/>
  <c r="Y178" i="16" s="1"/>
  <c r="Z178" i="16" s="1"/>
  <c r="AA178" i="16" s="1"/>
  <c r="AB178" i="16" s="1"/>
  <c r="AC178" i="16" s="1"/>
  <c r="AD178" i="16" s="1"/>
  <c r="AA149" i="16"/>
  <c r="AQ149" i="16"/>
  <c r="R150" i="16"/>
  <c r="AH150" i="16"/>
  <c r="U149" i="16"/>
  <c r="G180" i="16"/>
  <c r="G166" i="16"/>
  <c r="J178" i="16"/>
  <c r="L26" i="16"/>
  <c r="H180" i="16"/>
  <c r="I178" i="16"/>
  <c r="I168" i="16"/>
  <c r="J172" i="16"/>
  <c r="G169" i="16"/>
  <c r="J174" i="16"/>
  <c r="G174" i="16"/>
  <c r="H174" i="16"/>
  <c r="F30" i="16"/>
  <c r="G181" i="16"/>
  <c r="I173" i="16"/>
  <c r="H181" i="16"/>
  <c r="G168" i="16"/>
  <c r="J180" i="16"/>
  <c r="I180" i="16"/>
  <c r="I172" i="16"/>
  <c r="H160" i="16"/>
  <c r="H172" i="16"/>
  <c r="H169" i="16"/>
  <c r="J159" i="16"/>
  <c r="L164" i="16"/>
  <c r="J168" i="16"/>
  <c r="J162" i="16"/>
  <c r="I160" i="16"/>
  <c r="I174" i="16"/>
  <c r="H168" i="16"/>
  <c r="H162" i="16"/>
  <c r="G160" i="16"/>
  <c r="J154" i="16"/>
  <c r="I181" i="16"/>
  <c r="G162" i="16"/>
  <c r="G155" i="16"/>
  <c r="H178" i="16"/>
  <c r="G172" i="16"/>
  <c r="J161" i="16"/>
  <c r="H159" i="16"/>
  <c r="J177" i="16"/>
  <c r="I177" i="16"/>
  <c r="I157" i="16"/>
  <c r="G157" i="16"/>
  <c r="J153" i="16"/>
  <c r="H156" i="16"/>
  <c r="J171" i="16"/>
  <c r="H173" i="16"/>
  <c r="G175" i="16"/>
  <c r="G173" i="16"/>
  <c r="G179" i="16"/>
  <c r="G177" i="16"/>
  <c r="I165" i="16"/>
  <c r="H167" i="16"/>
  <c r="G153" i="16"/>
  <c r="G30" i="16"/>
  <c r="J163" i="16"/>
  <c r="I167" i="16"/>
  <c r="G165" i="16"/>
  <c r="D28" i="16"/>
  <c r="I155" i="16"/>
  <c r="H171" i="16"/>
  <c r="G167" i="16"/>
  <c r="H161" i="16"/>
  <c r="I159" i="16"/>
  <c r="I156" i="16"/>
  <c r="I154" i="16"/>
  <c r="E30" i="16"/>
  <c r="I171" i="16"/>
  <c r="H154" i="16"/>
  <c r="D30" i="16"/>
  <c r="G171" i="16"/>
  <c r="J166" i="16"/>
  <c r="G156" i="16"/>
  <c r="G154" i="16"/>
  <c r="J169" i="16"/>
  <c r="I166" i="16"/>
  <c r="G178" i="16"/>
  <c r="J173" i="16"/>
  <c r="I169" i="16"/>
  <c r="H166" i="16"/>
  <c r="H177" i="16"/>
  <c r="J165" i="16"/>
  <c r="J157" i="16"/>
  <c r="J155" i="16"/>
  <c r="H165" i="16"/>
  <c r="H157" i="16"/>
  <c r="H155" i="16"/>
  <c r="I153" i="16"/>
  <c r="F31" i="16"/>
  <c r="L176" i="16"/>
  <c r="H153" i="16"/>
  <c r="J179" i="16"/>
  <c r="I175" i="16"/>
  <c r="J30" i="16"/>
  <c r="H179" i="16"/>
  <c r="H175" i="16"/>
  <c r="I30" i="16"/>
  <c r="J175" i="16"/>
  <c r="I179" i="16"/>
  <c r="L170" i="16"/>
  <c r="J167" i="16"/>
  <c r="H30" i="16"/>
  <c r="J156" i="16"/>
  <c r="G31" i="16"/>
  <c r="E28" i="16"/>
  <c r="D29" i="16"/>
  <c r="C114" i="19"/>
  <c r="BZ47" i="16"/>
  <c r="CA47" i="16"/>
  <c r="CB47" i="16"/>
  <c r="C2" i="19"/>
  <c r="S48" i="17" s="1"/>
  <c r="BZ45" i="16"/>
  <c r="CA45" i="16"/>
  <c r="CB45" i="16"/>
  <c r="C160" i="19"/>
  <c r="CA51" i="16"/>
  <c r="CB51" i="16"/>
  <c r="BZ51" i="16"/>
  <c r="C366" i="19"/>
  <c r="CA53" i="16"/>
  <c r="CB53" i="16"/>
  <c r="BZ53" i="16"/>
  <c r="C812" i="19"/>
  <c r="BZ59" i="16"/>
  <c r="CA59" i="16"/>
  <c r="CB59" i="16"/>
  <c r="C958" i="19"/>
  <c r="BZ46" i="16"/>
  <c r="CA46" i="16"/>
  <c r="CB46" i="16"/>
  <c r="C264" i="19"/>
  <c r="CA57" i="16"/>
  <c r="BZ57" i="16"/>
  <c r="CB57" i="16"/>
  <c r="Z150" i="16"/>
  <c r="CB76" i="16"/>
  <c r="Q149" i="16"/>
  <c r="M177" i="16"/>
  <c r="N177" i="16" s="1"/>
  <c r="O177" i="16" s="1"/>
  <c r="P177" i="16" s="1"/>
  <c r="Q177" i="16" s="1"/>
  <c r="R177" i="16" s="1"/>
  <c r="V149" i="16"/>
  <c r="AA150" i="16"/>
  <c r="AR149" i="16"/>
  <c r="AP150" i="16"/>
  <c r="AS149" i="16"/>
  <c r="AC149" i="16"/>
  <c r="M149" i="16"/>
  <c r="AN149" i="16"/>
  <c r="X149" i="16"/>
  <c r="CB130" i="16"/>
  <c r="CB142" i="16"/>
  <c r="CB145" i="16"/>
  <c r="W149" i="16"/>
  <c r="V150" i="16"/>
  <c r="AM149" i="16"/>
  <c r="CB129" i="16"/>
  <c r="CB102" i="16"/>
  <c r="CB98" i="16" s="1"/>
  <c r="CB37" i="16"/>
  <c r="CB32" i="16" s="1"/>
  <c r="CB97" i="16"/>
  <c r="CB67" i="16"/>
  <c r="CB119" i="16"/>
  <c r="CB117" i="16"/>
  <c r="CB87" i="16"/>
  <c r="CB113" i="16"/>
  <c r="CB83" i="16"/>
  <c r="CB81" i="16"/>
  <c r="CB77" i="16"/>
  <c r="M180" i="16"/>
  <c r="N180" i="16" s="1"/>
  <c r="O180" i="16" s="1"/>
  <c r="P180" i="16" s="1"/>
  <c r="Q180" i="16" s="1"/>
  <c r="R180" i="16" s="1"/>
  <c r="M150" i="16"/>
  <c r="N149" i="16"/>
  <c r="AD149" i="16"/>
  <c r="P150" i="16"/>
  <c r="AG149" i="16"/>
  <c r="CB124" i="16"/>
  <c r="N148" i="16"/>
  <c r="AK142" i="16"/>
  <c r="V141" i="16"/>
  <c r="T129" i="16"/>
  <c r="AQ123" i="16"/>
  <c r="CB144" i="16"/>
  <c r="AK149" i="16"/>
  <c r="CB138" i="16"/>
  <c r="AS150" i="16"/>
  <c r="AC150" i="16"/>
  <c r="Y150" i="16"/>
  <c r="CB111" i="16"/>
  <c r="CB95" i="16"/>
  <c r="CB79" i="16"/>
  <c r="CB139" i="16" s="1"/>
  <c r="CB63" i="16"/>
  <c r="CB123" i="16" s="1"/>
  <c r="CB107" i="16"/>
  <c r="CB91" i="16"/>
  <c r="CB75" i="16"/>
  <c r="CB43" i="16"/>
  <c r="CB106" i="16"/>
  <c r="CB90" i="16"/>
  <c r="CB42" i="16"/>
  <c r="CB121" i="16"/>
  <c r="CB105" i="16"/>
  <c r="CB89" i="16"/>
  <c r="CB73" i="16"/>
  <c r="CB133" i="16" s="1"/>
  <c r="CB41" i="16"/>
  <c r="CB126" i="16"/>
  <c r="CB120" i="16"/>
  <c r="CB150" i="16" s="1"/>
  <c r="CB88" i="16"/>
  <c r="CB148" i="16" s="1"/>
  <c r="CB72" i="16"/>
  <c r="C28" i="17"/>
  <c r="U150" i="16"/>
  <c r="AL149" i="16"/>
  <c r="AK150" i="16"/>
  <c r="X150" i="16"/>
  <c r="AN150" i="16"/>
  <c r="AN151" i="16"/>
  <c r="AQ148" i="16"/>
  <c r="O145" i="16"/>
  <c r="R142" i="16"/>
  <c r="Z135" i="16"/>
  <c r="P130" i="16"/>
  <c r="X123" i="16"/>
  <c r="AB147" i="16"/>
  <c r="AO136" i="16"/>
  <c r="AJ127" i="16"/>
  <c r="AM124" i="16"/>
  <c r="U24" i="17"/>
  <c r="AB150" i="16"/>
  <c r="AM151" i="16"/>
  <c r="AP148" i="16"/>
  <c r="AQ147" i="16"/>
  <c r="AA147" i="16"/>
  <c r="AD145" i="16"/>
  <c r="N145" i="16"/>
  <c r="AG142" i="16"/>
  <c r="Q142" i="16"/>
  <c r="R141" i="16"/>
  <c r="AK139" i="16"/>
  <c r="AO135" i="16"/>
  <c r="AB133" i="16"/>
  <c r="AE130" i="16"/>
  <c r="P129" i="16"/>
  <c r="AI127" i="16"/>
  <c r="AL124" i="16"/>
  <c r="W123" i="16"/>
  <c r="AM150" i="16"/>
  <c r="W150" i="16"/>
  <c r="S150" i="16"/>
  <c r="M136" i="16"/>
  <c r="AN127" i="16"/>
  <c r="T150" i="16"/>
  <c r="Q151" i="16"/>
  <c r="T148" i="16"/>
  <c r="AQ142" i="16"/>
  <c r="Z129" i="16"/>
  <c r="P151" i="16"/>
  <c r="S148" i="16"/>
  <c r="AM145" i="16"/>
  <c r="AP142" i="16"/>
  <c r="AA141" i="16"/>
  <c r="AK133" i="16"/>
  <c r="AN130" i="16"/>
  <c r="Y129" i="16"/>
  <c r="O124" i="16"/>
  <c r="AJ150" i="16"/>
  <c r="AN145" i="16"/>
  <c r="AB141" i="16"/>
  <c r="O139" i="16"/>
  <c r="R136" i="16"/>
  <c r="AO130" i="16"/>
  <c r="M127" i="16"/>
  <c r="P124" i="16"/>
  <c r="O151" i="16"/>
  <c r="AF150" i="16"/>
  <c r="AH148" i="16"/>
  <c r="R148" i="16"/>
  <c r="S147" i="16"/>
  <c r="AL145" i="16"/>
  <c r="AO142" i="16"/>
  <c r="AP141" i="16"/>
  <c r="Z141" i="16"/>
  <c r="AC139" i="16"/>
  <c r="M139" i="16"/>
  <c r="AF136" i="16"/>
  <c r="Q135" i="16"/>
  <c r="AM130" i="16"/>
  <c r="AA127" i="16"/>
  <c r="N124" i="16"/>
  <c r="O123" i="16"/>
  <c r="P149" i="16"/>
  <c r="P127" i="16"/>
  <c r="AE150" i="16"/>
  <c r="AP147" i="16"/>
  <c r="AC145" i="16"/>
  <c r="AF142" i="16"/>
  <c r="Q141" i="16"/>
  <c r="AN135" i="16"/>
  <c r="AA133" i="16"/>
  <c r="AD130" i="16"/>
  <c r="O129" i="16"/>
  <c r="AO147" i="16"/>
  <c r="AB145" i="16"/>
  <c r="AE142" i="16"/>
  <c r="P141" i="16"/>
  <c r="AM135" i="16"/>
  <c r="Z133" i="16"/>
  <c r="AC130" i="16"/>
  <c r="AK123" i="16"/>
  <c r="M142" i="16"/>
  <c r="AR129" i="16"/>
  <c r="S123" i="16"/>
  <c r="AF149" i="16"/>
  <c r="AQ129" i="16"/>
  <c r="O150" i="16"/>
  <c r="N151" i="16"/>
  <c r="Q150" i="16"/>
  <c r="S129" i="16"/>
  <c r="N142" i="16"/>
  <c r="AH139" i="16"/>
  <c r="AS129" i="16"/>
  <c r="M148" i="16"/>
  <c r="AG150" i="16"/>
  <c r="Y124" i="16"/>
  <c r="AH149" i="16"/>
  <c r="AC151" i="16"/>
  <c r="AD150" i="16"/>
  <c r="N150" i="16"/>
  <c r="AE149" i="16"/>
  <c r="O149" i="16"/>
  <c r="AF148" i="16"/>
  <c r="Q147" i="16"/>
  <c r="AN141" i="16"/>
  <c r="AA139" i="16"/>
  <c r="AD136" i="16"/>
  <c r="O135" i="16"/>
  <c r="AL129" i="16"/>
  <c r="AO127" i="16"/>
  <c r="Y127" i="16"/>
  <c r="AB124" i="16"/>
  <c r="M123" i="16"/>
  <c r="S50" i="17"/>
  <c r="V50" i="17"/>
  <c r="AN147" i="16"/>
  <c r="AA145" i="16"/>
  <c r="AD142" i="16"/>
  <c r="O141" i="16"/>
  <c r="AL135" i="16"/>
  <c r="Y133" i="16"/>
  <c r="AB130" i="16"/>
  <c r="AJ123" i="16"/>
  <c r="AH141" i="16"/>
  <c r="S127" i="16"/>
  <c r="AL150" i="16"/>
  <c r="AM147" i="16"/>
  <c r="AP145" i="16"/>
  <c r="AS142" i="16"/>
  <c r="N141" i="16"/>
  <c r="AK135" i="16"/>
  <c r="AN133" i="16"/>
  <c r="Z147" i="16"/>
  <c r="U74" i="16"/>
  <c r="V123" i="16"/>
  <c r="T51" i="17"/>
  <c r="V139" i="16"/>
  <c r="S151" i="16"/>
  <c r="V148" i="16"/>
  <c r="Z145" i="16"/>
  <c r="AC142" i="16"/>
  <c r="AD141" i="16"/>
  <c r="Q139" i="16"/>
  <c r="T136" i="16"/>
  <c r="X133" i="16"/>
  <c r="AA130" i="16"/>
  <c r="AI123" i="16"/>
  <c r="M181" i="16"/>
  <c r="N181" i="16" s="1"/>
  <c r="O181" i="16" s="1"/>
  <c r="P181" i="16" s="1"/>
  <c r="Q181" i="16" s="1"/>
  <c r="R181" i="16" s="1"/>
  <c r="U148" i="16"/>
  <c r="AO145" i="16"/>
  <c r="AR142" i="16"/>
  <c r="AC141" i="16"/>
  <c r="P139" i="16"/>
  <c r="S136" i="16"/>
  <c r="AM133" i="16"/>
  <c r="AA129" i="16"/>
  <c r="N127" i="16"/>
  <c r="Q124" i="16"/>
  <c r="U49" i="17"/>
  <c r="AD151" i="16"/>
  <c r="AG148" i="16"/>
  <c r="R147" i="16"/>
  <c r="AO141" i="16"/>
  <c r="AB139" i="16"/>
  <c r="AE136" i="16"/>
  <c r="P135" i="16"/>
  <c r="AM129" i="16"/>
  <c r="Z127" i="16"/>
  <c r="N123" i="16"/>
  <c r="AO80" i="16"/>
  <c r="X130" i="16"/>
  <c r="AB151" i="16"/>
  <c r="AE148" i="16"/>
  <c r="P147" i="16"/>
  <c r="AM141" i="16"/>
  <c r="Z139" i="16"/>
  <c r="AK129" i="16"/>
  <c r="X127" i="16"/>
  <c r="AA124" i="16"/>
  <c r="Y142" i="16"/>
  <c r="AS139" i="16"/>
  <c r="AQ127" i="16"/>
  <c r="AE123" i="16"/>
  <c r="D81" i="16"/>
  <c r="O147" i="16"/>
  <c r="R145" i="16"/>
  <c r="U142" i="16"/>
  <c r="Y139" i="16"/>
  <c r="AR136" i="16"/>
  <c r="M135" i="16"/>
  <c r="P133" i="16"/>
  <c r="S130" i="16"/>
  <c r="W127" i="16"/>
  <c r="Z124" i="16"/>
  <c r="AA123" i="16"/>
  <c r="AA151" i="16"/>
  <c r="AD148" i="16"/>
  <c r="AE147" i="16"/>
  <c r="AL141" i="16"/>
  <c r="AO139" i="16"/>
  <c r="AB136" i="16"/>
  <c r="AC135" i="16"/>
  <c r="AS148" i="16"/>
  <c r="Q145" i="16"/>
  <c r="T142" i="16"/>
  <c r="AN139" i="16"/>
  <c r="AQ136" i="16"/>
  <c r="AB135" i="16"/>
  <c r="O133" i="16"/>
  <c r="AO124" i="16"/>
  <c r="Z123" i="16"/>
  <c r="AO151" i="16"/>
  <c r="AR148" i="16"/>
  <c r="AC147" i="16"/>
  <c r="P145" i="16"/>
  <c r="S142" i="16"/>
  <c r="AM139" i="16"/>
  <c r="AP136" i="16"/>
  <c r="AA135" i="16"/>
  <c r="N133" i="16"/>
  <c r="Q130" i="16"/>
  <c r="AK127" i="16"/>
  <c r="AN124" i="16"/>
  <c r="Y123" i="16"/>
  <c r="AL80" i="16"/>
  <c r="T47" i="17"/>
  <c r="T52" i="17"/>
  <c r="U47" i="17"/>
  <c r="V47" i="17"/>
  <c r="U130" i="16"/>
  <c r="O142" i="16"/>
  <c r="S49" i="17"/>
  <c r="R129" i="16"/>
  <c r="Q127" i="16"/>
  <c r="T151" i="16"/>
  <c r="AN148" i="16"/>
  <c r="V130" i="16"/>
  <c r="AG151" i="16"/>
  <c r="AJ148" i="16"/>
  <c r="AS147" i="16"/>
  <c r="U147" i="16"/>
  <c r="AR145" i="16"/>
  <c r="AF145" i="16"/>
  <c r="T145" i="16"/>
  <c r="AD133" i="16"/>
  <c r="R133" i="16"/>
  <c r="AS130" i="16"/>
  <c r="AG130" i="16"/>
  <c r="AP129" i="16"/>
  <c r="AC127" i="16"/>
  <c r="AR124" i="16"/>
  <c r="AF124" i="16"/>
  <c r="T124" i="16"/>
  <c r="AO123" i="16"/>
  <c r="Q123" i="16"/>
  <c r="AC133" i="16"/>
  <c r="Q133" i="16"/>
  <c r="AR150" i="16"/>
  <c r="W130" i="16"/>
  <c r="Y147" i="16"/>
  <c r="AJ145" i="16"/>
  <c r="AI135" i="16"/>
  <c r="AJ124" i="16"/>
  <c r="U123" i="16"/>
  <c r="D43" i="16"/>
  <c r="AP133" i="16"/>
  <c r="AD129" i="16"/>
  <c r="AC123" i="16"/>
  <c r="D73" i="16"/>
  <c r="AD135" i="16"/>
  <c r="AO133" i="16"/>
  <c r="AC129" i="16"/>
  <c r="AK86" i="16"/>
  <c r="Z151" i="16"/>
  <c r="Q148" i="16"/>
  <c r="N147" i="16"/>
  <c r="M145" i="16"/>
  <c r="AN142" i="16"/>
  <c r="AA136" i="16"/>
  <c r="AL130" i="16"/>
  <c r="AI129" i="16"/>
  <c r="D138" i="16"/>
  <c r="Y151" i="16"/>
  <c r="AB148" i="16"/>
  <c r="P148" i="16"/>
  <c r="X145" i="16"/>
  <c r="Z136" i="16"/>
  <c r="R135" i="16"/>
  <c r="AF130" i="16"/>
  <c r="AO129" i="16"/>
  <c r="D49" i="16"/>
  <c r="AO148" i="16"/>
  <c r="AL147" i="16"/>
  <c r="AK145" i="16"/>
  <c r="AB142" i="16"/>
  <c r="Y141" i="16"/>
  <c r="AK151" i="16"/>
  <c r="AA142" i="16"/>
  <c r="X141" i="16"/>
  <c r="Y130" i="16"/>
  <c r="V129" i="16"/>
  <c r="AS123" i="16"/>
  <c r="AP135" i="16"/>
  <c r="Q129" i="16"/>
  <c r="AB127" i="16"/>
  <c r="AE124" i="16"/>
  <c r="AB123" i="16"/>
  <c r="P123" i="16"/>
  <c r="E59" i="16"/>
  <c r="D55" i="16"/>
  <c r="V27" i="17"/>
  <c r="AB86" i="16"/>
  <c r="Y136" i="16"/>
  <c r="AR123" i="16"/>
  <c r="AH80" i="16"/>
  <c r="AL151" i="16"/>
  <c r="AC148" i="16"/>
  <c r="Y145" i="16"/>
  <c r="P142" i="16"/>
  <c r="M141" i="16"/>
  <c r="Z130" i="16"/>
  <c r="AH127" i="16"/>
  <c r="M124" i="16"/>
  <c r="AK147" i="16"/>
  <c r="M147" i="16"/>
  <c r="AM142" i="16"/>
  <c r="AJ141" i="16"/>
  <c r="U129" i="16"/>
  <c r="W151" i="16"/>
  <c r="AQ150" i="16"/>
  <c r="D52" i="16"/>
  <c r="V22" i="17"/>
  <c r="AB80" i="16"/>
  <c r="S21" i="17"/>
  <c r="U15" i="17"/>
  <c r="D59" i="16"/>
  <c r="V32" i="17"/>
  <c r="T32" i="17"/>
  <c r="S98" i="16"/>
  <c r="S31" i="17"/>
  <c r="AJ147" i="16"/>
  <c r="AI141" i="16"/>
  <c r="AS133" i="16"/>
  <c r="AR127" i="16"/>
  <c r="T123" i="16"/>
  <c r="V145" i="16"/>
  <c r="AF133" i="16"/>
  <c r="AF129" i="16"/>
  <c r="AH124" i="16"/>
  <c r="AQ62" i="16"/>
  <c r="AK110" i="16"/>
  <c r="W133" i="16"/>
  <c r="W139" i="16"/>
  <c r="AL104" i="16"/>
  <c r="V133" i="16"/>
  <c r="M130" i="16"/>
  <c r="AG127" i="16"/>
  <c r="O148" i="16"/>
  <c r="AI145" i="16"/>
  <c r="AL142" i="16"/>
  <c r="W141" i="16"/>
  <c r="AK136" i="16"/>
  <c r="AH104" i="16"/>
  <c r="U133" i="16"/>
  <c r="AG129" i="16"/>
  <c r="AI124" i="16"/>
  <c r="AI151" i="16"/>
  <c r="AL148" i="16"/>
  <c r="AH145" i="16"/>
  <c r="T133" i="16"/>
  <c r="AE127" i="16"/>
  <c r="V124" i="16"/>
  <c r="AJ86" i="16"/>
  <c r="AN62" i="16"/>
  <c r="V151" i="16"/>
  <c r="D109" i="16"/>
  <c r="O136" i="16"/>
  <c r="AH123" i="16"/>
  <c r="AI139" i="16"/>
  <c r="N104" i="16"/>
  <c r="AH133" i="16"/>
  <c r="AS127" i="16"/>
  <c r="AG123" i="16"/>
  <c r="X151" i="16"/>
  <c r="AA148" i="16"/>
  <c r="W110" i="16"/>
  <c r="Z110" i="16"/>
  <c r="V135" i="16"/>
  <c r="T127" i="16"/>
  <c r="W124" i="16"/>
  <c r="F83" i="16"/>
  <c r="AI147" i="16"/>
  <c r="U139" i="16"/>
  <c r="X136" i="16"/>
  <c r="AR133" i="16"/>
  <c r="AI130" i="16"/>
  <c r="U151" i="16"/>
  <c r="AG147" i="16"/>
  <c r="X139" i="16"/>
  <c r="E107" i="16"/>
  <c r="X135" i="16"/>
  <c r="V127" i="16"/>
  <c r="AK124" i="16"/>
  <c r="F113" i="16"/>
  <c r="AR104" i="16"/>
  <c r="Z104" i="16"/>
  <c r="W135" i="16"/>
  <c r="AH129" i="16"/>
  <c r="U127" i="16"/>
  <c r="X124" i="16"/>
  <c r="AJ151" i="16"/>
  <c r="AM148" i="16"/>
  <c r="X147" i="16"/>
  <c r="AG133" i="16"/>
  <c r="AJ130" i="16"/>
  <c r="AF127" i="16"/>
  <c r="AF123" i="16"/>
  <c r="Z148" i="16"/>
  <c r="W147" i="16"/>
  <c r="AG139" i="16"/>
  <c r="AJ136" i="16"/>
  <c r="U135" i="16"/>
  <c r="AM136" i="16"/>
  <c r="AI133" i="16"/>
  <c r="U86" i="16"/>
  <c r="AL139" i="16"/>
  <c r="N139" i="16"/>
  <c r="AC136" i="16"/>
  <c r="Q136" i="16"/>
  <c r="S68" i="16"/>
  <c r="AB68" i="16"/>
  <c r="D83" i="16"/>
  <c r="AJ104" i="16"/>
  <c r="F107" i="16"/>
  <c r="AD137" i="16"/>
  <c r="F137" i="16" s="1"/>
  <c r="AJ135" i="16"/>
  <c r="W129" i="16"/>
  <c r="AN136" i="16"/>
  <c r="P74" i="16"/>
  <c r="AJ133" i="16"/>
  <c r="U68" i="16"/>
  <c r="O130" i="16"/>
  <c r="AJ129" i="16"/>
  <c r="X129" i="16"/>
  <c r="D103" i="16"/>
  <c r="AK148" i="16"/>
  <c r="AH147" i="16"/>
  <c r="X142" i="16"/>
  <c r="AG141" i="16"/>
  <c r="AR139" i="16"/>
  <c r="T139" i="16"/>
  <c r="AI136" i="16"/>
  <c r="AR135" i="16"/>
  <c r="T135" i="16"/>
  <c r="AE133" i="16"/>
  <c r="AD127" i="16"/>
  <c r="AG124" i="16"/>
  <c r="AP123" i="16"/>
  <c r="R123" i="16"/>
  <c r="AR86" i="16"/>
  <c r="AM127" i="16"/>
  <c r="O127" i="16"/>
  <c r="AP124" i="16"/>
  <c r="AD124" i="16"/>
  <c r="R124" i="16"/>
  <c r="AM123" i="16"/>
  <c r="AI150" i="16"/>
  <c r="AI142" i="16"/>
  <c r="W142" i="16"/>
  <c r="AR141" i="16"/>
  <c r="AF141" i="16"/>
  <c r="T141" i="16"/>
  <c r="AQ139" i="16"/>
  <c r="AE139" i="16"/>
  <c r="S139" i="16"/>
  <c r="AH136" i="16"/>
  <c r="AQ135" i="16"/>
  <c r="AE135" i="16"/>
  <c r="AP130" i="16"/>
  <c r="R130" i="16"/>
  <c r="E65" i="16"/>
  <c r="AC124" i="16"/>
  <c r="AL123" i="16"/>
  <c r="Y148" i="16"/>
  <c r="AJ142" i="16"/>
  <c r="AS141" i="16"/>
  <c r="AF139" i="16"/>
  <c r="W136" i="16"/>
  <c r="AF135" i="16"/>
  <c r="AQ133" i="16"/>
  <c r="AH130" i="16"/>
  <c r="AP127" i="16"/>
  <c r="R127" i="16"/>
  <c r="AS124" i="16"/>
  <c r="U124" i="16"/>
  <c r="AD123" i="16"/>
  <c r="AR151" i="16"/>
  <c r="AF151" i="16"/>
  <c r="AO150" i="16"/>
  <c r="AI148" i="16"/>
  <c r="W148" i="16"/>
  <c r="AR147" i="16"/>
  <c r="AF147" i="16"/>
  <c r="T147" i="16"/>
  <c r="AQ145" i="16"/>
  <c r="AE145" i="16"/>
  <c r="S145" i="16"/>
  <c r="AH142" i="16"/>
  <c r="V142" i="16"/>
  <c r="AQ141" i="16"/>
  <c r="AE141" i="16"/>
  <c r="S141" i="16"/>
  <c r="AP139" i="16"/>
  <c r="AD139" i="16"/>
  <c r="R139" i="16"/>
  <c r="AS136" i="16"/>
  <c r="AG136" i="16"/>
  <c r="U136" i="16"/>
  <c r="AR130" i="16"/>
  <c r="T130" i="16"/>
  <c r="AL133" i="16"/>
  <c r="W68" i="16"/>
  <c r="Z68" i="16"/>
  <c r="N129" i="16"/>
  <c r="D144" i="16"/>
  <c r="F131" i="16"/>
  <c r="N74" i="16"/>
  <c r="AL68" i="16"/>
  <c r="V86" i="16"/>
  <c r="M80" i="16"/>
  <c r="AJ74" i="16"/>
  <c r="X74" i="16"/>
  <c r="AJ68" i="16"/>
  <c r="AA62" i="16"/>
  <c r="Y104" i="16"/>
  <c r="AH151" i="16"/>
  <c r="D118" i="16"/>
  <c r="AS145" i="16"/>
  <c r="AG145" i="16"/>
  <c r="U145" i="16"/>
  <c r="F114" i="16"/>
  <c r="AD144" i="16"/>
  <c r="F144" i="16" s="1"/>
  <c r="E114" i="16"/>
  <c r="R144" i="16"/>
  <c r="E144" i="16" s="1"/>
  <c r="N98" i="16"/>
  <c r="AI98" i="16"/>
  <c r="E126" i="16"/>
  <c r="E90" i="16"/>
  <c r="AA86" i="16"/>
  <c r="X86" i="16"/>
  <c r="AG86" i="16"/>
  <c r="Y68" i="16"/>
  <c r="E108" i="16"/>
  <c r="AK98" i="16"/>
  <c r="V98" i="16"/>
  <c r="AE74" i="16"/>
  <c r="AB74" i="16"/>
  <c r="V68" i="16"/>
  <c r="Y135" i="16"/>
  <c r="M133" i="16"/>
  <c r="AG104" i="16"/>
  <c r="AG135" i="16"/>
  <c r="F102" i="16"/>
  <c r="AD132" i="16"/>
  <c r="F132" i="16" s="1"/>
  <c r="D89" i="16"/>
  <c r="F85" i="16"/>
  <c r="X80" i="16"/>
  <c r="V80" i="16"/>
  <c r="AG74" i="16"/>
  <c r="E70" i="16"/>
  <c r="AE151" i="16"/>
  <c r="W98" i="16"/>
  <c r="T98" i="16"/>
  <c r="E91" i="16"/>
  <c r="AD143" i="16"/>
  <c r="D106" i="16"/>
  <c r="E102" i="16"/>
  <c r="D125" i="16"/>
  <c r="AS104" i="16"/>
  <c r="AS135" i="16"/>
  <c r="AN123" i="16"/>
  <c r="D107" i="16"/>
  <c r="M137" i="16"/>
  <c r="D137" i="16" s="1"/>
  <c r="AK141" i="16"/>
  <c r="AJ139" i="16"/>
  <c r="AS98" i="16"/>
  <c r="AQ151" i="16"/>
  <c r="V104" i="16"/>
  <c r="V136" i="16"/>
  <c r="F117" i="16"/>
  <c r="AD147" i="16"/>
  <c r="P110" i="16"/>
  <c r="D114" i="16"/>
  <c r="U110" i="16"/>
  <c r="U141" i="16"/>
  <c r="AO92" i="16"/>
  <c r="X110" i="16"/>
  <c r="X143" i="16"/>
  <c r="D113" i="16"/>
  <c r="D101" i="16"/>
  <c r="M131" i="16"/>
  <c r="D131" i="16" s="1"/>
  <c r="AE98" i="16"/>
  <c r="P136" i="16"/>
  <c r="AH135" i="16"/>
  <c r="S131" i="16"/>
  <c r="E131" i="16" s="1"/>
  <c r="R137" i="16"/>
  <c r="AE129" i="16"/>
  <c r="AN110" i="16"/>
  <c r="X104" i="16"/>
  <c r="AA104" i="16"/>
  <c r="AA137" i="16"/>
  <c r="W145" i="16"/>
  <c r="AN143" i="16"/>
  <c r="AL136" i="16"/>
  <c r="AK130" i="16"/>
  <c r="AQ124" i="16"/>
  <c r="S124" i="16"/>
  <c r="S62" i="16"/>
  <c r="D99" i="16"/>
  <c r="M129" i="16"/>
  <c r="D112" i="16"/>
  <c r="V147" i="16"/>
  <c r="Z142" i="16"/>
  <c r="D132" i="16"/>
  <c r="S104" i="16"/>
  <c r="S135" i="16"/>
  <c r="E103" i="16"/>
  <c r="S133" i="16"/>
  <c r="S132" i="16"/>
  <c r="E132" i="16" s="1"/>
  <c r="R138" i="16"/>
  <c r="E138" i="16" s="1"/>
  <c r="N136" i="16"/>
  <c r="N135" i="16"/>
  <c r="N130" i="16"/>
  <c r="AL127" i="16"/>
  <c r="O68" i="16"/>
  <c r="Q13" i="16"/>
  <c r="Q86" i="16"/>
  <c r="AP80" i="16"/>
  <c r="T74" i="16"/>
  <c r="AF68" i="16"/>
  <c r="T68" i="16"/>
  <c r="S116" i="16"/>
  <c r="AP104" i="16"/>
  <c r="R104" i="16"/>
  <c r="U98" i="16"/>
  <c r="D90" i="16"/>
  <c r="AQ86" i="16"/>
  <c r="F88" i="16"/>
  <c r="AN86" i="16"/>
  <c r="D84" i="16"/>
  <c r="AK74" i="16"/>
  <c r="Y74" i="16"/>
  <c r="AQ74" i="16"/>
  <c r="D71" i="16"/>
  <c r="AE68" i="16"/>
  <c r="AS62" i="16"/>
  <c r="AP62" i="16"/>
  <c r="F118" i="16"/>
  <c r="D108" i="16"/>
  <c r="AO104" i="16"/>
  <c r="Q104" i="16"/>
  <c r="D102" i="16"/>
  <c r="AC98" i="16"/>
  <c r="Q98" i="16"/>
  <c r="O86" i="16"/>
  <c r="D85" i="16"/>
  <c r="T116" i="16"/>
  <c r="N116" i="16"/>
  <c r="AD104" i="16"/>
  <c r="AN104" i="16"/>
  <c r="AB104" i="16"/>
  <c r="P104" i="16"/>
  <c r="AQ98" i="16"/>
  <c r="AQ130" i="16"/>
  <c r="AN98" i="16"/>
  <c r="AN129" i="16"/>
  <c r="AB98" i="16"/>
  <c r="AB129" i="16"/>
  <c r="Z86" i="16"/>
  <c r="AL86" i="16"/>
  <c r="N86" i="16"/>
  <c r="E82" i="16"/>
  <c r="AF74" i="16"/>
  <c r="Q74" i="16"/>
  <c r="AO68" i="16"/>
  <c r="W62" i="16"/>
  <c r="D121" i="16"/>
  <c r="E113" i="16"/>
  <c r="AC104" i="16"/>
  <c r="AM104" i="16"/>
  <c r="AJ98" i="16"/>
  <c r="AD98" i="16"/>
  <c r="E100" i="16"/>
  <c r="O98" i="16"/>
  <c r="D91" i="16"/>
  <c r="AQ104" i="16"/>
  <c r="AR98" i="16"/>
  <c r="AL98" i="16"/>
  <c r="Z98" i="16"/>
  <c r="E89" i="16"/>
  <c r="D88" i="16"/>
  <c r="Y80" i="16"/>
  <c r="O74" i="16"/>
  <c r="AA74" i="16"/>
  <c r="T86" i="16"/>
  <c r="AC80" i="16"/>
  <c r="AL74" i="16"/>
  <c r="AI68" i="16"/>
  <c r="F58" i="16"/>
  <c r="E58" i="16"/>
  <c r="AA56" i="16"/>
  <c r="O56" i="16"/>
  <c r="AM50" i="16"/>
  <c r="AA50" i="16"/>
  <c r="O50" i="16"/>
  <c r="AS44" i="16"/>
  <c r="F46" i="16"/>
  <c r="AM44" i="16"/>
  <c r="AA44" i="16"/>
  <c r="O44" i="16"/>
  <c r="AN32" i="16"/>
  <c r="AK32" i="16"/>
  <c r="Y32" i="16"/>
  <c r="T23" i="17"/>
  <c r="S16" i="17"/>
  <c r="AL56" i="16"/>
  <c r="Z56" i="16"/>
  <c r="AB50" i="16"/>
  <c r="AL50" i="16"/>
  <c r="Z50" i="16"/>
  <c r="N50" i="16"/>
  <c r="AL44" i="16"/>
  <c r="N44" i="16"/>
  <c r="AJ32" i="16"/>
  <c r="AS74" i="16"/>
  <c r="AS68" i="16"/>
  <c r="AP68" i="16"/>
  <c r="M56" i="16"/>
  <c r="E53" i="16"/>
  <c r="AK50" i="16"/>
  <c r="D51" i="16"/>
  <c r="P44" i="16"/>
  <c r="AK44" i="16"/>
  <c r="Y44" i="16"/>
  <c r="F41" i="16"/>
  <c r="E41" i="16"/>
  <c r="AI32" i="16"/>
  <c r="W32" i="16"/>
  <c r="S32" i="17"/>
  <c r="U27" i="17"/>
  <c r="U22" i="17"/>
  <c r="Q13" i="17"/>
  <c r="T13" i="17" s="1"/>
  <c r="U14" i="17"/>
  <c r="U56" i="16"/>
  <c r="AO50" i="16"/>
  <c r="AJ50" i="16"/>
  <c r="X50" i="16"/>
  <c r="F47" i="16"/>
  <c r="E47" i="16"/>
  <c r="AJ44" i="16"/>
  <c r="X44" i="16"/>
  <c r="AH32" i="16"/>
  <c r="V32" i="16"/>
  <c r="AS151" i="16"/>
  <c r="E120" i="16"/>
  <c r="X148" i="16"/>
  <c r="AF110" i="16"/>
  <c r="AM110" i="16"/>
  <c r="F108" i="16"/>
  <c r="M104" i="16"/>
  <c r="AI104" i="16"/>
  <c r="W104" i="16"/>
  <c r="AG98" i="16"/>
  <c r="E101" i="16"/>
  <c r="AM98" i="16"/>
  <c r="AA98" i="16"/>
  <c r="X98" i="16"/>
  <c r="Z80" i="16"/>
  <c r="N80" i="16"/>
  <c r="D78" i="16"/>
  <c r="AN74" i="16"/>
  <c r="AG13" i="16"/>
  <c r="V62" i="16"/>
  <c r="D58" i="16"/>
  <c r="W56" i="16"/>
  <c r="F53" i="16"/>
  <c r="AI50" i="16"/>
  <c r="W50" i="16"/>
  <c r="AC44" i="16"/>
  <c r="Z44" i="16"/>
  <c r="D46" i="16"/>
  <c r="AI44" i="16"/>
  <c r="W44" i="16"/>
  <c r="F36" i="16"/>
  <c r="E36" i="16"/>
  <c r="U32" i="16"/>
  <c r="V30" i="17"/>
  <c r="S26" i="17"/>
  <c r="U20" i="17"/>
  <c r="V56" i="16"/>
  <c r="F54" i="16"/>
  <c r="E54" i="16"/>
  <c r="AH50" i="16"/>
  <c r="AH44" i="16"/>
  <c r="V44" i="16"/>
  <c r="F42" i="16"/>
  <c r="E42" i="16"/>
  <c r="AJ38" i="16"/>
  <c r="AF32" i="16"/>
  <c r="T32" i="16"/>
  <c r="V29" i="17"/>
  <c r="S20" i="17"/>
  <c r="AS50" i="16"/>
  <c r="AG50" i="16"/>
  <c r="U50" i="16"/>
  <c r="F48" i="16"/>
  <c r="E48" i="16"/>
  <c r="AG44" i="16"/>
  <c r="U44" i="16"/>
  <c r="D35" i="16"/>
  <c r="AE32" i="16"/>
  <c r="S32" i="16"/>
  <c r="U29" i="17"/>
  <c r="U25" i="17"/>
  <c r="U19" i="17"/>
  <c r="Y50" i="16"/>
  <c r="D53" i="16"/>
  <c r="V50" i="16"/>
  <c r="AF50" i="16"/>
  <c r="T50" i="16"/>
  <c r="D47" i="16"/>
  <c r="E46" i="16"/>
  <c r="AR44" i="16"/>
  <c r="T44" i="16"/>
  <c r="E43" i="16"/>
  <c r="D41" i="16"/>
  <c r="E37" i="16"/>
  <c r="X32" i="16"/>
  <c r="AD32" i="16"/>
  <c r="R32" i="16"/>
  <c r="S29" i="17"/>
  <c r="S25" i="17"/>
  <c r="V18" i="17"/>
  <c r="AE56" i="16"/>
  <c r="E57" i="16"/>
  <c r="F55" i="16"/>
  <c r="E55" i="16"/>
  <c r="AQ50" i="16"/>
  <c r="AE50" i="16"/>
  <c r="S50" i="16"/>
  <c r="F49" i="16"/>
  <c r="E49" i="16"/>
  <c r="AQ44" i="16"/>
  <c r="AE44" i="16"/>
  <c r="S44" i="16"/>
  <c r="F43" i="16"/>
  <c r="T24" i="17"/>
  <c r="U18" i="17"/>
  <c r="AR50" i="16"/>
  <c r="F51" i="16"/>
  <c r="R50" i="16"/>
  <c r="F45" i="16"/>
  <c r="R44" i="16"/>
  <c r="T38" i="16"/>
  <c r="D36" i="16"/>
  <c r="U28" i="17"/>
  <c r="S24" i="17"/>
  <c r="T18" i="17"/>
  <c r="D60" i="16"/>
  <c r="D54" i="16"/>
  <c r="AC50" i="16"/>
  <c r="Q50" i="16"/>
  <c r="D48" i="16"/>
  <c r="AF44" i="16"/>
  <c r="AO44" i="16"/>
  <c r="Q44" i="16"/>
  <c r="D42" i="16"/>
  <c r="O32" i="16"/>
  <c r="T34" i="17"/>
  <c r="T28" i="17"/>
  <c r="V23" i="17"/>
  <c r="V17" i="17"/>
  <c r="P56" i="16"/>
  <c r="F52" i="16"/>
  <c r="E52" i="16"/>
  <c r="AN50" i="16"/>
  <c r="P50" i="16"/>
  <c r="M44" i="16"/>
  <c r="AN44" i="16"/>
  <c r="AB44" i="16"/>
  <c r="F40" i="16"/>
  <c r="AL32" i="16"/>
  <c r="N32" i="16"/>
  <c r="S33" i="17"/>
  <c r="S28" i="17"/>
  <c r="U23" i="17"/>
  <c r="U17" i="17"/>
  <c r="S15" i="17"/>
  <c r="N169" i="16"/>
  <c r="N173" i="16"/>
  <c r="O173" i="16" s="1"/>
  <c r="P173" i="16" s="1"/>
  <c r="Q173" i="16" s="1"/>
  <c r="R173" i="16" s="1"/>
  <c r="AR157" i="16"/>
  <c r="N172" i="16"/>
  <c r="O172" i="16" s="1"/>
  <c r="P172" i="16" s="1"/>
  <c r="Q172" i="16" s="1"/>
  <c r="R172" i="16" s="1"/>
  <c r="N175" i="16"/>
  <c r="O175" i="16" s="1"/>
  <c r="P175" i="16" s="1"/>
  <c r="Q175" i="16" s="1"/>
  <c r="R175" i="16" s="1"/>
  <c r="O165" i="16"/>
  <c r="N174" i="16"/>
  <c r="O174" i="16" s="1"/>
  <c r="P174" i="16" s="1"/>
  <c r="Q174" i="16" s="1"/>
  <c r="R174" i="16" s="1"/>
  <c r="AR156" i="16"/>
  <c r="M168" i="16"/>
  <c r="M171" i="16"/>
  <c r="AQ160" i="16"/>
  <c r="AR160" i="16" s="1"/>
  <c r="AS160" i="16" s="1"/>
  <c r="N166" i="16"/>
  <c r="AP159" i="16"/>
  <c r="L158" i="16"/>
  <c r="AR153" i="16"/>
  <c r="O167" i="16"/>
  <c r="M179" i="16"/>
  <c r="M29" i="16" s="1"/>
  <c r="AQ161" i="16"/>
  <c r="AR161" i="16" s="1"/>
  <c r="AS161" i="16" s="1"/>
  <c r="L152" i="16"/>
  <c r="AP154" i="16"/>
  <c r="E125" i="16"/>
  <c r="D158" i="16"/>
  <c r="F125" i="16"/>
  <c r="D143" i="16"/>
  <c r="F152" i="16"/>
  <c r="F126" i="16"/>
  <c r="AQ155" i="16"/>
  <c r="D152" i="16"/>
  <c r="M151" i="16"/>
  <c r="AF116" i="16"/>
  <c r="E121" i="16"/>
  <c r="R151" i="16"/>
  <c r="E152" i="16"/>
  <c r="F138" i="16"/>
  <c r="AP151" i="16"/>
  <c r="F121" i="16"/>
  <c r="AQ116" i="16"/>
  <c r="AA116" i="16"/>
  <c r="AJ116" i="16"/>
  <c r="AJ149" i="16"/>
  <c r="T149" i="16"/>
  <c r="AO116" i="16"/>
  <c r="Y116" i="16"/>
  <c r="E119" i="16"/>
  <c r="AL116" i="16"/>
  <c r="V116" i="16"/>
  <c r="F120" i="16"/>
  <c r="F119" i="16"/>
  <c r="AK116" i="16"/>
  <c r="U116" i="16"/>
  <c r="AR116" i="16"/>
  <c r="AB116" i="16"/>
  <c r="AB149" i="16"/>
  <c r="P116" i="16"/>
  <c r="D119" i="16"/>
  <c r="AI116" i="16"/>
  <c r="E115" i="16"/>
  <c r="AS116" i="16"/>
  <c r="AC116" i="16"/>
  <c r="M116" i="16"/>
  <c r="AJ110" i="16"/>
  <c r="E111" i="16"/>
  <c r="AD116" i="16"/>
  <c r="AI110" i="16"/>
  <c r="S110" i="16"/>
  <c r="E106" i="16"/>
  <c r="T104" i="16"/>
  <c r="E109" i="16"/>
  <c r="AP116" i="16"/>
  <c r="Z116" i="16"/>
  <c r="AG110" i="16"/>
  <c r="Q110" i="16"/>
  <c r="E118" i="16"/>
  <c r="AH110" i="16"/>
  <c r="R110" i="16"/>
  <c r="E112" i="16"/>
  <c r="AN116" i="16"/>
  <c r="X116" i="16"/>
  <c r="AE110" i="16"/>
  <c r="O110" i="16"/>
  <c r="AK104" i="16"/>
  <c r="U104" i="16"/>
  <c r="D126" i="16"/>
  <c r="AM116" i="16"/>
  <c r="W116" i="16"/>
  <c r="AD110" i="16"/>
  <c r="N110" i="16"/>
  <c r="F115" i="16"/>
  <c r="AS110" i="16"/>
  <c r="AC110" i="16"/>
  <c r="D111" i="16"/>
  <c r="M110" i="16"/>
  <c r="AE104" i="16"/>
  <c r="O104" i="16"/>
  <c r="D115" i="16"/>
  <c r="F112" i="16"/>
  <c r="AR110" i="16"/>
  <c r="AB110" i="16"/>
  <c r="F109" i="16"/>
  <c r="F105" i="16"/>
  <c r="AH116" i="16"/>
  <c r="R116" i="16"/>
  <c r="AQ110" i="16"/>
  <c r="AA110" i="16"/>
  <c r="AO110" i="16"/>
  <c r="F103" i="16"/>
  <c r="D120" i="16"/>
  <c r="AG116" i="16"/>
  <c r="Q116" i="16"/>
  <c r="AP110" i="16"/>
  <c r="Y110" i="16"/>
  <c r="D105" i="16"/>
  <c r="AE116" i="16"/>
  <c r="O116" i="16"/>
  <c r="AL110" i="16"/>
  <c r="V110" i="16"/>
  <c r="AM19" i="16"/>
  <c r="W19" i="16"/>
  <c r="AF104" i="16"/>
  <c r="AH98" i="16"/>
  <c r="R98" i="16"/>
  <c r="E99" i="16"/>
  <c r="D94" i="16"/>
  <c r="E84" i="16"/>
  <c r="F101" i="16"/>
  <c r="AK19" i="16"/>
  <c r="U19" i="16"/>
  <c r="AS18" i="16"/>
  <c r="AC18" i="16"/>
  <c r="M18" i="16"/>
  <c r="D96" i="16"/>
  <c r="F72" i="16"/>
  <c r="F106" i="16"/>
  <c r="AF98" i="16"/>
  <c r="P98" i="16"/>
  <c r="AJ19" i="16"/>
  <c r="T19" i="16"/>
  <c r="AR18" i="16"/>
  <c r="AB18" i="16"/>
  <c r="AF17" i="16"/>
  <c r="P17" i="16"/>
  <c r="P92" i="16"/>
  <c r="AI19" i="16"/>
  <c r="AQ18" i="16"/>
  <c r="AA18" i="16"/>
  <c r="AE17" i="16"/>
  <c r="O17" i="16"/>
  <c r="AK15" i="16"/>
  <c r="AK92" i="16"/>
  <c r="U15" i="16"/>
  <c r="U92" i="16"/>
  <c r="F91" i="16"/>
  <c r="AH19" i="16"/>
  <c r="R19" i="16"/>
  <c r="AQ16" i="16"/>
  <c r="AQ92" i="16"/>
  <c r="AA16" i="16"/>
  <c r="AP98" i="16"/>
  <c r="AG19" i="16"/>
  <c r="Q19" i="16"/>
  <c r="AO18" i="16"/>
  <c r="Y18" i="16"/>
  <c r="AS17" i="16"/>
  <c r="AC17" i="16"/>
  <c r="M17" i="16"/>
  <c r="M92" i="16"/>
  <c r="AP16" i="16"/>
  <c r="Z16" i="16"/>
  <c r="E93" i="16"/>
  <c r="AM92" i="16"/>
  <c r="E117" i="16"/>
  <c r="AF19" i="16"/>
  <c r="P19" i="16"/>
  <c r="F95" i="16"/>
  <c r="AF92" i="16"/>
  <c r="F87" i="16"/>
  <c r="AE86" i="16"/>
  <c r="AD74" i="16"/>
  <c r="F75" i="16"/>
  <c r="D117" i="16"/>
  <c r="D95" i="16"/>
  <c r="AN16" i="16"/>
  <c r="AN92" i="16"/>
  <c r="X16" i="16"/>
  <c r="Q92" i="16"/>
  <c r="Y92" i="16"/>
  <c r="D67" i="16"/>
  <c r="T110" i="16"/>
  <c r="F100" i="16"/>
  <c r="M98" i="16"/>
  <c r="AD19" i="16"/>
  <c r="N19" i="16"/>
  <c r="W92" i="16"/>
  <c r="F111" i="16"/>
  <c r="AO98" i="16"/>
  <c r="Y98" i="16"/>
  <c r="D97" i="16"/>
  <c r="AK18" i="16"/>
  <c r="U18" i="16"/>
  <c r="AE92" i="16"/>
  <c r="O92" i="16"/>
  <c r="F90" i="16"/>
  <c r="F79" i="16"/>
  <c r="AP74" i="16"/>
  <c r="D100" i="16"/>
  <c r="F99" i="16"/>
  <c r="AJ18" i="16"/>
  <c r="T18" i="16"/>
  <c r="AN17" i="16"/>
  <c r="X17" i="16"/>
  <c r="AD15" i="16"/>
  <c r="F93" i="16"/>
  <c r="AD92" i="16"/>
  <c r="N15" i="16"/>
  <c r="N92" i="16"/>
  <c r="D93" i="16"/>
  <c r="AI18" i="16"/>
  <c r="AM17" i="16"/>
  <c r="W17" i="16"/>
  <c r="AS92" i="16"/>
  <c r="AC92" i="16"/>
  <c r="AP19" i="16"/>
  <c r="Z19" i="16"/>
  <c r="F97" i="16"/>
  <c r="AH18" i="16"/>
  <c r="R18" i="16"/>
  <c r="E96" i="16"/>
  <c r="AL17" i="16"/>
  <c r="V17" i="16"/>
  <c r="E95" i="16"/>
  <c r="AI16" i="16"/>
  <c r="S16" i="16"/>
  <c r="AR15" i="16"/>
  <c r="AR92" i="16"/>
  <c r="AB15" i="16"/>
  <c r="AB92" i="16"/>
  <c r="AO19" i="16"/>
  <c r="Y19" i="16"/>
  <c r="E97" i="16"/>
  <c r="AH92" i="16"/>
  <c r="E94" i="16"/>
  <c r="E105" i="16"/>
  <c r="AN19" i="16"/>
  <c r="X19" i="16"/>
  <c r="AF18" i="16"/>
  <c r="AJ17" i="16"/>
  <c r="AG16" i="16"/>
  <c r="F94" i="16"/>
  <c r="AG92" i="16"/>
  <c r="Q16" i="16"/>
  <c r="AP92" i="16"/>
  <c r="Z92" i="16"/>
  <c r="AH86" i="16"/>
  <c r="AQ19" i="16"/>
  <c r="AA19" i="16"/>
  <c r="AL18" i="16"/>
  <c r="V18" i="16"/>
  <c r="AG17" i="16"/>
  <c r="Q17" i="16"/>
  <c r="AR16" i="16"/>
  <c r="AB16" i="16"/>
  <c r="AM15" i="16"/>
  <c r="W15" i="16"/>
  <c r="F84" i="16"/>
  <c r="E79" i="16"/>
  <c r="E78" i="16"/>
  <c r="E77" i="16"/>
  <c r="AH68" i="16"/>
  <c r="R68" i="16"/>
  <c r="E69" i="16"/>
  <c r="AP13" i="16"/>
  <c r="Z13" i="16"/>
  <c r="AH9" i="16"/>
  <c r="R9" i="16"/>
  <c r="R62" i="16"/>
  <c r="E63" i="16"/>
  <c r="AL15" i="16"/>
  <c r="V15" i="16"/>
  <c r="E88" i="16"/>
  <c r="AF86" i="16"/>
  <c r="P86" i="16"/>
  <c r="AP86" i="16"/>
  <c r="AJ80" i="16"/>
  <c r="T80" i="16"/>
  <c r="R80" i="16"/>
  <c r="AG68" i="16"/>
  <c r="Q68" i="16"/>
  <c r="AO13" i="16"/>
  <c r="Y13" i="16"/>
  <c r="AM12" i="16"/>
  <c r="W12" i="16"/>
  <c r="S18" i="16"/>
  <c r="AD17" i="16"/>
  <c r="N17" i="16"/>
  <c r="AO16" i="16"/>
  <c r="Y16" i="16"/>
  <c r="AJ15" i="16"/>
  <c r="T15" i="16"/>
  <c r="E81" i="16"/>
  <c r="F77" i="16"/>
  <c r="AC74" i="16"/>
  <c r="M74" i="16"/>
  <c r="E71" i="16"/>
  <c r="AM13" i="16"/>
  <c r="W13" i="16"/>
  <c r="AE9" i="16"/>
  <c r="F63" i="16"/>
  <c r="O9" i="16"/>
  <c r="O62" i="16"/>
  <c r="AI15" i="16"/>
  <c r="S15" i="16"/>
  <c r="AS86" i="16"/>
  <c r="AC86" i="16"/>
  <c r="M86" i="16"/>
  <c r="O80" i="16"/>
  <c r="AG80" i="16"/>
  <c r="Q80" i="16"/>
  <c r="D79" i="16"/>
  <c r="D76" i="16"/>
  <c r="AD68" i="16"/>
  <c r="N68" i="16"/>
  <c r="D69" i="16"/>
  <c r="AJ12" i="16"/>
  <c r="T12" i="16"/>
  <c r="AF10" i="16"/>
  <c r="P10" i="16"/>
  <c r="AL19" i="16"/>
  <c r="V19" i="16"/>
  <c r="AG18" i="16"/>
  <c r="Q18" i="16"/>
  <c r="AR17" i="16"/>
  <c r="AB17" i="16"/>
  <c r="AM16" i="16"/>
  <c r="W16" i="16"/>
  <c r="AH15" i="16"/>
  <c r="R15" i="16"/>
  <c r="R92" i="16"/>
  <c r="D82" i="16"/>
  <c r="E72" i="16"/>
  <c r="P68" i="16"/>
  <c r="F70" i="16"/>
  <c r="AH11" i="16"/>
  <c r="R11" i="16"/>
  <c r="P18" i="16"/>
  <c r="AQ17" i="16"/>
  <c r="AA17" i="16"/>
  <c r="AL16" i="16"/>
  <c r="V16" i="16"/>
  <c r="AG15" i="16"/>
  <c r="Q15" i="16"/>
  <c r="AE80" i="16"/>
  <c r="AR74" i="16"/>
  <c r="Z74" i="16"/>
  <c r="E73" i="16"/>
  <c r="AC68" i="16"/>
  <c r="M68" i="16"/>
  <c r="D70" i="16"/>
  <c r="AR68" i="16"/>
  <c r="AJ13" i="16"/>
  <c r="T13" i="16"/>
  <c r="AD62" i="16"/>
  <c r="AR9" i="16"/>
  <c r="AR62" i="16"/>
  <c r="AB9" i="16"/>
  <c r="AB62" i="16"/>
  <c r="AJ62" i="16"/>
  <c r="AE18" i="16"/>
  <c r="O18" i="16"/>
  <c r="AP17" i="16"/>
  <c r="Z17" i="16"/>
  <c r="AK16" i="16"/>
  <c r="U16" i="16"/>
  <c r="AF15" i="16"/>
  <c r="P15" i="16"/>
  <c r="AA92" i="16"/>
  <c r="E87" i="16"/>
  <c r="F81" i="16"/>
  <c r="AD80" i="16"/>
  <c r="AR80" i="16"/>
  <c r="F71" i="16"/>
  <c r="F69" i="16"/>
  <c r="AG12" i="16"/>
  <c r="Q12" i="16"/>
  <c r="AH62" i="16"/>
  <c r="S19" i="16"/>
  <c r="AD18" i="16"/>
  <c r="N18" i="16"/>
  <c r="AO17" i="16"/>
  <c r="Y17" i="16"/>
  <c r="AJ16" i="16"/>
  <c r="T16" i="16"/>
  <c r="AE15" i="16"/>
  <c r="O15" i="16"/>
  <c r="F89" i="16"/>
  <c r="AO86" i="16"/>
  <c r="Y86" i="16"/>
  <c r="D87" i="16"/>
  <c r="AD86" i="16"/>
  <c r="AN80" i="16"/>
  <c r="AS80" i="16"/>
  <c r="AQ80" i="16"/>
  <c r="AO74" i="16"/>
  <c r="AQ68" i="16"/>
  <c r="AA68" i="16"/>
  <c r="AE11" i="16"/>
  <c r="O11" i="16"/>
  <c r="D65" i="16"/>
  <c r="AR10" i="16"/>
  <c r="AB10" i="16"/>
  <c r="Z62" i="16"/>
  <c r="D63" i="16"/>
  <c r="AE62" i="16"/>
  <c r="AH16" i="16"/>
  <c r="R16" i="16"/>
  <c r="AS15" i="16"/>
  <c r="AC15" i="16"/>
  <c r="M15" i="16"/>
  <c r="X92" i="16"/>
  <c r="AM86" i="16"/>
  <c r="W86" i="16"/>
  <c r="E85" i="16"/>
  <c r="AA80" i="16"/>
  <c r="AM74" i="16"/>
  <c r="W74" i="16"/>
  <c r="V74" i="16"/>
  <c r="F73" i="16"/>
  <c r="D72" i="16"/>
  <c r="F64" i="16"/>
  <c r="AN9" i="16"/>
  <c r="X9" i="16"/>
  <c r="X62" i="16"/>
  <c r="AS12" i="16"/>
  <c r="AC12" i="16"/>
  <c r="M12" i="16"/>
  <c r="AO10" i="16"/>
  <c r="Y10" i="16"/>
  <c r="AM9" i="16"/>
  <c r="AM62" i="16"/>
  <c r="W9" i="16"/>
  <c r="AE19" i="16"/>
  <c r="O19" i="16"/>
  <c r="AP18" i="16"/>
  <c r="Z18" i="16"/>
  <c r="AK17" i="16"/>
  <c r="U17" i="16"/>
  <c r="AF16" i="16"/>
  <c r="P16" i="16"/>
  <c r="AQ15" i="16"/>
  <c r="AA15" i="16"/>
  <c r="AL92" i="16"/>
  <c r="V92" i="16"/>
  <c r="AM68" i="16"/>
  <c r="AD13" i="16"/>
  <c r="F67" i="16"/>
  <c r="N13" i="16"/>
  <c r="AN10" i="16"/>
  <c r="X10" i="16"/>
  <c r="Q62" i="16"/>
  <c r="F61" i="16"/>
  <c r="T17" i="16"/>
  <c r="AE16" i="16"/>
  <c r="O16" i="16"/>
  <c r="AP15" i="16"/>
  <c r="Z15" i="16"/>
  <c r="AK68" i="16"/>
  <c r="AS13" i="16"/>
  <c r="AC13" i="16"/>
  <c r="M13" i="16"/>
  <c r="F66" i="16"/>
  <c r="AP11" i="16"/>
  <c r="Z11" i="16"/>
  <c r="M62" i="16"/>
  <c r="AS19" i="16"/>
  <c r="AC19" i="16"/>
  <c r="M19" i="16"/>
  <c r="AN18" i="16"/>
  <c r="X18" i="16"/>
  <c r="F96" i="16"/>
  <c r="AI17" i="16"/>
  <c r="S17" i="16"/>
  <c r="AD16" i="16"/>
  <c r="N16" i="16"/>
  <c r="AO15" i="16"/>
  <c r="Y15" i="16"/>
  <c r="AJ92" i="16"/>
  <c r="T92" i="16"/>
  <c r="AI86" i="16"/>
  <c r="S86" i="16"/>
  <c r="E83" i="16"/>
  <c r="AK80" i="16"/>
  <c r="U80" i="16"/>
  <c r="AM80" i="16"/>
  <c r="W80" i="16"/>
  <c r="AI74" i="16"/>
  <c r="S74" i="16"/>
  <c r="D66" i="16"/>
  <c r="AR19" i="16"/>
  <c r="AB19" i="16"/>
  <c r="AM18" i="16"/>
  <c r="W18" i="16"/>
  <c r="AH17" i="16"/>
  <c r="R17" i="16"/>
  <c r="AS16" i="16"/>
  <c r="AC16" i="16"/>
  <c r="M16" i="16"/>
  <c r="AN15" i="16"/>
  <c r="X15" i="16"/>
  <c r="AI92" i="16"/>
  <c r="S92" i="16"/>
  <c r="R86" i="16"/>
  <c r="E76" i="16"/>
  <c r="AO12" i="16"/>
  <c r="Y12" i="16"/>
  <c r="AN11" i="16"/>
  <c r="F82" i="16"/>
  <c r="F76" i="16"/>
  <c r="AL13" i="16"/>
  <c r="V13" i="16"/>
  <c r="AL12" i="16"/>
  <c r="V12" i="16"/>
  <c r="AM11" i="16"/>
  <c r="W11" i="16"/>
  <c r="AK10" i="16"/>
  <c r="U10" i="16"/>
  <c r="AJ9" i="16"/>
  <c r="T9" i="16"/>
  <c r="D77" i="16"/>
  <c r="AK12" i="16"/>
  <c r="U12" i="16"/>
  <c r="AL11" i="16"/>
  <c r="V11" i="16"/>
  <c r="AJ10" i="16"/>
  <c r="T10" i="16"/>
  <c r="AI9" i="16"/>
  <c r="AI62" i="16"/>
  <c r="S9" i="16"/>
  <c r="AN68" i="16"/>
  <c r="X68" i="16"/>
  <c r="AJ11" i="16"/>
  <c r="T11" i="16"/>
  <c r="AH10" i="16"/>
  <c r="R10" i="16"/>
  <c r="AG9" i="16"/>
  <c r="AG62" i="16"/>
  <c r="Q9" i="16"/>
  <c r="AH13" i="16"/>
  <c r="R13" i="16"/>
  <c r="AH12" i="16"/>
  <c r="R12" i="16"/>
  <c r="AI11" i="16"/>
  <c r="S11" i="16"/>
  <c r="AF9" i="16"/>
  <c r="P9" i="16"/>
  <c r="P62" i="16"/>
  <c r="AF80" i="16"/>
  <c r="P80" i="16"/>
  <c r="AF13" i="16"/>
  <c r="P13" i="16"/>
  <c r="AG11" i="16"/>
  <c r="Q11" i="16"/>
  <c r="AE10" i="16"/>
  <c r="O10" i="16"/>
  <c r="D75" i="16"/>
  <c r="AE12" i="16"/>
  <c r="O12" i="16"/>
  <c r="AF11" i="16"/>
  <c r="P11" i="16"/>
  <c r="AD10" i="16"/>
  <c r="N10" i="16"/>
  <c r="AS9" i="16"/>
  <c r="AC9" i="16"/>
  <c r="AC62" i="16"/>
  <c r="M9" i="16"/>
  <c r="T62" i="16"/>
  <c r="AR13" i="16"/>
  <c r="AB13" i="16"/>
  <c r="AR12" i="16"/>
  <c r="AB12" i="16"/>
  <c r="AS11" i="16"/>
  <c r="AC11" i="16"/>
  <c r="M11" i="16"/>
  <c r="AQ10" i="16"/>
  <c r="AA10" i="16"/>
  <c r="AP9" i="16"/>
  <c r="Z9" i="16"/>
  <c r="AI80" i="16"/>
  <c r="S80" i="16"/>
  <c r="AQ13" i="16"/>
  <c r="AA13" i="16"/>
  <c r="AQ12" i="16"/>
  <c r="AA12" i="16"/>
  <c r="AR11" i="16"/>
  <c r="AB11" i="16"/>
  <c r="AP10" i="16"/>
  <c r="Z10" i="16"/>
  <c r="AK62" i="16"/>
  <c r="N62" i="16"/>
  <c r="F78" i="16"/>
  <c r="AH74" i="16"/>
  <c r="R74" i="16"/>
  <c r="E75" i="16"/>
  <c r="E67" i="16"/>
  <c r="AN12" i="16"/>
  <c r="X12" i="16"/>
  <c r="E66" i="16"/>
  <c r="AM10" i="16"/>
  <c r="W10" i="16"/>
  <c r="E64" i="16"/>
  <c r="AL9" i="16"/>
  <c r="AL62" i="16"/>
  <c r="V9" i="16"/>
  <c r="AF62" i="16"/>
  <c r="AI13" i="16"/>
  <c r="S13" i="16"/>
  <c r="AD12" i="16"/>
  <c r="N12" i="16"/>
  <c r="AO11" i="16"/>
  <c r="Y11" i="16"/>
  <c r="AG10" i="16"/>
  <c r="Q10" i="16"/>
  <c r="AO9" i="16"/>
  <c r="AO62" i="16"/>
  <c r="Y9" i="16"/>
  <c r="Y62" i="16"/>
  <c r="E60" i="16"/>
  <c r="AD56" i="16"/>
  <c r="N56" i="16"/>
  <c r="AS56" i="16"/>
  <c r="AC56" i="16"/>
  <c r="AR56" i="16"/>
  <c r="AB56" i="16"/>
  <c r="AQ56" i="16"/>
  <c r="AE13" i="16"/>
  <c r="O13" i="16"/>
  <c r="AP12" i="16"/>
  <c r="Z12" i="16"/>
  <c r="AK11" i="16"/>
  <c r="U11" i="16"/>
  <c r="AS10" i="16"/>
  <c r="AC10" i="16"/>
  <c r="M10" i="16"/>
  <c r="AK9" i="16"/>
  <c r="U9" i="16"/>
  <c r="F60" i="16"/>
  <c r="AK56" i="16"/>
  <c r="AN56" i="16"/>
  <c r="X56" i="16"/>
  <c r="AO56" i="16"/>
  <c r="Y56" i="16"/>
  <c r="AM56" i="16"/>
  <c r="E61" i="16"/>
  <c r="AJ56" i="16"/>
  <c r="T56" i="16"/>
  <c r="AN13" i="16"/>
  <c r="X13" i="16"/>
  <c r="AI12" i="16"/>
  <c r="S12" i="16"/>
  <c r="AD11" i="16"/>
  <c r="F65" i="16"/>
  <c r="N11" i="16"/>
  <c r="AL10" i="16"/>
  <c r="V10" i="16"/>
  <c r="D64" i="16"/>
  <c r="U62" i="16"/>
  <c r="F59" i="16"/>
  <c r="AI56" i="16"/>
  <c r="AH56" i="16"/>
  <c r="D61" i="16"/>
  <c r="AG56" i="16"/>
  <c r="Q56" i="16"/>
  <c r="AK13" i="16"/>
  <c r="U13" i="16"/>
  <c r="AF12" i="16"/>
  <c r="P12" i="16"/>
  <c r="AQ11" i="16"/>
  <c r="AA11" i="16"/>
  <c r="AQ9" i="16"/>
  <c r="AA9" i="16"/>
  <c r="AF56" i="16"/>
  <c r="AP56" i="16"/>
  <c r="AD50" i="16"/>
  <c r="E45" i="16"/>
  <c r="AQ38" i="16"/>
  <c r="V7" i="16"/>
  <c r="AQ4" i="16"/>
  <c r="M50" i="16"/>
  <c r="D45" i="16"/>
  <c r="AP38" i="16"/>
  <c r="Z38" i="16"/>
  <c r="U7" i="16"/>
  <c r="AO38" i="16"/>
  <c r="Y38" i="16"/>
  <c r="T7" i="16"/>
  <c r="W6" i="16"/>
  <c r="AO4" i="16"/>
  <c r="D40" i="16"/>
  <c r="AN38" i="16"/>
  <c r="X38" i="16"/>
  <c r="V6" i="16"/>
  <c r="AP50" i="16"/>
  <c r="AD44" i="16"/>
  <c r="AM38" i="16"/>
  <c r="W38" i="16"/>
  <c r="AA38" i="16"/>
  <c r="AL38" i="16"/>
  <c r="V38" i="16"/>
  <c r="AG7" i="16"/>
  <c r="Q7" i="16"/>
  <c r="AJ6" i="16"/>
  <c r="AM3" i="16"/>
  <c r="AK38" i="16"/>
  <c r="U38" i="16"/>
  <c r="S6" i="16"/>
  <c r="F57" i="16"/>
  <c r="S56" i="16"/>
  <c r="AI5" i="16"/>
  <c r="R56" i="16"/>
  <c r="AP44" i="16"/>
  <c r="AI38" i="16"/>
  <c r="S38" i="16"/>
  <c r="AH5" i="16"/>
  <c r="D57" i="16"/>
  <c r="AH38" i="16"/>
  <c r="R38" i="16"/>
  <c r="AS7" i="16"/>
  <c r="AG5" i="16"/>
  <c r="AH4" i="16"/>
  <c r="AG38" i="16"/>
  <c r="Q38" i="16"/>
  <c r="AB7" i="16"/>
  <c r="AE6" i="16"/>
  <c r="Q4" i="16"/>
  <c r="AF38" i="16"/>
  <c r="P38" i="16"/>
  <c r="AG32" i="16"/>
  <c r="Q3" i="16"/>
  <c r="E51" i="16"/>
  <c r="AE38" i="16"/>
  <c r="O38" i="16"/>
  <c r="P3" i="16"/>
  <c r="X11" i="16"/>
  <c r="AI10" i="16"/>
  <c r="S10" i="16"/>
  <c r="AD9" i="16"/>
  <c r="N9" i="16"/>
  <c r="AD38" i="16"/>
  <c r="N38" i="16"/>
  <c r="AR6" i="16"/>
  <c r="E40" i="16"/>
  <c r="AS38" i="16"/>
  <c r="AC38" i="16"/>
  <c r="M38" i="16"/>
  <c r="AR5" i="16"/>
  <c r="AR38" i="16"/>
  <c r="AB38" i="16"/>
  <c r="AA5" i="16"/>
  <c r="AR4" i="16"/>
  <c r="AB6" i="16"/>
  <c r="AM5" i="16"/>
  <c r="W5" i="16"/>
  <c r="E35" i="16"/>
  <c r="R4" i="16"/>
  <c r="AS3" i="16"/>
  <c r="AC3" i="16"/>
  <c r="M3" i="16"/>
  <c r="O3" i="16"/>
  <c r="D27" i="16"/>
  <c r="E27" i="16"/>
  <c r="F27" i="16"/>
  <c r="G27" i="16"/>
  <c r="I27" i="16"/>
  <c r="F39" i="16"/>
  <c r="AF7" i="16"/>
  <c r="P7" i="16"/>
  <c r="AQ6" i="16"/>
  <c r="AA6" i="16"/>
  <c r="AL5" i="16"/>
  <c r="V5" i="16"/>
  <c r="AG4" i="16"/>
  <c r="AR3" i="16"/>
  <c r="AB3" i="16"/>
  <c r="AM32" i="16"/>
  <c r="E31" i="16"/>
  <c r="E39" i="16"/>
  <c r="AE7" i="16"/>
  <c r="O7" i="16"/>
  <c r="AP6" i="16"/>
  <c r="Z6" i="16"/>
  <c r="AK5" i="16"/>
  <c r="U5" i="16"/>
  <c r="AF4" i="16"/>
  <c r="P4" i="16"/>
  <c r="AQ3" i="16"/>
  <c r="AA3" i="16"/>
  <c r="D31" i="16"/>
  <c r="D39" i="16"/>
  <c r="AD7" i="16"/>
  <c r="N7" i="16"/>
  <c r="AO6" i="16"/>
  <c r="Y6" i="16"/>
  <c r="AJ5" i="16"/>
  <c r="T5" i="16"/>
  <c r="AE4" i="16"/>
  <c r="O4" i="16"/>
  <c r="AP3" i="16"/>
  <c r="Z3" i="16"/>
  <c r="AC7" i="16"/>
  <c r="M7" i="16"/>
  <c r="AN6" i="16"/>
  <c r="X6" i="16"/>
  <c r="S5" i="16"/>
  <c r="AD4" i="16"/>
  <c r="N4" i="16"/>
  <c r="AO3" i="16"/>
  <c r="AR7" i="16"/>
  <c r="AM6" i="16"/>
  <c r="R5" i="16"/>
  <c r="AS4" i="16"/>
  <c r="AC4" i="16"/>
  <c r="M4" i="16"/>
  <c r="AN3" i="16"/>
  <c r="X3" i="16"/>
  <c r="F33" i="16"/>
  <c r="AQ7" i="16"/>
  <c r="AA7" i="16"/>
  <c r="AL6" i="16"/>
  <c r="Q5" i="16"/>
  <c r="AB4" i="16"/>
  <c r="W3" i="16"/>
  <c r="E33" i="16"/>
  <c r="AP7" i="16"/>
  <c r="Z7" i="16"/>
  <c r="AK6" i="16"/>
  <c r="U6" i="16"/>
  <c r="AF5" i="16"/>
  <c r="P5" i="16"/>
  <c r="AA4" i="16"/>
  <c r="AL3" i="16"/>
  <c r="V3" i="16"/>
  <c r="D33" i="16"/>
  <c r="Q32" i="16"/>
  <c r="AO7" i="16"/>
  <c r="Y7" i="16"/>
  <c r="T6" i="16"/>
  <c r="AE5" i="16"/>
  <c r="O5" i="16"/>
  <c r="AP4" i="16"/>
  <c r="Z4" i="16"/>
  <c r="AK3" i="16"/>
  <c r="U3" i="16"/>
  <c r="P32" i="16"/>
  <c r="J29" i="16"/>
  <c r="AN7" i="16"/>
  <c r="X7" i="16"/>
  <c r="F37" i="16"/>
  <c r="AI6" i="16"/>
  <c r="AD5" i="16"/>
  <c r="N5" i="16"/>
  <c r="Y4" i="16"/>
  <c r="AJ3" i="16"/>
  <c r="T3" i="16"/>
  <c r="I29" i="16"/>
  <c r="J27" i="16"/>
  <c r="AM7" i="16"/>
  <c r="W7" i="16"/>
  <c r="AH6" i="16"/>
  <c r="R6" i="16"/>
  <c r="AS5" i="16"/>
  <c r="AC5" i="16"/>
  <c r="M5" i="16"/>
  <c r="AN4" i="16"/>
  <c r="X4" i="16"/>
  <c r="F34" i="16"/>
  <c r="AI3" i="16"/>
  <c r="S3" i="16"/>
  <c r="H29" i="16"/>
  <c r="J28" i="16"/>
  <c r="H27" i="16"/>
  <c r="AL7" i="16"/>
  <c r="D37" i="16"/>
  <c r="AG6" i="16"/>
  <c r="Q6" i="16"/>
  <c r="AB5" i="16"/>
  <c r="AM4" i="16"/>
  <c r="W4" i="16"/>
  <c r="E34" i="16"/>
  <c r="AH3" i="16"/>
  <c r="R3" i="16"/>
  <c r="AS32" i="16"/>
  <c r="AC32" i="16"/>
  <c r="M32" i="16"/>
  <c r="G29" i="16"/>
  <c r="I28" i="16"/>
  <c r="AK7" i="16"/>
  <c r="AF6" i="16"/>
  <c r="P6" i="16"/>
  <c r="AQ5" i="16"/>
  <c r="AL4" i="16"/>
  <c r="V4" i="16"/>
  <c r="D34" i="16"/>
  <c r="AG3" i="16"/>
  <c r="AR32" i="16"/>
  <c r="AB32" i="16"/>
  <c r="J31" i="16"/>
  <c r="F29" i="16"/>
  <c r="H28" i="16"/>
  <c r="AJ7" i="16"/>
  <c r="O6" i="16"/>
  <c r="AP5" i="16"/>
  <c r="Z5" i="16"/>
  <c r="AK4" i="16"/>
  <c r="U4" i="16"/>
  <c r="AF3" i="16"/>
  <c r="AQ32" i="16"/>
  <c r="AA32" i="16"/>
  <c r="I31" i="16"/>
  <c r="E29" i="16"/>
  <c r="G28" i="16"/>
  <c r="Y3" i="16"/>
  <c r="AT1" i="16"/>
  <c r="AI7" i="16"/>
  <c r="S7" i="16"/>
  <c r="AD6" i="16"/>
  <c r="N6" i="16"/>
  <c r="AO5" i="16"/>
  <c r="Y5" i="16"/>
  <c r="AJ4" i="16"/>
  <c r="T4" i="16"/>
  <c r="AE3" i="16"/>
  <c r="AP32" i="16"/>
  <c r="Z32" i="16"/>
  <c r="H31" i="16"/>
  <c r="F28" i="16"/>
  <c r="AH7" i="16"/>
  <c r="R7" i="16"/>
  <c r="AS6" i="16"/>
  <c r="AC6" i="16"/>
  <c r="M6" i="16"/>
  <c r="AN5" i="16"/>
  <c r="X5" i="16"/>
  <c r="F35" i="16"/>
  <c r="AI4" i="16"/>
  <c r="S4" i="16"/>
  <c r="AD3" i="16"/>
  <c r="N3" i="16"/>
  <c r="AO32" i="16"/>
  <c r="D28" i="17"/>
  <c r="D27" i="17"/>
  <c r="D29" i="17"/>
  <c r="E26" i="17"/>
  <c r="M72" i="17"/>
  <c r="L66" i="17"/>
  <c r="D3" i="17"/>
  <c r="U32" i="17"/>
  <c r="T29" i="17"/>
  <c r="V28" i="17"/>
  <c r="S23" i="17"/>
  <c r="S18" i="17"/>
  <c r="V31" i="17"/>
  <c r="T27" i="17"/>
  <c r="V26" i="17"/>
  <c r="T22" i="17"/>
  <c r="V21" i="17"/>
  <c r="T17" i="17"/>
  <c r="V16" i="17"/>
  <c r="V34" i="17"/>
  <c r="U31" i="17"/>
  <c r="S27" i="17"/>
  <c r="U26" i="17"/>
  <c r="S22" i="17"/>
  <c r="U21" i="17"/>
  <c r="S17" i="17"/>
  <c r="U16" i="17"/>
  <c r="U34" i="17"/>
  <c r="T31" i="17"/>
  <c r="T26" i="17"/>
  <c r="V25" i="17"/>
  <c r="T21" i="17"/>
  <c r="V20" i="17"/>
  <c r="T16" i="17"/>
  <c r="V15" i="17"/>
  <c r="S34" i="17"/>
  <c r="T25" i="17"/>
  <c r="T20" i="17"/>
  <c r="V19" i="17"/>
  <c r="T15" i="17"/>
  <c r="V14" i="17"/>
  <c r="V33" i="17"/>
  <c r="U30" i="17"/>
  <c r="T19" i="17"/>
  <c r="T14" i="17"/>
  <c r="U33" i="17"/>
  <c r="T30" i="17"/>
  <c r="V24" i="17"/>
  <c r="S19" i="17"/>
  <c r="S14" i="17"/>
  <c r="T33" i="17"/>
  <c r="S30" i="17"/>
  <c r="IN6" i="8"/>
  <c r="H5" i="10" s="1"/>
  <c r="AT2" i="8"/>
  <c r="IM7" i="8"/>
  <c r="CC98" i="16" l="1"/>
  <c r="T48" i="17"/>
  <c r="S51" i="17"/>
  <c r="S60" i="17" s="1"/>
  <c r="CC68" i="16"/>
  <c r="CC147" i="16"/>
  <c r="T50" i="17"/>
  <c r="V51" i="17"/>
  <c r="V52" i="17"/>
  <c r="T49" i="17"/>
  <c r="U52" i="17"/>
  <c r="R21" i="17"/>
  <c r="CC110" i="16"/>
  <c r="CC86" i="16"/>
  <c r="CC80" i="16"/>
  <c r="CC136" i="16"/>
  <c r="CC17" i="16"/>
  <c r="CC74" i="16"/>
  <c r="CC5" i="16"/>
  <c r="CC50" i="16"/>
  <c r="CC56" i="16"/>
  <c r="CC116" i="16"/>
  <c r="S47" i="17"/>
  <c r="R47" i="17" s="1"/>
  <c r="CC6" i="16"/>
  <c r="CC24" i="16" s="1"/>
  <c r="CC11" i="16"/>
  <c r="U48" i="17"/>
  <c r="S52" i="17"/>
  <c r="U51" i="17"/>
  <c r="CC15" i="16"/>
  <c r="CC104" i="16"/>
  <c r="CC135" i="16"/>
  <c r="CC44" i="16"/>
  <c r="CC137" i="16"/>
  <c r="CC132" i="16"/>
  <c r="CC128" i="16" s="1"/>
  <c r="V48" i="17"/>
  <c r="V49" i="17"/>
  <c r="U50" i="17"/>
  <c r="CC32" i="16"/>
  <c r="CC127" i="16"/>
  <c r="CC122" i="16" s="1"/>
  <c r="CC92" i="16"/>
  <c r="CC9" i="16"/>
  <c r="CC143" i="16"/>
  <c r="CC3" i="16"/>
  <c r="CC62" i="16"/>
  <c r="CC149" i="16"/>
  <c r="S13" i="17"/>
  <c r="S35" i="17" s="1"/>
  <c r="S40" i="17" s="1"/>
  <c r="CC19" i="16"/>
  <c r="CC25" i="16" s="1"/>
  <c r="CC22" i="16"/>
  <c r="M28" i="16"/>
  <c r="C161" i="16"/>
  <c r="D178" i="16"/>
  <c r="C163" i="16"/>
  <c r="I158" i="16"/>
  <c r="G187" i="16" s="1"/>
  <c r="C154" i="16"/>
  <c r="G158" i="16"/>
  <c r="B187" i="16" s="1"/>
  <c r="J176" i="16"/>
  <c r="G164" i="16"/>
  <c r="B188" i="16" s="1"/>
  <c r="C159" i="16"/>
  <c r="C157" i="16"/>
  <c r="G176" i="16"/>
  <c r="B190" i="16" s="1"/>
  <c r="C162" i="16"/>
  <c r="I152" i="16"/>
  <c r="G186" i="16" s="1"/>
  <c r="J152" i="16"/>
  <c r="C156" i="16"/>
  <c r="I170" i="16"/>
  <c r="G189" i="16" s="1"/>
  <c r="C160" i="16"/>
  <c r="I164" i="16"/>
  <c r="D188" i="16" s="1"/>
  <c r="J158" i="16"/>
  <c r="C155" i="16"/>
  <c r="G170" i="16"/>
  <c r="B189" i="16" s="1"/>
  <c r="I176" i="16"/>
  <c r="G190" i="16" s="1"/>
  <c r="E26" i="16"/>
  <c r="J170" i="16"/>
  <c r="H164" i="16"/>
  <c r="C188" i="16" s="1"/>
  <c r="H158" i="16"/>
  <c r="C187" i="16" s="1"/>
  <c r="F26" i="16"/>
  <c r="H152" i="16"/>
  <c r="C186" i="16" s="1"/>
  <c r="H170" i="16"/>
  <c r="C189" i="16" s="1"/>
  <c r="G152" i="16"/>
  <c r="B186" i="16" s="1"/>
  <c r="J164" i="16"/>
  <c r="C30" i="16"/>
  <c r="C153" i="16"/>
  <c r="H176" i="16"/>
  <c r="C190" i="16" s="1"/>
  <c r="C28" i="16"/>
  <c r="C29" i="16"/>
  <c r="CB136" i="16"/>
  <c r="R25" i="17"/>
  <c r="CB147" i="16"/>
  <c r="CB143" i="16"/>
  <c r="CB50" i="16"/>
  <c r="CB80" i="16"/>
  <c r="CB11" i="16"/>
  <c r="CB127" i="16"/>
  <c r="S122" i="16"/>
  <c r="P140" i="16"/>
  <c r="Z122" i="16"/>
  <c r="AA122" i="16"/>
  <c r="P122" i="16"/>
  <c r="AC146" i="16"/>
  <c r="AP146" i="16"/>
  <c r="CB151" i="16"/>
  <c r="D135" i="16"/>
  <c r="U140" i="16"/>
  <c r="S146" i="16"/>
  <c r="AF128" i="16"/>
  <c r="AO134" i="16"/>
  <c r="Q146" i="16"/>
  <c r="AK128" i="16"/>
  <c r="E150" i="16"/>
  <c r="AM134" i="16"/>
  <c r="D150" i="16"/>
  <c r="Y128" i="16"/>
  <c r="AQ146" i="16"/>
  <c r="AA140" i="16"/>
  <c r="Z140" i="16"/>
  <c r="Z128" i="16"/>
  <c r="N122" i="16"/>
  <c r="AC128" i="16"/>
  <c r="AN146" i="16"/>
  <c r="D151" i="16"/>
  <c r="CB68" i="16"/>
  <c r="AA146" i="16"/>
  <c r="Q134" i="16"/>
  <c r="U146" i="16"/>
  <c r="AH122" i="16"/>
  <c r="AO122" i="16"/>
  <c r="AI128" i="16"/>
  <c r="CB74" i="16"/>
  <c r="AA128" i="16"/>
  <c r="M31" i="16"/>
  <c r="W122" i="16"/>
  <c r="F141" i="16"/>
  <c r="AB140" i="16"/>
  <c r="AJ122" i="16"/>
  <c r="P128" i="16"/>
  <c r="X122" i="16"/>
  <c r="AO140" i="16"/>
  <c r="O140" i="16"/>
  <c r="P146" i="16"/>
  <c r="AP140" i="16"/>
  <c r="CB15" i="16"/>
  <c r="AO146" i="16"/>
  <c r="N146" i="16"/>
  <c r="Q140" i="16"/>
  <c r="Z146" i="16"/>
  <c r="D124" i="16"/>
  <c r="CB12" i="16"/>
  <c r="CB17" i="16"/>
  <c r="CB125" i="16"/>
  <c r="CB18" i="16"/>
  <c r="CB110" i="16"/>
  <c r="CB86" i="16"/>
  <c r="CB6" i="16"/>
  <c r="CB13" i="16"/>
  <c r="CB16" i="16"/>
  <c r="CB19" i="16"/>
  <c r="CB7" i="16"/>
  <c r="CB137" i="16"/>
  <c r="CB56" i="16"/>
  <c r="CB3" i="16"/>
  <c r="CB10" i="16"/>
  <c r="CB38" i="16"/>
  <c r="CB92" i="16"/>
  <c r="CB131" i="16"/>
  <c r="CB44" i="16"/>
  <c r="CB132" i="16"/>
  <c r="CB4" i="16"/>
  <c r="CB116" i="16"/>
  <c r="CB149" i="16"/>
  <c r="CB135" i="16"/>
  <c r="CB104" i="16"/>
  <c r="CB9" i="16"/>
  <c r="CB62" i="16"/>
  <c r="CB5" i="16"/>
  <c r="Y122" i="16"/>
  <c r="AB134" i="16"/>
  <c r="Q128" i="16"/>
  <c r="AB122" i="16"/>
  <c r="D149" i="16"/>
  <c r="R16" i="17"/>
  <c r="AN140" i="16"/>
  <c r="D141" i="16"/>
  <c r="AR134" i="16"/>
  <c r="AE146" i="16"/>
  <c r="R31" i="17"/>
  <c r="AQ128" i="16"/>
  <c r="W146" i="16"/>
  <c r="D147" i="16"/>
  <c r="AM128" i="16"/>
  <c r="X128" i="16"/>
  <c r="AM146" i="16"/>
  <c r="AN128" i="16"/>
  <c r="F124" i="16"/>
  <c r="R26" i="17"/>
  <c r="V13" i="17"/>
  <c r="V35" i="17" s="1"/>
  <c r="V38" i="17" s="1"/>
  <c r="AD146" i="16"/>
  <c r="D129" i="16"/>
  <c r="AH134" i="16"/>
  <c r="N140" i="16"/>
  <c r="AL146" i="16"/>
  <c r="AE140" i="16"/>
  <c r="AQ122" i="16"/>
  <c r="V140" i="16"/>
  <c r="Z134" i="16"/>
  <c r="D123" i="16"/>
  <c r="AC134" i="16"/>
  <c r="U128" i="16"/>
  <c r="AD134" i="16"/>
  <c r="E151" i="16"/>
  <c r="D139" i="16"/>
  <c r="R32" i="17"/>
  <c r="AL140" i="16"/>
  <c r="D86" i="16"/>
  <c r="AJ146" i="16"/>
  <c r="AL128" i="16"/>
  <c r="E137" i="16"/>
  <c r="M134" i="16"/>
  <c r="R15" i="17"/>
  <c r="AD140" i="16"/>
  <c r="D145" i="16"/>
  <c r="AB128" i="16"/>
  <c r="P134" i="16"/>
  <c r="D142" i="16"/>
  <c r="R140" i="16"/>
  <c r="AS122" i="16"/>
  <c r="D127" i="16"/>
  <c r="AK146" i="16"/>
  <c r="Q122" i="16"/>
  <c r="R28" i="17"/>
  <c r="AR122" i="16"/>
  <c r="M140" i="16"/>
  <c r="AR140" i="16"/>
  <c r="AI122" i="16"/>
  <c r="AK134" i="16"/>
  <c r="E135" i="16"/>
  <c r="AF146" i="16"/>
  <c r="AC140" i="16"/>
  <c r="AH140" i="16"/>
  <c r="F136" i="16"/>
  <c r="AG146" i="16"/>
  <c r="AN122" i="16"/>
  <c r="O128" i="16"/>
  <c r="E133" i="16"/>
  <c r="AC122" i="16"/>
  <c r="R18" i="17"/>
  <c r="AR146" i="16"/>
  <c r="AN134" i="16"/>
  <c r="T140" i="16"/>
  <c r="E136" i="16"/>
  <c r="D50" i="16"/>
  <c r="AJ140" i="16"/>
  <c r="F147" i="16"/>
  <c r="T122" i="16"/>
  <c r="F129" i="16"/>
  <c r="D80" i="16"/>
  <c r="D148" i="16"/>
  <c r="AP128" i="16"/>
  <c r="AP134" i="16"/>
  <c r="R122" i="16"/>
  <c r="AK122" i="16"/>
  <c r="AM140" i="16"/>
  <c r="R29" i="17"/>
  <c r="AH146" i="16"/>
  <c r="AO128" i="16"/>
  <c r="S59" i="17"/>
  <c r="AS146" i="16"/>
  <c r="AA134" i="16"/>
  <c r="R34" i="17"/>
  <c r="AG128" i="16"/>
  <c r="N128" i="16"/>
  <c r="V134" i="16"/>
  <c r="T128" i="16"/>
  <c r="AD122" i="16"/>
  <c r="E142" i="16"/>
  <c r="E129" i="16"/>
  <c r="V128" i="16"/>
  <c r="Q25" i="16"/>
  <c r="AF140" i="16"/>
  <c r="F145" i="16"/>
  <c r="D133" i="16"/>
  <c r="R128" i="16"/>
  <c r="E127" i="16"/>
  <c r="Y134" i="16"/>
  <c r="F150" i="16"/>
  <c r="Y140" i="16"/>
  <c r="AD128" i="16"/>
  <c r="AG122" i="16"/>
  <c r="AQ140" i="16"/>
  <c r="F130" i="16"/>
  <c r="F143" i="16"/>
  <c r="X134" i="16"/>
  <c r="E139" i="16"/>
  <c r="E147" i="16"/>
  <c r="AI140" i="16"/>
  <c r="W128" i="16"/>
  <c r="AK140" i="16"/>
  <c r="U13" i="17"/>
  <c r="U35" i="17" s="1"/>
  <c r="U42" i="17" s="1"/>
  <c r="R134" i="16"/>
  <c r="X140" i="16"/>
  <c r="R20" i="17"/>
  <c r="D104" i="16"/>
  <c r="F148" i="16"/>
  <c r="M122" i="16"/>
  <c r="S134" i="16"/>
  <c r="AQ134" i="16"/>
  <c r="AR128" i="16"/>
  <c r="E123" i="16"/>
  <c r="AL134" i="16"/>
  <c r="AG134" i="16"/>
  <c r="AS128" i="16"/>
  <c r="E149" i="16"/>
  <c r="AF22" i="16"/>
  <c r="AE122" i="16"/>
  <c r="V146" i="16"/>
  <c r="AG140" i="16"/>
  <c r="W134" i="16"/>
  <c r="F127" i="16"/>
  <c r="D136" i="16"/>
  <c r="D98" i="16"/>
  <c r="F135" i="16"/>
  <c r="F151" i="16"/>
  <c r="F133" i="16"/>
  <c r="S140" i="16"/>
  <c r="F50" i="16"/>
  <c r="S128" i="16"/>
  <c r="F139" i="16"/>
  <c r="O146" i="16"/>
  <c r="F116" i="16"/>
  <c r="AP122" i="16"/>
  <c r="AG25" i="16"/>
  <c r="E141" i="16"/>
  <c r="AS140" i="16"/>
  <c r="O134" i="16"/>
  <c r="E98" i="16"/>
  <c r="AB146" i="16"/>
  <c r="AJ134" i="16"/>
  <c r="AL122" i="16"/>
  <c r="AF134" i="16"/>
  <c r="O122" i="16"/>
  <c r="Y146" i="16"/>
  <c r="AJ128" i="16"/>
  <c r="U122" i="16"/>
  <c r="AF122" i="16"/>
  <c r="AI134" i="16"/>
  <c r="W140" i="16"/>
  <c r="AS134" i="16"/>
  <c r="V122" i="16"/>
  <c r="AH128" i="16"/>
  <c r="AI146" i="16"/>
  <c r="E148" i="16"/>
  <c r="AE134" i="16"/>
  <c r="AM122" i="16"/>
  <c r="T134" i="16"/>
  <c r="E124" i="16"/>
  <c r="E145" i="16"/>
  <c r="AS23" i="16"/>
  <c r="F142" i="16"/>
  <c r="E56" i="16"/>
  <c r="E130" i="16"/>
  <c r="E86" i="16"/>
  <c r="AG8" i="16"/>
  <c r="W23" i="16"/>
  <c r="D130" i="16"/>
  <c r="AE128" i="16"/>
  <c r="R27" i="17"/>
  <c r="M22" i="16"/>
  <c r="S2" i="16"/>
  <c r="AC22" i="16"/>
  <c r="V22" i="16"/>
  <c r="E44" i="16"/>
  <c r="Z22" i="16"/>
  <c r="M2" i="16"/>
  <c r="D68" i="16"/>
  <c r="AQ22" i="16"/>
  <c r="U134" i="16"/>
  <c r="R25" i="16"/>
  <c r="M24" i="16"/>
  <c r="E74" i="16"/>
  <c r="S25" i="16"/>
  <c r="AL23" i="16"/>
  <c r="AD2" i="16"/>
  <c r="V8" i="16"/>
  <c r="AS22" i="16"/>
  <c r="AI23" i="16"/>
  <c r="AL22" i="16"/>
  <c r="E80" i="16"/>
  <c r="AQ24" i="16"/>
  <c r="R23" i="16"/>
  <c r="Z23" i="16"/>
  <c r="AA23" i="16"/>
  <c r="R24" i="17"/>
  <c r="E143" i="16"/>
  <c r="X2" i="16"/>
  <c r="F56" i="16"/>
  <c r="Z8" i="16"/>
  <c r="M8" i="16"/>
  <c r="AH23" i="16"/>
  <c r="R33" i="17"/>
  <c r="E50" i="16"/>
  <c r="AE25" i="16"/>
  <c r="P23" i="16"/>
  <c r="T146" i="16"/>
  <c r="D181" i="16"/>
  <c r="R17" i="17"/>
  <c r="D38" i="16"/>
  <c r="E38" i="16"/>
  <c r="F38" i="16"/>
  <c r="U8" i="16"/>
  <c r="AR23" i="16"/>
  <c r="Q23" i="16"/>
  <c r="AG22" i="16"/>
  <c r="F149" i="16"/>
  <c r="N134" i="16"/>
  <c r="D44" i="16"/>
  <c r="AB25" i="16"/>
  <c r="M128" i="16"/>
  <c r="F123" i="16"/>
  <c r="X146" i="16"/>
  <c r="R30" i="17"/>
  <c r="R22" i="17"/>
  <c r="E32" i="16"/>
  <c r="D56" i="16"/>
  <c r="AR25" i="16"/>
  <c r="AS25" i="16"/>
  <c r="AH22" i="16"/>
  <c r="Y23" i="16"/>
  <c r="AK25" i="16"/>
  <c r="F44" i="16"/>
  <c r="W2" i="16"/>
  <c r="V25" i="16"/>
  <c r="AL24" i="16"/>
  <c r="S22" i="16"/>
  <c r="T25" i="16"/>
  <c r="P22" i="16"/>
  <c r="AL25" i="16"/>
  <c r="AJ24" i="16"/>
  <c r="AU1" i="16"/>
  <c r="AT33" i="16"/>
  <c r="AT36" i="16"/>
  <c r="AT39" i="16"/>
  <c r="AT35" i="16"/>
  <c r="AT34" i="16"/>
  <c r="AT37" i="16"/>
  <c r="AT53" i="16"/>
  <c r="AT46" i="16"/>
  <c r="AT49" i="16"/>
  <c r="AT63" i="16"/>
  <c r="AT42" i="16"/>
  <c r="AT59" i="16"/>
  <c r="AT52" i="16"/>
  <c r="AT45" i="16"/>
  <c r="AT55" i="16"/>
  <c r="AT48" i="16"/>
  <c r="AT41" i="16"/>
  <c r="AT161" i="16" s="1"/>
  <c r="AT58" i="16"/>
  <c r="AT51" i="16"/>
  <c r="AT54" i="16"/>
  <c r="AT47" i="16"/>
  <c r="AT40" i="16"/>
  <c r="AT160" i="16" s="1"/>
  <c r="AT43" i="16"/>
  <c r="AT57" i="16"/>
  <c r="AT60" i="16"/>
  <c r="AT76" i="16"/>
  <c r="AT65" i="16"/>
  <c r="AT66" i="16"/>
  <c r="AT78" i="16"/>
  <c r="AT84" i="16"/>
  <c r="AT87" i="16"/>
  <c r="AT73" i="16"/>
  <c r="AT79" i="16"/>
  <c r="AT64" i="16"/>
  <c r="AT83" i="16"/>
  <c r="AT77" i="16"/>
  <c r="AT82" i="16"/>
  <c r="AT85" i="16"/>
  <c r="AT94" i="16"/>
  <c r="AT91" i="16"/>
  <c r="AT61" i="16"/>
  <c r="AT67" i="16"/>
  <c r="AT89" i="16"/>
  <c r="AT96" i="16"/>
  <c r="AT71" i="16"/>
  <c r="AT81" i="16"/>
  <c r="AT90" i="16"/>
  <c r="AT70" i="16"/>
  <c r="AT88" i="16"/>
  <c r="AT99" i="16"/>
  <c r="AT69" i="16"/>
  <c r="AT95" i="16"/>
  <c r="AT120" i="16"/>
  <c r="AT106" i="16"/>
  <c r="AT109" i="16"/>
  <c r="AT93" i="16"/>
  <c r="AT119" i="16"/>
  <c r="AT97" i="16"/>
  <c r="AT102" i="16"/>
  <c r="AT105" i="16"/>
  <c r="AT115" i="16"/>
  <c r="AT75" i="16"/>
  <c r="AT108" i="16"/>
  <c r="AT100" i="16"/>
  <c r="AT72" i="16"/>
  <c r="AT101" i="16"/>
  <c r="AT107" i="16"/>
  <c r="AT103" i="16"/>
  <c r="AT114" i="16"/>
  <c r="AT112" i="16"/>
  <c r="AT111" i="16"/>
  <c r="AT113" i="16"/>
  <c r="AT117" i="16"/>
  <c r="AT118" i="16"/>
  <c r="AT121" i="16"/>
  <c r="O2" i="16"/>
  <c r="Q2" i="16"/>
  <c r="AF8" i="16"/>
  <c r="S8" i="16"/>
  <c r="X14" i="16"/>
  <c r="X21" i="16"/>
  <c r="AN24" i="16"/>
  <c r="AE22" i="16"/>
  <c r="M21" i="16"/>
  <c r="M14" i="16"/>
  <c r="N24" i="16"/>
  <c r="U22" i="16"/>
  <c r="AD23" i="16"/>
  <c r="V14" i="16"/>
  <c r="V21" i="16"/>
  <c r="AM14" i="16"/>
  <c r="AM21" i="16"/>
  <c r="AJ23" i="16"/>
  <c r="AF25" i="16"/>
  <c r="AA22" i="16"/>
  <c r="AS24" i="16"/>
  <c r="R2" i="16"/>
  <c r="AB2" i="16"/>
  <c r="AN14" i="16"/>
  <c r="AN21" i="16"/>
  <c r="M25" i="16"/>
  <c r="T23" i="16"/>
  <c r="U23" i="16"/>
  <c r="X8" i="16"/>
  <c r="AC21" i="16"/>
  <c r="AC14" i="16"/>
  <c r="AD24" i="16"/>
  <c r="AK22" i="16"/>
  <c r="O8" i="16"/>
  <c r="S24" i="16"/>
  <c r="AL14" i="16"/>
  <c r="AL21" i="16"/>
  <c r="AB22" i="16"/>
  <c r="AF24" i="16"/>
  <c r="V23" i="16"/>
  <c r="D92" i="16"/>
  <c r="E116" i="16"/>
  <c r="U25" i="16"/>
  <c r="AR155" i="16"/>
  <c r="D174" i="16"/>
  <c r="Y2" i="16"/>
  <c r="AH2" i="16"/>
  <c r="AR2" i="16"/>
  <c r="AI8" i="16"/>
  <c r="AC25" i="16"/>
  <c r="AK23" i="16"/>
  <c r="AN8" i="16"/>
  <c r="AS14" i="16"/>
  <c r="AS21" i="16"/>
  <c r="F62" i="16"/>
  <c r="E62" i="16"/>
  <c r="AR22" i="16"/>
  <c r="X25" i="16"/>
  <c r="U24" i="16"/>
  <c r="D110" i="16"/>
  <c r="S174" i="16"/>
  <c r="T174" i="16" s="1"/>
  <c r="U174" i="16" s="1"/>
  <c r="V174" i="16" s="1"/>
  <c r="W174" i="16" s="1"/>
  <c r="X174" i="16" s="1"/>
  <c r="Y174" i="16" s="1"/>
  <c r="Z174" i="16" s="1"/>
  <c r="AA174" i="16" s="1"/>
  <c r="AB174" i="16" s="1"/>
  <c r="AC174" i="16" s="1"/>
  <c r="AD174" i="16" s="1"/>
  <c r="D32" i="16"/>
  <c r="C31" i="16"/>
  <c r="AC2" i="16"/>
  <c r="Z24" i="16"/>
  <c r="R22" i="16"/>
  <c r="AP23" i="16"/>
  <c r="AE8" i="16"/>
  <c r="AN25" i="16"/>
  <c r="N14" i="16"/>
  <c r="N21" i="16"/>
  <c r="AK24" i="16"/>
  <c r="E92" i="16"/>
  <c r="AF23" i="16"/>
  <c r="N179" i="16"/>
  <c r="N28" i="16"/>
  <c r="O166" i="16"/>
  <c r="D180" i="16"/>
  <c r="R14" i="17"/>
  <c r="N2" i="16"/>
  <c r="AE2" i="16"/>
  <c r="AG2" i="16"/>
  <c r="V2" i="16"/>
  <c r="AA2" i="16"/>
  <c r="AS2" i="16"/>
  <c r="D74" i="16"/>
  <c r="AP24" i="16"/>
  <c r="O24" i="16"/>
  <c r="R8" i="16"/>
  <c r="AG23" i="16"/>
  <c r="E104" i="16"/>
  <c r="R24" i="16"/>
  <c r="X22" i="16"/>
  <c r="AB24" i="16"/>
  <c r="E110" i="16"/>
  <c r="R146" i="16"/>
  <c r="P165" i="16"/>
  <c r="S180" i="16"/>
  <c r="T180" i="16" s="1"/>
  <c r="U180" i="16" s="1"/>
  <c r="V180" i="16" s="1"/>
  <c r="W180" i="16" s="1"/>
  <c r="X180" i="16" s="1"/>
  <c r="Y180" i="16" s="1"/>
  <c r="Z180" i="16" s="1"/>
  <c r="AA180" i="16" s="1"/>
  <c r="AB180" i="16" s="1"/>
  <c r="AC180" i="16" s="1"/>
  <c r="AD180" i="16" s="1"/>
  <c r="R19" i="17"/>
  <c r="W3" i="17"/>
  <c r="E3" i="17"/>
  <c r="L72" i="17"/>
  <c r="K66" i="17"/>
  <c r="AL2" i="16"/>
  <c r="F32" i="16"/>
  <c r="AQ2" i="16"/>
  <c r="AL8" i="16"/>
  <c r="O25" i="16"/>
  <c r="AE24" i="16"/>
  <c r="R21" i="16"/>
  <c r="R14" i="16"/>
  <c r="AH8" i="16"/>
  <c r="V24" i="16"/>
  <c r="AH24" i="16"/>
  <c r="F92" i="16"/>
  <c r="AH25" i="16"/>
  <c r="AR24" i="16"/>
  <c r="P167" i="16"/>
  <c r="D62" i="16"/>
  <c r="F68" i="16"/>
  <c r="Q14" i="16"/>
  <c r="Q21" i="16"/>
  <c r="AH14" i="16"/>
  <c r="AH21" i="16"/>
  <c r="AD14" i="16"/>
  <c r="AD21" i="16"/>
  <c r="AN22" i="16"/>
  <c r="AP22" i="16"/>
  <c r="S177" i="16"/>
  <c r="T177" i="16" s="1"/>
  <c r="U177" i="16" s="1"/>
  <c r="V177" i="16" s="1"/>
  <c r="W177" i="16" s="1"/>
  <c r="X177" i="16" s="1"/>
  <c r="Y177" i="16" s="1"/>
  <c r="Z177" i="16" s="1"/>
  <c r="AA177" i="16" s="1"/>
  <c r="AB177" i="16" s="1"/>
  <c r="AC177" i="16" s="1"/>
  <c r="AD177" i="16" s="1"/>
  <c r="AN2" i="16"/>
  <c r="Z2" i="16"/>
  <c r="N8" i="16"/>
  <c r="Y8" i="16"/>
  <c r="Q8" i="16"/>
  <c r="W24" i="16"/>
  <c r="W8" i="16"/>
  <c r="AG14" i="16"/>
  <c r="AG21" i="16"/>
  <c r="W22" i="16"/>
  <c r="AA25" i="16"/>
  <c r="Z25" i="16"/>
  <c r="X23" i="16"/>
  <c r="AJ25" i="16"/>
  <c r="F104" i="16"/>
  <c r="D177" i="16"/>
  <c r="AF2" i="16"/>
  <c r="U2" i="16"/>
  <c r="AP2" i="16"/>
  <c r="AD8" i="16"/>
  <c r="AM24" i="16"/>
  <c r="Y14" i="16"/>
  <c r="Y21" i="16"/>
  <c r="AB8" i="16"/>
  <c r="AM22" i="16"/>
  <c r="E68" i="16"/>
  <c r="AQ25" i="16"/>
  <c r="Y25" i="16"/>
  <c r="AP25" i="16"/>
  <c r="AN23" i="16"/>
  <c r="F110" i="16"/>
  <c r="D116" i="16"/>
  <c r="M23" i="16"/>
  <c r="U21" i="16"/>
  <c r="U14" i="16"/>
  <c r="AS153" i="16"/>
  <c r="N171" i="16"/>
  <c r="D173" i="16"/>
  <c r="AK2" i="16"/>
  <c r="AO8" i="16"/>
  <c r="AO14" i="16"/>
  <c r="AO21" i="16"/>
  <c r="AM8" i="16"/>
  <c r="O21" i="16"/>
  <c r="O14" i="16"/>
  <c r="AB23" i="16"/>
  <c r="AO25" i="16"/>
  <c r="T24" i="16"/>
  <c r="F74" i="16"/>
  <c r="AC23" i="16"/>
  <c r="AQ154" i="16"/>
  <c r="S173" i="16"/>
  <c r="T173" i="16" s="1"/>
  <c r="U173" i="16" s="1"/>
  <c r="V173" i="16" s="1"/>
  <c r="W173" i="16" s="1"/>
  <c r="X173" i="16" s="1"/>
  <c r="Y173" i="16" s="1"/>
  <c r="Z173" i="16" s="1"/>
  <c r="AA173" i="16" s="1"/>
  <c r="AB173" i="16" s="1"/>
  <c r="AC173" i="16" s="1"/>
  <c r="AD173" i="16" s="1"/>
  <c r="J26" i="16"/>
  <c r="AM2" i="16"/>
  <c r="N22" i="16"/>
  <c r="AE21" i="16"/>
  <c r="AE14" i="16"/>
  <c r="AR8" i="16"/>
  <c r="AK21" i="16"/>
  <c r="AK14" i="16"/>
  <c r="M30" i="16"/>
  <c r="N168" i="16"/>
  <c r="S175" i="16"/>
  <c r="T175" i="16" s="1"/>
  <c r="U175" i="16" s="1"/>
  <c r="V175" i="16" s="1"/>
  <c r="W175" i="16" s="1"/>
  <c r="X175" i="16" s="1"/>
  <c r="Y175" i="16" s="1"/>
  <c r="Z175" i="16" s="1"/>
  <c r="AA175" i="16" s="1"/>
  <c r="AB175" i="16" s="1"/>
  <c r="AC175" i="16" s="1"/>
  <c r="AD175" i="16" s="1"/>
  <c r="N31" i="16"/>
  <c r="O169" i="16"/>
  <c r="R23" i="17"/>
  <c r="H26" i="16"/>
  <c r="C193" i="16" s="1"/>
  <c r="I26" i="16"/>
  <c r="T8" i="16"/>
  <c r="AD22" i="16"/>
  <c r="T22" i="16"/>
  <c r="F80" i="16"/>
  <c r="AQ23" i="16"/>
  <c r="Q24" i="16"/>
  <c r="T21" i="16"/>
  <c r="T14" i="16"/>
  <c r="AB14" i="16"/>
  <c r="AB21" i="16"/>
  <c r="F98" i="16"/>
  <c r="N25" i="16"/>
  <c r="Y24" i="16"/>
  <c r="O23" i="16"/>
  <c r="M146" i="16"/>
  <c r="D175" i="16"/>
  <c r="T2" i="16"/>
  <c r="G26" i="16"/>
  <c r="B193" i="16" s="1"/>
  <c r="P2" i="16"/>
  <c r="AA8" i="16"/>
  <c r="AC8" i="16"/>
  <c r="AJ8" i="16"/>
  <c r="S23" i="16"/>
  <c r="AJ22" i="16"/>
  <c r="P24" i="16"/>
  <c r="AG24" i="16"/>
  <c r="AJ14" i="16"/>
  <c r="AJ21" i="16"/>
  <c r="Q22" i="16"/>
  <c r="AD25" i="16"/>
  <c r="F86" i="16"/>
  <c r="AO24" i="16"/>
  <c r="AE23" i="16"/>
  <c r="W25" i="16"/>
  <c r="M27" i="16"/>
  <c r="AP158" i="16"/>
  <c r="AQ159" i="16"/>
  <c r="D172" i="16"/>
  <c r="E27" i="17"/>
  <c r="F26" i="17"/>
  <c r="E29" i="17"/>
  <c r="E28" i="17"/>
  <c r="AJ2" i="16"/>
  <c r="AQ8" i="16"/>
  <c r="AS8" i="16"/>
  <c r="Z14" i="16"/>
  <c r="Z21" i="16"/>
  <c r="AA14" i="16"/>
  <c r="AA21" i="16"/>
  <c r="Y22" i="16"/>
  <c r="AR14" i="16"/>
  <c r="AR21" i="16"/>
  <c r="AA24" i="16"/>
  <c r="AM25" i="16"/>
  <c r="S181" i="16"/>
  <c r="T181" i="16" s="1"/>
  <c r="U181" i="16" s="1"/>
  <c r="V181" i="16" s="1"/>
  <c r="W181" i="16" s="1"/>
  <c r="X181" i="16" s="1"/>
  <c r="Y181" i="16" s="1"/>
  <c r="Z181" i="16" s="1"/>
  <c r="AA181" i="16" s="1"/>
  <c r="AB181" i="16" s="1"/>
  <c r="AC181" i="16" s="1"/>
  <c r="AD181" i="16" s="1"/>
  <c r="S172" i="16"/>
  <c r="T172" i="16" s="1"/>
  <c r="U172" i="16" s="1"/>
  <c r="V172" i="16" s="1"/>
  <c r="W172" i="16" s="1"/>
  <c r="X172" i="16" s="1"/>
  <c r="Y172" i="16" s="1"/>
  <c r="Z172" i="16" s="1"/>
  <c r="AA172" i="16" s="1"/>
  <c r="AB172" i="16" s="1"/>
  <c r="AC172" i="16" s="1"/>
  <c r="AD172" i="16" s="1"/>
  <c r="T35" i="17"/>
  <c r="T38" i="17" s="1"/>
  <c r="AP14" i="16"/>
  <c r="AP21" i="16"/>
  <c r="AQ14" i="16"/>
  <c r="AQ21" i="16"/>
  <c r="P21" i="16"/>
  <c r="P14" i="16"/>
  <c r="S14" i="16"/>
  <c r="S21" i="16"/>
  <c r="AO22" i="16"/>
  <c r="AM23" i="16"/>
  <c r="AS157" i="16"/>
  <c r="AE178" i="16"/>
  <c r="AF178" i="16" s="1"/>
  <c r="AG178" i="16" s="1"/>
  <c r="AH178" i="16" s="1"/>
  <c r="AI178" i="16" s="1"/>
  <c r="AJ178" i="16" s="1"/>
  <c r="AK178" i="16" s="1"/>
  <c r="AL178" i="16" s="1"/>
  <c r="AM178" i="16" s="1"/>
  <c r="AN178" i="16" s="1"/>
  <c r="AO178" i="16" s="1"/>
  <c r="AP178" i="16" s="1"/>
  <c r="AI2" i="16"/>
  <c r="AO2" i="16"/>
  <c r="D26" i="16"/>
  <c r="C27" i="16"/>
  <c r="AK8" i="16"/>
  <c r="AP8" i="16"/>
  <c r="P8" i="16"/>
  <c r="X24" i="16"/>
  <c r="O22" i="16"/>
  <c r="AO23" i="16"/>
  <c r="AF14" i="16"/>
  <c r="AF21" i="16"/>
  <c r="AI14" i="16"/>
  <c r="AI21" i="16"/>
  <c r="N23" i="16"/>
  <c r="W14" i="16"/>
  <c r="W21" i="16"/>
  <c r="AI22" i="16"/>
  <c r="AI24" i="16"/>
  <c r="P25" i="16"/>
  <c r="AI25" i="16"/>
  <c r="AC24" i="16"/>
  <c r="AP152" i="16"/>
  <c r="D187" i="16"/>
  <c r="AS156" i="16"/>
  <c r="E178" i="16"/>
  <c r="B5" i="10"/>
  <c r="IN7" i="8"/>
  <c r="CC146" i="16" l="1"/>
  <c r="T53" i="17"/>
  <c r="T61" i="17" s="1"/>
  <c r="R51" i="17"/>
  <c r="R50" i="17"/>
  <c r="V60" i="17"/>
  <c r="T59" i="17"/>
  <c r="CC23" i="16"/>
  <c r="T60" i="17"/>
  <c r="U53" i="17"/>
  <c r="U58" i="17" s="1"/>
  <c r="S53" i="17"/>
  <c r="S57" i="17" s="1"/>
  <c r="CC2" i="16"/>
  <c r="CC8" i="16"/>
  <c r="R52" i="17"/>
  <c r="R13" i="17"/>
  <c r="R35" i="17" s="1"/>
  <c r="R37" i="17" s="1"/>
  <c r="R48" i="17"/>
  <c r="R49" i="17"/>
  <c r="U60" i="17"/>
  <c r="U59" i="17"/>
  <c r="V59" i="17"/>
  <c r="CC14" i="16"/>
  <c r="V53" i="17"/>
  <c r="V61" i="17" s="1"/>
  <c r="CC21" i="16"/>
  <c r="CC134" i="16"/>
  <c r="D189" i="16"/>
  <c r="D186" i="16"/>
  <c r="G188" i="16"/>
  <c r="G191" i="16" s="1"/>
  <c r="C152" i="16"/>
  <c r="C158" i="16"/>
  <c r="C26" i="16"/>
  <c r="D190" i="16"/>
  <c r="B191" i="16"/>
  <c r="B194" i="16" s="1"/>
  <c r="C191" i="16"/>
  <c r="C194" i="16" s="1"/>
  <c r="CB122" i="16"/>
  <c r="D122" i="16"/>
  <c r="E134" i="16"/>
  <c r="D140" i="16"/>
  <c r="CB134" i="16"/>
  <c r="AL20" i="16"/>
  <c r="CB146" i="16"/>
  <c r="T37" i="17"/>
  <c r="CB24" i="16"/>
  <c r="CB21" i="16"/>
  <c r="CB25" i="16"/>
  <c r="F140" i="16"/>
  <c r="CB14" i="16"/>
  <c r="CB22" i="16"/>
  <c r="CB128" i="16"/>
  <c r="CB8" i="16"/>
  <c r="CB2" i="16"/>
  <c r="CB23" i="16"/>
  <c r="D146" i="16"/>
  <c r="F134" i="16"/>
  <c r="E146" i="16"/>
  <c r="D134" i="16"/>
  <c r="F146" i="16"/>
  <c r="F122" i="16"/>
  <c r="E128" i="16"/>
  <c r="E122" i="16"/>
  <c r="F128" i="16"/>
  <c r="D128" i="16"/>
  <c r="E140" i="16"/>
  <c r="AQ20" i="16"/>
  <c r="AF20" i="16"/>
  <c r="S38" i="17"/>
  <c r="E172" i="16"/>
  <c r="AI20" i="16"/>
  <c r="V41" i="17"/>
  <c r="P20" i="16"/>
  <c r="Y20" i="16"/>
  <c r="AR20" i="16"/>
  <c r="U40" i="17"/>
  <c r="S42" i="17"/>
  <c r="U37" i="17"/>
  <c r="AJ20" i="16"/>
  <c r="E175" i="16"/>
  <c r="E173" i="16"/>
  <c r="E174" i="16"/>
  <c r="AH20" i="16"/>
  <c r="S41" i="17"/>
  <c r="T40" i="17"/>
  <c r="Q20" i="16"/>
  <c r="R20" i="16"/>
  <c r="S39" i="17"/>
  <c r="S20" i="16"/>
  <c r="E180" i="16"/>
  <c r="S37" i="17"/>
  <c r="AT149" i="16"/>
  <c r="AT151" i="16"/>
  <c r="AT132" i="16"/>
  <c r="AT11" i="16"/>
  <c r="AT162" i="16"/>
  <c r="U38" i="17"/>
  <c r="U41" i="17"/>
  <c r="U39" i="17"/>
  <c r="T41" i="17"/>
  <c r="N20" i="16"/>
  <c r="AE174" i="16"/>
  <c r="AF174" i="16" s="1"/>
  <c r="AG174" i="16" s="1"/>
  <c r="AH174" i="16" s="1"/>
  <c r="AI174" i="16" s="1"/>
  <c r="AJ174" i="16" s="1"/>
  <c r="AK174" i="16" s="1"/>
  <c r="AL174" i="16" s="1"/>
  <c r="AM174" i="16" s="1"/>
  <c r="AN174" i="16" s="1"/>
  <c r="AO174" i="16" s="1"/>
  <c r="AP174" i="16" s="1"/>
  <c r="AT148" i="16"/>
  <c r="AT19" i="16"/>
  <c r="AT127" i="16"/>
  <c r="AT13" i="16"/>
  <c r="AT9" i="16"/>
  <c r="AT62" i="16"/>
  <c r="AT56" i="16"/>
  <c r="AT163" i="16"/>
  <c r="AT7" i="16"/>
  <c r="AT4" i="16"/>
  <c r="AE173" i="16"/>
  <c r="AF173" i="16" s="1"/>
  <c r="AG173" i="16" s="1"/>
  <c r="AH173" i="16" s="1"/>
  <c r="AI173" i="16" s="1"/>
  <c r="AJ173" i="16" s="1"/>
  <c r="AK173" i="16" s="1"/>
  <c r="AL173" i="16" s="1"/>
  <c r="AM173" i="16" s="1"/>
  <c r="AN173" i="16" s="1"/>
  <c r="AO173" i="16" s="1"/>
  <c r="AP173" i="16" s="1"/>
  <c r="F3" i="17"/>
  <c r="AT143" i="16"/>
  <c r="AT15" i="16"/>
  <c r="AT92" i="16"/>
  <c r="AT123" i="16"/>
  <c r="U20" i="16"/>
  <c r="AT110" i="16"/>
  <c r="AT141" i="16"/>
  <c r="AT139" i="16"/>
  <c r="AT16" i="16"/>
  <c r="AT124" i="16"/>
  <c r="AT156" i="16"/>
  <c r="AA20" i="16"/>
  <c r="AR159" i="16"/>
  <c r="AQ158" i="16"/>
  <c r="AR154" i="16"/>
  <c r="AQ152" i="16"/>
  <c r="M20" i="16"/>
  <c r="AT142" i="16"/>
  <c r="AT136" i="16"/>
  <c r="V37" i="17"/>
  <c r="AP20" i="16"/>
  <c r="G193" i="16"/>
  <c r="D193" i="16"/>
  <c r="AT144" i="16"/>
  <c r="AT150" i="16"/>
  <c r="V39" i="17"/>
  <c r="Z20" i="16"/>
  <c r="AK20" i="16"/>
  <c r="Q167" i="16"/>
  <c r="AT133" i="16"/>
  <c r="AT17" i="16"/>
  <c r="AT125" i="16"/>
  <c r="AT50" i="16"/>
  <c r="AT5" i="16"/>
  <c r="AT38" i="16"/>
  <c r="AT6" i="16"/>
  <c r="AT3" i="16"/>
  <c r="AT32" i="16"/>
  <c r="AT116" i="16"/>
  <c r="AT147" i="16"/>
  <c r="AE177" i="16"/>
  <c r="AF177" i="16" s="1"/>
  <c r="AG177" i="16" s="1"/>
  <c r="AH177" i="16" s="1"/>
  <c r="AI177" i="16" s="1"/>
  <c r="AJ177" i="16" s="1"/>
  <c r="AK177" i="16" s="1"/>
  <c r="AL177" i="16" s="1"/>
  <c r="AM177" i="16" s="1"/>
  <c r="AN177" i="16" s="1"/>
  <c r="AO177" i="16" s="1"/>
  <c r="AP177" i="16" s="1"/>
  <c r="AS20" i="16"/>
  <c r="AC20" i="16"/>
  <c r="X20" i="16"/>
  <c r="AT131" i="16"/>
  <c r="AT98" i="16"/>
  <c r="AT129" i="16"/>
  <c r="AT10" i="16"/>
  <c r="AT157" i="16"/>
  <c r="AB20" i="16"/>
  <c r="AE20" i="16"/>
  <c r="T39" i="17"/>
  <c r="AE180" i="16"/>
  <c r="AF180" i="16" s="1"/>
  <c r="AG180" i="16" s="1"/>
  <c r="AH180" i="16" s="1"/>
  <c r="AI180" i="16" s="1"/>
  <c r="AJ180" i="16" s="1"/>
  <c r="AK180" i="16" s="1"/>
  <c r="AL180" i="16" s="1"/>
  <c r="AM180" i="16" s="1"/>
  <c r="AN180" i="16" s="1"/>
  <c r="AO180" i="16" s="1"/>
  <c r="AP180" i="16" s="1"/>
  <c r="O179" i="16"/>
  <c r="N29" i="16"/>
  <c r="AT130" i="16"/>
  <c r="AE172" i="16"/>
  <c r="AF172" i="16" s="1"/>
  <c r="AG172" i="16" s="1"/>
  <c r="AH172" i="16" s="1"/>
  <c r="AI172" i="16" s="1"/>
  <c r="AJ172" i="16" s="1"/>
  <c r="AK172" i="16" s="1"/>
  <c r="AL172" i="16" s="1"/>
  <c r="AM172" i="16" s="1"/>
  <c r="AN172" i="16" s="1"/>
  <c r="AO172" i="16" s="1"/>
  <c r="AP172" i="16" s="1"/>
  <c r="AG20" i="16"/>
  <c r="Q165" i="16"/>
  <c r="AM20" i="16"/>
  <c r="AT138" i="16"/>
  <c r="AT86" i="16"/>
  <c r="AV1" i="16"/>
  <c r="AU33" i="16"/>
  <c r="AU36" i="16"/>
  <c r="AU35" i="16"/>
  <c r="AU34" i="16"/>
  <c r="AU37" i="16"/>
  <c r="AU60" i="16"/>
  <c r="AU53" i="16"/>
  <c r="AU39" i="16"/>
  <c r="AU46" i="16"/>
  <c r="AU49" i="16"/>
  <c r="AU42" i="16"/>
  <c r="AU59" i="16"/>
  <c r="AU52" i="16"/>
  <c r="AU45" i="16"/>
  <c r="AU55" i="16"/>
  <c r="AU48" i="16"/>
  <c r="AU41" i="16"/>
  <c r="AU51" i="16"/>
  <c r="AU54" i="16"/>
  <c r="AU47" i="16"/>
  <c r="AU40" i="16"/>
  <c r="AU160" i="16" s="1"/>
  <c r="AU43" i="16"/>
  <c r="AU57" i="16"/>
  <c r="AU58" i="16"/>
  <c r="AU61" i="16"/>
  <c r="AU63" i="16"/>
  <c r="AU72" i="16"/>
  <c r="AU67" i="16"/>
  <c r="AU73" i="16"/>
  <c r="AU70" i="16"/>
  <c r="AU71" i="16"/>
  <c r="AU81" i="16"/>
  <c r="AU89" i="16"/>
  <c r="AU64" i="16"/>
  <c r="AU83" i="16"/>
  <c r="AU75" i="16"/>
  <c r="AU76" i="16"/>
  <c r="AU91" i="16"/>
  <c r="AU85" i="16"/>
  <c r="AU94" i="16"/>
  <c r="AU97" i="16"/>
  <c r="AU66" i="16"/>
  <c r="AU93" i="16"/>
  <c r="AU96" i="16"/>
  <c r="AU78" i="16"/>
  <c r="AU82" i="16"/>
  <c r="AU90" i="16"/>
  <c r="AU77" i="16"/>
  <c r="AU79" i="16"/>
  <c r="AU88" i="16"/>
  <c r="AU69" i="16"/>
  <c r="AU87" i="16"/>
  <c r="AU84" i="16"/>
  <c r="AU103" i="16"/>
  <c r="AU117" i="16"/>
  <c r="AU65" i="16"/>
  <c r="AU106" i="16"/>
  <c r="AU109" i="16"/>
  <c r="AU102" i="16"/>
  <c r="AU112" i="16"/>
  <c r="AU105" i="16"/>
  <c r="AU115" i="16"/>
  <c r="AU95" i="16"/>
  <c r="AU99" i="16"/>
  <c r="AU100" i="16"/>
  <c r="AU114" i="16"/>
  <c r="AU101" i="16"/>
  <c r="AU107" i="16"/>
  <c r="AU118" i="16"/>
  <c r="AU119" i="16"/>
  <c r="AU120" i="16"/>
  <c r="AU111" i="16"/>
  <c r="AU113" i="16"/>
  <c r="AU108" i="16"/>
  <c r="AU121" i="16"/>
  <c r="N30" i="16"/>
  <c r="O168" i="16"/>
  <c r="AO20" i="16"/>
  <c r="AQ178" i="16"/>
  <c r="AR178" i="16" s="1"/>
  <c r="AS178" i="16" s="1"/>
  <c r="AT178" i="16" s="1"/>
  <c r="M26" i="16"/>
  <c r="E177" i="16"/>
  <c r="O28" i="16"/>
  <c r="P166" i="16"/>
  <c r="AS155" i="16"/>
  <c r="AT137" i="16"/>
  <c r="AT68" i="16"/>
  <c r="F178" i="16"/>
  <c r="C178" i="16" s="1"/>
  <c r="AE181" i="16"/>
  <c r="AF181" i="16" s="1"/>
  <c r="AG181" i="16" s="1"/>
  <c r="AH181" i="16" s="1"/>
  <c r="AI181" i="16" s="1"/>
  <c r="AJ181" i="16" s="1"/>
  <c r="AK181" i="16" s="1"/>
  <c r="AL181" i="16" s="1"/>
  <c r="AM181" i="16" s="1"/>
  <c r="AN181" i="16" s="1"/>
  <c r="AO181" i="16" s="1"/>
  <c r="AP181" i="16" s="1"/>
  <c r="AT44" i="16"/>
  <c r="AD20" i="16"/>
  <c r="V40" i="17"/>
  <c r="AN20" i="16"/>
  <c r="T20" i="16"/>
  <c r="O31" i="16"/>
  <c r="P169" i="16"/>
  <c r="O171" i="16"/>
  <c r="N27" i="16"/>
  <c r="K72" i="17"/>
  <c r="J66" i="17"/>
  <c r="AT74" i="16"/>
  <c r="AT80" i="16"/>
  <c r="E181" i="16"/>
  <c r="AT145" i="16"/>
  <c r="W20" i="16"/>
  <c r="F29" i="17"/>
  <c r="F27" i="17"/>
  <c r="F28" i="17"/>
  <c r="G26" i="17"/>
  <c r="AE175" i="16"/>
  <c r="AF175" i="16" s="1"/>
  <c r="AG175" i="16" s="1"/>
  <c r="AH175" i="16" s="1"/>
  <c r="AI175" i="16" s="1"/>
  <c r="AJ175" i="16" s="1"/>
  <c r="AK175" i="16" s="1"/>
  <c r="AL175" i="16" s="1"/>
  <c r="AM175" i="16" s="1"/>
  <c r="AN175" i="16" s="1"/>
  <c r="AO175" i="16" s="1"/>
  <c r="AP175" i="16" s="1"/>
  <c r="O20" i="16"/>
  <c r="AT153" i="16"/>
  <c r="T42" i="17"/>
  <c r="V42" i="17"/>
  <c r="V20" i="16"/>
  <c r="AT104" i="16"/>
  <c r="AT135" i="16"/>
  <c r="AT18" i="16"/>
  <c r="AT126" i="16"/>
  <c r="AT12" i="16"/>
  <c r="T58" i="17" l="1"/>
  <c r="U61" i="17"/>
  <c r="T57" i="17"/>
  <c r="R60" i="17"/>
  <c r="U56" i="17"/>
  <c r="U57" i="17"/>
  <c r="T56" i="17"/>
  <c r="CC20" i="16"/>
  <c r="S58" i="17"/>
  <c r="S56" i="17"/>
  <c r="S61" i="17"/>
  <c r="R53" i="17"/>
  <c r="R58" i="17" s="1"/>
  <c r="R59" i="17"/>
  <c r="V56" i="17"/>
  <c r="V57" i="17"/>
  <c r="V58" i="17"/>
  <c r="D191" i="16"/>
  <c r="AU132" i="16"/>
  <c r="T43" i="17"/>
  <c r="CB20" i="16"/>
  <c r="AU143" i="16"/>
  <c r="AU150" i="16"/>
  <c r="S43" i="17"/>
  <c r="U43" i="17"/>
  <c r="AU149" i="16"/>
  <c r="R38" i="17"/>
  <c r="AU133" i="16"/>
  <c r="AU138" i="16"/>
  <c r="N26" i="16"/>
  <c r="AU136" i="16"/>
  <c r="AU148" i="16"/>
  <c r="AU11" i="16"/>
  <c r="AU130" i="16"/>
  <c r="R39" i="17"/>
  <c r="AU68" i="16"/>
  <c r="I66" i="17"/>
  <c r="J72" i="17"/>
  <c r="AU144" i="16"/>
  <c r="P171" i="16"/>
  <c r="O27" i="16"/>
  <c r="AU145" i="16"/>
  <c r="AU44" i="16"/>
  <c r="F177" i="16"/>
  <c r="AU156" i="16"/>
  <c r="AU178" i="16"/>
  <c r="AU104" i="16"/>
  <c r="AU135" i="16"/>
  <c r="AU157" i="16"/>
  <c r="AT21" i="16"/>
  <c r="AT14" i="16"/>
  <c r="AU17" i="16"/>
  <c r="AU125" i="16"/>
  <c r="P31" i="16"/>
  <c r="Q169" i="16"/>
  <c r="D169" i="16" s="1"/>
  <c r="AU142" i="16"/>
  <c r="AU18" i="16"/>
  <c r="AU126" i="16"/>
  <c r="AU13" i="16"/>
  <c r="AT146" i="16"/>
  <c r="AT25" i="16"/>
  <c r="AU131" i="16"/>
  <c r="AU10" i="16"/>
  <c r="F181" i="16"/>
  <c r="C181" i="16" s="1"/>
  <c r="AU153" i="16"/>
  <c r="AU151" i="16"/>
  <c r="AU15" i="16"/>
  <c r="AU92" i="16"/>
  <c r="AU123" i="16"/>
  <c r="AQ175" i="16"/>
  <c r="AR175" i="16" s="1"/>
  <c r="AS175" i="16" s="1"/>
  <c r="AT175" i="16" s="1"/>
  <c r="AU175" i="16" s="1"/>
  <c r="F175" i="16"/>
  <c r="C175" i="16" s="1"/>
  <c r="G29" i="17"/>
  <c r="H26" i="17"/>
  <c r="G27" i="17"/>
  <c r="G28" i="17"/>
  <c r="P28" i="16"/>
  <c r="Q166" i="16"/>
  <c r="AU86" i="16"/>
  <c r="AT134" i="16"/>
  <c r="O30" i="16"/>
  <c r="P168" i="16"/>
  <c r="AU139" i="16"/>
  <c r="AU12" i="16"/>
  <c r="AU9" i="16"/>
  <c r="AU62" i="16"/>
  <c r="P179" i="16"/>
  <c r="O29" i="16"/>
  <c r="AT22" i="16"/>
  <c r="AU163" i="16"/>
  <c r="F180" i="16"/>
  <c r="C180" i="16" s="1"/>
  <c r="F174" i="16"/>
  <c r="C174" i="16" s="1"/>
  <c r="G194" i="16"/>
  <c r="AU38" i="16"/>
  <c r="AQ180" i="16"/>
  <c r="AR180" i="16" s="1"/>
  <c r="AS180" i="16" s="1"/>
  <c r="AT180" i="16" s="1"/>
  <c r="AU180" i="16" s="1"/>
  <c r="AT128" i="16"/>
  <c r="AQ174" i="16"/>
  <c r="AR174" i="16" s="1"/>
  <c r="AS174" i="16" s="1"/>
  <c r="AT174" i="16" s="1"/>
  <c r="AU174" i="16" s="1"/>
  <c r="AU56" i="16"/>
  <c r="AT2" i="16"/>
  <c r="AT23" i="16"/>
  <c r="G3" i="17"/>
  <c r="R42" i="17"/>
  <c r="R40" i="17"/>
  <c r="AT140" i="16"/>
  <c r="AU7" i="16"/>
  <c r="R165" i="16"/>
  <c r="D165" i="16"/>
  <c r="AS154" i="16"/>
  <c r="AR152" i="16"/>
  <c r="F173" i="16"/>
  <c r="C173" i="16" s="1"/>
  <c r="AU19" i="16"/>
  <c r="AU127" i="16"/>
  <c r="AU110" i="16"/>
  <c r="AU141" i="16"/>
  <c r="AU16" i="16"/>
  <c r="AU124" i="16"/>
  <c r="AU4" i="16"/>
  <c r="AQ173" i="16"/>
  <c r="AR173" i="16" s="1"/>
  <c r="AS173" i="16" s="1"/>
  <c r="AT173" i="16" s="1"/>
  <c r="AU173" i="16" s="1"/>
  <c r="AU161" i="16"/>
  <c r="AU5" i="16"/>
  <c r="AU50" i="16"/>
  <c r="AU6" i="16"/>
  <c r="F172" i="16"/>
  <c r="C172" i="16" s="1"/>
  <c r="R167" i="16"/>
  <c r="D167" i="16"/>
  <c r="AT8" i="16"/>
  <c r="AU162" i="16"/>
  <c r="AT155" i="16"/>
  <c r="AU116" i="16"/>
  <c r="AU147" i="16"/>
  <c r="AT24" i="16"/>
  <c r="AU137" i="16"/>
  <c r="AU74" i="16"/>
  <c r="AU3" i="16"/>
  <c r="AU32" i="16"/>
  <c r="AQ172" i="16"/>
  <c r="AR172" i="16" s="1"/>
  <c r="AS172" i="16" s="1"/>
  <c r="AT172" i="16" s="1"/>
  <c r="AU172" i="16" s="1"/>
  <c r="AS159" i="16"/>
  <c r="AR158" i="16"/>
  <c r="AQ181" i="16"/>
  <c r="AR181" i="16" s="1"/>
  <c r="AS181" i="16" s="1"/>
  <c r="AT181" i="16" s="1"/>
  <c r="AU181" i="16" s="1"/>
  <c r="AU98" i="16"/>
  <c r="AU129" i="16"/>
  <c r="AU80" i="16"/>
  <c r="AW1" i="16"/>
  <c r="AV33" i="16"/>
  <c r="AV36" i="16"/>
  <c r="AV35" i="16"/>
  <c r="AV34" i="16"/>
  <c r="AV37" i="16"/>
  <c r="AV43" i="16"/>
  <c r="AV57" i="16"/>
  <c r="AV60" i="16"/>
  <c r="AV53" i="16"/>
  <c r="AV39" i="16"/>
  <c r="AV46" i="16"/>
  <c r="AV49" i="16"/>
  <c r="AV42" i="16"/>
  <c r="AV59" i="16"/>
  <c r="AV52" i="16"/>
  <c r="AV45" i="16"/>
  <c r="AV55" i="16"/>
  <c r="AV48" i="16"/>
  <c r="AV41" i="16"/>
  <c r="AV58" i="16"/>
  <c r="AV51" i="16"/>
  <c r="AV54" i="16"/>
  <c r="AV47" i="16"/>
  <c r="AV40" i="16"/>
  <c r="AV160" i="16" s="1"/>
  <c r="AV66" i="16"/>
  <c r="AV69" i="16"/>
  <c r="AV79" i="16"/>
  <c r="AV70" i="16"/>
  <c r="AV77" i="16"/>
  <c r="AV82" i="16"/>
  <c r="AV61" i="16"/>
  <c r="AV72" i="16"/>
  <c r="AV71" i="16"/>
  <c r="AV73" i="16"/>
  <c r="AV67" i="16"/>
  <c r="AV63" i="16"/>
  <c r="AV81" i="16"/>
  <c r="AV85" i="16"/>
  <c r="AV88" i="16"/>
  <c r="AV75" i="16"/>
  <c r="AV76" i="16"/>
  <c r="AV91" i="16"/>
  <c r="AV94" i="16"/>
  <c r="AV65" i="16"/>
  <c r="AV89" i="16"/>
  <c r="AV93" i="16"/>
  <c r="AV64" i="16"/>
  <c r="AV78" i="16"/>
  <c r="AV90" i="16"/>
  <c r="AV84" i="16"/>
  <c r="AV103" i="16"/>
  <c r="AV113" i="16"/>
  <c r="AV106" i="16"/>
  <c r="AV83" i="16"/>
  <c r="AV109" i="16"/>
  <c r="AV87" i="16"/>
  <c r="AV97" i="16"/>
  <c r="AV102" i="16"/>
  <c r="AV112" i="16"/>
  <c r="AV105" i="16"/>
  <c r="AV95" i="16"/>
  <c r="AV99" i="16"/>
  <c r="AV100" i="16"/>
  <c r="AV111" i="16"/>
  <c r="AV96" i="16"/>
  <c r="AV114" i="16"/>
  <c r="AV101" i="16"/>
  <c r="AV107" i="16"/>
  <c r="AV108" i="16"/>
  <c r="AV117" i="16"/>
  <c r="AV118" i="16"/>
  <c r="AV115" i="16"/>
  <c r="AV119" i="16"/>
  <c r="AV120" i="16"/>
  <c r="AV121" i="16"/>
  <c r="R41" i="17"/>
  <c r="AQ177" i="16"/>
  <c r="V43" i="17"/>
  <c r="AT122" i="16"/>
  <c r="R57" i="17" l="1"/>
  <c r="R56" i="17"/>
  <c r="R61" i="17"/>
  <c r="AU25" i="16"/>
  <c r="AV150" i="16"/>
  <c r="AU8" i="16"/>
  <c r="AU146" i="16"/>
  <c r="AV136" i="16"/>
  <c r="AV143" i="16"/>
  <c r="AU128" i="16"/>
  <c r="AV149" i="16"/>
  <c r="AV133" i="16"/>
  <c r="AU22" i="16"/>
  <c r="AV86" i="16"/>
  <c r="AV139" i="16"/>
  <c r="R43" i="17"/>
  <c r="AU23" i="16"/>
  <c r="AV148" i="16"/>
  <c r="AV142" i="16"/>
  <c r="AU122" i="16"/>
  <c r="AT154" i="16"/>
  <c r="AS152" i="16"/>
  <c r="AV174" i="16"/>
  <c r="AV74" i="16"/>
  <c r="AV80" i="16"/>
  <c r="AV9" i="16"/>
  <c r="AV62" i="16"/>
  <c r="AV13" i="16"/>
  <c r="AV17" i="16"/>
  <c r="AV125" i="16"/>
  <c r="AV104" i="16"/>
  <c r="AV135" i="16"/>
  <c r="AV11" i="16"/>
  <c r="AV151" i="16"/>
  <c r="AV16" i="16"/>
  <c r="AV124" i="16"/>
  <c r="AV181" i="16"/>
  <c r="H28" i="17"/>
  <c r="H29" i="17"/>
  <c r="H27" i="17"/>
  <c r="I26" i="17"/>
  <c r="AU21" i="16"/>
  <c r="AU14" i="16"/>
  <c r="I72" i="17"/>
  <c r="H66" i="17"/>
  <c r="AV145" i="16"/>
  <c r="AV116" i="16"/>
  <c r="AV147" i="16"/>
  <c r="AV131" i="16"/>
  <c r="AV144" i="16"/>
  <c r="AV18" i="16"/>
  <c r="AV126" i="16"/>
  <c r="AV132" i="16"/>
  <c r="AV68" i="16"/>
  <c r="S167" i="16"/>
  <c r="Q179" i="16"/>
  <c r="D179" i="16" s="1"/>
  <c r="D176" i="16" s="1"/>
  <c r="P29" i="16"/>
  <c r="AV38" i="16"/>
  <c r="AR177" i="16"/>
  <c r="AV19" i="16"/>
  <c r="AV127" i="16"/>
  <c r="AV12" i="16"/>
  <c r="H3" i="17"/>
  <c r="AV163" i="16"/>
  <c r="AV153" i="16"/>
  <c r="AV156" i="16"/>
  <c r="AV56" i="16"/>
  <c r="S165" i="16"/>
  <c r="AV175" i="16"/>
  <c r="AU155" i="16"/>
  <c r="AV50" i="16"/>
  <c r="AV7" i="16"/>
  <c r="AV180" i="16"/>
  <c r="AU24" i="16"/>
  <c r="AT20" i="16"/>
  <c r="AV4" i="16"/>
  <c r="AS158" i="16"/>
  <c r="AT159" i="16"/>
  <c r="P30" i="16"/>
  <c r="Q168" i="16"/>
  <c r="AV157" i="16"/>
  <c r="AV5" i="16"/>
  <c r="AV172" i="16"/>
  <c r="AU140" i="16"/>
  <c r="AV6" i="16"/>
  <c r="AV162" i="16"/>
  <c r="AV161" i="16"/>
  <c r="C177" i="16"/>
  <c r="AV138" i="16"/>
  <c r="AV137" i="16"/>
  <c r="AV3" i="16"/>
  <c r="AV32" i="16"/>
  <c r="Q31" i="16"/>
  <c r="R169" i="16"/>
  <c r="AU134" i="16"/>
  <c r="AV44" i="16"/>
  <c r="AX1" i="16"/>
  <c r="AW33" i="16"/>
  <c r="AW36" i="16"/>
  <c r="AW39" i="16"/>
  <c r="AW35" i="16"/>
  <c r="AW34" i="16"/>
  <c r="AW40" i="16"/>
  <c r="AW160" i="16" s="1"/>
  <c r="AW43" i="16"/>
  <c r="AW57" i="16"/>
  <c r="AW60" i="16"/>
  <c r="AW53" i="16"/>
  <c r="AW46" i="16"/>
  <c r="AW49" i="16"/>
  <c r="AW42" i="16"/>
  <c r="AW37" i="16"/>
  <c r="AW59" i="16"/>
  <c r="AW52" i="16"/>
  <c r="AW45" i="16"/>
  <c r="AW55" i="16"/>
  <c r="AW48" i="16"/>
  <c r="AW41" i="16"/>
  <c r="AW58" i="16"/>
  <c r="AW51" i="16"/>
  <c r="AW54" i="16"/>
  <c r="AW47" i="16"/>
  <c r="AW73" i="16"/>
  <c r="AW76" i="16"/>
  <c r="AW71" i="16"/>
  <c r="AW64" i="16"/>
  <c r="AW77" i="16"/>
  <c r="AW69" i="16"/>
  <c r="AW78" i="16"/>
  <c r="AW84" i="16"/>
  <c r="AW61" i="16"/>
  <c r="AW70" i="16"/>
  <c r="AW72" i="16"/>
  <c r="AW65" i="16"/>
  <c r="AW66" i="16"/>
  <c r="AW67" i="16"/>
  <c r="AW83" i="16"/>
  <c r="AW88" i="16"/>
  <c r="AW85" i="16"/>
  <c r="AW81" i="16"/>
  <c r="AW89" i="16"/>
  <c r="AW93" i="16"/>
  <c r="AW96" i="16"/>
  <c r="AW63" i="16"/>
  <c r="AW82" i="16"/>
  <c r="AW79" i="16"/>
  <c r="AW90" i="16"/>
  <c r="AW75" i="16"/>
  <c r="AW87" i="16"/>
  <c r="AW95" i="16"/>
  <c r="AW101" i="16"/>
  <c r="AW107" i="16"/>
  <c r="AW103" i="16"/>
  <c r="AW106" i="16"/>
  <c r="AW109" i="16"/>
  <c r="AW97" i="16"/>
  <c r="AW119" i="16"/>
  <c r="AW102" i="16"/>
  <c r="AW91" i="16"/>
  <c r="AW108" i="16"/>
  <c r="AW99" i="16"/>
  <c r="AW100" i="16"/>
  <c r="AW94" i="16"/>
  <c r="AW118" i="16"/>
  <c r="AW111" i="16"/>
  <c r="AW117" i="16"/>
  <c r="AW105" i="16"/>
  <c r="AW114" i="16"/>
  <c r="AW120" i="16"/>
  <c r="AW112" i="16"/>
  <c r="AW121" i="16"/>
  <c r="AW115" i="16"/>
  <c r="AW113" i="16"/>
  <c r="AU2" i="16"/>
  <c r="AV173" i="16"/>
  <c r="AV110" i="16"/>
  <c r="AV141" i="16"/>
  <c r="AV130" i="16"/>
  <c r="AV10" i="16"/>
  <c r="Q28" i="16"/>
  <c r="R166" i="16"/>
  <c r="D166" i="16"/>
  <c r="O26" i="16"/>
  <c r="AV98" i="16"/>
  <c r="AV129" i="16"/>
  <c r="AV15" i="16"/>
  <c r="AV92" i="16"/>
  <c r="AV123" i="16"/>
  <c r="AV178" i="16"/>
  <c r="Q171" i="16"/>
  <c r="P27" i="16"/>
  <c r="P26" i="16" l="1"/>
  <c r="AV140" i="16"/>
  <c r="AW150" i="16"/>
  <c r="AW145" i="16"/>
  <c r="AW139" i="16"/>
  <c r="AW151" i="16"/>
  <c r="AW133" i="16"/>
  <c r="AW142" i="16"/>
  <c r="AV146" i="16"/>
  <c r="AW12" i="16"/>
  <c r="AW132" i="16"/>
  <c r="AW149" i="16"/>
  <c r="AW80" i="16"/>
  <c r="AW10" i="16"/>
  <c r="AV2" i="16"/>
  <c r="Q30" i="16"/>
  <c r="R168" i="16"/>
  <c r="D168" i="16"/>
  <c r="D164" i="16" s="1"/>
  <c r="AW181" i="16"/>
  <c r="AW50" i="16"/>
  <c r="AW4" i="16"/>
  <c r="AW180" i="16"/>
  <c r="AW156" i="16"/>
  <c r="R179" i="16"/>
  <c r="Q29" i="16"/>
  <c r="AV22" i="16"/>
  <c r="AW5" i="16"/>
  <c r="AW174" i="16"/>
  <c r="AW136" i="16"/>
  <c r="AW13" i="16"/>
  <c r="AW116" i="16"/>
  <c r="AW147" i="16"/>
  <c r="AW11" i="16"/>
  <c r="AW38" i="16"/>
  <c r="AW153" i="16"/>
  <c r="T167" i="16"/>
  <c r="G66" i="17"/>
  <c r="H72" i="17"/>
  <c r="AW157" i="16"/>
  <c r="AW144" i="16"/>
  <c r="AW104" i="16"/>
  <c r="AW135" i="16"/>
  <c r="AW131" i="16"/>
  <c r="AW17" i="16"/>
  <c r="AW125" i="16"/>
  <c r="AW110" i="16"/>
  <c r="AW141" i="16"/>
  <c r="AW86" i="16"/>
  <c r="AW148" i="16"/>
  <c r="AW6" i="16"/>
  <c r="AU159" i="16"/>
  <c r="AT158" i="16"/>
  <c r="AW44" i="16"/>
  <c r="AW3" i="16"/>
  <c r="AW32" i="16"/>
  <c r="AV134" i="16"/>
  <c r="AU154" i="16"/>
  <c r="AT152" i="16"/>
  <c r="AW130" i="16"/>
  <c r="AY1" i="16"/>
  <c r="AX37" i="16"/>
  <c r="AX33" i="16"/>
  <c r="AX36" i="16"/>
  <c r="AX39" i="16"/>
  <c r="AX35" i="16"/>
  <c r="AX34" i="16"/>
  <c r="AX47" i="16"/>
  <c r="AX40" i="16"/>
  <c r="AX160" i="16" s="1"/>
  <c r="AX43" i="16"/>
  <c r="AX57" i="16"/>
  <c r="AX60" i="16"/>
  <c r="AX53" i="16"/>
  <c r="AX46" i="16"/>
  <c r="AX49" i="16"/>
  <c r="AX42" i="16"/>
  <c r="AX59" i="16"/>
  <c r="AX52" i="16"/>
  <c r="AX45" i="16"/>
  <c r="AX55" i="16"/>
  <c r="AX48" i="16"/>
  <c r="AX41" i="16"/>
  <c r="AX58" i="16"/>
  <c r="AX51" i="16"/>
  <c r="AX54" i="16"/>
  <c r="AX70" i="16"/>
  <c r="AX84" i="16"/>
  <c r="AX75" i="16"/>
  <c r="AX69" i="16"/>
  <c r="AX78" i="16"/>
  <c r="AX87" i="16"/>
  <c r="AX79" i="16"/>
  <c r="AX65" i="16"/>
  <c r="AX66" i="16"/>
  <c r="AX63" i="16"/>
  <c r="AX64" i="16"/>
  <c r="AX81" i="16"/>
  <c r="AX83" i="16"/>
  <c r="AX95" i="16"/>
  <c r="AX61" i="16"/>
  <c r="AX67" i="16"/>
  <c r="AX85" i="16"/>
  <c r="AX73" i="16"/>
  <c r="AX91" i="16"/>
  <c r="AX94" i="16"/>
  <c r="AX72" i="16"/>
  <c r="AX71" i="16"/>
  <c r="AX89" i="16"/>
  <c r="AX93" i="16"/>
  <c r="AX76" i="16"/>
  <c r="AX77" i="16"/>
  <c r="AX82" i="16"/>
  <c r="AX88" i="16"/>
  <c r="AX114" i="16"/>
  <c r="AX101" i="16"/>
  <c r="AX107" i="16"/>
  <c r="AX103" i="16"/>
  <c r="AX90" i="16"/>
  <c r="AX113" i="16"/>
  <c r="AX106" i="16"/>
  <c r="AX109" i="16"/>
  <c r="AX97" i="16"/>
  <c r="AX105" i="16"/>
  <c r="AX108" i="16"/>
  <c r="AX99" i="16"/>
  <c r="AX100" i="16"/>
  <c r="AX96" i="16"/>
  <c r="AX111" i="16"/>
  <c r="AX117" i="16"/>
  <c r="AX118" i="16"/>
  <c r="AX119" i="16"/>
  <c r="AX102" i="16"/>
  <c r="AX112" i="16"/>
  <c r="AX115" i="16"/>
  <c r="AX120" i="16"/>
  <c r="AX121" i="16"/>
  <c r="AW163" i="16"/>
  <c r="R28" i="16"/>
  <c r="S166" i="16"/>
  <c r="AW16" i="16"/>
  <c r="AW124" i="16"/>
  <c r="AW178" i="16"/>
  <c r="AW98" i="16"/>
  <c r="AW129" i="16"/>
  <c r="AW74" i="16"/>
  <c r="R171" i="16"/>
  <c r="Q27" i="16"/>
  <c r="D171" i="16"/>
  <c r="D170" i="16" s="1"/>
  <c r="AW173" i="16"/>
  <c r="AW138" i="16"/>
  <c r="AW9" i="16"/>
  <c r="AW62" i="16"/>
  <c r="AW68" i="16"/>
  <c r="AW7" i="16"/>
  <c r="AW161" i="16"/>
  <c r="AW172" i="16"/>
  <c r="AV25" i="16"/>
  <c r="AU20" i="16"/>
  <c r="AV23" i="16"/>
  <c r="AW143" i="16"/>
  <c r="AV122" i="16"/>
  <c r="AW175" i="16"/>
  <c r="AV21" i="16"/>
  <c r="AV14" i="16"/>
  <c r="AV128" i="16"/>
  <c r="AW137" i="16"/>
  <c r="AW18" i="16"/>
  <c r="AW126" i="16"/>
  <c r="AW162" i="16"/>
  <c r="AV155" i="16"/>
  <c r="AV24" i="16"/>
  <c r="I28" i="17"/>
  <c r="J26" i="17"/>
  <c r="I29" i="17"/>
  <c r="I27" i="17"/>
  <c r="R31" i="16"/>
  <c r="S169" i="16"/>
  <c r="AS177" i="16"/>
  <c r="AV8" i="16"/>
  <c r="AW15" i="16"/>
  <c r="AW92" i="16"/>
  <c r="AW123" i="16"/>
  <c r="AW19" i="16"/>
  <c r="AW127" i="16"/>
  <c r="T165" i="16"/>
  <c r="AW56" i="16"/>
  <c r="I3" i="17"/>
  <c r="Q26" i="16" l="1"/>
  <c r="AW128" i="16"/>
  <c r="AX137" i="16"/>
  <c r="AW24" i="16"/>
  <c r="AX130" i="16"/>
  <c r="AX163" i="16"/>
  <c r="AX150" i="16"/>
  <c r="AX143" i="16"/>
  <c r="AX50" i="16"/>
  <c r="AX13" i="16"/>
  <c r="D13" i="16" s="1"/>
  <c r="AX151" i="16"/>
  <c r="AX145" i="16"/>
  <c r="AX149" i="16"/>
  <c r="AX133" i="16"/>
  <c r="AW146" i="16"/>
  <c r="AX132" i="16"/>
  <c r="AW122" i="16"/>
  <c r="AX162" i="16"/>
  <c r="AX142" i="16"/>
  <c r="AX148" i="16"/>
  <c r="AX139" i="16"/>
  <c r="AX16" i="16"/>
  <c r="AX124" i="16"/>
  <c r="AX68" i="16"/>
  <c r="AW25" i="16"/>
  <c r="AX172" i="16"/>
  <c r="AX17" i="16"/>
  <c r="AX125" i="16"/>
  <c r="U165" i="16"/>
  <c r="S171" i="16"/>
  <c r="R27" i="16"/>
  <c r="AX136" i="16"/>
  <c r="AX74" i="16"/>
  <c r="G72" i="17"/>
  <c r="F66" i="17"/>
  <c r="AX180" i="16"/>
  <c r="AX175" i="16"/>
  <c r="AX131" i="16"/>
  <c r="AX144" i="16"/>
  <c r="J3" i="17"/>
  <c r="AV20" i="16"/>
  <c r="AX56" i="16"/>
  <c r="AW140" i="16"/>
  <c r="AT177" i="16"/>
  <c r="AW14" i="16"/>
  <c r="AW21" i="16"/>
  <c r="AX174" i="16"/>
  <c r="AW23" i="16"/>
  <c r="U167" i="16"/>
  <c r="AX4" i="16"/>
  <c r="D4" i="16" s="1"/>
  <c r="AX5" i="16"/>
  <c r="D5" i="16" s="1"/>
  <c r="AW2" i="16"/>
  <c r="AW134" i="16"/>
  <c r="AX38" i="16"/>
  <c r="AX153" i="16"/>
  <c r="AX181" i="16"/>
  <c r="AX6" i="16"/>
  <c r="AX44" i="16"/>
  <c r="AX3" i="16"/>
  <c r="AX32" i="16"/>
  <c r="AX157" i="16"/>
  <c r="AW155" i="16"/>
  <c r="AX116" i="16"/>
  <c r="AX147" i="16"/>
  <c r="AX80" i="16"/>
  <c r="AX10" i="16"/>
  <c r="AW22" i="16"/>
  <c r="AX7" i="16"/>
  <c r="D7" i="16" s="1"/>
  <c r="AX161" i="16"/>
  <c r="S31" i="16"/>
  <c r="T169" i="16"/>
  <c r="AX178" i="16"/>
  <c r="AX110" i="16"/>
  <c r="AX141" i="16"/>
  <c r="AX18" i="16"/>
  <c r="D18" i="16" s="1"/>
  <c r="AX126" i="16"/>
  <c r="AX9" i="16"/>
  <c r="AX62" i="16"/>
  <c r="AW8" i="16"/>
  <c r="AX12" i="16"/>
  <c r="AZ1" i="16"/>
  <c r="AY34" i="16"/>
  <c r="AY37" i="16"/>
  <c r="AY33" i="16"/>
  <c r="AY36" i="16"/>
  <c r="AY35" i="16"/>
  <c r="AY54" i="16"/>
  <c r="AY47" i="16"/>
  <c r="AY40" i="16"/>
  <c r="AY160" i="16" s="1"/>
  <c r="AY64" i="16"/>
  <c r="AY43" i="16"/>
  <c r="AY57" i="16"/>
  <c r="AY39" i="16"/>
  <c r="AY53" i="16"/>
  <c r="AY46" i="16"/>
  <c r="AY49" i="16"/>
  <c r="AY42" i="16"/>
  <c r="AY59" i="16"/>
  <c r="AY52" i="16"/>
  <c r="AY45" i="16"/>
  <c r="AY55" i="16"/>
  <c r="AY48" i="16"/>
  <c r="AY41" i="16"/>
  <c r="AY58" i="16"/>
  <c r="AY51" i="16"/>
  <c r="AY77" i="16"/>
  <c r="AY66" i="16"/>
  <c r="AY60" i="16"/>
  <c r="AY75" i="16"/>
  <c r="AY67" i="16"/>
  <c r="AY81" i="16"/>
  <c r="AY76" i="16"/>
  <c r="AY88" i="16"/>
  <c r="AY82" i="16"/>
  <c r="AY84" i="16"/>
  <c r="AY79" i="16"/>
  <c r="AY63" i="16"/>
  <c r="AY85" i="16"/>
  <c r="AY95" i="16"/>
  <c r="AY61" i="16"/>
  <c r="AY65" i="16"/>
  <c r="AY72" i="16"/>
  <c r="AY71" i="16"/>
  <c r="AY100" i="16"/>
  <c r="AY70" i="16"/>
  <c r="AY89" i="16"/>
  <c r="AY93" i="16"/>
  <c r="AY78" i="16"/>
  <c r="AY83" i="16"/>
  <c r="AY90" i="16"/>
  <c r="AY87" i="16"/>
  <c r="AY73" i="16"/>
  <c r="AY96" i="16"/>
  <c r="AY111" i="16"/>
  <c r="AY121" i="16"/>
  <c r="AY101" i="16"/>
  <c r="AY107" i="16"/>
  <c r="AY103" i="16"/>
  <c r="AY69" i="16"/>
  <c r="AY120" i="16"/>
  <c r="AY106" i="16"/>
  <c r="AY109" i="16"/>
  <c r="AY97" i="16"/>
  <c r="AY102" i="16"/>
  <c r="AY91" i="16"/>
  <c r="AY105" i="16"/>
  <c r="AY108" i="16"/>
  <c r="AY94" i="16"/>
  <c r="AY99" i="16"/>
  <c r="AY117" i="16"/>
  <c r="AY118" i="16"/>
  <c r="AY119" i="16"/>
  <c r="AY114" i="16"/>
  <c r="AY112" i="16"/>
  <c r="AY115" i="16"/>
  <c r="AY113" i="16"/>
  <c r="AX138" i="16"/>
  <c r="S179" i="16"/>
  <c r="R29" i="16"/>
  <c r="R30" i="16"/>
  <c r="S168" i="16"/>
  <c r="AV159" i="16"/>
  <c r="AU158" i="16"/>
  <c r="S28" i="16"/>
  <c r="T166" i="16"/>
  <c r="AX98" i="16"/>
  <c r="AX129" i="16"/>
  <c r="AX15" i="16"/>
  <c r="D15" i="16" s="1"/>
  <c r="AX92" i="16"/>
  <c r="AX123" i="16"/>
  <c r="AX11" i="16"/>
  <c r="AX173" i="16"/>
  <c r="AX104" i="16"/>
  <c r="AX135" i="16"/>
  <c r="AX86" i="16"/>
  <c r="J27" i="17"/>
  <c r="J28" i="17"/>
  <c r="J29" i="17"/>
  <c r="K26" i="17"/>
  <c r="AX19" i="16"/>
  <c r="AX25" i="16" s="1"/>
  <c r="AX127" i="16"/>
  <c r="AV154" i="16"/>
  <c r="AU152" i="16"/>
  <c r="AX156" i="16"/>
  <c r="AY162" i="16" l="1"/>
  <c r="AY163" i="16"/>
  <c r="AY137" i="16"/>
  <c r="AX128" i="16"/>
  <c r="AY11" i="16"/>
  <c r="E11" i="16" s="1"/>
  <c r="AX146" i="16"/>
  <c r="AY151" i="16"/>
  <c r="AX122" i="16"/>
  <c r="AY86" i="16"/>
  <c r="AY132" i="16"/>
  <c r="AY144" i="16"/>
  <c r="AY148" i="16"/>
  <c r="AY130" i="16"/>
  <c r="AY44" i="16"/>
  <c r="AY50" i="16"/>
  <c r="AX2" i="16"/>
  <c r="K3" i="17"/>
  <c r="AX22" i="16"/>
  <c r="T171" i="16"/>
  <c r="S27" i="16"/>
  <c r="T179" i="16"/>
  <c r="S29" i="16"/>
  <c r="AX8" i="16"/>
  <c r="V167" i="16"/>
  <c r="D19" i="16"/>
  <c r="AY5" i="16"/>
  <c r="E5" i="16" s="1"/>
  <c r="T28" i="16"/>
  <c r="U166" i="16"/>
  <c r="AY6" i="16"/>
  <c r="E6" i="16" s="1"/>
  <c r="AX24" i="16"/>
  <c r="D6" i="16"/>
  <c r="V165" i="16"/>
  <c r="AY3" i="16"/>
  <c r="AY32" i="16"/>
  <c r="AX140" i="16"/>
  <c r="D10" i="16"/>
  <c r="AY181" i="16"/>
  <c r="AU177" i="16"/>
  <c r="AY175" i="16"/>
  <c r="AY7" i="16"/>
  <c r="E7" i="16" s="1"/>
  <c r="AY174" i="16"/>
  <c r="AY180" i="16"/>
  <c r="AY147" i="16"/>
  <c r="AY116" i="16"/>
  <c r="AY98" i="16"/>
  <c r="AY129" i="16"/>
  <c r="AY16" i="16"/>
  <c r="AY124" i="16"/>
  <c r="AX134" i="16"/>
  <c r="AW159" i="16"/>
  <c r="AV158" i="16"/>
  <c r="AY138" i="16"/>
  <c r="AY104" i="16"/>
  <c r="AY135" i="16"/>
  <c r="AY4" i="16"/>
  <c r="E4" i="16" s="1"/>
  <c r="AY178" i="16"/>
  <c r="BA1" i="16"/>
  <c r="AZ34" i="16"/>
  <c r="AZ37" i="16"/>
  <c r="AZ33" i="16"/>
  <c r="AZ36" i="16"/>
  <c r="AZ35" i="16"/>
  <c r="AZ51" i="16"/>
  <c r="AZ54" i="16"/>
  <c r="AZ47" i="16"/>
  <c r="AZ40" i="16"/>
  <c r="AZ160" i="16" s="1"/>
  <c r="AZ43" i="16"/>
  <c r="AZ57" i="16"/>
  <c r="AZ39" i="16"/>
  <c r="AZ60" i="16"/>
  <c r="AZ53" i="16"/>
  <c r="AZ46" i="16"/>
  <c r="AZ49" i="16"/>
  <c r="AZ42" i="16"/>
  <c r="AZ52" i="16"/>
  <c r="AZ45" i="16"/>
  <c r="AZ55" i="16"/>
  <c r="AZ48" i="16"/>
  <c r="AZ41" i="16"/>
  <c r="AZ58" i="16"/>
  <c r="AZ64" i="16"/>
  <c r="AZ59" i="16"/>
  <c r="AZ73" i="16"/>
  <c r="AZ82" i="16"/>
  <c r="AZ61" i="16"/>
  <c r="AZ71" i="16"/>
  <c r="AZ72" i="16"/>
  <c r="AZ65" i="16"/>
  <c r="AZ67" i="16"/>
  <c r="AZ81" i="16"/>
  <c r="AZ83" i="16"/>
  <c r="AZ85" i="16"/>
  <c r="AZ84" i="16"/>
  <c r="AZ87" i="16"/>
  <c r="AZ99" i="16"/>
  <c r="AZ91" i="16"/>
  <c r="AZ94" i="16"/>
  <c r="AZ63" i="16"/>
  <c r="AZ70" i="16"/>
  <c r="AZ89" i="16"/>
  <c r="AZ93" i="16"/>
  <c r="AZ69" i="16"/>
  <c r="AZ75" i="16"/>
  <c r="AZ90" i="16"/>
  <c r="AZ118" i="16"/>
  <c r="AZ78" i="16"/>
  <c r="AZ96" i="16"/>
  <c r="AZ111" i="16"/>
  <c r="AZ101" i="16"/>
  <c r="AZ107" i="16"/>
  <c r="AZ79" i="16"/>
  <c r="AZ66" i="16"/>
  <c r="AZ103" i="16"/>
  <c r="AZ117" i="16"/>
  <c r="AZ113" i="16"/>
  <c r="AZ106" i="16"/>
  <c r="AZ76" i="16"/>
  <c r="AZ97" i="16"/>
  <c r="AZ88" i="16"/>
  <c r="AZ95" i="16"/>
  <c r="AZ102" i="16"/>
  <c r="AZ105" i="16"/>
  <c r="AZ115" i="16"/>
  <c r="AZ77" i="16"/>
  <c r="AZ100" i="16"/>
  <c r="AZ108" i="16"/>
  <c r="AZ109" i="16"/>
  <c r="AZ114" i="16"/>
  <c r="AZ112" i="16"/>
  <c r="AZ119" i="16"/>
  <c r="AZ120" i="16"/>
  <c r="AZ121" i="16"/>
  <c r="T31" i="16"/>
  <c r="U169" i="16"/>
  <c r="AY153" i="16"/>
  <c r="D25" i="16"/>
  <c r="F72" i="17"/>
  <c r="E66" i="17"/>
  <c r="AX23" i="16"/>
  <c r="D17" i="16"/>
  <c r="AY17" i="16"/>
  <c r="AY125" i="16"/>
  <c r="D12" i="16"/>
  <c r="AY161" i="16"/>
  <c r="AY172" i="16"/>
  <c r="L26" i="17"/>
  <c r="K27" i="17"/>
  <c r="K29" i="17"/>
  <c r="K28" i="17"/>
  <c r="AY149" i="16"/>
  <c r="AY131" i="16"/>
  <c r="AX155" i="16"/>
  <c r="D16" i="16"/>
  <c r="AY110" i="16"/>
  <c r="AY141" i="16"/>
  <c r="AY18" i="16"/>
  <c r="AY24" i="16" s="1"/>
  <c r="AY126" i="16"/>
  <c r="AY173" i="16"/>
  <c r="AY15" i="16"/>
  <c r="E15" i="16" s="1"/>
  <c r="AY92" i="16"/>
  <c r="AY123" i="16"/>
  <c r="S30" i="16"/>
  <c r="T168" i="16"/>
  <c r="AY13" i="16"/>
  <c r="E13" i="16" s="1"/>
  <c r="AW154" i="16"/>
  <c r="AV152" i="16"/>
  <c r="AY136" i="16"/>
  <c r="AY74" i="16"/>
  <c r="AY38" i="16"/>
  <c r="D9" i="16"/>
  <c r="D3" i="16"/>
  <c r="AY19" i="16"/>
  <c r="E19" i="16" s="1"/>
  <c r="AY127" i="16"/>
  <c r="AY80" i="16"/>
  <c r="D11" i="16"/>
  <c r="AY139" i="16"/>
  <c r="AY143" i="16"/>
  <c r="AY150" i="16"/>
  <c r="AY56" i="16"/>
  <c r="AY157" i="16"/>
  <c r="AW20" i="16"/>
  <c r="AY9" i="16"/>
  <c r="AY62" i="16"/>
  <c r="AY156" i="16"/>
  <c r="AX14" i="16"/>
  <c r="AX21" i="16"/>
  <c r="AY145" i="16"/>
  <c r="AY68" i="16"/>
  <c r="AY12" i="16"/>
  <c r="E12" i="16" s="1"/>
  <c r="AY142" i="16"/>
  <c r="AY133" i="16"/>
  <c r="AY10" i="16"/>
  <c r="E10" i="16" s="1"/>
  <c r="R26" i="16"/>
  <c r="AZ162" i="16" l="1"/>
  <c r="AZ163" i="16"/>
  <c r="AZ137" i="16"/>
  <c r="AZ144" i="16"/>
  <c r="AZ133" i="16"/>
  <c r="AZ150" i="16"/>
  <c r="AZ173" i="16"/>
  <c r="AZ139" i="16"/>
  <c r="AZ143" i="16"/>
  <c r="AZ68" i="16"/>
  <c r="AZ130" i="16"/>
  <c r="AZ12" i="16"/>
  <c r="F12" i="16" s="1"/>
  <c r="AZ44" i="16"/>
  <c r="D14" i="16"/>
  <c r="AZ142" i="16"/>
  <c r="AZ148" i="16"/>
  <c r="AZ10" i="16"/>
  <c r="F10" i="16" s="1"/>
  <c r="AZ3" i="16"/>
  <c r="AZ32" i="16"/>
  <c r="AY128" i="16"/>
  <c r="U28" i="16"/>
  <c r="V166" i="16"/>
  <c r="AZ7" i="16"/>
  <c r="F7" i="16" s="1"/>
  <c r="AZ4" i="16"/>
  <c r="F4" i="16" s="1"/>
  <c r="AZ156" i="16"/>
  <c r="AZ131" i="16"/>
  <c r="AZ110" i="16"/>
  <c r="AZ141" i="16"/>
  <c r="AY23" i="16"/>
  <c r="E23" i="16" s="1"/>
  <c r="BB1" i="16"/>
  <c r="BA34" i="16"/>
  <c r="BA37" i="16"/>
  <c r="BA33" i="16"/>
  <c r="BA36" i="16"/>
  <c r="BA35" i="16"/>
  <c r="BA58" i="16"/>
  <c r="G58" i="16" s="1"/>
  <c r="BA51" i="16"/>
  <c r="BA54" i="16"/>
  <c r="G54" i="16" s="1"/>
  <c r="BA47" i="16"/>
  <c r="G47" i="16" s="1"/>
  <c r="BA40" i="16"/>
  <c r="G40" i="16" s="1"/>
  <c r="BA43" i="16"/>
  <c r="G43" i="16" s="1"/>
  <c r="BA57" i="16"/>
  <c r="BA39" i="16"/>
  <c r="BA60" i="16"/>
  <c r="G60" i="16" s="1"/>
  <c r="BA53" i="16"/>
  <c r="G53" i="16" s="1"/>
  <c r="BA46" i="16"/>
  <c r="G46" i="16" s="1"/>
  <c r="BA49" i="16"/>
  <c r="G49" i="16" s="1"/>
  <c r="BA42" i="16"/>
  <c r="G42" i="16" s="1"/>
  <c r="BA59" i="16"/>
  <c r="G59" i="16" s="1"/>
  <c r="BA52" i="16"/>
  <c r="G52" i="16" s="1"/>
  <c r="BA45" i="16"/>
  <c r="BA55" i="16"/>
  <c r="G55" i="16" s="1"/>
  <c r="BA48" i="16"/>
  <c r="G48" i="16" s="1"/>
  <c r="BA41" i="16"/>
  <c r="G41" i="16" s="1"/>
  <c r="BA67" i="16"/>
  <c r="BA70" i="16"/>
  <c r="G70" i="16" s="1"/>
  <c r="BA65" i="16"/>
  <c r="BA71" i="16"/>
  <c r="G71" i="16" s="1"/>
  <c r="BA77" i="16"/>
  <c r="G77" i="16" s="1"/>
  <c r="BA69" i="16"/>
  <c r="BA73" i="16"/>
  <c r="G73" i="16" s="1"/>
  <c r="BA78" i="16"/>
  <c r="G78" i="16" s="1"/>
  <c r="BA87" i="16"/>
  <c r="BA61" i="16"/>
  <c r="G61" i="16" s="1"/>
  <c r="BA72" i="16"/>
  <c r="G72" i="16" s="1"/>
  <c r="BA66" i="16"/>
  <c r="BA79" i="16"/>
  <c r="G79" i="16" s="1"/>
  <c r="BA64" i="16"/>
  <c r="BA63" i="16"/>
  <c r="BA89" i="16"/>
  <c r="G89" i="16" s="1"/>
  <c r="BA83" i="16"/>
  <c r="G83" i="16" s="1"/>
  <c r="BA75" i="16"/>
  <c r="BA90" i="16"/>
  <c r="G90" i="16" s="1"/>
  <c r="BA84" i="16"/>
  <c r="G84" i="16" s="1"/>
  <c r="BA99" i="16"/>
  <c r="BA95" i="16"/>
  <c r="BA85" i="16"/>
  <c r="G85" i="16" s="1"/>
  <c r="BA91" i="16"/>
  <c r="G91" i="16" s="1"/>
  <c r="BA94" i="16"/>
  <c r="BA81" i="16"/>
  <c r="BA76" i="16"/>
  <c r="G76" i="16" s="1"/>
  <c r="BA88" i="16"/>
  <c r="G88" i="16" s="1"/>
  <c r="BA82" i="16"/>
  <c r="G82" i="16" s="1"/>
  <c r="BA96" i="16"/>
  <c r="BA114" i="16"/>
  <c r="BA101" i="16"/>
  <c r="BA107" i="16"/>
  <c r="BA93" i="16"/>
  <c r="BA103" i="16"/>
  <c r="BA113" i="16"/>
  <c r="BA106" i="16"/>
  <c r="BA97" i="16"/>
  <c r="BA102" i="16"/>
  <c r="BA112" i="16"/>
  <c r="BA105" i="16"/>
  <c r="BA115" i="16"/>
  <c r="BA100" i="16"/>
  <c r="BA108" i="16"/>
  <c r="BA117" i="16"/>
  <c r="BA118" i="16"/>
  <c r="BA119" i="16"/>
  <c r="BA109" i="16"/>
  <c r="BA120" i="16"/>
  <c r="BA111" i="16"/>
  <c r="BA121" i="16"/>
  <c r="AY146" i="16"/>
  <c r="AY2" i="16"/>
  <c r="E3" i="16"/>
  <c r="AX20" i="16"/>
  <c r="AZ153" i="16"/>
  <c r="AZ86" i="16"/>
  <c r="T30" i="16"/>
  <c r="U168" i="16"/>
  <c r="AZ145" i="16"/>
  <c r="U31" i="16"/>
  <c r="V169" i="16"/>
  <c r="AZ178" i="16"/>
  <c r="AZ180" i="16"/>
  <c r="W165" i="16"/>
  <c r="W167" i="16"/>
  <c r="E17" i="16"/>
  <c r="AZ74" i="16"/>
  <c r="D23" i="16"/>
  <c r="AZ19" i="16"/>
  <c r="AZ127" i="16"/>
  <c r="AY134" i="16"/>
  <c r="AZ174" i="16"/>
  <c r="D21" i="16"/>
  <c r="AZ38" i="16"/>
  <c r="AZ17" i="16"/>
  <c r="F17" i="16" s="1"/>
  <c r="AZ125" i="16"/>
  <c r="AZ11" i="16"/>
  <c r="F11" i="16" s="1"/>
  <c r="AZ157" i="16"/>
  <c r="AY21" i="16"/>
  <c r="E21" i="16" s="1"/>
  <c r="AY14" i="16"/>
  <c r="D8" i="16"/>
  <c r="AZ172" i="16"/>
  <c r="AZ151" i="16"/>
  <c r="AZ136" i="16"/>
  <c r="AZ56" i="16"/>
  <c r="AX154" i="16"/>
  <c r="AW152" i="16"/>
  <c r="AZ98" i="16"/>
  <c r="AZ129" i="16"/>
  <c r="AZ138" i="16"/>
  <c r="AY155" i="16"/>
  <c r="AY8" i="16"/>
  <c r="E9" i="16"/>
  <c r="E8" i="16" s="1"/>
  <c r="AY25" i="16"/>
  <c r="E25" i="16" s="1"/>
  <c r="AZ18" i="16"/>
  <c r="AZ126" i="16"/>
  <c r="AZ104" i="16"/>
  <c r="AZ135" i="16"/>
  <c r="AZ80" i="16"/>
  <c r="AY122" i="16"/>
  <c r="AZ132" i="16"/>
  <c r="AZ13" i="16"/>
  <c r="F13" i="16" s="1"/>
  <c r="M26" i="17"/>
  <c r="L27" i="17"/>
  <c r="L28" i="17"/>
  <c r="L29" i="17"/>
  <c r="E72" i="17"/>
  <c r="D66" i="17"/>
  <c r="AZ15" i="16"/>
  <c r="AZ92" i="16"/>
  <c r="AZ123" i="16"/>
  <c r="AZ175" i="16"/>
  <c r="U179" i="16"/>
  <c r="T29" i="16"/>
  <c r="S26" i="16"/>
  <c r="AY140" i="16"/>
  <c r="AZ161" i="16"/>
  <c r="AZ149" i="16"/>
  <c r="AZ116" i="16"/>
  <c r="AZ147" i="16"/>
  <c r="AZ9" i="16"/>
  <c r="AZ62" i="16"/>
  <c r="AZ16" i="16"/>
  <c r="AZ124" i="16"/>
  <c r="AW158" i="16"/>
  <c r="AX159" i="16"/>
  <c r="AV177" i="16"/>
  <c r="E18" i="16"/>
  <c r="U171" i="16"/>
  <c r="T27" i="16"/>
  <c r="AZ181" i="16"/>
  <c r="AZ50" i="16"/>
  <c r="E24" i="16"/>
  <c r="D24" i="16"/>
  <c r="L3" i="17"/>
  <c r="AZ5" i="16"/>
  <c r="F5" i="16" s="1"/>
  <c r="AZ6" i="16"/>
  <c r="F6" i="16" s="1"/>
  <c r="AY22" i="16"/>
  <c r="E22" i="16" s="1"/>
  <c r="E16" i="16"/>
  <c r="D22" i="16"/>
  <c r="AZ22" i="16" l="1"/>
  <c r="F22" i="16" s="1"/>
  <c r="BA178" i="16"/>
  <c r="BA174" i="16"/>
  <c r="BA180" i="16"/>
  <c r="E14" i="16"/>
  <c r="AZ8" i="16"/>
  <c r="AZ134" i="16"/>
  <c r="AZ24" i="16"/>
  <c r="F24" i="16" s="1"/>
  <c r="X167" i="16"/>
  <c r="M3" i="17"/>
  <c r="AZ23" i="16"/>
  <c r="F23" i="16" s="1"/>
  <c r="AX158" i="16"/>
  <c r="AY159" i="16"/>
  <c r="V179" i="16"/>
  <c r="U29" i="16"/>
  <c r="BA150" i="16"/>
  <c r="G150" i="16" s="1"/>
  <c r="G120" i="16"/>
  <c r="BA137" i="16"/>
  <c r="G137" i="16" s="1"/>
  <c r="G107" i="16"/>
  <c r="BA13" i="16"/>
  <c r="G13" i="16" s="1"/>
  <c r="G67" i="16"/>
  <c r="BA50" i="16"/>
  <c r="G51" i="16"/>
  <c r="V28" i="16"/>
  <c r="W166" i="16"/>
  <c r="BA44" i="16"/>
  <c r="G45" i="16"/>
  <c r="BA5" i="16"/>
  <c r="G5" i="16" s="1"/>
  <c r="G35" i="16"/>
  <c r="BA6" i="16"/>
  <c r="G6" i="16" s="1"/>
  <c r="G36" i="16"/>
  <c r="BA3" i="16"/>
  <c r="BA32" i="16"/>
  <c r="G33" i="16"/>
  <c r="BA7" i="16"/>
  <c r="G7" i="16" s="1"/>
  <c r="G37" i="16"/>
  <c r="AZ2" i="16"/>
  <c r="F3" i="16"/>
  <c r="BA4" i="16"/>
  <c r="G4" i="16" s="1"/>
  <c r="G34" i="16"/>
  <c r="BA160" i="16"/>
  <c r="BA149" i="16"/>
  <c r="G149" i="16" s="1"/>
  <c r="G119" i="16"/>
  <c r="BA10" i="16"/>
  <c r="G10" i="16" s="1"/>
  <c r="G64" i="16"/>
  <c r="AZ21" i="16"/>
  <c r="AZ14" i="16"/>
  <c r="BA138" i="16"/>
  <c r="G138" i="16" s="1"/>
  <c r="G108" i="16"/>
  <c r="U30" i="16"/>
  <c r="V168" i="16"/>
  <c r="BA130" i="16"/>
  <c r="G130" i="16" s="1"/>
  <c r="G100" i="16"/>
  <c r="BA145" i="16"/>
  <c r="G145" i="16" s="1"/>
  <c r="G115" i="16"/>
  <c r="BA104" i="16"/>
  <c r="BA135" i="16"/>
  <c r="G105" i="16"/>
  <c r="BA181" i="16"/>
  <c r="BC1" i="16"/>
  <c r="BB34" i="16"/>
  <c r="BB37" i="16"/>
  <c r="BB33" i="16"/>
  <c r="BB36" i="16"/>
  <c r="BB39" i="16"/>
  <c r="BB35" i="16"/>
  <c r="BB41" i="16"/>
  <c r="BB58" i="16"/>
  <c r="BB51" i="16"/>
  <c r="BB61" i="16"/>
  <c r="BB54" i="16"/>
  <c r="BB47" i="16"/>
  <c r="BB40" i="16"/>
  <c r="BB43" i="16"/>
  <c r="BB57" i="16"/>
  <c r="BB60" i="16"/>
  <c r="BB53" i="16"/>
  <c r="BB46" i="16"/>
  <c r="BB49" i="16"/>
  <c r="BB42" i="16"/>
  <c r="BB59" i="16"/>
  <c r="BB52" i="16"/>
  <c r="BB45" i="16"/>
  <c r="BB55" i="16"/>
  <c r="BB48" i="16"/>
  <c r="BB77" i="16"/>
  <c r="BB63" i="16"/>
  <c r="BB72" i="16"/>
  <c r="BB78" i="16"/>
  <c r="BB85" i="16"/>
  <c r="BB75" i="16"/>
  <c r="BB76" i="16"/>
  <c r="BB70" i="16"/>
  <c r="BB84" i="16"/>
  <c r="BB69" i="16"/>
  <c r="BB71" i="16"/>
  <c r="BB73" i="16"/>
  <c r="BB65" i="16"/>
  <c r="BB66" i="16"/>
  <c r="BB67" i="16"/>
  <c r="BB79" i="16"/>
  <c r="BB81" i="16"/>
  <c r="BB89" i="16"/>
  <c r="BB87" i="16"/>
  <c r="BB90" i="16"/>
  <c r="BB91" i="16"/>
  <c r="BB94" i="16"/>
  <c r="BB64" i="16"/>
  <c r="BB97" i="16"/>
  <c r="BB82" i="16"/>
  <c r="BB93" i="16"/>
  <c r="BB83" i="16"/>
  <c r="BB88" i="16"/>
  <c r="BB96" i="16"/>
  <c r="BB100" i="16"/>
  <c r="BB108" i="16"/>
  <c r="BB111" i="16"/>
  <c r="BB101" i="16"/>
  <c r="BB107" i="16"/>
  <c r="BB103" i="16"/>
  <c r="BB120" i="16"/>
  <c r="BB109" i="16"/>
  <c r="BB95" i="16"/>
  <c r="BB102" i="16"/>
  <c r="BB112" i="16"/>
  <c r="BB99" i="16"/>
  <c r="BB105" i="16"/>
  <c r="BB113" i="16"/>
  <c r="BB117" i="16"/>
  <c r="BB118" i="16"/>
  <c r="BB106" i="16"/>
  <c r="BB114" i="16"/>
  <c r="BB115" i="16"/>
  <c r="BB119" i="16"/>
  <c r="BB121" i="16"/>
  <c r="BA9" i="16"/>
  <c r="BA62" i="16"/>
  <c r="G63" i="16"/>
  <c r="BA18" i="16"/>
  <c r="BA126" i="16"/>
  <c r="G126" i="16" s="1"/>
  <c r="G96" i="16"/>
  <c r="BA172" i="16"/>
  <c r="BA80" i="16"/>
  <c r="G81" i="16"/>
  <c r="AZ146" i="16"/>
  <c r="BA86" i="16"/>
  <c r="G87" i="16"/>
  <c r="AZ155" i="16"/>
  <c r="BA157" i="16"/>
  <c r="BA19" i="16"/>
  <c r="BA127" i="16"/>
  <c r="G127" i="16" s="1"/>
  <c r="G97" i="16"/>
  <c r="BA17" i="16"/>
  <c r="BA125" i="16"/>
  <c r="G125" i="16" s="1"/>
  <c r="G95" i="16"/>
  <c r="BA68" i="16"/>
  <c r="G69" i="16"/>
  <c r="BA162" i="16"/>
  <c r="BA175" i="16"/>
  <c r="V31" i="16"/>
  <c r="W169" i="16"/>
  <c r="BA116" i="16"/>
  <c r="BA147" i="16"/>
  <c r="G117" i="16"/>
  <c r="BA38" i="16"/>
  <c r="G39" i="16"/>
  <c r="AZ140" i="16"/>
  <c r="BA163" i="16"/>
  <c r="AY154" i="16"/>
  <c r="AX152" i="16"/>
  <c r="BA139" i="16"/>
  <c r="G139" i="16" s="1"/>
  <c r="G109" i="16"/>
  <c r="BA131" i="16"/>
  <c r="G131" i="16" s="1"/>
  <c r="G101" i="16"/>
  <c r="AZ122" i="16"/>
  <c r="BA144" i="16"/>
  <c r="G144" i="16" s="1"/>
  <c r="G114" i="16"/>
  <c r="BA148" i="16"/>
  <c r="G148" i="16" s="1"/>
  <c r="G118" i="16"/>
  <c r="AZ25" i="16"/>
  <c r="F25" i="16" s="1"/>
  <c r="F19" i="16"/>
  <c r="BA12" i="16"/>
  <c r="G12" i="16" s="1"/>
  <c r="G66" i="16"/>
  <c r="F16" i="16"/>
  <c r="BA56" i="16"/>
  <c r="G57" i="16"/>
  <c r="F9" i="16"/>
  <c r="F8" i="16" s="1"/>
  <c r="F18" i="16"/>
  <c r="C66" i="17"/>
  <c r="D72" i="17"/>
  <c r="F15" i="16"/>
  <c r="BA16" i="16"/>
  <c r="BA124" i="16"/>
  <c r="G124" i="16" s="1"/>
  <c r="G94" i="16"/>
  <c r="BA153" i="16"/>
  <c r="BA142" i="16"/>
  <c r="G142" i="16" s="1"/>
  <c r="G112" i="16"/>
  <c r="T26" i="16"/>
  <c r="BA132" i="16"/>
  <c r="G132" i="16" s="1"/>
  <c r="G102" i="16"/>
  <c r="V171" i="16"/>
  <c r="U27" i="16"/>
  <c r="BA136" i="16"/>
  <c r="G136" i="16" s="1"/>
  <c r="G106" i="16"/>
  <c r="BA98" i="16"/>
  <c r="BA129" i="16"/>
  <c r="G99" i="16"/>
  <c r="BA143" i="16"/>
  <c r="G143" i="16" s="1"/>
  <c r="G113" i="16"/>
  <c r="AW177" i="16"/>
  <c r="BA173" i="16"/>
  <c r="AZ128" i="16"/>
  <c r="BA151" i="16"/>
  <c r="G151" i="16" s="1"/>
  <c r="G121" i="16"/>
  <c r="BA133" i="16"/>
  <c r="G133" i="16" s="1"/>
  <c r="G103" i="16"/>
  <c r="BA11" i="16"/>
  <c r="G11" i="16" s="1"/>
  <c r="G65" i="16"/>
  <c r="AY20" i="16"/>
  <c r="BA161" i="16"/>
  <c r="N26" i="17"/>
  <c r="M29" i="17"/>
  <c r="M27" i="17"/>
  <c r="M28" i="17"/>
  <c r="X165" i="16"/>
  <c r="BA110" i="16"/>
  <c r="BA141" i="16"/>
  <c r="G111" i="16"/>
  <c r="BA15" i="16"/>
  <c r="BA92" i="16"/>
  <c r="BA123" i="16"/>
  <c r="G93" i="16"/>
  <c r="BA74" i="16"/>
  <c r="G75" i="16"/>
  <c r="BA156" i="16"/>
  <c r="U26" i="16" l="1"/>
  <c r="BB174" i="16"/>
  <c r="BB178" i="16"/>
  <c r="BB161" i="16"/>
  <c r="BB6" i="16"/>
  <c r="BB149" i="16"/>
  <c r="BA146" i="16"/>
  <c r="G147" i="16"/>
  <c r="BA24" i="16"/>
  <c r="G24" i="16" s="1"/>
  <c r="G18" i="16"/>
  <c r="BB157" i="16"/>
  <c r="AX177" i="16"/>
  <c r="BB18" i="16"/>
  <c r="BB126" i="16"/>
  <c r="G92" i="16"/>
  <c r="BB153" i="16"/>
  <c r="BB3" i="16"/>
  <c r="BB32" i="16"/>
  <c r="W179" i="16"/>
  <c r="V29" i="16"/>
  <c r="G116" i="16"/>
  <c r="BA25" i="16"/>
  <c r="G25" i="16" s="1"/>
  <c r="G19" i="16"/>
  <c r="N27" i="17"/>
  <c r="N28" i="17"/>
  <c r="N29" i="17"/>
  <c r="O26" i="17"/>
  <c r="BB138" i="16"/>
  <c r="G74" i="16"/>
  <c r="BB12" i="16"/>
  <c r="BB11" i="16"/>
  <c r="BA122" i="16"/>
  <c r="G123" i="16"/>
  <c r="G56" i="16"/>
  <c r="BB7" i="16"/>
  <c r="G50" i="16"/>
  <c r="BB156" i="16"/>
  <c r="BB145" i="16"/>
  <c r="BB13" i="16"/>
  <c r="BB130" i="16"/>
  <c r="W31" i="16"/>
  <c r="X169" i="16"/>
  <c r="BB4" i="16"/>
  <c r="AZ20" i="16"/>
  <c r="G32" i="16"/>
  <c r="AY158" i="16"/>
  <c r="AZ159" i="16"/>
  <c r="BA140" i="16"/>
  <c r="G141" i="16"/>
  <c r="BA128" i="16"/>
  <c r="G129" i="16"/>
  <c r="BB163" i="16"/>
  <c r="G68" i="16"/>
  <c r="G80" i="16"/>
  <c r="BB132" i="16"/>
  <c r="BB10" i="16"/>
  <c r="BD1" i="16"/>
  <c r="BC34" i="16"/>
  <c r="BC37" i="16"/>
  <c r="BC33" i="16"/>
  <c r="BC36" i="16"/>
  <c r="BC39" i="16"/>
  <c r="BC35" i="16"/>
  <c r="BC48" i="16"/>
  <c r="BC41" i="16"/>
  <c r="BC58" i="16"/>
  <c r="BC51" i="16"/>
  <c r="BC54" i="16"/>
  <c r="BC47" i="16"/>
  <c r="BC40" i="16"/>
  <c r="BC43" i="16"/>
  <c r="BC57" i="16"/>
  <c r="BC60" i="16"/>
  <c r="BC53" i="16"/>
  <c r="BC46" i="16"/>
  <c r="BC49" i="16"/>
  <c r="BC42" i="16"/>
  <c r="BC52" i="16"/>
  <c r="BC45" i="16"/>
  <c r="BC55" i="16"/>
  <c r="BC71" i="16"/>
  <c r="BC64" i="16"/>
  <c r="BC59" i="16"/>
  <c r="BC61" i="16"/>
  <c r="BC69" i="16"/>
  <c r="BC75" i="16"/>
  <c r="BC83" i="16"/>
  <c r="BC76" i="16"/>
  <c r="BC77" i="16"/>
  <c r="BC88" i="16"/>
  <c r="BC82" i="16"/>
  <c r="BC70" i="16"/>
  <c r="BC78" i="16"/>
  <c r="BC84" i="16"/>
  <c r="BC63" i="16"/>
  <c r="BC81" i="16"/>
  <c r="BC96" i="16"/>
  <c r="BC87" i="16"/>
  <c r="BC90" i="16"/>
  <c r="BC99" i="16"/>
  <c r="BC67" i="16"/>
  <c r="BC66" i="16"/>
  <c r="BC73" i="16"/>
  <c r="BC65" i="16"/>
  <c r="BC72" i="16"/>
  <c r="BC91" i="16"/>
  <c r="BC94" i="16"/>
  <c r="BC79" i="16"/>
  <c r="BC93" i="16"/>
  <c r="BC89" i="16"/>
  <c r="BC105" i="16"/>
  <c r="BC115" i="16"/>
  <c r="BC100" i="16"/>
  <c r="BC108" i="16"/>
  <c r="BC111" i="16"/>
  <c r="BC114" i="16"/>
  <c r="BC101" i="16"/>
  <c r="BC107" i="16"/>
  <c r="BC103" i="16"/>
  <c r="BC117" i="16"/>
  <c r="BC85" i="16"/>
  <c r="BC106" i="16"/>
  <c r="BC109" i="16"/>
  <c r="BC97" i="16"/>
  <c r="BC95" i="16"/>
  <c r="BC102" i="16"/>
  <c r="BC112" i="16"/>
  <c r="BC113" i="16"/>
  <c r="BC121" i="16"/>
  <c r="BC119" i="16"/>
  <c r="BC120" i="16"/>
  <c r="BC118" i="16"/>
  <c r="G110" i="16"/>
  <c r="G98" i="16"/>
  <c r="BB17" i="16"/>
  <c r="BB125" i="16"/>
  <c r="BB16" i="16"/>
  <c r="BB124" i="16"/>
  <c r="BB74" i="16"/>
  <c r="BB56" i="16"/>
  <c r="BA2" i="16"/>
  <c r="G3" i="16"/>
  <c r="BB173" i="16"/>
  <c r="C72" i="17"/>
  <c r="G62" i="16"/>
  <c r="BB136" i="16"/>
  <c r="BA155" i="16"/>
  <c r="BA8" i="16"/>
  <c r="G9" i="16"/>
  <c r="BB104" i="16"/>
  <c r="BB135" i="16"/>
  <c r="BB68" i="16"/>
  <c r="AZ154" i="16"/>
  <c r="AY152" i="16"/>
  <c r="BB142" i="16"/>
  <c r="BA22" i="16"/>
  <c r="G22" i="16" s="1"/>
  <c r="G16" i="16"/>
  <c r="BB139" i="16"/>
  <c r="BB181" i="16"/>
  <c r="BA14" i="16"/>
  <c r="BA21" i="16"/>
  <c r="G15" i="16"/>
  <c r="Y165" i="16"/>
  <c r="F14" i="16"/>
  <c r="BB172" i="16"/>
  <c r="BB150" i="16"/>
  <c r="G104" i="16"/>
  <c r="BB110" i="16"/>
  <c r="BB141" i="16"/>
  <c r="BB144" i="16"/>
  <c r="BB148" i="16"/>
  <c r="BB147" i="16"/>
  <c r="BB116" i="16"/>
  <c r="BB143" i="16"/>
  <c r="BB175" i="16"/>
  <c r="G86" i="16"/>
  <c r="BB15" i="16"/>
  <c r="BB92" i="16"/>
  <c r="BB123" i="16"/>
  <c r="BB162" i="16"/>
  <c r="BB98" i="16"/>
  <c r="BB129" i="16"/>
  <c r="BB19" i="16"/>
  <c r="BB127" i="16"/>
  <c r="G38" i="16"/>
  <c r="BA23" i="16"/>
  <c r="G23" i="16" s="1"/>
  <c r="G17" i="16"/>
  <c r="BB133" i="16"/>
  <c r="BB86" i="16"/>
  <c r="BA134" i="16"/>
  <c r="G135" i="16"/>
  <c r="W171" i="16"/>
  <c r="V27" i="16"/>
  <c r="BB151" i="16"/>
  <c r="BB137" i="16"/>
  <c r="BB9" i="16"/>
  <c r="BB62" i="16"/>
  <c r="BB180" i="16"/>
  <c r="BB131" i="16"/>
  <c r="BB80" i="16"/>
  <c r="BB160" i="16"/>
  <c r="N3" i="17"/>
  <c r="BB50" i="16"/>
  <c r="G44" i="16"/>
  <c r="F21" i="16"/>
  <c r="BB44" i="16"/>
  <c r="Y167" i="16"/>
  <c r="BB5" i="16"/>
  <c r="V30" i="16"/>
  <c r="W168" i="16"/>
  <c r="W28" i="16"/>
  <c r="X166" i="16"/>
  <c r="BB38" i="16"/>
  <c r="BC174" i="16" l="1"/>
  <c r="BC178" i="16"/>
  <c r="BC161" i="16"/>
  <c r="BC160" i="16"/>
  <c r="BC142" i="16"/>
  <c r="BC148" i="16"/>
  <c r="BC138" i="16"/>
  <c r="BC144" i="16"/>
  <c r="BC136" i="16"/>
  <c r="V26" i="16"/>
  <c r="BC145" i="16"/>
  <c r="BC38" i="16"/>
  <c r="BC80" i="16"/>
  <c r="BC133" i="16"/>
  <c r="BC131" i="16"/>
  <c r="BC6" i="16"/>
  <c r="X31" i="16"/>
  <c r="Y169" i="16"/>
  <c r="G8" i="16"/>
  <c r="AY177" i="16"/>
  <c r="BC9" i="16"/>
  <c r="BC62" i="16"/>
  <c r="BB14" i="16"/>
  <c r="BB21" i="16"/>
  <c r="BC7" i="16"/>
  <c r="BB2" i="16"/>
  <c r="BC157" i="16"/>
  <c r="BC4" i="16"/>
  <c r="BC17" i="16"/>
  <c r="BC125" i="16"/>
  <c r="BD35" i="16"/>
  <c r="BE1" i="16"/>
  <c r="BD34" i="16"/>
  <c r="BD37" i="16"/>
  <c r="BD33" i="16"/>
  <c r="BD36" i="16"/>
  <c r="BD45" i="16"/>
  <c r="BD55" i="16"/>
  <c r="BD48" i="16"/>
  <c r="BD41" i="16"/>
  <c r="BD58" i="16"/>
  <c r="BD51" i="16"/>
  <c r="BD54" i="16"/>
  <c r="BD47" i="16"/>
  <c r="BD39" i="16"/>
  <c r="BD40" i="16"/>
  <c r="BD43" i="16"/>
  <c r="BD57" i="16"/>
  <c r="BD60" i="16"/>
  <c r="BD53" i="16"/>
  <c r="BD46" i="16"/>
  <c r="BD49" i="16"/>
  <c r="BD42" i="16"/>
  <c r="BD59" i="16"/>
  <c r="BD52" i="16"/>
  <c r="BD78" i="16"/>
  <c r="BD67" i="16"/>
  <c r="BD76" i="16"/>
  <c r="BD82" i="16"/>
  <c r="BD75" i="16"/>
  <c r="BD72" i="16"/>
  <c r="BD73" i="16"/>
  <c r="BD64" i="16"/>
  <c r="BD65" i="16"/>
  <c r="BD66" i="16"/>
  <c r="BD79" i="16"/>
  <c r="BD83" i="16"/>
  <c r="BD88" i="16"/>
  <c r="BD93" i="16"/>
  <c r="BD96" i="16"/>
  <c r="BD84" i="16"/>
  <c r="BD87" i="16"/>
  <c r="BD90" i="16"/>
  <c r="BD85" i="16"/>
  <c r="BD101" i="16"/>
  <c r="BD71" i="16"/>
  <c r="BD81" i="16"/>
  <c r="BD91" i="16"/>
  <c r="BD77" i="16"/>
  <c r="BD89" i="16"/>
  <c r="BD69" i="16"/>
  <c r="BD99" i="16"/>
  <c r="BD102" i="16"/>
  <c r="BD112" i="16"/>
  <c r="BD105" i="16"/>
  <c r="BD100" i="16"/>
  <c r="BD108" i="16"/>
  <c r="BD61" i="16"/>
  <c r="BD111" i="16"/>
  <c r="BD121" i="16"/>
  <c r="BD107" i="16"/>
  <c r="BD70" i="16"/>
  <c r="BD103" i="16"/>
  <c r="BD63" i="16"/>
  <c r="BD106" i="16"/>
  <c r="BD109" i="16"/>
  <c r="BD97" i="16"/>
  <c r="BD94" i="16"/>
  <c r="BD95" i="16"/>
  <c r="BD115" i="16"/>
  <c r="BD113" i="16"/>
  <c r="BD117" i="16"/>
  <c r="BD118" i="16"/>
  <c r="BD114" i="16"/>
  <c r="BD119" i="16"/>
  <c r="BD120" i="16"/>
  <c r="BC153" i="16"/>
  <c r="BC3" i="16"/>
  <c r="BC32" i="16"/>
  <c r="BC139" i="16"/>
  <c r="BB155" i="16"/>
  <c r="BC11" i="16"/>
  <c r="BC56" i="16"/>
  <c r="BB140" i="16"/>
  <c r="G2" i="16"/>
  <c r="BC19" i="16"/>
  <c r="BC127" i="16"/>
  <c r="BC175" i="16"/>
  <c r="BC116" i="16"/>
  <c r="BC147" i="16"/>
  <c r="BB8" i="16"/>
  <c r="X28" i="16"/>
  <c r="Y166" i="16"/>
  <c r="G14" i="16"/>
  <c r="O3" i="17"/>
  <c r="BA20" i="16"/>
  <c r="G21" i="16"/>
  <c r="BA154" i="16"/>
  <c r="AZ152" i="16"/>
  <c r="W30" i="16"/>
  <c r="X168" i="16"/>
  <c r="BB25" i="16"/>
  <c r="BB146" i="16"/>
  <c r="BB22" i="16"/>
  <c r="BC137" i="16"/>
  <c r="BC12" i="16"/>
  <c r="BC74" i="16"/>
  <c r="BC180" i="16"/>
  <c r="BC16" i="16"/>
  <c r="BC124" i="16"/>
  <c r="BB128" i="16"/>
  <c r="BC13" i="16"/>
  <c r="BC68" i="16"/>
  <c r="BC156" i="16"/>
  <c r="BA159" i="16"/>
  <c r="AZ158" i="16"/>
  <c r="BC50" i="16"/>
  <c r="BC173" i="16"/>
  <c r="BC132" i="16"/>
  <c r="X171" i="16"/>
  <c r="W27" i="16"/>
  <c r="BC15" i="16"/>
  <c r="BC123" i="16"/>
  <c r="BC92" i="16"/>
  <c r="BC98" i="16"/>
  <c r="BC129" i="16"/>
  <c r="BB134" i="16"/>
  <c r="BC143" i="16"/>
  <c r="BC104" i="16"/>
  <c r="BC135" i="16"/>
  <c r="Z165" i="16"/>
  <c r="BC181" i="16"/>
  <c r="BB23" i="16"/>
  <c r="BC150" i="16"/>
  <c r="BC110" i="16"/>
  <c r="BC141" i="16"/>
  <c r="BC162" i="16"/>
  <c r="BC172" i="16"/>
  <c r="BC149" i="16"/>
  <c r="BC86" i="16"/>
  <c r="BC10" i="16"/>
  <c r="Z167" i="16"/>
  <c r="BB122" i="16"/>
  <c r="BC151" i="16"/>
  <c r="BC130" i="16"/>
  <c r="BC18" i="16"/>
  <c r="BC24" i="16" s="1"/>
  <c r="BC126" i="16"/>
  <c r="X179" i="16"/>
  <c r="W29" i="16"/>
  <c r="BC44" i="16"/>
  <c r="BC5" i="16"/>
  <c r="O28" i="17"/>
  <c r="O27" i="17"/>
  <c r="O29" i="17"/>
  <c r="BB24" i="16"/>
  <c r="BC163" i="16"/>
  <c r="BD174" i="16" l="1"/>
  <c r="BD178" i="16"/>
  <c r="BD161" i="16"/>
  <c r="BD148" i="16"/>
  <c r="BD130" i="16"/>
  <c r="BD145" i="16"/>
  <c r="BD142" i="16"/>
  <c r="BD136" i="16"/>
  <c r="BD138" i="16"/>
  <c r="BC128" i="16"/>
  <c r="BC140" i="16"/>
  <c r="BC2" i="16"/>
  <c r="BC122" i="16"/>
  <c r="BD133" i="16"/>
  <c r="BD144" i="16"/>
  <c r="BD3" i="16"/>
  <c r="BD32" i="16"/>
  <c r="BD7" i="16"/>
  <c r="BD4" i="16"/>
  <c r="Y28" i="16"/>
  <c r="Z166" i="16"/>
  <c r="Y179" i="16"/>
  <c r="X29" i="16"/>
  <c r="BD17" i="16"/>
  <c r="BD125" i="16"/>
  <c r="BD56" i="16"/>
  <c r="BF1" i="16"/>
  <c r="BE35" i="16"/>
  <c r="BE34" i="16"/>
  <c r="BE37" i="16"/>
  <c r="BE33" i="16"/>
  <c r="BE36" i="16"/>
  <c r="BE52" i="16"/>
  <c r="BE45" i="16"/>
  <c r="BE55" i="16"/>
  <c r="BE48" i="16"/>
  <c r="BE41" i="16"/>
  <c r="BE58" i="16"/>
  <c r="BE51" i="16"/>
  <c r="BE54" i="16"/>
  <c r="BE47" i="16"/>
  <c r="BE39" i="16"/>
  <c r="BE40" i="16"/>
  <c r="BE43" i="16"/>
  <c r="BE57" i="16"/>
  <c r="BE53" i="16"/>
  <c r="BE46" i="16"/>
  <c r="BE49" i="16"/>
  <c r="BE42" i="16"/>
  <c r="BE59" i="16"/>
  <c r="BE75" i="16"/>
  <c r="BE60" i="16"/>
  <c r="BE65" i="16"/>
  <c r="BE63" i="16"/>
  <c r="BE81" i="16"/>
  <c r="BE82" i="16"/>
  <c r="BE61" i="16"/>
  <c r="BE69" i="16"/>
  <c r="BE70" i="16"/>
  <c r="BE71" i="16"/>
  <c r="BE84" i="16"/>
  <c r="BE72" i="16"/>
  <c r="BE73" i="16"/>
  <c r="BE67" i="16"/>
  <c r="BE64" i="16"/>
  <c r="BE66" i="16"/>
  <c r="BE79" i="16"/>
  <c r="BE100" i="16"/>
  <c r="BE83" i="16"/>
  <c r="BE88" i="16"/>
  <c r="BE93" i="16"/>
  <c r="BE87" i="16"/>
  <c r="BE90" i="16"/>
  <c r="BE95" i="16"/>
  <c r="BE85" i="16"/>
  <c r="BE91" i="16"/>
  <c r="BE94" i="16"/>
  <c r="BE78" i="16"/>
  <c r="BE76" i="16"/>
  <c r="BE77" i="16"/>
  <c r="BE89" i="16"/>
  <c r="BE119" i="16"/>
  <c r="BE99" i="16"/>
  <c r="BE102" i="16"/>
  <c r="BE105" i="16"/>
  <c r="BE96" i="16"/>
  <c r="BE108" i="16"/>
  <c r="BE118" i="16"/>
  <c r="BE111" i="16"/>
  <c r="BE101" i="16"/>
  <c r="BE114" i="16"/>
  <c r="BE107" i="16"/>
  <c r="BE106" i="16"/>
  <c r="BE109" i="16"/>
  <c r="BE97" i="16"/>
  <c r="BE115" i="16"/>
  <c r="BE113" i="16"/>
  <c r="BE117" i="16"/>
  <c r="BE103" i="16"/>
  <c r="BE112" i="16"/>
  <c r="BE120" i="16"/>
  <c r="BE121" i="16"/>
  <c r="BB20" i="16"/>
  <c r="BD116" i="16"/>
  <c r="BD147" i="16"/>
  <c r="BD104" i="16"/>
  <c r="BD135" i="16"/>
  <c r="BD15" i="16"/>
  <c r="BD92" i="16"/>
  <c r="BD123" i="16"/>
  <c r="BD5" i="16"/>
  <c r="BD156" i="16"/>
  <c r="BD18" i="16"/>
  <c r="BD126" i="16"/>
  <c r="BD153" i="16"/>
  <c r="BD132" i="16"/>
  <c r="BD16" i="16"/>
  <c r="BD124" i="16"/>
  <c r="W26" i="16"/>
  <c r="BD12" i="16"/>
  <c r="Y171" i="16"/>
  <c r="X27" i="16"/>
  <c r="BD10" i="16"/>
  <c r="BD172" i="16"/>
  <c r="AA165" i="16"/>
  <c r="BD173" i="16"/>
  <c r="BC146" i="16"/>
  <c r="BD9" i="16"/>
  <c r="BD62" i="16"/>
  <c r="X30" i="16"/>
  <c r="Y168" i="16"/>
  <c r="BD80" i="16"/>
  <c r="BD38" i="16"/>
  <c r="BC23" i="16"/>
  <c r="BC8" i="16"/>
  <c r="BD162" i="16"/>
  <c r="BC134" i="16"/>
  <c r="BD160" i="16"/>
  <c r="BD74" i="16"/>
  <c r="BD175" i="16"/>
  <c r="BD137" i="16"/>
  <c r="BD131" i="16"/>
  <c r="BA158" i="16"/>
  <c r="BB159" i="16"/>
  <c r="BC22" i="16"/>
  <c r="BD150" i="16"/>
  <c r="BD151" i="16"/>
  <c r="BD50" i="16"/>
  <c r="AZ177" i="16"/>
  <c r="BD143" i="16"/>
  <c r="BD181" i="16"/>
  <c r="AA167" i="16"/>
  <c r="BC21" i="16"/>
  <c r="BC14" i="16"/>
  <c r="BD98" i="16"/>
  <c r="BD129" i="16"/>
  <c r="BD19" i="16"/>
  <c r="BD127" i="16"/>
  <c r="BD68" i="16"/>
  <c r="BD163" i="16"/>
  <c r="BD139" i="16"/>
  <c r="BD11" i="16"/>
  <c r="BD180" i="16"/>
  <c r="BB154" i="16"/>
  <c r="BA152" i="16"/>
  <c r="BC25" i="16"/>
  <c r="BC155" i="16"/>
  <c r="BD149" i="16"/>
  <c r="BD110" i="16"/>
  <c r="BD141" i="16"/>
  <c r="BD13" i="16"/>
  <c r="BD157" i="16"/>
  <c r="BD86" i="16"/>
  <c r="BD44" i="16"/>
  <c r="Y31" i="16"/>
  <c r="Z169" i="16"/>
  <c r="BD6" i="16"/>
  <c r="BE178" i="16" l="1"/>
  <c r="BE161" i="16"/>
  <c r="BE174" i="16"/>
  <c r="BE172" i="16"/>
  <c r="BE139" i="16"/>
  <c r="BE160" i="16"/>
  <c r="BE137" i="16"/>
  <c r="BE130" i="16"/>
  <c r="BE10" i="16"/>
  <c r="BE13" i="16"/>
  <c r="BE138" i="16"/>
  <c r="BE6" i="16"/>
  <c r="BE32" i="16"/>
  <c r="BE3" i="16"/>
  <c r="BE7" i="16"/>
  <c r="BE56" i="16"/>
  <c r="BE4" i="16"/>
  <c r="BD2" i="16"/>
  <c r="BE162" i="16"/>
  <c r="AB165" i="16"/>
  <c r="BE136" i="16"/>
  <c r="Y30" i="16"/>
  <c r="Z168" i="16"/>
  <c r="BE5" i="16"/>
  <c r="AB167" i="16"/>
  <c r="BD134" i="16"/>
  <c r="BE163" i="16"/>
  <c r="BD155" i="16"/>
  <c r="BF35" i="16"/>
  <c r="BG1" i="16"/>
  <c r="BF34" i="16"/>
  <c r="BF37" i="16"/>
  <c r="BF33" i="16"/>
  <c r="BF36" i="16"/>
  <c r="BF59" i="16"/>
  <c r="BF52" i="16"/>
  <c r="BF172" i="16" s="1"/>
  <c r="BF45" i="16"/>
  <c r="BF55" i="16"/>
  <c r="BF48" i="16"/>
  <c r="BF41" i="16"/>
  <c r="BF58" i="16"/>
  <c r="BF51" i="16"/>
  <c r="BF54" i="16"/>
  <c r="BF47" i="16"/>
  <c r="BF39" i="16"/>
  <c r="BF40" i="16"/>
  <c r="BF43" i="16"/>
  <c r="BF57" i="16"/>
  <c r="BF60" i="16"/>
  <c r="BF53" i="16"/>
  <c r="BF46" i="16"/>
  <c r="BF49" i="16"/>
  <c r="BF42" i="16"/>
  <c r="BF71" i="16"/>
  <c r="BF66" i="16"/>
  <c r="BF63" i="16"/>
  <c r="BF72" i="16"/>
  <c r="BF83" i="16"/>
  <c r="BF85" i="16"/>
  <c r="BF77" i="16"/>
  <c r="BF88" i="16"/>
  <c r="BF78" i="16"/>
  <c r="BF61" i="16"/>
  <c r="BF69" i="16"/>
  <c r="BF70" i="16"/>
  <c r="BF84" i="16"/>
  <c r="BF90" i="16"/>
  <c r="BF65" i="16"/>
  <c r="BF67" i="16"/>
  <c r="BF76" i="16"/>
  <c r="BF89" i="16"/>
  <c r="BF75" i="16"/>
  <c r="BF93" i="16"/>
  <c r="BF96" i="16"/>
  <c r="BF87" i="16"/>
  <c r="BF73" i="16"/>
  <c r="BF95" i="16"/>
  <c r="BF64" i="16"/>
  <c r="BF81" i="16"/>
  <c r="BF79" i="16"/>
  <c r="BF82" i="16"/>
  <c r="BF94" i="16"/>
  <c r="BF97" i="16"/>
  <c r="BF99" i="16"/>
  <c r="BF102" i="16"/>
  <c r="BF100" i="16"/>
  <c r="BF105" i="16"/>
  <c r="BF115" i="16"/>
  <c r="BF108" i="16"/>
  <c r="BF111" i="16"/>
  <c r="BF101" i="16"/>
  <c r="BF114" i="16"/>
  <c r="BF103" i="16"/>
  <c r="BF91" i="16"/>
  <c r="BF113" i="16"/>
  <c r="BF106" i="16"/>
  <c r="BF109" i="16"/>
  <c r="BF117" i="16"/>
  <c r="BF118" i="16"/>
  <c r="BF119" i="16"/>
  <c r="BF107" i="16"/>
  <c r="BF112" i="16"/>
  <c r="BF121" i="16"/>
  <c r="BF120" i="16"/>
  <c r="BD25" i="16"/>
  <c r="BE175" i="16"/>
  <c r="BE156" i="16"/>
  <c r="BE144" i="16"/>
  <c r="BC154" i="16"/>
  <c r="BB152" i="16"/>
  <c r="X26" i="16"/>
  <c r="BE131" i="16"/>
  <c r="BE17" i="16"/>
  <c r="BE23" i="16" s="1"/>
  <c r="BE125" i="16"/>
  <c r="BE68" i="16"/>
  <c r="BE38" i="16"/>
  <c r="BE12" i="16"/>
  <c r="BD140" i="16"/>
  <c r="BE181" i="16"/>
  <c r="BD146" i="16"/>
  <c r="BE173" i="16"/>
  <c r="BE16" i="16"/>
  <c r="BE22" i="16" s="1"/>
  <c r="BE124" i="16"/>
  <c r="Z171" i="16"/>
  <c r="Y27" i="16"/>
  <c r="BE110" i="16"/>
  <c r="BE141" i="16"/>
  <c r="BE180" i="16"/>
  <c r="BE148" i="16"/>
  <c r="BE86" i="16"/>
  <c r="BE116" i="16"/>
  <c r="BE147" i="16"/>
  <c r="BE145" i="16"/>
  <c r="BE19" i="16"/>
  <c r="BE127" i="16"/>
  <c r="BD24" i="16"/>
  <c r="BD128" i="16"/>
  <c r="BE15" i="16"/>
  <c r="BE92" i="16"/>
  <c r="BE123" i="16"/>
  <c r="BE80" i="16"/>
  <c r="BE50" i="16"/>
  <c r="BD23" i="16"/>
  <c r="BE149" i="16"/>
  <c r="BA177" i="16"/>
  <c r="BE157" i="16"/>
  <c r="BC20" i="16"/>
  <c r="BD8" i="16"/>
  <c r="BE151" i="16"/>
  <c r="BE18" i="16"/>
  <c r="BE24" i="16" s="1"/>
  <c r="BE126" i="16"/>
  <c r="BE9" i="16"/>
  <c r="BE62" i="16"/>
  <c r="Z31" i="16"/>
  <c r="AA169" i="16"/>
  <c r="BE143" i="16"/>
  <c r="BD22" i="16"/>
  <c r="BD122" i="16"/>
  <c r="BE150" i="16"/>
  <c r="BE104" i="16"/>
  <c r="BE135" i="16"/>
  <c r="BE11" i="16"/>
  <c r="Z179" i="16"/>
  <c r="Y29" i="16"/>
  <c r="BE142" i="16"/>
  <c r="BE132" i="16"/>
  <c r="BC159" i="16"/>
  <c r="BB158" i="16"/>
  <c r="BE153" i="16"/>
  <c r="BD21" i="16"/>
  <c r="BD14" i="16"/>
  <c r="BE133" i="16"/>
  <c r="BE98" i="16"/>
  <c r="BE129" i="16"/>
  <c r="BE74" i="16"/>
  <c r="BE44" i="16"/>
  <c r="Z28" i="16"/>
  <c r="AA166" i="16"/>
  <c r="BF174" i="16" l="1"/>
  <c r="BF161" i="16"/>
  <c r="BF160" i="16"/>
  <c r="BE25" i="16"/>
  <c r="BE134" i="16"/>
  <c r="BE8" i="16"/>
  <c r="BF145" i="16"/>
  <c r="BF136" i="16"/>
  <c r="BE146" i="16"/>
  <c r="BF175" i="16"/>
  <c r="BF133" i="16"/>
  <c r="BF13" i="16"/>
  <c r="BF11" i="16"/>
  <c r="BF6" i="16"/>
  <c r="AC167" i="16"/>
  <c r="BE2" i="16"/>
  <c r="BF3" i="16"/>
  <c r="BF32" i="16"/>
  <c r="BF56" i="16"/>
  <c r="BF7" i="16"/>
  <c r="BF4" i="16"/>
  <c r="Z30" i="16"/>
  <c r="AA168" i="16"/>
  <c r="BD154" i="16"/>
  <c r="BC152" i="16"/>
  <c r="BF148" i="16"/>
  <c r="BF116" i="16"/>
  <c r="BF147" i="16"/>
  <c r="BH1" i="16"/>
  <c r="BG35" i="16"/>
  <c r="BG34" i="16"/>
  <c r="BG37" i="16"/>
  <c r="BG33" i="16"/>
  <c r="BG36" i="16"/>
  <c r="BG42" i="16"/>
  <c r="BG59" i="16"/>
  <c r="BG52" i="16"/>
  <c r="BG172" i="16" s="1"/>
  <c r="BG45" i="16"/>
  <c r="BG55" i="16"/>
  <c r="BG48" i="16"/>
  <c r="BG41" i="16"/>
  <c r="BG58" i="16"/>
  <c r="BG51" i="16"/>
  <c r="BG54" i="16"/>
  <c r="BG47" i="16"/>
  <c r="BG39" i="16"/>
  <c r="BG40" i="16"/>
  <c r="BG43" i="16"/>
  <c r="BG57" i="16"/>
  <c r="BG60" i="16"/>
  <c r="BG53" i="16"/>
  <c r="BG46" i="16"/>
  <c r="BG49" i="16"/>
  <c r="BG65" i="16"/>
  <c r="BG78" i="16"/>
  <c r="BG73" i="16"/>
  <c r="BG61" i="16"/>
  <c r="BG69" i="16"/>
  <c r="BG79" i="16"/>
  <c r="BG64" i="16"/>
  <c r="BG83" i="16"/>
  <c r="BG76" i="16"/>
  <c r="BG77" i="16"/>
  <c r="BG82" i="16"/>
  <c r="BG71" i="16"/>
  <c r="BG87" i="16"/>
  <c r="BG89" i="16"/>
  <c r="BG75" i="16"/>
  <c r="BG88" i="16"/>
  <c r="BG84" i="16"/>
  <c r="BG93" i="16"/>
  <c r="BG90" i="16"/>
  <c r="BG66" i="16"/>
  <c r="BG85" i="16"/>
  <c r="BG95" i="16"/>
  <c r="BG72" i="16"/>
  <c r="BG63" i="16"/>
  <c r="BG70" i="16"/>
  <c r="BG91" i="16"/>
  <c r="BG97" i="16"/>
  <c r="BG109" i="16"/>
  <c r="BG94" i="16"/>
  <c r="BG99" i="16"/>
  <c r="BG102" i="16"/>
  <c r="BG112" i="16"/>
  <c r="BG96" i="16"/>
  <c r="BG100" i="16"/>
  <c r="BG105" i="16"/>
  <c r="BG108" i="16"/>
  <c r="BG67" i="16"/>
  <c r="BG111" i="16"/>
  <c r="BG101" i="16"/>
  <c r="BG103" i="16"/>
  <c r="BG81" i="16"/>
  <c r="BG113" i="16"/>
  <c r="BG106" i="16"/>
  <c r="BG115" i="16"/>
  <c r="BG114" i="16"/>
  <c r="BG117" i="16"/>
  <c r="BG118" i="16"/>
  <c r="BG119" i="16"/>
  <c r="BG107" i="16"/>
  <c r="BG121" i="16"/>
  <c r="BG120" i="16"/>
  <c r="BF137" i="16"/>
  <c r="BF149" i="16"/>
  <c r="BF98" i="16"/>
  <c r="BF129" i="16"/>
  <c r="BF16" i="16"/>
  <c r="BF124" i="16"/>
  <c r="BF156" i="16"/>
  <c r="BF68" i="16"/>
  <c r="BF80" i="16"/>
  <c r="BF5" i="16"/>
  <c r="BF38" i="16"/>
  <c r="AA28" i="16"/>
  <c r="AB166" i="16"/>
  <c r="BF157" i="16"/>
  <c r="BE140" i="16"/>
  <c r="BF144" i="16"/>
  <c r="AC165" i="16"/>
  <c r="BC158" i="16"/>
  <c r="BD159" i="16"/>
  <c r="BF180" i="16"/>
  <c r="BF131" i="16"/>
  <c r="BF86" i="16"/>
  <c r="BF10" i="16"/>
  <c r="BF17" i="16"/>
  <c r="BF125" i="16"/>
  <c r="Y26" i="16"/>
  <c r="BF110" i="16"/>
  <c r="BF141" i="16"/>
  <c r="BF18" i="16"/>
  <c r="BF24" i="16" s="1"/>
  <c r="BF126" i="16"/>
  <c r="BF50" i="16"/>
  <c r="BF162" i="16"/>
  <c r="BB177" i="16"/>
  <c r="BF138" i="16"/>
  <c r="BF132" i="16"/>
  <c r="BF19" i="16"/>
  <c r="BF25" i="16" s="1"/>
  <c r="BF127" i="16"/>
  <c r="BF181" i="16"/>
  <c r="AA31" i="16"/>
  <c r="AB169" i="16"/>
  <c r="BE155" i="16"/>
  <c r="BF173" i="16"/>
  <c r="AA179" i="16"/>
  <c r="Z29" i="16"/>
  <c r="BD20" i="16"/>
  <c r="BF153" i="16"/>
  <c r="BE122" i="16"/>
  <c r="BF139" i="16"/>
  <c r="BE21" i="16"/>
  <c r="BE20" i="16" s="1"/>
  <c r="BE14" i="16"/>
  <c r="BF143" i="16"/>
  <c r="AA171" i="16"/>
  <c r="Z27" i="16"/>
  <c r="BF15" i="16"/>
  <c r="BF92" i="16"/>
  <c r="BF123" i="16"/>
  <c r="BE128" i="16"/>
  <c r="BF150" i="16"/>
  <c r="BF74" i="16"/>
  <c r="BF9" i="16"/>
  <c r="BF62" i="16"/>
  <c r="BF151" i="16"/>
  <c r="BF104" i="16"/>
  <c r="BF135" i="16"/>
  <c r="BF12" i="16"/>
  <c r="BF178" i="16"/>
  <c r="BF142" i="16"/>
  <c r="BF130" i="16"/>
  <c r="BF44" i="16"/>
  <c r="BF163" i="16"/>
  <c r="BG174" i="16" l="1"/>
  <c r="BG160" i="16"/>
  <c r="BG161" i="16"/>
  <c r="BG175" i="16"/>
  <c r="BG132" i="16"/>
  <c r="BG162" i="16"/>
  <c r="BG131" i="16"/>
  <c r="BG149" i="16"/>
  <c r="BG138" i="16"/>
  <c r="BG139" i="16"/>
  <c r="BG74" i="16"/>
  <c r="BG136" i="16"/>
  <c r="BG178" i="16"/>
  <c r="BF22" i="16"/>
  <c r="BG145" i="16"/>
  <c r="BF8" i="16"/>
  <c r="BG142" i="16"/>
  <c r="BG147" i="16"/>
  <c r="BG116" i="16"/>
  <c r="AB171" i="16"/>
  <c r="AA27" i="16"/>
  <c r="BG156" i="16"/>
  <c r="AD167" i="16"/>
  <c r="E167" i="16"/>
  <c r="BG163" i="16"/>
  <c r="AB31" i="16"/>
  <c r="AC169" i="16"/>
  <c r="BG173" i="16"/>
  <c r="BG12" i="16"/>
  <c r="BG150" i="16"/>
  <c r="BG151" i="16"/>
  <c r="BG130" i="16"/>
  <c r="BG15" i="16"/>
  <c r="BG92" i="16"/>
  <c r="BG123" i="16"/>
  <c r="BE154" i="16"/>
  <c r="BD152" i="16"/>
  <c r="BG16" i="16"/>
  <c r="BG124" i="16"/>
  <c r="BG104" i="16"/>
  <c r="BG135" i="16"/>
  <c r="BC177" i="16"/>
  <c r="BG157" i="16"/>
  <c r="BG137" i="16"/>
  <c r="BG18" i="16"/>
  <c r="BG126" i="16"/>
  <c r="BG11" i="16"/>
  <c r="BG44" i="16"/>
  <c r="AA30" i="16"/>
  <c r="AB168" i="16"/>
  <c r="BG6" i="16"/>
  <c r="BG56" i="16"/>
  <c r="BG3" i="16"/>
  <c r="BG32" i="16"/>
  <c r="BG7" i="16"/>
  <c r="BG4" i="16"/>
  <c r="BG38" i="16"/>
  <c r="BG5" i="16"/>
  <c r="BG133" i="16"/>
  <c r="BI1" i="16"/>
  <c r="BH39" i="16"/>
  <c r="BH35" i="16"/>
  <c r="BH34" i="16"/>
  <c r="BH37" i="16"/>
  <c r="BH33" i="16"/>
  <c r="BH49" i="16"/>
  <c r="BH42" i="16"/>
  <c r="BH59" i="16"/>
  <c r="BH52" i="16"/>
  <c r="BH172" i="16" s="1"/>
  <c r="BH36" i="16"/>
  <c r="BH45" i="16"/>
  <c r="BH55" i="16"/>
  <c r="BH48" i="16"/>
  <c r="BH41" i="16"/>
  <c r="BH58" i="16"/>
  <c r="BH51" i="16"/>
  <c r="BH54" i="16"/>
  <c r="BH174" i="16" s="1"/>
  <c r="BH47" i="16"/>
  <c r="BH40" i="16"/>
  <c r="BH43" i="16"/>
  <c r="BH57" i="16"/>
  <c r="BH53" i="16"/>
  <c r="BH46" i="16"/>
  <c r="BH63" i="16"/>
  <c r="BH72" i="16"/>
  <c r="BH75" i="16"/>
  <c r="BH70" i="16"/>
  <c r="BH60" i="16"/>
  <c r="BH76" i="16"/>
  <c r="BH66" i="16"/>
  <c r="BH67" i="16"/>
  <c r="BH79" i="16"/>
  <c r="BH81" i="16"/>
  <c r="BH78" i="16"/>
  <c r="BH82" i="16"/>
  <c r="BH73" i="16"/>
  <c r="BH84" i="16"/>
  <c r="BH87" i="16"/>
  <c r="BH69" i="16"/>
  <c r="BH77" i="16"/>
  <c r="BH97" i="16"/>
  <c r="BH83" i="16"/>
  <c r="BH89" i="16"/>
  <c r="BH88" i="16"/>
  <c r="BH100" i="16"/>
  <c r="BH61" i="16"/>
  <c r="BH65" i="16"/>
  <c r="BH85" i="16"/>
  <c r="BH95" i="16"/>
  <c r="BH64" i="16"/>
  <c r="BH71" i="16"/>
  <c r="BH91" i="16"/>
  <c r="BH94" i="16"/>
  <c r="BH106" i="16"/>
  <c r="BH109" i="16"/>
  <c r="BH99" i="16"/>
  <c r="BH102" i="16"/>
  <c r="BH96" i="16"/>
  <c r="BH105" i="16"/>
  <c r="BH115" i="16"/>
  <c r="BH90" i="16"/>
  <c r="BH93" i="16"/>
  <c r="BH108" i="16"/>
  <c r="BH118" i="16"/>
  <c r="BH101" i="16"/>
  <c r="BH107" i="16"/>
  <c r="BH103" i="16"/>
  <c r="BH117" i="16"/>
  <c r="BH113" i="16"/>
  <c r="BH114" i="16"/>
  <c r="BH111" i="16"/>
  <c r="BH119" i="16"/>
  <c r="BH112" i="16"/>
  <c r="BH121" i="16"/>
  <c r="BH120" i="16"/>
  <c r="AB28" i="16"/>
  <c r="AC166" i="16"/>
  <c r="BF128" i="16"/>
  <c r="BG144" i="16"/>
  <c r="BG153" i="16"/>
  <c r="BF140" i="16"/>
  <c r="BG19" i="16"/>
  <c r="BG127" i="16"/>
  <c r="BG143" i="16"/>
  <c r="BF122" i="16"/>
  <c r="BG10" i="16"/>
  <c r="BF146" i="16"/>
  <c r="BG148" i="16"/>
  <c r="BG98" i="16"/>
  <c r="BG129" i="16"/>
  <c r="BG180" i="16"/>
  <c r="BE159" i="16"/>
  <c r="BD158" i="16"/>
  <c r="BG9" i="16"/>
  <c r="BG62" i="16"/>
  <c r="BF134" i="16"/>
  <c r="BF21" i="16"/>
  <c r="BF14" i="16"/>
  <c r="BG110" i="16"/>
  <c r="BG141" i="16"/>
  <c r="BG17" i="16"/>
  <c r="BG125" i="16"/>
  <c r="BG50" i="16"/>
  <c r="BF2" i="16"/>
  <c r="BF155" i="16"/>
  <c r="BG86" i="16"/>
  <c r="BG181" i="16"/>
  <c r="BG80" i="16"/>
  <c r="AD165" i="16"/>
  <c r="E165" i="16"/>
  <c r="Z26" i="16"/>
  <c r="AB179" i="16"/>
  <c r="AA29" i="16"/>
  <c r="BF23" i="16"/>
  <c r="BG13" i="16"/>
  <c r="BG68" i="16"/>
  <c r="BH161" i="16" l="1"/>
  <c r="BH160" i="16"/>
  <c r="BG128" i="16"/>
  <c r="BH162" i="16"/>
  <c r="BH175" i="16"/>
  <c r="BH178" i="16"/>
  <c r="BH145" i="16"/>
  <c r="BH130" i="16"/>
  <c r="BG25" i="16"/>
  <c r="BH136" i="16"/>
  <c r="BH10" i="16"/>
  <c r="BH86" i="16"/>
  <c r="BF20" i="16"/>
  <c r="BH149" i="16"/>
  <c r="BG2" i="16"/>
  <c r="BH148" i="16"/>
  <c r="BH144" i="16"/>
  <c r="BH116" i="16"/>
  <c r="BH147" i="16"/>
  <c r="BH13" i="16"/>
  <c r="BF159" i="16"/>
  <c r="BE158" i="16"/>
  <c r="AC179" i="16"/>
  <c r="AB29" i="16"/>
  <c r="BH180" i="16"/>
  <c r="BH153" i="16"/>
  <c r="BH150" i="16"/>
  <c r="BH104" i="16"/>
  <c r="BH135" i="16"/>
  <c r="AE165" i="16"/>
  <c r="BH151" i="16"/>
  <c r="BH18" i="16"/>
  <c r="BH126" i="16"/>
  <c r="BH74" i="16"/>
  <c r="BH6" i="16"/>
  <c r="BG21" i="16"/>
  <c r="BG14" i="16"/>
  <c r="BH110" i="16"/>
  <c r="BH141" i="16"/>
  <c r="BH16" i="16"/>
  <c r="BH124" i="16"/>
  <c r="BH137" i="16"/>
  <c r="BG8" i="16"/>
  <c r="BH138" i="16"/>
  <c r="BH142" i="16"/>
  <c r="BH132" i="16"/>
  <c r="BH19" i="16"/>
  <c r="BH127" i="16"/>
  <c r="BH157" i="16"/>
  <c r="AA26" i="16"/>
  <c r="AC28" i="16"/>
  <c r="AD166" i="16"/>
  <c r="E166" i="16"/>
  <c r="BH11" i="16"/>
  <c r="BG23" i="16"/>
  <c r="BG140" i="16"/>
  <c r="BH98" i="16"/>
  <c r="BH129" i="16"/>
  <c r="BH9" i="16"/>
  <c r="BH62" i="16"/>
  <c r="AC171" i="16"/>
  <c r="AB27" i="16"/>
  <c r="BD177" i="16"/>
  <c r="BG146" i="16"/>
  <c r="BH56" i="16"/>
  <c r="BH3" i="16"/>
  <c r="BH32" i="16"/>
  <c r="BG134" i="16"/>
  <c r="BH7" i="16"/>
  <c r="BH4" i="16"/>
  <c r="BH173" i="16"/>
  <c r="BH5" i="16"/>
  <c r="AB30" i="16"/>
  <c r="AC168" i="16"/>
  <c r="BH38" i="16"/>
  <c r="BG22" i="16"/>
  <c r="AC31" i="16"/>
  <c r="AD169" i="16"/>
  <c r="E169" i="16"/>
  <c r="BH68" i="16"/>
  <c r="BH181" i="16"/>
  <c r="BH17" i="16"/>
  <c r="BH125" i="16"/>
  <c r="BH80" i="16"/>
  <c r="BH50" i="16"/>
  <c r="BI36" i="16"/>
  <c r="BJ1" i="16"/>
  <c r="BI35" i="16"/>
  <c r="BI34" i="16"/>
  <c r="BI37" i="16"/>
  <c r="BI33" i="16"/>
  <c r="BI46" i="16"/>
  <c r="BI49" i="16"/>
  <c r="BI42" i="16"/>
  <c r="BI59" i="16"/>
  <c r="BI52" i="16"/>
  <c r="BI172" i="16" s="1"/>
  <c r="BI45" i="16"/>
  <c r="BI55" i="16"/>
  <c r="BI48" i="16"/>
  <c r="BI41" i="16"/>
  <c r="BI161" i="16" s="1"/>
  <c r="BI58" i="16"/>
  <c r="BI51" i="16"/>
  <c r="BI54" i="16"/>
  <c r="BI174" i="16" s="1"/>
  <c r="BI39" i="16"/>
  <c r="BI47" i="16"/>
  <c r="BI40" i="16"/>
  <c r="BI43" i="16"/>
  <c r="BI57" i="16"/>
  <c r="BI60" i="16"/>
  <c r="BI53" i="16"/>
  <c r="BI61" i="16"/>
  <c r="BI69" i="16"/>
  <c r="BI79" i="16"/>
  <c r="BI83" i="16"/>
  <c r="BI65" i="16"/>
  <c r="BI81" i="16"/>
  <c r="BI75" i="16"/>
  <c r="BI85" i="16"/>
  <c r="BI76" i="16"/>
  <c r="BI77" i="16"/>
  <c r="BI70" i="16"/>
  <c r="BI71" i="16"/>
  <c r="BI72" i="16"/>
  <c r="BI73" i="16"/>
  <c r="BI84" i="16"/>
  <c r="BI82" i="16"/>
  <c r="BI91" i="16"/>
  <c r="BI94" i="16"/>
  <c r="BI97" i="16"/>
  <c r="BI89" i="16"/>
  <c r="BI88" i="16"/>
  <c r="BI93" i="16"/>
  <c r="BI67" i="16"/>
  <c r="BI90" i="16"/>
  <c r="BI66" i="16"/>
  <c r="BI102" i="16"/>
  <c r="BI63" i="16"/>
  <c r="BI78" i="16"/>
  <c r="BI95" i="16"/>
  <c r="BI113" i="16"/>
  <c r="BI106" i="16"/>
  <c r="BI109" i="16"/>
  <c r="BI99" i="16"/>
  <c r="BI100" i="16"/>
  <c r="BI112" i="16"/>
  <c r="BI96" i="16"/>
  <c r="BI105" i="16"/>
  <c r="BI108" i="16"/>
  <c r="BI87" i="16"/>
  <c r="BI101" i="16"/>
  <c r="BI107" i="16"/>
  <c r="BI103" i="16"/>
  <c r="BI64" i="16"/>
  <c r="BI115" i="16"/>
  <c r="BI117" i="16"/>
  <c r="BI118" i="16"/>
  <c r="BI114" i="16"/>
  <c r="BI111" i="16"/>
  <c r="BI121" i="16"/>
  <c r="BI119" i="16"/>
  <c r="BI120" i="16"/>
  <c r="BH163" i="16"/>
  <c r="BH139" i="16"/>
  <c r="BH143" i="16"/>
  <c r="BH133" i="16"/>
  <c r="BF154" i="16"/>
  <c r="BE152" i="16"/>
  <c r="BH131" i="16"/>
  <c r="BG155" i="16"/>
  <c r="BH15" i="16"/>
  <c r="BH92" i="16"/>
  <c r="BH123" i="16"/>
  <c r="BH12" i="16"/>
  <c r="AE167" i="16"/>
  <c r="BG122" i="16"/>
  <c r="BH44" i="16"/>
  <c r="BG24" i="16"/>
  <c r="BH156" i="16"/>
  <c r="BI178" i="16" l="1"/>
  <c r="BI160" i="16"/>
  <c r="BI175" i="16"/>
  <c r="BI162" i="16"/>
  <c r="BH122" i="16"/>
  <c r="BI148" i="16"/>
  <c r="BI145" i="16"/>
  <c r="BI138" i="16"/>
  <c r="BI144" i="16"/>
  <c r="BI151" i="16"/>
  <c r="BI56" i="16"/>
  <c r="BI38" i="16"/>
  <c r="BH24" i="16"/>
  <c r="BI139" i="16"/>
  <c r="BI136" i="16"/>
  <c r="BI50" i="16"/>
  <c r="BI9" i="16"/>
  <c r="BI62" i="16"/>
  <c r="BI156" i="16"/>
  <c r="BI150" i="16"/>
  <c r="BI142" i="16"/>
  <c r="BI19" i="16"/>
  <c r="BI127" i="16"/>
  <c r="BI149" i="16"/>
  <c r="BI130" i="16"/>
  <c r="BI16" i="16"/>
  <c r="BI124" i="16"/>
  <c r="BI68" i="16"/>
  <c r="BH23" i="16"/>
  <c r="BI181" i="16"/>
  <c r="BF158" i="16"/>
  <c r="BG159" i="16"/>
  <c r="AF165" i="16"/>
  <c r="BH146" i="16"/>
  <c r="BI3" i="16"/>
  <c r="BI32" i="16"/>
  <c r="AD31" i="16"/>
  <c r="AE169" i="16"/>
  <c r="BH2" i="16"/>
  <c r="BH134" i="16"/>
  <c r="BI7" i="16"/>
  <c r="BH22" i="16"/>
  <c r="BI4" i="16"/>
  <c r="AD28" i="16"/>
  <c r="AE166" i="16"/>
  <c r="BI5" i="16"/>
  <c r="BH140" i="16"/>
  <c r="BK1" i="16"/>
  <c r="BJ33" i="16"/>
  <c r="BJ36" i="16"/>
  <c r="BJ39" i="16"/>
  <c r="BJ35" i="16"/>
  <c r="BJ34" i="16"/>
  <c r="BJ37" i="16"/>
  <c r="BJ53" i="16"/>
  <c r="BJ46" i="16"/>
  <c r="BJ49" i="16"/>
  <c r="BJ63" i="16"/>
  <c r="BJ42" i="16"/>
  <c r="BJ59" i="16"/>
  <c r="BJ52" i="16"/>
  <c r="BJ172" i="16" s="1"/>
  <c r="BJ45" i="16"/>
  <c r="BJ55" i="16"/>
  <c r="BJ48" i="16"/>
  <c r="BJ41" i="16"/>
  <c r="BJ161" i="16" s="1"/>
  <c r="BJ58" i="16"/>
  <c r="BJ51" i="16"/>
  <c r="BJ54" i="16"/>
  <c r="BJ174" i="16" s="1"/>
  <c r="BJ47" i="16"/>
  <c r="BJ40" i="16"/>
  <c r="BJ43" i="16"/>
  <c r="BJ57" i="16"/>
  <c r="BJ60" i="16"/>
  <c r="BJ76" i="16"/>
  <c r="BJ65" i="16"/>
  <c r="BJ64" i="16"/>
  <c r="BJ66" i="16"/>
  <c r="BJ87" i="16"/>
  <c r="BJ75" i="16"/>
  <c r="BJ77" i="16"/>
  <c r="BJ61" i="16"/>
  <c r="BJ69" i="16"/>
  <c r="BJ78" i="16"/>
  <c r="BJ82" i="16"/>
  <c r="BJ70" i="16"/>
  <c r="BJ71" i="16"/>
  <c r="BJ72" i="16"/>
  <c r="BJ79" i="16"/>
  <c r="BJ91" i="16"/>
  <c r="BJ94" i="16"/>
  <c r="BJ83" i="16"/>
  <c r="BJ84" i="16"/>
  <c r="BJ89" i="16"/>
  <c r="BJ88" i="16"/>
  <c r="BJ96" i="16"/>
  <c r="BJ67" i="16"/>
  <c r="BJ90" i="16"/>
  <c r="BJ73" i="16"/>
  <c r="BJ99" i="16"/>
  <c r="BJ85" i="16"/>
  <c r="BJ95" i="16"/>
  <c r="BJ81" i="16"/>
  <c r="BJ120" i="16"/>
  <c r="BJ97" i="16"/>
  <c r="BJ106" i="16"/>
  <c r="BJ109" i="16"/>
  <c r="BJ102" i="16"/>
  <c r="BJ119" i="16"/>
  <c r="BJ100" i="16"/>
  <c r="BJ93" i="16"/>
  <c r="BJ105" i="16"/>
  <c r="BJ115" i="16"/>
  <c r="BJ108" i="16"/>
  <c r="BJ101" i="16"/>
  <c r="BJ107" i="16"/>
  <c r="BJ103" i="16"/>
  <c r="BJ121" i="16"/>
  <c r="BJ113" i="16"/>
  <c r="BJ117" i="16"/>
  <c r="BJ118" i="16"/>
  <c r="BJ114" i="16"/>
  <c r="BJ111" i="16"/>
  <c r="BJ112" i="16"/>
  <c r="AC30" i="16"/>
  <c r="AD168" i="16"/>
  <c r="E168" i="16"/>
  <c r="E164" i="16" s="1"/>
  <c r="BE177" i="16"/>
  <c r="BI153" i="16"/>
  <c r="BG154" i="16"/>
  <c r="BF152" i="16"/>
  <c r="BI10" i="16"/>
  <c r="BI132" i="16"/>
  <c r="BI12" i="16"/>
  <c r="BI6" i="16"/>
  <c r="BI157" i="16"/>
  <c r="BI110" i="16"/>
  <c r="BI141" i="16"/>
  <c r="AB26" i="16"/>
  <c r="BG20" i="16"/>
  <c r="BI180" i="16"/>
  <c r="BI98" i="16"/>
  <c r="BI129" i="16"/>
  <c r="AF167" i="16"/>
  <c r="BI173" i="16"/>
  <c r="AD171" i="16"/>
  <c r="E171" i="16"/>
  <c r="E170" i="16" s="1"/>
  <c r="AC27" i="16"/>
  <c r="BI86" i="16"/>
  <c r="BI13" i="16"/>
  <c r="BI74" i="16"/>
  <c r="BI163" i="16"/>
  <c r="BI15" i="16"/>
  <c r="BI92" i="16"/>
  <c r="BI123" i="16"/>
  <c r="BI80" i="16"/>
  <c r="BH14" i="16"/>
  <c r="BH21" i="16"/>
  <c r="BI135" i="16"/>
  <c r="BI104" i="16"/>
  <c r="BI11" i="16"/>
  <c r="BH25" i="16"/>
  <c r="BI116" i="16"/>
  <c r="BI147" i="16"/>
  <c r="BI137" i="16"/>
  <c r="BI131" i="16"/>
  <c r="BH155" i="16"/>
  <c r="BI18" i="16"/>
  <c r="BI126" i="16"/>
  <c r="BH8" i="16"/>
  <c r="AD179" i="16"/>
  <c r="E179" i="16"/>
  <c r="E176" i="16" s="1"/>
  <c r="AC29" i="16"/>
  <c r="BI143" i="16"/>
  <c r="BI17" i="16"/>
  <c r="BI23" i="16" s="1"/>
  <c r="BI125" i="16"/>
  <c r="BI133" i="16"/>
  <c r="BI44" i="16"/>
  <c r="BH128" i="16"/>
  <c r="BJ178" i="16" l="1"/>
  <c r="BJ160" i="16"/>
  <c r="BJ175" i="16"/>
  <c r="BJ162" i="16"/>
  <c r="BJ136" i="16"/>
  <c r="BJ148" i="16"/>
  <c r="BJ133" i="16"/>
  <c r="BJ143" i="16"/>
  <c r="BI24" i="16"/>
  <c r="BJ80" i="16"/>
  <c r="BI140" i="16"/>
  <c r="AC26" i="16"/>
  <c r="BJ145" i="16"/>
  <c r="BJ13" i="16"/>
  <c r="BJ104" i="16"/>
  <c r="BJ135" i="16"/>
  <c r="BJ18" i="16"/>
  <c r="BJ126" i="16"/>
  <c r="BJ74" i="16"/>
  <c r="AE171" i="16"/>
  <c r="AD27" i="16"/>
  <c r="BJ15" i="16"/>
  <c r="BJ92" i="16"/>
  <c r="BJ123" i="16"/>
  <c r="BJ86" i="16"/>
  <c r="BJ173" i="16"/>
  <c r="BJ130" i="16"/>
  <c r="BJ12" i="16"/>
  <c r="AG167" i="16"/>
  <c r="BJ149" i="16"/>
  <c r="BJ10" i="16"/>
  <c r="BI134" i="16"/>
  <c r="BH154" i="16"/>
  <c r="BG152" i="16"/>
  <c r="BJ142" i="16"/>
  <c r="BJ132" i="16"/>
  <c r="BJ11" i="16"/>
  <c r="AE179" i="16"/>
  <c r="AD29" i="16"/>
  <c r="BH20" i="16"/>
  <c r="BI128" i="16"/>
  <c r="BJ110" i="16"/>
  <c r="BJ141" i="16"/>
  <c r="BJ139" i="16"/>
  <c r="BJ16" i="16"/>
  <c r="BJ124" i="16"/>
  <c r="BJ9" i="16"/>
  <c r="BJ62" i="16"/>
  <c r="AG165" i="16"/>
  <c r="BJ56" i="16"/>
  <c r="BJ156" i="16"/>
  <c r="BJ7" i="16"/>
  <c r="BH159" i="16"/>
  <c r="BG158" i="16"/>
  <c r="BJ4" i="16"/>
  <c r="BI8" i="16"/>
  <c r="BJ153" i="16"/>
  <c r="BJ19" i="16"/>
  <c r="BJ127" i="16"/>
  <c r="BJ151" i="16"/>
  <c r="BJ5" i="16"/>
  <c r="BJ181" i="16"/>
  <c r="BJ50" i="16"/>
  <c r="BJ38" i="16"/>
  <c r="BJ6" i="16"/>
  <c r="AE31" i="16"/>
  <c r="AF169" i="16"/>
  <c r="BJ180" i="16"/>
  <c r="BI155" i="16"/>
  <c r="BI14" i="16"/>
  <c r="BI21" i="16"/>
  <c r="AD30" i="16"/>
  <c r="AE168" i="16"/>
  <c r="BJ3" i="16"/>
  <c r="BJ32" i="16"/>
  <c r="BJ144" i="16"/>
  <c r="BJ150" i="16"/>
  <c r="BJ163" i="16"/>
  <c r="BJ157" i="16"/>
  <c r="BL1" i="16"/>
  <c r="BK33" i="16"/>
  <c r="BK36" i="16"/>
  <c r="BK35" i="16"/>
  <c r="BK34" i="16"/>
  <c r="BK37" i="16"/>
  <c r="BK60" i="16"/>
  <c r="BK53" i="16"/>
  <c r="BK46" i="16"/>
  <c r="BK49" i="16"/>
  <c r="BK42" i="16"/>
  <c r="BK59" i="16"/>
  <c r="BK52" i="16"/>
  <c r="BK172" i="16" s="1"/>
  <c r="BK45" i="16"/>
  <c r="BK55" i="16"/>
  <c r="BK48" i="16"/>
  <c r="BK41" i="16"/>
  <c r="BK161" i="16" s="1"/>
  <c r="BK51" i="16"/>
  <c r="BK39" i="16"/>
  <c r="BK54" i="16"/>
  <c r="BK174" i="16" s="1"/>
  <c r="BK47" i="16"/>
  <c r="BK40" i="16"/>
  <c r="BK160" i="16" s="1"/>
  <c r="BK43" i="16"/>
  <c r="BK57" i="16"/>
  <c r="BK58" i="16"/>
  <c r="BK72" i="16"/>
  <c r="BK67" i="16"/>
  <c r="BK73" i="16"/>
  <c r="BK84" i="16"/>
  <c r="BK63" i="16"/>
  <c r="BK64" i="16"/>
  <c r="BK83" i="16"/>
  <c r="BK89" i="16"/>
  <c r="BK91" i="16"/>
  <c r="BK61" i="16"/>
  <c r="BK69" i="16"/>
  <c r="BK78" i="16"/>
  <c r="BK82" i="16"/>
  <c r="BK76" i="16"/>
  <c r="BK77" i="16"/>
  <c r="BK79" i="16"/>
  <c r="BK94" i="16"/>
  <c r="BK75" i="16"/>
  <c r="BK97" i="16"/>
  <c r="BK87" i="16"/>
  <c r="BK93" i="16"/>
  <c r="BK96" i="16"/>
  <c r="BK90" i="16"/>
  <c r="BK66" i="16"/>
  <c r="BK65" i="16"/>
  <c r="BK85" i="16"/>
  <c r="BK70" i="16"/>
  <c r="BK81" i="16"/>
  <c r="BK103" i="16"/>
  <c r="BK117" i="16"/>
  <c r="BK95" i="16"/>
  <c r="BK106" i="16"/>
  <c r="BK109" i="16"/>
  <c r="BK99" i="16"/>
  <c r="BK102" i="16"/>
  <c r="BK100" i="16"/>
  <c r="BK112" i="16"/>
  <c r="BK105" i="16"/>
  <c r="BK115" i="16"/>
  <c r="BK71" i="16"/>
  <c r="BK88" i="16"/>
  <c r="BK101" i="16"/>
  <c r="BK114" i="16"/>
  <c r="BK107" i="16"/>
  <c r="BK120" i="16"/>
  <c r="BK108" i="16"/>
  <c r="BK113" i="16"/>
  <c r="BK118" i="16"/>
  <c r="BK119" i="16"/>
  <c r="BK111" i="16"/>
  <c r="BK121" i="16"/>
  <c r="BI22" i="16"/>
  <c r="BI122" i="16"/>
  <c r="BJ17" i="16"/>
  <c r="BJ23" i="16" s="1"/>
  <c r="BJ125" i="16"/>
  <c r="BJ44" i="16"/>
  <c r="BI2" i="16"/>
  <c r="BJ137" i="16"/>
  <c r="BJ98" i="16"/>
  <c r="BJ129" i="16"/>
  <c r="BJ131" i="16"/>
  <c r="BJ68" i="16"/>
  <c r="BI146" i="16"/>
  <c r="BJ138" i="16"/>
  <c r="BJ116" i="16"/>
  <c r="BJ147" i="16"/>
  <c r="BJ146" i="16" s="1"/>
  <c r="BF177" i="16"/>
  <c r="AE28" i="16"/>
  <c r="AF166" i="16"/>
  <c r="BI25" i="16"/>
  <c r="BK178" i="16" l="1"/>
  <c r="BK175" i="16"/>
  <c r="BK162" i="16"/>
  <c r="BK149" i="16"/>
  <c r="BK150" i="16"/>
  <c r="BK148" i="16"/>
  <c r="BK138" i="16"/>
  <c r="BK133" i="16"/>
  <c r="BJ128" i="16"/>
  <c r="BJ24" i="16"/>
  <c r="BK136" i="16"/>
  <c r="BK38" i="16"/>
  <c r="BK50" i="16"/>
  <c r="BJ8" i="16"/>
  <c r="BJ25" i="16"/>
  <c r="BK5" i="16"/>
  <c r="BK6" i="16"/>
  <c r="BJ155" i="16"/>
  <c r="BJ140" i="16"/>
  <c r="BK3" i="16"/>
  <c r="BK32" i="16"/>
  <c r="BK56" i="16"/>
  <c r="BK80" i="16"/>
  <c r="BK68" i="16"/>
  <c r="BM1" i="16"/>
  <c r="BL33" i="16"/>
  <c r="BL36" i="16"/>
  <c r="BL35" i="16"/>
  <c r="BL34" i="16"/>
  <c r="BL37" i="16"/>
  <c r="BL43" i="16"/>
  <c r="BL57" i="16"/>
  <c r="BL60" i="16"/>
  <c r="BL53" i="16"/>
  <c r="BL46" i="16"/>
  <c r="BL49" i="16"/>
  <c r="BL42" i="16"/>
  <c r="BL59" i="16"/>
  <c r="BL52" i="16"/>
  <c r="BL172" i="16" s="1"/>
  <c r="BL45" i="16"/>
  <c r="BL55" i="16"/>
  <c r="BL48" i="16"/>
  <c r="BL41" i="16"/>
  <c r="BL161" i="16" s="1"/>
  <c r="BL58" i="16"/>
  <c r="BL51" i="16"/>
  <c r="BL39" i="16"/>
  <c r="BL54" i="16"/>
  <c r="BL174" i="16" s="1"/>
  <c r="BL47" i="16"/>
  <c r="BL40" i="16"/>
  <c r="BL160" i="16" s="1"/>
  <c r="BL66" i="16"/>
  <c r="BL61" i="16"/>
  <c r="BL63" i="16"/>
  <c r="BL69" i="16"/>
  <c r="BL79" i="16"/>
  <c r="BL70" i="16"/>
  <c r="BL71" i="16"/>
  <c r="BL73" i="16"/>
  <c r="BL67" i="16"/>
  <c r="BL64" i="16"/>
  <c r="BL81" i="16"/>
  <c r="BL83" i="16"/>
  <c r="BL75" i="16"/>
  <c r="BL76" i="16"/>
  <c r="BL85" i="16"/>
  <c r="BL77" i="16"/>
  <c r="BL88" i="16"/>
  <c r="BL78" i="16"/>
  <c r="BL82" i="16"/>
  <c r="BL91" i="16"/>
  <c r="BL94" i="16"/>
  <c r="BL84" i="16"/>
  <c r="BL89" i="16"/>
  <c r="BL87" i="16"/>
  <c r="BL93" i="16"/>
  <c r="BL90" i="16"/>
  <c r="BL72" i="16"/>
  <c r="BL65" i="16"/>
  <c r="BL103" i="16"/>
  <c r="BL95" i="16"/>
  <c r="BL97" i="16"/>
  <c r="BL113" i="16"/>
  <c r="BL106" i="16"/>
  <c r="BL109" i="16"/>
  <c r="BL96" i="16"/>
  <c r="BL99" i="16"/>
  <c r="BL102" i="16"/>
  <c r="BL100" i="16"/>
  <c r="BL112" i="16"/>
  <c r="BL105" i="16"/>
  <c r="BL111" i="16"/>
  <c r="BL101" i="16"/>
  <c r="BL114" i="16"/>
  <c r="BL107" i="16"/>
  <c r="BL108" i="16"/>
  <c r="BL115" i="16"/>
  <c r="BL117" i="16"/>
  <c r="BL118" i="16"/>
  <c r="BL119" i="16"/>
  <c r="BL120" i="16"/>
  <c r="BL121" i="16"/>
  <c r="BK180" i="16"/>
  <c r="AH167" i="16"/>
  <c r="BJ134" i="16"/>
  <c r="BK143" i="16"/>
  <c r="BK116" i="16"/>
  <c r="BK147" i="16"/>
  <c r="BK157" i="16"/>
  <c r="AF31" i="16"/>
  <c r="AG169" i="16"/>
  <c r="BK11" i="16"/>
  <c r="BK12" i="16"/>
  <c r="BK145" i="16"/>
  <c r="BK104" i="16"/>
  <c r="BK135" i="16"/>
  <c r="BK18" i="16"/>
  <c r="BK24" i="16" s="1"/>
  <c r="BK126" i="16"/>
  <c r="BK10" i="16"/>
  <c r="BI159" i="16"/>
  <c r="BH158" i="16"/>
  <c r="BK17" i="16"/>
  <c r="BK125" i="16"/>
  <c r="BK137" i="16"/>
  <c r="BK131" i="16"/>
  <c r="BK44" i="16"/>
  <c r="BK163" i="16"/>
  <c r="BG177" i="16"/>
  <c r="BK144" i="16"/>
  <c r="BK156" i="16"/>
  <c r="BK173" i="16"/>
  <c r="BK142" i="16"/>
  <c r="BK15" i="16"/>
  <c r="BK92" i="16"/>
  <c r="BK123" i="16"/>
  <c r="BK9" i="16"/>
  <c r="BK62" i="16"/>
  <c r="BK130" i="16"/>
  <c r="BK86" i="16"/>
  <c r="BK151" i="16"/>
  <c r="BK132" i="16"/>
  <c r="BK19" i="16"/>
  <c r="BK127" i="16"/>
  <c r="AF179" i="16"/>
  <c r="AE29" i="16"/>
  <c r="BK110" i="16"/>
  <c r="BK141" i="16"/>
  <c r="BK98" i="16"/>
  <c r="BK129" i="16"/>
  <c r="BK74" i="16"/>
  <c r="BK13" i="16"/>
  <c r="BK181" i="16"/>
  <c r="AF28" i="16"/>
  <c r="AG166" i="16"/>
  <c r="BK139" i="16"/>
  <c r="BK16" i="16"/>
  <c r="BK124" i="16"/>
  <c r="AH165" i="16"/>
  <c r="BJ122" i="16"/>
  <c r="BJ2" i="16"/>
  <c r="AE30" i="16"/>
  <c r="AF168" i="16"/>
  <c r="BJ14" i="16"/>
  <c r="BJ21" i="16"/>
  <c r="BI154" i="16"/>
  <c r="BH152" i="16"/>
  <c r="AD26" i="16"/>
  <c r="BK7" i="16"/>
  <c r="AF171" i="16"/>
  <c r="AE27" i="16"/>
  <c r="BK4" i="16"/>
  <c r="BI20" i="16"/>
  <c r="BK153" i="16"/>
  <c r="BJ22" i="16"/>
  <c r="BL178" i="16" l="1"/>
  <c r="BL175" i="16"/>
  <c r="BL162" i="16"/>
  <c r="BL163" i="16"/>
  <c r="BL150" i="16"/>
  <c r="BL180" i="16"/>
  <c r="BK23" i="16"/>
  <c r="BL151" i="16"/>
  <c r="BK22" i="16"/>
  <c r="BL133" i="16"/>
  <c r="BL130" i="16"/>
  <c r="BL149" i="16"/>
  <c r="BK25" i="16"/>
  <c r="BJ20" i="16"/>
  <c r="BL68" i="16"/>
  <c r="AE26" i="16"/>
  <c r="BL139" i="16"/>
  <c r="BL136" i="16"/>
  <c r="BL50" i="16"/>
  <c r="BK122" i="16"/>
  <c r="BL10" i="16"/>
  <c r="BK140" i="16"/>
  <c r="BL173" i="16"/>
  <c r="AI167" i="16"/>
  <c r="BL156" i="16"/>
  <c r="BL132" i="16"/>
  <c r="BL16" i="16"/>
  <c r="BL124" i="16"/>
  <c r="BL148" i="16"/>
  <c r="AG31" i="16"/>
  <c r="AH169" i="16"/>
  <c r="BK134" i="16"/>
  <c r="BL98" i="16"/>
  <c r="BL129" i="16"/>
  <c r="BH177" i="16"/>
  <c r="AI165" i="16"/>
  <c r="AG179" i="16"/>
  <c r="AF29" i="16"/>
  <c r="BL18" i="16"/>
  <c r="BL126" i="16"/>
  <c r="BL9" i="16"/>
  <c r="BL62" i="16"/>
  <c r="BK2" i="16"/>
  <c r="BK155" i="16"/>
  <c r="BL56" i="16"/>
  <c r="BL38" i="16"/>
  <c r="BL7" i="16"/>
  <c r="AG171" i="16"/>
  <c r="AF27" i="16"/>
  <c r="BL12" i="16"/>
  <c r="AG28" i="16"/>
  <c r="AH166" i="16"/>
  <c r="BL138" i="16"/>
  <c r="BL181" i="16"/>
  <c r="BL11" i="16"/>
  <c r="BL4" i="16"/>
  <c r="BL116" i="16"/>
  <c r="BL147" i="16"/>
  <c r="BL145" i="16"/>
  <c r="BJ154" i="16"/>
  <c r="BI152" i="16"/>
  <c r="BL137" i="16"/>
  <c r="BL5" i="16"/>
  <c r="BL6" i="16"/>
  <c r="BL143" i="16"/>
  <c r="BL19" i="16"/>
  <c r="BL127" i="16"/>
  <c r="BL17" i="16"/>
  <c r="BL125" i="16"/>
  <c r="BL157" i="16"/>
  <c r="BL74" i="16"/>
  <c r="BL3" i="16"/>
  <c r="BL32" i="16"/>
  <c r="BK8" i="16"/>
  <c r="BK146" i="16"/>
  <c r="BL144" i="16"/>
  <c r="BL80" i="16"/>
  <c r="BL131" i="16"/>
  <c r="BL110" i="16"/>
  <c r="BL141" i="16"/>
  <c r="BL15" i="16"/>
  <c r="BL92" i="16"/>
  <c r="BL123" i="16"/>
  <c r="BL13" i="16"/>
  <c r="BN1" i="16"/>
  <c r="BM33" i="16"/>
  <c r="BM36" i="16"/>
  <c r="BM39" i="16"/>
  <c r="BM35" i="16"/>
  <c r="BM34" i="16"/>
  <c r="BM40" i="16"/>
  <c r="H40" i="16" s="1"/>
  <c r="BM43" i="16"/>
  <c r="H43" i="16" s="1"/>
  <c r="BM57" i="16"/>
  <c r="BM60" i="16"/>
  <c r="H60" i="16" s="1"/>
  <c r="BM53" i="16"/>
  <c r="H53" i="16" s="1"/>
  <c r="BM46" i="16"/>
  <c r="H46" i="16" s="1"/>
  <c r="BM49" i="16"/>
  <c r="H49" i="16" s="1"/>
  <c r="BM42" i="16"/>
  <c r="H42" i="16" s="1"/>
  <c r="BM59" i="16"/>
  <c r="H59" i="16" s="1"/>
  <c r="BM37" i="16"/>
  <c r="BM52" i="16"/>
  <c r="H52" i="16" s="1"/>
  <c r="BM45" i="16"/>
  <c r="BM55" i="16"/>
  <c r="H55" i="16" s="1"/>
  <c r="BM48" i="16"/>
  <c r="H48" i="16" s="1"/>
  <c r="BM41" i="16"/>
  <c r="H41" i="16" s="1"/>
  <c r="BM58" i="16"/>
  <c r="H58" i="16" s="1"/>
  <c r="BM51" i="16"/>
  <c r="BM54" i="16"/>
  <c r="H54" i="16" s="1"/>
  <c r="BM47" i="16"/>
  <c r="H47" i="16" s="1"/>
  <c r="BM73" i="16"/>
  <c r="H73" i="16" s="1"/>
  <c r="BM76" i="16"/>
  <c r="H76" i="16" s="1"/>
  <c r="BM71" i="16"/>
  <c r="H71" i="16" s="1"/>
  <c r="BM77" i="16"/>
  <c r="H77" i="16" s="1"/>
  <c r="BM70" i="16"/>
  <c r="H70" i="16" s="1"/>
  <c r="BM72" i="16"/>
  <c r="H72" i="16" s="1"/>
  <c r="BM78" i="16"/>
  <c r="H78" i="16" s="1"/>
  <c r="BM82" i="16"/>
  <c r="H82" i="16" s="1"/>
  <c r="BM65" i="16"/>
  <c r="BM66" i="16"/>
  <c r="BM79" i="16"/>
  <c r="H79" i="16" s="1"/>
  <c r="BM63" i="16"/>
  <c r="BM67" i="16"/>
  <c r="BM81" i="16"/>
  <c r="BM75" i="16"/>
  <c r="BM88" i="16"/>
  <c r="H88" i="16" s="1"/>
  <c r="BM69" i="16"/>
  <c r="BM91" i="16"/>
  <c r="H91" i="16" s="1"/>
  <c r="BM83" i="16"/>
  <c r="H83" i="16" s="1"/>
  <c r="BM61" i="16"/>
  <c r="H61" i="16" s="1"/>
  <c r="BM87" i="16"/>
  <c r="BM93" i="16"/>
  <c r="BM96" i="16"/>
  <c r="BM90" i="16"/>
  <c r="H90" i="16" s="1"/>
  <c r="BM64" i="16"/>
  <c r="BM95" i="16"/>
  <c r="BM107" i="16"/>
  <c r="BM89" i="16"/>
  <c r="H89" i="16" s="1"/>
  <c r="BM94" i="16"/>
  <c r="BM103" i="16"/>
  <c r="BM97" i="16"/>
  <c r="BM106" i="16"/>
  <c r="BM109" i="16"/>
  <c r="BM84" i="16"/>
  <c r="H84" i="16" s="1"/>
  <c r="BM99" i="16"/>
  <c r="BM102" i="16"/>
  <c r="BM119" i="16"/>
  <c r="BM100" i="16"/>
  <c r="BM108" i="16"/>
  <c r="BM85" i="16"/>
  <c r="H85" i="16" s="1"/>
  <c r="BM118" i="16"/>
  <c r="BM111" i="16"/>
  <c r="BM101" i="16"/>
  <c r="BM105" i="16"/>
  <c r="BM115" i="16"/>
  <c r="BM113" i="16"/>
  <c r="BM114" i="16"/>
  <c r="BM117" i="16"/>
  <c r="BM112" i="16"/>
  <c r="BM121" i="16"/>
  <c r="BM120" i="16"/>
  <c r="AF30" i="16"/>
  <c r="AG168" i="16"/>
  <c r="BK128" i="16"/>
  <c r="BK21" i="16"/>
  <c r="BK20" i="16" s="1"/>
  <c r="BK14" i="16"/>
  <c r="BI158" i="16"/>
  <c r="BJ159" i="16"/>
  <c r="BL104" i="16"/>
  <c r="BL135" i="16"/>
  <c r="BL86" i="16"/>
  <c r="BL153" i="16"/>
  <c r="BL142" i="16"/>
  <c r="BL44" i="16"/>
  <c r="BL134" i="16" l="1"/>
  <c r="BL122" i="16"/>
  <c r="BL146" i="16"/>
  <c r="BL25" i="16"/>
  <c r="BM143" i="16"/>
  <c r="H143" i="16" s="1"/>
  <c r="H113" i="16"/>
  <c r="BM145" i="16"/>
  <c r="H145" i="16" s="1"/>
  <c r="H115" i="16"/>
  <c r="BM104" i="16"/>
  <c r="BM135" i="16"/>
  <c r="H105" i="16"/>
  <c r="BM131" i="16"/>
  <c r="H131" i="16" s="1"/>
  <c r="H101" i="16"/>
  <c r="BM10" i="16"/>
  <c r="H10" i="16" s="1"/>
  <c r="H64" i="16"/>
  <c r="BM138" i="16"/>
  <c r="H138" i="16" s="1"/>
  <c r="H108" i="16"/>
  <c r="BM132" i="16"/>
  <c r="H132" i="16" s="1"/>
  <c r="H102" i="16"/>
  <c r="BM150" i="16"/>
  <c r="H150" i="16" s="1"/>
  <c r="H120" i="16"/>
  <c r="BM98" i="16"/>
  <c r="BM129" i="16"/>
  <c r="H99" i="16"/>
  <c r="BM151" i="16"/>
  <c r="H151" i="16" s="1"/>
  <c r="H121" i="16"/>
  <c r="BM142" i="16"/>
  <c r="H142" i="16" s="1"/>
  <c r="H112" i="16"/>
  <c r="BM139" i="16"/>
  <c r="H139" i="16" s="1"/>
  <c r="H109" i="16"/>
  <c r="BM68" i="16"/>
  <c r="H69" i="16"/>
  <c r="BM56" i="16"/>
  <c r="H57" i="16"/>
  <c r="AF26" i="16"/>
  <c r="AJ165" i="16"/>
  <c r="AJ167" i="16"/>
  <c r="AH171" i="16"/>
  <c r="AG27" i="16"/>
  <c r="BM136" i="16"/>
  <c r="H136" i="16" s="1"/>
  <c r="H106" i="16"/>
  <c r="BM173" i="16"/>
  <c r="BM144" i="16"/>
  <c r="H144" i="16" s="1"/>
  <c r="H114" i="16"/>
  <c r="BM4" i="16"/>
  <c r="H4" i="16" s="1"/>
  <c r="H34" i="16"/>
  <c r="BK154" i="16"/>
  <c r="BJ152" i="16"/>
  <c r="BI177" i="16"/>
  <c r="BM5" i="16"/>
  <c r="H5" i="16" s="1"/>
  <c r="H35" i="16"/>
  <c r="BL128" i="16"/>
  <c r="BM38" i="16"/>
  <c r="H39" i="16"/>
  <c r="BL155" i="16"/>
  <c r="BM6" i="16"/>
  <c r="H6" i="16" s="1"/>
  <c r="H36" i="16"/>
  <c r="BL2" i="16"/>
  <c r="BM180" i="16"/>
  <c r="BM161" i="16"/>
  <c r="BM44" i="16"/>
  <c r="H45" i="16"/>
  <c r="BM3" i="16"/>
  <c r="BM32" i="16"/>
  <c r="H33" i="16"/>
  <c r="BM160" i="16"/>
  <c r="BM50" i="16"/>
  <c r="H51" i="16"/>
  <c r="BO1" i="16"/>
  <c r="BN37" i="16"/>
  <c r="BN33" i="16"/>
  <c r="BN36" i="16"/>
  <c r="BN39" i="16"/>
  <c r="BN35" i="16"/>
  <c r="BN34" i="16"/>
  <c r="BN47" i="16"/>
  <c r="BN40" i="16"/>
  <c r="BN43" i="16"/>
  <c r="BN57" i="16"/>
  <c r="BN60" i="16"/>
  <c r="BN53" i="16"/>
  <c r="BN46" i="16"/>
  <c r="BN49" i="16"/>
  <c r="BN42" i="16"/>
  <c r="BN59" i="16"/>
  <c r="BN52" i="16"/>
  <c r="BN45" i="16"/>
  <c r="BN55" i="16"/>
  <c r="BN48" i="16"/>
  <c r="BN41" i="16"/>
  <c r="BN58" i="16"/>
  <c r="BN51" i="16"/>
  <c r="BN54" i="16"/>
  <c r="BN70" i="16"/>
  <c r="BN64" i="16"/>
  <c r="BN84" i="16"/>
  <c r="BN61" i="16"/>
  <c r="BN69" i="16"/>
  <c r="BN65" i="16"/>
  <c r="BN66" i="16"/>
  <c r="BN79" i="16"/>
  <c r="BN87" i="16"/>
  <c r="BN83" i="16"/>
  <c r="BN76" i="16"/>
  <c r="BN77" i="16"/>
  <c r="BN63" i="16"/>
  <c r="BN81" i="16"/>
  <c r="BN95" i="16"/>
  <c r="BN78" i="16"/>
  <c r="BN82" i="16"/>
  <c r="BN75" i="16"/>
  <c r="BN94" i="16"/>
  <c r="BN88" i="16"/>
  <c r="BN89" i="16"/>
  <c r="BN67" i="16"/>
  <c r="BN73" i="16"/>
  <c r="BN93" i="16"/>
  <c r="BN72" i="16"/>
  <c r="BN90" i="16"/>
  <c r="BN71" i="16"/>
  <c r="BN85" i="16"/>
  <c r="BN101" i="16"/>
  <c r="BN114" i="16"/>
  <c r="BN107" i="16"/>
  <c r="BN103" i="16"/>
  <c r="BN97" i="16"/>
  <c r="BN113" i="16"/>
  <c r="BN106" i="16"/>
  <c r="BN109" i="16"/>
  <c r="BN96" i="16"/>
  <c r="BN99" i="16"/>
  <c r="BN102" i="16"/>
  <c r="BN100" i="16"/>
  <c r="BN105" i="16"/>
  <c r="BN108" i="16"/>
  <c r="BN91" i="16"/>
  <c r="BN111" i="16"/>
  <c r="BN112" i="16"/>
  <c r="BN120" i="16"/>
  <c r="BN115" i="16"/>
  <c r="BN117" i="16"/>
  <c r="BN119" i="16"/>
  <c r="BN118" i="16"/>
  <c r="BN121" i="16"/>
  <c r="BM157" i="16"/>
  <c r="BM163" i="16"/>
  <c r="AH31" i="16"/>
  <c r="AI169" i="16"/>
  <c r="BM175" i="16"/>
  <c r="BM116" i="16"/>
  <c r="BM147" i="16"/>
  <c r="H117" i="16"/>
  <c r="BM74" i="16"/>
  <c r="H75" i="16"/>
  <c r="BM80" i="16"/>
  <c r="H81" i="16"/>
  <c r="BM16" i="16"/>
  <c r="BM124" i="16"/>
  <c r="H124" i="16" s="1"/>
  <c r="H94" i="16"/>
  <c r="BM7" i="16"/>
  <c r="H7" i="16" s="1"/>
  <c r="H37" i="16"/>
  <c r="BL8" i="16"/>
  <c r="BM162" i="16"/>
  <c r="BM137" i="16"/>
  <c r="H137" i="16" s="1"/>
  <c r="H107" i="16"/>
  <c r="BM17" i="16"/>
  <c r="BM125" i="16"/>
  <c r="H125" i="16" s="1"/>
  <c r="H95" i="16"/>
  <c r="BM148" i="16"/>
  <c r="H148" i="16" s="1"/>
  <c r="H118" i="16"/>
  <c r="AG30" i="16"/>
  <c r="AH168" i="16"/>
  <c r="BM130" i="16"/>
  <c r="H130" i="16" s="1"/>
  <c r="H100" i="16"/>
  <c r="BM15" i="16"/>
  <c r="BM92" i="16"/>
  <c r="BM123" i="16"/>
  <c r="H93" i="16"/>
  <c r="BM149" i="16"/>
  <c r="H149" i="16" s="1"/>
  <c r="H119" i="16"/>
  <c r="BM86" i="16"/>
  <c r="H87" i="16"/>
  <c r="BL23" i="16"/>
  <c r="BM181" i="16"/>
  <c r="BL24" i="16"/>
  <c r="BM172" i="16"/>
  <c r="BL14" i="16"/>
  <c r="BL21" i="16"/>
  <c r="BL22" i="16"/>
  <c r="BL140" i="16"/>
  <c r="AH28" i="16"/>
  <c r="AI166" i="16"/>
  <c r="BM178" i="16"/>
  <c r="BM19" i="16"/>
  <c r="BM127" i="16"/>
  <c r="H127" i="16" s="1"/>
  <c r="H97" i="16"/>
  <c r="BM133" i="16"/>
  <c r="H133" i="16" s="1"/>
  <c r="H103" i="16"/>
  <c r="BK159" i="16"/>
  <c r="BJ158" i="16"/>
  <c r="BM13" i="16"/>
  <c r="H13" i="16" s="1"/>
  <c r="H67" i="16"/>
  <c r="BM9" i="16"/>
  <c r="BM62" i="16"/>
  <c r="H63" i="16"/>
  <c r="BM110" i="16"/>
  <c r="BM141" i="16"/>
  <c r="H111" i="16"/>
  <c r="BM12" i="16"/>
  <c r="H12" i="16" s="1"/>
  <c r="H66" i="16"/>
  <c r="BM11" i="16"/>
  <c r="H11" i="16" s="1"/>
  <c r="H65" i="16"/>
  <c r="BM18" i="16"/>
  <c r="BM126" i="16"/>
  <c r="H126" i="16" s="1"/>
  <c r="H96" i="16"/>
  <c r="BM153" i="16"/>
  <c r="AH179" i="16"/>
  <c r="AG29" i="16"/>
  <c r="BM156" i="16"/>
  <c r="BM174" i="16"/>
  <c r="BN163" i="16" l="1"/>
  <c r="BN162" i="16"/>
  <c r="BN5" i="16"/>
  <c r="BN180" i="16"/>
  <c r="BN38" i="16"/>
  <c r="BL154" i="16"/>
  <c r="BK152" i="16"/>
  <c r="AK165" i="16"/>
  <c r="BN6" i="16"/>
  <c r="BN133" i="16"/>
  <c r="BN153" i="16"/>
  <c r="BN3" i="16"/>
  <c r="BN32" i="16"/>
  <c r="H62" i="16"/>
  <c r="BN17" i="16"/>
  <c r="BN125" i="16"/>
  <c r="BM8" i="16"/>
  <c r="H9" i="16"/>
  <c r="H74" i="16"/>
  <c r="BN110" i="16"/>
  <c r="BN141" i="16"/>
  <c r="BN7" i="16"/>
  <c r="H56" i="16"/>
  <c r="BN44" i="16"/>
  <c r="BM24" i="16"/>
  <c r="H24" i="16" s="1"/>
  <c r="H18" i="16"/>
  <c r="BL159" i="16"/>
  <c r="BK158" i="16"/>
  <c r="BN104" i="16"/>
  <c r="BN135" i="16"/>
  <c r="BN86" i="16"/>
  <c r="BN172" i="16"/>
  <c r="BN130" i="16"/>
  <c r="BP1" i="16"/>
  <c r="BO34" i="16"/>
  <c r="BO37" i="16"/>
  <c r="BO33" i="16"/>
  <c r="BO36" i="16"/>
  <c r="BO35" i="16"/>
  <c r="BO54" i="16"/>
  <c r="BO47" i="16"/>
  <c r="BO40" i="16"/>
  <c r="BO64" i="16"/>
  <c r="BO43" i="16"/>
  <c r="BO57" i="16"/>
  <c r="BO53" i="16"/>
  <c r="BO46" i="16"/>
  <c r="BO49" i="16"/>
  <c r="BO42" i="16"/>
  <c r="BO59" i="16"/>
  <c r="BO52" i="16"/>
  <c r="BO45" i="16"/>
  <c r="BO55" i="16"/>
  <c r="BO48" i="16"/>
  <c r="BO41" i="16"/>
  <c r="BO39" i="16"/>
  <c r="BO58" i="16"/>
  <c r="BO51" i="16"/>
  <c r="BO77" i="16"/>
  <c r="BO66" i="16"/>
  <c r="BO75" i="16"/>
  <c r="BO60" i="16"/>
  <c r="BO67" i="16"/>
  <c r="BO81" i="16"/>
  <c r="BO88" i="16"/>
  <c r="BO84" i="16"/>
  <c r="BO83" i="16"/>
  <c r="BO85" i="16"/>
  <c r="BO70" i="16"/>
  <c r="BO63" i="16"/>
  <c r="BO95" i="16"/>
  <c r="BO69" i="16"/>
  <c r="BO76" i="16"/>
  <c r="BO78" i="16"/>
  <c r="BO79" i="16"/>
  <c r="BO82" i="16"/>
  <c r="BO91" i="16"/>
  <c r="BO89" i="16"/>
  <c r="BO61" i="16"/>
  <c r="BO87" i="16"/>
  <c r="BO100" i="16"/>
  <c r="BO73" i="16"/>
  <c r="BO93" i="16"/>
  <c r="BO71" i="16"/>
  <c r="BO111" i="16"/>
  <c r="BO121" i="16"/>
  <c r="BO101" i="16"/>
  <c r="BO107" i="16"/>
  <c r="BO65" i="16"/>
  <c r="BO94" i="16"/>
  <c r="BO103" i="16"/>
  <c r="BO97" i="16"/>
  <c r="BO120" i="16"/>
  <c r="BO90" i="16"/>
  <c r="BO106" i="16"/>
  <c r="BO109" i="16"/>
  <c r="BO96" i="16"/>
  <c r="BO99" i="16"/>
  <c r="BO105" i="16"/>
  <c r="BO108" i="16"/>
  <c r="BO72" i="16"/>
  <c r="BO119" i="16"/>
  <c r="BO112" i="16"/>
  <c r="BO102" i="16"/>
  <c r="BO113" i="16"/>
  <c r="BO115" i="16"/>
  <c r="BO114" i="16"/>
  <c r="BO117" i="16"/>
  <c r="BO118" i="16"/>
  <c r="BM155" i="16"/>
  <c r="H104" i="16"/>
  <c r="AI31" i="16"/>
  <c r="AJ169" i="16"/>
  <c r="BN15" i="16"/>
  <c r="BN92" i="16"/>
  <c r="BN123" i="16"/>
  <c r="BN132" i="16"/>
  <c r="BN12" i="16"/>
  <c r="H98" i="16"/>
  <c r="BM134" i="16"/>
  <c r="H135" i="16"/>
  <c r="BN116" i="16"/>
  <c r="BN147" i="16"/>
  <c r="BN80" i="16"/>
  <c r="BL20" i="16"/>
  <c r="H50" i="16"/>
  <c r="H38" i="16"/>
  <c r="BN173" i="16"/>
  <c r="BM128" i="16"/>
  <c r="H129" i="16"/>
  <c r="AI179" i="16"/>
  <c r="AH29" i="16"/>
  <c r="H80" i="16"/>
  <c r="BN150" i="16"/>
  <c r="BN131" i="16"/>
  <c r="BM146" i="16"/>
  <c r="H147" i="16"/>
  <c r="BM14" i="16"/>
  <c r="BM21" i="16"/>
  <c r="H15" i="16"/>
  <c r="BN138" i="16"/>
  <c r="BN175" i="16"/>
  <c r="BN181" i="16"/>
  <c r="BN98" i="16"/>
  <c r="BN129" i="16"/>
  <c r="BN13" i="16"/>
  <c r="BN11" i="16"/>
  <c r="BN157" i="16"/>
  <c r="BN18" i="16"/>
  <c r="BN126" i="16"/>
  <c r="BN68" i="16"/>
  <c r="BN160" i="16"/>
  <c r="H68" i="16"/>
  <c r="BN145" i="16"/>
  <c r="BN142" i="16"/>
  <c r="AH30" i="16"/>
  <c r="AI168" i="16"/>
  <c r="BN178" i="16"/>
  <c r="BN16" i="16"/>
  <c r="BN124" i="16"/>
  <c r="H32" i="16"/>
  <c r="BN144" i="16"/>
  <c r="H92" i="16"/>
  <c r="BN174" i="16"/>
  <c r="BM25" i="16"/>
  <c r="H25" i="16" s="1"/>
  <c r="H19" i="16"/>
  <c r="BN151" i="16"/>
  <c r="BN56" i="16"/>
  <c r="AG26" i="16"/>
  <c r="BN50" i="16"/>
  <c r="BM23" i="16"/>
  <c r="H23" i="16" s="1"/>
  <c r="H17" i="16"/>
  <c r="BN9" i="16"/>
  <c r="BN62" i="16"/>
  <c r="BM122" i="16"/>
  <c r="H123" i="16"/>
  <c r="H116" i="16"/>
  <c r="BN139" i="16"/>
  <c r="BN156" i="16"/>
  <c r="H110" i="16"/>
  <c r="BN136" i="16"/>
  <c r="BM140" i="16"/>
  <c r="H141" i="16"/>
  <c r="AI28" i="16"/>
  <c r="AJ166" i="16"/>
  <c r="H86" i="16"/>
  <c r="BN148" i="16"/>
  <c r="BN143" i="16"/>
  <c r="BN74" i="16"/>
  <c r="BN10" i="16"/>
  <c r="BM22" i="16"/>
  <c r="H22" i="16" s="1"/>
  <c r="H16" i="16"/>
  <c r="BN149" i="16"/>
  <c r="BN19" i="16"/>
  <c r="BN127" i="16"/>
  <c r="BM2" i="16"/>
  <c r="H3" i="16"/>
  <c r="AI171" i="16"/>
  <c r="AH27" i="16"/>
  <c r="H44" i="16"/>
  <c r="BN137" i="16"/>
  <c r="BN4" i="16"/>
  <c r="BN161" i="16"/>
  <c r="BJ177" i="16"/>
  <c r="AK167" i="16"/>
  <c r="BO163" i="16" l="1"/>
  <c r="BO162" i="16"/>
  <c r="BO143" i="16"/>
  <c r="BO137" i="16"/>
  <c r="BO173" i="16"/>
  <c r="BO145" i="16"/>
  <c r="BO160" i="16"/>
  <c r="BO174" i="16"/>
  <c r="AH26" i="16"/>
  <c r="BO132" i="16"/>
  <c r="BO149" i="16"/>
  <c r="BO151" i="16"/>
  <c r="BO139" i="16"/>
  <c r="BO142" i="16"/>
  <c r="BO11" i="16"/>
  <c r="H2" i="16"/>
  <c r="BO178" i="16"/>
  <c r="BN128" i="16"/>
  <c r="BO148" i="16"/>
  <c r="BO150" i="16"/>
  <c r="BO74" i="16"/>
  <c r="BO156" i="16"/>
  <c r="AI30" i="16"/>
  <c r="AJ168" i="16"/>
  <c r="BO147" i="16"/>
  <c r="BO116" i="16"/>
  <c r="BO19" i="16"/>
  <c r="BO127" i="16"/>
  <c r="BO12" i="16"/>
  <c r="AJ179" i="16"/>
  <c r="AI29" i="16"/>
  <c r="BN146" i="16"/>
  <c r="BO144" i="16"/>
  <c r="BO133" i="16"/>
  <c r="BO10" i="16"/>
  <c r="BO50" i="16"/>
  <c r="BN134" i="16"/>
  <c r="AL165" i="16"/>
  <c r="BO38" i="16"/>
  <c r="BN140" i="16"/>
  <c r="BN122" i="16"/>
  <c r="BO68" i="16"/>
  <c r="BN24" i="16"/>
  <c r="BN14" i="16"/>
  <c r="BN21" i="16"/>
  <c r="BO5" i="16"/>
  <c r="BO6" i="16"/>
  <c r="BN2" i="16"/>
  <c r="BM154" i="16"/>
  <c r="BL152" i="16"/>
  <c r="BO3" i="16"/>
  <c r="BO32" i="16"/>
  <c r="BO153" i="16"/>
  <c r="BO131" i="16"/>
  <c r="AJ28" i="16"/>
  <c r="AK166" i="16"/>
  <c r="BO138" i="16"/>
  <c r="BO7" i="16"/>
  <c r="BO44" i="16"/>
  <c r="BK177" i="16"/>
  <c r="BO104" i="16"/>
  <c r="BO135" i="16"/>
  <c r="BO15" i="16"/>
  <c r="BO92" i="16"/>
  <c r="BO123" i="16"/>
  <c r="BO4" i="16"/>
  <c r="BM159" i="16"/>
  <c r="BL158" i="16"/>
  <c r="H8" i="16"/>
  <c r="BO161" i="16"/>
  <c r="BO98" i="16"/>
  <c r="BO129" i="16"/>
  <c r="BQ1" i="16"/>
  <c r="BP34" i="16"/>
  <c r="BP37" i="16"/>
  <c r="BP33" i="16"/>
  <c r="BP36" i="16"/>
  <c r="BP35" i="16"/>
  <c r="BP51" i="16"/>
  <c r="BP54" i="16"/>
  <c r="BP47" i="16"/>
  <c r="BP40" i="16"/>
  <c r="BP43" i="16"/>
  <c r="BP57" i="16"/>
  <c r="BP60" i="16"/>
  <c r="BP53" i="16"/>
  <c r="BP173" i="16" s="1"/>
  <c r="BP46" i="16"/>
  <c r="BP49" i="16"/>
  <c r="BP42" i="16"/>
  <c r="BP52" i="16"/>
  <c r="BP45" i="16"/>
  <c r="BP55" i="16"/>
  <c r="BP48" i="16"/>
  <c r="BP41" i="16"/>
  <c r="BP39" i="16"/>
  <c r="BP58" i="16"/>
  <c r="BP73" i="16"/>
  <c r="BP59" i="16"/>
  <c r="BP71" i="16"/>
  <c r="BP72" i="16"/>
  <c r="BP78" i="16"/>
  <c r="BP82" i="16"/>
  <c r="BP84" i="16"/>
  <c r="BP63" i="16"/>
  <c r="BP81" i="16"/>
  <c r="BP75" i="16"/>
  <c r="BP76" i="16"/>
  <c r="BP85" i="16"/>
  <c r="BP99" i="16"/>
  <c r="BP70" i="16"/>
  <c r="BP77" i="16"/>
  <c r="BP69" i="16"/>
  <c r="BP79" i="16"/>
  <c r="BP83" i="16"/>
  <c r="BP94" i="16"/>
  <c r="BP88" i="16"/>
  <c r="BP89" i="16"/>
  <c r="BP61" i="16"/>
  <c r="BP67" i="16"/>
  <c r="BP66" i="16"/>
  <c r="BP87" i="16"/>
  <c r="BP93" i="16"/>
  <c r="BP65" i="16"/>
  <c r="BP90" i="16"/>
  <c r="BP64" i="16"/>
  <c r="BP118" i="16"/>
  <c r="BP111" i="16"/>
  <c r="BP101" i="16"/>
  <c r="BP95" i="16"/>
  <c r="BP107" i="16"/>
  <c r="BP103" i="16"/>
  <c r="BP117" i="16"/>
  <c r="BP97" i="16"/>
  <c r="BP113" i="16"/>
  <c r="BP106" i="16"/>
  <c r="BP96" i="16"/>
  <c r="BP100" i="16"/>
  <c r="BP102" i="16"/>
  <c r="BP105" i="16"/>
  <c r="BP115" i="16"/>
  <c r="BP108" i="16"/>
  <c r="BP91" i="16"/>
  <c r="BP112" i="16"/>
  <c r="BP109" i="16"/>
  <c r="BP121" i="16"/>
  <c r="BP114" i="16"/>
  <c r="BP119" i="16"/>
  <c r="BP120" i="16"/>
  <c r="BO181" i="16"/>
  <c r="AJ31" i="16"/>
  <c r="AK169" i="16"/>
  <c r="BO110" i="16"/>
  <c r="BO141" i="16"/>
  <c r="BN8" i="16"/>
  <c r="BO18" i="16"/>
  <c r="BO126" i="16"/>
  <c r="BO130" i="16"/>
  <c r="AL167" i="16"/>
  <c r="BN25" i="16"/>
  <c r="BO9" i="16"/>
  <c r="BO62" i="16"/>
  <c r="BO86" i="16"/>
  <c r="BO80" i="16"/>
  <c r="BO180" i="16"/>
  <c r="BO17" i="16"/>
  <c r="BO23" i="16" s="1"/>
  <c r="BO125" i="16"/>
  <c r="BN23" i="16"/>
  <c r="BO13" i="16"/>
  <c r="BM20" i="16"/>
  <c r="H21" i="16"/>
  <c r="BO16" i="16"/>
  <c r="BO124" i="16"/>
  <c r="BO157" i="16"/>
  <c r="AJ171" i="16"/>
  <c r="AI27" i="16"/>
  <c r="BN22" i="16"/>
  <c r="BO136" i="16"/>
  <c r="BO56" i="16"/>
  <c r="BO172" i="16"/>
  <c r="BO175" i="16"/>
  <c r="H14" i="16"/>
  <c r="BN155" i="16"/>
  <c r="BO140" i="16" l="1"/>
  <c r="BO24" i="16"/>
  <c r="BP174" i="16"/>
  <c r="BP163" i="16"/>
  <c r="BP160" i="16"/>
  <c r="AI26" i="16"/>
  <c r="BO22" i="16"/>
  <c r="BP180" i="16"/>
  <c r="BP133" i="16"/>
  <c r="BP132" i="16"/>
  <c r="BP143" i="16"/>
  <c r="BP145" i="16"/>
  <c r="BP38" i="16"/>
  <c r="BO8" i="16"/>
  <c r="BP68" i="16"/>
  <c r="BO146" i="16"/>
  <c r="BO122" i="16"/>
  <c r="BP178" i="16"/>
  <c r="BO155" i="16"/>
  <c r="BP181" i="16"/>
  <c r="BP136" i="16"/>
  <c r="BP13" i="16"/>
  <c r="BO128" i="16"/>
  <c r="BO14" i="16"/>
  <c r="BO21" i="16"/>
  <c r="AM165" i="16"/>
  <c r="BP10" i="16"/>
  <c r="BP104" i="16"/>
  <c r="BP135" i="16"/>
  <c r="BP18" i="16"/>
  <c r="BP126" i="16"/>
  <c r="AM167" i="16"/>
  <c r="BO134" i="16"/>
  <c r="BP153" i="16"/>
  <c r="BO25" i="16"/>
  <c r="BP11" i="16"/>
  <c r="BP12" i="16"/>
  <c r="BP9" i="16"/>
  <c r="BP62" i="16"/>
  <c r="BP19" i="16"/>
  <c r="BP127" i="16"/>
  <c r="AK171" i="16"/>
  <c r="AJ27" i="16"/>
  <c r="BP150" i="16"/>
  <c r="BP116" i="16"/>
  <c r="BP147" i="16"/>
  <c r="BP56" i="16"/>
  <c r="BP142" i="16"/>
  <c r="BP148" i="16"/>
  <c r="BP149" i="16"/>
  <c r="BP16" i="16"/>
  <c r="BP124" i="16"/>
  <c r="AJ30" i="16"/>
  <c r="AK168" i="16"/>
  <c r="BP131" i="16"/>
  <c r="BP172" i="16"/>
  <c r="BP157" i="16"/>
  <c r="BP144" i="16"/>
  <c r="BP137" i="16"/>
  <c r="BP175" i="16"/>
  <c r="BP162" i="16"/>
  <c r="BP151" i="16"/>
  <c r="BP17" i="16"/>
  <c r="BP125" i="16"/>
  <c r="BO2" i="16"/>
  <c r="BP161" i="16"/>
  <c r="BL177" i="16"/>
  <c r="BP156" i="16"/>
  <c r="BP50" i="16"/>
  <c r="BN154" i="16"/>
  <c r="BM152" i="16"/>
  <c r="BP5" i="16"/>
  <c r="BP6" i="16"/>
  <c r="BP3" i="16"/>
  <c r="BP32" i="16"/>
  <c r="BP44" i="16"/>
  <c r="BP7" i="16"/>
  <c r="BP4" i="16"/>
  <c r="BN159" i="16"/>
  <c r="BM158" i="16"/>
  <c r="AK179" i="16"/>
  <c r="AJ29" i="16"/>
  <c r="BP139" i="16"/>
  <c r="BP110" i="16"/>
  <c r="BP141" i="16"/>
  <c r="BP138" i="16"/>
  <c r="BP98" i="16"/>
  <c r="BP129" i="16"/>
  <c r="BP15" i="16"/>
  <c r="BP92" i="16"/>
  <c r="BP123" i="16"/>
  <c r="BP74" i="16"/>
  <c r="AK31" i="16"/>
  <c r="AL169" i="16"/>
  <c r="BP130" i="16"/>
  <c r="BP86" i="16"/>
  <c r="BP80" i="16"/>
  <c r="BR1" i="16"/>
  <c r="BQ34" i="16"/>
  <c r="BQ37" i="16"/>
  <c r="BQ33" i="16"/>
  <c r="BQ36" i="16"/>
  <c r="BQ35" i="16"/>
  <c r="BQ39" i="16"/>
  <c r="BQ58" i="16"/>
  <c r="BQ51" i="16"/>
  <c r="BQ54" i="16"/>
  <c r="BQ47" i="16"/>
  <c r="BQ40" i="16"/>
  <c r="BQ43" i="16"/>
  <c r="BQ57" i="16"/>
  <c r="BQ60" i="16"/>
  <c r="BQ53" i="16"/>
  <c r="BQ46" i="16"/>
  <c r="BQ49" i="16"/>
  <c r="BQ42" i="16"/>
  <c r="BQ59" i="16"/>
  <c r="BQ52" i="16"/>
  <c r="BQ45" i="16"/>
  <c r="BQ55" i="16"/>
  <c r="BQ48" i="16"/>
  <c r="BQ41" i="16"/>
  <c r="BQ64" i="16"/>
  <c r="BQ67" i="16"/>
  <c r="BQ70" i="16"/>
  <c r="BQ65" i="16"/>
  <c r="BQ71" i="16"/>
  <c r="BQ77" i="16"/>
  <c r="BQ61" i="16"/>
  <c r="BQ69" i="16"/>
  <c r="BQ73" i="16"/>
  <c r="BQ72" i="16"/>
  <c r="BQ78" i="16"/>
  <c r="BQ82" i="16"/>
  <c r="BQ79" i="16"/>
  <c r="BQ87" i="16"/>
  <c r="BQ63" i="16"/>
  <c r="BQ81" i="16"/>
  <c r="BQ83" i="16"/>
  <c r="BQ89" i="16"/>
  <c r="BQ75" i="16"/>
  <c r="BQ76" i="16"/>
  <c r="BQ99" i="16"/>
  <c r="BQ95" i="16"/>
  <c r="BQ84" i="16"/>
  <c r="BQ91" i="16"/>
  <c r="BQ94" i="16"/>
  <c r="BQ88" i="16"/>
  <c r="BQ66" i="16"/>
  <c r="BQ85" i="16"/>
  <c r="BQ90" i="16"/>
  <c r="BQ101" i="16"/>
  <c r="BQ114" i="16"/>
  <c r="BQ107" i="16"/>
  <c r="BQ103" i="16"/>
  <c r="BQ97" i="16"/>
  <c r="BQ93" i="16"/>
  <c r="BQ113" i="16"/>
  <c r="BQ106" i="16"/>
  <c r="BQ96" i="16"/>
  <c r="BQ100" i="16"/>
  <c r="BQ102" i="16"/>
  <c r="BQ112" i="16"/>
  <c r="BQ105" i="16"/>
  <c r="BQ115" i="16"/>
  <c r="BQ108" i="16"/>
  <c r="BQ117" i="16"/>
  <c r="BQ118" i="16"/>
  <c r="BQ119" i="16"/>
  <c r="BQ120" i="16"/>
  <c r="BQ109" i="16"/>
  <c r="BQ111" i="16"/>
  <c r="BQ121" i="16"/>
  <c r="AK28" i="16"/>
  <c r="AL166" i="16"/>
  <c r="BN20" i="16"/>
  <c r="BQ180" i="16" l="1"/>
  <c r="BP22" i="16"/>
  <c r="BQ163" i="16"/>
  <c r="BQ160" i="16"/>
  <c r="BQ144" i="16"/>
  <c r="BQ137" i="16"/>
  <c r="BP122" i="16"/>
  <c r="BQ150" i="16"/>
  <c r="BQ148" i="16"/>
  <c r="BQ74" i="16"/>
  <c r="BQ80" i="16"/>
  <c r="BQ151" i="16"/>
  <c r="BQ86" i="16"/>
  <c r="BP128" i="16"/>
  <c r="BQ136" i="16"/>
  <c r="BP23" i="16"/>
  <c r="BQ162" i="16"/>
  <c r="BQ38" i="16"/>
  <c r="BO159" i="16"/>
  <c r="BN158" i="16"/>
  <c r="BQ175" i="16"/>
  <c r="BP8" i="16"/>
  <c r="BQ44" i="16"/>
  <c r="BQ5" i="16"/>
  <c r="BP24" i="16"/>
  <c r="BQ6" i="16"/>
  <c r="BP21" i="16"/>
  <c r="BP14" i="16"/>
  <c r="BQ156" i="16"/>
  <c r="BP134" i="16"/>
  <c r="BQ3" i="16"/>
  <c r="BQ32" i="16"/>
  <c r="BQ7" i="16"/>
  <c r="BP146" i="16"/>
  <c r="BQ181" i="16"/>
  <c r="BQ131" i="16"/>
  <c r="BQ4" i="16"/>
  <c r="BQ174" i="16"/>
  <c r="BQ173" i="16"/>
  <c r="BQ132" i="16"/>
  <c r="BQ68" i="16"/>
  <c r="BS1" i="16"/>
  <c r="BR34" i="16"/>
  <c r="BR37" i="16"/>
  <c r="BR33" i="16"/>
  <c r="BR36" i="16"/>
  <c r="BR39" i="16"/>
  <c r="BR35" i="16"/>
  <c r="BR41" i="16"/>
  <c r="BR58" i="16"/>
  <c r="BR51" i="16"/>
  <c r="BR61" i="16"/>
  <c r="BR54" i="16"/>
  <c r="BR47" i="16"/>
  <c r="BR40" i="16"/>
  <c r="BR43" i="16"/>
  <c r="BR57" i="16"/>
  <c r="BR60" i="16"/>
  <c r="BR53" i="16"/>
  <c r="BR46" i="16"/>
  <c r="BR49" i="16"/>
  <c r="BR42" i="16"/>
  <c r="BR59" i="16"/>
  <c r="BR52" i="16"/>
  <c r="BR45" i="16"/>
  <c r="BR55" i="16"/>
  <c r="BR48" i="16"/>
  <c r="BR77" i="16"/>
  <c r="BR72" i="16"/>
  <c r="BR78" i="16"/>
  <c r="BR85" i="16"/>
  <c r="BR70" i="16"/>
  <c r="BR69" i="16"/>
  <c r="BR71" i="16"/>
  <c r="BR73" i="16"/>
  <c r="BR64" i="16"/>
  <c r="BR65" i="16"/>
  <c r="BR66" i="16"/>
  <c r="BR67" i="16"/>
  <c r="BR79" i="16"/>
  <c r="BR83" i="16"/>
  <c r="BR89" i="16"/>
  <c r="BR90" i="16"/>
  <c r="BR81" i="16"/>
  <c r="BR63" i="16"/>
  <c r="BR76" i="16"/>
  <c r="BR82" i="16"/>
  <c r="BR75" i="16"/>
  <c r="BR84" i="16"/>
  <c r="BR91" i="16"/>
  <c r="BR94" i="16"/>
  <c r="BR88" i="16"/>
  <c r="BR97" i="16"/>
  <c r="BR87" i="16"/>
  <c r="BR93" i="16"/>
  <c r="BR96" i="16"/>
  <c r="BR108" i="16"/>
  <c r="BR111" i="16"/>
  <c r="BR95" i="16"/>
  <c r="BR101" i="16"/>
  <c r="BR107" i="16"/>
  <c r="BR103" i="16"/>
  <c r="BR120" i="16"/>
  <c r="BR99" i="16"/>
  <c r="BR109" i="16"/>
  <c r="BR100" i="16"/>
  <c r="BR102" i="16"/>
  <c r="BR112" i="16"/>
  <c r="BR105" i="16"/>
  <c r="BR114" i="16"/>
  <c r="BR117" i="16"/>
  <c r="BR118" i="16"/>
  <c r="BR119" i="16"/>
  <c r="BR106" i="16"/>
  <c r="BR113" i="16"/>
  <c r="BR115" i="16"/>
  <c r="BR121" i="16"/>
  <c r="BM177" i="16"/>
  <c r="BQ157" i="16"/>
  <c r="BP155" i="16"/>
  <c r="BQ149" i="16"/>
  <c r="BQ116" i="16"/>
  <c r="BQ147" i="16"/>
  <c r="BQ138" i="16"/>
  <c r="BQ145" i="16"/>
  <c r="BP140" i="16"/>
  <c r="BQ161" i="16"/>
  <c r="BQ153" i="16"/>
  <c r="AN165" i="16"/>
  <c r="BQ142" i="16"/>
  <c r="BQ130" i="16"/>
  <c r="BP2" i="16"/>
  <c r="BQ178" i="16"/>
  <c r="BQ12" i="16"/>
  <c r="BQ104" i="16"/>
  <c r="BQ135" i="16"/>
  <c r="BQ16" i="16"/>
  <c r="BQ124" i="16"/>
  <c r="BQ56" i="16"/>
  <c r="AJ26" i="16"/>
  <c r="BQ18" i="16"/>
  <c r="BQ126" i="16"/>
  <c r="BQ17" i="16"/>
  <c r="BQ23" i="16" s="1"/>
  <c r="BQ125" i="16"/>
  <c r="AL28" i="16"/>
  <c r="AM166" i="16"/>
  <c r="BQ98" i="16"/>
  <c r="BQ129" i="16"/>
  <c r="BQ143" i="16"/>
  <c r="BQ11" i="16"/>
  <c r="AL31" i="16"/>
  <c r="AM169" i="16"/>
  <c r="AL171" i="16"/>
  <c r="AK27" i="16"/>
  <c r="BO20" i="16"/>
  <c r="BQ50" i="16"/>
  <c r="BQ172" i="16"/>
  <c r="BQ9" i="16"/>
  <c r="BQ62" i="16"/>
  <c r="BQ110" i="16"/>
  <c r="BQ141" i="16"/>
  <c r="BQ19" i="16"/>
  <c r="BQ127" i="16"/>
  <c r="BQ13" i="16"/>
  <c r="AL179" i="16"/>
  <c r="AK29" i="16"/>
  <c r="BO154" i="16"/>
  <c r="BN152" i="16"/>
  <c r="BQ15" i="16"/>
  <c r="BQ92" i="16"/>
  <c r="BQ123" i="16"/>
  <c r="BQ139" i="16"/>
  <c r="BQ133" i="16"/>
  <c r="BQ10" i="16"/>
  <c r="AK30" i="16"/>
  <c r="AL168" i="16"/>
  <c r="BP25" i="16"/>
  <c r="AN167" i="16"/>
  <c r="BR160" i="16" l="1"/>
  <c r="BR180" i="16"/>
  <c r="BR163" i="16"/>
  <c r="BR178" i="16"/>
  <c r="BR161" i="16"/>
  <c r="BR137" i="16"/>
  <c r="BR131" i="16"/>
  <c r="BR144" i="16"/>
  <c r="BQ146" i="16"/>
  <c r="BR150" i="16"/>
  <c r="BR151" i="16"/>
  <c r="BR136" i="16"/>
  <c r="BR142" i="16"/>
  <c r="BR10" i="16"/>
  <c r="BR148" i="16"/>
  <c r="BR12" i="16"/>
  <c r="BR11" i="16"/>
  <c r="BR132" i="16"/>
  <c r="BP154" i="16"/>
  <c r="BO152" i="16"/>
  <c r="BR145" i="16"/>
  <c r="BR80" i="16"/>
  <c r="BR50" i="16"/>
  <c r="BR174" i="16"/>
  <c r="BR44" i="16"/>
  <c r="BR5" i="16"/>
  <c r="BR181" i="16"/>
  <c r="BR38" i="16"/>
  <c r="BR6" i="16"/>
  <c r="BR156" i="16"/>
  <c r="BR3" i="16"/>
  <c r="BR32" i="16"/>
  <c r="BR175" i="16"/>
  <c r="BR7" i="16"/>
  <c r="AM179" i="16"/>
  <c r="AL29" i="16"/>
  <c r="BQ155" i="16"/>
  <c r="BR4" i="16"/>
  <c r="BQ122" i="16"/>
  <c r="BQ140" i="16"/>
  <c r="AM31" i="16"/>
  <c r="AN169" i="16"/>
  <c r="BR157" i="16"/>
  <c r="BR130" i="16"/>
  <c r="BT1" i="16"/>
  <c r="BS34" i="16"/>
  <c r="BS37" i="16"/>
  <c r="BS33" i="16"/>
  <c r="BS36" i="16"/>
  <c r="BS39" i="16"/>
  <c r="BS35" i="16"/>
  <c r="BS48" i="16"/>
  <c r="BS41" i="16"/>
  <c r="BS161" i="16" s="1"/>
  <c r="BS58" i="16"/>
  <c r="BS51" i="16"/>
  <c r="BS54" i="16"/>
  <c r="BS47" i="16"/>
  <c r="BS40" i="16"/>
  <c r="BS43" i="16"/>
  <c r="BS57" i="16"/>
  <c r="BS60" i="16"/>
  <c r="BS53" i="16"/>
  <c r="BS46" i="16"/>
  <c r="BS49" i="16"/>
  <c r="BS42" i="16"/>
  <c r="BS52" i="16"/>
  <c r="BS45" i="16"/>
  <c r="BS55" i="16"/>
  <c r="BS71" i="16"/>
  <c r="BS59" i="16"/>
  <c r="BS63" i="16"/>
  <c r="BS69" i="16"/>
  <c r="BS75" i="16"/>
  <c r="BS76" i="16"/>
  <c r="BS61" i="16"/>
  <c r="BS70" i="16"/>
  <c r="BS88" i="16"/>
  <c r="BS84" i="16"/>
  <c r="BS64" i="16"/>
  <c r="BS65" i="16"/>
  <c r="BS66" i="16"/>
  <c r="BS67" i="16"/>
  <c r="BS81" i="16"/>
  <c r="BS85" i="16"/>
  <c r="BS96" i="16"/>
  <c r="BS90" i="16"/>
  <c r="BS77" i="16"/>
  <c r="BS78" i="16"/>
  <c r="BS99" i="16"/>
  <c r="BS79" i="16"/>
  <c r="BS82" i="16"/>
  <c r="BS91" i="16"/>
  <c r="BS89" i="16"/>
  <c r="BS94" i="16"/>
  <c r="BS73" i="16"/>
  <c r="BS72" i="16"/>
  <c r="BS93" i="16"/>
  <c r="BS105" i="16"/>
  <c r="BS115" i="16"/>
  <c r="BS108" i="16"/>
  <c r="BS111" i="16"/>
  <c r="BS95" i="16"/>
  <c r="BS101" i="16"/>
  <c r="BS114" i="16"/>
  <c r="BS83" i="16"/>
  <c r="BS107" i="16"/>
  <c r="BS97" i="16"/>
  <c r="BS103" i="16"/>
  <c r="BS117" i="16"/>
  <c r="BS87" i="16"/>
  <c r="BS106" i="16"/>
  <c r="BS109" i="16"/>
  <c r="BS100" i="16"/>
  <c r="BS102" i="16"/>
  <c r="BS112" i="16"/>
  <c r="BS118" i="16"/>
  <c r="BS113" i="16"/>
  <c r="BS121" i="16"/>
  <c r="BS119" i="16"/>
  <c r="BS120" i="16"/>
  <c r="BR17" i="16"/>
  <c r="BR125" i="16"/>
  <c r="BR18" i="16"/>
  <c r="BR24" i="16" s="1"/>
  <c r="BR126" i="16"/>
  <c r="BR56" i="16"/>
  <c r="BP20" i="16"/>
  <c r="BO158" i="16"/>
  <c r="BP159" i="16"/>
  <c r="BR149" i="16"/>
  <c r="AK26" i="16"/>
  <c r="BR15" i="16"/>
  <c r="BR92" i="16"/>
  <c r="BR123" i="16"/>
  <c r="BR19" i="16"/>
  <c r="BR127" i="16"/>
  <c r="BQ25" i="16"/>
  <c r="BR16" i="16"/>
  <c r="BR22" i="16" s="1"/>
  <c r="BR124" i="16"/>
  <c r="BR153" i="16"/>
  <c r="BR139" i="16"/>
  <c r="BR68" i="16"/>
  <c r="BQ14" i="16"/>
  <c r="BQ21" i="16"/>
  <c r="BQ22" i="16"/>
  <c r="BN177" i="16"/>
  <c r="BR98" i="16"/>
  <c r="BR129" i="16"/>
  <c r="BR74" i="16"/>
  <c r="AL30" i="16"/>
  <c r="AM168" i="16"/>
  <c r="BR13" i="16"/>
  <c r="BR143" i="16"/>
  <c r="BR110" i="16"/>
  <c r="BR141" i="16"/>
  <c r="AM171" i="16"/>
  <c r="AL27" i="16"/>
  <c r="BQ24" i="16"/>
  <c r="AO165" i="16"/>
  <c r="BQ134" i="16"/>
  <c r="BR133" i="16"/>
  <c r="BQ2" i="16"/>
  <c r="BR162" i="16"/>
  <c r="AM28" i="16"/>
  <c r="AN166" i="16"/>
  <c r="BR138" i="16"/>
  <c r="BR116" i="16"/>
  <c r="BR147" i="16"/>
  <c r="BR86" i="16"/>
  <c r="BR104" i="16"/>
  <c r="BR135" i="16"/>
  <c r="AO167" i="16"/>
  <c r="BQ8" i="16"/>
  <c r="BR172" i="16"/>
  <c r="BQ128" i="16"/>
  <c r="BR9" i="16"/>
  <c r="BR62" i="16"/>
  <c r="BR173" i="16"/>
  <c r="BS160" i="16" l="1"/>
  <c r="BS180" i="16"/>
  <c r="BS163" i="16"/>
  <c r="BS178" i="16"/>
  <c r="BS136" i="16"/>
  <c r="BS138" i="16"/>
  <c r="BS144" i="16"/>
  <c r="BS131" i="16"/>
  <c r="BS139" i="16"/>
  <c r="BQ20" i="16"/>
  <c r="BS12" i="16"/>
  <c r="BS148" i="16"/>
  <c r="BS11" i="16"/>
  <c r="BS44" i="16"/>
  <c r="BS10" i="16"/>
  <c r="BS86" i="16"/>
  <c r="BS6" i="16"/>
  <c r="BS3" i="16"/>
  <c r="BS32" i="16"/>
  <c r="AN179" i="16"/>
  <c r="AM29" i="16"/>
  <c r="BS7" i="16"/>
  <c r="BS4" i="16"/>
  <c r="BS174" i="16"/>
  <c r="AM30" i="16"/>
  <c r="AN168" i="16"/>
  <c r="BS130" i="16"/>
  <c r="BU1" i="16"/>
  <c r="BT35" i="16"/>
  <c r="BT34" i="16"/>
  <c r="BT37" i="16"/>
  <c r="BT33" i="16"/>
  <c r="BT36" i="16"/>
  <c r="BT45" i="16"/>
  <c r="BT55" i="16"/>
  <c r="BT39" i="16"/>
  <c r="BT48" i="16"/>
  <c r="BT41" i="16"/>
  <c r="BT161" i="16" s="1"/>
  <c r="BT58" i="16"/>
  <c r="BT51" i="16"/>
  <c r="BT54" i="16"/>
  <c r="BT47" i="16"/>
  <c r="BT40" i="16"/>
  <c r="BT43" i="16"/>
  <c r="BT57" i="16"/>
  <c r="BT60" i="16"/>
  <c r="BT53" i="16"/>
  <c r="BT46" i="16"/>
  <c r="BT49" i="16"/>
  <c r="BT42" i="16"/>
  <c r="BT59" i="16"/>
  <c r="BT52" i="16"/>
  <c r="BT78" i="16"/>
  <c r="BT64" i="16"/>
  <c r="BT67" i="16"/>
  <c r="BT61" i="16"/>
  <c r="BT76" i="16"/>
  <c r="BT82" i="16"/>
  <c r="BT75" i="16"/>
  <c r="BT83" i="16"/>
  <c r="BT84" i="16"/>
  <c r="BT63" i="16"/>
  <c r="BT79" i="16"/>
  <c r="BT81" i="16"/>
  <c r="BT71" i="16"/>
  <c r="BT93" i="16"/>
  <c r="BT85" i="16"/>
  <c r="BT96" i="16"/>
  <c r="BT70" i="16"/>
  <c r="BT90" i="16"/>
  <c r="BT69" i="16"/>
  <c r="BT77" i="16"/>
  <c r="BT91" i="16"/>
  <c r="BT101" i="16"/>
  <c r="BT88" i="16"/>
  <c r="BT89" i="16"/>
  <c r="BT87" i="16"/>
  <c r="BT65" i="16"/>
  <c r="BT72" i="16"/>
  <c r="BT112" i="16"/>
  <c r="BT73" i="16"/>
  <c r="BT105" i="16"/>
  <c r="BT108" i="16"/>
  <c r="BT94" i="16"/>
  <c r="BT111" i="16"/>
  <c r="BT121" i="16"/>
  <c r="BT66" i="16"/>
  <c r="BT95" i="16"/>
  <c r="BT107" i="16"/>
  <c r="BT97" i="16"/>
  <c r="BT103" i="16"/>
  <c r="BT99" i="16"/>
  <c r="BT106" i="16"/>
  <c r="BT109" i="16"/>
  <c r="BT100" i="16"/>
  <c r="BT102" i="16"/>
  <c r="BT114" i="16"/>
  <c r="BT117" i="16"/>
  <c r="BT118" i="16"/>
  <c r="BT119" i="16"/>
  <c r="BT115" i="16"/>
  <c r="BT113" i="16"/>
  <c r="BT120" i="16"/>
  <c r="C5" i="17"/>
  <c r="D5" i="17"/>
  <c r="E5" i="17"/>
  <c r="BS132" i="16"/>
  <c r="BS15" i="16"/>
  <c r="BS123" i="16"/>
  <c r="BS92" i="16"/>
  <c r="BS16" i="16"/>
  <c r="BS22" i="16" s="1"/>
  <c r="BS124" i="16"/>
  <c r="BS56" i="16"/>
  <c r="BS175" i="16"/>
  <c r="BS145" i="16"/>
  <c r="BS104" i="16"/>
  <c r="BS135" i="16"/>
  <c r="BS116" i="16"/>
  <c r="BS147" i="16"/>
  <c r="BS19" i="16"/>
  <c r="BS127" i="16"/>
  <c r="BS157" i="16"/>
  <c r="BR146" i="16"/>
  <c r="BO177" i="16"/>
  <c r="BR25" i="16"/>
  <c r="BS137" i="16"/>
  <c r="BS13" i="16"/>
  <c r="BR134" i="16"/>
  <c r="BR128" i="16"/>
  <c r="BS74" i="16"/>
  <c r="AN31" i="16"/>
  <c r="AO169" i="16"/>
  <c r="BR2" i="16"/>
  <c r="BS142" i="16"/>
  <c r="BS153" i="16"/>
  <c r="AP165" i="16"/>
  <c r="F165" i="16"/>
  <c r="BS133" i="16"/>
  <c r="AL26" i="16"/>
  <c r="BR122" i="16"/>
  <c r="BR23" i="16"/>
  <c r="BS98" i="16"/>
  <c r="BS129" i="16"/>
  <c r="AN171" i="16"/>
  <c r="AM27" i="16"/>
  <c r="AM26" i="16" s="1"/>
  <c r="BS150" i="16"/>
  <c r="BS68" i="16"/>
  <c r="BS156" i="16"/>
  <c r="BS80" i="16"/>
  <c r="BP158" i="16"/>
  <c r="BQ159" i="16"/>
  <c r="AP167" i="16"/>
  <c r="F167" i="16"/>
  <c r="C167" i="16" s="1"/>
  <c r="BS173" i="16"/>
  <c r="BR140" i="16"/>
  <c r="BR14" i="16"/>
  <c r="BR21" i="16"/>
  <c r="BS149" i="16"/>
  <c r="BS9" i="16"/>
  <c r="BS62" i="16"/>
  <c r="BS50" i="16"/>
  <c r="BQ154" i="16"/>
  <c r="BP152" i="16"/>
  <c r="BS162" i="16"/>
  <c r="BS172" i="16"/>
  <c r="AN28" i="16"/>
  <c r="AO166" i="16"/>
  <c r="BS151" i="16"/>
  <c r="BS17" i="16"/>
  <c r="BS125" i="16"/>
  <c r="BR8" i="16"/>
  <c r="BS143" i="16"/>
  <c r="BS110" i="16"/>
  <c r="BS141" i="16"/>
  <c r="BS18" i="16"/>
  <c r="BS24" i="16" s="1"/>
  <c r="BS126" i="16"/>
  <c r="BS5" i="16"/>
  <c r="BR155" i="16"/>
  <c r="BS181" i="16"/>
  <c r="BS38" i="16"/>
  <c r="BT160" i="16" l="1"/>
  <c r="BT180" i="16"/>
  <c r="BT163" i="16"/>
  <c r="BT178" i="16"/>
  <c r="BT136" i="16"/>
  <c r="BT148" i="16"/>
  <c r="BT175" i="16"/>
  <c r="BT138" i="16"/>
  <c r="BT142" i="16"/>
  <c r="BT130" i="16"/>
  <c r="BT86" i="16"/>
  <c r="BS23" i="16"/>
  <c r="BR20" i="16"/>
  <c r="BT151" i="16"/>
  <c r="BS134" i="16"/>
  <c r="BT10" i="16"/>
  <c r="BT144" i="16"/>
  <c r="BT38" i="16"/>
  <c r="BT44" i="16"/>
  <c r="AO179" i="16"/>
  <c r="AN29" i="16"/>
  <c r="BT6" i="16"/>
  <c r="BT3" i="16"/>
  <c r="BT32" i="16"/>
  <c r="BS2" i="16"/>
  <c r="BT7" i="16"/>
  <c r="BT4" i="16"/>
  <c r="BT56" i="16"/>
  <c r="BT5" i="16"/>
  <c r="BT18" i="16"/>
  <c r="BT126" i="16"/>
  <c r="AO28" i="16"/>
  <c r="AP166" i="16"/>
  <c r="F166" i="16"/>
  <c r="C166" i="16" s="1"/>
  <c r="C165" i="16"/>
  <c r="BT172" i="16"/>
  <c r="BT139" i="16"/>
  <c r="BT9" i="16"/>
  <c r="BT62" i="16"/>
  <c r="BR154" i="16"/>
  <c r="BQ152" i="16"/>
  <c r="BS128" i="16"/>
  <c r="BP177" i="16"/>
  <c r="BT98" i="16"/>
  <c r="BT129" i="16"/>
  <c r="BV1" i="16"/>
  <c r="BU35" i="16"/>
  <c r="BU34" i="16"/>
  <c r="BU37" i="16"/>
  <c r="BU33" i="16"/>
  <c r="BU36" i="16"/>
  <c r="BU52" i="16"/>
  <c r="BU45" i="16"/>
  <c r="BU55" i="16"/>
  <c r="BU39" i="16"/>
  <c r="BU48" i="16"/>
  <c r="BU41" i="16"/>
  <c r="BU161" i="16" s="1"/>
  <c r="BU58" i="16"/>
  <c r="BU51" i="16"/>
  <c r="BU54" i="16"/>
  <c r="BU47" i="16"/>
  <c r="BU40" i="16"/>
  <c r="BU43" i="16"/>
  <c r="BU57" i="16"/>
  <c r="BU53" i="16"/>
  <c r="BU46" i="16"/>
  <c r="BU49" i="16"/>
  <c r="BU42" i="16"/>
  <c r="BU59" i="16"/>
  <c r="BU75" i="16"/>
  <c r="BU60" i="16"/>
  <c r="BU65" i="16"/>
  <c r="BU77" i="16"/>
  <c r="BU72" i="16"/>
  <c r="BU73" i="16"/>
  <c r="BU82" i="16"/>
  <c r="BU66" i="16"/>
  <c r="BU63" i="16"/>
  <c r="BU79" i="16"/>
  <c r="BU64" i="16"/>
  <c r="BU100" i="16"/>
  <c r="BU71" i="16"/>
  <c r="BU93" i="16"/>
  <c r="BU81" i="16"/>
  <c r="BU85" i="16"/>
  <c r="BU70" i="16"/>
  <c r="BU90" i="16"/>
  <c r="BU76" i="16"/>
  <c r="BU78" i="16"/>
  <c r="BU69" i="16"/>
  <c r="BU83" i="16"/>
  <c r="BU95" i="16"/>
  <c r="BU84" i="16"/>
  <c r="BU61" i="16"/>
  <c r="BU67" i="16"/>
  <c r="BU91" i="16"/>
  <c r="BU88" i="16"/>
  <c r="BU89" i="16"/>
  <c r="BU94" i="16"/>
  <c r="BU87" i="16"/>
  <c r="BU102" i="16"/>
  <c r="BU119" i="16"/>
  <c r="BU105" i="16"/>
  <c r="BU108" i="16"/>
  <c r="BU118" i="16"/>
  <c r="BU101" i="16"/>
  <c r="BU111" i="16"/>
  <c r="BU114" i="16"/>
  <c r="BU107" i="16"/>
  <c r="BU97" i="16"/>
  <c r="BU96" i="16"/>
  <c r="BU99" i="16"/>
  <c r="BU106" i="16"/>
  <c r="BU109" i="16"/>
  <c r="BU112" i="16"/>
  <c r="BU117" i="16"/>
  <c r="BU120" i="16"/>
  <c r="BU103" i="16"/>
  <c r="BU115" i="16"/>
  <c r="BU113" i="16"/>
  <c r="BU121" i="16"/>
  <c r="BT173" i="16"/>
  <c r="AO171" i="16"/>
  <c r="AN27" i="16"/>
  <c r="AQ167" i="16"/>
  <c r="BT15" i="16"/>
  <c r="BT92" i="16"/>
  <c r="BT123" i="16"/>
  <c r="BT80" i="16"/>
  <c r="BT156" i="16"/>
  <c r="AQ165" i="16"/>
  <c r="BT162" i="16"/>
  <c r="BT11" i="16"/>
  <c r="BT153" i="16"/>
  <c r="BT133" i="16"/>
  <c r="BT74" i="16"/>
  <c r="BT19" i="16"/>
  <c r="BT127" i="16"/>
  <c r="BT131" i="16"/>
  <c r="BS140" i="16"/>
  <c r="BT157" i="16"/>
  <c r="BT137" i="16"/>
  <c r="AN30" i="16"/>
  <c r="AO168" i="16"/>
  <c r="BT50" i="16"/>
  <c r="BT17" i="16"/>
  <c r="BT23" i="16" s="1"/>
  <c r="BT125" i="16"/>
  <c r="AO31" i="16"/>
  <c r="AP169" i="16"/>
  <c r="F169" i="16"/>
  <c r="C169" i="16" s="1"/>
  <c r="BS122" i="16"/>
  <c r="BT150" i="16"/>
  <c r="BT12" i="16"/>
  <c r="BT68" i="16"/>
  <c r="BT13" i="16"/>
  <c r="BT16" i="16"/>
  <c r="BT124" i="16"/>
  <c r="BT104" i="16"/>
  <c r="BT135" i="16"/>
  <c r="BT132" i="16"/>
  <c r="BS25" i="16"/>
  <c r="BS14" i="16"/>
  <c r="BS21" i="16"/>
  <c r="BT174" i="16"/>
  <c r="BT149" i="16"/>
  <c r="BT116" i="16"/>
  <c r="BT147" i="16"/>
  <c r="BT181" i="16"/>
  <c r="BS155" i="16"/>
  <c r="BQ158" i="16"/>
  <c r="BR159" i="16"/>
  <c r="BT143" i="16"/>
  <c r="BS8" i="16"/>
  <c r="BS146" i="16"/>
  <c r="BT145" i="16"/>
  <c r="BT110" i="16"/>
  <c r="BT141" i="16"/>
  <c r="F5" i="17" l="1"/>
  <c r="BU160" i="16"/>
  <c r="BU180" i="16"/>
  <c r="BU163" i="16"/>
  <c r="BU178" i="16"/>
  <c r="BU175" i="16"/>
  <c r="BU131" i="16"/>
  <c r="BU138" i="16"/>
  <c r="BU139" i="16"/>
  <c r="BT146" i="16"/>
  <c r="BU130" i="16"/>
  <c r="BU136" i="16"/>
  <c r="BU144" i="16"/>
  <c r="BT134" i="16"/>
  <c r="BU137" i="16"/>
  <c r="BU86" i="16"/>
  <c r="BT25" i="16"/>
  <c r="BT122" i="16"/>
  <c r="BS20" i="16"/>
  <c r="BU142" i="16"/>
  <c r="BU56" i="16"/>
  <c r="BU44" i="16"/>
  <c r="BU6" i="16"/>
  <c r="BT8" i="16"/>
  <c r="BU3" i="16"/>
  <c r="BU32" i="16"/>
  <c r="BU7" i="16"/>
  <c r="BT2" i="16"/>
  <c r="BU4" i="16"/>
  <c r="BU172" i="16"/>
  <c r="BU5" i="16"/>
  <c r="BU9" i="16"/>
  <c r="BU62" i="16"/>
  <c r="BW1" i="16"/>
  <c r="BV35" i="16"/>
  <c r="BV34" i="16"/>
  <c r="BV37" i="16"/>
  <c r="BV33" i="16"/>
  <c r="BV36" i="16"/>
  <c r="BV59" i="16"/>
  <c r="BV52" i="16"/>
  <c r="BV45" i="16"/>
  <c r="BV55" i="16"/>
  <c r="BV39" i="16"/>
  <c r="BV48" i="16"/>
  <c r="BV41" i="16"/>
  <c r="BV161" i="16" s="1"/>
  <c r="BV58" i="16"/>
  <c r="BV51" i="16"/>
  <c r="BV54" i="16"/>
  <c r="BV47" i="16"/>
  <c r="BV40" i="16"/>
  <c r="BV43" i="16"/>
  <c r="BV163" i="16" s="1"/>
  <c r="BV57" i="16"/>
  <c r="BV60" i="16"/>
  <c r="BV53" i="16"/>
  <c r="BV46" i="16"/>
  <c r="BV49" i="16"/>
  <c r="BV42" i="16"/>
  <c r="BV71" i="16"/>
  <c r="BV66" i="16"/>
  <c r="BV72" i="16"/>
  <c r="BV81" i="16"/>
  <c r="BV77" i="16"/>
  <c r="BV85" i="16"/>
  <c r="BV69" i="16"/>
  <c r="BV70" i="16"/>
  <c r="BV78" i="16"/>
  <c r="BV88" i="16"/>
  <c r="BV73" i="16"/>
  <c r="BV82" i="16"/>
  <c r="BV64" i="16"/>
  <c r="BV65" i="16"/>
  <c r="BV67" i="16"/>
  <c r="BV84" i="16"/>
  <c r="BV90" i="16"/>
  <c r="BV87" i="16"/>
  <c r="BV93" i="16"/>
  <c r="BV63" i="16"/>
  <c r="BV96" i="16"/>
  <c r="BV76" i="16"/>
  <c r="BV79" i="16"/>
  <c r="BV83" i="16"/>
  <c r="BV95" i="16"/>
  <c r="BV61" i="16"/>
  <c r="BV91" i="16"/>
  <c r="BV100" i="16"/>
  <c r="BV102" i="16"/>
  <c r="BV89" i="16"/>
  <c r="BV105" i="16"/>
  <c r="BV115" i="16"/>
  <c r="BV108" i="16"/>
  <c r="BV94" i="16"/>
  <c r="BV101" i="16"/>
  <c r="BV111" i="16"/>
  <c r="BV114" i="16"/>
  <c r="BV75" i="16"/>
  <c r="BV97" i="16"/>
  <c r="BV103" i="16"/>
  <c r="BV113" i="16"/>
  <c r="BV99" i="16"/>
  <c r="BV106" i="16"/>
  <c r="BV109" i="16"/>
  <c r="BV112" i="16"/>
  <c r="BV117" i="16"/>
  <c r="BV118" i="16"/>
  <c r="BV107" i="16"/>
  <c r="BV119" i="16"/>
  <c r="BV121" i="16"/>
  <c r="BV120" i="16"/>
  <c r="BU80" i="16"/>
  <c r="BU153" i="16"/>
  <c r="AO30" i="16"/>
  <c r="AP168" i="16"/>
  <c r="F168" i="16"/>
  <c r="C168" i="16" s="1"/>
  <c r="C164" i="16" s="1"/>
  <c r="BU10" i="16"/>
  <c r="AP171" i="16"/>
  <c r="F171" i="16"/>
  <c r="AO27" i="16"/>
  <c r="BU12" i="16"/>
  <c r="BT128" i="16"/>
  <c r="AP179" i="16"/>
  <c r="F179" i="16"/>
  <c r="AO29" i="16"/>
  <c r="BU116" i="16"/>
  <c r="BU147" i="16"/>
  <c r="BU15" i="16"/>
  <c r="BU92" i="16"/>
  <c r="BU123" i="16"/>
  <c r="AR167" i="16"/>
  <c r="BU13" i="16"/>
  <c r="AN26" i="16"/>
  <c r="BU157" i="16"/>
  <c r="BU17" i="16"/>
  <c r="BU125" i="16"/>
  <c r="AQ166" i="16"/>
  <c r="AP28" i="16"/>
  <c r="BU150" i="16"/>
  <c r="BU16" i="16"/>
  <c r="BU124" i="16"/>
  <c r="BU98" i="16"/>
  <c r="BU129" i="16"/>
  <c r="BU18" i="16"/>
  <c r="BU24" i="16" s="1"/>
  <c r="BU126" i="16"/>
  <c r="AR165" i="16"/>
  <c r="BT140" i="16"/>
  <c r="BU50" i="16"/>
  <c r="BQ177" i="16"/>
  <c r="BT14" i="16"/>
  <c r="BT21" i="16"/>
  <c r="BR158" i="16"/>
  <c r="BS159" i="16"/>
  <c r="BU162" i="16"/>
  <c r="BU181" i="16"/>
  <c r="BT22" i="16"/>
  <c r="BU173" i="16"/>
  <c r="BU156" i="16"/>
  <c r="BU68" i="16"/>
  <c r="BT24" i="16"/>
  <c r="BU132" i="16"/>
  <c r="BT155" i="16"/>
  <c r="BU19" i="16"/>
  <c r="BU127" i="16"/>
  <c r="BU110" i="16"/>
  <c r="BU141" i="16"/>
  <c r="BU151" i="16"/>
  <c r="BU148" i="16"/>
  <c r="BU174" i="16"/>
  <c r="BU143" i="16"/>
  <c r="BU11" i="16"/>
  <c r="BU38" i="16"/>
  <c r="BU145" i="16"/>
  <c r="BU104" i="16"/>
  <c r="BU135" i="16"/>
  <c r="AQ169" i="16"/>
  <c r="AP31" i="16"/>
  <c r="BU133" i="16"/>
  <c r="BU149" i="16"/>
  <c r="BU74" i="16"/>
  <c r="BS154" i="16"/>
  <c r="BR152" i="16"/>
  <c r="BV180" i="16" l="1"/>
  <c r="G5" i="17"/>
  <c r="BV160" i="16"/>
  <c r="BU134" i="16"/>
  <c r="BV178" i="16"/>
  <c r="BV175" i="16"/>
  <c r="BV145" i="16"/>
  <c r="BV149" i="16"/>
  <c r="BV138" i="16"/>
  <c r="BV131" i="16"/>
  <c r="BV174" i="16"/>
  <c r="BV144" i="16"/>
  <c r="BU23" i="16"/>
  <c r="BV10" i="16"/>
  <c r="BV137" i="16"/>
  <c r="BV139" i="16"/>
  <c r="BV148" i="16"/>
  <c r="BV136" i="16"/>
  <c r="BV13" i="16"/>
  <c r="AO26" i="16"/>
  <c r="BU128" i="16"/>
  <c r="BV142" i="16"/>
  <c r="BV130" i="16"/>
  <c r="C179" i="16"/>
  <c r="C176" i="16" s="1"/>
  <c r="F176" i="16"/>
  <c r="BV150" i="16"/>
  <c r="BV15" i="16"/>
  <c r="BV92" i="16"/>
  <c r="BV123" i="16"/>
  <c r="BV172" i="16"/>
  <c r="BV11" i="16"/>
  <c r="BU140" i="16"/>
  <c r="BU25" i="16"/>
  <c r="BV17" i="16"/>
  <c r="BV125" i="16"/>
  <c r="AQ179" i="16"/>
  <c r="AP176" i="16"/>
  <c r="AP29" i="16"/>
  <c r="BV151" i="16"/>
  <c r="BV16" i="16"/>
  <c r="BV124" i="16"/>
  <c r="BV86" i="16"/>
  <c r="BV12" i="16"/>
  <c r="BV38" i="16"/>
  <c r="BV156" i="16"/>
  <c r="BV44" i="16"/>
  <c r="BV6" i="16"/>
  <c r="BU2" i="16"/>
  <c r="BV3" i="16"/>
  <c r="H5" i="17" s="1"/>
  <c r="BV32" i="16"/>
  <c r="BV56" i="16"/>
  <c r="BV7" i="16"/>
  <c r="BV4" i="16"/>
  <c r="BV104" i="16"/>
  <c r="BV135" i="16"/>
  <c r="F170" i="16"/>
  <c r="C171" i="16"/>
  <c r="C170" i="16" s="1"/>
  <c r="BV5" i="16"/>
  <c r="BV129" i="16"/>
  <c r="BV98" i="16"/>
  <c r="BX1" i="16"/>
  <c r="BW35" i="16"/>
  <c r="BW34" i="16"/>
  <c r="BW37" i="16"/>
  <c r="BW33" i="16"/>
  <c r="BW36" i="16"/>
  <c r="BW42" i="16"/>
  <c r="BW59" i="16"/>
  <c r="BW52" i="16"/>
  <c r="BW45" i="16"/>
  <c r="BW55" i="16"/>
  <c r="BW39" i="16"/>
  <c r="BW48" i="16"/>
  <c r="BW41" i="16"/>
  <c r="BW161" i="16" s="1"/>
  <c r="BW58" i="16"/>
  <c r="BW178" i="16" s="1"/>
  <c r="BW51" i="16"/>
  <c r="BW54" i="16"/>
  <c r="BW47" i="16"/>
  <c r="BW40" i="16"/>
  <c r="BW43" i="16"/>
  <c r="BW163" i="16" s="1"/>
  <c r="BW57" i="16"/>
  <c r="BW60" i="16"/>
  <c r="BW53" i="16"/>
  <c r="BW46" i="16"/>
  <c r="BW49" i="16"/>
  <c r="BW65" i="16"/>
  <c r="BW78" i="16"/>
  <c r="BW73" i="16"/>
  <c r="BW63" i="16"/>
  <c r="BW69" i="16"/>
  <c r="BW79" i="16"/>
  <c r="BW76" i="16"/>
  <c r="BW83" i="16"/>
  <c r="BW61" i="16"/>
  <c r="BW71" i="16"/>
  <c r="BW70" i="16"/>
  <c r="BW72" i="16"/>
  <c r="BW64" i="16"/>
  <c r="BW66" i="16"/>
  <c r="BW67" i="16"/>
  <c r="BW84" i="16"/>
  <c r="BW87" i="16"/>
  <c r="BW81" i="16"/>
  <c r="BW85" i="16"/>
  <c r="BW93" i="16"/>
  <c r="BW90" i="16"/>
  <c r="BW77" i="16"/>
  <c r="BW75" i="16"/>
  <c r="BW95" i="16"/>
  <c r="BW89" i="16"/>
  <c r="BW97" i="16"/>
  <c r="BW91" i="16"/>
  <c r="BW109" i="16"/>
  <c r="BW100" i="16"/>
  <c r="BW82" i="16"/>
  <c r="BW102" i="16"/>
  <c r="BW112" i="16"/>
  <c r="BW105" i="16"/>
  <c r="BW108" i="16"/>
  <c r="BW94" i="16"/>
  <c r="BW101" i="16"/>
  <c r="BW111" i="16"/>
  <c r="BW103" i="16"/>
  <c r="BW96" i="16"/>
  <c r="BW88" i="16"/>
  <c r="BW113" i="16"/>
  <c r="BW99" i="16"/>
  <c r="BW106" i="16"/>
  <c r="BW114" i="16"/>
  <c r="BW117" i="16"/>
  <c r="BW118" i="16"/>
  <c r="BW115" i="16"/>
  <c r="BW107" i="16"/>
  <c r="BW120" i="16"/>
  <c r="BW119" i="16"/>
  <c r="BW121" i="16"/>
  <c r="AS165" i="16"/>
  <c r="BV181" i="16"/>
  <c r="BV143" i="16"/>
  <c r="BV133" i="16"/>
  <c r="BV19" i="16"/>
  <c r="BV127" i="16"/>
  <c r="BV68" i="16"/>
  <c r="BV153" i="16"/>
  <c r="AR169" i="16"/>
  <c r="AQ31" i="16"/>
  <c r="BT20" i="16"/>
  <c r="BU14" i="16"/>
  <c r="BU21" i="16"/>
  <c r="BU146" i="16"/>
  <c r="BV50" i="16"/>
  <c r="BU8" i="16"/>
  <c r="BV157" i="16"/>
  <c r="BV173" i="16"/>
  <c r="AP170" i="16"/>
  <c r="AQ171" i="16"/>
  <c r="AP27" i="16"/>
  <c r="AS167" i="16"/>
  <c r="BU155" i="16"/>
  <c r="BU22" i="16"/>
  <c r="BV74" i="16"/>
  <c r="BT154" i="16"/>
  <c r="BS152" i="16"/>
  <c r="BV116" i="16"/>
  <c r="BV147" i="16"/>
  <c r="BV132" i="16"/>
  <c r="BV162" i="16"/>
  <c r="AQ168" i="16"/>
  <c r="AP30" i="16"/>
  <c r="AP164" i="16"/>
  <c r="BS158" i="16"/>
  <c r="BT159" i="16"/>
  <c r="BU122" i="16"/>
  <c r="BR177" i="16"/>
  <c r="BV18" i="16"/>
  <c r="BV24" i="16" s="1"/>
  <c r="BV126" i="16"/>
  <c r="AR166" i="16"/>
  <c r="AQ28" i="16"/>
  <c r="F164" i="16"/>
  <c r="BV110" i="16"/>
  <c r="BV141" i="16"/>
  <c r="BV9" i="16"/>
  <c r="BV62" i="16"/>
  <c r="BV80" i="16"/>
  <c r="BW180" i="16" l="1"/>
  <c r="BV146" i="16"/>
  <c r="BW160" i="16"/>
  <c r="BV25" i="16"/>
  <c r="BV8" i="16"/>
  <c r="BW174" i="16"/>
  <c r="BW175" i="16"/>
  <c r="BW136" i="16"/>
  <c r="BV22" i="16"/>
  <c r="BW162" i="16"/>
  <c r="BV134" i="16"/>
  <c r="BW132" i="16"/>
  <c r="BW149" i="16"/>
  <c r="BW138" i="16"/>
  <c r="BW148" i="16"/>
  <c r="BW142" i="16"/>
  <c r="BW145" i="16"/>
  <c r="BW139" i="16"/>
  <c r="BV140" i="16"/>
  <c r="BW130" i="16"/>
  <c r="BW13" i="16"/>
  <c r="BW11" i="16"/>
  <c r="BU154" i="16"/>
  <c r="BT152" i="16"/>
  <c r="BW17" i="16"/>
  <c r="BW125" i="16"/>
  <c r="BW181" i="16"/>
  <c r="BS177" i="16"/>
  <c r="BW18" i="16"/>
  <c r="BW126" i="16"/>
  <c r="BW133" i="16"/>
  <c r="BW110" i="16"/>
  <c r="BW141" i="16"/>
  <c r="BW68" i="16"/>
  <c r="BV155" i="16"/>
  <c r="BU20" i="16"/>
  <c r="AT165" i="16"/>
  <c r="BW131" i="16"/>
  <c r="BW15" i="16"/>
  <c r="BW92" i="16"/>
  <c r="BW123" i="16"/>
  <c r="BW9" i="16"/>
  <c r="BW62" i="16"/>
  <c r="BW137" i="16"/>
  <c r="BW116" i="16"/>
  <c r="BW147" i="16"/>
  <c r="BW144" i="16"/>
  <c r="AS166" i="16"/>
  <c r="AR28" i="16"/>
  <c r="BT158" i="16"/>
  <c r="BU159" i="16"/>
  <c r="BW151" i="16"/>
  <c r="BW16" i="16"/>
  <c r="BW124" i="16"/>
  <c r="BW38" i="16"/>
  <c r="BW172" i="16"/>
  <c r="AT167" i="16"/>
  <c r="BW80" i="16"/>
  <c r="BW150" i="16"/>
  <c r="BW104" i="16"/>
  <c r="BW135" i="16"/>
  <c r="BW86" i="16"/>
  <c r="BW44" i="16"/>
  <c r="BV122" i="16"/>
  <c r="BV14" i="16"/>
  <c r="BV21" i="16"/>
  <c r="BW6" i="16"/>
  <c r="BW56" i="16"/>
  <c r="BW32" i="16"/>
  <c r="BW3" i="16"/>
  <c r="BV2" i="16"/>
  <c r="BW7" i="16"/>
  <c r="AR179" i="16"/>
  <c r="AQ176" i="16"/>
  <c r="AQ29" i="16"/>
  <c r="BW4" i="16"/>
  <c r="AR168" i="16"/>
  <c r="AQ30" i="16"/>
  <c r="AQ164" i="16"/>
  <c r="AP26" i="16"/>
  <c r="AQ170" i="16"/>
  <c r="AR171" i="16"/>
  <c r="AQ27" i="16"/>
  <c r="BW173" i="16"/>
  <c r="BW19" i="16"/>
  <c r="BW25" i="16" s="1"/>
  <c r="BW127" i="16"/>
  <c r="BW143" i="16"/>
  <c r="BW5" i="16"/>
  <c r="BV23" i="16"/>
  <c r="AS169" i="16"/>
  <c r="AR31" i="16"/>
  <c r="BW12" i="16"/>
  <c r="BY1" i="16"/>
  <c r="BX39" i="16"/>
  <c r="BX35" i="16"/>
  <c r="BX34" i="16"/>
  <c r="BX37" i="16"/>
  <c r="BX33" i="16"/>
  <c r="BX49" i="16"/>
  <c r="BX42" i="16"/>
  <c r="BX59" i="16"/>
  <c r="BX52" i="16"/>
  <c r="BX45" i="16"/>
  <c r="BX55" i="16"/>
  <c r="BX36" i="16"/>
  <c r="BX48" i="16"/>
  <c r="BX41" i="16"/>
  <c r="BX161" i="16" s="1"/>
  <c r="BX58" i="16"/>
  <c r="BX178" i="16" s="1"/>
  <c r="BX51" i="16"/>
  <c r="BX54" i="16"/>
  <c r="BX47" i="16"/>
  <c r="BX40" i="16"/>
  <c r="BX43" i="16"/>
  <c r="BX163" i="16" s="1"/>
  <c r="BX57" i="16"/>
  <c r="BX53" i="16"/>
  <c r="BX46" i="16"/>
  <c r="BX60" i="16"/>
  <c r="BX180" i="16" s="1"/>
  <c r="BX72" i="16"/>
  <c r="BX75" i="16"/>
  <c r="BX70" i="16"/>
  <c r="BX61" i="16"/>
  <c r="BX76" i="16"/>
  <c r="BX83" i="16"/>
  <c r="BX69" i="16"/>
  <c r="BX71" i="16"/>
  <c r="BX78" i="16"/>
  <c r="BX82" i="16"/>
  <c r="BX65" i="16"/>
  <c r="BX63" i="16"/>
  <c r="BX79" i="16"/>
  <c r="BX87" i="16"/>
  <c r="BX97" i="16"/>
  <c r="BX64" i="16"/>
  <c r="BX100" i="16"/>
  <c r="BX81" i="16"/>
  <c r="BX85" i="16"/>
  <c r="BX90" i="16"/>
  <c r="BX84" i="16"/>
  <c r="BX95" i="16"/>
  <c r="BX67" i="16"/>
  <c r="BX66" i="16"/>
  <c r="BX73" i="16"/>
  <c r="BX88" i="16"/>
  <c r="BX91" i="16"/>
  <c r="BX89" i="16"/>
  <c r="BX94" i="16"/>
  <c r="BX99" i="16"/>
  <c r="BX106" i="16"/>
  <c r="BX109" i="16"/>
  <c r="BX102" i="16"/>
  <c r="BX105" i="16"/>
  <c r="BX115" i="16"/>
  <c r="BX108" i="16"/>
  <c r="BX118" i="16"/>
  <c r="BX93" i="16"/>
  <c r="BX101" i="16"/>
  <c r="BX107" i="16"/>
  <c r="BX103" i="16"/>
  <c r="BX117" i="16"/>
  <c r="BX96" i="16"/>
  <c r="BX77" i="16"/>
  <c r="BX113" i="16"/>
  <c r="BX111" i="16"/>
  <c r="BX114" i="16"/>
  <c r="BX112" i="16"/>
  <c r="BX119" i="16"/>
  <c r="BX120" i="16"/>
  <c r="BX121" i="16"/>
  <c r="I5" i="17"/>
  <c r="BW74" i="16"/>
  <c r="BW50" i="16"/>
  <c r="BW153" i="16"/>
  <c r="BW10" i="16"/>
  <c r="BW98" i="16"/>
  <c r="BW129" i="16"/>
  <c r="BW157" i="16"/>
  <c r="BV128" i="16"/>
  <c r="BW156" i="16"/>
  <c r="BX160" i="16" l="1"/>
  <c r="BX174" i="16"/>
  <c r="BX175" i="16"/>
  <c r="AQ26" i="16"/>
  <c r="BX162" i="16"/>
  <c r="BW128" i="16"/>
  <c r="BX149" i="16"/>
  <c r="BX132" i="16"/>
  <c r="BX151" i="16"/>
  <c r="BW134" i="16"/>
  <c r="BX139" i="16"/>
  <c r="BX136" i="16"/>
  <c r="BX10" i="16"/>
  <c r="BX133" i="16"/>
  <c r="BX142" i="16"/>
  <c r="BX138" i="16"/>
  <c r="BX145" i="16"/>
  <c r="BX80" i="16"/>
  <c r="BX86" i="16"/>
  <c r="BX148" i="16"/>
  <c r="BX19" i="16"/>
  <c r="BX127" i="16"/>
  <c r="BX16" i="16"/>
  <c r="BX124" i="16"/>
  <c r="BX9" i="16"/>
  <c r="BX62" i="16"/>
  <c r="BX11" i="16"/>
  <c r="BX137" i="16"/>
  <c r="BX12" i="16"/>
  <c r="BX50" i="16"/>
  <c r="BZ1" i="16"/>
  <c r="BY36" i="16"/>
  <c r="BY35" i="16"/>
  <c r="BY34" i="16"/>
  <c r="BY37" i="16"/>
  <c r="BY33" i="16"/>
  <c r="BY46" i="16"/>
  <c r="I46" i="16" s="1"/>
  <c r="C46" i="16" s="1"/>
  <c r="BY49" i="16"/>
  <c r="I49" i="16" s="1"/>
  <c r="C49" i="16" s="1"/>
  <c r="BY42" i="16"/>
  <c r="I42" i="16" s="1"/>
  <c r="C42" i="16" s="1"/>
  <c r="BY59" i="16"/>
  <c r="I59" i="16" s="1"/>
  <c r="C59" i="16" s="1"/>
  <c r="BY52" i="16"/>
  <c r="I52" i="16" s="1"/>
  <c r="C52" i="16" s="1"/>
  <c r="BY39" i="16"/>
  <c r="BY45" i="16"/>
  <c r="BY55" i="16"/>
  <c r="I55" i="16" s="1"/>
  <c r="C55" i="16" s="1"/>
  <c r="BY48" i="16"/>
  <c r="I48" i="16" s="1"/>
  <c r="C48" i="16" s="1"/>
  <c r="BY41" i="16"/>
  <c r="I41" i="16" s="1"/>
  <c r="C41" i="16" s="1"/>
  <c r="BY58" i="16"/>
  <c r="I58" i="16" s="1"/>
  <c r="C58" i="16" s="1"/>
  <c r="BY51" i="16"/>
  <c r="BY54" i="16"/>
  <c r="I54" i="16" s="1"/>
  <c r="C54" i="16" s="1"/>
  <c r="BY47" i="16"/>
  <c r="I47" i="16" s="1"/>
  <c r="C47" i="16" s="1"/>
  <c r="BY40" i="16"/>
  <c r="I40" i="16" s="1"/>
  <c r="C40" i="16" s="1"/>
  <c r="BY43" i="16"/>
  <c r="I43" i="16" s="1"/>
  <c r="C43" i="16" s="1"/>
  <c r="BY57" i="16"/>
  <c r="BY60" i="16"/>
  <c r="I60" i="16" s="1"/>
  <c r="C60" i="16" s="1"/>
  <c r="BY53" i="16"/>
  <c r="I53" i="16" s="1"/>
  <c r="C53" i="16" s="1"/>
  <c r="BY63" i="16"/>
  <c r="BY69" i="16"/>
  <c r="BY79" i="16"/>
  <c r="I79" i="16" s="1"/>
  <c r="C79" i="16" s="1"/>
  <c r="BY83" i="16"/>
  <c r="I83" i="16" s="1"/>
  <c r="C83" i="16" s="1"/>
  <c r="BY75" i="16"/>
  <c r="BY81" i="16"/>
  <c r="BY76" i="16"/>
  <c r="I76" i="16" s="1"/>
  <c r="C76" i="16" s="1"/>
  <c r="BY77" i="16"/>
  <c r="I77" i="16" s="1"/>
  <c r="C77" i="16" s="1"/>
  <c r="BY85" i="16"/>
  <c r="I85" i="16" s="1"/>
  <c r="C85" i="16" s="1"/>
  <c r="BY61" i="16"/>
  <c r="I61" i="16" s="1"/>
  <c r="C61" i="16" s="1"/>
  <c r="BY73" i="16"/>
  <c r="I73" i="16" s="1"/>
  <c r="C73" i="16" s="1"/>
  <c r="BY82" i="16"/>
  <c r="I82" i="16" s="1"/>
  <c r="C82" i="16" s="1"/>
  <c r="BY64" i="16"/>
  <c r="BY66" i="16"/>
  <c r="BY67" i="16"/>
  <c r="BY84" i="16"/>
  <c r="I84" i="16" s="1"/>
  <c r="C84" i="16" s="1"/>
  <c r="BY65" i="16"/>
  <c r="BY72" i="16"/>
  <c r="I72" i="16" s="1"/>
  <c r="C72" i="16" s="1"/>
  <c r="BY89" i="16"/>
  <c r="I89" i="16" s="1"/>
  <c r="C89" i="16" s="1"/>
  <c r="BY94" i="16"/>
  <c r="BY87" i="16"/>
  <c r="BY97" i="16"/>
  <c r="BY71" i="16"/>
  <c r="I71" i="16" s="1"/>
  <c r="C71" i="16" s="1"/>
  <c r="BY70" i="16"/>
  <c r="I70" i="16" s="1"/>
  <c r="C70" i="16" s="1"/>
  <c r="BY78" i="16"/>
  <c r="I78" i="16" s="1"/>
  <c r="C78" i="16" s="1"/>
  <c r="BY93" i="16"/>
  <c r="BY102" i="16"/>
  <c r="BY88" i="16"/>
  <c r="I88" i="16" s="1"/>
  <c r="C88" i="16" s="1"/>
  <c r="BY91" i="16"/>
  <c r="I91" i="16" s="1"/>
  <c r="C91" i="16" s="1"/>
  <c r="BY113" i="16"/>
  <c r="BY99" i="16"/>
  <c r="BY106" i="16"/>
  <c r="BY100" i="16"/>
  <c r="BY109" i="16"/>
  <c r="BY112" i="16"/>
  <c r="BY105" i="16"/>
  <c r="BY95" i="16"/>
  <c r="BY108" i="16"/>
  <c r="BY90" i="16"/>
  <c r="I90" i="16" s="1"/>
  <c r="C90" i="16" s="1"/>
  <c r="BY101" i="16"/>
  <c r="BY107" i="16"/>
  <c r="BY103" i="16"/>
  <c r="BY96" i="16"/>
  <c r="BY111" i="16"/>
  <c r="BY114" i="16"/>
  <c r="BY117" i="16"/>
  <c r="BY119" i="16"/>
  <c r="BY115" i="16"/>
  <c r="BY118" i="16"/>
  <c r="BY121" i="16"/>
  <c r="BY120" i="16"/>
  <c r="BV20" i="16"/>
  <c r="BX110" i="16"/>
  <c r="BX141" i="16"/>
  <c r="BX116" i="16"/>
  <c r="BX147" i="16"/>
  <c r="BX156" i="16"/>
  <c r="BX131" i="16"/>
  <c r="BX13" i="16"/>
  <c r="BX68" i="16"/>
  <c r="BW23" i="16"/>
  <c r="BX153" i="16"/>
  <c r="BX18" i="16"/>
  <c r="BX126" i="16"/>
  <c r="BX15" i="16"/>
  <c r="BX92" i="16"/>
  <c r="BX123" i="16"/>
  <c r="BX17" i="16"/>
  <c r="BX125" i="16"/>
  <c r="AS168" i="16"/>
  <c r="AR30" i="16"/>
  <c r="BV159" i="16"/>
  <c r="BU158" i="16"/>
  <c r="AU165" i="16"/>
  <c r="BX143" i="16"/>
  <c r="BV154" i="16"/>
  <c r="BU152" i="16"/>
  <c r="BX6" i="16"/>
  <c r="AT169" i="16"/>
  <c r="AS31" i="16"/>
  <c r="BX98" i="16"/>
  <c r="BX129" i="16"/>
  <c r="BW155" i="16"/>
  <c r="BX150" i="16"/>
  <c r="BX44" i="16"/>
  <c r="AT166" i="16"/>
  <c r="AS28" i="16"/>
  <c r="BX144" i="16"/>
  <c r="BX157" i="16"/>
  <c r="BX104" i="16"/>
  <c r="BX135" i="16"/>
  <c r="BX74" i="16"/>
  <c r="BX130" i="16"/>
  <c r="AS179" i="16"/>
  <c r="AR176" i="16"/>
  <c r="AR29" i="16"/>
  <c r="BW146" i="16"/>
  <c r="BW140" i="16"/>
  <c r="BX173" i="16"/>
  <c r="BX56" i="16"/>
  <c r="BX3" i="16"/>
  <c r="BX32" i="16"/>
  <c r="BW2" i="16"/>
  <c r="AU167" i="16"/>
  <c r="BX7" i="16"/>
  <c r="AR170" i="16"/>
  <c r="AS171" i="16"/>
  <c r="AR27" i="16"/>
  <c r="BX172" i="16"/>
  <c r="BW8" i="16"/>
  <c r="BW24" i="16"/>
  <c r="AR164" i="16"/>
  <c r="BX4" i="16"/>
  <c r="BW122" i="16"/>
  <c r="BX5" i="16"/>
  <c r="BT177" i="16"/>
  <c r="BX38" i="16"/>
  <c r="BW22" i="16"/>
  <c r="BW14" i="16"/>
  <c r="BW21" i="16"/>
  <c r="BX181" i="16"/>
  <c r="J5" i="17" l="1"/>
  <c r="BX134" i="16"/>
  <c r="BY172" i="16"/>
  <c r="BZ172" i="16" s="1"/>
  <c r="BX128" i="16"/>
  <c r="BX23" i="16"/>
  <c r="BX22" i="16"/>
  <c r="BY56" i="16"/>
  <c r="I57" i="16"/>
  <c r="BX25" i="16"/>
  <c r="BY3" i="16"/>
  <c r="K5" i="17" s="1"/>
  <c r="BY32" i="16"/>
  <c r="I33" i="16"/>
  <c r="BY160" i="16"/>
  <c r="BY7" i="16"/>
  <c r="I7" i="16" s="1"/>
  <c r="C7" i="16" s="1"/>
  <c r="I37" i="16"/>
  <c r="C37" i="16" s="1"/>
  <c r="BY175" i="16"/>
  <c r="BY4" i="16"/>
  <c r="I4" i="16" s="1"/>
  <c r="C4" i="16" s="1"/>
  <c r="I34" i="16"/>
  <c r="C34" i="16" s="1"/>
  <c r="BY149" i="16"/>
  <c r="I149" i="16" s="1"/>
  <c r="C149" i="16" s="1"/>
  <c r="I119" i="16"/>
  <c r="C119" i="16" s="1"/>
  <c r="BY12" i="16"/>
  <c r="I12" i="16" s="1"/>
  <c r="C12" i="16" s="1"/>
  <c r="I66" i="16"/>
  <c r="C66" i="16" s="1"/>
  <c r="AR26" i="16"/>
  <c r="BY181" i="16"/>
  <c r="BY5" i="16"/>
  <c r="I5" i="16" s="1"/>
  <c r="C5" i="16" s="1"/>
  <c r="I35" i="16"/>
  <c r="C35" i="16" s="1"/>
  <c r="BW20" i="16"/>
  <c r="BY137" i="16"/>
  <c r="I137" i="16" s="1"/>
  <c r="C137" i="16" s="1"/>
  <c r="I107" i="16"/>
  <c r="C107" i="16" s="1"/>
  <c r="BY6" i="16"/>
  <c r="I6" i="16" s="1"/>
  <c r="C6" i="16" s="1"/>
  <c r="I36" i="16"/>
  <c r="C36" i="16" s="1"/>
  <c r="BY161" i="16"/>
  <c r="BY50" i="16"/>
  <c r="I51" i="16"/>
  <c r="BW154" i="16"/>
  <c r="BV152" i="16"/>
  <c r="BX122" i="16"/>
  <c r="BX146" i="16"/>
  <c r="BY131" i="16"/>
  <c r="I131" i="16" s="1"/>
  <c r="C131" i="16" s="1"/>
  <c r="I101" i="16"/>
  <c r="C101" i="16" s="1"/>
  <c r="BZ33" i="16"/>
  <c r="BZ36" i="16"/>
  <c r="BZ39" i="16"/>
  <c r="CA1" i="16"/>
  <c r="BZ35" i="16"/>
  <c r="BZ34" i="16"/>
  <c r="BZ37" i="16"/>
  <c r="BZ63" i="16"/>
  <c r="BZ42" i="16"/>
  <c r="BZ41" i="16"/>
  <c r="BZ40" i="16"/>
  <c r="BZ43" i="16"/>
  <c r="BZ76" i="16"/>
  <c r="BZ65" i="16"/>
  <c r="BZ66" i="16"/>
  <c r="BZ87" i="16"/>
  <c r="BZ75" i="16"/>
  <c r="BZ81" i="16"/>
  <c r="BZ77" i="16"/>
  <c r="BZ70" i="16"/>
  <c r="J70" i="16" s="1"/>
  <c r="BZ71" i="16"/>
  <c r="J71" i="16" s="1"/>
  <c r="BZ72" i="16"/>
  <c r="J72" i="16" s="1"/>
  <c r="BZ78" i="16"/>
  <c r="BZ73" i="16"/>
  <c r="J73" i="16" s="1"/>
  <c r="BZ64" i="16"/>
  <c r="BZ67" i="16"/>
  <c r="BZ79" i="16"/>
  <c r="BZ84" i="16"/>
  <c r="BZ88" i="16"/>
  <c r="BZ91" i="16"/>
  <c r="BZ89" i="16"/>
  <c r="BZ94" i="16"/>
  <c r="BZ85" i="16"/>
  <c r="BZ82" i="16"/>
  <c r="BZ90" i="16"/>
  <c r="BZ96" i="16"/>
  <c r="BZ83" i="16"/>
  <c r="BZ99" i="16"/>
  <c r="BZ95" i="16"/>
  <c r="BZ120" i="16"/>
  <c r="BZ106" i="16"/>
  <c r="BZ100" i="16"/>
  <c r="BZ109" i="16"/>
  <c r="BZ102" i="16"/>
  <c r="BZ119" i="16"/>
  <c r="BZ69" i="16"/>
  <c r="BZ105" i="16"/>
  <c r="BZ115" i="16"/>
  <c r="BZ108" i="16"/>
  <c r="BZ93" i="16"/>
  <c r="BZ101" i="16"/>
  <c r="BZ97" i="16"/>
  <c r="BZ107" i="16"/>
  <c r="BZ103" i="16"/>
  <c r="BZ111" i="16"/>
  <c r="BZ114" i="16"/>
  <c r="BZ112" i="16"/>
  <c r="BZ117" i="16"/>
  <c r="BZ118" i="16"/>
  <c r="BZ113" i="16"/>
  <c r="BZ121" i="16"/>
  <c r="BY178" i="16"/>
  <c r="BY157" i="16"/>
  <c r="BY174" i="16"/>
  <c r="BX155" i="16"/>
  <c r="BY116" i="16"/>
  <c r="BY147" i="16"/>
  <c r="I117" i="16"/>
  <c r="AT179" i="16"/>
  <c r="AS176" i="16"/>
  <c r="AS29" i="16"/>
  <c r="BY18" i="16"/>
  <c r="BY126" i="16"/>
  <c r="I126" i="16" s="1"/>
  <c r="C126" i="16" s="1"/>
  <c r="I96" i="16"/>
  <c r="C96" i="16" s="1"/>
  <c r="BY15" i="16"/>
  <c r="BY92" i="16"/>
  <c r="BY123" i="16"/>
  <c r="I93" i="16"/>
  <c r="AV167" i="16"/>
  <c r="BX14" i="16"/>
  <c r="BX21" i="16"/>
  <c r="BX140" i="16"/>
  <c r="BY138" i="16"/>
  <c r="I138" i="16" s="1"/>
  <c r="C138" i="16" s="1"/>
  <c r="I108" i="16"/>
  <c r="C108" i="16" s="1"/>
  <c r="BY19" i="16"/>
  <c r="BY127" i="16"/>
  <c r="I127" i="16" s="1"/>
  <c r="C127" i="16" s="1"/>
  <c r="I97" i="16"/>
  <c r="C97" i="16" s="1"/>
  <c r="BY80" i="16"/>
  <c r="I81" i="16"/>
  <c r="BY163" i="16"/>
  <c r="BY98" i="16"/>
  <c r="BY129" i="16"/>
  <c r="I99" i="16"/>
  <c r="BY144" i="16"/>
  <c r="I144" i="16" s="1"/>
  <c r="C144" i="16" s="1"/>
  <c r="I114" i="16"/>
  <c r="C114" i="16" s="1"/>
  <c r="BY17" i="16"/>
  <c r="BY125" i="16"/>
  <c r="I125" i="16" s="1"/>
  <c r="C125" i="16" s="1"/>
  <c r="I95" i="16"/>
  <c r="C95" i="16" s="1"/>
  <c r="BW159" i="16"/>
  <c r="BV158" i="16"/>
  <c r="AS170" i="16"/>
  <c r="AT171" i="16"/>
  <c r="AS27" i="16"/>
  <c r="BY86" i="16"/>
  <c r="I87" i="16"/>
  <c r="BY135" i="16"/>
  <c r="BY104" i="16"/>
  <c r="I105" i="16"/>
  <c r="BY16" i="16"/>
  <c r="BY124" i="16"/>
  <c r="I124" i="16" s="1"/>
  <c r="C124" i="16" s="1"/>
  <c r="I94" i="16"/>
  <c r="C94" i="16" s="1"/>
  <c r="BY44" i="16"/>
  <c r="I45" i="16"/>
  <c r="BY136" i="16"/>
  <c r="I136" i="16" s="1"/>
  <c r="C136" i="16" s="1"/>
  <c r="I106" i="16"/>
  <c r="C106" i="16" s="1"/>
  <c r="BY143" i="16"/>
  <c r="I143" i="16" s="1"/>
  <c r="C143" i="16" s="1"/>
  <c r="I113" i="16"/>
  <c r="C113" i="16" s="1"/>
  <c r="BY110" i="16"/>
  <c r="BY141" i="16"/>
  <c r="I111" i="16"/>
  <c r="BY132" i="16"/>
  <c r="I132" i="16" s="1"/>
  <c r="C132" i="16" s="1"/>
  <c r="I102" i="16"/>
  <c r="C102" i="16" s="1"/>
  <c r="BU177" i="16"/>
  <c r="BX2" i="16"/>
  <c r="BY150" i="16"/>
  <c r="I150" i="16" s="1"/>
  <c r="C150" i="16" s="1"/>
  <c r="I120" i="16"/>
  <c r="C120" i="16" s="1"/>
  <c r="BY38" i="16"/>
  <c r="I39" i="16"/>
  <c r="BY13" i="16"/>
  <c r="I13" i="16" s="1"/>
  <c r="C13" i="16" s="1"/>
  <c r="I67" i="16"/>
  <c r="C67" i="16" s="1"/>
  <c r="BY10" i="16"/>
  <c r="I10" i="16" s="1"/>
  <c r="C10" i="16" s="1"/>
  <c r="I64" i="16"/>
  <c r="C64" i="16" s="1"/>
  <c r="AU169" i="16"/>
  <c r="AT31" i="16"/>
  <c r="BY133" i="16"/>
  <c r="I133" i="16" s="1"/>
  <c r="C133" i="16" s="1"/>
  <c r="I103" i="16"/>
  <c r="C103" i="16" s="1"/>
  <c r="AV165" i="16"/>
  <c r="BY139" i="16"/>
  <c r="I139" i="16" s="1"/>
  <c r="C139" i="16" s="1"/>
  <c r="I109" i="16"/>
  <c r="C109" i="16" s="1"/>
  <c r="BX8" i="16"/>
  <c r="BY162" i="16"/>
  <c r="BY145" i="16"/>
  <c r="I145" i="16" s="1"/>
  <c r="C145" i="16" s="1"/>
  <c r="I115" i="16"/>
  <c r="C115" i="16" s="1"/>
  <c r="AT168" i="16"/>
  <c r="AT164" i="16" s="1"/>
  <c r="AS30" i="16"/>
  <c r="AS164" i="16"/>
  <c r="BY156" i="16"/>
  <c r="BY74" i="16"/>
  <c r="I75" i="16"/>
  <c r="AU166" i="16"/>
  <c r="AT28" i="16"/>
  <c r="BX24" i="16"/>
  <c r="BY142" i="16"/>
  <c r="I142" i="16" s="1"/>
  <c r="C142" i="16" s="1"/>
  <c r="I112" i="16"/>
  <c r="C112" i="16" s="1"/>
  <c r="BY151" i="16"/>
  <c r="I151" i="16" s="1"/>
  <c r="C151" i="16" s="1"/>
  <c r="I121" i="16"/>
  <c r="C121" i="16" s="1"/>
  <c r="BY68" i="16"/>
  <c r="I69" i="16"/>
  <c r="BY173" i="16"/>
  <c r="BY153" i="16"/>
  <c r="BY148" i="16"/>
  <c r="I148" i="16" s="1"/>
  <c r="C148" i="16" s="1"/>
  <c r="I118" i="16"/>
  <c r="C118" i="16" s="1"/>
  <c r="BY130" i="16"/>
  <c r="I130" i="16" s="1"/>
  <c r="C130" i="16" s="1"/>
  <c r="I100" i="16"/>
  <c r="C100" i="16" s="1"/>
  <c r="BY11" i="16"/>
  <c r="I11" i="16" s="1"/>
  <c r="C11" i="16" s="1"/>
  <c r="I65" i="16"/>
  <c r="C65" i="16" s="1"/>
  <c r="BY9" i="16"/>
  <c r="BY62" i="16"/>
  <c r="I63" i="16"/>
  <c r="BY180" i="16"/>
  <c r="BZ162" i="16" l="1"/>
  <c r="BZ173" i="16"/>
  <c r="BZ56" i="16"/>
  <c r="I50" i="16"/>
  <c r="C51" i="16"/>
  <c r="C50" i="16" s="1"/>
  <c r="BZ7" i="16"/>
  <c r="BZ161" i="16"/>
  <c r="BZ4" i="16"/>
  <c r="BZ175" i="16"/>
  <c r="BZ5" i="16"/>
  <c r="BZ148" i="16"/>
  <c r="BZ13" i="16"/>
  <c r="BZ133" i="16"/>
  <c r="AW167" i="16"/>
  <c r="BZ137" i="16"/>
  <c r="BZ50" i="16"/>
  <c r="CA33" i="16"/>
  <c r="J33" i="16" s="1"/>
  <c r="CA36" i="16"/>
  <c r="J36" i="16" s="1"/>
  <c r="CA35" i="16"/>
  <c r="CA34" i="16"/>
  <c r="J34" i="16" s="1"/>
  <c r="CA37" i="16"/>
  <c r="J37" i="16" s="1"/>
  <c r="J60" i="16"/>
  <c r="J53" i="16"/>
  <c r="J46" i="16"/>
  <c r="J49" i="16"/>
  <c r="CA42" i="16"/>
  <c r="J59" i="16"/>
  <c r="CA39" i="16"/>
  <c r="J39" i="16" s="1"/>
  <c r="J52" i="16"/>
  <c r="J45" i="16"/>
  <c r="J55" i="16"/>
  <c r="J48" i="16"/>
  <c r="CA41" i="16"/>
  <c r="J41" i="16" s="1"/>
  <c r="O15" i="17"/>
  <c r="J54" i="16"/>
  <c r="J47" i="16"/>
  <c r="CA40" i="16"/>
  <c r="J40" i="16" s="1"/>
  <c r="CA43" i="16"/>
  <c r="J43" i="16" s="1"/>
  <c r="O20" i="17"/>
  <c r="J58" i="16"/>
  <c r="CA72" i="16"/>
  <c r="CA64" i="16"/>
  <c r="J64" i="16" s="1"/>
  <c r="CA67" i="16"/>
  <c r="CA73" i="16"/>
  <c r="CA89" i="16"/>
  <c r="J89" i="16" s="1"/>
  <c r="CA69" i="16"/>
  <c r="CA70" i="16"/>
  <c r="CA71" i="16"/>
  <c r="CA78" i="16"/>
  <c r="J78" i="16" s="1"/>
  <c r="CA65" i="16"/>
  <c r="J65" i="16" s="1"/>
  <c r="CA82" i="16"/>
  <c r="J82" i="16" s="1"/>
  <c r="CA91" i="16"/>
  <c r="J91" i="16" s="1"/>
  <c r="CA63" i="16"/>
  <c r="J63" i="16" s="1"/>
  <c r="CA66" i="16"/>
  <c r="CA88" i="16"/>
  <c r="J88" i="16" s="1"/>
  <c r="CA87" i="16"/>
  <c r="CA94" i="16"/>
  <c r="J94" i="16" s="1"/>
  <c r="CA97" i="16"/>
  <c r="J97" i="16" s="1"/>
  <c r="CA81" i="16"/>
  <c r="CA77" i="16"/>
  <c r="J77" i="16" s="1"/>
  <c r="CA93" i="16"/>
  <c r="J93" i="16" s="1"/>
  <c r="CA75" i="16"/>
  <c r="J75" i="16" s="1"/>
  <c r="CA90" i="16"/>
  <c r="J90" i="16" s="1"/>
  <c r="CA96" i="16"/>
  <c r="J96" i="16" s="1"/>
  <c r="CA83" i="16"/>
  <c r="J83" i="16" s="1"/>
  <c r="CA84" i="16"/>
  <c r="J84" i="16" s="1"/>
  <c r="CA103" i="16"/>
  <c r="CA117" i="16"/>
  <c r="CA99" i="16"/>
  <c r="CA106" i="16"/>
  <c r="J61" i="16"/>
  <c r="CA100" i="16"/>
  <c r="CA109" i="16"/>
  <c r="J109" i="16" s="1"/>
  <c r="CA79" i="16"/>
  <c r="J79" i="16" s="1"/>
  <c r="CA102" i="16"/>
  <c r="CA112" i="16"/>
  <c r="CA95" i="16"/>
  <c r="J95" i="16" s="1"/>
  <c r="CA105" i="16"/>
  <c r="J105" i="16" s="1"/>
  <c r="CA115" i="16"/>
  <c r="J115" i="16" s="1"/>
  <c r="CA76" i="16"/>
  <c r="J76" i="16" s="1"/>
  <c r="CA101" i="16"/>
  <c r="CA85" i="16"/>
  <c r="J85" i="16" s="1"/>
  <c r="CA114" i="16"/>
  <c r="CA107" i="16"/>
  <c r="J107" i="16" s="1"/>
  <c r="CA108" i="16"/>
  <c r="CA111" i="16"/>
  <c r="J111" i="16" s="1"/>
  <c r="CA118" i="16"/>
  <c r="CA119" i="16"/>
  <c r="CA113" i="16"/>
  <c r="CA121" i="16"/>
  <c r="CA120" i="16"/>
  <c r="G10" i="17"/>
  <c r="J67" i="17"/>
  <c r="C21" i="17"/>
  <c r="C20" i="17"/>
  <c r="I67" i="17"/>
  <c r="C15" i="17"/>
  <c r="C10" i="17"/>
  <c r="D15" i="17"/>
  <c r="F20" i="17"/>
  <c r="D20" i="17"/>
  <c r="D10" i="17"/>
  <c r="K67" i="17"/>
  <c r="K73" i="17" s="1"/>
  <c r="E10" i="17"/>
  <c r="J74" i="17"/>
  <c r="E20" i="17"/>
  <c r="E15" i="17"/>
  <c r="J10" i="17"/>
  <c r="G15" i="17"/>
  <c r="F10" i="17"/>
  <c r="F15" i="17"/>
  <c r="I75" i="17"/>
  <c r="G20" i="17"/>
  <c r="G74" i="17"/>
  <c r="H10" i="17"/>
  <c r="H20" i="17"/>
  <c r="I15" i="17"/>
  <c r="H67" i="17"/>
  <c r="H73" i="17" s="1"/>
  <c r="H15" i="17"/>
  <c r="G67" i="17"/>
  <c r="I20" i="17"/>
  <c r="J15" i="17"/>
  <c r="J20" i="17"/>
  <c r="I10" i="17"/>
  <c r="F67" i="17"/>
  <c r="F75" i="17"/>
  <c r="L10" i="17"/>
  <c r="L15" i="17"/>
  <c r="K15" i="17"/>
  <c r="E67" i="17"/>
  <c r="E73" i="17" s="1"/>
  <c r="K20" i="17"/>
  <c r="L20" i="17"/>
  <c r="K10" i="17"/>
  <c r="D67" i="17"/>
  <c r="D74" i="17"/>
  <c r="C68" i="17"/>
  <c r="M20" i="17"/>
  <c r="C69" i="17"/>
  <c r="C75" i="17" s="1"/>
  <c r="M15" i="17"/>
  <c r="M10" i="17"/>
  <c r="C67" i="17"/>
  <c r="O10" i="17"/>
  <c r="BZ38" i="16"/>
  <c r="BZ160" i="16"/>
  <c r="BZ6" i="16"/>
  <c r="I32" i="16"/>
  <c r="C33" i="16"/>
  <c r="C32" i="16" s="1"/>
  <c r="BZ3" i="16"/>
  <c r="BZ32" i="16"/>
  <c r="BX159" i="16"/>
  <c r="BW158" i="16"/>
  <c r="BZ142" i="16"/>
  <c r="BZ144" i="16"/>
  <c r="AW165" i="16"/>
  <c r="I104" i="16"/>
  <c r="C105" i="16"/>
  <c r="C104" i="16" s="1"/>
  <c r="I98" i="16"/>
  <c r="C99" i="16"/>
  <c r="C98" i="16" s="1"/>
  <c r="I92" i="16"/>
  <c r="C93" i="16"/>
  <c r="C92" i="16" s="1"/>
  <c r="BZ18" i="16"/>
  <c r="BZ126" i="16"/>
  <c r="BZ153" i="16"/>
  <c r="BZ156" i="16"/>
  <c r="S69" i="17"/>
  <c r="BY134" i="16"/>
  <c r="I135" i="16"/>
  <c r="C135" i="16" s="1"/>
  <c r="BZ15" i="16"/>
  <c r="BZ92" i="16"/>
  <c r="BZ123" i="16"/>
  <c r="BZ80" i="16"/>
  <c r="I86" i="16"/>
  <c r="C87" i="16"/>
  <c r="C86" i="16" s="1"/>
  <c r="BZ163" i="16"/>
  <c r="BY14" i="16"/>
  <c r="BY21" i="16"/>
  <c r="I15" i="16"/>
  <c r="BZ178" i="16"/>
  <c r="BZ138" i="16"/>
  <c r="BZ74" i="16"/>
  <c r="BY2" i="16"/>
  <c r="I3" i="16"/>
  <c r="BZ116" i="16"/>
  <c r="BZ147" i="16"/>
  <c r="L67" i="17" s="1"/>
  <c r="BZ136" i="16"/>
  <c r="BZ110" i="16"/>
  <c r="BZ141" i="16"/>
  <c r="I74" i="16"/>
  <c r="C75" i="16"/>
  <c r="C74" i="16" s="1"/>
  <c r="BY22" i="16"/>
  <c r="I22" i="16" s="1"/>
  <c r="C22" i="16" s="1"/>
  <c r="I16" i="16"/>
  <c r="C16" i="16" s="1"/>
  <c r="BV177" i="16"/>
  <c r="BY128" i="16"/>
  <c r="I129" i="16"/>
  <c r="C129" i="16" s="1"/>
  <c r="BY122" i="16"/>
  <c r="I123" i="16"/>
  <c r="C123" i="16" s="1"/>
  <c r="BZ131" i="16"/>
  <c r="I110" i="16"/>
  <c r="C111" i="16"/>
  <c r="C110" i="16" s="1"/>
  <c r="I80" i="16"/>
  <c r="C81" i="16"/>
  <c r="C80" i="16" s="1"/>
  <c r="BZ145" i="16"/>
  <c r="BZ16" i="16"/>
  <c r="BZ124" i="16"/>
  <c r="BZ86" i="16"/>
  <c r="BZ44" i="16"/>
  <c r="BZ181" i="16"/>
  <c r="BY8" i="16"/>
  <c r="I9" i="16"/>
  <c r="BZ130" i="16"/>
  <c r="I44" i="16"/>
  <c r="C45" i="16"/>
  <c r="C44" i="16" s="1"/>
  <c r="I116" i="16"/>
  <c r="C117" i="16"/>
  <c r="C116" i="16" s="1"/>
  <c r="BZ150" i="16"/>
  <c r="BY23" i="16"/>
  <c r="I23" i="16" s="1"/>
  <c r="C23" i="16" s="1"/>
  <c r="I17" i="16"/>
  <c r="C17" i="16" s="1"/>
  <c r="AV166" i="16"/>
  <c r="AU28" i="16"/>
  <c r="BZ98" i="16"/>
  <c r="BZ129" i="16"/>
  <c r="BZ19" i="16"/>
  <c r="BZ127" i="16"/>
  <c r="AV169" i="16"/>
  <c r="AU31" i="16"/>
  <c r="S68" i="17"/>
  <c r="BY140" i="16"/>
  <c r="I141" i="16"/>
  <c r="C141" i="16" s="1"/>
  <c r="AS26" i="16"/>
  <c r="BZ104" i="16"/>
  <c r="BZ135" i="16"/>
  <c r="BZ12" i="16"/>
  <c r="I56" i="16"/>
  <c r="C57" i="16"/>
  <c r="C56" i="16" s="1"/>
  <c r="AU179" i="16"/>
  <c r="AT176" i="16"/>
  <c r="AT29" i="16"/>
  <c r="BZ10" i="16"/>
  <c r="BX20" i="16"/>
  <c r="S67" i="17"/>
  <c r="BY146" i="16"/>
  <c r="I147" i="16"/>
  <c r="C147" i="16" s="1"/>
  <c r="BZ17" i="16"/>
  <c r="BZ125" i="16"/>
  <c r="BY155" i="16"/>
  <c r="BZ174" i="16"/>
  <c r="BZ157" i="16"/>
  <c r="I68" i="16"/>
  <c r="C69" i="16"/>
  <c r="C68" i="16" s="1"/>
  <c r="AU168" i="16"/>
  <c r="AT30" i="16"/>
  <c r="AT170" i="16"/>
  <c r="AU171" i="16"/>
  <c r="AT27" i="16"/>
  <c r="BY24" i="16"/>
  <c r="I24" i="16" s="1"/>
  <c r="C24" i="16" s="1"/>
  <c r="I18" i="16"/>
  <c r="C18" i="16" s="1"/>
  <c r="BZ68" i="16"/>
  <c r="J69" i="16"/>
  <c r="J68" i="16" s="1"/>
  <c r="BZ11" i="16"/>
  <c r="BZ139" i="16"/>
  <c r="BZ180" i="16"/>
  <c r="BZ151" i="16"/>
  <c r="BZ149" i="16"/>
  <c r="I38" i="16"/>
  <c r="C39" i="16"/>
  <c r="C38" i="16" s="1"/>
  <c r="I62" i="16"/>
  <c r="C63" i="16"/>
  <c r="C62" i="16" s="1"/>
  <c r="BY25" i="16"/>
  <c r="I25" i="16" s="1"/>
  <c r="C25" i="16" s="1"/>
  <c r="I19" i="16"/>
  <c r="C19" i="16" s="1"/>
  <c r="BZ143" i="16"/>
  <c r="BZ132" i="16"/>
  <c r="BZ9" i="16"/>
  <c r="BZ62" i="16"/>
  <c r="BX154" i="16"/>
  <c r="BW152" i="16"/>
  <c r="L5" i="17" l="1"/>
  <c r="CA162" i="16"/>
  <c r="CB162" i="16" s="1"/>
  <c r="N10" i="17"/>
  <c r="N20" i="17"/>
  <c r="N15" i="17"/>
  <c r="CA143" i="16"/>
  <c r="J143" i="16" s="1"/>
  <c r="CA173" i="16"/>
  <c r="J42" i="16"/>
  <c r="J38" i="16" s="1"/>
  <c r="CA132" i="16"/>
  <c r="J132" i="16" s="1"/>
  <c r="CA180" i="16"/>
  <c r="CA150" i="16"/>
  <c r="J150" i="16" s="1"/>
  <c r="CA142" i="16"/>
  <c r="J142" i="16" s="1"/>
  <c r="CA149" i="16"/>
  <c r="J149" i="16" s="1"/>
  <c r="J113" i="16"/>
  <c r="CA172" i="16"/>
  <c r="CA130" i="16"/>
  <c r="J130" i="16" s="1"/>
  <c r="C22" i="17"/>
  <c r="CA138" i="16"/>
  <c r="J138" i="16" s="1"/>
  <c r="CA80" i="16"/>
  <c r="CA136" i="16"/>
  <c r="J136" i="16" s="1"/>
  <c r="CA86" i="16"/>
  <c r="CA13" i="16"/>
  <c r="J13" i="16" s="1"/>
  <c r="CA151" i="16"/>
  <c r="J151" i="16" s="1"/>
  <c r="CA12" i="16"/>
  <c r="J12" i="16" s="1"/>
  <c r="J108" i="16"/>
  <c r="CA148" i="16"/>
  <c r="J148" i="16" s="1"/>
  <c r="BZ140" i="16"/>
  <c r="CA98" i="16"/>
  <c r="CA129" i="16"/>
  <c r="AX165" i="16"/>
  <c r="CA133" i="16"/>
  <c r="J133" i="16" s="1"/>
  <c r="BZ23" i="16"/>
  <c r="BZ128" i="16"/>
  <c r="CA11" i="16"/>
  <c r="J11" i="16" s="1"/>
  <c r="CA181" i="16"/>
  <c r="D21" i="17"/>
  <c r="E21" i="17" s="1"/>
  <c r="F21" i="17" s="1"/>
  <c r="G21" i="17" s="1"/>
  <c r="H21" i="17" s="1"/>
  <c r="I21" i="17" s="1"/>
  <c r="J21" i="17" s="1"/>
  <c r="K21" i="17" s="1"/>
  <c r="L21" i="17" s="1"/>
  <c r="M21" i="17" s="1"/>
  <c r="N21" i="17" s="1"/>
  <c r="O21" i="17" s="1"/>
  <c r="O22" i="17" s="1"/>
  <c r="J51" i="16"/>
  <c r="J50" i="16" s="1"/>
  <c r="CA175" i="16"/>
  <c r="BZ155" i="16"/>
  <c r="CA178" i="16"/>
  <c r="CA9" i="16"/>
  <c r="J9" i="16" s="1"/>
  <c r="CA62" i="16"/>
  <c r="J66" i="16"/>
  <c r="BZ25" i="16"/>
  <c r="I14" i="16"/>
  <c r="C15" i="16"/>
  <c r="C14" i="16" s="1"/>
  <c r="CA116" i="16"/>
  <c r="CA147" i="16"/>
  <c r="J147" i="16" s="1"/>
  <c r="AU164" i="16"/>
  <c r="J100" i="16"/>
  <c r="BY20" i="16"/>
  <c r="I21" i="16"/>
  <c r="C21" i="16" s="1"/>
  <c r="CA144" i="16"/>
  <c r="J144" i="16" s="1"/>
  <c r="CA163" i="16"/>
  <c r="CA145" i="16"/>
  <c r="J145" i="16" s="1"/>
  <c r="J102" i="16"/>
  <c r="J121" i="16"/>
  <c r="J117" i="16"/>
  <c r="J81" i="16"/>
  <c r="J80" i="16" s="1"/>
  <c r="J112" i="16"/>
  <c r="CA104" i="16"/>
  <c r="CA135" i="16"/>
  <c r="J135" i="16" s="1"/>
  <c r="CA74" i="16"/>
  <c r="CA68" i="16"/>
  <c r="CA44" i="16"/>
  <c r="BY154" i="16"/>
  <c r="BX152" i="16"/>
  <c r="AW166" i="16"/>
  <c r="AV28" i="16"/>
  <c r="J44" i="16"/>
  <c r="I2" i="16"/>
  <c r="C3" i="16"/>
  <c r="C2" i="16" s="1"/>
  <c r="CA17" i="16"/>
  <c r="CA125" i="16"/>
  <c r="J125" i="16" s="1"/>
  <c r="CA15" i="16"/>
  <c r="CA92" i="16"/>
  <c r="CA123" i="16"/>
  <c r="J123" i="16" s="1"/>
  <c r="AW169" i="16"/>
  <c r="AV31" i="16"/>
  <c r="BZ22" i="16"/>
  <c r="BZ14" i="16"/>
  <c r="BZ21" i="16"/>
  <c r="AV168" i="16"/>
  <c r="AU30" i="16"/>
  <c r="CA38" i="16"/>
  <c r="CA174" i="16"/>
  <c r="BZ122" i="16"/>
  <c r="CA161" i="16"/>
  <c r="BZ2" i="16"/>
  <c r="J87" i="16"/>
  <c r="J86" i="16" s="1"/>
  <c r="BZ24" i="16"/>
  <c r="J92" i="16"/>
  <c r="CA10" i="16"/>
  <c r="J10" i="16" s="1"/>
  <c r="AX167" i="16"/>
  <c r="BY159" i="16"/>
  <c r="BX158" i="16"/>
  <c r="BW177" i="16"/>
  <c r="CA19" i="16"/>
  <c r="CA127" i="16"/>
  <c r="J127" i="16" s="1"/>
  <c r="CA157" i="16"/>
  <c r="CB157" i="16" s="1"/>
  <c r="CC157" i="16" s="1"/>
  <c r="AV179" i="16"/>
  <c r="AU176" i="16"/>
  <c r="AU29" i="16"/>
  <c r="J120" i="16"/>
  <c r="J74" i="16"/>
  <c r="CA139" i="16"/>
  <c r="J139" i="16" s="1"/>
  <c r="CA16" i="16"/>
  <c r="CA124" i="16"/>
  <c r="J124" i="16" s="1"/>
  <c r="J103" i="16"/>
  <c r="CA56" i="16"/>
  <c r="J67" i="16"/>
  <c r="CA7" i="16"/>
  <c r="J7" i="16" s="1"/>
  <c r="R8" i="17" s="1"/>
  <c r="CA110" i="16"/>
  <c r="CA141" i="16"/>
  <c r="CA156" i="16"/>
  <c r="CB156" i="16" s="1"/>
  <c r="CC156" i="16" s="1"/>
  <c r="CA137" i="16"/>
  <c r="J137" i="16" s="1"/>
  <c r="CA4" i="16"/>
  <c r="J4" i="16" s="1"/>
  <c r="R6" i="17" s="1"/>
  <c r="CA5" i="16"/>
  <c r="J5" i="16" s="1"/>
  <c r="J118" i="16"/>
  <c r="CA50" i="16"/>
  <c r="CA6" i="16"/>
  <c r="J6" i="16" s="1"/>
  <c r="J35" i="16"/>
  <c r="J32" i="16" s="1"/>
  <c r="J57" i="16"/>
  <c r="J56" i="16" s="1"/>
  <c r="CA3" i="16"/>
  <c r="J3" i="16" s="1"/>
  <c r="CA32" i="16"/>
  <c r="BZ8" i="16"/>
  <c r="I8" i="16"/>
  <c r="C9" i="16"/>
  <c r="C8" i="16" s="1"/>
  <c r="AT26" i="16"/>
  <c r="BZ134" i="16"/>
  <c r="J99" i="16"/>
  <c r="J106" i="16"/>
  <c r="CA160" i="16"/>
  <c r="CA131" i="16"/>
  <c r="J131" i="16" s="1"/>
  <c r="J119" i="16"/>
  <c r="AU170" i="16"/>
  <c r="AV171" i="16"/>
  <c r="AU27" i="16"/>
  <c r="J101" i="16"/>
  <c r="BZ146" i="16"/>
  <c r="CA153" i="16"/>
  <c r="CB153" i="16" s="1"/>
  <c r="CC153" i="16" s="1"/>
  <c r="J114" i="16"/>
  <c r="CA18" i="16"/>
  <c r="CA126" i="16"/>
  <c r="J126" i="16" s="1"/>
  <c r="M5" i="17" l="1"/>
  <c r="M67" i="17"/>
  <c r="M74" i="17"/>
  <c r="CC162" i="16"/>
  <c r="J104" i="16"/>
  <c r="CA25" i="16"/>
  <c r="N67" i="17"/>
  <c r="CB160" i="16"/>
  <c r="CB141" i="16"/>
  <c r="CB161" i="16"/>
  <c r="CB174" i="16"/>
  <c r="CB163" i="16"/>
  <c r="CC163" i="16" s="1"/>
  <c r="CB178" i="16"/>
  <c r="CB175" i="16"/>
  <c r="CB181" i="16"/>
  <c r="CB172" i="16"/>
  <c r="CB180" i="16"/>
  <c r="CB173" i="16"/>
  <c r="CA22" i="16"/>
  <c r="J22" i="16" s="1"/>
  <c r="J98" i="16"/>
  <c r="J62" i="16"/>
  <c r="CA23" i="16"/>
  <c r="J23" i="16" s="1"/>
  <c r="J110" i="16"/>
  <c r="CA24" i="16"/>
  <c r="J24" i="16" s="1"/>
  <c r="J116" i="16"/>
  <c r="J2" i="16"/>
  <c r="R5" i="17"/>
  <c r="AX169" i="16"/>
  <c r="AW31" i="16"/>
  <c r="J22" i="17"/>
  <c r="BZ154" i="16"/>
  <c r="BY152" i="16"/>
  <c r="CA128" i="16"/>
  <c r="K153" i="16" a="1"/>
  <c r="K153" i="16" s="1"/>
  <c r="CA21" i="16"/>
  <c r="J21" i="16" s="1"/>
  <c r="CA14" i="16"/>
  <c r="E22" i="17"/>
  <c r="J25" i="16"/>
  <c r="AY167" i="16"/>
  <c r="AW168" i="16"/>
  <c r="AW164" i="16" s="1"/>
  <c r="AV30" i="16"/>
  <c r="J19" i="16"/>
  <c r="S8" i="17" s="1"/>
  <c r="F22" i="17"/>
  <c r="K22" i="17"/>
  <c r="J18" i="16"/>
  <c r="L22" i="17"/>
  <c r="CA134" i="16"/>
  <c r="BZ20" i="16"/>
  <c r="BX177" i="16"/>
  <c r="M22" i="17"/>
  <c r="CA8" i="16"/>
  <c r="J129" i="16"/>
  <c r="H22" i="17"/>
  <c r="R7" i="17"/>
  <c r="K156" i="16" a="1"/>
  <c r="K156" i="16" s="1"/>
  <c r="N22" i="17"/>
  <c r="J15" i="16"/>
  <c r="J17" i="16"/>
  <c r="AW179" i="16"/>
  <c r="AV176" i="16"/>
  <c r="AV29" i="16"/>
  <c r="CA146" i="16"/>
  <c r="O67" i="17"/>
  <c r="AU26" i="16"/>
  <c r="BY158" i="16"/>
  <c r="BZ159" i="16"/>
  <c r="J16" i="16"/>
  <c r="S6" i="17" s="1"/>
  <c r="AV170" i="16"/>
  <c r="AW171" i="16"/>
  <c r="AV27" i="16"/>
  <c r="I22" i="17"/>
  <c r="J8" i="16"/>
  <c r="CA140" i="16"/>
  <c r="AX166" i="16"/>
  <c r="AW28" i="16"/>
  <c r="CA155" i="16"/>
  <c r="CB155" i="16" s="1"/>
  <c r="CC155" i="16" s="1"/>
  <c r="AY165" i="16"/>
  <c r="K157" i="16" a="1"/>
  <c r="K157" i="16" s="1"/>
  <c r="AV164" i="16"/>
  <c r="CA2" i="16"/>
  <c r="N5" i="17"/>
  <c r="O5" i="17"/>
  <c r="CA122" i="16"/>
  <c r="G22" i="17"/>
  <c r="D22" i="17"/>
  <c r="CB140" i="16" l="1"/>
  <c r="CC141" i="16"/>
  <c r="CC175" i="16"/>
  <c r="CC178" i="16"/>
  <c r="K178" i="16" s="1" a="1"/>
  <c r="K178" i="16" s="1"/>
  <c r="CC174" i="16"/>
  <c r="K174" i="16" s="1" a="1"/>
  <c r="K174" i="16" s="1"/>
  <c r="CC161" i="16"/>
  <c r="CC160" i="16"/>
  <c r="K160" i="16" s="1" a="1"/>
  <c r="K160" i="16" s="1"/>
  <c r="CC173" i="16"/>
  <c r="K173" i="16" s="1" a="1"/>
  <c r="K173" i="16" s="1"/>
  <c r="K162" i="16" a="1"/>
  <c r="K162" i="16" s="1"/>
  <c r="CC180" i="16"/>
  <c r="K180" i="16" s="1" a="1"/>
  <c r="K180" i="16" s="1"/>
  <c r="CC172" i="16"/>
  <c r="CC181" i="16"/>
  <c r="K181" i="16" s="1" a="1"/>
  <c r="K181" i="16" s="1"/>
  <c r="K163" i="16" a="1"/>
  <c r="K163" i="16" s="1"/>
  <c r="J141" i="16"/>
  <c r="S7" i="17"/>
  <c r="CA20" i="16"/>
  <c r="Q67" i="17"/>
  <c r="R67" i="17"/>
  <c r="O73" i="17"/>
  <c r="BY177" i="16"/>
  <c r="AY166" i="16"/>
  <c r="AX28" i="16"/>
  <c r="R69" i="17"/>
  <c r="O75" i="17"/>
  <c r="Q69" i="17"/>
  <c r="CA159" i="16"/>
  <c r="CB159" i="16" s="1"/>
  <c r="CC159" i="16" s="1"/>
  <c r="BZ158" i="16"/>
  <c r="AX179" i="16"/>
  <c r="AW176" i="16"/>
  <c r="AW29" i="16"/>
  <c r="AV26" i="16"/>
  <c r="S5" i="17"/>
  <c r="J14" i="16"/>
  <c r="AX171" i="16"/>
  <c r="AW170" i="16"/>
  <c r="AW27" i="16"/>
  <c r="CA154" i="16"/>
  <c r="CB154" i="16" s="1"/>
  <c r="CC154" i="16" s="1"/>
  <c r="BZ152" i="16"/>
  <c r="AZ165" i="16"/>
  <c r="AX168" i="16"/>
  <c r="AW30" i="16"/>
  <c r="AY169" i="16"/>
  <c r="AX31" i="16"/>
  <c r="AZ167" i="16"/>
  <c r="R9" i="17"/>
  <c r="K155" i="16" a="1"/>
  <c r="K155" i="16" s="1"/>
  <c r="CC140" i="16" l="1"/>
  <c r="CC152" i="16"/>
  <c r="K161" i="16" a="1"/>
  <c r="K161" i="16" s="1"/>
  <c r="CC158" i="16"/>
  <c r="K172" i="16" a="1"/>
  <c r="K172" i="16" s="1"/>
  <c r="K175" i="16" a="1"/>
  <c r="K175" i="16" s="1"/>
  <c r="S9" i="17"/>
  <c r="CB152" i="16"/>
  <c r="CB158" i="16"/>
  <c r="BA165" i="16"/>
  <c r="K154" i="16" a="1"/>
  <c r="K154" i="16" s="1"/>
  <c r="K152" i="16" s="1"/>
  <c r="CA152" i="16"/>
  <c r="AW26" i="16"/>
  <c r="AY171" i="16"/>
  <c r="AX170" i="16"/>
  <c r="AX27" i="16"/>
  <c r="BA167" i="16"/>
  <c r="AZ166" i="16"/>
  <c r="AY28" i="16"/>
  <c r="AZ169" i="16"/>
  <c r="AY31" i="16"/>
  <c r="BZ177" i="16"/>
  <c r="AY168" i="16"/>
  <c r="AY164" i="16" s="1"/>
  <c r="AX30" i="16"/>
  <c r="AY179" i="16"/>
  <c r="AX176" i="16"/>
  <c r="AX29" i="16"/>
  <c r="CA158" i="16"/>
  <c r="K159" i="16" a="1"/>
  <c r="K159" i="16" s="1"/>
  <c r="AX164" i="16"/>
  <c r="O74" i="17" l="1"/>
  <c r="R68" i="17"/>
  <c r="Q68" i="17"/>
  <c r="K158" i="16"/>
  <c r="AX26" i="16"/>
  <c r="BA169" i="16"/>
  <c r="AZ31" i="16"/>
  <c r="BA166" i="16"/>
  <c r="AZ28" i="16"/>
  <c r="AY170" i="16"/>
  <c r="AZ171" i="16"/>
  <c r="AY27" i="16"/>
  <c r="AZ179" i="16"/>
  <c r="AY176" i="16"/>
  <c r="AY29" i="16"/>
  <c r="BB167" i="16"/>
  <c r="AZ168" i="16"/>
  <c r="AY30" i="16"/>
  <c r="BB165" i="16"/>
  <c r="CA177" i="16"/>
  <c r="CB177" i="16" s="1"/>
  <c r="CC177" i="16" s="1"/>
  <c r="BC165" i="16" l="1"/>
  <c r="BA168" i="16"/>
  <c r="AZ30" i="16"/>
  <c r="BC167" i="16"/>
  <c r="BA179" i="16"/>
  <c r="AZ176" i="16"/>
  <c r="AZ29" i="16"/>
  <c r="AY26" i="16"/>
  <c r="BA171" i="16"/>
  <c r="AZ170" i="16"/>
  <c r="AZ27" i="16"/>
  <c r="AZ164" i="16"/>
  <c r="BB166" i="16"/>
  <c r="BA28" i="16"/>
  <c r="K177" i="16" a="1"/>
  <c r="K177" i="16" s="1"/>
  <c r="BB169" i="16"/>
  <c r="BA31" i="16"/>
  <c r="AZ26" i="16" l="1"/>
  <c r="BB179" i="16"/>
  <c r="BA176" i="16"/>
  <c r="BA29" i="16"/>
  <c r="BB171" i="16"/>
  <c r="BA170" i="16"/>
  <c r="BA27" i="16"/>
  <c r="BD167" i="16"/>
  <c r="BB168" i="16"/>
  <c r="BA30" i="16"/>
  <c r="BC169" i="16"/>
  <c r="BB31" i="16"/>
  <c r="BD165" i="16"/>
  <c r="BC166" i="16"/>
  <c r="BB28" i="16"/>
  <c r="BA164" i="16"/>
  <c r="BE165" i="16" l="1"/>
  <c r="BC168" i="16"/>
  <c r="BB30" i="16"/>
  <c r="BB170" i="16"/>
  <c r="BC171" i="16"/>
  <c r="BB27" i="16"/>
  <c r="BD169" i="16"/>
  <c r="BC31" i="16"/>
  <c r="BA26" i="16"/>
  <c r="BE167" i="16"/>
  <c r="BD166" i="16"/>
  <c r="BC28" i="16"/>
  <c r="BC179" i="16"/>
  <c r="BB176" i="16"/>
  <c r="BB29" i="16"/>
  <c r="BB164" i="16"/>
  <c r="BB26" i="16" l="1"/>
  <c r="BF167" i="16"/>
  <c r="BE169" i="16"/>
  <c r="BD31" i="16"/>
  <c r="BD168" i="16"/>
  <c r="BC30" i="16"/>
  <c r="BD171" i="16"/>
  <c r="BC170" i="16"/>
  <c r="BC27" i="16"/>
  <c r="BE166" i="16"/>
  <c r="BD28" i="16"/>
  <c r="BF165" i="16"/>
  <c r="BD179" i="16"/>
  <c r="BC176" i="16"/>
  <c r="BC29" i="16"/>
  <c r="BC164" i="16"/>
  <c r="BC26" i="16" l="1"/>
  <c r="BF166" i="16"/>
  <c r="BE28" i="16"/>
  <c r="BG165" i="16"/>
  <c r="BE179" i="16"/>
  <c r="BD176" i="16"/>
  <c r="BD29" i="16"/>
  <c r="BE171" i="16"/>
  <c r="BD170" i="16"/>
  <c r="BD27" i="16"/>
  <c r="BE168" i="16"/>
  <c r="BD30" i="16"/>
  <c r="BD164" i="16"/>
  <c r="BF169" i="16"/>
  <c r="BE31" i="16"/>
  <c r="BG167" i="16"/>
  <c r="BG169" i="16" l="1"/>
  <c r="BF31" i="16"/>
  <c r="BF168" i="16"/>
  <c r="BE30" i="16"/>
  <c r="BF179" i="16"/>
  <c r="BE176" i="16"/>
  <c r="BE29" i="16"/>
  <c r="BF171" i="16"/>
  <c r="BE170" i="16"/>
  <c r="BE27" i="16"/>
  <c r="BH165" i="16"/>
  <c r="BD26" i="16"/>
  <c r="BE164" i="16"/>
  <c r="BH167" i="16"/>
  <c r="BG166" i="16"/>
  <c r="BF28" i="16"/>
  <c r="BE26" i="16" l="1"/>
  <c r="BG171" i="16"/>
  <c r="BF170" i="16"/>
  <c r="BF27" i="16"/>
  <c r="BI165" i="16"/>
  <c r="BG179" i="16"/>
  <c r="BF176" i="16"/>
  <c r="BF29" i="16"/>
  <c r="BG168" i="16"/>
  <c r="BF30" i="16"/>
  <c r="BH166" i="16"/>
  <c r="BG28" i="16"/>
  <c r="BH169" i="16"/>
  <c r="BG31" i="16"/>
  <c r="BI167" i="16"/>
  <c r="BF164" i="16"/>
  <c r="BI166" i="16" l="1"/>
  <c r="BH28" i="16"/>
  <c r="BJ165" i="16"/>
  <c r="BI169" i="16"/>
  <c r="BH31" i="16"/>
  <c r="BH179" i="16"/>
  <c r="BG176" i="16"/>
  <c r="BG29" i="16"/>
  <c r="BF26" i="16"/>
  <c r="BH168" i="16"/>
  <c r="BG30" i="16"/>
  <c r="BG170" i="16"/>
  <c r="BH171" i="16"/>
  <c r="BG27" i="16"/>
  <c r="BJ167" i="16"/>
  <c r="BG164" i="16"/>
  <c r="BG26" i="16" l="1"/>
  <c r="BI168" i="16"/>
  <c r="BH30" i="16"/>
  <c r="BJ169" i="16"/>
  <c r="BI31" i="16"/>
  <c r="BH170" i="16"/>
  <c r="BI171" i="16"/>
  <c r="BH27" i="16"/>
  <c r="BH164" i="16"/>
  <c r="BK165" i="16"/>
  <c r="BI179" i="16"/>
  <c r="BH176" i="16"/>
  <c r="BH29" i="16"/>
  <c r="BK167" i="16"/>
  <c r="BJ166" i="16"/>
  <c r="BI28" i="16"/>
  <c r="BJ179" i="16" l="1"/>
  <c r="BI176" i="16"/>
  <c r="BI29" i="16"/>
  <c r="BL167" i="16"/>
  <c r="BI170" i="16"/>
  <c r="BJ171" i="16"/>
  <c r="BI27" i="16"/>
  <c r="BK169" i="16"/>
  <c r="BJ31" i="16"/>
  <c r="BL165" i="16"/>
  <c r="BH26" i="16"/>
  <c r="BJ168" i="16"/>
  <c r="BI30" i="16"/>
  <c r="BK166" i="16"/>
  <c r="BJ28" i="16"/>
  <c r="BI164" i="16"/>
  <c r="BI26" i="16" l="1"/>
  <c r="BM165" i="16"/>
  <c r="BL169" i="16"/>
  <c r="BK31" i="16"/>
  <c r="BK168" i="16"/>
  <c r="BJ30" i="16"/>
  <c r="BJ170" i="16"/>
  <c r="BK171" i="16"/>
  <c r="BJ27" i="16"/>
  <c r="BM167" i="16"/>
  <c r="BK179" i="16"/>
  <c r="BJ176" i="16"/>
  <c r="BJ29" i="16"/>
  <c r="BL166" i="16"/>
  <c r="BK28" i="16"/>
  <c r="BJ164" i="16"/>
  <c r="BL179" i="16" l="1"/>
  <c r="BK176" i="16"/>
  <c r="BK29" i="16"/>
  <c r="BL168" i="16"/>
  <c r="BK30" i="16"/>
  <c r="BL171" i="16"/>
  <c r="BK170" i="16"/>
  <c r="BK27" i="16"/>
  <c r="BK26" i="16" s="1"/>
  <c r="BM169" i="16"/>
  <c r="BL31" i="16"/>
  <c r="BN167" i="16"/>
  <c r="BN165" i="16"/>
  <c r="BJ26" i="16"/>
  <c r="BM166" i="16"/>
  <c r="BL28" i="16"/>
  <c r="BK164" i="16"/>
  <c r="BO167" i="16" l="1"/>
  <c r="BN169" i="16"/>
  <c r="BM31" i="16"/>
  <c r="BM168" i="16"/>
  <c r="BL30" i="16"/>
  <c r="BL170" i="16"/>
  <c r="BM171" i="16"/>
  <c r="BL27" i="16"/>
  <c r="BO165" i="16"/>
  <c r="BM179" i="16"/>
  <c r="BL176" i="16"/>
  <c r="BL29" i="16"/>
  <c r="BN166" i="16"/>
  <c r="BM28" i="16"/>
  <c r="BL164" i="16"/>
  <c r="BL26" i="16" l="1"/>
  <c r="BN179" i="16"/>
  <c r="BM176" i="16"/>
  <c r="BM29" i="16"/>
  <c r="BP165" i="16"/>
  <c r="C11" i="17" s="1"/>
  <c r="BM170" i="16"/>
  <c r="BN171" i="16"/>
  <c r="BM27" i="16"/>
  <c r="BO169" i="16"/>
  <c r="BN31" i="16"/>
  <c r="BN168" i="16"/>
  <c r="BM30" i="16"/>
  <c r="BP167" i="16"/>
  <c r="BO166" i="16"/>
  <c r="BN28" i="16"/>
  <c r="BM164" i="16"/>
  <c r="D11" i="17" l="1"/>
  <c r="E11" i="17" s="1"/>
  <c r="C12" i="17"/>
  <c r="BO168" i="16"/>
  <c r="BN30" i="16"/>
  <c r="BP169" i="16"/>
  <c r="BO31" i="16"/>
  <c r="BO171" i="16"/>
  <c r="BN170" i="16"/>
  <c r="BN27" i="16"/>
  <c r="BQ165" i="16"/>
  <c r="BM26" i="16"/>
  <c r="BP166" i="16"/>
  <c r="BO28" i="16"/>
  <c r="BO179" i="16"/>
  <c r="BN176" i="16"/>
  <c r="BN29" i="16"/>
  <c r="BQ167" i="16"/>
  <c r="BN164" i="16"/>
  <c r="D12" i="17" l="1"/>
  <c r="BQ166" i="16"/>
  <c r="BP28" i="16"/>
  <c r="BR165" i="16"/>
  <c r="F11" i="17"/>
  <c r="E12" i="17"/>
  <c r="BN26" i="16"/>
  <c r="BR167" i="16"/>
  <c r="BQ169" i="16"/>
  <c r="BP31" i="16"/>
  <c r="BO170" i="16"/>
  <c r="BP171" i="16"/>
  <c r="C16" i="17" s="1"/>
  <c r="BO27" i="16"/>
  <c r="BP168" i="16"/>
  <c r="BP164" i="16" s="1"/>
  <c r="BO30" i="16"/>
  <c r="BP179" i="16"/>
  <c r="BO176" i="16"/>
  <c r="BO29" i="16"/>
  <c r="BO164" i="16"/>
  <c r="D16" i="17" l="1"/>
  <c r="E16" i="17" s="1"/>
  <c r="C17" i="17"/>
  <c r="BO26" i="16"/>
  <c r="BR169" i="16"/>
  <c r="BQ31" i="16"/>
  <c r="BS167" i="16"/>
  <c r="G11" i="17"/>
  <c r="F12" i="17"/>
  <c r="BS165" i="16"/>
  <c r="BQ179" i="16"/>
  <c r="BP176" i="16"/>
  <c r="BP29" i="16"/>
  <c r="BQ168" i="16"/>
  <c r="BP30" i="16"/>
  <c r="BQ171" i="16"/>
  <c r="BP170" i="16"/>
  <c r="BP27" i="16"/>
  <c r="C6" i="17" s="1"/>
  <c r="BR166" i="16"/>
  <c r="BQ28" i="16"/>
  <c r="C24" i="17" l="1"/>
  <c r="C7" i="17"/>
  <c r="D6" i="17"/>
  <c r="D24" i="17" s="1"/>
  <c r="D17" i="17"/>
  <c r="BT165" i="16"/>
  <c r="BR179" i="16"/>
  <c r="BQ176" i="16"/>
  <c r="BQ29" i="16"/>
  <c r="BS166" i="16"/>
  <c r="BR28" i="16"/>
  <c r="BP26" i="16"/>
  <c r="H11" i="17"/>
  <c r="G12" i="17"/>
  <c r="BR171" i="16"/>
  <c r="BQ170" i="16"/>
  <c r="BQ27" i="16"/>
  <c r="BT167" i="16"/>
  <c r="F16" i="17"/>
  <c r="E17" i="17"/>
  <c r="BS169" i="16"/>
  <c r="BR31" i="16"/>
  <c r="BR168" i="16"/>
  <c r="BQ30" i="16"/>
  <c r="BQ164" i="16"/>
  <c r="D7" i="17" l="1"/>
  <c r="E6" i="17"/>
  <c r="E24" i="17" s="1"/>
  <c r="BR170" i="16"/>
  <c r="BS171" i="16"/>
  <c r="BR27" i="16"/>
  <c r="BT166" i="16"/>
  <c r="BS28" i="16"/>
  <c r="I11" i="17"/>
  <c r="H12" i="17"/>
  <c r="BS168" i="16"/>
  <c r="BR30" i="16"/>
  <c r="BS179" i="16"/>
  <c r="BR176" i="16"/>
  <c r="BR29" i="16"/>
  <c r="G16" i="17"/>
  <c r="F17" i="17"/>
  <c r="BT169" i="16"/>
  <c r="BS31" i="16"/>
  <c r="BU165" i="16"/>
  <c r="BU167" i="16"/>
  <c r="BQ26" i="16"/>
  <c r="BR164" i="16"/>
  <c r="E7" i="17" l="1"/>
  <c r="F6" i="17"/>
  <c r="G6" i="17" s="1"/>
  <c r="BT179" i="16"/>
  <c r="BS176" i="16"/>
  <c r="BS29" i="16"/>
  <c r="H16" i="17"/>
  <c r="G17" i="17"/>
  <c r="BV167" i="16"/>
  <c r="J11" i="17"/>
  <c r="I12" i="17"/>
  <c r="BT168" i="16"/>
  <c r="BS30" i="16"/>
  <c r="BU166" i="16"/>
  <c r="BT28" i="16"/>
  <c r="BV165" i="16"/>
  <c r="BS164" i="16"/>
  <c r="BR26" i="16"/>
  <c r="BT171" i="16"/>
  <c r="BS170" i="16"/>
  <c r="BS27" i="16"/>
  <c r="BU169" i="16"/>
  <c r="BT31" i="16"/>
  <c r="F7" i="17" l="1"/>
  <c r="F24" i="17"/>
  <c r="BV166" i="16"/>
  <c r="BU28" i="16"/>
  <c r="K11" i="17"/>
  <c r="J12" i="17"/>
  <c r="BU168" i="16"/>
  <c r="BT30" i="16"/>
  <c r="BV169" i="16"/>
  <c r="BU31" i="16"/>
  <c r="BS26" i="16"/>
  <c r="BW167" i="16"/>
  <c r="BU179" i="16"/>
  <c r="BT176" i="16"/>
  <c r="BT29" i="16"/>
  <c r="BU171" i="16"/>
  <c r="BT170" i="16"/>
  <c r="BT27" i="16"/>
  <c r="I16" i="17"/>
  <c r="H17" i="17"/>
  <c r="G24" i="17"/>
  <c r="H6" i="17"/>
  <c r="G7" i="17"/>
  <c r="BW165" i="16"/>
  <c r="BT164" i="16"/>
  <c r="BT26" i="16" l="1"/>
  <c r="BV171" i="16"/>
  <c r="BU170" i="16"/>
  <c r="BU27" i="16"/>
  <c r="BV179" i="16"/>
  <c r="BU176" i="16"/>
  <c r="BU29" i="16"/>
  <c r="BX167" i="16"/>
  <c r="BX165" i="16"/>
  <c r="BW169" i="16"/>
  <c r="BV31" i="16"/>
  <c r="I6" i="17"/>
  <c r="H24" i="17"/>
  <c r="H7" i="17"/>
  <c r="BV168" i="16"/>
  <c r="BU30" i="16"/>
  <c r="BU164" i="16"/>
  <c r="L11" i="17"/>
  <c r="K12" i="17"/>
  <c r="J16" i="17"/>
  <c r="I17" i="17"/>
  <c r="BW166" i="16"/>
  <c r="BV28" i="16"/>
  <c r="BX169" i="16" l="1"/>
  <c r="BW31" i="16"/>
  <c r="I24" i="17"/>
  <c r="J6" i="17"/>
  <c r="I7" i="17"/>
  <c r="BY165" i="16"/>
  <c r="K16" i="17"/>
  <c r="J17" i="17"/>
  <c r="BX166" i="16"/>
  <c r="BW28" i="16"/>
  <c r="BW179" i="16"/>
  <c r="BV176" i="16"/>
  <c r="BV29" i="16"/>
  <c r="BY167" i="16"/>
  <c r="BU26" i="16"/>
  <c r="M11" i="17"/>
  <c r="L12" i="17"/>
  <c r="BW171" i="16"/>
  <c r="BV170" i="16"/>
  <c r="BV27" i="16"/>
  <c r="BW168" i="16"/>
  <c r="BV30" i="16"/>
  <c r="BV164" i="16"/>
  <c r="BX179" i="16" l="1"/>
  <c r="BW176" i="16"/>
  <c r="BW29" i="16"/>
  <c r="BY166" i="16"/>
  <c r="BX28" i="16"/>
  <c r="L16" i="17"/>
  <c r="K17" i="17"/>
  <c r="BX168" i="16"/>
  <c r="BX164" i="16" s="1"/>
  <c r="BW30" i="16"/>
  <c r="BZ165" i="16"/>
  <c r="BV26" i="16"/>
  <c r="BX171" i="16"/>
  <c r="BW170" i="16"/>
  <c r="BW27" i="16"/>
  <c r="J24" i="17"/>
  <c r="K6" i="17"/>
  <c r="J7" i="17"/>
  <c r="N11" i="17"/>
  <c r="M12" i="17"/>
  <c r="BY169" i="16"/>
  <c r="BX31" i="16"/>
  <c r="BZ167" i="16"/>
  <c r="BW164" i="16"/>
  <c r="BW26" i="16" l="1"/>
  <c r="BY171" i="16"/>
  <c r="BX170" i="16"/>
  <c r="BX27" i="16"/>
  <c r="CA165" i="16"/>
  <c r="CB165" i="16" s="1"/>
  <c r="CC165" i="16" s="1"/>
  <c r="CA167" i="16"/>
  <c r="CB167" i="16" s="1"/>
  <c r="CC167" i="16" s="1"/>
  <c r="BY168" i="16"/>
  <c r="BX30" i="16"/>
  <c r="BZ169" i="16"/>
  <c r="BY31" i="16"/>
  <c r="M16" i="17"/>
  <c r="L17" i="17"/>
  <c r="O11" i="17"/>
  <c r="O12" i="17" s="1"/>
  <c r="N12" i="17"/>
  <c r="BZ166" i="16"/>
  <c r="BY28" i="16"/>
  <c r="K24" i="17"/>
  <c r="L6" i="17"/>
  <c r="K7" i="17"/>
  <c r="BY179" i="16"/>
  <c r="BX176" i="16"/>
  <c r="BX29" i="16"/>
  <c r="N16" i="17" l="1"/>
  <c r="M17" i="17"/>
  <c r="CA169" i="16"/>
  <c r="CB169" i="16" s="1"/>
  <c r="BZ31" i="16"/>
  <c r="K167" i="16" a="1"/>
  <c r="K167" i="16" s="1"/>
  <c r="BZ179" i="16"/>
  <c r="BY176" i="16"/>
  <c r="BY29" i="16"/>
  <c r="K165" i="16" a="1"/>
  <c r="K165" i="16" s="1"/>
  <c r="L24" i="17"/>
  <c r="M6" i="17"/>
  <c r="L7" i="17"/>
  <c r="BZ168" i="16"/>
  <c r="BY30" i="16"/>
  <c r="BX26" i="16"/>
  <c r="BY170" i="16"/>
  <c r="BZ171" i="16"/>
  <c r="BY27" i="16"/>
  <c r="CA166" i="16"/>
  <c r="CB166" i="16" s="1"/>
  <c r="CC166" i="16" s="1"/>
  <c r="CC28" i="16" s="1"/>
  <c r="BZ28" i="16"/>
  <c r="BY164" i="16"/>
  <c r="CB31" i="16" l="1"/>
  <c r="CC169" i="16"/>
  <c r="CC31" i="16" s="1"/>
  <c r="CB28" i="16"/>
  <c r="N6" i="17"/>
  <c r="M24" i="17"/>
  <c r="M7" i="17"/>
  <c r="CA179" i="16"/>
  <c r="CB179" i="16" s="1"/>
  <c r="CC179" i="16" s="1"/>
  <c r="BZ176" i="16"/>
  <c r="BZ29" i="16"/>
  <c r="BZ170" i="16"/>
  <c r="CA171" i="16"/>
  <c r="CB171" i="16" s="1"/>
  <c r="CC171" i="16" s="1"/>
  <c r="BZ27" i="16"/>
  <c r="CA31" i="16"/>
  <c r="K166" i="16" a="1"/>
  <c r="K166" i="16" s="1"/>
  <c r="CA28" i="16"/>
  <c r="BY26" i="16"/>
  <c r="O16" i="17"/>
  <c r="O17" i="17" s="1"/>
  <c r="N17" i="17"/>
  <c r="CA168" i="16"/>
  <c r="CB168" i="16" s="1"/>
  <c r="BZ30" i="16"/>
  <c r="BZ164" i="16"/>
  <c r="K31" i="16" l="1" a="1"/>
  <c r="K31" i="16" s="1"/>
  <c r="K169" i="16" a="1"/>
  <c r="K169" i="16" s="1"/>
  <c r="CC176" i="16"/>
  <c r="CC29" i="16"/>
  <c r="CC170" i="16"/>
  <c r="CC27" i="16"/>
  <c r="CB30" i="16"/>
  <c r="CC168" i="16"/>
  <c r="K168" i="16" s="1" a="1"/>
  <c r="K168" i="16" s="1"/>
  <c r="K164" i="16" s="1"/>
  <c r="K28" i="16" a="1"/>
  <c r="K28" i="16" s="1"/>
  <c r="BZ26" i="16"/>
  <c r="CB170" i="16"/>
  <c r="CB27" i="16"/>
  <c r="CB176" i="16"/>
  <c r="CB29" i="16"/>
  <c r="CB164" i="16"/>
  <c r="K179" i="16" a="1"/>
  <c r="K179" i="16" s="1"/>
  <c r="K176" i="16" s="1"/>
  <c r="CA176" i="16"/>
  <c r="CA29" i="16"/>
  <c r="CA170" i="16"/>
  <c r="K171" i="16" a="1"/>
  <c r="K171" i="16" s="1"/>
  <c r="K170" i="16" s="1"/>
  <c r="CA27" i="16"/>
  <c r="CA30" i="16"/>
  <c r="O6" i="17"/>
  <c r="N24" i="17"/>
  <c r="N7" i="17"/>
  <c r="CA164" i="16"/>
  <c r="CC30" i="16" l="1"/>
  <c r="CC26" i="16" s="1"/>
  <c r="CC164" i="16"/>
  <c r="K29" i="16" a="1"/>
  <c r="K29" i="16" s="1"/>
  <c r="CB26" i="16"/>
  <c r="CA26" i="16"/>
  <c r="K27" i="16" a="1"/>
  <c r="K27" i="16" s="1"/>
  <c r="O24" i="17"/>
  <c r="O7" i="17"/>
  <c r="K30" i="16" l="1" a="1"/>
  <c r="K30" i="16" s="1"/>
  <c r="K26"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tc={CDA070EE-B7A6-4666-85DB-3D1CF0D948AF}</author>
    <author>tc={F1D6360B-BC7F-40A7-B07C-0F4BD7F4A7E2}</author>
  </authors>
  <commentList>
    <comment ref="AC2" authorId="0" shapeId="0" xr:uid="{CDA070EE-B7A6-4666-85DB-3D1CF0D948AF}">
      <text>
        <t>[Threaded comment]
Your version of Excel allows you to read this threaded comment; however, any edits to it will get removed if the file is opened in a newer version of Excel. Learn more: https://go.microsoft.com/fwlink/?linkid=870924
Comment:
    Cost per 1000 impressions</t>
      </text>
    </comment>
    <comment ref="AJ2" authorId="1" shapeId="0" xr:uid="{F1D6360B-BC7F-40A7-B07C-0F4BD7F4A7E2}">
      <text>
        <t>[Threaded comment]
Your version of Excel allows you to read this threaded comment; however, any edits to it will get removed if the file is opened in a newer version of Excel. Learn more: https://go.microsoft.com/fwlink/?linkid=870924
Comment:
    What part of lead turned into customers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Beso Ortoidze</author>
  </authors>
  <commentList>
    <comment ref="E29" authorId="0" shapeId="0" xr:uid="{D86C6A21-2085-4D7B-810C-C953FA320C01}">
      <text>
        <r>
          <rPr>
            <b/>
            <sz val="9"/>
            <color indexed="81"/>
            <rFont val="Tahoma"/>
            <family val="2"/>
            <charset val="204"/>
          </rPr>
          <t>Beso Ortoidze:</t>
        </r>
        <r>
          <rPr>
            <sz val="9"/>
            <color indexed="81"/>
            <rFont val="Tahoma"/>
            <family val="2"/>
            <charset val="204"/>
          </rPr>
          <t xml:space="preserve">
პრობლემურია
</t>
        </r>
      </text>
    </comment>
    <comment ref="E30" authorId="0" shapeId="0" xr:uid="{26785B97-AE96-4C8B-A4AE-1512D3D9E551}">
      <text>
        <r>
          <rPr>
            <b/>
            <sz val="9"/>
            <color indexed="81"/>
            <rFont val="Tahoma"/>
            <family val="2"/>
            <charset val="204"/>
          </rPr>
          <t>Beso Ortoidze:</t>
        </r>
        <r>
          <rPr>
            <sz val="9"/>
            <color indexed="81"/>
            <rFont val="Tahoma"/>
            <family val="2"/>
            <charset val="204"/>
          </rPr>
          <t xml:space="preserve">
პრობლემურია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<sst xmlns="http://schemas.openxmlformats.org/spreadsheetml/2006/main" count="109383" uniqueCount="17750">
  <si>
    <t>farTi</t>
  </si>
  <si>
    <t>სარდაფი</t>
  </si>
  <si>
    <t>ს-1</t>
  </si>
  <si>
    <t>ს-2</t>
  </si>
  <si>
    <t>K-5-CP7</t>
  </si>
  <si>
    <t>დახურული ავტოსადგომი</t>
  </si>
  <si>
    <t>5-6</t>
  </si>
  <si>
    <t>K-5-CP11</t>
  </si>
  <si>
    <t>K-5-CP14</t>
  </si>
  <si>
    <t>K-5-CP15</t>
  </si>
  <si>
    <t>K-5-CP16</t>
  </si>
  <si>
    <t>K-5-CP17</t>
  </si>
  <si>
    <t>K-5-CP18</t>
  </si>
  <si>
    <t>K-5-CP19</t>
  </si>
  <si>
    <t>K-5-CP20</t>
  </si>
  <si>
    <t>K-5-CP21</t>
  </si>
  <si>
    <t>K-5-CP22</t>
  </si>
  <si>
    <t>K-5-CP25</t>
  </si>
  <si>
    <t>K-5-CP29</t>
  </si>
  <si>
    <t>K-5-CP30</t>
  </si>
  <si>
    <t>ს-3</t>
  </si>
  <si>
    <t>ს-8</t>
  </si>
  <si>
    <t>ს-9</t>
  </si>
  <si>
    <t>ს-10</t>
  </si>
  <si>
    <t>J-6-OP3</t>
  </si>
  <si>
    <t>6-3</t>
  </si>
  <si>
    <t>J-8-OP8</t>
  </si>
  <si>
    <t>8-8</t>
  </si>
  <si>
    <t>J-17-S7</t>
  </si>
  <si>
    <t>J-17-S8</t>
  </si>
  <si>
    <t>J-17-S9</t>
  </si>
  <si>
    <t>J-17-S10</t>
  </si>
  <si>
    <t>J-17-S11</t>
  </si>
  <si>
    <t>J-17-S12</t>
  </si>
  <si>
    <t>J-17-S13</t>
  </si>
  <si>
    <t>J-17-S15</t>
  </si>
  <si>
    <t>J-17-S19</t>
  </si>
  <si>
    <t>J-17-S20</t>
  </si>
  <si>
    <t>J-17-S22</t>
  </si>
  <si>
    <t>J-18-S7</t>
  </si>
  <si>
    <t>J-18-S8</t>
  </si>
  <si>
    <t>J-18-S9</t>
  </si>
  <si>
    <t>J-18-S16</t>
  </si>
  <si>
    <t>J-18-S17</t>
  </si>
  <si>
    <t>J-18-S18</t>
  </si>
  <si>
    <t>J-18-S19</t>
  </si>
  <si>
    <t>J-18-S20</t>
  </si>
  <si>
    <t>J-18-S22</t>
  </si>
  <si>
    <t>J-28-OP8</t>
  </si>
  <si>
    <t>28-8</t>
  </si>
  <si>
    <t>გიორგი როსტომაშვილი</t>
  </si>
  <si>
    <t>J-11-OP23</t>
  </si>
  <si>
    <t>11-23</t>
  </si>
  <si>
    <t>L-1</t>
  </si>
  <si>
    <t>L-1-1</t>
  </si>
  <si>
    <t>L-1-3</t>
  </si>
  <si>
    <t>L-1-4</t>
  </si>
  <si>
    <t>L-1-7</t>
  </si>
  <si>
    <t>L-1-10</t>
  </si>
  <si>
    <t>L-1-12</t>
  </si>
  <si>
    <t>L-1-C1</t>
  </si>
  <si>
    <t>L-1-C2</t>
  </si>
  <si>
    <t>L-1-C3</t>
  </si>
  <si>
    <t>L-1-C4</t>
  </si>
  <si>
    <t>L-1-OP4</t>
  </si>
  <si>
    <t>L-1-OP5</t>
  </si>
  <si>
    <t>L-1-OP6</t>
  </si>
  <si>
    <t>L-1-OP7</t>
  </si>
  <si>
    <t>L-1-OP8</t>
  </si>
  <si>
    <t>L-1-OP9</t>
  </si>
  <si>
    <t>L-1-OP10</t>
  </si>
  <si>
    <t>L-1-OP11</t>
  </si>
  <si>
    <t>L-1-OP12</t>
  </si>
  <si>
    <t>L-1-OP13</t>
  </si>
  <si>
    <t>L-1-OP14</t>
  </si>
  <si>
    <t>L-1-OP15</t>
  </si>
  <si>
    <t>L-1-OP16</t>
  </si>
  <si>
    <t>L-2</t>
  </si>
  <si>
    <t>L-2-1</t>
  </si>
  <si>
    <t>L-2-2</t>
  </si>
  <si>
    <t>L-2-3</t>
  </si>
  <si>
    <t>L-2-4</t>
  </si>
  <si>
    <t>L-2-6</t>
  </si>
  <si>
    <t>L-2-10</t>
  </si>
  <si>
    <t>L-2-13</t>
  </si>
  <si>
    <t>L-2-15</t>
  </si>
  <si>
    <t>L-2-16</t>
  </si>
  <si>
    <t>L-2-17</t>
  </si>
  <si>
    <t>S-1</t>
  </si>
  <si>
    <t>S-0-C1</t>
  </si>
  <si>
    <t>S-1-C1</t>
  </si>
  <si>
    <t>S-1-C3</t>
  </si>
  <si>
    <t>S-1-C4</t>
  </si>
  <si>
    <t>S-1-OP19</t>
  </si>
  <si>
    <t>1-19</t>
  </si>
  <si>
    <t>S-1-OP26</t>
  </si>
  <si>
    <t>1-26</t>
  </si>
  <si>
    <t>S-1-OP27</t>
  </si>
  <si>
    <t>1-27</t>
  </si>
  <si>
    <t>S-1-OP28</t>
  </si>
  <si>
    <t>1-28</t>
  </si>
  <si>
    <t>S-2</t>
  </si>
  <si>
    <t>S-2-OP17</t>
  </si>
  <si>
    <t>2-17</t>
  </si>
  <si>
    <t>S-2-OP20</t>
  </si>
  <si>
    <t>2-20</t>
  </si>
  <si>
    <t>S-3</t>
  </si>
  <si>
    <t>S-3-C1</t>
  </si>
  <si>
    <t>S-3-C2</t>
  </si>
  <si>
    <t>S-3-C3</t>
  </si>
  <si>
    <t>S-3-C4</t>
  </si>
  <si>
    <t>S-3-OP15</t>
  </si>
  <si>
    <t>S-3-OP16</t>
  </si>
  <si>
    <t>S-3-OP17</t>
  </si>
  <si>
    <t>S-3-OP18</t>
  </si>
  <si>
    <t>S-3-OP19</t>
  </si>
  <si>
    <t>S-3-OP20</t>
  </si>
  <si>
    <t>S-3-OP21</t>
  </si>
  <si>
    <t>S-3-OP22</t>
  </si>
  <si>
    <t>S-4</t>
  </si>
  <si>
    <t>S-4-OP2</t>
  </si>
  <si>
    <t>S-4-OP3</t>
  </si>
  <si>
    <t>S-4-OP4</t>
  </si>
  <si>
    <t>S-4-OP8</t>
  </si>
  <si>
    <t>S-4-OP9</t>
  </si>
  <si>
    <t>S-4-OP10</t>
  </si>
  <si>
    <t>S-4-OP11</t>
  </si>
  <si>
    <t>S-4-OP22</t>
  </si>
  <si>
    <t>S-4-OP23</t>
  </si>
  <si>
    <t>S-4-OP24</t>
  </si>
  <si>
    <t>S-5</t>
  </si>
  <si>
    <t>S-5-60</t>
  </si>
  <si>
    <t>S-5-OP1</t>
  </si>
  <si>
    <t>S-5-OP2</t>
  </si>
  <si>
    <t>S-5-OP3</t>
  </si>
  <si>
    <t>S-5-OP4</t>
  </si>
  <si>
    <t>S-5-OP5</t>
  </si>
  <si>
    <t>S-5-OP6</t>
  </si>
  <si>
    <t>S-5-OP7</t>
  </si>
  <si>
    <t>S-5-OP8</t>
  </si>
  <si>
    <t>S-5-OP9</t>
  </si>
  <si>
    <t>S-5-OP10</t>
  </si>
  <si>
    <t>S-5-OP11</t>
  </si>
  <si>
    <t>S-5-OP12</t>
  </si>
  <si>
    <t>S-5-OP13</t>
  </si>
  <si>
    <t>S-5-OP14</t>
  </si>
  <si>
    <t>S-5-OP15</t>
  </si>
  <si>
    <t>S-5-OP16</t>
  </si>
  <si>
    <t>S-5-OP17</t>
  </si>
  <si>
    <t>S-5-OP18</t>
  </si>
  <si>
    <t>S-5-OP19</t>
  </si>
  <si>
    <t>S-5-OP20</t>
  </si>
  <si>
    <t>S-5-OP21</t>
  </si>
  <si>
    <t>S-5-OP22</t>
  </si>
  <si>
    <t>S-5-OP23</t>
  </si>
  <si>
    <t>S-5-OP24</t>
  </si>
  <si>
    <t>S-6</t>
  </si>
  <si>
    <t>S-6-29A</t>
  </si>
  <si>
    <t>29A</t>
  </si>
  <si>
    <t>S-6-30</t>
  </si>
  <si>
    <t>S-6-60</t>
  </si>
  <si>
    <t>S-6-61</t>
  </si>
  <si>
    <t>S-6-62</t>
  </si>
  <si>
    <t>S-6-62A</t>
  </si>
  <si>
    <t>62A</t>
  </si>
  <si>
    <t>S-7</t>
  </si>
  <si>
    <t>S-7-2</t>
  </si>
  <si>
    <t>S-7-29</t>
  </si>
  <si>
    <t>S-7-30</t>
  </si>
  <si>
    <t>S-7-31</t>
  </si>
  <si>
    <t>S-7-32</t>
  </si>
  <si>
    <t>S-7-35</t>
  </si>
  <si>
    <t>S-7-61</t>
  </si>
  <si>
    <t>S-7-62</t>
  </si>
  <si>
    <t>S-7-64</t>
  </si>
  <si>
    <t>S-11</t>
  </si>
  <si>
    <t>S-11-1</t>
  </si>
  <si>
    <t>S-11-2</t>
  </si>
  <si>
    <t>S-11-3</t>
  </si>
  <si>
    <t>S-11-4</t>
  </si>
  <si>
    <t>S-11-5</t>
  </si>
  <si>
    <t>S-11-6</t>
  </si>
  <si>
    <t>S-11-7</t>
  </si>
  <si>
    <t>S-11-8</t>
  </si>
  <si>
    <t>S-11-9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</si>
  <si>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</si>
  <si>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</si>
  <si>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</si>
  <si>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</si>
  <si>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</si>
  <si>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</si>
  <si>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</si>
  <si>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</si>
  <si>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</si>
  <si>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</si>
  <si>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</si>
  <si>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</si>
  <si>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</si>
  <si>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</si>
  <si>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</si>
  <si>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</si>
  <si>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</si>
  <si>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</si>
  <si>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</si>
  <si>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</si>
  <si>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</si>
  <si>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</si>
  <si>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</si>
  <si>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</si>
  <si>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</si>
  <si>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</si>
  <si>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S-11-39</t>
  </si>
  <si>
    <t>S-11-40</t>
  </si>
  <si>
    <t>S-11-42</t>
  </si>
  <si>
    <t>S-11-43</t>
  </si>
  <si>
    <t>S-11-44</t>
  </si>
  <si>
    <t>S-11-45</t>
  </si>
  <si>
    <t>S-11-46</t>
  </si>
  <si>
    <t>S-11-48</t>
  </si>
  <si>
    <t>S-11-49</t>
  </si>
  <si>
    <t>S-11-50</t>
  </si>
  <si>
    <t>S-11-51</t>
  </si>
  <si>
    <t>S-11-52</t>
  </si>
  <si>
    <t>S-11-53</t>
  </si>
  <si>
    <t>S-11-54</t>
  </si>
  <si>
    <t>S-11-55</t>
  </si>
  <si>
    <t>S-11-56</t>
  </si>
  <si>
    <t>S-11-C1</t>
  </si>
  <si>
    <t>S-11-C2</t>
  </si>
  <si>
    <t>S-11-C3</t>
  </si>
  <si>
    <t>S-11-C4</t>
  </si>
  <si>
    <t>U-9</t>
  </si>
  <si>
    <t>U-9-32</t>
  </si>
  <si>
    <t>U-9-OP1</t>
  </si>
  <si>
    <t>9-1</t>
  </si>
  <si>
    <t>13,48</t>
  </si>
  <si>
    <t>U-9-OP2</t>
  </si>
  <si>
    <t>9-2</t>
  </si>
  <si>
    <t>U-9-OP3</t>
  </si>
  <si>
    <t>9-3</t>
  </si>
  <si>
    <t>U-9-OP4</t>
  </si>
  <si>
    <t>9-4</t>
  </si>
  <si>
    <t>13,53</t>
  </si>
  <si>
    <t>U-9-OP5</t>
  </si>
  <si>
    <t>9-5</t>
  </si>
  <si>
    <t>13,55</t>
  </si>
  <si>
    <t>U-9-OP6</t>
  </si>
  <si>
    <t>9-6</t>
  </si>
  <si>
    <t>U-9-OP7</t>
  </si>
  <si>
    <t>9-7</t>
  </si>
  <si>
    <t>U-9-OP8</t>
  </si>
  <si>
    <t>9-8</t>
  </si>
  <si>
    <t>U-9-OP9</t>
  </si>
  <si>
    <t>9-9</t>
  </si>
  <si>
    <t>U-9-OP10</t>
  </si>
  <si>
    <t>9-10</t>
  </si>
  <si>
    <t>U-9-OP11</t>
  </si>
  <si>
    <t>9-11</t>
  </si>
  <si>
    <t>U-9-OP12</t>
  </si>
  <si>
    <t>9-12</t>
  </si>
  <si>
    <t>U-9-OP13</t>
  </si>
  <si>
    <t>9-13</t>
  </si>
  <si>
    <t>U-9-OP14</t>
  </si>
  <si>
    <t>9-14</t>
  </si>
  <si>
    <t>U-9-OP15</t>
  </si>
  <si>
    <t>9-15</t>
  </si>
  <si>
    <t>U-9-OP16</t>
  </si>
  <si>
    <t>9-16</t>
  </si>
  <si>
    <t>U-9-OP17</t>
  </si>
  <si>
    <t>9-17</t>
  </si>
  <si>
    <t>27,50</t>
  </si>
  <si>
    <t>U-9-OP18</t>
  </si>
  <si>
    <t>9-18</t>
  </si>
  <si>
    <t>U-9-OP19</t>
  </si>
  <si>
    <t>9-19</t>
  </si>
  <si>
    <t>U-9-OP20</t>
  </si>
  <si>
    <t>9-20</t>
  </si>
  <si>
    <t>U-9-OP21</t>
  </si>
  <si>
    <t>9-21</t>
  </si>
  <si>
    <t>U-9-OP22</t>
  </si>
  <si>
    <t>9-22</t>
  </si>
  <si>
    <t>U-9-OP23</t>
  </si>
  <si>
    <t>9-23</t>
  </si>
  <si>
    <t>U-9-OP24</t>
  </si>
  <si>
    <t>9-24</t>
  </si>
  <si>
    <t>13,75</t>
  </si>
  <si>
    <t>U-10</t>
  </si>
  <si>
    <t>U-10-2</t>
  </si>
  <si>
    <t>U-10-3</t>
  </si>
  <si>
    <t>U-10-4</t>
  </si>
  <si>
    <t>U-10-6</t>
  </si>
  <si>
    <t>U-10-7</t>
  </si>
  <si>
    <t>U-10-15</t>
  </si>
  <si>
    <t>U-10-29</t>
  </si>
  <si>
    <t>U-10-30</t>
  </si>
  <si>
    <t>U-10-31</t>
  </si>
  <si>
    <t>U-10-32</t>
  </si>
  <si>
    <t>U-10-33</t>
  </si>
  <si>
    <t>U-10-34</t>
  </si>
  <si>
    <t>U-10-36</t>
  </si>
  <si>
    <t>U-10-37</t>
  </si>
  <si>
    <t>U-10-45</t>
  </si>
  <si>
    <t>U-10-47</t>
  </si>
  <si>
    <t>U-10-57</t>
  </si>
  <si>
    <t>U-10-59</t>
  </si>
  <si>
    <t>U-10-60</t>
  </si>
  <si>
    <t>K-5-CP2</t>
  </si>
  <si>
    <t>K-5-CP13</t>
  </si>
  <si>
    <t>K-1-CP6</t>
  </si>
  <si>
    <t>K-5-CP1</t>
  </si>
  <si>
    <t>S-1-OP29</t>
  </si>
  <si>
    <t>1-29</t>
  </si>
  <si>
    <t>S-2-OP18</t>
  </si>
  <si>
    <t>2-18</t>
  </si>
  <si>
    <t>S-2-OP19</t>
  </si>
  <si>
    <t>2-19</t>
  </si>
  <si>
    <t>S-2-OP21</t>
  </si>
  <si>
    <t>2-21</t>
  </si>
  <si>
    <t>S-3-OP7</t>
  </si>
  <si>
    <t>S-4-OP15</t>
  </si>
  <si>
    <t>S-4-OP20</t>
  </si>
  <si>
    <t>S-4-OP21</t>
  </si>
  <si>
    <t>S-5-31</t>
  </si>
  <si>
    <t>S-6-31</t>
  </si>
  <si>
    <t>U-10-OP1</t>
  </si>
  <si>
    <t>U-10-OP2</t>
  </si>
  <si>
    <t>U-10-OP3</t>
  </si>
  <si>
    <t>U-10-OP4</t>
  </si>
  <si>
    <t>U-10-OP5</t>
  </si>
  <si>
    <t>U-10-OP6</t>
  </si>
  <si>
    <t>U-10-OP7</t>
  </si>
  <si>
    <t>U-10-OP8</t>
  </si>
  <si>
    <t>U-10-OP9</t>
  </si>
  <si>
    <t>U-10-OP10</t>
  </si>
  <si>
    <t>U-10-OP11</t>
  </si>
  <si>
    <t>U-10-OP12</t>
  </si>
  <si>
    <t>U-10-OP13</t>
  </si>
  <si>
    <t>U-10-OP14</t>
  </si>
  <si>
    <t>U-10-OP15</t>
  </si>
  <si>
    <t>U-10-OP16</t>
  </si>
  <si>
    <t>U-10-OP17</t>
  </si>
  <si>
    <t>U-10-OP18</t>
  </si>
  <si>
    <t>U-10-OP19</t>
  </si>
  <si>
    <t>U-10-OP20</t>
  </si>
  <si>
    <t>U-10-OP21</t>
  </si>
  <si>
    <t>U-10-OP22</t>
  </si>
  <si>
    <t>U-10-OP23</t>
  </si>
  <si>
    <t>U-10-OP24</t>
  </si>
  <si>
    <t>1</t>
  </si>
  <si>
    <t>2</t>
  </si>
  <si>
    <t>3</t>
  </si>
  <si>
    <t>4</t>
  </si>
  <si>
    <t>5</t>
  </si>
  <si>
    <t>6</t>
  </si>
  <si>
    <t>7</t>
  </si>
  <si>
    <t>8</t>
  </si>
  <si>
    <t>9</t>
  </si>
  <si>
    <t>10</t>
  </si>
  <si>
    <t>11</t>
  </si>
  <si>
    <t>12</t>
  </si>
  <si>
    <t>13</t>
  </si>
  <si>
    <t>14</t>
  </si>
  <si>
    <t>15</t>
  </si>
  <si>
    <t>16</t>
  </si>
  <si>
    <t>17</t>
  </si>
  <si>
    <t>18</t>
  </si>
  <si>
    <t>19</t>
  </si>
  <si>
    <t>20</t>
  </si>
  <si>
    <t>21</t>
  </si>
  <si>
    <t>22</t>
  </si>
  <si>
    <t>23</t>
  </si>
  <si>
    <t>24</t>
  </si>
  <si>
    <t>L-3</t>
  </si>
  <si>
    <t>L-3-1</t>
  </si>
  <si>
    <t>L-3-2</t>
  </si>
  <si>
    <t>L-3-3</t>
  </si>
  <si>
    <t>L-3-4</t>
  </si>
  <si>
    <t>L-3-5</t>
  </si>
  <si>
    <t>L-3-6</t>
  </si>
  <si>
    <t>L-3-7</t>
  </si>
  <si>
    <t>L-3-8</t>
  </si>
  <si>
    <t>L-3-9</t>
  </si>
  <si>
    <t>L-3-10</t>
  </si>
  <si>
    <t>L-3-11</t>
  </si>
  <si>
    <t>L-3-13</t>
  </si>
  <si>
    <t>L-3-14</t>
  </si>
  <si>
    <t>L-3-15</t>
  </si>
  <si>
    <t>L-3-16</t>
  </si>
  <si>
    <t>L-3-17</t>
  </si>
  <si>
    <t>L-3-18</t>
  </si>
  <si>
    <t>L-3-19</t>
  </si>
  <si>
    <t>L-3-20</t>
  </si>
  <si>
    <t>L-3-21</t>
  </si>
  <si>
    <t>L-3-22</t>
  </si>
  <si>
    <t>L-3-23</t>
  </si>
  <si>
    <t>L-3-24</t>
  </si>
  <si>
    <t>L-3-25</t>
  </si>
  <si>
    <t>L-3-26</t>
  </si>
  <si>
    <t>L-3-27</t>
  </si>
  <si>
    <t>L-3-28</t>
  </si>
  <si>
    <t>პროექტი</t>
  </si>
  <si>
    <t>კორპუსი</t>
  </si>
  <si>
    <t>Zoho ID</t>
  </si>
  <si>
    <t>ფართის ტიპი</t>
  </si>
  <si>
    <t>ძველი #</t>
  </si>
  <si>
    <t>ახალი #</t>
  </si>
  <si>
    <t>შიდა ფართი</t>
  </si>
  <si>
    <t>აივანი</t>
  </si>
  <si>
    <t>ტერასა</t>
  </si>
  <si>
    <t>ჯამური ფართი</t>
  </si>
  <si>
    <t>ფასი</t>
  </si>
  <si>
    <t>ღირ-ბა</t>
  </si>
  <si>
    <t>საცხოვრებელი</t>
  </si>
  <si>
    <t>ღია ავტოსადგომი</t>
  </si>
  <si>
    <t>ჯიქია</t>
  </si>
  <si>
    <t>კიკვიძე</t>
  </si>
  <si>
    <t>ლისი</t>
  </si>
  <si>
    <t>სამგორი</t>
  </si>
  <si>
    <t>უნივერსიტეტი</t>
  </si>
  <si>
    <t>სტატუსი</t>
  </si>
  <si>
    <t>კლიენტი</t>
  </si>
  <si>
    <t>კომერციული</t>
  </si>
  <si>
    <t>თარიღი</t>
  </si>
  <si>
    <t>Available</t>
  </si>
  <si>
    <t>გაყიდვის თარიღი</t>
  </si>
  <si>
    <t>მიმდინარე ნაშთი</t>
  </si>
  <si>
    <t>Units</t>
  </si>
  <si>
    <r>
      <t>M</t>
    </r>
    <r>
      <rPr>
        <b/>
        <vertAlign val="superscript"/>
        <sz val="8"/>
        <color indexed="8"/>
        <rFont val="Calibri"/>
        <family val="2"/>
        <charset val="204"/>
      </rPr>
      <t>2</t>
    </r>
  </si>
  <si>
    <r>
      <t>M</t>
    </r>
    <r>
      <rPr>
        <vertAlign val="superscript"/>
        <sz val="8"/>
        <color indexed="8"/>
        <rFont val="Calibri"/>
        <family val="2"/>
        <charset val="204"/>
      </rPr>
      <t>2</t>
    </r>
  </si>
  <si>
    <t>საწყისი 
ნაშთი</t>
  </si>
  <si>
    <t>Total</t>
  </si>
  <si>
    <t>S-4-29</t>
  </si>
  <si>
    <t>ეკა გელაშვილი</t>
  </si>
  <si>
    <t>გიორგი მოდებაძე</t>
  </si>
  <si>
    <t>დავითი როზომაშვილი</t>
  </si>
  <si>
    <t>ნუცა კობიაშვილი-სალივან</t>
  </si>
  <si>
    <t>ანნა კაკალია</t>
  </si>
  <si>
    <t>თამაზ კვიჟინაძე</t>
  </si>
  <si>
    <t>ალეკსან მოსოიანი</t>
  </si>
  <si>
    <t>რუსტამ ქაზუმოვი</t>
  </si>
  <si>
    <t>გიორგი პიროიანი</t>
  </si>
  <si>
    <t>ლაშა ჩაკვეტაძე</t>
  </si>
  <si>
    <t>კოშკარ ჯეირანოვი</t>
  </si>
  <si>
    <t>ირაკლი ჯანაშვილი</t>
  </si>
  <si>
    <t>დავით მისურაძე</t>
  </si>
  <si>
    <t>აბდულა ჯეირანოვი</t>
  </si>
  <si>
    <t>ინგა რუხაძე</t>
  </si>
  <si>
    <t>გოჩა კამლაძე</t>
  </si>
  <si>
    <t>დიმიტრი მერაბიშვილი</t>
  </si>
  <si>
    <t>ვლადისლავ კოსტოვ</t>
  </si>
  <si>
    <t>გიორგი გვენეტაძე</t>
  </si>
  <si>
    <t>რაზმიკ ბადალიანი</t>
  </si>
  <si>
    <t>ლონდა ბერია</t>
  </si>
  <si>
    <t>ბექა კვარაცხელია</t>
  </si>
  <si>
    <t>გოჩა შველიძე</t>
  </si>
  <si>
    <t>ზვიად ჩახნაშვილი</t>
  </si>
  <si>
    <t>შპს ბურბერი</t>
  </si>
  <si>
    <t>შორენა ჩიჩუა</t>
  </si>
  <si>
    <t>ლიანა ფოცხვერაშვილი</t>
  </si>
  <si>
    <t>თეიმურაზ შონია</t>
  </si>
  <si>
    <t>ზაზა ნოზაძე</t>
  </si>
  <si>
    <t>ქეთევან ახალკაცი</t>
  </si>
  <si>
    <t>ინგა ჯანაშია</t>
  </si>
  <si>
    <t>დავით შევლიძე</t>
  </si>
  <si>
    <t>ალექსანდრ არარატიანი</t>
  </si>
  <si>
    <t>ავა გაჯიევა</t>
  </si>
  <si>
    <t>ამირან აბრამიშვილი</t>
  </si>
  <si>
    <t>გუსეინ ალიევი</t>
  </si>
  <si>
    <t>დურმიშხან მჟავანაძე</t>
  </si>
  <si>
    <t>ფახრათ ფაშაევი</t>
  </si>
  <si>
    <t>ბაქირ ალახვერდიევი</t>
  </si>
  <si>
    <t>დავით ხუნაშვილი</t>
  </si>
  <si>
    <t>მარიამ პენიცკა</t>
  </si>
  <si>
    <t>მაია დვალი</t>
  </si>
  <si>
    <t>მაგდა მაჭავარიანი</t>
  </si>
  <si>
    <t>თამარი ლიპარტელიანი</t>
  </si>
  <si>
    <t>გიორგი ხმელიძე</t>
  </si>
  <si>
    <t>ნატა ბაღაშვილი, ლია გვილავა</t>
  </si>
  <si>
    <t>დავით ცატავა</t>
  </si>
  <si>
    <t>ვლადისლავ შუსტოვ</t>
  </si>
  <si>
    <t>თამარა წითლიძე</t>
  </si>
  <si>
    <t>ნინო ხელაძე</t>
  </si>
  <si>
    <t>ნინო კუხიანიძე</t>
  </si>
  <si>
    <t>ეთერ აბრამიშვილი</t>
  </si>
  <si>
    <t>ნიკა ორთოიძე</t>
  </si>
  <si>
    <t>გოგა კორელი</t>
  </si>
  <si>
    <t>ალექსანდრე ბრელიძე</t>
  </si>
  <si>
    <t>ლევან ბასარია</t>
  </si>
  <si>
    <t>დავით ცხვარიაშვილი</t>
  </si>
  <si>
    <t>ავთანდილ სიხარულიძე</t>
  </si>
  <si>
    <t>პაატა კვესელავა</t>
  </si>
  <si>
    <t>სალომე ბარბაქაძე</t>
  </si>
  <si>
    <t>გივი ზუმბაძე</t>
  </si>
  <si>
    <t>მარიამ ზურაბაშვილი</t>
  </si>
  <si>
    <t>ნიკა ჩეკურაშვილი</t>
  </si>
  <si>
    <t>L-2-OP1</t>
  </si>
  <si>
    <t>ტარიელ მეძმარიაშვილი</t>
  </si>
  <si>
    <t>L-2-OP2</t>
  </si>
  <si>
    <t>თამარ გეგიძე</t>
  </si>
  <si>
    <t>L-2-OP3</t>
  </si>
  <si>
    <t>L-2-OP7</t>
  </si>
  <si>
    <t>L-2-OP10</t>
  </si>
  <si>
    <t>ლევან განუგრავა</t>
  </si>
  <si>
    <t>ელენე კალანდაძე</t>
  </si>
  <si>
    <t>ფატი რამიშვილი</t>
  </si>
  <si>
    <t>შპს ინტრაკო ნუტრიშენს</t>
  </si>
  <si>
    <t>ნიკოლოზ ჭელიძე</t>
  </si>
  <si>
    <t>ხათუნა ჩიტიშვილი</t>
  </si>
  <si>
    <t>იანარ კოკ</t>
  </si>
  <si>
    <t>თამარ ბახტაძე</t>
  </si>
  <si>
    <t>ირინე ნადარეიშვილი</t>
  </si>
  <si>
    <t>დიმიტრი პეუნოვ</t>
  </si>
  <si>
    <t>ნინო თალაკვაძე</t>
  </si>
  <si>
    <t>მიხაილ კრეჩინინ</t>
  </si>
  <si>
    <t>დავით ბარბაქაძე</t>
  </si>
  <si>
    <t>გიორგი კაჭახიძე</t>
  </si>
  <si>
    <t>ფატმან ბარჯაძე</t>
  </si>
  <si>
    <t>დარეჯან შათაშვილი</t>
  </si>
  <si>
    <t>J-17-S16</t>
  </si>
  <si>
    <t>გიორგი ბენდელიანი</t>
  </si>
  <si>
    <t>ლევან ჩალაური</t>
  </si>
  <si>
    <t>სოფიო ჩირგაძე</t>
  </si>
  <si>
    <t>S-12</t>
  </si>
  <si>
    <t>S-12-1</t>
  </si>
  <si>
    <t>S-12-2</t>
  </si>
  <si>
    <t>S-12-3</t>
  </si>
  <si>
    <t>S-12-4</t>
  </si>
  <si>
    <t>S-12-5</t>
  </si>
  <si>
    <t>S-12-6</t>
  </si>
  <si>
    <t>S-12-7</t>
  </si>
  <si>
    <t>S-12-8</t>
  </si>
  <si>
    <t>S-12-9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</si>
  <si>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</si>
  <si>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</si>
  <si>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</si>
  <si>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</si>
  <si>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</si>
  <si>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</si>
  <si>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</si>
  <si>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</si>
  <si>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</si>
  <si>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</si>
  <si>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</si>
  <si>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</si>
  <si>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</si>
  <si>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</si>
  <si>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</si>
  <si>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</si>
  <si>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</si>
  <si>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</si>
  <si>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</si>
  <si>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</si>
  <si>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</si>
  <si>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</si>
  <si>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</si>
  <si>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</si>
  <si>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</si>
  <si>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</si>
  <si>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</si>
  <si>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</si>
  <si>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</si>
  <si>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</si>
  <si>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</si>
  <si>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</si>
  <si>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</si>
  <si>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</si>
  <si>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</si>
  <si>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</si>
  <si>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</si>
  <si>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</si>
  <si>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</si>
  <si>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</si>
  <si>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</si>
  <si>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</si>
  <si>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</si>
  <si>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</si>
  <si>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</si>
  <si>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S-12-C1</t>
  </si>
  <si>
    <t>S-12-C2</t>
  </si>
  <si>
    <t>S-12-C3</t>
  </si>
  <si>
    <t>S-12-C4</t>
  </si>
  <si>
    <t>$</t>
  </si>
  <si>
    <t>Ave.Price</t>
  </si>
  <si>
    <t>ეკატერინე ჩხაიძე</t>
  </si>
  <si>
    <t>K-5</t>
  </si>
  <si>
    <t>მაია ბაქრაძე</t>
  </si>
  <si>
    <t>შალვა კვინიხიძე</t>
  </si>
  <si>
    <t>ფილიპ ბორმოტოვ</t>
  </si>
  <si>
    <t>დავით შავშიშვილი</t>
  </si>
  <si>
    <t>ლალი გოგიშვილი</t>
  </si>
  <si>
    <t>K-1</t>
  </si>
  <si>
    <t>სალომე შაქარაშვილი</t>
  </si>
  <si>
    <t>ქეთევან ასათიანი</t>
  </si>
  <si>
    <t>პოლ პოჰი</t>
  </si>
  <si>
    <t>L-2-OP5</t>
  </si>
  <si>
    <t>L-2-OP6</t>
  </si>
  <si>
    <t>L-2-OP9</t>
  </si>
  <si>
    <t>L-2-OP11</t>
  </si>
  <si>
    <t>L-2-OP13</t>
  </si>
  <si>
    <t>ირინა ნარჩემაშვილი</t>
  </si>
  <si>
    <t>სოფიო კოპალიანი</t>
  </si>
  <si>
    <t>შორენა ნონიაშვილი</t>
  </si>
  <si>
    <t>ელენა მიაგკიხ</t>
  </si>
  <si>
    <t>გიორგი მერაბიშვილი</t>
  </si>
  <si>
    <t>ქეთევან ინაშვილი</t>
  </si>
  <si>
    <t>მარიკა ეჯიბია</t>
  </si>
  <si>
    <t>მარინა ომიაძე</t>
  </si>
  <si>
    <t>მაია უთიაშვილი</t>
  </si>
  <si>
    <t>ნიკოლოზ ქვლივიძე</t>
  </si>
  <si>
    <t>იური კურილენკო</t>
  </si>
  <si>
    <t>ნათია მუმლაძე</t>
  </si>
  <si>
    <t>ნინო წვერავა</t>
  </si>
  <si>
    <t>სერგეი ბადალიანი</t>
  </si>
  <si>
    <t>პაველ ბაბასიანი</t>
  </si>
  <si>
    <t>ქრისტინე იობაშვილი</t>
  </si>
  <si>
    <t>რამაზ ჯიქია</t>
  </si>
  <si>
    <t>5-13</t>
  </si>
  <si>
    <t>ტატიანა ეფიმენკო, იური ეფიმენკო</t>
  </si>
  <si>
    <t>ცოტნე ჩიქოვანი</t>
  </si>
  <si>
    <t>თამარა წურწუმია</t>
  </si>
  <si>
    <t>ანა შენგელია</t>
  </si>
  <si>
    <t>კოკო ვილჩეს ალეხანდრო</t>
  </si>
  <si>
    <t>სერგეი კრმადჟიან</t>
  </si>
  <si>
    <t>ლაზარე ჭოველიძე</t>
  </si>
  <si>
    <t>თამარ მესარკიშვილი</t>
  </si>
  <si>
    <t>სოფიო ნატრიაშვილი</t>
  </si>
  <si>
    <t>ზურაბ ტიკარაძე</t>
  </si>
  <si>
    <t>ფეიმან ისაევი</t>
  </si>
  <si>
    <t>მარიამ ყიფიანი</t>
  </si>
  <si>
    <t>ქეთევან კანაშვილი</t>
  </si>
  <si>
    <t>ილია აღნიაშვილი</t>
  </si>
  <si>
    <t>ციალა ბერიკაშვილი</t>
  </si>
  <si>
    <t>ნიკა შონია</t>
  </si>
  <si>
    <t>მარიამ ოქროპირიძე</t>
  </si>
  <si>
    <t>ავთანდილ გეგენავა</t>
  </si>
  <si>
    <t>გაყიდვები</t>
  </si>
  <si>
    <t>სტოკი</t>
  </si>
  <si>
    <t>%</t>
  </si>
  <si>
    <t>პარკინგი</t>
  </si>
  <si>
    <t>ჯამი</t>
  </si>
  <si>
    <t>რა-ბა</t>
  </si>
  <si>
    <t>ღირებულება</t>
  </si>
  <si>
    <t>J-17-S14</t>
  </si>
  <si>
    <t>სალომე მახათაძე, ნინო მახათაძე</t>
  </si>
  <si>
    <t>დავით სუხიშვილი</t>
  </si>
  <si>
    <t>ხათუნა ლომიძე</t>
  </si>
  <si>
    <t>ანაჰიტ სარგსიან</t>
  </si>
  <si>
    <t>იზოლდა შავგულიძე</t>
  </si>
  <si>
    <t>დავიდ ვარტანიან</t>
  </si>
  <si>
    <t>სოსიკ ვარდანიან</t>
  </si>
  <si>
    <t>ვუსალ ასმაროვი</t>
  </si>
  <si>
    <t>პაპუნა მაღალაშვილი</t>
  </si>
  <si>
    <t>ნოშრევან მაღალდაძე</t>
  </si>
  <si>
    <t>გევორკ პეტიკიანი</t>
  </si>
  <si>
    <t>თამარ კურცხალია</t>
  </si>
  <si>
    <t>დარეჯან ქოზაშვილი</t>
  </si>
  <si>
    <t>ედუარდ ჯაგარიანი</t>
  </si>
  <si>
    <t>ნიკოლოზ ბაღათურია</t>
  </si>
  <si>
    <t>მირანდა ნადირაშვილი</t>
  </si>
  <si>
    <t>ალექსანდრე ქოიავა</t>
  </si>
  <si>
    <t>სილვა გუბასარიან</t>
  </si>
  <si>
    <t>სანდა ბემბეევა</t>
  </si>
  <si>
    <t>მაია ბუბულაშვილი</t>
  </si>
  <si>
    <t>დავით ქევხიშვილი</t>
  </si>
  <si>
    <t>ბაგრატ ვოსკანიანი</t>
  </si>
  <si>
    <t>გარიკ კირაკოსიანი</t>
  </si>
  <si>
    <t>ია ენუქიძე</t>
  </si>
  <si>
    <t>დავით ბაღაშვილი</t>
  </si>
  <si>
    <t>გიორგი ვახტანგაშვილი</t>
  </si>
  <si>
    <t>ალბერტ სააკოვი</t>
  </si>
  <si>
    <t>თამარ იდიძე</t>
  </si>
  <si>
    <t>თეა ჩადუნელი</t>
  </si>
  <si>
    <t>5-1</t>
  </si>
  <si>
    <t>5-2</t>
  </si>
  <si>
    <t>5-5</t>
  </si>
  <si>
    <t>5-7</t>
  </si>
  <si>
    <t>5-8</t>
  </si>
  <si>
    <t>5-9</t>
  </si>
  <si>
    <t>5-10</t>
  </si>
  <si>
    <t>5-11</t>
  </si>
  <si>
    <t>5-12</t>
  </si>
  <si>
    <t>5-14</t>
  </si>
  <si>
    <t>5-15</t>
  </si>
  <si>
    <t>5-16</t>
  </si>
  <si>
    <t>5-17</t>
  </si>
  <si>
    <t>5-18</t>
  </si>
  <si>
    <t>5-19</t>
  </si>
  <si>
    <t>5-20</t>
  </si>
  <si>
    <t>5-21</t>
  </si>
  <si>
    <t>5-22</t>
  </si>
  <si>
    <t>5-23</t>
  </si>
  <si>
    <t>5-24</t>
  </si>
  <si>
    <t>მარიამ ბუჩუკური</t>
  </si>
  <si>
    <t>ბესიკი ცხვედიანი</t>
  </si>
  <si>
    <t>დავით ტევონიანი</t>
  </si>
  <si>
    <t>თამაზ ნონიაშვილი</t>
  </si>
  <si>
    <t>იური ეფიმენკო</t>
  </si>
  <si>
    <t>ლია ქიმერიძე</t>
  </si>
  <si>
    <t>ხატია სიხარულიძე-ბურჭულაძე</t>
  </si>
  <si>
    <t>კნიაზ ატაშიანი</t>
  </si>
  <si>
    <t>ალიკა ინასარიძე</t>
  </si>
  <si>
    <t>არმენ ანტანოსიანი</t>
  </si>
  <si>
    <t>ინნა ვარპახოსვკაია</t>
  </si>
  <si>
    <t>ფრიდონ ობოლაშვილი</t>
  </si>
  <si>
    <t>ნინო ჭიკაიძე</t>
  </si>
  <si>
    <t>ნინო ჩუთლაშვილი</t>
  </si>
  <si>
    <t>გიგა მარტაშვილი</t>
  </si>
  <si>
    <t>გაგიკ ჯაგინიანი</t>
  </si>
  <si>
    <t>შოთა მებონია</t>
  </si>
  <si>
    <t>თამთა ჩუბინიძე</t>
  </si>
  <si>
    <t>შოღიკ ირიციან</t>
  </si>
  <si>
    <t>დავით უსტიაშვილი</t>
  </si>
  <si>
    <t>აშოტ ვოსკანიან</t>
  </si>
  <si>
    <t>ოთარი ნაცარაშვილი</t>
  </si>
  <si>
    <t>S-6-OP1</t>
  </si>
  <si>
    <t>S-6-OP2</t>
  </si>
  <si>
    <t>S-6-OP4</t>
  </si>
  <si>
    <t>S-6-OP5</t>
  </si>
  <si>
    <t>S-6-OP6</t>
  </si>
  <si>
    <t>S-6-OP7</t>
  </si>
  <si>
    <t>S-6-OP8</t>
  </si>
  <si>
    <t>S-6-OP9</t>
  </si>
  <si>
    <t>S-6-OP10</t>
  </si>
  <si>
    <t>S-6-OP11</t>
  </si>
  <si>
    <t>S-6-OP12</t>
  </si>
  <si>
    <t>S-6-OP13</t>
  </si>
  <si>
    <t>S-6-OP14</t>
  </si>
  <si>
    <t>S-6-OP15</t>
  </si>
  <si>
    <t>S-6-OP16</t>
  </si>
  <si>
    <t>S-6-OP17</t>
  </si>
  <si>
    <t>S-6-OP18</t>
  </si>
  <si>
    <t>S-6-OP19</t>
  </si>
  <si>
    <t>S-6-OP20</t>
  </si>
  <si>
    <t>S-6-OP21</t>
  </si>
  <si>
    <t>S-6-OP22</t>
  </si>
  <si>
    <t>S-6-OP23</t>
  </si>
  <si>
    <t>S-6-OP24</t>
  </si>
  <si>
    <t>სოფიო ავჟანტაძე</t>
  </si>
  <si>
    <t>გიორგი მდივანი</t>
  </si>
  <si>
    <t>ბექა ხელხელაური</t>
  </si>
  <si>
    <t>L-2-OP4</t>
  </si>
  <si>
    <t>L-2-OP8</t>
  </si>
  <si>
    <t>L-2-OP12</t>
  </si>
  <si>
    <t>L-2-OP14</t>
  </si>
  <si>
    <t>ნინო ბუჟგულაშვილი</t>
  </si>
  <si>
    <t>ქეთევან ინასარიძე</t>
  </si>
  <si>
    <t>რადიკ როტფულინ</t>
  </si>
  <si>
    <t>ლევან ბროძელი</t>
  </si>
  <si>
    <t>კირილ კლდიაშვილი</t>
  </si>
  <si>
    <t>მაია ლომაძე</t>
  </si>
  <si>
    <t>S-8-1</t>
  </si>
  <si>
    <t>S-8-2</t>
  </si>
  <si>
    <t>S-8-3</t>
  </si>
  <si>
    <t>S-8-4</t>
  </si>
  <si>
    <t>S-8-5</t>
  </si>
  <si>
    <t>S-8-6</t>
  </si>
  <si>
    <t>S-8-7</t>
  </si>
  <si>
    <t>S-8-8</t>
  </si>
  <si>
    <t>S-8-9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</si>
  <si>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</si>
  <si>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</si>
  <si>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</si>
  <si>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</si>
  <si>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</si>
  <si>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</si>
  <si>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</si>
  <si>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</si>
  <si>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</si>
  <si>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</si>
  <si>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</si>
  <si>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</si>
  <si>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</si>
  <si>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</si>
  <si>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</si>
  <si>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</si>
  <si>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</si>
  <si>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</si>
  <si>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</si>
  <si>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</si>
  <si>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</si>
  <si>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</si>
  <si>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</si>
  <si>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</si>
  <si>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</si>
  <si>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</si>
  <si>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</si>
  <si>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</si>
  <si>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</si>
  <si>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</si>
  <si>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</si>
  <si>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</si>
  <si>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</si>
  <si>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</si>
  <si>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</si>
  <si>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</si>
  <si>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</si>
  <si>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</si>
  <si>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</si>
  <si>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</si>
  <si>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</si>
  <si>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</si>
  <si>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</si>
  <si>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</si>
  <si>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</si>
  <si>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</si>
  <si>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</si>
  <si>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</si>
  <si>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</si>
  <si>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</si>
  <si>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</si>
  <si>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</si>
  <si>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</si>
  <si>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</si>
  <si>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</si>
  <si>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</si>
  <si>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</si>
  <si>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</si>
  <si>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</si>
  <si>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</si>
  <si>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</si>
  <si>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</si>
  <si>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</si>
  <si>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</si>
  <si>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</si>
  <si>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</si>
  <si>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</si>
  <si>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</si>
  <si>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</si>
  <si>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</si>
  <si>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</si>
  <si>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</si>
  <si>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</si>
  <si>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</si>
  <si>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</si>
  <si>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</si>
  <si>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</si>
  <si>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</si>
  <si>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</si>
  <si>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</si>
  <si>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</si>
  <si>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</si>
  <si>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</si>
  <si>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</si>
  <si>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</si>
  <si>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</si>
  <si>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</si>
  <si>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</si>
  <si>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</si>
  <si>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</si>
  <si>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</si>
  <si>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</si>
  <si>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</si>
  <si>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</si>
  <si>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</si>
  <si>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</si>
  <si>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S-6-OP3</t>
  </si>
  <si>
    <t>S-7-OP1</t>
  </si>
  <si>
    <t>S-7-OP2</t>
  </si>
  <si>
    <t>S-7-OP3</t>
  </si>
  <si>
    <t>S-7-OP4</t>
  </si>
  <si>
    <t>S-7-OP5</t>
  </si>
  <si>
    <t>S-7-OP6</t>
  </si>
  <si>
    <t>S-7-OP7</t>
  </si>
  <si>
    <t>S-7-OP8</t>
  </si>
  <si>
    <t>S-7-OP9</t>
  </si>
  <si>
    <t>S-7-OP10</t>
  </si>
  <si>
    <t>S-7-OP11</t>
  </si>
  <si>
    <t>S-7-OP12</t>
  </si>
  <si>
    <t>S-7-OP13</t>
  </si>
  <si>
    <t>S-7-OP14</t>
  </si>
  <si>
    <t>S-7-OP15</t>
  </si>
  <si>
    <t>S-7-OP16</t>
  </si>
  <si>
    <t>S-7-OP17</t>
  </si>
  <si>
    <t>S-7-OP18</t>
  </si>
  <si>
    <t>S-7-OP19</t>
  </si>
  <si>
    <t>S-7-OP20</t>
  </si>
  <si>
    <t>S-7-OP21</t>
  </si>
  <si>
    <t>S-7-OP22</t>
  </si>
  <si>
    <t>S-7-OP23</t>
  </si>
  <si>
    <t>S-7-OP24</t>
  </si>
  <si>
    <t>U-8</t>
  </si>
  <si>
    <t>U-8-1</t>
  </si>
  <si>
    <t>U-8-2</t>
  </si>
  <si>
    <t>U-8-3</t>
  </si>
  <si>
    <t>U-8-4</t>
  </si>
  <si>
    <t>U-8-5</t>
  </si>
  <si>
    <t>U-8-6</t>
  </si>
  <si>
    <t>U-8-7</t>
  </si>
  <si>
    <t>U-8-8</t>
  </si>
  <si>
    <t>U-8-9</t>
  </si>
  <si>
    <t>U-8-10</t>
  </si>
  <si>
    <t>U-8-11</t>
  </si>
  <si>
    <t>U-8-12</t>
  </si>
  <si>
    <t>U-8-13</t>
  </si>
  <si>
    <t>U-8-14</t>
  </si>
  <si>
    <t>U-8-15</t>
  </si>
  <si>
    <t>U-8-16</t>
  </si>
  <si>
    <t>U-8-17</t>
  </si>
  <si>
    <t>U-8-18</t>
  </si>
  <si>
    <t>U-8-19</t>
  </si>
  <si>
    <t>U-8-20</t>
  </si>
  <si>
    <t>U-8-21</t>
  </si>
  <si>
    <t>U-8-22</t>
  </si>
  <si>
    <t>U-8-23</t>
  </si>
  <si>
    <t>U-8-24</t>
  </si>
  <si>
    <t>U-8-25</t>
  </si>
  <si>
    <t>U-8-26</t>
  </si>
  <si>
    <t>U-8-27</t>
  </si>
  <si>
    <t>U-8-28</t>
  </si>
  <si>
    <t>U-8-29</t>
  </si>
  <si>
    <t>U-8-30</t>
  </si>
  <si>
    <t>U-8-31</t>
  </si>
  <si>
    <t>U-8-32</t>
  </si>
  <si>
    <t>U-8-33</t>
  </si>
  <si>
    <t>U-8-34</t>
  </si>
  <si>
    <t>U-8-35</t>
  </si>
  <si>
    <t>U-8-36</t>
  </si>
  <si>
    <t>U-8-37</t>
  </si>
  <si>
    <t>U-8-38</t>
  </si>
  <si>
    <t>U-8-39</t>
  </si>
  <si>
    <t>U-8-40</t>
  </si>
  <si>
    <t>U-8-41</t>
  </si>
  <si>
    <t>U-8-42</t>
  </si>
  <si>
    <t>U-8-43</t>
  </si>
  <si>
    <t>U-8-44</t>
  </si>
  <si>
    <t>U-8-45</t>
  </si>
  <si>
    <t>U-8-46</t>
  </si>
  <si>
    <t>U-8-47</t>
  </si>
  <si>
    <t>U-8-48</t>
  </si>
  <si>
    <t>U-8-49</t>
  </si>
  <si>
    <t>U-8-50</t>
  </si>
  <si>
    <t>U-8-51</t>
  </si>
  <si>
    <t>U-8-52</t>
  </si>
  <si>
    <t>U-8-53</t>
  </si>
  <si>
    <t>U-8-54</t>
  </si>
  <si>
    <t>U-8-55</t>
  </si>
  <si>
    <t>U-8-56</t>
  </si>
  <si>
    <t>U-8-57</t>
  </si>
  <si>
    <t>U-8-58</t>
  </si>
  <si>
    <t>U-8-59</t>
  </si>
  <si>
    <t>U-8-60</t>
  </si>
  <si>
    <t>U-8-61</t>
  </si>
  <si>
    <t>U-8-62</t>
  </si>
  <si>
    <t>U-8-63</t>
  </si>
  <si>
    <t>U-8-64</t>
  </si>
  <si>
    <t>U-8-65</t>
  </si>
  <si>
    <t>U-8-66</t>
  </si>
  <si>
    <t>U-8-67</t>
  </si>
  <si>
    <t>U-8-68</t>
  </si>
  <si>
    <t>U-8-69</t>
  </si>
  <si>
    <t>U-8-70</t>
  </si>
  <si>
    <t>U-8-71</t>
  </si>
  <si>
    <t>U-8-72</t>
  </si>
  <si>
    <t>U-8-73</t>
  </si>
  <si>
    <t>U-8-74</t>
  </si>
  <si>
    <t>U-8-75</t>
  </si>
  <si>
    <t>U-8-76</t>
  </si>
  <si>
    <t>U-8-77</t>
  </si>
  <si>
    <t>U-8-78</t>
  </si>
  <si>
    <t>U-8-79</t>
  </si>
  <si>
    <t>U-8-80</t>
  </si>
  <si>
    <t>U-8-81</t>
  </si>
  <si>
    <t>U-8-82</t>
  </si>
  <si>
    <t>U-8-83</t>
  </si>
  <si>
    <t>U-8-84</t>
  </si>
  <si>
    <t>U-8-85</t>
  </si>
  <si>
    <t>U-8-86</t>
  </si>
  <si>
    <t>U-8-87</t>
  </si>
  <si>
    <t>U-8-88</t>
  </si>
  <si>
    <t>U-8-89</t>
  </si>
  <si>
    <t>U-8-90</t>
  </si>
  <si>
    <t>U-8-91</t>
  </si>
  <si>
    <t>U-8-92</t>
  </si>
  <si>
    <t>U-8-93</t>
  </si>
  <si>
    <t>U-8-94</t>
  </si>
  <si>
    <t>U-8-95</t>
  </si>
  <si>
    <t>U-8-96</t>
  </si>
  <si>
    <t>U-8-97</t>
  </si>
  <si>
    <t>U-8-98</t>
  </si>
  <si>
    <t>U-8-99</t>
  </si>
  <si>
    <t>ნინა დუნდუა</t>
  </si>
  <si>
    <t>L-4</t>
  </si>
  <si>
    <t>L-4-1</t>
  </si>
  <si>
    <t>L-4-2</t>
  </si>
  <si>
    <t>L-4-3</t>
  </si>
  <si>
    <t>L-4-4</t>
  </si>
  <si>
    <t>L-4-5</t>
  </si>
  <si>
    <t>L-4-6</t>
  </si>
  <si>
    <t>L-4-7</t>
  </si>
  <si>
    <t>L-4-8</t>
  </si>
  <si>
    <t>L-4-9</t>
  </si>
  <si>
    <t>L-4-10</t>
  </si>
  <si>
    <t>L-4-11</t>
  </si>
  <si>
    <t>L-4-12</t>
  </si>
  <si>
    <t>L-4-13</t>
  </si>
  <si>
    <t>L-4-14</t>
  </si>
  <si>
    <t>L-4-15</t>
  </si>
  <si>
    <t>L-4-16</t>
  </si>
  <si>
    <t>L-4-17</t>
  </si>
  <si>
    <t>L-4-18</t>
  </si>
  <si>
    <t>L-4-19</t>
  </si>
  <si>
    <t>L-4-20</t>
  </si>
  <si>
    <t>L-4-21</t>
  </si>
  <si>
    <t>L-4-22</t>
  </si>
  <si>
    <t>L-4-23</t>
  </si>
  <si>
    <t>L-4-24</t>
  </si>
  <si>
    <t>L-4-25</t>
  </si>
  <si>
    <t>L-4-26</t>
  </si>
  <si>
    <t>L-4-27</t>
  </si>
  <si>
    <t>L-4-28</t>
  </si>
  <si>
    <t>L-4-29</t>
  </si>
  <si>
    <t>L-4-30</t>
  </si>
  <si>
    <t>L-4-31</t>
  </si>
  <si>
    <t>L-4-32</t>
  </si>
  <si>
    <t>L-4-33</t>
  </si>
  <si>
    <t>L-4-34</t>
  </si>
  <si>
    <t>L-4-35</t>
  </si>
  <si>
    <t>L-4-36</t>
  </si>
  <si>
    <t>L-4-37</t>
  </si>
  <si>
    <t>L-4-38</t>
  </si>
  <si>
    <t>L-4-39</t>
  </si>
  <si>
    <t>L-4-40</t>
  </si>
  <si>
    <t>L-4-41</t>
  </si>
  <si>
    <t>L-4-42</t>
  </si>
  <si>
    <t>L-4-43</t>
  </si>
  <si>
    <t>L-4-44</t>
  </si>
  <si>
    <t>L-4-45</t>
  </si>
  <si>
    <t>L-4-46</t>
  </si>
  <si>
    <t>L-4-47</t>
  </si>
  <si>
    <t>L-4-48</t>
  </si>
  <si>
    <t>ლილე ონიანი</t>
  </si>
  <si>
    <t>გიორგი ციტაიშვილი</t>
  </si>
  <si>
    <t>მარინა ბენაშვილი</t>
  </si>
  <si>
    <t>თამთა ხოლუაშვილი</t>
  </si>
  <si>
    <t>თამარ ჯიბუტი</t>
  </si>
  <si>
    <t>ნიკიტა კოვილინ</t>
  </si>
  <si>
    <t>ანა ნიკოლაიშვილი</t>
  </si>
  <si>
    <t>ნუკრი ვაჩეიშვილი</t>
  </si>
  <si>
    <t>ია შაშვიაშვილი</t>
  </si>
  <si>
    <t>ხატია დიღმელაშვილი</t>
  </si>
  <si>
    <t>ევგენი კასემირიდი</t>
  </si>
  <si>
    <t>რობერტი მურადიანი</t>
  </si>
  <si>
    <t>მარეხი დიასამიძე-ჯვარიძე</t>
  </si>
  <si>
    <t>ხაიალ დემურჩიანი</t>
  </si>
  <si>
    <t>ჯუანშერ კაპანაძე</t>
  </si>
  <si>
    <t>სონა ბაბაიან</t>
  </si>
  <si>
    <t>ირმა ჭიჭინაძე</t>
  </si>
  <si>
    <t>ჰაიკ ოვანისიან</t>
  </si>
  <si>
    <t>ინგა ბაგდასარიანი</t>
  </si>
  <si>
    <t>ალექსი წივილაშვილი</t>
  </si>
  <si>
    <t>არმენ ხაჩატურიან</t>
  </si>
  <si>
    <t>ია გაბეხაძე</t>
  </si>
  <si>
    <t>ვარუჟან სალვარიან</t>
  </si>
  <si>
    <t>ნიამადდინ ისკანდაროვი</t>
  </si>
  <si>
    <t>აისუ აბდულაევა</t>
  </si>
  <si>
    <t>ნინო ილაშვილი</t>
  </si>
  <si>
    <t>გია ტალახაძე</t>
  </si>
  <si>
    <t>ვიგენი ვართანოვი</t>
  </si>
  <si>
    <t>გაიანე ხალხატიანი</t>
  </si>
  <si>
    <t>მარინა სიმონიანი</t>
  </si>
  <si>
    <t>ლოღმან ასტანოვი</t>
  </si>
  <si>
    <t>პიტერ საად აბდელმალეკ აბდალლაჰ</t>
  </si>
  <si>
    <t>ლევან გელაშვილი</t>
  </si>
  <si>
    <t>ომარი ცაავა</t>
  </si>
  <si>
    <t>მიხეილ შავგულიძე</t>
  </si>
  <si>
    <t>მალხაზ ჯოლოგუა</t>
  </si>
  <si>
    <t>ეკატერინე გალუაშვილი</t>
  </si>
  <si>
    <t>თეონა ფილაური</t>
  </si>
  <si>
    <t>შოთა ჩაჩხიანი</t>
  </si>
  <si>
    <t>ნინო ჩხაიძე</t>
  </si>
  <si>
    <t>გიორგი კვაშილავა</t>
  </si>
  <si>
    <t>თეონა ყუფუნია</t>
  </si>
  <si>
    <t>ლევან შალიკაშვილი</t>
  </si>
  <si>
    <t>ინტიგამ მურადოვი</t>
  </si>
  <si>
    <t>სიმონ ალაგარდაშვილი</t>
  </si>
  <si>
    <t>აკაკი რაზმაძე</t>
  </si>
  <si>
    <t>ბარბორა ლაშხი</t>
  </si>
  <si>
    <t>ელენე გელიტაშვილი</t>
  </si>
  <si>
    <t>უჩა მაისურაძე</t>
  </si>
  <si>
    <t>ლიკა აბაშიძე</t>
  </si>
  <si>
    <t>სოფიო მიქაბერიძე</t>
  </si>
  <si>
    <t>ნათია სალლერ</t>
  </si>
  <si>
    <t>მანანა ლეკიაშვილი</t>
  </si>
  <si>
    <t>ნინო რაზმაძე</t>
  </si>
  <si>
    <t>ლაშა გაბელაია</t>
  </si>
  <si>
    <t>იური აცეროვ</t>
  </si>
  <si>
    <t>ჯაბა ესიტაშვილი</t>
  </si>
  <si>
    <t>ნიკა ჩუბინიძე</t>
  </si>
  <si>
    <t>იგიტ უსტიანი</t>
  </si>
  <si>
    <t>ანნა კუხალეიშვილი</t>
  </si>
  <si>
    <t>ჰამლეტ რუსიშვილი</t>
  </si>
  <si>
    <t>კახა სომხიშვილი</t>
  </si>
  <si>
    <t>ნაილი ბარბაქაძე</t>
  </si>
  <si>
    <t>ნანა ეძგვერაძე</t>
  </si>
  <si>
    <t>ალბერტ ვართანიან</t>
  </si>
  <si>
    <t>თორნიკე ჭიჭიაშვილი</t>
  </si>
  <si>
    <t>ნურლან მამედოვი</t>
  </si>
  <si>
    <t>მამუკა ნადიბაიძე</t>
  </si>
  <si>
    <t>შოთა მაჩიტიძე</t>
  </si>
  <si>
    <t>დილარა ხიდიროვა</t>
  </si>
  <si>
    <t>ჟანა კლდიაშვილი</t>
  </si>
  <si>
    <t>ნინო წერეთელი</t>
  </si>
  <si>
    <t>თამარა ელანიძე</t>
  </si>
  <si>
    <t>თორნიკე ბეგიაშვილი</t>
  </si>
  <si>
    <t>თამარა დოღონაძე</t>
  </si>
  <si>
    <t>ანაიდ აბელიან</t>
  </si>
  <si>
    <t>გიორგი ბაციკაძე</t>
  </si>
  <si>
    <t>ელენა კრუჩინინა</t>
  </si>
  <si>
    <t>ინტიკამ ბადალოვი</t>
  </si>
  <si>
    <t>ეიუბ კულიევ</t>
  </si>
  <si>
    <t>რომან ივანიძე</t>
  </si>
  <si>
    <t>ზულფუგარ ბადალოვი</t>
  </si>
  <si>
    <t>მარია ქარდავა</t>
  </si>
  <si>
    <t>ნინო მარიამიძე</t>
  </si>
  <si>
    <t>ნიკოლოზ გრძელიძე</t>
  </si>
  <si>
    <t>ნინო ბაქარაშვილი</t>
  </si>
  <si>
    <t>რევაზ ბესელაშვილი</t>
  </si>
  <si>
    <t>გიორგი სარიშვილი</t>
  </si>
  <si>
    <t>იუსუფ აივაზოვი</t>
  </si>
  <si>
    <t>ანნა ბუაძე</t>
  </si>
  <si>
    <t>ნათია არჩვაძე</t>
  </si>
  <si>
    <t>ამირან გაბელაია</t>
  </si>
  <si>
    <t>შპს გრინ ლენდ ინთერნეშენალ ქომფანი</t>
  </si>
  <si>
    <t>ილგარ ამიდოვი</t>
  </si>
  <si>
    <t>ნათია ბიბილეიშვილი</t>
  </si>
  <si>
    <t>ფარიდეჰ კარგარბიდეჰ</t>
  </si>
  <si>
    <t>პეტრე ხუციშვილი</t>
  </si>
  <si>
    <t>გულნარა ლორთქიფანიძე</t>
  </si>
  <si>
    <t>დავით მინაძე</t>
  </si>
  <si>
    <t>როსტომ ტალახაძე</t>
  </si>
  <si>
    <t>გურამ გოგიშვილი</t>
  </si>
  <si>
    <t>ზაზა ხოფერია</t>
  </si>
  <si>
    <t>აი სი არ</t>
  </si>
  <si>
    <t>გიორგი ხარაიშვილი</t>
  </si>
  <si>
    <t>თენგიზ ხარებავა</t>
  </si>
  <si>
    <t>მარინე ლომიძე</t>
  </si>
  <si>
    <t>რაჩო გახარია</t>
  </si>
  <si>
    <t>იური პარონიანი</t>
  </si>
  <si>
    <t>დარეჯან ინასარიძე</t>
  </si>
  <si>
    <t>თამარა თაბაგარი</t>
  </si>
  <si>
    <t>ნიაზ მამედოვი</t>
  </si>
  <si>
    <t>ადილე ნასიბოვა</t>
  </si>
  <si>
    <t>ეთერ ხარიტონაშვილი</t>
  </si>
  <si>
    <t>მადად ისმაილოვი</t>
  </si>
  <si>
    <t>ლევან თვაური</t>
  </si>
  <si>
    <t>ელსაიედ იუსსეფ</t>
  </si>
  <si>
    <t>შპს ექსო სამგორი ჰაუზ 1</t>
  </si>
  <si>
    <t>ირაკლი მინაშვილი</t>
  </si>
  <si>
    <t>მარიამ ქოჩლაძე, ნიკა აბაზაშვილი</t>
  </si>
  <si>
    <t>თინათინ კილაძე</t>
  </si>
  <si>
    <t>ლუკა შენგელია</t>
  </si>
  <si>
    <t>გიორგი კოპალიანი</t>
  </si>
  <si>
    <t>ზურაბ ზურაშვილი, თეა პაპელიშვილი</t>
  </si>
  <si>
    <t>გიორგი ონიანი</t>
  </si>
  <si>
    <t>სალომე შუკვანი</t>
  </si>
  <si>
    <t>ვალერია კარდაშ</t>
  </si>
  <si>
    <t>პაატა ლაშხია</t>
  </si>
  <si>
    <t>გურამ ბერიძე</t>
  </si>
  <si>
    <t>S-9</t>
  </si>
  <si>
    <t>S-9-10</t>
  </si>
  <si>
    <t>S-9-11</t>
  </si>
  <si>
    <t>S-9-12</t>
  </si>
  <si>
    <t>S-9-23</t>
  </si>
  <si>
    <t>S-9-26</t>
  </si>
  <si>
    <t>S-9-27</t>
  </si>
  <si>
    <t>S-9-37</t>
  </si>
  <si>
    <t>S-9-42</t>
  </si>
  <si>
    <t>S-9-49</t>
  </si>
  <si>
    <t>S-9-51</t>
  </si>
  <si>
    <t>S-9-53</t>
  </si>
  <si>
    <t>S-9-55</t>
  </si>
  <si>
    <t>S-9-57</t>
  </si>
  <si>
    <t>S-9-58</t>
  </si>
  <si>
    <t>ნინო ლონდარიძე</t>
  </si>
  <si>
    <t>არტურ იოლჩიან</t>
  </si>
  <si>
    <t>სალომე გიორგაძე</t>
  </si>
  <si>
    <t>დენის საზონოვ</t>
  </si>
  <si>
    <t>ირმა აჩუაშვილი</t>
  </si>
  <si>
    <t>ოთარ თედიაშვილი</t>
  </si>
  <si>
    <t>შალვა დემეტრაშვილი</t>
  </si>
  <si>
    <t>ირმა დვალი</t>
  </si>
  <si>
    <t>ნიკა ოთარაშვილი</t>
  </si>
  <si>
    <t>L-4-23a</t>
  </si>
  <si>
    <t>23a</t>
  </si>
  <si>
    <t>თამთა მარიდაშვილი</t>
  </si>
  <si>
    <t>გიორგი მორგოშია</t>
  </si>
  <si>
    <t>ლევან ხელაძე</t>
  </si>
  <si>
    <t>მარგარიტა ბოტკოველი</t>
  </si>
  <si>
    <t>შპს დ-მ</t>
  </si>
  <si>
    <t>ლევან ლომიძე</t>
  </si>
  <si>
    <t>თორნიკე ძაგნიძე</t>
  </si>
  <si>
    <t>ნინო ჯებაშვილი</t>
  </si>
  <si>
    <t>მარიამ კვერნაძე, თევდორე მაყაშვილი</t>
  </si>
  <si>
    <t>რობიზონ მეზვრიშვილი</t>
  </si>
  <si>
    <t>S-9-1</t>
  </si>
  <si>
    <t>S-9-2</t>
  </si>
  <si>
    <t>S-9-3</t>
  </si>
  <si>
    <t>S-9-4</t>
  </si>
  <si>
    <t>S-9-5</t>
  </si>
  <si>
    <t>S-9-6</t>
  </si>
  <si>
    <t>S-9-7</t>
  </si>
  <si>
    <t>S-9-8</t>
  </si>
  <si>
    <t>S-9-9</t>
  </si>
  <si>
    <t>S-9-13</t>
  </si>
  <si>
    <t>S-9-14</t>
  </si>
  <si>
    <t>S-9-15</t>
  </si>
  <si>
    <t>S-9-16</t>
  </si>
  <si>
    <t>S-9-17</t>
  </si>
  <si>
    <t>S-9-18</t>
  </si>
  <si>
    <t>S-9-19</t>
  </si>
  <si>
    <t>S-9-20</t>
  </si>
  <si>
    <t>S-9-21</t>
  </si>
  <si>
    <t>S-9-22</t>
  </si>
  <si>
    <t>S-9-24</t>
  </si>
  <si>
    <t>S-9-25</t>
  </si>
  <si>
    <t>S-9-28</t>
  </si>
  <si>
    <t>S-9-29</t>
  </si>
  <si>
    <t>S-9-30</t>
  </si>
  <si>
    <t>S-9-31</t>
  </si>
  <si>
    <t>S-9-32</t>
  </si>
  <si>
    <t>S-9-33</t>
  </si>
  <si>
    <t>S-9-34</t>
  </si>
  <si>
    <t>S-9-35</t>
  </si>
  <si>
    <t>S-9-36</t>
  </si>
  <si>
    <t>S-9-38</t>
  </si>
  <si>
    <t>S-9-39</t>
  </si>
  <si>
    <t>S-9-40</t>
  </si>
  <si>
    <t>S-9-41</t>
  </si>
  <si>
    <t>S-9-43</t>
  </si>
  <si>
    <t>S-9-44</t>
  </si>
  <si>
    <t>S-9-45</t>
  </si>
  <si>
    <t>S-9-46</t>
  </si>
  <si>
    <t>S-9-47</t>
  </si>
  <si>
    <t>S-9-48</t>
  </si>
  <si>
    <t>S-9-50</t>
  </si>
  <si>
    <t>S-9-52</t>
  </si>
  <si>
    <t>S-9-54</t>
  </si>
  <si>
    <t>S-9-56</t>
  </si>
  <si>
    <t>S-9-59</t>
  </si>
  <si>
    <t>S-9-60</t>
  </si>
  <si>
    <t>S-9-61</t>
  </si>
  <si>
    <t>S-9-62</t>
  </si>
  <si>
    <t>S-9-63</t>
  </si>
  <si>
    <t>S-9-64</t>
  </si>
  <si>
    <t>S-10</t>
  </si>
  <si>
    <t>S-10-1</t>
  </si>
  <si>
    <t>S-10-2</t>
  </si>
  <si>
    <t>S-10-3</t>
  </si>
  <si>
    <t>S-10-4</t>
  </si>
  <si>
    <t>S-10-5</t>
  </si>
  <si>
    <t>S-10-6</t>
  </si>
  <si>
    <t>S-10-7</t>
  </si>
  <si>
    <t>S-10-8</t>
  </si>
  <si>
    <t>S-10-9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</si>
  <si>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</si>
  <si>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</si>
  <si>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</si>
  <si>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</si>
  <si>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</si>
  <si>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</si>
  <si>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</si>
  <si>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</si>
  <si>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</si>
  <si>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</si>
  <si>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</si>
  <si>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</si>
  <si>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</si>
  <si>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</si>
  <si>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</si>
  <si>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</si>
  <si>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</si>
  <si>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</si>
  <si>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</si>
  <si>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</si>
  <si>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</si>
  <si>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</si>
  <si>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</si>
  <si>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</si>
  <si>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</si>
  <si>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</si>
  <si>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</si>
  <si>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</si>
  <si>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</si>
  <si>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</si>
  <si>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</si>
  <si>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</si>
  <si>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</si>
  <si>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</si>
  <si>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</si>
  <si>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</si>
  <si>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</si>
  <si>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</si>
  <si>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</si>
  <si>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</si>
  <si>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</si>
  <si>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</si>
  <si>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</si>
  <si>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</si>
  <si>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</si>
  <si>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</si>
  <si>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</si>
  <si>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</si>
  <si>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</si>
  <si>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</si>
  <si>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</si>
  <si>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</si>
  <si>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</si>
  <si>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</si>
  <si>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</si>
  <si>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L-4-26a</t>
  </si>
  <si>
    <t>26a</t>
  </si>
  <si>
    <t>გიორგი ხანჯალიაშვილი</t>
  </si>
  <si>
    <t>ლევან ველიჯანაშვილი</t>
  </si>
  <si>
    <t>სესილი კიკნაძე</t>
  </si>
  <si>
    <t>სოფიკო დიაკონოვა</t>
  </si>
  <si>
    <t>კახა ბეროშვილი</t>
  </si>
  <si>
    <t>ინგო ვოლფ ჰაგენ შთროიბელ</t>
  </si>
  <si>
    <t>სალომე ბზიავა</t>
  </si>
  <si>
    <t>ირმა ბერაძე</t>
  </si>
  <si>
    <t>ნათია ნათაძე</t>
  </si>
  <si>
    <t>ნაირა ბაბასიანი</t>
  </si>
  <si>
    <t>ბაკურ ხიჯაკაძე</t>
  </si>
  <si>
    <t>საფურა გასანოვა (ბე ომარ გასანოვი)</t>
  </si>
  <si>
    <t>ტამარა ჟუკოვა</t>
  </si>
  <si>
    <t>მერაბ მამათელაშვილი</t>
  </si>
  <si>
    <t>სახიბ ბაირამოვი</t>
  </si>
  <si>
    <t>ქამრან შარიფოვი</t>
  </si>
  <si>
    <t>ბაკური ცნობილაძე</t>
  </si>
  <si>
    <t>მუხმად ბაღაკაშვილი</t>
  </si>
  <si>
    <t>სარიდონი ბაგაშვილი</t>
  </si>
  <si>
    <t>ბექა ზარქუა</t>
  </si>
  <si>
    <t>გიორგი ცერცვაძე</t>
  </si>
  <si>
    <t>სოფიკო ბერიკაშვილი</t>
  </si>
  <si>
    <t>მარიამ ილურიძე</t>
  </si>
  <si>
    <t>ნატო მაზმიშვილი</t>
  </si>
  <si>
    <t>თინათინ ოსეფაშვილი</t>
  </si>
  <si>
    <t>ნინო ღოღობერიძე</t>
  </si>
  <si>
    <t>ნინო ავალიანი</t>
  </si>
  <si>
    <t>ნინო ამილახვარი</t>
  </si>
  <si>
    <t>ნატო კლდიაშვილი</t>
  </si>
  <si>
    <t>მაია პაპალაშვილი</t>
  </si>
  <si>
    <t>ნინო როსტიაშვილი</t>
  </si>
  <si>
    <t>ნიკოლოზ ხუციშვილი</t>
  </si>
  <si>
    <t>დმიტრი ნოვიკოვი</t>
  </si>
  <si>
    <t>ამირ ბადალოვი</t>
  </si>
  <si>
    <t>ილია ბაბუხადია</t>
  </si>
  <si>
    <t>L-3-OP1</t>
  </si>
  <si>
    <t>გვანცა გიგაშვილი</t>
  </si>
  <si>
    <t>კობა ელბაქიძე</t>
  </si>
  <si>
    <t>ლია ვადაჭკორია</t>
  </si>
  <si>
    <t>ლაშა შატაკიშვილი</t>
  </si>
  <si>
    <t>მარჯან თოროსიან</t>
  </si>
  <si>
    <t>შალვა ცერცვაძე</t>
  </si>
  <si>
    <t>თენგიზი სამყურაშვილი</t>
  </si>
  <si>
    <t>ვენერა ირტუგანოვა</t>
  </si>
  <si>
    <t>ეიუბ კულიევი</t>
  </si>
  <si>
    <t>ანდრეი ბერეც</t>
  </si>
  <si>
    <t>მზია თურქიაშვილი</t>
  </si>
  <si>
    <t>დავით იშხნელი</t>
  </si>
  <si>
    <t>მაკა ლიპარიშვილი</t>
  </si>
  <si>
    <t>ვასილი ბეგიაშვილი</t>
  </si>
  <si>
    <t>თამარ კეჟრიშვილი</t>
  </si>
  <si>
    <t>სერგო ასლანიანი</t>
  </si>
  <si>
    <t>ია ჯალაღანია</t>
  </si>
  <si>
    <t>დენის სალაევ</t>
  </si>
  <si>
    <t>ფირუზ გრძელიშვილი</t>
  </si>
  <si>
    <t>მაკა ნაცვლიშვილი</t>
  </si>
  <si>
    <t>თეა გიორგაძე</t>
  </si>
  <si>
    <t>ოლგა ლარიონოვა</t>
  </si>
  <si>
    <t>რუსტამ სალმანოვი</t>
  </si>
  <si>
    <t>მაია მერმანიშვილი</t>
  </si>
  <si>
    <t>ნათია კირვალიძე</t>
  </si>
  <si>
    <t>ირმა არუთინოვი</t>
  </si>
  <si>
    <t>გიორგი გოდერძიშვილი</t>
  </si>
  <si>
    <t>ივანე სუხიშვილი</t>
  </si>
  <si>
    <t>ინგა სუკიასოვი</t>
  </si>
  <si>
    <t>ვანო მეყანწიშვილი</t>
  </si>
  <si>
    <t>ნინო მწარიაშვილი</t>
  </si>
  <si>
    <t>დარინა გალაიდა</t>
  </si>
  <si>
    <t>ნანი ბურჭულაძე</t>
  </si>
  <si>
    <t>ვუსალ აბდულაევი</t>
  </si>
  <si>
    <t>ქეთევან ქააძე</t>
  </si>
  <si>
    <t>კარიფ ჰუსეინოვი</t>
  </si>
  <si>
    <t>დიმიტრი ვაჩნაძე</t>
  </si>
  <si>
    <t>სამირ დეიხანოვი</t>
  </si>
  <si>
    <t>გახრამან მირზაევი</t>
  </si>
  <si>
    <t>დიმიტრი კალინიჩენკო</t>
  </si>
  <si>
    <t>ელნურ გასიმოვი</t>
  </si>
  <si>
    <t>თოფიქ მირზაევი</t>
  </si>
  <si>
    <t>ნიკა მატიაშვილი</t>
  </si>
  <si>
    <t>ბეირაქ ნასიბოვი</t>
  </si>
  <si>
    <t>გულნარა აბდულაევა</t>
  </si>
  <si>
    <t>გიორგი ხარატიშვილი</t>
  </si>
  <si>
    <t>მიხეილ გიორგაძე</t>
  </si>
  <si>
    <t>შპს ლორდი</t>
  </si>
  <si>
    <t>სერგეი ბერეც</t>
  </si>
  <si>
    <t>სალომე ყაველაშვილი</t>
  </si>
  <si>
    <t>კახა ცაბაძე</t>
  </si>
  <si>
    <t>დიმიტრი არონოვიჩ</t>
  </si>
  <si>
    <t>ლაშა ლომიძე</t>
  </si>
  <si>
    <t>თამილა ვარშალომიძე</t>
  </si>
  <si>
    <t>ელენე ლაბაძე</t>
  </si>
  <si>
    <t>თამარ ახალშენიშვილი</t>
  </si>
  <si>
    <t>ლელა არონია</t>
  </si>
  <si>
    <t>L-5</t>
  </si>
  <si>
    <t>L-5-1</t>
  </si>
  <si>
    <t>L-5-2</t>
  </si>
  <si>
    <t>L-5-3</t>
  </si>
  <si>
    <t>L-5-4</t>
  </si>
  <si>
    <t>L-5-5</t>
  </si>
  <si>
    <t>L-5-6</t>
  </si>
  <si>
    <t>L-5-7</t>
  </si>
  <si>
    <t>L-5-8</t>
  </si>
  <si>
    <t>L-5-9</t>
  </si>
  <si>
    <t>L-5-10</t>
  </si>
  <si>
    <t>L-5-11</t>
  </si>
  <si>
    <t>L-5-12</t>
  </si>
  <si>
    <t>L-5-13</t>
  </si>
  <si>
    <t>L-5-14</t>
  </si>
  <si>
    <t>L-5-15</t>
  </si>
  <si>
    <t>L-5-16</t>
  </si>
  <si>
    <t>L-5-17</t>
  </si>
  <si>
    <t>L-5-18</t>
  </si>
  <si>
    <t>L-5-19</t>
  </si>
  <si>
    <t>L-5-20</t>
  </si>
  <si>
    <t>L-5-21</t>
  </si>
  <si>
    <t>L-5-22</t>
  </si>
  <si>
    <t>L-5-23</t>
  </si>
  <si>
    <t>L-5-24</t>
  </si>
  <si>
    <t>L-5-25</t>
  </si>
  <si>
    <t>L-5-26</t>
  </si>
  <si>
    <t>L-5-27</t>
  </si>
  <si>
    <t>L-5-28</t>
  </si>
  <si>
    <t>L-5-29</t>
  </si>
  <si>
    <t>L-5-30</t>
  </si>
  <si>
    <t>L-5-31</t>
  </si>
  <si>
    <t>L-5-32</t>
  </si>
  <si>
    <t>L-5-33</t>
  </si>
  <si>
    <t>L-5-34</t>
  </si>
  <si>
    <t>L-5-35</t>
  </si>
  <si>
    <t>L-5-36</t>
  </si>
  <si>
    <t>L-5-37</t>
  </si>
  <si>
    <t>L-5-38</t>
  </si>
  <si>
    <t>L-5-39</t>
  </si>
  <si>
    <t>L-3-OP5</t>
  </si>
  <si>
    <t>L-3-OP11</t>
  </si>
  <si>
    <t>L-3-OP12</t>
  </si>
  <si>
    <t>L-3-OP13</t>
  </si>
  <si>
    <t>L-3-OP15</t>
  </si>
  <si>
    <t>დანილა ანტროპოვ</t>
  </si>
  <si>
    <t>გიორგი კორძაია</t>
  </si>
  <si>
    <t>ინგა ხუბულოვა</t>
  </si>
  <si>
    <t>ქეთევან არჯევანიძე</t>
  </si>
  <si>
    <t>ეკატერინე ჯალაღონია</t>
  </si>
  <si>
    <t>ბიძინა ბიძინაშვილი</t>
  </si>
  <si>
    <t>გიორგი გურწიშვილი</t>
  </si>
  <si>
    <t>ხატია ხუსკივაძე - თორნიკე მანდარია</t>
  </si>
  <si>
    <t>ლევან დათეშიძე</t>
  </si>
  <si>
    <t>ლია ხაჩიშვილი</t>
  </si>
  <si>
    <t>ლაურა ვოს</t>
  </si>
  <si>
    <t>თამარ გელაშვილი</t>
  </si>
  <si>
    <t>იბრაგიმ კულიევი</t>
  </si>
  <si>
    <t>ლუკა შაუთიძე</t>
  </si>
  <si>
    <t>მარიფატ ნანაჯანოვი</t>
  </si>
  <si>
    <t>ანდრეი გუბარ</t>
  </si>
  <si>
    <t>მატანატ ალახვერდიევა</t>
  </si>
  <si>
    <t>იური ევსეევ</t>
  </si>
  <si>
    <t>ახმედ პირიევი</t>
  </si>
  <si>
    <t>ანდრო ბარბაქაძე</t>
  </si>
  <si>
    <t>ანდრეა პეტროვ</t>
  </si>
  <si>
    <t>გაიანე მატინიანი</t>
  </si>
  <si>
    <t>ნინო იუკურიძე</t>
  </si>
  <si>
    <t>ნური შონია</t>
  </si>
  <si>
    <t>S-15-54</t>
  </si>
  <si>
    <t>ისმათ ნაბიევი</t>
  </si>
  <si>
    <t>S-15-1</t>
  </si>
  <si>
    <t>S-15-2</t>
  </si>
  <si>
    <t>S-15-3</t>
  </si>
  <si>
    <t>S-15-4</t>
  </si>
  <si>
    <t>S-15-5</t>
  </si>
  <si>
    <t>S-15-6</t>
  </si>
  <si>
    <t>S-15-7</t>
  </si>
  <si>
    <t>S-15-8</t>
  </si>
  <si>
    <t>S-15-9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</si>
  <si>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</si>
  <si>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</si>
  <si>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</si>
  <si>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</si>
  <si>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</si>
  <si>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</si>
  <si>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</si>
  <si>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</si>
  <si>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</si>
  <si>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</si>
  <si>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</si>
  <si>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</si>
  <si>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</si>
  <si>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</si>
  <si>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</si>
  <si>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</si>
  <si>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</si>
  <si>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</si>
  <si>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</si>
  <si>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</si>
  <si>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</si>
  <si>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</si>
  <si>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</si>
  <si>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</si>
  <si>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</si>
  <si>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</si>
  <si>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</si>
  <si>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</si>
  <si>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</si>
  <si>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</si>
  <si>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</si>
  <si>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</si>
  <si>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</si>
  <si>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</si>
  <si>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</si>
  <si>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</si>
  <si>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</si>
  <si>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</si>
  <si>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</si>
  <si>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</si>
  <si>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</si>
  <si>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</si>
  <si>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</si>
  <si>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</si>
  <si>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S-15-55</t>
  </si>
  <si>
    <t>S-15-56</t>
  </si>
  <si>
    <t>S-15-57</t>
  </si>
  <si>
    <t>S-15-58</t>
  </si>
  <si>
    <t>S-15-59</t>
  </si>
  <si>
    <t>S-15-60</t>
  </si>
  <si>
    <t>S-15-61</t>
  </si>
  <si>
    <t>S-15-62</t>
  </si>
  <si>
    <t>S-15-63</t>
  </si>
  <si>
    <t>S-15-64</t>
  </si>
  <si>
    <t>მაია სუდაძე</t>
  </si>
  <si>
    <t>შპს Design House</t>
  </si>
  <si>
    <t>თათია ბითაძე</t>
  </si>
  <si>
    <t>ლინდა ენდელაძე</t>
  </si>
  <si>
    <t>არტიომ ხავშაბოვი</t>
  </si>
  <si>
    <t>გვანცა უბირია</t>
  </si>
  <si>
    <t>check</t>
  </si>
  <si>
    <t>ლია თოფურიძე</t>
  </si>
  <si>
    <t>მამუკა დახუნდარიძე</t>
  </si>
  <si>
    <t>თორნიკე კიკაჩეიშვილი</t>
  </si>
  <si>
    <t>ლილე ჭკუასელი</t>
  </si>
  <si>
    <t>ალექსანდრე მაისურაძე</t>
  </si>
  <si>
    <t>ხალილ ჯეირანოვი</t>
  </si>
  <si>
    <t>ჟანა კოშკელი</t>
  </si>
  <si>
    <t>ვანო მაისურაძე</t>
  </si>
  <si>
    <t>დანიილ შახნაზარიან</t>
  </si>
  <si>
    <t>ნარინე ტუმასიანი</t>
  </si>
  <si>
    <t>გია ოგანეზიანი</t>
  </si>
  <si>
    <t>არპიარ ფარსიან</t>
  </si>
  <si>
    <t>ალექსანდრე ცუცქირიძე</t>
  </si>
  <si>
    <t>ელისო ბერულავა</t>
  </si>
  <si>
    <t>რუსლან ბორჩაშვილი</t>
  </si>
  <si>
    <t>ვარლამ კაკულია</t>
  </si>
  <si>
    <t>თორნიკე ბახსოლიანი</t>
  </si>
  <si>
    <t>საიადა ნასიბოვი</t>
  </si>
  <si>
    <t>ზაზა მეტონიძე</t>
  </si>
  <si>
    <t>პაატა დათიშვილი</t>
  </si>
  <si>
    <t>რაბია კალბუსი</t>
  </si>
  <si>
    <t>ბუდუ ლაღაძე</t>
  </si>
  <si>
    <t>ალექსეი ანტონოვ</t>
  </si>
  <si>
    <t>K-7-S3</t>
  </si>
  <si>
    <t>K-7</t>
  </si>
  <si>
    <t>ელნური კამბაროვი</t>
  </si>
  <si>
    <t>L-2-S4</t>
  </si>
  <si>
    <t>L-2-S6</t>
  </si>
  <si>
    <t>L-2-S8</t>
  </si>
  <si>
    <t>L-2-S9</t>
  </si>
  <si>
    <t>L-2-S11</t>
  </si>
  <si>
    <t>L-2-S13</t>
  </si>
  <si>
    <t>L-2-S16</t>
  </si>
  <si>
    <t>ავთანდილ მეძმარიაშვილი</t>
  </si>
  <si>
    <t>ზვიად ჩხიკვაძე</t>
  </si>
  <si>
    <t>დანიელ ლინე თაუერ</t>
  </si>
  <si>
    <t>რუბაბა ფაშაევა</t>
  </si>
  <si>
    <t>S-2-C1</t>
  </si>
  <si>
    <t>სერგო გაგლოევი</t>
  </si>
  <si>
    <t>S-15</t>
  </si>
  <si>
    <t>U-49</t>
  </si>
  <si>
    <t>L-3-12</t>
  </si>
  <si>
    <t>L-3-S13</t>
  </si>
  <si>
    <t>L-3-OP2</t>
  </si>
  <si>
    <t>L-3-OP9</t>
  </si>
  <si>
    <t>L-3-OP10</t>
  </si>
  <si>
    <t>ნინო მშვიდობაძე</t>
  </si>
  <si>
    <t>ვიქტორ ზუევ</t>
  </si>
  <si>
    <t>გოგიტა გოგობერიშვილი</t>
  </si>
  <si>
    <t>მარიამ როგავა</t>
  </si>
  <si>
    <t>დავით ბუჩუკური</t>
  </si>
  <si>
    <t>ლელა ნიკოლაშვილი</t>
  </si>
  <si>
    <t>თამაზი ვაჩაძე</t>
  </si>
  <si>
    <t>გურამ ჭრიკიშვილი</t>
  </si>
  <si>
    <t>სულიკო შამილი</t>
  </si>
  <si>
    <t>ევგენიი ზიმინ</t>
  </si>
  <si>
    <t>ლია ხარშილაძე</t>
  </si>
  <si>
    <t>რომეო გრიგორიანი</t>
  </si>
  <si>
    <t>S-11-OP1</t>
  </si>
  <si>
    <t>S-11-OP4</t>
  </si>
  <si>
    <t>S-11-OP5</t>
  </si>
  <si>
    <t>S-11-OP6</t>
  </si>
  <si>
    <t>S-11-OP7</t>
  </si>
  <si>
    <t>S-11-OP8</t>
  </si>
  <si>
    <t>S-11-OP9</t>
  </si>
  <si>
    <t>S-11-OP11</t>
  </si>
  <si>
    <t>S-11-OP12</t>
  </si>
  <si>
    <t>S-11-OP13</t>
  </si>
  <si>
    <t>S-11-OP14</t>
  </si>
  <si>
    <t>S-11-OP15</t>
  </si>
  <si>
    <t>S-11-OP16</t>
  </si>
  <si>
    <t>11--1</t>
  </si>
  <si>
    <t>11--4</t>
  </si>
  <si>
    <t>11--5</t>
  </si>
  <si>
    <t>11--6</t>
  </si>
  <si>
    <t>11--7</t>
  </si>
  <si>
    <t>11--8</t>
  </si>
  <si>
    <t>11--9</t>
  </si>
  <si>
    <t>11--11</t>
  </si>
  <si>
    <t>11--12</t>
  </si>
  <si>
    <t>11--13</t>
  </si>
  <si>
    <t>11--14</t>
  </si>
  <si>
    <t>11--15</t>
  </si>
  <si>
    <t>11--16</t>
  </si>
  <si>
    <t>დიმიტრი ნოვიკოვი</t>
  </si>
  <si>
    <t>მაია დიასამიძე</t>
  </si>
  <si>
    <t>ქანან სადიკოვი</t>
  </si>
  <si>
    <t>ელენა შანიძე</t>
  </si>
  <si>
    <t>რაია კრმადჯიან</t>
  </si>
  <si>
    <t>გიორგი გვეტაძე</t>
  </si>
  <si>
    <t>კახა ხოსროშვილი</t>
  </si>
  <si>
    <t>რაულ მჟავანაძე</t>
  </si>
  <si>
    <t>ტატიანა რიბალკო</t>
  </si>
  <si>
    <t>ქეთევან დოლბაძე</t>
  </si>
  <si>
    <t>გარეგინ საქისიანი</t>
  </si>
  <si>
    <t>S-12-OP1</t>
  </si>
  <si>
    <t>S-12-OP2</t>
  </si>
  <si>
    <t>S-12-OP3</t>
  </si>
  <si>
    <t>S-12-OP4</t>
  </si>
  <si>
    <t>S-12-OP5</t>
  </si>
  <si>
    <t>S-12-OP6</t>
  </si>
  <si>
    <t>S-12-OP7</t>
  </si>
  <si>
    <t>S-12-OP8</t>
  </si>
  <si>
    <t>S-12-OP9</t>
  </si>
  <si>
    <t>S-12-OP10</t>
  </si>
  <si>
    <t>S-12-OP11</t>
  </si>
  <si>
    <t>S-12-OP12</t>
  </si>
  <si>
    <t>S-12-OP13</t>
  </si>
  <si>
    <t>S-12-OP14</t>
  </si>
  <si>
    <t>S-12-OP15</t>
  </si>
  <si>
    <t>S-12-OP16</t>
  </si>
  <si>
    <t>S-12-OP17</t>
  </si>
  <si>
    <t>შპს აქვა-ტერრა</t>
  </si>
  <si>
    <t>ლეილა მელიქიშვილი</t>
  </si>
  <si>
    <t>დიანა მაიკოგლუიან</t>
  </si>
  <si>
    <t>გიორგი ცხოვრებაშვილი</t>
  </si>
  <si>
    <t>ბორის სმირნოვი</t>
  </si>
  <si>
    <t>ცისანა გლურჯიძე</t>
  </si>
  <si>
    <t>სოფიო ნაცვლიშვილი</t>
  </si>
  <si>
    <t>ბესიკ ორთოიძე</t>
  </si>
  <si>
    <t>მარიამ ყუბუსიძე</t>
  </si>
  <si>
    <t>გიორგი ბარძიმაშვილი</t>
  </si>
  <si>
    <t>საქართველო</t>
  </si>
  <si>
    <t>რუსეთი</t>
  </si>
  <si>
    <t>სომხეთი</t>
  </si>
  <si>
    <t>ისრაელი</t>
  </si>
  <si>
    <t>ესპანეთი</t>
  </si>
  <si>
    <t>გერმანია</t>
  </si>
  <si>
    <t>ბელგია</t>
  </si>
  <si>
    <t>ესტონეთი</t>
  </si>
  <si>
    <t>ირანი</t>
  </si>
  <si>
    <t>ბელორუსია</t>
  </si>
  <si>
    <t>ტუნისი</t>
  </si>
  <si>
    <t>ამერიკა</t>
  </si>
  <si>
    <t>Stock</t>
  </si>
  <si>
    <t>სულ</t>
  </si>
  <si>
    <t>წელი</t>
  </si>
  <si>
    <t>მიმდინარე წლის ჯამური მაჩვენებლები</t>
  </si>
  <si>
    <t>ცვლილება ბოლო 1 წელში</t>
  </si>
  <si>
    <t>გაყიდვების მაჩვენებლები ქვეყნების მიხედვით</t>
  </si>
  <si>
    <t>ქვეყანა</t>
  </si>
  <si>
    <t>L-3-S1</t>
  </si>
  <si>
    <t>L-3-S2</t>
  </si>
  <si>
    <t>L-3-S3</t>
  </si>
  <si>
    <t>L-3-S4</t>
  </si>
  <si>
    <t>L-3-S5</t>
  </si>
  <si>
    <t>L-3-S6</t>
  </si>
  <si>
    <t>L-3-S7</t>
  </si>
  <si>
    <t>L-3-S8</t>
  </si>
  <si>
    <t>L-3-S9</t>
  </si>
  <si>
    <t>L-3-S10</t>
  </si>
  <si>
    <t>L-3-S11</t>
  </si>
  <si>
    <t>L-3-S12</t>
  </si>
  <si>
    <t>L-3-S14</t>
  </si>
  <si>
    <t>L-3-S15</t>
  </si>
  <si>
    <t>L-3-S16</t>
  </si>
  <si>
    <t>L-3-S17</t>
  </si>
  <si>
    <t>L-3-S18</t>
  </si>
  <si>
    <t>L-3-OP3</t>
  </si>
  <si>
    <t>L-3-OP4</t>
  </si>
  <si>
    <t>L-3-OP6</t>
  </si>
  <si>
    <t>L-3-OP7</t>
  </si>
  <si>
    <t>L-3-OP8</t>
  </si>
  <si>
    <t>L-3-OP14</t>
  </si>
  <si>
    <t>L-2-S1</t>
  </si>
  <si>
    <t>L-2-S2</t>
  </si>
  <si>
    <t>L-2-S3</t>
  </si>
  <si>
    <t>L-2-S5</t>
  </si>
  <si>
    <t>L-2-S7</t>
  </si>
  <si>
    <t>L-2-S10</t>
  </si>
  <si>
    <t>L-2-S12</t>
  </si>
  <si>
    <t>L-2-S14</t>
  </si>
  <si>
    <t>L-2-S15</t>
  </si>
  <si>
    <t>L-2-S17</t>
  </si>
  <si>
    <t>L-2-S18</t>
  </si>
  <si>
    <t>S-11-OP2</t>
  </si>
  <si>
    <t>S-11-OP3</t>
  </si>
  <si>
    <t>S-11-OP10</t>
  </si>
  <si>
    <t>11--2</t>
  </si>
  <si>
    <t>11--3</t>
  </si>
  <si>
    <t>11--10</t>
  </si>
  <si>
    <t>S-12-OP18</t>
  </si>
  <si>
    <t>S-12-OP19</t>
  </si>
  <si>
    <t>S-12-OP20</t>
  </si>
  <si>
    <t>L-2-OP15</t>
  </si>
  <si>
    <t>S-16</t>
  </si>
  <si>
    <t>S-16-1</t>
  </si>
  <si>
    <t>S-16-2</t>
  </si>
  <si>
    <t>S-16-3</t>
  </si>
  <si>
    <t>S-16-4</t>
  </si>
  <si>
    <t>S-16-5</t>
  </si>
  <si>
    <t>S-16-6</t>
  </si>
  <si>
    <t>S-16-7</t>
  </si>
  <si>
    <t>S-16-8</t>
  </si>
  <si>
    <t>S-16-9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</si>
  <si>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</si>
  <si>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</si>
  <si>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</si>
  <si>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</si>
  <si>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</si>
  <si>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</si>
  <si>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</si>
  <si>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</si>
  <si>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</si>
  <si>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</si>
  <si>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</si>
  <si>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</si>
  <si>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</si>
  <si>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</si>
  <si>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</si>
  <si>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</si>
  <si>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</si>
  <si>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</si>
  <si>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</si>
  <si>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</si>
  <si>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</si>
  <si>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</si>
  <si>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</si>
  <si>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</si>
  <si>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</si>
  <si>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</si>
  <si>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</si>
  <si>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</si>
  <si>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</si>
  <si>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</si>
  <si>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</si>
  <si>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</si>
  <si>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</si>
  <si>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</si>
  <si>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</si>
  <si>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</si>
  <si>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</si>
  <si>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</si>
  <si>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</si>
  <si>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</si>
  <si>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</si>
  <si>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</si>
  <si>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</si>
  <si>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</si>
  <si>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</si>
  <si>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</si>
  <si>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</si>
  <si>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</si>
  <si>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</si>
  <si>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</si>
  <si>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</si>
  <si>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</si>
  <si>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</si>
  <si>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</si>
  <si>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</si>
  <si>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J-18</t>
  </si>
  <si>
    <t>არჩილ ქავთარაძე</t>
  </si>
  <si>
    <t>J-11</t>
  </si>
  <si>
    <t>ვოლოდიმირ ნოვიკოვ</t>
  </si>
  <si>
    <t>სოფიკო კერესელიძე</t>
  </si>
  <si>
    <t>თამარ ბარსონიძე</t>
  </si>
  <si>
    <t>ნათია ლაკია</t>
  </si>
  <si>
    <t>სტელა უსუბოვა</t>
  </si>
  <si>
    <t>ხაიალა ჯამალოვა</t>
  </si>
  <si>
    <t>სარმენ პაპიკიან</t>
  </si>
  <si>
    <t>რამინი ნანუაშვილი</t>
  </si>
  <si>
    <t>ემილ აგაიანი</t>
  </si>
  <si>
    <t>კარენ გასპარიანი</t>
  </si>
  <si>
    <t>ლუსინე არეშოვი</t>
  </si>
  <si>
    <t>კობა ჭინჭარაული</t>
  </si>
  <si>
    <t>არმან ავეტისიან</t>
  </si>
  <si>
    <t>ნინო ჯვარიძე</t>
  </si>
  <si>
    <t>ნამიდარ ასანალიევი</t>
  </si>
  <si>
    <t>ქრისტინე სამუშია</t>
  </si>
  <si>
    <t>შპს ვიდისი</t>
  </si>
  <si>
    <t>ვიტო ნიკოლავა</t>
  </si>
  <si>
    <t>სეიედმეჰდი მირი</t>
  </si>
  <si>
    <t>გიორგი გვიდიანი</t>
  </si>
  <si>
    <t>უკრაინა</t>
  </si>
  <si>
    <t>გივი ანდღულაძე</t>
  </si>
  <si>
    <t>სერგი ხმალაძე</t>
  </si>
  <si>
    <t>შალვა სახვაძე</t>
  </si>
  <si>
    <t>გოჩა ციციშვილი</t>
  </si>
  <si>
    <t>თევდორე თევდორაშვილი</t>
  </si>
  <si>
    <t>ლევანი უსტიაშვილი</t>
  </si>
  <si>
    <t>თამარ ხვთისიაშვილი</t>
  </si>
  <si>
    <t>ნინო ხორნაული</t>
  </si>
  <si>
    <t>შპს კობი - 23</t>
  </si>
  <si>
    <t>ირმა ლოლიშვილი</t>
  </si>
  <si>
    <t>შახლა ალიევა</t>
  </si>
  <si>
    <t>მარიამ ერაძე</t>
  </si>
  <si>
    <t>იური ასრატიანი</t>
  </si>
  <si>
    <t>ფიქრია სახელაშვილი</t>
  </si>
  <si>
    <t>პაატა კვაშილავა</t>
  </si>
  <si>
    <t>ნინო ფრანგიშვილი</t>
  </si>
  <si>
    <t>გაყიდვის ტიპი</t>
  </si>
  <si>
    <t>ბანკი</t>
  </si>
  <si>
    <t>შიდა განვადება</t>
  </si>
  <si>
    <t>U-7</t>
  </si>
  <si>
    <t>U-7-1</t>
  </si>
  <si>
    <t>U-7-2</t>
  </si>
  <si>
    <t>U-7-3</t>
  </si>
  <si>
    <t>U-7-4</t>
  </si>
  <si>
    <t>U-7-5</t>
  </si>
  <si>
    <t>U-7-6</t>
  </si>
  <si>
    <t>U-7-7</t>
  </si>
  <si>
    <t>U-7-8</t>
  </si>
  <si>
    <t>U-7-9</t>
  </si>
  <si>
    <t>U-7-10</t>
  </si>
  <si>
    <t>U-7-11</t>
  </si>
  <si>
    <t>U-7-12</t>
  </si>
  <si>
    <t>U-7-13</t>
  </si>
  <si>
    <t>U-7-14</t>
  </si>
  <si>
    <t>U-7-15</t>
  </si>
  <si>
    <t>U-7-16</t>
  </si>
  <si>
    <t>U-7-17</t>
  </si>
  <si>
    <t>U-7-18</t>
  </si>
  <si>
    <t>U-7-19</t>
  </si>
  <si>
    <t>U-7-20</t>
  </si>
  <si>
    <t>U-7-21</t>
  </si>
  <si>
    <t>U-7-22</t>
  </si>
  <si>
    <t>U-7-23</t>
  </si>
  <si>
    <t>U-7-24</t>
  </si>
  <si>
    <t>U-7-25</t>
  </si>
  <si>
    <t>U-7-26</t>
  </si>
  <si>
    <t>U-7-27</t>
  </si>
  <si>
    <t>U-7-28</t>
  </si>
  <si>
    <t>U-7-29</t>
  </si>
  <si>
    <t>U-7-30</t>
  </si>
  <si>
    <t>U-7-31</t>
  </si>
  <si>
    <t>U-7-32</t>
  </si>
  <si>
    <t>U-7-33</t>
  </si>
  <si>
    <t>U-7-34</t>
  </si>
  <si>
    <t>U-7-35</t>
  </si>
  <si>
    <t>U-7-36</t>
  </si>
  <si>
    <t>U-7-37</t>
  </si>
  <si>
    <t>U-7-38</t>
  </si>
  <si>
    <t>U-7-39</t>
  </si>
  <si>
    <t>U-7-40</t>
  </si>
  <si>
    <t>U-7-41</t>
  </si>
  <si>
    <t>U-7-42</t>
  </si>
  <si>
    <t>U-7-43</t>
  </si>
  <si>
    <t>U-7-44</t>
  </si>
  <si>
    <t>U-7-45</t>
  </si>
  <si>
    <t>U-7-46</t>
  </si>
  <si>
    <t>U-7-47</t>
  </si>
  <si>
    <t>U-7-48</t>
  </si>
  <si>
    <t>U-7-49</t>
  </si>
  <si>
    <t>U-7-50</t>
  </si>
  <si>
    <t>U-7-51</t>
  </si>
  <si>
    <t>U-7-52</t>
  </si>
  <si>
    <t>U-7-53</t>
  </si>
  <si>
    <t>U-7-54</t>
  </si>
  <si>
    <t>U-7-55</t>
  </si>
  <si>
    <t>U-7-56</t>
  </si>
  <si>
    <t>U-7-57</t>
  </si>
  <si>
    <t>U-7-58</t>
  </si>
  <si>
    <t>U-7-59</t>
  </si>
  <si>
    <t>U-7-60</t>
  </si>
  <si>
    <t>U-7-61</t>
  </si>
  <si>
    <t>U-7-62</t>
  </si>
  <si>
    <t>U-7-63</t>
  </si>
  <si>
    <t>U-7-64</t>
  </si>
  <si>
    <t>U-7-65</t>
  </si>
  <si>
    <t>U-7-66</t>
  </si>
  <si>
    <t>U-7-67</t>
  </si>
  <si>
    <t>U-7-68</t>
  </si>
  <si>
    <t>U-7-69</t>
  </si>
  <si>
    <t>U-7-70</t>
  </si>
  <si>
    <t>U-7-71</t>
  </si>
  <si>
    <t>U-7-72</t>
  </si>
  <si>
    <t>U-7-73</t>
  </si>
  <si>
    <t>U-7-74</t>
  </si>
  <si>
    <t>U-7-75</t>
  </si>
  <si>
    <t>U-7-76</t>
  </si>
  <si>
    <t>U-7-77</t>
  </si>
  <si>
    <t>U-7-78</t>
  </si>
  <si>
    <t>U-7-79</t>
  </si>
  <si>
    <t>U-7-80</t>
  </si>
  <si>
    <t>U-7-81</t>
  </si>
  <si>
    <t>U-7-82</t>
  </si>
  <si>
    <t>U-7-83</t>
  </si>
  <si>
    <t>U-7-84</t>
  </si>
  <si>
    <t>U-7-85</t>
  </si>
  <si>
    <t>U-7-86</t>
  </si>
  <si>
    <t>U-7-87</t>
  </si>
  <si>
    <t>U-7-88</t>
  </si>
  <si>
    <t>U-7-89</t>
  </si>
  <si>
    <t>U-7-90</t>
  </si>
  <si>
    <t>U-7-91</t>
  </si>
  <si>
    <t>U-7-93</t>
  </si>
  <si>
    <t>U-7-94</t>
  </si>
  <si>
    <t>U-7-95</t>
  </si>
  <si>
    <t>U-7-96</t>
  </si>
  <si>
    <t>U-7-97</t>
  </si>
  <si>
    <t>U-7-98</t>
  </si>
  <si>
    <t>U-7-99</t>
  </si>
  <si>
    <t>U-7-100</t>
  </si>
  <si>
    <t>U-7-101</t>
  </si>
  <si>
    <t>U-7-102</t>
  </si>
  <si>
    <t>U-7-103</t>
  </si>
  <si>
    <t>U-7-104</t>
  </si>
  <si>
    <t>U-7-105</t>
  </si>
  <si>
    <t>U-7-106</t>
  </si>
  <si>
    <t>U-7-107</t>
  </si>
  <si>
    <t>U-7-108</t>
  </si>
  <si>
    <t>U-7-109</t>
  </si>
  <si>
    <t>U-7-110</t>
  </si>
  <si>
    <t>U-7-111</t>
  </si>
  <si>
    <t>U-7-112</t>
  </si>
  <si>
    <t>U-7-113</t>
  </si>
  <si>
    <t>U-7-114</t>
  </si>
  <si>
    <t>U-7-115</t>
  </si>
  <si>
    <t>U-7-116</t>
  </si>
  <si>
    <t>U-7-117</t>
  </si>
  <si>
    <t>U-7-118</t>
  </si>
  <si>
    <t>U-7-119</t>
  </si>
  <si>
    <t>U-7-120</t>
  </si>
  <si>
    <t>U-7-121</t>
  </si>
  <si>
    <t>U-7-122</t>
  </si>
  <si>
    <t>U-7-123</t>
  </si>
  <si>
    <t>U-7-124</t>
  </si>
  <si>
    <t>U-7-125</t>
  </si>
  <si>
    <t>U-7-126</t>
  </si>
  <si>
    <t>U-7-127</t>
  </si>
  <si>
    <t>U-7-128</t>
  </si>
  <si>
    <t>U-7-129</t>
  </si>
  <si>
    <t>U-7-130</t>
  </si>
  <si>
    <t>U-7-131</t>
  </si>
  <si>
    <t>U-7-132</t>
  </si>
  <si>
    <t>U-7-92</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</si>
  <si>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</si>
  <si>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</si>
  <si>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</si>
  <si>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</si>
  <si>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</si>
  <si>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</si>
  <si>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</si>
  <si>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</si>
  <si>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</si>
  <si>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</si>
  <si>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</si>
  <si>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</si>
  <si>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</si>
  <si>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</si>
  <si>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</si>
  <si>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</si>
  <si>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</si>
  <si>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</si>
  <si>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</si>
  <si>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</si>
  <si>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</si>
  <si>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</si>
  <si>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</si>
  <si>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</si>
  <si>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</si>
  <si>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</si>
  <si>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</si>
  <si>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</si>
  <si>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</si>
  <si>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</si>
  <si>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</si>
  <si>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</si>
  <si>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</si>
  <si>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</si>
  <si>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</si>
  <si>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</si>
  <si>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</si>
  <si>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</si>
  <si>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</si>
  <si>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</si>
  <si>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</si>
  <si>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</si>
  <si>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</si>
  <si>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</si>
  <si>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</si>
  <si>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</si>
  <si>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</si>
  <si>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</si>
  <si>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</si>
  <si>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</si>
  <si>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</si>
  <si>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</si>
  <si>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</si>
  <si>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</si>
  <si>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</si>
  <si>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</si>
  <si>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</si>
  <si>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</si>
  <si>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</si>
  <si>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</si>
  <si>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</si>
  <si>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</si>
  <si>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</si>
  <si>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</si>
  <si>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</si>
  <si>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</si>
  <si>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</si>
  <si>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</si>
  <si>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L-6</t>
  </si>
  <si>
    <t>L-6-1</t>
  </si>
  <si>
    <t>L-6-2</t>
  </si>
  <si>
    <t>L-6-3</t>
  </si>
  <si>
    <t>L-6-4</t>
  </si>
  <si>
    <t>L-6-5</t>
  </si>
  <si>
    <t>L-6-6</t>
  </si>
  <si>
    <t>L-6-7</t>
  </si>
  <si>
    <t>L-6-8</t>
  </si>
  <si>
    <t>L-6-9</t>
  </si>
  <si>
    <t>L-6-10</t>
  </si>
  <si>
    <t>L-6-11</t>
  </si>
  <si>
    <t>L-6-12</t>
  </si>
  <si>
    <t>L-6-13</t>
  </si>
  <si>
    <t>L-6-14</t>
  </si>
  <si>
    <t>L-6-15</t>
  </si>
  <si>
    <t>L-6-16</t>
  </si>
  <si>
    <t>L-6-17</t>
  </si>
  <si>
    <t>L-6-18</t>
  </si>
  <si>
    <t>L-6-19</t>
  </si>
  <si>
    <t>L-6-20</t>
  </si>
  <si>
    <t>L-6-21</t>
  </si>
  <si>
    <t>L-6-22</t>
  </si>
  <si>
    <t>L-6-23</t>
  </si>
  <si>
    <t>L-6-24</t>
  </si>
  <si>
    <t>L-6-25</t>
  </si>
  <si>
    <t>L-6-26</t>
  </si>
  <si>
    <t>L-6-27</t>
  </si>
  <si>
    <t>L-6-28</t>
  </si>
  <si>
    <t>L-6-29</t>
  </si>
  <si>
    <t>L-6-30</t>
  </si>
  <si>
    <t>L-6-C1</t>
  </si>
  <si>
    <t>L-6-C2</t>
  </si>
  <si>
    <t>ია მუშკუდიანი</t>
  </si>
  <si>
    <t>მარიამ ტაბატაძე</t>
  </si>
  <si>
    <t>ბელა ხიმშიაშვილი</t>
  </si>
  <si>
    <t>დავით აფციაური</t>
  </si>
  <si>
    <t>კავკაზ მირზაევი</t>
  </si>
  <si>
    <t>თეონა მახარაძე</t>
  </si>
  <si>
    <t>გიორგი ბუზალაძე</t>
  </si>
  <si>
    <t>ამირ ბადალოვ</t>
  </si>
  <si>
    <t>თამარ გზირიშვილი</t>
  </si>
  <si>
    <t>თეა ლატარია</t>
  </si>
  <si>
    <t>გიორგი გიგოლაშვილი</t>
  </si>
  <si>
    <t>სააკ სიმონიანი</t>
  </si>
  <si>
    <t>ედუარდ ხუჭუა</t>
  </si>
  <si>
    <t>ელმარ მამედოვ</t>
  </si>
  <si>
    <t>საფურა გასანოვა</t>
  </si>
  <si>
    <t>დავით გიორგაძე</t>
  </si>
  <si>
    <t>როსტომ ნადირაძე</t>
  </si>
  <si>
    <t>დიანა თავაძე</t>
  </si>
  <si>
    <t>გრიგორი კარაპეტიან</t>
  </si>
  <si>
    <t>მანანა რამაზანაშვილი</t>
  </si>
  <si>
    <t xml:space="preserve">თინათინ რატიანი </t>
  </si>
  <si>
    <t>ნელი კიკნაძე</t>
  </si>
  <si>
    <t>ზურაბ გოგოხია</t>
  </si>
  <si>
    <t>ლევან ჟამკოჩიან</t>
  </si>
  <si>
    <t>ქეთევან ადეიშვილი</t>
  </si>
  <si>
    <t>ელზა ბუთხუზი</t>
  </si>
  <si>
    <t>ნიკოლოზ ჩიჩუა</t>
  </si>
  <si>
    <t>ზაალ ბიძინაშვილი</t>
  </si>
  <si>
    <t>გიორგი ბედოშვილი</t>
  </si>
  <si>
    <t>გიორგი ებანოიძე</t>
  </si>
  <si>
    <t>მახამად იდრისოვი</t>
  </si>
  <si>
    <t>ანნა ქარდავა</t>
  </si>
  <si>
    <t>გენნადიი სანაძე</t>
  </si>
  <si>
    <t>შპს ლილისი</t>
  </si>
  <si>
    <t>შპს ენ კონსტრაქშენი 1</t>
  </si>
  <si>
    <t>მზია ბოლქვაძე</t>
  </si>
  <si>
    <t>ბექა ჭიღლაძე</t>
  </si>
  <si>
    <t>ზაირა ლომიძე</t>
  </si>
  <si>
    <t>დავით ბადალაშვილი</t>
  </si>
  <si>
    <t>ანა გულაშვილი</t>
  </si>
  <si>
    <t>ნიკა მჭედლიშვილი</t>
  </si>
  <si>
    <t>გიორგი დალაქიშვილი</t>
  </si>
  <si>
    <t>S-14</t>
  </si>
  <si>
    <t>S-14-12</t>
  </si>
  <si>
    <t>თამილა კურბანოვა</t>
  </si>
  <si>
    <t>ნასიბ დალივალიევ</t>
  </si>
  <si>
    <t>ანნა ბოჩაროვა</t>
  </si>
  <si>
    <t>სადაგატ იბრაგიმოვა</t>
  </si>
  <si>
    <t>ნიკა სიხუაშვილი</t>
  </si>
  <si>
    <t>რუსუდან ადამია</t>
  </si>
  <si>
    <t>ჰოსნა ჰაყიყი</t>
  </si>
  <si>
    <t>მირანდა ხერხეულიძე</t>
  </si>
  <si>
    <t>ზურაბ ტალახაძე</t>
  </si>
  <si>
    <t>გიორგი მამულაშვილი</t>
  </si>
  <si>
    <t>გოჩა შონია</t>
  </si>
  <si>
    <t>ბექა ჯაფარიძე</t>
  </si>
  <si>
    <t>J3-30</t>
  </si>
  <si>
    <t>J-30-C3</t>
  </si>
  <si>
    <t>შპს ვინგარდიომ  ლევიოსა</t>
  </si>
  <si>
    <t>J5-31</t>
  </si>
  <si>
    <t>J-31-C2</t>
  </si>
  <si>
    <t>თამარ აბულაძე</t>
  </si>
  <si>
    <t>J-31-C3</t>
  </si>
  <si>
    <t>შპს მ-ვიზუალ</t>
  </si>
  <si>
    <t>S-14-1</t>
  </si>
  <si>
    <t>S-14-2</t>
  </si>
  <si>
    <t>S-14-3</t>
  </si>
  <si>
    <t>S-14-4</t>
  </si>
  <si>
    <t>S-14-5</t>
  </si>
  <si>
    <t>S-14-6</t>
  </si>
  <si>
    <t>S-14-7</t>
  </si>
  <si>
    <t>S-14-8</t>
  </si>
  <si>
    <t>S-14-9</t>
  </si>
  <si>
    <t>S-14-10</t>
  </si>
  <si>
    <t>S-14-11</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</si>
  <si>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</si>
  <si>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</si>
  <si>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</si>
  <si>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</si>
  <si>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</si>
  <si>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</si>
  <si>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</si>
  <si>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</si>
  <si>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</si>
  <si>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</si>
  <si>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</si>
  <si>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</si>
  <si>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</si>
  <si>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</si>
  <si>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</si>
  <si>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</si>
  <si>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</si>
  <si>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</si>
  <si>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</si>
  <si>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</si>
  <si>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</si>
  <si>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</si>
  <si>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</si>
  <si>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</si>
  <si>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</si>
  <si>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</si>
  <si>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</si>
  <si>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</si>
  <si>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</si>
  <si>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</si>
  <si>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</si>
  <si>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</si>
  <si>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</si>
  <si>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</si>
  <si>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</si>
  <si>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</si>
  <si>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</si>
  <si>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</si>
  <si>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</si>
  <si>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</si>
  <si>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</si>
  <si>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</si>
  <si>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</si>
  <si>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</si>
  <si>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S-14-C1</t>
  </si>
  <si>
    <t>S-14-C2</t>
  </si>
  <si>
    <t>S-14-C3</t>
  </si>
  <si>
    <t>S-14-C4</t>
  </si>
  <si>
    <t>შპს ლიდერმშენი 2020</t>
  </si>
  <si>
    <t>ნანა კურტანიძე</t>
  </si>
  <si>
    <t>ირაკლი კოპლატაძე</t>
  </si>
  <si>
    <t>ანატოლი აკოფოვ</t>
  </si>
  <si>
    <t>გულთამზე ბენდელიანი</t>
  </si>
  <si>
    <t>მარიამ ხახუტაშვილი</t>
  </si>
  <si>
    <t>ილია ქვარცხავა</t>
  </si>
  <si>
    <t>რომანი თავაძე</t>
  </si>
  <si>
    <t>ვალერი აივაიზაიან</t>
  </si>
  <si>
    <t>რაფიკ სარიევი</t>
  </si>
  <si>
    <t>ვარსენიკ ხარატიშვილი</t>
  </si>
  <si>
    <t>ელენა კლებაჩ</t>
  </si>
  <si>
    <t>ზაქრო გოგოლიძე</t>
  </si>
  <si>
    <t>ანა ბუიშვილი</t>
  </si>
  <si>
    <t>დარია ჩინაევა</t>
  </si>
  <si>
    <t>ანზორ მექვაბიშვილი</t>
  </si>
  <si>
    <t>გიორგი კაჭკაჭიშვილი</t>
  </si>
  <si>
    <t>ანნა ფილატოვა</t>
  </si>
  <si>
    <t>შივა ჰეიდარი</t>
  </si>
  <si>
    <t>დავით ივანიძე</t>
  </si>
  <si>
    <t>მაია ომიაძე</t>
  </si>
  <si>
    <t>ბექა ლომიძე</t>
  </si>
  <si>
    <t>cancelled</t>
  </si>
  <si>
    <t>ნინო ხმიადაშვილი</t>
  </si>
  <si>
    <t>თამარ კრაუს-ციცქიშვილი</t>
  </si>
  <si>
    <t>სვეტლანა პავლოვა</t>
  </si>
  <si>
    <t>ირინა სმირნოვა</t>
  </si>
  <si>
    <t>ალეკსანდრ კოლპაკოვ</t>
  </si>
  <si>
    <t>ირინა კოვალ</t>
  </si>
  <si>
    <t>კოსტიანტინ სტრიხა</t>
  </si>
  <si>
    <t>ლია სარალიძე</t>
  </si>
  <si>
    <t>ვიქტორ ტიაგუნოვ</t>
  </si>
  <si>
    <t>ირაკლი მიქაბერიძე</t>
  </si>
  <si>
    <t>ჯამბული ნონიაშვილი</t>
  </si>
  <si>
    <t>რაჰმან ოჯახვერდიევი</t>
  </si>
  <si>
    <t>ვაზგენ პეტროსიანი</t>
  </si>
  <si>
    <t>არჩილi ცერცვაძე</t>
  </si>
  <si>
    <t>ალეკსანდრ ზაიაც</t>
  </si>
  <si>
    <t>მარინა ზაიაც</t>
  </si>
  <si>
    <t>გიორგი გუგეშაშვილი</t>
  </si>
  <si>
    <t>გუდრათ ნასიბოვა</t>
  </si>
  <si>
    <t>გრიგოლ შაგინოვი</t>
  </si>
  <si>
    <t>ვალერიან ლაფერაშვილი</t>
  </si>
  <si>
    <t>მაჰმუდ ფატჰი მოჰამედ აბუშარხ</t>
  </si>
  <si>
    <t>მალხაზი დავლაძე</t>
  </si>
  <si>
    <t>მერაბ დავლაძე</t>
  </si>
  <si>
    <t>ნატალია ჯანელიძე</t>
  </si>
  <si>
    <t>თენგიზ სირბილაძე</t>
  </si>
  <si>
    <t>ლიანა მელიქიძე</t>
  </si>
  <si>
    <t>ინგა ახალშენიშვილი</t>
  </si>
  <si>
    <t>ირაკლი მამარდაშვილი</t>
  </si>
  <si>
    <t>ირაკლი აბესაძე</t>
  </si>
  <si>
    <t>ესმაიელ ალირეზანეჟად გოჰარდანი - სეიედე ათეფე დერახშან</t>
  </si>
  <si>
    <t>ნინო აბულაძე</t>
  </si>
  <si>
    <t>არაბი</t>
  </si>
  <si>
    <t>თეონა გურგენიძე</t>
  </si>
  <si>
    <t>J3-14</t>
  </si>
  <si>
    <t>J-14-C3</t>
  </si>
  <si>
    <t>შპს აგრომენ 2008</t>
  </si>
  <si>
    <t>მამუკა აზნარაშვილი</t>
  </si>
  <si>
    <t>S-13</t>
  </si>
  <si>
    <t>S-13-1</t>
  </si>
  <si>
    <t>S-13-2</t>
  </si>
  <si>
    <t>S-13-3</t>
  </si>
  <si>
    <t>S-13-4</t>
  </si>
  <si>
    <t>S-13-5</t>
  </si>
  <si>
    <t>S-13-6</t>
  </si>
  <si>
    <t>S-13-7</t>
  </si>
  <si>
    <t>S-13-8</t>
  </si>
  <si>
    <t>S-13-9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</si>
  <si>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</si>
  <si>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</si>
  <si>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</si>
  <si>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</si>
  <si>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</si>
  <si>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</si>
  <si>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</si>
  <si>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</si>
  <si>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</si>
  <si>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</si>
  <si>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</si>
  <si>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</si>
  <si>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</si>
  <si>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</si>
  <si>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</si>
  <si>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</si>
  <si>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</si>
  <si>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</si>
  <si>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</si>
  <si>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</si>
  <si>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</si>
  <si>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</si>
  <si>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</si>
  <si>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</si>
  <si>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</si>
  <si>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</si>
  <si>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</si>
  <si>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</si>
  <si>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</si>
  <si>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</si>
  <si>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</si>
  <si>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</si>
  <si>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</si>
  <si>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</si>
  <si>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</si>
  <si>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</si>
  <si>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</si>
  <si>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</si>
  <si>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</si>
  <si>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</si>
  <si>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</si>
  <si>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</si>
  <si>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</si>
  <si>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</si>
  <si>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</si>
  <si>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</si>
  <si>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</si>
  <si>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S-13-C1</t>
  </si>
  <si>
    <t>S-13-C2</t>
  </si>
  <si>
    <t>S-13-C3</t>
  </si>
  <si>
    <t>S-13-C4</t>
  </si>
  <si>
    <t>სალომე ორდინიძე</t>
  </si>
  <si>
    <t>ირინა მაკარაშვილი</t>
  </si>
  <si>
    <t>დეა ჩხაიძე</t>
  </si>
  <si>
    <t>ოლეგი ტაბატაძე</t>
  </si>
  <si>
    <t>ნინო მაისურაძე</t>
  </si>
  <si>
    <t>რევაზი აბულაძე</t>
  </si>
  <si>
    <t>ნათია ესაკია</t>
  </si>
  <si>
    <t>მაკა ჩიტაძე</t>
  </si>
  <si>
    <t>იოსებ გვრიტიშვილი</t>
  </si>
  <si>
    <t>ილია მაჭავარიანი</t>
  </si>
  <si>
    <t>თამაზ ლაბაძე</t>
  </si>
  <si>
    <t>შაფიკა ჯეირანოვა</t>
  </si>
  <si>
    <t>იბადათ მამედოვი</t>
  </si>
  <si>
    <t>აიაზ ალაზოვი</t>
  </si>
  <si>
    <t>ინგა რუსია</t>
  </si>
  <si>
    <t>აფის ზეინალოვი</t>
  </si>
  <si>
    <t>სოფიო გულისაშვილი</t>
  </si>
  <si>
    <t>ოქტაი გუსეინოვი</t>
  </si>
  <si>
    <t>ალექსანდრე დეკანოიძე</t>
  </si>
  <si>
    <t>თამარ გერთნერ-ნადიბაიძე</t>
  </si>
  <si>
    <t>სეიედმეჰდი მირი, მორტეზა ზარე რაფიე, ჰესამ ჰასან ბეიგი</t>
  </si>
  <si>
    <t>მაკსიმ ნარიჟნი</t>
  </si>
  <si>
    <t>ნიკიტა სემჩურინ</t>
  </si>
  <si>
    <t>ანდრეა პეტრინი</t>
  </si>
  <si>
    <t>თინათინ ივანეიშვილი</t>
  </si>
  <si>
    <t>ბესიკ ხიხაძე</t>
  </si>
  <si>
    <t>J-16-C1</t>
  </si>
  <si>
    <t>J-21-C3</t>
  </si>
  <si>
    <t>J-16</t>
  </si>
  <si>
    <t>J-21</t>
  </si>
  <si>
    <t>ინვესტ ფროფერთი 2024</t>
  </si>
  <si>
    <t>ლაშა ივანიძე</t>
  </si>
  <si>
    <t>გიორგი დემეტრაშვილი</t>
  </si>
  <si>
    <t>იტალია</t>
  </si>
  <si>
    <t>გიორგი ნარდაია</t>
  </si>
  <si>
    <t>ფასდაკლება</t>
  </si>
  <si>
    <t>ბარათი</t>
  </si>
  <si>
    <t>J-14</t>
  </si>
  <si>
    <t>J-30</t>
  </si>
  <si>
    <t>J-15</t>
  </si>
  <si>
    <t>J-14-C2</t>
  </si>
  <si>
    <t>J-15-C2</t>
  </si>
  <si>
    <t>J-30-C1</t>
  </si>
  <si>
    <t>J-15-C4</t>
  </si>
  <si>
    <t>შპს ანე როშე</t>
  </si>
  <si>
    <t>თამარ რობაქიძე</t>
  </si>
  <si>
    <t>შენი დისნეი</t>
  </si>
  <si>
    <t>იონა გელაძე</t>
  </si>
  <si>
    <t>პოლინა სმისლოვა</t>
  </si>
  <si>
    <t>მობინა ღაიემ</t>
  </si>
  <si>
    <t>ხათუნა საგანელიძე</t>
  </si>
  <si>
    <t>ლია სისაური</t>
  </si>
  <si>
    <t>ნათია მურღულია</t>
  </si>
  <si>
    <t>ნიკოლოზ მელიქიშვილი</t>
  </si>
  <si>
    <t>ნიკოლოზ ასლამაზაშავილი</t>
  </si>
  <si>
    <t>თეკლე ლიპარტელიანი</t>
  </si>
  <si>
    <t>ანა სუხოტეპლაია</t>
  </si>
  <si>
    <t>თეონა ხიზამბარელი</t>
  </si>
  <si>
    <t>იაგუბ ხეირხაბაროვი</t>
  </si>
  <si>
    <t>იაგუბ მამედოვ</t>
  </si>
  <si>
    <t>ლილია ტალიპოვა</t>
  </si>
  <si>
    <t>ნინო სებისკვერაძე</t>
  </si>
  <si>
    <t>თამარი ბილაძე</t>
  </si>
  <si>
    <t>ორხან ეიუბოვი</t>
  </si>
  <si>
    <t>სოფიკო თათრიშვილი</t>
  </si>
  <si>
    <t>არინა აბდოლმალაქი</t>
  </si>
  <si>
    <t>აფსანე ჰაჯიმირზა</t>
  </si>
  <si>
    <t>ირაკლი გაფრინდაშვილი</t>
  </si>
  <si>
    <t>ემა ჭარაია</t>
  </si>
  <si>
    <t>ქრისტინა მურაშოვა</t>
  </si>
  <si>
    <t>გურამ კამლაძე</t>
  </si>
  <si>
    <t>დარინა წიკლაური</t>
  </si>
  <si>
    <t>სარხან ახმედოვი</t>
  </si>
  <si>
    <t>არმენი კაზაროვი</t>
  </si>
  <si>
    <t>ალექსანდრე ჯულუხიძე</t>
  </si>
  <si>
    <t>ნინო ბერიანიძე</t>
  </si>
  <si>
    <t>ლევანი ყოჩიშვილი</t>
  </si>
  <si>
    <t>ვასილ ალავიძე</t>
  </si>
  <si>
    <t>J-14-C4</t>
  </si>
  <si>
    <t>შპს ინვესტ ფროფერთი 2024</t>
  </si>
  <si>
    <t>ჰარბინდერ სინგჰ დატტ</t>
  </si>
  <si>
    <t>ალექსანდრე ცხომარია</t>
  </si>
  <si>
    <t>დავით ასკილაშვილი</t>
  </si>
  <si>
    <t>აზერბაიჯანი</t>
  </si>
  <si>
    <t>ინდოეთი</t>
  </si>
  <si>
    <t>J-17</t>
  </si>
  <si>
    <t>J-17-20</t>
  </si>
  <si>
    <t>იანა ტონოიანი</t>
  </si>
  <si>
    <t>L-3-OP16</t>
  </si>
  <si>
    <t>L-4-OP1</t>
  </si>
  <si>
    <t>L-4-OP2</t>
  </si>
  <si>
    <t>L-4-OP3</t>
  </si>
  <si>
    <t>L-4-OP4</t>
  </si>
  <si>
    <t>L-4-OP5</t>
  </si>
  <si>
    <t>L-4-OP6</t>
  </si>
  <si>
    <t>L-4-OP7</t>
  </si>
  <si>
    <t>L-4-OP8</t>
  </si>
  <si>
    <t>L-4-OP9</t>
  </si>
  <si>
    <t>L-4-OP10</t>
  </si>
  <si>
    <t>L-4-OP11</t>
  </si>
  <si>
    <t>L-4-OP12</t>
  </si>
  <si>
    <t>L-4-OP13</t>
  </si>
  <si>
    <t>L-4-OP14</t>
  </si>
  <si>
    <t>L-4-OP15</t>
  </si>
  <si>
    <t>L-4-OP16</t>
  </si>
  <si>
    <t>L-4-OP17</t>
  </si>
  <si>
    <t>L-4-OP18</t>
  </si>
  <si>
    <t>L-4-OP19</t>
  </si>
  <si>
    <t>L-4-OP20</t>
  </si>
  <si>
    <t>L-4-OP21</t>
  </si>
  <si>
    <t>L-5-OP1</t>
  </si>
  <si>
    <t>L-5-OP2</t>
  </si>
  <si>
    <t>L-5-OP3</t>
  </si>
  <si>
    <t>L-5-OP4</t>
  </si>
  <si>
    <t>L-5-OP5</t>
  </si>
  <si>
    <t>L-5-OP6</t>
  </si>
  <si>
    <t>L-5-OP7</t>
  </si>
  <si>
    <t>L-5-OP8</t>
  </si>
  <si>
    <t>L-5-OP9</t>
  </si>
  <si>
    <t>L-5-OP10</t>
  </si>
  <si>
    <t>L-5-OP11</t>
  </si>
  <si>
    <t>L-5-OP12</t>
  </si>
  <si>
    <t>L-5-OP13</t>
  </si>
  <si>
    <t>L-5-OP14</t>
  </si>
  <si>
    <t>L-5-OP15</t>
  </si>
  <si>
    <t>L-5-OP16</t>
  </si>
  <si>
    <t>3-16</t>
  </si>
  <si>
    <t>4-1</t>
  </si>
  <si>
    <t>4-2</t>
  </si>
  <si>
    <t>4-3</t>
  </si>
  <si>
    <t>4-4</t>
  </si>
  <si>
    <t>4-5</t>
  </si>
  <si>
    <t>4-6</t>
  </si>
  <si>
    <t>4-7</t>
  </si>
  <si>
    <t>4-8</t>
  </si>
  <si>
    <t>4-9</t>
  </si>
  <si>
    <t>4-10</t>
  </si>
  <si>
    <t>4-11</t>
  </si>
  <si>
    <t>4-12</t>
  </si>
  <si>
    <t>4-13</t>
  </si>
  <si>
    <t>4-14</t>
  </si>
  <si>
    <t>4-15</t>
  </si>
  <si>
    <t>4-16</t>
  </si>
  <si>
    <t>4-17</t>
  </si>
  <si>
    <t>4-18</t>
  </si>
  <si>
    <t>4-19</t>
  </si>
  <si>
    <t>4-20</t>
  </si>
  <si>
    <t>4-21</t>
  </si>
  <si>
    <t>5-3</t>
  </si>
  <si>
    <t>5-4</t>
  </si>
  <si>
    <t>ლია თოფურია</t>
  </si>
  <si>
    <t>ხატია ხუსკივაძე</t>
  </si>
  <si>
    <t>ალეკსანდრა მასლოვა</t>
  </si>
  <si>
    <t>ქრისტინე კალაძე</t>
  </si>
  <si>
    <t>მაია აფციაური</t>
  </si>
  <si>
    <t>დევი გოგეშვილი</t>
  </si>
  <si>
    <t>ედიტა კირაკოსიანი</t>
  </si>
  <si>
    <t>სოფია მინასიან</t>
  </si>
  <si>
    <t>ნანა ფეტელავა</t>
  </si>
  <si>
    <t>თინათინ გოგიშვილი</t>
  </si>
  <si>
    <t>ლევ შმულევიჩ</t>
  </si>
  <si>
    <t>თამარ ბარბაქაძე</t>
  </si>
  <si>
    <t>მერი ბარბაქაძე</t>
  </si>
  <si>
    <t>კარენი კაზაროვი</t>
  </si>
  <si>
    <t>სერგი ზაცარინი</t>
  </si>
  <si>
    <t>ირინა პოტანინა</t>
  </si>
  <si>
    <t>ელენე სორდია</t>
  </si>
  <si>
    <t>ეკატერინა მიხაილოვა</t>
  </si>
  <si>
    <t>ვუკარ იდრისოვი</t>
  </si>
  <si>
    <t>ალექსანდრე რევაზიშვილი</t>
  </si>
  <si>
    <t>თამარ მაჭავარიანი</t>
  </si>
  <si>
    <t>გალინა ლობჟანიძე</t>
  </si>
  <si>
    <t>შპს ფროფერთი ჰაბ ქომფანი 405282572</t>
  </si>
  <si>
    <t>თათია ტატაევი</t>
  </si>
  <si>
    <t>ნინო მიქელაძე</t>
  </si>
  <si>
    <r>
      <t xml:space="preserve">შპს </t>
    </r>
    <r>
      <rPr>
        <sz val="9"/>
        <color rgb="FF000000"/>
        <rFont val="Arial"/>
        <family val="2"/>
      </rPr>
      <t>Design House</t>
    </r>
  </si>
  <si>
    <t>თამარ ჟღენტი</t>
  </si>
  <si>
    <t>სოფიკო იარაჯული</t>
  </si>
  <si>
    <t>ინგა გოგიშვილი</t>
  </si>
  <si>
    <t>L-8</t>
  </si>
  <si>
    <t>L-8-1</t>
  </si>
  <si>
    <t>L-8-2</t>
  </si>
  <si>
    <t>L-8-3</t>
  </si>
  <si>
    <t>L-8-4</t>
  </si>
  <si>
    <t>L-8-5</t>
  </si>
  <si>
    <t>L-8-6</t>
  </si>
  <si>
    <t>L-8-7</t>
  </si>
  <si>
    <t>L-8-8</t>
  </si>
  <si>
    <t>L-8-9</t>
  </si>
  <si>
    <t>L-8-10</t>
  </si>
  <si>
    <t>L-8-11</t>
  </si>
  <si>
    <t>L-8-12</t>
  </si>
  <si>
    <t>L-8-13</t>
  </si>
  <si>
    <t>L-8-14</t>
  </si>
  <si>
    <t>L-8-15</t>
  </si>
  <si>
    <t>L-8-16</t>
  </si>
  <si>
    <t>L-8-17</t>
  </si>
  <si>
    <t>L-8-18</t>
  </si>
  <si>
    <t>L-8-19</t>
  </si>
  <si>
    <t>L-8-20</t>
  </si>
  <si>
    <t>L-8-21</t>
  </si>
  <si>
    <t>L-8-22</t>
  </si>
  <si>
    <t>ანი ბალავაძე</t>
  </si>
  <si>
    <t>ლევანი ხელაძე</t>
  </si>
  <si>
    <t>ქეთევან ჯინჭარაძე</t>
  </si>
  <si>
    <t>ავთანდილ ოქრომელიძე</t>
  </si>
  <si>
    <t>აჰმედ შეჰაბ აჰმედ აჰმედ</t>
  </si>
  <si>
    <t>ლელა ხოსიტაშვილი</t>
  </si>
  <si>
    <t>ლალი კიზირია</t>
  </si>
  <si>
    <t>გიორგი კუპატაძე</t>
  </si>
  <si>
    <t>თამარ ორკოდაშვილი</t>
  </si>
  <si>
    <t>შპს კობი 23</t>
  </si>
  <si>
    <t>ვიქტორია მარგებაძე</t>
  </si>
  <si>
    <t>ესმა აშორტია</t>
  </si>
  <si>
    <t>მურთაზი ეძგვერაძე</t>
  </si>
  <si>
    <t>მანსურა კურბანოვა</t>
  </si>
  <si>
    <t>სოფიო ყვავილაშვილი</t>
  </si>
  <si>
    <t>შპს კობი-23</t>
  </si>
  <si>
    <t>ლევან ჩუბინიძე</t>
  </si>
  <si>
    <t>ალექსანდრ ფურნიკ</t>
  </si>
  <si>
    <t>თამარ კამლაძე</t>
  </si>
  <si>
    <t>ნიკოლოზ რუსულაშვილი</t>
  </si>
  <si>
    <t>ევგენი დუბოვსკი</t>
  </si>
  <si>
    <r>
      <t>შპს</t>
    </r>
    <r>
      <rPr>
        <sz val="9"/>
        <color rgb="FF000000"/>
        <rFont val="Arial"/>
        <family val="2"/>
      </rPr>
      <t xml:space="preserve"> VTM</t>
    </r>
  </si>
  <si>
    <t>ნატო ჯიაძე</t>
  </si>
  <si>
    <t>J5-15</t>
  </si>
  <si>
    <t>J-15-C3</t>
  </si>
  <si>
    <t>J4-16</t>
  </si>
  <si>
    <t>J-16-C4</t>
  </si>
  <si>
    <t>მარიამ გაგოშაშვილი</t>
  </si>
  <si>
    <t>L-6-OP1</t>
  </si>
  <si>
    <t>L-6-OP2</t>
  </si>
  <si>
    <t>L-6-OP3</t>
  </si>
  <si>
    <t>L-6-OP4</t>
  </si>
  <si>
    <t>L-6-OP5</t>
  </si>
  <si>
    <t>L-6-OP6</t>
  </si>
  <si>
    <t>L-6-OP7</t>
  </si>
  <si>
    <t>L-6-OP8</t>
  </si>
  <si>
    <t>L-6-OP9</t>
  </si>
  <si>
    <t>L-6-OP10</t>
  </si>
  <si>
    <t>L-6-OP11</t>
  </si>
  <si>
    <t>L-6-OP12</t>
  </si>
  <si>
    <t>L-6-OP13</t>
  </si>
  <si>
    <t>L-6-OP14</t>
  </si>
  <si>
    <t>L-6-OP15</t>
  </si>
  <si>
    <t>L-6-OP16</t>
  </si>
  <si>
    <t>L-6-OP17</t>
  </si>
  <si>
    <t>L-6-OP18</t>
  </si>
  <si>
    <t>L-6-OP19</t>
  </si>
  <si>
    <t>L-6-OP20</t>
  </si>
  <si>
    <t>L-8-OP1</t>
  </si>
  <si>
    <t>L-8-OP2</t>
  </si>
  <si>
    <t>L-8-OP3</t>
  </si>
  <si>
    <t>L-8-OP4</t>
  </si>
  <si>
    <t>L-8-OP5</t>
  </si>
  <si>
    <t>L-8-OP6</t>
  </si>
  <si>
    <t>L-8-OP7</t>
  </si>
  <si>
    <t>L-8-OP8</t>
  </si>
  <si>
    <t>L-8-OP9</t>
  </si>
  <si>
    <t>L-8-OP10</t>
  </si>
  <si>
    <t>L-8-OP11</t>
  </si>
  <si>
    <t>L-8-OP12</t>
  </si>
  <si>
    <t>L-8-OP13</t>
  </si>
  <si>
    <t>L-8-OP14</t>
  </si>
  <si>
    <t>L-8-OP15</t>
  </si>
  <si>
    <t>L-8-OP16</t>
  </si>
  <si>
    <t>6-1</t>
  </si>
  <si>
    <t>6-2</t>
  </si>
  <si>
    <t>6-4</t>
  </si>
  <si>
    <t>6-5</t>
  </si>
  <si>
    <t>6-6</t>
  </si>
  <si>
    <t>6-7</t>
  </si>
  <si>
    <t>6-8</t>
  </si>
  <si>
    <t>6-9</t>
  </si>
  <si>
    <t>6-10</t>
  </si>
  <si>
    <t>6-11</t>
  </si>
  <si>
    <t>6-12</t>
  </si>
  <si>
    <t>6-13</t>
  </si>
  <si>
    <t>6-14</t>
  </si>
  <si>
    <t>6-15</t>
  </si>
  <si>
    <t>6-16</t>
  </si>
  <si>
    <t>6-17</t>
  </si>
  <si>
    <t>6-18</t>
  </si>
  <si>
    <t>6-19</t>
  </si>
  <si>
    <t>6-20</t>
  </si>
  <si>
    <t>8-1</t>
  </si>
  <si>
    <t>8-2</t>
  </si>
  <si>
    <t>8-3</t>
  </si>
  <si>
    <t>8-4</t>
  </si>
  <si>
    <t>8-5</t>
  </si>
  <si>
    <t>8-6</t>
  </si>
  <si>
    <t>8-7</t>
  </si>
  <si>
    <t>8-9</t>
  </si>
  <si>
    <t>8-10</t>
  </si>
  <si>
    <t>8-11</t>
  </si>
  <si>
    <t>8-12</t>
  </si>
  <si>
    <t>8-13</t>
  </si>
  <si>
    <t>8-14</t>
  </si>
  <si>
    <t>8-15</t>
  </si>
  <si>
    <t>8-16</t>
  </si>
  <si>
    <t>ზეინებ ბაირაქი</t>
  </si>
  <si>
    <t>მარიკა ლურსმანაშვილი</t>
  </si>
  <si>
    <t>მარიამ რაჭველიშვილი</t>
  </si>
  <si>
    <t>ბექა დევდარიძე</t>
  </si>
  <si>
    <t>თოფიკ მირზაევი</t>
  </si>
  <si>
    <t>კუკური ნებაძე</t>
  </si>
  <si>
    <t>გიორგი მინასიანი</t>
  </si>
  <si>
    <t>U-6</t>
  </si>
  <si>
    <t>U-6-26</t>
  </si>
  <si>
    <t>U-6-29</t>
  </si>
  <si>
    <t>U-6-38</t>
  </si>
  <si>
    <t>U-6-55</t>
  </si>
  <si>
    <t>U-6-57</t>
  </si>
  <si>
    <t>U-6-62</t>
  </si>
  <si>
    <t>U-6-83</t>
  </si>
  <si>
    <t>U-6-84</t>
  </si>
  <si>
    <t>ლანდა ასლამაზაშვილი</t>
  </si>
  <si>
    <t>დავით გუგუშვილი</t>
  </si>
  <si>
    <t>ანჟელა ხავშაბოვა</t>
  </si>
  <si>
    <t>მარიამ ფაცაცია, გიორგი ფეტელავა</t>
  </si>
  <si>
    <t>ნათია ჩხარტიშვილი</t>
  </si>
  <si>
    <t>J-16-C2</t>
  </si>
  <si>
    <t>J-16-C3</t>
  </si>
  <si>
    <t>სს თიბისი ლიზინგი</t>
  </si>
  <si>
    <t>J3-17</t>
  </si>
  <si>
    <t>J-17-C1</t>
  </si>
  <si>
    <t>შპს ნენე.გი</t>
  </si>
  <si>
    <t>თურქეთი</t>
  </si>
  <si>
    <t>ირაკლი კვირიკაშვილი (ნინო ნამორაძე)</t>
  </si>
  <si>
    <t>გიორგი ნიქაბაძე</t>
  </si>
  <si>
    <t>U-6-25</t>
  </si>
  <si>
    <t>U-6-56</t>
  </si>
  <si>
    <t>მარინე შიშნიაშვილი</t>
  </si>
  <si>
    <t>მარტინ ელოიან</t>
  </si>
  <si>
    <t>ცისანა ქვრივიშვილი</t>
  </si>
  <si>
    <t>ალი ჰაიდარ იალჩინკაია</t>
  </si>
  <si>
    <t>ჯოშკუნ ჯალილოვი</t>
  </si>
  <si>
    <t>ფიქრია გოგინაშვილი</t>
  </si>
  <si>
    <t>დალი უსუფაშვილი</t>
  </si>
  <si>
    <t>U-6-35</t>
  </si>
  <si>
    <t>მაია ჯაფარიძე</t>
  </si>
  <si>
    <t>ევგენია დრემოვა</t>
  </si>
  <si>
    <t>აჰმად აჰმადი</t>
  </si>
  <si>
    <t>ნინო შაინიძე</t>
  </si>
  <si>
    <t>U-6-20</t>
  </si>
  <si>
    <t>ვანდა კიკვიძე</t>
  </si>
  <si>
    <t>ნათია მათითაიშვილი</t>
  </si>
  <si>
    <t>ნანა ავანაშვილი</t>
  </si>
  <si>
    <t>შპს კურაციო</t>
  </si>
  <si>
    <t>J-15-C1</t>
  </si>
  <si>
    <t>დიმიტრი მოძმანიშვილი</t>
  </si>
  <si>
    <t>გიორგი ბახტაძე</t>
  </si>
  <si>
    <t>L-5-OP-4</t>
  </si>
  <si>
    <t>მარიამი ჭაავა</t>
  </si>
  <si>
    <t>U-6-75</t>
  </si>
  <si>
    <t>ია ურუზაშვილი</t>
  </si>
  <si>
    <t>ცვლილება 2025 წელში</t>
  </si>
  <si>
    <t>S-17</t>
  </si>
  <si>
    <t>S-17-1</t>
  </si>
  <si>
    <t>S-17-2</t>
  </si>
  <si>
    <t>S-17-3</t>
  </si>
  <si>
    <t>S-17-4</t>
  </si>
  <si>
    <t>S-17-5</t>
  </si>
  <si>
    <t>S-17-6</t>
  </si>
  <si>
    <t>S-17-7</t>
  </si>
  <si>
    <t>S-17-8</t>
  </si>
  <si>
    <t>S-17-9</t>
  </si>
  <si>
    <t>S-17-10</t>
  </si>
  <si>
    <t>S-17-11</t>
  </si>
  <si>
    <t>S-17-12</t>
  </si>
  <si>
    <t>S-17-13</t>
  </si>
  <si>
    <t>S-17-14</t>
  </si>
  <si>
    <t>S-17-15</t>
  </si>
  <si>
    <t>S-17-16</t>
  </si>
  <si>
    <t>S-17-17</t>
  </si>
  <si>
    <t>S-17-18</t>
  </si>
  <si>
    <t>S-17-19</t>
  </si>
  <si>
    <t>S-17-20</t>
  </si>
  <si>
    <t>U-6-1</t>
  </si>
  <si>
    <t>U-6-2</t>
  </si>
  <si>
    <t>U-6-3</t>
  </si>
  <si>
    <t>U-6-4</t>
  </si>
  <si>
    <t>U-6-5</t>
  </si>
  <si>
    <t>U-6-6</t>
  </si>
  <si>
    <t>U-6-7</t>
  </si>
  <si>
    <t>U-6-8</t>
  </si>
  <si>
    <t>U-6-9</t>
  </si>
  <si>
    <t>U-6-10</t>
  </si>
  <si>
    <t>U-6-11</t>
  </si>
  <si>
    <t>U-6-12</t>
  </si>
  <si>
    <t>U-6-13</t>
  </si>
  <si>
    <t>U-6-14</t>
  </si>
  <si>
    <t>U-6-15</t>
  </si>
  <si>
    <t>U-6-16</t>
  </si>
  <si>
    <t>U-6-17</t>
  </si>
  <si>
    <t>U-6-18</t>
  </si>
  <si>
    <t>U-6-19</t>
  </si>
  <si>
    <t>U-6-21</t>
  </si>
  <si>
    <t>U-6-22</t>
  </si>
  <si>
    <t>U-6-23</t>
  </si>
  <si>
    <t>U-6-24</t>
  </si>
  <si>
    <t>U-6-27</t>
  </si>
  <si>
    <t>U-6-28</t>
  </si>
  <si>
    <t>U-6-30</t>
  </si>
  <si>
    <t>U-6-31</t>
  </si>
  <si>
    <t>U-6-32</t>
  </si>
  <si>
    <t>U-6-33</t>
  </si>
  <si>
    <t>U-6-34</t>
  </si>
  <si>
    <t>U-6-36</t>
  </si>
  <si>
    <t>U-6-37</t>
  </si>
  <si>
    <t>U-6-39</t>
  </si>
  <si>
    <t>U-6-40</t>
  </si>
  <si>
    <t>U-6-41</t>
  </si>
  <si>
    <t>U-6-42</t>
  </si>
  <si>
    <t>U-6-43</t>
  </si>
  <si>
    <t>U-6-44</t>
  </si>
  <si>
    <t>U-6-45</t>
  </si>
  <si>
    <t>U-6-46</t>
  </si>
  <si>
    <t>U-6-47</t>
  </si>
  <si>
    <t>U-6-48</t>
  </si>
  <si>
    <t>U-6-49</t>
  </si>
  <si>
    <t>U-6-50</t>
  </si>
  <si>
    <t>U-6-51</t>
  </si>
  <si>
    <t>U-6-52</t>
  </si>
  <si>
    <t>U-6-53</t>
  </si>
  <si>
    <t>U-6-54</t>
  </si>
  <si>
    <t>U-6-58</t>
  </si>
  <si>
    <t>U-6-59</t>
  </si>
  <si>
    <t>U-6-60</t>
  </si>
  <si>
    <t>U-6-61</t>
  </si>
  <si>
    <t>U-6-63</t>
  </si>
  <si>
    <t>U-6-64</t>
  </si>
  <si>
    <t>U-6-65</t>
  </si>
  <si>
    <t>U-6-66</t>
  </si>
  <si>
    <t>U-6-67</t>
  </si>
  <si>
    <t>U-6-68</t>
  </si>
  <si>
    <t>U-6-69</t>
  </si>
  <si>
    <t>U-6-70</t>
  </si>
  <si>
    <t>U-6-71</t>
  </si>
  <si>
    <t>U-6-72</t>
  </si>
  <si>
    <t>U-6-73</t>
  </si>
  <si>
    <t>U-6-74</t>
  </si>
  <si>
    <t>U-6-76</t>
  </si>
  <si>
    <t>U-6-77</t>
  </si>
  <si>
    <t>U-6-78</t>
  </si>
  <si>
    <t>U-6-79</t>
  </si>
  <si>
    <t>U-6-80</t>
  </si>
  <si>
    <t>U-6-81</t>
  </si>
  <si>
    <t>U-6-82</t>
  </si>
  <si>
    <t>U-6-85</t>
  </si>
  <si>
    <t>U-6-86</t>
  </si>
  <si>
    <t>U-6-87</t>
  </si>
  <si>
    <t>U-6-88</t>
  </si>
  <si>
    <t>U-6-89</t>
  </si>
  <si>
    <t>U-6-90</t>
  </si>
  <si>
    <t>U-6-91</t>
  </si>
  <si>
    <t>U-6-92</t>
  </si>
  <si>
    <t>U-6-93</t>
  </si>
  <si>
    <t>U-6-94</t>
  </si>
  <si>
    <t>U-6-95</t>
  </si>
  <si>
    <t>U-6-96</t>
  </si>
  <si>
    <t>U-6-97</t>
  </si>
  <si>
    <t>U-6-98</t>
  </si>
  <si>
    <t>U-6-99</t>
  </si>
  <si>
    <t>U-6-100</t>
  </si>
  <si>
    <t>U-6-101</t>
  </si>
  <si>
    <t>U-6-102</t>
  </si>
  <si>
    <t>U-6-103</t>
  </si>
  <si>
    <t>U-6-104</t>
  </si>
  <si>
    <t>U-6-105</t>
  </si>
  <si>
    <t>U-6-106</t>
  </si>
  <si>
    <t>U-6-107</t>
  </si>
  <si>
    <t>U-6-108</t>
  </si>
  <si>
    <t>8-17</t>
  </si>
  <si>
    <t>8-18</t>
  </si>
  <si>
    <t>8-19</t>
  </si>
  <si>
    <t>8-20</t>
  </si>
  <si>
    <t>8-21</t>
  </si>
  <si>
    <t>8-22</t>
  </si>
  <si>
    <t>8-23</t>
  </si>
  <si>
    <t>8-24</t>
  </si>
  <si>
    <t>10-1</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</si>
  <si>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</si>
  <si>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</si>
  <si>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</si>
  <si>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</si>
  <si>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</si>
  <si>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</si>
  <si>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</si>
  <si>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</si>
  <si>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</si>
  <si>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</si>
  <si>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</si>
  <si>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</si>
  <si>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</si>
  <si>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</si>
  <si>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</si>
  <si>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</si>
  <si>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</si>
  <si>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</si>
  <si>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</si>
  <si>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</si>
  <si>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</si>
  <si>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</si>
  <si>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</si>
  <si>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11-17</t>
  </si>
  <si>
    <t>11-18</t>
  </si>
  <si>
    <t>11-19</t>
  </si>
  <si>
    <t>11-20</t>
  </si>
  <si>
    <t>11-21</t>
  </si>
  <si>
    <t>15-1</t>
  </si>
  <si>
    <t>15-2</t>
  </si>
  <si>
    <t>15-3</t>
  </si>
  <si>
    <t>15-4</t>
  </si>
  <si>
    <t>15-5</t>
  </si>
  <si>
    <t>15-6</t>
  </si>
  <si>
    <t>15-7</t>
  </si>
  <si>
    <t>15-8</t>
  </si>
  <si>
    <t>15-9</t>
  </si>
  <si>
    <t>15-10</t>
  </si>
  <si>
    <t>15-11</t>
  </si>
  <si>
    <t>15-12</t>
  </si>
  <si>
    <t>15-13</t>
  </si>
  <si>
    <t>15-14</t>
  </si>
  <si>
    <t>15-15</t>
  </si>
  <si>
    <t>15-16</t>
  </si>
  <si>
    <t>15-17</t>
  </si>
  <si>
    <t>15-18</t>
  </si>
  <si>
    <t>15-19</t>
  </si>
  <si>
    <t>15-20</t>
  </si>
  <si>
    <t>15-21</t>
  </si>
  <si>
    <t>15-22</t>
  </si>
  <si>
    <t>15-23</t>
  </si>
  <si>
    <t>15-24</t>
  </si>
  <si>
    <t>16-1</t>
  </si>
  <si>
    <t>16-2</t>
  </si>
  <si>
    <t>16-3</t>
  </si>
  <si>
    <t>16-4</t>
  </si>
  <si>
    <t>16-5</t>
  </si>
  <si>
    <t>16-6</t>
  </si>
  <si>
    <t>16-7</t>
  </si>
  <si>
    <t>16-8</t>
  </si>
  <si>
    <t>16-9</t>
  </si>
  <si>
    <t>16-10</t>
  </si>
  <si>
    <t>16-11</t>
  </si>
  <si>
    <t>16-12</t>
  </si>
  <si>
    <t>16-13</t>
  </si>
  <si>
    <t>16-14</t>
  </si>
  <si>
    <t>16-15</t>
  </si>
  <si>
    <t>16-16</t>
  </si>
  <si>
    <t>16-17</t>
  </si>
  <si>
    <t>16-18</t>
  </si>
  <si>
    <t>16-19</t>
  </si>
  <si>
    <t>16-20</t>
  </si>
  <si>
    <t>16-21</t>
  </si>
  <si>
    <t>16-22</t>
  </si>
  <si>
    <t>16-23</t>
  </si>
  <si>
    <t>16-24</t>
  </si>
  <si>
    <t>S-8-OP1</t>
  </si>
  <si>
    <t>S-8-OP2</t>
  </si>
  <si>
    <t>S-8-OP3</t>
  </si>
  <si>
    <t>S-8-OP4</t>
  </si>
  <si>
    <t>S-8-OP5</t>
  </si>
  <si>
    <t>S-8-OP6</t>
  </si>
  <si>
    <t>S-8-OP7</t>
  </si>
  <si>
    <t>S-8-OP8</t>
  </si>
  <si>
    <t>S-8-OP9</t>
  </si>
  <si>
    <t>S-8-OP10</t>
  </si>
  <si>
    <t>S-8-OP11</t>
  </si>
  <si>
    <t>S-8-OP12</t>
  </si>
  <si>
    <t>S-8-OP13</t>
  </si>
  <si>
    <t>S-8-OP14</t>
  </si>
  <si>
    <t>S-8-OP15</t>
  </si>
  <si>
    <t>S-8-OP16</t>
  </si>
  <si>
    <t>S-8-OP17</t>
  </si>
  <si>
    <t>S-8-OP18</t>
  </si>
  <si>
    <t>S-8-OP19</t>
  </si>
  <si>
    <t>S-8-OP20</t>
  </si>
  <si>
    <t>S-8-OP21</t>
  </si>
  <si>
    <t>S-8-OP22</t>
  </si>
  <si>
    <t>S-8-OP23</t>
  </si>
  <si>
    <t>S-8-OP24</t>
  </si>
  <si>
    <t>S-9-OP1</t>
  </si>
  <si>
    <t>S-9-OP2</t>
  </si>
  <si>
    <t>S-9-OP3</t>
  </si>
  <si>
    <t>S-9-OP4</t>
  </si>
  <si>
    <t>S-9-OP5</t>
  </si>
  <si>
    <t>S-9-OP6</t>
  </si>
  <si>
    <t>S-9-OP7</t>
  </si>
  <si>
    <t>S-9-OP8</t>
  </si>
  <si>
    <t>S-9-OP9</t>
  </si>
  <si>
    <t>S-9-OP10</t>
  </si>
  <si>
    <t>S-9-OP11</t>
  </si>
  <si>
    <t>S-9-OP12</t>
  </si>
  <si>
    <t>S-9-OP13</t>
  </si>
  <si>
    <t>S-9-OP14</t>
  </si>
  <si>
    <t>S-9-OP15</t>
  </si>
  <si>
    <t>S-9-OP16</t>
  </si>
  <si>
    <t>S-9-OP17</t>
  </si>
  <si>
    <t>S-9-OP18</t>
  </si>
  <si>
    <t>S-9-OP19</t>
  </si>
  <si>
    <t>S-9-OP20</t>
  </si>
  <si>
    <t>S-9-OP21</t>
  </si>
  <si>
    <t>S-9-OP22</t>
  </si>
  <si>
    <t>S-9-OP23</t>
  </si>
  <si>
    <t>S-9-OP24</t>
  </si>
  <si>
    <t>S-10-OP1</t>
  </si>
  <si>
    <t>S-10-OP2</t>
  </si>
  <si>
    <t>S-10-OP3</t>
  </si>
  <si>
    <t>S-10-OP4</t>
  </si>
  <si>
    <t>S-10-OP5</t>
  </si>
  <si>
    <t>S-10-OP6</t>
  </si>
  <si>
    <t>S-10-OP7</t>
  </si>
  <si>
    <t>S-10-OP8</t>
  </si>
  <si>
    <t>S-10-OP9</t>
  </si>
  <si>
    <t>S-10-OP10</t>
  </si>
  <si>
    <t>S-10-OP11</t>
  </si>
  <si>
    <t>S-10-OP12</t>
  </si>
  <si>
    <t>S-10-OP13</t>
  </si>
  <si>
    <t>S-10-OP14</t>
  </si>
  <si>
    <t>S-10-OP15</t>
  </si>
  <si>
    <t>S-10-OP16</t>
  </si>
  <si>
    <t>S-10-OP17</t>
  </si>
  <si>
    <t>S-10-OP18</t>
  </si>
  <si>
    <t>S-10-OP19</t>
  </si>
  <si>
    <t>S-10-OP20</t>
  </si>
  <si>
    <t>S-10-OP21</t>
  </si>
  <si>
    <t>S-10-OP22</t>
  </si>
  <si>
    <t>S-10-OP23</t>
  </si>
  <si>
    <t>S-10-OP24</t>
  </si>
  <si>
    <t>S-11-OP17</t>
  </si>
  <si>
    <t>S-11-OP18</t>
  </si>
  <si>
    <t>S-11-OP19</t>
  </si>
  <si>
    <t>S-11-OP20</t>
  </si>
  <si>
    <t>S-11-OP21</t>
  </si>
  <si>
    <t>S-15-OP1</t>
  </si>
  <si>
    <t>S-15-OP2</t>
  </si>
  <si>
    <t>S-15-OP3</t>
  </si>
  <si>
    <t>S-15-OP4</t>
  </si>
  <si>
    <t>S-15-OP5</t>
  </si>
  <si>
    <t>S-15-OP6</t>
  </si>
  <si>
    <t>S-15-OP7</t>
  </si>
  <si>
    <t>S-15-OP8</t>
  </si>
  <si>
    <t>S-15-OP9</t>
  </si>
  <si>
    <t>S-15-OP10</t>
  </si>
  <si>
    <t>S-15-OP11</t>
  </si>
  <si>
    <t>S-15-OP12</t>
  </si>
  <si>
    <t>S-15-OP13</t>
  </si>
  <si>
    <t>S-15-OP14</t>
  </si>
  <si>
    <t>S-15-OP15</t>
  </si>
  <si>
    <t>S-15-OP16</t>
  </si>
  <si>
    <t>S-15-OP17</t>
  </si>
  <si>
    <t>S-15-OP18</t>
  </si>
  <si>
    <t>S-15-OP19</t>
  </si>
  <si>
    <t>S-15-OP20</t>
  </si>
  <si>
    <t>S-15-OP21</t>
  </si>
  <si>
    <t>S-15-OP22</t>
  </si>
  <si>
    <t>S-15-OP23</t>
  </si>
  <si>
    <t>S-15-OP24</t>
  </si>
  <si>
    <t>S-16-OP1</t>
  </si>
  <si>
    <t>S-16-OP2</t>
  </si>
  <si>
    <t>S-16-OP3</t>
  </si>
  <si>
    <t>S-16-OP4</t>
  </si>
  <si>
    <t>S-16-OP5</t>
  </si>
  <si>
    <t>S-16-OP6</t>
  </si>
  <si>
    <t>S-16-OP7</t>
  </si>
  <si>
    <t>S-16-OP8</t>
  </si>
  <si>
    <t>S-16-OP9</t>
  </si>
  <si>
    <t>S-16-OP10</t>
  </si>
  <si>
    <t>S-16-OP11</t>
  </si>
  <si>
    <t>S-16-OP12</t>
  </si>
  <si>
    <t>S-16-OP13</t>
  </si>
  <si>
    <t>S-16-OP14</t>
  </si>
  <si>
    <t>S-16-OP15</t>
  </si>
  <si>
    <t>S-16-OP16</t>
  </si>
  <si>
    <t>S-16-OP17</t>
  </si>
  <si>
    <t>S-16-OP18</t>
  </si>
  <si>
    <t>S-16-OP19</t>
  </si>
  <si>
    <t>S-16-OP20</t>
  </si>
  <si>
    <t>S-16-OP21</t>
  </si>
  <si>
    <t>S-16-OP22</t>
  </si>
  <si>
    <t>S-16-OP23</t>
  </si>
  <si>
    <t>S-16-OP24</t>
  </si>
  <si>
    <t>Check Stock</t>
  </si>
  <si>
    <t>Check</t>
  </si>
  <si>
    <t>Jikia</t>
  </si>
  <si>
    <t>samgori</t>
  </si>
  <si>
    <t>lisi</t>
  </si>
  <si>
    <t>uni</t>
  </si>
  <si>
    <t>kikvidze</t>
  </si>
  <si>
    <t>კსენია ბელკინა</t>
  </si>
  <si>
    <t>გიორგი კახეთელიძე</t>
  </si>
  <si>
    <t>შპს ბავშვთა სარეაბილიტაციო ცენტრი რეჰაბ</t>
  </si>
  <si>
    <t>ნინო ძამუკაშვილი</t>
  </si>
  <si>
    <t>აბასალი გულიევი</t>
  </si>
  <si>
    <t>ნინო შაინიძე (ნიკა გაბაიძე)</t>
  </si>
  <si>
    <t>ექსო სამგორი ჰაუს 2</t>
  </si>
  <si>
    <t>ნონა შონია</t>
  </si>
  <si>
    <t>აზად ოჯახვერდიევი</t>
  </si>
  <si>
    <t>ლელა მეისტერ-გობეჯიშვილი</t>
  </si>
  <si>
    <t>თინა ცხოვრებაშვილი</t>
  </si>
  <si>
    <t>ფარმაილ დუშტუროვი</t>
  </si>
  <si>
    <t>სანდრო მირუაშვილი</t>
  </si>
  <si>
    <t>ზვიად შაინიძე</t>
  </si>
  <si>
    <t>9--18</t>
  </si>
  <si>
    <t>გრიგოლ ფაიქიძე</t>
  </si>
  <si>
    <t>ნინო რატიანი</t>
  </si>
  <si>
    <t>თორნიკე ბარელაძე</t>
  </si>
  <si>
    <t>მაკა ლაჩაშვილი</t>
  </si>
  <si>
    <t>ემზარ გეთიაშვილი</t>
  </si>
  <si>
    <t>დავით კიღურაძე</t>
  </si>
  <si>
    <t>ქეთევან საბიაშვილი</t>
  </si>
  <si>
    <t>ოთარ ჯავახიშვილი</t>
  </si>
  <si>
    <t>ანნა სისვაძე</t>
  </si>
  <si>
    <t>9--5</t>
  </si>
  <si>
    <t>10--6</t>
  </si>
  <si>
    <t>15--6</t>
  </si>
  <si>
    <t>J-8</t>
  </si>
  <si>
    <t>J-30-C2</t>
  </si>
  <si>
    <t>იორამ გორდაძე</t>
  </si>
  <si>
    <t>J-8-C4</t>
  </si>
  <si>
    <t>ანემონე</t>
  </si>
  <si>
    <t>ივანე გელაშვილი</t>
  </si>
  <si>
    <t>L-5-OP-8</t>
  </si>
  <si>
    <t>L-5-OP-9</t>
  </si>
  <si>
    <t>L-5-OP-15</t>
  </si>
  <si>
    <t>ნინო ყიფიანი</t>
  </si>
  <si>
    <t>ნიკოლოზ გელაშვილი</t>
  </si>
  <si>
    <t>გუგა გონგაძე</t>
  </si>
  <si>
    <t>გიორგი რომანაძე</t>
  </si>
  <si>
    <t>გიორგი ჩხიკვაძე, ნინო ჯალაღონია</t>
  </si>
  <si>
    <t>თორნიკე მამნიაშვილი</t>
  </si>
  <si>
    <t>ონისე გორგილაძე</t>
  </si>
  <si>
    <t>მარიამ ჩიჩუა</t>
  </si>
  <si>
    <t>ანა მურადიანი</t>
  </si>
  <si>
    <t>ციური შემაზაშვილი</t>
  </si>
  <si>
    <t>თამარ ბულბულაშვილი</t>
  </si>
  <si>
    <t>ჯემალი შეყელაძე</t>
  </si>
  <si>
    <t>პინგო ვოლფ ჰაგენ შტროიბელ</t>
  </si>
  <si>
    <t>ოთარი თედიაშვილი</t>
  </si>
  <si>
    <t>ნინო კერვალიშვილი</t>
  </si>
  <si>
    <t>9--1</t>
  </si>
  <si>
    <t>9--2</t>
  </si>
  <si>
    <t>9--4</t>
  </si>
  <si>
    <t>9--6</t>
  </si>
  <si>
    <t>9--7</t>
  </si>
  <si>
    <t>9--8</t>
  </si>
  <si>
    <t>9--10</t>
  </si>
  <si>
    <t>9--11</t>
  </si>
  <si>
    <t>9--12</t>
  </si>
  <si>
    <t>9--13</t>
  </si>
  <si>
    <t>9--14</t>
  </si>
  <si>
    <t>9--15</t>
  </si>
  <si>
    <t>9--16</t>
  </si>
  <si>
    <t>9--19</t>
  </si>
  <si>
    <t>9--20</t>
  </si>
  <si>
    <t>9--24</t>
  </si>
  <si>
    <t>ზაურ ხალილოვი</t>
  </si>
  <si>
    <t>10--1</t>
  </si>
  <si>
    <t>10--2</t>
  </si>
  <si>
    <t>10--4</t>
  </si>
  <si>
    <t>10--5</t>
  </si>
  <si>
    <t>10--7</t>
  </si>
  <si>
    <t>10--9</t>
  </si>
  <si>
    <t>10--11</t>
  </si>
  <si>
    <t>10--23</t>
  </si>
  <si>
    <t>რასიმ ალიევი</t>
  </si>
  <si>
    <t>სალომე ქვლივიძე</t>
  </si>
  <si>
    <t>11--20</t>
  </si>
  <si>
    <t>მერაბი მამათელაშვილი</t>
  </si>
  <si>
    <t>შამხალილ ჯაფაროვი</t>
  </si>
  <si>
    <t>ილია მანიჟაშვილი</t>
  </si>
  <si>
    <t>ელნური გასიმოვი</t>
  </si>
  <si>
    <t>15--2</t>
  </si>
  <si>
    <t>15--7</t>
  </si>
  <si>
    <t>15--9</t>
  </si>
  <si>
    <t>15--10</t>
  </si>
  <si>
    <t>15--17</t>
  </si>
  <si>
    <t>15--21</t>
  </si>
  <si>
    <t>15--22</t>
  </si>
  <si>
    <t>მაქსიმ პერეპელიცა</t>
  </si>
  <si>
    <t>სვეტლანა ჩობანიან</t>
  </si>
  <si>
    <t>ზურაბი ჭაბაშვილი</t>
  </si>
  <si>
    <t>ხათუნა თევზაძე</t>
  </si>
  <si>
    <t>მაია მოსიკაშვილი</t>
  </si>
  <si>
    <t>ზურაბ მოსიკაშვილი</t>
  </si>
  <si>
    <t>ნელი კაჭკაჭიშვილი</t>
  </si>
  <si>
    <t>ლაშა წურწუმია</t>
  </si>
  <si>
    <t>დიმიტრი არონოვჩ</t>
  </si>
  <si>
    <t>ქეთევან საგინაშვილი</t>
  </si>
  <si>
    <t>დავით ქენქაძე</t>
  </si>
  <si>
    <t>ჯუმბერი უსუფაშვილი</t>
  </si>
  <si>
    <t>ელჩინ გასანოვი</t>
  </si>
  <si>
    <t>ავთანდილი გეგენავა</t>
  </si>
  <si>
    <t>10--8</t>
  </si>
  <si>
    <t>10--10</t>
  </si>
  <si>
    <t>შალალა მაგამაროვა</t>
  </si>
  <si>
    <t>S-1-C2</t>
  </si>
  <si>
    <t>S-1-1</t>
  </si>
  <si>
    <t>S-1-2</t>
  </si>
  <si>
    <t>S-1-3</t>
  </si>
  <si>
    <t>S-1-4</t>
  </si>
  <si>
    <t>S-1-5</t>
  </si>
  <si>
    <t>S-1-6</t>
  </si>
  <si>
    <t>S-1-7</t>
  </si>
  <si>
    <t>S-1-8</t>
  </si>
  <si>
    <t>S-1-9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</si>
  <si>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</si>
  <si>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</si>
  <si>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</si>
  <si>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</si>
  <si>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</si>
  <si>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</si>
  <si>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</si>
  <si>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</si>
  <si>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</si>
  <si>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</si>
  <si>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</si>
  <si>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</si>
  <si>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</si>
  <si>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</si>
  <si>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</si>
  <si>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</si>
  <si>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</si>
  <si>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</si>
  <si>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</si>
  <si>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</si>
  <si>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</si>
  <si>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</si>
  <si>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</si>
  <si>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</si>
  <si>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</si>
  <si>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</si>
  <si>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</si>
  <si>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</si>
  <si>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</si>
  <si>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</si>
  <si>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</si>
  <si>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</si>
  <si>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</si>
  <si>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</si>
  <si>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</si>
  <si>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</si>
  <si>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</si>
  <si>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</si>
  <si>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</si>
  <si>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</si>
  <si>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</si>
  <si>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</si>
  <si>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</si>
  <si>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</si>
  <si>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</si>
  <si>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</si>
  <si>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</si>
  <si>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</si>
  <si>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S-1-OP1</t>
  </si>
  <si>
    <t>1-1</t>
  </si>
  <si>
    <t>S-1-OP2</t>
  </si>
  <si>
    <t>1-2</t>
  </si>
  <si>
    <t>S-1-OP3</t>
  </si>
  <si>
    <t>1-3</t>
  </si>
  <si>
    <t>S-1-OP4</t>
  </si>
  <si>
    <t>1-4</t>
  </si>
  <si>
    <t>S-1-OP5</t>
  </si>
  <si>
    <t>1-5</t>
  </si>
  <si>
    <t>S-1-OP6</t>
  </si>
  <si>
    <t>1-6</t>
  </si>
  <si>
    <t>S-1-OP7</t>
  </si>
  <si>
    <t>1-7</t>
  </si>
  <si>
    <t>S-1-OP8</t>
  </si>
  <si>
    <t>1-8</t>
  </si>
  <si>
    <t>S-1-OP9</t>
  </si>
  <si>
    <t>1-9</t>
  </si>
  <si>
    <t>S-1-OP10</t>
  </si>
  <si>
    <t>1-10</t>
  </si>
  <si>
    <t>S-1-OP11</t>
  </si>
  <si>
    <t>1-11</t>
  </si>
  <si>
    <t>S-1-OP12</t>
  </si>
  <si>
    <t>1-12</t>
  </si>
  <si>
    <t>S-1-OP13</t>
  </si>
  <si>
    <t>1-13</t>
  </si>
  <si>
    <t>S-1-OP14</t>
  </si>
  <si>
    <t>1-14</t>
  </si>
  <si>
    <t>S-1-OP15</t>
  </si>
  <si>
    <t>1-15</t>
  </si>
  <si>
    <t>S-1-OP16</t>
  </si>
  <si>
    <t>1-16</t>
  </si>
  <si>
    <t>S-1-OP17</t>
  </si>
  <si>
    <t>1-17</t>
  </si>
  <si>
    <t>S-1-OP20</t>
  </si>
  <si>
    <t>1-20</t>
  </si>
  <si>
    <t>S-1-OP21</t>
  </si>
  <si>
    <t>1-21</t>
  </si>
  <si>
    <t>S-1-OP22</t>
  </si>
  <si>
    <t>1-22</t>
  </si>
  <si>
    <t>S-1-OP23</t>
  </si>
  <si>
    <t>1-23</t>
  </si>
  <si>
    <t>S-1-OP24</t>
  </si>
  <si>
    <t>1-24</t>
  </si>
  <si>
    <t>S-1-OP25</t>
  </si>
  <si>
    <t>1-25</t>
  </si>
  <si>
    <t>S-2-1</t>
  </si>
  <si>
    <t>S-2-2</t>
  </si>
  <si>
    <t>S-2-3</t>
  </si>
  <si>
    <t>S-2-4</t>
  </si>
  <si>
    <t>S-2-5</t>
  </si>
  <si>
    <t>S-2-6</t>
  </si>
  <si>
    <t>S-2-7</t>
  </si>
  <si>
    <t>S-2-8</t>
  </si>
  <si>
    <t>S-2-9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</si>
  <si>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</si>
  <si>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</si>
  <si>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</si>
  <si>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</si>
  <si>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</si>
  <si>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</si>
  <si>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</si>
  <si>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</si>
  <si>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</si>
  <si>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</si>
  <si>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</si>
  <si>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</si>
  <si>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</si>
  <si>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</si>
  <si>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</si>
  <si>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</si>
  <si>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</si>
  <si>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</si>
  <si>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</si>
  <si>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</si>
  <si>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</si>
  <si>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</si>
  <si>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</si>
  <si>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</si>
  <si>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</si>
  <si>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</si>
  <si>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</si>
  <si>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</si>
  <si>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</si>
  <si>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</si>
  <si>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</si>
  <si>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</si>
  <si>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</si>
  <si>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</si>
  <si>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</si>
  <si>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</si>
  <si>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</si>
  <si>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</si>
  <si>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</si>
  <si>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</si>
  <si>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</si>
  <si>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</si>
  <si>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</si>
  <si>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</si>
  <si>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</si>
  <si>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</si>
  <si>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</si>
  <si>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S-2-OP1</t>
  </si>
  <si>
    <t>2-1</t>
  </si>
  <si>
    <t>S-2-OP2</t>
  </si>
  <si>
    <t>2-2</t>
  </si>
  <si>
    <t>S-2-OP3</t>
  </si>
  <si>
    <t>2-3</t>
  </si>
  <si>
    <t>S-2-OP4</t>
  </si>
  <si>
    <t>2-4</t>
  </si>
  <si>
    <t>S-2-OP5</t>
  </si>
  <si>
    <t>2-5</t>
  </si>
  <si>
    <t>S-2-OP6</t>
  </si>
  <si>
    <t>2-6</t>
  </si>
  <si>
    <t>S-2-OP7</t>
  </si>
  <si>
    <t>2-7</t>
  </si>
  <si>
    <t>S-2-OP8</t>
  </si>
  <si>
    <t>2-8</t>
  </si>
  <si>
    <t>S-2-OP9</t>
  </si>
  <si>
    <t>2-9</t>
  </si>
  <si>
    <t>S-2-OP10</t>
  </si>
  <si>
    <t>2-10</t>
  </si>
  <si>
    <t>S-2-OP11</t>
  </si>
  <si>
    <t>2-11</t>
  </si>
  <si>
    <t>S-2-OP12</t>
  </si>
  <si>
    <t>2-12</t>
  </si>
  <si>
    <t>S-2-OP13</t>
  </si>
  <si>
    <t>2-13</t>
  </si>
  <si>
    <t>S-2-OP14</t>
  </si>
  <si>
    <t>2-14</t>
  </si>
  <si>
    <t>S-2-OP15</t>
  </si>
  <si>
    <t>2-15</t>
  </si>
  <si>
    <t>S-2-OP16</t>
  </si>
  <si>
    <t>2-16</t>
  </si>
  <si>
    <t>S-2-C2</t>
  </si>
  <si>
    <t>S-2-C3</t>
  </si>
  <si>
    <t>S-3-1</t>
  </si>
  <si>
    <t>S-3-2</t>
  </si>
  <si>
    <t>S-3-3</t>
  </si>
  <si>
    <t>S-3-4</t>
  </si>
  <si>
    <t>S-3-5</t>
  </si>
  <si>
    <t>S-3-6</t>
  </si>
  <si>
    <t>S-3-7</t>
  </si>
  <si>
    <t>S-3-8</t>
  </si>
  <si>
    <t>S-3-9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</si>
  <si>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</si>
  <si>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</si>
  <si>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</si>
  <si>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</si>
  <si>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</si>
  <si>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</si>
  <si>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</si>
  <si>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</si>
  <si>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</si>
  <si>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</si>
  <si>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</si>
  <si>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</si>
  <si>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</si>
  <si>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</si>
  <si>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</si>
  <si>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</si>
  <si>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</si>
  <si>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</si>
  <si>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</si>
  <si>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</si>
  <si>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</si>
  <si>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</si>
  <si>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</si>
  <si>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</si>
  <si>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</si>
  <si>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</si>
  <si>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</si>
  <si>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</si>
  <si>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</si>
  <si>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</si>
  <si>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</si>
  <si>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</si>
  <si>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</si>
  <si>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</si>
  <si>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</si>
  <si>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</si>
  <si>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</si>
  <si>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</si>
  <si>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</si>
  <si>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</si>
  <si>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</si>
  <si>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</si>
  <si>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</si>
  <si>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</si>
  <si>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S-3-OP1</t>
  </si>
  <si>
    <t>S-3-OP2</t>
  </si>
  <si>
    <t>S-3-OP3</t>
  </si>
  <si>
    <t>S-3-OP4</t>
  </si>
  <si>
    <t>S-3-OP5</t>
  </si>
  <si>
    <t>S-3-OP6</t>
  </si>
  <si>
    <t>S-3-OP8</t>
  </si>
  <si>
    <t>S-3-OP9</t>
  </si>
  <si>
    <t>S-3-OP10</t>
  </si>
  <si>
    <t>S-3-OP11</t>
  </si>
  <si>
    <t>S-3-OP12</t>
  </si>
  <si>
    <t>S-3-OP13</t>
  </si>
  <si>
    <t>S-3-OP14</t>
  </si>
  <si>
    <t>S-4-1</t>
  </si>
  <si>
    <t>S-4-2</t>
  </si>
  <si>
    <t>S-4-3</t>
  </si>
  <si>
    <t>S-4-4</t>
  </si>
  <si>
    <t>S-4-5</t>
  </si>
  <si>
    <t>S-4-6</t>
  </si>
  <si>
    <t>S-4-7</t>
  </si>
  <si>
    <t>S-4-8</t>
  </si>
  <si>
    <t>S-4-9</t>
  </si>
  <si>
    <t>S-4-10</t>
  </si>
  <si>
    <t>S-4-11</t>
  </si>
  <si>
    <t>S-4-12</t>
  </si>
  <si>
    <t>S-4-13</t>
  </si>
  <si>
    <t>S-4-14</t>
  </si>
  <si>
    <t>S-4-15</t>
  </si>
  <si>
    <t>S-4-16</t>
  </si>
  <si>
    <t>S-4-17</t>
  </si>
  <si>
    <t>S-4-18</t>
  </si>
  <si>
    <t>S-4-19</t>
  </si>
  <si>
    <t>S-4-20</t>
  </si>
  <si>
    <t>S-4-21</t>
  </si>
  <si>
    <t>S-4-22</t>
  </si>
  <si>
    <t>S-4-23</t>
  </si>
  <si>
    <t>S-4-24</t>
  </si>
  <si>
    <t>S-4-25</t>
  </si>
  <si>
    <t>S-4-26</t>
  </si>
  <si>
    <t>S-4-27</t>
  </si>
  <si>
    <t>S-4-28</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</si>
  <si>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</si>
  <si>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</si>
  <si>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</si>
  <si>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</si>
  <si>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</si>
  <si>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</si>
  <si>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</si>
  <si>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</si>
  <si>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</si>
  <si>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</si>
  <si>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</si>
  <si>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</si>
  <si>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</si>
  <si>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</si>
  <si>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</si>
  <si>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</si>
  <si>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</si>
  <si>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</si>
  <si>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</si>
  <si>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</si>
  <si>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</si>
  <si>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</si>
  <si>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</si>
  <si>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</si>
  <si>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</si>
  <si>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</si>
  <si>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</si>
  <si>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</si>
  <si>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</si>
  <si>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</si>
  <si>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</si>
  <si>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</si>
  <si>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</si>
  <si>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S-4-OP1</t>
  </si>
  <si>
    <t>S-4-OP5</t>
  </si>
  <si>
    <t>S-4-OP6</t>
  </si>
  <si>
    <t>S-4-OP7</t>
  </si>
  <si>
    <t>S-4-OP12</t>
  </si>
  <si>
    <t>S-4-OP13</t>
  </si>
  <si>
    <t>S-4-OP14</t>
  </si>
  <si>
    <t>S-4-OP16</t>
  </si>
  <si>
    <t>S-4-OP17</t>
  </si>
  <si>
    <t>S-4-OP18</t>
  </si>
  <si>
    <t>S-4-OP19</t>
  </si>
  <si>
    <t>S-5-1</t>
  </si>
  <si>
    <t>S-5-2</t>
  </si>
  <si>
    <t>S-5-3</t>
  </si>
  <si>
    <t>S-5-4</t>
  </si>
  <si>
    <t>S-5-5</t>
  </si>
  <si>
    <t>S-5-6</t>
  </si>
  <si>
    <t>S-5-7</t>
  </si>
  <si>
    <t>S-5-8</t>
  </si>
  <si>
    <t>S-5-9</t>
  </si>
  <si>
    <t>S-5-10</t>
  </si>
  <si>
    <t>S-5-11</t>
  </si>
  <si>
    <t>S-5-12</t>
  </si>
  <si>
    <t>S-5-13</t>
  </si>
  <si>
    <t>S-5-14</t>
  </si>
  <si>
    <t>S-5-15</t>
  </si>
  <si>
    <t>S-5-17</t>
  </si>
  <si>
    <t>S-5-18</t>
  </si>
  <si>
    <t>S-5-19</t>
  </si>
  <si>
    <t>S-5-20</t>
  </si>
  <si>
    <t>S-5-21</t>
  </si>
  <si>
    <t>S-5-22</t>
  </si>
  <si>
    <t>S-5-23</t>
  </si>
  <si>
    <t>S-5-24</t>
  </si>
  <si>
    <t>S-5-25</t>
  </si>
  <si>
    <t>S-5-26</t>
  </si>
  <si>
    <t>S-5-27</t>
  </si>
  <si>
    <t>S-5-28</t>
  </si>
  <si>
    <t>S-5-29</t>
  </si>
  <si>
    <t>S-5-30</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</si>
  <si>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</si>
  <si>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</si>
  <si>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</si>
  <si>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</si>
  <si>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</si>
  <si>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</si>
  <si>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</si>
  <si>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</si>
  <si>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</si>
  <si>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</si>
  <si>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</si>
  <si>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</si>
  <si>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</si>
  <si>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</si>
  <si>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</si>
  <si>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</si>
  <si>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</si>
  <si>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</si>
  <si>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</si>
  <si>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</si>
  <si>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</si>
  <si>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</si>
  <si>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</si>
  <si>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S-5-56</t>
  </si>
  <si>
    <t>S-5-57</t>
  </si>
  <si>
    <t>S-5-58</t>
  </si>
  <si>
    <t>S-5-59</t>
  </si>
  <si>
    <t>S-5-61</t>
  </si>
  <si>
    <t>S-5-62</t>
  </si>
  <si>
    <t>S-6-1</t>
  </si>
  <si>
    <t>S-6-2</t>
  </si>
  <si>
    <t>S-6-3</t>
  </si>
  <si>
    <t>S-6-4</t>
  </si>
  <si>
    <t>S-6-5</t>
  </si>
  <si>
    <t>S-6-6</t>
  </si>
  <si>
    <t>S-6-7</t>
  </si>
  <si>
    <t>S-6-8</t>
  </si>
  <si>
    <t>S-6-9</t>
  </si>
  <si>
    <t>S-6-10</t>
  </si>
  <si>
    <t>S-6-11</t>
  </si>
  <si>
    <t>S-6-12</t>
  </si>
  <si>
    <t>S-6-13</t>
  </si>
  <si>
    <t>S-6-14</t>
  </si>
  <si>
    <t>S-6-15</t>
  </si>
  <si>
    <t>S-6-16</t>
  </si>
  <si>
    <t>S-6-17</t>
  </si>
  <si>
    <t>S-6-18</t>
  </si>
  <si>
    <t>S-6-19</t>
  </si>
  <si>
    <t>S-6-20</t>
  </si>
  <si>
    <t>S-6-21</t>
  </si>
  <si>
    <t>S-6-22</t>
  </si>
  <si>
    <t>S-6-23</t>
  </si>
  <si>
    <t>S-6-25</t>
  </si>
  <si>
    <t>S-6-26</t>
  </si>
  <si>
    <t>S-6-27</t>
  </si>
  <si>
    <t>S-6-28</t>
  </si>
  <si>
    <t>S-6-29</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</si>
  <si>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</si>
  <si>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</si>
  <si>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</si>
  <si>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</si>
  <si>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</si>
  <si>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</si>
  <si>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</si>
  <si>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</si>
  <si>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</si>
  <si>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</si>
  <si>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</si>
  <si>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</si>
  <si>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</si>
  <si>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</si>
  <si>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</si>
  <si>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</si>
  <si>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</si>
  <si>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</si>
  <si>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</si>
  <si>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</si>
  <si>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</si>
  <si>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</si>
  <si>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</si>
  <si>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</si>
  <si>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</si>
  <si>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</si>
  <si>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</si>
  <si>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</si>
  <si>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S-7-1</t>
  </si>
  <si>
    <t>S-7-3</t>
  </si>
  <si>
    <t>S-7-4</t>
  </si>
  <si>
    <t>S-7-5</t>
  </si>
  <si>
    <t>S-7-6</t>
  </si>
  <si>
    <t>S-7-7</t>
  </si>
  <si>
    <t>S-7-8</t>
  </si>
  <si>
    <t>S-7-9</t>
  </si>
  <si>
    <t>S-7-10</t>
  </si>
  <si>
    <t>S-7-11</t>
  </si>
  <si>
    <t>S-7-12</t>
  </si>
  <si>
    <t>S-7-13</t>
  </si>
  <si>
    <t>S-7-14</t>
  </si>
  <si>
    <t>S-7-15</t>
  </si>
  <si>
    <t>S-7-16</t>
  </si>
  <si>
    <t>S-7-17</t>
  </si>
  <si>
    <t>S-7-18</t>
  </si>
  <si>
    <t>S-7-19</t>
  </si>
  <si>
    <t>S-7-20</t>
  </si>
  <si>
    <t>S-7-21</t>
  </si>
  <si>
    <t>S-7-22</t>
  </si>
  <si>
    <t>S-7-23</t>
  </si>
  <si>
    <t>S-7-24</t>
  </si>
  <si>
    <t>S-7-25</t>
  </si>
  <si>
    <t>S-7-26</t>
  </si>
  <si>
    <t>S-7-27</t>
  </si>
  <si>
    <t>S-7-28</t>
  </si>
  <si>
    <t>S-7-33</t>
  </si>
  <si>
    <t>S-7-34</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</si>
  <si>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</si>
  <si>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</si>
  <si>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</si>
  <si>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</si>
  <si>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</si>
  <si>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</si>
  <si>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</si>
  <si>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</si>
  <si>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</si>
  <si>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</si>
  <si>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</si>
  <si>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</si>
  <si>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</si>
  <si>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</si>
  <si>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</si>
  <si>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</si>
  <si>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</si>
  <si>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</si>
  <si>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</si>
  <si>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</si>
  <si>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</si>
  <si>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</si>
  <si>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</si>
  <si>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</si>
  <si>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</si>
  <si>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S-7-63</t>
  </si>
  <si>
    <t>ვახტანგი მახარაშვილი</t>
  </si>
  <si>
    <t>ზურაბი ძაგანია</t>
  </si>
  <si>
    <t>მანანა ნინაშვილი</t>
  </si>
  <si>
    <t>ლუიზა ქვარაია</t>
  </si>
  <si>
    <t>შალვა ქუმსიშვილი</t>
  </si>
  <si>
    <t>სს ქაშანური</t>
  </si>
  <si>
    <t>ირაკლი კლდიაშვილი</t>
  </si>
  <si>
    <t>იოსებ მამათელაშვილი</t>
  </si>
  <si>
    <t>ნათია ხელაშვილი</t>
  </si>
  <si>
    <t>ქეთევან რობანიშვილი</t>
  </si>
  <si>
    <t>ხათუნა ფერცულიანი</t>
  </si>
  <si>
    <t>ლევან ჩიხლაძე</t>
  </si>
  <si>
    <t>თამარ ბილაძე</t>
  </si>
  <si>
    <t>ნანი სისვაძე</t>
  </si>
  <si>
    <t>ცოტნე კავთელაძე</t>
  </si>
  <si>
    <t>ანა ბაქარაშვილი</t>
  </si>
  <si>
    <t>ირინე მერაბიშვილი</t>
  </si>
  <si>
    <t>ეკატერინა ცუცქირიძე</t>
  </si>
  <si>
    <t>ნინო ბეჟაშვილი</t>
  </si>
  <si>
    <t>აზა ჩემია</t>
  </si>
  <si>
    <t>ტარიელ სილაგაძე</t>
  </si>
  <si>
    <t>ნინო ასლანიშვილი</t>
  </si>
  <si>
    <t>შორენა რობაქიძე</t>
  </si>
  <si>
    <t>ხატია მამუკაშვილი</t>
  </si>
  <si>
    <t>როინ გვეტაძე</t>
  </si>
  <si>
    <t>სალომე ზაზაძე</t>
  </si>
  <si>
    <t>ლიანა ნემსწვერიძე</t>
  </si>
  <si>
    <t>მურმან ხაჩიძე</t>
  </si>
  <si>
    <t>გვანცა ქორქია</t>
  </si>
  <si>
    <t>მზია გიორგაძე</t>
  </si>
  <si>
    <t>ნინო შოშიაშვილი</t>
  </si>
  <si>
    <t>თამარი მაღალდაძე</t>
  </si>
  <si>
    <t>არენ არაკელიანი</t>
  </si>
  <si>
    <t>ელირან სადან როსტამიან</t>
  </si>
  <si>
    <t>მიხეილ აბშილავა</t>
  </si>
  <si>
    <t>ვლადიმერ აბშილავა</t>
  </si>
  <si>
    <t>ავთანდილ ბარაჩაშვილი</t>
  </si>
  <si>
    <t>იოსებ ხარატიშვილი</t>
  </si>
  <si>
    <t>ანა კაპანაძე</t>
  </si>
  <si>
    <t>გენადი ჯვარიძე</t>
  </si>
  <si>
    <t>ნინო თორქინაშვილი</t>
  </si>
  <si>
    <t>შალვა ფცქიალაძე</t>
  </si>
  <si>
    <t>კახაბერ ბერიძე</t>
  </si>
  <si>
    <t>თამარ ხარატიშვილი</t>
  </si>
  <si>
    <t>იანა პოპოვა</t>
  </si>
  <si>
    <t>გიორგი ვახტანაგაშვილი</t>
  </si>
  <si>
    <t>ზურაბ ძაგანია</t>
  </si>
  <si>
    <t>მარიამ ფერცულიანი</t>
  </si>
  <si>
    <t>გიორგი ალუღიშვილი</t>
  </si>
  <si>
    <t>ნინო დათუკიშვილი</t>
  </si>
  <si>
    <t>ნინო შარმაზანაშვილი</t>
  </si>
  <si>
    <t>ილია მაჭარაშვილი</t>
  </si>
  <si>
    <t>ილონა ფარულავა</t>
  </si>
  <si>
    <t>ტარიელ ხურციძე</t>
  </si>
  <si>
    <t>მარინა ჯანჯიკიანი</t>
  </si>
  <si>
    <t>მაია ზაქარაია</t>
  </si>
  <si>
    <t>ზურაბ ამისულაშვილი</t>
  </si>
  <si>
    <t>ნეკი გასანოვა</t>
  </si>
  <si>
    <t>მარიამ მინაძე</t>
  </si>
  <si>
    <t>ვასილ მაჭარაშვილი</t>
  </si>
  <si>
    <t>დავით ნიკოლოზაშვილი</t>
  </si>
  <si>
    <t>ნინო ბელადიძე</t>
  </si>
  <si>
    <t>გოჩა ჯავახიშვილი</t>
  </si>
  <si>
    <t>ლევან ჩიჩუა</t>
  </si>
  <si>
    <t>ილონა ჩილინგარაშვილი</t>
  </si>
  <si>
    <t>ირინე კონიაშვილი</t>
  </si>
  <si>
    <t>გიორგი მაკარაშვილი</t>
  </si>
  <si>
    <t>ანი მეგრელიშვილი</t>
  </si>
  <si>
    <t>უჩა კერატიშვილი</t>
  </si>
  <si>
    <t>ანა კოსიანი</t>
  </si>
  <si>
    <t>ზაზა ზაზაძე</t>
  </si>
  <si>
    <t>თეიმურაზ გიგინეიშვილი</t>
  </si>
  <si>
    <t>ნინო არაბული</t>
  </si>
  <si>
    <t>აკაკი მექვევრიშვილი</t>
  </si>
  <si>
    <t>ანი დვალიშვილი</t>
  </si>
  <si>
    <t>ისმიხან შარიფოვი</t>
  </si>
  <si>
    <t>თამარ ჩხეტიანი</t>
  </si>
  <si>
    <t>გიორგი გაგლოშვილი</t>
  </si>
  <si>
    <t>აკაკი რუსიშვილი</t>
  </si>
  <si>
    <t>ეიუბ ახმედოვი</t>
  </si>
  <si>
    <t>მირანდა კვარაცხელია</t>
  </si>
  <si>
    <t>ანაჰიტ ქოჩარიანი</t>
  </si>
  <si>
    <t>მედეია მაჭარაშვილი</t>
  </si>
  <si>
    <t>ალფია აბლიაზოვა</t>
  </si>
  <si>
    <t>ცისანა ჯორბენაძე</t>
  </si>
  <si>
    <t>ონისე შონია</t>
  </si>
  <si>
    <t>დავით თევდორაძე</t>
  </si>
  <si>
    <t>ბექა გურული</t>
  </si>
  <si>
    <t>ნინო გელაძე</t>
  </si>
  <si>
    <t>თინათინ გულუაშვილი</t>
  </si>
  <si>
    <t>აკაკი კეჟერაშვილი</t>
  </si>
  <si>
    <t>გრიგოლ ცინცაძე</t>
  </si>
  <si>
    <t>ლია სამჭკუაშვილი</t>
  </si>
  <si>
    <t>საბა ხურციძე</t>
  </si>
  <si>
    <t>გვანცა ინასარიძე</t>
  </si>
  <si>
    <t>ეკატერინე ფარადაშვილი</t>
  </si>
  <si>
    <t>ედუარდ ჯაგარიან</t>
  </si>
  <si>
    <t>დავით გულიკიანი</t>
  </si>
  <si>
    <t>სალომე ცხადაია</t>
  </si>
  <si>
    <t>ზურაბ ქარელი</t>
  </si>
  <si>
    <t>მედეა ჩიჩუა</t>
  </si>
  <si>
    <t>ზაქრო ჭუაძე</t>
  </si>
  <si>
    <t>ედუარდ ედიგაროვი</t>
  </si>
  <si>
    <t>ოლღა ნებოიანოვა</t>
  </si>
  <si>
    <t>ნუგზარი ბურდული</t>
  </si>
  <si>
    <t>ქეთევან კაპანაძე</t>
  </si>
  <si>
    <t>იოსები ოთიაშვილი</t>
  </si>
  <si>
    <t>დავით რაჯებაშვილი</t>
  </si>
  <si>
    <t>არჩილ შათირიშვილი</t>
  </si>
  <si>
    <t>ლეილა ლამანძია</t>
  </si>
  <si>
    <t>მაყვალა ვაჩიბერიძე</t>
  </si>
  <si>
    <t>როინ ლომსაძე</t>
  </si>
  <si>
    <t>სოფიო ლომიძე</t>
  </si>
  <si>
    <t>ლალი ხიდეშელი</t>
  </si>
  <si>
    <t>გიორგი თუშიშვილი</t>
  </si>
  <si>
    <t>სალომე ლომიძე</t>
  </si>
  <si>
    <t>ნინო ზაუტაშვილი</t>
  </si>
  <si>
    <t>ლელა ბასილაშვილი</t>
  </si>
  <si>
    <t>თეა ღვინაშვილი</t>
  </si>
  <si>
    <t>გიორგი ბერიძე</t>
  </si>
  <si>
    <t>ზაურ ბარათელი</t>
  </si>
  <si>
    <t>ილარიონ თამაზაშვილი</t>
  </si>
  <si>
    <t>გიორგი სებისკვერაძე</t>
  </si>
  <si>
    <t>ინგა მჭედლიშვილი</t>
  </si>
  <si>
    <t>ილია მამნიაშვილი</t>
  </si>
  <si>
    <t>მაია მარიამული</t>
  </si>
  <si>
    <t>რომანი რაზმაზიშვილი</t>
  </si>
  <si>
    <t>თეა ჩუბინიძე</t>
  </si>
  <si>
    <t>ფლორა ფაშაევა</t>
  </si>
  <si>
    <t>თეა გოგიძე</t>
  </si>
  <si>
    <t>მანანა საკანდელია, შოთა მაჩიტიძე</t>
  </si>
  <si>
    <t>ნინო ჯამალაშვილი</t>
  </si>
  <si>
    <t>ლევან სულაბერიძე</t>
  </si>
  <si>
    <t>თეა გულბიანი</t>
  </si>
  <si>
    <t>ნათია სულაბერიძე</t>
  </si>
  <si>
    <t>სალომე ბერძენიშვილი</t>
  </si>
  <si>
    <t>გიორგი სახვაძე</t>
  </si>
  <si>
    <t>ლაშა ფილფანი</t>
  </si>
  <si>
    <t>აშოტ ღაზარიან</t>
  </si>
  <si>
    <t>მედეია ცქიფურიშვილი</t>
  </si>
  <si>
    <t>დავით ბულკაშვილი</t>
  </si>
  <si>
    <t>თორნიკე ხარშილაძე</t>
  </si>
  <si>
    <t>ნათელა მამალაძე</t>
  </si>
  <si>
    <t>ბექა მაღალდაძე</t>
  </si>
  <si>
    <t>დავით შველიძე</t>
  </si>
  <si>
    <t>თეონა არჩვაძე</t>
  </si>
  <si>
    <t>თამაზ კუტალია</t>
  </si>
  <si>
    <t>მარინე გიორხელიძე</t>
  </si>
  <si>
    <t>მაგსუბ მამმადოვ</t>
  </si>
  <si>
    <t>არჩილ ნანუაშვილი</t>
  </si>
  <si>
    <t>დავით გულიკიან</t>
  </si>
  <si>
    <t>თამარი ბერუაშვილი</t>
  </si>
  <si>
    <t>ნანა თევდორაშვილი</t>
  </si>
  <si>
    <t>თათია გოგინაშვილი</t>
  </si>
  <si>
    <t>მიხეილ სოლოვიოვი</t>
  </si>
  <si>
    <t>ჯულიეტა სოფრომაძე</t>
  </si>
  <si>
    <t>ლარისა პოტეხინა</t>
  </si>
  <si>
    <t>ხათუნა კიზირია</t>
  </si>
  <si>
    <t>თედორე მაღლაკელიძე</t>
  </si>
  <si>
    <t>მაია არაბიძე</t>
  </si>
  <si>
    <t>ვასილ ტოროშელიძე</t>
  </si>
  <si>
    <t>გლებ ბალახონოვ</t>
  </si>
  <si>
    <t>ნინო მაჩიტიძე</t>
  </si>
  <si>
    <t>არმინა ნახაპეტიან</t>
  </si>
  <si>
    <t>ზურაბ ფაცაცია</t>
  </si>
  <si>
    <t>თეა კოდუა</t>
  </si>
  <si>
    <t>მარია ფარცვანია</t>
  </si>
  <si>
    <t>ანი ბადალიანი</t>
  </si>
  <si>
    <t>იულია რიბალკა</t>
  </si>
  <si>
    <t>ელნარა გარიბოვა</t>
  </si>
  <si>
    <t>ლიანა ლოლაშვილი</t>
  </si>
  <si>
    <t>ქუჯი ბიჭია</t>
  </si>
  <si>
    <t>მელანო ცხვარაძე</t>
  </si>
  <si>
    <t>ირინე მესტვირიშვილი</t>
  </si>
  <si>
    <t>ლიანა ბობოხიძე</t>
  </si>
  <si>
    <t>დავით ხარხელი</t>
  </si>
  <si>
    <t>ირინა პოპოვა</t>
  </si>
  <si>
    <t>თათია გაგუა</t>
  </si>
  <si>
    <t>მაია ამოევი</t>
  </si>
  <si>
    <t>რიჩარდ პერ-ააკე პერსონ</t>
  </si>
  <si>
    <t>გისმათ მამედოვ</t>
  </si>
  <si>
    <t>მეგი ვეკუა</t>
  </si>
  <si>
    <t>სემურ ჯაფაროვი</t>
  </si>
  <si>
    <t>ლია ნაჭყებია</t>
  </si>
  <si>
    <t>შოღიკ ირიციანი</t>
  </si>
  <si>
    <t>თინათინ კილაძე, გიორგი დიდებაშვილი</t>
  </si>
  <si>
    <t>დარია გოლომაზოვა</t>
  </si>
  <si>
    <t>ჯამილა ალიევა</t>
  </si>
  <si>
    <t>ნათია სალლერ, მიხაელ სალლერ</t>
  </si>
  <si>
    <t>არგინე მოვსესიან</t>
  </si>
  <si>
    <t>ნინო ცაავა</t>
  </si>
  <si>
    <t>ლაშა ბერიშვილი</t>
  </si>
  <si>
    <t>მანანა კვირიკაშვილი</t>
  </si>
  <si>
    <t>თამარ სპანდერაშვილი</t>
  </si>
  <si>
    <t>ირინა რუსიშვილი</t>
  </si>
  <si>
    <t>გურამ ჭყონიძე</t>
  </si>
  <si>
    <t>ნათია ბილანიშვილი</t>
  </si>
  <si>
    <t>სალომე კვირიკაშვილი</t>
  </si>
  <si>
    <t>სანდა ბემბეევა, დემიან კისლინსკი</t>
  </si>
  <si>
    <t>ფიქრია გვენეტაძე</t>
  </si>
  <si>
    <t>ნინო სუხიაშვილი</t>
  </si>
  <si>
    <t>ნინო გრატიაშვილი</t>
  </si>
  <si>
    <t>ანნა ქუცურუა</t>
  </si>
  <si>
    <t>შახვალად ჯეორანოვ</t>
  </si>
  <si>
    <t>გალინა ბურჯალიანი</t>
  </si>
  <si>
    <t>თათია გაგუა-მასქულეტტ, უილიამ დავიდ მასქულეტტ</t>
  </si>
  <si>
    <t>გია ჩადუნელი</t>
  </si>
  <si>
    <t>საბა კობახიძე</t>
  </si>
  <si>
    <t>ტარონ პეტროსიანი</t>
  </si>
  <si>
    <t>გევორგ პეტიკიან</t>
  </si>
  <si>
    <t>ალა გულუაშვილი</t>
  </si>
  <si>
    <t>ნინო ბილაძე</t>
  </si>
  <si>
    <t>ინნა ვარპახოვსკაია</t>
  </si>
  <si>
    <t>იზა ჯანიაშვილი</t>
  </si>
  <si>
    <t>ოთარ დრიაშვილი</t>
  </si>
  <si>
    <t>ანა არჩუაძე</t>
  </si>
  <si>
    <t>ზურა მაღალაშვილი</t>
  </si>
  <si>
    <t>მაია ოქრუაშვილი</t>
  </si>
  <si>
    <t>ვაჰაგნ ფუთულიან</t>
  </si>
  <si>
    <t>ნაირი ზაქაიძე</t>
  </si>
  <si>
    <t>აბდულ ალიევი</t>
  </si>
  <si>
    <t>ლია ქიმერიძე, გაბი მორ</t>
  </si>
  <si>
    <t>ირაკლი ფეტელავა</t>
  </si>
  <si>
    <t>ქეთევან მაჩალაძე</t>
  </si>
  <si>
    <t>მარიამ ფხალაძე</t>
  </si>
  <si>
    <t>რიგინა მოვსესიანი</t>
  </si>
  <si>
    <t>ნიკოლოზ ყაულაშვილი</t>
  </si>
  <si>
    <t>ევგენია ტატევოსიან</t>
  </si>
  <si>
    <t>ეკა ელერდაშვილი</t>
  </si>
  <si>
    <t>თენგიზი ტორიაშვილი</t>
  </si>
  <si>
    <t xml:space="preserve">ვენერა მოწონელიძე </t>
  </si>
  <si>
    <t>თინიკო მუმლაძე</t>
  </si>
  <si>
    <t>მაკა დიპრე</t>
  </si>
  <si>
    <t>ზვიად ზურებიანი</t>
  </si>
  <si>
    <t>ნონა ომარაშვილი-სირბილაშვილი</t>
  </si>
  <si>
    <t>ნიკა ქურციკაშვილი</t>
  </si>
  <si>
    <t>ნუნუ მაისურაძე</t>
  </si>
  <si>
    <t>ლევან შალიკაშვილი (გიორგი სებისკვერაძე)</t>
  </si>
  <si>
    <t xml:space="preserve">მამუკა ნადიბაიძე </t>
  </si>
  <si>
    <t>გიორგი ბიძინაშვილი</t>
  </si>
  <si>
    <t>კონსტანტინე ბუწაშვილი</t>
  </si>
  <si>
    <t>ზვართ ტევონიანი</t>
  </si>
  <si>
    <t>ილია გაბელია</t>
  </si>
  <si>
    <t>ია ხაბაზიშვილი</t>
  </si>
  <si>
    <t>ციალა კუპრაშვილი</t>
  </si>
  <si>
    <t>ბექა ნამჩევაძე - შარლოტე ელიზაბეთ აპელ</t>
  </si>
  <si>
    <t>სერგო სიხარულიძე</t>
  </si>
  <si>
    <t>ჰასმიკ არზუმანიან</t>
  </si>
  <si>
    <t>გიორგი იმესაშვილი</t>
  </si>
  <si>
    <t>გადირ ალიევი</t>
  </si>
  <si>
    <t>ილგარ ჯარჩიევი</t>
  </si>
  <si>
    <t>ნადეჟდა ჩირკოვა</t>
  </si>
  <si>
    <t>ეველინა სარქისიანი</t>
  </si>
  <si>
    <t>მიმოზა შენგელია</t>
  </si>
  <si>
    <t>ნიჯათ ალიევი</t>
  </si>
  <si>
    <t>გევორკ ესოიან</t>
  </si>
  <si>
    <t>სალომე კახაბერი</t>
  </si>
  <si>
    <t>ოსმან აკპინარ</t>
  </si>
  <si>
    <t>არკადი ფიფია</t>
  </si>
  <si>
    <t>გაგა ბუიშვილი</t>
  </si>
  <si>
    <t>ლიკა ნიქაბაძე</t>
  </si>
  <si>
    <t>ძიანის ლეშჩიკ</t>
  </si>
  <si>
    <t>რამაზ ხუხუნი</t>
  </si>
  <si>
    <t>ია გიგოლაშვილი</t>
  </si>
  <si>
    <t>რუსლან სუდაძე</t>
  </si>
  <si>
    <t>თეიმურაზ სულეიმანოვ</t>
  </si>
  <si>
    <t>ირინა ბაგაური</t>
  </si>
  <si>
    <t>ალვინა შამიანი</t>
  </si>
  <si>
    <t>ნონა ქევხიშვილი</t>
  </si>
  <si>
    <t>შალვა მირველაშვილი</t>
  </si>
  <si>
    <t>ლაშა კაპანაძე</t>
  </si>
  <si>
    <t>L-1-2</t>
  </si>
  <si>
    <t>L-1-5</t>
  </si>
  <si>
    <t>L-1-6</t>
  </si>
  <si>
    <t>L-1-8</t>
  </si>
  <si>
    <t>L-1-9</t>
  </si>
  <si>
    <t>L-1-11</t>
  </si>
  <si>
    <t>L-1-13</t>
  </si>
  <si>
    <t>L-1-14</t>
  </si>
  <si>
    <t>L-1-15</t>
  </si>
  <si>
    <t>L-1-16</t>
  </si>
  <si>
    <t>L-1-17</t>
  </si>
  <si>
    <t>L-1-OP1</t>
  </si>
  <si>
    <t>L-1-OP2</t>
  </si>
  <si>
    <t>L-1-OP3</t>
  </si>
  <si>
    <t>L-2-5</t>
  </si>
  <si>
    <t>L-2-7</t>
  </si>
  <si>
    <t>L-2-8</t>
  </si>
  <si>
    <t>L-2-9</t>
  </si>
  <si>
    <t>L-2-11</t>
  </si>
  <si>
    <t>L-2-12</t>
  </si>
  <si>
    <t>L-2-14</t>
  </si>
  <si>
    <t>L-2-18</t>
  </si>
  <si>
    <t>L-2-19</t>
  </si>
  <si>
    <t>L-2-20</t>
  </si>
  <si>
    <t>L-2-21</t>
  </si>
  <si>
    <t>L-2-22</t>
  </si>
  <si>
    <t>L-2-23</t>
  </si>
  <si>
    <t>L-2-24</t>
  </si>
  <si>
    <t>L-2-25</t>
  </si>
  <si>
    <t>L-2-26</t>
  </si>
  <si>
    <t>L-2-27</t>
  </si>
  <si>
    <t>შოთა კახიძე</t>
  </si>
  <si>
    <t>თამთა ლაჩაშვილი</t>
  </si>
  <si>
    <t>ია აფციაური</t>
  </si>
  <si>
    <t>ფიქრია სეთურიძე</t>
  </si>
  <si>
    <t>მარგარიტა ცინცაძე</t>
  </si>
  <si>
    <t>ჯემალ მეზვრიშვილი</t>
  </si>
  <si>
    <t>თამარ ქარჩხაძე</t>
  </si>
  <si>
    <t>ლევან ასანიშვილი</t>
  </si>
  <si>
    <t>თამარ გურწიშვილი</t>
  </si>
  <si>
    <t>გელა ალშიბაია</t>
  </si>
  <si>
    <t>ვახტანგ ხუბუტია</t>
  </si>
  <si>
    <t>ილია თამარაშვილი</t>
  </si>
  <si>
    <t>L-1-18</t>
  </si>
  <si>
    <t>ნინო ადეიშვილი</t>
  </si>
  <si>
    <t>U-9-1</t>
  </si>
  <si>
    <t>U-9-2</t>
  </si>
  <si>
    <t>U-9-3</t>
  </si>
  <si>
    <t>U-9-4</t>
  </si>
  <si>
    <t>U-9-5</t>
  </si>
  <si>
    <t>U-9-6</t>
  </si>
  <si>
    <t>U-9-7</t>
  </si>
  <si>
    <t>U-9-8</t>
  </si>
  <si>
    <t>U-9-9</t>
  </si>
  <si>
    <t>U-9-10</t>
  </si>
  <si>
    <t>U-9-11</t>
  </si>
  <si>
    <t>U-9-12</t>
  </si>
  <si>
    <t>U-9-13</t>
  </si>
  <si>
    <t>U-9-14</t>
  </si>
  <si>
    <t>U-9-15</t>
  </si>
  <si>
    <t>U-9-16</t>
  </si>
  <si>
    <t>U-9-17</t>
  </si>
  <si>
    <t>U-9-19</t>
  </si>
  <si>
    <t>U-9-20</t>
  </si>
  <si>
    <t>U-9-21</t>
  </si>
  <si>
    <t>U-9-22</t>
  </si>
  <si>
    <t>U-9-23</t>
  </si>
  <si>
    <t>U-9-24</t>
  </si>
  <si>
    <t>U-9-25</t>
  </si>
  <si>
    <t>U-9-26</t>
  </si>
  <si>
    <t>U-9-27</t>
  </si>
  <si>
    <t>U-9-29</t>
  </si>
  <si>
    <t>U-9-30</t>
  </si>
  <si>
    <t>U-9-31</t>
  </si>
  <si>
    <t>U-9-33</t>
  </si>
  <si>
    <t>U-9-34</t>
  </si>
  <si>
    <t>U-9-35</t>
  </si>
  <si>
    <t>U-9-36</t>
  </si>
  <si>
    <t>U-9-37</t>
  </si>
  <si>
    <t>U-9-38</t>
  </si>
  <si>
    <t>U-9-39</t>
  </si>
  <si>
    <t>U-9-40</t>
  </si>
  <si>
    <t>U-9-41</t>
  </si>
  <si>
    <t>U-9-42</t>
  </si>
  <si>
    <t>U-9-43</t>
  </si>
  <si>
    <t>U-9-44</t>
  </si>
  <si>
    <t>U-9-45</t>
  </si>
  <si>
    <t>U-9-46</t>
  </si>
  <si>
    <t>U-9-47</t>
  </si>
  <si>
    <t>U-9-48</t>
  </si>
  <si>
    <t>U-9-49</t>
  </si>
  <si>
    <t>U-9-50</t>
  </si>
  <si>
    <t>U-9-51</t>
  </si>
  <si>
    <t>U-9-52</t>
  </si>
  <si>
    <t>U-9-53</t>
  </si>
  <si>
    <t>U-9-54</t>
  </si>
  <si>
    <t>U-9-55</t>
  </si>
  <si>
    <t>U-9-56</t>
  </si>
  <si>
    <t>U-9-57</t>
  </si>
  <si>
    <t>U-9-58</t>
  </si>
  <si>
    <t>U-9-59</t>
  </si>
  <si>
    <t>U-9-60</t>
  </si>
  <si>
    <t>U-10-1</t>
  </si>
  <si>
    <t>U-10-5</t>
  </si>
  <si>
    <t>U-10-8</t>
  </si>
  <si>
    <t>U-10-9</t>
  </si>
  <si>
    <t>U-10-10</t>
  </si>
  <si>
    <t>U-10-11</t>
  </si>
  <si>
    <t>U-10-12</t>
  </si>
  <si>
    <t>U-10-13</t>
  </si>
  <si>
    <t>U-10-14</t>
  </si>
  <si>
    <t>U-10-16</t>
  </si>
  <si>
    <t>U-10-17</t>
  </si>
  <si>
    <t>U-10-18</t>
  </si>
  <si>
    <t>U-10-19</t>
  </si>
  <si>
    <t>U-10-20</t>
  </si>
  <si>
    <t>U-10-21</t>
  </si>
  <si>
    <t>U-10-22</t>
  </si>
  <si>
    <t>U-10-23</t>
  </si>
  <si>
    <t>U-10-25</t>
  </si>
  <si>
    <t>U-10-26</t>
  </si>
  <si>
    <t>U-10-28</t>
  </si>
  <si>
    <t>U-10-35</t>
  </si>
  <si>
    <t>U-10-38</t>
  </si>
  <si>
    <t>U-10-39</t>
  </si>
  <si>
    <t>U-10-40</t>
  </si>
  <si>
    <t>U-10-41</t>
  </si>
  <si>
    <t>U-10-42</t>
  </si>
  <si>
    <t>U-10-43</t>
  </si>
  <si>
    <t>U-10-44</t>
  </si>
  <si>
    <t>U-10-46</t>
  </si>
  <si>
    <t>U-10-48</t>
  </si>
  <si>
    <t>U-10-49</t>
  </si>
  <si>
    <t>U-10-50</t>
  </si>
  <si>
    <t>U-10-51</t>
  </si>
  <si>
    <t>U-10-52</t>
  </si>
  <si>
    <t>U-10-53</t>
  </si>
  <si>
    <t>U-10-54</t>
  </si>
  <si>
    <t>U-10-55</t>
  </si>
  <si>
    <t>U-10-56</t>
  </si>
  <si>
    <t>U-10-58</t>
  </si>
  <si>
    <t>თამარ წიკლაური</t>
  </si>
  <si>
    <t>დუეინ ვიქტორ ლოურენს</t>
  </si>
  <si>
    <t>ასია კაჟგალიევა</t>
  </si>
  <si>
    <t>ბადრი ჟორჟოლიანი</t>
  </si>
  <si>
    <t>თინათინ კვერნაძე</t>
  </si>
  <si>
    <t>ლაშა ღოღობერიძე (წინასწარში აქვს თანხმობის პუნქტი)</t>
  </si>
  <si>
    <t>შპს სანგვინი (მოჰადესე ჰანდამი, ჰადი ჰანდამი)</t>
  </si>
  <si>
    <t>მარიამი ფაშალიშვილი</t>
  </si>
  <si>
    <t>ნანი თოდუა (ამბობს რომ მოიტანა, ჩემთან არ ყოფილა)</t>
  </si>
  <si>
    <t>თამარ გოდერძიშვილი (წინასწარში აქვს თანხმობის პუნქტი)</t>
  </si>
  <si>
    <t>მარიამ მაღრაძე</t>
  </si>
  <si>
    <t>მარინე ჩუგუაშვილი</t>
  </si>
  <si>
    <t>თამარ ჩორბაჩიძე</t>
  </si>
  <si>
    <t>თამარ ჯანაშვილი</t>
  </si>
  <si>
    <t>ლევან ჭოხონელიძე</t>
  </si>
  <si>
    <t>ნათია ხაზარაძე</t>
  </si>
  <si>
    <t>ქრისტინე ანია ჰოიერი</t>
  </si>
  <si>
    <t>ნიკოლოზ სამადაშვილი</t>
  </si>
  <si>
    <t>თევდორე მაყაშვილი, მარიამ კვერნაძე</t>
  </si>
  <si>
    <t>ნელი კიკნაძე (ჩვენიანია)</t>
  </si>
  <si>
    <t>იგორ ბაუერ</t>
  </si>
  <si>
    <t>გვანცა ბერიძე</t>
  </si>
  <si>
    <t>ნათია გელოვანი</t>
  </si>
  <si>
    <t>თევდორე გოგოლაძე</t>
  </si>
  <si>
    <t>ლარისა კუტალია (ჩემი მეგობარია, მაგრამ წინასწარში აქვს თანხმობის პუნქტი)</t>
  </si>
  <si>
    <t>ეთერი წელაური</t>
  </si>
  <si>
    <t>მამუკა ქაჯაია</t>
  </si>
  <si>
    <t>ნათია იაკობიძე</t>
  </si>
  <si>
    <t>მაია ხალვაში</t>
  </si>
  <si>
    <t>ვანო სუჯაშვილი</t>
  </si>
  <si>
    <t>მირანდა მანდარია</t>
  </si>
  <si>
    <t>თორნიკე მაჩაბლიშვილი</t>
  </si>
  <si>
    <t>მაკა ღლიღვაშვილი (წინასწარში აქვს თანხმობის პუნქტი)</t>
  </si>
  <si>
    <t>ჯაბა მჭედლიშვილი</t>
  </si>
  <si>
    <t>თამარ კვახაძე</t>
  </si>
  <si>
    <t>დავით ბუჩუკური (ჩვენიანი)</t>
  </si>
  <si>
    <t>ნინო იმედაშვილი (წინასწარში აქვს თანხმობის პუნქტი)</t>
  </si>
  <si>
    <t>თინათინ რატიანი (ჩვენიანი)</t>
  </si>
  <si>
    <t>ნატალია კოპაძე (ჩვენიანი)</t>
  </si>
  <si>
    <t>მალხაზ ჯაბუა</t>
  </si>
  <si>
    <t>არჩილ ვარშანიძე</t>
  </si>
  <si>
    <t>ანა გიორგაძე (წინასწარში აქვს თანხმობის პუნქტი)</t>
  </si>
  <si>
    <t>ევგენი ზაპოროჟეც</t>
  </si>
  <si>
    <t>მაია სუდაძე (წინასწარში აქვს თანხმობის პუნქტი)</t>
  </si>
  <si>
    <t>ეკატერინე გალუაშვილი (მე-9 სახლში აქვს თანხმობა, იგივე საკადასტროზე)</t>
  </si>
  <si>
    <t>ლილი ხუნწარია</t>
  </si>
  <si>
    <t>ცისმარა მიროტაძე</t>
  </si>
  <si>
    <t>ლანა ლაბაძე</t>
  </si>
  <si>
    <t>შპს 12ბ უძრავი ქონება</t>
  </si>
  <si>
    <t>ლევან ხიდაშელი</t>
  </si>
  <si>
    <t>დავით ფრანგიშვილი</t>
  </si>
  <si>
    <t>ეკატერინე გალუაშვილი (წინასწარში აქვს თანხმობის პუნქტი)</t>
  </si>
  <si>
    <t>ნინო სამხარაძე</t>
  </si>
  <si>
    <t>გიორგი ჩხვირკია</t>
  </si>
  <si>
    <t>დინარა კილასონია</t>
  </si>
  <si>
    <t>ლადო ჭანია</t>
  </si>
  <si>
    <t>გალია ლიბენშტეინ</t>
  </si>
  <si>
    <t>ინგა ახალშენიშვილი (წინასწარში აქვს თანხმობის პუნქტი)</t>
  </si>
  <si>
    <t>ირინა ჯაფარიძე</t>
  </si>
  <si>
    <t>ნინო ცაბაძე</t>
  </si>
  <si>
    <t>ქეთევან შუბლაძე (წინასწარში აქვს თანხმობის პუნქტი)</t>
  </si>
  <si>
    <t>ილია მარდალეიშვილი</t>
  </si>
  <si>
    <t>თამარ შარაბიძე</t>
  </si>
  <si>
    <t>ავთანდილ გორდაძე</t>
  </si>
  <si>
    <t>ქრისტინე იმედაძე</t>
  </si>
  <si>
    <t>ბესიკ ორთოიძე (ჩვენიანი)</t>
  </si>
  <si>
    <t>ირაკლი გოგოხია</t>
  </si>
  <si>
    <t>კირილ კლდიაშვილი (თანხმობა უნდა იყოს, წინასწარშიც აქვს)</t>
  </si>
  <si>
    <t>მაგდანა სანიკიძე (ხათუნას აქვს მოსატანი)</t>
  </si>
  <si>
    <t>L-5-OP-6</t>
  </si>
  <si>
    <t>მარიამი როგავა</t>
  </si>
  <si>
    <t>ნინო მეტრეველი, გიორგი შავკაციშვილი</t>
  </si>
  <si>
    <t>9--17</t>
  </si>
  <si>
    <t>10--3</t>
  </si>
  <si>
    <t>დერენიკ მკრტჩიან</t>
  </si>
  <si>
    <t>ეკატერინე ჩარკვიანი</t>
  </si>
  <si>
    <t>ირმა ასრაკაძე</t>
  </si>
  <si>
    <t>ექსო სამგორი ჰაუზ 2</t>
  </si>
  <si>
    <t>15--3</t>
  </si>
  <si>
    <t>15--4</t>
  </si>
  <si>
    <t>15--5</t>
  </si>
  <si>
    <t>15--14</t>
  </si>
  <si>
    <t>15--24</t>
  </si>
  <si>
    <t>უჩა პაპაშვილი</t>
  </si>
  <si>
    <t>აჰარონ ასლანიან</t>
  </si>
  <si>
    <t>ხანუმ აბდულაევა</t>
  </si>
  <si>
    <t>ინგო ვოლფ ჰაგენ შტროიბელ</t>
  </si>
  <si>
    <t>ფრიდონი ობოლაშვილი</t>
  </si>
  <si>
    <t>ვალერი აივაზიან</t>
  </si>
  <si>
    <t>ქამილა გუსეინოვა</t>
  </si>
  <si>
    <t>არმან შარიფი</t>
  </si>
  <si>
    <t>ანა გულბანი</t>
  </si>
  <si>
    <t>ირაკლი ხუციშვილი</t>
  </si>
  <si>
    <t>ნიკა ჩხიკვაძე</t>
  </si>
  <si>
    <t>ალექსანდერ ურიან</t>
  </si>
  <si>
    <t>სესილი სოსელია</t>
  </si>
  <si>
    <t>გიორგი ჩხიკვაძე</t>
  </si>
  <si>
    <t>L-5-OP-7</t>
  </si>
  <si>
    <t>ქეთი არჩაია</t>
  </si>
  <si>
    <t>ნათია კაპატაძე</t>
  </si>
  <si>
    <t>9--9</t>
  </si>
  <si>
    <t>15--8</t>
  </si>
  <si>
    <t>U-16</t>
  </si>
  <si>
    <t>U-16-1</t>
  </si>
  <si>
    <t>U-16-2</t>
  </si>
  <si>
    <t>U-16-3</t>
  </si>
  <si>
    <t>U-16-4</t>
  </si>
  <si>
    <t>U-16-5</t>
  </si>
  <si>
    <t>U-16-6</t>
  </si>
  <si>
    <t>U-16-7</t>
  </si>
  <si>
    <t>U-16-8</t>
  </si>
  <si>
    <t>U-16-9</t>
  </si>
  <si>
    <t>U-16-10</t>
  </si>
  <si>
    <t>U-16-11</t>
  </si>
  <si>
    <t>U-16-12</t>
  </si>
  <si>
    <t>U-16-13</t>
  </si>
  <si>
    <t>U-16-14</t>
  </si>
  <si>
    <t>U-16-15</t>
  </si>
  <si>
    <t>U-16-16</t>
  </si>
  <si>
    <t>U-16-17</t>
  </si>
  <si>
    <t>U-16-18</t>
  </si>
  <si>
    <t>U-16-19</t>
  </si>
  <si>
    <t>U-16-20</t>
  </si>
  <si>
    <t>U-16-21</t>
  </si>
  <si>
    <t>U-16-22</t>
  </si>
  <si>
    <t>U-16-23</t>
  </si>
  <si>
    <t>U-16-24</t>
  </si>
  <si>
    <t>U-16-25</t>
  </si>
  <si>
    <t>U-16-26</t>
  </si>
  <si>
    <t>U-16-27</t>
  </si>
  <si>
    <t>U-16-28</t>
  </si>
  <si>
    <t>U-16-29</t>
  </si>
  <si>
    <t>U-16-30</t>
  </si>
  <si>
    <t>U-16-31</t>
  </si>
  <si>
    <t>U-16-32</t>
  </si>
  <si>
    <t>U-16-33</t>
  </si>
  <si>
    <t>U-16-34</t>
  </si>
  <si>
    <t>U-16-35</t>
  </si>
  <si>
    <t>U-16-36</t>
  </si>
  <si>
    <t>U-16-37</t>
  </si>
  <si>
    <t>U-16-38</t>
  </si>
  <si>
    <t>U-16-39</t>
  </si>
  <si>
    <t>U-16-40</t>
  </si>
  <si>
    <t>U-16-41</t>
  </si>
  <si>
    <t>U-16-42</t>
  </si>
  <si>
    <t>U-16-43</t>
  </si>
  <si>
    <t>U-16-44</t>
  </si>
  <si>
    <t>U-16-45</t>
  </si>
  <si>
    <t>U-16-46</t>
  </si>
  <si>
    <t>U-16-47</t>
  </si>
  <si>
    <t>U-16-48</t>
  </si>
  <si>
    <t>U-16-49</t>
  </si>
  <si>
    <t>U-16-50</t>
  </si>
  <si>
    <t>U-16-51</t>
  </si>
  <si>
    <t>U-16-52</t>
  </si>
  <si>
    <t>U-16-53</t>
  </si>
  <si>
    <t>U-16-54</t>
  </si>
  <si>
    <t>U-16-55</t>
  </si>
  <si>
    <t>U-16-56</t>
  </si>
  <si>
    <t>U-16-57</t>
  </si>
  <si>
    <t>U-16-58</t>
  </si>
  <si>
    <t>U-16-59</t>
  </si>
  <si>
    <t>U-16-60</t>
  </si>
  <si>
    <t>U-16-61</t>
  </si>
  <si>
    <t>U-16-62</t>
  </si>
  <si>
    <t>U-16-63</t>
  </si>
  <si>
    <t>U-16-64</t>
  </si>
  <si>
    <t>U-16-65</t>
  </si>
  <si>
    <t>U-16-66</t>
  </si>
  <si>
    <t>U-16-67</t>
  </si>
  <si>
    <t>U-16-68</t>
  </si>
  <si>
    <t>U-16-69</t>
  </si>
  <si>
    <t>U-16-70</t>
  </si>
  <si>
    <t>U-16-71</t>
  </si>
  <si>
    <t>U-16-72</t>
  </si>
  <si>
    <t>U-16-73</t>
  </si>
  <si>
    <t>U-16-74</t>
  </si>
  <si>
    <t>U-16-75</t>
  </si>
  <si>
    <t>U-16-76</t>
  </si>
  <si>
    <t>U-16-77</t>
  </si>
  <si>
    <t>U-16-78</t>
  </si>
  <si>
    <t>U-16-79</t>
  </si>
  <si>
    <t>U-16-80</t>
  </si>
  <si>
    <t>U-16-81</t>
  </si>
  <si>
    <t>U-16-82</t>
  </si>
  <si>
    <t>U-16-83</t>
  </si>
  <si>
    <t>U-16-84</t>
  </si>
  <si>
    <t>U-16-85</t>
  </si>
  <si>
    <t>U-16-86</t>
  </si>
  <si>
    <t>U-16-87</t>
  </si>
  <si>
    <t>U-16-88</t>
  </si>
  <si>
    <t>U-16-89</t>
  </si>
  <si>
    <t>U-16-90</t>
  </si>
  <si>
    <t>U-16-91</t>
  </si>
  <si>
    <t>U-16-92</t>
  </si>
  <si>
    <t>U-16-93</t>
  </si>
  <si>
    <t>U-16-94</t>
  </si>
  <si>
    <t>U-16-95</t>
  </si>
  <si>
    <t>U-16-96</t>
  </si>
  <si>
    <t>U-16-97</t>
  </si>
  <si>
    <t>U-16-98</t>
  </si>
  <si>
    <t>U-16-99</t>
  </si>
  <si>
    <t>U-16-100</t>
  </si>
  <si>
    <t>U-16-101</t>
  </si>
  <si>
    <t>U-16-102</t>
  </si>
  <si>
    <t>U-16-103</t>
  </si>
  <si>
    <t>U-16-104</t>
  </si>
  <si>
    <t>U-16-105</t>
  </si>
  <si>
    <t>U-16-106</t>
  </si>
  <si>
    <t>U-16-107</t>
  </si>
  <si>
    <t>U-16-108</t>
  </si>
  <si>
    <t>U-16-109</t>
  </si>
  <si>
    <t>U-16-110</t>
  </si>
  <si>
    <t>U-16-111</t>
  </si>
  <si>
    <t>U-16-112</t>
  </si>
  <si>
    <t>U-16-113</t>
  </si>
  <si>
    <t>U-16-114</t>
  </si>
  <si>
    <t>U-16-115</t>
  </si>
  <si>
    <t>L-9</t>
  </si>
  <si>
    <t>L-9-1</t>
  </si>
  <si>
    <t>L-9-2</t>
  </si>
  <si>
    <t>L-9-3</t>
  </si>
  <si>
    <t>L-9-4</t>
  </si>
  <si>
    <t>L-9-5</t>
  </si>
  <si>
    <t>L-9-6</t>
  </si>
  <si>
    <t>L-9-7</t>
  </si>
  <si>
    <t>L-9-8</t>
  </si>
  <si>
    <t>L-9-9</t>
  </si>
  <si>
    <t>L-9-10</t>
  </si>
  <si>
    <t>L-9-11</t>
  </si>
  <si>
    <t>ჟორა წიქარაძე</t>
  </si>
  <si>
    <t>სოფიკო დავითაშვილი</t>
  </si>
  <si>
    <t>ანი რევაზიშვილი, გიორგი რევაზიშვილი</t>
  </si>
  <si>
    <t>გიგა ამბოკაძე</t>
  </si>
  <si>
    <t>შპს ექსო ლისიჰაუზ1</t>
  </si>
  <si>
    <t>J4-32</t>
  </si>
  <si>
    <t>J-32-C3</t>
  </si>
  <si>
    <t>შოთა თოლორდავა</t>
  </si>
  <si>
    <t>ოლექსანდრა ციპლაკოვა</t>
  </si>
  <si>
    <t>დავით ქურდაძე</t>
  </si>
  <si>
    <t>დავიდ ვარდანიან</t>
  </si>
  <si>
    <t>ეკატერინე სარალიძე</t>
  </si>
  <si>
    <t>15--16</t>
  </si>
  <si>
    <t>15--19</t>
  </si>
  <si>
    <t>გიორგი ოთიაშვილი</t>
  </si>
  <si>
    <t>სამველ მინასიანი</t>
  </si>
  <si>
    <t>ლია რიჟამაძე</t>
  </si>
  <si>
    <t>მანუჩარ ტუზურიძე</t>
  </si>
  <si>
    <t>L-8-S7</t>
  </si>
  <si>
    <t>შპს გროსმანნ</t>
  </si>
  <si>
    <t>რომან კუტუბიძე</t>
  </si>
  <si>
    <t>ბესიკ გოჩიტაშვილი</t>
  </si>
  <si>
    <t>დავით ჯავახიშვილი</t>
  </si>
  <si>
    <t>კორნელი შუღლაძე</t>
  </si>
  <si>
    <t>ვიჩისლავ ბუბარ</t>
  </si>
  <si>
    <t>თეიმურაზ ნინოშვილი</t>
  </si>
  <si>
    <t>კონსტანტინ სმირნოვ</t>
  </si>
  <si>
    <t>ოლგა გერასიმენკო</t>
  </si>
  <si>
    <t>ალექსანდრა ანდრიანიდუ</t>
  </si>
  <si>
    <t>ელგა პოპელიშ</t>
  </si>
  <si>
    <t>მაია ვარშანიძე</t>
  </si>
  <si>
    <t>მერი ვარდოსანიძე</t>
  </si>
  <si>
    <t>ზურაბი ჭანკოტაძე</t>
  </si>
  <si>
    <t>მარიამ მჭედლიშვილი</t>
  </si>
  <si>
    <t>ვაჟა ფირცხალაიშვილი</t>
  </si>
  <si>
    <t>ნათია გუმბერიძე</t>
  </si>
  <si>
    <t>ქეთევან შაუთიძე</t>
  </si>
  <si>
    <t>ოთარი შეყრილაძე</t>
  </si>
  <si>
    <t>ციალა ბაბუციძე</t>
  </si>
  <si>
    <t>ქეთევან ძაგანია</t>
  </si>
  <si>
    <t>შპს ლისი ინვესტი</t>
  </si>
  <si>
    <t>L-8-S16</t>
  </si>
  <si>
    <t>ნინო კაპბა</t>
  </si>
  <si>
    <t>რამონა ადინა ეფთაიმ</t>
  </si>
  <si>
    <t>ნანა შუბლაძე</t>
  </si>
  <si>
    <t>შპს ვეტ დეზ ნოვაცია</t>
  </si>
  <si>
    <t>ნინო ტაბატაძე</t>
  </si>
  <si>
    <t>15--1</t>
  </si>
  <si>
    <t>15--23</t>
  </si>
  <si>
    <t>რაჰმან ალიევი</t>
  </si>
  <si>
    <t>ნატო ლეკიაშვილი</t>
  </si>
  <si>
    <t>სვიტლანა ხმელევსკა</t>
  </si>
  <si>
    <t>პუჯა ჰეგდე</t>
  </si>
  <si>
    <t>საქნაბანი ნასიბოვა</t>
  </si>
  <si>
    <t>შპს მტკვარი</t>
  </si>
  <si>
    <r>
      <t xml:space="preserve">შპს </t>
    </r>
    <r>
      <rPr>
        <sz val="9"/>
        <color indexed="8"/>
        <rFont val="Times New Roman"/>
        <family val="1"/>
      </rPr>
      <t>Design House</t>
    </r>
  </si>
  <si>
    <t>მარიამ ადამია</t>
  </si>
  <si>
    <t>ემზარ არეშიძე</t>
  </si>
  <si>
    <t>ბექა მესხიშვილი</t>
  </si>
  <si>
    <t>L-14</t>
  </si>
  <si>
    <t>L-14-1</t>
  </si>
  <si>
    <t>L-14-2</t>
  </si>
  <si>
    <t>L-14-3</t>
  </si>
  <si>
    <t>L-14-4</t>
  </si>
  <si>
    <t>L-14-5</t>
  </si>
  <si>
    <t>L-14-6</t>
  </si>
  <si>
    <t>L-14-7</t>
  </si>
  <si>
    <t>L-14-8</t>
  </si>
  <si>
    <t>L-14-9</t>
  </si>
  <si>
    <t>L-14-10</t>
  </si>
  <si>
    <t>L-14-11</t>
  </si>
  <si>
    <t>L-14-12</t>
  </si>
  <si>
    <t>L-14-13</t>
  </si>
  <si>
    <t>L-14-14</t>
  </si>
  <si>
    <t>L-14-15</t>
  </si>
  <si>
    <t>L-14-16</t>
  </si>
  <si>
    <t>L-14-17</t>
  </si>
  <si>
    <t>L-14-18</t>
  </si>
  <si>
    <t>L-14-19</t>
  </si>
  <si>
    <t>L-14-20</t>
  </si>
  <si>
    <t>L-14-21</t>
  </si>
  <si>
    <t>L-14-22</t>
  </si>
  <si>
    <t>L-9-S1</t>
  </si>
  <si>
    <t>L-9-S2</t>
  </si>
  <si>
    <t>L-9-S3</t>
  </si>
  <si>
    <t>L-9-S4</t>
  </si>
  <si>
    <t>L-9-S5</t>
  </si>
  <si>
    <t>L-9-S6</t>
  </si>
  <si>
    <t>L-9-S7</t>
  </si>
  <si>
    <t>L-9-S8</t>
  </si>
  <si>
    <t>L-9-S9</t>
  </si>
  <si>
    <t>L-9-S10</t>
  </si>
  <si>
    <t>L-9-S11</t>
  </si>
  <si>
    <t>L-9-S12</t>
  </si>
  <si>
    <t>L-9-S13</t>
  </si>
  <si>
    <t>L-9-S14</t>
  </si>
  <si>
    <t>L-9-S15</t>
  </si>
  <si>
    <t>L-9-S16</t>
  </si>
  <si>
    <t>ლუდმილა გაფრინდაშვლი</t>
  </si>
  <si>
    <t>სევილ ქაზუმოვა</t>
  </si>
  <si>
    <t>ალექსანდრე პასიკაშვილი</t>
  </si>
  <si>
    <t>ჟანა დანელიანი</t>
  </si>
  <si>
    <t>ვართან მაზმანიან</t>
  </si>
  <si>
    <t>შორენა ლობჯანიძე</t>
  </si>
  <si>
    <t xml:space="preserve">ნინო ჭუმბურიძე </t>
  </si>
  <si>
    <t>გრიგოლი სუხიშვილი</t>
  </si>
  <si>
    <t>ვიკტორიია კრენდელევა</t>
  </si>
  <si>
    <t>დავით გოგინაშვილი</t>
  </si>
  <si>
    <t>მარინე ტყეშელაშვილი</t>
  </si>
  <si>
    <t>ირმა ვაჭარაძე</t>
  </si>
  <si>
    <t>იზოლდა მამარდაშვილი</t>
  </si>
  <si>
    <t>შპს აპექსი</t>
  </si>
  <si>
    <t>საბა კაკაბაძე</t>
  </si>
  <si>
    <t>OP20</t>
  </si>
  <si>
    <t>OP18</t>
  </si>
  <si>
    <t>შპს ეს ერ ბი</t>
  </si>
  <si>
    <t>კირილლ სიდელკოვსკი</t>
  </si>
  <si>
    <t>ვალოდია აივაზიანი</t>
  </si>
  <si>
    <t>იანა იანოვიტსკი</t>
  </si>
  <si>
    <t>J-32</t>
  </si>
  <si>
    <t>J-32-C4</t>
  </si>
  <si>
    <t>ნიზამი ანდამოვ</t>
  </si>
  <si>
    <t>სერგეი ხოროშევ</t>
  </si>
  <si>
    <t>ილია ლაზაშვილი</t>
  </si>
  <si>
    <t>ია სულხანიშვილი</t>
  </si>
  <si>
    <t>მაკა ლიჩელი</t>
  </si>
  <si>
    <t>ზვიადი გიორგაძე</t>
  </si>
  <si>
    <t xml:space="preserve"> L-9</t>
  </si>
  <si>
    <t>მერი კეთილაძე</t>
  </si>
  <si>
    <t>შპს ტურ ლიდერი</t>
  </si>
  <si>
    <t xml:space="preserve">ოლეგი ტაბატაძე </t>
  </si>
  <si>
    <t>დავიდე მარინო</t>
  </si>
  <si>
    <t>ეკა ოქრიაშვილი</t>
  </si>
  <si>
    <t>დიმიტრი ბერაძე</t>
  </si>
  <si>
    <t>ნიკოლოზ გაგუა</t>
  </si>
  <si>
    <t>თინათინ ძირკვაძე</t>
  </si>
  <si>
    <t xml:space="preserve">ქან ბერკერ </t>
  </si>
  <si>
    <t>ლარისა კუტალია</t>
  </si>
  <si>
    <t>L-4-OP-20</t>
  </si>
  <si>
    <t>L-4-OP-21</t>
  </si>
  <si>
    <t>შპს ბნბ მაშა</t>
  </si>
  <si>
    <t>ნინო ჯაჯანიიძე</t>
  </si>
  <si>
    <t>1-18</t>
  </si>
  <si>
    <t>13-1</t>
  </si>
  <si>
    <t>13-2</t>
  </si>
  <si>
    <t>13-3</t>
  </si>
  <si>
    <t>13-4</t>
  </si>
  <si>
    <t>13-5</t>
  </si>
  <si>
    <t>13-6</t>
  </si>
  <si>
    <t>13-7</t>
  </si>
  <si>
    <t>13-8</t>
  </si>
  <si>
    <t>13-9</t>
  </si>
  <si>
    <t>13-10</t>
  </si>
  <si>
    <t>13-11</t>
  </si>
  <si>
    <t>13-12</t>
  </si>
  <si>
    <t>13-13</t>
  </si>
  <si>
    <t>13-14</t>
  </si>
  <si>
    <t>13-15</t>
  </si>
  <si>
    <t>13-16</t>
  </si>
  <si>
    <t>13-17</t>
  </si>
  <si>
    <t>13-18</t>
  </si>
  <si>
    <t>13-19</t>
  </si>
  <si>
    <t>13-20</t>
  </si>
  <si>
    <t>14-1</t>
  </si>
  <si>
    <t>14-2</t>
  </si>
  <si>
    <t>14-3</t>
  </si>
  <si>
    <t>14-4</t>
  </si>
  <si>
    <t>14-5</t>
  </si>
  <si>
    <t>14-6</t>
  </si>
  <si>
    <t>14-7</t>
  </si>
  <si>
    <t>14-8</t>
  </si>
  <si>
    <t>14-9</t>
  </si>
  <si>
    <t>14-10</t>
  </si>
  <si>
    <t>14-11</t>
  </si>
  <si>
    <t>14-12</t>
  </si>
  <si>
    <t>14-13</t>
  </si>
  <si>
    <t>14-14</t>
  </si>
  <si>
    <t>14-15</t>
  </si>
  <si>
    <t>14-16</t>
  </si>
  <si>
    <t>14-17</t>
  </si>
  <si>
    <t>14-18</t>
  </si>
  <si>
    <t>14-19</t>
  </si>
  <si>
    <t>14-20</t>
  </si>
  <si>
    <t>14-21</t>
  </si>
  <si>
    <t>17-1</t>
  </si>
  <si>
    <t>17-2</t>
  </si>
  <si>
    <t>17-3</t>
  </si>
  <si>
    <t>17-4</t>
  </si>
  <si>
    <t>17-5</t>
  </si>
  <si>
    <t>17-6</t>
  </si>
  <si>
    <t>17-7</t>
  </si>
  <si>
    <t>S-1-OP18</t>
  </si>
  <si>
    <t>S-13-OP1</t>
  </si>
  <si>
    <t>S-13-OP2</t>
  </si>
  <si>
    <t>S-13-OP3</t>
  </si>
  <si>
    <t>S-13-OP4</t>
  </si>
  <si>
    <t>S-13-OP5</t>
  </si>
  <si>
    <t>S-13-OP6</t>
  </si>
  <si>
    <t>S-13-OP7</t>
  </si>
  <si>
    <t>S-13-OP8</t>
  </si>
  <si>
    <t>S-13-OP9</t>
  </si>
  <si>
    <t>S-13-OP10</t>
  </si>
  <si>
    <t>S-13-OP11</t>
  </si>
  <si>
    <t>S-13-OP12</t>
  </si>
  <si>
    <t>S-13-OP13</t>
  </si>
  <si>
    <t>S-13-OP14</t>
  </si>
  <si>
    <t>S-13-OP15</t>
  </si>
  <si>
    <t>S-13-OP16</t>
  </si>
  <si>
    <t>S-13-OP17</t>
  </si>
  <si>
    <t>S-13-OP18</t>
  </si>
  <si>
    <t>S-13-OP19</t>
  </si>
  <si>
    <t>S-13-OP20</t>
  </si>
  <si>
    <t>S-14-OP1</t>
  </si>
  <si>
    <t>S-14-OP2</t>
  </si>
  <si>
    <t>S-14-OP3</t>
  </si>
  <si>
    <t>S-14-OP4</t>
  </si>
  <si>
    <t>S-14-OP5</t>
  </si>
  <si>
    <t>S-14-OP6</t>
  </si>
  <si>
    <t>S-14-OP7</t>
  </si>
  <si>
    <t>S-14-OP8</t>
  </si>
  <si>
    <t>S-14-OP9</t>
  </si>
  <si>
    <t>S-14-OP10</t>
  </si>
  <si>
    <t>S-14-OP11</t>
  </si>
  <si>
    <t>S-14-OP12</t>
  </si>
  <si>
    <t>S-14-OP13</t>
  </si>
  <si>
    <t>S-14-OP14</t>
  </si>
  <si>
    <t>S-14-OP15</t>
  </si>
  <si>
    <t>S-14-OP16</t>
  </si>
  <si>
    <t>S-14-OP17</t>
  </si>
  <si>
    <t>S-14-OP18</t>
  </si>
  <si>
    <t>S-14-OP19</t>
  </si>
  <si>
    <t>S-14-OP20</t>
  </si>
  <si>
    <t>S-14-OP21</t>
  </si>
  <si>
    <t>S-17-OP1</t>
  </si>
  <si>
    <t>S-17-OP2</t>
  </si>
  <si>
    <t>S-17-OP3</t>
  </si>
  <si>
    <t>S-17-OP4</t>
  </si>
  <si>
    <t>S-17-OP5</t>
  </si>
  <si>
    <t>S-17-OP6</t>
  </si>
  <si>
    <t>S-17-OP7</t>
  </si>
  <si>
    <t>ნინო ლონგურაშვილი</t>
  </si>
  <si>
    <t>ჯირი დოსტალ</t>
  </si>
  <si>
    <t>L-11</t>
  </si>
  <si>
    <t>L-11-6</t>
  </si>
  <si>
    <t>L-11-14</t>
  </si>
  <si>
    <t>L-11-16</t>
  </si>
  <si>
    <t>L-11-28</t>
  </si>
  <si>
    <t>L-11-30</t>
  </si>
  <si>
    <t>L-11-41</t>
  </si>
  <si>
    <t>თეონა თავდიშვილი</t>
  </si>
  <si>
    <t>თამარ თურმანიძე</t>
  </si>
  <si>
    <t>აიშა ალიევი</t>
  </si>
  <si>
    <t>ზურაბ მაღრაძე</t>
  </si>
  <si>
    <t>თედო ხარჩილავა</t>
  </si>
  <si>
    <t>9--21</t>
  </si>
  <si>
    <t>9--22</t>
  </si>
  <si>
    <t>10--18</t>
  </si>
  <si>
    <t>10--19</t>
  </si>
  <si>
    <t>10--20</t>
  </si>
  <si>
    <t>იანა პუხაევა</t>
  </si>
  <si>
    <t>ლალი ცომაია</t>
  </si>
  <si>
    <t>კონსტანტინე ღლონტი</t>
  </si>
  <si>
    <t>შპს ვორქ</t>
  </si>
  <si>
    <t>ლაშა კევლიშვილი</t>
  </si>
  <si>
    <t>ლევანი ჩუბინიძე</t>
  </si>
  <si>
    <t>მოსტაფა აბდელმეგიდ მოჰამედ შალაბი</t>
  </si>
  <si>
    <t>ზურაბი მინდიაშვილი (ირაკლი მამარდა)</t>
  </si>
  <si>
    <t>მაიია ცოი</t>
  </si>
  <si>
    <t>ქან ბერკერი</t>
  </si>
  <si>
    <t>თამარ კაპანაძე</t>
  </si>
  <si>
    <t>ვახტანგ ზაალიშვილი</t>
  </si>
  <si>
    <t>ნინო სუჯაშვილი</t>
  </si>
  <si>
    <t>L-11-1</t>
  </si>
  <si>
    <t>L-11-2</t>
  </si>
  <si>
    <t>L-11-3</t>
  </si>
  <si>
    <t>L-11-4</t>
  </si>
  <si>
    <t>L-11-5</t>
  </si>
  <si>
    <t>L-11-7</t>
  </si>
  <si>
    <t>L-11-8</t>
  </si>
  <si>
    <t>L-11-9</t>
  </si>
  <si>
    <t>L-11-10</t>
  </si>
  <si>
    <t>L-11-11</t>
  </si>
  <si>
    <t>L-11-12</t>
  </si>
  <si>
    <t>L-11-13</t>
  </si>
  <si>
    <t>L-11-15</t>
  </si>
  <si>
    <t>L-11-17</t>
  </si>
  <si>
    <t>L-11-18</t>
  </si>
  <si>
    <t>L-11-19</t>
  </si>
  <si>
    <t>L-11-20</t>
  </si>
  <si>
    <t>L-11-21</t>
  </si>
  <si>
    <t>L-11-22</t>
  </si>
  <si>
    <t>L-11-23</t>
  </si>
  <si>
    <t>L-11-24</t>
  </si>
  <si>
    <t>L-11-25</t>
  </si>
  <si>
    <t>L-11-26</t>
  </si>
  <si>
    <t>L-11-27</t>
  </si>
  <si>
    <t>L-11-29</t>
  </si>
  <si>
    <t>L-11-31</t>
  </si>
  <si>
    <t>L-11-32</t>
  </si>
  <si>
    <t>L-11-33</t>
  </si>
  <si>
    <t>L-11-34</t>
  </si>
  <si>
    <t>L-11-35</t>
  </si>
  <si>
    <t>L-11-36</t>
  </si>
  <si>
    <t>L-11-37</t>
  </si>
  <si>
    <t>L-11-38</t>
  </si>
  <si>
    <t>L-11-39</t>
  </si>
  <si>
    <t>L-11-40</t>
  </si>
  <si>
    <t>L-11-42</t>
  </si>
  <si>
    <t>L-11-43</t>
  </si>
  <si>
    <t>L-11-44</t>
  </si>
  <si>
    <t>ანა მერაბოვა</t>
  </si>
  <si>
    <t>ჩეხეთი</t>
  </si>
  <si>
    <t>ეგვიპტე</t>
  </si>
  <si>
    <t>J-9</t>
  </si>
  <si>
    <t>J-9-C1</t>
  </si>
  <si>
    <t>შპს მულტისერვი</t>
  </si>
  <si>
    <t>U-9-28</t>
  </si>
  <si>
    <t>U-10-24</t>
  </si>
  <si>
    <t>U-10-27</t>
  </si>
  <si>
    <t>U-9-18</t>
  </si>
  <si>
    <t>ლიკა მიდელაური</t>
  </si>
  <si>
    <t>L-8-S5</t>
  </si>
  <si>
    <t>სტანისლავ ანდჟეი ჩიენიუხ</t>
  </si>
  <si>
    <t>პოლონეთი</t>
  </si>
  <si>
    <t>გიორგი აფხაზავა</t>
  </si>
  <si>
    <t>თამარ აფაქიძე</t>
  </si>
  <si>
    <t>მარიამ აფხაზავა</t>
  </si>
  <si>
    <t>გიორგი ჯავრიშვილი</t>
  </si>
  <si>
    <t>გიორგი გოგატიშვილი</t>
  </si>
  <si>
    <t>თამარ მჭედლიშვილი - გიორგი ჩოლოყაშვილი</t>
  </si>
  <si>
    <t>ვახტანგ გოგოლიშვილი</t>
  </si>
  <si>
    <t>ირაკლი ბარელაძე</t>
  </si>
  <si>
    <t>ვაჟა მაჭარაძე</t>
  </si>
  <si>
    <t>გიორგი კვირიკაშვილი</t>
  </si>
  <si>
    <t>ნიკოლაი კარავაშკინ - ოქსანა გერასიმენკო</t>
  </si>
  <si>
    <t>10--12</t>
  </si>
  <si>
    <t>10--21</t>
  </si>
  <si>
    <t>10--22</t>
  </si>
  <si>
    <t>აჩიკო ქავთარაძე</t>
  </si>
  <si>
    <t>11--18</t>
  </si>
  <si>
    <t>ინდ/მ ნაირა სურმანიძე</t>
  </si>
  <si>
    <t>გიორგი ბარდიაშვილი</t>
  </si>
  <si>
    <t>თამარ ელიზბარაშვილი</t>
  </si>
  <si>
    <t>მაგარრამ გულიევი</t>
  </si>
  <si>
    <t>შპს VTM</t>
  </si>
  <si>
    <t>9--23</t>
  </si>
  <si>
    <t>ქეთევან ეპიტაშვილი</t>
  </si>
  <si>
    <t>გიორგი დოკვაძე</t>
  </si>
  <si>
    <t>გიორგი ერაძე</t>
  </si>
  <si>
    <t>ბადრი ყვავილაშვილი</t>
  </si>
  <si>
    <t>ვალოდია აივაზიან</t>
  </si>
  <si>
    <t>15--18</t>
  </si>
  <si>
    <t>დიმიტრი ბელმეგა</t>
  </si>
  <si>
    <t>არსენ უსუფაშვილი</t>
  </si>
  <si>
    <t>ვერა კაპანაძე</t>
  </si>
  <si>
    <t>გივი კვაჭანტირაძე</t>
  </si>
  <si>
    <t>გივრიზი კუპატაძე</t>
  </si>
  <si>
    <t>დათო ქიტაშვილი</t>
  </si>
  <si>
    <t>ევგენი შიდლოვსკი</t>
  </si>
  <si>
    <t>ზურაბ მინდიაშვილი</t>
  </si>
  <si>
    <t>მარინა მამარდაშვილი</t>
  </si>
  <si>
    <t>მაია აბზიანიძე</t>
  </si>
  <si>
    <t>მაია შიუკაშვილი</t>
  </si>
  <si>
    <t>ელენე გოგიაშვილი</t>
  </si>
  <si>
    <t>ნინო როდონაია</t>
  </si>
  <si>
    <t>ლევან როდონაია</t>
  </si>
  <si>
    <t>მარიამ გოგოლაძე</t>
  </si>
  <si>
    <t>ვლადიმერ დანგაძე</t>
  </si>
  <si>
    <t>J5-8</t>
  </si>
  <si>
    <t>J-8-C1</t>
  </si>
  <si>
    <t>გიორგი დათუკიშვილი</t>
  </si>
  <si>
    <t>J-32-C2</t>
  </si>
  <si>
    <t>შპს ზოინ</t>
  </si>
  <si>
    <t>გიორგი ახალაძე</t>
  </si>
  <si>
    <t>იკა ხაჭაპურიძე</t>
  </si>
  <si>
    <t>ირაკლი ყაველაშვილი</t>
  </si>
  <si>
    <t>იზაბელა ელიზბარიძე</t>
  </si>
  <si>
    <t>ნიკოლოზ ადეიშვილი</t>
  </si>
  <si>
    <t>იური ფასეიშვილი</t>
  </si>
  <si>
    <t>მაია დვალიძე-კუხიანიძე</t>
  </si>
  <si>
    <t>ახმედ ახმედოვ</t>
  </si>
  <si>
    <t>10--13</t>
  </si>
  <si>
    <t>10--14</t>
  </si>
  <si>
    <t>10--24</t>
  </si>
  <si>
    <t>კარენ ვარტანიან</t>
  </si>
  <si>
    <t>დავით ქვათაძე</t>
  </si>
  <si>
    <t>დიმიტრი ნათაძე - ლიანა მანჯავიძე</t>
  </si>
  <si>
    <t>შპს აკერ თბილისი 405501522</t>
  </si>
  <si>
    <t>ნათია სირბილაძე</t>
  </si>
  <si>
    <t>გიული ბრეგვაძე</t>
  </si>
  <si>
    <t>ქეთი ჭითანავა</t>
  </si>
  <si>
    <t>გიორგი მინაძე</t>
  </si>
  <si>
    <t>ლიდა კერვალიშვილი</t>
  </si>
  <si>
    <t>სტეფან ჟილეკი</t>
  </si>
  <si>
    <t>ჯამალ აჰმად ჰასსან ალ-სალაჰათ</t>
  </si>
  <si>
    <t>ფიქრია ბასილიძე</t>
  </si>
  <si>
    <t>ეთერ ჩაჩანიძე</t>
  </si>
  <si>
    <t>ტომაშ სკუმალ</t>
  </si>
  <si>
    <t>კაწიარინა ჩერნიკავა</t>
  </si>
  <si>
    <t>გიორგი ტატინაშვილი</t>
  </si>
  <si>
    <t>ნანი მორგოშია</t>
  </si>
  <si>
    <t>ნუგზარ ბოლქვაძე</t>
  </si>
  <si>
    <t>გიორგი ქებურია</t>
  </si>
  <si>
    <t>თამარ წაქაძე, გიორგი ადეიშვილი</t>
  </si>
  <si>
    <t>ბაია ჭალელიშვილი</t>
  </si>
  <si>
    <t>ლაშა ბიძინაშვილი</t>
  </si>
  <si>
    <t xml:space="preserve"> L-3</t>
  </si>
  <si>
    <t>ინგო შტროებელ</t>
  </si>
  <si>
    <t>ნინო ოქრუაშვილი</t>
  </si>
  <si>
    <t>ვლადიმერ ვარდნიან</t>
  </si>
  <si>
    <t>საბა სამყურაშვილი</t>
  </si>
  <si>
    <t>ნადია ჭიღლაძე</t>
  </si>
  <si>
    <t>რატი ტურაშვილი</t>
  </si>
  <si>
    <t>ელვირა ბალაბაიოვა</t>
  </si>
  <si>
    <t>რიზვან ეიუბოვი</t>
  </si>
  <si>
    <t>გუნელ ჯეირანოვა</t>
  </si>
  <si>
    <t>ანტონ ლებედევ</t>
  </si>
  <si>
    <t>თორნიკე ხათაშვილი</t>
  </si>
  <si>
    <t>შიმა ჰეიდარი</t>
  </si>
  <si>
    <t>ანდრეი ტალაშმანოვ</t>
  </si>
  <si>
    <t>ქეთევან მჭედლიშვილი</t>
  </si>
  <si>
    <t>ლიკა ჯიბლაძე</t>
  </si>
  <si>
    <t>ნინო რაინშ</t>
  </si>
  <si>
    <t>მარიამ მრევლიშვილი</t>
  </si>
  <si>
    <t>ოლეკსანდრ კვინდტ</t>
  </si>
  <si>
    <t>დავით ფორჩხიძე</t>
  </si>
  <si>
    <t xml:space="preserve"> U-7</t>
  </si>
  <si>
    <r>
      <t>შპს</t>
    </r>
    <r>
      <rPr>
        <sz val="9"/>
        <color rgb="FF000000"/>
        <rFont val="Arial"/>
        <family val="2"/>
      </rPr>
      <t xml:space="preserve"> DESIGN HOUSE</t>
    </r>
  </si>
  <si>
    <t>J-32-C1</t>
  </si>
  <si>
    <t>აიფონ ჯორჯია</t>
  </si>
  <si>
    <t>შპს ფოვერ თრეიდინგი</t>
  </si>
  <si>
    <t>L-9-OP1</t>
  </si>
  <si>
    <t>L-9-OP2</t>
  </si>
  <si>
    <t>L-9-OP3</t>
  </si>
  <si>
    <t>L-9-OP4</t>
  </si>
  <si>
    <t>L-9-OP5</t>
  </si>
  <si>
    <t>L-9-OP6</t>
  </si>
  <si>
    <t>L-9-OP7</t>
  </si>
  <si>
    <t>L-9-OP8</t>
  </si>
  <si>
    <t>ალეკსანდრ გუსაკოვ</t>
  </si>
  <si>
    <t>ალექსეი შარიპოვ</t>
  </si>
  <si>
    <t>ვიკტორია კრენდელეევა</t>
  </si>
  <si>
    <t>ნაზი ჯიქია</t>
  </si>
  <si>
    <t>პედიაშ ალეკსეი</t>
  </si>
  <si>
    <t>იანინა პავლოვა</t>
  </si>
  <si>
    <t>ნატალია ბულანოვა</t>
  </si>
  <si>
    <t>ანდრეი კრავცოვ</t>
  </si>
  <si>
    <t>ნორიკ ვარტანიან</t>
  </si>
  <si>
    <t>კონსტანტინ შვაჩკო</t>
  </si>
  <si>
    <t>ზოხრაბ ფაშაევი</t>
  </si>
  <si>
    <t>არტურ არზუმანიან</t>
  </si>
  <si>
    <t>დანიილ შაროვ</t>
  </si>
  <si>
    <t>გიგა ვარდია</t>
  </si>
  <si>
    <t>შპს აქცენტ ჰოუმ</t>
  </si>
  <si>
    <t>ნანა გეგენავა</t>
  </si>
  <si>
    <t>შტეფან ჯილეკ</t>
  </si>
  <si>
    <t>ირაკლი ნიკოლაიშვილი</t>
  </si>
  <si>
    <t>ერიკ იან ვან ლენტ</t>
  </si>
  <si>
    <t>ნიდერლანდები</t>
  </si>
  <si>
    <t>OP-5</t>
  </si>
  <si>
    <t>OP-8</t>
  </si>
  <si>
    <t>L-9-OP-5</t>
  </si>
  <si>
    <t>L-9-OP-8</t>
  </si>
  <si>
    <t>OP-15</t>
  </si>
  <si>
    <t>OP-21</t>
  </si>
  <si>
    <t>OP-3</t>
  </si>
  <si>
    <t>OP-20</t>
  </si>
  <si>
    <t>OP-23</t>
  </si>
  <si>
    <t>OP-4</t>
  </si>
  <si>
    <t>J5-9</t>
  </si>
  <si>
    <t>J-9-C4</t>
  </si>
  <si>
    <t>გიორგი ებრალიძე</t>
  </si>
  <si>
    <t>Month</t>
  </si>
  <si>
    <t>Date</t>
  </si>
  <si>
    <t>Project</t>
  </si>
  <si>
    <t>Description</t>
  </si>
  <si>
    <t>Report Description</t>
  </si>
  <si>
    <t>2022-05-24 13:44:19</t>
  </si>
  <si>
    <t>Internet</t>
  </si>
  <si>
    <t>Lead</t>
  </si>
  <si>
    <t>2022-05-24 17:04:05</t>
  </si>
  <si>
    <t>Construction Site</t>
  </si>
  <si>
    <t>2022-05-24 17:12:56</t>
  </si>
  <si>
    <t>FB</t>
  </si>
  <si>
    <t>2022-05-24 18:38:14</t>
  </si>
  <si>
    <t>Other</t>
  </si>
  <si>
    <t>2022-05-24 17:25:21</t>
  </si>
  <si>
    <t/>
  </si>
  <si>
    <t>Co-worker / Acquaintance</t>
  </si>
  <si>
    <t>2022-05-24 18:12:47</t>
  </si>
  <si>
    <t>2022-05-25 12:58:32</t>
  </si>
  <si>
    <t>Existing customer</t>
  </si>
  <si>
    <t>2022-05-25 11:02:13</t>
  </si>
  <si>
    <t>2022-05-25 11:55:00</t>
  </si>
  <si>
    <t>2022-05-25 12:43:39</t>
  </si>
  <si>
    <t>2022-05-25 15:31:46</t>
  </si>
  <si>
    <t>2022-05-25 11:53:26</t>
  </si>
  <si>
    <t>2022-05-25 12:13:53</t>
  </si>
  <si>
    <t>2022-05-25 12:15:15</t>
  </si>
  <si>
    <t>2022-05-25 12:26:16</t>
  </si>
  <si>
    <t>2022-05-25 12:51:12</t>
  </si>
  <si>
    <t>2022-05-25 12:56:21</t>
  </si>
  <si>
    <t>2022-05-25 14:48:25</t>
  </si>
  <si>
    <t>2022-05-25 15:05:21</t>
  </si>
  <si>
    <t>2022-05-25 15:59:43</t>
  </si>
  <si>
    <t>2022-05-25 17:06:09</t>
  </si>
  <si>
    <t>2022-05-25 18:12:38</t>
  </si>
  <si>
    <t>2022-05-26 10:32:41</t>
  </si>
  <si>
    <t>2022-05-26 12:01:03</t>
  </si>
  <si>
    <t>2022-05-26 14:22:34</t>
  </si>
  <si>
    <t>2022-05-26 12:45:43</t>
  </si>
  <si>
    <t>2022-05-26 14:50:41</t>
  </si>
  <si>
    <t>2022-05-26 15:46:47</t>
  </si>
  <si>
    <t>2022-05-26 16:45:15</t>
  </si>
  <si>
    <t>2022-05-27 12:00:15</t>
  </si>
  <si>
    <t>2022-05-27 11:23:49</t>
  </si>
  <si>
    <t>2022-05-27 11:27:14</t>
  </si>
  <si>
    <t>2022-05-27 14:00:06</t>
  </si>
  <si>
    <t>2022-05-27 15:28:04</t>
  </si>
  <si>
    <t>2022-05-27 15:38:56</t>
  </si>
  <si>
    <t>2022-05-27 17:39:51</t>
  </si>
  <si>
    <t>2022-05-27 14:51:08</t>
  </si>
  <si>
    <t>2022-05-27 14:52:05</t>
  </si>
  <si>
    <t>2022-05-27 15:34:08</t>
  </si>
  <si>
    <t>2022-05-28 12:26:23</t>
  </si>
  <si>
    <t>2022-05-28 12:28:14</t>
  </si>
  <si>
    <t>2022-05-28 12:38:54</t>
  </si>
  <si>
    <t>2022-05-28 12:43:42</t>
  </si>
  <si>
    <t>2022-05-28 14:42:06</t>
  </si>
  <si>
    <t>2022-05-28 14:52:59</t>
  </si>
  <si>
    <t>2022-05-28 16:21:25</t>
  </si>
  <si>
    <t>2022-05-30 11:15:19</t>
  </si>
  <si>
    <t>2022-05-30 13:56:34</t>
  </si>
  <si>
    <t>2022-05-30 14:39:59</t>
  </si>
  <si>
    <t>2022-05-30 17:26:16</t>
  </si>
  <si>
    <t>2022-05-30 10:53:38</t>
  </si>
  <si>
    <t>2022-05-30 11:22:37</t>
  </si>
  <si>
    <t>2022-05-30 11:32:07</t>
  </si>
  <si>
    <t>2022-05-30 12:31:12</t>
  </si>
  <si>
    <t>2022-05-30 13:08:22</t>
  </si>
  <si>
    <t>2022-05-30 18:56:05</t>
  </si>
  <si>
    <t>2022-05-31 10:29:52</t>
  </si>
  <si>
    <t>2022-05-31 13:48:17</t>
  </si>
  <si>
    <t>2022-05-31 13:56:06</t>
  </si>
  <si>
    <t>2022-05-31 17:51:35</t>
  </si>
  <si>
    <t>2022-06-01 12:32:45</t>
  </si>
  <si>
    <t>2022-06-01 15:19:30</t>
  </si>
  <si>
    <t>2022-06-01 15:21:27</t>
  </si>
  <si>
    <t>2022-06-01 16:39:36</t>
  </si>
  <si>
    <t>2022-06-01 16:40:57</t>
  </si>
  <si>
    <t>2022-06-01 16:44:11</t>
  </si>
  <si>
    <t>2022-06-02 15:21:56</t>
  </si>
  <si>
    <t>2022-06-02 12:39:20</t>
  </si>
  <si>
    <t>2022-06-02 14:10:34</t>
  </si>
  <si>
    <t>2022-06-02 16:40:44</t>
  </si>
  <si>
    <t>2022-06-02 17:58:23</t>
  </si>
  <si>
    <t>2022-06-03 11:47:22</t>
  </si>
  <si>
    <t>2022-06-03 13:54:57</t>
  </si>
  <si>
    <t>2022-06-03 14:04:13</t>
  </si>
  <si>
    <t>2022-06-03 15:24:48</t>
  </si>
  <si>
    <t>2022-06-03 17:38:12</t>
  </si>
  <si>
    <t>2022-06-03 18:02:35</t>
  </si>
  <si>
    <t>2022-06-04 11:57:39</t>
  </si>
  <si>
    <t>2022-06-04 12:35:50</t>
  </si>
  <si>
    <t>2022-06-06 10:28:34</t>
  </si>
  <si>
    <t>WEB</t>
  </si>
  <si>
    <t>2022-06-06 11:18:26</t>
  </si>
  <si>
    <t>2022-06-06 11:23:14</t>
  </si>
  <si>
    <t>2022-06-06 10:34:02</t>
  </si>
  <si>
    <t>2022-06-06 10:35:04</t>
  </si>
  <si>
    <t>2022-06-06 10:44:59</t>
  </si>
  <si>
    <t>2022-06-06 10:51:52</t>
  </si>
  <si>
    <t>2022-06-06 11:12:24</t>
  </si>
  <si>
    <t>2022-06-06 16:23:13</t>
  </si>
  <si>
    <t>2022-06-07 11:10:53</t>
  </si>
  <si>
    <t>2022-06-07 11:36:06</t>
  </si>
  <si>
    <t>2022-06-07 13:05:14</t>
  </si>
  <si>
    <t>2022-06-07 15:43:56</t>
  </si>
  <si>
    <t>2022-06-07 17:04:18</t>
  </si>
  <si>
    <t>2022-06-07 17:35:03</t>
  </si>
  <si>
    <t>2022-06-07 18:24:06</t>
  </si>
  <si>
    <t>2022-06-07 10:44:13</t>
  </si>
  <si>
    <t>2022-06-07 11:55:35</t>
  </si>
  <si>
    <t>2022-06-07 11:57:14</t>
  </si>
  <si>
    <t>2022-06-07 13:10:38</t>
  </si>
  <si>
    <t>2022-06-07 17:23:26</t>
  </si>
  <si>
    <t>2022-06-08 10:32:37</t>
  </si>
  <si>
    <t>2022-06-08 10:47:06</t>
  </si>
  <si>
    <t>2022-06-08 10:59:32</t>
  </si>
  <si>
    <t>2022-06-08 11:30:13</t>
  </si>
  <si>
    <t>2022-06-08 11:46:02</t>
  </si>
  <si>
    <t>2022-06-08 13:03:59</t>
  </si>
  <si>
    <t>2022-06-08 13:12:25</t>
  </si>
  <si>
    <t>2022-06-08 13:21:47</t>
  </si>
  <si>
    <t>2022-06-08 14:11:41</t>
  </si>
  <si>
    <t>2022-06-08 11:04:04</t>
  </si>
  <si>
    <t>2022-06-08 11:25:26</t>
  </si>
  <si>
    <t>2022-06-08 11:57:22</t>
  </si>
  <si>
    <t>2022-06-08 13:25:40</t>
  </si>
  <si>
    <t>2022-06-08 13:30:46</t>
  </si>
  <si>
    <t>2022-06-08 14:18:09</t>
  </si>
  <si>
    <t>SMS</t>
  </si>
  <si>
    <t>2022-06-08 15:43:52</t>
  </si>
  <si>
    <t>2022-06-08 16:02:55</t>
  </si>
  <si>
    <t>2022-06-08 17:04:06</t>
  </si>
  <si>
    <t>2022-06-08 17:14:46</t>
  </si>
  <si>
    <t>2022-06-08 17:19:33</t>
  </si>
  <si>
    <t>2022-06-08 17:32:16</t>
  </si>
  <si>
    <t>2022-06-08 17:35:50</t>
  </si>
  <si>
    <t>2022-06-08 17:41:04</t>
  </si>
  <si>
    <t>2022-06-08 17:45:02</t>
  </si>
  <si>
    <t>2022-06-08 18:10:50</t>
  </si>
  <si>
    <t>2022-06-08 18:23:22</t>
  </si>
  <si>
    <t>2022-06-08 17:12:27</t>
  </si>
  <si>
    <t>2022-06-09 10:21:52</t>
  </si>
  <si>
    <t>2022-06-09 11:12:10</t>
  </si>
  <si>
    <t>2022-06-09 13:41:52</t>
  </si>
  <si>
    <t>2022-06-09 10:30:07</t>
  </si>
  <si>
    <t>2022-06-09 11:11:07</t>
  </si>
  <si>
    <t>2022-06-09 12:35:28</t>
  </si>
  <si>
    <t>2022-06-09 13:45:26</t>
  </si>
  <si>
    <t>2022-06-09 15:00:59</t>
  </si>
  <si>
    <t>2022-06-09 16:25:15</t>
  </si>
  <si>
    <t>2022-06-09 16:42:55</t>
  </si>
  <si>
    <t>2022-06-09 18:14:00</t>
  </si>
  <si>
    <t>2022-06-09 17:47:47</t>
  </si>
  <si>
    <t>2022-06-10 10:52:45</t>
  </si>
  <si>
    <t>2022-06-10 13:56:46</t>
  </si>
  <si>
    <t>2022-06-10 15:17:19</t>
  </si>
  <si>
    <t>2022-06-10 12:10:57</t>
  </si>
  <si>
    <t>2022-06-10 14:40:01</t>
  </si>
  <si>
    <t>2022-06-10 16:23:41</t>
  </si>
  <si>
    <t>2022-06-10 18:09:29</t>
  </si>
  <si>
    <t>2022-06-11 12:32:39</t>
  </si>
  <si>
    <t>2022-06-11 14:18:29</t>
  </si>
  <si>
    <t>2022-06-11 14:20:57</t>
  </si>
  <si>
    <t>2022-06-11 14:23:14</t>
  </si>
  <si>
    <t>2022-06-13 10:34:10</t>
  </si>
  <si>
    <t>2022-06-13 11:52:22</t>
  </si>
  <si>
    <t>2022-06-13 15:23:39</t>
  </si>
  <si>
    <t>2022-06-13 15:07:04</t>
  </si>
  <si>
    <t>2022-06-13 15:39:01</t>
  </si>
  <si>
    <t>2022-06-13 11:18:47</t>
  </si>
  <si>
    <t>2022-06-13 13:07:34</t>
  </si>
  <si>
    <t>2022-06-13 13:18:24</t>
  </si>
  <si>
    <t>2022-06-13 13:28:38</t>
  </si>
  <si>
    <t>2022-06-13 14:02:45</t>
  </si>
  <si>
    <t>2022-06-13 15:49:07</t>
  </si>
  <si>
    <t>2022-06-14 12:13:37</t>
  </si>
  <si>
    <t>2022-06-14 12:15:51</t>
  </si>
  <si>
    <t>2022-06-14 12:25:56</t>
  </si>
  <si>
    <t>2022-06-14 12:44:53</t>
  </si>
  <si>
    <t>2022-06-14 13:46:35</t>
  </si>
  <si>
    <t>2022-06-14 13:53:14</t>
  </si>
  <si>
    <t>2022-06-14 10:24:39</t>
  </si>
  <si>
    <t>2022-06-14 10:39:05</t>
  </si>
  <si>
    <t>2022-06-14 10:46:03</t>
  </si>
  <si>
    <t>2022-06-14 12:49:08</t>
  </si>
  <si>
    <t>2022-06-14 13:01:43</t>
  </si>
  <si>
    <t>2022-06-14 10:51:42</t>
  </si>
  <si>
    <t>2022-06-14 11:06:45</t>
  </si>
  <si>
    <t>2022-06-14 12:25:50</t>
  </si>
  <si>
    <t>2022-06-14 12:43:07</t>
  </si>
  <si>
    <t>2022-06-14 13:38:43</t>
  </si>
  <si>
    <t>2022-06-14 15:22:28</t>
  </si>
  <si>
    <t>2022-06-14 15:38:26</t>
  </si>
  <si>
    <t>2022-06-14 15:46:03</t>
  </si>
  <si>
    <t>2022-06-14 15:50:46</t>
  </si>
  <si>
    <t>2022-06-14 16:18:10</t>
  </si>
  <si>
    <t>2022-06-14 16:23:54</t>
  </si>
  <si>
    <t>2022-06-14 17:16:09</t>
  </si>
  <si>
    <t>2022-06-14 17:26:49</t>
  </si>
  <si>
    <t>2022-06-14 18:43:00</t>
  </si>
  <si>
    <t>2022-06-14 16:13:07</t>
  </si>
  <si>
    <t>2022-06-14 18:47:43</t>
  </si>
  <si>
    <t>2022-06-14 18:58:10</t>
  </si>
  <si>
    <t>2022-06-15 10:57:23</t>
  </si>
  <si>
    <t>2022-06-15 11:20:45</t>
  </si>
  <si>
    <t>2022-06-15 13:06:05</t>
  </si>
  <si>
    <t>2022-06-15 15:19:21</t>
  </si>
  <si>
    <t>2022-06-15 16:15:35</t>
  </si>
  <si>
    <t>2022-06-15 17:25:56</t>
  </si>
  <si>
    <t>2022-06-15 17:45:10</t>
  </si>
  <si>
    <t>2022-06-15 17:58:18</t>
  </si>
  <si>
    <t>2022-06-16 15:17:08</t>
  </si>
  <si>
    <t>2022-06-16 15:20:09</t>
  </si>
  <si>
    <t>2022-06-16 16:37:39</t>
  </si>
  <si>
    <t>2022-06-15 10:25:58</t>
  </si>
  <si>
    <t>2022-06-15 10:38:05</t>
  </si>
  <si>
    <t>2022-06-15 12:00:28</t>
  </si>
  <si>
    <t>2022-06-15 12:37:06</t>
  </si>
  <si>
    <t>2022-06-15 13:13:19</t>
  </si>
  <si>
    <t>2022-06-15 13:52:45</t>
  </si>
  <si>
    <t>2022-06-15 10:37:15</t>
  </si>
  <si>
    <t>2022-06-15 14:28:30</t>
  </si>
  <si>
    <t>2022-06-15 15:54:01</t>
  </si>
  <si>
    <t>2022-06-16 10:53:59</t>
  </si>
  <si>
    <t>2022-06-16 13:43:58</t>
  </si>
  <si>
    <t>2022-06-16 14:13:23</t>
  </si>
  <si>
    <t>2022-06-16 12:17:17</t>
  </si>
  <si>
    <t>2022-06-16 12:57:25</t>
  </si>
  <si>
    <t>2022-06-16 16:13:12</t>
  </si>
  <si>
    <t>2022-06-16 17:27:04</t>
  </si>
  <si>
    <t>2022-06-16 15:19:04</t>
  </si>
  <si>
    <t>2022-06-16 16:53:19</t>
  </si>
  <si>
    <t>2022-06-16 15:34:57</t>
  </si>
  <si>
    <t>2022-06-16 15:21:50</t>
  </si>
  <si>
    <t>2022-06-16 10:34:12</t>
  </si>
  <si>
    <t>2022-06-16 18:01:58</t>
  </si>
  <si>
    <t>2022-06-16 18:10:03</t>
  </si>
  <si>
    <t>2022-06-16 18:19:48</t>
  </si>
  <si>
    <t>2022-06-16 18:10:23</t>
  </si>
  <si>
    <t>2022-06-17 10:53:06</t>
  </si>
  <si>
    <t>2022-06-17 12:18:11</t>
  </si>
  <si>
    <t>2022-06-17 12:41:29</t>
  </si>
  <si>
    <t>2022-06-17 12:56:43</t>
  </si>
  <si>
    <t>2022-06-17 13:12:57</t>
  </si>
  <si>
    <t>2022-06-17 13:18:34</t>
  </si>
  <si>
    <t>2022-06-17 13:34:24</t>
  </si>
  <si>
    <t>2022-06-17 14:01:02</t>
  </si>
  <si>
    <t>2022-06-17 14:42:13</t>
  </si>
  <si>
    <t>2022-06-17 11:17:50</t>
  </si>
  <si>
    <t>2022-06-17 12:29:14</t>
  </si>
  <si>
    <t>2022-06-17 13:52:38</t>
  </si>
  <si>
    <t>2022-06-17 14:37:15</t>
  </si>
  <si>
    <t>2022-06-17 16:02:17</t>
  </si>
  <si>
    <t>2022-06-17 16:07:23</t>
  </si>
  <si>
    <t>2022-06-17 18:47:47</t>
  </si>
  <si>
    <t>2022-06-17 18:48:53</t>
  </si>
  <si>
    <t>2022-06-18 11:25:06</t>
  </si>
  <si>
    <t>2022-06-18 11:27:04</t>
  </si>
  <si>
    <t>2022-06-18 11:40:54</t>
  </si>
  <si>
    <t>2022-06-18 11:49:45</t>
  </si>
  <si>
    <t>2022-06-18 13:06:34</t>
  </si>
  <si>
    <t>2022-06-18 11:31:15</t>
  </si>
  <si>
    <t>2022-06-18 13:08:19</t>
  </si>
  <si>
    <t>2022-06-18 17:34:16</t>
  </si>
  <si>
    <t>2022-06-18 14:49:34</t>
  </si>
  <si>
    <t>2022-06-18 16:54:28</t>
  </si>
  <si>
    <t>2022-06-18 16:58:02</t>
  </si>
  <si>
    <t>2022-06-18 17:00:02</t>
  </si>
  <si>
    <t>2022-06-18 17:39:42</t>
  </si>
  <si>
    <t>2022-06-20 10:29:55</t>
  </si>
  <si>
    <t>2022-06-20 11:19:53</t>
  </si>
  <si>
    <t>2022-06-20 11:33:05</t>
  </si>
  <si>
    <t>2022-06-20 11:56:21</t>
  </si>
  <si>
    <t>2022-06-20 12:20:05</t>
  </si>
  <si>
    <t>2022-06-20 12:44:22</t>
  </si>
  <si>
    <t>2022-06-20 12:47:09</t>
  </si>
  <si>
    <t>2022-06-20 12:48:29</t>
  </si>
  <si>
    <t>2022-06-20 12:49:14</t>
  </si>
  <si>
    <t>2022-06-20 12:49:55</t>
  </si>
  <si>
    <t>2022-06-20 12:51:52</t>
  </si>
  <si>
    <t>2022-06-20 12:53:19</t>
  </si>
  <si>
    <t>2022-06-20 14:10:47</t>
  </si>
  <si>
    <t>2022-06-20 14:17:45</t>
  </si>
  <si>
    <t>2022-06-20 15:04:17</t>
  </si>
  <si>
    <t>2022-06-20 15:23:59</t>
  </si>
  <si>
    <t>2022-06-20 16:11:03</t>
  </si>
  <si>
    <t>2022-06-20 16:30:53</t>
  </si>
  <si>
    <t>2022-06-20 18:11:53</t>
  </si>
  <si>
    <t>2022-06-20 16:53:27</t>
  </si>
  <si>
    <t>2022-06-21 10:14:59</t>
  </si>
  <si>
    <t>2022-06-21 10:16:52</t>
  </si>
  <si>
    <t>2022-06-21 10:47:27</t>
  </si>
  <si>
    <t>2022-06-21 10:52:34</t>
  </si>
  <si>
    <t>2022-06-21 10:53:59</t>
  </si>
  <si>
    <t>2022-06-21 15:55:32</t>
  </si>
  <si>
    <t>2022-06-21 10:33:16</t>
  </si>
  <si>
    <t>2022-06-21 11:07:04</t>
  </si>
  <si>
    <t>2022-06-21 11:09:57</t>
  </si>
  <si>
    <t>2022-06-21 13:06:13</t>
  </si>
  <si>
    <t>2022-06-21 11:01:44</t>
  </si>
  <si>
    <t>2022-06-21 11:53:55</t>
  </si>
  <si>
    <t>2022-06-21 14:31:11</t>
  </si>
  <si>
    <t>2022-06-21 16:58:45</t>
  </si>
  <si>
    <t>2022-06-21 17:43:25</t>
  </si>
  <si>
    <t>2022-06-21 17:16:47</t>
  </si>
  <si>
    <t>2022-06-22 10:49:19</t>
  </si>
  <si>
    <t>2022-06-22 11:36:11</t>
  </si>
  <si>
    <t>2022-06-22 12:13:21</t>
  </si>
  <si>
    <t>2022-06-22 12:25:59</t>
  </si>
  <si>
    <t>2022-06-22 12:16:32</t>
  </si>
  <si>
    <t>2022-06-22 12:53:13</t>
  </si>
  <si>
    <t>2022-06-22 18:54:36</t>
  </si>
  <si>
    <t>2022-06-22 15:49:07</t>
  </si>
  <si>
    <t>2022-06-22 17:55:33</t>
  </si>
  <si>
    <t>2022-06-22 18:12:08</t>
  </si>
  <si>
    <t>2022-06-22 19:04:48</t>
  </si>
  <si>
    <t>2022-06-22 17:50:39</t>
  </si>
  <si>
    <t>2022-06-23 10:35:01</t>
  </si>
  <si>
    <t>2022-06-23 12:13:08</t>
  </si>
  <si>
    <t>2022-06-23 11:33:32</t>
  </si>
  <si>
    <t>2022-06-23 13:10:55</t>
  </si>
  <si>
    <t>2022-06-23 13:16:56</t>
  </si>
  <si>
    <t>2022-06-23 13:59:57</t>
  </si>
  <si>
    <t>2022-06-23 11:58:58</t>
  </si>
  <si>
    <t>2022-06-23 12:45:14</t>
  </si>
  <si>
    <t>2022-06-23 14:01:44</t>
  </si>
  <si>
    <t>2022-06-23 14:30:50</t>
  </si>
  <si>
    <t>2022-06-23 15:20:23</t>
  </si>
  <si>
    <t>2022-06-23 15:57:28</t>
  </si>
  <si>
    <t>2022-06-23 15:08:40</t>
  </si>
  <si>
    <t>2022-06-23 15:31:25</t>
  </si>
  <si>
    <t>2022-06-23 16:13:19</t>
  </si>
  <si>
    <t>2022-06-23 16:15:35</t>
  </si>
  <si>
    <t>2022-06-23 16:18:17</t>
  </si>
  <si>
    <t>2022-06-23 16:21:53</t>
  </si>
  <si>
    <t>2022-06-23 16:44:35</t>
  </si>
  <si>
    <t>2022-06-23 16:48:11</t>
  </si>
  <si>
    <t>Outdoor Advertising</t>
  </si>
  <si>
    <t>2022-06-23 15:46:55</t>
  </si>
  <si>
    <t>2022-06-24 10:41:48</t>
  </si>
  <si>
    <t>2022-06-24 12:03:55</t>
  </si>
  <si>
    <t>2022-06-24 12:05:42</t>
  </si>
  <si>
    <t>2022-06-24 14:50:40</t>
  </si>
  <si>
    <t>2022-06-24 15:03:16</t>
  </si>
  <si>
    <t>2022-06-24 10:59:28</t>
  </si>
  <si>
    <t>2022-06-24 11:10:22</t>
  </si>
  <si>
    <t>2022-06-24 11:33:09</t>
  </si>
  <si>
    <t>2022-06-24 16:19:03</t>
  </si>
  <si>
    <t>2022-06-24 16:49:07</t>
  </si>
  <si>
    <t>2022-06-25 17:05:33</t>
  </si>
  <si>
    <t>2022-06-25 17:50:00</t>
  </si>
  <si>
    <t>2022-06-25 12:02:51</t>
  </si>
  <si>
    <t>2022-06-25 13:10:15</t>
  </si>
  <si>
    <t>2022-06-25 15:33:38</t>
  </si>
  <si>
    <t>2022-06-27 11:31:30</t>
  </si>
  <si>
    <t>2022-06-27 12:40:48</t>
  </si>
  <si>
    <t>2022-06-27 13:45:04</t>
  </si>
  <si>
    <t>2022-06-27 13:46:57</t>
  </si>
  <si>
    <t>2022-06-27 15:49:30</t>
  </si>
  <si>
    <t>2022-06-27 14:12:54</t>
  </si>
  <si>
    <t>2022-06-27 13:48:42</t>
  </si>
  <si>
    <t>2022-06-27 13:50:29</t>
  </si>
  <si>
    <t>2022-06-27 14:17:01</t>
  </si>
  <si>
    <t>2022-06-27 17:48:59</t>
  </si>
  <si>
    <t>2022-06-27 17:51:06</t>
  </si>
  <si>
    <t>2022-06-27 18:10:46</t>
  </si>
  <si>
    <t>2022-06-27 18:14:08</t>
  </si>
  <si>
    <t>2022-06-27 18:16:51</t>
  </si>
  <si>
    <t>2022-06-28 12:29:24</t>
  </si>
  <si>
    <t>2022-06-28 11:44:19</t>
  </si>
  <si>
    <t>2022-06-28 13:24:23</t>
  </si>
  <si>
    <t>2022-06-28 18:43:24</t>
  </si>
  <si>
    <t>2022-06-28 13:04:02</t>
  </si>
  <si>
    <t>2022-06-28 16:51:31</t>
  </si>
  <si>
    <t>2022-06-29 10:31:47</t>
  </si>
  <si>
    <t>2022-06-29 10:39:11</t>
  </si>
  <si>
    <t>2022-06-29 10:55:43</t>
  </si>
  <si>
    <t>2022-06-29 11:30:38</t>
  </si>
  <si>
    <t>2022-06-29 12:10:11</t>
  </si>
  <si>
    <t>2022-06-29 12:29:41</t>
  </si>
  <si>
    <t>2022-06-29 12:54:09</t>
  </si>
  <si>
    <t>2022-06-29 13:25:40</t>
  </si>
  <si>
    <t>2022-06-29 15:34:47</t>
  </si>
  <si>
    <t>2022-06-29 15:00:19</t>
  </si>
  <si>
    <t>2022-06-29 16:33:24</t>
  </si>
  <si>
    <t>2022-06-29 17:23:20</t>
  </si>
  <si>
    <t>2022-06-29 16:13:27</t>
  </si>
  <si>
    <t>2022-06-30 18:24:24</t>
  </si>
  <si>
    <t>2022-06-30 12:20:05</t>
  </si>
  <si>
    <t>2022-06-30 15:27:41</t>
  </si>
  <si>
    <t>2022-06-30 17:43:48</t>
  </si>
  <si>
    <t>2022-06-30 18:25:40</t>
  </si>
  <si>
    <t>2022-06-30 18:43:33</t>
  </si>
  <si>
    <t>2022-06-30 11:53:00</t>
  </si>
  <si>
    <t>2022-06-30 12:23:02</t>
  </si>
  <si>
    <t>2022-06-30 13:18:51</t>
  </si>
  <si>
    <t>2022-06-30 14:01:59</t>
  </si>
  <si>
    <t>2022-06-30 14:51:22</t>
  </si>
  <si>
    <t>2022-06-30 18:07:44</t>
  </si>
  <si>
    <t>2022-07-01 10:07:08</t>
  </si>
  <si>
    <t>2022-07-01 10:44:13</t>
  </si>
  <si>
    <t>2022-07-01 13:01:42</t>
  </si>
  <si>
    <t>2022-07-01 13:41:55</t>
  </si>
  <si>
    <t>2022-07-01 17:39:08</t>
  </si>
  <si>
    <t>2022-07-01 12:42:07</t>
  </si>
  <si>
    <t>2022-07-01 17:41:26</t>
  </si>
  <si>
    <t>2022-07-02 13:33:51</t>
  </si>
  <si>
    <t>2022-07-02 16:43:47</t>
  </si>
  <si>
    <t>2022-07-04 11:30:53</t>
  </si>
  <si>
    <t>2022-07-04 14:11:21</t>
  </si>
  <si>
    <t>2022-07-04 14:43:18</t>
  </si>
  <si>
    <t>2022-07-04 14:45:28</t>
  </si>
  <si>
    <t>2022-07-04 17:02:05</t>
  </si>
  <si>
    <t>2022-07-04 17:34:51</t>
  </si>
  <si>
    <t>2022-07-05 14:37:37</t>
  </si>
  <si>
    <t>2022-07-05 15:28:19</t>
  </si>
  <si>
    <t>2022-07-05 16:06:56</t>
  </si>
  <si>
    <t>2022-07-05 17:41:39</t>
  </si>
  <si>
    <t>2022-07-05 18:09:56</t>
  </si>
  <si>
    <t>2022-07-06 11:56:49</t>
  </si>
  <si>
    <t>2022-07-06 12:17:45</t>
  </si>
  <si>
    <t>2022-07-06 12:52:38</t>
  </si>
  <si>
    <t>2022-07-06 17:30:21</t>
  </si>
  <si>
    <t>2022-07-06 13:15:12</t>
  </si>
  <si>
    <t>2022-07-06 15:33:52</t>
  </si>
  <si>
    <t>2022-07-06 16:06:06</t>
  </si>
  <si>
    <t>2022-07-06 16:26:28</t>
  </si>
  <si>
    <t>2022-07-06 17:19:01</t>
  </si>
  <si>
    <t>2022-07-06 19:24:02</t>
  </si>
  <si>
    <t>2022-07-07 11:18:37</t>
  </si>
  <si>
    <t>2022-07-07 11:38:01</t>
  </si>
  <si>
    <t>2022-07-07 11:54:12</t>
  </si>
  <si>
    <t>2022-07-07 13:41:43</t>
  </si>
  <si>
    <t>2022-07-07 14:39:04</t>
  </si>
  <si>
    <t>2022-07-07 15:45:50</t>
  </si>
  <si>
    <t>2022-07-07 15:59:16</t>
  </si>
  <si>
    <t>2022-07-07 17:01:32</t>
  </si>
  <si>
    <t>2022-07-07 11:37:02</t>
  </si>
  <si>
    <t>2022-07-07 15:20:27</t>
  </si>
  <si>
    <t>2022-07-07 15:43:36</t>
  </si>
  <si>
    <t>2022-07-08 10:33:18</t>
  </si>
  <si>
    <t>2022-07-08 12:19:59</t>
  </si>
  <si>
    <t>2022-07-08 12:26:05</t>
  </si>
  <si>
    <t>2022-07-08 14:01:03</t>
  </si>
  <si>
    <t>2022-07-08 14:22:15</t>
  </si>
  <si>
    <t>2022-07-08 14:47:34</t>
  </si>
  <si>
    <t>2022-07-08 15:08:47</t>
  </si>
  <si>
    <t>2022-07-08 16:24:53</t>
  </si>
  <si>
    <t>2022-07-09 13:09:03</t>
  </si>
  <si>
    <t>2022-07-09 13:29:36</t>
  </si>
  <si>
    <t>2022-07-09 17:19:18</t>
  </si>
  <si>
    <t>2022-07-09 15:41:19</t>
  </si>
  <si>
    <t>2022-07-09 16:31:44</t>
  </si>
  <si>
    <t>2022-07-11 13:03:46</t>
  </si>
  <si>
    <t>2022-07-11 14:33:27</t>
  </si>
  <si>
    <t>2022-07-11 17:44:07</t>
  </si>
  <si>
    <t>2022-07-11 11:07:56</t>
  </si>
  <si>
    <t>2022-07-11 11:08:36</t>
  </si>
  <si>
    <t>2022-07-11 11:23:13</t>
  </si>
  <si>
    <t>2022-07-11 17:32:41</t>
  </si>
  <si>
    <t>2022-07-11 17:36:56</t>
  </si>
  <si>
    <t>2022-07-11 11:08:19</t>
  </si>
  <si>
    <t>2022-07-11 12:49:28</t>
  </si>
  <si>
    <t>2022-07-12 10:27:38</t>
  </si>
  <si>
    <t>2022-07-12 13:16:34</t>
  </si>
  <si>
    <t>2022-07-12 14:16:31</t>
  </si>
  <si>
    <t>2022-07-12 11:10:02</t>
  </si>
  <si>
    <t>2022-07-12 12:53:44</t>
  </si>
  <si>
    <t>2022-07-12 14:01:22</t>
  </si>
  <si>
    <t>2022-07-12 14:28:43</t>
  </si>
  <si>
    <t>2022-07-12 17:07:08</t>
  </si>
  <si>
    <t>2022-07-12 17:26:25</t>
  </si>
  <si>
    <t>2022-07-12 17:46:10</t>
  </si>
  <si>
    <t>2022-07-12 18:25:57</t>
  </si>
  <si>
    <t>2022-07-13 10:43:49</t>
  </si>
  <si>
    <t>2022-07-13 11:06:25</t>
  </si>
  <si>
    <t>2022-07-13 13:15:47</t>
  </si>
  <si>
    <t>2022-07-13 13:58:56</t>
  </si>
  <si>
    <t>2022-07-13 14:18:32</t>
  </si>
  <si>
    <t>2022-07-13 15:42:50</t>
  </si>
  <si>
    <t>2022-07-13 16:03:45</t>
  </si>
  <si>
    <t>2022-07-13 11:11:38</t>
  </si>
  <si>
    <t>2022-07-13 15:24:58</t>
  </si>
  <si>
    <t>2022-07-13 17:25:37</t>
  </si>
  <si>
    <t>2022-07-13 17:27:10</t>
  </si>
  <si>
    <t>2022-07-13 13:53:37</t>
  </si>
  <si>
    <t>2022-07-14 11:25:19</t>
  </si>
  <si>
    <t>2022-07-14 11:06:36</t>
  </si>
  <si>
    <t>2022-07-14 11:32:49</t>
  </si>
  <si>
    <t>2022-07-14 12:32:20</t>
  </si>
  <si>
    <t>2022-07-14 15:50:28</t>
  </si>
  <si>
    <t>2022-07-14 16:03:42</t>
  </si>
  <si>
    <t>2022-07-14 17:54:52</t>
  </si>
  <si>
    <t>2022-07-15 10:12:38</t>
  </si>
  <si>
    <t>2022-07-15 10:13:24</t>
  </si>
  <si>
    <t>2022-07-15 11:12:52</t>
  </si>
  <si>
    <t>2022-07-15 12:48:51</t>
  </si>
  <si>
    <t>2022-07-15 14:19:19</t>
  </si>
  <si>
    <t>2022-07-15 14:21:30</t>
  </si>
  <si>
    <t>2022-07-15 14:42:17</t>
  </si>
  <si>
    <t>2022-07-15 14:56:36</t>
  </si>
  <si>
    <t>2022-07-15 10:44:25</t>
  </si>
  <si>
    <t>2022-07-15 10:59:14</t>
  </si>
  <si>
    <t>2022-07-15 11:12:49</t>
  </si>
  <si>
    <t>2022-07-15 11:16:12</t>
  </si>
  <si>
    <t>2022-07-15 11:33:40</t>
  </si>
  <si>
    <t>2022-07-15 11:45:23</t>
  </si>
  <si>
    <t>2022-07-15 13:38:46</t>
  </si>
  <si>
    <t>2022-07-15 15:01:08</t>
  </si>
  <si>
    <t>2022-07-15 15:03:11</t>
  </si>
  <si>
    <t>2022-07-15 12:01:17</t>
  </si>
  <si>
    <t>2022-07-15 12:27:08</t>
  </si>
  <si>
    <t>2022-07-15 13:30:43</t>
  </si>
  <si>
    <t>2022-07-15 14:05:28</t>
  </si>
  <si>
    <t>2022-07-15 15:10:56</t>
  </si>
  <si>
    <t>2022-07-15 16:09:30</t>
  </si>
  <si>
    <t>2022-07-15 16:56:38</t>
  </si>
  <si>
    <t>2022-07-15 17:38:29</t>
  </si>
  <si>
    <t>2022-07-15 18:18:07</t>
  </si>
  <si>
    <t>2022-07-15 17:09:20</t>
  </si>
  <si>
    <t>2022-07-16 11:46:44</t>
  </si>
  <si>
    <t>2022-07-16 11:55:56</t>
  </si>
  <si>
    <t>2022-07-16 12:19:55</t>
  </si>
  <si>
    <t>2022-07-16 12:26:10</t>
  </si>
  <si>
    <t>2022-07-16 12:33:49</t>
  </si>
  <si>
    <t>2022-07-16 12:42:36</t>
  </si>
  <si>
    <t>2022-07-16 13:06:53</t>
  </si>
  <si>
    <t>2022-07-16 15:33:52</t>
  </si>
  <si>
    <t>2022-07-16 16:48:19</t>
  </si>
  <si>
    <t>2022-07-16 16:57:02</t>
  </si>
  <si>
    <t>2022-07-18 14:57:01</t>
  </si>
  <si>
    <t>2022-07-18 17:50:45</t>
  </si>
  <si>
    <t>2022-07-18 18:06:26</t>
  </si>
  <si>
    <t>2022-07-16 11:49:20</t>
  </si>
  <si>
    <t>2022-07-16 11:50:34</t>
  </si>
  <si>
    <t>2022-07-16 11:55:37</t>
  </si>
  <si>
    <t>2022-07-16 13:26:35</t>
  </si>
  <si>
    <t>2022-07-16 16:21:01</t>
  </si>
  <si>
    <t>2022-07-18 12:33:47</t>
  </si>
  <si>
    <t>2022-07-18 16:24:52</t>
  </si>
  <si>
    <t>2022-07-18 17:47:01</t>
  </si>
  <si>
    <t>2022-07-18 14:46:00</t>
  </si>
  <si>
    <t>2022-07-18 14:51:26</t>
  </si>
  <si>
    <t>2022-07-18 17:20:30</t>
  </si>
  <si>
    <t>2022-07-19 13:03:27</t>
  </si>
  <si>
    <t>2022-07-19 11:28:07</t>
  </si>
  <si>
    <t>2022-07-19 11:31:58</t>
  </si>
  <si>
    <t>2022-07-19 12:39:20</t>
  </si>
  <si>
    <t>2022-07-19 15:28:14</t>
  </si>
  <si>
    <t>2022-07-19 15:41:34</t>
  </si>
  <si>
    <t>2022-07-19 15:43:30</t>
  </si>
  <si>
    <t>2022-07-19 16:39:49</t>
  </si>
  <si>
    <t>2022-07-19 17:48:56</t>
  </si>
  <si>
    <t>2022-07-19 17:54:27</t>
  </si>
  <si>
    <t>2022-07-19 19:03:22</t>
  </si>
  <si>
    <t>2022-07-19 19:04:24</t>
  </si>
  <si>
    <t>2022-07-20 10:25:34</t>
  </si>
  <si>
    <t>2022-07-20 10:26:53</t>
  </si>
  <si>
    <t>2022-07-20 11:21:25</t>
  </si>
  <si>
    <t>2022-07-20 14:29:31</t>
  </si>
  <si>
    <t>2022-07-20 16:32:13</t>
  </si>
  <si>
    <t>2022-07-20 10:27:01</t>
  </si>
  <si>
    <t>2022-07-20 10:29:07</t>
  </si>
  <si>
    <t>2022-07-20 10:37:29</t>
  </si>
  <si>
    <t>2022-07-20 10:42:21</t>
  </si>
  <si>
    <t>2022-07-20 12:41:50</t>
  </si>
  <si>
    <t>2022-07-20 12:48:33</t>
  </si>
  <si>
    <t>2022-07-20 13:05:12</t>
  </si>
  <si>
    <t>2022-07-20 13:12:01</t>
  </si>
  <si>
    <t>2022-07-20 14:09:18</t>
  </si>
  <si>
    <t>2022-07-20 15:19:52</t>
  </si>
  <si>
    <t>2022-07-20 15:57:37</t>
  </si>
  <si>
    <t>2022-07-20 18:10:00</t>
  </si>
  <si>
    <t>2022-07-21 10:06:02</t>
  </si>
  <si>
    <t>2022-07-21 11:39:01</t>
  </si>
  <si>
    <t>2022-07-21 12:12:04</t>
  </si>
  <si>
    <t>2022-07-21 12:45:07</t>
  </si>
  <si>
    <t>2022-07-21 12:55:37</t>
  </si>
  <si>
    <t>2022-07-21 13:13:35</t>
  </si>
  <si>
    <t>2022-07-21 14:24:56</t>
  </si>
  <si>
    <t>2022-07-21 14:30:36</t>
  </si>
  <si>
    <t>2022-07-21 14:58:25</t>
  </si>
  <si>
    <t>2022-07-21 16:00:28</t>
  </si>
  <si>
    <t>2022-07-21 16:08:29</t>
  </si>
  <si>
    <t>2022-07-21 16:20:00</t>
  </si>
  <si>
    <t>2022-07-21 16:28:23</t>
  </si>
  <si>
    <t>2022-07-21 10:52:47</t>
  </si>
  <si>
    <t>2022-07-21 10:57:59</t>
  </si>
  <si>
    <t>2022-07-21 12:38:17</t>
  </si>
  <si>
    <t>2022-07-21 12:40:56</t>
  </si>
  <si>
    <t>2022-07-21 13:34:31</t>
  </si>
  <si>
    <t>2022-07-21 14:06:52</t>
  </si>
  <si>
    <t>2022-07-21 17:23:49</t>
  </si>
  <si>
    <t>2022-07-22 12:49:59</t>
  </si>
  <si>
    <t>2022-07-22 15:35:06</t>
  </si>
  <si>
    <t>2022-07-22 17:43:10</t>
  </si>
  <si>
    <t>2022-07-22 11:09:06</t>
  </si>
  <si>
    <t>2022-07-22 12:49:20</t>
  </si>
  <si>
    <t>2022-07-22 13:01:22</t>
  </si>
  <si>
    <t>2022-07-22 12:58:39</t>
  </si>
  <si>
    <t>2022-07-22 14:27:03</t>
  </si>
  <si>
    <t>2022-07-22 14:41:49</t>
  </si>
  <si>
    <t>2022-07-22 16:31:42</t>
  </si>
  <si>
    <t>2022-07-22 17:02:00</t>
  </si>
  <si>
    <t>2022-07-23 11:26:22</t>
  </si>
  <si>
    <t>2022-07-23 12:28:57</t>
  </si>
  <si>
    <t>2022-07-23 14:33:04</t>
  </si>
  <si>
    <t>2022-07-23 14:35:29</t>
  </si>
  <si>
    <t>2022-07-23 16:10:01</t>
  </si>
  <si>
    <t>2022-07-23 16:11:01</t>
  </si>
  <si>
    <t>2022-07-23 16:43:51</t>
  </si>
  <si>
    <t>2022-07-25 11:28:46</t>
  </si>
  <si>
    <t>2022-07-25 11:30:32</t>
  </si>
  <si>
    <t>2022-07-25 11:38:35</t>
  </si>
  <si>
    <t>2022-07-25 12:22:37</t>
  </si>
  <si>
    <t>2022-07-25 16:45:59</t>
  </si>
  <si>
    <t>2022-07-25 17:55:26</t>
  </si>
  <si>
    <t>2022-07-25 12:43:01</t>
  </si>
  <si>
    <t>2022-07-25 15:37:00</t>
  </si>
  <si>
    <t>2022-07-25 16:41:14</t>
  </si>
  <si>
    <t>2022-07-25 13:37:55</t>
  </si>
  <si>
    <t>2022-07-25 13:56:59</t>
  </si>
  <si>
    <t>2022-07-25 14:57:23</t>
  </si>
  <si>
    <t>2022-07-25 14:59:48</t>
  </si>
  <si>
    <t>2022-07-25 18:33:58</t>
  </si>
  <si>
    <t>2022-07-25 18:51:57</t>
  </si>
  <si>
    <t>2022-07-26 11:19:39</t>
  </si>
  <si>
    <t>2022-07-26 11:18:02</t>
  </si>
  <si>
    <t>2022-07-26 15:51:06</t>
  </si>
  <si>
    <t>2022-07-26 11:51:09</t>
  </si>
  <si>
    <t>2022-07-26 12:00:11</t>
  </si>
  <si>
    <t>2022-07-26 12:10:17</t>
  </si>
  <si>
    <t>2022-07-26 13:13:04</t>
  </si>
  <si>
    <t>2022-07-26 14:10:06</t>
  </si>
  <si>
    <t>2022-07-26 13:02:40</t>
  </si>
  <si>
    <t>2022-07-26 13:18:45</t>
  </si>
  <si>
    <t>2022-07-26 13:34:46</t>
  </si>
  <si>
    <t>2022-07-26 14:00:08</t>
  </si>
  <si>
    <t>2022-07-26 16:00:19</t>
  </si>
  <si>
    <t>2022-07-26 16:43:23</t>
  </si>
  <si>
    <t>2022-07-26 17:14:58</t>
  </si>
  <si>
    <t>2022-07-27 12:45:26</t>
  </si>
  <si>
    <t>2022-07-27 11:18:19</t>
  </si>
  <si>
    <t>2022-07-27 12:02:46</t>
  </si>
  <si>
    <t>2022-07-27 12:19:31</t>
  </si>
  <si>
    <t>2022-07-27 13:47:29</t>
  </si>
  <si>
    <t>2022-07-27 13:58:41</t>
  </si>
  <si>
    <t>2022-07-27 16:05:42</t>
  </si>
  <si>
    <t>2022-07-27 14:11:59</t>
  </si>
  <si>
    <t>2022-07-27 14:56:08</t>
  </si>
  <si>
    <t>2022-07-27 13:54:11</t>
  </si>
  <si>
    <t>2022-07-27 17:18:34</t>
  </si>
  <si>
    <t>2022-07-27 15:19:01</t>
  </si>
  <si>
    <t>2022-07-27 14:35:05</t>
  </si>
  <si>
    <t>2022-07-27 17:32:47</t>
  </si>
  <si>
    <t>2022-07-27 15:02:24</t>
  </si>
  <si>
    <t>2022-07-27 15:56:18</t>
  </si>
  <si>
    <t>2022-07-27 18:07:28</t>
  </si>
  <si>
    <t>2022-07-27 17:29:07</t>
  </si>
  <si>
    <t>2022-07-28 13:34:11</t>
  </si>
  <si>
    <t>2022-07-28 10:10:00</t>
  </si>
  <si>
    <t>2022-07-28 10:52:39</t>
  </si>
  <si>
    <t>2022-07-28 11:41:46</t>
  </si>
  <si>
    <t>2022-07-28 13:40:22</t>
  </si>
  <si>
    <t>2022-07-28 13:50:52</t>
  </si>
  <si>
    <t>2022-07-28 14:12:35</t>
  </si>
  <si>
    <t>2022-07-28 11:43:33</t>
  </si>
  <si>
    <t>2022-07-28 14:18:01</t>
  </si>
  <si>
    <t>2022-07-28 14:33:37</t>
  </si>
  <si>
    <t>2022-07-28 16:14:09</t>
  </si>
  <si>
    <t>2022-07-28 17:39:40</t>
  </si>
  <si>
    <t>2022-07-28 18:27:51</t>
  </si>
  <si>
    <t>2022-07-29 10:44:00</t>
  </si>
  <si>
    <t>2022-07-29 11:15:30</t>
  </si>
  <si>
    <t>2022-07-29 11:34:09</t>
  </si>
  <si>
    <t>2022-07-29 11:36:54</t>
  </si>
  <si>
    <t>2022-07-29 11:59:28</t>
  </si>
  <si>
    <t>2022-07-29 13:24:21</t>
  </si>
  <si>
    <t>2022-07-29 15:34:00</t>
  </si>
  <si>
    <t>2022-07-29 14:43:03</t>
  </si>
  <si>
    <t>2022-07-29 13:37:27</t>
  </si>
  <si>
    <t>2022-07-29 13:45:24</t>
  </si>
  <si>
    <t>2022-07-29 17:13:18</t>
  </si>
  <si>
    <t>2022-07-29 16:45:15</t>
  </si>
  <si>
    <t>2022-07-29 17:03:21</t>
  </si>
  <si>
    <t>2022-07-30 12:59:20</t>
  </si>
  <si>
    <t>2022-07-30 14:09:31</t>
  </si>
  <si>
    <t>2022-07-30 17:18:05</t>
  </si>
  <si>
    <t>2022-07-30 17:37:04</t>
  </si>
  <si>
    <t>2022-07-30 12:24:26</t>
  </si>
  <si>
    <t>2022-07-30 12:28:37</t>
  </si>
  <si>
    <t>2022-08-01 16:39:47</t>
  </si>
  <si>
    <t>2022-08-01 13:11:15</t>
  </si>
  <si>
    <t>2022-08-01 13:26:38</t>
  </si>
  <si>
    <t>2022-08-01 10:59:08</t>
  </si>
  <si>
    <t>2022-08-01 11:42:21</t>
  </si>
  <si>
    <t>2022-08-01 14:13:06</t>
  </si>
  <si>
    <t>2022-08-01 14:13:57</t>
  </si>
  <si>
    <t>2022-08-01 14:18:02</t>
  </si>
  <si>
    <t>2022-08-01 14:50:27</t>
  </si>
  <si>
    <t>2022-08-01 15:03:26</t>
  </si>
  <si>
    <t>2022-08-02 11:15:19</t>
  </si>
  <si>
    <t>2022-08-02 11:16:09</t>
  </si>
  <si>
    <t>2022-08-02 14:38:31</t>
  </si>
  <si>
    <t>2022-08-02 14:45:41</t>
  </si>
  <si>
    <t>2022-08-02 15:39:07</t>
  </si>
  <si>
    <t>2022-08-02 11:51:26</t>
  </si>
  <si>
    <t>2022-08-02 14:42:18</t>
  </si>
  <si>
    <t>2022-08-02 16:35:20</t>
  </si>
  <si>
    <t>2022-08-03 11:14:23</t>
  </si>
  <si>
    <t>2022-08-03 14:54:24</t>
  </si>
  <si>
    <t>2022-08-03 15:40:39</t>
  </si>
  <si>
    <t>2022-08-03 11:58:44</t>
  </si>
  <si>
    <t>2022-08-03 12:43:55</t>
  </si>
  <si>
    <t>2022-08-03 14:02:01</t>
  </si>
  <si>
    <t>2022-08-03 14:19:23</t>
  </si>
  <si>
    <t>2022-08-03 16:48:37</t>
  </si>
  <si>
    <t>2022-08-04 10:42:11</t>
  </si>
  <si>
    <t>2022-08-04 13:32:40</t>
  </si>
  <si>
    <t>2022-08-04 13:01:38</t>
  </si>
  <si>
    <t>2022-08-04 17:24:40</t>
  </si>
  <si>
    <t>2022-08-06 11:30:40</t>
  </si>
  <si>
    <t>2022-08-06 12:58:44</t>
  </si>
  <si>
    <t>2022-08-06 13:19:08</t>
  </si>
  <si>
    <t>2022-08-05 10:26:37</t>
  </si>
  <si>
    <t>2022-08-05 10:36:20</t>
  </si>
  <si>
    <t>2022-08-05 12:33:53</t>
  </si>
  <si>
    <t>2022-08-05 13:00:55</t>
  </si>
  <si>
    <t>2022-08-05 13:59:28</t>
  </si>
  <si>
    <t>2022-08-05 16:48:54</t>
  </si>
  <si>
    <t>2022-08-05 18:23:41</t>
  </si>
  <si>
    <t>2022-08-05 11:28:57</t>
  </si>
  <si>
    <t>2022-08-05 13:56:55</t>
  </si>
  <si>
    <t>2022-08-05 14:09:43</t>
  </si>
  <si>
    <t>2022-08-05 14:36:08</t>
  </si>
  <si>
    <t>2022-08-05 16:37:36</t>
  </si>
  <si>
    <t>2022-08-06 11:53:13</t>
  </si>
  <si>
    <t>2022-08-06 12:31:11</t>
  </si>
  <si>
    <t>2022-08-06 12:36:40</t>
  </si>
  <si>
    <t>2022-08-06 14:03:15</t>
  </si>
  <si>
    <t>2022-08-06 14:57:25</t>
  </si>
  <si>
    <t>2022-08-06 16:14:09</t>
  </si>
  <si>
    <t>2022-08-08 10:07:40</t>
  </si>
  <si>
    <t>2022-08-08 10:34:35</t>
  </si>
  <si>
    <t>2022-08-08 10:49:06</t>
  </si>
  <si>
    <t>2022-08-08 10:56:09</t>
  </si>
  <si>
    <t>2022-08-08 11:07:51</t>
  </si>
  <si>
    <t>2022-08-08 13:57:18</t>
  </si>
  <si>
    <t>2022-08-08 14:12:56</t>
  </si>
  <si>
    <t>2022-08-08 15:09:21</t>
  </si>
  <si>
    <t>2022-08-08 15:45:59</t>
  </si>
  <si>
    <t>2022-08-08 16:29:02</t>
  </si>
  <si>
    <t>2022-08-08 12:59:24</t>
  </si>
  <si>
    <t>2022-08-08 16:44:11</t>
  </si>
  <si>
    <t>2022-08-08 16:50:39</t>
  </si>
  <si>
    <t>2022-08-09 10:13:29</t>
  </si>
  <si>
    <t>2022-08-09 11:08:45</t>
  </si>
  <si>
    <t>2022-08-09 11:31:44</t>
  </si>
  <si>
    <t>2022-08-09 12:00:46</t>
  </si>
  <si>
    <t>2022-08-09 15:28:43</t>
  </si>
  <si>
    <t>2022-08-09 15:45:47</t>
  </si>
  <si>
    <t>2022-08-09 12:03:10</t>
  </si>
  <si>
    <t>2022-08-09 14:41:03</t>
  </si>
  <si>
    <t>2022-08-09 15:36:41</t>
  </si>
  <si>
    <t>2022-08-09 17:08:12</t>
  </si>
  <si>
    <t>2022-08-10 11:20:51</t>
  </si>
  <si>
    <t>2022-08-10 11:53:03</t>
  </si>
  <si>
    <t>2022-08-10 12:11:46</t>
  </si>
  <si>
    <t>2022-08-10 16:32:23</t>
  </si>
  <si>
    <t>2022-08-10 11:35:42</t>
  </si>
  <si>
    <t>2022-08-10 11:41:15</t>
  </si>
  <si>
    <t>2022-08-10 12:28:46</t>
  </si>
  <si>
    <t>2022-08-10 12:49:29</t>
  </si>
  <si>
    <t>2022-08-10 18:38:45</t>
  </si>
  <si>
    <t>2022-08-11 11:05:48</t>
  </si>
  <si>
    <t>2022-08-11 12:21:27</t>
  </si>
  <si>
    <t>2022-08-11 12:40:19</t>
  </si>
  <si>
    <t>2022-08-11 13:17:08</t>
  </si>
  <si>
    <t>2022-08-11 16:29:55</t>
  </si>
  <si>
    <t>2022-08-11 11:38:13</t>
  </si>
  <si>
    <t>2022-08-11 16:47:51</t>
  </si>
  <si>
    <t>2022-08-12 10:40:55</t>
  </si>
  <si>
    <t>2022-08-12 16:20:38</t>
  </si>
  <si>
    <t>2022-08-12 17:02:37</t>
  </si>
  <si>
    <t>2022-08-12 17:05:31</t>
  </si>
  <si>
    <t>2022-08-12 17:08:11</t>
  </si>
  <si>
    <t>2022-08-13 13:56:00</t>
  </si>
  <si>
    <t>2022-08-13 15:01:06</t>
  </si>
  <si>
    <t>2022-08-13 17:03:21</t>
  </si>
  <si>
    <t>2022-08-15 10:17:01</t>
  </si>
  <si>
    <t>2022-08-15 10:29:32</t>
  </si>
  <si>
    <t>2022-08-15 12:05:42</t>
  </si>
  <si>
    <t>2022-08-15 13:12:10</t>
  </si>
  <si>
    <t>2022-08-15 13:18:49</t>
  </si>
  <si>
    <t>2022-08-15 13:30:47</t>
  </si>
  <si>
    <t>2022-08-16 13:58:35</t>
  </si>
  <si>
    <t>2022-08-16 14:30:11</t>
  </si>
  <si>
    <t>2022-08-16 14:44:06</t>
  </si>
  <si>
    <t>2022-08-16 15:06:18</t>
  </si>
  <si>
    <t>2022-08-16 15:36:03</t>
  </si>
  <si>
    <t>2022-08-16 16:03:53</t>
  </si>
  <si>
    <t>2022-08-15 14:06:31</t>
  </si>
  <si>
    <t>2022-08-15 18:50:24</t>
  </si>
  <si>
    <t>2022-08-15 19:03:21</t>
  </si>
  <si>
    <t>2022-08-16 15:01:56</t>
  </si>
  <si>
    <t>2022-08-16 15:02:41</t>
  </si>
  <si>
    <t>2022-08-16 17:52:03</t>
  </si>
  <si>
    <t>2022-08-16 18:06:54</t>
  </si>
  <si>
    <t>2022-08-17 12:03:07</t>
  </si>
  <si>
    <t>2022-08-17 15:33:28</t>
  </si>
  <si>
    <t>2022-08-17 11:58:43</t>
  </si>
  <si>
    <t>2022-08-17 12:11:54</t>
  </si>
  <si>
    <t>2022-08-17 14:39:13</t>
  </si>
  <si>
    <t>2022-08-17 15:02:29</t>
  </si>
  <si>
    <t>2022-08-17 16:33:09</t>
  </si>
  <si>
    <t>2022-08-18 10:33:08</t>
  </si>
  <si>
    <t>2022-08-18 13:10:19</t>
  </si>
  <si>
    <t>2022-08-18 10:40:37</t>
  </si>
  <si>
    <t>2022-08-18 10:43:37</t>
  </si>
  <si>
    <t>2022-08-18 10:48:04</t>
  </si>
  <si>
    <t>2022-08-18 11:16:33</t>
  </si>
  <si>
    <t>2022-08-18 12:09:34</t>
  </si>
  <si>
    <t>2022-08-18 13:53:03</t>
  </si>
  <si>
    <t>2022-08-19 13:24:54</t>
  </si>
  <si>
    <t>2022-08-19 14:31:50</t>
  </si>
  <si>
    <t>2022-08-19 14:56:59</t>
  </si>
  <si>
    <t>2022-08-19 17:07:19</t>
  </si>
  <si>
    <t>2022-08-19 13:46:15</t>
  </si>
  <si>
    <t>2022-08-19 13:53:07</t>
  </si>
  <si>
    <t>2022-08-19 16:31:13</t>
  </si>
  <si>
    <t>2022-08-19 16:44:59</t>
  </si>
  <si>
    <t>2022-08-20 11:40:52</t>
  </si>
  <si>
    <t>2022-08-20 13:11:35</t>
  </si>
  <si>
    <t>2022-08-20 13:29:07</t>
  </si>
  <si>
    <t>2022-08-20 13:31:22</t>
  </si>
  <si>
    <t>2022-08-20 13:41:13</t>
  </si>
  <si>
    <t>2022-08-20 16:19:05</t>
  </si>
  <si>
    <t>2022-08-20 14:16:37</t>
  </si>
  <si>
    <t>2022-08-20 14:21:51</t>
  </si>
  <si>
    <t>2022-08-20 15:27:06</t>
  </si>
  <si>
    <t>2022-08-20 15:52:31</t>
  </si>
  <si>
    <t>2022-08-20 17:35:16</t>
  </si>
  <si>
    <t>2022-08-22 10:23:57</t>
  </si>
  <si>
    <t>2022-08-22 10:50:28</t>
  </si>
  <si>
    <t>2022-08-22 11:29:43</t>
  </si>
  <si>
    <t>2022-08-22 12:46:57</t>
  </si>
  <si>
    <t>2022-08-22 13:12:11</t>
  </si>
  <si>
    <t>2022-08-22 13:40:52</t>
  </si>
  <si>
    <t>2022-08-22 11:22:12</t>
  </si>
  <si>
    <t>2022-08-22 11:26:21</t>
  </si>
  <si>
    <t>2022-08-22 14:08:20</t>
  </si>
  <si>
    <t>2022-08-22 14:49:40</t>
  </si>
  <si>
    <t>2022-08-23 13:40:41</t>
  </si>
  <si>
    <t>2022-08-23 13:47:40</t>
  </si>
  <si>
    <t>2022-08-23 16:13:27</t>
  </si>
  <si>
    <t>2022-08-23 16:17:19</t>
  </si>
  <si>
    <t>2022-08-23 16:31:30</t>
  </si>
  <si>
    <t>2022-08-23 11:41:06</t>
  </si>
  <si>
    <t>2022-08-23 12:14:35</t>
  </si>
  <si>
    <t>2022-08-23 12:20:04</t>
  </si>
  <si>
    <t>2022-08-23 14:14:37</t>
  </si>
  <si>
    <t>2022-08-23 14:24:40</t>
  </si>
  <si>
    <t>2022-08-23 15:32:16</t>
  </si>
  <si>
    <t>2022-08-23 17:34:17</t>
  </si>
  <si>
    <t>2022-08-24 10:06:40</t>
  </si>
  <si>
    <t>2022-08-24 11:33:37</t>
  </si>
  <si>
    <t>2022-08-24 12:23:49</t>
  </si>
  <si>
    <t>2022-08-24 12:59:44</t>
  </si>
  <si>
    <t>2022-08-24 13:02:23</t>
  </si>
  <si>
    <t>2022-08-24 13:51:36</t>
  </si>
  <si>
    <t>2022-08-24 13:52:32</t>
  </si>
  <si>
    <t>2022-08-24 16:53:29</t>
  </si>
  <si>
    <t>2022-08-24 16:57:18</t>
  </si>
  <si>
    <t>2022-08-24 16:58:39</t>
  </si>
  <si>
    <t>2022-08-24 18:23:23</t>
  </si>
  <si>
    <t>2022-08-24 12:08:31</t>
  </si>
  <si>
    <t>2022-08-24 12:26:21</t>
  </si>
  <si>
    <t>2022-08-24 12:26:58</t>
  </si>
  <si>
    <t>2022-08-24 12:55:16</t>
  </si>
  <si>
    <t>2022-08-24 13:05:07</t>
  </si>
  <si>
    <t>2022-08-24 14:08:48</t>
  </si>
  <si>
    <t>2022-08-24 14:30:43</t>
  </si>
  <si>
    <t>2022-08-24 14:37:38</t>
  </si>
  <si>
    <t>2022-08-24 15:08:01</t>
  </si>
  <si>
    <t>2022-08-24 18:04:34</t>
  </si>
  <si>
    <t>2022-08-25 10:39:01</t>
  </si>
  <si>
    <t>2022-08-25 11:04:57</t>
  </si>
  <si>
    <t>2022-08-25 12:43:29</t>
  </si>
  <si>
    <t>2022-08-25 12:56:49</t>
  </si>
  <si>
    <t>2022-08-25 14:07:38</t>
  </si>
  <si>
    <t>2022-08-25 15:11:00</t>
  </si>
  <si>
    <t>2022-08-25 16:51:27</t>
  </si>
  <si>
    <t>2022-08-25 11:23:38</t>
  </si>
  <si>
    <t>2022-08-25 11:48:33</t>
  </si>
  <si>
    <t>2022-08-25 12:02:21</t>
  </si>
  <si>
    <t>2022-08-25 12:23:13</t>
  </si>
  <si>
    <t>2022-08-25 12:39:11</t>
  </si>
  <si>
    <t>2022-08-25 12:40:58</t>
  </si>
  <si>
    <t>2022-08-25 14:56:20</t>
  </si>
  <si>
    <t>2022-08-25 14:59:38</t>
  </si>
  <si>
    <t>2022-08-25 15:15:43</t>
  </si>
  <si>
    <t>2022-08-25 15:21:24</t>
  </si>
  <si>
    <t>2022-08-25 17:11:14</t>
  </si>
  <si>
    <t>2022-08-25 18:46:14</t>
  </si>
  <si>
    <t>2022-08-26 10:59:27</t>
  </si>
  <si>
    <t>2022-08-26 11:45:05</t>
  </si>
  <si>
    <t>2022-08-26 12:45:30</t>
  </si>
  <si>
    <t>2022-08-26 14:51:47</t>
  </si>
  <si>
    <t>2022-08-26 15:07:54</t>
  </si>
  <si>
    <t>2022-08-26 12:25:08</t>
  </si>
  <si>
    <t>2022-08-26 12:53:46</t>
  </si>
  <si>
    <t>2022-08-26 15:21:02</t>
  </si>
  <si>
    <t>2022-08-26 16:26:27</t>
  </si>
  <si>
    <t>2022-08-26 16:28:45</t>
  </si>
  <si>
    <t>2022-08-26 17:20:43</t>
  </si>
  <si>
    <t>2022-08-26 18:56:59</t>
  </si>
  <si>
    <t>2022-08-26 18:10:48</t>
  </si>
  <si>
    <t>2022-08-27 11:20:35</t>
  </si>
  <si>
    <t>2022-08-27 11:21:26</t>
  </si>
  <si>
    <t>2022-08-27 11:28:38</t>
  </si>
  <si>
    <t>2022-08-27 11:36:13</t>
  </si>
  <si>
    <t>2022-08-27 13:08:15</t>
  </si>
  <si>
    <t>2022-08-27 17:15:13</t>
  </si>
  <si>
    <t>2022-08-27 17:46:06</t>
  </si>
  <si>
    <t>2022-08-27 17:52:30</t>
  </si>
  <si>
    <t>2022-08-27 11:35:34</t>
  </si>
  <si>
    <t>2022-08-27 13:31:54</t>
  </si>
  <si>
    <t>2022-08-27 13:36:29</t>
  </si>
  <si>
    <t>2022-08-27 16:58:25</t>
  </si>
  <si>
    <t>2022-08-27 17:24:48</t>
  </si>
  <si>
    <t>2022-08-29 10:11:47</t>
  </si>
  <si>
    <t>2022-08-29 10:42:53</t>
  </si>
  <si>
    <t>2022-08-29 11:07:50</t>
  </si>
  <si>
    <t>2022-08-29 12:30:48</t>
  </si>
  <si>
    <t>2022-08-29 15:36:07</t>
  </si>
  <si>
    <t>2022-08-29 11:45:44</t>
  </si>
  <si>
    <t>2022-08-29 11:55:04</t>
  </si>
  <si>
    <t>2022-08-29 13:24:08</t>
  </si>
  <si>
    <t>2022-08-29 15:10:45</t>
  </si>
  <si>
    <t>2022-08-29 18:26:17</t>
  </si>
  <si>
    <t>2022-08-29 18:55:45</t>
  </si>
  <si>
    <t>2022-08-29 18:45:49</t>
  </si>
  <si>
    <t>2022-08-30 10:15:51</t>
  </si>
  <si>
    <t>2022-08-30 10:48:46</t>
  </si>
  <si>
    <t>2022-08-30 11:14:29</t>
  </si>
  <si>
    <t>2022-08-30 12:01:38</t>
  </si>
  <si>
    <t>2022-08-30 13:01:50</t>
  </si>
  <si>
    <t>2022-08-30 13:06:19</t>
  </si>
  <si>
    <t>2022-08-30 15:07:32</t>
  </si>
  <si>
    <t>2022-08-30 15:15:35</t>
  </si>
  <si>
    <t>2022-08-30 17:28:27</t>
  </si>
  <si>
    <t>2022-08-30 18:11:28</t>
  </si>
  <si>
    <t>2022-08-31 13:47:33</t>
  </si>
  <si>
    <t>2022-08-31 14:16:38</t>
  </si>
  <si>
    <t>2022-08-31 14:19:34</t>
  </si>
  <si>
    <t>2022-08-31 14:49:40</t>
  </si>
  <si>
    <t>2022-08-31 16:19:39</t>
  </si>
  <si>
    <t>2022-08-31 16:22:49</t>
  </si>
  <si>
    <t>2022-08-31 17:26:20</t>
  </si>
  <si>
    <t>2022-08-31 12:00:37</t>
  </si>
  <si>
    <t>2022-08-31 12:15:00</t>
  </si>
  <si>
    <t>2022-08-31 12:27:23</t>
  </si>
  <si>
    <t>2022-08-31 12:30:35</t>
  </si>
  <si>
    <t>2022-08-31 14:20:45</t>
  </si>
  <si>
    <t>2022-08-31 14:21:23</t>
  </si>
  <si>
    <t>2022-08-31 14:40:43</t>
  </si>
  <si>
    <t>2022-08-31 14:58:40</t>
  </si>
  <si>
    <t>2022-08-31 15:00:44</t>
  </si>
  <si>
    <t>2022-08-31 13:32:34</t>
  </si>
  <si>
    <t>2022-08-31 17:19:23</t>
  </si>
  <si>
    <t>2022-09-01 10:43:14</t>
  </si>
  <si>
    <t>2022-09-01 10:59:04</t>
  </si>
  <si>
    <t>2022-09-01 12:55:47</t>
  </si>
  <si>
    <t>2022-09-01 16:05:17</t>
  </si>
  <si>
    <t>2022-09-01 10:58:55</t>
  </si>
  <si>
    <t>2022-09-01 11:02:01</t>
  </si>
  <si>
    <t>2022-09-01 12:24:34</t>
  </si>
  <si>
    <t>2022-09-01 13:01:21</t>
  </si>
  <si>
    <t>2022-09-01 13:17:13</t>
  </si>
  <si>
    <t>2022-09-01 13:25:29</t>
  </si>
  <si>
    <t>2022-09-01 13:33:38</t>
  </si>
  <si>
    <t>2022-09-01 13:38:47</t>
  </si>
  <si>
    <t>2022-09-01 12:09:55</t>
  </si>
  <si>
    <t>2022-09-01 16:42:08</t>
  </si>
  <si>
    <t>2022-09-01 17:08:37</t>
  </si>
  <si>
    <t>2022-09-01 17:41:11</t>
  </si>
  <si>
    <t>2022-09-02 10:23:52</t>
  </si>
  <si>
    <t>2022-09-02 10:33:28</t>
  </si>
  <si>
    <t>2022-09-02 10:43:40</t>
  </si>
  <si>
    <t>2022-09-02 11:03:23</t>
  </si>
  <si>
    <t>2022-09-02 11:47:04</t>
  </si>
  <si>
    <t>2022-09-02 14:28:50</t>
  </si>
  <si>
    <t>2022-09-02 14:37:13</t>
  </si>
  <si>
    <t>2022-09-02 11:12:07</t>
  </si>
  <si>
    <t>2022-09-02 12:09:54</t>
  </si>
  <si>
    <t>2022-09-02 13:33:14</t>
  </si>
  <si>
    <t>2022-09-02 15:55:59</t>
  </si>
  <si>
    <t>2022-09-02 16:36:55</t>
  </si>
  <si>
    <t>2022-09-02 16:37:39</t>
  </si>
  <si>
    <t>2022-09-02 16:54:15</t>
  </si>
  <si>
    <t>2022-09-02 12:11:58</t>
  </si>
  <si>
    <t>2022-09-02 15:15:46</t>
  </si>
  <si>
    <t>2022-09-03 11:43:39</t>
  </si>
  <si>
    <t>2022-09-03 12:15:41</t>
  </si>
  <si>
    <t>2022-09-03 13:37:42</t>
  </si>
  <si>
    <t>2022-09-03 14:43:48</t>
  </si>
  <si>
    <t>2022-09-03 14:22:30</t>
  </si>
  <si>
    <t>2022-09-03 15:04:45</t>
  </si>
  <si>
    <t>2022-09-05 11:41:58</t>
  </si>
  <si>
    <t>2022-09-05 11:44:50</t>
  </si>
  <si>
    <t>2022-09-05 12:36:18</t>
  </si>
  <si>
    <t>2022-09-05 14:37:17</t>
  </si>
  <si>
    <t>2022-09-05 14:44:13</t>
  </si>
  <si>
    <t>2022-09-05 11:12:17</t>
  </si>
  <si>
    <t>2022-09-05 11:26:53</t>
  </si>
  <si>
    <t>2022-09-05 11:30:05</t>
  </si>
  <si>
    <t>2022-09-05 12:23:19</t>
  </si>
  <si>
    <t>2022-09-05 14:56:40</t>
  </si>
  <si>
    <t>2022-09-05 15:05:55</t>
  </si>
  <si>
    <t>2022-09-05 17:52:48</t>
  </si>
  <si>
    <t>2022-09-05 15:13:17</t>
  </si>
  <si>
    <t>2022-09-05 17:26:17</t>
  </si>
  <si>
    <t>2022-09-05 16:57:07</t>
  </si>
  <si>
    <t>2022-09-06 10:55:54</t>
  </si>
  <si>
    <t>2022-09-06 12:42:12</t>
  </si>
  <si>
    <t>2022-09-06 13:05:36</t>
  </si>
  <si>
    <t>2022-09-06 14:49:59</t>
  </si>
  <si>
    <t>2022-09-06 15:04:36</t>
  </si>
  <si>
    <t>2022-09-06 15:33:43</t>
  </si>
  <si>
    <t>2022-09-06 16:18:03</t>
  </si>
  <si>
    <t>2022-09-06 17:37:08</t>
  </si>
  <si>
    <t>2022-09-06 11:01:18</t>
  </si>
  <si>
    <t>2022-09-06 11:44:24</t>
  </si>
  <si>
    <t>2022-09-06 11:46:04</t>
  </si>
  <si>
    <t>2022-09-06 12:02:23</t>
  </si>
  <si>
    <t>2022-09-06 12:03:24</t>
  </si>
  <si>
    <t>2022-09-06 14:51:01</t>
  </si>
  <si>
    <t>2022-09-06 11:38:05</t>
  </si>
  <si>
    <t>2022-09-06 13:15:38</t>
  </si>
  <si>
    <t>2022-09-06 18:52:42</t>
  </si>
  <si>
    <t>2022-09-07 10:14:35</t>
  </si>
  <si>
    <t>2022-09-07 11:52:43</t>
  </si>
  <si>
    <t>2022-09-07 12:21:56</t>
  </si>
  <si>
    <t>2022-09-07 12:31:24</t>
  </si>
  <si>
    <t>2022-09-07 17:50:46</t>
  </si>
  <si>
    <t>2022-09-07 10:57:36</t>
  </si>
  <si>
    <t>2022-09-07 11:01:49</t>
  </si>
  <si>
    <t>2022-09-07 11:25:05</t>
  </si>
  <si>
    <t>2022-09-07 11:57:05</t>
  </si>
  <si>
    <t>2022-09-07 12:08:14</t>
  </si>
  <si>
    <t>2022-09-07 13:19:08</t>
  </si>
  <si>
    <t>2022-09-07 14:43:32</t>
  </si>
  <si>
    <t>2022-09-07 14:52:54</t>
  </si>
  <si>
    <t>2022-09-07 16:37:59</t>
  </si>
  <si>
    <t>2022-09-07 13:42:12</t>
  </si>
  <si>
    <t>2022-09-07 14:41:06</t>
  </si>
  <si>
    <t>2022-09-07 18:36:32</t>
  </si>
  <si>
    <t>2022-09-08 10:49:23</t>
  </si>
  <si>
    <t>2022-09-08 11:21:03</t>
  </si>
  <si>
    <t>2022-09-08 12:34:12</t>
  </si>
  <si>
    <t>2022-09-08 13:05:53</t>
  </si>
  <si>
    <t>2022-09-08 11:46:02</t>
  </si>
  <si>
    <t>2022-09-08 12:57:22</t>
  </si>
  <si>
    <t>2022-09-08 11:49:05</t>
  </si>
  <si>
    <t>2022-09-08 12:30:57</t>
  </si>
  <si>
    <t>2022-09-08 14:15:39</t>
  </si>
  <si>
    <t>2022-09-08 14:34:32</t>
  </si>
  <si>
    <t>2022-09-08 15:04:32</t>
  </si>
  <si>
    <t>2022-09-08 15:16:57</t>
  </si>
  <si>
    <t>2022-09-08 17:51:19</t>
  </si>
  <si>
    <t>2022-09-09 10:59:01</t>
  </si>
  <si>
    <t>2022-09-09 11:02:35</t>
  </si>
  <si>
    <t>2022-09-09 11:24:26</t>
  </si>
  <si>
    <t>2022-09-09 13:57:09</t>
  </si>
  <si>
    <t>2022-09-09 11:54:34</t>
  </si>
  <si>
    <t>2022-09-09 12:16:56</t>
  </si>
  <si>
    <t>2022-09-09 13:06:33</t>
  </si>
  <si>
    <t>2022-09-09 14:11:28</t>
  </si>
  <si>
    <t>2022-09-09 14:31:24</t>
  </si>
  <si>
    <t>2022-09-09 15:04:48</t>
  </si>
  <si>
    <t>2022-09-09 15:51:18</t>
  </si>
  <si>
    <t>2022-09-09 16:37:32</t>
  </si>
  <si>
    <t>2022-09-09 17:04:50</t>
  </si>
  <si>
    <t>2022-09-09 17:16:11</t>
  </si>
  <si>
    <t>2022-09-09 18:34:37</t>
  </si>
  <si>
    <t>2022-09-10 11:55:32</t>
  </si>
  <si>
    <t>2022-09-10 12:01:45</t>
  </si>
  <si>
    <t>2022-09-10 12:02:13</t>
  </si>
  <si>
    <t>2022-09-10 12:11:51</t>
  </si>
  <si>
    <t>2022-09-10 12:24:44</t>
  </si>
  <si>
    <t>2022-09-10 13:00:19</t>
  </si>
  <si>
    <t>2022-09-10 16:33:59</t>
  </si>
  <si>
    <t>2022-09-10 16:43:54</t>
  </si>
  <si>
    <t>2022-09-10 17:05:56</t>
  </si>
  <si>
    <t>2022-09-10 17:13:46</t>
  </si>
  <si>
    <t>2022-09-12 17:38:20</t>
  </si>
  <si>
    <t>2022-09-10 13:07:00</t>
  </si>
  <si>
    <t>2022-09-10 15:26:34</t>
  </si>
  <si>
    <t>2022-09-10 15:45:21</t>
  </si>
  <si>
    <t>2022-09-10 15:50:14</t>
  </si>
  <si>
    <t>2022-09-10 16:10:34</t>
  </si>
  <si>
    <t>2022-09-10 16:19:23</t>
  </si>
  <si>
    <t>2022-09-12 11:48:09</t>
  </si>
  <si>
    <t>2022-09-12 11:53:11</t>
  </si>
  <si>
    <t>2022-09-12 12:21:27</t>
  </si>
  <si>
    <t>2022-09-12 13:32:22</t>
  </si>
  <si>
    <t>2022-09-12 13:47:23</t>
  </si>
  <si>
    <t>2022-09-12 15:45:29</t>
  </si>
  <si>
    <t>2022-09-12 17:01:40</t>
  </si>
  <si>
    <t>2022-09-12 17:55:56</t>
  </si>
  <si>
    <t>2022-09-12 10:54:25</t>
  </si>
  <si>
    <t>2022-09-12 12:24:55</t>
  </si>
  <si>
    <t>2022-09-12 14:24:27</t>
  </si>
  <si>
    <t>2022-09-12 14:48:16</t>
  </si>
  <si>
    <t>2022-09-12 14:55:16</t>
  </si>
  <si>
    <t>2022-09-12 15:05:46</t>
  </si>
  <si>
    <t>2022-09-12 15:11:45</t>
  </si>
  <si>
    <t>2022-09-12 15:20:07</t>
  </si>
  <si>
    <t>2022-09-12 15:26:20</t>
  </si>
  <si>
    <t>2022-09-13 11:48:12</t>
  </si>
  <si>
    <t>2022-09-13 13:14:20</t>
  </si>
  <si>
    <t>2022-09-13 13:50:58</t>
  </si>
  <si>
    <t>2022-09-13 14:26:06</t>
  </si>
  <si>
    <t>2022-09-13 18:11:14</t>
  </si>
  <si>
    <t>2022-09-13 18:25:05</t>
  </si>
  <si>
    <t>2022-09-13 14:15:59</t>
  </si>
  <si>
    <t>2022-09-13 14:41:28</t>
  </si>
  <si>
    <t>2022-09-13 15:12:27</t>
  </si>
  <si>
    <t>2022-09-13 16:41:31</t>
  </si>
  <si>
    <t>2022-09-13 18:08:00</t>
  </si>
  <si>
    <t>2022-09-14 10:54:24</t>
  </si>
  <si>
    <t>2022-09-14 12:14:34</t>
  </si>
  <si>
    <t>2022-09-14 13:58:18</t>
  </si>
  <si>
    <t>2022-09-14 14:52:33</t>
  </si>
  <si>
    <t>2022-09-14 12:02:33</t>
  </si>
  <si>
    <t>2022-09-14 13:00:36</t>
  </si>
  <si>
    <t>2022-09-14 17:20:32</t>
  </si>
  <si>
    <t>2022-09-14 17:28:27</t>
  </si>
  <si>
    <t>2022-09-14 17:30:53</t>
  </si>
  <si>
    <t>2022-09-14 17:32:43</t>
  </si>
  <si>
    <t>2022-09-15 11:30:40</t>
  </si>
  <si>
    <t>2022-09-15 12:59:27</t>
  </si>
  <si>
    <t>2022-09-15 13:16:05</t>
  </si>
  <si>
    <t>2022-09-15 13:28:23</t>
  </si>
  <si>
    <t>2022-09-15 13:04:27</t>
  </si>
  <si>
    <t>2022-09-15 15:49:02</t>
  </si>
  <si>
    <t>2022-09-15 15:53:23</t>
  </si>
  <si>
    <t>2022-09-15 16:49:36</t>
  </si>
  <si>
    <t>2022-09-16 10:12:51</t>
  </si>
  <si>
    <t>2022-09-16 12:10:48</t>
  </si>
  <si>
    <t>2022-09-16 12:20:20</t>
  </si>
  <si>
    <t>2022-09-16 13:20:41</t>
  </si>
  <si>
    <t>2022-09-16 11:49:48</t>
  </si>
  <si>
    <t>2022-09-16 13:58:49</t>
  </si>
  <si>
    <t>2022-09-16 14:23:58</t>
  </si>
  <si>
    <t>2022-09-16 14:32:06</t>
  </si>
  <si>
    <t>2022-09-16 14:44:06</t>
  </si>
  <si>
    <t>2022-09-16 15:42:51</t>
  </si>
  <si>
    <t>2022-09-16 12:01:36</t>
  </si>
  <si>
    <t>2022-09-16 14:38:15</t>
  </si>
  <si>
    <t>2022-09-17 14:49:19</t>
  </si>
  <si>
    <t>2022-09-17 16:09:57</t>
  </si>
  <si>
    <t>2022-09-17 16:17:58</t>
  </si>
  <si>
    <t>2022-09-17 17:02:47</t>
  </si>
  <si>
    <t>2022-09-17 13:35:57</t>
  </si>
  <si>
    <t>2022-09-17 14:50:10</t>
  </si>
  <si>
    <t>2022-09-17 16:51:16</t>
  </si>
  <si>
    <t>2022-09-17 16:54:19</t>
  </si>
  <si>
    <t>2022-09-19 11:15:59</t>
  </si>
  <si>
    <t>2022-09-19 12:24:28</t>
  </si>
  <si>
    <t>2022-09-19 12:32:44</t>
  </si>
  <si>
    <t>2022-09-19 13:34:58</t>
  </si>
  <si>
    <t>2022-09-19 13:40:37</t>
  </si>
  <si>
    <t>2022-09-19 13:55:01</t>
  </si>
  <si>
    <t>2022-09-19 14:23:46</t>
  </si>
  <si>
    <t>2022-09-19 14:26:20</t>
  </si>
  <si>
    <t>2022-09-19 14:32:04</t>
  </si>
  <si>
    <t>2022-09-19 15:38:35</t>
  </si>
  <si>
    <t>2022-09-19 11:18:59</t>
  </si>
  <si>
    <t>2022-09-19 11:23:22</t>
  </si>
  <si>
    <t>2022-09-19 16:10:03</t>
  </si>
  <si>
    <t>2022-09-19 17:08:36</t>
  </si>
  <si>
    <t>2022-09-19 17:43:09</t>
  </si>
  <si>
    <t>2022-09-19 17:53:26</t>
  </si>
  <si>
    <t>2022-09-20 11:31:03</t>
  </si>
  <si>
    <t>2022-09-20 13:16:50</t>
  </si>
  <si>
    <t>2022-09-20 13:51:55</t>
  </si>
  <si>
    <t>2022-09-20 14:41:07</t>
  </si>
  <si>
    <t>2022-09-20 15:20:39</t>
  </si>
  <si>
    <t>2022-09-20 11:39:52</t>
  </si>
  <si>
    <t>2022-09-20 14:19:26</t>
  </si>
  <si>
    <t>2022-09-20 18:12:51</t>
  </si>
  <si>
    <t>2022-09-20 18:40:33</t>
  </si>
  <si>
    <t>2022-09-21 10:40:37</t>
  </si>
  <si>
    <t>2022-09-21 12:16:10</t>
  </si>
  <si>
    <t>2022-09-21 14:54:50</t>
  </si>
  <si>
    <t>2022-09-21 13:24:36</t>
  </si>
  <si>
    <t>2022-09-21 13:27:12</t>
  </si>
  <si>
    <t>2022-09-21 15:09:51</t>
  </si>
  <si>
    <t>2022-09-21 15:59:59</t>
  </si>
  <si>
    <t>2022-09-22 10:33:49</t>
  </si>
  <si>
    <t>2022-09-22 12:04:52</t>
  </si>
  <si>
    <t>2022-09-22 13:51:14</t>
  </si>
  <si>
    <t>2022-09-22 15:29:59</t>
  </si>
  <si>
    <t>2022-09-22 11:01:55</t>
  </si>
  <si>
    <t>2022-09-22 15:58:32</t>
  </si>
  <si>
    <t>2022-09-22 16:49:55</t>
  </si>
  <si>
    <t>2022-09-22 17:28:12</t>
  </si>
  <si>
    <t>2022-09-22 17:34:24</t>
  </si>
  <si>
    <t>2022-09-23 10:35:47</t>
  </si>
  <si>
    <t>2022-09-23 10:49:57</t>
  </si>
  <si>
    <t>2022-09-23 11:17:36</t>
  </si>
  <si>
    <t>2022-09-23 11:50:16</t>
  </si>
  <si>
    <t>2022-09-23 12:03:25</t>
  </si>
  <si>
    <t>2022-09-23 15:33:52</t>
  </si>
  <si>
    <t>2022-09-23 10:43:26</t>
  </si>
  <si>
    <t>2022-09-23 12:41:50</t>
  </si>
  <si>
    <t>2022-09-23 12:53:17</t>
  </si>
  <si>
    <t>2022-09-23 12:55:19</t>
  </si>
  <si>
    <t>2022-09-23 13:26:03</t>
  </si>
  <si>
    <t>2022-09-23 14:24:52</t>
  </si>
  <si>
    <t>2022-09-23 14:36:53</t>
  </si>
  <si>
    <t>2022-09-23 15:32:33</t>
  </si>
  <si>
    <t>2022-09-23 15:50:44</t>
  </si>
  <si>
    <t>2022-09-23 16:33:09</t>
  </si>
  <si>
    <t>2022-09-23 17:15:19</t>
  </si>
  <si>
    <t>2022-09-23 17:24:22</t>
  </si>
  <si>
    <t>2022-09-24 12:27:42</t>
  </si>
  <si>
    <t>2022-09-24 12:59:44</t>
  </si>
  <si>
    <t>2022-09-24 14:19:49</t>
  </si>
  <si>
    <t>2022-09-24 14:50:47</t>
  </si>
  <si>
    <t>2022-09-24 14:56:40</t>
  </si>
  <si>
    <t>2022-09-24 12:35:06</t>
  </si>
  <si>
    <t>2022-09-24 12:36:48</t>
  </si>
  <si>
    <t>2022-09-24 12:41:56</t>
  </si>
  <si>
    <t>2022-09-24 13:08:29</t>
  </si>
  <si>
    <t>2022-09-24 13:26:51</t>
  </si>
  <si>
    <t>2022-09-24 13:35:21</t>
  </si>
  <si>
    <t>2022-09-24 13:42:02</t>
  </si>
  <si>
    <t>2022-09-24 13:45:50</t>
  </si>
  <si>
    <t>2022-09-24 13:55:28</t>
  </si>
  <si>
    <t>2022-09-24 14:00:23</t>
  </si>
  <si>
    <t>2022-09-24 14:04:06</t>
  </si>
  <si>
    <t>2022-09-24 15:01:59</t>
  </si>
  <si>
    <t>2022-09-24 15:20:01</t>
  </si>
  <si>
    <t>2022-09-24 15:31:51</t>
  </si>
  <si>
    <t>2022-09-24 16:15:48</t>
  </si>
  <si>
    <t>2022-09-24 16:20:43</t>
  </si>
  <si>
    <t>2022-09-24 16:29:57</t>
  </si>
  <si>
    <t>2022-09-24 16:57:35</t>
  </si>
  <si>
    <t>2022-09-24 17:44:24</t>
  </si>
  <si>
    <t>2022-09-24 17:46:44</t>
  </si>
  <si>
    <t>2022-09-26 10:26:27</t>
  </si>
  <si>
    <t>2022-09-26 11:39:36</t>
  </si>
  <si>
    <t>2022-09-26 11:42:21</t>
  </si>
  <si>
    <t>2022-09-26 13:26:15</t>
  </si>
  <si>
    <t>2022-09-26 13:30:28</t>
  </si>
  <si>
    <t>2022-09-26 13:40:00</t>
  </si>
  <si>
    <t>2022-09-26 13:59:24</t>
  </si>
  <si>
    <t>2022-09-26 14:24:33</t>
  </si>
  <si>
    <t>2022-09-26 14:29:40</t>
  </si>
  <si>
    <t>2022-09-26 14:38:02</t>
  </si>
  <si>
    <t>2022-09-26 15:06:55</t>
  </si>
  <si>
    <t>2022-09-26 15:43:39</t>
  </si>
  <si>
    <t>2022-09-26 16:30:25</t>
  </si>
  <si>
    <t>2022-09-26 16:45:47</t>
  </si>
  <si>
    <t>2022-09-26 10:31:44</t>
  </si>
  <si>
    <t>2022-09-26 11:06:01</t>
  </si>
  <si>
    <t>2022-09-26 11:08:33</t>
  </si>
  <si>
    <t>2022-09-26 12:10:40</t>
  </si>
  <si>
    <t>2022-09-26 13:46:53</t>
  </si>
  <si>
    <t>2022-09-26 14:35:21</t>
  </si>
  <si>
    <t>2022-09-26 15:54:38</t>
  </si>
  <si>
    <t>2022-09-26 16:17:18</t>
  </si>
  <si>
    <t>2022-09-26 16:55:16</t>
  </si>
  <si>
    <t>2022-09-26 18:13:56</t>
  </si>
  <si>
    <t>2022-09-27 11:12:03</t>
  </si>
  <si>
    <t>2022-09-27 14:00:19</t>
  </si>
  <si>
    <t>2022-09-27 14:12:13</t>
  </si>
  <si>
    <t>2022-09-27 14:36:35</t>
  </si>
  <si>
    <t>2022-09-27 16:45:13</t>
  </si>
  <si>
    <t>2022-09-27 17:00:12</t>
  </si>
  <si>
    <t>2022-09-27 11:25:00</t>
  </si>
  <si>
    <t>2022-09-27 14:22:38</t>
  </si>
  <si>
    <t>2022-09-27 15:59:48</t>
  </si>
  <si>
    <t>2022-09-27 16:05:33</t>
  </si>
  <si>
    <t>2022-09-27 16:13:51</t>
  </si>
  <si>
    <t>2022-09-27 16:22:48</t>
  </si>
  <si>
    <t>2022-09-27 16:27:01</t>
  </si>
  <si>
    <t>2022-09-27 19:08:18</t>
  </si>
  <si>
    <t>2022-09-28 10:15:17</t>
  </si>
  <si>
    <t>2022-09-28 11:30:30</t>
  </si>
  <si>
    <t>2022-09-28 13:14:32</t>
  </si>
  <si>
    <t>2022-09-28 10:40:04</t>
  </si>
  <si>
    <t>2022-09-28 11:11:08</t>
  </si>
  <si>
    <t>2022-09-28 14:33:52</t>
  </si>
  <si>
    <t>2022-09-28 18:43:59</t>
  </si>
  <si>
    <t>2022-09-29 10:21:18</t>
  </si>
  <si>
    <t>2022-09-29 10:48:02</t>
  </si>
  <si>
    <t>2022-09-29 10:58:56</t>
  </si>
  <si>
    <t>2022-09-29 12:03:00</t>
  </si>
  <si>
    <t>2022-09-29 12:43:13</t>
  </si>
  <si>
    <t>2022-09-29 13:23:20</t>
  </si>
  <si>
    <t>2022-09-29 15:44:55</t>
  </si>
  <si>
    <t>2022-09-29 10:33:22</t>
  </si>
  <si>
    <t>2022-09-29 17:18:11</t>
  </si>
  <si>
    <t>2022-09-29 17:54:22</t>
  </si>
  <si>
    <t>2022-09-29 18:06:27</t>
  </si>
  <si>
    <t>2022-09-30 11:42:27</t>
  </si>
  <si>
    <t>2022-09-30 12:40:43</t>
  </si>
  <si>
    <t>2022-09-30 14:40:49</t>
  </si>
  <si>
    <t>2022-09-30 16:38:25</t>
  </si>
  <si>
    <t>2022-09-30 12:07:58</t>
  </si>
  <si>
    <t>2022-09-30 16:21:53</t>
  </si>
  <si>
    <t>2022-09-30 16:25:57</t>
  </si>
  <si>
    <t>2022-09-30 14:48:04</t>
  </si>
  <si>
    <t>2022-09-30 14:51:54</t>
  </si>
  <si>
    <t>2022-09-30 15:38:17</t>
  </si>
  <si>
    <t>2022-09-30 15:51:30</t>
  </si>
  <si>
    <t>2022-09-30 15:58:30</t>
  </si>
  <si>
    <t>2022-09-30 16:02:25</t>
  </si>
  <si>
    <t>2022-09-30 16:09:36</t>
  </si>
  <si>
    <t>2022-09-30 16:46:21</t>
  </si>
  <si>
    <t>2022-10-03 10:47:21</t>
  </si>
  <si>
    <t>2022-10-03 10:48:23</t>
  </si>
  <si>
    <t>2022-10-03 11:01:31</t>
  </si>
  <si>
    <t>2022-10-03 11:29:22</t>
  </si>
  <si>
    <t>2022-10-03 11:32:38</t>
  </si>
  <si>
    <t>2022-10-03 12:53:26</t>
  </si>
  <si>
    <t>2022-10-01 11:22:54</t>
  </si>
  <si>
    <t>2022-10-01 12:20:56</t>
  </si>
  <si>
    <t>2022-10-01 13:04:49</t>
  </si>
  <si>
    <t>2022-10-01 14:58:23</t>
  </si>
  <si>
    <t>2022-10-01 13:06:25</t>
  </si>
  <si>
    <t>2022-10-01 13:15:56</t>
  </si>
  <si>
    <t>2022-10-01 13:20:33</t>
  </si>
  <si>
    <t>2022-10-01 16:48:34</t>
  </si>
  <si>
    <t>2022-10-01 16:59:54</t>
  </si>
  <si>
    <t>2022-10-03 10:25:43</t>
  </si>
  <si>
    <t>2022-10-03 11:49:41</t>
  </si>
  <si>
    <t>2022-10-03 12:10:11</t>
  </si>
  <si>
    <t>2022-10-03 13:11:41</t>
  </si>
  <si>
    <t>2022-10-03 11:27:25</t>
  </si>
  <si>
    <t>2022-10-03 12:57:48</t>
  </si>
  <si>
    <t>2022-10-03 13:22:59</t>
  </si>
  <si>
    <t>2022-10-03 15:16:51</t>
  </si>
  <si>
    <t>2022-10-03 13:39:31</t>
  </si>
  <si>
    <t>2022-10-03 14:09:19</t>
  </si>
  <si>
    <t>2022-10-03 15:54:18</t>
  </si>
  <si>
    <t>2022-10-03 16:12:26</t>
  </si>
  <si>
    <t>2022-10-03 16:35:57</t>
  </si>
  <si>
    <t>2022-10-03 16:52:11</t>
  </si>
  <si>
    <t>2022-10-03 17:16:26</t>
  </si>
  <si>
    <t>2022-10-04 17:44:04</t>
  </si>
  <si>
    <t>2022-10-03 16:08:43</t>
  </si>
  <si>
    <t>2022-10-03 16:17:49</t>
  </si>
  <si>
    <t>2022-10-03 17:36:26</t>
  </si>
  <si>
    <t>2022-10-03 16:35:42</t>
  </si>
  <si>
    <t>2022-10-03 16:43:12</t>
  </si>
  <si>
    <t>2022-10-03 16:56:43</t>
  </si>
  <si>
    <t>2022-10-04 10:11:59</t>
  </si>
  <si>
    <t>2022-10-04 11:06:56</t>
  </si>
  <si>
    <t>2022-10-04 11:12:47</t>
  </si>
  <si>
    <t>2022-10-04 14:05:58</t>
  </si>
  <si>
    <t>2022-10-04 15:22:01</t>
  </si>
  <si>
    <t>2022-10-04 16:05:54</t>
  </si>
  <si>
    <t>2022-10-04 16:44:25</t>
  </si>
  <si>
    <t>2022-10-04 12:11:30</t>
  </si>
  <si>
    <t>2022-10-04 12:48:54</t>
  </si>
  <si>
    <t>2022-10-04 12:53:44</t>
  </si>
  <si>
    <t>2022-10-04 14:31:05</t>
  </si>
  <si>
    <t>2022-10-04 16:40:29</t>
  </si>
  <si>
    <t>2022-10-04 11:25:46</t>
  </si>
  <si>
    <t>2022-10-04 11:46:58</t>
  </si>
  <si>
    <t>2022-10-04 12:39:29</t>
  </si>
  <si>
    <t>2022-10-04 13:39:50</t>
  </si>
  <si>
    <t>2022-10-04 15:59:57</t>
  </si>
  <si>
    <t>2022-10-04 16:37:57</t>
  </si>
  <si>
    <t>2022-10-04 16:39:21</t>
  </si>
  <si>
    <t>2022-10-04 17:25:04</t>
  </si>
  <si>
    <t>2022-10-05 12:41:07</t>
  </si>
  <si>
    <t>2022-10-05 13:05:06</t>
  </si>
  <si>
    <t>2022-10-05 14:01:57</t>
  </si>
  <si>
    <t>2022-10-05 14:39:20</t>
  </si>
  <si>
    <t>2022-10-05 14:47:32</t>
  </si>
  <si>
    <t>2022-10-05 11:03:10</t>
  </si>
  <si>
    <t>2022-10-05 11:31:44</t>
  </si>
  <si>
    <t>2022-10-05 13:05:59</t>
  </si>
  <si>
    <t>2022-10-05 13:15:57</t>
  </si>
  <si>
    <t>2022-10-05 16:05:39</t>
  </si>
  <si>
    <t>2022-10-05 16:40:14</t>
  </si>
  <si>
    <t>2022-10-05 12:40:30</t>
  </si>
  <si>
    <t>2022-10-05 12:55:21</t>
  </si>
  <si>
    <t>2022-10-05 12:57:05</t>
  </si>
  <si>
    <t>2022-10-05 13:00:11</t>
  </si>
  <si>
    <t>2022-10-05 13:07:30</t>
  </si>
  <si>
    <t>2022-10-05 13:33:10</t>
  </si>
  <si>
    <t>2022-10-05 14:53:14</t>
  </si>
  <si>
    <t>2022-10-05 15:00:36</t>
  </si>
  <si>
    <t>2022-10-05 17:19:22</t>
  </si>
  <si>
    <t>2022-10-05 17:57:42</t>
  </si>
  <si>
    <t>2022-10-06 10:19:14</t>
  </si>
  <si>
    <t>2022-10-06 10:41:55</t>
  </si>
  <si>
    <t>2022-10-06 12:24:48</t>
  </si>
  <si>
    <t>2022-10-06 14:02:07</t>
  </si>
  <si>
    <t>2022-10-06 14:23:38</t>
  </si>
  <si>
    <t>2022-10-06 17:27:08</t>
  </si>
  <si>
    <t>2022-10-06 12:11:26</t>
  </si>
  <si>
    <t>2022-10-06 12:40:25</t>
  </si>
  <si>
    <t>2022-10-06 13:59:04</t>
  </si>
  <si>
    <t>2022-10-06 15:32:53</t>
  </si>
  <si>
    <t>2022-10-06 16:14:18</t>
  </si>
  <si>
    <t>2022-10-06 17:53:28</t>
  </si>
  <si>
    <t>2022-10-06 17:58:42</t>
  </si>
  <si>
    <t>2022-10-06 18:10:56</t>
  </si>
  <si>
    <t>2022-10-06 12:28:13</t>
  </si>
  <si>
    <t>2022-10-06 12:48:33</t>
  </si>
  <si>
    <t>2022-10-06 12:53:32</t>
  </si>
  <si>
    <t>2022-10-06 15:37:58</t>
  </si>
  <si>
    <t>2022-10-06 16:19:10</t>
  </si>
  <si>
    <t>2022-10-06 18:19:58</t>
  </si>
  <si>
    <t>2022-10-07 10:30:55</t>
  </si>
  <si>
    <t>2022-10-07 11:31:01</t>
  </si>
  <si>
    <t>2022-10-07 11:56:23</t>
  </si>
  <si>
    <t>2022-10-07 12:37:03</t>
  </si>
  <si>
    <t>2022-10-07 13:09:02</t>
  </si>
  <si>
    <t>2022-10-07 13:21:47</t>
  </si>
  <si>
    <t>2022-10-07 13:59:10</t>
  </si>
  <si>
    <t>2022-10-07 14:06:12</t>
  </si>
  <si>
    <t>2022-10-07 14:11:36</t>
  </si>
  <si>
    <t>2022-10-07 15:37:40</t>
  </si>
  <si>
    <t>2022-10-07 17:28:58</t>
  </si>
  <si>
    <t>2022-10-07 18:00:24</t>
  </si>
  <si>
    <t>2022-10-07 18:05:24</t>
  </si>
  <si>
    <t>2022-10-07 18:29:01</t>
  </si>
  <si>
    <t>2022-10-10 10:21:15</t>
  </si>
  <si>
    <t>2022-10-10 10:25:08</t>
  </si>
  <si>
    <t>2022-10-10 11:09:42</t>
  </si>
  <si>
    <t>2022-10-10 11:32:28</t>
  </si>
  <si>
    <t>2022-10-10 11:36:40</t>
  </si>
  <si>
    <t>2022-10-10 11:48:38</t>
  </si>
  <si>
    <t>2022-10-10 11:58:53</t>
  </si>
  <si>
    <t>2022-10-10 12:28:19</t>
  </si>
  <si>
    <t>2022-10-10 12:52:23</t>
  </si>
  <si>
    <t>2022-10-10 12:07:42</t>
  </si>
  <si>
    <t>2022-10-10 14:08:33</t>
  </si>
  <si>
    <t>2022-10-10 12:39:04</t>
  </si>
  <si>
    <t>2022-10-10 12:39:59</t>
  </si>
  <si>
    <t>2022-10-10 13:00:10</t>
  </si>
  <si>
    <t>2022-10-10 15:26:44</t>
  </si>
  <si>
    <t>2022-10-10 17:37:35</t>
  </si>
  <si>
    <t>2022-10-10 16:04:22</t>
  </si>
  <si>
    <t>2022-10-10 17:24:11</t>
  </si>
  <si>
    <t>2022-10-10 17:44:41</t>
  </si>
  <si>
    <t>2022-10-11 11:02:59</t>
  </si>
  <si>
    <t>2022-10-11 11:36:35</t>
  </si>
  <si>
    <t>2022-10-11 14:37:17</t>
  </si>
  <si>
    <t>2022-10-11 14:56:03</t>
  </si>
  <si>
    <t>2022-10-11 16:33:05</t>
  </si>
  <si>
    <t>2022-10-11 15:14:34</t>
  </si>
  <si>
    <t>2022-10-11 15:18:58</t>
  </si>
  <si>
    <t>2022-10-11 16:54:44</t>
  </si>
  <si>
    <t>2022-10-11 17:09:07</t>
  </si>
  <si>
    <t>2022-10-11 14:25:37</t>
  </si>
  <si>
    <t>2022-10-11 15:31:35</t>
  </si>
  <si>
    <t>2022-10-11 18:02:35</t>
  </si>
  <si>
    <t>2022-10-12 10:26:42</t>
  </si>
  <si>
    <t>2022-10-12 12:01:13</t>
  </si>
  <si>
    <t>2022-10-12 13:06:13</t>
  </si>
  <si>
    <t>2022-10-12 13:11:12</t>
  </si>
  <si>
    <t>2022-10-12 13:20:25</t>
  </si>
  <si>
    <t>2022-10-12 16:45:11</t>
  </si>
  <si>
    <t>2022-10-12 18:40:18</t>
  </si>
  <si>
    <t>2022-10-12 11:15:38</t>
  </si>
  <si>
    <t>2022-10-12 11:39:13</t>
  </si>
  <si>
    <t>2022-10-12 13:32:00</t>
  </si>
  <si>
    <t>2022-10-12 14:44:39</t>
  </si>
  <si>
    <t>2022-10-12 15:56:36</t>
  </si>
  <si>
    <t>2022-10-12 16:01:09</t>
  </si>
  <si>
    <t>2022-10-13 11:13:01</t>
  </si>
  <si>
    <t>2022-10-13 11:13:43</t>
  </si>
  <si>
    <t>2022-10-13 11:47:03</t>
  </si>
  <si>
    <t>2022-10-13 12:07:18</t>
  </si>
  <si>
    <t>2022-10-13 13:14:33</t>
  </si>
  <si>
    <t>2022-10-13 13:38:20</t>
  </si>
  <si>
    <t>2022-10-13 13:45:51</t>
  </si>
  <si>
    <t>2022-10-13 13:59:38</t>
  </si>
  <si>
    <t>2022-10-13 15:00:33</t>
  </si>
  <si>
    <t>2022-10-13 16:08:49</t>
  </si>
  <si>
    <t>2022-10-17 10:51:20</t>
  </si>
  <si>
    <t>2022-10-17 11:05:38</t>
  </si>
  <si>
    <t>2022-10-17 11:27:28</t>
  </si>
  <si>
    <t>2022-10-17 13:03:53</t>
  </si>
  <si>
    <t>2022-10-17 14:28:57</t>
  </si>
  <si>
    <t>2022-10-17 14:47:06</t>
  </si>
  <si>
    <t>2022-10-17 15:51:06</t>
  </si>
  <si>
    <t>2022-10-13 11:53:57</t>
  </si>
  <si>
    <t>2022-10-13 11:58:43</t>
  </si>
  <si>
    <t>2022-10-13 15:19:47</t>
  </si>
  <si>
    <t>2022-10-13 15:28:19</t>
  </si>
  <si>
    <t>2022-10-13 15:32:08</t>
  </si>
  <si>
    <t>2022-10-13 16:34:39</t>
  </si>
  <si>
    <t>2022-10-13 16:36:34</t>
  </si>
  <si>
    <t>2022-10-14 10:35:02</t>
  </si>
  <si>
    <t>2022-10-14 11:02:50</t>
  </si>
  <si>
    <t>2022-10-14 11:51:16</t>
  </si>
  <si>
    <t>2022-10-14 12:55:17</t>
  </si>
  <si>
    <t>2022-10-14 12:27:25</t>
  </si>
  <si>
    <t>2022-10-14 14:15:50</t>
  </si>
  <si>
    <t>2022-10-14 15:11:47</t>
  </si>
  <si>
    <t>2022-10-14 15:15:53</t>
  </si>
  <si>
    <t>2022-10-15 11:30:03</t>
  </si>
  <si>
    <t>2022-10-15 12:49:51</t>
  </si>
  <si>
    <t>2022-10-15 13:51:57</t>
  </si>
  <si>
    <t>2022-10-15 14:36:01</t>
  </si>
  <si>
    <t>2022-10-15 14:50:57</t>
  </si>
  <si>
    <t>2022-10-15 15:22:03</t>
  </si>
  <si>
    <t>2022-10-15 15:37:47</t>
  </si>
  <si>
    <t>2022-10-15 16:08:01</t>
  </si>
  <si>
    <t>2022-10-15 16:21:54</t>
  </si>
  <si>
    <t>2022-10-15 16:32:28</t>
  </si>
  <si>
    <t>2022-10-15 16:48:41</t>
  </si>
  <si>
    <t>2022-10-15 17:01:34</t>
  </si>
  <si>
    <t>2022-10-15 12:12:26</t>
  </si>
  <si>
    <t>2022-10-15 12:20:00</t>
  </si>
  <si>
    <t>2022-10-15 12:35:14</t>
  </si>
  <si>
    <t>2022-10-15 12:40:10</t>
  </si>
  <si>
    <t>2022-10-15 12:45:22</t>
  </si>
  <si>
    <t>2022-10-15 12:52:03</t>
  </si>
  <si>
    <t>2022-10-15 13:25:50</t>
  </si>
  <si>
    <t>2022-10-15 15:38:24</t>
  </si>
  <si>
    <t>2022-10-15 15:42:21</t>
  </si>
  <si>
    <t>2022-10-15 15:44:14</t>
  </si>
  <si>
    <t>2022-10-15 16:32:42</t>
  </si>
  <si>
    <t>2022-10-17 10:24:19</t>
  </si>
  <si>
    <t>2022-10-17 12:40:06</t>
  </si>
  <si>
    <t>2022-10-17 15:15:39</t>
  </si>
  <si>
    <t>2022-10-17 15:35:48</t>
  </si>
  <si>
    <t>2022-10-17 17:05:26</t>
  </si>
  <si>
    <t>2022-10-17 17:09:42</t>
  </si>
  <si>
    <t>2022-10-17 10:27:18</t>
  </si>
  <si>
    <t>2022-10-17 10:53:10</t>
  </si>
  <si>
    <t>2022-10-17 10:56:03</t>
  </si>
  <si>
    <t>2022-10-17 11:43:50</t>
  </si>
  <si>
    <t>2022-10-17 14:43:20</t>
  </si>
  <si>
    <t>2022-10-17 14:55:57</t>
  </si>
  <si>
    <t>2022-10-17 15:13:59</t>
  </si>
  <si>
    <t>2022-10-17 16:25:00</t>
  </si>
  <si>
    <t>2022-10-17 16:39:16</t>
  </si>
  <si>
    <t>2022-10-17 16:48:03</t>
  </si>
  <si>
    <t>2022-10-17 17:48:17</t>
  </si>
  <si>
    <t>2022-10-17 18:05:56</t>
  </si>
  <si>
    <t>2022-10-18 13:47:40</t>
  </si>
  <si>
    <t>2022-10-18 14:30:26</t>
  </si>
  <si>
    <t>2022-10-18 16:13:13</t>
  </si>
  <si>
    <t>2022-10-18 11:29:42</t>
  </si>
  <si>
    <t>2022-10-18 11:45:45</t>
  </si>
  <si>
    <t>2022-10-18 12:22:13</t>
  </si>
  <si>
    <t>2022-10-18 12:25:41</t>
  </si>
  <si>
    <t>2022-10-18 14:34:35</t>
  </si>
  <si>
    <t>2022-10-18 15:47:05</t>
  </si>
  <si>
    <t>2022-10-18 17:04:34</t>
  </si>
  <si>
    <t>2022-10-18 12:34:08</t>
  </si>
  <si>
    <t>2022-10-18 12:48:37</t>
  </si>
  <si>
    <t>2022-10-18 15:13:55</t>
  </si>
  <si>
    <t>2022-10-18 15:47:39</t>
  </si>
  <si>
    <t>2022-10-18 15:58:03</t>
  </si>
  <si>
    <t>2022-10-18 18:30:47</t>
  </si>
  <si>
    <t>2022-10-18 17:57:19</t>
  </si>
  <si>
    <t>2022-10-19 10:55:40</t>
  </si>
  <si>
    <t>2022-10-19 12:07:42</t>
  </si>
  <si>
    <t>2022-10-19 13:48:08</t>
  </si>
  <si>
    <t>2022-10-19 14:09:01</t>
  </si>
  <si>
    <t>2022-10-19 11:54:53</t>
  </si>
  <si>
    <t>2022-10-19 12:41:35</t>
  </si>
  <si>
    <t>2022-10-19 14:34:06</t>
  </si>
  <si>
    <t>2022-10-19 14:44:35</t>
  </si>
  <si>
    <t>2022-10-19 14:56:00</t>
  </si>
  <si>
    <t>2022-10-19 15:00:20</t>
  </si>
  <si>
    <t>2022-10-19 15:09:54</t>
  </si>
  <si>
    <t>2022-10-19 13:32:57</t>
  </si>
  <si>
    <t>2022-10-19 16:29:17</t>
  </si>
  <si>
    <t>2022-10-19 16:36:52</t>
  </si>
  <si>
    <t>2022-10-19 16:45:16</t>
  </si>
  <si>
    <t>2022-10-19 16:45:59</t>
  </si>
  <si>
    <t>2022-10-19 17:03:49</t>
  </si>
  <si>
    <t>2022-10-19 17:49:55</t>
  </si>
  <si>
    <t>2022-10-19 17:55:04</t>
  </si>
  <si>
    <t>2022-10-19 16:42:36</t>
  </si>
  <si>
    <t>2022-10-19 16:48:17</t>
  </si>
  <si>
    <t>2022-10-19 17:29:37</t>
  </si>
  <si>
    <t>2022-10-20 11:03:48</t>
  </si>
  <si>
    <t>2022-10-20 11:46:12</t>
  </si>
  <si>
    <t>2022-10-20 11:17:31</t>
  </si>
  <si>
    <t>2022-10-20 11:39:53</t>
  </si>
  <si>
    <t>2022-10-20 13:45:15</t>
  </si>
  <si>
    <t>2022-10-20 13:59:39</t>
  </si>
  <si>
    <t>2022-10-20 14:20:00</t>
  </si>
  <si>
    <t>2022-10-20 14:22:53</t>
  </si>
  <si>
    <t>2022-10-20 15:12:52</t>
  </si>
  <si>
    <t>2022-10-20 15:42:52</t>
  </si>
  <si>
    <t>2022-10-20 16:08:04</t>
  </si>
  <si>
    <t>2022-10-20 16:09:28</t>
  </si>
  <si>
    <t>2022-10-20 17:35:21</t>
  </si>
  <si>
    <t>2022-10-20 18:31:15</t>
  </si>
  <si>
    <t>2022-10-21 10:08:41</t>
  </si>
  <si>
    <t>2022-10-21 11:41:07</t>
  </si>
  <si>
    <t>2022-10-21 12:02:21</t>
  </si>
  <si>
    <t>2022-10-21 12:17:18</t>
  </si>
  <si>
    <t>2022-10-21 12:47:31</t>
  </si>
  <si>
    <t>2022-10-21 13:03:38</t>
  </si>
  <si>
    <t>2022-10-21 13:21:02</t>
  </si>
  <si>
    <t>2022-10-21 13:43:16</t>
  </si>
  <si>
    <t>2022-10-21 15:13:19</t>
  </si>
  <si>
    <t>2022-10-21 16:11:48</t>
  </si>
  <si>
    <t>2022-10-21 11:14:50</t>
  </si>
  <si>
    <t>2022-10-21 12:04:56</t>
  </si>
  <si>
    <t>2022-10-21 12:54:32</t>
  </si>
  <si>
    <t>2022-10-21 13:27:10</t>
  </si>
  <si>
    <t>2022-10-21 15:14:31</t>
  </si>
  <si>
    <t>2022-10-21 15:28:13</t>
  </si>
  <si>
    <t>2022-10-21 15:56:08</t>
  </si>
  <si>
    <t>2022-10-21 16:03:57</t>
  </si>
  <si>
    <t>2022-10-21 16:30:27</t>
  </si>
  <si>
    <t>2022-10-21 16:37:26</t>
  </si>
  <si>
    <t>2022-10-21 15:40:52</t>
  </si>
  <si>
    <t>2022-10-21 15:50:18</t>
  </si>
  <si>
    <t>2022-10-21 17:00:20</t>
  </si>
  <si>
    <t>2022-10-21 17:23:49</t>
  </si>
  <si>
    <t>2022-10-21 18:13:24</t>
  </si>
  <si>
    <t>2022-10-21 19:02:03</t>
  </si>
  <si>
    <t>2022-10-22 11:45:09</t>
  </si>
  <si>
    <t>2022-10-22 13:44:43</t>
  </si>
  <si>
    <t>2022-10-22 14:59:58</t>
  </si>
  <si>
    <t>2022-10-22 15:03:15</t>
  </si>
  <si>
    <t>2022-10-22 15:22:39</t>
  </si>
  <si>
    <t>2022-10-22 15:58:20</t>
  </si>
  <si>
    <t>2022-10-22 16:22:18</t>
  </si>
  <si>
    <t>2022-10-22 16:56:04</t>
  </si>
  <si>
    <t>2022-10-24 11:01:54</t>
  </si>
  <si>
    <t>2022-10-24 12:21:08</t>
  </si>
  <si>
    <t>2022-10-24 12:31:16</t>
  </si>
  <si>
    <t>2022-10-24 12:50:57</t>
  </si>
  <si>
    <t>2022-10-24 17:22:16</t>
  </si>
  <si>
    <t>2022-10-24 17:38:28</t>
  </si>
  <si>
    <t>2022-10-24 10:56:34</t>
  </si>
  <si>
    <t>2022-10-24 10:59:38</t>
  </si>
  <si>
    <t>2022-10-24 11:21:50</t>
  </si>
  <si>
    <t>2022-10-24 11:35:44</t>
  </si>
  <si>
    <t>2022-10-24 11:46:40</t>
  </si>
  <si>
    <t>2022-10-24 11:50:54</t>
  </si>
  <si>
    <t>2022-10-24 13:27:04</t>
  </si>
  <si>
    <t>2022-10-24 14:24:49</t>
  </si>
  <si>
    <t>2022-10-24 11:59:29</t>
  </si>
  <si>
    <t>2022-10-25 13:30:19</t>
  </si>
  <si>
    <t>2022-10-25 13:31:16</t>
  </si>
  <si>
    <t>2022-10-25 14:39:39</t>
  </si>
  <si>
    <t>2022-10-25 11:36:18</t>
  </si>
  <si>
    <t>2022-10-25 13:13:52</t>
  </si>
  <si>
    <t>2022-10-25 14:17:41</t>
  </si>
  <si>
    <t>2022-10-25 17:36:45</t>
  </si>
  <si>
    <t>2022-10-25 17:46:51</t>
  </si>
  <si>
    <t>2022-10-25 18:24:01</t>
  </si>
  <si>
    <t>2022-10-26 10:18:22</t>
  </si>
  <si>
    <t>2022-10-26 10:56:54</t>
  </si>
  <si>
    <t>2022-10-26 11:01:21</t>
  </si>
  <si>
    <t>2022-10-26 12:42:41</t>
  </si>
  <si>
    <t>2022-10-26 12:46:25</t>
  </si>
  <si>
    <t>2022-10-26 14:30:58</t>
  </si>
  <si>
    <t>2022-10-26 11:22:54</t>
  </si>
  <si>
    <t>2022-10-26 12:05:55</t>
  </si>
  <si>
    <t>2022-10-26 12:13:38</t>
  </si>
  <si>
    <t>2022-10-26 12:26:09</t>
  </si>
  <si>
    <t>2022-10-26 13:32:55</t>
  </si>
  <si>
    <t>2022-10-26 13:56:57</t>
  </si>
  <si>
    <t>2022-10-26 14:29:33</t>
  </si>
  <si>
    <t>2022-10-26 14:36:51</t>
  </si>
  <si>
    <t>2022-10-26 17:02:37</t>
  </si>
  <si>
    <t>2022-10-26 17:06:41</t>
  </si>
  <si>
    <t>2022-10-26 17:08:44</t>
  </si>
  <si>
    <t>2022-10-26 16:13:09</t>
  </si>
  <si>
    <t>2022-10-26 17:15:28</t>
  </si>
  <si>
    <t>2022-10-27 12:19:33</t>
  </si>
  <si>
    <t>2022-10-29 12:12:26</t>
  </si>
  <si>
    <t>2022-10-29 12:28:29</t>
  </si>
  <si>
    <t>2022-10-29 12:31:01</t>
  </si>
  <si>
    <t>2022-10-29 13:01:24</t>
  </si>
  <si>
    <t>2022-10-29 13:58:58</t>
  </si>
  <si>
    <t>2022-10-29 15:12:13</t>
  </si>
  <si>
    <t>2022-10-29 15:13:07</t>
  </si>
  <si>
    <t>2022-10-29 15:55:42</t>
  </si>
  <si>
    <t>2022-10-29 16:43:53</t>
  </si>
  <si>
    <t>2022-10-29 16:45:02</t>
  </si>
  <si>
    <t>2022-10-27 12:08:05</t>
  </si>
  <si>
    <t>2022-10-27 13:46:30</t>
  </si>
  <si>
    <t>2022-10-27 16:57:01</t>
  </si>
  <si>
    <t>2022-10-28 11:35:52</t>
  </si>
  <si>
    <t>2022-10-27 13:52:22</t>
  </si>
  <si>
    <t>2022-10-27 14:37:25</t>
  </si>
  <si>
    <t>2022-10-27 15:24:01</t>
  </si>
  <si>
    <t>2022-10-27 15:39:19</t>
  </si>
  <si>
    <t>2022-10-27 15:52:19</t>
  </si>
  <si>
    <t>2022-10-27 16:54:20</t>
  </si>
  <si>
    <t>2022-10-27 16:56:37</t>
  </si>
  <si>
    <t>2022-10-27 17:02:27</t>
  </si>
  <si>
    <t>2022-10-27 17:12:50</t>
  </si>
  <si>
    <t>2022-10-31 10:40:52</t>
  </si>
  <si>
    <t>2022-10-31 11:39:53</t>
  </si>
  <si>
    <t>2022-10-31 12:01:20</t>
  </si>
  <si>
    <t>2022-10-31 12:14:31</t>
  </si>
  <si>
    <t>2022-10-31 12:27:57</t>
  </si>
  <si>
    <t>2022-10-31 13:15:30</t>
  </si>
  <si>
    <t>2022-10-31 13:28:01</t>
  </si>
  <si>
    <t>2022-10-31 15:34:07</t>
  </si>
  <si>
    <t>2022-10-31 15:44:48</t>
  </si>
  <si>
    <t>2022-10-31 17:00:57</t>
  </si>
  <si>
    <t>2022-10-31 17:31:17</t>
  </si>
  <si>
    <t>2022-10-28 11:53:01</t>
  </si>
  <si>
    <t>2022-10-28 15:19:53</t>
  </si>
  <si>
    <t>2022-10-28 15:20:45</t>
  </si>
  <si>
    <t>2022-10-28 16:07:04</t>
  </si>
  <si>
    <t>2022-10-28 13:02:10</t>
  </si>
  <si>
    <t>2022-10-28 13:48:11</t>
  </si>
  <si>
    <t>2022-10-28 14:17:50</t>
  </si>
  <si>
    <t>2022-10-28 14:50:20</t>
  </si>
  <si>
    <t>2022-10-28 15:16:17</t>
  </si>
  <si>
    <t>2022-10-28 15:20:31</t>
  </si>
  <si>
    <t>2022-10-28 15:43:40</t>
  </si>
  <si>
    <t>2022-10-28 15:20:39</t>
  </si>
  <si>
    <t>2022-10-28 18:52:18</t>
  </si>
  <si>
    <t>2022-10-29 11:25:26</t>
  </si>
  <si>
    <t>2022-10-29 11:31:47</t>
  </si>
  <si>
    <t>2022-10-29 11:44:34</t>
  </si>
  <si>
    <t>2022-10-29 12:02:18</t>
  </si>
  <si>
    <t>2022-10-29 12:56:58</t>
  </si>
  <si>
    <t>2022-10-29 13:05:24</t>
  </si>
  <si>
    <t>2022-10-29 13:39:16</t>
  </si>
  <si>
    <t>2022-10-29 13:40:45</t>
  </si>
  <si>
    <t>2022-10-29 13:44:19</t>
  </si>
  <si>
    <t>2022-10-29 13:49:06</t>
  </si>
  <si>
    <t>2022-10-29 15:19:31</t>
  </si>
  <si>
    <t>2022-10-29 15:22:18</t>
  </si>
  <si>
    <t>2022-10-29 17:07:17</t>
  </si>
  <si>
    <t>2022-10-31 15:02:13</t>
  </si>
  <si>
    <t>2022-10-31 16:42:20</t>
  </si>
  <si>
    <t>2022-11-01 11:07:09</t>
  </si>
  <si>
    <t>2022-11-01 11:53:08</t>
  </si>
  <si>
    <t>2022-11-01 13:36:55</t>
  </si>
  <si>
    <t>2022-11-02 12:10:29</t>
  </si>
  <si>
    <t>2022-11-02 12:25:42</t>
  </si>
  <si>
    <t>2022-11-02 15:16:31</t>
  </si>
  <si>
    <t>2022-11-02 16:42:12</t>
  </si>
  <si>
    <t>2022-11-01 13:45:14</t>
  </si>
  <si>
    <t>2022-11-01 14:57:56</t>
  </si>
  <si>
    <t>2022-11-01 15:07:56</t>
  </si>
  <si>
    <t>2022-11-01 15:27:10</t>
  </si>
  <si>
    <t>2022-11-01 15:51:10</t>
  </si>
  <si>
    <t>2022-11-01 15:56:45</t>
  </si>
  <si>
    <t>2022-11-01 17:32:54</t>
  </si>
  <si>
    <t>2022-11-01 17:55:13</t>
  </si>
  <si>
    <t>2022-11-01 17:59:49</t>
  </si>
  <si>
    <t>2022-11-01 18:13:53</t>
  </si>
  <si>
    <t>2022-11-01 13:37:03</t>
  </si>
  <si>
    <t>2022-11-01 17:02:16</t>
  </si>
  <si>
    <t>2022-11-01 18:13:55</t>
  </si>
  <si>
    <t>2022-11-01 18:20:21</t>
  </si>
  <si>
    <t>2022-11-02 10:27:24</t>
  </si>
  <si>
    <t>2022-11-02 11:47:12</t>
  </si>
  <si>
    <t>2022-11-02 13:30:58</t>
  </si>
  <si>
    <t>2022-11-02 13:33:40</t>
  </si>
  <si>
    <t>2022-11-02 13:49:16</t>
  </si>
  <si>
    <t>2022-11-02 13:51:14</t>
  </si>
  <si>
    <t>2022-11-02 16:41:22</t>
  </si>
  <si>
    <t>2022-11-02 11:21:36</t>
  </si>
  <si>
    <t>2022-11-02 11:23:45</t>
  </si>
  <si>
    <t>2022-11-02 12:02:54</t>
  </si>
  <si>
    <t>2022-11-02 12:11:25</t>
  </si>
  <si>
    <t>2022-11-02 12:20:37</t>
  </si>
  <si>
    <t>2022-11-02 12:33:49</t>
  </si>
  <si>
    <t>2022-11-02 12:37:13</t>
  </si>
  <si>
    <t>2022-11-02 14:01:45</t>
  </si>
  <si>
    <t>2022-11-02 14:55:50</t>
  </si>
  <si>
    <t>2022-11-02 15:08:45</t>
  </si>
  <si>
    <t>2022-11-02 15:31:56</t>
  </si>
  <si>
    <t>2022-11-02 15:39:13</t>
  </si>
  <si>
    <t>2022-11-02 15:58:12</t>
  </si>
  <si>
    <t>2022-11-02 17:08:53</t>
  </si>
  <si>
    <t>2022-11-03 10:22:13</t>
  </si>
  <si>
    <t>2022-11-03 12:29:58</t>
  </si>
  <si>
    <t>2022-11-03 13:27:24</t>
  </si>
  <si>
    <t>2022-11-03 15:05:01</t>
  </si>
  <si>
    <t>2022-11-03 15:08:51</t>
  </si>
  <si>
    <t>2022-11-03 15:35:22</t>
  </si>
  <si>
    <t>2022-11-03 12:25:18</t>
  </si>
  <si>
    <t>2022-11-03 13:33:07</t>
  </si>
  <si>
    <t>2022-11-03 13:36:09</t>
  </si>
  <si>
    <t>2022-11-03 13:56:19</t>
  </si>
  <si>
    <t>2022-11-03 14:22:04</t>
  </si>
  <si>
    <t>2022-11-03 14:44:37</t>
  </si>
  <si>
    <t>2022-11-03 14:53:06</t>
  </si>
  <si>
    <t>2022-11-03 15:42:19</t>
  </si>
  <si>
    <t>2022-11-03 16:37:48</t>
  </si>
  <si>
    <t>2022-11-03 17:25:40</t>
  </si>
  <si>
    <t>2022-11-03 18:17:15</t>
  </si>
  <si>
    <t>2022-11-03 18:23:38</t>
  </si>
  <si>
    <t>2022-11-04 11:22:35</t>
  </si>
  <si>
    <t>2022-11-04 11:41:50</t>
  </si>
  <si>
    <t>2022-11-04 11:10:56</t>
  </si>
  <si>
    <t>2022-11-04 11:19:18</t>
  </si>
  <si>
    <t>2022-11-04 11:58:59</t>
  </si>
  <si>
    <t>2022-11-04 16:12:08</t>
  </si>
  <si>
    <t>2022-11-04 16:15:08</t>
  </si>
  <si>
    <t>2022-11-04 16:21:37</t>
  </si>
  <si>
    <t>2022-11-04 16:24:58</t>
  </si>
  <si>
    <t>2022-11-04 16:27:11</t>
  </si>
  <si>
    <t>2022-11-04 17:07:55</t>
  </si>
  <si>
    <t>2022-11-04 12:30:42</t>
  </si>
  <si>
    <t>2022-11-04 12:43:10</t>
  </si>
  <si>
    <t>2022-11-04 13:25:46</t>
  </si>
  <si>
    <t>2022-11-04 15:40:54</t>
  </si>
  <si>
    <t>2022-11-04 16:02:43</t>
  </si>
  <si>
    <t>2022-11-04 16:13:27</t>
  </si>
  <si>
    <t>2022-11-05 17:04:41</t>
  </si>
  <si>
    <t>2022-11-05 17:14:10</t>
  </si>
  <si>
    <t>2022-11-05 17:33:54</t>
  </si>
  <si>
    <t>2022-11-05 12:30:56</t>
  </si>
  <si>
    <t>2022-11-05 13:33:30</t>
  </si>
  <si>
    <t>2022-11-05 13:55:54</t>
  </si>
  <si>
    <t>2022-11-05 14:23:15</t>
  </si>
  <si>
    <t>2022-11-05 14:29:31</t>
  </si>
  <si>
    <t>2022-11-05 14:32:09</t>
  </si>
  <si>
    <t>2022-11-05 14:34:03</t>
  </si>
  <si>
    <t>2022-11-05 16:22:21</t>
  </si>
  <si>
    <t>2022-11-05 16:27:08</t>
  </si>
  <si>
    <t>2022-11-05 16:54:19</t>
  </si>
  <si>
    <t>2022-11-05 16:56:47</t>
  </si>
  <si>
    <t>2022-11-07 11:16:43</t>
  </si>
  <si>
    <t>2022-11-07 12:05:44</t>
  </si>
  <si>
    <t>2022-11-07 11:21:57</t>
  </si>
  <si>
    <t>2022-11-07 13:57:40</t>
  </si>
  <si>
    <t>2022-11-07 14:02:25</t>
  </si>
  <si>
    <t>2022-11-07 15:59:36</t>
  </si>
  <si>
    <t>2022-11-07 16:43:08</t>
  </si>
  <si>
    <t>2022-11-08 12:25:20</t>
  </si>
  <si>
    <t>2022-11-08 13:25:15</t>
  </si>
  <si>
    <t>2022-11-08 14:38:35</t>
  </si>
  <si>
    <t>2022-11-08 13:57:41</t>
  </si>
  <si>
    <t>2022-11-08 15:25:42</t>
  </si>
  <si>
    <t>2022-11-08 16:10:12</t>
  </si>
  <si>
    <t>2022-11-08 15:46:20</t>
  </si>
  <si>
    <t>2022-11-08 16:51:14</t>
  </si>
  <si>
    <t>2022-11-08 17:14:33</t>
  </si>
  <si>
    <t>2022-11-08 17:17:24</t>
  </si>
  <si>
    <t>2022-11-08 17:23:02</t>
  </si>
  <si>
    <t>2022-11-08 18:11:08</t>
  </si>
  <si>
    <t>2022-11-09 10:47:26</t>
  </si>
  <si>
    <t>2022-11-09 12:30:50</t>
  </si>
  <si>
    <t>2022-11-09 13:40:15</t>
  </si>
  <si>
    <t>2022-11-09 13:54:36</t>
  </si>
  <si>
    <t>2022-11-09 14:14:50</t>
  </si>
  <si>
    <t>2022-11-09 14:56:52</t>
  </si>
  <si>
    <t>2022-11-09 15:00:37</t>
  </si>
  <si>
    <t>2022-11-09 15:04:22</t>
  </si>
  <si>
    <t>2022-11-09 15:33:20</t>
  </si>
  <si>
    <t>2022-11-09 10:55:23</t>
  </si>
  <si>
    <t>2022-11-09 11:02:54</t>
  </si>
  <si>
    <t>2022-11-09 11:37:52</t>
  </si>
  <si>
    <t>2022-11-09 12:59:48</t>
  </si>
  <si>
    <t>2022-11-09 13:42:13</t>
  </si>
  <si>
    <t>2022-11-09 14:06:00</t>
  </si>
  <si>
    <t>2022-11-09 14:12:11</t>
  </si>
  <si>
    <t>2022-11-09 14:56:51</t>
  </si>
  <si>
    <t>2022-11-09 15:38:41</t>
  </si>
  <si>
    <t>2022-11-09 16:02:39</t>
  </si>
  <si>
    <t>2022-11-09 16:18:26</t>
  </si>
  <si>
    <t>2022-11-09 16:46:19</t>
  </si>
  <si>
    <t>2022-11-10 13:38:04</t>
  </si>
  <si>
    <t>2022-11-10 16:46:03</t>
  </si>
  <si>
    <t>2022-11-10 11:23:07</t>
  </si>
  <si>
    <t>2022-11-10 13:05:59</t>
  </si>
  <si>
    <t>2022-11-10 18:24:01</t>
  </si>
  <si>
    <t>2022-11-10 18:47:44</t>
  </si>
  <si>
    <t>2022-11-10 16:11:33</t>
  </si>
  <si>
    <t>2022-11-11 11:38:20</t>
  </si>
  <si>
    <t>2022-11-11 12:31:19</t>
  </si>
  <si>
    <t>2022-11-11 10:34:42</t>
  </si>
  <si>
    <t>2022-11-11 11:11:32</t>
  </si>
  <si>
    <t>2022-11-11 12:23:27</t>
  </si>
  <si>
    <t>2022-11-11 12:58:28</t>
  </si>
  <si>
    <t>2022-11-12 12:15:53</t>
  </si>
  <si>
    <t>2022-11-12 16:35:10</t>
  </si>
  <si>
    <t>2022-11-14 11:47:41</t>
  </si>
  <si>
    <t>2022-11-14 13:58:14</t>
  </si>
  <si>
    <t>2022-11-14 15:13:05</t>
  </si>
  <si>
    <t>2022-11-14 15:22:58</t>
  </si>
  <si>
    <t>2022-11-14 15:30:55</t>
  </si>
  <si>
    <t>2022-11-11 16:14:36</t>
  </si>
  <si>
    <t>2022-11-11 16:53:18</t>
  </si>
  <si>
    <t>2022-11-11 14:40:26</t>
  </si>
  <si>
    <t>2022-11-11 15:51:02</t>
  </si>
  <si>
    <t>2022-11-11 16:39:57</t>
  </si>
  <si>
    <t>2022-11-11 17:39:50</t>
  </si>
  <si>
    <t>2022-11-12 12:36:26</t>
  </si>
  <si>
    <t>2022-11-12 13:16:03</t>
  </si>
  <si>
    <t>2022-11-12 14:49:50</t>
  </si>
  <si>
    <t>2022-11-14 11:41:20</t>
  </si>
  <si>
    <t>2022-11-14 12:00:09</t>
  </si>
  <si>
    <t>2022-11-14 16:39:03</t>
  </si>
  <si>
    <t>2022-11-15 10:57:52</t>
  </si>
  <si>
    <t>2022-11-15 11:56:24</t>
  </si>
  <si>
    <t>2022-11-15 13:16:52</t>
  </si>
  <si>
    <t>2022-11-15 14:09:38</t>
  </si>
  <si>
    <t>2022-11-15 16:18:11</t>
  </si>
  <si>
    <t>2022-11-15 15:29:42</t>
  </si>
  <si>
    <t>2022-11-15 15:42:44</t>
  </si>
  <si>
    <t>2022-11-15 17:15:36</t>
  </si>
  <si>
    <t>2022-11-16 10:33:12</t>
  </si>
  <si>
    <t>2022-11-16 10:49:33</t>
  </si>
  <si>
    <t>2022-11-16 11:12:33</t>
  </si>
  <si>
    <t>2022-11-16 11:54:32</t>
  </si>
  <si>
    <t>2022-11-16 12:12:07</t>
  </si>
  <si>
    <t>2022-11-16 12:20:27</t>
  </si>
  <si>
    <t>2022-11-16 12:33:52</t>
  </si>
  <si>
    <t>2022-11-16 13:37:29</t>
  </si>
  <si>
    <t>2022-11-16 10:43:23</t>
  </si>
  <si>
    <t>2022-11-16 13:35:48</t>
  </si>
  <si>
    <t>2022-11-16 14:00:41</t>
  </si>
  <si>
    <t>2022-11-16 14:10:34</t>
  </si>
  <si>
    <t>2022-11-16 15:14:42</t>
  </si>
  <si>
    <t>2022-11-16 15:32:08</t>
  </si>
  <si>
    <t>2022-11-16 15:40:03</t>
  </si>
  <si>
    <t>2022-11-16 16:12:30</t>
  </si>
  <si>
    <t>2022-11-16 15:50:58</t>
  </si>
  <si>
    <t>2022-11-16 15:57:49</t>
  </si>
  <si>
    <t>2022-11-16 16:19:51</t>
  </si>
  <si>
    <t>2022-11-16 16:24:35</t>
  </si>
  <si>
    <t>2022-11-16 16:31:11</t>
  </si>
  <si>
    <t>2022-11-17 12:42:19</t>
  </si>
  <si>
    <t>2022-11-17 13:46:20</t>
  </si>
  <si>
    <t>2022-11-17 11:50:47</t>
  </si>
  <si>
    <t>2022-11-17 11:51:37</t>
  </si>
  <si>
    <t>2022-11-17 12:48:11</t>
  </si>
  <si>
    <t>2022-11-17 12:53:12</t>
  </si>
  <si>
    <t>2022-11-17 14:36:01</t>
  </si>
  <si>
    <t>2022-11-17 14:58:18</t>
  </si>
  <si>
    <t>2022-11-17 15:24:08</t>
  </si>
  <si>
    <t>2022-11-17 15:02:15</t>
  </si>
  <si>
    <t>2022-11-17 15:05:05</t>
  </si>
  <si>
    <t>2022-11-17 15:14:23</t>
  </si>
  <si>
    <t>2022-11-17 16:26:21</t>
  </si>
  <si>
    <t>2022-11-17 16:51:35</t>
  </si>
  <si>
    <t>2022-11-17 17:24:18</t>
  </si>
  <si>
    <t>2022-11-17 17:42:08</t>
  </si>
  <si>
    <t>2022-11-18 10:40:12</t>
  </si>
  <si>
    <t>2022-11-18 11:37:35</t>
  </si>
  <si>
    <t>2022-11-18 12:07:21</t>
  </si>
  <si>
    <t>2022-11-18 11:27:32</t>
  </si>
  <si>
    <t>2022-11-18 12:06:56</t>
  </si>
  <si>
    <t>2022-11-18 12:10:48</t>
  </si>
  <si>
    <t>2022-11-18 12:24:52</t>
  </si>
  <si>
    <t>2022-11-18 13:57:21</t>
  </si>
  <si>
    <t>2022-11-18 14:30:34</t>
  </si>
  <si>
    <t>2022-11-18 14:36:34</t>
  </si>
  <si>
    <t>2022-11-18 18:43:02</t>
  </si>
  <si>
    <t>2022-11-18 14:46:01</t>
  </si>
  <si>
    <t>2022-11-18 15:29:43</t>
  </si>
  <si>
    <t>2022-11-18 17:01:42</t>
  </si>
  <si>
    <t>2022-11-19 13:10:35</t>
  </si>
  <si>
    <t>2022-11-19 13:11:43</t>
  </si>
  <si>
    <t>2022-11-19 16:18:43</t>
  </si>
  <si>
    <t>2022-11-19 11:30:11</t>
  </si>
  <si>
    <t>2022-11-19 13:53:05</t>
  </si>
  <si>
    <t>2022-11-19 14:59:34</t>
  </si>
  <si>
    <t>2022-11-19 15:12:51</t>
  </si>
  <si>
    <t>2022-11-21 10:55:34</t>
  </si>
  <si>
    <t>2022-11-21 11:30:10</t>
  </si>
  <si>
    <t>2022-11-21 12:44:05</t>
  </si>
  <si>
    <t>2022-11-21 12:45:00</t>
  </si>
  <si>
    <t>2022-11-21 11:44:06</t>
  </si>
  <si>
    <t>2022-11-21 11:52:41</t>
  </si>
  <si>
    <t>2022-11-21 13:10:51</t>
  </si>
  <si>
    <t>2022-11-21 13:52:43</t>
  </si>
  <si>
    <t>2022-11-21 12:58:27</t>
  </si>
  <si>
    <t>2022-11-21 13:59:04</t>
  </si>
  <si>
    <t>2022-11-21 14:47:32</t>
  </si>
  <si>
    <t>2022-11-21 16:27:47</t>
  </si>
  <si>
    <t>2022-11-21 18:11:07</t>
  </si>
  <si>
    <t>2022-11-22 11:04:07</t>
  </si>
  <si>
    <t>2022-11-22 11:09:06</t>
  </si>
  <si>
    <t>2022-11-22 11:27:55</t>
  </si>
  <si>
    <t>2022-11-22 11:44:41</t>
  </si>
  <si>
    <t>2022-11-22 12:31:49</t>
  </si>
  <si>
    <t>2022-11-22 13:03:46</t>
  </si>
  <si>
    <t>2022-11-22 14:46:08</t>
  </si>
  <si>
    <t>2022-11-22 15:46:34</t>
  </si>
  <si>
    <t>2022-11-22 16:44:00</t>
  </si>
  <si>
    <t>2022-11-22 13:19:03</t>
  </si>
  <si>
    <t>2022-11-22 14:06:34</t>
  </si>
  <si>
    <t>2022-11-22 14:21:43</t>
  </si>
  <si>
    <t>2022-11-22 17:54:45</t>
  </si>
  <si>
    <t>2022-11-24 11:43:04</t>
  </si>
  <si>
    <t>2022-11-24 15:04:20</t>
  </si>
  <si>
    <t>2022-11-25 11:33:18</t>
  </si>
  <si>
    <t>2022-11-25 15:35:12</t>
  </si>
  <si>
    <t>2022-11-25 16:27:25</t>
  </si>
  <si>
    <t>2022-11-24 10:50:07</t>
  </si>
  <si>
    <t>2022-11-24 11:04:34</t>
  </si>
  <si>
    <t>2022-11-24 11:11:31</t>
  </si>
  <si>
    <t>2022-11-24 11:57:40</t>
  </si>
  <si>
    <t>2022-11-24 12:18:27</t>
  </si>
  <si>
    <t>2022-11-24 12:22:09</t>
  </si>
  <si>
    <t>2022-11-24 13:29:49</t>
  </si>
  <si>
    <t>2022-11-24 14:25:10</t>
  </si>
  <si>
    <t>2022-11-24 14:37:51</t>
  </si>
  <si>
    <t>2022-11-24 15:46:25</t>
  </si>
  <si>
    <t>2022-11-24 16:04:05</t>
  </si>
  <si>
    <t>2022-11-24 17:06:34</t>
  </si>
  <si>
    <t>2022-11-24 17:46:08</t>
  </si>
  <si>
    <t>2022-11-24 18:25:46</t>
  </si>
  <si>
    <t>2022-11-24 18:34:46</t>
  </si>
  <si>
    <t>2022-11-25 13:36:07</t>
  </si>
  <si>
    <t>2022-11-25 13:52:25</t>
  </si>
  <si>
    <t>2022-11-25 14:04:41</t>
  </si>
  <si>
    <t>2022-11-25 14:58:40</t>
  </si>
  <si>
    <t>2022-11-25 15:04:20</t>
  </si>
  <si>
    <t>2022-11-25 15:35:34</t>
  </si>
  <si>
    <t>2022-11-26 11:07:03</t>
  </si>
  <si>
    <t>2022-11-26 12:24:54</t>
  </si>
  <si>
    <t>2022-11-26 12:42:41</t>
  </si>
  <si>
    <t>2022-11-26 13:24:16</t>
  </si>
  <si>
    <t>2022-11-26 13:45:56</t>
  </si>
  <si>
    <t>2022-11-26 14:24:24</t>
  </si>
  <si>
    <t>2022-11-26 16:18:53</t>
  </si>
  <si>
    <t>2022-11-26 15:02:14</t>
  </si>
  <si>
    <t>2022-11-26 15:36:14</t>
  </si>
  <si>
    <t>2022-11-26 17:36:27</t>
  </si>
  <si>
    <t>2022-11-26 17:56:35</t>
  </si>
  <si>
    <t>2022-11-28 12:49:09</t>
  </si>
  <si>
    <t>2022-11-28 15:35:59</t>
  </si>
  <si>
    <t>2022-11-28 12:32:55</t>
  </si>
  <si>
    <t>2022-11-28 16:09:54</t>
  </si>
  <si>
    <t>2022-11-28 16:18:47</t>
  </si>
  <si>
    <t>2022-11-28 16:46:00</t>
  </si>
  <si>
    <t>2022-11-29 11:00:04</t>
  </si>
  <si>
    <t>2022-11-29 11:05:22</t>
  </si>
  <si>
    <t>2022-11-29 11:08:25</t>
  </si>
  <si>
    <t>2022-11-29 12:35:36</t>
  </si>
  <si>
    <t>2022-11-29 15:25:41</t>
  </si>
  <si>
    <t>2022-11-29 16:26:26</t>
  </si>
  <si>
    <t>2022-11-29 16:40:50</t>
  </si>
  <si>
    <t>2022-11-29 12:41:01</t>
  </si>
  <si>
    <t>2022-11-30 14:05:41</t>
  </si>
  <si>
    <t>2022-11-30 11:31:43</t>
  </si>
  <si>
    <t>2022-11-30 11:32:48</t>
  </si>
  <si>
    <t>2022-11-30 11:37:21</t>
  </si>
  <si>
    <t>2022-11-30 13:51:14</t>
  </si>
  <si>
    <t>2022-11-30 14:29:27</t>
  </si>
  <si>
    <t>2022-11-30 15:18:11</t>
  </si>
  <si>
    <t>2022-11-30 17:08:33</t>
  </si>
  <si>
    <t>2022-11-30 17:46:05</t>
  </si>
  <si>
    <t>2022-11-30 18:15:36</t>
  </si>
  <si>
    <t>2022-12-01 10:59:37</t>
  </si>
  <si>
    <t>2022-12-01 11:04:13</t>
  </si>
  <si>
    <t>2022-12-01 11:20:13</t>
  </si>
  <si>
    <t>2022-12-01 12:19:18</t>
  </si>
  <si>
    <t>2022-12-01 12:23:56</t>
  </si>
  <si>
    <t>2022-12-01 12:39:42</t>
  </si>
  <si>
    <t>2022-12-01 12:45:28</t>
  </si>
  <si>
    <t>2022-12-01 13:50:58</t>
  </si>
  <si>
    <t>2022-12-01 14:23:21</t>
  </si>
  <si>
    <t>2022-12-01 12:02:43</t>
  </si>
  <si>
    <t>2022-12-01 12:06:22</t>
  </si>
  <si>
    <t>2022-12-01 15:25:17</t>
  </si>
  <si>
    <t>2022-12-02 11:01:42</t>
  </si>
  <si>
    <t>2022-12-02 11:33:06</t>
  </si>
  <si>
    <t>2022-12-02 13:09:59</t>
  </si>
  <si>
    <t>2022-12-02 13:16:18</t>
  </si>
  <si>
    <t>2022-12-02 14:22:14</t>
  </si>
  <si>
    <t>2022-12-02 16:29:40</t>
  </si>
  <si>
    <t>2022-12-02 16:40:40</t>
  </si>
  <si>
    <t>2022-12-02 16:43:03</t>
  </si>
  <si>
    <t>2022-12-02 16:45:17</t>
  </si>
  <si>
    <t>2022-12-05 13:18:51</t>
  </si>
  <si>
    <t>2022-12-05 14:17:39</t>
  </si>
  <si>
    <t>2022-12-03 14:13:15</t>
  </si>
  <si>
    <t>2022-12-03 16:54:17</t>
  </si>
  <si>
    <t>2022-12-03 17:11:40</t>
  </si>
  <si>
    <t>2022-12-05 13:13:19</t>
  </si>
  <si>
    <t>2022-12-05 13:15:08</t>
  </si>
  <si>
    <t>2022-12-05 13:16:53</t>
  </si>
  <si>
    <t>2022-12-05 14:28:34</t>
  </si>
  <si>
    <t>2022-12-05 14:42:43</t>
  </si>
  <si>
    <t>2022-12-05 15:13:30</t>
  </si>
  <si>
    <t>2022-12-05 17:08:27</t>
  </si>
  <si>
    <t>2022-12-06 10:30:39</t>
  </si>
  <si>
    <t>2022-12-06 12:57:22</t>
  </si>
  <si>
    <t>2022-12-06 13:05:05</t>
  </si>
  <si>
    <t>2022-12-06 13:26:15</t>
  </si>
  <si>
    <t>2022-12-06 14:19:34</t>
  </si>
  <si>
    <t>2022-12-06 14:25:22</t>
  </si>
  <si>
    <t>2022-12-06 17:43:25</t>
  </si>
  <si>
    <t>2022-12-07 10:24:50</t>
  </si>
  <si>
    <t>2022-12-07 11:16:27</t>
  </si>
  <si>
    <t>2022-12-07 11:20:14</t>
  </si>
  <si>
    <t>2022-12-07 11:41:00</t>
  </si>
  <si>
    <t>2022-12-07 13:13:27</t>
  </si>
  <si>
    <t>2022-12-07 14:36:50</t>
  </si>
  <si>
    <t>2022-12-07 14:40:41</t>
  </si>
  <si>
    <t>2022-12-07 15:15:31</t>
  </si>
  <si>
    <t>2022-12-07 15:59:30</t>
  </si>
  <si>
    <t>2022-12-07 16:13:58</t>
  </si>
  <si>
    <t>2022-12-07 16:28:44</t>
  </si>
  <si>
    <t>2022-12-07 16:50:36</t>
  </si>
  <si>
    <t>2022-12-07 10:25:46</t>
  </si>
  <si>
    <t>2022-12-07 11:15:11</t>
  </si>
  <si>
    <t>2022-12-07 11:43:50</t>
  </si>
  <si>
    <t>2022-12-07 13:12:29</t>
  </si>
  <si>
    <t>2022-12-08 11:43:21</t>
  </si>
  <si>
    <t>2022-12-08 11:44:28</t>
  </si>
  <si>
    <t>2022-12-08 12:01:19</t>
  </si>
  <si>
    <t>2022-12-08 12:14:18</t>
  </si>
  <si>
    <t>2022-12-08 13:57:03</t>
  </si>
  <si>
    <t>2022-12-08 14:01:38</t>
  </si>
  <si>
    <t>2022-12-08 14:10:45</t>
  </si>
  <si>
    <t>2022-12-08 14:31:30</t>
  </si>
  <si>
    <t>2022-12-08 14:36:21</t>
  </si>
  <si>
    <t>2022-12-08 12:28:24</t>
  </si>
  <si>
    <t>2022-12-08 12:41:13</t>
  </si>
  <si>
    <t>2022-12-08 14:37:47</t>
  </si>
  <si>
    <t>2022-12-08 14:45:12</t>
  </si>
  <si>
    <t>2022-12-08 15:44:55</t>
  </si>
  <si>
    <t>2022-12-08 15:55:04</t>
  </si>
  <si>
    <t>2022-12-08 16:06:39</t>
  </si>
  <si>
    <t>2022-12-08 16:01:28</t>
  </si>
  <si>
    <t>2022-12-08 16:14:42</t>
  </si>
  <si>
    <t>2022-12-08 16:58:03</t>
  </si>
  <si>
    <t>2022-12-08 17:20:16</t>
  </si>
  <si>
    <t>2022-12-08 17:30:29</t>
  </si>
  <si>
    <t>2022-12-08 17:49:21</t>
  </si>
  <si>
    <t>2022-12-09 10:19:04</t>
  </si>
  <si>
    <t>2022-12-09 12:42:32</t>
  </si>
  <si>
    <t>2022-12-09 11:16:47</t>
  </si>
  <si>
    <t>2022-12-09 12:40:22</t>
  </si>
  <si>
    <t>2022-12-09 12:41:49</t>
  </si>
  <si>
    <t>2022-12-09 12:53:07</t>
  </si>
  <si>
    <t>2022-12-09 13:04:41</t>
  </si>
  <si>
    <t>2022-12-09 13:10:40</t>
  </si>
  <si>
    <t>2022-12-09 13:24:54</t>
  </si>
  <si>
    <t>2022-12-09 13:45:10</t>
  </si>
  <si>
    <t>2022-12-09 13:45:57</t>
  </si>
  <si>
    <t>2022-12-09 15:39:38</t>
  </si>
  <si>
    <t>2022-12-09 15:43:40</t>
  </si>
  <si>
    <t>2022-12-09 15:47:09</t>
  </si>
  <si>
    <t>2022-12-09 15:50:48</t>
  </si>
  <si>
    <t>2022-12-09 15:18:18</t>
  </si>
  <si>
    <t>2022-12-09 16:37:36</t>
  </si>
  <si>
    <t>2022-12-09 16:40:29</t>
  </si>
  <si>
    <t>2022-12-09 16:46:04</t>
  </si>
  <si>
    <t>2022-12-09 17:21:43</t>
  </si>
  <si>
    <t>2022-12-09 17:22:46</t>
  </si>
  <si>
    <t>2022-12-10 13:37:32</t>
  </si>
  <si>
    <t>2022-12-10 13:42:19</t>
  </si>
  <si>
    <t>2022-12-10 13:53:03</t>
  </si>
  <si>
    <t>2022-12-10 15:02:34</t>
  </si>
  <si>
    <t>2022-12-10 15:07:50</t>
  </si>
  <si>
    <t>2022-12-10 15:30:32</t>
  </si>
  <si>
    <t>2022-12-10 17:09:02</t>
  </si>
  <si>
    <t>2022-12-10 17:10:06</t>
  </si>
  <si>
    <t>2022-12-10 17:31:01</t>
  </si>
  <si>
    <t>2022-12-10 17:41:21</t>
  </si>
  <si>
    <t>2022-12-10 13:01:05</t>
  </si>
  <si>
    <t>2022-12-10 13:04:56</t>
  </si>
  <si>
    <t>2022-12-10 13:16:16</t>
  </si>
  <si>
    <t>2022-12-10 15:12:12</t>
  </si>
  <si>
    <t>2022-12-10 15:54:57</t>
  </si>
  <si>
    <t>2022-12-12 10:58:21</t>
  </si>
  <si>
    <t>2022-12-12 11:18:10</t>
  </si>
  <si>
    <t>2022-12-12 12:51:18</t>
  </si>
  <si>
    <t>2022-12-12 13:02:01</t>
  </si>
  <si>
    <t>2022-12-12 13:04:26</t>
  </si>
  <si>
    <t>2022-12-12 13:07:37</t>
  </si>
  <si>
    <t>2022-12-12 13:57:28</t>
  </si>
  <si>
    <t>2022-12-12 14:19:45</t>
  </si>
  <si>
    <t>2022-12-12 14:24:02</t>
  </si>
  <si>
    <t>2022-12-12 14:48:20</t>
  </si>
  <si>
    <t>2022-12-12 17:26:11</t>
  </si>
  <si>
    <t>2022-12-12 17:45:04</t>
  </si>
  <si>
    <t>2022-12-12 10:37:00</t>
  </si>
  <si>
    <t>2022-12-12 14:14:20</t>
  </si>
  <si>
    <t>2022-12-12 14:35:37</t>
  </si>
  <si>
    <t>2022-12-12 13:20:40</t>
  </si>
  <si>
    <t>2022-12-12 13:23:59</t>
  </si>
  <si>
    <t>2022-12-12 13:30:58</t>
  </si>
  <si>
    <t>2022-12-12 16:57:41</t>
  </si>
  <si>
    <t>2022-12-13 12:59:05</t>
  </si>
  <si>
    <t>2022-12-13 13:11:18</t>
  </si>
  <si>
    <t>2022-12-13 13:49:18</t>
  </si>
  <si>
    <t>2022-12-13 15:02:08</t>
  </si>
  <si>
    <t>2022-12-13 15:42:58</t>
  </si>
  <si>
    <t>2022-12-13 13:27:52</t>
  </si>
  <si>
    <t>2022-12-13 13:36:46</t>
  </si>
  <si>
    <t>2022-12-13 13:43:14</t>
  </si>
  <si>
    <t>2022-12-13 14:01:29</t>
  </si>
  <si>
    <t>2022-12-14 11:25:16</t>
  </si>
  <si>
    <t>2022-12-14 12:07:17</t>
  </si>
  <si>
    <t>2022-12-14 12:42:57</t>
  </si>
  <si>
    <t>2022-12-13 14:53:45</t>
  </si>
  <si>
    <t>2022-12-14 12:26:05</t>
  </si>
  <si>
    <t>2022-12-14 12:49:27</t>
  </si>
  <si>
    <t>2022-12-14 14:24:40</t>
  </si>
  <si>
    <t>2022-12-14 14:44:03</t>
  </si>
  <si>
    <t>2022-12-14 15:20:00</t>
  </si>
  <si>
    <t>2022-12-14 14:43:18</t>
  </si>
  <si>
    <t>2022-12-14 17:30:24</t>
  </si>
  <si>
    <t>2022-12-14 18:10:30</t>
  </si>
  <si>
    <t>2022-12-14 18:11:41</t>
  </si>
  <si>
    <t>2022-12-14 16:01:47</t>
  </si>
  <si>
    <t>2022-12-15 10:35:18</t>
  </si>
  <si>
    <t>2022-12-15 16:07:23</t>
  </si>
  <si>
    <t>2022-12-15 16:26:11</t>
  </si>
  <si>
    <t>2022-12-15 16:30:52</t>
  </si>
  <si>
    <t>2022-12-15 16:59:05</t>
  </si>
  <si>
    <t>2022-12-15 17:05:01</t>
  </si>
  <si>
    <t>2022-12-15 18:35:41</t>
  </si>
  <si>
    <t>2022-12-15 18:42:16</t>
  </si>
  <si>
    <t>2022-12-15 11:09:28</t>
  </si>
  <si>
    <t>2022-12-15 12:01:21</t>
  </si>
  <si>
    <t>2022-12-15 16:26:32</t>
  </si>
  <si>
    <t>2022-12-15 16:51:13</t>
  </si>
  <si>
    <t>2022-12-15 17:06:32</t>
  </si>
  <si>
    <t>2022-12-15 17:08:31</t>
  </si>
  <si>
    <t>2022-12-16 10:44:17</t>
  </si>
  <si>
    <t>2022-12-16 11:12:57</t>
  </si>
  <si>
    <t>2022-12-16 11:51:34</t>
  </si>
  <si>
    <t>2022-12-16 12:44:23</t>
  </si>
  <si>
    <t>2022-12-16 13:42:59</t>
  </si>
  <si>
    <t>2022-12-16 14:25:59</t>
  </si>
  <si>
    <t>2022-12-16 14:30:09</t>
  </si>
  <si>
    <t>2022-12-16 15:01:51</t>
  </si>
  <si>
    <t>2022-12-16 15:37:31</t>
  </si>
  <si>
    <t>2022-12-17 11:52:19</t>
  </si>
  <si>
    <t>2022-12-17 14:42:37</t>
  </si>
  <si>
    <t>2022-12-17 15:01:21</t>
  </si>
  <si>
    <t>2022-12-19 10:45:06</t>
  </si>
  <si>
    <t>2022-12-19 11:40:02</t>
  </si>
  <si>
    <t>2022-12-19 12:59:53</t>
  </si>
  <si>
    <t>2022-12-19 11:33:49</t>
  </si>
  <si>
    <t>2022-12-19 12:13:14</t>
  </si>
  <si>
    <t>2022-12-19 13:25:01</t>
  </si>
  <si>
    <t>2022-12-19 16:30:49</t>
  </si>
  <si>
    <t>2022-12-19 17:53:17</t>
  </si>
  <si>
    <t>2022-12-19 17:56:26</t>
  </si>
  <si>
    <t>2022-12-19 16:03:38</t>
  </si>
  <si>
    <t>2022-12-19 16:09:35</t>
  </si>
  <si>
    <t>2022-12-20 12:44:55</t>
  </si>
  <si>
    <t>2022-12-20 13:06:47</t>
  </si>
  <si>
    <t>2022-12-20 15:46:12</t>
  </si>
  <si>
    <t>2022-12-20 16:53:47</t>
  </si>
  <si>
    <t>2022-12-20 17:33:51</t>
  </si>
  <si>
    <t>2022-12-20 14:05:36</t>
  </si>
  <si>
    <t>2022-12-20 16:54:29</t>
  </si>
  <si>
    <t>2022-12-20 18:21:06</t>
  </si>
  <si>
    <t>2022-12-21 11:38:12</t>
  </si>
  <si>
    <t>2022-12-21 15:32:18</t>
  </si>
  <si>
    <t>2022-12-21 12:54:30</t>
  </si>
  <si>
    <t>2022-12-21 14:47:00</t>
  </si>
  <si>
    <t>2022-12-21 15:03:13</t>
  </si>
  <si>
    <t>2022-12-21 16:18:55</t>
  </si>
  <si>
    <t>2022-12-21 13:46:04</t>
  </si>
  <si>
    <t>2022-12-22 10:20:39</t>
  </si>
  <si>
    <t>2022-12-22 10:39:39</t>
  </si>
  <si>
    <t>2022-12-22 12:01:58</t>
  </si>
  <si>
    <t>2022-12-22 12:32:31</t>
  </si>
  <si>
    <t>2022-12-22 13:15:54</t>
  </si>
  <si>
    <t>2022-12-22 15:16:33</t>
  </si>
  <si>
    <t>2022-12-22 12:02:41</t>
  </si>
  <si>
    <t>2022-12-22 16:36:18</t>
  </si>
  <si>
    <t>2022-12-22 18:37:36</t>
  </si>
  <si>
    <t>2022-12-22 15:40:10</t>
  </si>
  <si>
    <t>2022-12-23 10:46:14</t>
  </si>
  <si>
    <t>2022-12-23 12:08:37</t>
  </si>
  <si>
    <t>2022-12-23 12:48:34</t>
  </si>
  <si>
    <t>2022-12-23 10:50:06</t>
  </si>
  <si>
    <t>2022-12-23 13:21:59</t>
  </si>
  <si>
    <t>2022-12-23 16:17:41</t>
  </si>
  <si>
    <t>2022-12-23 16:59:44</t>
  </si>
  <si>
    <t>2022-12-23 17:00:56</t>
  </si>
  <si>
    <t>2022-12-23 17:17:02</t>
  </si>
  <si>
    <t>2022-12-23 17:25:26</t>
  </si>
  <si>
    <t>2022-12-23 17:46:17</t>
  </si>
  <si>
    <t>2022-12-24 12:44:12</t>
  </si>
  <si>
    <t>2022-12-24 13:03:50</t>
  </si>
  <si>
    <t>2022-12-24 12:45:56</t>
  </si>
  <si>
    <t>2022-12-24 14:43:04</t>
  </si>
  <si>
    <t>2022-12-24 14:50:39</t>
  </si>
  <si>
    <t>2022-12-24 14:59:45</t>
  </si>
  <si>
    <t>2022-12-24 15:05:51</t>
  </si>
  <si>
    <t>2022-12-24 16:04:37</t>
  </si>
  <si>
    <t>2022-12-24 16:05:20</t>
  </si>
  <si>
    <t>2022-12-24 17:21:45</t>
  </si>
  <si>
    <t>2022-12-24 17:56:44</t>
  </si>
  <si>
    <t>2022-12-26 11:44:32</t>
  </si>
  <si>
    <t>2022-12-26 11:53:06</t>
  </si>
  <si>
    <t>2022-12-26 14:16:05</t>
  </si>
  <si>
    <t>2022-12-26 16:04:36</t>
  </si>
  <si>
    <t>2022-12-26 10:50:17</t>
  </si>
  <si>
    <t>2022-12-26 17:57:39</t>
  </si>
  <si>
    <t>2022-12-27 17:03:34</t>
  </si>
  <si>
    <t>2022-12-27 12:13:26</t>
  </si>
  <si>
    <t>2022-12-27 14:40:19</t>
  </si>
  <si>
    <t>2022-12-27 14:50:02</t>
  </si>
  <si>
    <t>2022-12-27 14:55:22</t>
  </si>
  <si>
    <t>2022-12-27 15:31:52</t>
  </si>
  <si>
    <t>2022-12-28 12:36:25</t>
  </si>
  <si>
    <t>2022-12-28 14:55:31</t>
  </si>
  <si>
    <t>2022-12-28 14:26:48</t>
  </si>
  <si>
    <t>2022-12-28 14:27:43</t>
  </si>
  <si>
    <t>2022-12-29 13:18:08</t>
  </si>
  <si>
    <t>2022-12-29 15:41:09</t>
  </si>
  <si>
    <t>2022-12-29 12:59:34</t>
  </si>
  <si>
    <t>2022-12-29 13:49:54</t>
  </si>
  <si>
    <t>2023-01-03 12:27:13</t>
  </si>
  <si>
    <t>2023-01-03 13:10:19</t>
  </si>
  <si>
    <t>2023-01-03 15:03:37</t>
  </si>
  <si>
    <t>2023-01-03 15:48:10</t>
  </si>
  <si>
    <t>2023-01-03 15:51:23</t>
  </si>
  <si>
    <t>2023-01-03 16:53:47</t>
  </si>
  <si>
    <t>2023-01-03 17:31:52</t>
  </si>
  <si>
    <t>2023-01-03 18:51:50</t>
  </si>
  <si>
    <t>2023-01-03 14:33:16</t>
  </si>
  <si>
    <t>2023-01-03 16:04:13</t>
  </si>
  <si>
    <t>2023-01-04 10:48:43</t>
  </si>
  <si>
    <t>2023-01-04 11:44:59</t>
  </si>
  <si>
    <t>2023-01-04 12:23:41</t>
  </si>
  <si>
    <t>2023-01-04 12:42:11</t>
  </si>
  <si>
    <t>2023-01-04 13:09:49</t>
  </si>
  <si>
    <t>2023-01-04 10:31:11</t>
  </si>
  <si>
    <t>2023-01-04 12:04:45</t>
  </si>
  <si>
    <t>2023-01-04 13:47:47</t>
  </si>
  <si>
    <t>2023-01-04 15:03:29</t>
  </si>
  <si>
    <t>2023-01-04 15:49:03</t>
  </si>
  <si>
    <t>2023-01-04 15:55:04</t>
  </si>
  <si>
    <t>2023-01-04 16:23:19</t>
  </si>
  <si>
    <t>2023-01-04 16:24:52</t>
  </si>
  <si>
    <t>2023-01-04 17:00:41</t>
  </si>
  <si>
    <t>2023-01-05 11:23:52</t>
  </si>
  <si>
    <t>2023-01-05 12:21:16</t>
  </si>
  <si>
    <t>2023-01-05 12:34:29</t>
  </si>
  <si>
    <t>2023-01-05 12:36:19</t>
  </si>
  <si>
    <t>2023-01-05 12:37:39</t>
  </si>
  <si>
    <t>2023-01-05 12:44:33</t>
  </si>
  <si>
    <t>2023-01-05 13:46:50</t>
  </si>
  <si>
    <t>2023-01-05 13:50:09</t>
  </si>
  <si>
    <t>2023-01-05 14:07:37</t>
  </si>
  <si>
    <t>2023-01-05 16:42:36</t>
  </si>
  <si>
    <t>2023-01-05 18:30:39</t>
  </si>
  <si>
    <t>2023-01-05 18:32:38</t>
  </si>
  <si>
    <t>2023-01-05 11:27:26</t>
  </si>
  <si>
    <t>2023-01-05 11:41:10</t>
  </si>
  <si>
    <t>2023-01-09 10:18:15</t>
  </si>
  <si>
    <t>2023-01-09 11:12:03</t>
  </si>
  <si>
    <t>2023-01-09 11:25:10</t>
  </si>
  <si>
    <t>2023-01-09 11:54:07</t>
  </si>
  <si>
    <t>2023-01-09 12:07:50</t>
  </si>
  <si>
    <t>2023-01-09 12:16:40</t>
  </si>
  <si>
    <t>2023-01-09 12:27:30</t>
  </si>
  <si>
    <t>2023-01-09 12:43:11</t>
  </si>
  <si>
    <t>2023-01-09 12:57:10</t>
  </si>
  <si>
    <t>2023-01-09 13:19:43</t>
  </si>
  <si>
    <t>2023-01-09 13:21:01</t>
  </si>
  <si>
    <t>2023-01-09 14:21:55</t>
  </si>
  <si>
    <t>2023-01-09 14:49:24</t>
  </si>
  <si>
    <t>2023-01-09 13:00:47</t>
  </si>
  <si>
    <t>2023-01-09 13:10:34</t>
  </si>
  <si>
    <t>2023-01-09 15:03:04</t>
  </si>
  <si>
    <t>2023-01-09 15:09:59</t>
  </si>
  <si>
    <t>2023-01-09 16:39:58</t>
  </si>
  <si>
    <t>2023-01-09 18:38:43</t>
  </si>
  <si>
    <t>2023-01-09 17:45:08</t>
  </si>
  <si>
    <t>2023-01-09 17:49:23</t>
  </si>
  <si>
    <t>2023-01-10 11:03:24</t>
  </si>
  <si>
    <t>2023-01-10 13:34:56</t>
  </si>
  <si>
    <t>2023-01-10 13:44:28</t>
  </si>
  <si>
    <t>2023-01-10 13:50:59</t>
  </si>
  <si>
    <t>2023-01-10 13:53:48</t>
  </si>
  <si>
    <t>2023-01-10 14:41:55</t>
  </si>
  <si>
    <t>2023-01-10 18:25:57</t>
  </si>
  <si>
    <t>2023-01-10 15:04:37</t>
  </si>
  <si>
    <t>2023-01-11 11:16:41</t>
  </si>
  <si>
    <t>2023-01-11 12:37:14</t>
  </si>
  <si>
    <t>2023-01-11 13:34:36</t>
  </si>
  <si>
    <t>2023-01-11 12:29:26</t>
  </si>
  <si>
    <t>2023-01-11 11:51:40</t>
  </si>
  <si>
    <t>2023-01-11 13:54:49</t>
  </si>
  <si>
    <t>2023-01-11 14:44:27</t>
  </si>
  <si>
    <t>2023-01-11 16:27:54</t>
  </si>
  <si>
    <t>2023-01-11 16:38:03</t>
  </si>
  <si>
    <t>2023-01-11 16:52:32</t>
  </si>
  <si>
    <t>2023-01-11 17:19:26</t>
  </si>
  <si>
    <t>2023-01-11 17:55:55</t>
  </si>
  <si>
    <t>2023-01-12 10:43:49</t>
  </si>
  <si>
    <t>2023-01-12 12:43:28</t>
  </si>
  <si>
    <t>2023-01-12 12:45:37</t>
  </si>
  <si>
    <t>2023-01-12 12:47:55</t>
  </si>
  <si>
    <t>2023-01-12 11:44:08</t>
  </si>
  <si>
    <t>2023-01-12 12:49:20</t>
  </si>
  <si>
    <t>2023-01-12 14:48:42</t>
  </si>
  <si>
    <t>2023-01-12 15:18:04</t>
  </si>
  <si>
    <t>2023-01-12 11:29:35</t>
  </si>
  <si>
    <t>2023-01-12 13:32:59</t>
  </si>
  <si>
    <t>2023-01-12 14:03:54</t>
  </si>
  <si>
    <t>2023-01-12 14:08:00</t>
  </si>
  <si>
    <t>2023-01-12 14:12:56</t>
  </si>
  <si>
    <t>2023-01-12 15:35:02</t>
  </si>
  <si>
    <t>2023-01-12 16:24:06</t>
  </si>
  <si>
    <t>2023-01-12 16:27:18</t>
  </si>
  <si>
    <t>2023-01-12 17:04:43</t>
  </si>
  <si>
    <t>2023-01-12 18:16:32</t>
  </si>
  <si>
    <t>2023-01-12 15:29:27</t>
  </si>
  <si>
    <t>2023-01-12 16:17:20</t>
  </si>
  <si>
    <t>2023-01-12 16:44:18</t>
  </si>
  <si>
    <t>2023-01-12 17:54:46</t>
  </si>
  <si>
    <t>2023-01-12 18:31:54</t>
  </si>
  <si>
    <t>2023-01-12 15:52:44</t>
  </si>
  <si>
    <t>2023-01-12 17:16:42</t>
  </si>
  <si>
    <t>2023-01-13 10:15:59</t>
  </si>
  <si>
    <t>2023-01-13 11:31:33</t>
  </si>
  <si>
    <t>2023-01-13 11:33:56</t>
  </si>
  <si>
    <t>2023-01-13 13:55:54</t>
  </si>
  <si>
    <t>2023-01-13 11:50:13</t>
  </si>
  <si>
    <t>2023-01-13 12:35:40</t>
  </si>
  <si>
    <t>2023-01-13 12:42:04</t>
  </si>
  <si>
    <t>2023-01-13 13:56:27</t>
  </si>
  <si>
    <t>2023-01-13 14:33:37</t>
  </si>
  <si>
    <t>2023-01-13 14:50:19</t>
  </si>
  <si>
    <t>2023-01-13 16:23:26</t>
  </si>
  <si>
    <t>2023-01-13 16:24:49</t>
  </si>
  <si>
    <t>2023-01-13 18:06:18</t>
  </si>
  <si>
    <t>2023-01-13 18:42:59</t>
  </si>
  <si>
    <t>2023-01-13 16:21:00</t>
  </si>
  <si>
    <t>2023-01-14 15:00:40</t>
  </si>
  <si>
    <t>2023-01-14 15:21:52</t>
  </si>
  <si>
    <t>2023-01-14 16:34:23</t>
  </si>
  <si>
    <t>2023-01-14 11:29:18</t>
  </si>
  <si>
    <t>2023-01-14 11:32:33</t>
  </si>
  <si>
    <t>2023-01-14 11:34:43</t>
  </si>
  <si>
    <t>2023-01-14 11:35:20</t>
  </si>
  <si>
    <t>2023-01-14 14:33:18</t>
  </si>
  <si>
    <t>2023-01-14 14:49:24</t>
  </si>
  <si>
    <t>2023-01-14 15:24:57</t>
  </si>
  <si>
    <t>2023-01-14 16:01:29</t>
  </si>
  <si>
    <t>2023-01-14 16:22:33</t>
  </si>
  <si>
    <t>2023-01-14 16:40:35</t>
  </si>
  <si>
    <t>2023-01-14 18:02:54</t>
  </si>
  <si>
    <t>2023-01-16 10:12:38</t>
  </si>
  <si>
    <t>2023-01-16 10:23:23</t>
  </si>
  <si>
    <t>2023-01-16 10:27:01</t>
  </si>
  <si>
    <t>2023-01-16 11:18:20</t>
  </si>
  <si>
    <t>2023-01-16 14:13:57</t>
  </si>
  <si>
    <t>2023-01-16 10:48:19</t>
  </si>
  <si>
    <t>2023-01-16 12:15:19</t>
  </si>
  <si>
    <t>2023-01-16 12:36:00</t>
  </si>
  <si>
    <t>2023-01-16 12:45:42</t>
  </si>
  <si>
    <t>2023-01-16 13:01:59</t>
  </si>
  <si>
    <t>2023-01-16 13:31:58</t>
  </si>
  <si>
    <t>2023-01-16 13:49:02</t>
  </si>
  <si>
    <t>2023-01-16 14:05:26</t>
  </si>
  <si>
    <t>2023-01-16 14:49:08</t>
  </si>
  <si>
    <t>2023-01-16 15:00:33</t>
  </si>
  <si>
    <t>2023-01-16 15:31:29</t>
  </si>
  <si>
    <t>2023-01-16 15:42:20</t>
  </si>
  <si>
    <t>2023-01-16 17:36:52</t>
  </si>
  <si>
    <t>2023-01-17 11:16:40</t>
  </si>
  <si>
    <t>2023-01-17 11:49:25</t>
  </si>
  <si>
    <t>2023-01-17 12:41:37</t>
  </si>
  <si>
    <t>2023-01-17 13:28:07</t>
  </si>
  <si>
    <t>2023-01-17 16:34:08</t>
  </si>
  <si>
    <t>2023-01-17 11:44:37</t>
  </si>
  <si>
    <t>2023-01-17 12:41:20</t>
  </si>
  <si>
    <t>2023-01-17 14:31:04</t>
  </si>
  <si>
    <t>2023-01-17 15:02:08</t>
  </si>
  <si>
    <t>2023-01-17 15:54:32</t>
  </si>
  <si>
    <t>2023-01-17 16:21:13</t>
  </si>
  <si>
    <t>2023-01-17 12:38:17</t>
  </si>
  <si>
    <t>2023-01-17 12:43:22</t>
  </si>
  <si>
    <t>2023-01-17 13:03:35</t>
  </si>
  <si>
    <t>2023-01-17 13:11:46</t>
  </si>
  <si>
    <t>2023-01-17 17:47:32</t>
  </si>
  <si>
    <t>2023-01-17 17:48:26</t>
  </si>
  <si>
    <t>2023-01-17 17:48:57</t>
  </si>
  <si>
    <t>2023-01-17 17:50:01</t>
  </si>
  <si>
    <t>2023-01-17 17:58:16</t>
  </si>
  <si>
    <t>2023-01-17 18:31:45</t>
  </si>
  <si>
    <t>2023-01-17 18:48:44</t>
  </si>
  <si>
    <t>2023-01-17 18:24:53</t>
  </si>
  <si>
    <t>2023-01-18 10:52:42</t>
  </si>
  <si>
    <t>2023-01-18 12:23:48</t>
  </si>
  <si>
    <t>2023-01-18 16:17:08</t>
  </si>
  <si>
    <t>2023-01-18 12:34:20</t>
  </si>
  <si>
    <t>2023-01-18 12:36:57</t>
  </si>
  <si>
    <t>2023-01-18 13:01:38</t>
  </si>
  <si>
    <t>2023-01-18 13:15:35</t>
  </si>
  <si>
    <t>2023-01-18 13:16:54</t>
  </si>
  <si>
    <t>2023-01-18 13:31:33</t>
  </si>
  <si>
    <t>2023-01-18 13:49:59</t>
  </si>
  <si>
    <t>2023-01-18 14:22:09</t>
  </si>
  <si>
    <t>2023-01-18 15:32:46</t>
  </si>
  <si>
    <t>2023-01-18 16:06:40</t>
  </si>
  <si>
    <t>2023-01-18 14:20:51</t>
  </si>
  <si>
    <t>2023-01-18 16:05:17</t>
  </si>
  <si>
    <t>2023-01-18 17:12:11</t>
  </si>
  <si>
    <t>2023-01-18 17:15:41</t>
  </si>
  <si>
    <t>2023-01-18 18:13:05</t>
  </si>
  <si>
    <t>2023-01-18 17:14:37</t>
  </si>
  <si>
    <t>2023-01-19 10:43:04</t>
  </si>
  <si>
    <t>2023-01-19 11:49:57</t>
  </si>
  <si>
    <t>2023-01-19 12:16:53</t>
  </si>
  <si>
    <t>2023-01-19 13:34:46</t>
  </si>
  <si>
    <t>2023-01-19 13:59:30</t>
  </si>
  <si>
    <t>2023-01-19 14:57:58</t>
  </si>
  <si>
    <t>2023-01-19 16:01:51</t>
  </si>
  <si>
    <t>2023-01-19 10:51:33</t>
  </si>
  <si>
    <t>2023-01-19 14:28:26</t>
  </si>
  <si>
    <t>2023-01-19 15:02:20</t>
  </si>
  <si>
    <t>2023-01-19 15:06:38</t>
  </si>
  <si>
    <t>2023-01-19 15:34:52</t>
  </si>
  <si>
    <t>2023-01-19 17:29:17</t>
  </si>
  <si>
    <t>2023-01-19 18:35:19</t>
  </si>
  <si>
    <t>2023-01-19 18:41:34</t>
  </si>
  <si>
    <t>2023-01-20 11:03:20</t>
  </si>
  <si>
    <t>2023-01-20 11:50:11</t>
  </si>
  <si>
    <t>2023-01-20 12:15:32</t>
  </si>
  <si>
    <t>2023-01-20 12:21:28</t>
  </si>
  <si>
    <t>2023-01-20 17:12:18</t>
  </si>
  <si>
    <t>2023-01-20 12:49:26</t>
  </si>
  <si>
    <t>2023-01-20 12:57:35</t>
  </si>
  <si>
    <t>2023-01-20 15:50:14</t>
  </si>
  <si>
    <t>2023-01-21 11:24:25</t>
  </si>
  <si>
    <t>2023-01-21 11:55:28</t>
  </si>
  <si>
    <t>2023-01-21 12:57:09</t>
  </si>
  <si>
    <t>2023-01-21 13:43:09</t>
  </si>
  <si>
    <t>2023-01-21 13:48:00</t>
  </si>
  <si>
    <t>2023-01-21 14:05:48</t>
  </si>
  <si>
    <t>2023-01-21 16:07:45</t>
  </si>
  <si>
    <t>2023-01-21 16:13:08</t>
  </si>
  <si>
    <t>2023-01-21 16:20:57</t>
  </si>
  <si>
    <t>2023-01-21 16:36:41</t>
  </si>
  <si>
    <t>2023-01-21 17:40:22</t>
  </si>
  <si>
    <t>2023-01-21 13:02:26</t>
  </si>
  <si>
    <t>2023-01-21 13:08:28</t>
  </si>
  <si>
    <t>2023-01-21 13:12:20</t>
  </si>
  <si>
    <t>2023-01-21 13:55:16</t>
  </si>
  <si>
    <t>2023-01-21 14:23:28</t>
  </si>
  <si>
    <t>2023-01-21 14:31:25</t>
  </si>
  <si>
    <t>2023-01-21 14:49:56</t>
  </si>
  <si>
    <t>2023-01-21 14:57:01</t>
  </si>
  <si>
    <t>2023-01-21 16:47:51</t>
  </si>
  <si>
    <t>2023-01-23 11:07:37</t>
  </si>
  <si>
    <t>2023-01-23 14:40:02</t>
  </si>
  <si>
    <t>2023-01-23 17:04:56</t>
  </si>
  <si>
    <t>2023-01-23 18:12:04</t>
  </si>
  <si>
    <t>2023-01-23 12:45:38</t>
  </si>
  <si>
    <t>2023-01-23 13:06:02</t>
  </si>
  <si>
    <t>2023-01-23 16:51:04</t>
  </si>
  <si>
    <t>2023-01-23 17:11:26</t>
  </si>
  <si>
    <t>2023-01-23 17:25:48</t>
  </si>
  <si>
    <t>2023-01-23 17:39:42</t>
  </si>
  <si>
    <t>2023-01-23 17:42:45</t>
  </si>
  <si>
    <t>2023-01-23 18:54:14</t>
  </si>
  <si>
    <t>2023-01-24 12:56:20</t>
  </si>
  <si>
    <t>2023-01-24 11:02:50</t>
  </si>
  <si>
    <t>2023-01-24 12:53:12</t>
  </si>
  <si>
    <t>2023-01-24 13:41:25</t>
  </si>
  <si>
    <t>2023-01-24 14:10:51</t>
  </si>
  <si>
    <t>2023-01-24 14:17:00</t>
  </si>
  <si>
    <t>2023-01-24 16:45:06</t>
  </si>
  <si>
    <t>2023-01-24 11:58:19</t>
  </si>
  <si>
    <t>2023-01-24 11:59:26</t>
  </si>
  <si>
    <t>2023-01-24 12:00:41</t>
  </si>
  <si>
    <t>2023-01-24 13:21:56</t>
  </si>
  <si>
    <t>2023-01-24 14:40:11</t>
  </si>
  <si>
    <t>2023-01-24 14:48:21</t>
  </si>
  <si>
    <t>2023-01-24 14:59:38</t>
  </si>
  <si>
    <t>2023-01-24 15:49:42</t>
  </si>
  <si>
    <t>2023-01-24 18:53:26</t>
  </si>
  <si>
    <t>2023-01-25 10:23:12</t>
  </si>
  <si>
    <t>2023-01-25 11:03:19</t>
  </si>
  <si>
    <t>2023-01-25 11:28:52</t>
  </si>
  <si>
    <t>2023-01-25 11:39:26</t>
  </si>
  <si>
    <t>2023-01-25 12:46:53</t>
  </si>
  <si>
    <t>2023-01-25 14:13:16</t>
  </si>
  <si>
    <t>2023-01-25 14:26:26</t>
  </si>
  <si>
    <t>2023-01-25 14:31:02</t>
  </si>
  <si>
    <t>2023-01-25 14:39:01</t>
  </si>
  <si>
    <t>2023-01-25 15:01:38</t>
  </si>
  <si>
    <t>2023-01-25 15:28:55</t>
  </si>
  <si>
    <t>2023-01-25 16:09:32</t>
  </si>
  <si>
    <t>2023-01-25 16:17:15</t>
  </si>
  <si>
    <t>2023-01-25 16:23:27</t>
  </si>
  <si>
    <t>2023-01-25 13:09:04</t>
  </si>
  <si>
    <t>2023-01-25 13:40:46</t>
  </si>
  <si>
    <t>2023-01-25 15:07:13</t>
  </si>
  <si>
    <t>2023-01-25 16:40:13</t>
  </si>
  <si>
    <t>2023-01-25 10:45:12</t>
  </si>
  <si>
    <t>2023-01-25 11:12:10</t>
  </si>
  <si>
    <t>2023-01-25 12:18:24</t>
  </si>
  <si>
    <t>2023-01-25 12:50:49</t>
  </si>
  <si>
    <t>2023-01-25 13:19:47</t>
  </si>
  <si>
    <t>2023-01-25 16:10:39</t>
  </si>
  <si>
    <t>2023-01-26 10:38:43</t>
  </si>
  <si>
    <t>2023-01-26 10:56:30</t>
  </si>
  <si>
    <t>2023-01-26 11:38:39</t>
  </si>
  <si>
    <t>2023-01-26 11:43:04</t>
  </si>
  <si>
    <t>2023-01-26 12:14:16</t>
  </si>
  <si>
    <t>2023-01-26 15:22:40</t>
  </si>
  <si>
    <t>2023-01-26 15:56:27</t>
  </si>
  <si>
    <t>2023-01-26 16:22:38</t>
  </si>
  <si>
    <t>2023-01-26 12:45:41</t>
  </si>
  <si>
    <t>2023-01-26 14:01:53</t>
  </si>
  <si>
    <t>2023-01-26 15:07:28</t>
  </si>
  <si>
    <t>2023-01-26 16:03:37</t>
  </si>
  <si>
    <t>2023-01-26 16:20:20</t>
  </si>
  <si>
    <t>2023-01-26 17:40:35</t>
  </si>
  <si>
    <t>2023-01-26 13:52:28</t>
  </si>
  <si>
    <t>2023-01-26 14:16:30</t>
  </si>
  <si>
    <t>2023-01-26 14:39:05</t>
  </si>
  <si>
    <t>2023-01-26 14:48:22</t>
  </si>
  <si>
    <t>2023-01-26 16:32:26</t>
  </si>
  <si>
    <t>2023-01-26 18:03:23</t>
  </si>
  <si>
    <t>2023-01-27 10:53:14</t>
  </si>
  <si>
    <t>2023-01-27 13:12:50</t>
  </si>
  <si>
    <t>2023-01-27 14:49:53</t>
  </si>
  <si>
    <t>2023-01-27 16:20:37</t>
  </si>
  <si>
    <t>2023-01-27 10:31:26</t>
  </si>
  <si>
    <t>2023-01-27 13:31:09</t>
  </si>
  <si>
    <t>2023-01-27 14:13:48</t>
  </si>
  <si>
    <t>2023-01-27 14:20:11</t>
  </si>
  <si>
    <t>2023-01-27 14:44:00</t>
  </si>
  <si>
    <t>2023-01-27 16:50:28</t>
  </si>
  <si>
    <t>2023-01-27 16:52:53</t>
  </si>
  <si>
    <t>2023-01-27 17:38:33</t>
  </si>
  <si>
    <t>2023-01-27 17:40:28</t>
  </si>
  <si>
    <t>2023-01-28 12:48:16</t>
  </si>
  <si>
    <t>2023-01-28 13:24:35</t>
  </si>
  <si>
    <t>2023-01-28 13:33:31</t>
  </si>
  <si>
    <t>2023-01-28 13:48:51</t>
  </si>
  <si>
    <t>2023-01-28 14:25:13</t>
  </si>
  <si>
    <t>2023-01-28 12:54:00</t>
  </si>
  <si>
    <t>2023-01-28 14:10:46</t>
  </si>
  <si>
    <t>2023-01-28 14:40:13</t>
  </si>
  <si>
    <t>2023-01-28 15:39:59</t>
  </si>
  <si>
    <t>2023-01-30 11:02:49</t>
  </si>
  <si>
    <t>2023-01-30 12:25:19</t>
  </si>
  <si>
    <t>2023-01-30 15:24:51</t>
  </si>
  <si>
    <t>2023-01-30 15:28:12</t>
  </si>
  <si>
    <t>2023-01-30 15:38:38</t>
  </si>
  <si>
    <t>2023-01-30 16:14:28</t>
  </si>
  <si>
    <t>2023-01-30 15:26:05</t>
  </si>
  <si>
    <t>2023-01-30 17:41:27</t>
  </si>
  <si>
    <t>2023-01-30 18:52:23</t>
  </si>
  <si>
    <t>2023-01-31 10:19:05</t>
  </si>
  <si>
    <t>2023-01-31 11:36:56</t>
  </si>
  <si>
    <t>2023-01-31 13:24:20</t>
  </si>
  <si>
    <t>2023-01-31 13:52:55</t>
  </si>
  <si>
    <t>2023-01-31 14:13:02</t>
  </si>
  <si>
    <t>2023-01-31 14:25:17</t>
  </si>
  <si>
    <t>2023-01-31 14:26:14</t>
  </si>
  <si>
    <t>2023-01-31 14:41:20</t>
  </si>
  <si>
    <t>2023-01-31 14:41:52</t>
  </si>
  <si>
    <t>2023-01-31 19:33:15</t>
  </si>
  <si>
    <t>2023-01-31 16:29:53</t>
  </si>
  <si>
    <t>2023-02-01 13:18:12</t>
  </si>
  <si>
    <t>2023-02-01 13:32:44</t>
  </si>
  <si>
    <t>2023-02-01 13:54:55</t>
  </si>
  <si>
    <t>2023-02-01 14:09:23</t>
  </si>
  <si>
    <t>2023-02-01 13:29:58</t>
  </si>
  <si>
    <t>2023-02-01 16:36:14</t>
  </si>
  <si>
    <t>2023-02-01 16:04:14</t>
  </si>
  <si>
    <t>2023-02-01 16:15:23</t>
  </si>
  <si>
    <t>2023-02-01 16:19:58</t>
  </si>
  <si>
    <t>2023-02-01 18:11:29</t>
  </si>
  <si>
    <t>2023-02-01 18:13:18</t>
  </si>
  <si>
    <t>2023-02-01 18:14:52</t>
  </si>
  <si>
    <t>2023-02-02 12:31:52</t>
  </si>
  <si>
    <t>2023-02-02 13:58:13</t>
  </si>
  <si>
    <t>2023-02-02 14:58:47</t>
  </si>
  <si>
    <t>2023-02-02 15:05:36</t>
  </si>
  <si>
    <t>2023-02-02 15:24:49</t>
  </si>
  <si>
    <t>2023-02-02 16:09:46</t>
  </si>
  <si>
    <t>2023-02-02 16:13:44</t>
  </si>
  <si>
    <t>2023-02-02 16:33:06</t>
  </si>
  <si>
    <t>2023-02-02 16:44:12</t>
  </si>
  <si>
    <t>2023-02-02 16:59:08</t>
  </si>
  <si>
    <t>2023-02-02 17:03:48</t>
  </si>
  <si>
    <t>2023-02-02 18:08:54</t>
  </si>
  <si>
    <t>2023-02-02 16:28:28</t>
  </si>
  <si>
    <t>2023-02-02 17:29:25</t>
  </si>
  <si>
    <t>2023-02-02 18:17:57</t>
  </si>
  <si>
    <t>2023-02-02 18:25:49</t>
  </si>
  <si>
    <t>2023-02-03 10:20:34</t>
  </si>
  <si>
    <t>2023-02-03 10:59:54</t>
  </si>
  <si>
    <t>2023-02-03 11:59:09</t>
  </si>
  <si>
    <t>2023-02-03 12:02:12</t>
  </si>
  <si>
    <t>2023-02-03 13:38:36</t>
  </si>
  <si>
    <t>2023-02-03 13:46:41</t>
  </si>
  <si>
    <t>2023-02-03 13:55:56</t>
  </si>
  <si>
    <t>2023-02-03 14:07:31</t>
  </si>
  <si>
    <t>2023-02-03 14:17:01</t>
  </si>
  <si>
    <t>2023-02-03 14:41:54</t>
  </si>
  <si>
    <t>2023-02-03 15:41:19</t>
  </si>
  <si>
    <t>2023-02-03 15:43:21</t>
  </si>
  <si>
    <t>2023-02-03 15:46:09</t>
  </si>
  <si>
    <t>2023-02-03 16:04:11</t>
  </si>
  <si>
    <t>2023-02-03 16:10:46</t>
  </si>
  <si>
    <t>2023-02-03 12:03:40</t>
  </si>
  <si>
    <t>2023-02-03 17:13:00</t>
  </si>
  <si>
    <t>2023-02-03 15:51:35</t>
  </si>
  <si>
    <t>2023-02-03 16:37:23</t>
  </si>
  <si>
    <t>2023-02-03 18:01:38</t>
  </si>
  <si>
    <t>2023-02-03 18:31:33</t>
  </si>
  <si>
    <t>2023-02-06 12:39:06</t>
  </si>
  <si>
    <t>2023-02-06 14:07:00</t>
  </si>
  <si>
    <t>2023-02-07 14:21:09</t>
  </si>
  <si>
    <t>2023-02-07 14:46:07</t>
  </si>
  <si>
    <t>2023-02-06 10:37:51</t>
  </si>
  <si>
    <t>2023-02-06 10:43:03</t>
  </si>
  <si>
    <t>2023-02-06 11:03:01</t>
  </si>
  <si>
    <t>2023-02-06 11:08:38</t>
  </si>
  <si>
    <t>2023-02-06 11:36:18</t>
  </si>
  <si>
    <t>2023-02-06 12:32:35</t>
  </si>
  <si>
    <t>2023-02-06 13:25:03</t>
  </si>
  <si>
    <t>2023-02-06 13:29:01</t>
  </si>
  <si>
    <t>2023-02-06 13:44:14</t>
  </si>
  <si>
    <t>2023-02-06 15:08:58</t>
  </si>
  <si>
    <t>2023-02-06 15:57:09</t>
  </si>
  <si>
    <t>2023-02-06 16:11:32</t>
  </si>
  <si>
    <t>2023-02-06 17:29:38</t>
  </si>
  <si>
    <t>2023-02-06 12:56:24</t>
  </si>
  <si>
    <t>2023-02-06 13:02:10</t>
  </si>
  <si>
    <t>2023-02-06 13:11:26</t>
  </si>
  <si>
    <t>2023-02-06 13:18:30</t>
  </si>
  <si>
    <t>2023-02-06 14:05:59</t>
  </si>
  <si>
    <t>2023-02-06 18:20:42</t>
  </si>
  <si>
    <t>2023-02-07 13:12:27</t>
  </si>
  <si>
    <t>2023-02-07 14:14:09</t>
  </si>
  <si>
    <t>2023-02-07 11:56:30</t>
  </si>
  <si>
    <t>2023-02-07 12:04:18</t>
  </si>
  <si>
    <t>2023-02-07 12:32:52</t>
  </si>
  <si>
    <t>2023-02-07 16:08:30</t>
  </si>
  <si>
    <t>2023-02-07 16:39:35</t>
  </si>
  <si>
    <t>2023-02-07 16:52:48</t>
  </si>
  <si>
    <t>2023-02-07 17:45:03</t>
  </si>
  <si>
    <t>2023-02-08 14:48:24</t>
  </si>
  <si>
    <t>2023-02-08 15:08:57</t>
  </si>
  <si>
    <t>2023-02-08 15:10:44</t>
  </si>
  <si>
    <t>2023-02-08 15:38:12</t>
  </si>
  <si>
    <t>2023-02-08 11:23:32</t>
  </si>
  <si>
    <t>2023-02-08 11:35:29</t>
  </si>
  <si>
    <t>2023-02-08 12:44:39</t>
  </si>
  <si>
    <t>2023-02-08 15:36:03</t>
  </si>
  <si>
    <t>2023-02-08 15:43:39</t>
  </si>
  <si>
    <t>2023-02-08 16:42:31</t>
  </si>
  <si>
    <t>2023-02-08 11:07:46</t>
  </si>
  <si>
    <t>2023-02-08 13:00:07</t>
  </si>
  <si>
    <t>2023-02-08 16:03:11</t>
  </si>
  <si>
    <t>2023-02-08 17:22:34</t>
  </si>
  <si>
    <t>2023-02-08 18:35:50</t>
  </si>
  <si>
    <t>2023-02-08 18:48:16</t>
  </si>
  <si>
    <t>2023-02-08 19:03:55</t>
  </si>
  <si>
    <t>2023-02-09 10:13:28</t>
  </si>
  <si>
    <t>2023-02-09 15:58:14</t>
  </si>
  <si>
    <t>2023-02-09 18:55:19</t>
  </si>
  <si>
    <t>2023-02-09 11:17:40</t>
  </si>
  <si>
    <t>2023-02-09 14:45:51</t>
  </si>
  <si>
    <t>2023-02-09 15:41:30</t>
  </si>
  <si>
    <t>2023-02-09 16:18:35</t>
  </si>
  <si>
    <t>2023-02-09 10:58:27</t>
  </si>
  <si>
    <t>2023-02-09 11:57:14</t>
  </si>
  <si>
    <t>2023-02-09 12:10:22</t>
  </si>
  <si>
    <t>2023-02-09 12:32:42</t>
  </si>
  <si>
    <t>2023-02-09 12:42:21</t>
  </si>
  <si>
    <t>2023-02-09 12:48:03</t>
  </si>
  <si>
    <t>2023-02-09 15:01:34</t>
  </si>
  <si>
    <t>2023-02-10 11:36:03</t>
  </si>
  <si>
    <t>2023-02-10 11:18:31</t>
  </si>
  <si>
    <t>2023-02-10 12:05:06</t>
  </si>
  <si>
    <t>2023-02-10 12:16:09</t>
  </si>
  <si>
    <t>2023-02-10 13:25:04</t>
  </si>
  <si>
    <t>2023-02-10 11:25:56</t>
  </si>
  <si>
    <t>2023-02-10 14:26:48</t>
  </si>
  <si>
    <t>2023-02-10 14:44:10</t>
  </si>
  <si>
    <t>2023-02-10 15:27:49</t>
  </si>
  <si>
    <t>2023-02-10 15:37:43</t>
  </si>
  <si>
    <t>2023-02-10 17:26:23</t>
  </si>
  <si>
    <t>2023-02-11 12:07:01</t>
  </si>
  <si>
    <t>2023-02-11 13:29:04</t>
  </si>
  <si>
    <t>2023-02-11 14:55:39</t>
  </si>
  <si>
    <t>2023-02-11 15:01:48</t>
  </si>
  <si>
    <t>2023-02-13 10:15:07</t>
  </si>
  <si>
    <t>2023-02-13 10:27:44</t>
  </si>
  <si>
    <t>2023-02-13 15:13:37</t>
  </si>
  <si>
    <t>2023-02-13 16:19:05</t>
  </si>
  <si>
    <t>2023-02-13 11:20:44</t>
  </si>
  <si>
    <t>2023-02-13 13:42:38</t>
  </si>
  <si>
    <t>2023-02-13 13:46:09</t>
  </si>
  <si>
    <t>2023-02-13 14:18:35</t>
  </si>
  <si>
    <t>2023-02-13 14:42:05</t>
  </si>
  <si>
    <t>2023-02-13 15:49:51</t>
  </si>
  <si>
    <t>2023-02-13 16:35:36</t>
  </si>
  <si>
    <t>2023-02-13 16:51:25</t>
  </si>
  <si>
    <t>2023-02-13 17:20:57</t>
  </si>
  <si>
    <t>2023-02-13 12:48:36</t>
  </si>
  <si>
    <t>2023-02-13 12:51:39</t>
  </si>
  <si>
    <t>2023-02-14 11:01:42</t>
  </si>
  <si>
    <t>2023-02-14 13:22:32</t>
  </si>
  <si>
    <t>2023-02-14 14:53:40</t>
  </si>
  <si>
    <t>2023-02-14 15:37:12</t>
  </si>
  <si>
    <t>2023-02-14 12:08:59</t>
  </si>
  <si>
    <t>2023-02-14 12:25:33</t>
  </si>
  <si>
    <t>2023-02-14 12:57:35</t>
  </si>
  <si>
    <t>2023-02-14 16:30:37</t>
  </si>
  <si>
    <t>2023-02-14 16:48:41</t>
  </si>
  <si>
    <t>2023-02-14 17:09:15</t>
  </si>
  <si>
    <t>2023-02-14 17:42:56</t>
  </si>
  <si>
    <t>2023-02-14 17:43:55</t>
  </si>
  <si>
    <t>2023-02-14 11:46:49</t>
  </si>
  <si>
    <t>2023-02-14 12:20:55</t>
  </si>
  <si>
    <t>2023-02-14 18:42:01</t>
  </si>
  <si>
    <t>2023-02-15 10:21:35</t>
  </si>
  <si>
    <t>2023-02-15 10:23:08</t>
  </si>
  <si>
    <t>2023-02-15 13:08:26</t>
  </si>
  <si>
    <t>2023-02-15 13:20:51</t>
  </si>
  <si>
    <t>2023-02-15 14:13:59</t>
  </si>
  <si>
    <t>2023-02-15 14:26:57</t>
  </si>
  <si>
    <t>2023-02-15 12:06:16</t>
  </si>
  <si>
    <t>2023-02-15 12:39:20</t>
  </si>
  <si>
    <t>2023-02-15 12:50:34</t>
  </si>
  <si>
    <t>2023-02-15 13:23:05</t>
  </si>
  <si>
    <t>2023-02-15 13:37:04</t>
  </si>
  <si>
    <t>2023-02-15 14:29:15</t>
  </si>
  <si>
    <t>2023-02-15 15:03:22</t>
  </si>
  <si>
    <t>2023-02-15 17:40:50</t>
  </si>
  <si>
    <t>2023-02-15 12:13:32</t>
  </si>
  <si>
    <t>2023-02-15 15:05:25</t>
  </si>
  <si>
    <t>2023-02-15 15:06:27</t>
  </si>
  <si>
    <t>2023-02-15 17:55:45</t>
  </si>
  <si>
    <t>2023-02-15 18:05:47</t>
  </si>
  <si>
    <t>2023-02-16 11:52:20</t>
  </si>
  <si>
    <t>2023-02-16 15:24:16</t>
  </si>
  <si>
    <t>2023-02-16 16:13:20</t>
  </si>
  <si>
    <t>2023-02-16 14:23:15</t>
  </si>
  <si>
    <t>2023-02-16 15:26:10</t>
  </si>
  <si>
    <t>2023-02-16 15:59:29</t>
  </si>
  <si>
    <t>2023-02-16 16:03:45</t>
  </si>
  <si>
    <t>2023-02-16 16:53:58</t>
  </si>
  <si>
    <t>2023-02-16 17:30:27</t>
  </si>
  <si>
    <t>2023-02-16 14:53:02</t>
  </si>
  <si>
    <t>2023-02-16 14:54:18</t>
  </si>
  <si>
    <t>2023-02-16 14:58:55</t>
  </si>
  <si>
    <t>2023-02-17 11:09:09</t>
  </si>
  <si>
    <t>2023-02-17 11:45:49</t>
  </si>
  <si>
    <t>2023-02-17 13:52:07</t>
  </si>
  <si>
    <t>2023-02-17 14:29:34</t>
  </si>
  <si>
    <t>2023-02-17 11:44:14</t>
  </si>
  <si>
    <t>2023-02-17 13:55:20</t>
  </si>
  <si>
    <t>2023-02-17 15:07:10</t>
  </si>
  <si>
    <t>2023-02-17 15:48:42</t>
  </si>
  <si>
    <t>2023-02-17 15:49:59</t>
  </si>
  <si>
    <t>2023-02-17 16:01:50</t>
  </si>
  <si>
    <t>2023-02-18 13:55:11</t>
  </si>
  <si>
    <t>2023-02-18 14:39:01</t>
  </si>
  <si>
    <t>2023-02-18 14:43:12</t>
  </si>
  <si>
    <t>2023-02-18 14:18:39</t>
  </si>
  <si>
    <t>2023-02-18 15:13:29</t>
  </si>
  <si>
    <t>2023-02-20 11:16:17</t>
  </si>
  <si>
    <t>2023-02-20 11:53:26</t>
  </si>
  <si>
    <t>2023-02-20 12:10:19</t>
  </si>
  <si>
    <t>2023-02-20 13:08:36</t>
  </si>
  <si>
    <t>2023-02-20 13:21:20</t>
  </si>
  <si>
    <t>2023-02-20 14:00:58</t>
  </si>
  <si>
    <t>2023-02-20 14:08:26</t>
  </si>
  <si>
    <t>2023-02-20 14:11:40</t>
  </si>
  <si>
    <t>2023-02-20 14:34:13</t>
  </si>
  <si>
    <t>2023-02-20 14:41:07</t>
  </si>
  <si>
    <t>2023-02-20 15:28:43</t>
  </si>
  <si>
    <t>2023-02-20 15:50:23</t>
  </si>
  <si>
    <t>2023-02-20 16:08:19</t>
  </si>
  <si>
    <t>2023-02-20 17:39:29</t>
  </si>
  <si>
    <t>2023-02-20 17:41:18</t>
  </si>
  <si>
    <t>2023-02-20 17:48:54</t>
  </si>
  <si>
    <t>2023-02-20 17:57:51</t>
  </si>
  <si>
    <t>2023-02-20 18:02:40</t>
  </si>
  <si>
    <t>2023-02-20 18:18:35</t>
  </si>
  <si>
    <t>2023-02-21 10:52:18</t>
  </si>
  <si>
    <t>2023-02-21 11:18:22</t>
  </si>
  <si>
    <t>2023-02-21 12:33:21</t>
  </si>
  <si>
    <t>2023-02-21 12:51:50</t>
  </si>
  <si>
    <t>2023-02-21 13:25:15</t>
  </si>
  <si>
    <t>2023-02-21 13:27:21</t>
  </si>
  <si>
    <t>2023-02-21 11:57:02</t>
  </si>
  <si>
    <t>2023-02-21 13:38:46</t>
  </si>
  <si>
    <t>2023-02-21 15:24:09</t>
  </si>
  <si>
    <t>2023-02-21 14:18:08</t>
  </si>
  <si>
    <t>2023-02-21 14:39:16</t>
  </si>
  <si>
    <t>2023-02-21 14:57:00</t>
  </si>
  <si>
    <t>2023-02-21 16:09:03</t>
  </si>
  <si>
    <t>2023-02-21 16:19:34</t>
  </si>
  <si>
    <t>2023-02-21 17:09:31</t>
  </si>
  <si>
    <t>2023-02-21 17:45:48</t>
  </si>
  <si>
    <t>2023-02-21 18:06:13</t>
  </si>
  <si>
    <t>2023-02-21 18:26:34</t>
  </si>
  <si>
    <t>2023-02-22 11:57:58</t>
  </si>
  <si>
    <t>2023-02-22 12:00:46</t>
  </si>
  <si>
    <t>2023-02-22 12:03:54</t>
  </si>
  <si>
    <t>2023-02-22 12:23:38</t>
  </si>
  <si>
    <t>2023-02-22 12:26:48</t>
  </si>
  <si>
    <t>2023-02-22 12:31:44</t>
  </si>
  <si>
    <t>2023-02-22 13:41:25</t>
  </si>
  <si>
    <t>2023-02-22 13:46:26</t>
  </si>
  <si>
    <t>2023-02-22 14:19:36</t>
  </si>
  <si>
    <t>2023-02-22 15:34:02</t>
  </si>
  <si>
    <t>2023-02-22 15:56:51</t>
  </si>
  <si>
    <t>2023-02-22 16:33:54</t>
  </si>
  <si>
    <t>2023-02-22 13:23:16</t>
  </si>
  <si>
    <t>2023-02-22 14:18:40</t>
  </si>
  <si>
    <t>2023-02-22 14:52:14</t>
  </si>
  <si>
    <t>2023-02-22 14:57:42</t>
  </si>
  <si>
    <t>2023-02-22 15:17:17</t>
  </si>
  <si>
    <t>2023-02-22 17:50:31</t>
  </si>
  <si>
    <t>2023-02-23 11:03:17</t>
  </si>
  <si>
    <t>2023-02-23 11:50:04</t>
  </si>
  <si>
    <t>2023-02-23 13:06:06</t>
  </si>
  <si>
    <t>2023-02-23 13:11:28</t>
  </si>
  <si>
    <t>2023-02-23 13:56:03</t>
  </si>
  <si>
    <t>2023-02-23 15:36:27</t>
  </si>
  <si>
    <t>2023-02-23 16:14:36</t>
  </si>
  <si>
    <t>2023-02-23 18:23:57</t>
  </si>
  <si>
    <t>2023-02-23 17:58:06</t>
  </si>
  <si>
    <t>2023-02-24 13:42:05</t>
  </si>
  <si>
    <t>2023-02-24 14:32:30</t>
  </si>
  <si>
    <t>2023-02-24 11:56:34</t>
  </si>
  <si>
    <t>2023-02-24 12:20:37</t>
  </si>
  <si>
    <t>2023-02-24 13:18:05</t>
  </si>
  <si>
    <t>2023-02-24 13:38:42</t>
  </si>
  <si>
    <t>2023-02-24 18:33:15</t>
  </si>
  <si>
    <t>2023-02-24 15:44:22</t>
  </si>
  <si>
    <t>2023-02-24 16:06:45</t>
  </si>
  <si>
    <t>2023-02-24 16:52:30</t>
  </si>
  <si>
    <t>2023-02-24 18:14:54</t>
  </si>
  <si>
    <t>2023-02-25 12:02:34</t>
  </si>
  <si>
    <t>2023-02-25 13:28:25</t>
  </si>
  <si>
    <t>2023-02-25 13:44:45</t>
  </si>
  <si>
    <t>2023-02-25 14:51:46</t>
  </si>
  <si>
    <t>2023-02-25 15:59:45</t>
  </si>
  <si>
    <t>2023-02-25 16:12:02</t>
  </si>
  <si>
    <t>2023-02-25 17:52:21</t>
  </si>
  <si>
    <t>2023-02-25 17:54:06</t>
  </si>
  <si>
    <t>2023-02-25 12:41:58</t>
  </si>
  <si>
    <t>2023-02-25 12:49:11</t>
  </si>
  <si>
    <t>2023-02-25 12:58:50</t>
  </si>
  <si>
    <t>2023-02-27 10:54:17</t>
  </si>
  <si>
    <t>2023-02-27 10:59:47</t>
  </si>
  <si>
    <t>2023-02-27 14:11:21</t>
  </si>
  <si>
    <t>2023-02-27 11:41:03</t>
  </si>
  <si>
    <t>2023-02-27 12:01:04</t>
  </si>
  <si>
    <t>2023-02-27 12:08:25</t>
  </si>
  <si>
    <t>2023-02-27 12:13:48</t>
  </si>
  <si>
    <t>2023-02-27 12:35:25</t>
  </si>
  <si>
    <t>2023-02-27 15:41:23</t>
  </si>
  <si>
    <t>2023-02-27 12:24:10</t>
  </si>
  <si>
    <t>2023-02-27 15:37:05</t>
  </si>
  <si>
    <t>2023-02-27 18:29:36</t>
  </si>
  <si>
    <t>2023-02-28 10:40:18</t>
  </si>
  <si>
    <t>2023-02-28 12:21:10</t>
  </si>
  <si>
    <t>2023-02-28 15:41:43</t>
  </si>
  <si>
    <t>2023-02-28 15:50:06</t>
  </si>
  <si>
    <t>2023-02-28 15:48:07</t>
  </si>
  <si>
    <t>2023-02-28 17:00:04</t>
  </si>
  <si>
    <t>2023-02-28 17:46:37</t>
  </si>
  <si>
    <t>2023-03-01 11:57:03</t>
  </si>
  <si>
    <t>2023-03-01 13:28:58</t>
  </si>
  <si>
    <t>2023-03-01 13:34:15</t>
  </si>
  <si>
    <t>2023-03-01 13:49:20</t>
  </si>
  <si>
    <t>2023-03-01 12:29:40</t>
  </si>
  <si>
    <t>2023-03-01 13:32:29</t>
  </si>
  <si>
    <t>2023-03-01 13:41:12</t>
  </si>
  <si>
    <t>2023-03-01 14:48:49</t>
  </si>
  <si>
    <t>2023-03-01 15:52:30</t>
  </si>
  <si>
    <t>2023-03-01 16:42:53</t>
  </si>
  <si>
    <t>2023-03-01 17:46:47</t>
  </si>
  <si>
    <t>2023-03-01 18:10:36</t>
  </si>
  <si>
    <t>2023-03-01 17:56:44</t>
  </si>
  <si>
    <t>2023-03-02 11:43:35</t>
  </si>
  <si>
    <t>2023-03-02 11:54:13</t>
  </si>
  <si>
    <t>2023-03-02 14:21:31</t>
  </si>
  <si>
    <t>2023-03-02 11:35:41</t>
  </si>
  <si>
    <t>2023-03-02 12:28:00</t>
  </si>
  <si>
    <t>2023-03-02 13:06:53</t>
  </si>
  <si>
    <t>2023-03-02 14:01:27</t>
  </si>
  <si>
    <t>2023-03-02 14:41:58</t>
  </si>
  <si>
    <t>2023-03-02 17:28:31</t>
  </si>
  <si>
    <t>2023-03-02 18:26:18</t>
  </si>
  <si>
    <t>2023-03-02 15:40:35</t>
  </si>
  <si>
    <t>2023-03-03 10:56:32</t>
  </si>
  <si>
    <t>2023-03-03 12:19:50</t>
  </si>
  <si>
    <t>2023-03-03 15:19:21</t>
  </si>
  <si>
    <t>2023-03-03 16:20:30</t>
  </si>
  <si>
    <t>2023-03-03 18:05:18</t>
  </si>
  <si>
    <t>2023-03-04 11:38:37</t>
  </si>
  <si>
    <t>2023-03-04 12:09:32</t>
  </si>
  <si>
    <t>2023-03-04 13:19:12</t>
  </si>
  <si>
    <t>2023-03-04 13:50:50</t>
  </si>
  <si>
    <t>2023-03-04 14:38:08</t>
  </si>
  <si>
    <t>2023-03-04 15:32:23</t>
  </si>
  <si>
    <t>2023-03-04 15:54:31</t>
  </si>
  <si>
    <t>2023-03-04 17:00:51</t>
  </si>
  <si>
    <t>2023-03-04 12:27:44</t>
  </si>
  <si>
    <t>2023-03-04 13:04:58</t>
  </si>
  <si>
    <t>2023-03-04 13:36:55</t>
  </si>
  <si>
    <t>2023-03-04 16:03:14</t>
  </si>
  <si>
    <t>2023-03-06 09:55:57</t>
  </si>
  <si>
    <t>2023-03-06 10:07:10</t>
  </si>
  <si>
    <t>2023-03-06 12:40:06</t>
  </si>
  <si>
    <t>2023-03-06 14:34:17</t>
  </si>
  <si>
    <t>2023-03-06 15:00:35</t>
  </si>
  <si>
    <t>2023-03-06 12:41:03</t>
  </si>
  <si>
    <t>2023-03-06 12:53:40</t>
  </si>
  <si>
    <t>2023-03-06 13:03:17</t>
  </si>
  <si>
    <t>2023-03-06 13:23:24</t>
  </si>
  <si>
    <t>2023-03-06 13:36:59</t>
  </si>
  <si>
    <t>2023-03-06 14:09:42</t>
  </si>
  <si>
    <t>2023-03-06 18:05:54</t>
  </si>
  <si>
    <t>2023-03-06 18:17:35</t>
  </si>
  <si>
    <t>2023-03-07 12:20:51</t>
  </si>
  <si>
    <t>2023-03-07 14:16:03</t>
  </si>
  <si>
    <t>2023-03-07 15:20:58</t>
  </si>
  <si>
    <t>2023-03-07 16:35:44</t>
  </si>
  <si>
    <t>2023-03-07 13:16:18</t>
  </si>
  <si>
    <t>2023-03-07 15:42:51</t>
  </si>
  <si>
    <t>2023-03-07 15:55:00</t>
  </si>
  <si>
    <t>2023-03-07 16:25:45</t>
  </si>
  <si>
    <t>2023-03-07 16:41:50</t>
  </si>
  <si>
    <t>2023-03-08 13:47:45</t>
  </si>
  <si>
    <t>2023-03-08 14:17:57</t>
  </si>
  <si>
    <t>2023-03-08 14:18:50</t>
  </si>
  <si>
    <t>2023-03-08 14:22:50</t>
  </si>
  <si>
    <t>2023-03-08 15:57:05</t>
  </si>
  <si>
    <t>2023-03-08 16:52:44</t>
  </si>
  <si>
    <t>2023-03-09 10:46:03</t>
  </si>
  <si>
    <t>2023-03-09 11:33:10</t>
  </si>
  <si>
    <t>2023-03-09 13:06:07</t>
  </si>
  <si>
    <t>2023-03-09 14:04:44</t>
  </si>
  <si>
    <t>2023-03-09 18:14:29</t>
  </si>
  <si>
    <t>2023-03-09 18:16:09</t>
  </si>
  <si>
    <t>2023-03-09 18:35:04</t>
  </si>
  <si>
    <t>2023-03-09 18:46:23</t>
  </si>
  <si>
    <t>2023-03-09 11:00:40</t>
  </si>
  <si>
    <t>2023-03-09 12:28:55</t>
  </si>
  <si>
    <t>2023-03-09 12:54:54</t>
  </si>
  <si>
    <t>2023-03-09 13:03:58</t>
  </si>
  <si>
    <t>2023-03-09 13:16:24</t>
  </si>
  <si>
    <t>2023-03-09 17:17:26</t>
  </si>
  <si>
    <t>2023-03-09 17:54:09</t>
  </si>
  <si>
    <t>2023-03-10 10:19:06</t>
  </si>
  <si>
    <t>2023-03-10 12:27:27</t>
  </si>
  <si>
    <t>2023-03-10 12:49:16</t>
  </si>
  <si>
    <t>2023-03-10 11:30:56</t>
  </si>
  <si>
    <t>2023-03-10 13:50:27</t>
  </si>
  <si>
    <t>2023-03-10 12:51:12</t>
  </si>
  <si>
    <t>2023-03-10 13:59:27</t>
  </si>
  <si>
    <t>2023-03-10 15:01:50</t>
  </si>
  <si>
    <t>2023-03-10 15:02:06</t>
  </si>
  <si>
    <t>2023-03-10 15:58:06</t>
  </si>
  <si>
    <t>2023-03-10 14:45:46</t>
  </si>
  <si>
    <t>2023-03-10 14:52:59</t>
  </si>
  <si>
    <t>2023-03-10 14:58:01</t>
  </si>
  <si>
    <t>2023-03-11 11:35:16</t>
  </si>
  <si>
    <t>2023-03-11 11:41:48</t>
  </si>
  <si>
    <t>2023-03-11 12:22:57</t>
  </si>
  <si>
    <t>2023-03-11 12:59:38</t>
  </si>
  <si>
    <t>2023-03-11 13:06:26</t>
  </si>
  <si>
    <t>2023-03-11 13:21:48</t>
  </si>
  <si>
    <t>2023-03-11 13:24:39</t>
  </si>
  <si>
    <t>2023-03-11 14:05:51</t>
  </si>
  <si>
    <t>2023-03-11 15:04:39</t>
  </si>
  <si>
    <t>2023-03-11 15:39:46</t>
  </si>
  <si>
    <t>2023-03-11 15:48:04</t>
  </si>
  <si>
    <t>2023-03-11 15:50:44</t>
  </si>
  <si>
    <t>2023-03-11 15:52:04</t>
  </si>
  <si>
    <t>2023-03-11 16:29:37</t>
  </si>
  <si>
    <t>2023-03-11 16:39:22</t>
  </si>
  <si>
    <t>2023-03-11 17:20:07</t>
  </si>
  <si>
    <t>2023-03-11 17:25:36</t>
  </si>
  <si>
    <t>2023-03-13 12:30:25</t>
  </si>
  <si>
    <t>2023-03-13 11:03:10</t>
  </si>
  <si>
    <t>2023-03-13 11:35:35</t>
  </si>
  <si>
    <t>2023-03-13 12:34:41</t>
  </si>
  <si>
    <t>2023-03-13 12:41:39</t>
  </si>
  <si>
    <t>2023-03-13 14:27:06</t>
  </si>
  <si>
    <t>2023-03-13 14:48:37</t>
  </si>
  <si>
    <t>2023-03-13 15:11:41</t>
  </si>
  <si>
    <t>2023-03-13 15:59:09</t>
  </si>
  <si>
    <t>2023-03-13 14:11:51</t>
  </si>
  <si>
    <t>2023-03-13 14:14:32</t>
  </si>
  <si>
    <t>2023-03-13 14:27:43</t>
  </si>
  <si>
    <t>2023-03-13 15:21:42</t>
  </si>
  <si>
    <t>2023-03-13 16:23:29</t>
  </si>
  <si>
    <t>2023-03-13 16:35:53</t>
  </si>
  <si>
    <t>2023-03-13 16:37:06</t>
  </si>
  <si>
    <t>2023-03-13 16:15:45</t>
  </si>
  <si>
    <t>2023-03-13 16:57:50</t>
  </si>
  <si>
    <t>2023-03-14 11:18:21</t>
  </si>
  <si>
    <t>2023-03-14 12:10:16</t>
  </si>
  <si>
    <t>2023-03-14 12:32:15</t>
  </si>
  <si>
    <t>2023-03-14 13:12:32</t>
  </si>
  <si>
    <t>2023-03-14 13:57:15</t>
  </si>
  <si>
    <t>2023-03-14 18:57:41</t>
  </si>
  <si>
    <t>2023-03-14 14:58:03</t>
  </si>
  <si>
    <t>2023-03-14 15:25:20</t>
  </si>
  <si>
    <t>2023-03-14 15:50:16</t>
  </si>
  <si>
    <t>2023-03-14 18:12:49</t>
  </si>
  <si>
    <t>2023-03-15 11:15:26</t>
  </si>
  <si>
    <t>2023-03-15 11:38:44</t>
  </si>
  <si>
    <t>2023-03-15 12:20:56</t>
  </si>
  <si>
    <t>2023-03-15 13:30:07</t>
  </si>
  <si>
    <t>2023-03-15 12:28:35</t>
  </si>
  <si>
    <t>2023-03-15 12:29:32</t>
  </si>
  <si>
    <t>2023-03-15 13:37:06</t>
  </si>
  <si>
    <t>2023-03-15 14:05:29</t>
  </si>
  <si>
    <t>2023-03-15 14:06:26</t>
  </si>
  <si>
    <t>2023-03-15 16:22:27</t>
  </si>
  <si>
    <t>2023-03-15 16:30:01</t>
  </si>
  <si>
    <t>2023-03-15 16:48:03</t>
  </si>
  <si>
    <t>2023-03-15 14:30:13</t>
  </si>
  <si>
    <t>2023-03-16 10:25:54</t>
  </si>
  <si>
    <t>2023-03-16 10:41:23</t>
  </si>
  <si>
    <t>2023-03-16 13:32:54</t>
  </si>
  <si>
    <t>2023-03-16 14:31:08</t>
  </si>
  <si>
    <t>2023-03-16 16:07:26</t>
  </si>
  <si>
    <t>2023-03-16 16:19:31</t>
  </si>
  <si>
    <t>2023-03-16 10:33:49</t>
  </si>
  <si>
    <t>2023-03-16 10:55:09</t>
  </si>
  <si>
    <t>2023-03-16 12:08:31</t>
  </si>
  <si>
    <t>2023-03-16 13:07:10</t>
  </si>
  <si>
    <t>2023-03-16 13:17:23</t>
  </si>
  <si>
    <t>2023-03-16 14:19:25</t>
  </si>
  <si>
    <t>2023-03-16 14:36:20</t>
  </si>
  <si>
    <t>2023-03-17 13:59:39</t>
  </si>
  <si>
    <t>2023-03-17 14:07:38</t>
  </si>
  <si>
    <t>2023-03-17 13:35:07</t>
  </si>
  <si>
    <t>2023-03-17 13:45:53</t>
  </si>
  <si>
    <t>2023-03-17 14:45:21</t>
  </si>
  <si>
    <t>2023-03-17 16:13:02</t>
  </si>
  <si>
    <t>2023-03-17 16:14:29</t>
  </si>
  <si>
    <t>2023-03-17 16:21:26</t>
  </si>
  <si>
    <t>2023-03-17 16:26:25</t>
  </si>
  <si>
    <t>2023-03-17 17:17:06</t>
  </si>
  <si>
    <t>2023-03-17 17:17:56</t>
  </si>
  <si>
    <t>2023-03-17 17:21:44</t>
  </si>
  <si>
    <t>2023-03-17 17:38:46</t>
  </si>
  <si>
    <t>2023-03-17 16:04:47</t>
  </si>
  <si>
    <t>2023-03-17 16:21:36</t>
  </si>
  <si>
    <t>2023-03-18 11:09:36</t>
  </si>
  <si>
    <t>2023-03-18 13:29:17</t>
  </si>
  <si>
    <t>2023-03-18 13:51:45</t>
  </si>
  <si>
    <t>2023-03-18 13:57:34</t>
  </si>
  <si>
    <t>2023-03-18 14:55:45</t>
  </si>
  <si>
    <t>2023-03-18 16:41:35</t>
  </si>
  <si>
    <t>2023-03-20 10:44:56</t>
  </si>
  <si>
    <t>2023-03-20 12:03:30</t>
  </si>
  <si>
    <t>2023-03-20 11:14:39</t>
  </si>
  <si>
    <t>2023-03-20 12:20:50</t>
  </si>
  <si>
    <t>2023-03-20 13:32:45</t>
  </si>
  <si>
    <t>2023-03-20 17:50:33</t>
  </si>
  <si>
    <t>2023-03-20 19:02:35</t>
  </si>
  <si>
    <t>2023-03-21 11:30:47</t>
  </si>
  <si>
    <t>2023-03-21 13:07:55</t>
  </si>
  <si>
    <t>2023-03-21 13:08:57</t>
  </si>
  <si>
    <t>2023-03-21 14:51:34</t>
  </si>
  <si>
    <t>2023-03-21 15:38:42</t>
  </si>
  <si>
    <t>2023-03-21 15:44:12</t>
  </si>
  <si>
    <t>2023-03-21 16:23:34</t>
  </si>
  <si>
    <t>2023-03-21 18:15:05</t>
  </si>
  <si>
    <t>2023-03-21 18:41:21</t>
  </si>
  <si>
    <t>2023-03-21 18:46:23</t>
  </si>
  <si>
    <t>2023-03-22 10:28:42</t>
  </si>
  <si>
    <t>2023-03-22 10:53:04</t>
  </si>
  <si>
    <t>2023-03-22 11:31:41</t>
  </si>
  <si>
    <t>2023-03-22 14:31:50</t>
  </si>
  <si>
    <t>2023-03-22 16:16:57</t>
  </si>
  <si>
    <t>2023-03-22 18:58:47</t>
  </si>
  <si>
    <t>2023-03-23 11:55:58</t>
  </si>
  <si>
    <t>2023-03-23 12:31:25</t>
  </si>
  <si>
    <t>2023-03-23 13:27:11</t>
  </si>
  <si>
    <t>2023-03-23 14:17:45</t>
  </si>
  <si>
    <t>2023-03-23 15:54:45</t>
  </si>
  <si>
    <t>2023-03-23 14:11:26</t>
  </si>
  <si>
    <t>2023-03-23 15:20:41</t>
  </si>
  <si>
    <t>2023-03-23 15:35:00</t>
  </si>
  <si>
    <t>2023-03-23 15:31:27</t>
  </si>
  <si>
    <t>2023-03-23 17:17:03</t>
  </si>
  <si>
    <t>2023-03-23 17:31:30</t>
  </si>
  <si>
    <t>2023-03-23 18:40:40</t>
  </si>
  <si>
    <t>2023-03-24 10:52:43</t>
  </si>
  <si>
    <t>2023-03-24 13:45:19</t>
  </si>
  <si>
    <t>2023-03-24 13:49:33</t>
  </si>
  <si>
    <t>2023-03-24 13:58:19</t>
  </si>
  <si>
    <t>2023-03-24 15:40:15</t>
  </si>
  <si>
    <t>2023-03-24 11:00:26</t>
  </si>
  <si>
    <t>2023-03-24 11:06:01</t>
  </si>
  <si>
    <t>2023-03-24 11:16:14</t>
  </si>
  <si>
    <t>2023-03-24 16:23:19</t>
  </si>
  <si>
    <t>2023-03-24 16:57:32</t>
  </si>
  <si>
    <t>2023-03-24 18:11:00</t>
  </si>
  <si>
    <t>2023-03-25 11:45:45</t>
  </si>
  <si>
    <t>2023-03-25 14:02:28</t>
  </si>
  <si>
    <t>2023-03-25 14:32:28</t>
  </si>
  <si>
    <t>2023-03-27 12:22:28</t>
  </si>
  <si>
    <t>2023-03-27 18:31:43</t>
  </si>
  <si>
    <t>2023-03-25 12:59:57</t>
  </si>
  <si>
    <t>2023-03-25 15:26:51</t>
  </si>
  <si>
    <t>2023-03-25 17:31:26</t>
  </si>
  <si>
    <t>2023-03-25 17:42:23</t>
  </si>
  <si>
    <t>2023-03-25 13:32:51</t>
  </si>
  <si>
    <t>2023-03-27 16:06:05</t>
  </si>
  <si>
    <t>2023-03-28 12:24:07</t>
  </si>
  <si>
    <t>2023-03-28 12:48:01</t>
  </si>
  <si>
    <t>2023-03-28 12:52:48</t>
  </si>
  <si>
    <t>2023-03-28 15:51:19</t>
  </si>
  <si>
    <t>2023-03-28 17:08:12</t>
  </si>
  <si>
    <t>2023-03-28 17:12:32</t>
  </si>
  <si>
    <t>2023-03-28 18:19:07</t>
  </si>
  <si>
    <t>2023-03-28 18:28:33</t>
  </si>
  <si>
    <t>2023-03-28 18:14:05</t>
  </si>
  <si>
    <t>2023-03-29 10:01:33</t>
  </si>
  <si>
    <t>2023-03-29 11:21:09</t>
  </si>
  <si>
    <t>2023-03-29 13:00:03</t>
  </si>
  <si>
    <t>2023-03-29 13:01:04</t>
  </si>
  <si>
    <t>2023-03-29 13:33:20</t>
  </si>
  <si>
    <t>2023-03-29 14:58:22</t>
  </si>
  <si>
    <t>2023-03-29 17:11:12</t>
  </si>
  <si>
    <t>2023-03-29 17:12:20</t>
  </si>
  <si>
    <t>2023-03-29 17:21:08</t>
  </si>
  <si>
    <t>2023-03-29 17:26:27</t>
  </si>
  <si>
    <t>2023-03-29 17:58:50</t>
  </si>
  <si>
    <t>2023-03-29 18:02:23</t>
  </si>
  <si>
    <t>2023-03-29 18:43:50</t>
  </si>
  <si>
    <t>2023-03-29 13:07:21</t>
  </si>
  <si>
    <t>2023-03-29 14:22:50</t>
  </si>
  <si>
    <t>2023-03-29 14:29:23</t>
  </si>
  <si>
    <t>2023-03-29 14:41:44</t>
  </si>
  <si>
    <t>2023-03-29 15:18:16</t>
  </si>
  <si>
    <t>2023-03-29 15:52:29</t>
  </si>
  <si>
    <t>2023-03-29 16:23:14</t>
  </si>
  <si>
    <t>2023-03-29 16:27:40</t>
  </si>
  <si>
    <t>2023-03-29 17:38:06</t>
  </si>
  <si>
    <t>2023-03-29 18:33:54</t>
  </si>
  <si>
    <t>2023-03-29 13:01:51</t>
  </si>
  <si>
    <t>2023-03-30 10:47:36</t>
  </si>
  <si>
    <t>2023-03-30 10:50:30</t>
  </si>
  <si>
    <t>2023-03-30 12:28:31</t>
  </si>
  <si>
    <t>2023-03-30 12:54:33</t>
  </si>
  <si>
    <t>2023-03-30 15:40:12</t>
  </si>
  <si>
    <t>2023-03-30 15:42:12</t>
  </si>
  <si>
    <t>2023-03-30 17:02:59</t>
  </si>
  <si>
    <t>2023-03-30 15:34:56</t>
  </si>
  <si>
    <t>2023-03-30 12:04:38</t>
  </si>
  <si>
    <t>2023-03-30 13:18:51</t>
  </si>
  <si>
    <t>2023-03-30 13:26:41</t>
  </si>
  <si>
    <t>2023-03-30 18:00:27</t>
  </si>
  <si>
    <t>2023-03-31 10:30:35</t>
  </si>
  <si>
    <t>2023-04-03 14:51:22</t>
  </si>
  <si>
    <t>2023-03-31 13:10:32</t>
  </si>
  <si>
    <t>2023-03-31 16:33:00</t>
  </si>
  <si>
    <t>2023-03-31 18:12:47</t>
  </si>
  <si>
    <t>2023-03-31 17:54:21</t>
  </si>
  <si>
    <t>2023-03-31 17:54:54</t>
  </si>
  <si>
    <t>2023-03-31 18:38:27</t>
  </si>
  <si>
    <t>2023-04-01 11:57:52</t>
  </si>
  <si>
    <t>2023-04-01 12:29:49</t>
  </si>
  <si>
    <t>2023-04-01 13:12:55</t>
  </si>
  <si>
    <t>2023-04-01 13:17:10</t>
  </si>
  <si>
    <t>2023-04-01 14:33:51</t>
  </si>
  <si>
    <t>2023-04-01 14:36:49</t>
  </si>
  <si>
    <t>2023-04-01 14:45:03</t>
  </si>
  <si>
    <t>2023-04-01 15:00:23</t>
  </si>
  <si>
    <t>2023-04-01 17:32:58</t>
  </si>
  <si>
    <t>2023-04-01 17:35:23</t>
  </si>
  <si>
    <t>2023-04-03 10:28:48</t>
  </si>
  <si>
    <t>2023-04-03 11:22:51</t>
  </si>
  <si>
    <t>2023-04-03 12:20:36</t>
  </si>
  <si>
    <t>2023-04-03 12:26:19</t>
  </si>
  <si>
    <t>2023-04-03 13:22:19</t>
  </si>
  <si>
    <t>2023-04-03 15:57:14</t>
  </si>
  <si>
    <t>2023-04-01 12:50:17</t>
  </si>
  <si>
    <t>2023-04-01 13:38:57</t>
  </si>
  <si>
    <t>2023-04-01 13:40:57</t>
  </si>
  <si>
    <t>2023-04-01 13:43:24</t>
  </si>
  <si>
    <t>2023-04-01 15:06:52</t>
  </si>
  <si>
    <t>2023-04-01 16:10:51</t>
  </si>
  <si>
    <t>2023-04-03 12:58:23</t>
  </si>
  <si>
    <t>2023-04-03 17:10:49</t>
  </si>
  <si>
    <t>2023-04-03 17:33:22</t>
  </si>
  <si>
    <t>2023-04-03 17:36:36</t>
  </si>
  <si>
    <t>2023-04-03 17:38:34</t>
  </si>
  <si>
    <t>2023-04-03 18:54:24</t>
  </si>
  <si>
    <t>2023-04-04 10:29:21</t>
  </si>
  <si>
    <t>2023-04-04 11:55:54</t>
  </si>
  <si>
    <t>2023-04-04 12:24:40</t>
  </si>
  <si>
    <t>2023-04-04 13:31:32</t>
  </si>
  <si>
    <t>2023-04-04 15:37:54</t>
  </si>
  <si>
    <t>2023-04-04 17:55:35</t>
  </si>
  <si>
    <t>2023-04-05 11:36:30</t>
  </si>
  <si>
    <t>2023-04-05 12:25:33</t>
  </si>
  <si>
    <t>2023-04-05 12:34:33</t>
  </si>
  <si>
    <t>2023-04-05 14:24:43</t>
  </si>
  <si>
    <t>2023-04-05 14:35:25</t>
  </si>
  <si>
    <t>2023-04-05 13:15:50</t>
  </si>
  <si>
    <t>2023-04-05 13:38:05</t>
  </si>
  <si>
    <t>2023-04-05 13:21:35</t>
  </si>
  <si>
    <t>2023-04-05 17:11:27</t>
  </si>
  <si>
    <t>2023-04-05 17:57:37</t>
  </si>
  <si>
    <t>2023-04-05 18:39:16</t>
  </si>
  <si>
    <t>2023-04-06 18:06:30</t>
  </si>
  <si>
    <t>2023-04-06 12:16:27</t>
  </si>
  <si>
    <t>2023-04-06 12:40:03</t>
  </si>
  <si>
    <t>2023-04-06 16:27:31</t>
  </si>
  <si>
    <t>2023-04-06 16:55:07</t>
  </si>
  <si>
    <t>2023-04-06 13:11:15</t>
  </si>
  <si>
    <t>2023-04-06 13:32:44</t>
  </si>
  <si>
    <t>2023-04-06 18:50:04</t>
  </si>
  <si>
    <t>2023-04-07 12:20:25</t>
  </si>
  <si>
    <t>2023-04-07 12:40:41</t>
  </si>
  <si>
    <t>2023-04-07 13:16:44</t>
  </si>
  <si>
    <t>2023-04-07 13:36:21</t>
  </si>
  <si>
    <t>2023-04-07 12:28:17</t>
  </si>
  <si>
    <t>2023-04-07 15:30:55</t>
  </si>
  <si>
    <t>2023-04-07 15:37:39</t>
  </si>
  <si>
    <t>2023-04-07 15:54:09</t>
  </si>
  <si>
    <t>2023-04-07 16:44:06</t>
  </si>
  <si>
    <t>2023-04-07 17:17:45</t>
  </si>
  <si>
    <t>2023-04-08 15:32:56</t>
  </si>
  <si>
    <t>2023-04-10 10:57:08</t>
  </si>
  <si>
    <t>2023-04-10 11:00:16</t>
  </si>
  <si>
    <t>2023-04-10 12:43:02</t>
  </si>
  <si>
    <t>2023-04-10 10:32:13</t>
  </si>
  <si>
    <t>2023-04-10 11:27:57</t>
  </si>
  <si>
    <t>2023-04-10 11:54:04</t>
  </si>
  <si>
    <t>2023-04-10 12:16:09</t>
  </si>
  <si>
    <t>2023-04-10 12:22:36</t>
  </si>
  <si>
    <t>2023-04-10 14:43:09</t>
  </si>
  <si>
    <t>2023-04-10 14:45:41</t>
  </si>
  <si>
    <t>2023-04-10 14:56:31</t>
  </si>
  <si>
    <t>2023-04-10 18:45:10</t>
  </si>
  <si>
    <t>2023-04-10 15:37:25</t>
  </si>
  <si>
    <t>2023-04-10 16:10:59</t>
  </si>
  <si>
    <t>2023-04-11 11:13:35</t>
  </si>
  <si>
    <t>2023-04-11 11:19:20</t>
  </si>
  <si>
    <t>2023-04-11 10:54:37</t>
  </si>
  <si>
    <t>2023-04-11 17:27:34</t>
  </si>
  <si>
    <t>2023-04-11 17:57:11</t>
  </si>
  <si>
    <t>2023-04-11 18:47:45</t>
  </si>
  <si>
    <t>2023-04-12 11:24:18</t>
  </si>
  <si>
    <t>2023-04-12 17:24:11</t>
  </si>
  <si>
    <t>2023-04-12 12:26:55</t>
  </si>
  <si>
    <t>2023-04-12 14:06:48</t>
  </si>
  <si>
    <t>2023-04-12 17:45:04</t>
  </si>
  <si>
    <t>2023-04-13 12:17:07</t>
  </si>
  <si>
    <t>2023-04-13 12:33:08</t>
  </si>
  <si>
    <t>2023-04-13 17:05:24</t>
  </si>
  <si>
    <t>2023-04-13 18:48:15</t>
  </si>
  <si>
    <t>2023-04-18 12:42:30</t>
  </si>
  <si>
    <t>2023-04-19 15:17:39</t>
  </si>
  <si>
    <t>2023-04-19 16:13:10</t>
  </si>
  <si>
    <t>2023-04-18 14:14:21</t>
  </si>
  <si>
    <t>2023-04-18 15:53:37</t>
  </si>
  <si>
    <t>2023-04-18 17:00:48</t>
  </si>
  <si>
    <t>2023-04-18 17:23:14</t>
  </si>
  <si>
    <t>2023-04-18 17:31:13</t>
  </si>
  <si>
    <t>2023-04-18 17:33:34</t>
  </si>
  <si>
    <t>2023-04-19 12:32:27</t>
  </si>
  <si>
    <t>2023-04-19 14:39:12</t>
  </si>
  <si>
    <t>2023-04-19 13:02:17</t>
  </si>
  <si>
    <t>2023-04-20 11:27:47</t>
  </si>
  <si>
    <t>2023-04-20 14:59:15</t>
  </si>
  <si>
    <t>2023-04-20 15:11:12</t>
  </si>
  <si>
    <t>2023-04-20 15:50:10</t>
  </si>
  <si>
    <t>2023-04-20 15:32:33</t>
  </si>
  <si>
    <t>2023-04-20 16:27:24</t>
  </si>
  <si>
    <t>2023-04-20 17:57:37</t>
  </si>
  <si>
    <t>2023-04-20 16:57:43</t>
  </si>
  <si>
    <t>2023-04-20 17:29:33</t>
  </si>
  <si>
    <t>2023-04-20 16:58:44</t>
  </si>
  <si>
    <t>2023-04-21 10:46:23</t>
  </si>
  <si>
    <t>2023-04-21 14:52:39</t>
  </si>
  <si>
    <t>2023-04-21 15:14:37</t>
  </si>
  <si>
    <t>2023-04-21 14:53:48</t>
  </si>
  <si>
    <t>2023-04-21 16:56:06</t>
  </si>
  <si>
    <t>2023-04-24 10:41:27</t>
  </si>
  <si>
    <t>2023-04-24 10:43:40</t>
  </si>
  <si>
    <t>2023-04-24 10:49:35</t>
  </si>
  <si>
    <t>2023-04-24 11:15:44</t>
  </si>
  <si>
    <t>2023-04-24 11:32:31</t>
  </si>
  <si>
    <t>2023-04-24 12:04:35</t>
  </si>
  <si>
    <t>2023-04-24 12:41:28</t>
  </si>
  <si>
    <t>2023-04-24 13:27:03</t>
  </si>
  <si>
    <t>2023-04-24 15:09:05</t>
  </si>
  <si>
    <t>2023-04-24 15:26:00</t>
  </si>
  <si>
    <t>2023-04-24 18:06:37</t>
  </si>
  <si>
    <t>2023-04-22 12:22:25</t>
  </si>
  <si>
    <t>2023-04-22 15:32:43</t>
  </si>
  <si>
    <t>2023-04-22 17:00:15</t>
  </si>
  <si>
    <t>2023-04-22 17:30:52</t>
  </si>
  <si>
    <t>2023-04-22 17:46:10</t>
  </si>
  <si>
    <t>2023-04-24 10:46:30</t>
  </si>
  <si>
    <t>2023-04-24 10:51:36</t>
  </si>
  <si>
    <t>2023-04-24 12:06:20</t>
  </si>
  <si>
    <t>2023-04-24 15:32:44</t>
  </si>
  <si>
    <t>2023-04-24 16:30:43</t>
  </si>
  <si>
    <t>2023-04-24 18:03:03</t>
  </si>
  <si>
    <t>2023-04-24 18:08:09</t>
  </si>
  <si>
    <t>2023-04-25 10:11:35</t>
  </si>
  <si>
    <t>2023-04-25 11:17:22</t>
  </si>
  <si>
    <t>2023-04-25 12:14:55</t>
  </si>
  <si>
    <t>2023-04-25 12:35:32</t>
  </si>
  <si>
    <t>2023-04-25 13:18:59</t>
  </si>
  <si>
    <t>2023-04-25 13:33:42</t>
  </si>
  <si>
    <t>2023-04-25 13:52:26</t>
  </si>
  <si>
    <t>2023-04-25 14:35:29</t>
  </si>
  <si>
    <t>2023-04-25 15:53:38</t>
  </si>
  <si>
    <t>2023-04-25 15:03:06</t>
  </si>
  <si>
    <t>2023-04-25 17:11:28</t>
  </si>
  <si>
    <t>2023-04-26 10:27:37</t>
  </si>
  <si>
    <t>2023-04-26 11:04:45</t>
  </si>
  <si>
    <t>2023-04-26 12:23:53</t>
  </si>
  <si>
    <t>2023-04-26 12:54:47</t>
  </si>
  <si>
    <t>2023-04-26 13:55:24</t>
  </si>
  <si>
    <t>2023-04-26 14:44:07</t>
  </si>
  <si>
    <t>2023-04-26 15:47:55</t>
  </si>
  <si>
    <t>2023-04-26 12:03:27</t>
  </si>
  <si>
    <t>2023-04-26 12:36:34</t>
  </si>
  <si>
    <t>2023-04-26 12:37:17</t>
  </si>
  <si>
    <t>2023-04-26 14:07:05</t>
  </si>
  <si>
    <t>2023-04-26 15:17:18</t>
  </si>
  <si>
    <t>2023-04-26 15:44:24</t>
  </si>
  <si>
    <t>2023-04-26 16:08:33</t>
  </si>
  <si>
    <t>2023-04-26 16:20:35</t>
  </si>
  <si>
    <t>2023-04-26 16:56:17</t>
  </si>
  <si>
    <t>2023-04-26 16:57:26</t>
  </si>
  <si>
    <t>2023-04-26 17:44:14</t>
  </si>
  <si>
    <t>2023-04-26 18:28:12</t>
  </si>
  <si>
    <t>2023-04-26 18:38:11</t>
  </si>
  <si>
    <t>2023-04-26 18:49:56</t>
  </si>
  <si>
    <t>2023-04-26 18:17:24</t>
  </si>
  <si>
    <t>2023-04-27 10:21:18</t>
  </si>
  <si>
    <t>2023-04-27 11:06:46</t>
  </si>
  <si>
    <t>2023-04-27 11:48:34</t>
  </si>
  <si>
    <t>2023-04-27 12:04:14</t>
  </si>
  <si>
    <t>2023-04-27 18:13:22</t>
  </si>
  <si>
    <t>2023-04-27 12:49:56</t>
  </si>
  <si>
    <t>2023-04-27 13:39:09</t>
  </si>
  <si>
    <t>2023-04-27 17:08:43</t>
  </si>
  <si>
    <t>2023-04-27 18:53:41</t>
  </si>
  <si>
    <t>2023-04-27 18:54:05</t>
  </si>
  <si>
    <t>2023-04-28 12:47:11</t>
  </si>
  <si>
    <t>2023-04-28 10:41:18</t>
  </si>
  <si>
    <t>2023-04-28 11:23:28</t>
  </si>
  <si>
    <t>2023-04-28 11:29:01</t>
  </si>
  <si>
    <t>2023-04-28 11:55:16</t>
  </si>
  <si>
    <t>2023-04-28 12:40:38</t>
  </si>
  <si>
    <t>2023-04-28 12:57:35</t>
  </si>
  <si>
    <t>2023-04-28 13:11:34</t>
  </si>
  <si>
    <t>2023-04-28 13:13:49</t>
  </si>
  <si>
    <t>2023-04-28 14:13:03</t>
  </si>
  <si>
    <t>2023-04-28 14:33:00</t>
  </si>
  <si>
    <t>2023-04-28 16:53:38</t>
  </si>
  <si>
    <t>2023-04-28 17:48:02</t>
  </si>
  <si>
    <t>2023-04-28 18:07:42</t>
  </si>
  <si>
    <t>2023-04-28 18:15:23</t>
  </si>
  <si>
    <t>2023-04-28 17:02:06</t>
  </si>
  <si>
    <t>2023-04-28 17:38:46</t>
  </si>
  <si>
    <t>2023-04-29 15:37:50</t>
  </si>
  <si>
    <t>2023-04-29 15:12:34</t>
  </si>
  <si>
    <t>2023-05-01 10:19:29</t>
  </si>
  <si>
    <t>2023-05-01 10:20:49</t>
  </si>
  <si>
    <t>2023-05-01 10:47:14</t>
  </si>
  <si>
    <t>2023-05-01 11:03:36</t>
  </si>
  <si>
    <t>2023-05-01 11:41:12</t>
  </si>
  <si>
    <t>2023-05-01 11:51:09</t>
  </si>
  <si>
    <t>2023-05-01 14:52:46</t>
  </si>
  <si>
    <t>2023-05-01 16:15:52</t>
  </si>
  <si>
    <t>2023-05-01 16:41:47</t>
  </si>
  <si>
    <t>2023-05-01 16:48:20</t>
  </si>
  <si>
    <t>2023-05-01 16:53:28</t>
  </si>
  <si>
    <t>2023-05-01 11:22:59</t>
  </si>
  <si>
    <t>2023-05-01 11:24:40</t>
  </si>
  <si>
    <t>2023-05-01 12:04:47</t>
  </si>
  <si>
    <t>2023-05-01 13:32:44</t>
  </si>
  <si>
    <t>2023-05-01 13:34:12</t>
  </si>
  <si>
    <t>2023-05-01 15:19:43</t>
  </si>
  <si>
    <t>2023-05-01 18:17:40</t>
  </si>
  <si>
    <t>2023-05-02 13:17:21</t>
  </si>
  <si>
    <t>2023-05-02 14:12:25</t>
  </si>
  <si>
    <t>2023-05-02 15:43:59</t>
  </si>
  <si>
    <t>2023-05-02 17:50:11</t>
  </si>
  <si>
    <t>2023-05-02 18:02:39</t>
  </si>
  <si>
    <t>2023-05-02 18:23:01</t>
  </si>
  <si>
    <t>2023-05-02 18:59:42</t>
  </si>
  <si>
    <t>2023-05-02 16:30:58</t>
  </si>
  <si>
    <t>2023-05-03 15:39:29</t>
  </si>
  <si>
    <t>2023-05-03 15:51:19</t>
  </si>
  <si>
    <t>2023-05-03 12:27:20</t>
  </si>
  <si>
    <t>2023-05-03 14:36:17</t>
  </si>
  <si>
    <t>2023-05-03 15:45:33</t>
  </si>
  <si>
    <t>2023-05-03 15:56:10</t>
  </si>
  <si>
    <t>2023-05-03 16:27:58</t>
  </si>
  <si>
    <t>2023-05-03 12:35:40</t>
  </si>
  <si>
    <t>2023-05-03 12:39:17</t>
  </si>
  <si>
    <t>2023-05-03 15:14:09</t>
  </si>
  <si>
    <t>2023-05-03 16:15:26</t>
  </si>
  <si>
    <t>2023-05-03 16:24:07</t>
  </si>
  <si>
    <t>2023-05-04 11:26:15</t>
  </si>
  <si>
    <t>2023-05-04 13:23:51</t>
  </si>
  <si>
    <t>2023-05-04 16:05:36</t>
  </si>
  <si>
    <t>2023-05-04 16:42:00</t>
  </si>
  <si>
    <t>2023-05-04 16:49:18</t>
  </si>
  <si>
    <t>2023-05-04 11:40:18</t>
  </si>
  <si>
    <t>2023-05-04 12:48:16</t>
  </si>
  <si>
    <t>2023-05-04 13:31:27</t>
  </si>
  <si>
    <t>2023-05-04 16:05:22</t>
  </si>
  <si>
    <t>2023-05-04 17:55:01</t>
  </si>
  <si>
    <t>2023-05-04 12:41:16</t>
  </si>
  <si>
    <t>2023-05-04 12:44:23</t>
  </si>
  <si>
    <t>2023-05-04 13:57:47</t>
  </si>
  <si>
    <t>2023-05-04 17:37:41</t>
  </si>
  <si>
    <t>2023-05-04 18:06:41</t>
  </si>
  <si>
    <t>2023-05-04 18:33:27</t>
  </si>
  <si>
    <t>2023-05-05 10:21:34</t>
  </si>
  <si>
    <t>2023-05-05 10:46:06</t>
  </si>
  <si>
    <t>2023-05-05 12:03:42</t>
  </si>
  <si>
    <t>2023-05-05 12:23:40</t>
  </si>
  <si>
    <t>2023-05-05 12:47:29</t>
  </si>
  <si>
    <t>2023-05-05 16:41:21</t>
  </si>
  <si>
    <t>2023-05-05 13:15:17</t>
  </si>
  <si>
    <t>2023-05-05 14:30:40</t>
  </si>
  <si>
    <t>2023-05-05 17:12:54</t>
  </si>
  <si>
    <t>2023-05-05 17:15:29</t>
  </si>
  <si>
    <t>2023-05-06 13:14:50</t>
  </si>
  <si>
    <t>2023-05-06 13:37:59</t>
  </si>
  <si>
    <t>2023-05-06 13:55:19</t>
  </si>
  <si>
    <t>2023-05-06 14:02:07</t>
  </si>
  <si>
    <t>2023-05-06 14:25:14</t>
  </si>
  <si>
    <t>2023-05-06 14:27:31</t>
  </si>
  <si>
    <t>2023-05-06 15:56:27</t>
  </si>
  <si>
    <t>2023-05-06 16:00:42</t>
  </si>
  <si>
    <t>2023-05-06 16:04:33</t>
  </si>
  <si>
    <t>2023-05-06 15:55:24</t>
  </si>
  <si>
    <t>2023-05-08 10:47:39</t>
  </si>
  <si>
    <t>2023-05-08 13:40:32</t>
  </si>
  <si>
    <t>2023-05-08 13:15:41</t>
  </si>
  <si>
    <t>2023-05-08 14:39:02</t>
  </si>
  <si>
    <t>2023-05-08 16:35:41</t>
  </si>
  <si>
    <t>2023-05-08 16:47:47</t>
  </si>
  <si>
    <t>2023-05-08 16:54:18</t>
  </si>
  <si>
    <t>2023-05-09 10:42:52</t>
  </si>
  <si>
    <t>2023-05-09 11:33:08</t>
  </si>
  <si>
    <t>2023-05-09 13:46:42</t>
  </si>
  <si>
    <t>2023-05-09 16:29:52</t>
  </si>
  <si>
    <t>2023-05-09 16:53:55</t>
  </si>
  <si>
    <t>2023-05-10 09:56:27</t>
  </si>
  <si>
    <t>2023-05-10 15:23:37</t>
  </si>
  <si>
    <t>2023-05-10 15:46:11</t>
  </si>
  <si>
    <t>2023-05-10 13:08:59</t>
  </si>
  <si>
    <t>2023-05-10 13:27:24</t>
  </si>
  <si>
    <t>2023-05-10 14:12:11</t>
  </si>
  <si>
    <t>2023-05-10 14:55:15</t>
  </si>
  <si>
    <t>2023-05-10 14:18:44</t>
  </si>
  <si>
    <t>2023-05-10 15:43:32</t>
  </si>
  <si>
    <t>2023-05-10 17:23:23</t>
  </si>
  <si>
    <t>2023-05-10 17:29:24</t>
  </si>
  <si>
    <t>2023-05-10 17:43:05</t>
  </si>
  <si>
    <t>2023-05-10 17:56:40</t>
  </si>
  <si>
    <t>2023-05-11 10:30:48</t>
  </si>
  <si>
    <t>2023-05-11 18:32:10</t>
  </si>
  <si>
    <t>2023-05-12 11:20:44</t>
  </si>
  <si>
    <t>2023-05-12 11:31:07</t>
  </si>
  <si>
    <t>2023-05-12 13:23:22</t>
  </si>
  <si>
    <t>2023-05-12 15:43:18</t>
  </si>
  <si>
    <t>2023-05-12 15:48:42</t>
  </si>
  <si>
    <t>2023-05-13 16:47:46</t>
  </si>
  <si>
    <t>2023-05-15 13:30:44</t>
  </si>
  <si>
    <t>2023-05-15 16:40:50</t>
  </si>
  <si>
    <t>2023-05-15 13:13:30</t>
  </si>
  <si>
    <t>2023-05-15 13:14:46</t>
  </si>
  <si>
    <t>2023-05-15 13:15:51</t>
  </si>
  <si>
    <t>2023-05-15 13:17:15</t>
  </si>
  <si>
    <t>2023-05-15 15:03:29</t>
  </si>
  <si>
    <t>2023-05-15 11:59:51</t>
  </si>
  <si>
    <t>2023-05-15 17:09:27</t>
  </si>
  <si>
    <t>2023-05-17 10:31:21</t>
  </si>
  <si>
    <t>2023-05-17 15:37:15</t>
  </si>
  <si>
    <t>2023-05-17 15:56:56</t>
  </si>
  <si>
    <t>2023-05-17 16:49:04</t>
  </si>
  <si>
    <t>2023-05-16 11:39:09</t>
  </si>
  <si>
    <t>2023-05-16 11:50:37</t>
  </si>
  <si>
    <t>2023-05-16 13:10:18</t>
  </si>
  <si>
    <t>2023-05-16 14:42:05</t>
  </si>
  <si>
    <t>2023-05-16 16:45:10</t>
  </si>
  <si>
    <t>2023-05-16 16:55:57</t>
  </si>
  <si>
    <t>2023-05-17 12:45:12</t>
  </si>
  <si>
    <t>2023-05-17 14:54:28</t>
  </si>
  <si>
    <t>2023-05-17 15:18:55</t>
  </si>
  <si>
    <t>2023-05-17 17:20:27</t>
  </si>
  <si>
    <t>2023-05-18 11:19:41</t>
  </si>
  <si>
    <t>2023-05-18 14:04:06</t>
  </si>
  <si>
    <t>2023-05-18 14:29:13</t>
  </si>
  <si>
    <t>2023-05-18 14:30:01</t>
  </si>
  <si>
    <t>2023-05-18 14:31:14</t>
  </si>
  <si>
    <t>2023-05-18 16:22:35</t>
  </si>
  <si>
    <t>2023-05-18 14:32:16</t>
  </si>
  <si>
    <t>2023-05-19 11:10:45</t>
  </si>
  <si>
    <t>2023-05-19 10:56:54</t>
  </si>
  <si>
    <t>2023-05-19 13:51:31</t>
  </si>
  <si>
    <t>2023-05-20 15:16:11</t>
  </si>
  <si>
    <t>2023-05-20 15:17:44</t>
  </si>
  <si>
    <t>2023-05-20 16:14:33</t>
  </si>
  <si>
    <t>2023-05-20 16:40:35</t>
  </si>
  <si>
    <t>2023-05-22 11:56:26</t>
  </si>
  <si>
    <t>2023-05-22 13:16:02</t>
  </si>
  <si>
    <t>2023-05-19 16:57:09</t>
  </si>
  <si>
    <t>2023-05-20 13:27:31</t>
  </si>
  <si>
    <t>2023-05-20 13:46:58</t>
  </si>
  <si>
    <t>2023-05-22 10:54:11</t>
  </si>
  <si>
    <t>2023-05-22 14:11:04</t>
  </si>
  <si>
    <t>2023-05-23 12:56:35</t>
  </si>
  <si>
    <t>2023-05-23 14:17:23</t>
  </si>
  <si>
    <t>2023-05-23 17:41:19</t>
  </si>
  <si>
    <t>2023-05-23 15:25:33</t>
  </si>
  <si>
    <t>2023-05-23 15:26:33</t>
  </si>
  <si>
    <t>2023-05-23 15:28:12</t>
  </si>
  <si>
    <t>2023-05-24 11:39:10</t>
  </si>
  <si>
    <t>2023-05-24 11:50:37</t>
  </si>
  <si>
    <t>2023-05-24 10:46:38</t>
  </si>
  <si>
    <t>2023-05-24 11:09:50</t>
  </si>
  <si>
    <t>2023-05-24 13:13:59</t>
  </si>
  <si>
    <t>2023-05-24 17:34:32</t>
  </si>
  <si>
    <t>2023-05-25 10:49:02</t>
  </si>
  <si>
    <t>2023-05-25 12:17:51</t>
  </si>
  <si>
    <t>2023-05-25 14:55:02</t>
  </si>
  <si>
    <t>2023-05-25 15:02:13</t>
  </si>
  <si>
    <t>2023-05-25 15:51:25</t>
  </si>
  <si>
    <t>2023-05-25 16:21:17</t>
  </si>
  <si>
    <t>2023-05-26 10:47:17</t>
  </si>
  <si>
    <t>2023-05-27 11:24:24</t>
  </si>
  <si>
    <t>2023-05-27 11:25:07</t>
  </si>
  <si>
    <t>2023-05-27 12:13:03</t>
  </si>
  <si>
    <t>2023-05-27 12:16:27</t>
  </si>
  <si>
    <t>2023-05-29 11:36:13</t>
  </si>
  <si>
    <t>2023-05-29 13:50:57</t>
  </si>
  <si>
    <t>2023-05-29 13:56:18</t>
  </si>
  <si>
    <t>2023-05-29 14:30:33</t>
  </si>
  <si>
    <t>2023-05-29 14:50:43</t>
  </si>
  <si>
    <t>2023-05-29 14:58:19</t>
  </si>
  <si>
    <t>2023-05-29 17:10:04</t>
  </si>
  <si>
    <t>2023-05-29 18:10:08</t>
  </si>
  <si>
    <t>2023-05-30 10:42:24</t>
  </si>
  <si>
    <t>2023-05-30 17:30:17</t>
  </si>
  <si>
    <t>2023-05-30 18:32:36</t>
  </si>
  <si>
    <t>2023-05-30 12:51:30</t>
  </si>
  <si>
    <t>2023-05-30 13:07:17</t>
  </si>
  <si>
    <t>2023-05-30 14:15:48</t>
  </si>
  <si>
    <t>2023-05-30 17:01:10</t>
  </si>
  <si>
    <t>2023-05-30 18:33:00</t>
  </si>
  <si>
    <t>2023-05-31 12:18:00</t>
  </si>
  <si>
    <t>2023-05-31 12:21:54</t>
  </si>
  <si>
    <t>2023-05-31 15:56:50</t>
  </si>
  <si>
    <t>2023-05-31 17:46:01</t>
  </si>
  <si>
    <t>2023-06-01 12:01:16</t>
  </si>
  <si>
    <t>2023-06-01 13:00:15</t>
  </si>
  <si>
    <t>2023-06-01 13:52:10</t>
  </si>
  <si>
    <t>2023-06-01 13:52:53</t>
  </si>
  <si>
    <t>2023-06-01 14:30:02</t>
  </si>
  <si>
    <t>2023-06-01 14:34:33</t>
  </si>
  <si>
    <t>2023-06-01 17:27:18</t>
  </si>
  <si>
    <t>2023-06-01 18:24:34</t>
  </si>
  <si>
    <t>2023-06-01 18:30:22</t>
  </si>
  <si>
    <t>2023-06-02 15:04:43</t>
  </si>
  <si>
    <t>2023-06-02 12:41:30</t>
  </si>
  <si>
    <t>2023-06-02 13:23:31</t>
  </si>
  <si>
    <t>2023-06-02 13:43:32</t>
  </si>
  <si>
    <t>2023-06-02 17:48:07</t>
  </si>
  <si>
    <t>2023-06-02 18:12:32</t>
  </si>
  <si>
    <t>2023-06-03 12:53:23</t>
  </si>
  <si>
    <t>2023-06-03 13:22:16</t>
  </si>
  <si>
    <t>2023-06-03 13:45:39</t>
  </si>
  <si>
    <t>2023-06-03 16:14:29</t>
  </si>
  <si>
    <t>2023-06-03 17:32:37</t>
  </si>
  <si>
    <t>2023-06-05 14:43:50</t>
  </si>
  <si>
    <t>2023-06-05 16:04:03</t>
  </si>
  <si>
    <t>2023-06-05 16:56:41</t>
  </si>
  <si>
    <t>2023-06-05 17:36:52</t>
  </si>
  <si>
    <t>2023-06-05 10:24:46</t>
  </si>
  <si>
    <t>2023-06-05 10:57:22</t>
  </si>
  <si>
    <t>2023-06-05 11:28:33</t>
  </si>
  <si>
    <t>2023-06-05 13:58:41</t>
  </si>
  <si>
    <t>2023-06-05 17:03:02</t>
  </si>
  <si>
    <t>2023-06-05 17:03:43</t>
  </si>
  <si>
    <t>2023-06-05 17:06:52</t>
  </si>
  <si>
    <t>2023-06-05 17:21:53</t>
  </si>
  <si>
    <t>2023-06-06 12:37:41</t>
  </si>
  <si>
    <t>2023-06-06 13:32:27</t>
  </si>
  <si>
    <t>2023-06-06 15:02:34</t>
  </si>
  <si>
    <t>2023-06-06 18:11:12</t>
  </si>
  <si>
    <t>2023-06-06 13:13:39</t>
  </si>
  <si>
    <t>2023-06-06 13:31:32</t>
  </si>
  <si>
    <t>2023-06-06 13:44:46</t>
  </si>
  <si>
    <t>2023-06-06 17:06:54</t>
  </si>
  <si>
    <t>2023-06-07 11:19:55</t>
  </si>
  <si>
    <t>2023-06-07 12:00:59</t>
  </si>
  <si>
    <t>2023-06-07 12:20:43</t>
  </si>
  <si>
    <t>2023-06-07 13:35:09</t>
  </si>
  <si>
    <t>2023-06-07 13:37:52</t>
  </si>
  <si>
    <t>2023-06-07 15:23:58</t>
  </si>
  <si>
    <t>2023-06-07 14:51:24</t>
  </si>
  <si>
    <t>2023-06-07 15:33:12</t>
  </si>
  <si>
    <t>2023-06-07 15:51:28</t>
  </si>
  <si>
    <t>2023-06-07 16:19:33</t>
  </si>
  <si>
    <t>2023-06-08 10:41:59</t>
  </si>
  <si>
    <t>2023-06-08 11:11:51</t>
  </si>
  <si>
    <t>2023-06-08 13:30:27</t>
  </si>
  <si>
    <t>2023-06-08 13:43:02</t>
  </si>
  <si>
    <t>2023-06-08 14:05:49</t>
  </si>
  <si>
    <t>2023-06-08 14:17:15</t>
  </si>
  <si>
    <t>2023-06-08 15:16:02</t>
  </si>
  <si>
    <t>2023-06-08 15:18:42</t>
  </si>
  <si>
    <t>2023-06-08 18:47:54</t>
  </si>
  <si>
    <t>2023-06-09 10:36:56</t>
  </si>
  <si>
    <t>2023-06-09 11:49:27</t>
  </si>
  <si>
    <t>2023-06-09 10:47:06</t>
  </si>
  <si>
    <t>2023-06-09 10:47:35</t>
  </si>
  <si>
    <t>2023-06-09 11:00:22</t>
  </si>
  <si>
    <t>2023-06-09 11:04:04</t>
  </si>
  <si>
    <t>2023-06-09 11:04:53</t>
  </si>
  <si>
    <t>2023-06-09 16:16:34</t>
  </si>
  <si>
    <t>2023-06-09 16:29:34</t>
  </si>
  <si>
    <t>2023-06-09 16:41:49</t>
  </si>
  <si>
    <t>2023-06-09 18:03:52</t>
  </si>
  <si>
    <t>2023-06-09 18:38:39</t>
  </si>
  <si>
    <t>2023-06-09 14:30:49</t>
  </si>
  <si>
    <t>2023-06-10 12:55:05</t>
  </si>
  <si>
    <t>2023-06-10 13:18:13</t>
  </si>
  <si>
    <t>2023-06-10 14:47:38</t>
  </si>
  <si>
    <t>2023-06-10 14:49:48</t>
  </si>
  <si>
    <t>2023-06-10 16:32:00</t>
  </si>
  <si>
    <t>2023-06-10 17:00:56</t>
  </si>
  <si>
    <t>2023-06-12 11:34:39</t>
  </si>
  <si>
    <t>2023-06-12 13:56:43</t>
  </si>
  <si>
    <t>2023-06-12 15:11:13</t>
  </si>
  <si>
    <t>2023-06-12 15:36:17</t>
  </si>
  <si>
    <t>2023-06-12 12:55:05</t>
  </si>
  <si>
    <t>2023-06-12 13:36:02</t>
  </si>
  <si>
    <t>2023-06-13 12:43:13</t>
  </si>
  <si>
    <t>2023-06-13 12:43:24</t>
  </si>
  <si>
    <t>2023-06-13 13:17:06</t>
  </si>
  <si>
    <t>2023-06-13 16:57:18</t>
  </si>
  <si>
    <t>2023-06-13 18:23:14</t>
  </si>
  <si>
    <t>2023-06-13 18:26:50</t>
  </si>
  <si>
    <t>2023-06-14 13:11:50</t>
  </si>
  <si>
    <t>2023-06-14 16:44:37</t>
  </si>
  <si>
    <t>2023-06-14 18:42:48</t>
  </si>
  <si>
    <t>2023-06-13 15:29:55</t>
  </si>
  <si>
    <t>2023-06-13 17:39:18</t>
  </si>
  <si>
    <t>2023-06-13 17:22:58</t>
  </si>
  <si>
    <t>2023-06-14 10:26:07</t>
  </si>
  <si>
    <t>2023-06-14 13:03:01</t>
  </si>
  <si>
    <t>2023-06-14 13:45:13</t>
  </si>
  <si>
    <t>2023-06-14 14:25:16</t>
  </si>
  <si>
    <t>2023-06-14 11:36:42</t>
  </si>
  <si>
    <t>2023-06-14 12:35:02</t>
  </si>
  <si>
    <t>2023-06-14 12:58:28</t>
  </si>
  <si>
    <t>2023-06-14 13:37:26</t>
  </si>
  <si>
    <t>2023-06-14 13:40:37</t>
  </si>
  <si>
    <t>2023-06-14 13:42:42</t>
  </si>
  <si>
    <t>2023-06-14 14:19:13</t>
  </si>
  <si>
    <t>2023-06-14 14:25:26</t>
  </si>
  <si>
    <t>2023-06-14 15:21:05</t>
  </si>
  <si>
    <t>2023-06-14 15:12:24</t>
  </si>
  <si>
    <t>2023-06-14 15:46:14</t>
  </si>
  <si>
    <t>2023-06-14 17:22:05</t>
  </si>
  <si>
    <t>2023-06-15 15:41:32</t>
  </si>
  <si>
    <t>2023-06-15 16:14:27</t>
  </si>
  <si>
    <t>2023-06-15 16:29:57</t>
  </si>
  <si>
    <t>2023-06-15 18:09:06</t>
  </si>
  <si>
    <t>2023-06-15 14:02:16</t>
  </si>
  <si>
    <t>2023-06-15 16:26:01</t>
  </si>
  <si>
    <t>2023-06-15 16:42:46</t>
  </si>
  <si>
    <t>2023-06-15 17:06:33</t>
  </si>
  <si>
    <t>2023-06-15 17:11:41</t>
  </si>
  <si>
    <t>2023-06-15 17:47:08</t>
  </si>
  <si>
    <t>2023-06-15 15:16:35</t>
  </si>
  <si>
    <t>2023-06-16 13:22:27</t>
  </si>
  <si>
    <t>2023-06-16 13:29:32</t>
  </si>
  <si>
    <t>2023-06-16 13:33:47</t>
  </si>
  <si>
    <t>2023-06-16 13:04:26</t>
  </si>
  <si>
    <t>2023-06-16 13:06:19</t>
  </si>
  <si>
    <t>2023-06-19 10:40:55</t>
  </si>
  <si>
    <t>2023-06-19 13:02:14</t>
  </si>
  <si>
    <t>2023-06-17 17:24:07</t>
  </si>
  <si>
    <t>2023-06-19 10:05:20</t>
  </si>
  <si>
    <t>2023-06-19 14:10:32</t>
  </si>
  <si>
    <t>2023-06-19 15:43:18</t>
  </si>
  <si>
    <t>2023-06-19 16:57:42</t>
  </si>
  <si>
    <t>2023-06-19 17:55:55</t>
  </si>
  <si>
    <t>2023-06-20 13:15:50</t>
  </si>
  <si>
    <t>2023-06-20 13:19:24</t>
  </si>
  <si>
    <t>2023-06-20 13:28:51</t>
  </si>
  <si>
    <t>2023-06-20 15:11:08</t>
  </si>
  <si>
    <t>2023-06-20 15:20:00</t>
  </si>
  <si>
    <t>2023-06-20 16:26:29</t>
  </si>
  <si>
    <t>2023-06-26 10:29:51</t>
  </si>
  <si>
    <t>2023-06-21 10:29:48</t>
  </si>
  <si>
    <t>2023-06-21 10:31:45</t>
  </si>
  <si>
    <t>2023-06-21 12:13:14</t>
  </si>
  <si>
    <t>2023-06-21 14:18:42</t>
  </si>
  <si>
    <t>2023-06-21 16:28:33</t>
  </si>
  <si>
    <t>2023-06-21 11:16:37</t>
  </si>
  <si>
    <t>2023-06-21 13:15:55</t>
  </si>
  <si>
    <t>2023-06-21 17:11:35</t>
  </si>
  <si>
    <t>2023-06-21 12:13:21</t>
  </si>
  <si>
    <t>2023-06-21 13:24:50</t>
  </si>
  <si>
    <t>2023-06-22 10:33:11</t>
  </si>
  <si>
    <t>2023-06-22 12:31:54</t>
  </si>
  <si>
    <t>2023-06-22 14:40:54</t>
  </si>
  <si>
    <t>2023-06-22 17:57:57</t>
  </si>
  <si>
    <t>2023-06-22 12:47:32</t>
  </si>
  <si>
    <t>2023-06-23 11:00:51</t>
  </si>
  <si>
    <t>2023-06-23 13:58:38</t>
  </si>
  <si>
    <t>2023-06-23 16:20:13</t>
  </si>
  <si>
    <t>2023-06-23 17:08:57</t>
  </si>
  <si>
    <t>2023-06-22 16:24:30</t>
  </si>
  <si>
    <t>2023-06-22 17:00:50</t>
  </si>
  <si>
    <t>2023-06-23 13:18:13</t>
  </si>
  <si>
    <t>2023-06-23 15:17:55</t>
  </si>
  <si>
    <t>2023-06-23 16:02:02</t>
  </si>
  <si>
    <t>2023-06-24 12:03:53</t>
  </si>
  <si>
    <t>2023-06-24 13:55:53</t>
  </si>
  <si>
    <t>2023-06-24 14:33:22</t>
  </si>
  <si>
    <t>2023-06-24 14:36:23</t>
  </si>
  <si>
    <t>2023-06-24 12:15:39</t>
  </si>
  <si>
    <t>2023-06-24 14:11:54</t>
  </si>
  <si>
    <t>2023-06-26 11:24:20</t>
  </si>
  <si>
    <t>2023-06-26 12:56:42</t>
  </si>
  <si>
    <t>2023-06-26 13:00:28</t>
  </si>
  <si>
    <t>2023-06-26 13:21:03</t>
  </si>
  <si>
    <t>2023-06-26 13:36:21</t>
  </si>
  <si>
    <t>2023-06-26 14:49:13</t>
  </si>
  <si>
    <t>2023-06-26 15:51:30</t>
  </si>
  <si>
    <t>2023-06-26 17:40:57</t>
  </si>
  <si>
    <t>2023-06-27 10:15:46</t>
  </si>
  <si>
    <t>2023-06-27 14:01:15</t>
  </si>
  <si>
    <t>2023-06-27 13:21:48</t>
  </si>
  <si>
    <t>2023-06-27 14:44:20</t>
  </si>
  <si>
    <t>2023-06-27 15:23:11</t>
  </si>
  <si>
    <t>2023-06-28 11:05:33</t>
  </si>
  <si>
    <t>2023-06-28 12:54:13</t>
  </si>
  <si>
    <t>2023-06-28 12:17:27</t>
  </si>
  <si>
    <t>2023-06-28 12:27:29</t>
  </si>
  <si>
    <t>2023-06-28 15:26:13</t>
  </si>
  <si>
    <t>2023-06-28 13:15:17</t>
  </si>
  <si>
    <t>2023-06-28 14:02:51</t>
  </si>
  <si>
    <t>2023-06-28 17:58:54</t>
  </si>
  <si>
    <t>2023-06-28 18:31:53</t>
  </si>
  <si>
    <t>2023-06-28 18:41:25</t>
  </si>
  <si>
    <t>2023-06-29 10:57:38</t>
  </si>
  <si>
    <t>2023-06-29 11:09:00</t>
  </si>
  <si>
    <t>2023-06-29 12:55:18</t>
  </si>
  <si>
    <t>2023-06-29 13:25:14</t>
  </si>
  <si>
    <t>2023-06-29 14:26:17</t>
  </si>
  <si>
    <t>2023-06-29 12:32:45</t>
  </si>
  <si>
    <t>2023-06-29 15:54:28</t>
  </si>
  <si>
    <t>2023-06-30 13:56:42</t>
  </si>
  <si>
    <t>2023-06-30 16:09:41</t>
  </si>
  <si>
    <t>2023-06-30 11:16:44</t>
  </si>
  <si>
    <t>2023-06-30 13:15:23</t>
  </si>
  <si>
    <t>2023-06-30 15:16:26</t>
  </si>
  <si>
    <t>2023-06-30 15:20:02</t>
  </si>
  <si>
    <t>2023-06-30 16:14:42</t>
  </si>
  <si>
    <t>2023-06-30 17:40:58</t>
  </si>
  <si>
    <t>2023-07-01 11:33:53</t>
  </si>
  <si>
    <t>2023-07-01 11:45:48</t>
  </si>
  <si>
    <t>2023-07-01 11:47:34</t>
  </si>
  <si>
    <t>2023-07-01 13:24:40</t>
  </si>
  <si>
    <t>2023-07-01 17:19:42</t>
  </si>
  <si>
    <t>2023-07-01 14:48:45</t>
  </si>
  <si>
    <t>2023-07-03 10:43:24</t>
  </si>
  <si>
    <t>2023-07-03 11:02:05</t>
  </si>
  <si>
    <t>2023-07-03 11:26:08</t>
  </si>
  <si>
    <t>2023-07-03 11:27:22</t>
  </si>
  <si>
    <t>2023-07-03 12:01:06</t>
  </si>
  <si>
    <t>2023-07-03 12:57:43</t>
  </si>
  <si>
    <t>2023-07-03 14:27:43</t>
  </si>
  <si>
    <t>2023-07-03 13:06:15</t>
  </si>
  <si>
    <t>2023-07-03 14:31:18</t>
  </si>
  <si>
    <t>2023-07-03 17:43:58</t>
  </si>
  <si>
    <t>2023-07-04 10:12:16</t>
  </si>
  <si>
    <t>2023-07-04 13:34:18</t>
  </si>
  <si>
    <t>2023-07-04 15:33:25</t>
  </si>
  <si>
    <t>2023-07-04 16:19:50</t>
  </si>
  <si>
    <t>2023-07-04 18:04:07</t>
  </si>
  <si>
    <t>2023-07-04 15:13:26</t>
  </si>
  <si>
    <t>2023-07-04 18:49:37</t>
  </si>
  <si>
    <t>2023-07-04 18:51:07</t>
  </si>
  <si>
    <t>2023-07-04 17:39:57</t>
  </si>
  <si>
    <t>2023-07-05 10:26:16</t>
  </si>
  <si>
    <t>2023-07-05 13:50:20</t>
  </si>
  <si>
    <t>2023-07-05 14:48:31</t>
  </si>
  <si>
    <t>2023-07-05 11:18:47</t>
  </si>
  <si>
    <t>2023-07-05 11:48:56</t>
  </si>
  <si>
    <t>2023-07-05 16:01:49</t>
  </si>
  <si>
    <t>2023-07-05 16:10:36</t>
  </si>
  <si>
    <t>2023-07-05 16:11:04</t>
  </si>
  <si>
    <t>2023-07-05 17:20:12</t>
  </si>
  <si>
    <t>2023-07-05 18:03:41</t>
  </si>
  <si>
    <t>2023-07-06 12:21:27</t>
  </si>
  <si>
    <t>2023-07-06 16:27:10</t>
  </si>
  <si>
    <t>2023-07-06 14:05:22</t>
  </si>
  <si>
    <t>2023-07-06 14:12:58</t>
  </si>
  <si>
    <t>2023-07-07 11:15:03</t>
  </si>
  <si>
    <t>2023-07-07 14:27:55</t>
  </si>
  <si>
    <t>2023-07-07 17:12:51</t>
  </si>
  <si>
    <t>2023-07-07 17:56:39</t>
  </si>
  <si>
    <t>2023-07-07 18:13:59</t>
  </si>
  <si>
    <t>2023-07-08 12:20:49</t>
  </si>
  <si>
    <t>2023-07-08 12:22:03</t>
  </si>
  <si>
    <t>2023-07-08 12:30:12</t>
  </si>
  <si>
    <t>2023-07-08 14:22:11</t>
  </si>
  <si>
    <t>2023-07-08 14:45:42</t>
  </si>
  <si>
    <t>2023-07-10 11:13:08</t>
  </si>
  <si>
    <t>2023-07-10 11:55:58</t>
  </si>
  <si>
    <t>2023-07-10 12:26:25</t>
  </si>
  <si>
    <t>2023-07-10 12:58:22</t>
  </si>
  <si>
    <t>2023-07-10 12:59:10</t>
  </si>
  <si>
    <t>2023-07-10 17:21:26</t>
  </si>
  <si>
    <t>2023-07-10 17:22:28</t>
  </si>
  <si>
    <t>2023-07-10 17:23:13</t>
  </si>
  <si>
    <t>2023-07-10 18:25:50</t>
  </si>
  <si>
    <t>2023-07-10 18:26:35</t>
  </si>
  <si>
    <t>2023-07-10 14:36:44</t>
  </si>
  <si>
    <t>2023-07-10 15:30:55</t>
  </si>
  <si>
    <t>2023-07-10 15:54:39</t>
  </si>
  <si>
    <t>2023-07-11 11:43:37</t>
  </si>
  <si>
    <t>2023-07-11 11:56:38</t>
  </si>
  <si>
    <t>2023-07-11 15:44:09</t>
  </si>
  <si>
    <t>2023-07-11 18:02:37</t>
  </si>
  <si>
    <t>2023-07-12 11:32:38</t>
  </si>
  <si>
    <t>2023-07-12 12:07:33</t>
  </si>
  <si>
    <t>2023-07-12 12:44:44</t>
  </si>
  <si>
    <t>2023-07-12 13:02:24</t>
  </si>
  <si>
    <t>2023-07-12 13:51:49</t>
  </si>
  <si>
    <t>2023-07-12 14:06:14</t>
  </si>
  <si>
    <t>2023-07-11 14:21:35</t>
  </si>
  <si>
    <t>2023-07-11 16:59:50</t>
  </si>
  <si>
    <t>2023-07-11 16:10:27</t>
  </si>
  <si>
    <t>2023-07-11 17:47:20</t>
  </si>
  <si>
    <t>2023-07-11 18:37:50</t>
  </si>
  <si>
    <t>2023-07-11 18:43:43</t>
  </si>
  <si>
    <t>2023-07-12 11:19:44</t>
  </si>
  <si>
    <t>2023-07-12 11:52:54</t>
  </si>
  <si>
    <t>2023-07-12 14:30:17</t>
  </si>
  <si>
    <t>2023-07-12 16:09:44</t>
  </si>
  <si>
    <t>2023-07-12 17:13:03</t>
  </si>
  <si>
    <t>2023-07-12 18:57:41</t>
  </si>
  <si>
    <t>2023-07-13 13:30:33</t>
  </si>
  <si>
    <t>2023-07-13 13:31:18</t>
  </si>
  <si>
    <t>2023-07-13 15:58:10</t>
  </si>
  <si>
    <t>2023-07-13 17:07:06</t>
  </si>
  <si>
    <t>2023-07-13 15:04:50</t>
  </si>
  <si>
    <t>2023-07-14 10:45:40</t>
  </si>
  <si>
    <t>2023-07-14 14:59:52</t>
  </si>
  <si>
    <t>2023-07-14 12:18:36</t>
  </si>
  <si>
    <t>2023-07-14 12:29:19</t>
  </si>
  <si>
    <t>2023-07-14 12:55:06</t>
  </si>
  <si>
    <t>2023-07-14 12:58:30</t>
  </si>
  <si>
    <t>2023-07-14 12:21:43</t>
  </si>
  <si>
    <t>2023-07-14 15:01:10</t>
  </si>
  <si>
    <t>2023-07-14 17:21:19</t>
  </si>
  <si>
    <t>2023-07-14 17:05:31</t>
  </si>
  <si>
    <t>2023-07-14 17:33:49</t>
  </si>
  <si>
    <t>2023-07-14 17:58:57</t>
  </si>
  <si>
    <t>2023-07-15 13:11:15</t>
  </si>
  <si>
    <t>2023-07-15 14:29:51</t>
  </si>
  <si>
    <t>2023-07-15 14:32:53</t>
  </si>
  <si>
    <t>2023-07-15 11:06:21</t>
  </si>
  <si>
    <t>2023-07-15 15:02:45</t>
  </si>
  <si>
    <t>2023-07-15 15:13:18</t>
  </si>
  <si>
    <t>2023-07-15 15:14:59</t>
  </si>
  <si>
    <t>2023-07-15 15:17:03</t>
  </si>
  <si>
    <t>2023-07-15 15:18:04</t>
  </si>
  <si>
    <t>2023-07-15 16:41:47</t>
  </si>
  <si>
    <t>2023-07-17 10:40:36</t>
  </si>
  <si>
    <t>2023-07-17 11:13:22</t>
  </si>
  <si>
    <t>2023-07-17 11:24:26</t>
  </si>
  <si>
    <t>2023-07-17 12:00:58</t>
  </si>
  <si>
    <t>2023-07-17 12:44:42</t>
  </si>
  <si>
    <t>2023-07-17 10:55:44</t>
  </si>
  <si>
    <t>2023-07-17 13:58:40</t>
  </si>
  <si>
    <t>2023-07-18 11:12:18</t>
  </si>
  <si>
    <t>2023-07-18 12:42:28</t>
  </si>
  <si>
    <t>2023-07-18 13:25:55</t>
  </si>
  <si>
    <t>2023-07-19 12:15:56</t>
  </si>
  <si>
    <t>2023-07-19 13:54:51</t>
  </si>
  <si>
    <t>2023-07-18 16:12:23</t>
  </si>
  <si>
    <t>2023-07-18 17:38:37</t>
  </si>
  <si>
    <t>2023-07-19 10:07:29</t>
  </si>
  <si>
    <t>2023-07-19 10:20:14</t>
  </si>
  <si>
    <t>2023-07-18 18:56:47</t>
  </si>
  <si>
    <t>2023-07-19 13:48:06</t>
  </si>
  <si>
    <t>2023-07-19 17:00:36</t>
  </si>
  <si>
    <t>2023-07-19 17:49:17</t>
  </si>
  <si>
    <t>2023-07-19 17:04:30</t>
  </si>
  <si>
    <t>2023-07-19 17:06:11</t>
  </si>
  <si>
    <t>2023-07-19 18:35:51</t>
  </si>
  <si>
    <t>2023-07-20 10:28:34</t>
  </si>
  <si>
    <t>2023-07-20 10:53:59</t>
  </si>
  <si>
    <t>2023-07-20 12:13:23</t>
  </si>
  <si>
    <t>2023-07-20 13:02:57</t>
  </si>
  <si>
    <t>2023-07-20 11:28:01</t>
  </si>
  <si>
    <t>2023-07-20 18:27:01</t>
  </si>
  <si>
    <t>2023-07-20 18:56:39</t>
  </si>
  <si>
    <t>2023-07-21 10:38:12</t>
  </si>
  <si>
    <t>2023-07-21 12:38:29</t>
  </si>
  <si>
    <t>2023-07-21 13:00:51</t>
  </si>
  <si>
    <t>2023-07-21 13:10:52</t>
  </si>
  <si>
    <t>2023-07-21 14:29:53</t>
  </si>
  <si>
    <t>2023-07-21 16:01:31</t>
  </si>
  <si>
    <t>2023-07-21 18:47:36</t>
  </si>
  <si>
    <t>2023-07-21 17:30:10</t>
  </si>
  <si>
    <t>2023-07-22 15:38:23</t>
  </si>
  <si>
    <t>2023-07-22 16:52:26</t>
  </si>
  <si>
    <t>2023-07-22 12:52:39</t>
  </si>
  <si>
    <t>2023-07-24 10:56:20</t>
  </si>
  <si>
    <t>2023-07-24 11:01:25</t>
  </si>
  <si>
    <t>2023-07-24 15:39:06</t>
  </si>
  <si>
    <t>2023-07-24 11:37:56</t>
  </si>
  <si>
    <t>2023-07-24 11:56:08</t>
  </si>
  <si>
    <t>2023-07-24 13:23:48</t>
  </si>
  <si>
    <t>2023-07-24 19:06:46</t>
  </si>
  <si>
    <t>2023-07-25 17:14:07</t>
  </si>
  <si>
    <t>2023-07-25 14:02:22</t>
  </si>
  <si>
    <t>2023-07-25 16:56:29</t>
  </si>
  <si>
    <t>2023-07-26 10:57:23</t>
  </si>
  <si>
    <t>2023-07-26 11:13:03</t>
  </si>
  <si>
    <t>2023-07-26 15:19:08</t>
  </si>
  <si>
    <t>2023-07-26 15:22:09</t>
  </si>
  <si>
    <t>2023-07-26 15:45:51</t>
  </si>
  <si>
    <t>2023-07-26 16:59:55</t>
  </si>
  <si>
    <t>2023-07-26 18:28:01</t>
  </si>
  <si>
    <t>2023-07-26 13:35:13</t>
  </si>
  <si>
    <t>2023-07-26 13:51:12</t>
  </si>
  <si>
    <t>2023-07-26 14:07:59</t>
  </si>
  <si>
    <t>2023-07-26 17:32:42</t>
  </si>
  <si>
    <t>2023-07-26 18:25:55</t>
  </si>
  <si>
    <t>2023-07-26 11:58:28</t>
  </si>
  <si>
    <t>2023-07-26 12:52:08</t>
  </si>
  <si>
    <t>2023-07-26 13:18:04</t>
  </si>
  <si>
    <t>2023-07-27 10:41:52</t>
  </si>
  <si>
    <t>2023-07-27 10:55:23</t>
  </si>
  <si>
    <t>2023-07-27 14:16:22</t>
  </si>
  <si>
    <t>2023-07-27 14:17:12</t>
  </si>
  <si>
    <t>2023-07-27 10:43:10</t>
  </si>
  <si>
    <t>2023-07-27 12:08:52</t>
  </si>
  <si>
    <t>2023-07-27 13:23:01</t>
  </si>
  <si>
    <t>2023-07-27 13:34:54</t>
  </si>
  <si>
    <t>2023-07-27 18:24:51</t>
  </si>
  <si>
    <t>2023-07-27 18:48:34</t>
  </si>
  <si>
    <t>2023-07-27 16:53:11</t>
  </si>
  <si>
    <t>2023-07-28 10:21:31</t>
  </si>
  <si>
    <t>2023-07-28 13:52:11</t>
  </si>
  <si>
    <t>2023-07-28 13:01:55</t>
  </si>
  <si>
    <t>2023-07-28 13:34:30</t>
  </si>
  <si>
    <t>2023-07-28 15:00:49</t>
  </si>
  <si>
    <t>2023-07-28 15:03:01</t>
  </si>
  <si>
    <t>2023-07-28 15:27:01</t>
  </si>
  <si>
    <t>2023-07-28 16:39:50</t>
  </si>
  <si>
    <t>2023-07-29 14:12:11</t>
  </si>
  <si>
    <t>2023-07-29 14:14:26</t>
  </si>
  <si>
    <t>2023-07-29 15:20:41</t>
  </si>
  <si>
    <t>2023-07-29 15:57:32</t>
  </si>
  <si>
    <t>2023-07-29 17:55:31</t>
  </si>
  <si>
    <t>2023-07-29 16:21:48</t>
  </si>
  <si>
    <t>2023-07-29 16:56:59</t>
  </si>
  <si>
    <t>2023-07-31 12:09:05</t>
  </si>
  <si>
    <t>2023-07-31 13:17:21</t>
  </si>
  <si>
    <t>2023-07-31 13:38:51</t>
  </si>
  <si>
    <t>2023-07-31 17:57:01</t>
  </si>
  <si>
    <t>2023-07-31 18:01:02</t>
  </si>
  <si>
    <t>2023-07-31 18:10:18</t>
  </si>
  <si>
    <t>2023-07-31 18:18:17</t>
  </si>
  <si>
    <t>2023-08-01 11:19:46</t>
  </si>
  <si>
    <t>2023-08-01 16:29:32</t>
  </si>
  <si>
    <t>2023-08-02 10:23:45</t>
  </si>
  <si>
    <t>2023-08-02 10:30:34</t>
  </si>
  <si>
    <t>2023-08-02 11:13:28</t>
  </si>
  <si>
    <t>2023-08-02 12:20:56</t>
  </si>
  <si>
    <t>2023-08-02 16:25:44</t>
  </si>
  <si>
    <t>2023-08-03 12:09:39</t>
  </si>
  <si>
    <t>2023-08-03 17:25:49</t>
  </si>
  <si>
    <t>2023-08-03 17:41:28</t>
  </si>
  <si>
    <t>2023-08-03 18:04:12</t>
  </si>
  <si>
    <t>2023-08-03 14:02:07</t>
  </si>
  <si>
    <t>2023-08-03 14:03:15</t>
  </si>
  <si>
    <t>2023-08-03 14:26:56</t>
  </si>
  <si>
    <t>2023-08-03 15:32:26</t>
  </si>
  <si>
    <t>2023-08-04 10:46:32</t>
  </si>
  <si>
    <t>2023-08-04 13:32:30</t>
  </si>
  <si>
    <t>2023-08-04 13:34:39</t>
  </si>
  <si>
    <t>2023-08-04 15:33:12</t>
  </si>
  <si>
    <t>2023-08-04 18:18:12</t>
  </si>
  <si>
    <t>2023-08-04 15:18:23</t>
  </si>
  <si>
    <t>2023-08-04 17:06:59</t>
  </si>
  <si>
    <t>2023-08-04 16:35:56</t>
  </si>
  <si>
    <t>2023-08-05 13:20:55</t>
  </si>
  <si>
    <t>2023-08-05 16:15:47</t>
  </si>
  <si>
    <t>2023-08-05 16:17:07</t>
  </si>
  <si>
    <t>2023-08-07 10:35:18</t>
  </si>
  <si>
    <t>2023-08-07 11:18:25</t>
  </si>
  <si>
    <t>2023-08-07 11:20:49</t>
  </si>
  <si>
    <t>2023-08-07 12:31:16</t>
  </si>
  <si>
    <t>2023-08-07 12:32:00</t>
  </si>
  <si>
    <t>2023-08-07 17:58:46</t>
  </si>
  <si>
    <t>2023-08-07 11:58:47</t>
  </si>
  <si>
    <t>2023-08-07 14:38:18</t>
  </si>
  <si>
    <t>2023-08-07 19:05:59</t>
  </si>
  <si>
    <t>2023-08-08 15:23:35</t>
  </si>
  <si>
    <t>2023-08-08 16:23:24</t>
  </si>
  <si>
    <t>2023-08-08 16:35:40</t>
  </si>
  <si>
    <t>2023-08-08 11:13:40</t>
  </si>
  <si>
    <t>2023-08-08 12:03:38</t>
  </si>
  <si>
    <t>2023-08-08 12:24:59</t>
  </si>
  <si>
    <t>2023-08-08 12:35:24</t>
  </si>
  <si>
    <t>2023-08-08 16:18:54</t>
  </si>
  <si>
    <t>2023-08-09 10:50:21</t>
  </si>
  <si>
    <t>2023-08-09 14:28:17</t>
  </si>
  <si>
    <t>2023-08-09 10:53:55</t>
  </si>
  <si>
    <t>2023-08-09 13:16:20</t>
  </si>
  <si>
    <t>2023-08-09 14:28:08</t>
  </si>
  <si>
    <t>2023-08-09 14:43:16</t>
  </si>
  <si>
    <t>2023-08-09 11:10:44</t>
  </si>
  <si>
    <t>2023-08-09 11:25:39</t>
  </si>
  <si>
    <t>2023-08-09 11:49:51</t>
  </si>
  <si>
    <t>2023-08-09 13:04:32</t>
  </si>
  <si>
    <t>2023-08-09 11:35:45</t>
  </si>
  <si>
    <t>2023-08-09 15:56:18</t>
  </si>
  <si>
    <t>2023-08-09 17:44:07</t>
  </si>
  <si>
    <t>2023-08-09 17:05:25</t>
  </si>
  <si>
    <t>2023-08-10 12:03:39</t>
  </si>
  <si>
    <t>2023-08-10 12:18:05</t>
  </si>
  <si>
    <t>2023-08-10 10:44:17</t>
  </si>
  <si>
    <t>2023-08-10 10:53:08</t>
  </si>
  <si>
    <t>2023-08-10 10:56:26</t>
  </si>
  <si>
    <t>2023-08-10 10:58:52</t>
  </si>
  <si>
    <t>2023-08-11 10:41:30</t>
  </si>
  <si>
    <t>2023-08-11 11:44:04</t>
  </si>
  <si>
    <t>2023-08-11 13:43:30</t>
  </si>
  <si>
    <t>2023-08-11 11:18:17</t>
  </si>
  <si>
    <t>2023-08-11 12:43:50</t>
  </si>
  <si>
    <t>2023-08-11 13:06:06</t>
  </si>
  <si>
    <t>2023-08-11 14:12:03</t>
  </si>
  <si>
    <t>2023-08-11 17:14:57</t>
  </si>
  <si>
    <t>2023-08-11 13:32:16</t>
  </si>
  <si>
    <t>2023-08-11 18:31:16</t>
  </si>
  <si>
    <t>2023-08-12 14:04:49</t>
  </si>
  <si>
    <t>2023-08-12 14:28:35</t>
  </si>
  <si>
    <t>2023-08-12 17:36:18</t>
  </si>
  <si>
    <t>2023-08-12 14:30:16</t>
  </si>
  <si>
    <t>2023-08-12 16:00:33</t>
  </si>
  <si>
    <t>2023-08-14 11:03:57</t>
  </si>
  <si>
    <t>2023-08-14 11:18:21</t>
  </si>
  <si>
    <t>2023-08-14 11:24:45</t>
  </si>
  <si>
    <t>2023-08-14 12:16:23</t>
  </si>
  <si>
    <t>2023-08-14 12:40:37</t>
  </si>
  <si>
    <t>2023-08-14 18:53:18</t>
  </si>
  <si>
    <t>2023-08-14 13:45:28</t>
  </si>
  <si>
    <t>2023-08-14 17:08:37</t>
  </si>
  <si>
    <t>2023-08-14 17:09:46</t>
  </si>
  <si>
    <t>2023-08-14 18:31:35</t>
  </si>
  <si>
    <t>2023-08-15 16:44:32</t>
  </si>
  <si>
    <t>2023-08-15 11:42:52</t>
  </si>
  <si>
    <t>2023-08-15 11:44:08</t>
  </si>
  <si>
    <t>2023-08-15 16:51:06</t>
  </si>
  <si>
    <t>2023-08-15 17:42:57</t>
  </si>
  <si>
    <t>2023-08-15 18:13:24</t>
  </si>
  <si>
    <t>2023-08-15 18:23:08</t>
  </si>
  <si>
    <t>2023-08-15 18:28:27</t>
  </si>
  <si>
    <t>2023-08-15 18:46:19</t>
  </si>
  <si>
    <t>2023-08-16 13:38:55</t>
  </si>
  <si>
    <t>2023-08-16 15:54:22</t>
  </si>
  <si>
    <t>2023-08-16 15:58:18</t>
  </si>
  <si>
    <t>2023-08-16 16:25:45</t>
  </si>
  <si>
    <t>2023-08-16 16:47:10</t>
  </si>
  <si>
    <t>2023-08-16 16:49:30</t>
  </si>
  <si>
    <t>2023-08-16 17:27:01</t>
  </si>
  <si>
    <t>2023-08-17 10:45:53</t>
  </si>
  <si>
    <t>2023-08-17 13:35:50</t>
  </si>
  <si>
    <t>2023-08-17 15:27:11</t>
  </si>
  <si>
    <t>2023-08-17 15:28:04</t>
  </si>
  <si>
    <t>2023-08-17 17:41:04</t>
  </si>
  <si>
    <t>2023-08-17 18:03:26</t>
  </si>
  <si>
    <t>2023-08-18 10:44:37</t>
  </si>
  <si>
    <t>2023-08-18 12:15:55</t>
  </si>
  <si>
    <t>2023-08-18 12:52:32</t>
  </si>
  <si>
    <t>2023-08-18 13:29:38</t>
  </si>
  <si>
    <t>2023-08-18 14:21:10</t>
  </si>
  <si>
    <t>2023-08-18 14:43:21</t>
  </si>
  <si>
    <t>2023-08-18 16:20:05</t>
  </si>
  <si>
    <t>2023-08-18 11:15:45</t>
  </si>
  <si>
    <t>2023-08-18 13:44:50</t>
  </si>
  <si>
    <t>2023-08-18 14:23:58</t>
  </si>
  <si>
    <t>2023-08-18 12:20:07</t>
  </si>
  <si>
    <t>2023-08-18 18:52:10</t>
  </si>
  <si>
    <t>2023-08-19 11:15:47</t>
  </si>
  <si>
    <t>2023-08-19 11:31:12</t>
  </si>
  <si>
    <t>2023-08-19 12:46:04</t>
  </si>
  <si>
    <t>2023-08-19 12:55:24</t>
  </si>
  <si>
    <t>2023-08-19 13:30:04</t>
  </si>
  <si>
    <t>2023-08-19 11:55:23</t>
  </si>
  <si>
    <t>2023-08-19 13:16:21</t>
  </si>
  <si>
    <t>2023-08-19 16:11:46</t>
  </si>
  <si>
    <t>2023-08-19 16:23:45</t>
  </si>
  <si>
    <t>2023-08-19 16:25:21</t>
  </si>
  <si>
    <t>2023-08-19 16:26:29</t>
  </si>
  <si>
    <t>2023-08-21 13:58:55</t>
  </si>
  <si>
    <t>2023-08-19 14:27:58</t>
  </si>
  <si>
    <t>2023-08-19 14:39:21</t>
  </si>
  <si>
    <t>2023-08-19 17:47:58</t>
  </si>
  <si>
    <t>2023-08-21 11:03:28</t>
  </si>
  <si>
    <t>2023-08-21 16:00:25</t>
  </si>
  <si>
    <t>2023-08-21 12:32:43</t>
  </si>
  <si>
    <t>2023-08-21 12:33:49</t>
  </si>
  <si>
    <t>2023-08-21 13:17:44</t>
  </si>
  <si>
    <t>2023-08-21 13:40:06</t>
  </si>
  <si>
    <t>2023-08-21 14:03:29</t>
  </si>
  <si>
    <t>2023-08-21 17:27:23</t>
  </si>
  <si>
    <t>2023-08-21 14:39:50</t>
  </si>
  <si>
    <t>2023-08-22 13:08:22</t>
  </si>
  <si>
    <t>2023-08-22 13:37:46</t>
  </si>
  <si>
    <t>2023-08-22 13:43:22</t>
  </si>
  <si>
    <t>2023-08-22 17:15:17</t>
  </si>
  <si>
    <t>2023-08-22 17:30:22</t>
  </si>
  <si>
    <t>2023-08-23 10:38:06</t>
  </si>
  <si>
    <t>2023-08-23 11:06:40</t>
  </si>
  <si>
    <t>2023-08-23 11:11:20</t>
  </si>
  <si>
    <t>2023-08-23 11:46:16</t>
  </si>
  <si>
    <t>2023-08-23 12:21:57</t>
  </si>
  <si>
    <t>2023-08-23 13:02:51</t>
  </si>
  <si>
    <t>2023-08-23 13:11:09</t>
  </si>
  <si>
    <t>2023-08-23 13:26:46</t>
  </si>
  <si>
    <t>2023-08-23 13:33:08</t>
  </si>
  <si>
    <t>2023-08-23 13:03:37</t>
  </si>
  <si>
    <t>2023-08-23 17:31:16</t>
  </si>
  <si>
    <t>2023-08-24 11:43:25</t>
  </si>
  <si>
    <t>2023-08-24 13:45:18</t>
  </si>
  <si>
    <t>2023-08-24 15:57:27</t>
  </si>
  <si>
    <t>2023-08-24 16:45:04</t>
  </si>
  <si>
    <t>2023-08-24 11:55:56</t>
  </si>
  <si>
    <t>2023-08-24 13:46:41</t>
  </si>
  <si>
    <t>2023-08-24 15:58:22</t>
  </si>
  <si>
    <t>2023-08-24 16:43:34</t>
  </si>
  <si>
    <t>2023-08-24 17:42:16</t>
  </si>
  <si>
    <t>2023-08-24 18:16:05</t>
  </si>
  <si>
    <t>2023-08-24 19:08:34</t>
  </si>
  <si>
    <t>2023-08-24 14:48:54</t>
  </si>
  <si>
    <t>2023-08-25 11:19:34</t>
  </si>
  <si>
    <t>2023-08-25 11:40:44</t>
  </si>
  <si>
    <t>2023-08-25 11:09:21</t>
  </si>
  <si>
    <t>2023-08-25 11:26:30</t>
  </si>
  <si>
    <t>2023-08-25 12:28:31</t>
  </si>
  <si>
    <t>2023-08-25 14:27:59</t>
  </si>
  <si>
    <t>2023-08-25 15:17:16</t>
  </si>
  <si>
    <t>2023-08-25 14:36:58</t>
  </si>
  <si>
    <t>2023-08-25 15:48:27</t>
  </si>
  <si>
    <t>2023-08-25 17:22:40</t>
  </si>
  <si>
    <t>2023-08-25 18:40:51</t>
  </si>
  <si>
    <t>2023-08-25 15:02:45</t>
  </si>
  <si>
    <t>2023-08-26 14:49:46</t>
  </si>
  <si>
    <t>2023-08-26 14:54:10</t>
  </si>
  <si>
    <t>2023-08-26 17:31:07</t>
  </si>
  <si>
    <t>2023-08-29 14:03:32</t>
  </si>
  <si>
    <t>2023-08-29 11:27:24</t>
  </si>
  <si>
    <t>2023-08-29 14:14:56</t>
  </si>
  <si>
    <t>2023-08-29 14:37:16</t>
  </si>
  <si>
    <t>2023-08-29 15:01:49</t>
  </si>
  <si>
    <t>2023-08-29 15:07:42</t>
  </si>
  <si>
    <t>2023-08-29 16:22:57</t>
  </si>
  <si>
    <t>2023-08-29 16:31:20</t>
  </si>
  <si>
    <t>2023-08-29 18:26:05</t>
  </si>
  <si>
    <t>2023-08-29 16:50:37</t>
  </si>
  <si>
    <t>2023-08-30 10:23:08</t>
  </si>
  <si>
    <t>2023-08-30 11:20:32</t>
  </si>
  <si>
    <t>2023-08-30 12:55:17</t>
  </si>
  <si>
    <t>2023-08-30 13:20:07</t>
  </si>
  <si>
    <t>2023-08-30 14:51:11</t>
  </si>
  <si>
    <t>2023-08-30 14:52:05</t>
  </si>
  <si>
    <t>2023-08-30 16:18:11</t>
  </si>
  <si>
    <t>2023-08-30 15:21:08</t>
  </si>
  <si>
    <t>2023-08-30 16:20:39</t>
  </si>
  <si>
    <t>2023-08-30 18:37:54</t>
  </si>
  <si>
    <t>2023-08-31 10:33:03</t>
  </si>
  <si>
    <t>2023-08-31 15:07:32</t>
  </si>
  <si>
    <t>2023-08-31 12:02:35</t>
  </si>
  <si>
    <t>2023-08-31 12:08:12</t>
  </si>
  <si>
    <t>2023-08-31 14:08:47</t>
  </si>
  <si>
    <t>2023-08-31 16:44:38</t>
  </si>
  <si>
    <t>2023-08-31 17:56:29</t>
  </si>
  <si>
    <t>2023-08-31 15:37:42</t>
  </si>
  <si>
    <t>2023-09-01 11:24:39</t>
  </si>
  <si>
    <t>2023-09-01 11:56:47</t>
  </si>
  <si>
    <t>2023-09-01 14:20:46</t>
  </si>
  <si>
    <t>2023-09-01 15:48:07</t>
  </si>
  <si>
    <t>2023-09-01 16:27:27</t>
  </si>
  <si>
    <t>2023-09-01 16:53:33</t>
  </si>
  <si>
    <t>2023-09-01 14:48:41</t>
  </si>
  <si>
    <t>2023-09-01 15:41:43</t>
  </si>
  <si>
    <t>2023-09-01 13:15:40</t>
  </si>
  <si>
    <t>2023-09-01 14:04:51</t>
  </si>
  <si>
    <t>2023-09-01 14:28:53</t>
  </si>
  <si>
    <t>2023-09-01 14:40:19</t>
  </si>
  <si>
    <t>2023-09-01 15:34:06</t>
  </si>
  <si>
    <t>2023-09-01 17:46:56</t>
  </si>
  <si>
    <t>2023-09-01 17:49:53</t>
  </si>
  <si>
    <t>2023-09-02 11:37:43</t>
  </si>
  <si>
    <t>2023-09-02 14:33:56</t>
  </si>
  <si>
    <t>2023-09-02 14:58:40</t>
  </si>
  <si>
    <t>2023-09-02 16:29:17</t>
  </si>
  <si>
    <t>2023-09-02 16:31:08</t>
  </si>
  <si>
    <t>2023-09-04 10:49:10</t>
  </si>
  <si>
    <t>2023-09-04 12:26:14</t>
  </si>
  <si>
    <t>2023-09-04 12:50:27</t>
  </si>
  <si>
    <t>2023-09-04 13:30:19</t>
  </si>
  <si>
    <t>2023-09-04 15:51:31</t>
  </si>
  <si>
    <t>2023-09-05 12:54:46</t>
  </si>
  <si>
    <t>2023-09-05 12:57:04</t>
  </si>
  <si>
    <t>2023-09-05 13:12:56</t>
  </si>
  <si>
    <t>2023-09-05 12:16:26</t>
  </si>
  <si>
    <t>2023-09-05 12:17:22</t>
  </si>
  <si>
    <t>2023-09-05 15:18:51</t>
  </si>
  <si>
    <t>2023-09-05 10:30:17</t>
  </si>
  <si>
    <t>2023-09-05 10:36:58</t>
  </si>
  <si>
    <t>2023-09-05 12:09:40</t>
  </si>
  <si>
    <t>2023-09-05 14:36:24</t>
  </si>
  <si>
    <t>2023-09-05 16:29:05</t>
  </si>
  <si>
    <t>2023-09-05 13:51:54</t>
  </si>
  <si>
    <t>2023-09-05 15:38:16</t>
  </si>
  <si>
    <t>2023-09-05 16:58:04</t>
  </si>
  <si>
    <t>2023-09-05 15:39:09</t>
  </si>
  <si>
    <t>2023-09-06 10:50:46</t>
  </si>
  <si>
    <t>2023-09-06 12:53:09</t>
  </si>
  <si>
    <t>2023-09-06 13:13:40</t>
  </si>
  <si>
    <t>2023-09-06 17:56:58</t>
  </si>
  <si>
    <t>2023-09-06 12:54:58</t>
  </si>
  <si>
    <t>2023-09-06 12:59:33</t>
  </si>
  <si>
    <t>2023-09-06 14:38:53</t>
  </si>
  <si>
    <t>2023-09-06 15:18:14</t>
  </si>
  <si>
    <t>2023-09-06 14:55:52</t>
  </si>
  <si>
    <t>2023-09-06 16:45:05</t>
  </si>
  <si>
    <t>2023-09-06 16:56:32</t>
  </si>
  <si>
    <t>2023-09-07 10:34:18</t>
  </si>
  <si>
    <t>2023-09-07 17:45:56</t>
  </si>
  <si>
    <t>2023-09-07 12:10:02</t>
  </si>
  <si>
    <t>2023-09-07 12:14:26</t>
  </si>
  <si>
    <t>2023-09-07 12:21:06</t>
  </si>
  <si>
    <t>2023-09-07 13:10:53</t>
  </si>
  <si>
    <t>2023-09-07 13:01:09</t>
  </si>
  <si>
    <t>2023-09-08 11:51:53</t>
  </si>
  <si>
    <t>2023-09-08 12:36:19</t>
  </si>
  <si>
    <t>2023-09-08 13:07:14</t>
  </si>
  <si>
    <t>2023-09-09 12:00:45</t>
  </si>
  <si>
    <t>2023-09-09 12:32:30</t>
  </si>
  <si>
    <t>2023-09-09 12:45:37</t>
  </si>
  <si>
    <t>2023-09-09 14:01:49</t>
  </si>
  <si>
    <t>2023-09-09 14:53:59</t>
  </si>
  <si>
    <t>2023-09-09 17:00:47</t>
  </si>
  <si>
    <t>2023-09-09 17:40:13</t>
  </si>
  <si>
    <t>2023-09-11 11:15:01</t>
  </si>
  <si>
    <t>2023-09-11 14:06:46</t>
  </si>
  <si>
    <t>2023-09-11 14:08:19</t>
  </si>
  <si>
    <t>2023-09-11 14:39:17</t>
  </si>
  <si>
    <t>2023-09-11 14:58:50</t>
  </si>
  <si>
    <t>2023-09-11 17:30:26</t>
  </si>
  <si>
    <t>2023-09-09 11:22:22</t>
  </si>
  <si>
    <t>2023-09-09 16:46:20</t>
  </si>
  <si>
    <t>2023-09-09 16:47:29</t>
  </si>
  <si>
    <t>2023-09-11 10:15:36</t>
  </si>
  <si>
    <t>2023-09-11 14:56:33</t>
  </si>
  <si>
    <t>2023-09-11 16:06:59</t>
  </si>
  <si>
    <t>2023-09-11 17:25:30</t>
  </si>
  <si>
    <t>2023-09-12 11:56:00</t>
  </si>
  <si>
    <t>2023-09-12 16:22:06</t>
  </si>
  <si>
    <t>2023-09-12 16:23:28</t>
  </si>
  <si>
    <t>2023-09-12 16:51:13</t>
  </si>
  <si>
    <t>2023-09-12 17:46:31</t>
  </si>
  <si>
    <t>2023-09-12 12:16:50</t>
  </si>
  <si>
    <t>2023-09-12 16:59:48</t>
  </si>
  <si>
    <t>2023-09-12 16:21:25</t>
  </si>
  <si>
    <t>2023-09-13 10:24:09</t>
  </si>
  <si>
    <t>2023-09-13 10:44:24</t>
  </si>
  <si>
    <t>2023-09-13 14:57:09</t>
  </si>
  <si>
    <t>2023-09-13 17:15:06</t>
  </si>
  <si>
    <t>2023-09-14 14:14:47</t>
  </si>
  <si>
    <t>2023-09-14 15:48:38</t>
  </si>
  <si>
    <t>2023-09-14 16:33:04</t>
  </si>
  <si>
    <t>2023-09-14 16:45:53</t>
  </si>
  <si>
    <t>2023-09-14 11:48:34</t>
  </si>
  <si>
    <t>2023-09-14 13:47:23</t>
  </si>
  <si>
    <t>2023-09-14 15:09:04</t>
  </si>
  <si>
    <t>2023-09-14 15:22:59</t>
  </si>
  <si>
    <t>2023-09-14 16:28:55</t>
  </si>
  <si>
    <t>2023-09-15 12:00:34</t>
  </si>
  <si>
    <t>2023-09-15 12:34:15</t>
  </si>
  <si>
    <t>2023-09-15 13:17:39</t>
  </si>
  <si>
    <t>2023-09-15 18:11:50</t>
  </si>
  <si>
    <t>2023-09-18 13:15:04</t>
  </si>
  <si>
    <t>2023-09-18 13:24:51</t>
  </si>
  <si>
    <t>2023-09-16 11:46:24</t>
  </si>
  <si>
    <t>2023-09-16 13:20:54</t>
  </si>
  <si>
    <t>2023-09-16 14:54:19</t>
  </si>
  <si>
    <t>2023-09-16 17:09:22</t>
  </si>
  <si>
    <t>2023-09-18 10:52:20</t>
  </si>
  <si>
    <t>2023-09-18 11:25:17</t>
  </si>
  <si>
    <t>2023-09-18 13:29:06</t>
  </si>
  <si>
    <t>2023-09-18 16:32:32</t>
  </si>
  <si>
    <t>2023-09-19 10:19:13</t>
  </si>
  <si>
    <t>2023-09-19 15:20:50</t>
  </si>
  <si>
    <t>2023-09-19 11:16:47</t>
  </si>
  <si>
    <t>2023-09-19 15:24:20</t>
  </si>
  <si>
    <t>2023-09-19 17:16:42</t>
  </si>
  <si>
    <t>2023-09-19 11:44:12</t>
  </si>
  <si>
    <t>2023-09-19 15:48:52</t>
  </si>
  <si>
    <t>2023-09-19 18:03:57</t>
  </si>
  <si>
    <t>2023-09-19 18:50:53</t>
  </si>
  <si>
    <t>2023-09-20 10:08:15</t>
  </si>
  <si>
    <t>2023-09-20 14:33:56</t>
  </si>
  <si>
    <t>2023-09-20 14:55:15</t>
  </si>
  <si>
    <t>2023-09-20 10:25:50</t>
  </si>
  <si>
    <t>2023-09-20 10:52:52</t>
  </si>
  <si>
    <t>2023-09-20 11:17:33</t>
  </si>
  <si>
    <t>2023-09-20 10:28:53</t>
  </si>
  <si>
    <t>2023-09-20 10:35:57</t>
  </si>
  <si>
    <t>2023-09-20 11:46:02</t>
  </si>
  <si>
    <t>2023-09-20 12:23:58</t>
  </si>
  <si>
    <t>2023-09-20 12:40:09</t>
  </si>
  <si>
    <t>2023-09-20 14:34:41</t>
  </si>
  <si>
    <t>2023-09-20 11:09:28</t>
  </si>
  <si>
    <t>2023-09-20 11:23:10</t>
  </si>
  <si>
    <t>2023-09-20 11:37:24</t>
  </si>
  <si>
    <t>2023-09-20 18:25:21</t>
  </si>
  <si>
    <t>2023-09-20 18:58:18</t>
  </si>
  <si>
    <t>2023-09-21 14:02:29</t>
  </si>
  <si>
    <t>2023-09-21 12:11:00</t>
  </si>
  <si>
    <t>2023-09-21 12:35:43</t>
  </si>
  <si>
    <t>2023-09-21 12:40:37</t>
  </si>
  <si>
    <t>2023-09-21 14:35:29</t>
  </si>
  <si>
    <t>2023-09-21 14:41:33</t>
  </si>
  <si>
    <t>2023-09-21 15:34:40</t>
  </si>
  <si>
    <t>2023-09-21 15:35:06</t>
  </si>
  <si>
    <t>2023-09-21 18:56:03</t>
  </si>
  <si>
    <t>2023-09-22 10:24:34</t>
  </si>
  <si>
    <t>2023-09-22 12:23:43</t>
  </si>
  <si>
    <t>2023-09-22 12:26:59</t>
  </si>
  <si>
    <t>2023-09-22 15:43:31</t>
  </si>
  <si>
    <t>2023-09-22 15:49:12</t>
  </si>
  <si>
    <t>2023-09-22 16:12:25</t>
  </si>
  <si>
    <t>2023-09-22 17:15:38</t>
  </si>
  <si>
    <t>2023-09-22 12:22:53</t>
  </si>
  <si>
    <t>2023-09-22 15:42:57</t>
  </si>
  <si>
    <t>2023-09-22 17:01:04</t>
  </si>
  <si>
    <t>2023-09-22 13:12:43</t>
  </si>
  <si>
    <t>2023-09-22 16:33:42</t>
  </si>
  <si>
    <t>2023-09-22 16:56:16</t>
  </si>
  <si>
    <t>2023-09-22 18:46:15</t>
  </si>
  <si>
    <t>2023-09-23 11:59:20</t>
  </si>
  <si>
    <t>2023-09-23 11:59:31</t>
  </si>
  <si>
    <t>2023-09-23 14:35:11</t>
  </si>
  <si>
    <t>2023-09-23 14:46:55</t>
  </si>
  <si>
    <t>2023-09-23 15:07:45</t>
  </si>
  <si>
    <t>2023-09-23 16:06:46</t>
  </si>
  <si>
    <t>2023-09-23 13:57:39</t>
  </si>
  <si>
    <t>2023-09-25 10:40:51</t>
  </si>
  <si>
    <t>2023-09-25 10:59:05</t>
  </si>
  <si>
    <t>2023-09-25 11:03:11</t>
  </si>
  <si>
    <t>2023-09-25 12:28:23</t>
  </si>
  <si>
    <t>2023-09-25 13:28:48</t>
  </si>
  <si>
    <t>2023-09-25 13:48:34</t>
  </si>
  <si>
    <t>2023-09-25 15:12:15</t>
  </si>
  <si>
    <t>2023-09-25 11:42:25</t>
  </si>
  <si>
    <t>2023-09-25 11:45:14</t>
  </si>
  <si>
    <t>2023-09-25 12:52:46</t>
  </si>
  <si>
    <t>2023-09-25 13:56:12</t>
  </si>
  <si>
    <t>2023-09-25 14:51:46</t>
  </si>
  <si>
    <t>2023-09-25 14:54:20</t>
  </si>
  <si>
    <t>2023-09-26 11:26:33</t>
  </si>
  <si>
    <t>2023-09-26 11:41:37</t>
  </si>
  <si>
    <t>2023-09-26 12:27:53</t>
  </si>
  <si>
    <t>2023-09-26 15:02:38</t>
  </si>
  <si>
    <t>2023-09-26 16:42:35</t>
  </si>
  <si>
    <t>2023-09-26 17:55:52</t>
  </si>
  <si>
    <t>2023-09-26 18:00:40</t>
  </si>
  <si>
    <t>2023-09-26 18:29:23</t>
  </si>
  <si>
    <t>2023-09-26 18:45:19</t>
  </si>
  <si>
    <t>2023-09-27 13:00:30</t>
  </si>
  <si>
    <t>2023-09-27 13:32:55</t>
  </si>
  <si>
    <t>2023-09-27 12:07:50</t>
  </si>
  <si>
    <t>2023-09-27 12:23:56</t>
  </si>
  <si>
    <t>2023-09-27 13:33:36</t>
  </si>
  <si>
    <t>2023-09-27 15:36:28</t>
  </si>
  <si>
    <t>2023-09-27 16:38:58</t>
  </si>
  <si>
    <t>2023-09-28 11:34:37</t>
  </si>
  <si>
    <t>2023-09-28 12:42:43</t>
  </si>
  <si>
    <t>2023-09-28 13:01:05</t>
  </si>
  <si>
    <t>2023-09-28 13:08:38</t>
  </si>
  <si>
    <t>2023-09-28 13:41:42</t>
  </si>
  <si>
    <t>2023-09-28 13:55:40</t>
  </si>
  <si>
    <t>2023-09-28 14:04:13</t>
  </si>
  <si>
    <t>2023-09-28 14:04:59</t>
  </si>
  <si>
    <t>2023-09-27 16:54:42</t>
  </si>
  <si>
    <t>2023-09-27 17:36:57</t>
  </si>
  <si>
    <t>2023-09-27 15:02:45</t>
  </si>
  <si>
    <t>2023-09-27 16:54:54</t>
  </si>
  <si>
    <t>2023-09-28 11:21:13</t>
  </si>
  <si>
    <t>2023-09-28 11:26:09</t>
  </si>
  <si>
    <t>2023-09-28 14:23:44</t>
  </si>
  <si>
    <t>2023-09-28 14:52:19</t>
  </si>
  <si>
    <t>2023-09-28 15:06:43</t>
  </si>
  <si>
    <t>2023-09-28 15:28:31</t>
  </si>
  <si>
    <t>2023-09-28 15:55:02</t>
  </si>
  <si>
    <t>2023-09-28 16:17:15</t>
  </si>
  <si>
    <t>2023-09-28 11:47:07</t>
  </si>
  <si>
    <t>2023-09-28 17:14:59</t>
  </si>
  <si>
    <t>2023-09-28 18:46:36</t>
  </si>
  <si>
    <t>2023-09-29 12:55:13</t>
  </si>
  <si>
    <t>2023-09-29 13:36:48</t>
  </si>
  <si>
    <t>2023-09-30 11:09:28</t>
  </si>
  <si>
    <t>2023-09-30 11:34:06</t>
  </si>
  <si>
    <t>2023-09-30 11:38:14</t>
  </si>
  <si>
    <t>2023-09-30 11:41:45</t>
  </si>
  <si>
    <t>2023-09-30 12:35:45</t>
  </si>
  <si>
    <t>2023-09-30 15:48:10</t>
  </si>
  <si>
    <t>2023-10-02 11:24:36</t>
  </si>
  <si>
    <t>2023-10-02 11:56:16</t>
  </si>
  <si>
    <t>2023-10-02 11:58:17</t>
  </si>
  <si>
    <t>2023-10-02 13:34:40</t>
  </si>
  <si>
    <t>2023-10-02 13:45:17</t>
  </si>
  <si>
    <t>2023-10-02 14:14:24</t>
  </si>
  <si>
    <t>2023-10-02 16:38:29</t>
  </si>
  <si>
    <t>2023-10-02 17:47:54</t>
  </si>
  <si>
    <t>2023-10-02 17:55:27</t>
  </si>
  <si>
    <t>2023-10-02 18:17:58</t>
  </si>
  <si>
    <t>2023-10-02 18:22:37</t>
  </si>
  <si>
    <t>2023-10-02 18:24:30</t>
  </si>
  <si>
    <t>2023-10-02 11:55:35</t>
  </si>
  <si>
    <t>2023-10-03 12:39:30</t>
  </si>
  <si>
    <t>2023-10-03 11:53:06</t>
  </si>
  <si>
    <t>2023-10-03 12:53:26</t>
  </si>
  <si>
    <t>2023-10-03 13:40:00</t>
  </si>
  <si>
    <t>2023-10-03 14:50:19</t>
  </si>
  <si>
    <t>2023-10-03 15:20:02</t>
  </si>
  <si>
    <t>2023-10-03 16:06:44</t>
  </si>
  <si>
    <t>2023-10-03 16:31:10</t>
  </si>
  <si>
    <t>2023-10-03 14:54:38</t>
  </si>
  <si>
    <t>2023-10-04 10:31:09</t>
  </si>
  <si>
    <t>2023-10-04 11:10:15</t>
  </si>
  <si>
    <t>2023-10-04 12:17:03</t>
  </si>
  <si>
    <t>2023-10-04 17:14:19</t>
  </si>
  <si>
    <t>2023-10-04 18:06:42</t>
  </si>
  <si>
    <t>2023-10-04 13:00:12</t>
  </si>
  <si>
    <t>2023-10-04 13:00:56</t>
  </si>
  <si>
    <t>2023-10-04 13:20:39</t>
  </si>
  <si>
    <t>2023-10-04 15:18:56</t>
  </si>
  <si>
    <t>2023-10-04 15:43:30</t>
  </si>
  <si>
    <t>2023-10-04 16:11:44</t>
  </si>
  <si>
    <t>2023-10-04 16:17:52</t>
  </si>
  <si>
    <t>2023-10-04 18:16:01</t>
  </si>
  <si>
    <t>2023-10-05 10:22:24</t>
  </si>
  <si>
    <t>2023-10-05 10:55:14</t>
  </si>
  <si>
    <t>2023-10-05 11:49:12</t>
  </si>
  <si>
    <t>2023-10-05 13:31:49</t>
  </si>
  <si>
    <t>2023-10-05 13:35:24</t>
  </si>
  <si>
    <t>2023-10-05 13:02:59</t>
  </si>
  <si>
    <t>2023-10-05 14:40:02</t>
  </si>
  <si>
    <t>2023-10-05 15:01:48</t>
  </si>
  <si>
    <t>2023-10-05 15:51:51</t>
  </si>
  <si>
    <t>2023-10-05 15:52:53</t>
  </si>
  <si>
    <t>2023-10-05 18:46:01</t>
  </si>
  <si>
    <t>2023-10-06 10:34:22</t>
  </si>
  <si>
    <t>2023-10-06 13:47:07</t>
  </si>
  <si>
    <t>2023-10-06 12:35:20</t>
  </si>
  <si>
    <t>2023-10-06 14:56:52</t>
  </si>
  <si>
    <t>2023-10-06 15:39:51</t>
  </si>
  <si>
    <t>2023-10-06 11:01:07</t>
  </si>
  <si>
    <t>2023-10-06 11:18:52</t>
  </si>
  <si>
    <t>2023-10-06 11:04:13</t>
  </si>
  <si>
    <t>2023-10-06 11:41:06</t>
  </si>
  <si>
    <t>2023-10-06 11:45:44</t>
  </si>
  <si>
    <t>2023-10-06 15:17:51</t>
  </si>
  <si>
    <t>2023-10-06 15:18:45</t>
  </si>
  <si>
    <t>2023-10-06 16:12:32</t>
  </si>
  <si>
    <t>2023-10-06 17:53:36</t>
  </si>
  <si>
    <t>2023-10-06 18:06:56</t>
  </si>
  <si>
    <t>2023-10-07 11:15:24</t>
  </si>
  <si>
    <t>2023-10-07 11:39:49</t>
  </si>
  <si>
    <t>2023-10-09 12:41:01</t>
  </si>
  <si>
    <t>2023-10-07 11:32:28</t>
  </si>
  <si>
    <t>2023-10-07 11:56:25</t>
  </si>
  <si>
    <t>2023-10-07 13:55:41</t>
  </si>
  <si>
    <t>2023-10-07 16:19:54</t>
  </si>
  <si>
    <t>2023-10-07 17:07:39</t>
  </si>
  <si>
    <t>2023-10-09 10:15:16</t>
  </si>
  <si>
    <t>2023-10-09 10:39:52</t>
  </si>
  <si>
    <t>2023-10-09 13:12:01</t>
  </si>
  <si>
    <t>2023-10-09 16:25:13</t>
  </si>
  <si>
    <t>2023-10-09 17:44:54</t>
  </si>
  <si>
    <t>2023-10-10 10:46:08</t>
  </si>
  <si>
    <t>2023-10-10 10:54:14</t>
  </si>
  <si>
    <t>2023-10-10 13:46:51</t>
  </si>
  <si>
    <t>2023-10-10 12:34:55</t>
  </si>
  <si>
    <t>2023-10-10 15:08:39</t>
  </si>
  <si>
    <t>2023-10-10 15:23:35</t>
  </si>
  <si>
    <t>2023-10-10 16:04:50</t>
  </si>
  <si>
    <t>2023-10-11 10:06:30</t>
  </si>
  <si>
    <t>2023-10-11 13:45:33</t>
  </si>
  <si>
    <t>2023-10-11 14:22:25</t>
  </si>
  <si>
    <t>2023-10-11 10:22:08</t>
  </si>
  <si>
    <t>2023-10-11 10:50:36</t>
  </si>
  <si>
    <t>2023-10-11 10:54:45</t>
  </si>
  <si>
    <t>2023-10-11 11:05:42</t>
  </si>
  <si>
    <t>2023-10-11 15:33:47</t>
  </si>
  <si>
    <t>2023-10-11 13:53:08</t>
  </si>
  <si>
    <t>2023-10-11 15:02:59</t>
  </si>
  <si>
    <t>2023-10-11 15:10:58</t>
  </si>
  <si>
    <t>2023-10-11 16:16:01</t>
  </si>
  <si>
    <t>2023-10-11 16:48:54</t>
  </si>
  <si>
    <t>2023-10-11 16:52:32</t>
  </si>
  <si>
    <t>2023-10-11 17:10:22</t>
  </si>
  <si>
    <t>2023-10-12 15:05:27</t>
  </si>
  <si>
    <t>2023-10-12 15:31:03</t>
  </si>
  <si>
    <t>2023-10-12 10:11:46</t>
  </si>
  <si>
    <t>2023-10-12 12:00:45</t>
  </si>
  <si>
    <t>2023-10-12 12:08:57</t>
  </si>
  <si>
    <t>2023-10-12 14:15:16</t>
  </si>
  <si>
    <t>2023-10-12 16:33:09</t>
  </si>
  <si>
    <t>2023-10-12 16:43:45</t>
  </si>
  <si>
    <t>2023-10-12 12:33:28</t>
  </si>
  <si>
    <t>2023-10-12 17:49:19</t>
  </si>
  <si>
    <t>2023-10-12 17:49:35</t>
  </si>
  <si>
    <t>2023-10-12 18:30:36</t>
  </si>
  <si>
    <t>2023-10-12 18:34:28</t>
  </si>
  <si>
    <t>2023-10-13 10:15:18</t>
  </si>
  <si>
    <t>2023-10-13 10:25:18</t>
  </si>
  <si>
    <t>2023-10-13 12:36:26</t>
  </si>
  <si>
    <t>2023-10-13 11:17:19</t>
  </si>
  <si>
    <t>2023-10-13 11:31:47</t>
  </si>
  <si>
    <t>2023-10-13 12:34:21</t>
  </si>
  <si>
    <t>2023-10-13 12:39:27</t>
  </si>
  <si>
    <t>2023-10-13 13:58:08</t>
  </si>
  <si>
    <t>2023-10-13 12:11:17</t>
  </si>
  <si>
    <t>2023-10-13 12:20:32</t>
  </si>
  <si>
    <t>2023-10-13 13:33:23</t>
  </si>
  <si>
    <t>2023-10-13 14:29:24</t>
  </si>
  <si>
    <t>2023-10-13 15:17:33</t>
  </si>
  <si>
    <t>2023-10-14 11:22:33</t>
  </si>
  <si>
    <t>2023-10-14 11:28:10</t>
  </si>
  <si>
    <t>2023-10-14 13:21:36</t>
  </si>
  <si>
    <t>2023-10-14 13:54:02</t>
  </si>
  <si>
    <t>2023-10-14 14:32:54</t>
  </si>
  <si>
    <t>2023-10-14 14:45:51</t>
  </si>
  <si>
    <t>2023-10-14 16:20:58</t>
  </si>
  <si>
    <t>2023-10-14 15:46:38</t>
  </si>
  <si>
    <t>2023-10-14 17:53:21</t>
  </si>
  <si>
    <t>2023-10-16 10:54:35</t>
  </si>
  <si>
    <t>2023-10-16 11:23:21</t>
  </si>
  <si>
    <t>2023-10-16 11:56:50</t>
  </si>
  <si>
    <t>2023-10-16 14:21:30</t>
  </si>
  <si>
    <t>2023-10-16 14:32:31</t>
  </si>
  <si>
    <t>2023-10-16 17:16:55</t>
  </si>
  <si>
    <t>2023-10-17 09:51:25</t>
  </si>
  <si>
    <t>2023-10-17 11:48:38</t>
  </si>
  <si>
    <t>2023-10-17 12:01:22</t>
  </si>
  <si>
    <t>2023-10-17 12:08:36</t>
  </si>
  <si>
    <t>2023-10-17 12:59:02</t>
  </si>
  <si>
    <t>2023-10-17 13:05:29</t>
  </si>
  <si>
    <t>2023-10-17 11:40:06</t>
  </si>
  <si>
    <t>2023-10-17 12:46:56</t>
  </si>
  <si>
    <t>2023-10-17 13:46:22</t>
  </si>
  <si>
    <t>2023-10-17 15:58:56</t>
  </si>
  <si>
    <t>2023-10-17 16:34:13</t>
  </si>
  <si>
    <t>2023-10-17 17:00:31</t>
  </si>
  <si>
    <t>2023-10-17 18:09:29</t>
  </si>
  <si>
    <t>2023-10-18 10:24:56</t>
  </si>
  <si>
    <t>2023-10-18 11:40:20</t>
  </si>
  <si>
    <t>2023-10-18 12:11:07</t>
  </si>
  <si>
    <t>2023-10-18 12:24:49</t>
  </si>
  <si>
    <t>2023-10-18 13:13:29</t>
  </si>
  <si>
    <t>2023-10-18 13:58:58</t>
  </si>
  <si>
    <t>2023-10-18 14:23:54</t>
  </si>
  <si>
    <t>2023-10-18 15:45:55</t>
  </si>
  <si>
    <t>2023-10-18 16:44:49</t>
  </si>
  <si>
    <t>2023-10-18 17:05:39</t>
  </si>
  <si>
    <t>2023-10-18 17:11:32</t>
  </si>
  <si>
    <t>2023-10-18 17:19:04</t>
  </si>
  <si>
    <t>2023-10-18 18:12:14</t>
  </si>
  <si>
    <t>2023-10-18 11:43:11</t>
  </si>
  <si>
    <t>2023-10-18 13:52:50</t>
  </si>
  <si>
    <t>2023-10-18 14:57:17</t>
  </si>
  <si>
    <t>2023-10-19 09:57:44</t>
  </si>
  <si>
    <t>2023-10-19 10:17:08</t>
  </si>
  <si>
    <t>2023-10-19 10:49:29</t>
  </si>
  <si>
    <t>2023-10-19 12:11:20</t>
  </si>
  <si>
    <t>2023-10-19 13:08:25</t>
  </si>
  <si>
    <t>2023-10-19 10:28:11</t>
  </si>
  <si>
    <t>2023-10-19 11:18:30</t>
  </si>
  <si>
    <t>2023-10-19 11:49:16</t>
  </si>
  <si>
    <t>2023-10-19 12:40:54</t>
  </si>
  <si>
    <t>2023-10-19 12:56:03</t>
  </si>
  <si>
    <t>2023-10-19 13:35:31</t>
  </si>
  <si>
    <t>2023-10-19 15:18:40</t>
  </si>
  <si>
    <t>2023-10-19 15:39:19</t>
  </si>
  <si>
    <t>2023-10-19 15:49:44</t>
  </si>
  <si>
    <t>2023-10-19 15:13:38</t>
  </si>
  <si>
    <t>2023-10-19 15:15:34</t>
  </si>
  <si>
    <t>2023-10-19 15:17:33</t>
  </si>
  <si>
    <t>2023-10-20 10:18:55</t>
  </si>
  <si>
    <t>2023-10-20 10:24:08</t>
  </si>
  <si>
    <t>2023-10-20 10:37:31</t>
  </si>
  <si>
    <t>2023-10-20 14:56:23</t>
  </si>
  <si>
    <t>2023-10-20 14:58:23</t>
  </si>
  <si>
    <t>2023-10-20 13:04:20</t>
  </si>
  <si>
    <t>2023-10-20 15:14:08</t>
  </si>
  <si>
    <t>2023-10-20 12:06:47</t>
  </si>
  <si>
    <t>2023-10-20 13:25:25</t>
  </si>
  <si>
    <t>2023-10-20 15:22:24</t>
  </si>
  <si>
    <t>2023-10-20 17:14:04</t>
  </si>
  <si>
    <t>2023-10-20 17:15:03</t>
  </si>
  <si>
    <t>2023-10-20 16:59:03</t>
  </si>
  <si>
    <t>2023-10-21 11:11:21</t>
  </si>
  <si>
    <t>2023-10-21 11:55:22</t>
  </si>
  <si>
    <t>2023-10-21 12:16:27</t>
  </si>
  <si>
    <t>2023-10-21 13:41:40</t>
  </si>
  <si>
    <t>2023-10-23 10:04:39</t>
  </si>
  <si>
    <t>2023-10-23 10:20:33</t>
  </si>
  <si>
    <t>2023-10-23 10:28:33</t>
  </si>
  <si>
    <t>2023-10-23 13:08:33</t>
  </si>
  <si>
    <t>2023-10-23 14:03:43</t>
  </si>
  <si>
    <t>2023-10-23 15:04:47</t>
  </si>
  <si>
    <t>2023-10-23 14:02:40</t>
  </si>
  <si>
    <t>2023-10-23 16:49:14</t>
  </si>
  <si>
    <t>2023-10-23 17:19:06</t>
  </si>
  <si>
    <t>2023-10-23 18:26:23</t>
  </si>
  <si>
    <t>2023-10-23 16:43:24</t>
  </si>
  <si>
    <t>2023-10-23 17:18:29</t>
  </si>
  <si>
    <t>2023-10-24 11:46:41</t>
  </si>
  <si>
    <t>2023-10-24 13:01:55</t>
  </si>
  <si>
    <t>2023-10-24 13:15:33</t>
  </si>
  <si>
    <t>2023-10-24 14:38:47</t>
  </si>
  <si>
    <t>2023-10-24 14:54:02</t>
  </si>
  <si>
    <t>2023-10-24 16:13:06</t>
  </si>
  <si>
    <t>2023-10-24 15:33:49</t>
  </si>
  <si>
    <t>2023-10-24 16:33:22</t>
  </si>
  <si>
    <t>2023-10-24 17:03:38</t>
  </si>
  <si>
    <t>2023-10-25 12:56:48</t>
  </si>
  <si>
    <t>2023-10-25 15:09:04</t>
  </si>
  <si>
    <t>2023-10-25 16:26:31</t>
  </si>
  <si>
    <t>2023-10-25 16:50:11</t>
  </si>
  <si>
    <t>2023-10-25 12:27:37</t>
  </si>
  <si>
    <t>2023-10-25 14:01:52</t>
  </si>
  <si>
    <t>2023-10-25 14:29:07</t>
  </si>
  <si>
    <t>2023-10-25 16:31:17</t>
  </si>
  <si>
    <t>2023-10-25 13:15:16</t>
  </si>
  <si>
    <t>2023-10-26 13:29:43</t>
  </si>
  <si>
    <t>2023-10-26 15:53:43</t>
  </si>
  <si>
    <t>2023-10-26 15:56:22</t>
  </si>
  <si>
    <t>2023-10-26 13:39:37</t>
  </si>
  <si>
    <t>2023-10-26 14:41:45</t>
  </si>
  <si>
    <t>2023-10-26 16:49:12</t>
  </si>
  <si>
    <t>2023-10-26 18:00:28</t>
  </si>
  <si>
    <t>2023-10-26 15:15:18</t>
  </si>
  <si>
    <t>2023-10-27 11:03:17</t>
  </si>
  <si>
    <t>2023-10-27 14:34:39</t>
  </si>
  <si>
    <t>2023-10-27 15:45:20</t>
  </si>
  <si>
    <t>2023-10-27 13:08:14</t>
  </si>
  <si>
    <t>2023-10-27 16:00:21</t>
  </si>
  <si>
    <t>2023-10-27 16:41:10</t>
  </si>
  <si>
    <t>2023-10-27 18:00:14</t>
  </si>
  <si>
    <t>2023-10-28 11:23:03</t>
  </si>
  <si>
    <t>2023-10-28 13:06:42</t>
  </si>
  <si>
    <t>2023-10-28 13:18:00</t>
  </si>
  <si>
    <t>2023-10-28 13:25:28</t>
  </si>
  <si>
    <t>2023-10-28 15:08:14</t>
  </si>
  <si>
    <t>2023-10-28 15:27:55</t>
  </si>
  <si>
    <t>2023-10-28 15:37:48</t>
  </si>
  <si>
    <t>2023-10-28 16:13:32</t>
  </si>
  <si>
    <t>2023-10-28 16:34:08</t>
  </si>
  <si>
    <t>2023-10-27 18:23:11</t>
  </si>
  <si>
    <t>2023-10-28 12:04:30</t>
  </si>
  <si>
    <t>2023-10-28 13:46:41</t>
  </si>
  <si>
    <t>2023-10-28 15:50:15</t>
  </si>
  <si>
    <t>2023-10-28 16:20:02</t>
  </si>
  <si>
    <t>2023-10-28 16:39:51</t>
  </si>
  <si>
    <t>2023-10-30 12:01:40</t>
  </si>
  <si>
    <t>2023-10-30 12:32:05</t>
  </si>
  <si>
    <t>2023-10-30 12:42:26</t>
  </si>
  <si>
    <t>2023-10-30 12:56:27</t>
  </si>
  <si>
    <t>2023-10-30 14:04:31</t>
  </si>
  <si>
    <t>2023-10-30 16:51:56</t>
  </si>
  <si>
    <t>2023-10-30 16:23:27</t>
  </si>
  <si>
    <t>2023-10-30 17:19:58</t>
  </si>
  <si>
    <t>2023-10-31 10:54:03</t>
  </si>
  <si>
    <t>2023-10-31 10:59:43</t>
  </si>
  <si>
    <t>2023-10-31 14:01:37</t>
  </si>
  <si>
    <t>2023-10-31 14:10:55</t>
  </si>
  <si>
    <t>2023-10-31 14:17:50</t>
  </si>
  <si>
    <t>2023-10-31 14:31:53</t>
  </si>
  <si>
    <t>2023-10-31 12:22:07</t>
  </si>
  <si>
    <t>2023-10-31 12:38:37</t>
  </si>
  <si>
    <t>2023-10-31 12:45:50</t>
  </si>
  <si>
    <t>2023-10-31 13:19:02</t>
  </si>
  <si>
    <t>2023-10-31 14:46:49</t>
  </si>
  <si>
    <t>2023-10-31 15:01:19</t>
  </si>
  <si>
    <t>2023-10-31 15:07:03</t>
  </si>
  <si>
    <t>2023-10-31 15:49:38</t>
  </si>
  <si>
    <t>2023-10-31 16:06:31</t>
  </si>
  <si>
    <t>2023-11-01 10:16:17</t>
  </si>
  <si>
    <t>2023-11-01 14:25:31</t>
  </si>
  <si>
    <t>2023-11-01 10:25:40</t>
  </si>
  <si>
    <t>2023-11-01 11:58:32</t>
  </si>
  <si>
    <t>2023-11-01 12:04:35</t>
  </si>
  <si>
    <t>2023-11-01 12:06:13</t>
  </si>
  <si>
    <t>2023-11-01 12:23:51</t>
  </si>
  <si>
    <t>2023-11-01 13:41:48</t>
  </si>
  <si>
    <t>2023-11-01 10:37:13</t>
  </si>
  <si>
    <t>2023-11-01 13:03:23</t>
  </si>
  <si>
    <t>2023-11-01 14:31:29</t>
  </si>
  <si>
    <t>2023-11-01 16:49:59</t>
  </si>
  <si>
    <t>2023-11-01 17:07:41</t>
  </si>
  <si>
    <t>2023-11-01 15:35:38</t>
  </si>
  <si>
    <t>2023-11-01 17:33:38</t>
  </si>
  <si>
    <t>2023-11-02 11:34:51</t>
  </si>
  <si>
    <t>2023-11-02 12:07:18</t>
  </si>
  <si>
    <t>2023-11-02 12:47:48</t>
  </si>
  <si>
    <t>2023-11-02 13:03:13</t>
  </si>
  <si>
    <t>2023-11-02 14:11:57</t>
  </si>
  <si>
    <t>2023-11-02 15:08:33</t>
  </si>
  <si>
    <t>2023-11-02 16:33:15</t>
  </si>
  <si>
    <t>2023-11-02 15:40:13</t>
  </si>
  <si>
    <t>2023-11-03 11:58:39</t>
  </si>
  <si>
    <t>2023-11-03 12:00:15</t>
  </si>
  <si>
    <t>2023-11-03 13:08:30</t>
  </si>
  <si>
    <t>2023-11-03 15:27:07</t>
  </si>
  <si>
    <t>2023-11-02 17:14:39</t>
  </si>
  <si>
    <t>2023-11-02 17:34:02</t>
  </si>
  <si>
    <t>2023-11-02 18:32:07</t>
  </si>
  <si>
    <t>2023-11-02 18:42:34</t>
  </si>
  <si>
    <t>2023-11-03 14:51:56</t>
  </si>
  <si>
    <t>2023-11-03 12:31:25</t>
  </si>
  <si>
    <t>2023-11-03 12:38:09</t>
  </si>
  <si>
    <t>2023-11-03 14:29:03</t>
  </si>
  <si>
    <t>2023-11-03 14:44:19</t>
  </si>
  <si>
    <t>2023-11-03 16:42:31</t>
  </si>
  <si>
    <t>2023-11-03 16:57:40</t>
  </si>
  <si>
    <t>2023-11-03 17:09:23</t>
  </si>
  <si>
    <t>2023-11-03 18:33:59</t>
  </si>
  <si>
    <t>2023-11-04 11:14:33</t>
  </si>
  <si>
    <t>2023-11-04 11:20:54</t>
  </si>
  <si>
    <t>2023-11-04 12:10:56</t>
  </si>
  <si>
    <t>2023-11-04 12:25:17</t>
  </si>
  <si>
    <t>2023-11-04 12:28:03</t>
  </si>
  <si>
    <t>2023-11-04 12:43:36</t>
  </si>
  <si>
    <t>2023-11-04 12:51:33</t>
  </si>
  <si>
    <t>2023-11-04 13:04:58</t>
  </si>
  <si>
    <t>2023-11-04 13:32:36</t>
  </si>
  <si>
    <t>2023-11-04 17:07:40</t>
  </si>
  <si>
    <t>2023-11-04 17:19:42</t>
  </si>
  <si>
    <t>2023-11-04 15:37:04</t>
  </si>
  <si>
    <t>2023-11-06 10:11:19</t>
  </si>
  <si>
    <t>2023-11-06 10:29:54</t>
  </si>
  <si>
    <t>2023-11-06 11:31:53</t>
  </si>
  <si>
    <t>2023-11-06 12:07:39</t>
  </si>
  <si>
    <t>2023-11-06 12:25:42</t>
  </si>
  <si>
    <t>2023-11-06 12:27:44</t>
  </si>
  <si>
    <t>2023-11-06 14:15:24</t>
  </si>
  <si>
    <t>2023-11-06 16:57:07</t>
  </si>
  <si>
    <t>2023-11-06 17:16:08</t>
  </si>
  <si>
    <t>2023-11-06 18:21:19</t>
  </si>
  <si>
    <t>2023-11-07 12:05:07</t>
  </si>
  <si>
    <t>2023-11-07 12:54:43</t>
  </si>
  <si>
    <t>2023-11-07 15:46:16</t>
  </si>
  <si>
    <t>2023-11-07 13:43:16</t>
  </si>
  <si>
    <t>2023-11-07 16:32:47</t>
  </si>
  <si>
    <t>2023-11-07 18:30:36</t>
  </si>
  <si>
    <t>2023-11-07 16:55:21</t>
  </si>
  <si>
    <t>2023-11-07 17:43:26</t>
  </si>
  <si>
    <t>2023-11-08 11:48:35</t>
  </si>
  <si>
    <t>2023-11-08 16:54:44</t>
  </si>
  <si>
    <t>2023-11-08 13:47:54</t>
  </si>
  <si>
    <t>2023-11-08 15:24:57</t>
  </si>
  <si>
    <t>2023-11-08 15:29:07</t>
  </si>
  <si>
    <t>2023-11-08 16:40:29</t>
  </si>
  <si>
    <t>2023-11-08 17:14:29</t>
  </si>
  <si>
    <t>2023-11-08 17:17:06</t>
  </si>
  <si>
    <t>2023-11-09 11:00:51</t>
  </si>
  <si>
    <t>2023-11-09 12:02:15</t>
  </si>
  <si>
    <t>2023-11-09 11:35:04</t>
  </si>
  <si>
    <t>2023-11-09 13:05:09</t>
  </si>
  <si>
    <t>2023-11-09 13:11:25</t>
  </si>
  <si>
    <t>2023-11-09 16:33:39</t>
  </si>
  <si>
    <t>2023-11-10 14:38:37</t>
  </si>
  <si>
    <t>2023-11-10 14:44:41</t>
  </si>
  <si>
    <t>2023-11-10 14:32:10</t>
  </si>
  <si>
    <t>2023-11-10 16:43:10</t>
  </si>
  <si>
    <t>2023-11-13 10:07:10</t>
  </si>
  <si>
    <t>2023-11-13 11:04:41</t>
  </si>
  <si>
    <t>2023-11-13 11:18:36</t>
  </si>
  <si>
    <t>2023-11-13 12:02:21</t>
  </si>
  <si>
    <t>2023-11-13 14:17:07</t>
  </si>
  <si>
    <t>2023-11-13 16:34:27</t>
  </si>
  <si>
    <t>2023-11-13 16:59:41</t>
  </si>
  <si>
    <t>2023-11-13 17:07:40</t>
  </si>
  <si>
    <t>2023-11-13 17:16:35</t>
  </si>
  <si>
    <t>2023-11-13 15:28:48</t>
  </si>
  <si>
    <t>2023-11-13 17:53:38</t>
  </si>
  <si>
    <t>2023-11-14 12:57:04</t>
  </si>
  <si>
    <t>2023-11-13 16:06:23</t>
  </si>
  <si>
    <t>2023-11-13 16:54:06</t>
  </si>
  <si>
    <t>2023-11-14 14:19:25</t>
  </si>
  <si>
    <t>2023-11-14 11:13:57</t>
  </si>
  <si>
    <t>2023-11-14 12:20:09</t>
  </si>
  <si>
    <t>2023-11-14 14:04:05</t>
  </si>
  <si>
    <t>2023-11-14 14:51:11</t>
  </si>
  <si>
    <t>2023-11-14 14:33:15</t>
  </si>
  <si>
    <t>2023-11-14 15:07:00</t>
  </si>
  <si>
    <t>2023-11-14 15:15:51</t>
  </si>
  <si>
    <t>2023-11-14 15:30:02</t>
  </si>
  <si>
    <t>2023-11-14 16:10:33</t>
  </si>
  <si>
    <t>2023-11-14 16:41:50</t>
  </si>
  <si>
    <t>2023-11-14 15:52:59</t>
  </si>
  <si>
    <t>2023-11-14 16:08:01</t>
  </si>
  <si>
    <t>2023-11-15 16:30:19</t>
  </si>
  <si>
    <t>2023-11-15 17:36:35</t>
  </si>
  <si>
    <t>2023-11-15 10:58:36</t>
  </si>
  <si>
    <t>2023-11-15 11:07:36</t>
  </si>
  <si>
    <t>2023-11-15 14:14:01</t>
  </si>
  <si>
    <t>2023-11-15 14:43:21</t>
  </si>
  <si>
    <t>2023-11-15 13:16:18</t>
  </si>
  <si>
    <t>2023-11-15 14:46:06</t>
  </si>
  <si>
    <t>2023-11-15 16:16:38</t>
  </si>
  <si>
    <t>2023-11-15 16:17:45</t>
  </si>
  <si>
    <t>2023-11-15 17:06:21</t>
  </si>
  <si>
    <t>2023-11-16 15:27:01</t>
  </si>
  <si>
    <t>2023-11-16 11:57:15</t>
  </si>
  <si>
    <t>2023-11-16 13:09:42</t>
  </si>
  <si>
    <t>2023-11-16 15:17:38</t>
  </si>
  <si>
    <t>2023-11-16 12:37:06</t>
  </si>
  <si>
    <t>2023-11-16 15:53:21</t>
  </si>
  <si>
    <t>2023-11-16 14:23:16</t>
  </si>
  <si>
    <t>2023-11-16 14:31:33</t>
  </si>
  <si>
    <t>2023-11-17 11:05:47</t>
  </si>
  <si>
    <t>2023-11-17 11:55:32</t>
  </si>
  <si>
    <t>2023-11-17 14:55:30</t>
  </si>
  <si>
    <t>2023-11-17 15:10:27</t>
  </si>
  <si>
    <t>2023-11-17 15:39:42</t>
  </si>
  <si>
    <t>2023-11-17 12:14:45</t>
  </si>
  <si>
    <t>2023-11-17 17:19:29</t>
  </si>
  <si>
    <t>2023-11-17 17:25:58</t>
  </si>
  <si>
    <t>2023-11-17 17:30:00</t>
  </si>
  <si>
    <t>2023-11-17 17:49:21</t>
  </si>
  <si>
    <t>2023-11-18 11:29:12</t>
  </si>
  <si>
    <t>2023-11-18 14:13:10</t>
  </si>
  <si>
    <t>2023-11-18 14:59:15</t>
  </si>
  <si>
    <t>2023-11-18 16:23:04</t>
  </si>
  <si>
    <t>2023-11-18 17:03:29</t>
  </si>
  <si>
    <t>2023-11-18 17:43:43</t>
  </si>
  <si>
    <t>2023-11-18 14:47:51</t>
  </si>
  <si>
    <t>2023-11-18 16:03:46</t>
  </si>
  <si>
    <t>2023-11-20 11:27:06</t>
  </si>
  <si>
    <t>2023-11-20 12:02:42</t>
  </si>
  <si>
    <t>2023-11-20 12:42:37</t>
  </si>
  <si>
    <t>2023-11-20 13:12:22</t>
  </si>
  <si>
    <t>2023-11-20 13:51:29</t>
  </si>
  <si>
    <t>2023-11-20 14:10:25</t>
  </si>
  <si>
    <t>2023-11-20 14:12:27</t>
  </si>
  <si>
    <t>2023-11-20 14:17:27</t>
  </si>
  <si>
    <t>2023-11-20 12:11:49</t>
  </si>
  <si>
    <t>2023-11-20 13:29:09</t>
  </si>
  <si>
    <t>2023-11-20 15:52:40</t>
  </si>
  <si>
    <t>2023-11-20 16:29:54</t>
  </si>
  <si>
    <t>2023-11-20 16:47:42</t>
  </si>
  <si>
    <t>2023-11-20 17:23:50</t>
  </si>
  <si>
    <t>2023-11-20 17:46:17</t>
  </si>
  <si>
    <t>2023-11-21 11:20:03</t>
  </si>
  <si>
    <t>2023-11-21 11:43:32</t>
  </si>
  <si>
    <t>2023-11-21 11:52:40</t>
  </si>
  <si>
    <t>2023-11-21 13:02:51</t>
  </si>
  <si>
    <t>2023-11-21 13:30:40</t>
  </si>
  <si>
    <t>2023-11-21 14:37:53</t>
  </si>
  <si>
    <t>2023-11-21 14:58:11</t>
  </si>
  <si>
    <t>2023-11-21 16:27:05</t>
  </si>
  <si>
    <t>2023-11-21 17:22:12</t>
  </si>
  <si>
    <t>2023-11-21 11:26:42</t>
  </si>
  <si>
    <t>2023-11-21 13:57:11</t>
  </si>
  <si>
    <t>2023-11-21 15:51:40</t>
  </si>
  <si>
    <t>2023-11-21 16:18:32</t>
  </si>
  <si>
    <t>2023-11-21 16:20:42</t>
  </si>
  <si>
    <t>2023-11-21 17:08:28</t>
  </si>
  <si>
    <t>2023-11-22 11:12:56</t>
  </si>
  <si>
    <t>2023-11-22 11:44:40</t>
  </si>
  <si>
    <t>2023-11-22 13:23:47</t>
  </si>
  <si>
    <t>2023-11-22 13:30:56</t>
  </si>
  <si>
    <t>2023-11-22 13:50:25</t>
  </si>
  <si>
    <t>2023-11-22 14:30:03</t>
  </si>
  <si>
    <t>2023-11-22 14:45:52</t>
  </si>
  <si>
    <t>2023-11-22 14:54:33</t>
  </si>
  <si>
    <t>2023-11-22 16:01:36</t>
  </si>
  <si>
    <t>2023-11-22 11:43:18</t>
  </si>
  <si>
    <t>2023-11-22 15:22:54</t>
  </si>
  <si>
    <t>2023-11-22 12:04:15</t>
  </si>
  <si>
    <t>2023-11-24 10:51:28</t>
  </si>
  <si>
    <t>2023-11-24 11:11:06</t>
  </si>
  <si>
    <t>2023-11-24 13:58:57</t>
  </si>
  <si>
    <t>2023-11-24 15:15:23</t>
  </si>
  <si>
    <t>2023-11-24 15:30:18</t>
  </si>
  <si>
    <t>2023-11-24 15:57:31</t>
  </si>
  <si>
    <t>2023-11-24 16:26:05</t>
  </si>
  <si>
    <t>2023-11-24 17:01:14</t>
  </si>
  <si>
    <t>2023-11-24 17:14:31</t>
  </si>
  <si>
    <t>2023-11-24 18:34:21</t>
  </si>
  <si>
    <t>2023-11-24 14:00:10</t>
  </si>
  <si>
    <t>2023-11-25 11:09:57</t>
  </si>
  <si>
    <t>2023-11-25 11:17:54</t>
  </si>
  <si>
    <t>2023-11-25 11:22:34</t>
  </si>
  <si>
    <t>2023-11-25 11:38:22</t>
  </si>
  <si>
    <t>2023-11-25 12:21:22</t>
  </si>
  <si>
    <t>2023-11-25 12:24:19</t>
  </si>
  <si>
    <t>2023-11-25 12:59:18</t>
  </si>
  <si>
    <t>2023-11-25 14:18:15</t>
  </si>
  <si>
    <t>2023-11-25 14:20:48</t>
  </si>
  <si>
    <t>2023-11-25 14:32:10</t>
  </si>
  <si>
    <t>2023-11-25 15:12:05</t>
  </si>
  <si>
    <t>2023-11-25 15:40:00</t>
  </si>
  <si>
    <t>2023-11-25 16:34:45</t>
  </si>
  <si>
    <t>2023-11-25 17:01:14</t>
  </si>
  <si>
    <t>2023-11-25 17:24:23</t>
  </si>
  <si>
    <t>2023-11-24 18:45:04</t>
  </si>
  <si>
    <t>2023-11-27 10:15:55</t>
  </si>
  <si>
    <t>2023-11-27 12:04:27</t>
  </si>
  <si>
    <t>2023-11-27 12:29:36</t>
  </si>
  <si>
    <t>2023-11-27 12:44:25</t>
  </si>
  <si>
    <t>2023-11-27 13:01:23</t>
  </si>
  <si>
    <t>2023-11-27 13:30:54</t>
  </si>
  <si>
    <t>2023-11-27 13:50:49</t>
  </si>
  <si>
    <t>2023-11-27 15:10:52</t>
  </si>
  <si>
    <t>2023-11-27 17:21:48</t>
  </si>
  <si>
    <t>2023-11-27 17:54:51</t>
  </si>
  <si>
    <t>2023-11-28 10:56:47</t>
  </si>
  <si>
    <t>2023-11-28 11:00:20</t>
  </si>
  <si>
    <t>2023-11-28 11:12:38</t>
  </si>
  <si>
    <t>2023-11-28 11:14:30</t>
  </si>
  <si>
    <t>2023-11-28 12:59:34</t>
  </si>
  <si>
    <t>2023-11-28 15:34:07</t>
  </si>
  <si>
    <t>2023-11-28 16:57:15</t>
  </si>
  <si>
    <t>2023-11-28 18:58:09</t>
  </si>
  <si>
    <t>2023-11-29 10:09:40</t>
  </si>
  <si>
    <t>2023-11-29 10:18:20</t>
  </si>
  <si>
    <t>2023-11-29 10:23:52</t>
  </si>
  <si>
    <t>2023-11-29 13:45:23</t>
  </si>
  <si>
    <t>2023-11-29 15:53:20</t>
  </si>
  <si>
    <t>2023-11-29 16:10:07</t>
  </si>
  <si>
    <t>2023-11-29 16:15:54</t>
  </si>
  <si>
    <t>2023-11-29 16:37:40</t>
  </si>
  <si>
    <t>2023-11-29 17:54:41</t>
  </si>
  <si>
    <t>2023-11-29 14:16:05</t>
  </si>
  <si>
    <t>2023-11-29 10:55:26</t>
  </si>
  <si>
    <t>2023-11-29 11:45:17</t>
  </si>
  <si>
    <t>2023-11-29 12:41:18</t>
  </si>
  <si>
    <t>2023-11-29 13:09:38</t>
  </si>
  <si>
    <t>2023-11-29 14:27:35</t>
  </si>
  <si>
    <t>2023-11-29 14:45:25</t>
  </si>
  <si>
    <t>2023-11-29 17:21:53</t>
  </si>
  <si>
    <t>2023-11-29 17:53:04</t>
  </si>
  <si>
    <t>2023-11-30 11:14:59</t>
  </si>
  <si>
    <t>2023-11-30 11:21:28</t>
  </si>
  <si>
    <t>2023-11-30 11:34:29</t>
  </si>
  <si>
    <t>2023-11-30 11:42:31</t>
  </si>
  <si>
    <t>2023-11-30 13:16:53</t>
  </si>
  <si>
    <t>2023-11-30 10:12:29</t>
  </si>
  <si>
    <t>2023-11-30 10:25:50</t>
  </si>
  <si>
    <t>2023-11-30 12:14:27</t>
  </si>
  <si>
    <t>2023-11-30 12:23:41</t>
  </si>
  <si>
    <t>2023-11-30 13:05:41</t>
  </si>
  <si>
    <t>2023-11-30 13:55:28</t>
  </si>
  <si>
    <t>2023-11-30 14:00:33</t>
  </si>
  <si>
    <t>2023-11-30 14:32:30</t>
  </si>
  <si>
    <t>2023-11-30 12:15:07</t>
  </si>
  <si>
    <t>2023-11-30 12:20:20</t>
  </si>
  <si>
    <t>2023-11-30 13:33:56</t>
  </si>
  <si>
    <t>2023-11-30 13:48:56</t>
  </si>
  <si>
    <t>2023-11-30 14:29:14</t>
  </si>
  <si>
    <t>2023-11-30 13:02:06</t>
  </si>
  <si>
    <t>2023-11-30 15:08:47</t>
  </si>
  <si>
    <t>2023-11-30 15:21:23</t>
  </si>
  <si>
    <t>2023-11-30 15:35:00</t>
  </si>
  <si>
    <t>2023-11-30 16:18:52</t>
  </si>
  <si>
    <t>2023-11-30 16:28:55</t>
  </si>
  <si>
    <t>2023-11-30 17:06:48</t>
  </si>
  <si>
    <t>2023-12-01 10:26:02</t>
  </si>
  <si>
    <t>2023-12-01 12:12:06</t>
  </si>
  <si>
    <t>2023-12-01 13:25:24</t>
  </si>
  <si>
    <t>2023-12-01 13:35:21</t>
  </si>
  <si>
    <t>2023-12-01 15:30:14</t>
  </si>
  <si>
    <t>2023-12-01 16:35:48</t>
  </si>
  <si>
    <t>2023-12-01 17:01:25</t>
  </si>
  <si>
    <t>2023-12-01 12:08:13</t>
  </si>
  <si>
    <t>2023-12-01 12:46:12</t>
  </si>
  <si>
    <t>2023-12-01 13:23:46</t>
  </si>
  <si>
    <t>2023-12-02 11:18:12</t>
  </si>
  <si>
    <t>2023-12-02 11:22:56</t>
  </si>
  <si>
    <t>2023-12-02 12:26:03</t>
  </si>
  <si>
    <t>2023-12-02 16:12:56</t>
  </si>
  <si>
    <t>2023-12-02 17:44:09</t>
  </si>
  <si>
    <t>2023-12-02 17:46:18</t>
  </si>
  <si>
    <t>2023-12-02 12:37:18</t>
  </si>
  <si>
    <t>2023-12-02 12:41:09</t>
  </si>
  <si>
    <t>2023-12-02 13:05:01</t>
  </si>
  <si>
    <t>2023-12-02 13:09:12</t>
  </si>
  <si>
    <t>2023-12-04 13:15:36</t>
  </si>
  <si>
    <t>2023-12-04 10:43:23</t>
  </si>
  <si>
    <t>2023-12-04 10:46:32</t>
  </si>
  <si>
    <t>2023-12-04 11:18:51</t>
  </si>
  <si>
    <t>2023-12-04 11:30:20</t>
  </si>
  <si>
    <t>2023-12-04 12:29:27</t>
  </si>
  <si>
    <t>2023-12-04 13:46:13</t>
  </si>
  <si>
    <t>2023-12-04 14:20:11</t>
  </si>
  <si>
    <t>2023-12-04 16:53:21</t>
  </si>
  <si>
    <t>2023-12-06 14:19:30</t>
  </si>
  <si>
    <t>2023-12-06 15:29:51</t>
  </si>
  <si>
    <t>2023-12-05 11:25:08</t>
  </si>
  <si>
    <t>2023-12-05 12:41:20</t>
  </si>
  <si>
    <t>2023-12-05 12:48:52</t>
  </si>
  <si>
    <t>2023-12-05 13:50:18</t>
  </si>
  <si>
    <t>2023-12-05 13:51:10</t>
  </si>
  <si>
    <t>2023-12-05 13:53:11</t>
  </si>
  <si>
    <t>2023-12-05 14:11:10</t>
  </si>
  <si>
    <t>2023-12-05 14:23:12</t>
  </si>
  <si>
    <t>2023-12-05 14:40:50</t>
  </si>
  <si>
    <t>2023-12-05 15:33:08</t>
  </si>
  <si>
    <t>2023-12-05 16:52:29</t>
  </si>
  <si>
    <t>2023-12-05 16:56:45</t>
  </si>
  <si>
    <t>2023-12-05 16:57:53</t>
  </si>
  <si>
    <t>2023-12-05 17:10:21</t>
  </si>
  <si>
    <t>2023-12-05 17:20:56</t>
  </si>
  <si>
    <t>2023-12-05 17:56:14</t>
  </si>
  <si>
    <t>2023-12-05 16:45:06</t>
  </si>
  <si>
    <t>2023-12-05 17:23:36</t>
  </si>
  <si>
    <t>2023-12-06 13:20:57</t>
  </si>
  <si>
    <t>2023-12-06 12:13:30</t>
  </si>
  <si>
    <t>2023-12-06 12:42:29</t>
  </si>
  <si>
    <t>2023-12-06 13:19:43</t>
  </si>
  <si>
    <t>2023-12-06 13:28:13</t>
  </si>
  <si>
    <t>2023-12-06 14:20:17</t>
  </si>
  <si>
    <t>2023-12-06 14:24:40</t>
  </si>
  <si>
    <t>2023-12-06 13:51:28</t>
  </si>
  <si>
    <t>2023-12-06 14:07:53</t>
  </si>
  <si>
    <t>2023-12-06 14:53:42</t>
  </si>
  <si>
    <t>2023-12-06 16:37:37</t>
  </si>
  <si>
    <t>2023-12-06 16:58:59</t>
  </si>
  <si>
    <t>2023-12-06 17:38:45</t>
  </si>
  <si>
    <t>2023-12-06 18:02:11</t>
  </si>
  <si>
    <t>2023-12-07 11:28:33</t>
  </si>
  <si>
    <t>2023-12-07 11:54:39</t>
  </si>
  <si>
    <t>2023-12-07 13:14:41</t>
  </si>
  <si>
    <t>2023-12-07 14:02:22</t>
  </si>
  <si>
    <t>2023-12-07 14:56:15</t>
  </si>
  <si>
    <t>2023-12-07 14:58:36</t>
  </si>
  <si>
    <t>2023-12-07 15:48:55</t>
  </si>
  <si>
    <t>2023-12-07 17:30:56</t>
  </si>
  <si>
    <t>2023-12-07 17:11:14</t>
  </si>
  <si>
    <t>2023-12-07 17:34:43</t>
  </si>
  <si>
    <t>2023-12-07 18:01:03</t>
  </si>
  <si>
    <t>2023-12-08 10:14:52</t>
  </si>
  <si>
    <t>2023-12-08 11:42:08</t>
  </si>
  <si>
    <t>2023-12-08 13:37:34</t>
  </si>
  <si>
    <t>2023-12-08 16:05:13</t>
  </si>
  <si>
    <t>2023-12-08 16:53:12</t>
  </si>
  <si>
    <t>2023-12-08 17:26:40</t>
  </si>
  <si>
    <t>2023-12-08 17:47:16</t>
  </si>
  <si>
    <t>2023-12-08 16:15:24</t>
  </si>
  <si>
    <t>2023-12-08 16:28:00</t>
  </si>
  <si>
    <t>2023-12-08 10:56:10</t>
  </si>
  <si>
    <t>2023-12-08 12:03:30</t>
  </si>
  <si>
    <t>2023-12-09 11:49:33</t>
  </si>
  <si>
    <t>2023-12-09 11:37:49</t>
  </si>
  <si>
    <t>2023-12-09 11:42:54</t>
  </si>
  <si>
    <t>2023-12-09 11:45:25</t>
  </si>
  <si>
    <t>2023-12-09 13:43:26</t>
  </si>
  <si>
    <t>2023-12-09 15:33:26</t>
  </si>
  <si>
    <t>2023-12-11 15:27:01</t>
  </si>
  <si>
    <t>2023-12-11 12:18:23</t>
  </si>
  <si>
    <t>2023-12-11 12:19:17</t>
  </si>
  <si>
    <t>2023-12-11 12:30:01</t>
  </si>
  <si>
    <t>2023-12-11 13:10:43</t>
  </si>
  <si>
    <t>2023-12-11 13:47:16</t>
  </si>
  <si>
    <t>2023-12-11 14:41:01</t>
  </si>
  <si>
    <t>2023-12-11 15:44:50</t>
  </si>
  <si>
    <t>2023-12-12 10:43:55</t>
  </si>
  <si>
    <t>2023-12-12 11:07:31</t>
  </si>
  <si>
    <t>2023-12-12 13:01:29</t>
  </si>
  <si>
    <t>2023-12-12 15:08:19</t>
  </si>
  <si>
    <t>2023-12-12 14:41:50</t>
  </si>
  <si>
    <t>2023-12-12 15:14:10</t>
  </si>
  <si>
    <t>2023-12-12 17:21:27</t>
  </si>
  <si>
    <t>2023-12-12 17:25:53</t>
  </si>
  <si>
    <t>2023-12-12 16:06:31</t>
  </si>
  <si>
    <t>2023-12-12 16:49:06</t>
  </si>
  <si>
    <t>2023-12-13 10:23:25</t>
  </si>
  <si>
    <t>2023-12-13 11:10:37</t>
  </si>
  <si>
    <t>2023-12-13 11:49:15</t>
  </si>
  <si>
    <t>2023-12-13 13:17:15</t>
  </si>
  <si>
    <t>2023-12-13 10:48:00</t>
  </si>
  <si>
    <t>2023-12-13 13:51:59</t>
  </si>
  <si>
    <t>2023-12-13 15:20:54</t>
  </si>
  <si>
    <t>2023-12-13 14:31:56</t>
  </si>
  <si>
    <t>2023-12-14 11:18:33</t>
  </si>
  <si>
    <t>2023-12-14 11:51:39</t>
  </si>
  <si>
    <t>2023-12-14 11:56:48</t>
  </si>
  <si>
    <t>2023-12-14 12:06:07</t>
  </si>
  <si>
    <t>2023-12-14 14:34:10</t>
  </si>
  <si>
    <t>2023-12-14 14:50:26</t>
  </si>
  <si>
    <t>2023-12-14 14:54:48</t>
  </si>
  <si>
    <t>2023-12-14 15:57:05</t>
  </si>
  <si>
    <t>2023-12-14 17:38:38</t>
  </si>
  <si>
    <t>2023-12-14 12:37:12</t>
  </si>
  <si>
    <t>2023-12-14 15:00:26</t>
  </si>
  <si>
    <t>2023-12-14 15:11:43</t>
  </si>
  <si>
    <t>2023-12-14 15:32:56</t>
  </si>
  <si>
    <t>2023-12-14 15:34:08</t>
  </si>
  <si>
    <t>2023-12-14 16:38:57</t>
  </si>
  <si>
    <t>2023-12-14 13:21:23</t>
  </si>
  <si>
    <t>2023-12-14 14:28:49</t>
  </si>
  <si>
    <t>2023-12-14 12:34:00</t>
  </si>
  <si>
    <t>2023-12-14 13:33:18</t>
  </si>
  <si>
    <t>2023-12-14 14:13:43</t>
  </si>
  <si>
    <t>2023-12-15 11:26:56</t>
  </si>
  <si>
    <t>2023-12-15 12:42:58</t>
  </si>
  <si>
    <t>2023-12-15 13:18:44</t>
  </si>
  <si>
    <t>2023-12-15 14:42:44</t>
  </si>
  <si>
    <t>2023-12-15 14:59:12</t>
  </si>
  <si>
    <t>2023-12-15 18:47:58</t>
  </si>
  <si>
    <t>2023-12-15 14:30:55</t>
  </si>
  <si>
    <t>2023-12-15 17:47:51</t>
  </si>
  <si>
    <t>2023-12-15 18:36:30</t>
  </si>
  <si>
    <t>2023-12-16 11:08:02</t>
  </si>
  <si>
    <t>2023-12-16 11:11:09</t>
  </si>
  <si>
    <t>2023-12-16 11:17:01</t>
  </si>
  <si>
    <t>2023-12-16 11:56:51</t>
  </si>
  <si>
    <t>2023-12-16 12:39:41</t>
  </si>
  <si>
    <t>2023-12-16 13:36:30</t>
  </si>
  <si>
    <t>2023-12-16 13:30:47</t>
  </si>
  <si>
    <t>2023-12-18 11:13:40</t>
  </si>
  <si>
    <t>2023-12-18 14:03:31</t>
  </si>
  <si>
    <t>2023-12-18 15:49:46</t>
  </si>
  <si>
    <t>2023-12-18 16:31:22</t>
  </si>
  <si>
    <t>2023-12-18 16:57:26</t>
  </si>
  <si>
    <t>2023-12-19 11:03:17</t>
  </si>
  <si>
    <t>2023-12-19 12:33:55</t>
  </si>
  <si>
    <t>2023-12-19 12:59:39</t>
  </si>
  <si>
    <t>2023-12-19 14:42:19</t>
  </si>
  <si>
    <t>2023-12-19 15:19:55</t>
  </si>
  <si>
    <t>2023-12-19 15:49:03</t>
  </si>
  <si>
    <t>2023-12-19 17:23:55</t>
  </si>
  <si>
    <t>2023-12-19 17:28:49</t>
  </si>
  <si>
    <t>2023-12-20 10:02:17</t>
  </si>
  <si>
    <t>2023-12-20 10:04:47</t>
  </si>
  <si>
    <t>2023-12-20 15:35:50</t>
  </si>
  <si>
    <t>2023-12-20 16:33:27</t>
  </si>
  <si>
    <t>2023-12-20 12:42:21</t>
  </si>
  <si>
    <t>2023-12-20 13:39:36</t>
  </si>
  <si>
    <t>2023-12-20 14:30:16</t>
  </si>
  <si>
    <t>2023-12-20 15:09:30</t>
  </si>
  <si>
    <t>2023-12-20 15:10:22</t>
  </si>
  <si>
    <t>2023-12-20 18:49:14</t>
  </si>
  <si>
    <t>2023-12-21 10:33:21</t>
  </si>
  <si>
    <t>2023-12-21 12:35:01</t>
  </si>
  <si>
    <t>2023-12-21 14:01:45</t>
  </si>
  <si>
    <t>2023-12-21 13:38:58</t>
  </si>
  <si>
    <t>2023-12-21 17:28:18</t>
  </si>
  <si>
    <t>2023-12-21 12:53:20</t>
  </si>
  <si>
    <t>2023-12-21 13:35:07</t>
  </si>
  <si>
    <t>2023-12-21 14:54:38</t>
  </si>
  <si>
    <t>2023-12-21 15:08:31</t>
  </si>
  <si>
    <t>2023-12-21 16:07:23</t>
  </si>
  <si>
    <t>2023-12-21 16:54:09</t>
  </si>
  <si>
    <t>2023-12-22 10:27:54</t>
  </si>
  <si>
    <t>2023-12-22 11:09:12</t>
  </si>
  <si>
    <t>2023-12-22 13:26:01</t>
  </si>
  <si>
    <t>2023-12-22 13:33:31</t>
  </si>
  <si>
    <t>2023-12-22 16:04:10</t>
  </si>
  <si>
    <t>2023-12-22 17:54:07</t>
  </si>
  <si>
    <t>2023-12-22 18:04:24</t>
  </si>
  <si>
    <t>2023-12-22 12:11:50</t>
  </si>
  <si>
    <t>2023-12-22 14:05:34</t>
  </si>
  <si>
    <t>2023-12-22 12:28:29</t>
  </si>
  <si>
    <t>2023-12-22 12:43:42</t>
  </si>
  <si>
    <t>2023-12-22 13:54:09</t>
  </si>
  <si>
    <t>2023-12-22 16:51:00</t>
  </si>
  <si>
    <t>2023-12-22 18:47:16</t>
  </si>
  <si>
    <t>2023-12-23 11:29:59</t>
  </si>
  <si>
    <t>2023-12-23 12:07:40</t>
  </si>
  <si>
    <t>2023-12-23 12:08:50</t>
  </si>
  <si>
    <t>2023-12-23 12:34:18</t>
  </si>
  <si>
    <t>2023-12-23 14:34:26</t>
  </si>
  <si>
    <t>2023-12-23 16:27:55</t>
  </si>
  <si>
    <t>2023-12-23 11:42:59</t>
  </si>
  <si>
    <t>2023-12-25 11:34:31</t>
  </si>
  <si>
    <t>2023-12-25 11:36:16</t>
  </si>
  <si>
    <t>2023-12-25 11:38:58</t>
  </si>
  <si>
    <t>2023-12-25 11:43:43</t>
  </si>
  <si>
    <t>2023-12-25 11:51:30</t>
  </si>
  <si>
    <t>2023-12-25 14:59:53</t>
  </si>
  <si>
    <t>2023-12-25 15:10:02</t>
  </si>
  <si>
    <t>2023-12-25 17:11:17</t>
  </si>
  <si>
    <t>2023-12-25 17:27:20</t>
  </si>
  <si>
    <t>2023-12-25 11:03:05</t>
  </si>
  <si>
    <t>2023-12-25 12:37:04</t>
  </si>
  <si>
    <t>2023-12-25 14:58:26</t>
  </si>
  <si>
    <t>2023-12-25 15:01:15</t>
  </si>
  <si>
    <t>2023-12-25 18:09:32</t>
  </si>
  <si>
    <t>2023-12-26 10:36:31</t>
  </si>
  <si>
    <t>2023-12-26 10:51:12</t>
  </si>
  <si>
    <t>2023-12-26 11:24:53</t>
  </si>
  <si>
    <t>2023-12-26 12:23:13</t>
  </si>
  <si>
    <t>2023-12-26 15:46:19</t>
  </si>
  <si>
    <t>2023-12-26 11:03:08</t>
  </si>
  <si>
    <t>2023-12-26 16:43:21</t>
  </si>
  <si>
    <t>2023-12-26 17:19:20</t>
  </si>
  <si>
    <t>2023-12-26 17:53:04</t>
  </si>
  <si>
    <t>2023-12-27 12:07:29</t>
  </si>
  <si>
    <t>2023-12-27 16:36:32</t>
  </si>
  <si>
    <t>2023-12-27 16:52:21</t>
  </si>
  <si>
    <t>2023-12-27 16:53:14</t>
  </si>
  <si>
    <t>2023-12-27 12:38:24</t>
  </si>
  <si>
    <t>2023-12-27 12:59:56</t>
  </si>
  <si>
    <t>2023-12-27 14:03:34</t>
  </si>
  <si>
    <t>2023-12-27 14:59:53</t>
  </si>
  <si>
    <t>2023-12-27 15:02:39</t>
  </si>
  <si>
    <t>2023-12-27 15:25:48</t>
  </si>
  <si>
    <t>2023-12-27 15:29:22</t>
  </si>
  <si>
    <t>2023-12-27 13:57:15</t>
  </si>
  <si>
    <t>2023-12-27 14:08:04</t>
  </si>
  <si>
    <t>2023-12-28 10:41:16</t>
  </si>
  <si>
    <t>2023-12-28 10:46:00</t>
  </si>
  <si>
    <t>2023-12-28 12:46:42</t>
  </si>
  <si>
    <t>2023-12-28 12:47:37</t>
  </si>
  <si>
    <t>2023-12-28 16:55:30</t>
  </si>
  <si>
    <t>2023-12-28 17:50:40</t>
  </si>
  <si>
    <t>2023-12-28 12:27:48</t>
  </si>
  <si>
    <t>2023-12-28 12:28:42</t>
  </si>
  <si>
    <t>2023-12-28 14:55:11</t>
  </si>
  <si>
    <t>2023-12-29 10:14:46</t>
  </si>
  <si>
    <t>2023-12-29 10:19:22</t>
  </si>
  <si>
    <t>2023-12-29 10:51:39</t>
  </si>
  <si>
    <t>2023-12-29 11:02:20</t>
  </si>
  <si>
    <t>2023-12-29 12:53:52</t>
  </si>
  <si>
    <t>2023-12-29 12:54:47</t>
  </si>
  <si>
    <t>2023-12-29 13:20:08</t>
  </si>
  <si>
    <t>2023-12-29 13:38:25</t>
  </si>
  <si>
    <t>2023-12-29 15:51:10</t>
  </si>
  <si>
    <t>2023-12-29 16:11:26</t>
  </si>
  <si>
    <t>2024-01-04 12:33:26</t>
  </si>
  <si>
    <t>2024-01-04 12:49:48</t>
  </si>
  <si>
    <t>2024-01-04 14:40:13</t>
  </si>
  <si>
    <t>2024-01-04 14:54:57</t>
  </si>
  <si>
    <t>2024-01-04 14:57:02</t>
  </si>
  <si>
    <t>2024-01-04 16:35:47</t>
  </si>
  <si>
    <t>2024-01-04 18:37:38</t>
  </si>
  <si>
    <t>2024-01-03 11:21:51</t>
  </si>
  <si>
    <t>2024-01-03 15:10:27</t>
  </si>
  <si>
    <t>2024-01-03 15:29:17</t>
  </si>
  <si>
    <t>2024-01-03 17:32:52</t>
  </si>
  <si>
    <t>2024-01-03 18:03:06</t>
  </si>
  <si>
    <t>2024-01-04 11:17:19</t>
  </si>
  <si>
    <t>2024-01-04 15:01:36</t>
  </si>
  <si>
    <t>2024-01-04 15:11:14</t>
  </si>
  <si>
    <t>2024-01-04 16:39:15</t>
  </si>
  <si>
    <t>2024-01-05 12:01:05</t>
  </si>
  <si>
    <t>2024-01-05 12:07:43</t>
  </si>
  <si>
    <t>2024-01-06 11:08:38</t>
  </si>
  <si>
    <t>2024-01-06 12:44:24</t>
  </si>
  <si>
    <t>2024-01-06 13:24:59</t>
  </si>
  <si>
    <t>2024-01-06 13:39:51</t>
  </si>
  <si>
    <t>2024-01-06 14:58:06</t>
  </si>
  <si>
    <t>2024-01-06 15:12:09</t>
  </si>
  <si>
    <t>2024-01-06 15:25:45</t>
  </si>
  <si>
    <t>2024-01-06 15:39:16</t>
  </si>
  <si>
    <t>2024-01-06 17:19:43</t>
  </si>
  <si>
    <t>2024-01-06 17:42:50</t>
  </si>
  <si>
    <t>2024-01-06 12:53:53</t>
  </si>
  <si>
    <t>2024-01-06 16:21:38</t>
  </si>
  <si>
    <t>2024-01-08 11:46:27</t>
  </si>
  <si>
    <t>2024-01-08 11:57:18</t>
  </si>
  <si>
    <t>2024-01-08 11:31:29</t>
  </si>
  <si>
    <t>2024-01-08 13:25:07</t>
  </si>
  <si>
    <t>2024-01-08 13:54:40</t>
  </si>
  <si>
    <t>2024-01-08 12:44:34</t>
  </si>
  <si>
    <t>2024-01-08 13:45:05</t>
  </si>
  <si>
    <t>2024-01-08 14:14:33</t>
  </si>
  <si>
    <t>2024-01-08 15:37:44</t>
  </si>
  <si>
    <t>2024-01-08 15:59:51</t>
  </si>
  <si>
    <t>2024-01-08 16:21:41</t>
  </si>
  <si>
    <t>2024-01-08 16:55:45</t>
  </si>
  <si>
    <t>2024-01-08 17:36:23</t>
  </si>
  <si>
    <t>2024-01-09 12:07:56</t>
  </si>
  <si>
    <t>2024-01-09 12:13:07</t>
  </si>
  <si>
    <t>2024-01-09 14:13:15</t>
  </si>
  <si>
    <t>2024-01-09 15:38:00</t>
  </si>
  <si>
    <t>2024-01-09 14:03:02</t>
  </si>
  <si>
    <t>2024-01-09 15:20:26</t>
  </si>
  <si>
    <t>2024-01-09 15:38:04</t>
  </si>
  <si>
    <t>2024-01-09 15:41:04</t>
  </si>
  <si>
    <t>2024-01-09 15:46:10</t>
  </si>
  <si>
    <t>2024-01-09 15:52:05</t>
  </si>
  <si>
    <t>2024-01-09 17:21:06</t>
  </si>
  <si>
    <t>2024-01-09 17:29:56</t>
  </si>
  <si>
    <t>2024-01-09 17:32:11</t>
  </si>
  <si>
    <t>2024-01-09 17:45:38</t>
  </si>
  <si>
    <t>2024-01-09 12:34:28</t>
  </si>
  <si>
    <t>2024-01-09 13:42:38</t>
  </si>
  <si>
    <t>2024-01-09 16:39:06</t>
  </si>
  <si>
    <t>2024-01-10 10:45:42</t>
  </si>
  <si>
    <t>2024-01-10 11:18:51</t>
  </si>
  <si>
    <t>2024-01-10 11:32:17</t>
  </si>
  <si>
    <t>2024-01-10 12:42:07</t>
  </si>
  <si>
    <t>2024-01-10 13:44:57</t>
  </si>
  <si>
    <t>2024-01-10 15:12:01</t>
  </si>
  <si>
    <t>2024-01-10 15:14:48</t>
  </si>
  <si>
    <t>2024-01-10 16:09:42</t>
  </si>
  <si>
    <t>2024-01-10 18:27:14</t>
  </si>
  <si>
    <t>2024-01-10 14:23:09</t>
  </si>
  <si>
    <t>2024-01-10 16:51:16</t>
  </si>
  <si>
    <t>2024-01-10 17:52:39</t>
  </si>
  <si>
    <t>2024-01-10 18:11:19</t>
  </si>
  <si>
    <t>2024-01-10 11:52:05</t>
  </si>
  <si>
    <t>2024-01-10 11:57:45</t>
  </si>
  <si>
    <t>2024-01-10 12:09:52</t>
  </si>
  <si>
    <t>2024-01-10 13:40:58</t>
  </si>
  <si>
    <t>2024-01-10 14:20:25</t>
  </si>
  <si>
    <t>2024-01-10 15:05:12</t>
  </si>
  <si>
    <t>2024-01-10 15:45:03</t>
  </si>
  <si>
    <t>2024-01-10 16:02:29</t>
  </si>
  <si>
    <t>2024-01-10 13:14:56</t>
  </si>
  <si>
    <t>2024-01-11 11:55:25</t>
  </si>
  <si>
    <t>2024-01-11 12:25:10</t>
  </si>
  <si>
    <t>2024-01-11 13:05:37</t>
  </si>
  <si>
    <t>2024-01-11 13:10:38</t>
  </si>
  <si>
    <t>2024-01-11 12:31:29</t>
  </si>
  <si>
    <t>2024-01-11 14:17:12</t>
  </si>
  <si>
    <t>2024-01-11 14:21:43</t>
  </si>
  <si>
    <t>2024-01-11 14:26:58</t>
  </si>
  <si>
    <t>2024-01-11 14:34:57</t>
  </si>
  <si>
    <t>2024-01-11 15:11:17</t>
  </si>
  <si>
    <t>2024-01-11 16:06:17</t>
  </si>
  <si>
    <t>2024-01-11 17:19:21</t>
  </si>
  <si>
    <t>2024-01-11 18:09:21</t>
  </si>
  <si>
    <t>2024-01-11 15:37:26</t>
  </si>
  <si>
    <t>2024-01-11 15:51:16</t>
  </si>
  <si>
    <t>2024-01-11 16:58:36</t>
  </si>
  <si>
    <t>2024-01-11 15:07:49</t>
  </si>
  <si>
    <t>2024-01-11 15:40:11</t>
  </si>
  <si>
    <t>2024-01-11 18:21:18</t>
  </si>
  <si>
    <t>2024-01-11 16:35:18</t>
  </si>
  <si>
    <t>2024-01-11 17:24:42</t>
  </si>
  <si>
    <t>2024-01-12 10:05:14</t>
  </si>
  <si>
    <t>2024-01-12 10:48:27</t>
  </si>
  <si>
    <t>2024-01-12 10:31:27</t>
  </si>
  <si>
    <t>2024-01-12 10:59:29</t>
  </si>
  <si>
    <t>2024-01-12 11:11:50</t>
  </si>
  <si>
    <t>2024-01-12 12:10:41</t>
  </si>
  <si>
    <t>2024-01-12 12:19:48</t>
  </si>
  <si>
    <t>2024-01-12 12:21:26</t>
  </si>
  <si>
    <t>2024-01-12 14:38:08</t>
  </si>
  <si>
    <t>2024-01-12 12:19:54</t>
  </si>
  <si>
    <t>2024-01-12 14:28:35</t>
  </si>
  <si>
    <t>2024-01-12 12:33:07</t>
  </si>
  <si>
    <t>2024-01-12 12:34:49</t>
  </si>
  <si>
    <t>2024-01-12 13:01:35</t>
  </si>
  <si>
    <t>2024-01-12 13:11:22</t>
  </si>
  <si>
    <t>2024-01-12 13:23:23</t>
  </si>
  <si>
    <t>2024-01-12 15:15:35</t>
  </si>
  <si>
    <t>2024-01-12 15:31:30</t>
  </si>
  <si>
    <t>2024-01-12 15:41:36</t>
  </si>
  <si>
    <t>2024-01-12 15:47:28</t>
  </si>
  <si>
    <t>2024-01-12 15:28:05</t>
  </si>
  <si>
    <t>2024-01-12 16:37:00</t>
  </si>
  <si>
    <t>2024-01-12 16:41:58</t>
  </si>
  <si>
    <t>2024-01-12 17:09:11</t>
  </si>
  <si>
    <t>2024-01-12 15:54:32</t>
  </si>
  <si>
    <t>2024-01-12 16:09:11</t>
  </si>
  <si>
    <t>2024-01-12 16:33:37</t>
  </si>
  <si>
    <t>2024-01-12 18:59:25</t>
  </si>
  <si>
    <t>2024-01-13 13:20:18</t>
  </si>
  <si>
    <t>2024-01-13 13:32:23</t>
  </si>
  <si>
    <t>2024-01-13 14:49:02</t>
  </si>
  <si>
    <t>2024-01-13 15:15:43</t>
  </si>
  <si>
    <t>2024-01-13 15:36:32</t>
  </si>
  <si>
    <t>2024-01-13 15:44:17</t>
  </si>
  <si>
    <t>2024-01-13 16:49:17</t>
  </si>
  <si>
    <t>2024-01-13 11:59:50</t>
  </si>
  <si>
    <t>2024-01-13 12:24:45</t>
  </si>
  <si>
    <t>2024-01-13 14:38:10</t>
  </si>
  <si>
    <t>2024-01-13 15:23:51</t>
  </si>
  <si>
    <t>2024-01-13 15:57:57</t>
  </si>
  <si>
    <t>2024-01-15 10:55:48</t>
  </si>
  <si>
    <t>2024-01-15 11:25:04</t>
  </si>
  <si>
    <t>2024-01-15 13:56:12</t>
  </si>
  <si>
    <t>2024-01-15 11:39:09</t>
  </si>
  <si>
    <t>2024-01-15 13:17:15</t>
  </si>
  <si>
    <t>2024-01-15 16:52:51</t>
  </si>
  <si>
    <t>2024-01-15 17:10:44</t>
  </si>
  <si>
    <t>2024-01-16 10:26:13</t>
  </si>
  <si>
    <t>2024-01-16 11:46:44</t>
  </si>
  <si>
    <t>2024-01-16 13:47:49</t>
  </si>
  <si>
    <t>2024-01-16 17:08:19</t>
  </si>
  <si>
    <t>2024-01-16 17:26:42</t>
  </si>
  <si>
    <t>2024-01-16 18:17:24</t>
  </si>
  <si>
    <t>2024-01-16 18:31:45</t>
  </si>
  <si>
    <t>2024-01-16 10:34:41</t>
  </si>
  <si>
    <t>2024-01-16 15:01:06</t>
  </si>
  <si>
    <t>2024-01-16 12:55:03</t>
  </si>
  <si>
    <t>2024-01-16 15:27:01</t>
  </si>
  <si>
    <t>2024-01-16 12:31:01</t>
  </si>
  <si>
    <t>2024-01-17 10:13:17</t>
  </si>
  <si>
    <t>2024-01-17 12:21:04</t>
  </si>
  <si>
    <t>2024-01-17 15:03:22</t>
  </si>
  <si>
    <t>2024-01-17 16:53:32</t>
  </si>
  <si>
    <t>2024-01-17 14:55:24</t>
  </si>
  <si>
    <t>2024-01-17 16:03:02</t>
  </si>
  <si>
    <t>2024-01-17 17:44:30</t>
  </si>
  <si>
    <t>2024-01-17 17:42:20</t>
  </si>
  <si>
    <t>2024-01-18 11:21:29</t>
  </si>
  <si>
    <t>2024-01-18 13:39:39</t>
  </si>
  <si>
    <t>2024-01-18 13:50:55</t>
  </si>
  <si>
    <t>2024-01-18 14:01:03</t>
  </si>
  <si>
    <t>2024-01-18 14:50:01</t>
  </si>
  <si>
    <t>2024-01-18 16:44:47</t>
  </si>
  <si>
    <t>2024-01-18 17:37:22</t>
  </si>
  <si>
    <t>2024-01-18 14:22:22</t>
  </si>
  <si>
    <t>2024-01-18 15:09:40</t>
  </si>
  <si>
    <t>2024-01-18 15:15:49</t>
  </si>
  <si>
    <t>2024-01-18 17:16:26</t>
  </si>
  <si>
    <t>2024-01-19 13:23:12</t>
  </si>
  <si>
    <t>2024-01-19 14:44:54</t>
  </si>
  <si>
    <t>2024-01-19 15:53:25</t>
  </si>
  <si>
    <t>2024-01-19 16:47:00</t>
  </si>
  <si>
    <t>2024-01-19 17:31:31</t>
  </si>
  <si>
    <t>2024-01-20 14:31:39</t>
  </si>
  <si>
    <t>2024-01-20 15:29:33</t>
  </si>
  <si>
    <t>2024-01-20 15:37:03</t>
  </si>
  <si>
    <t>2024-01-20 16:53:53</t>
  </si>
  <si>
    <t>2024-01-20 14:03:10</t>
  </si>
  <si>
    <t>2024-01-20 15:29:15</t>
  </si>
  <si>
    <t>2024-01-22 12:18:05</t>
  </si>
  <si>
    <t>2024-01-22 13:09:25</t>
  </si>
  <si>
    <t>2024-01-22 13:21:25</t>
  </si>
  <si>
    <t>2024-01-22 14:08:35</t>
  </si>
  <si>
    <t>2024-01-22 14:36:50</t>
  </si>
  <si>
    <t>2024-01-22 15:28:13</t>
  </si>
  <si>
    <t>2024-01-22 15:34:33</t>
  </si>
  <si>
    <t>2024-01-22 15:59:51</t>
  </si>
  <si>
    <t>2024-01-22 12:34:34</t>
  </si>
  <si>
    <t>2024-01-22 15:03:31</t>
  </si>
  <si>
    <t>2024-01-22 16:10:07</t>
  </si>
  <si>
    <t>2024-01-22 18:15:22</t>
  </si>
  <si>
    <t>2024-01-23 10:36:48</t>
  </si>
  <si>
    <t>2024-01-23 11:56:02</t>
  </si>
  <si>
    <t>2024-01-23 11:04:37</t>
  </si>
  <si>
    <t>2024-01-23 12:10:26</t>
  </si>
  <si>
    <t>2024-01-23 12:58:31</t>
  </si>
  <si>
    <t>2024-01-23 13:01:43</t>
  </si>
  <si>
    <t>2024-01-23 14:43:31</t>
  </si>
  <si>
    <t>2024-01-23 13:00:11</t>
  </si>
  <si>
    <t>2024-01-23 17:36:08</t>
  </si>
  <si>
    <t>2024-01-24 10:52:28</t>
  </si>
  <si>
    <t>2024-01-24 13:00:12</t>
  </si>
  <si>
    <t>2024-01-24 13:47:14</t>
  </si>
  <si>
    <t>2024-01-24 15:06:35</t>
  </si>
  <si>
    <t>2024-01-24 15:33:29</t>
  </si>
  <si>
    <t>2024-01-24 17:02:26</t>
  </si>
  <si>
    <t>2024-01-24 11:25:18</t>
  </si>
  <si>
    <t>2024-01-24 13:13:29</t>
  </si>
  <si>
    <t>2024-01-24 13:38:48</t>
  </si>
  <si>
    <t>2024-01-24 16:40:55</t>
  </si>
  <si>
    <t>2024-01-24 15:28:09</t>
  </si>
  <si>
    <t>2024-01-24 16:04:26</t>
  </si>
  <si>
    <t>2024-01-24 18:04:22</t>
  </si>
  <si>
    <t>2024-01-25 10:10:15</t>
  </si>
  <si>
    <t>2024-01-25 10:12:09</t>
  </si>
  <si>
    <t>2024-01-25 10:14:42</t>
  </si>
  <si>
    <t>2024-01-25 13:04:01</t>
  </si>
  <si>
    <t>2024-01-25 13:47:44</t>
  </si>
  <si>
    <t>2024-01-25 10:45:37</t>
  </si>
  <si>
    <t>2024-01-25 12:46:11</t>
  </si>
  <si>
    <t>2024-01-25 15:31:14</t>
  </si>
  <si>
    <t>2024-01-25 12:00:39</t>
  </si>
  <si>
    <t>2024-01-25 12:43:31</t>
  </si>
  <si>
    <t>2024-01-25 14:36:46</t>
  </si>
  <si>
    <t>2024-01-25 15:21:39</t>
  </si>
  <si>
    <t>2024-01-25 17:15:23</t>
  </si>
  <si>
    <t>2024-01-25 14:42:07</t>
  </si>
  <si>
    <t>2024-01-25 17:36:43</t>
  </si>
  <si>
    <t>2024-01-25 17:44:35</t>
  </si>
  <si>
    <t>2024-01-26 10:20:44</t>
  </si>
  <si>
    <t>2024-01-26 10:22:44</t>
  </si>
  <si>
    <t>2024-01-26 13:41:11</t>
  </si>
  <si>
    <t>2024-01-26 15:03:53</t>
  </si>
  <si>
    <t>2024-01-26 15:48:14</t>
  </si>
  <si>
    <t>2024-01-26 11:07:20</t>
  </si>
  <si>
    <t>2024-01-26 11:08:18</t>
  </si>
  <si>
    <t>2024-01-26 12:25:48</t>
  </si>
  <si>
    <t>2024-01-26 12:33:19</t>
  </si>
  <si>
    <t>2024-01-26 12:39:24</t>
  </si>
  <si>
    <t>2024-01-26 13:24:07</t>
  </si>
  <si>
    <t>2024-01-26 12:04:40</t>
  </si>
  <si>
    <t>2024-01-26 12:08:43</t>
  </si>
  <si>
    <t>2024-01-26 15:48:03</t>
  </si>
  <si>
    <t>2024-01-26 16:59:30</t>
  </si>
  <si>
    <t>2024-01-26 16:55:52</t>
  </si>
  <si>
    <t>2024-01-26 17:37:59</t>
  </si>
  <si>
    <t>2024-01-26 17:53:13</t>
  </si>
  <si>
    <t>2024-01-27 11:45:49</t>
  </si>
  <si>
    <t>2024-01-27 12:02:40</t>
  </si>
  <si>
    <t>2024-01-27 12:43:39</t>
  </si>
  <si>
    <t>2024-01-27 12:59:49</t>
  </si>
  <si>
    <t>2024-01-27 13:04:04</t>
  </si>
  <si>
    <t>2024-01-27 13:20:56</t>
  </si>
  <si>
    <t>2024-01-27 13:25:48</t>
  </si>
  <si>
    <t>2024-01-27 12:58:48</t>
  </si>
  <si>
    <t>2024-01-27 13:21:20</t>
  </si>
  <si>
    <t>2024-01-27 13:27:37</t>
  </si>
  <si>
    <t>2024-01-27 15:03:29</t>
  </si>
  <si>
    <t>2024-01-29 10:47:52</t>
  </si>
  <si>
    <t>2024-01-29 10:59:14</t>
  </si>
  <si>
    <t>2024-01-29 11:22:23</t>
  </si>
  <si>
    <t>2024-01-29 11:48:52</t>
  </si>
  <si>
    <t>2024-01-29 12:08:23</t>
  </si>
  <si>
    <t>2024-01-29 12:10:13</t>
  </si>
  <si>
    <t>2024-01-29 13:44:07</t>
  </si>
  <si>
    <t>2024-01-29 14:02:31</t>
  </si>
  <si>
    <t>2024-01-29 14:20:54</t>
  </si>
  <si>
    <t>2024-01-29 15:05:05</t>
  </si>
  <si>
    <t>2024-01-29 15:06:58</t>
  </si>
  <si>
    <t>2024-01-29 15:09:16</t>
  </si>
  <si>
    <t>2024-01-29 18:31:56</t>
  </si>
  <si>
    <t>2024-01-29 15:00:08</t>
  </si>
  <si>
    <t>2024-01-29 15:34:20</t>
  </si>
  <si>
    <t>2024-01-30 10:35:29</t>
  </si>
  <si>
    <t>2024-01-30 14:28:04</t>
  </si>
  <si>
    <t>2024-01-30 15:05:33</t>
  </si>
  <si>
    <t>2024-01-30 15:25:53</t>
  </si>
  <si>
    <t>2024-01-30 15:57:08</t>
  </si>
  <si>
    <t>2024-01-30 10:54:49</t>
  </si>
  <si>
    <t>2024-01-30 12:36:40</t>
  </si>
  <si>
    <t>2024-01-30 13:24:11</t>
  </si>
  <si>
    <t>2024-01-30 13:47:35</t>
  </si>
  <si>
    <t>2024-01-30 15:00:09</t>
  </si>
  <si>
    <t>2024-01-30 16:29:03</t>
  </si>
  <si>
    <t>2024-01-30 13:38:07</t>
  </si>
  <si>
    <t>2024-01-30 16:21:49</t>
  </si>
  <si>
    <t>2024-01-30 18:05:29</t>
  </si>
  <si>
    <t>2024-01-31 10:06:19</t>
  </si>
  <si>
    <t>2024-01-31 11:06:53</t>
  </si>
  <si>
    <t>2024-01-31 11:48:33</t>
  </si>
  <si>
    <t>2024-01-31 12:00:22</t>
  </si>
  <si>
    <t>2024-01-31 12:07:36</t>
  </si>
  <si>
    <t>2024-01-31 12:24:54</t>
  </si>
  <si>
    <t>2024-01-31 12:46:22</t>
  </si>
  <si>
    <t>2024-01-31 12:51:29</t>
  </si>
  <si>
    <t>2024-01-31 13:29:59</t>
  </si>
  <si>
    <t>2024-01-31 16:49:53</t>
  </si>
  <si>
    <t>2024-01-31 16:57:39</t>
  </si>
  <si>
    <t>2024-01-31 12:16:29</t>
  </si>
  <si>
    <t>2024-01-31 13:21:26</t>
  </si>
  <si>
    <t>2024-01-31 13:54:42</t>
  </si>
  <si>
    <t>2024-01-31 16:52:53</t>
  </si>
  <si>
    <t>2024-01-31 15:26:00</t>
  </si>
  <si>
    <t>2024-01-31 17:08:40</t>
  </si>
  <si>
    <t>2024-01-31 18:26:04</t>
  </si>
  <si>
    <t>2024-02-01 10:12:42</t>
  </si>
  <si>
    <t>2024-02-01 11:51:11</t>
  </si>
  <si>
    <t>2024-02-01 10:12:50</t>
  </si>
  <si>
    <t>2024-02-01 10:16:13</t>
  </si>
  <si>
    <t>2024-02-01 10:17:58</t>
  </si>
  <si>
    <t>2024-02-01 10:37:56</t>
  </si>
  <si>
    <t>2024-02-01 13:11:04</t>
  </si>
  <si>
    <t>2024-02-01 13:13:42</t>
  </si>
  <si>
    <t>2024-02-01 13:20:29</t>
  </si>
  <si>
    <t>2024-02-01 13:24:49</t>
  </si>
  <si>
    <t>2024-02-01 13:49:25</t>
  </si>
  <si>
    <t>2024-02-01 14:03:09</t>
  </si>
  <si>
    <t>2024-02-01 14:55:39</t>
  </si>
  <si>
    <t>2024-02-01 14:59:42</t>
  </si>
  <si>
    <t>2024-02-01 15:23:34</t>
  </si>
  <si>
    <t>2024-02-01 16:51:16</t>
  </si>
  <si>
    <t>2024-02-01 17:33:34</t>
  </si>
  <si>
    <t>2024-02-01 17:36:26</t>
  </si>
  <si>
    <t>2024-02-01 13:34:22</t>
  </si>
  <si>
    <t>2024-02-01 14:12:11</t>
  </si>
  <si>
    <t>2024-02-01 14:27:22</t>
  </si>
  <si>
    <t>2024-02-01 14:58:05</t>
  </si>
  <si>
    <t>2024-02-01 16:55:15</t>
  </si>
  <si>
    <t>2024-02-01 17:52:16</t>
  </si>
  <si>
    <t>2024-02-02 11:10:53</t>
  </si>
  <si>
    <t>2024-02-02 12:14:52</t>
  </si>
  <si>
    <t>2024-02-02 12:27:53</t>
  </si>
  <si>
    <t>2024-02-02 12:58:51</t>
  </si>
  <si>
    <t>2024-02-02 13:21:01</t>
  </si>
  <si>
    <t>2024-02-02 12:39:49</t>
  </si>
  <si>
    <t>2024-02-02 12:50:45</t>
  </si>
  <si>
    <t>2024-02-02 14:53:38</t>
  </si>
  <si>
    <t>2024-02-02 16:28:15</t>
  </si>
  <si>
    <t>2024-02-02 18:00:33</t>
  </si>
  <si>
    <t>2024-02-02 17:47:55</t>
  </si>
  <si>
    <t>2024-02-03 12:13:30</t>
  </si>
  <si>
    <t>2024-02-03 12:19:44</t>
  </si>
  <si>
    <t>2024-02-03 12:34:48</t>
  </si>
  <si>
    <t>2024-02-03 13:31:05</t>
  </si>
  <si>
    <t>2024-02-03 13:37:24</t>
  </si>
  <si>
    <t>2024-02-03 14:26:59</t>
  </si>
  <si>
    <t>2024-02-03 16:24:17</t>
  </si>
  <si>
    <t>2024-02-03 11:44:19</t>
  </si>
  <si>
    <t>2024-02-03 11:45:43</t>
  </si>
  <si>
    <t>2024-02-03 13:34:22</t>
  </si>
  <si>
    <t>2024-02-03 14:45:01</t>
  </si>
  <si>
    <t>2024-02-03 15:15:13</t>
  </si>
  <si>
    <t>2024-02-03 16:27:49</t>
  </si>
  <si>
    <t>2024-02-03 16:42:14</t>
  </si>
  <si>
    <t>2024-02-05 10:38:16</t>
  </si>
  <si>
    <t>2024-02-05 10:39:35</t>
  </si>
  <si>
    <t>2024-02-05 10:43:13</t>
  </si>
  <si>
    <t>2024-02-05 13:21:51</t>
  </si>
  <si>
    <t>2024-02-05 14:07:28</t>
  </si>
  <si>
    <t>2024-02-05 14:21:07</t>
  </si>
  <si>
    <t>2024-02-05 14:40:48</t>
  </si>
  <si>
    <t>2024-02-05 16:12:59</t>
  </si>
  <si>
    <t>2024-02-05 10:37:33</t>
  </si>
  <si>
    <t>2024-02-05 11:25:08</t>
  </si>
  <si>
    <t>2024-02-05 12:28:40</t>
  </si>
  <si>
    <t>2024-02-05 12:34:04</t>
  </si>
  <si>
    <t>2024-02-05 13:20:46</t>
  </si>
  <si>
    <t>2024-02-05 15:02:19</t>
  </si>
  <si>
    <t>2024-02-05 15:06:47</t>
  </si>
  <si>
    <t>2024-02-05 17:31:12</t>
  </si>
  <si>
    <t>2024-02-05 18:20:17</t>
  </si>
  <si>
    <t>2024-02-06 10:26:38</t>
  </si>
  <si>
    <t>2024-02-06 11:07:14</t>
  </si>
  <si>
    <t>2024-02-06 12:03:12</t>
  </si>
  <si>
    <t>2024-02-06 12:32:44</t>
  </si>
  <si>
    <t>2024-02-06 13:41:55</t>
  </si>
  <si>
    <t>2024-02-06 13:45:32</t>
  </si>
  <si>
    <t>2024-02-06 14:44:55</t>
  </si>
  <si>
    <t>2024-02-06 14:46:49</t>
  </si>
  <si>
    <t>2024-02-06 15:33:07</t>
  </si>
  <si>
    <t>2024-02-06 17:24:24</t>
  </si>
  <si>
    <t>2024-02-06 17:40:21</t>
  </si>
  <si>
    <t>2024-02-06 18:14:56</t>
  </si>
  <si>
    <t>2024-02-06 11:57:35</t>
  </si>
  <si>
    <t>2024-02-06 12:10:01</t>
  </si>
  <si>
    <t>2024-02-06 13:06:21</t>
  </si>
  <si>
    <t>2024-02-06 14:01:29</t>
  </si>
  <si>
    <t>2024-02-06 14:38:59</t>
  </si>
  <si>
    <t>2024-02-06 13:23:53</t>
  </si>
  <si>
    <t>2024-02-06 14:36:22</t>
  </si>
  <si>
    <t>2024-02-06 16:49:53</t>
  </si>
  <si>
    <t>2024-02-06 17:32:05</t>
  </si>
  <si>
    <t>2024-02-06 18:45:28</t>
  </si>
  <si>
    <t>2024-02-07 12:59:02</t>
  </si>
  <si>
    <t>2024-02-07 13:14:25</t>
  </si>
  <si>
    <t>2024-02-07 13:28:05</t>
  </si>
  <si>
    <t>2024-02-07 13:30:02</t>
  </si>
  <si>
    <t>2024-02-07 13:46:19</t>
  </si>
  <si>
    <t>2024-02-07 15:32:32</t>
  </si>
  <si>
    <t>2024-02-07 15:34:07</t>
  </si>
  <si>
    <t>2024-02-07 18:39:57</t>
  </si>
  <si>
    <t>2024-02-07 10:38:49</t>
  </si>
  <si>
    <t>2024-02-07 11:29:48</t>
  </si>
  <si>
    <t>2024-02-07 12:18:20</t>
  </si>
  <si>
    <t>2024-02-07 12:52:16</t>
  </si>
  <si>
    <t>2024-02-07 17:06:04</t>
  </si>
  <si>
    <t>2024-02-07 11:54:19</t>
  </si>
  <si>
    <t>2024-02-07 11:54:59</t>
  </si>
  <si>
    <t>2024-02-07 11:55:37</t>
  </si>
  <si>
    <t>2024-02-07 12:10:18</t>
  </si>
  <si>
    <t>2024-02-07 12:39:07</t>
  </si>
  <si>
    <t>2024-02-07 16:31:17</t>
  </si>
  <si>
    <t>2024-02-07 17:20:15</t>
  </si>
  <si>
    <t>2024-02-07 12:56:07</t>
  </si>
  <si>
    <t>2024-02-07 13:26:06</t>
  </si>
  <si>
    <t>2024-02-07 15:12:30</t>
  </si>
  <si>
    <t>2024-02-08 10:16:55</t>
  </si>
  <si>
    <t>2024-02-08 11:11:10</t>
  </si>
  <si>
    <t>2024-02-08 12:29:18</t>
  </si>
  <si>
    <t>2024-02-08 13:33:06</t>
  </si>
  <si>
    <t>2024-02-08 17:24:24</t>
  </si>
  <si>
    <t>2024-02-08 18:24:14</t>
  </si>
  <si>
    <t>2024-02-08 10:19:47</t>
  </si>
  <si>
    <t>2024-02-08 11:34:50</t>
  </si>
  <si>
    <t>2024-02-08 14:59:08</t>
  </si>
  <si>
    <t>2024-02-08 15:59:07</t>
  </si>
  <si>
    <t>2024-02-08 16:51:59</t>
  </si>
  <si>
    <t>2024-02-08 11:10:12</t>
  </si>
  <si>
    <t>2024-02-08 14:18:47</t>
  </si>
  <si>
    <t>2024-02-08 15:12:46</t>
  </si>
  <si>
    <t>2024-02-08 17:17:12</t>
  </si>
  <si>
    <t>2024-02-08 12:34:34</t>
  </si>
  <si>
    <t>2024-02-08 12:37:15</t>
  </si>
  <si>
    <t>2024-02-08 12:39:24</t>
  </si>
  <si>
    <t>2024-02-08 13:19:14</t>
  </si>
  <si>
    <t>2024-02-08 14:41:30</t>
  </si>
  <si>
    <t>2024-02-08 15:17:39</t>
  </si>
  <si>
    <t>2024-02-09 12:00:29</t>
  </si>
  <si>
    <t>2024-02-09 16:49:47</t>
  </si>
  <si>
    <t>2024-02-09 17:23:07</t>
  </si>
  <si>
    <t>2024-02-09 12:29:52</t>
  </si>
  <si>
    <t>2024-02-09 13:11:35</t>
  </si>
  <si>
    <t>2024-02-09 13:42:10</t>
  </si>
  <si>
    <t>2024-02-09 17:54:34</t>
  </si>
  <si>
    <t>2024-02-09 12:56:54</t>
  </si>
  <si>
    <t>2024-02-09 12:58:33</t>
  </si>
  <si>
    <t>2024-02-09 13:14:35</t>
  </si>
  <si>
    <t>2024-02-09 13:28:08</t>
  </si>
  <si>
    <t>2024-02-09 15:48:46</t>
  </si>
  <si>
    <t>2024-02-09 18:22:20</t>
  </si>
  <si>
    <t>2024-02-10 11:30:33</t>
  </si>
  <si>
    <t>2024-02-10 11:34:36</t>
  </si>
  <si>
    <t>2024-02-10 12:55:50</t>
  </si>
  <si>
    <t>2024-02-10 13:11:45</t>
  </si>
  <si>
    <t>2024-02-10 14:51:27</t>
  </si>
  <si>
    <t>2024-02-10 14:54:40</t>
  </si>
  <si>
    <t>2024-02-10 17:45:15</t>
  </si>
  <si>
    <t>2024-02-10 13:58:18</t>
  </si>
  <si>
    <t>2024-02-10 14:03:15</t>
  </si>
  <si>
    <t>2024-02-10 14:20:47</t>
  </si>
  <si>
    <t>2024-02-10 15:22:03</t>
  </si>
  <si>
    <t>2024-02-10 16:04:08</t>
  </si>
  <si>
    <t>2024-02-10 16:25:02</t>
  </si>
  <si>
    <t>2024-02-10 16:42:08</t>
  </si>
  <si>
    <t>2024-02-10 17:20:00</t>
  </si>
  <si>
    <t>2024-02-10 17:31:14</t>
  </si>
  <si>
    <t>2024-02-10 17:53:26</t>
  </si>
  <si>
    <t>2024-02-10 17:58:00</t>
  </si>
  <si>
    <t>2024-02-12 11:00:48</t>
  </si>
  <si>
    <t>2024-02-12 13:06:34</t>
  </si>
  <si>
    <t>2024-02-12 12:41:14</t>
  </si>
  <si>
    <t>2024-02-12 13:00:03</t>
  </si>
  <si>
    <t>2024-02-12 13:28:54</t>
  </si>
  <si>
    <t>2024-02-12 13:36:12</t>
  </si>
  <si>
    <t>2024-02-12 13:59:25</t>
  </si>
  <si>
    <t>2024-02-12 14:05:33</t>
  </si>
  <si>
    <t>2024-02-12 14:29:53</t>
  </si>
  <si>
    <t>2024-02-12 14:51:46</t>
  </si>
  <si>
    <t>2024-02-12 14:53:56</t>
  </si>
  <si>
    <t>2024-02-12 15:15:41</t>
  </si>
  <si>
    <t>2024-02-12 15:24:29</t>
  </si>
  <si>
    <t>2024-02-12 12:59:45</t>
  </si>
  <si>
    <t>2024-02-12 15:41:18</t>
  </si>
  <si>
    <t>2024-02-12 16:33:55</t>
  </si>
  <si>
    <t>2024-02-12 16:46:58</t>
  </si>
  <si>
    <t>2024-02-12 17:26:36</t>
  </si>
  <si>
    <t>2024-02-12 16:59:31</t>
  </si>
  <si>
    <t>2024-02-12 18:54:51</t>
  </si>
  <si>
    <t>2024-02-13 10:20:49</t>
  </si>
  <si>
    <t>2024-02-13 11:47:32</t>
  </si>
  <si>
    <t>2024-02-13 12:14:40</t>
  </si>
  <si>
    <t>2024-02-13 13:46:25</t>
  </si>
  <si>
    <t>2024-02-13 13:48:56</t>
  </si>
  <si>
    <t>2024-02-13 17:18:41</t>
  </si>
  <si>
    <t>2024-02-13 13:35:13</t>
  </si>
  <si>
    <t>2024-02-13 15:08:18</t>
  </si>
  <si>
    <t>2024-02-13 16:27:27</t>
  </si>
  <si>
    <t>2024-02-13 13:48:27</t>
  </si>
  <si>
    <t>2024-02-13 14:26:38</t>
  </si>
  <si>
    <t>2024-02-13 14:38:32</t>
  </si>
  <si>
    <t>2024-02-13 14:46:05</t>
  </si>
  <si>
    <t>2024-02-13 15:48:25</t>
  </si>
  <si>
    <t>2024-02-13 15:10:54</t>
  </si>
  <si>
    <t>2024-02-13 17:14:35</t>
  </si>
  <si>
    <t>2024-02-13 17:17:23</t>
  </si>
  <si>
    <t>2024-02-13 17:30:52</t>
  </si>
  <si>
    <t>2024-02-13 18:30:42</t>
  </si>
  <si>
    <t>2024-02-13 18:47:22</t>
  </si>
  <si>
    <t>2024-02-14 09:59:53</t>
  </si>
  <si>
    <t>2024-02-14 10:30:34</t>
  </si>
  <si>
    <t>2024-02-14 11:27:36</t>
  </si>
  <si>
    <t>2024-02-14 12:38:02</t>
  </si>
  <si>
    <t>2024-02-14 12:53:41</t>
  </si>
  <si>
    <t>2024-02-14 12:57:59</t>
  </si>
  <si>
    <t>2024-02-14 13:15:38</t>
  </si>
  <si>
    <t>2024-02-14 11:28:45</t>
  </si>
  <si>
    <t>2024-02-14 13:25:41</t>
  </si>
  <si>
    <t>2024-02-14 13:54:33</t>
  </si>
  <si>
    <t>2024-02-14 14:28:34</t>
  </si>
  <si>
    <t>2024-02-14 14:58:46</t>
  </si>
  <si>
    <t>2024-02-14 12:00:09</t>
  </si>
  <si>
    <t>2024-02-14 15:34:18</t>
  </si>
  <si>
    <t>2024-02-14 17:52:37</t>
  </si>
  <si>
    <t>2024-02-15 10:45:51</t>
  </si>
  <si>
    <t>2024-02-15 11:40:03</t>
  </si>
  <si>
    <t>2024-02-15 12:24:28</t>
  </si>
  <si>
    <t>2024-02-15 15:32:55</t>
  </si>
  <si>
    <t>2024-02-15 10:33:25</t>
  </si>
  <si>
    <t>2024-02-15 10:50:51</t>
  </si>
  <si>
    <t>2024-02-15 12:34:02</t>
  </si>
  <si>
    <t>2024-02-15 17:56:46</t>
  </si>
  <si>
    <t>2024-02-15 10:58:21</t>
  </si>
  <si>
    <t>2024-02-15 12:42:00</t>
  </si>
  <si>
    <t>2024-02-15 15:32:26</t>
  </si>
  <si>
    <t>2024-02-15 15:49:58</t>
  </si>
  <si>
    <t>2024-02-15 18:51:25</t>
  </si>
  <si>
    <t>2024-02-15 16:51:54</t>
  </si>
  <si>
    <t>2024-02-15 17:30:31</t>
  </si>
  <si>
    <t>2024-02-16 15:03:29</t>
  </si>
  <si>
    <t>2024-02-16 11:30:25</t>
  </si>
  <si>
    <t>2024-02-16 11:37:02</t>
  </si>
  <si>
    <t>2024-02-16 12:23:45</t>
  </si>
  <si>
    <t>2024-02-16 12:51:42</t>
  </si>
  <si>
    <t>2024-02-16 12:58:50</t>
  </si>
  <si>
    <t>2024-02-16 11:33:51</t>
  </si>
  <si>
    <t>2024-02-16 12:20:22</t>
  </si>
  <si>
    <t>2024-02-16 12:48:24</t>
  </si>
  <si>
    <t>2024-02-16 14:13:28</t>
  </si>
  <si>
    <t>2024-02-16 14:47:54</t>
  </si>
  <si>
    <t>2024-02-16 14:58:36</t>
  </si>
  <si>
    <t>2024-02-16 15:35:27</t>
  </si>
  <si>
    <t>2024-02-16 16:09:39</t>
  </si>
  <si>
    <t>2024-02-16 16:38:28</t>
  </si>
  <si>
    <t>2024-02-16 17:11:47</t>
  </si>
  <si>
    <t>2024-02-16 17:33:06</t>
  </si>
  <si>
    <t>2024-02-16 17:44:37</t>
  </si>
  <si>
    <t>2024-02-16 18:09:13</t>
  </si>
  <si>
    <t>2024-02-16 18:24:35</t>
  </si>
  <si>
    <t>2024-02-17 12:34:59</t>
  </si>
  <si>
    <t>2024-02-17 13:17:09</t>
  </si>
  <si>
    <t>2024-02-17 13:39:15</t>
  </si>
  <si>
    <t>2024-02-17 14:05:48</t>
  </si>
  <si>
    <t>2024-02-17 14:20:43</t>
  </si>
  <si>
    <t>2024-02-17 14:22:17</t>
  </si>
  <si>
    <t>2024-02-17 13:48:56</t>
  </si>
  <si>
    <t>2024-02-17 13:59:32</t>
  </si>
  <si>
    <t>2024-02-17 15:03:58</t>
  </si>
  <si>
    <t>2024-02-17 17:53:13</t>
  </si>
  <si>
    <t>2024-02-19 10:42:20</t>
  </si>
  <si>
    <t>2024-02-19 11:01:54</t>
  </si>
  <si>
    <t>2024-02-19 11:55:31</t>
  </si>
  <si>
    <t>2024-02-19 14:04:39</t>
  </si>
  <si>
    <t>2024-02-19 14:32:52</t>
  </si>
  <si>
    <t>2024-02-19 15:17:27</t>
  </si>
  <si>
    <t>2024-02-19 15:34:56</t>
  </si>
  <si>
    <t>2024-02-19 15:56:03</t>
  </si>
  <si>
    <t>2024-02-19 16:18:57</t>
  </si>
  <si>
    <t>2024-02-19 16:23:52</t>
  </si>
  <si>
    <t>2024-02-19 16:27:19</t>
  </si>
  <si>
    <t>2024-02-19 17:16:04</t>
  </si>
  <si>
    <t>2024-02-19 18:24:16</t>
  </si>
  <si>
    <t>2024-02-19 18:27:24</t>
  </si>
  <si>
    <t>2024-02-19 12:15:43</t>
  </si>
  <si>
    <t>2024-02-19 12:16:40</t>
  </si>
  <si>
    <t>2024-02-19 13:19:32</t>
  </si>
  <si>
    <t>2024-02-19 13:37:15</t>
  </si>
  <si>
    <t>2024-02-19 14:37:47</t>
  </si>
  <si>
    <t>2024-02-19 14:45:48</t>
  </si>
  <si>
    <t>2024-02-20 10:11:24</t>
  </si>
  <si>
    <t>2024-02-20 11:37:50</t>
  </si>
  <si>
    <t>2024-02-20 12:01:42</t>
  </si>
  <si>
    <t>2024-02-20 16:27:40</t>
  </si>
  <si>
    <t>2024-02-20 11:53:55</t>
  </si>
  <si>
    <t>2024-02-20 12:02:50</t>
  </si>
  <si>
    <t>2024-02-20 12:07:26</t>
  </si>
  <si>
    <t>2024-02-20 13:29:32</t>
  </si>
  <si>
    <t>2024-02-20 13:43:23</t>
  </si>
  <si>
    <t>2024-02-20 14:55:14</t>
  </si>
  <si>
    <t>2024-02-20 12:04:42</t>
  </si>
  <si>
    <t>2024-02-20 12:07:06</t>
  </si>
  <si>
    <t>2024-02-20 15:13:48</t>
  </si>
  <si>
    <t>2024-02-20 17:20:33</t>
  </si>
  <si>
    <t>2024-02-20 17:43:30</t>
  </si>
  <si>
    <t>2024-02-20 12:07:53</t>
  </si>
  <si>
    <t>2024-02-20 12:29:45</t>
  </si>
  <si>
    <t>2024-02-20 12:32:19</t>
  </si>
  <si>
    <t>2024-02-20 13:59:53</t>
  </si>
  <si>
    <t>2024-02-20 14:12:59</t>
  </si>
  <si>
    <t>2024-02-20 14:56:05</t>
  </si>
  <si>
    <t>2024-02-20 15:24:48</t>
  </si>
  <si>
    <t>2024-02-20 16:04:47</t>
  </si>
  <si>
    <t>2024-02-20 16:03:08</t>
  </si>
  <si>
    <t>2024-02-20 16:07:44</t>
  </si>
  <si>
    <t>2024-02-20 16:15:42</t>
  </si>
  <si>
    <t>2024-02-20 17:54:41</t>
  </si>
  <si>
    <t>2024-02-20 17:59:39</t>
  </si>
  <si>
    <t>2024-02-20 18:34:01</t>
  </si>
  <si>
    <t>2024-02-20 18:41:18</t>
  </si>
  <si>
    <t>2024-02-21 09:56:27</t>
  </si>
  <si>
    <t>2024-02-21 10:03:08</t>
  </si>
  <si>
    <t>2024-02-21 12:43:17</t>
  </si>
  <si>
    <t>2024-02-21 14:14:05</t>
  </si>
  <si>
    <t>2024-02-21 14:43:07</t>
  </si>
  <si>
    <t>2024-02-21 14:49:37</t>
  </si>
  <si>
    <t>2024-02-21 10:58:54</t>
  </si>
  <si>
    <t>2024-02-21 11:18:09</t>
  </si>
  <si>
    <t>2024-02-21 11:04:06</t>
  </si>
  <si>
    <t>2024-02-21 11:06:48</t>
  </si>
  <si>
    <t>2024-02-21 11:19:04</t>
  </si>
  <si>
    <t>2024-02-21 11:40:12</t>
  </si>
  <si>
    <t>2024-02-21 12:15:50</t>
  </si>
  <si>
    <t>2024-02-21 13:03:56</t>
  </si>
  <si>
    <t>2024-02-21 13:51:47</t>
  </si>
  <si>
    <t>2024-02-21 14:23:27</t>
  </si>
  <si>
    <t>2024-02-21 17:39:39</t>
  </si>
  <si>
    <t>2024-02-21 18:48:56</t>
  </si>
  <si>
    <t>2024-02-22 13:41:52</t>
  </si>
  <si>
    <t>2024-02-22 14:53:00</t>
  </si>
  <si>
    <t>2024-02-22 15:55:10</t>
  </si>
  <si>
    <t>2024-02-22 16:06:58</t>
  </si>
  <si>
    <t>2024-02-22 16:31:12</t>
  </si>
  <si>
    <t>2024-02-22 16:36:35</t>
  </si>
  <si>
    <t>2024-02-22 10:15:42</t>
  </si>
  <si>
    <t>2024-02-22 10:43:57</t>
  </si>
  <si>
    <t>2024-02-22 10:45:35</t>
  </si>
  <si>
    <t>2024-02-22 14:00:14</t>
  </si>
  <si>
    <t>2024-02-22 16:16:15</t>
  </si>
  <si>
    <t>2024-02-22 17:00:56</t>
  </si>
  <si>
    <t>2024-02-22 17:11:56</t>
  </si>
  <si>
    <t>2024-02-22 17:55:22</t>
  </si>
  <si>
    <t>2024-02-22 13:54:32</t>
  </si>
  <si>
    <t>2024-02-22 14:52:27</t>
  </si>
  <si>
    <t>2024-02-22 16:47:10</t>
  </si>
  <si>
    <t>2024-02-22 16:57:51</t>
  </si>
  <si>
    <t>2024-02-22 11:03:39</t>
  </si>
  <si>
    <t>2024-02-23 12:22:52</t>
  </si>
  <si>
    <t>2024-02-23 12:56:32</t>
  </si>
  <si>
    <t>2024-02-23 12:02:26</t>
  </si>
  <si>
    <t>2024-02-23 13:27:17</t>
  </si>
  <si>
    <t>2024-02-23 14:28:42</t>
  </si>
  <si>
    <t>2024-02-23 15:43:39</t>
  </si>
  <si>
    <t>2024-02-23 16:38:18</t>
  </si>
  <si>
    <t>2024-02-23 16:17:29</t>
  </si>
  <si>
    <t>2024-02-23 18:13:19</t>
  </si>
  <si>
    <t>2024-02-23 18:44:08</t>
  </si>
  <si>
    <t>2024-02-24 10:56:13</t>
  </si>
  <si>
    <t>2024-02-24 10:56:58</t>
  </si>
  <si>
    <t>2024-02-24 11:22:32</t>
  </si>
  <si>
    <t>2024-02-24 11:24:38</t>
  </si>
  <si>
    <t>2024-02-24 11:36:28</t>
  </si>
  <si>
    <t>2024-02-24 11:41:06</t>
  </si>
  <si>
    <t>2024-02-24 11:42:34</t>
  </si>
  <si>
    <t>2024-02-24 12:29:22</t>
  </si>
  <si>
    <t>2024-02-24 15:22:40</t>
  </si>
  <si>
    <t>2024-02-24 15:30:16</t>
  </si>
  <si>
    <t>2024-02-24 17:20:51</t>
  </si>
  <si>
    <t>2024-02-24 17:23:06</t>
  </si>
  <si>
    <t>2024-02-24 12:16:34</t>
  </si>
  <si>
    <t>2024-02-24 16:25:07</t>
  </si>
  <si>
    <t>2024-02-24 17:39:16</t>
  </si>
  <si>
    <t>2024-02-26 12:24:35</t>
  </si>
  <si>
    <t>2024-02-26 12:58:00</t>
  </si>
  <si>
    <t>2024-02-26 13:04:41</t>
  </si>
  <si>
    <t>2024-02-26 13:15:10</t>
  </si>
  <si>
    <t>2024-02-26 13:16:51</t>
  </si>
  <si>
    <t>2024-02-26 14:34:13</t>
  </si>
  <si>
    <t>2024-02-26 15:10:55</t>
  </si>
  <si>
    <t>2024-02-26 15:55:17</t>
  </si>
  <si>
    <t>2024-02-26 16:24:46</t>
  </si>
  <si>
    <t>2024-02-26 12:30:24</t>
  </si>
  <si>
    <t>2024-02-26 12:47:37</t>
  </si>
  <si>
    <t>2024-02-26 13:12:03</t>
  </si>
  <si>
    <t>2024-02-26 13:18:33</t>
  </si>
  <si>
    <t>2024-02-26 14:01:41</t>
  </si>
  <si>
    <t>2024-02-26 14:22:28</t>
  </si>
  <si>
    <t>2024-02-26 15:10:28</t>
  </si>
  <si>
    <t>2024-02-26 15:40:09</t>
  </si>
  <si>
    <t>2024-02-26 16:30:37</t>
  </si>
  <si>
    <t>2024-02-26 16:34:49</t>
  </si>
  <si>
    <t>2024-02-26 16:50:37</t>
  </si>
  <si>
    <t>2024-02-26 17:09:34</t>
  </si>
  <si>
    <t>2024-02-26 17:18:51</t>
  </si>
  <si>
    <t>2024-02-27 09:57:25</t>
  </si>
  <si>
    <t>2024-02-27 11:15:57</t>
  </si>
  <si>
    <t>2024-02-27 12:45:50</t>
  </si>
  <si>
    <t>2024-02-27 13:01:47</t>
  </si>
  <si>
    <t>2024-02-27 14:32:07</t>
  </si>
  <si>
    <t>2024-02-27 10:57:05</t>
  </si>
  <si>
    <t>2024-02-27 13:55:29</t>
  </si>
  <si>
    <t>2024-02-27 15:04:46</t>
  </si>
  <si>
    <t>2024-02-27 15:29:02</t>
  </si>
  <si>
    <t>2024-02-27 18:54:48</t>
  </si>
  <si>
    <t>2024-02-28 09:55:46</t>
  </si>
  <si>
    <t>2024-02-28 10:03:50</t>
  </si>
  <si>
    <t>2024-02-28 11:53:14</t>
  </si>
  <si>
    <t>2024-02-28 12:22:58</t>
  </si>
  <si>
    <t>2024-02-28 12:36:47</t>
  </si>
  <si>
    <t>2024-02-28 13:41:15</t>
  </si>
  <si>
    <t>2024-02-28 15:51:25</t>
  </si>
  <si>
    <t>2024-02-28 11:52:34</t>
  </si>
  <si>
    <t>2024-02-28 13:07:04</t>
  </si>
  <si>
    <t>2024-02-28 12:47:32</t>
  </si>
  <si>
    <t>2024-02-28 13:04:08</t>
  </si>
  <si>
    <t>2024-02-28 14:07:31</t>
  </si>
  <si>
    <t>2024-02-28 15:02:35</t>
  </si>
  <si>
    <t>2024-02-28 15:23:56</t>
  </si>
  <si>
    <t>2024-02-28 14:20:41</t>
  </si>
  <si>
    <t>2024-02-28 16:17:01</t>
  </si>
  <si>
    <t>2024-02-28 17:09:53</t>
  </si>
  <si>
    <t>2024-02-28 16:52:26</t>
  </si>
  <si>
    <t>2024-02-28 16:58:38</t>
  </si>
  <si>
    <t>2024-02-28 17:28:15</t>
  </si>
  <si>
    <t>2024-02-28 17:35:30</t>
  </si>
  <si>
    <t>2024-02-28 17:55:25</t>
  </si>
  <si>
    <t>2024-02-28 18:28:12</t>
  </si>
  <si>
    <t>2024-02-28 18:52:56</t>
  </si>
  <si>
    <t>2024-02-29 10:42:04</t>
  </si>
  <si>
    <t>2024-02-29 10:52:51</t>
  </si>
  <si>
    <t>2024-02-29 11:01:41</t>
  </si>
  <si>
    <t>2024-02-29 12:33:36</t>
  </si>
  <si>
    <t>2024-02-29 11:38:37</t>
  </si>
  <si>
    <t>2024-02-29 12:50:33</t>
  </si>
  <si>
    <t>2024-02-29 13:19:27</t>
  </si>
  <si>
    <t>2024-02-29 14:53:51</t>
  </si>
  <si>
    <t>2024-02-29 11:51:23</t>
  </si>
  <si>
    <t>2024-02-29 13:00:36</t>
  </si>
  <si>
    <t>2024-02-29 17:35:17</t>
  </si>
  <si>
    <t>2024-02-29 18:01:39</t>
  </si>
  <si>
    <t>2024-02-29 18:35:43</t>
  </si>
  <si>
    <t>2024-02-29 18:48:34</t>
  </si>
  <si>
    <t>2024-03-01 10:17:32</t>
  </si>
  <si>
    <t>2024-03-01 10:19:49</t>
  </si>
  <si>
    <t>2024-03-01 10:23:51</t>
  </si>
  <si>
    <t>2024-03-01 11:42:55</t>
  </si>
  <si>
    <t>2024-03-01 12:14:36</t>
  </si>
  <si>
    <t>2024-03-01 12:25:06</t>
  </si>
  <si>
    <t>2024-03-01 13:17:45</t>
  </si>
  <si>
    <t>2024-03-01 14:22:45</t>
  </si>
  <si>
    <t>2024-03-01 14:28:01</t>
  </si>
  <si>
    <t>2024-03-01 15:02:12</t>
  </si>
  <si>
    <t>2024-03-01 15:06:27</t>
  </si>
  <si>
    <t>2024-03-01 12:19:44</t>
  </si>
  <si>
    <t>2024-03-01 14:04:43</t>
  </si>
  <si>
    <t>2024-03-01 14:09:38</t>
  </si>
  <si>
    <t>2024-03-01 13:58:40</t>
  </si>
  <si>
    <t>2024-03-01 14:53:43</t>
  </si>
  <si>
    <t>2024-03-01 15:19:32</t>
  </si>
  <si>
    <t>2024-03-01 18:02:30</t>
  </si>
  <si>
    <t>2024-03-01 18:47:01</t>
  </si>
  <si>
    <t>2024-03-01 18:15:06</t>
  </si>
  <si>
    <t>2024-03-02 11:37:05</t>
  </si>
  <si>
    <t>2024-03-02 11:49:00</t>
  </si>
  <si>
    <t>2024-03-02 12:13:04</t>
  </si>
  <si>
    <t>2024-03-02 12:55:32</t>
  </si>
  <si>
    <t>2024-03-02 13:40:29</t>
  </si>
  <si>
    <t>2024-03-02 14:01:12</t>
  </si>
  <si>
    <t>2024-03-02 14:02:46</t>
  </si>
  <si>
    <t>2024-03-02 16:07:38</t>
  </si>
  <si>
    <t>2024-03-02 11:18:46</t>
  </si>
  <si>
    <t>2024-03-02 12:11:36</t>
  </si>
  <si>
    <t>2024-03-02 17:36:48</t>
  </si>
  <si>
    <t>2024-03-02 17:41:33</t>
  </si>
  <si>
    <t>2024-03-02 17:42:15</t>
  </si>
  <si>
    <t>2024-03-04 10:02:29</t>
  </si>
  <si>
    <t>2024-03-04 10:21:38</t>
  </si>
  <si>
    <t>2024-03-04 10:35:03</t>
  </si>
  <si>
    <t>2024-03-04 10:47:08</t>
  </si>
  <si>
    <t>2024-03-04 11:26:57</t>
  </si>
  <si>
    <t>2024-03-04 12:02:44</t>
  </si>
  <si>
    <t>2024-03-04 12:31:38</t>
  </si>
  <si>
    <t>2024-03-04 14:55:26</t>
  </si>
  <si>
    <t>2024-03-04 15:20:08</t>
  </si>
  <si>
    <t>2024-03-04 16:39:35</t>
  </si>
  <si>
    <t>2024-03-04 16:47:02</t>
  </si>
  <si>
    <t>2024-03-04 17:02:46</t>
  </si>
  <si>
    <t>2024-03-04 12:58:59</t>
  </si>
  <si>
    <t>2024-03-04 13:40:34</t>
  </si>
  <si>
    <t>2024-03-04 17:00:40</t>
  </si>
  <si>
    <t>2024-03-05 10:07:32</t>
  </si>
  <si>
    <t>2024-03-05 10:42:23</t>
  </si>
  <si>
    <t>2024-03-05 10:57:27</t>
  </si>
  <si>
    <t>2024-03-05 12:23:32</t>
  </si>
  <si>
    <t>2024-03-05 13:37:55</t>
  </si>
  <si>
    <t>E-mail</t>
  </si>
  <si>
    <t>2024-03-05 13:47:56</t>
  </si>
  <si>
    <t>2024-03-05 13:50:21</t>
  </si>
  <si>
    <t>2024-03-05 15:30:50</t>
  </si>
  <si>
    <t>2024-03-05 16:17:16</t>
  </si>
  <si>
    <t>2024-03-05 17:17:29</t>
  </si>
  <si>
    <t>2024-03-05 17:19:50</t>
  </si>
  <si>
    <t>2024-03-05 17:30:56</t>
  </si>
  <si>
    <t>2024-03-05 10:54:49</t>
  </si>
  <si>
    <t>2024-03-05 11:02:36</t>
  </si>
  <si>
    <t>2024-03-05 12:35:59</t>
  </si>
  <si>
    <t>2024-03-05 12:39:14</t>
  </si>
  <si>
    <t>2024-03-05 15:41:54</t>
  </si>
  <si>
    <t>2024-03-05 18:25:25</t>
  </si>
  <si>
    <t>2024-03-05 13:09:00</t>
  </si>
  <si>
    <t>2024-03-05 13:15:18</t>
  </si>
  <si>
    <t>2024-03-05 15:14:49</t>
  </si>
  <si>
    <t>2024-03-05 16:33:40</t>
  </si>
  <si>
    <t>2024-03-05 16:38:11</t>
  </si>
  <si>
    <t>2024-03-06 10:20:00</t>
  </si>
  <si>
    <t>2024-03-06 10:28:17</t>
  </si>
  <si>
    <t>2024-03-06 11:19:44</t>
  </si>
  <si>
    <t>2024-03-06 11:29:59</t>
  </si>
  <si>
    <t>2024-03-06 11:44:09</t>
  </si>
  <si>
    <t>2024-03-06 11:52:20</t>
  </si>
  <si>
    <t>2024-03-06 12:42:34</t>
  </si>
  <si>
    <t>2024-03-06 12:50:32</t>
  </si>
  <si>
    <t>2024-03-06 13:31:41</t>
  </si>
  <si>
    <t>2024-03-06 14:43:25</t>
  </si>
  <si>
    <t>2024-03-06 15:25:16</t>
  </si>
  <si>
    <t>2024-03-06 10:37:20</t>
  </si>
  <si>
    <t>2024-03-06 10:39:14</t>
  </si>
  <si>
    <t>2024-03-06 10:42:02</t>
  </si>
  <si>
    <t>2024-03-06 13:13:15</t>
  </si>
  <si>
    <t>2024-03-06 15:22:24</t>
  </si>
  <si>
    <t>2024-03-06 16:25:29</t>
  </si>
  <si>
    <t>2024-03-06 13:22:20</t>
  </si>
  <si>
    <t>2024-03-06 13:38:27</t>
  </si>
  <si>
    <t>2024-03-07 10:27:54</t>
  </si>
  <si>
    <t>2024-03-07 12:05:50</t>
  </si>
  <si>
    <t>2024-03-07 15:04:17</t>
  </si>
  <si>
    <t>2024-03-07 11:23:20</t>
  </si>
  <si>
    <t>2024-03-07 11:24:00</t>
  </si>
  <si>
    <t>2024-03-07 16:10:18</t>
  </si>
  <si>
    <t>2024-03-07 15:12:24</t>
  </si>
  <si>
    <t>2024-03-07 17:31:41</t>
  </si>
  <si>
    <t>2024-03-08 12:30:45</t>
  </si>
  <si>
    <t>2024-03-08 14:37:09</t>
  </si>
  <si>
    <t>2024-03-09 11:12:41</t>
  </si>
  <si>
    <t>2024-03-09 11:45:15</t>
  </si>
  <si>
    <t>2024-03-09 11:49:39</t>
  </si>
  <si>
    <t>2024-03-09 12:55:51</t>
  </si>
  <si>
    <t>2024-03-09 13:05:05</t>
  </si>
  <si>
    <t>2024-03-09 17:29:59</t>
  </si>
  <si>
    <t>2024-03-11 10:23:53</t>
  </si>
  <si>
    <t>2024-03-11 12:20:56</t>
  </si>
  <si>
    <t>2024-03-11 13:55:28</t>
  </si>
  <si>
    <t>2024-03-11 10:33:52</t>
  </si>
  <si>
    <t>2024-03-11 10:38:32</t>
  </si>
  <si>
    <t>2024-03-11 11:00:28</t>
  </si>
  <si>
    <t>2024-03-11 11:09:23</t>
  </si>
  <si>
    <t>2024-03-11 12:13:38</t>
  </si>
  <si>
    <t>2024-03-11 12:39:19</t>
  </si>
  <si>
    <t>2024-03-11 13:29:06</t>
  </si>
  <si>
    <t>2024-03-11 13:49:03</t>
  </si>
  <si>
    <t>2024-03-11 13:54:04</t>
  </si>
  <si>
    <t>2024-03-11 14:28:00</t>
  </si>
  <si>
    <t>2024-03-11 14:37:34</t>
  </si>
  <si>
    <t>2024-03-11 15:19:48</t>
  </si>
  <si>
    <t>2024-03-11 17:13:48</t>
  </si>
  <si>
    <t>2024-03-11 17:26:42</t>
  </si>
  <si>
    <t>2024-03-11 17:05:12</t>
  </si>
  <si>
    <t>2024-03-11 17:38:32</t>
  </si>
  <si>
    <t>2024-03-12 10:19:22</t>
  </si>
  <si>
    <t>2024-03-12 13:06:08</t>
  </si>
  <si>
    <t>2024-03-12 13:07:18</t>
  </si>
  <si>
    <t>2024-03-12 15:06:19</t>
  </si>
  <si>
    <t>2024-03-12 15:23:37</t>
  </si>
  <si>
    <t>2024-03-12 16:23:31</t>
  </si>
  <si>
    <t>2024-03-12 16:30:29</t>
  </si>
  <si>
    <t>2024-03-12 17:43:37</t>
  </si>
  <si>
    <t>2024-03-12 18:46:59</t>
  </si>
  <si>
    <t>2024-03-12 13:06:13</t>
  </si>
  <si>
    <t>2024-03-12 13:08:14</t>
  </si>
  <si>
    <t>2024-03-12 14:56:50</t>
  </si>
  <si>
    <t>2024-03-12 15:53:50</t>
  </si>
  <si>
    <t>2024-03-12 17:50:49</t>
  </si>
  <si>
    <t>2024-03-12 18:41:05</t>
  </si>
  <si>
    <t>2024-03-13 12:10:27</t>
  </si>
  <si>
    <t>2024-03-13 12:22:09</t>
  </si>
  <si>
    <t>2024-03-13 15:17:55</t>
  </si>
  <si>
    <t>2024-03-13 17:41:15</t>
  </si>
  <si>
    <t>2024-03-13 14:15:44</t>
  </si>
  <si>
    <t>2024-03-13 14:48:58</t>
  </si>
  <si>
    <t>2024-03-13 14:52:22</t>
  </si>
  <si>
    <t>2024-03-13 14:56:06</t>
  </si>
  <si>
    <t>2024-03-13 12:04:59</t>
  </si>
  <si>
    <t>2024-03-13 17:56:11</t>
  </si>
  <si>
    <t>2024-03-13 18:13:48</t>
  </si>
  <si>
    <t>2024-03-13 18:54:08</t>
  </si>
  <si>
    <t>2024-03-14 11:27:28</t>
  </si>
  <si>
    <t>2024-03-14 11:30:52</t>
  </si>
  <si>
    <t>2024-03-14 11:48:21</t>
  </si>
  <si>
    <t>2024-03-14 12:33:24</t>
  </si>
  <si>
    <t>2024-03-14 13:36:23</t>
  </si>
  <si>
    <t>2024-03-14 13:48:54</t>
  </si>
  <si>
    <t>2024-03-14 14:29:35</t>
  </si>
  <si>
    <t>2024-03-14 14:49:07</t>
  </si>
  <si>
    <t>2024-03-14 16:48:41</t>
  </si>
  <si>
    <t>2024-03-14 13:06:44</t>
  </si>
  <si>
    <t>2024-03-14 16:19:27</t>
  </si>
  <si>
    <t>2024-03-14 15:35:15</t>
  </si>
  <si>
    <t>2024-03-14 14:06:02</t>
  </si>
  <si>
    <t>2024-03-14 14:41:23</t>
  </si>
  <si>
    <t>2024-03-14 17:31:52</t>
  </si>
  <si>
    <t>2024-03-14 17:42:49</t>
  </si>
  <si>
    <t>2024-03-14 18:27:44</t>
  </si>
  <si>
    <t>2024-03-14 18:57:42</t>
  </si>
  <si>
    <t>2024-03-14 17:32:02</t>
  </si>
  <si>
    <t>2024-03-14 18:24:08</t>
  </si>
  <si>
    <t>2024-03-15 10:21:40</t>
  </si>
  <si>
    <t>2024-03-15 11:02:28</t>
  </si>
  <si>
    <t>2024-03-15 13:01:27</t>
  </si>
  <si>
    <t>2024-03-15 13:42:06</t>
  </si>
  <si>
    <t>2024-03-15 10:29:38</t>
  </si>
  <si>
    <t>2024-03-15 12:54:32</t>
  </si>
  <si>
    <t>2024-03-15 12:02:17</t>
  </si>
  <si>
    <t>2024-03-15 12:06:50</t>
  </si>
  <si>
    <t>2024-03-15 12:18:51</t>
  </si>
  <si>
    <t>2024-03-15 14:16:56</t>
  </si>
  <si>
    <t>2024-03-15 15:05:52</t>
  </si>
  <si>
    <t>2024-03-15 14:32:13</t>
  </si>
  <si>
    <t>2024-03-15 15:54:03</t>
  </si>
  <si>
    <t>2024-03-15 16:48:46</t>
  </si>
  <si>
    <t>2024-03-15 16:59:07</t>
  </si>
  <si>
    <t>2024-03-15 15:12:36</t>
  </si>
  <si>
    <t>2024-03-15 16:10:05</t>
  </si>
  <si>
    <t>2024-03-15 18:18:46</t>
  </si>
  <si>
    <t>2024-03-16 11:37:00</t>
  </si>
  <si>
    <t>2024-03-16 11:44:29</t>
  </si>
  <si>
    <t>2024-03-16 12:22:58</t>
  </si>
  <si>
    <t>2024-03-16 16:39:59</t>
  </si>
  <si>
    <t>2024-03-16 11:38:41</t>
  </si>
  <si>
    <t>2024-03-16 12:56:34</t>
  </si>
  <si>
    <t>2024-03-16 13:04:07</t>
  </si>
  <si>
    <t>2024-03-16 13:50:38</t>
  </si>
  <si>
    <t>2024-03-16 14:31:23</t>
  </si>
  <si>
    <t>2024-03-16 15:21:50</t>
  </si>
  <si>
    <t>2024-03-18 12:28:00</t>
  </si>
  <si>
    <t>2024-03-18 12:59:11</t>
  </si>
  <si>
    <t>2024-03-18 13:58:18</t>
  </si>
  <si>
    <t>2024-03-18 14:14:07</t>
  </si>
  <si>
    <t>2024-03-18 14:56:41</t>
  </si>
  <si>
    <t>2024-03-18 14:17:31</t>
  </si>
  <si>
    <t>2024-03-18 17:45:23</t>
  </si>
  <si>
    <t>2024-03-18 18:28:45</t>
  </si>
  <si>
    <t>2024-03-18 18:00:49</t>
  </si>
  <si>
    <t>2024-03-18 18:01:23</t>
  </si>
  <si>
    <t>2024-03-19 10:18:32</t>
  </si>
  <si>
    <t>2024-03-19 10:21:23</t>
  </si>
  <si>
    <t>2024-03-19 10:51:47</t>
  </si>
  <si>
    <t>2024-03-19 12:43:18</t>
  </si>
  <si>
    <t>2024-03-19 12:45:39</t>
  </si>
  <si>
    <t>2024-03-19 13:09:06</t>
  </si>
  <si>
    <t>2024-03-19 11:52:37</t>
  </si>
  <si>
    <t>2024-03-19 12:03:47</t>
  </si>
  <si>
    <t>2024-03-19 12:10:32</t>
  </si>
  <si>
    <t>2024-03-19 15:17:41</t>
  </si>
  <si>
    <t>2024-03-19 16:35:41</t>
  </si>
  <si>
    <t>2024-03-19 14:54:00</t>
  </si>
  <si>
    <t>2024-03-19 17:16:05</t>
  </si>
  <si>
    <t>2024-03-19 17:27:04</t>
  </si>
  <si>
    <t>2024-03-19 17:28:10</t>
  </si>
  <si>
    <t>2024-03-19 17:31:14</t>
  </si>
  <si>
    <t>2024-03-19 17:47:29</t>
  </si>
  <si>
    <t>2024-03-19 18:35:01</t>
  </si>
  <si>
    <t>2024-03-19 18:09:26</t>
  </si>
  <si>
    <t>2024-03-20 13:23:31</t>
  </si>
  <si>
    <t>2024-03-20 17:16:04</t>
  </si>
  <si>
    <t>2024-03-20 13:34:46</t>
  </si>
  <si>
    <t>2024-03-20 13:51:08</t>
  </si>
  <si>
    <t>2024-03-20 17:09:01</t>
  </si>
  <si>
    <t>2024-03-20 18:20:37</t>
  </si>
  <si>
    <t>2024-03-20 18:44:52</t>
  </si>
  <si>
    <t>2024-03-21 10:21:44</t>
  </si>
  <si>
    <t>2024-03-21 10:23:57</t>
  </si>
  <si>
    <t>2024-03-21 11:04:04</t>
  </si>
  <si>
    <t>2024-03-21 14:02:28</t>
  </si>
  <si>
    <t>2024-03-21 11:27:10</t>
  </si>
  <si>
    <t>2024-03-21 11:45:13</t>
  </si>
  <si>
    <t>2024-03-21 15:10:57</t>
  </si>
  <si>
    <t>2024-03-21 15:47:49</t>
  </si>
  <si>
    <t>2024-03-21 16:02:21</t>
  </si>
  <si>
    <t>2024-03-21 18:21:12</t>
  </si>
  <si>
    <t>2024-03-21 14:02:01</t>
  </si>
  <si>
    <t>2024-03-21 14:48:12</t>
  </si>
  <si>
    <t>2024-03-21 15:54:13</t>
  </si>
  <si>
    <t>2024-03-22 11:47:42</t>
  </si>
  <si>
    <t>2024-03-22 13:08:27</t>
  </si>
  <si>
    <t>2024-03-22 12:06:40</t>
  </si>
  <si>
    <t>2024-03-22 12:30:33</t>
  </si>
  <si>
    <t>2024-03-22 15:27:29</t>
  </si>
  <si>
    <t>2024-03-22 15:59:32</t>
  </si>
  <si>
    <t>2024-03-22 16:20:38</t>
  </si>
  <si>
    <t>2024-03-22 16:27:32</t>
  </si>
  <si>
    <t>2024-03-22 17:39:51</t>
  </si>
  <si>
    <t>2024-03-23 12:55:40</t>
  </si>
  <si>
    <t>2024-03-23 13:34:20</t>
  </si>
  <si>
    <t>2024-03-23 15:23:13</t>
  </si>
  <si>
    <t>2024-03-23 15:33:53</t>
  </si>
  <si>
    <t>2024-03-22 18:08:44</t>
  </si>
  <si>
    <t>2024-03-22 18:36:38</t>
  </si>
  <si>
    <t>2024-03-23 13:18:22</t>
  </si>
  <si>
    <t>2024-03-23 13:33:37</t>
  </si>
  <si>
    <t>2024-03-23 14:43:13</t>
  </si>
  <si>
    <t>2024-03-23 14:56:18</t>
  </si>
  <si>
    <t>2024-03-23 15:34:03</t>
  </si>
  <si>
    <t>2024-03-25 10:29:03</t>
  </si>
  <si>
    <t>2024-03-25 10:33:15</t>
  </si>
  <si>
    <t>2024-03-25 11:54:30</t>
  </si>
  <si>
    <t>2024-03-25 12:01:01</t>
  </si>
  <si>
    <t>2024-03-25 10:32:44</t>
  </si>
  <si>
    <t>2024-03-25 10:50:25</t>
  </si>
  <si>
    <t>2024-03-25 11:08:59</t>
  </si>
  <si>
    <t>2024-03-25 12:20:52</t>
  </si>
  <si>
    <t>2024-03-25 12:50:33</t>
  </si>
  <si>
    <t>2024-03-25 13:02:24</t>
  </si>
  <si>
    <t>2024-03-25 13:05:36</t>
  </si>
  <si>
    <t>2024-03-25 13:15:11</t>
  </si>
  <si>
    <t>2024-03-25 13:42:33</t>
  </si>
  <si>
    <t>2024-03-25 16:38:37</t>
  </si>
  <si>
    <t>2024-03-25 17:37:05</t>
  </si>
  <si>
    <t>2024-03-25 18:23:49</t>
  </si>
  <si>
    <t>2024-03-25 18:32:22</t>
  </si>
  <si>
    <t>2024-03-25 14:55:36</t>
  </si>
  <si>
    <t>2024-03-25 15:19:28</t>
  </si>
  <si>
    <t>2024-03-25 16:04:18</t>
  </si>
  <si>
    <t>2024-03-25 16:24:19</t>
  </si>
  <si>
    <t>2024-03-25 16:40:20</t>
  </si>
  <si>
    <t>2024-03-25 17:04:14</t>
  </si>
  <si>
    <t>2024-03-26 10:28:02</t>
  </si>
  <si>
    <t>2024-03-26 10:52:38</t>
  </si>
  <si>
    <t>2024-03-26 10:58:39</t>
  </si>
  <si>
    <t>2024-03-26 10:29:03</t>
  </si>
  <si>
    <t>2024-03-26 10:34:18</t>
  </si>
  <si>
    <t>2024-03-26 10:44:40</t>
  </si>
  <si>
    <t>2024-03-26 12:10:49</t>
  </si>
  <si>
    <t>2024-03-26 13:04:12</t>
  </si>
  <si>
    <t>2024-03-26 15:25:56</t>
  </si>
  <si>
    <t>2024-03-26 16:36:02</t>
  </si>
  <si>
    <t>2024-03-26 12:58:30</t>
  </si>
  <si>
    <t>2024-03-26 14:40:26</t>
  </si>
  <si>
    <t>2024-03-26 16:21:55</t>
  </si>
  <si>
    <t>2024-03-26 17:42:00</t>
  </si>
  <si>
    <t>2024-03-26 15:01:18</t>
  </si>
  <si>
    <t>2024-03-26 15:16:45</t>
  </si>
  <si>
    <t>2024-03-26 15:26:47</t>
  </si>
  <si>
    <t>2024-03-26 18:29:27</t>
  </si>
  <si>
    <t>2024-03-26 18:45:24</t>
  </si>
  <si>
    <t>2024-03-26 18:32:03</t>
  </si>
  <si>
    <t>2024-03-27 10:29:41</t>
  </si>
  <si>
    <t>2024-03-27 13:09:26</t>
  </si>
  <si>
    <t>2024-03-27 14:03:52</t>
  </si>
  <si>
    <t>2024-03-27 15:49:39</t>
  </si>
  <si>
    <t>2024-03-27 16:14:20</t>
  </si>
  <si>
    <t>2024-03-27 17:48:39</t>
  </si>
  <si>
    <t>2024-03-27 12:05:44</t>
  </si>
  <si>
    <t>2024-03-27 18:26:38</t>
  </si>
  <si>
    <t>2024-03-28 10:21:26</t>
  </si>
  <si>
    <t>2024-03-28 10:58:30</t>
  </si>
  <si>
    <t>2024-03-28 11:20:33</t>
  </si>
  <si>
    <t>2024-03-28 13:39:16</t>
  </si>
  <si>
    <t>2024-03-28 14:49:55</t>
  </si>
  <si>
    <t>2024-03-28 15:30:20</t>
  </si>
  <si>
    <t>2024-03-28 16:26:54</t>
  </si>
  <si>
    <t>2024-03-28 16:55:54</t>
  </si>
  <si>
    <t>2024-03-28 10:50:46</t>
  </si>
  <si>
    <t>2024-03-28 12:03:56</t>
  </si>
  <si>
    <t>2024-03-29 15:56:46</t>
  </si>
  <si>
    <t>2024-03-29 16:30:29</t>
  </si>
  <si>
    <t>2024-03-29 16:37:17</t>
  </si>
  <si>
    <t>2024-03-29 16:47:16</t>
  </si>
  <si>
    <t>2024-03-28 12:29:05</t>
  </si>
  <si>
    <t>2024-03-28 13:30:11</t>
  </si>
  <si>
    <t>2024-03-28 13:57:06</t>
  </si>
  <si>
    <t>2024-03-29 13:16:31</t>
  </si>
  <si>
    <t>2024-03-29 16:21:29</t>
  </si>
  <si>
    <t>2024-03-29 16:27:10</t>
  </si>
  <si>
    <t>2024-03-29 17:19:11</t>
  </si>
  <si>
    <t>2024-03-29 17:25:12</t>
  </si>
  <si>
    <t>2024-03-29 17:53:14</t>
  </si>
  <si>
    <t>2024-03-29 18:02:06</t>
  </si>
  <si>
    <t>2024-03-29 18:23:43</t>
  </si>
  <si>
    <t>2024-03-29 10:31:39</t>
  </si>
  <si>
    <t>2024-03-29 11:57:35</t>
  </si>
  <si>
    <t>2024-03-29 11:22:31</t>
  </si>
  <si>
    <t>2024-03-29 14:15:14</t>
  </si>
  <si>
    <t>2024-03-29 17:43:50</t>
  </si>
  <si>
    <t>2024-03-30 11:15:47</t>
  </si>
  <si>
    <t>2024-03-30 11:23:01</t>
  </si>
  <si>
    <t>2024-03-30 11:28:40</t>
  </si>
  <si>
    <t>2024-03-30 11:37:05</t>
  </si>
  <si>
    <t>2024-03-30 11:41:30</t>
  </si>
  <si>
    <t>2024-03-30 11:53:19</t>
  </si>
  <si>
    <t>2024-03-30 12:55:35</t>
  </si>
  <si>
    <t>2024-03-30 13:49:52</t>
  </si>
  <si>
    <t>2024-03-30 14:06:26</t>
  </si>
  <si>
    <t>2024-03-30 14:10:16</t>
  </si>
  <si>
    <t>2024-03-30 14:11:26</t>
  </si>
  <si>
    <t>2024-03-30 17:10:51</t>
  </si>
  <si>
    <t>2024-03-30 17:20:49</t>
  </si>
  <si>
    <t>2024-03-30 12:03:50</t>
  </si>
  <si>
    <t>2024-03-30 12:09:57</t>
  </si>
  <si>
    <t>2024-03-30 12:39:59</t>
  </si>
  <si>
    <t>2024-04-01 10:06:12</t>
  </si>
  <si>
    <t>2024-04-01 10:59:56</t>
  </si>
  <si>
    <t>2024-04-01 11:18:04</t>
  </si>
  <si>
    <t>2024-04-01 13:32:20</t>
  </si>
  <si>
    <t>2024-04-01 15:26:31</t>
  </si>
  <si>
    <t>2024-04-01 14:02:37</t>
  </si>
  <si>
    <t>2024-04-01 14:06:26</t>
  </si>
  <si>
    <t>2024-04-01 15:05:13</t>
  </si>
  <si>
    <t>2024-04-01 15:19:28</t>
  </si>
  <si>
    <t>2024-04-01 17:04:56</t>
  </si>
  <si>
    <t>2024-04-01 17:08:31</t>
  </si>
  <si>
    <t>2024-04-01 17:17:11</t>
  </si>
  <si>
    <t>2024-04-01 18:21:55</t>
  </si>
  <si>
    <t>2024-04-01 18:26:01</t>
  </si>
  <si>
    <t>2024-04-02 13:45:00</t>
  </si>
  <si>
    <t>2024-04-02 14:02:50</t>
  </si>
  <si>
    <t>2024-04-02 14:48:47</t>
  </si>
  <si>
    <t>2024-04-02 11:31:57</t>
  </si>
  <si>
    <t>2024-04-02 13:26:46</t>
  </si>
  <si>
    <t>2024-04-02 14:51:33</t>
  </si>
  <si>
    <t>2024-04-02 13:24:30</t>
  </si>
  <si>
    <t>2024-04-02 15:45:45</t>
  </si>
  <si>
    <t>2024-04-02 16:49:13</t>
  </si>
  <si>
    <t>2024-04-02 16:59:39</t>
  </si>
  <si>
    <t>2024-04-02 18:04:14</t>
  </si>
  <si>
    <t>2024-04-03 10:03:50</t>
  </si>
  <si>
    <t>2024-04-03 10:21:38</t>
  </si>
  <si>
    <t>2024-04-03 10:42:23</t>
  </si>
  <si>
    <t>2024-04-03 10:55:10</t>
  </si>
  <si>
    <t>2024-04-03 11:22:11</t>
  </si>
  <si>
    <t>2024-04-03 15:34:04</t>
  </si>
  <si>
    <t>2024-04-03 15:52:23</t>
  </si>
  <si>
    <t>2024-04-03 16:02:27</t>
  </si>
  <si>
    <t>2024-04-03 17:22:08</t>
  </si>
  <si>
    <t>2024-04-03 10:32:16</t>
  </si>
  <si>
    <t>2024-04-03 13:41:43</t>
  </si>
  <si>
    <t>2024-04-03 14:46:06</t>
  </si>
  <si>
    <t>2024-04-03 12:44:25</t>
  </si>
  <si>
    <t>2024-04-03 15:57:05</t>
  </si>
  <si>
    <t>2024-04-03 17:38:13</t>
  </si>
  <si>
    <t>2024-04-03 12:07:53</t>
  </si>
  <si>
    <t>2024-04-03 12:22:33</t>
  </si>
  <si>
    <t>2024-04-03 15:26:24</t>
  </si>
  <si>
    <t>2024-04-03 17:58:27</t>
  </si>
  <si>
    <t>2024-04-04 10:50:12</t>
  </si>
  <si>
    <t>2024-04-04 11:14:11</t>
  </si>
  <si>
    <t>2024-04-04 13:02:26</t>
  </si>
  <si>
    <t>2024-04-04 13:19:12</t>
  </si>
  <si>
    <t>2024-04-04 13:24:57</t>
  </si>
  <si>
    <t>2024-04-04 13:33:07</t>
  </si>
  <si>
    <t>2024-04-04 11:43:05</t>
  </si>
  <si>
    <t>2024-04-04 13:47:16</t>
  </si>
  <si>
    <t>2024-04-04 13:59:31</t>
  </si>
  <si>
    <t>2024-04-04 14:41:58</t>
  </si>
  <si>
    <t>2024-04-04 15:54:14</t>
  </si>
  <si>
    <t>2024-04-04 17:03:16</t>
  </si>
  <si>
    <t>2024-04-04 14:11:17</t>
  </si>
  <si>
    <t>2024-04-04 16:02:53</t>
  </si>
  <si>
    <t>2024-04-04 17:14:27</t>
  </si>
  <si>
    <t>2024-04-04 14:39:54</t>
  </si>
  <si>
    <t>2024-04-04 15:17:53</t>
  </si>
  <si>
    <t>2024-04-04 17:46:24</t>
  </si>
  <si>
    <t>2024-04-04 18:06:42</t>
  </si>
  <si>
    <t>2024-04-04 17:22:39</t>
  </si>
  <si>
    <t>2024-04-04 17:32:54</t>
  </si>
  <si>
    <t>2024-04-04 17:41:28</t>
  </si>
  <si>
    <t>2024-04-05 10:33:44</t>
  </si>
  <si>
    <t>2024-04-05 11:28:53</t>
  </si>
  <si>
    <t>2024-04-05 12:36:55</t>
  </si>
  <si>
    <t>2024-04-05 15:58:07</t>
  </si>
  <si>
    <t>2024-04-05 11:46:50</t>
  </si>
  <si>
    <t>2024-04-05 11:59:31</t>
  </si>
  <si>
    <t>2024-04-05 12:28:48</t>
  </si>
  <si>
    <t>2024-04-05 14:30:56</t>
  </si>
  <si>
    <t>2024-04-05 16:28:59</t>
  </si>
  <si>
    <t>2024-04-05 16:36:37</t>
  </si>
  <si>
    <t>2024-04-05 17:32:37</t>
  </si>
  <si>
    <t>2024-04-05 17:37:51</t>
  </si>
  <si>
    <t>2024-04-05 14:01:42</t>
  </si>
  <si>
    <t>2024-04-05 15:31:47</t>
  </si>
  <si>
    <t>2024-04-06 10:53:12</t>
  </si>
  <si>
    <t>2024-04-06 11:22:42</t>
  </si>
  <si>
    <t>2024-04-06 11:54:54</t>
  </si>
  <si>
    <t>2024-04-06 11:55:41</t>
  </si>
  <si>
    <t>2024-04-06 11:45:28</t>
  </si>
  <si>
    <t>2024-04-06 13:10:42</t>
  </si>
  <si>
    <t>2024-04-06 15:47:32</t>
  </si>
  <si>
    <t>2024-04-06 16:10:25</t>
  </si>
  <si>
    <t>2024-04-06 16:27:08</t>
  </si>
  <si>
    <t>2024-04-06 16:54:51</t>
  </si>
  <si>
    <t>2024-04-06 13:28:55</t>
  </si>
  <si>
    <t>2024-04-06 17:49:40</t>
  </si>
  <si>
    <t>2024-04-08 10:13:55</t>
  </si>
  <si>
    <t>2024-04-08 10:46:01</t>
  </si>
  <si>
    <t>2024-04-08 11:55:22</t>
  </si>
  <si>
    <t>2024-04-08 12:14:11</t>
  </si>
  <si>
    <t>2024-04-08 12:30:08</t>
  </si>
  <si>
    <t>2024-04-08 13:07:37</t>
  </si>
  <si>
    <t>2024-04-08 10:29:14</t>
  </si>
  <si>
    <t>2024-04-08 10:33:38</t>
  </si>
  <si>
    <t>2024-04-08 10:40:28</t>
  </si>
  <si>
    <t>2024-04-08 10:54:40</t>
  </si>
  <si>
    <t>2024-04-08 14:15:36</t>
  </si>
  <si>
    <t>2024-04-08 14:40:19</t>
  </si>
  <si>
    <t>2024-04-08 14:59:49</t>
  </si>
  <si>
    <t>2024-04-08 15:57:18</t>
  </si>
  <si>
    <t>2024-04-08 16:36:42</t>
  </si>
  <si>
    <t>2024-04-08 17:07:14</t>
  </si>
  <si>
    <t>2024-04-08 17:22:33</t>
  </si>
  <si>
    <t>2024-04-08 17:28:39</t>
  </si>
  <si>
    <t>2024-04-08 18:11:37</t>
  </si>
  <si>
    <t>2024-04-08 18:12:11</t>
  </si>
  <si>
    <t>2024-04-08 15:33:29</t>
  </si>
  <si>
    <t>2024-04-08 15:46:49</t>
  </si>
  <si>
    <t>2024-04-08 18:27:15</t>
  </si>
  <si>
    <t>2024-04-09 10:00:45</t>
  </si>
  <si>
    <t>2024-04-09 10:45:56</t>
  </si>
  <si>
    <t>2024-04-09 11:41:59</t>
  </si>
  <si>
    <t>2024-04-09 12:06:21</t>
  </si>
  <si>
    <t>2024-04-09 12:20:10</t>
  </si>
  <si>
    <t>2024-04-09 12:49:20</t>
  </si>
  <si>
    <t>2024-04-09 10:19:54</t>
  </si>
  <si>
    <t>2024-04-09 14:20:08</t>
  </si>
  <si>
    <t>2024-04-09 14:23:02</t>
  </si>
  <si>
    <t>2024-04-09 14:39:48</t>
  </si>
  <si>
    <t>2024-04-09 14:42:38</t>
  </si>
  <si>
    <t>2024-04-09 15:28:46</t>
  </si>
  <si>
    <t>2024-04-09 17:01:41</t>
  </si>
  <si>
    <t>2024-04-09 14:21:35</t>
  </si>
  <si>
    <t>2024-04-09 14:26:55</t>
  </si>
  <si>
    <t>2024-04-09 14:34:04</t>
  </si>
  <si>
    <t>2024-04-09 15:47:32</t>
  </si>
  <si>
    <t>2024-04-09 16:04:53</t>
  </si>
  <si>
    <t>2024-04-09 16:09:36</t>
  </si>
  <si>
    <t>2024-04-09 16:22:12</t>
  </si>
  <si>
    <t>2024-04-09 17:54:40</t>
  </si>
  <si>
    <t>2024-04-09 18:23:02</t>
  </si>
  <si>
    <t>2024-04-09 18:24:03</t>
  </si>
  <si>
    <t>2024-04-09 18:30:16</t>
  </si>
  <si>
    <t>2024-04-09 18:38:00</t>
  </si>
  <si>
    <t>2024-04-10 10:34:06</t>
  </si>
  <si>
    <t>2024-04-10 10:34:53</t>
  </si>
  <si>
    <t>2024-04-10 10:36:42</t>
  </si>
  <si>
    <t>2024-04-10 11:02:11</t>
  </si>
  <si>
    <t>2024-04-10 13:08:30</t>
  </si>
  <si>
    <t>2024-04-10 11:59:09</t>
  </si>
  <si>
    <t>2024-04-10 12:15:57</t>
  </si>
  <si>
    <t>2024-04-10 12:32:00</t>
  </si>
  <si>
    <t>2024-04-10 16:14:09</t>
  </si>
  <si>
    <t>2024-04-10 17:28:05</t>
  </si>
  <si>
    <t>2024-04-10 13:50:11</t>
  </si>
  <si>
    <t>2024-04-10 14:20:08</t>
  </si>
  <si>
    <t>2024-04-10 14:27:32</t>
  </si>
  <si>
    <t>2024-04-10 14:40:31</t>
  </si>
  <si>
    <t>2024-04-10 15:04:30</t>
  </si>
  <si>
    <t>2024-04-10 15:44:28</t>
  </si>
  <si>
    <t>2024-04-10 15:15:06</t>
  </si>
  <si>
    <t>2024-04-10 16:26:46</t>
  </si>
  <si>
    <t>2024-04-10 16:38:38</t>
  </si>
  <si>
    <t>2024-04-10 17:44:29</t>
  </si>
  <si>
    <t>2024-04-10 18:06:06</t>
  </si>
  <si>
    <t>2024-04-10 18:12:59</t>
  </si>
  <si>
    <t>2024-04-10 18:54:03</t>
  </si>
  <si>
    <t>2024-04-11 10:05:37</t>
  </si>
  <si>
    <t>2024-04-11 10:29:36</t>
  </si>
  <si>
    <t>2024-04-11 12:48:40</t>
  </si>
  <si>
    <t>2024-04-11 13:34:49</t>
  </si>
  <si>
    <t>2024-04-11 14:34:17</t>
  </si>
  <si>
    <t>2024-04-11 16:13:43</t>
  </si>
  <si>
    <t>2024-04-11 16:17:22</t>
  </si>
  <si>
    <t>2024-04-11 16:49:27</t>
  </si>
  <si>
    <t>2024-04-11 14:47:05</t>
  </si>
  <si>
    <t>2024-04-11 17:22:43</t>
  </si>
  <si>
    <t>2024-04-11 18:06:52</t>
  </si>
  <si>
    <t>2024-04-11 18:35:55</t>
  </si>
  <si>
    <t>2024-04-11 15:59:05</t>
  </si>
  <si>
    <t>2024-04-11 17:39:46</t>
  </si>
  <si>
    <t>2024-04-11 11:56:36</t>
  </si>
  <si>
    <t>2024-04-11 12:04:16</t>
  </si>
  <si>
    <t>2024-04-11 12:59:56</t>
  </si>
  <si>
    <t>2024-04-11 13:24:54</t>
  </si>
  <si>
    <t>2024-04-11 15:26:05</t>
  </si>
  <si>
    <t>2024-04-11 16:11:24</t>
  </si>
  <si>
    <t>2024-04-12 10:09:21</t>
  </si>
  <si>
    <t>2024-04-12 10:23:13</t>
  </si>
  <si>
    <t>2024-04-12 10:54:18</t>
  </si>
  <si>
    <t>2024-04-12 10:56:32</t>
  </si>
  <si>
    <t>2024-04-12 10:59:40</t>
  </si>
  <si>
    <t>2024-04-12 11:38:41</t>
  </si>
  <si>
    <t>2024-04-12 11:01:23</t>
  </si>
  <si>
    <t>2024-04-12 11:24:38</t>
  </si>
  <si>
    <t>2024-04-12 12:46:35</t>
  </si>
  <si>
    <t>2024-04-12 12:53:28</t>
  </si>
  <si>
    <t>2024-04-12 14:03:09</t>
  </si>
  <si>
    <t>2024-04-12 15:57:44</t>
  </si>
  <si>
    <t>2024-04-12 17:31:40</t>
  </si>
  <si>
    <t>2024-04-12 11:55:45</t>
  </si>
  <si>
    <t>2024-04-12 12:07:06</t>
  </si>
  <si>
    <t>2024-04-12 13:19:47</t>
  </si>
  <si>
    <t>2024-04-12 14:29:59</t>
  </si>
  <si>
    <t>2024-04-12 14:41:09</t>
  </si>
  <si>
    <t>2024-04-12 12:56:33</t>
  </si>
  <si>
    <t>2024-04-12 14:55:43</t>
  </si>
  <si>
    <t>2024-04-12 16:10:05</t>
  </si>
  <si>
    <t>2024-04-12 18:05:36</t>
  </si>
  <si>
    <t>2024-04-12 18:09:31</t>
  </si>
  <si>
    <t>2024-04-13 11:22:02</t>
  </si>
  <si>
    <t>2024-04-13 11:43:06</t>
  </si>
  <si>
    <t>2024-04-13 12:07:47</t>
  </si>
  <si>
    <t>2024-04-13 13:03:33</t>
  </si>
  <si>
    <t>2024-04-13 13:10:06</t>
  </si>
  <si>
    <t>2024-04-13 13:52:03</t>
  </si>
  <si>
    <t>2024-04-13 15:16:29</t>
  </si>
  <si>
    <t>2024-04-13 15:37:34</t>
  </si>
  <si>
    <t>2024-04-13 15:58:10</t>
  </si>
  <si>
    <t>2024-04-13 16:07:19</t>
  </si>
  <si>
    <t>2024-04-13 16:11:28</t>
  </si>
  <si>
    <t>2024-04-13 16:17:36</t>
  </si>
  <si>
    <t>2024-04-13 16:23:04</t>
  </si>
  <si>
    <t>2024-04-13 16:48:50</t>
  </si>
  <si>
    <t>2024-04-13 17:47:09</t>
  </si>
  <si>
    <t>2024-04-12 18:18:47</t>
  </si>
  <si>
    <t>2024-04-13 15:45:22</t>
  </si>
  <si>
    <t>2024-04-13 15:50:24</t>
  </si>
  <si>
    <t>2024-04-13 16:47:05</t>
  </si>
  <si>
    <t>2024-04-13 17:06:23</t>
  </si>
  <si>
    <t>2024-04-15 10:47:43</t>
  </si>
  <si>
    <t>2024-04-15 10:54:56</t>
  </si>
  <si>
    <t>2024-04-15 11:18:40</t>
  </si>
  <si>
    <t>2024-04-15 11:48:52</t>
  </si>
  <si>
    <t>2024-04-15 15:51:36</t>
  </si>
  <si>
    <t>2024-04-15 13:37:43</t>
  </si>
  <si>
    <t>2024-04-15 13:50:48</t>
  </si>
  <si>
    <t>2024-04-15 14:13:27</t>
  </si>
  <si>
    <t>2024-04-15 17:07:28</t>
  </si>
  <si>
    <t>2024-04-15 17:32:20</t>
  </si>
  <si>
    <t>2024-04-15 16:47:26</t>
  </si>
  <si>
    <t>2024-04-16 16:23:50</t>
  </si>
  <si>
    <t>2024-04-16 17:25:40</t>
  </si>
  <si>
    <t>2024-04-16 14:05:04</t>
  </si>
  <si>
    <t>2024-04-16 14:47:01</t>
  </si>
  <si>
    <t>2024-04-16 12:45:25</t>
  </si>
  <si>
    <t>2024-04-16 15:45:08</t>
  </si>
  <si>
    <t>2024-04-16 18:52:00</t>
  </si>
  <si>
    <t>2024-04-17 10:32:48</t>
  </si>
  <si>
    <t>2024-04-17 11:41:46</t>
  </si>
  <si>
    <t>2024-04-17 10:41:22</t>
  </si>
  <si>
    <t>2024-04-17 11:17:19</t>
  </si>
  <si>
    <t>2024-04-17 11:43:28</t>
  </si>
  <si>
    <t>2024-04-17 14:22:22</t>
  </si>
  <si>
    <t>2024-04-17 15:13:50</t>
  </si>
  <si>
    <t>2024-04-17 11:58:13</t>
  </si>
  <si>
    <t>2024-04-17 12:00:20</t>
  </si>
  <si>
    <t>2024-04-17 14:21:14</t>
  </si>
  <si>
    <t>2024-04-17 15:22:11</t>
  </si>
  <si>
    <t>2024-04-17 12:56:15</t>
  </si>
  <si>
    <t>2024-04-17 13:03:30</t>
  </si>
  <si>
    <t>2024-04-17 14:02:42</t>
  </si>
  <si>
    <t>2024-04-17 15:02:19</t>
  </si>
  <si>
    <t>2024-04-17 16:29:08</t>
  </si>
  <si>
    <t>2024-04-17 17:45:25</t>
  </si>
  <si>
    <t>2024-04-17 18:33:14</t>
  </si>
  <si>
    <t>2024-04-18 10:09:00</t>
  </si>
  <si>
    <t>2024-04-18 10:12:02</t>
  </si>
  <si>
    <t>2024-04-18 10:55:29</t>
  </si>
  <si>
    <t>2024-04-18 14:12:43</t>
  </si>
  <si>
    <t>2024-04-18 14:41:10</t>
  </si>
  <si>
    <t>2024-04-18 14:54:40</t>
  </si>
  <si>
    <t>2024-04-18 16:42:54</t>
  </si>
  <si>
    <t>2024-04-18 11:23:01</t>
  </si>
  <si>
    <t>2024-04-18 13:49:06</t>
  </si>
  <si>
    <t>2024-04-18 12:06:25</t>
  </si>
  <si>
    <t>2024-04-18 18:55:48</t>
  </si>
  <si>
    <t>2024-04-18 15:31:21</t>
  </si>
  <si>
    <t>2024-04-19 10:58:28</t>
  </si>
  <si>
    <t>2024-04-19 11:02:40</t>
  </si>
  <si>
    <t>2024-04-19 12:57:46</t>
  </si>
  <si>
    <t>2024-04-19 14:07:34</t>
  </si>
  <si>
    <t>2024-04-19 14:09:42</t>
  </si>
  <si>
    <t>2024-04-19 14:29:55</t>
  </si>
  <si>
    <t>2024-04-19 16:03:56</t>
  </si>
  <si>
    <t>2024-04-19 16:55:12</t>
  </si>
  <si>
    <t>2024-04-19 18:04:58</t>
  </si>
  <si>
    <t>2024-04-19 16:28:50</t>
  </si>
  <si>
    <t>2024-04-19 17:48:30</t>
  </si>
  <si>
    <t>2024-04-19 18:10:01</t>
  </si>
  <si>
    <t>2024-04-19 18:14:03</t>
  </si>
  <si>
    <t>2024-04-19 11:22:56</t>
  </si>
  <si>
    <t>2024-04-19 11:24:20</t>
  </si>
  <si>
    <t>2024-04-19 11:38:20</t>
  </si>
  <si>
    <t>2024-04-19 12:50:37</t>
  </si>
  <si>
    <t>2024-04-19 14:43:38</t>
  </si>
  <si>
    <t>2024-04-19 13:37:27</t>
  </si>
  <si>
    <t>2024-04-19 15:25:21</t>
  </si>
  <si>
    <t>2024-04-19 15:50:15</t>
  </si>
  <si>
    <t>2024-04-20 11:38:21</t>
  </si>
  <si>
    <t>2024-04-20 11:40:32</t>
  </si>
  <si>
    <t>2024-04-20 12:26:53</t>
  </si>
  <si>
    <t>2024-04-20 13:21:51</t>
  </si>
  <si>
    <t>2024-04-20 15:11:01</t>
  </si>
  <si>
    <t>2024-04-20 15:41:32</t>
  </si>
  <si>
    <t>2024-04-20 16:33:32</t>
  </si>
  <si>
    <t>2024-04-20 17:00:04</t>
  </si>
  <si>
    <t>2024-04-20 15:36:26</t>
  </si>
  <si>
    <t>2024-04-20 15:52:00</t>
  </si>
  <si>
    <t>2024-04-22 11:04:10</t>
  </si>
  <si>
    <t>2024-04-22 11:31:34</t>
  </si>
  <si>
    <t>2024-04-22 11:47:43</t>
  </si>
  <si>
    <t>2024-04-22 12:23:26</t>
  </si>
  <si>
    <t>2024-04-22 13:04:16</t>
  </si>
  <si>
    <t>2024-04-22 13:16:37</t>
  </si>
  <si>
    <t>2024-04-22 14:08:35</t>
  </si>
  <si>
    <t>2024-04-22 11:04:26</t>
  </si>
  <si>
    <t>2024-04-22 11:52:38</t>
  </si>
  <si>
    <t>2024-04-22 13:21:47</t>
  </si>
  <si>
    <t>2024-04-22 13:29:35</t>
  </si>
  <si>
    <t>2024-04-22 15:41:40</t>
  </si>
  <si>
    <t>2024-04-22 18:04:28</t>
  </si>
  <si>
    <t>2024-04-22 14:53:18</t>
  </si>
  <si>
    <t>2024-04-22 16:17:37</t>
  </si>
  <si>
    <t>2024-04-22 17:10:13</t>
  </si>
  <si>
    <t>2024-04-22 17:46:36</t>
  </si>
  <si>
    <t>2024-04-22 18:16:03</t>
  </si>
  <si>
    <t>2024-04-23 10:13:41</t>
  </si>
  <si>
    <t>2024-04-23 11:46:07</t>
  </si>
  <si>
    <t>2024-04-23 12:34:49</t>
  </si>
  <si>
    <t>2024-04-23 12:36:52</t>
  </si>
  <si>
    <t>2024-04-23 12:55:55</t>
  </si>
  <si>
    <t>2024-04-23 11:09:39</t>
  </si>
  <si>
    <t>2024-04-23 12:23:01</t>
  </si>
  <si>
    <t>2024-04-23 13:50:52</t>
  </si>
  <si>
    <t>2024-04-23 14:04:22</t>
  </si>
  <si>
    <t>2024-04-23 13:05:46</t>
  </si>
  <si>
    <t>2024-04-23 13:59:23</t>
  </si>
  <si>
    <t>2024-04-23 14:39:46</t>
  </si>
  <si>
    <t>2024-04-23 14:34:34</t>
  </si>
  <si>
    <t>2024-04-23 18:15:44</t>
  </si>
  <si>
    <t>2024-04-23 18:42:39</t>
  </si>
  <si>
    <t>2024-04-23 15:37:10</t>
  </si>
  <si>
    <t>2024-04-23 15:46:59</t>
  </si>
  <si>
    <t>2024-04-23 16:46:21</t>
  </si>
  <si>
    <t>2024-04-23 16:07:10</t>
  </si>
  <si>
    <t>2024-04-23 16:52:38</t>
  </si>
  <si>
    <t>2024-04-23 18:42:22</t>
  </si>
  <si>
    <t>2024-04-24 12:01:26</t>
  </si>
  <si>
    <t>2024-04-24 14:55:18</t>
  </si>
  <si>
    <t>2024-04-24 15:55:45</t>
  </si>
  <si>
    <t>2024-04-24 13:53:28</t>
  </si>
  <si>
    <t>2024-04-24 14:41:38</t>
  </si>
  <si>
    <t>2024-04-24 15:45:55</t>
  </si>
  <si>
    <t>2024-04-24 14:38:15</t>
  </si>
  <si>
    <t>2024-04-24 17:35:50</t>
  </si>
  <si>
    <t>2024-04-24 17:38:22</t>
  </si>
  <si>
    <t>2024-04-24 18:23:50</t>
  </si>
  <si>
    <t>2024-04-24 17:53:58</t>
  </si>
  <si>
    <t>2024-04-25 10:06:21</t>
  </si>
  <si>
    <t>2024-04-25 10:13:25</t>
  </si>
  <si>
    <t>2024-04-25 14:26:15</t>
  </si>
  <si>
    <t>2024-04-25 12:41:50</t>
  </si>
  <si>
    <t>2024-04-25 12:51:36</t>
  </si>
  <si>
    <t>2024-04-25 12:52:59</t>
  </si>
  <si>
    <t>2024-04-25 12:49:35</t>
  </si>
  <si>
    <t>2024-04-25 14:09:48</t>
  </si>
  <si>
    <t>2024-04-25 14:19:33</t>
  </si>
  <si>
    <t>2024-04-25 17:03:16</t>
  </si>
  <si>
    <t>2024-04-26 10:07:09</t>
  </si>
  <si>
    <t>2024-04-26 10:48:27</t>
  </si>
  <si>
    <t>2024-04-26 11:45:11</t>
  </si>
  <si>
    <t>2024-04-26 11:46:57</t>
  </si>
  <si>
    <t>2024-04-26 13:25:18</t>
  </si>
  <si>
    <t>2024-04-26 15:26:24</t>
  </si>
  <si>
    <t>2024-04-26 17:18:15</t>
  </si>
  <si>
    <t>2024-04-27 11:25:18</t>
  </si>
  <si>
    <t>2024-04-27 11:44:29</t>
  </si>
  <si>
    <t>2024-04-27 11:56:40</t>
  </si>
  <si>
    <t>2024-04-27 12:21:54</t>
  </si>
  <si>
    <t>2024-04-27 12:59:11</t>
  </si>
  <si>
    <t>2024-04-27 13:05:27</t>
  </si>
  <si>
    <t>2024-04-27 15:11:46</t>
  </si>
  <si>
    <t>2024-04-27 15:12:40</t>
  </si>
  <si>
    <t>2024-04-27 15:18:47</t>
  </si>
  <si>
    <t>2024-04-27 15:23:36</t>
  </si>
  <si>
    <t>2024-04-27 11:19:16</t>
  </si>
  <si>
    <t>2024-04-27 13:25:05</t>
  </si>
  <si>
    <t>2024-04-27 15:09:50</t>
  </si>
  <si>
    <t>2024-04-27 15:38:56</t>
  </si>
  <si>
    <t>2024-04-27 15:49:49</t>
  </si>
  <si>
    <t>2024-04-27 16:58:31</t>
  </si>
  <si>
    <t>2024-04-28 12:13:20</t>
  </si>
  <si>
    <t>2024-04-28 14:12:42</t>
  </si>
  <si>
    <t>2024-04-28 14:26:39</t>
  </si>
  <si>
    <t>2024-04-28 14:59:10</t>
  </si>
  <si>
    <t>2024-04-28 15:10:15</t>
  </si>
  <si>
    <t>2024-04-28 15:29:29</t>
  </si>
  <si>
    <t>2024-04-28 15:54:11</t>
  </si>
  <si>
    <t>2024-04-28 16:10:27</t>
  </si>
  <si>
    <t>2024-04-28 16:24:03</t>
  </si>
  <si>
    <t>2024-04-29 12:07:59</t>
  </si>
  <si>
    <t>2024-04-29 13:51:36</t>
  </si>
  <si>
    <t>2024-04-29 14:05:23</t>
  </si>
  <si>
    <t>2024-04-29 15:40:23</t>
  </si>
  <si>
    <t>2024-04-29 18:53:16</t>
  </si>
  <si>
    <t>2024-04-29 16:32:46</t>
  </si>
  <si>
    <t>2024-04-29 19:03:19</t>
  </si>
  <si>
    <t>2024-04-30 10:45:52</t>
  </si>
  <si>
    <t>2024-04-30 13:55:24</t>
  </si>
  <si>
    <t>2024-04-30 14:01:09</t>
  </si>
  <si>
    <t>2024-04-30 13:33:58</t>
  </si>
  <si>
    <t>2024-04-30 14:18:22</t>
  </si>
  <si>
    <t>2024-04-30 11:50:59</t>
  </si>
  <si>
    <t>2024-04-30 12:11:59</t>
  </si>
  <si>
    <t>2024-04-30 15:01:54</t>
  </si>
  <si>
    <t>2024-04-30 15:03:25</t>
  </si>
  <si>
    <t>2024-04-30 15:36:31</t>
  </si>
  <si>
    <t>2024-04-30 16:13:07</t>
  </si>
  <si>
    <t>2024-04-30 16:20:33</t>
  </si>
  <si>
    <t>2024-04-30 18:55:53</t>
  </si>
  <si>
    <t>2024-04-30 19:05:23</t>
  </si>
  <si>
    <t>2024-04-30 17:39:15</t>
  </si>
  <si>
    <t>2024-04-30 18:33:42</t>
  </si>
  <si>
    <t>2024-05-01 14:22:49</t>
  </si>
  <si>
    <t>2024-05-01 11:07:26</t>
  </si>
  <si>
    <t>2024-05-01 12:42:10</t>
  </si>
  <si>
    <t>2024-05-01 12:47:07</t>
  </si>
  <si>
    <t>2024-05-01 17:13:50</t>
  </si>
  <si>
    <t>2024-05-01 13:46:34</t>
  </si>
  <si>
    <t>2024-05-01 15:04:24</t>
  </si>
  <si>
    <t>2024-05-02 11:34:55</t>
  </si>
  <si>
    <t>2024-05-02 13:38:48</t>
  </si>
  <si>
    <t>2024-05-02 15:57:50</t>
  </si>
  <si>
    <t>2024-05-02 18:11:03</t>
  </si>
  <si>
    <t>2024-05-02 18:58:18</t>
  </si>
  <si>
    <t>2024-05-02 16:19:15</t>
  </si>
  <si>
    <t>2024-05-07 11:22:24</t>
  </si>
  <si>
    <t>2024-05-07 12:01:37</t>
  </si>
  <si>
    <t>2024-05-07 12:04:29</t>
  </si>
  <si>
    <t>2024-05-07 13:01:51</t>
  </si>
  <si>
    <t>2024-05-07 13:33:36</t>
  </si>
  <si>
    <t>2024-05-07 13:46:09</t>
  </si>
  <si>
    <t>2024-05-07 15:36:54</t>
  </si>
  <si>
    <t>2024-05-07 16:14:52</t>
  </si>
  <si>
    <t>2024-05-07 17:52:21</t>
  </si>
  <si>
    <t>2024-05-07 18:35:43</t>
  </si>
  <si>
    <t>2024-05-07 18:52:02</t>
  </si>
  <si>
    <t>2024-05-08 17:48:58</t>
  </si>
  <si>
    <t>2024-05-08 15:13:38</t>
  </si>
  <si>
    <t>2024-05-08 17:54:10</t>
  </si>
  <si>
    <t>2024-05-08 18:00:05</t>
  </si>
  <si>
    <t>2024-05-08 12:34:29</t>
  </si>
  <si>
    <t>2024-05-08 13:58:57</t>
  </si>
  <si>
    <t>2024-05-08 14:05:21</t>
  </si>
  <si>
    <t>2024-05-08 17:58:28</t>
  </si>
  <si>
    <t>2024-05-09 10:45:46</t>
  </si>
  <si>
    <t>2024-05-09 15:48:45</t>
  </si>
  <si>
    <t>2024-05-09 18:53:54</t>
  </si>
  <si>
    <t>2024-05-10 10:38:54</t>
  </si>
  <si>
    <t>2024-05-10 10:43:58</t>
  </si>
  <si>
    <t>2024-05-10 12:34:24</t>
  </si>
  <si>
    <t>2024-05-10 17:02:19</t>
  </si>
  <si>
    <t>2024-05-10 17:34:30</t>
  </si>
  <si>
    <t>2024-05-10 17:37:27</t>
  </si>
  <si>
    <t>2024-05-10 11:17:13</t>
  </si>
  <si>
    <t>2024-05-10 17:55:49</t>
  </si>
  <si>
    <t>2024-05-10 11:51:18</t>
  </si>
  <si>
    <t>2024-05-10 15:08:37</t>
  </si>
  <si>
    <t>2024-05-10 16:37:37</t>
  </si>
  <si>
    <t>2024-05-10 12:47:22</t>
  </si>
  <si>
    <t>2024-05-10 14:33:39</t>
  </si>
  <si>
    <t>2024-05-10 14:51:17</t>
  </si>
  <si>
    <t>2024-05-10 15:59:57</t>
  </si>
  <si>
    <t>2024-05-10 16:10:12</t>
  </si>
  <si>
    <t>2024-05-11 11:05:58</t>
  </si>
  <si>
    <t>2024-05-11 11:35:44</t>
  </si>
  <si>
    <t>2024-05-11 11:37:15</t>
  </si>
  <si>
    <t>2024-05-11 11:57:53</t>
  </si>
  <si>
    <t>2024-05-11 17:37:57</t>
  </si>
  <si>
    <t>2024-05-13 10:51:42</t>
  </si>
  <si>
    <t>2024-05-13 11:18:51</t>
  </si>
  <si>
    <t>2024-05-13 11:37:08</t>
  </si>
  <si>
    <t>2024-05-13 11:56:30</t>
  </si>
  <si>
    <t>2024-05-13 12:07:28</t>
  </si>
  <si>
    <t>2024-05-13 12:34:41</t>
  </si>
  <si>
    <t>2024-05-13 12:40:45</t>
  </si>
  <si>
    <t>2024-05-13 13:45:26</t>
  </si>
  <si>
    <t>2024-05-13 11:31:17</t>
  </si>
  <si>
    <t>2024-05-13 12:54:33</t>
  </si>
  <si>
    <t>2024-05-13 16:52:38</t>
  </si>
  <si>
    <t>2024-05-13 15:30:24</t>
  </si>
  <si>
    <t>2024-05-13 15:48:35</t>
  </si>
  <si>
    <t>2024-05-13 16:34:05</t>
  </si>
  <si>
    <t>2024-05-13 17:09:24</t>
  </si>
  <si>
    <t>2024-05-13 17:16:24</t>
  </si>
  <si>
    <t>2024-05-13 17:11:21</t>
  </si>
  <si>
    <t>2024-05-13 18:43:28</t>
  </si>
  <si>
    <t>2024-05-14 10:28:36</t>
  </si>
  <si>
    <t>2024-05-14 11:32:35</t>
  </si>
  <si>
    <t>2024-05-14 10:49:53</t>
  </si>
  <si>
    <t>2024-05-14 14:19:50</t>
  </si>
  <si>
    <t>2024-05-14 15:46:28</t>
  </si>
  <si>
    <t>2024-05-14 12:12:29</t>
  </si>
  <si>
    <t>2024-05-14 15:53:39</t>
  </si>
  <si>
    <t>2024-05-14 16:36:21</t>
  </si>
  <si>
    <t>2024-05-14 16:40:27</t>
  </si>
  <si>
    <t>2024-05-14 17:09:50</t>
  </si>
  <si>
    <t>2024-05-14 18:22:25</t>
  </si>
  <si>
    <t>2024-05-14 18:25:51</t>
  </si>
  <si>
    <t>2024-05-14 17:28:22</t>
  </si>
  <si>
    <t>2024-05-15 10:51:10</t>
  </si>
  <si>
    <t>2024-05-15 13:48:54</t>
  </si>
  <si>
    <t>2024-05-15 15:08:55</t>
  </si>
  <si>
    <t>2024-05-15 17:02:15</t>
  </si>
  <si>
    <t>2024-05-15 12:00:43</t>
  </si>
  <si>
    <t>2024-05-15 12:20:58</t>
  </si>
  <si>
    <t>2024-05-15 13:09:48</t>
  </si>
  <si>
    <t>2024-05-15 18:08:16</t>
  </si>
  <si>
    <t>2024-05-15 13:06:20</t>
  </si>
  <si>
    <t>2024-05-15 14:14:09</t>
  </si>
  <si>
    <t>2024-05-16 12:27:25</t>
  </si>
  <si>
    <t>2024-05-16 15:48:09</t>
  </si>
  <si>
    <t>2024-05-16 16:30:56</t>
  </si>
  <si>
    <t>2024-05-16 11:08:40</t>
  </si>
  <si>
    <t>2024-05-16 12:14:50</t>
  </si>
  <si>
    <t>2024-05-16 17:54:31</t>
  </si>
  <si>
    <t>2024-05-16 17:58:49</t>
  </si>
  <si>
    <t>2024-05-16 17:59:20</t>
  </si>
  <si>
    <t>2024-05-16 12:41:57</t>
  </si>
  <si>
    <t>2024-05-16 13:10:02</t>
  </si>
  <si>
    <t>2024-05-16 13:20:15</t>
  </si>
  <si>
    <t>2024-05-17 10:04:17</t>
  </si>
  <si>
    <t>2024-05-17 12:42:16</t>
  </si>
  <si>
    <t>2024-05-17 13:10:44</t>
  </si>
  <si>
    <t>2024-05-17 10:30:57</t>
  </si>
  <si>
    <t>2024-05-17 10:32:59</t>
  </si>
  <si>
    <t>2024-05-17 12:46:00</t>
  </si>
  <si>
    <t>2024-05-17 10:59:37</t>
  </si>
  <si>
    <t>2024-05-17 11:13:52</t>
  </si>
  <si>
    <t>2024-05-17 11:24:34</t>
  </si>
  <si>
    <t>2024-05-17 13:23:47</t>
  </si>
  <si>
    <t>2024-05-17 14:57:23</t>
  </si>
  <si>
    <t>2024-05-17 15:07:40</t>
  </si>
  <si>
    <t>2024-05-17 16:55:25</t>
  </si>
  <si>
    <t>2024-05-17 17:31:02</t>
  </si>
  <si>
    <t>2024-05-17 17:36:47</t>
  </si>
  <si>
    <t>2024-05-17 18:46:51</t>
  </si>
  <si>
    <t>2024-05-18 11:30:07</t>
  </si>
  <si>
    <t>2024-05-18 11:45:55</t>
  </si>
  <si>
    <t>2024-05-18 12:01:55</t>
  </si>
  <si>
    <t>2024-05-18 12:11:16</t>
  </si>
  <si>
    <t>2024-05-18 13:04:12</t>
  </si>
  <si>
    <t>2024-05-18 13:15:07</t>
  </si>
  <si>
    <t>2024-05-18 13:34:36</t>
  </si>
  <si>
    <t>2024-05-18 14:54:08</t>
  </si>
  <si>
    <t>2024-05-18 14:58:33</t>
  </si>
  <si>
    <t>2024-05-18 17:42:45</t>
  </si>
  <si>
    <t>2024-05-18 13:27:50</t>
  </si>
  <si>
    <t>2024-05-18 14:45:32</t>
  </si>
  <si>
    <t>2024-05-20 10:28:16</t>
  </si>
  <si>
    <t>2024-05-20 10:52:13</t>
  </si>
  <si>
    <t>2024-05-20 11:27:14</t>
  </si>
  <si>
    <t>2024-05-20 12:56:30</t>
  </si>
  <si>
    <t>2024-05-20 14:14:17</t>
  </si>
  <si>
    <t>2024-05-20 17:00:38</t>
  </si>
  <si>
    <t>2024-05-20 18:17:54</t>
  </si>
  <si>
    <t>2024-05-20 11:05:38</t>
  </si>
  <si>
    <t>2024-05-20 11:29:46</t>
  </si>
  <si>
    <t>2024-05-20 11:42:18</t>
  </si>
  <si>
    <t>2024-05-20 12:46:13</t>
  </si>
  <si>
    <t>2024-05-20 13:23:19</t>
  </si>
  <si>
    <t>2024-05-20 13:55:36</t>
  </si>
  <si>
    <t>2024-05-20 13:59:29</t>
  </si>
  <si>
    <t>2024-05-20 17:38:54</t>
  </si>
  <si>
    <t>2024-05-20 17:46:40</t>
  </si>
  <si>
    <t>2024-05-21 10:38:31</t>
  </si>
  <si>
    <t>2024-05-21 12:41:07</t>
  </si>
  <si>
    <t>2024-05-21 15:39:47</t>
  </si>
  <si>
    <t>2024-05-21 15:49:51</t>
  </si>
  <si>
    <t>2024-05-21 16:55:52</t>
  </si>
  <si>
    <t>2024-05-21 17:46:37</t>
  </si>
  <si>
    <t>2024-05-21 17:48:12</t>
  </si>
  <si>
    <t>2024-05-21 11:14:02</t>
  </si>
  <si>
    <t>2024-05-21 11:57:26</t>
  </si>
  <si>
    <t>2024-05-21 13:22:23</t>
  </si>
  <si>
    <t>2024-05-21 14:37:19</t>
  </si>
  <si>
    <t>2024-05-21 14:48:31</t>
  </si>
  <si>
    <t>2024-05-21 14:49:55</t>
  </si>
  <si>
    <t>2024-05-21 15:42:26</t>
  </si>
  <si>
    <t>2024-05-21 12:14:21</t>
  </si>
  <si>
    <t>2024-05-21 13:41:34</t>
  </si>
  <si>
    <t>2024-05-21 15:27:11</t>
  </si>
  <si>
    <t>2024-05-22 10:35:37</t>
  </si>
  <si>
    <t>2024-05-22 10:39:19</t>
  </si>
  <si>
    <t>2024-05-22 10:52:44</t>
  </si>
  <si>
    <t>2024-05-22 11:00:05</t>
  </si>
  <si>
    <t>2024-05-22 13:34:26</t>
  </si>
  <si>
    <t>2024-05-22 15:45:07</t>
  </si>
  <si>
    <t>2024-05-22 16:26:20</t>
  </si>
  <si>
    <t>2024-05-22 16:56:42</t>
  </si>
  <si>
    <t>2024-05-22 18:11:11</t>
  </si>
  <si>
    <t>2024-05-22 18:38:15</t>
  </si>
  <si>
    <t>2024-05-22 12:02:04</t>
  </si>
  <si>
    <t>2024-05-22 12:27:16</t>
  </si>
  <si>
    <t>2024-05-22 16:45:20</t>
  </si>
  <si>
    <t>2024-05-22 17:17:03</t>
  </si>
  <si>
    <t>2024-05-23 10:24:46</t>
  </si>
  <si>
    <t>2024-05-23 11:06:43</t>
  </si>
  <si>
    <t>2024-05-23 12:44:36</t>
  </si>
  <si>
    <t>2024-05-23 13:13:13</t>
  </si>
  <si>
    <t>2024-05-23 13:52:35</t>
  </si>
  <si>
    <t>2024-05-23 14:09:11</t>
  </si>
  <si>
    <t>2024-05-23 17:00:35</t>
  </si>
  <si>
    <t>2024-05-23 14:37:00</t>
  </si>
  <si>
    <t>2024-05-23 14:43:52</t>
  </si>
  <si>
    <t>2024-05-23 16:46:19</t>
  </si>
  <si>
    <t>2024-05-23 13:25:31</t>
  </si>
  <si>
    <t>2024-05-23 14:01:59</t>
  </si>
  <si>
    <t>2024-05-23 18:00:23</t>
  </si>
  <si>
    <t>2024-05-23 18:20:18</t>
  </si>
  <si>
    <t>2024-05-24 10:22:44</t>
  </si>
  <si>
    <t>2024-05-24 10:33:52</t>
  </si>
  <si>
    <t>2024-05-24 11:08:53</t>
  </si>
  <si>
    <t>2024-05-24 11:51:56</t>
  </si>
  <si>
    <t>2024-05-24 13:01:19</t>
  </si>
  <si>
    <t>2024-05-24 13:08:02</t>
  </si>
  <si>
    <t>2024-05-24 13:41:33</t>
  </si>
  <si>
    <t>2024-05-24 14:01:15</t>
  </si>
  <si>
    <t>2024-05-24 16:11:02</t>
  </si>
  <si>
    <t>2024-05-24 17:16:13</t>
  </si>
  <si>
    <t>2024-05-24 13:45:40</t>
  </si>
  <si>
    <t>2024-05-24 14:06:27</t>
  </si>
  <si>
    <t>2024-05-24 14:12:00</t>
  </si>
  <si>
    <t>2024-05-24 17:49:42</t>
  </si>
  <si>
    <t>2024-05-24 17:58:06</t>
  </si>
  <si>
    <t>2024-05-24 18:54:43</t>
  </si>
  <si>
    <t>2024-05-24 15:35:27</t>
  </si>
  <si>
    <t>2024-05-25 12:20:56</t>
  </si>
  <si>
    <t>2024-05-25 12:46:36</t>
  </si>
  <si>
    <t>2024-05-25 13:34:57</t>
  </si>
  <si>
    <t>2024-05-25 14:03:36</t>
  </si>
  <si>
    <t>2024-05-25 15:16:42</t>
  </si>
  <si>
    <t>2024-05-25 15:17:51</t>
  </si>
  <si>
    <t>2024-05-25 15:56:39</t>
  </si>
  <si>
    <t>2024-05-27 12:20:30</t>
  </si>
  <si>
    <t>2024-05-27 13:35:32</t>
  </si>
  <si>
    <t>2024-05-27 14:06:30</t>
  </si>
  <si>
    <t>2024-05-27 14:49:54</t>
  </si>
  <si>
    <t>2024-05-27 17:56:03</t>
  </si>
  <si>
    <t>2024-05-27 11:16:54</t>
  </si>
  <si>
    <t>2024-05-27 12:14:09</t>
  </si>
  <si>
    <t>2024-05-27 12:39:17</t>
  </si>
  <si>
    <t>2024-05-27 14:06:26</t>
  </si>
  <si>
    <t>2024-05-27 14:34:38</t>
  </si>
  <si>
    <t>2024-05-27 14:48:08</t>
  </si>
  <si>
    <t>2024-05-27 15:37:55</t>
  </si>
  <si>
    <t>2024-05-27 17:16:22</t>
  </si>
  <si>
    <t>2024-05-27 18:24:38</t>
  </si>
  <si>
    <t>2024-05-28 12:56:06</t>
  </si>
  <si>
    <t>2024-05-28 13:34:33</t>
  </si>
  <si>
    <t>2024-05-28 16:24:19</t>
  </si>
  <si>
    <t>2024-05-28 16:26:26</t>
  </si>
  <si>
    <t>2024-05-28 11:00:58</t>
  </si>
  <si>
    <t>2024-05-28 11:04:39</t>
  </si>
  <si>
    <t>2024-05-28 14:42:42</t>
  </si>
  <si>
    <t>2024-05-28 11:27:52</t>
  </si>
  <si>
    <t>2024-05-28 11:42:57</t>
  </si>
  <si>
    <t>2024-05-28 11:48:41</t>
  </si>
  <si>
    <t>2024-05-28 13:23:58</t>
  </si>
  <si>
    <t>2024-05-28 13:31:40</t>
  </si>
  <si>
    <t>2024-05-28 15:55:20</t>
  </si>
  <si>
    <t>2024-05-29 15:12:16</t>
  </si>
  <si>
    <t>2024-05-29 15:30:15</t>
  </si>
  <si>
    <t>2024-05-29 11:20:13</t>
  </si>
  <si>
    <t>2024-05-29 11:22:54</t>
  </si>
  <si>
    <t>2024-05-29 12:18:45</t>
  </si>
  <si>
    <t>2024-05-29 16:08:02</t>
  </si>
  <si>
    <t>2024-05-29 17:42:01</t>
  </si>
  <si>
    <t>2024-05-29 13:30:31</t>
  </si>
  <si>
    <t>2024-05-29 13:56:08</t>
  </si>
  <si>
    <t>2024-05-29 14:51:23</t>
  </si>
  <si>
    <t>2024-05-29 15:04:14</t>
  </si>
  <si>
    <t>2024-05-29 18:04:21</t>
  </si>
  <si>
    <t>2024-05-29 15:20:05</t>
  </si>
  <si>
    <t>2024-05-29 15:53:02</t>
  </si>
  <si>
    <t>2024-05-29 16:46:23</t>
  </si>
  <si>
    <t>2024-05-29 17:36:14</t>
  </si>
  <si>
    <t>2024-05-29 18:07:42</t>
  </si>
  <si>
    <t>2024-05-30 11:09:12</t>
  </si>
  <si>
    <t>2024-05-30 13:26:42</t>
  </si>
  <si>
    <t>2024-05-30 13:44:46</t>
  </si>
  <si>
    <t>2024-05-30 13:48:02</t>
  </si>
  <si>
    <t>2024-05-30 13:52:09</t>
  </si>
  <si>
    <t>2024-05-30 11:09:57</t>
  </si>
  <si>
    <t>2024-05-30 11:23:47</t>
  </si>
  <si>
    <t>2024-05-30 11:34:53</t>
  </si>
  <si>
    <t>2024-05-30 14:46:39</t>
  </si>
  <si>
    <t>2024-05-30 11:24:58</t>
  </si>
  <si>
    <t>2024-05-30 13:22:47</t>
  </si>
  <si>
    <t>2024-05-30 14:55:58</t>
  </si>
  <si>
    <t>2024-05-30 15:00:26</t>
  </si>
  <si>
    <t>2024-05-30 12:02:35</t>
  </si>
  <si>
    <t>2024-05-30 12:07:47</t>
  </si>
  <si>
    <t>2024-05-30 12:25:11</t>
  </si>
  <si>
    <t>2024-05-30 13:47:23</t>
  </si>
  <si>
    <t>2024-05-30 14:18:41</t>
  </si>
  <si>
    <t>2024-05-30 17:05:07</t>
  </si>
  <si>
    <t>2024-05-30 16:48:46</t>
  </si>
  <si>
    <t>2024-05-31 10:38:07</t>
  </si>
  <si>
    <t>2024-05-31 12:04:25</t>
  </si>
  <si>
    <t>2024-05-31 13:03:40</t>
  </si>
  <si>
    <t>2024-05-31 14:22:03</t>
  </si>
  <si>
    <t>2024-05-31 18:14:29</t>
  </si>
  <si>
    <t>2024-05-31 18:45:40</t>
  </si>
  <si>
    <t>2024-05-31 14:57:12</t>
  </si>
  <si>
    <t>2024-05-31 15:27:32</t>
  </si>
  <si>
    <t>2024-05-31 16:46:06</t>
  </si>
  <si>
    <t>2024-05-31 18:39:54</t>
  </si>
  <si>
    <t>2024-05-31 18:52:16</t>
  </si>
  <si>
    <t>2024-06-01 11:06:41</t>
  </si>
  <si>
    <t>2024-06-01 11:36:03</t>
  </si>
  <si>
    <t>2024-06-01 13:33:23</t>
  </si>
  <si>
    <t>2024-06-01 13:35:34</t>
  </si>
  <si>
    <t>2024-06-01 14:14:27</t>
  </si>
  <si>
    <t>2024-06-03 14:42:02</t>
  </si>
  <si>
    <t>2024-06-03 15:51:35</t>
  </si>
  <si>
    <t>2024-06-03 15:55:08</t>
  </si>
  <si>
    <t>2024-06-03 16:42:12</t>
  </si>
  <si>
    <t>2024-06-03 17:01:05</t>
  </si>
  <si>
    <t>2024-06-03 17:19:39</t>
  </si>
  <si>
    <t>2024-06-03 17:22:36</t>
  </si>
  <si>
    <t>2024-06-03 17:41:57</t>
  </si>
  <si>
    <t>2024-06-03 17:49:34</t>
  </si>
  <si>
    <t>2024-06-03 18:36:54</t>
  </si>
  <si>
    <t>2024-06-03 16:56:49</t>
  </si>
  <si>
    <t>2024-06-04 10:12:19</t>
  </si>
  <si>
    <t>2024-06-04 10:18:29</t>
  </si>
  <si>
    <t>2024-06-04 10:27:03</t>
  </si>
  <si>
    <t>2024-06-04 10:40:19</t>
  </si>
  <si>
    <t>2024-06-04 13:17:37</t>
  </si>
  <si>
    <t>2024-06-04 17:03:39</t>
  </si>
  <si>
    <t>2024-06-04 17:07:49</t>
  </si>
  <si>
    <t>2024-06-04 14:26:35</t>
  </si>
  <si>
    <t>2024-06-04 17:37:12</t>
  </si>
  <si>
    <t>2024-06-04 17:43:18</t>
  </si>
  <si>
    <t>2024-06-04 15:15:53</t>
  </si>
  <si>
    <t>2024-06-04 15:52:31</t>
  </si>
  <si>
    <t>2024-06-04 16:28:26</t>
  </si>
  <si>
    <t>2024-06-04 16:58:22</t>
  </si>
  <si>
    <t>2024-06-04 17:51:44</t>
  </si>
  <si>
    <t>2024-06-05 10:24:11</t>
  </si>
  <si>
    <t>2024-06-05 10:28:51</t>
  </si>
  <si>
    <t>2024-06-05 14:57:29</t>
  </si>
  <si>
    <t>2024-06-05 17:48:59</t>
  </si>
  <si>
    <t>2024-06-05 10:47:55</t>
  </si>
  <si>
    <t>2024-06-05 12:48:36</t>
  </si>
  <si>
    <t>2024-06-05 10:56:47</t>
  </si>
  <si>
    <t>2024-06-05 12:23:59</t>
  </si>
  <si>
    <t>2024-06-05 12:29:14</t>
  </si>
  <si>
    <t>2024-06-05 14:17:15</t>
  </si>
  <si>
    <t>2024-06-05 14:45:17</t>
  </si>
  <si>
    <t>2024-06-05 17:35:50</t>
  </si>
  <si>
    <t>2024-06-06 16:48:08</t>
  </si>
  <si>
    <t>2024-06-05 13:30:29</t>
  </si>
  <si>
    <t>2024-06-05 14:06:40</t>
  </si>
  <si>
    <t>2024-06-05 14:18:16</t>
  </si>
  <si>
    <t>2024-06-05 14:30:36</t>
  </si>
  <si>
    <t>2024-06-05 14:31:10</t>
  </si>
  <si>
    <t>2024-06-05 15:06:42</t>
  </si>
  <si>
    <t>2024-06-06 10:47:51</t>
  </si>
  <si>
    <t>2024-06-06 16:34:29</t>
  </si>
  <si>
    <t>2024-06-06 17:12:19</t>
  </si>
  <si>
    <t>2024-06-06 17:39:40</t>
  </si>
  <si>
    <t>2024-06-06 18:26:47</t>
  </si>
  <si>
    <t>2024-06-06 11:02:24</t>
  </si>
  <si>
    <t>2024-06-06 12:18:26</t>
  </si>
  <si>
    <t>2024-06-06 12:26:32</t>
  </si>
  <si>
    <t>2024-06-06 17:17:29</t>
  </si>
  <si>
    <t>2024-06-06 16:53:21</t>
  </si>
  <si>
    <t>2024-06-07 10:54:05</t>
  </si>
  <si>
    <t>2024-06-07 12:03:01</t>
  </si>
  <si>
    <t>2024-06-07 12:17:25</t>
  </si>
  <si>
    <t>2024-06-07 15:48:44</t>
  </si>
  <si>
    <t>2024-06-07 17:39:01</t>
  </si>
  <si>
    <t>2024-06-08 12:46:17</t>
  </si>
  <si>
    <t>2024-06-08 13:10:48</t>
  </si>
  <si>
    <t>2024-06-08 13:14:43</t>
  </si>
  <si>
    <t>2024-06-08 13:59:14</t>
  </si>
  <si>
    <t>2024-06-08 16:39:38</t>
  </si>
  <si>
    <t>2024-06-08 16:56:30</t>
  </si>
  <si>
    <t>2024-06-08 15:12:39</t>
  </si>
  <si>
    <t>2024-06-08 15:13:58</t>
  </si>
  <si>
    <t>2024-06-08 15:18:32</t>
  </si>
  <si>
    <t>2024-06-08 15:49:08</t>
  </si>
  <si>
    <t>2024-06-08 16:29:29</t>
  </si>
  <si>
    <t>2024-06-08 17:17:06</t>
  </si>
  <si>
    <t>2024-06-08 17:39:24</t>
  </si>
  <si>
    <t>2024-06-08 17:57:47</t>
  </si>
  <si>
    <t>2024-06-10 11:37:05</t>
  </si>
  <si>
    <t>2024-06-10 12:18:15</t>
  </si>
  <si>
    <t>2024-06-10 13:58:13</t>
  </si>
  <si>
    <t>2024-06-10 15:23:46</t>
  </si>
  <si>
    <t>2024-06-10 17:43:13</t>
  </si>
  <si>
    <t>2024-06-10 13:16:02</t>
  </si>
  <si>
    <t>2024-06-10 14:13:20</t>
  </si>
  <si>
    <t>2024-06-10 15:20:44</t>
  </si>
  <si>
    <t>2024-06-10 16:01:18</t>
  </si>
  <si>
    <t>2024-06-10 16:11:35</t>
  </si>
  <si>
    <t>2024-06-10 17:19:10</t>
  </si>
  <si>
    <t>2024-06-10 17:54:47</t>
  </si>
  <si>
    <t>2024-06-11 10:04:33</t>
  </si>
  <si>
    <t>2024-06-11 12:37:57</t>
  </si>
  <si>
    <t>2024-06-11 13:48:18</t>
  </si>
  <si>
    <t>2024-06-11 11:52:36</t>
  </si>
  <si>
    <t>2024-06-11 12:20:18</t>
  </si>
  <si>
    <t>2024-06-11 12:21:06</t>
  </si>
  <si>
    <t>2024-06-11 13:15:19</t>
  </si>
  <si>
    <t>2024-06-11 15:09:22</t>
  </si>
  <si>
    <t>2024-06-11 16:40:47</t>
  </si>
  <si>
    <t>2024-06-11 17:20:48</t>
  </si>
  <si>
    <t>2024-06-11 18:33:02</t>
  </si>
  <si>
    <t>2024-06-11 18:57:51</t>
  </si>
  <si>
    <t>2024-06-11 15:13:53</t>
  </si>
  <si>
    <t>2024-06-11 15:16:03</t>
  </si>
  <si>
    <t>2024-06-11 15:21:01</t>
  </si>
  <si>
    <t>2024-06-11 15:52:32</t>
  </si>
  <si>
    <t>2024-06-11 16:59:33</t>
  </si>
  <si>
    <t>2024-06-12 11:02:06</t>
  </si>
  <si>
    <t>2024-06-12 11:24:22</t>
  </si>
  <si>
    <t>2024-06-12 11:41:04</t>
  </si>
  <si>
    <t>2024-06-12 11:54:56</t>
  </si>
  <si>
    <t>2024-06-12 12:24:57</t>
  </si>
  <si>
    <t>2024-06-12 12:36:48</t>
  </si>
  <si>
    <t>2024-06-12 13:27:01</t>
  </si>
  <si>
    <t>2024-06-12 16:42:50</t>
  </si>
  <si>
    <t>2024-06-12 13:04:02</t>
  </si>
  <si>
    <t>2024-06-12 13:45:00</t>
  </si>
  <si>
    <t>2024-06-13 10:24:28</t>
  </si>
  <si>
    <t>2024-06-13 12:20:10</t>
  </si>
  <si>
    <t>2024-06-13 11:47:27</t>
  </si>
  <si>
    <t>2024-06-13 12:27:05</t>
  </si>
  <si>
    <t>2024-06-13 17:39:11</t>
  </si>
  <si>
    <t>2024-06-14 11:29:28</t>
  </si>
  <si>
    <t>2024-06-14 12:50:44</t>
  </si>
  <si>
    <t>2024-06-14 14:34:21</t>
  </si>
  <si>
    <t>2024-06-14 13:57:09</t>
  </si>
  <si>
    <t>2024-06-14 16:38:20</t>
  </si>
  <si>
    <t>2024-06-14 18:51:36</t>
  </si>
  <si>
    <t>2024-06-15 11:59:18</t>
  </si>
  <si>
    <t>2024-06-15 12:07:47</t>
  </si>
  <si>
    <t>2024-06-15 14:22:14</t>
  </si>
  <si>
    <t>2024-06-17 10:46:14</t>
  </si>
  <si>
    <t>2024-06-17 11:24:54</t>
  </si>
  <si>
    <t>2024-06-17 11:32:45</t>
  </si>
  <si>
    <t>2024-06-17 10:52:09</t>
  </si>
  <si>
    <t>2024-06-17 11:44:29</t>
  </si>
  <si>
    <t>2024-06-17 12:31:53</t>
  </si>
  <si>
    <t>2024-06-17 13:07:16</t>
  </si>
  <si>
    <t>2024-06-17 13:36:28</t>
  </si>
  <si>
    <t>2024-06-17 13:43:22</t>
  </si>
  <si>
    <t>2024-06-17 13:56:49</t>
  </si>
  <si>
    <t>2024-06-17 16:50:37</t>
  </si>
  <si>
    <t>2024-06-17 14:25:32</t>
  </si>
  <si>
    <t>2024-06-17 15:43:59</t>
  </si>
  <si>
    <t>2024-06-18 10:34:38</t>
  </si>
  <si>
    <t>2024-06-18 12:35:34</t>
  </si>
  <si>
    <t>2024-06-18 12:46:14</t>
  </si>
  <si>
    <t>2024-06-18 13:19:56</t>
  </si>
  <si>
    <t>2024-06-18 13:23:55</t>
  </si>
  <si>
    <t>2024-06-18 13:46:08</t>
  </si>
  <si>
    <t>2024-06-18 17:15:33</t>
  </si>
  <si>
    <t>2024-06-18 15:13:49</t>
  </si>
  <si>
    <t>2024-06-18 15:19:13</t>
  </si>
  <si>
    <t>2024-06-19 11:15:26</t>
  </si>
  <si>
    <t>2024-06-19 13:03:02</t>
  </si>
  <si>
    <t>2024-06-19 12:03:29</t>
  </si>
  <si>
    <t>2024-06-19 13:35:14</t>
  </si>
  <si>
    <t>2024-06-19 15:50:56</t>
  </si>
  <si>
    <t>2024-06-19 16:03:59</t>
  </si>
  <si>
    <t>2024-06-19 17:58:17</t>
  </si>
  <si>
    <t>2024-06-19 16:52:20</t>
  </si>
  <si>
    <t>2024-06-19 17:00:43</t>
  </si>
  <si>
    <t>2024-06-20 10:18:14</t>
  </si>
  <si>
    <t>2024-06-20 13:23:03</t>
  </si>
  <si>
    <t>2024-06-20 13:29:21</t>
  </si>
  <si>
    <t>2024-06-20 15:32:59</t>
  </si>
  <si>
    <t>2024-06-20 18:51:55</t>
  </si>
  <si>
    <t>2024-06-20 18:55:46</t>
  </si>
  <si>
    <t>2024-06-21 10:25:56</t>
  </si>
  <si>
    <t>2024-06-21 11:52:15</t>
  </si>
  <si>
    <t>2024-06-21 12:43:38</t>
  </si>
  <si>
    <t>2024-06-21 13:57:40</t>
  </si>
  <si>
    <t>2024-06-21 15:27:48</t>
  </si>
  <si>
    <t>2024-06-21 15:28:41</t>
  </si>
  <si>
    <t>2024-06-21 15:31:57</t>
  </si>
  <si>
    <t>2024-06-21 15:32:56</t>
  </si>
  <si>
    <t>2024-06-21 16:39:43</t>
  </si>
  <si>
    <t>2024-06-21 15:54:18</t>
  </si>
  <si>
    <t>2024-06-21 16:26:47</t>
  </si>
  <si>
    <t>2024-06-21 16:40:02</t>
  </si>
  <si>
    <t>2024-06-21 17:20:07</t>
  </si>
  <si>
    <t>2024-06-22 12:49:01</t>
  </si>
  <si>
    <t>2024-06-22 13:57:30</t>
  </si>
  <si>
    <t>2024-06-22 12:53:04</t>
  </si>
  <si>
    <t>2024-06-22 13:18:25</t>
  </si>
  <si>
    <t>2024-06-22 14:15:07</t>
  </si>
  <si>
    <t>2024-06-22 14:29:25</t>
  </si>
  <si>
    <t>2024-06-24 12:25:35</t>
  </si>
  <si>
    <t>2024-06-24 12:54:47</t>
  </si>
  <si>
    <t>2024-06-24 12:56:42</t>
  </si>
  <si>
    <t>2024-06-24 13:00:39</t>
  </si>
  <si>
    <t>2024-06-24 15:10:09</t>
  </si>
  <si>
    <t>2024-06-24 12:27:02</t>
  </si>
  <si>
    <t>2024-06-24 13:34:53</t>
  </si>
  <si>
    <t>2024-06-24 15:29:21</t>
  </si>
  <si>
    <t>2024-06-24 15:35:26</t>
  </si>
  <si>
    <t>2024-06-24 15:50:42</t>
  </si>
  <si>
    <t>2024-06-24 17:22:31</t>
  </si>
  <si>
    <t>2024-06-24 17:29:48</t>
  </si>
  <si>
    <t>2024-06-25 10:38:07</t>
  </si>
  <si>
    <t>2024-06-25 11:25:25</t>
  </si>
  <si>
    <t>2024-06-25 12:36:19</t>
  </si>
  <si>
    <t>2024-06-25 11:20:06</t>
  </si>
  <si>
    <t>2024-06-25 11:24:35</t>
  </si>
  <si>
    <t>2024-06-25 13:23:55</t>
  </si>
  <si>
    <t>2024-06-25 13:31:22</t>
  </si>
  <si>
    <t>2024-06-25 13:34:58</t>
  </si>
  <si>
    <t>2024-06-25 14:58:18</t>
  </si>
  <si>
    <t>2024-06-25 14:18:39</t>
  </si>
  <si>
    <t>2024-06-25 14:54:37</t>
  </si>
  <si>
    <t>2024-06-25 14:58:50</t>
  </si>
  <si>
    <t>2024-06-25 15:16:53</t>
  </si>
  <si>
    <t>2024-06-25 15:36:53</t>
  </si>
  <si>
    <t>2024-06-25 17:14:35</t>
  </si>
  <si>
    <t>2024-06-25 18:24:47</t>
  </si>
  <si>
    <t>2024-06-26 10:36:05</t>
  </si>
  <si>
    <t>2024-06-26 12:33:57</t>
  </si>
  <si>
    <t>2024-06-26 10:36:31</t>
  </si>
  <si>
    <t>2024-06-26 11:14:31</t>
  </si>
  <si>
    <t>2024-06-26 13:16:32</t>
  </si>
  <si>
    <t>2024-06-26 13:22:45</t>
  </si>
  <si>
    <t>2024-06-26 14:04:37</t>
  </si>
  <si>
    <t>2024-06-26 14:50:44</t>
  </si>
  <si>
    <t>2024-06-26 14:56:08</t>
  </si>
  <si>
    <t>2024-06-26 15:00:24</t>
  </si>
  <si>
    <t>2024-06-26 15:17:25</t>
  </si>
  <si>
    <t>2024-06-26 14:23:21</t>
  </si>
  <si>
    <t>2024-06-26 14:32:05</t>
  </si>
  <si>
    <t>2024-06-26 15:13:22</t>
  </si>
  <si>
    <t>2024-06-26 15:39:53</t>
  </si>
  <si>
    <t>2024-06-26 17:21:52</t>
  </si>
  <si>
    <t>2024-06-26 17:41:41</t>
  </si>
  <si>
    <t>2024-06-27 10:19:58</t>
  </si>
  <si>
    <t>2024-06-27 11:40:13</t>
  </si>
  <si>
    <t>2024-06-27 12:48:37</t>
  </si>
  <si>
    <t>2024-06-27 15:40:00</t>
  </si>
  <si>
    <t>2024-06-27 17:23:02</t>
  </si>
  <si>
    <t>2024-06-27 11:31:25</t>
  </si>
  <si>
    <t>2024-06-27 11:38:32</t>
  </si>
  <si>
    <t>2024-06-27 15:05:09</t>
  </si>
  <si>
    <t>2024-06-27 15:39:14</t>
  </si>
  <si>
    <t>2024-06-27 16:56:38</t>
  </si>
  <si>
    <t>2024-06-27 15:46:54</t>
  </si>
  <si>
    <t>2024-06-27 18:05:07</t>
  </si>
  <si>
    <t>2024-06-27 18:10:53</t>
  </si>
  <si>
    <t>2024-06-28 11:34:20</t>
  </si>
  <si>
    <t>2024-06-28 12:22:07</t>
  </si>
  <si>
    <t>2024-06-28 12:33:15</t>
  </si>
  <si>
    <t>2024-06-28 15:45:11</t>
  </si>
  <si>
    <t>2024-06-28 13:19:13</t>
  </si>
  <si>
    <t>2024-06-28 16:51:57</t>
  </si>
  <si>
    <t>2024-06-28 16:54:37</t>
  </si>
  <si>
    <t>2024-06-28 13:22:19</t>
  </si>
  <si>
    <t>2024-06-28 16:17:32</t>
  </si>
  <si>
    <t>2024-06-28 17:07:44</t>
  </si>
  <si>
    <t>2024-06-29 11:16:52</t>
  </si>
  <si>
    <t>2024-06-29 14:45:45</t>
  </si>
  <si>
    <t>2024-06-29 14:41:31</t>
  </si>
  <si>
    <t>2024-06-29 15:40:43</t>
  </si>
  <si>
    <t>2024-06-29 15:42:59</t>
  </si>
  <si>
    <t>2024-07-01 10:37:25</t>
  </si>
  <si>
    <t>2024-07-01 10:39:51</t>
  </si>
  <si>
    <t>2024-07-01 10:47:07</t>
  </si>
  <si>
    <t>2024-07-01 11:04:06</t>
  </si>
  <si>
    <t>2024-07-01 11:19:17</t>
  </si>
  <si>
    <t>2024-07-01 12:19:52</t>
  </si>
  <si>
    <t>2024-07-01 13:29:03</t>
  </si>
  <si>
    <t>2024-07-01 13:41:38</t>
  </si>
  <si>
    <t>2024-07-01 14:30:51</t>
  </si>
  <si>
    <t>2024-07-01 14:45:27</t>
  </si>
  <si>
    <t>2024-07-01 15:21:13</t>
  </si>
  <si>
    <t>2024-07-01 15:56:33</t>
  </si>
  <si>
    <t>2024-07-01 16:12:01</t>
  </si>
  <si>
    <t>2024-07-01 16:35:32</t>
  </si>
  <si>
    <t>2024-07-01 16:36:02</t>
  </si>
  <si>
    <t>2024-07-01 17:20:43</t>
  </si>
  <si>
    <t>2024-07-01 14:39:54</t>
  </si>
  <si>
    <t>2024-07-01 15:37:45</t>
  </si>
  <si>
    <t>2024-07-01 16:00:07</t>
  </si>
  <si>
    <t>2024-07-01 18:30:04</t>
  </si>
  <si>
    <t>2024-07-02 13:01:23</t>
  </si>
  <si>
    <t>2024-07-02 13:41:25</t>
  </si>
  <si>
    <t>2024-07-02 14:10:35</t>
  </si>
  <si>
    <t>2024-07-02 14:44:48</t>
  </si>
  <si>
    <t>2024-07-02 18:41:11</t>
  </si>
  <si>
    <t>2024-07-02 13:46:21</t>
  </si>
  <si>
    <t>2024-07-02 15:01:08</t>
  </si>
  <si>
    <t>2024-07-02 15:00:28</t>
  </si>
  <si>
    <t>2024-07-02 15:45:54</t>
  </si>
  <si>
    <t>2024-07-03 11:28:19</t>
  </si>
  <si>
    <t>2024-07-03 13:48:23</t>
  </si>
  <si>
    <t>2024-07-03 14:05:08</t>
  </si>
  <si>
    <t>2024-07-03 11:16:15</t>
  </si>
  <si>
    <t>2024-07-03 12:22:03</t>
  </si>
  <si>
    <t>2024-07-03 13:10:49</t>
  </si>
  <si>
    <t>2024-07-03 11:52:21</t>
  </si>
  <si>
    <t>2024-07-03 13:01:01</t>
  </si>
  <si>
    <t>2024-07-03 13:19:30</t>
  </si>
  <si>
    <t>2024-07-03 14:08:43</t>
  </si>
  <si>
    <t>2024-07-03 14:55:03</t>
  </si>
  <si>
    <t>2024-07-03 13:48:35</t>
  </si>
  <si>
    <t>2024-07-03 15:50:24</t>
  </si>
  <si>
    <t>2024-07-03 17:50:34</t>
  </si>
  <si>
    <t>2024-07-03 17:55:01</t>
  </si>
  <si>
    <t>2024-07-03 18:04:40</t>
  </si>
  <si>
    <t>2024-07-03 16:06:03</t>
  </si>
  <si>
    <t>2024-07-03 17:13:23</t>
  </si>
  <si>
    <t>2024-07-03 17:20:00</t>
  </si>
  <si>
    <t>2024-07-04 11:01:39</t>
  </si>
  <si>
    <t>2024-07-04 12:12:21</t>
  </si>
  <si>
    <t>2024-07-04 11:55:37</t>
  </si>
  <si>
    <t>2024-07-04 13:10:18</t>
  </si>
  <si>
    <t>2024-07-04 13:24:30</t>
  </si>
  <si>
    <t>2024-07-04 16:22:03</t>
  </si>
  <si>
    <t>2024-07-05 11:41:27</t>
  </si>
  <si>
    <t>2024-07-05 12:40:23</t>
  </si>
  <si>
    <t>2024-07-05 12:45:47</t>
  </si>
  <si>
    <t>2024-07-05 15:21:02</t>
  </si>
  <si>
    <t>2024-07-05 15:39:48</t>
  </si>
  <si>
    <t>2024-07-05 13:11:50</t>
  </si>
  <si>
    <t>2024-07-05 16:21:31</t>
  </si>
  <si>
    <t>2024-07-05 17:23:48</t>
  </si>
  <si>
    <t>2024-07-05 17:32:29</t>
  </si>
  <si>
    <t>2024-07-06 11:03:54</t>
  </si>
  <si>
    <t>2024-07-06 11:05:14</t>
  </si>
  <si>
    <t>2024-07-06 13:03:42</t>
  </si>
  <si>
    <t>2024-07-06 13:20:16</t>
  </si>
  <si>
    <t>2024-07-06 13:35:21</t>
  </si>
  <si>
    <t>2024-07-06 14:34:58</t>
  </si>
  <si>
    <t>2024-07-06 15:00:45</t>
  </si>
  <si>
    <t>2024-07-06 15:09:41</t>
  </si>
  <si>
    <t>2024-07-06 16:19:25</t>
  </si>
  <si>
    <t>2024-07-06 16:24:43</t>
  </si>
  <si>
    <t>2024-07-06 16:41:49</t>
  </si>
  <si>
    <t>2024-07-06 17:00:25</t>
  </si>
  <si>
    <t>2024-07-06 12:22:31</t>
  </si>
  <si>
    <t>2024-07-06 12:44:53</t>
  </si>
  <si>
    <t>2024-07-06 12:53:41</t>
  </si>
  <si>
    <t>2024-07-06 13:59:27</t>
  </si>
  <si>
    <t>2024-07-06 17:54:02</t>
  </si>
  <si>
    <t>2024-07-08 11:06:19</t>
  </si>
  <si>
    <t>2024-07-08 11:27:56</t>
  </si>
  <si>
    <t>2024-07-08 12:25:43</t>
  </si>
  <si>
    <t>2024-07-08 14:03:56</t>
  </si>
  <si>
    <t>2024-07-08 15:50:42</t>
  </si>
  <si>
    <t>2024-07-08 16:02:07</t>
  </si>
  <si>
    <t>2024-07-08 16:55:33</t>
  </si>
  <si>
    <t>2024-07-08 10:30:42</t>
  </si>
  <si>
    <t>2024-07-08 11:35:51</t>
  </si>
  <si>
    <t>2024-07-08 13:02:36</t>
  </si>
  <si>
    <t>2024-07-08 13:30:42</t>
  </si>
  <si>
    <t>2024-07-08 13:39:02</t>
  </si>
  <si>
    <t>2024-07-08 16:19:23</t>
  </si>
  <si>
    <t>2024-07-08 17:45:30</t>
  </si>
  <si>
    <t>2024-07-08 17:47:54</t>
  </si>
  <si>
    <t>2024-07-09 11:01:11</t>
  </si>
  <si>
    <t>2024-07-09 11:54:41</t>
  </si>
  <si>
    <t>2024-07-09 12:11:42</t>
  </si>
  <si>
    <t>2024-07-09 13:10:28</t>
  </si>
  <si>
    <t>2024-07-09 11:47:35</t>
  </si>
  <si>
    <t>2024-07-09 11:47:43</t>
  </si>
  <si>
    <t>2024-07-09 12:56:54</t>
  </si>
  <si>
    <t>2024-07-09 15:05:26</t>
  </si>
  <si>
    <t>2024-07-09 15:38:06</t>
  </si>
  <si>
    <t>2024-07-09 16:45:21</t>
  </si>
  <si>
    <t>2024-07-09 16:58:44</t>
  </si>
  <si>
    <t>2024-07-09 17:31:30</t>
  </si>
  <si>
    <t>2024-07-09 18:13:59</t>
  </si>
  <si>
    <t>2024-07-09 18:49:55</t>
  </si>
  <si>
    <t>2024-07-09 13:56:39</t>
  </si>
  <si>
    <t>2024-07-09 14:08:26</t>
  </si>
  <si>
    <t>2024-07-09 15:18:06</t>
  </si>
  <si>
    <t>2024-07-09 15:31:40</t>
  </si>
  <si>
    <t>2024-07-09 18:01:45</t>
  </si>
  <si>
    <t>2024-07-09 15:26:42</t>
  </si>
  <si>
    <t>2024-07-09 15:58:33</t>
  </si>
  <si>
    <t>2024-07-10 10:42:32</t>
  </si>
  <si>
    <t>2024-07-10 10:47:49</t>
  </si>
  <si>
    <t>2024-07-10 12:45:10</t>
  </si>
  <si>
    <t>2024-07-10 16:50:57</t>
  </si>
  <si>
    <t>2024-07-10 11:59:51</t>
  </si>
  <si>
    <t>2024-07-10 12:43:32</t>
  </si>
  <si>
    <t>2024-07-10 13:21:16</t>
  </si>
  <si>
    <t>2024-07-10 17:25:08</t>
  </si>
  <si>
    <t>2024-07-10 18:55:00</t>
  </si>
  <si>
    <t>2024-07-10 12:37:26</t>
  </si>
  <si>
    <t>2024-07-10 14:31:37</t>
  </si>
  <si>
    <t>2024-07-10 14:55:45</t>
  </si>
  <si>
    <t>2024-07-10 14:26:48</t>
  </si>
  <si>
    <t>2024-07-11 10:26:18</t>
  </si>
  <si>
    <t>2024-07-11 13:29:35</t>
  </si>
  <si>
    <t>2024-07-11 14:06:42</t>
  </si>
  <si>
    <t>2024-07-11 12:02:33</t>
  </si>
  <si>
    <t>2024-07-11 13:34:18</t>
  </si>
  <si>
    <t>2024-07-11 13:37:38</t>
  </si>
  <si>
    <t>2024-07-11 14:00:58</t>
  </si>
  <si>
    <t>2024-07-11 14:16:25</t>
  </si>
  <si>
    <t>2024-07-11 14:44:59</t>
  </si>
  <si>
    <t>2024-07-11 14:46:06</t>
  </si>
  <si>
    <t>2024-07-11 16:13:41</t>
  </si>
  <si>
    <t>2024-07-11 18:19:14</t>
  </si>
  <si>
    <t>2024-07-11 18:22:39</t>
  </si>
  <si>
    <t>2024-07-11 18:33:28</t>
  </si>
  <si>
    <t>2024-07-11 18:51:33</t>
  </si>
  <si>
    <t>2024-07-11 12:09:11</t>
  </si>
  <si>
    <t>2024-07-11 16:30:11</t>
  </si>
  <si>
    <t>2024-07-11 16:39:45</t>
  </si>
  <si>
    <t>2024-07-11 12:28:23</t>
  </si>
  <si>
    <t>2024-07-11 13:44:19</t>
  </si>
  <si>
    <t>2024-07-11 13:57:19</t>
  </si>
  <si>
    <t>2024-07-11 14:40:02</t>
  </si>
  <si>
    <t>2024-07-11 14:43:16</t>
  </si>
  <si>
    <t>2024-07-11 15:58:05</t>
  </si>
  <si>
    <t>2024-07-11 16:24:39</t>
  </si>
  <si>
    <t>2024-07-11 16:29:35</t>
  </si>
  <si>
    <t>2024-07-11 17:37:59</t>
  </si>
  <si>
    <t>2024-07-12 10:58:44</t>
  </si>
  <si>
    <t>2024-07-12 13:52:31</t>
  </si>
  <si>
    <t>2024-07-12 14:01:37</t>
  </si>
  <si>
    <t>2024-07-12 12:16:41</t>
  </si>
  <si>
    <t>2024-07-12 12:53:14</t>
  </si>
  <si>
    <t>2024-07-12 13:42:34</t>
  </si>
  <si>
    <t>2024-07-12 14:34:37</t>
  </si>
  <si>
    <t>2024-07-12 12:44:32</t>
  </si>
  <si>
    <t>2024-07-12 13:47:58</t>
  </si>
  <si>
    <t>2024-07-12 14:08:23</t>
  </si>
  <si>
    <t>2024-07-12 12:47:21</t>
  </si>
  <si>
    <t>2024-07-12 13:23:19</t>
  </si>
  <si>
    <t>2024-07-12 15:20:24</t>
  </si>
  <si>
    <t>2024-07-12 16:39:57</t>
  </si>
  <si>
    <t>2024-07-12 17:22:29</t>
  </si>
  <si>
    <t>2024-07-12 16:06:46</t>
  </si>
  <si>
    <t>2024-07-12 16:48:48</t>
  </si>
  <si>
    <t>2024-07-13 11:18:17</t>
  </si>
  <si>
    <t>2024-07-13 13:23:53</t>
  </si>
  <si>
    <t>2024-07-13 13:32:13</t>
  </si>
  <si>
    <t>2024-07-13 13:36:48</t>
  </si>
  <si>
    <t>2024-07-13 13:40:41</t>
  </si>
  <si>
    <t>2024-07-15 10:42:12</t>
  </si>
  <si>
    <t>2024-07-15 10:50:05</t>
  </si>
  <si>
    <t>2024-07-15 11:00:32</t>
  </si>
  <si>
    <t>2024-07-15 11:15:34</t>
  </si>
  <si>
    <t>2024-07-15 12:01:11</t>
  </si>
  <si>
    <t>2024-07-15 12:30:49</t>
  </si>
  <si>
    <t>2024-07-15 12:37:29</t>
  </si>
  <si>
    <t>2024-07-15 13:16:31</t>
  </si>
  <si>
    <t>2024-07-15 13:27:48</t>
  </si>
  <si>
    <t>2024-07-15 13:49:58</t>
  </si>
  <si>
    <t>2024-07-15 13:55:31</t>
  </si>
  <si>
    <t>2024-07-15 14:29:19</t>
  </si>
  <si>
    <t>2024-07-15 11:46:09</t>
  </si>
  <si>
    <t>2024-07-15 15:34:15</t>
  </si>
  <si>
    <t>2024-07-15 15:35:45</t>
  </si>
  <si>
    <t>2024-07-15 16:02:28</t>
  </si>
  <si>
    <t>2024-07-15 16:16:37</t>
  </si>
  <si>
    <t>2024-07-15 17:28:42</t>
  </si>
  <si>
    <t>2024-07-16 10:16:59</t>
  </si>
  <si>
    <t>2024-07-16 11:25:47</t>
  </si>
  <si>
    <t>2024-07-16 11:34:31</t>
  </si>
  <si>
    <t>2024-07-16 13:01:35</t>
  </si>
  <si>
    <t>2024-07-16 10:20:36</t>
  </si>
  <si>
    <t>2024-07-16 10:46:57</t>
  </si>
  <si>
    <t>2024-07-16 13:44:23</t>
  </si>
  <si>
    <t>2024-07-16 13:59:15</t>
  </si>
  <si>
    <t>2024-07-16 15:43:30</t>
  </si>
  <si>
    <t>2024-07-16 16:33:09</t>
  </si>
  <si>
    <t>2024-07-16 17:59:44</t>
  </si>
  <si>
    <t>2024-07-16 14:56:01</t>
  </si>
  <si>
    <t>2024-07-16 14:57:32</t>
  </si>
  <si>
    <t>2024-07-16 17:57:44</t>
  </si>
  <si>
    <t>2024-07-17 10:21:52</t>
  </si>
  <si>
    <t>2024-07-17 10:25:43</t>
  </si>
  <si>
    <t>2024-07-17 12:09:19</t>
  </si>
  <si>
    <t>2024-07-17 12:44:09</t>
  </si>
  <si>
    <t>2024-07-17 14:10:31</t>
  </si>
  <si>
    <t>2024-07-17 13:00:07</t>
  </si>
  <si>
    <t>2024-07-17 13:15:46</t>
  </si>
  <si>
    <t>2024-07-17 13:43:08</t>
  </si>
  <si>
    <t>2024-07-17 13:47:54</t>
  </si>
  <si>
    <t>2024-07-17 14:02:00</t>
  </si>
  <si>
    <t>2024-07-17 15:47:56</t>
  </si>
  <si>
    <t>2024-07-17 14:32:10</t>
  </si>
  <si>
    <t>2024-07-17 15:42:24</t>
  </si>
  <si>
    <t>2024-07-17 17:14:38</t>
  </si>
  <si>
    <t>2024-07-17 14:51:29</t>
  </si>
  <si>
    <t>2024-07-17 14:59:31</t>
  </si>
  <si>
    <t>2024-07-18 12:01:55</t>
  </si>
  <si>
    <t>2024-07-18 14:05:00</t>
  </si>
  <si>
    <t>2024-07-18 15:22:41</t>
  </si>
  <si>
    <t>2024-07-18 17:19:44</t>
  </si>
  <si>
    <t>2024-07-18 18:26:01</t>
  </si>
  <si>
    <t>2024-07-19 11:09:51</t>
  </si>
  <si>
    <t>2024-07-19 11:15:02</t>
  </si>
  <si>
    <t>2024-07-19 11:22:26</t>
  </si>
  <si>
    <t>2024-07-19 12:37:31</t>
  </si>
  <si>
    <t>2024-07-19 13:01:30</t>
  </si>
  <si>
    <t>2024-07-19 12:09:38</t>
  </si>
  <si>
    <t>2024-07-19 12:45:38</t>
  </si>
  <si>
    <t>2024-07-19 12:58:24</t>
  </si>
  <si>
    <t>2024-07-19 13:34:52</t>
  </si>
  <si>
    <t>2024-07-19 13:40:52</t>
  </si>
  <si>
    <t>2024-07-19 14:41:56</t>
  </si>
  <si>
    <t>2024-07-19 15:17:41</t>
  </si>
  <si>
    <t>2024-07-19 17:44:12</t>
  </si>
  <si>
    <t>2024-07-19 18:25:24</t>
  </si>
  <si>
    <t>2024-07-19 16:37:09</t>
  </si>
  <si>
    <t>2024-07-20 16:26:24</t>
  </si>
  <si>
    <t>2024-07-20 17:20:20</t>
  </si>
  <si>
    <t>2024-07-22 10:04:34</t>
  </si>
  <si>
    <t>2024-07-22 10:45:24</t>
  </si>
  <si>
    <t>2024-07-22 11:03:52</t>
  </si>
  <si>
    <t>2024-07-22 11:06:38</t>
  </si>
  <si>
    <t>2024-07-22 11:09:56</t>
  </si>
  <si>
    <t>2024-07-22 11:14:55</t>
  </si>
  <si>
    <t>2024-07-22 11:35:51</t>
  </si>
  <si>
    <t>2024-07-22 13:31:34</t>
  </si>
  <si>
    <t>2024-07-22 13:35:21</t>
  </si>
  <si>
    <t>2024-07-22 14:35:09</t>
  </si>
  <si>
    <t>2024-07-22 15:24:22</t>
  </si>
  <si>
    <t>2024-07-22 16:44:39</t>
  </si>
  <si>
    <t>2024-07-22 12:22:02</t>
  </si>
  <si>
    <t>2024-07-22 12:36:03</t>
  </si>
  <si>
    <t>2024-07-22 12:37:21</t>
  </si>
  <si>
    <t>2024-07-22 12:54:33</t>
  </si>
  <si>
    <t>2024-07-22 13:40:26</t>
  </si>
  <si>
    <t>2024-07-22 14:48:34</t>
  </si>
  <si>
    <t>2024-07-22 15:37:37</t>
  </si>
  <si>
    <t>2024-07-22 15:38:56</t>
  </si>
  <si>
    <t>2024-07-22 16:57:11</t>
  </si>
  <si>
    <t>2024-07-22 18:21:31</t>
  </si>
  <si>
    <t>2024-07-23 10:49:16</t>
  </si>
  <si>
    <t>2024-07-23 11:03:25</t>
  </si>
  <si>
    <t>2024-07-23 11:04:18</t>
  </si>
  <si>
    <t>2024-07-23 14:26:11</t>
  </si>
  <si>
    <t>2024-07-23 11:42:43</t>
  </si>
  <si>
    <t>2024-07-23 15:10:47</t>
  </si>
  <si>
    <t>2024-07-23 15:38:03</t>
  </si>
  <si>
    <t>2024-07-23 18:08:37</t>
  </si>
  <si>
    <t>2024-07-23 18:10:21</t>
  </si>
  <si>
    <t>2024-07-24 10:34:44</t>
  </si>
  <si>
    <t>2024-07-24 11:23:56</t>
  </si>
  <si>
    <t>2024-07-24 14:33:18</t>
  </si>
  <si>
    <t>2024-07-24 14:33:55</t>
  </si>
  <si>
    <t>2024-07-24 18:57:07</t>
  </si>
  <si>
    <t>2024-07-24 11:56:06</t>
  </si>
  <si>
    <t>2024-07-24 12:55:29</t>
  </si>
  <si>
    <t>2024-07-24 14:37:53</t>
  </si>
  <si>
    <t>2024-07-24 16:16:36</t>
  </si>
  <si>
    <t>2024-07-24 16:58:06</t>
  </si>
  <si>
    <t>2024-07-24 17:43:07</t>
  </si>
  <si>
    <t>2024-07-24 17:43:53</t>
  </si>
  <si>
    <t>2024-07-25 10:00:52</t>
  </si>
  <si>
    <t>2024-07-25 10:54:36</t>
  </si>
  <si>
    <t>2024-07-25 11:01:22</t>
  </si>
  <si>
    <t>2024-07-25 11:13:54</t>
  </si>
  <si>
    <t>2024-07-25 12:49:55</t>
  </si>
  <si>
    <t>2024-07-25 14:02:41</t>
  </si>
  <si>
    <t>2024-07-25 14:09:24</t>
  </si>
  <si>
    <t>2024-07-25 15:04:10</t>
  </si>
  <si>
    <t>2024-07-25 15:40:06</t>
  </si>
  <si>
    <t>2024-07-25 16:54:25</t>
  </si>
  <si>
    <t>2024-07-25 18:14:33</t>
  </si>
  <si>
    <t>2024-07-26 12:39:07</t>
  </si>
  <si>
    <t>2024-07-25 11:44:14</t>
  </si>
  <si>
    <t>2024-07-25 11:56:20</t>
  </si>
  <si>
    <t>2024-07-25 11:58:35</t>
  </si>
  <si>
    <t>2024-07-25 13:35:08</t>
  </si>
  <si>
    <t>2024-07-25 15:55:44</t>
  </si>
  <si>
    <t>2024-07-25 18:04:55</t>
  </si>
  <si>
    <t>2024-07-25 18:54:23</t>
  </si>
  <si>
    <t>2024-07-26 11:31:04</t>
  </si>
  <si>
    <t>2024-07-26 12:16:53</t>
  </si>
  <si>
    <t>2024-07-26 14:42:01</t>
  </si>
  <si>
    <t>2024-07-26 14:52:32</t>
  </si>
  <si>
    <t>2024-07-26 15:15:02</t>
  </si>
  <si>
    <t>2024-07-26 17:21:32</t>
  </si>
  <si>
    <t>2024-07-27 13:49:25</t>
  </si>
  <si>
    <t>2024-07-27 14:19:59</t>
  </si>
  <si>
    <t>2024-07-27 15:23:12</t>
  </si>
  <si>
    <t>2024-07-27 15:31:23</t>
  </si>
  <si>
    <t>2024-07-27 14:06:58</t>
  </si>
  <si>
    <t>2024-07-27 17:44:51</t>
  </si>
  <si>
    <t>2024-07-27 18:08:35</t>
  </si>
  <si>
    <t>2024-07-29 10:17:52</t>
  </si>
  <si>
    <t>2024-07-29 10:28:02</t>
  </si>
  <si>
    <t>2024-07-29 11:19:16</t>
  </si>
  <si>
    <t>2024-07-29 11:27:43</t>
  </si>
  <si>
    <t>2024-07-29 11:35:49</t>
  </si>
  <si>
    <t>2024-07-29 11:57:02</t>
  </si>
  <si>
    <t>2024-07-29 11:59:37</t>
  </si>
  <si>
    <t>2024-07-29 12:24:49</t>
  </si>
  <si>
    <t>2024-07-29 12:52:55</t>
  </si>
  <si>
    <t>2024-07-29 14:47:15</t>
  </si>
  <si>
    <t>2024-07-29 14:58:33</t>
  </si>
  <si>
    <t>2024-07-29 15:29:04</t>
  </si>
  <si>
    <t>2024-07-29 15:31:31</t>
  </si>
  <si>
    <t>2024-07-29 15:39:17</t>
  </si>
  <si>
    <t>2024-07-29 15:44:53</t>
  </si>
  <si>
    <t>2024-07-29 17:00:26</t>
  </si>
  <si>
    <t>2024-07-29 14:37:47</t>
  </si>
  <si>
    <t>2024-07-29 15:17:06</t>
  </si>
  <si>
    <t>2024-07-29 15:55:42</t>
  </si>
  <si>
    <t>2024-07-29 16:06:12</t>
  </si>
  <si>
    <t>2024-07-29 18:01:28</t>
  </si>
  <si>
    <t>2024-07-29 18:21:35</t>
  </si>
  <si>
    <t>2024-07-30 11:44:51</t>
  </si>
  <si>
    <t>2024-07-30 12:16:30</t>
  </si>
  <si>
    <t>2024-07-30 13:10:29</t>
  </si>
  <si>
    <t>2024-07-30 14:35:03</t>
  </si>
  <si>
    <t>2024-07-30 17:49:48</t>
  </si>
  <si>
    <t>2024-07-30 18:07:01</t>
  </si>
  <si>
    <t>2024-07-30 10:57:08</t>
  </si>
  <si>
    <t>2024-07-30 12:41:30</t>
  </si>
  <si>
    <t>2024-07-30 13:13:37</t>
  </si>
  <si>
    <t>2024-07-30 13:36:16</t>
  </si>
  <si>
    <t>2024-07-30 14:11:01</t>
  </si>
  <si>
    <t>2024-07-31 11:21:19</t>
  </si>
  <si>
    <t>2024-07-31 11:29:52</t>
  </si>
  <si>
    <t>2024-07-31 10:41:42</t>
  </si>
  <si>
    <t>2024-07-31 11:01:44</t>
  </si>
  <si>
    <t>2024-07-31 11:47:05</t>
  </si>
  <si>
    <t>2024-07-31 12:00:12</t>
  </si>
  <si>
    <t>2024-07-31 12:09:57</t>
  </si>
  <si>
    <t>2024-07-31 12:34:12</t>
  </si>
  <si>
    <t>2024-07-31 15:35:02</t>
  </si>
  <si>
    <t>2024-07-31 16:11:55</t>
  </si>
  <si>
    <t>2024-07-31 17:03:22</t>
  </si>
  <si>
    <t>2024-07-31 17:52:13</t>
  </si>
  <si>
    <t>2024-07-31 18:19:54</t>
  </si>
  <si>
    <t>2024-08-01 16:46:08</t>
  </si>
  <si>
    <t>2024-08-01 17:06:15</t>
  </si>
  <si>
    <t>2024-08-01 10:57:03</t>
  </si>
  <si>
    <t>2024-08-01 12:07:22</t>
  </si>
  <si>
    <t>2024-08-01 14:33:43</t>
  </si>
  <si>
    <t>2024-08-01 17:50:41</t>
  </si>
  <si>
    <t>2024-08-02 09:49:40</t>
  </si>
  <si>
    <t>2024-08-02 10:54:03</t>
  </si>
  <si>
    <t>2024-08-02 11:00:48</t>
  </si>
  <si>
    <t>2024-08-02 12:30:47</t>
  </si>
  <si>
    <t>2024-08-02 13:03:28</t>
  </si>
  <si>
    <t>2024-08-02 13:05:41</t>
  </si>
  <si>
    <t>2024-08-02 13:53:35</t>
  </si>
  <si>
    <t>2024-08-02 13:55:16</t>
  </si>
  <si>
    <t>2024-08-02 14:21:01</t>
  </si>
  <si>
    <t>2024-08-02 16:17:20</t>
  </si>
  <si>
    <t>2024-08-02 15:19:28</t>
  </si>
  <si>
    <t>2024-08-02 14:24:06</t>
  </si>
  <si>
    <t>2024-08-02 15:22:00</t>
  </si>
  <si>
    <t>2024-08-03 11:41:16</t>
  </si>
  <si>
    <t>2024-08-03 11:44:04</t>
  </si>
  <si>
    <t>2024-08-03 11:45:35</t>
  </si>
  <si>
    <t>2024-08-03 12:28:01</t>
  </si>
  <si>
    <t>2024-08-03 12:56:14</t>
  </si>
  <si>
    <t>2024-08-03 15:33:14</t>
  </si>
  <si>
    <t>2024-08-03 15:34:02</t>
  </si>
  <si>
    <t>2024-08-03 16:21:56</t>
  </si>
  <si>
    <t>2024-08-03 13:58:12</t>
  </si>
  <si>
    <t>2024-08-03 14:20:49</t>
  </si>
  <si>
    <t>2024-08-03 14:28:32</t>
  </si>
  <si>
    <t>2024-08-03 15:39:48</t>
  </si>
  <si>
    <t>2024-08-05 10:45:37</t>
  </si>
  <si>
    <t>2024-08-05 10:47:23</t>
  </si>
  <si>
    <t>2024-08-05 11:11:23</t>
  </si>
  <si>
    <t>2024-08-05 12:55:47</t>
  </si>
  <si>
    <t>2024-08-05 13:13:05</t>
  </si>
  <si>
    <t>2024-08-05 13:14:34</t>
  </si>
  <si>
    <t>2024-08-05 15:10:03</t>
  </si>
  <si>
    <t>2024-08-05 16:48:29</t>
  </si>
  <si>
    <t>2024-08-05 18:44:39</t>
  </si>
  <si>
    <t>2024-08-05 18:56:30</t>
  </si>
  <si>
    <t>2024-08-06 11:01:39</t>
  </si>
  <si>
    <t>2024-08-06 11:02:52</t>
  </si>
  <si>
    <t>2024-08-06 11:17:53</t>
  </si>
  <si>
    <t>2024-08-06 12:06:11</t>
  </si>
  <si>
    <t>2024-08-06 13:26:38</t>
  </si>
  <si>
    <t>2024-08-07 12:35:38</t>
  </si>
  <si>
    <t>2024-08-07 09:55:52</t>
  </si>
  <si>
    <t>2024-08-07 15:18:04</t>
  </si>
  <si>
    <t>2024-08-07 14:09:37</t>
  </si>
  <si>
    <t>2024-08-07 14:38:41</t>
  </si>
  <si>
    <t>2024-08-07 14:53:49</t>
  </si>
  <si>
    <t>2024-08-08 11:21:42</t>
  </si>
  <si>
    <t>2024-08-08 12:44:40</t>
  </si>
  <si>
    <t>2024-08-08 14:20:09</t>
  </si>
  <si>
    <t>2024-08-08 16:01:35</t>
  </si>
  <si>
    <t>2024-08-08 17:19:22</t>
  </si>
  <si>
    <t>2024-08-08 17:23:52</t>
  </si>
  <si>
    <t>2024-08-09 10:21:12</t>
  </si>
  <si>
    <t>2024-08-09 11:04:14</t>
  </si>
  <si>
    <t>2024-08-09 13:20:18</t>
  </si>
  <si>
    <t>2024-08-09 13:35:32</t>
  </si>
  <si>
    <t>2024-08-09 15:42:33</t>
  </si>
  <si>
    <t>2024-08-09 15:48:22</t>
  </si>
  <si>
    <t>2024-08-09 16:36:37</t>
  </si>
  <si>
    <t>2024-08-09 16:51:24</t>
  </si>
  <si>
    <t>2024-08-09 11:11:03</t>
  </si>
  <si>
    <t>2024-08-09 12:28:23</t>
  </si>
  <si>
    <t>2024-08-09 12:33:49</t>
  </si>
  <si>
    <t>2024-08-09 13:43:17</t>
  </si>
  <si>
    <t>2024-08-09 14:40:12</t>
  </si>
  <si>
    <t>2024-08-09 11:31:02</t>
  </si>
  <si>
    <t>2024-08-09 13:24:15</t>
  </si>
  <si>
    <t>2024-08-09 14:34:51</t>
  </si>
  <si>
    <t>2024-08-09 14:15:10</t>
  </si>
  <si>
    <t>2024-08-10 13:19:54</t>
  </si>
  <si>
    <t>2024-08-10 13:55:48</t>
  </si>
  <si>
    <t>2024-08-10 14:36:28</t>
  </si>
  <si>
    <t>2024-08-10 12:28:45</t>
  </si>
  <si>
    <t>2024-08-10 14:02:53</t>
  </si>
  <si>
    <t>2024-08-10 14:06:40</t>
  </si>
  <si>
    <t>2024-08-10 16:12:33</t>
  </si>
  <si>
    <t>2024-08-12 10:25:26</t>
  </si>
  <si>
    <t>2024-08-12 10:30:03</t>
  </si>
  <si>
    <t>2024-08-12 10:39:23</t>
  </si>
  <si>
    <t>2024-08-12 10:57:06</t>
  </si>
  <si>
    <t>2024-08-12 13:17:17</t>
  </si>
  <si>
    <t>2024-08-12 13:25:18</t>
  </si>
  <si>
    <t>2024-08-12 13:40:01</t>
  </si>
  <si>
    <t>2024-08-12 13:50:11</t>
  </si>
  <si>
    <t>2024-08-12 14:09:30</t>
  </si>
  <si>
    <t>2024-08-12 15:59:02</t>
  </si>
  <si>
    <t>2024-08-12 16:24:40</t>
  </si>
  <si>
    <t>2024-08-12 17:58:29</t>
  </si>
  <si>
    <t>2024-08-12 11:26:31</t>
  </si>
  <si>
    <t>2024-08-12 11:29:22</t>
  </si>
  <si>
    <t>2024-08-12 11:43:14</t>
  </si>
  <si>
    <t>2024-08-12 15:07:31</t>
  </si>
  <si>
    <t>2024-08-12 15:31:39</t>
  </si>
  <si>
    <t>2024-08-13 10:20:41</t>
  </si>
  <si>
    <t>2024-08-13 11:50:15</t>
  </si>
  <si>
    <t>2024-08-13 12:04:48</t>
  </si>
  <si>
    <t>2024-08-13 11:01:33</t>
  </si>
  <si>
    <t>2024-08-13 11:35:04</t>
  </si>
  <si>
    <t>2024-08-13 15:22:21</t>
  </si>
  <si>
    <t>2024-08-13 16:45:14</t>
  </si>
  <si>
    <t>2024-08-13 17:06:07</t>
  </si>
  <si>
    <t>2024-08-13 14:12:13</t>
  </si>
  <si>
    <t>2024-08-13 14:20:54</t>
  </si>
  <si>
    <t>2024-08-13 14:29:35</t>
  </si>
  <si>
    <t>2024-08-13 15:32:57</t>
  </si>
  <si>
    <t>2024-08-13 16:15:21</t>
  </si>
  <si>
    <t>2024-08-13 18:23:56</t>
  </si>
  <si>
    <t>2024-08-14 11:05:50</t>
  </si>
  <si>
    <t>2024-08-14 11:12:44</t>
  </si>
  <si>
    <t>2024-08-14 11:20:29</t>
  </si>
  <si>
    <t>2024-08-14 14:22:06</t>
  </si>
  <si>
    <t>2024-08-14 14:45:45</t>
  </si>
  <si>
    <t>2024-08-14 17:22:48</t>
  </si>
  <si>
    <t>2024-08-14 17:27:36</t>
  </si>
  <si>
    <t>2024-08-14 18:14:07</t>
  </si>
  <si>
    <t>2024-08-14 11:03:20</t>
  </si>
  <si>
    <t>2024-08-14 13:27:04</t>
  </si>
  <si>
    <t>2024-08-14 13:52:17</t>
  </si>
  <si>
    <t>2024-08-14 14:26:02</t>
  </si>
  <si>
    <t>2024-08-14 15:21:26</t>
  </si>
  <si>
    <t>2024-08-14 16:05:58</t>
  </si>
  <si>
    <t>2024-08-14 12:44:14</t>
  </si>
  <si>
    <t>2024-08-15 11:16:12</t>
  </si>
  <si>
    <t>2024-08-15 12:12:03</t>
  </si>
  <si>
    <t>2024-08-15 14:28:18</t>
  </si>
  <si>
    <t>2024-08-15 11:18:09</t>
  </si>
  <si>
    <t>2024-08-15 13:33:02</t>
  </si>
  <si>
    <t>2024-08-15 14:44:47</t>
  </si>
  <si>
    <t>2024-08-15 15:03:23</t>
  </si>
  <si>
    <t>2024-08-15 15:17:20</t>
  </si>
  <si>
    <t>2024-08-15 17:30:10</t>
  </si>
  <si>
    <t>2024-08-16 10:08:33</t>
  </si>
  <si>
    <t>2024-08-16 10:28:53</t>
  </si>
  <si>
    <t>2024-08-16 12:20:28</t>
  </si>
  <si>
    <t>2024-08-16 13:57:17</t>
  </si>
  <si>
    <t>2024-08-16 16:24:33</t>
  </si>
  <si>
    <t>2024-08-16 17:24:06</t>
  </si>
  <si>
    <t>2024-08-16 10:44:06</t>
  </si>
  <si>
    <t>2024-08-16 10:45:09</t>
  </si>
  <si>
    <t>2024-08-16 11:04:49</t>
  </si>
  <si>
    <t>2024-08-16 11:25:06</t>
  </si>
  <si>
    <t>2024-08-16 11:40:27</t>
  </si>
  <si>
    <t>2024-08-16 11:52:23</t>
  </si>
  <si>
    <t>2024-08-16 12:13:29</t>
  </si>
  <si>
    <t>2024-08-16 14:10:57</t>
  </si>
  <si>
    <t>2024-08-16 17:08:37</t>
  </si>
  <si>
    <t>2024-08-17 11:01:17</t>
  </si>
  <si>
    <t>2024-08-17 12:25:29</t>
  </si>
  <si>
    <t>2024-08-17 12:32:39</t>
  </si>
  <si>
    <t>2024-08-17 12:51:47</t>
  </si>
  <si>
    <t>2024-08-17 14:51:40</t>
  </si>
  <si>
    <t>2024-08-17 15:26:03</t>
  </si>
  <si>
    <t>2024-08-17 16:33:48</t>
  </si>
  <si>
    <t>2024-08-17 16:40:04</t>
  </si>
  <si>
    <t>2024-08-17 16:45:31</t>
  </si>
  <si>
    <t>2024-08-17 16:59:46</t>
  </si>
  <si>
    <t>2024-08-19 09:52:46</t>
  </si>
  <si>
    <t>2024-08-19 13:11:13</t>
  </si>
  <si>
    <t>2024-08-19 13:49:36</t>
  </si>
  <si>
    <t>2024-08-19 11:33:00</t>
  </si>
  <si>
    <t>2024-08-19 14:59:20</t>
  </si>
  <si>
    <t>2024-08-19 15:40:17</t>
  </si>
  <si>
    <t>2024-08-20 13:42:23</t>
  </si>
  <si>
    <t>2024-08-20 14:14:24</t>
  </si>
  <si>
    <t>2024-08-20 10:44:17</t>
  </si>
  <si>
    <t>2024-08-20 11:10:34</t>
  </si>
  <si>
    <t>2024-08-20 11:11:12</t>
  </si>
  <si>
    <t>2024-08-20 14:00:38</t>
  </si>
  <si>
    <t>2024-08-20 14:23:27</t>
  </si>
  <si>
    <t>2024-08-20 14:09:55</t>
  </si>
  <si>
    <t>2024-08-20 14:44:53</t>
  </si>
  <si>
    <t>2024-08-20 18:02:20</t>
  </si>
  <si>
    <t>2024-08-20 15:26:17</t>
  </si>
  <si>
    <t>2024-08-20 16:09:18</t>
  </si>
  <si>
    <t>2024-08-20 16:58:01</t>
  </si>
  <si>
    <t>2024-08-20 17:00:34</t>
  </si>
  <si>
    <t>2024-08-21 10:30:49</t>
  </si>
  <si>
    <t>2024-08-21 11:07:37</t>
  </si>
  <si>
    <t>2024-08-21 10:57:19</t>
  </si>
  <si>
    <t>2024-08-21 12:44:06</t>
  </si>
  <si>
    <t>2024-08-21 16:20:59</t>
  </si>
  <si>
    <t>2024-08-21 16:28:38</t>
  </si>
  <si>
    <t>2024-08-21 18:51:01</t>
  </si>
  <si>
    <t>2024-08-21 12:58:56</t>
  </si>
  <si>
    <t>2024-08-21 15:22:29</t>
  </si>
  <si>
    <t>2024-08-21 18:09:35</t>
  </si>
  <si>
    <t>2024-08-21 18:40:11</t>
  </si>
  <si>
    <t>2024-08-22 10:09:24</t>
  </si>
  <si>
    <t>2024-08-22 10:15:36</t>
  </si>
  <si>
    <t>2024-08-22 10:17:58</t>
  </si>
  <si>
    <t>2024-08-22 11:21:29</t>
  </si>
  <si>
    <t>2024-08-22 10:13:58</t>
  </si>
  <si>
    <t>2024-08-22 10:17:28</t>
  </si>
  <si>
    <t>2024-08-22 11:35:36</t>
  </si>
  <si>
    <t>2024-08-22 14:34:42</t>
  </si>
  <si>
    <t>2024-08-22 11:46:57</t>
  </si>
  <si>
    <t>2024-08-22 16:21:29</t>
  </si>
  <si>
    <t>2024-08-22 17:45:14</t>
  </si>
  <si>
    <t>2024-08-22 11:54:50</t>
  </si>
  <si>
    <t>2024-08-22 14:31:39</t>
  </si>
  <si>
    <t>2024-08-22 13:51:31</t>
  </si>
  <si>
    <t>2024-08-22 14:33:08</t>
  </si>
  <si>
    <t>2024-08-22 14:50:03</t>
  </si>
  <si>
    <t>2024-08-22 15:10:03</t>
  </si>
  <si>
    <t>2024-08-22 15:28:59</t>
  </si>
  <si>
    <t>2024-08-22 15:50:44</t>
  </si>
  <si>
    <t>2024-08-23 11:22:19</t>
  </si>
  <si>
    <t>2024-08-23 11:47:11</t>
  </si>
  <si>
    <t>2024-08-23 14:09:55</t>
  </si>
  <si>
    <t>2024-08-23 15:57:50</t>
  </si>
  <si>
    <t>2024-08-23 11:32:43</t>
  </si>
  <si>
    <t>2024-08-23 11:35:36</t>
  </si>
  <si>
    <t>2024-08-23 12:57:44</t>
  </si>
  <si>
    <t>2024-08-23 13:19:02</t>
  </si>
  <si>
    <t>2024-08-23 14:14:29</t>
  </si>
  <si>
    <t>2024-08-23 16:13:22</t>
  </si>
  <si>
    <t>2024-08-23 16:15:57</t>
  </si>
  <si>
    <t>2024-08-23 16:19:38</t>
  </si>
  <si>
    <t>2024-08-23 17:07:02</t>
  </si>
  <si>
    <t>2024-08-23 13:46:49</t>
  </si>
  <si>
    <t>2024-08-23 18:07:16</t>
  </si>
  <si>
    <t>2024-08-23 18:35:19</t>
  </si>
  <si>
    <t>2024-08-24 11:11:28</t>
  </si>
  <si>
    <t>2024-08-24 11:15:08</t>
  </si>
  <si>
    <t>2024-08-24 11:17:21</t>
  </si>
  <si>
    <t>2024-08-24 12:04:26</t>
  </si>
  <si>
    <t>2024-08-24 12:41:37</t>
  </si>
  <si>
    <t>2024-08-24 13:05:39</t>
  </si>
  <si>
    <t>2024-08-24 15:24:08</t>
  </si>
  <si>
    <t>2024-08-24 15:31:14</t>
  </si>
  <si>
    <t>2024-08-24 16:23:02</t>
  </si>
  <si>
    <t>2024-08-24 11:12:03</t>
  </si>
  <si>
    <t>2024-08-24 11:23:32</t>
  </si>
  <si>
    <t>2024-08-24 12:43:30</t>
  </si>
  <si>
    <t>2024-08-24 14:48:47</t>
  </si>
  <si>
    <t>2024-08-24 14:50:33</t>
  </si>
  <si>
    <t>2024-08-24 15:29:50</t>
  </si>
  <si>
    <t>2024-08-24 16:15:49</t>
  </si>
  <si>
    <t>2024-08-24 16:48:52</t>
  </si>
  <si>
    <t>2024-08-24 17:08:02</t>
  </si>
  <si>
    <t>2024-08-24 17:29:15</t>
  </si>
  <si>
    <t>2024-08-26 10:22:58</t>
  </si>
  <si>
    <t>2024-08-26 11:01:05</t>
  </si>
  <si>
    <t>2024-08-26 12:20:06</t>
  </si>
  <si>
    <t>2024-08-26 13:40:58</t>
  </si>
  <si>
    <t>2024-08-26 11:17:51</t>
  </si>
  <si>
    <t>2024-08-26 12:02:00</t>
  </si>
  <si>
    <t>2024-08-26 14:02:23</t>
  </si>
  <si>
    <t>2024-08-26 14:59:39</t>
  </si>
  <si>
    <t>2024-08-26 15:21:18</t>
  </si>
  <si>
    <t>2024-08-26 16:22:23</t>
  </si>
  <si>
    <t>2024-08-26 18:57:47</t>
  </si>
  <si>
    <t>2024-08-27 10:40:01</t>
  </si>
  <si>
    <t>2024-08-27 12:59:24</t>
  </si>
  <si>
    <t>2024-08-27 16:42:43</t>
  </si>
  <si>
    <t>2024-08-27 17:56:49</t>
  </si>
  <si>
    <t>2024-08-27 18:37:49</t>
  </si>
  <si>
    <t>2024-08-27 11:38:24</t>
  </si>
  <si>
    <t>2024-08-27 17:22:21</t>
  </si>
  <si>
    <t>2024-08-27 18:29:31</t>
  </si>
  <si>
    <t>2024-08-29 10:28:51</t>
  </si>
  <si>
    <t>2024-08-29 10:46:14</t>
  </si>
  <si>
    <t>2024-08-29 11:52:25</t>
  </si>
  <si>
    <t>2024-08-29 12:22:40</t>
  </si>
  <si>
    <t>2024-08-29 10:32:11</t>
  </si>
  <si>
    <t>2024-08-29 11:24:52</t>
  </si>
  <si>
    <t>2024-08-30 11:25:00</t>
  </si>
  <si>
    <t>2024-08-30 17:52:24</t>
  </si>
  <si>
    <t>2024-08-30 18:01:53</t>
  </si>
  <si>
    <t>2024-08-30 18:32:27</t>
  </si>
  <si>
    <t>2024-08-30 11:37:13</t>
  </si>
  <si>
    <t>2024-08-30 13:34:51</t>
  </si>
  <si>
    <t>2024-08-30 14:34:00</t>
  </si>
  <si>
    <t>2024-08-31 11:32:27</t>
  </si>
  <si>
    <t>2024-08-31 11:51:44</t>
  </si>
  <si>
    <t>2024-08-31 12:55:54</t>
  </si>
  <si>
    <t>2024-08-31 16:28:07</t>
  </si>
  <si>
    <t>2024-08-31 12:11:34</t>
  </si>
  <si>
    <t>2024-08-31 12:31:22</t>
  </si>
  <si>
    <t>2024-08-31 12:40:53</t>
  </si>
  <si>
    <t>2024-08-31 12:42:56</t>
  </si>
  <si>
    <t>2024-08-31 14:02:53</t>
  </si>
  <si>
    <t>2024-09-02 12:34:21</t>
  </si>
  <si>
    <t>2024-09-02 14:15:22</t>
  </si>
  <si>
    <t>2024-09-02 14:14:30</t>
  </si>
  <si>
    <t>2024-09-02 16:33:47</t>
  </si>
  <si>
    <t>2024-09-02 16:35:22</t>
  </si>
  <si>
    <t>2024-09-02 16:51:27</t>
  </si>
  <si>
    <t>2024-09-02 18:03:45</t>
  </si>
  <si>
    <t>2024-09-03 11:56:12</t>
  </si>
  <si>
    <t>2024-09-03 12:49:51</t>
  </si>
  <si>
    <t>2024-09-03 13:47:10</t>
  </si>
  <si>
    <t>2024-09-03 16:40:45</t>
  </si>
  <si>
    <t>2024-09-03 17:21:23</t>
  </si>
  <si>
    <t>2024-09-03 17:24:01</t>
  </si>
  <si>
    <t>2024-09-03 17:42:49</t>
  </si>
  <si>
    <t>2024-09-03 10:51:57</t>
  </si>
  <si>
    <t>2024-09-03 12:53:00</t>
  </si>
  <si>
    <t>2024-09-04 13:41:20</t>
  </si>
  <si>
    <t>2024-09-04 13:54:21</t>
  </si>
  <si>
    <t>2024-09-04 13:55:35</t>
  </si>
  <si>
    <t>2024-09-04 14:34:21</t>
  </si>
  <si>
    <t>2024-09-04 16:25:06</t>
  </si>
  <si>
    <t>2024-09-04 17:50:49</t>
  </si>
  <si>
    <t>2024-09-04 18:07:38</t>
  </si>
  <si>
    <t>2024-09-04 18:53:23</t>
  </si>
  <si>
    <t>2024-09-05 15:07:19</t>
  </si>
  <si>
    <t>2024-09-05 18:20:42</t>
  </si>
  <si>
    <t>2024-09-05 18:22:23</t>
  </si>
  <si>
    <t>2024-09-05 18:23:42</t>
  </si>
  <si>
    <t>2024-09-05 18:26:13</t>
  </si>
  <si>
    <t>2024-09-06 11:04:12</t>
  </si>
  <si>
    <t>2024-09-06 11:10:20</t>
  </si>
  <si>
    <t>2024-09-06 15:01:59</t>
  </si>
  <si>
    <t>2024-09-06 15:23:54</t>
  </si>
  <si>
    <t>2024-09-06 15:57:34</t>
  </si>
  <si>
    <t>2024-09-07 12:40:31</t>
  </si>
  <si>
    <t>2024-09-07 12:52:42</t>
  </si>
  <si>
    <t>2024-09-07 13:46:09</t>
  </si>
  <si>
    <t>2024-09-07 14:10:34</t>
  </si>
  <si>
    <t>2024-09-07 14:14:27</t>
  </si>
  <si>
    <t>2024-09-06 18:18:10</t>
  </si>
  <si>
    <t>2024-09-06 18:20:34</t>
  </si>
  <si>
    <t>2024-09-06 18:26:11</t>
  </si>
  <si>
    <t>2024-09-09 10:07:16</t>
  </si>
  <si>
    <t>2024-09-09 10:14:59</t>
  </si>
  <si>
    <t>2024-09-09 10:34:56</t>
  </si>
  <si>
    <t>2024-09-09 13:05:27</t>
  </si>
  <si>
    <t>2024-09-09 14:34:28</t>
  </si>
  <si>
    <t>2024-09-09 14:40:29</t>
  </si>
  <si>
    <t>2024-09-09 14:54:25</t>
  </si>
  <si>
    <t>2024-09-09 15:29:10</t>
  </si>
  <si>
    <t>2024-09-09 16:10:45</t>
  </si>
  <si>
    <t>2024-09-09 10:38:40</t>
  </si>
  <si>
    <t>2024-09-09 11:31:12</t>
  </si>
  <si>
    <t>2024-09-09 11:33:59</t>
  </si>
  <si>
    <t>2024-09-09 13:12:15</t>
  </si>
  <si>
    <t>2024-09-09 15:13:20</t>
  </si>
  <si>
    <t>2024-09-09 17:37:13</t>
  </si>
  <si>
    <t>2024-09-10 11:23:09</t>
  </si>
  <si>
    <t>2024-09-10 11:31:15</t>
  </si>
  <si>
    <t>2024-09-10 12:30:33</t>
  </si>
  <si>
    <t>2024-09-10 12:36:10</t>
  </si>
  <si>
    <t>2024-09-10 15:13:33</t>
  </si>
  <si>
    <t>2024-09-10 15:40:55</t>
  </si>
  <si>
    <t>2024-09-10 16:40:21</t>
  </si>
  <si>
    <t>2024-09-10 15:38:57</t>
  </si>
  <si>
    <t>2024-09-10 16:17:29</t>
  </si>
  <si>
    <t>2024-09-11 11:21:50</t>
  </si>
  <si>
    <t>2024-09-11 11:30:15</t>
  </si>
  <si>
    <t>2024-09-11 13:37:09</t>
  </si>
  <si>
    <t>2024-09-11 13:44:48</t>
  </si>
  <si>
    <t>2024-09-11 14:39:46</t>
  </si>
  <si>
    <t>2024-09-10 12:52:47</t>
  </si>
  <si>
    <t>2024-09-10 13:01:40</t>
  </si>
  <si>
    <t>2024-09-10 14:01:15</t>
  </si>
  <si>
    <t>2024-09-10 14:24:10</t>
  </si>
  <si>
    <t>2024-09-10 14:58:49</t>
  </si>
  <si>
    <t>2024-09-10 16:25:36</t>
  </si>
  <si>
    <t>2024-09-11 12:28:25</t>
  </si>
  <si>
    <t>2024-09-11 13:52:55</t>
  </si>
  <si>
    <t>2024-09-11 15:09:28</t>
  </si>
  <si>
    <t>2024-09-11 17:57:48</t>
  </si>
  <si>
    <t>2024-09-11 18:17:06</t>
  </si>
  <si>
    <t>2024-09-11 18:35:37</t>
  </si>
  <si>
    <t>2024-09-11 18:48:19</t>
  </si>
  <si>
    <t>2024-09-12 14:35:12</t>
  </si>
  <si>
    <t>2024-09-12 14:46:26</t>
  </si>
  <si>
    <t>2024-09-11 18:49:26</t>
  </si>
  <si>
    <t>2024-09-12 10:04:50</t>
  </si>
  <si>
    <t>2024-09-12 10:37:20</t>
  </si>
  <si>
    <t>2024-09-12 13:59:53</t>
  </si>
  <si>
    <t>2024-09-12 14:17:45</t>
  </si>
  <si>
    <t>2024-09-12 10:44:39</t>
  </si>
  <si>
    <t>2024-09-12 10:59:49</t>
  </si>
  <si>
    <t>2024-09-12 11:57:07</t>
  </si>
  <si>
    <t>2024-09-12 14:27:03</t>
  </si>
  <si>
    <t>2024-09-12 15:40:10</t>
  </si>
  <si>
    <t>2024-09-12 17:33:40</t>
  </si>
  <si>
    <t>2024-09-13 11:55:27</t>
  </si>
  <si>
    <t>2024-09-13 13:30:18</t>
  </si>
  <si>
    <t>2024-09-13 13:52:50</t>
  </si>
  <si>
    <t>2024-09-13 14:03:57</t>
  </si>
  <si>
    <t>2024-09-13 14:07:19</t>
  </si>
  <si>
    <t>2024-09-13 14:19:35</t>
  </si>
  <si>
    <t>2024-09-13 16:35:10</t>
  </si>
  <si>
    <t>2024-09-13 15:44:41</t>
  </si>
  <si>
    <t>2024-09-13 17:09:01</t>
  </si>
  <si>
    <t>2024-09-13 18:24:40</t>
  </si>
  <si>
    <t>2024-09-13 15:59:30</t>
  </si>
  <si>
    <t>2024-09-13 16:26:30</t>
  </si>
  <si>
    <t>2024-09-14 11:22:43</t>
  </si>
  <si>
    <t>2024-09-14 12:29:55</t>
  </si>
  <si>
    <t>2024-09-14 14:33:18</t>
  </si>
  <si>
    <t>2024-09-14 16:07:32</t>
  </si>
  <si>
    <t>2024-09-14 11:21:53</t>
  </si>
  <si>
    <t>2024-09-14 11:38:22</t>
  </si>
  <si>
    <t>2024-09-14 17:19:21</t>
  </si>
  <si>
    <t>2024-09-14 17:27:56</t>
  </si>
  <si>
    <t>2024-09-16 10:59:45</t>
  </si>
  <si>
    <t>2024-09-16 11:19:31</t>
  </si>
  <si>
    <t>2024-09-16 11:30:30</t>
  </si>
  <si>
    <t>2024-09-16 12:11:22</t>
  </si>
  <si>
    <t>2024-09-16 12:34:51</t>
  </si>
  <si>
    <t>2024-09-16 11:20:23</t>
  </si>
  <si>
    <t>2024-09-16 11:35:33</t>
  </si>
  <si>
    <t>2024-09-16 12:12:01</t>
  </si>
  <si>
    <t>2024-09-16 13:35:50</t>
  </si>
  <si>
    <t>2024-09-16 15:00:57</t>
  </si>
  <si>
    <t>2024-09-16 16:24:08</t>
  </si>
  <si>
    <t>2024-09-16 16:44:33</t>
  </si>
  <si>
    <t>2024-09-16 18:00:23</t>
  </si>
  <si>
    <t>2024-09-17 10:36:27</t>
  </si>
  <si>
    <t>2024-09-17 10:37:07</t>
  </si>
  <si>
    <t>2024-09-17 11:35:36</t>
  </si>
  <si>
    <t>2024-09-17 12:19:33</t>
  </si>
  <si>
    <t>2024-09-17 10:57:50</t>
  </si>
  <si>
    <t>2024-09-17 11:05:33</t>
  </si>
  <si>
    <t>2024-09-17 15:02:04</t>
  </si>
  <si>
    <t>2024-09-17 13:17:46</t>
  </si>
  <si>
    <t>2024-09-17 13:42:50</t>
  </si>
  <si>
    <t>2024-09-17 14:17:49</t>
  </si>
  <si>
    <t>2024-09-17 15:14:58</t>
  </si>
  <si>
    <t>2024-09-17 15:15:51</t>
  </si>
  <si>
    <t>2024-09-17 15:51:51</t>
  </si>
  <si>
    <t>2024-09-17 15:52:00</t>
  </si>
  <si>
    <t>2024-09-17 17:04:31</t>
  </si>
  <si>
    <t>2024-09-17 17:24:08</t>
  </si>
  <si>
    <t>2024-09-17 15:48:31</t>
  </si>
  <si>
    <t>2024-09-17 15:51:06</t>
  </si>
  <si>
    <t>2024-09-17 15:58:11</t>
  </si>
  <si>
    <t>2024-09-17 17:02:07</t>
  </si>
  <si>
    <t>2024-09-18 11:01:42</t>
  </si>
  <si>
    <t>2024-09-18 16:50:36</t>
  </si>
  <si>
    <t>2024-09-18 14:32:09</t>
  </si>
  <si>
    <t>2024-09-18 16:40:36</t>
  </si>
  <si>
    <t>2024-09-18 17:01:11</t>
  </si>
  <si>
    <t>2024-09-19 10:04:37</t>
  </si>
  <si>
    <t>2024-09-19 11:47:17</t>
  </si>
  <si>
    <t>2024-09-19 13:28:12</t>
  </si>
  <si>
    <t>2024-09-19 13:56:52</t>
  </si>
  <si>
    <t>2024-09-19 11:34:22</t>
  </si>
  <si>
    <t>2024-09-19 13:49:25</t>
  </si>
  <si>
    <t>2024-09-19 14:06:22</t>
  </si>
  <si>
    <t>2024-09-19 15:01:45</t>
  </si>
  <si>
    <t>2024-09-19 15:43:13</t>
  </si>
  <si>
    <t>2024-09-19 16:36:24</t>
  </si>
  <si>
    <t>2024-09-19 11:46:08</t>
  </si>
  <si>
    <t>2024-09-19 11:46:49</t>
  </si>
  <si>
    <t>2024-09-19 13:00:52</t>
  </si>
  <si>
    <t>2024-09-19 16:12:04</t>
  </si>
  <si>
    <t>2024-09-19 17:21:00</t>
  </si>
  <si>
    <t>2024-09-19 18:35:57</t>
  </si>
  <si>
    <t>2024-09-20 11:09:07</t>
  </si>
  <si>
    <t>2024-09-19 18:36:03</t>
  </si>
  <si>
    <t>2024-09-20 13:38:27</t>
  </si>
  <si>
    <t>2024-09-20 14:26:08</t>
  </si>
  <si>
    <t>2024-09-20 14:32:14</t>
  </si>
  <si>
    <t>2024-09-20 15:52:42</t>
  </si>
  <si>
    <t>2024-09-20 15:59:43</t>
  </si>
  <si>
    <t>2024-09-20 17:00:53</t>
  </si>
  <si>
    <t>2024-09-20 14:52:55</t>
  </si>
  <si>
    <t>2024-09-20 16:16:12</t>
  </si>
  <si>
    <t>2024-09-20 18:44:28</t>
  </si>
  <si>
    <t>2024-09-20 15:57:19</t>
  </si>
  <si>
    <t>2024-09-20 17:02:29</t>
  </si>
  <si>
    <t>2024-09-20 17:47:26</t>
  </si>
  <si>
    <t>2024-09-20 16:34:55</t>
  </si>
  <si>
    <t>2024-09-21 11:04:15</t>
  </si>
  <si>
    <t>2024-09-21 11:13:22</t>
  </si>
  <si>
    <t>2024-09-21 11:46:12</t>
  </si>
  <si>
    <t>2024-09-21 15:22:23</t>
  </si>
  <si>
    <t>2024-09-21 15:25:53</t>
  </si>
  <si>
    <t>2024-09-23 10:57:57</t>
  </si>
  <si>
    <t>2024-09-23 11:01:05</t>
  </si>
  <si>
    <t>2024-09-23 11:45:40</t>
  </si>
  <si>
    <t>2024-09-23 13:46:42</t>
  </si>
  <si>
    <t>2024-09-23 13:50:29</t>
  </si>
  <si>
    <t>2024-09-23 11:44:35</t>
  </si>
  <si>
    <t>2024-09-23 11:47:22</t>
  </si>
  <si>
    <t>2024-09-23 12:34:42</t>
  </si>
  <si>
    <t>2024-09-23 12:47:09</t>
  </si>
  <si>
    <t>2024-09-23 12:56:42</t>
  </si>
  <si>
    <t>2024-09-23 13:37:33</t>
  </si>
  <si>
    <t>2024-09-23 14:44:00</t>
  </si>
  <si>
    <t>2024-09-23 14:49:46</t>
  </si>
  <si>
    <t>2024-09-23 15:12:57</t>
  </si>
  <si>
    <t>2024-09-23 16:14:25</t>
  </si>
  <si>
    <t>2024-09-23 16:17:23</t>
  </si>
  <si>
    <t>2024-09-23 16:35:09</t>
  </si>
  <si>
    <t>2024-09-23 15:31:31</t>
  </si>
  <si>
    <t>2024-09-23 15:55:36</t>
  </si>
  <si>
    <t>2024-09-23 16:54:31</t>
  </si>
  <si>
    <t>2024-09-23 16:57:46</t>
  </si>
  <si>
    <t>2024-09-23 17:10:38</t>
  </si>
  <si>
    <t>2024-09-24 11:29:04</t>
  </si>
  <si>
    <t>2024-09-24 11:31:30</t>
  </si>
  <si>
    <t>2024-09-24 11:55:58</t>
  </si>
  <si>
    <t>2024-09-24 15:08:28</t>
  </si>
  <si>
    <t>2024-09-24 16:49:05</t>
  </si>
  <si>
    <t>2024-09-24 18:38:21</t>
  </si>
  <si>
    <t>2024-09-24 17:49:56</t>
  </si>
  <si>
    <t>2024-09-25 10:36:05</t>
  </si>
  <si>
    <t>2024-09-25 10:54:25</t>
  </si>
  <si>
    <t>2024-09-25 10:59:11</t>
  </si>
  <si>
    <t>2024-09-25 11:52:21</t>
  </si>
  <si>
    <t>2024-09-25 12:38:13</t>
  </si>
  <si>
    <t>2024-09-25 11:41:09</t>
  </si>
  <si>
    <t>2024-09-25 11:59:39</t>
  </si>
  <si>
    <t>2024-09-25 12:04:23</t>
  </si>
  <si>
    <t>2024-09-25 13:22:18</t>
  </si>
  <si>
    <t>2024-09-25 14:53:57</t>
  </si>
  <si>
    <t>2024-09-25 15:06:04</t>
  </si>
  <si>
    <t>2024-09-25 17:51:42</t>
  </si>
  <si>
    <t>2024-09-25 17:54:34</t>
  </si>
  <si>
    <t>2024-09-25 16:41:12</t>
  </si>
  <si>
    <t>2024-09-26 12:25:09</t>
  </si>
  <si>
    <t>2024-09-26 14:04:54</t>
  </si>
  <si>
    <t>2024-09-26 14:22:33</t>
  </si>
  <si>
    <t>2024-09-26 16:05:07</t>
  </si>
  <si>
    <t>2024-09-26 13:17:01</t>
  </si>
  <si>
    <t>2024-09-26 16:28:54</t>
  </si>
  <si>
    <t>2024-09-26 13:40:25</t>
  </si>
  <si>
    <t>2024-09-26 15:44:47</t>
  </si>
  <si>
    <t>2024-09-26 16:16:27</t>
  </si>
  <si>
    <t>2024-09-26 17:30:00</t>
  </si>
  <si>
    <t>2024-09-27 10:37:51</t>
  </si>
  <si>
    <t>2024-09-27 11:09:50</t>
  </si>
  <si>
    <t>2024-09-27 13:29:25</t>
  </si>
  <si>
    <t>2024-09-27 15:50:02</t>
  </si>
  <si>
    <t>2024-09-27 15:51:36</t>
  </si>
  <si>
    <t>2024-09-27 15:22:49</t>
  </si>
  <si>
    <t>2024-09-27 15:34:49</t>
  </si>
  <si>
    <t>2024-09-27 11:45:05</t>
  </si>
  <si>
    <t>2024-09-27 13:05:34</t>
  </si>
  <si>
    <t>2024-09-27 17:27:56</t>
  </si>
  <si>
    <t>2024-09-27 13:24:40</t>
  </si>
  <si>
    <t>2024-09-27 14:56:26</t>
  </si>
  <si>
    <t>2024-09-27 15:00:58</t>
  </si>
  <si>
    <t>2024-09-28 13:32:06</t>
  </si>
  <si>
    <t>2024-09-28 13:31:31</t>
  </si>
  <si>
    <t>2024-09-28 16:17:26</t>
  </si>
  <si>
    <t>2024-09-28 17:05:49</t>
  </si>
  <si>
    <t>2024-09-30 10:39:17</t>
  </si>
  <si>
    <t>2024-09-30 11:53:55</t>
  </si>
  <si>
    <t>2024-09-30 10:45:01</t>
  </si>
  <si>
    <t>2024-10-01 12:55:18</t>
  </si>
  <si>
    <t>2024-10-01 14:52:54</t>
  </si>
  <si>
    <t>2024-10-01 16:04:24</t>
  </si>
  <si>
    <t>2024-10-01 16:19:13</t>
  </si>
  <si>
    <t>2024-10-01 17:02:34</t>
  </si>
  <si>
    <t>2024-10-01 18:02:31</t>
  </si>
  <si>
    <t>2024-10-01 16:50:55</t>
  </si>
  <si>
    <t>2024-10-01 18:26:56</t>
  </si>
  <si>
    <t>2024-10-02 11:07:30</t>
  </si>
  <si>
    <t>2024-10-02 11:18:23</t>
  </si>
  <si>
    <t>2024-10-02 11:33:52</t>
  </si>
  <si>
    <t>2024-10-02 11:42:06</t>
  </si>
  <si>
    <t>2024-10-02 14:42:30</t>
  </si>
  <si>
    <t>2024-10-02 17:57:49</t>
  </si>
  <si>
    <t>2024-10-02 17:58:51</t>
  </si>
  <si>
    <t>2024-10-02 12:33:46</t>
  </si>
  <si>
    <t>2024-10-02 14:20:45</t>
  </si>
  <si>
    <t>2024-10-02 17:36:14</t>
  </si>
  <si>
    <t>2024-10-02 17:59:01</t>
  </si>
  <si>
    <t>2024-10-03 11:11:58</t>
  </si>
  <si>
    <t>2024-10-03 11:28:06</t>
  </si>
  <si>
    <t>2024-10-03 12:38:19</t>
  </si>
  <si>
    <t>2024-10-03 16:17:08</t>
  </si>
  <si>
    <t>2024-10-03 12:32:51</t>
  </si>
  <si>
    <t>2024-10-03 14:39:18</t>
  </si>
  <si>
    <t>2024-10-03 14:42:25</t>
  </si>
  <si>
    <t>2024-10-03 15:03:11</t>
  </si>
  <si>
    <t>2024-10-03 14:16:45</t>
  </si>
  <si>
    <t>2024-10-03 14:25:27</t>
  </si>
  <si>
    <t>2024-10-03 14:43:38</t>
  </si>
  <si>
    <t>2024-10-03 15:59:46</t>
  </si>
  <si>
    <t>2024-10-03 18:33:17</t>
  </si>
  <si>
    <t>2024-10-03 18:37:03</t>
  </si>
  <si>
    <t>2024-10-04 11:31:01</t>
  </si>
  <si>
    <t>2024-10-04 13:33:41</t>
  </si>
  <si>
    <t>2024-10-04 13:54:58</t>
  </si>
  <si>
    <t>2024-10-04 15:09:31</t>
  </si>
  <si>
    <t>2024-10-04 15:15:47</t>
  </si>
  <si>
    <t>2024-10-04 17:20:32</t>
  </si>
  <si>
    <t>2024-10-04 13:36:01</t>
  </si>
  <si>
    <t>2024-10-04 14:42:49</t>
  </si>
  <si>
    <t>2024-10-04 17:08:58</t>
  </si>
  <si>
    <t>2024-10-04 17:31:22</t>
  </si>
  <si>
    <t>2024-10-04 17:36:59</t>
  </si>
  <si>
    <t>2024-10-04 16:21:30</t>
  </si>
  <si>
    <t>2024-10-04 17:23:35</t>
  </si>
  <si>
    <t>2024-10-05 11:24:55</t>
  </si>
  <si>
    <t>2024-10-05 15:27:57</t>
  </si>
  <si>
    <t>2024-10-05 16:08:17</t>
  </si>
  <si>
    <t>2024-10-05 15:40:10</t>
  </si>
  <si>
    <t>2024-10-05 15:44:15</t>
  </si>
  <si>
    <t>2024-10-05 16:23:16</t>
  </si>
  <si>
    <t>2024-10-07 10:36:03</t>
  </si>
  <si>
    <t>2024-10-07 10:55:28</t>
  </si>
  <si>
    <t>2024-10-07 10:54:32</t>
  </si>
  <si>
    <t>2024-10-07 11:17:31</t>
  </si>
  <si>
    <t>2024-10-07 11:31:51</t>
  </si>
  <si>
    <t>2024-10-07 11:59:25</t>
  </si>
  <si>
    <t>2024-10-07 13:20:34</t>
  </si>
  <si>
    <t>2024-10-07 13:51:16</t>
  </si>
  <si>
    <t>2024-10-07 14:04:07</t>
  </si>
  <si>
    <t>2024-10-07 14:05:27</t>
  </si>
  <si>
    <t>2024-10-07 15:14:55</t>
  </si>
  <si>
    <t>2024-10-07 13:52:47</t>
  </si>
  <si>
    <t>2024-10-07 14:23:33</t>
  </si>
  <si>
    <t>2024-10-07 14:25:18</t>
  </si>
  <si>
    <t>2024-10-07 15:13:37</t>
  </si>
  <si>
    <t>2024-10-07 15:48:49</t>
  </si>
  <si>
    <t>2024-10-07 15:55:17</t>
  </si>
  <si>
    <t>2024-10-07 16:16:11</t>
  </si>
  <si>
    <t>2024-10-07 17:56:14</t>
  </si>
  <si>
    <t>2024-10-07 18:25:02</t>
  </si>
  <si>
    <t>2024-10-07 17:07:45</t>
  </si>
  <si>
    <t>2024-10-07 17:18:12</t>
  </si>
  <si>
    <t>2024-10-07 17:24:52</t>
  </si>
  <si>
    <t>2024-10-07 17:32:36</t>
  </si>
  <si>
    <t>2024-10-07 18:05:18</t>
  </si>
  <si>
    <t>2024-10-08 11:56:14</t>
  </si>
  <si>
    <t>2024-10-08 13:41:25</t>
  </si>
  <si>
    <t>2024-10-08 12:27:31</t>
  </si>
  <si>
    <t>2024-10-08 13:33:19</t>
  </si>
  <si>
    <t>2024-10-08 13:57:13</t>
  </si>
  <si>
    <t>2024-10-08 17:45:33</t>
  </si>
  <si>
    <t>2024-10-08 12:32:05</t>
  </si>
  <si>
    <t>2024-10-08 12:57:04</t>
  </si>
  <si>
    <t>2024-10-08 13:25:52</t>
  </si>
  <si>
    <t>2024-10-08 14:27:59</t>
  </si>
  <si>
    <t>2024-10-08 15:15:10</t>
  </si>
  <si>
    <t>2024-10-08 16:51:02</t>
  </si>
  <si>
    <t>2024-10-09 10:21:01</t>
  </si>
  <si>
    <t>2024-10-09 10:23:06</t>
  </si>
  <si>
    <t>2024-10-09 14:06:12</t>
  </si>
  <si>
    <t>2024-10-09 17:52:51</t>
  </si>
  <si>
    <t>2024-10-09 11:05:20</t>
  </si>
  <si>
    <t>2024-10-09 11:10:11</t>
  </si>
  <si>
    <t>2024-10-09 11:56:23</t>
  </si>
  <si>
    <t>2024-10-09 12:02:24</t>
  </si>
  <si>
    <t>2024-10-09 12:31:41</t>
  </si>
  <si>
    <t>2024-10-09 15:12:40</t>
  </si>
  <si>
    <t>2024-10-09 15:17:27</t>
  </si>
  <si>
    <t>2024-10-09 15:28:07</t>
  </si>
  <si>
    <t>2024-10-09 16:47:06</t>
  </si>
  <si>
    <t>2024-10-09 18:23:09</t>
  </si>
  <si>
    <t>2024-10-09 12:08:12</t>
  </si>
  <si>
    <t>2024-10-09 18:10:13</t>
  </si>
  <si>
    <t>2024-10-09 14:36:04</t>
  </si>
  <si>
    <t>2024-10-10 10:12:42</t>
  </si>
  <si>
    <t>2024-10-10 11:34:09</t>
  </si>
  <si>
    <t>2024-10-11 15:19:58</t>
  </si>
  <si>
    <t>2024-10-10 13:44:10</t>
  </si>
  <si>
    <t>2024-10-11 12:37:49</t>
  </si>
  <si>
    <t>2024-10-11 16:14:10</t>
  </si>
  <si>
    <t>2024-10-10 14:09:24</t>
  </si>
  <si>
    <t>2024-10-10 15:59:38</t>
  </si>
  <si>
    <t>2024-10-10 16:05:22</t>
  </si>
  <si>
    <t>2024-10-10 19:00:59</t>
  </si>
  <si>
    <t>2024-10-11 10:46:12</t>
  </si>
  <si>
    <t>2024-10-11 11:28:14</t>
  </si>
  <si>
    <t>2024-10-11 12:31:14</t>
  </si>
  <si>
    <t>2024-10-11 13:26:39</t>
  </si>
  <si>
    <t>2024-10-11 14:39:16</t>
  </si>
  <si>
    <t>2024-10-11 11:04:42</t>
  </si>
  <si>
    <t>2024-10-11 16:53:44</t>
  </si>
  <si>
    <t>2024-10-11 18:16:12</t>
  </si>
  <si>
    <t>2024-10-12 11:08:28</t>
  </si>
  <si>
    <t>2024-10-12 11:12:21</t>
  </si>
  <si>
    <t>2024-10-12 11:45:50</t>
  </si>
  <si>
    <t>2024-10-12 11:52:21</t>
  </si>
  <si>
    <t>2024-10-12 11:58:07</t>
  </si>
  <si>
    <t>2024-10-12 13:11:38</t>
  </si>
  <si>
    <t>2024-10-12 13:20:54</t>
  </si>
  <si>
    <t>2024-10-12 11:35:55</t>
  </si>
  <si>
    <t>2024-10-12 11:39:43</t>
  </si>
  <si>
    <t>2024-10-12 12:49:03</t>
  </si>
  <si>
    <t>2024-10-12 14:44:10</t>
  </si>
  <si>
    <t>2024-10-12 16:35:50</t>
  </si>
  <si>
    <t>2024-10-12 17:13:22</t>
  </si>
  <si>
    <t>2024-10-14 10:32:42</t>
  </si>
  <si>
    <t>2024-10-14 11:13:38</t>
  </si>
  <si>
    <t>2024-10-14 11:53:34</t>
  </si>
  <si>
    <t>2024-10-14 12:41:05</t>
  </si>
  <si>
    <t>2024-10-14 11:49:49</t>
  </si>
  <si>
    <t>2024-10-14 11:52:57</t>
  </si>
  <si>
    <t>2024-10-14 12:02:01</t>
  </si>
  <si>
    <t>2024-10-14 12:05:44</t>
  </si>
  <si>
    <t>2024-10-15 11:16:29</t>
  </si>
  <si>
    <t>2024-10-15 11:23:36</t>
  </si>
  <si>
    <t>2024-10-15 15:19:47</t>
  </si>
  <si>
    <t>2024-10-15 15:43:53</t>
  </si>
  <si>
    <t>2024-10-15 10:10:19</t>
  </si>
  <si>
    <t>2024-10-15 14:08:13</t>
  </si>
  <si>
    <t>2024-10-15 15:10:44</t>
  </si>
  <si>
    <t>2024-10-15 10:37:18</t>
  </si>
  <si>
    <t>2024-10-15 11:53:18</t>
  </si>
  <si>
    <t>2024-10-15 11:59:59</t>
  </si>
  <si>
    <t>2024-10-15 12:16:46</t>
  </si>
  <si>
    <t>2024-10-15 13:13:44</t>
  </si>
  <si>
    <t>2024-10-15 13:27:35</t>
  </si>
  <si>
    <t>2024-10-15 13:59:52</t>
  </si>
  <si>
    <t>2024-10-15 14:53:20</t>
  </si>
  <si>
    <t>2024-10-15 13:18:51</t>
  </si>
  <si>
    <t>2024-10-15 18:44:35</t>
  </si>
  <si>
    <t>2024-10-16 14:28:59</t>
  </si>
  <si>
    <t>2024-10-16 11:15:46</t>
  </si>
  <si>
    <t>2024-10-16 11:47:43</t>
  </si>
  <si>
    <t>2024-10-16 16:08:31</t>
  </si>
  <si>
    <t>2024-10-16 10:43:33</t>
  </si>
  <si>
    <t>2024-10-16 11:34:03</t>
  </si>
  <si>
    <t>2024-10-16 13:07:49</t>
  </si>
  <si>
    <t>2024-10-16 15:30:52</t>
  </si>
  <si>
    <t>2024-10-16 16:55:11</t>
  </si>
  <si>
    <t>2024-10-16 17:52:45</t>
  </si>
  <si>
    <t>2024-10-17 11:29:55</t>
  </si>
  <si>
    <t>2024-10-17 14:24:57</t>
  </si>
  <si>
    <t>2024-10-17 16:41:35</t>
  </si>
  <si>
    <t>2024-10-17 16:44:18</t>
  </si>
  <si>
    <t>2024-10-17 17:17:03</t>
  </si>
  <si>
    <t>2024-10-17 11:11:42</t>
  </si>
  <si>
    <t>2024-10-17 11:25:56</t>
  </si>
  <si>
    <t>2024-10-17 11:32:12</t>
  </si>
  <si>
    <t>2024-10-17 13:37:51</t>
  </si>
  <si>
    <t>2024-10-17 14:56:53</t>
  </si>
  <si>
    <t>2024-10-17 12:39:13</t>
  </si>
  <si>
    <t>2024-10-17 12:44:56</t>
  </si>
  <si>
    <t>2024-10-17 13:59:01</t>
  </si>
  <si>
    <t>2024-10-18 11:05:27</t>
  </si>
  <si>
    <t>2024-10-18 11:20:57</t>
  </si>
  <si>
    <t>2024-10-18 13:13:28</t>
  </si>
  <si>
    <t>2024-10-18 10:47:36</t>
  </si>
  <si>
    <t>2024-10-18 11:49:49</t>
  </si>
  <si>
    <t>2024-10-18 12:51:58</t>
  </si>
  <si>
    <t>2024-10-18 14:57:20</t>
  </si>
  <si>
    <t>2024-10-18 15:10:59</t>
  </si>
  <si>
    <t>2024-10-18 17:39:37</t>
  </si>
  <si>
    <t>2024-10-18 15:19:14</t>
  </si>
  <si>
    <t>2024-10-18 16:43:15</t>
  </si>
  <si>
    <t>2024-10-18 16:00:42</t>
  </si>
  <si>
    <t>2024-10-19 12:03:12</t>
  </si>
  <si>
    <t>2024-10-19 13:13:37</t>
  </si>
  <si>
    <t>2024-10-19 15:18:01</t>
  </si>
  <si>
    <t>2024-10-19 17:26:22</t>
  </si>
  <si>
    <t>2024-10-19 17:28:23</t>
  </si>
  <si>
    <t>2024-10-19 12:50:08</t>
  </si>
  <si>
    <t>2024-10-19 12:56:25</t>
  </si>
  <si>
    <t>2024-10-19 13:35:03</t>
  </si>
  <si>
    <t>2024-10-19 15:55:29</t>
  </si>
  <si>
    <t>2024-10-21 11:04:13</t>
  </si>
  <si>
    <t>2024-10-21 11:57:03</t>
  </si>
  <si>
    <t>2024-10-21 13:17:18</t>
  </si>
  <si>
    <t>2024-10-21 13:28:31</t>
  </si>
  <si>
    <t>2024-10-21 10:58:25</t>
  </si>
  <si>
    <t>2024-10-21 11:53:01</t>
  </si>
  <si>
    <t>2024-10-21 12:22:25</t>
  </si>
  <si>
    <t>2024-10-21 12:27:53</t>
  </si>
  <si>
    <t>2024-10-21 12:41:33</t>
  </si>
  <si>
    <t>2024-10-21 13:33:29</t>
  </si>
  <si>
    <t>2024-10-21 14:13:39</t>
  </si>
  <si>
    <t>2024-10-21 14:34:08</t>
  </si>
  <si>
    <t>2024-10-21 14:45:41</t>
  </si>
  <si>
    <t>2024-10-21 15:42:14</t>
  </si>
  <si>
    <t>2024-10-21 15:53:54</t>
  </si>
  <si>
    <t>2024-10-21 18:00:51</t>
  </si>
  <si>
    <t>2024-10-21 15:51:02</t>
  </si>
  <si>
    <t>2024-10-21 15:53:13</t>
  </si>
  <si>
    <t>2024-10-21 16:31:40</t>
  </si>
  <si>
    <t>2024-10-21 16:35:08</t>
  </si>
  <si>
    <t>2024-10-22 10:22:33</t>
  </si>
  <si>
    <t>2024-10-22 10:38:57</t>
  </si>
  <si>
    <t>2024-10-22 12:22:03</t>
  </si>
  <si>
    <t>2024-10-22 11:16:36</t>
  </si>
  <si>
    <t>2024-10-22 13:06:50</t>
  </si>
  <si>
    <t>2024-10-22 13:56:59</t>
  </si>
  <si>
    <t>2024-10-22 18:17:09</t>
  </si>
  <si>
    <t>2024-10-22 15:14:46</t>
  </si>
  <si>
    <t>2024-10-22 16:36:26</t>
  </si>
  <si>
    <t>2024-10-22 17:26:24</t>
  </si>
  <si>
    <t>2024-10-23 10:43:19</t>
  </si>
  <si>
    <t>2024-10-23 10:44:06</t>
  </si>
  <si>
    <t>2024-10-23 10:46:24</t>
  </si>
  <si>
    <t>2024-10-23 11:47:41</t>
  </si>
  <si>
    <t>2024-10-23 11:44:08</t>
  </si>
  <si>
    <t>2024-10-23 12:09:53</t>
  </si>
  <si>
    <t>2024-10-23 13:13:14</t>
  </si>
  <si>
    <t>2024-10-23 14:42:25</t>
  </si>
  <si>
    <t>2024-10-23 14:44:41</t>
  </si>
  <si>
    <t>2024-10-23 14:55:28</t>
  </si>
  <si>
    <t>2024-10-23 16:36:49</t>
  </si>
  <si>
    <t>2024-10-23 17:58:41</t>
  </si>
  <si>
    <t>2024-10-23 17:18:18</t>
  </si>
  <si>
    <t>2024-10-23 16:43:39</t>
  </si>
  <si>
    <t>2024-10-23 16:57:57</t>
  </si>
  <si>
    <t>2024-10-24 10:25:11</t>
  </si>
  <si>
    <t>2024-10-24 12:16:32</t>
  </si>
  <si>
    <t>2024-10-24 13:40:39</t>
  </si>
  <si>
    <t>2024-10-24 13:55:04</t>
  </si>
  <si>
    <t>2024-10-24 14:10:48</t>
  </si>
  <si>
    <t>2024-10-24 16:34:27</t>
  </si>
  <si>
    <t>2024-10-24 10:33:38</t>
  </si>
  <si>
    <t>2024-10-24 14:30:28</t>
  </si>
  <si>
    <t>2024-10-24 12:38:56</t>
  </si>
  <si>
    <t>2024-10-24 13:13:29</t>
  </si>
  <si>
    <t>2024-10-24 17:21:10</t>
  </si>
  <si>
    <t>2024-10-24 15:27:19</t>
  </si>
  <si>
    <t>2024-10-24 15:42:30</t>
  </si>
  <si>
    <t>2024-10-24 18:30:51</t>
  </si>
  <si>
    <t>2024-10-25 10:49:09</t>
  </si>
  <si>
    <t>2024-10-25 11:02:21</t>
  </si>
  <si>
    <t>2024-10-25 11:55:49</t>
  </si>
  <si>
    <t>2024-10-25 12:49:40</t>
  </si>
  <si>
    <t>2024-10-25 13:01:36</t>
  </si>
  <si>
    <t>2024-10-25 16:06:07</t>
  </si>
  <si>
    <t>2024-10-28 10:30:56</t>
  </si>
  <si>
    <t>2024-10-28 11:18:06</t>
  </si>
  <si>
    <t>2024-10-28 11:48:32</t>
  </si>
  <si>
    <t>2024-10-28 12:00:31</t>
  </si>
  <si>
    <t>2024-10-28 12:16:57</t>
  </si>
  <si>
    <t>2024-10-28 15:05:53</t>
  </si>
  <si>
    <t>2024-10-28 15:06:38</t>
  </si>
  <si>
    <t>2024-10-28 11:12:34</t>
  </si>
  <si>
    <t>2024-10-28 15:34:23</t>
  </si>
  <si>
    <t>2024-10-28 15:50:02</t>
  </si>
  <si>
    <t>2024-10-28 16:15:55</t>
  </si>
  <si>
    <t>2024-10-28 18:53:31</t>
  </si>
  <si>
    <t>2024-10-29 13:52:37</t>
  </si>
  <si>
    <t>2024-10-29 13:16:36</t>
  </si>
  <si>
    <t>2024-10-29 13:52:17</t>
  </si>
  <si>
    <t>2024-10-29 15:47:46</t>
  </si>
  <si>
    <t>2024-10-29 15:55:27</t>
  </si>
  <si>
    <t>2024-10-29 16:08:31</t>
  </si>
  <si>
    <t>2024-10-29 16:46:36</t>
  </si>
  <si>
    <t>2024-10-29 11:08:32</t>
  </si>
  <si>
    <t>2024-10-29 12:24:36</t>
  </si>
  <si>
    <t>2024-10-29 17:47:40</t>
  </si>
  <si>
    <t>2024-10-29 17:58:13</t>
  </si>
  <si>
    <t>2024-10-29 18:35:38</t>
  </si>
  <si>
    <t>2024-10-29 13:24:58</t>
  </si>
  <si>
    <t>2024-10-29 14:44:20</t>
  </si>
  <si>
    <t>2024-10-29 14:54:06</t>
  </si>
  <si>
    <t>2024-10-29 15:15:05</t>
  </si>
  <si>
    <t>2024-10-30 10:08:31</t>
  </si>
  <si>
    <t>2024-10-30 10:41:46</t>
  </si>
  <si>
    <t>2024-10-30 15:08:49</t>
  </si>
  <si>
    <t>2024-10-30 11:59:19</t>
  </si>
  <si>
    <t>2024-10-30 12:20:10</t>
  </si>
  <si>
    <t>2024-10-30 13:15:04</t>
  </si>
  <si>
    <t>2024-10-30 17:31:29</t>
  </si>
  <si>
    <t>2024-10-30 13:33:44</t>
  </si>
  <si>
    <t>2024-10-30 13:42:10</t>
  </si>
  <si>
    <t>2024-10-30 13:50:58</t>
  </si>
  <si>
    <t>2024-10-30 17:01:13</t>
  </si>
  <si>
    <t>2024-10-30 17:45:43</t>
  </si>
  <si>
    <t>2024-10-31 10:42:01</t>
  </si>
  <si>
    <t>2024-10-31 10:51:39</t>
  </si>
  <si>
    <t>2024-10-31 11:30:13</t>
  </si>
  <si>
    <t>2024-10-31 11:40:25</t>
  </si>
  <si>
    <t>2024-10-31 11:49:59</t>
  </si>
  <si>
    <t>2024-10-31 12:42:30</t>
  </si>
  <si>
    <t>2024-10-31 12:49:55</t>
  </si>
  <si>
    <t>2024-10-31 12:53:39</t>
  </si>
  <si>
    <t>2024-10-31 12:59:33</t>
  </si>
  <si>
    <t>2024-10-31 14:16:24</t>
  </si>
  <si>
    <t>2024-10-31 15:45:04</t>
  </si>
  <si>
    <t>2024-10-31 16:44:55</t>
  </si>
  <si>
    <t>2024-10-31 16:49:29</t>
  </si>
  <si>
    <t>2024-10-31 17:25:32</t>
  </si>
  <si>
    <t>2024-10-31 18:17:38</t>
  </si>
  <si>
    <t>2024-10-31 12:21:12</t>
  </si>
  <si>
    <t>2024-10-31 13:07:22</t>
  </si>
  <si>
    <t>2024-10-31 16:23:34</t>
  </si>
  <si>
    <t>2024-10-31 15:21:43</t>
  </si>
  <si>
    <t>2024-10-31 16:11:44</t>
  </si>
  <si>
    <t>2024-10-31 18:32:30</t>
  </si>
  <si>
    <t>2024-11-01 10:43:42</t>
  </si>
  <si>
    <t>2024-11-01 10:45:26</t>
  </si>
  <si>
    <t>2024-11-01 12:32:16</t>
  </si>
  <si>
    <t>2024-11-01 15:30:21</t>
  </si>
  <si>
    <t>2024-11-01 11:01:10</t>
  </si>
  <si>
    <t>2024-11-01 11:47:49</t>
  </si>
  <si>
    <t>2024-11-01 12:15:33</t>
  </si>
  <si>
    <t>2024-11-01 15:25:00</t>
  </si>
  <si>
    <t>2024-11-01 15:33:06</t>
  </si>
  <si>
    <t>2024-11-01 15:34:44</t>
  </si>
  <si>
    <t>2024-11-01 15:50:58</t>
  </si>
  <si>
    <t>2024-11-01 13:40:57</t>
  </si>
  <si>
    <t>2024-11-01 18:06:57</t>
  </si>
  <si>
    <t>2024-11-01 16:13:19</t>
  </si>
  <si>
    <t>2024-11-01 18:05:09</t>
  </si>
  <si>
    <t>2024-11-02 12:17:38</t>
  </si>
  <si>
    <t>2024-11-02 12:44:21</t>
  </si>
  <si>
    <t>2024-11-02 12:47:41</t>
  </si>
  <si>
    <t>2024-11-02 13:03:28</t>
  </si>
  <si>
    <t>2024-11-02 13:25:43</t>
  </si>
  <si>
    <t>2024-11-02 14:53:25</t>
  </si>
  <si>
    <t>2024-11-02 16:44:25</t>
  </si>
  <si>
    <t>2024-11-02 13:01:48</t>
  </si>
  <si>
    <t>2024-11-02 16:37:02</t>
  </si>
  <si>
    <t>2024-11-02 16:37:47</t>
  </si>
  <si>
    <t>2024-11-02 17:31:11</t>
  </si>
  <si>
    <t>2024-11-02 17:48:44</t>
  </si>
  <si>
    <t>2024-11-04 10:11:11</t>
  </si>
  <si>
    <t>2024-11-04 12:02:03</t>
  </si>
  <si>
    <t>2024-11-04 12:34:54</t>
  </si>
  <si>
    <t>2024-11-04 13:15:13</t>
  </si>
  <si>
    <t>2024-11-04 15:21:35</t>
  </si>
  <si>
    <t>2024-11-04 15:28:03</t>
  </si>
  <si>
    <t>2024-11-04 17:09:37</t>
  </si>
  <si>
    <t>2024-11-04 10:50:43</t>
  </si>
  <si>
    <t>2024-11-04 11:55:09</t>
  </si>
  <si>
    <t>2024-11-04 14:14:50</t>
  </si>
  <si>
    <t>2024-11-04 14:20:24</t>
  </si>
  <si>
    <t>2024-11-04 14:23:01</t>
  </si>
  <si>
    <t>2024-11-04 15:51:16</t>
  </si>
  <si>
    <t>2024-11-05 10:28:36</t>
  </si>
  <si>
    <t>2024-11-05 12:05:06</t>
  </si>
  <si>
    <t>2024-11-05 13:14:13</t>
  </si>
  <si>
    <t>2024-11-05 13:35:43</t>
  </si>
  <si>
    <t>2024-11-05 13:58:42</t>
  </si>
  <si>
    <t>2024-11-05 13:58:57</t>
  </si>
  <si>
    <t>2024-11-05 14:19:56</t>
  </si>
  <si>
    <t>2024-11-05 14:41:07</t>
  </si>
  <si>
    <t>2024-11-05 13:33:19</t>
  </si>
  <si>
    <t>2024-11-05 13:41:40</t>
  </si>
  <si>
    <t>2024-11-05 13:49:34</t>
  </si>
  <si>
    <t>2024-11-05 14:06:24</t>
  </si>
  <si>
    <t>2024-11-05 13:05:26</t>
  </si>
  <si>
    <t>2024-11-05 13:16:14</t>
  </si>
  <si>
    <t>2024-11-05 14:50:44</t>
  </si>
  <si>
    <t>2024-11-05 14:52:06</t>
  </si>
  <si>
    <t>2024-11-05 14:56:13</t>
  </si>
  <si>
    <t>2024-11-05 16:12:59</t>
  </si>
  <si>
    <t>2024-11-05 15:51:42</t>
  </si>
  <si>
    <t>2024-11-05 17:39:29</t>
  </si>
  <si>
    <t>2024-11-05 15:57:18</t>
  </si>
  <si>
    <t>2024-11-05 16:54:57</t>
  </si>
  <si>
    <t>2024-11-05 18:11:03</t>
  </si>
  <si>
    <t>2024-11-06 10:12:31</t>
  </si>
  <si>
    <t>2024-11-06 11:54:01</t>
  </si>
  <si>
    <t>2024-11-06 12:45:18</t>
  </si>
  <si>
    <t>2024-11-06 13:07:24</t>
  </si>
  <si>
    <t>2024-11-06 13:21:34</t>
  </si>
  <si>
    <t>2024-11-06 12:23:10</t>
  </si>
  <si>
    <t>2024-11-06 15:35:04</t>
  </si>
  <si>
    <t>2024-11-06 15:42:50</t>
  </si>
  <si>
    <t>2024-11-06 13:07:48</t>
  </si>
  <si>
    <t>2024-11-06 14:10:49</t>
  </si>
  <si>
    <t>2024-11-06 15:28:36</t>
  </si>
  <si>
    <t>2024-11-06 15:35:14</t>
  </si>
  <si>
    <t>2024-11-06 16:02:45</t>
  </si>
  <si>
    <t>2024-11-06 16:59:25</t>
  </si>
  <si>
    <t>2024-11-06 17:50:44</t>
  </si>
  <si>
    <t>2024-11-07 11:59:46</t>
  </si>
  <si>
    <t>2024-11-07 13:52:09</t>
  </si>
  <si>
    <t>2024-11-07 17:27:19</t>
  </si>
  <si>
    <t>2024-11-07 14:56:27</t>
  </si>
  <si>
    <t>2024-11-07 15:14:36</t>
  </si>
  <si>
    <t>2024-11-07 17:10:47</t>
  </si>
  <si>
    <t>2024-11-07 15:21:30</t>
  </si>
  <si>
    <t>2024-11-07 16:23:10</t>
  </si>
  <si>
    <t>2024-11-07 17:38:27</t>
  </si>
  <si>
    <t>2024-11-07 17:41:02</t>
  </si>
  <si>
    <t>2024-11-08 11:11:00</t>
  </si>
  <si>
    <t>2024-11-08 11:55:25</t>
  </si>
  <si>
    <t>2024-11-08 11:56:18</t>
  </si>
  <si>
    <t>2024-11-08 13:22:06</t>
  </si>
  <si>
    <t>2024-11-08 13:38:01</t>
  </si>
  <si>
    <t>2024-11-08 14:15:24</t>
  </si>
  <si>
    <t>2024-11-08 14:41:28</t>
  </si>
  <si>
    <t>2024-11-08 15:14:27</t>
  </si>
  <si>
    <t>2024-11-08 12:14:22</t>
  </si>
  <si>
    <t>2024-11-08 16:37:12</t>
  </si>
  <si>
    <t>2024-11-08 17:54:27</t>
  </si>
  <si>
    <t>2024-11-08 12:31:32</t>
  </si>
  <si>
    <t>2024-11-08 14:39:08</t>
  </si>
  <si>
    <t>2024-11-08 17:22:38</t>
  </si>
  <si>
    <t>2024-11-08 17:33:38</t>
  </si>
  <si>
    <t>2024-11-08 18:27:35</t>
  </si>
  <si>
    <t>2024-11-09 11:09:29</t>
  </si>
  <si>
    <t>2024-11-09 11:36:04</t>
  </si>
  <si>
    <t>2024-11-09 11:44:01</t>
  </si>
  <si>
    <t>2024-11-09 13:59:24</t>
  </si>
  <si>
    <t>2024-11-09 14:07:50</t>
  </si>
  <si>
    <t>2024-11-09 15:13:27</t>
  </si>
  <si>
    <t>2024-11-09 16:31:24</t>
  </si>
  <si>
    <t>2024-11-09 16:59:31</t>
  </si>
  <si>
    <t>2024-11-09 13:15:21</t>
  </si>
  <si>
    <t>2024-11-09 13:16:45</t>
  </si>
  <si>
    <t>2024-11-09 13:41:10</t>
  </si>
  <si>
    <t>2024-11-09 14:31:08</t>
  </si>
  <si>
    <t>2024-11-11 13:53:40</t>
  </si>
  <si>
    <t>2024-11-11 11:59:19</t>
  </si>
  <si>
    <t>2024-11-11 14:48:15</t>
  </si>
  <si>
    <t>2024-11-11 12:25:43</t>
  </si>
  <si>
    <t>2024-11-11 14:40:46</t>
  </si>
  <si>
    <t>2024-11-11 14:55:10</t>
  </si>
  <si>
    <t>2024-11-11 15:03:51</t>
  </si>
  <si>
    <t>2024-11-11 15:29:35</t>
  </si>
  <si>
    <t>2024-11-11 17:08:43</t>
  </si>
  <si>
    <t>2024-11-11 17:33:21</t>
  </si>
  <si>
    <t>2024-11-11 16:51:56</t>
  </si>
  <si>
    <t>2024-11-12 10:19:41</t>
  </si>
  <si>
    <t>2024-11-12 11:43:48</t>
  </si>
  <si>
    <t>2024-11-12 12:24:11</t>
  </si>
  <si>
    <t>2024-11-12 13:16:34</t>
  </si>
  <si>
    <t>2024-11-12 12:57:27</t>
  </si>
  <si>
    <t>2024-11-12 14:18:17</t>
  </si>
  <si>
    <t>2024-11-12 15:13:28</t>
  </si>
  <si>
    <t>2024-11-12 15:51:11</t>
  </si>
  <si>
    <t>2024-11-12 15:02:04</t>
  </si>
  <si>
    <t>2024-11-12 16:28:18</t>
  </si>
  <si>
    <t>2024-11-12 17:05:28</t>
  </si>
  <si>
    <t>2024-11-12 16:49:40</t>
  </si>
  <si>
    <t>2024-11-12 17:30:56</t>
  </si>
  <si>
    <t>2024-11-13 11:24:17</t>
  </si>
  <si>
    <t>2024-11-13 11:59:04</t>
  </si>
  <si>
    <t>2024-11-13 14:07:53</t>
  </si>
  <si>
    <t>2024-11-13 14:22:08</t>
  </si>
  <si>
    <t>2024-11-13 14:33:45</t>
  </si>
  <si>
    <t>2024-11-13 16:16:57</t>
  </si>
  <si>
    <t>2024-11-13 16:36:03</t>
  </si>
  <si>
    <t>2024-11-13 18:06:55</t>
  </si>
  <si>
    <t>2024-11-13 18:43:05</t>
  </si>
  <si>
    <t>2024-11-13 15:12:14</t>
  </si>
  <si>
    <t>2024-11-13 15:19:45</t>
  </si>
  <si>
    <t>2024-11-13 15:33:48</t>
  </si>
  <si>
    <t>2024-11-13 17:47:45</t>
  </si>
  <si>
    <t>2024-11-13 12:45:26</t>
  </si>
  <si>
    <t>2024-11-13 12:53:22</t>
  </si>
  <si>
    <t>2024-11-14 10:24:21</t>
  </si>
  <si>
    <t>2024-11-14 10:40:12</t>
  </si>
  <si>
    <t>2024-11-14 17:02:04</t>
  </si>
  <si>
    <t>2024-11-14 13:17:30</t>
  </si>
  <si>
    <t>2024-11-14 13:21:45</t>
  </si>
  <si>
    <t>2024-11-14 13:39:40</t>
  </si>
  <si>
    <t>2024-11-14 13:44:35</t>
  </si>
  <si>
    <t>2024-11-14 13:50:27</t>
  </si>
  <si>
    <t>2024-11-14 13:58:19</t>
  </si>
  <si>
    <t>2024-11-14 17:04:29</t>
  </si>
  <si>
    <t>2024-11-14 17:40:33</t>
  </si>
  <si>
    <t>2024-11-14 17:49:52</t>
  </si>
  <si>
    <t>2024-11-14 18:32:06</t>
  </si>
  <si>
    <t>2024-11-14 14:11:28</t>
  </si>
  <si>
    <t>2024-11-14 15:42:53</t>
  </si>
  <si>
    <t>2024-11-14 16:19:40</t>
  </si>
  <si>
    <t>2024-11-15 10:11:07</t>
  </si>
  <si>
    <t>2024-11-15 12:31:03</t>
  </si>
  <si>
    <t>2024-11-15 11:08:23</t>
  </si>
  <si>
    <t>2024-11-15 11:10:12</t>
  </si>
  <si>
    <t>2024-11-15 12:23:36</t>
  </si>
  <si>
    <t>2024-11-15 12:26:12</t>
  </si>
  <si>
    <t>2024-11-15 12:28:18</t>
  </si>
  <si>
    <t>2024-11-15 12:43:50</t>
  </si>
  <si>
    <t>2024-11-15 13:05:12</t>
  </si>
  <si>
    <t>2024-11-15 13:52:45</t>
  </si>
  <si>
    <t>2024-11-15 13:55:15</t>
  </si>
  <si>
    <t>2024-11-15 14:41:58</t>
  </si>
  <si>
    <t>2024-11-15 15:16:53</t>
  </si>
  <si>
    <t>2024-11-15 16:39:19</t>
  </si>
  <si>
    <t>2024-11-15 17:03:36</t>
  </si>
  <si>
    <t>2024-11-15 15:18:23</t>
  </si>
  <si>
    <t>2024-11-15 15:42:39</t>
  </si>
  <si>
    <t>2024-11-15 16:37:03</t>
  </si>
  <si>
    <t>2024-11-15 16:57:19</t>
  </si>
  <si>
    <t>2024-11-15 15:40:15</t>
  </si>
  <si>
    <t>2024-11-15 17:37:56</t>
  </si>
  <si>
    <t>2024-11-15 17:48:28</t>
  </si>
  <si>
    <t>2024-11-16 14:42:00</t>
  </si>
  <si>
    <t>2024-11-16 14:45:53</t>
  </si>
  <si>
    <t>2024-11-16 14:57:17</t>
  </si>
  <si>
    <t>2024-11-16 12:38:55</t>
  </si>
  <si>
    <t>2024-11-16 14:22:29</t>
  </si>
  <si>
    <t>2024-11-18 10:25:44</t>
  </si>
  <si>
    <t>2024-11-18 12:05:46</t>
  </si>
  <si>
    <t>2024-11-18 12:21:29</t>
  </si>
  <si>
    <t>2024-11-18 12:24:18</t>
  </si>
  <si>
    <t>2024-11-18 12:43:28</t>
  </si>
  <si>
    <t>2024-11-18 14:03:09</t>
  </si>
  <si>
    <t>2024-11-18 15:00:19</t>
  </si>
  <si>
    <t>2024-11-18 15:06:11</t>
  </si>
  <si>
    <t>2024-11-18 15:20:48</t>
  </si>
  <si>
    <t>2024-11-18 16:09:08</t>
  </si>
  <si>
    <t>2024-11-18 11:22:11</t>
  </si>
  <si>
    <t>2024-11-18 14:24:55</t>
  </si>
  <si>
    <t>2024-11-18 14:40:58</t>
  </si>
  <si>
    <t>2024-11-18 14:42:17</t>
  </si>
  <si>
    <t>2024-11-18 14:51:33</t>
  </si>
  <si>
    <t>2024-11-18 14:52:14</t>
  </si>
  <si>
    <t>2024-11-18 14:54:47</t>
  </si>
  <si>
    <t>2024-11-18 17:42:47</t>
  </si>
  <si>
    <t>2024-11-19 10:30:36</t>
  </si>
  <si>
    <t>2024-11-19 10:36:36</t>
  </si>
  <si>
    <t>2024-11-19 12:51:43</t>
  </si>
  <si>
    <t>2024-11-19 13:16:11</t>
  </si>
  <si>
    <t>2024-11-19 15:17:39</t>
  </si>
  <si>
    <t>2024-11-19 18:19:04</t>
  </si>
  <si>
    <t>2024-11-19 11:27:54</t>
  </si>
  <si>
    <t>2024-11-19 12:13:19</t>
  </si>
  <si>
    <t>2024-11-19 12:57:37</t>
  </si>
  <si>
    <t>2024-11-19 14:53:57</t>
  </si>
  <si>
    <t>2024-11-19 11:58:16</t>
  </si>
  <si>
    <t>2024-11-19 13:48:21</t>
  </si>
  <si>
    <t>2024-11-19 14:48:47</t>
  </si>
  <si>
    <t>2024-11-20 10:11:40</t>
  </si>
  <si>
    <t>2024-11-20 12:47:14</t>
  </si>
  <si>
    <t>2024-11-20 14:06:09</t>
  </si>
  <si>
    <t>2024-11-20 15:44:02</t>
  </si>
  <si>
    <t>2024-11-20 13:18:34</t>
  </si>
  <si>
    <t>2024-11-20 14:10:43</t>
  </si>
  <si>
    <t>2024-11-20 14:39:16</t>
  </si>
  <si>
    <t>2024-11-20 15:41:09</t>
  </si>
  <si>
    <t>2024-11-21 10:38:38</t>
  </si>
  <si>
    <t>2024-11-21 10:51:08</t>
  </si>
  <si>
    <t>2024-11-21 11:40:09</t>
  </si>
  <si>
    <t>2024-11-21 13:17:03</t>
  </si>
  <si>
    <t>2024-11-21 15:08:09</t>
  </si>
  <si>
    <t>2024-11-21 15:29:37</t>
  </si>
  <si>
    <t>2024-11-21 12:13:10</t>
  </si>
  <si>
    <t>2024-11-21 12:15:34</t>
  </si>
  <si>
    <t>2024-11-21 18:53:26</t>
  </si>
  <si>
    <t>2024-11-22 11:13:55</t>
  </si>
  <si>
    <t>2024-11-22 11:23:21</t>
  </si>
  <si>
    <t>2024-11-22 12:03:40</t>
  </si>
  <si>
    <t>2024-11-22 12:46:58</t>
  </si>
  <si>
    <t>2024-11-22 12:55:31</t>
  </si>
  <si>
    <t>2024-11-22 13:16:28</t>
  </si>
  <si>
    <t>2024-11-22 13:20:53</t>
  </si>
  <si>
    <t>2024-11-22 13:43:00</t>
  </si>
  <si>
    <t>2024-11-22 13:43:45</t>
  </si>
  <si>
    <t>2024-11-22 13:46:23</t>
  </si>
  <si>
    <t>2024-11-22 14:23:28</t>
  </si>
  <si>
    <t>2024-11-22 14:31:35</t>
  </si>
  <si>
    <t>2024-11-22 15:49:31</t>
  </si>
  <si>
    <t>2024-11-22 17:21:33</t>
  </si>
  <si>
    <t>2024-11-22 18:32:57</t>
  </si>
  <si>
    <t>2024-11-22 18:39:32</t>
  </si>
  <si>
    <t>2024-11-22 18:54:03</t>
  </si>
  <si>
    <t>2024-11-25 10:40:35</t>
  </si>
  <si>
    <t>2024-11-25 13:33:57</t>
  </si>
  <si>
    <t>2024-11-25 13:36:24</t>
  </si>
  <si>
    <t>2024-11-25 13:39:22</t>
  </si>
  <si>
    <t>2024-11-25 13:42:09</t>
  </si>
  <si>
    <t>2024-11-25 13:44:25</t>
  </si>
  <si>
    <t>2024-11-25 13:47:30</t>
  </si>
  <si>
    <t>2024-11-25 14:00:47</t>
  </si>
  <si>
    <t>2024-11-25 14:08:12</t>
  </si>
  <si>
    <t>2024-11-25 14:13:23</t>
  </si>
  <si>
    <t>2024-11-25 14:15:16</t>
  </si>
  <si>
    <t>2024-11-25 14:57:27</t>
  </si>
  <si>
    <t>2024-11-25 15:11:19</t>
  </si>
  <si>
    <t>2024-11-25 16:05:33</t>
  </si>
  <si>
    <t>2024-11-25 17:12:59</t>
  </si>
  <si>
    <t>2024-11-25 17:22:46</t>
  </si>
  <si>
    <t>2024-11-25 17:39:26</t>
  </si>
  <si>
    <t>2024-11-25 12:40:20</t>
  </si>
  <si>
    <t>2024-11-25 13:12:16</t>
  </si>
  <si>
    <t>2024-11-25 13:20:05</t>
  </si>
  <si>
    <t>2024-11-25 13:27:05</t>
  </si>
  <si>
    <t>2024-11-25 13:28:31</t>
  </si>
  <si>
    <t>2024-11-25 13:33:35</t>
  </si>
  <si>
    <t>2024-11-25 13:48:38</t>
  </si>
  <si>
    <t>2024-11-25 13:50:37</t>
  </si>
  <si>
    <t>2024-11-25 14:34:52</t>
  </si>
  <si>
    <t>2024-11-25 15:14:17</t>
  </si>
  <si>
    <t>2024-11-25 16:40:54</t>
  </si>
  <si>
    <t>2024-11-25 17:10:01</t>
  </si>
  <si>
    <t>2024-11-25 17:36:19</t>
  </si>
  <si>
    <t>2024-11-26 10:15:31</t>
  </si>
  <si>
    <t>2024-11-26 10:46:11</t>
  </si>
  <si>
    <t>2024-11-26 12:12:06</t>
  </si>
  <si>
    <t>2024-11-26 11:58:30</t>
  </si>
  <si>
    <t>2024-11-26 12:52:43</t>
  </si>
  <si>
    <t>2024-11-26 13:39:32</t>
  </si>
  <si>
    <t>2024-11-26 13:45:13</t>
  </si>
  <si>
    <t>2024-11-26 13:49:53</t>
  </si>
  <si>
    <t>2024-11-26 13:53:32</t>
  </si>
  <si>
    <t>2024-11-26 15:19:28</t>
  </si>
  <si>
    <t>2024-11-26 15:25:11</t>
  </si>
  <si>
    <t>2024-11-26 18:50:45</t>
  </si>
  <si>
    <t>2024-11-26 12:42:55</t>
  </si>
  <si>
    <t>2024-11-26 13:32:06</t>
  </si>
  <si>
    <t>2024-11-26 18:03:07</t>
  </si>
  <si>
    <t>2024-11-27 12:40:57</t>
  </si>
  <si>
    <t>2024-11-27 13:23:18</t>
  </si>
  <si>
    <t>2024-11-27 13:23:53</t>
  </si>
  <si>
    <t>2024-11-27 13:30:36</t>
  </si>
  <si>
    <t>2024-11-27 13:33:32</t>
  </si>
  <si>
    <t>2024-11-27 15:29:49</t>
  </si>
  <si>
    <t>2024-11-27 15:37:09</t>
  </si>
  <si>
    <t>2024-11-27 15:56:32</t>
  </si>
  <si>
    <t>2024-11-27 16:01:56</t>
  </si>
  <si>
    <t>2024-11-27 13:28:26</t>
  </si>
  <si>
    <t>2024-11-27 13:32:23</t>
  </si>
  <si>
    <t>2024-11-27 15:52:54</t>
  </si>
  <si>
    <t>2024-11-27 15:59:39</t>
  </si>
  <si>
    <t>2024-11-27 16:47:18</t>
  </si>
  <si>
    <t>2024-11-27 16:55:16</t>
  </si>
  <si>
    <t>2024-11-27 16:56:20</t>
  </si>
  <si>
    <t>2024-11-27 17:28:17</t>
  </si>
  <si>
    <t>2024-11-27 18:00:07</t>
  </si>
  <si>
    <t>2024-11-27 18:26:10</t>
  </si>
  <si>
    <t>2024-11-28 10:32:14</t>
  </si>
  <si>
    <t>2024-11-28 12:27:29</t>
  </si>
  <si>
    <t>2024-11-28 15:37:36</t>
  </si>
  <si>
    <t>2024-11-28 17:32:00</t>
  </si>
  <si>
    <t>2024-11-28 17:42:59</t>
  </si>
  <si>
    <t>2024-11-28 10:35:30</t>
  </si>
  <si>
    <t>2024-11-28 12:39:56</t>
  </si>
  <si>
    <t>2024-11-28 17:57:52</t>
  </si>
  <si>
    <t>2024-11-29 13:06:14</t>
  </si>
  <si>
    <t>2024-11-29 13:23:41</t>
  </si>
  <si>
    <t>2024-11-29 14:41:26</t>
  </si>
  <si>
    <t>2024-11-29 14:59:14</t>
  </si>
  <si>
    <t>2024-11-30 13:16:15</t>
  </si>
  <si>
    <t>2024-11-30 13:58:59</t>
  </si>
  <si>
    <t>2024-11-30 14:33:02</t>
  </si>
  <si>
    <t>2024-11-30 14:47:35</t>
  </si>
  <si>
    <t>2024-11-30 15:40:32</t>
  </si>
  <si>
    <t>2024-12-02 16:47:28</t>
  </si>
  <si>
    <t>2024-12-02 12:02:55</t>
  </si>
  <si>
    <t>2024-12-02 12:27:42</t>
  </si>
  <si>
    <t>2024-12-02 13:50:20</t>
  </si>
  <si>
    <t>2024-12-02 15:44:59</t>
  </si>
  <si>
    <t>2024-12-03 15:36:24</t>
  </si>
  <si>
    <t>2024-12-04 15:24:19</t>
  </si>
  <si>
    <t>2024-12-04 16:35:03</t>
  </si>
  <si>
    <t>2024-12-04 11:29:18</t>
  </si>
  <si>
    <t>2024-12-04 13:51:42</t>
  </si>
  <si>
    <t>2024-12-04 15:22:27</t>
  </si>
  <si>
    <t>2024-12-04 14:15:23</t>
  </si>
  <si>
    <t>2024-12-04 14:26:24</t>
  </si>
  <si>
    <t>2024-12-04 15:13:51</t>
  </si>
  <si>
    <t>2024-12-05 13:42:27</t>
  </si>
  <si>
    <t>2024-12-05 14:19:48</t>
  </si>
  <si>
    <t>2024-12-05 15:15:08</t>
  </si>
  <si>
    <t>2024-12-05 15:43:28</t>
  </si>
  <si>
    <t>2024-12-06 10:14:59</t>
  </si>
  <si>
    <t>2024-12-06 11:27:36</t>
  </si>
  <si>
    <t>2024-12-06 11:31:58</t>
  </si>
  <si>
    <t>2024-12-06 11:28:52</t>
  </si>
  <si>
    <t>2024-12-06 14:47:50</t>
  </si>
  <si>
    <t>2024-12-06 17:28:45</t>
  </si>
  <si>
    <t>2024-12-07 13:10:22</t>
  </si>
  <si>
    <t>2024-12-07 14:58:02</t>
  </si>
  <si>
    <t>2024-12-07 13:42:59</t>
  </si>
  <si>
    <t>2024-12-09 10:48:49</t>
  </si>
  <si>
    <t>2024-12-09 11:34:00</t>
  </si>
  <si>
    <t>2024-12-09 12:26:41</t>
  </si>
  <si>
    <t>2024-12-09 15:00:10</t>
  </si>
  <si>
    <t>2024-12-09 13:30:11</t>
  </si>
  <si>
    <t>2024-12-09 14:39:41</t>
  </si>
  <si>
    <t>2024-12-10 11:33:35</t>
  </si>
  <si>
    <t>2024-12-10 13:07:36</t>
  </si>
  <si>
    <t>2024-12-10 13:40:18</t>
  </si>
  <si>
    <t>2024-12-10 11:46:35</t>
  </si>
  <si>
    <t>2024-12-10 12:03:21</t>
  </si>
  <si>
    <t>2024-12-10 15:11:42</t>
  </si>
  <si>
    <t>2024-12-10 15:31:06</t>
  </si>
  <si>
    <t>2024-12-10 17:20:04</t>
  </si>
  <si>
    <t>2024-12-10 17:51:31</t>
  </si>
  <si>
    <t>2024-12-10 17:56:14</t>
  </si>
  <si>
    <t>2024-12-11 12:48:13</t>
  </si>
  <si>
    <t>2024-12-11 14:56:10</t>
  </si>
  <si>
    <t>2024-12-11 15:12:18</t>
  </si>
  <si>
    <t>2024-12-11 15:12:56</t>
  </si>
  <si>
    <t>2024-12-11 16:52:15</t>
  </si>
  <si>
    <t>2024-12-12 13:24:59</t>
  </si>
  <si>
    <t>2024-12-12 11:21:32</t>
  </si>
  <si>
    <t>2024-12-12 11:27:32</t>
  </si>
  <si>
    <t>2024-12-12 12:46:15</t>
  </si>
  <si>
    <t>2024-12-12 13:33:42</t>
  </si>
  <si>
    <t>2024-12-12 11:24:52</t>
  </si>
  <si>
    <t>2024-12-12 11:53:12</t>
  </si>
  <si>
    <t>2024-12-12 12:36:41</t>
  </si>
  <si>
    <t>2024-12-12 14:02:47</t>
  </si>
  <si>
    <t>2024-12-12 14:40:48</t>
  </si>
  <si>
    <t>2024-12-12 12:59:20</t>
  </si>
  <si>
    <t>2024-12-12 13:55:51</t>
  </si>
  <si>
    <t>2024-12-12 15:42:53</t>
  </si>
  <si>
    <t>2024-12-12 17:07:46</t>
  </si>
  <si>
    <t>2024-12-12 16:53:22</t>
  </si>
  <si>
    <t>2024-12-13 11:32:59</t>
  </si>
  <si>
    <t>2024-12-13 11:34:35</t>
  </si>
  <si>
    <t>2024-12-13 12:19:04</t>
  </si>
  <si>
    <t>2024-12-13 12:20:35</t>
  </si>
  <si>
    <t>2024-12-13 14:12:21</t>
  </si>
  <si>
    <t>2024-12-13 17:24:08</t>
  </si>
  <si>
    <t>2024-12-13 16:32:52</t>
  </si>
  <si>
    <t>2024-12-13 17:02:33</t>
  </si>
  <si>
    <t>2024-12-14 13:51:05</t>
  </si>
  <si>
    <t>2024-12-14 14:15:14</t>
  </si>
  <si>
    <t>2024-12-14 14:25:39</t>
  </si>
  <si>
    <t>2024-12-14 14:26:52</t>
  </si>
  <si>
    <t>2024-12-14 15:28:21</t>
  </si>
  <si>
    <t>2024-12-14 16:09:02</t>
  </si>
  <si>
    <t>2024-12-14 16:27:31</t>
  </si>
  <si>
    <t>2024-12-14 17:40:31</t>
  </si>
  <si>
    <t>2024-12-14 17:47:06</t>
  </si>
  <si>
    <t>2024-12-16 10:55:25</t>
  </si>
  <si>
    <t>2024-12-16 12:10:09</t>
  </si>
  <si>
    <t>2024-12-16 13:14:36</t>
  </si>
  <si>
    <t>2024-12-16 15:43:13</t>
  </si>
  <si>
    <t>2024-12-16 11:47:15</t>
  </si>
  <si>
    <t>2024-12-16 15:13:50</t>
  </si>
  <si>
    <t>2024-12-16 16:40:58</t>
  </si>
  <si>
    <t>2024-12-17 16:25:32</t>
  </si>
  <si>
    <t>2024-12-17 16:29:20</t>
  </si>
  <si>
    <t>2024-12-17 16:34:33</t>
  </si>
  <si>
    <t>2024-12-17 10:16:17</t>
  </si>
  <si>
    <t>2024-12-17 14:42:31</t>
  </si>
  <si>
    <t>2024-12-17 10:53:00</t>
  </si>
  <si>
    <t>2024-12-17 13:57:19</t>
  </si>
  <si>
    <t>2024-12-17 14:38:46</t>
  </si>
  <si>
    <t>2024-12-17 18:55:31</t>
  </si>
  <si>
    <t>2024-12-18 12:01:07</t>
  </si>
  <si>
    <t>2024-12-18 12:03:05</t>
  </si>
  <si>
    <t>2024-12-18 12:34:05</t>
  </si>
  <si>
    <t>2024-12-18 12:59:20</t>
  </si>
  <si>
    <t>2024-12-18 13:20:01</t>
  </si>
  <si>
    <t>2024-12-18 13:41:47</t>
  </si>
  <si>
    <t>2024-12-18 14:16:18</t>
  </si>
  <si>
    <t>2024-12-18 14:43:30</t>
  </si>
  <si>
    <t>2024-12-18 15:27:33</t>
  </si>
  <si>
    <t>2024-12-18 16:09:42</t>
  </si>
  <si>
    <t>2024-12-18 16:13:34</t>
  </si>
  <si>
    <t>2024-12-18 15:48:16</t>
  </si>
  <si>
    <t>2024-12-18 15:51:12</t>
  </si>
  <si>
    <t>2024-12-18 16:27:03</t>
  </si>
  <si>
    <t>2024-12-19 10:19:36</t>
  </si>
  <si>
    <t>2024-12-19 13:12:38</t>
  </si>
  <si>
    <t>2024-12-19 14:38:47</t>
  </si>
  <si>
    <t>2024-12-19 15:32:45</t>
  </si>
  <si>
    <t>2024-12-19 12:18:06</t>
  </si>
  <si>
    <t>2024-12-19 14:12:07</t>
  </si>
  <si>
    <t>2024-12-19 12:37:47</t>
  </si>
  <si>
    <t>2024-12-19 13:36:54</t>
  </si>
  <si>
    <t>2024-12-19 13:38:14</t>
  </si>
  <si>
    <t>2024-12-19 16:03:41</t>
  </si>
  <si>
    <t>2024-12-19 16:34:38</t>
  </si>
  <si>
    <t>2024-12-19 18:38:42</t>
  </si>
  <si>
    <t>2024-12-21 14:01:47</t>
  </si>
  <si>
    <t>2024-12-20 11:18:48</t>
  </si>
  <si>
    <t>2024-12-20 17:09:18</t>
  </si>
  <si>
    <t>2024-12-20 17:47:06</t>
  </si>
  <si>
    <t>2024-12-20 14:58:18</t>
  </si>
  <si>
    <t>2024-12-21 15:01:26</t>
  </si>
  <si>
    <t>2024-12-21 16:12:59</t>
  </si>
  <si>
    <t>2024-12-21 16:19:51</t>
  </si>
  <si>
    <t>2024-12-21 16:21:11</t>
  </si>
  <si>
    <t>2024-12-21 16:21:39</t>
  </si>
  <si>
    <t>2024-12-23 12:25:09</t>
  </si>
  <si>
    <t>2024-12-23 13:01:24</t>
  </si>
  <si>
    <t>2024-12-23 13:31:27</t>
  </si>
  <si>
    <t>2024-12-23 13:34:58</t>
  </si>
  <si>
    <t>2024-12-23 14:29:55</t>
  </si>
  <si>
    <t>2024-12-23 17:55:18</t>
  </si>
  <si>
    <t>2024-12-23 11:33:02</t>
  </si>
  <si>
    <t>2024-12-23 11:47:34</t>
  </si>
  <si>
    <t>2024-12-23 11:50:39</t>
  </si>
  <si>
    <t>2024-12-23 11:52:22</t>
  </si>
  <si>
    <t>2024-12-23 13:02:40</t>
  </si>
  <si>
    <t>2024-12-23 15:50:23</t>
  </si>
  <si>
    <t>2024-12-24 10:38:11</t>
  </si>
  <si>
    <t>2024-12-23 15:29:36</t>
  </si>
  <si>
    <t>2024-12-23 15:30:45</t>
  </si>
  <si>
    <t>2024-12-24 11:01:45</t>
  </si>
  <si>
    <t>2024-12-24 11:54:43</t>
  </si>
  <si>
    <t>2024-12-24 14:45:34</t>
  </si>
  <si>
    <t>2024-12-24 16:16:05</t>
  </si>
  <si>
    <t>2024-12-24 18:42:18</t>
  </si>
  <si>
    <t>2024-12-24 15:18:08</t>
  </si>
  <si>
    <t>2024-12-24 18:23:56</t>
  </si>
  <si>
    <t>2024-12-24 18:25:47</t>
  </si>
  <si>
    <t>2024-12-24 18:26:35</t>
  </si>
  <si>
    <t>2024-12-24 18:35:15</t>
  </si>
  <si>
    <t>2024-12-25 12:07:14</t>
  </si>
  <si>
    <t>2024-12-25 13:34:52</t>
  </si>
  <si>
    <t>2024-12-25 14:49:10</t>
  </si>
  <si>
    <t>2024-12-25 15:05:20</t>
  </si>
  <si>
    <t>2024-12-25 16:02:46</t>
  </si>
  <si>
    <t>2024-12-26 10:18:11</t>
  </si>
  <si>
    <t>2024-12-26 11:36:55</t>
  </si>
  <si>
    <t>2024-12-26 12:08:36</t>
  </si>
  <si>
    <t>2024-12-26 15:33:55</t>
  </si>
  <si>
    <t>2024-12-27 11:33:15</t>
  </si>
  <si>
    <t>2024-12-27 15:04:30</t>
  </si>
  <si>
    <t>2024-12-27 17:13:57</t>
  </si>
  <si>
    <t>2024-12-28 12:12:53</t>
  </si>
  <si>
    <t>2024-12-28 12:59:45</t>
  </si>
  <si>
    <t>2024-12-28 13:09:47</t>
  </si>
  <si>
    <t>2024-12-28 13:58:12</t>
  </si>
  <si>
    <t>2024-12-28 16:04:49</t>
  </si>
  <si>
    <t>2024-12-30 10:51:50</t>
  </si>
  <si>
    <t>2024-12-30 12:25:57</t>
  </si>
  <si>
    <t>2024-12-30 13:14:55</t>
  </si>
  <si>
    <t>2024-12-30 14:54:55</t>
  </si>
  <si>
    <t>2024-12-30 14:59:46</t>
  </si>
  <si>
    <t>2024-12-30 16:37:49</t>
  </si>
  <si>
    <t>2025-01-06 11:59:03</t>
  </si>
  <si>
    <t>2025-01-06 12:37:19</t>
  </si>
  <si>
    <t>2025-01-06 12:54:53</t>
  </si>
  <si>
    <t>2025-01-06 14:10:34</t>
  </si>
  <si>
    <t>2025-01-06 14:48:16</t>
  </si>
  <si>
    <t>2025-01-06 14:54:29</t>
  </si>
  <si>
    <t>2025-01-06 11:42:14</t>
  </si>
  <si>
    <t>2025-01-06 12:13:25</t>
  </si>
  <si>
    <t>2025-01-06 12:33:04</t>
  </si>
  <si>
    <t>2025-01-06 16:34:48</t>
  </si>
  <si>
    <t>2025-01-06 17:26:41</t>
  </si>
  <si>
    <t>2025-01-06 17:07:33</t>
  </si>
  <si>
    <t>2025-01-08 10:07:26</t>
  </si>
  <si>
    <t>2025-01-08 13:47:02</t>
  </si>
  <si>
    <t>2025-01-08 13:50:39</t>
  </si>
  <si>
    <t>2025-01-08 13:05:02</t>
  </si>
  <si>
    <t>2025-01-08 14:12:55</t>
  </si>
  <si>
    <t>2025-01-08 15:46:50</t>
  </si>
  <si>
    <t>2025-01-08 17:41:19</t>
  </si>
  <si>
    <t>2025-01-09 10:46:21</t>
  </si>
  <si>
    <t>2025-01-09 12:25:50</t>
  </si>
  <si>
    <t>2025-01-09 12:39:18</t>
  </si>
  <si>
    <t>2025-01-09 13:50:21</t>
  </si>
  <si>
    <t>2025-01-09 14:42:30</t>
  </si>
  <si>
    <t>2025-01-09 10:53:37</t>
  </si>
  <si>
    <t>2025-01-09 12:25:44</t>
  </si>
  <si>
    <t>2025-01-09 14:20:19</t>
  </si>
  <si>
    <t>2025-01-09 14:48:13</t>
  </si>
  <si>
    <t>2025-01-09 13:07:51</t>
  </si>
  <si>
    <t>2025-01-09 13:46:38</t>
  </si>
  <si>
    <t>2025-01-09 13:55:53</t>
  </si>
  <si>
    <t>2025-01-09 14:29:16</t>
  </si>
  <si>
    <t>2025-01-09 11:34:54</t>
  </si>
  <si>
    <t>2025-01-09 11:42:15</t>
  </si>
  <si>
    <t>2025-01-09 15:36:25</t>
  </si>
  <si>
    <t>2025-01-09 16:05:06</t>
  </si>
  <si>
    <t>2025-01-09 16:07:03</t>
  </si>
  <si>
    <t>2025-01-09 16:22:07</t>
  </si>
  <si>
    <t>2025-01-09 16:30:56</t>
  </si>
  <si>
    <t>2025-01-09 18:18:43</t>
  </si>
  <si>
    <t>2025-01-09 18:28:31</t>
  </si>
  <si>
    <t>2025-01-10 12:17:57</t>
  </si>
  <si>
    <t>2025-01-10 14:21:28</t>
  </si>
  <si>
    <t>2025-01-10 15:09:30</t>
  </si>
  <si>
    <t>2025-01-10 15:41:18</t>
  </si>
  <si>
    <t>2025-01-09 17:20:53</t>
  </si>
  <si>
    <t>2025-01-09 18:34:55</t>
  </si>
  <si>
    <t>2025-01-10 12:46:23</t>
  </si>
  <si>
    <t>2025-01-10 14:13:43</t>
  </si>
  <si>
    <t>2025-01-10 14:23:53</t>
  </si>
  <si>
    <t>2025-01-10 15:08:52</t>
  </si>
  <si>
    <t>2025-01-10 15:37:51</t>
  </si>
  <si>
    <t>2025-01-10 15:58:59</t>
  </si>
  <si>
    <t>2025-01-10 16:20:33</t>
  </si>
  <si>
    <t>2025-01-10 16:37:16</t>
  </si>
  <si>
    <t>2025-01-10 11:30:23</t>
  </si>
  <si>
    <t>2025-01-10 15:32:07</t>
  </si>
  <si>
    <t>2025-01-10 12:48:19</t>
  </si>
  <si>
    <t>2025-01-10 13:06:41</t>
  </si>
  <si>
    <t>2025-01-10 13:56:31</t>
  </si>
  <si>
    <t>2025-01-10 18:28:59</t>
  </si>
  <si>
    <t>2025-01-10 18:15:24</t>
  </si>
  <si>
    <t>2025-01-10 18:21:39</t>
  </si>
  <si>
    <t>2025-01-11 10:59:18</t>
  </si>
  <si>
    <t>2025-01-11 12:35:53</t>
  </si>
  <si>
    <t>2025-01-11 12:39:37</t>
  </si>
  <si>
    <t>2025-01-11 12:58:44</t>
  </si>
  <si>
    <t>2025-01-11 13:22:57</t>
  </si>
  <si>
    <t>2025-01-11 13:45:07</t>
  </si>
  <si>
    <t>2025-01-11 14:05:23</t>
  </si>
  <si>
    <t>2025-01-11 17:23:02</t>
  </si>
  <si>
    <t>2025-01-11 14:03:54</t>
  </si>
  <si>
    <t>2025-01-11 14:35:21</t>
  </si>
  <si>
    <t>2025-01-11 16:58:04</t>
  </si>
  <si>
    <t>2025-01-11 17:48:31</t>
  </si>
  <si>
    <t>2025-01-13 10:39:52</t>
  </si>
  <si>
    <t>2025-01-13 11:04:08</t>
  </si>
  <si>
    <t>2025-01-13 13:18:45</t>
  </si>
  <si>
    <t>2025-01-13 13:30:57</t>
  </si>
  <si>
    <t>2025-01-13 13:42:40</t>
  </si>
  <si>
    <t>2025-01-13 13:45:40</t>
  </si>
  <si>
    <t>2025-01-13 14:09:59</t>
  </si>
  <si>
    <t>2025-01-13 14:22:53</t>
  </si>
  <si>
    <t>2025-01-13 15:58:12</t>
  </si>
  <si>
    <t>2025-01-13 11:04:40</t>
  </si>
  <si>
    <t>2025-01-13 16:03:13</t>
  </si>
  <si>
    <t>2025-01-13 18:45:17</t>
  </si>
  <si>
    <t>2025-01-14 10:25:46</t>
  </si>
  <si>
    <t>2025-01-14 11:15:34</t>
  </si>
  <si>
    <t>2025-01-14 11:18:43</t>
  </si>
  <si>
    <t>2025-01-14 13:10:27</t>
  </si>
  <si>
    <t>2025-01-14 14:10:23</t>
  </si>
  <si>
    <t>2025-01-14 15:27:03</t>
  </si>
  <si>
    <t>2025-01-14 12:45:15</t>
  </si>
  <si>
    <t>2025-01-14 12:52:12</t>
  </si>
  <si>
    <t>2025-01-15 13:00:42</t>
  </si>
  <si>
    <t>2025-01-14 16:02:30</t>
  </si>
  <si>
    <t>2025-01-15 10:49:53</t>
  </si>
  <si>
    <t>2025-01-15 10:56:28</t>
  </si>
  <si>
    <t>2025-01-15 11:02:10</t>
  </si>
  <si>
    <t>2025-01-15 11:09:09</t>
  </si>
  <si>
    <t>2025-01-15 14:56:06</t>
  </si>
  <si>
    <t>2025-01-15 11:59:25</t>
  </si>
  <si>
    <t>2025-01-15 14:19:09</t>
  </si>
  <si>
    <t>2025-01-16 10:14:34</t>
  </si>
  <si>
    <t>2025-01-16 12:25:36</t>
  </si>
  <si>
    <t>2025-01-16 12:27:09</t>
  </si>
  <si>
    <t>2025-01-16 12:38:23</t>
  </si>
  <si>
    <t>2025-01-16 12:50:49</t>
  </si>
  <si>
    <t>2025-01-16 13:03:04</t>
  </si>
  <si>
    <t>2025-01-16 13:25:45</t>
  </si>
  <si>
    <t>2025-01-16 13:45:44</t>
  </si>
  <si>
    <t>2025-01-16 13:57:49</t>
  </si>
  <si>
    <t>2025-01-16 14:47:56</t>
  </si>
  <si>
    <t>2025-01-16 15:43:25</t>
  </si>
  <si>
    <t>2025-01-16 15:58:23</t>
  </si>
  <si>
    <t>2025-01-16 16:22:34</t>
  </si>
  <si>
    <t>2025-01-16 16:36:34</t>
  </si>
  <si>
    <t>2025-01-16 16:49:17</t>
  </si>
  <si>
    <t>2025-01-16 11:34:26</t>
  </si>
  <si>
    <t>2025-01-16 16:34:35</t>
  </si>
  <si>
    <t>2025-01-16 12:26:32</t>
  </si>
  <si>
    <t>2025-01-16 13:11:14</t>
  </si>
  <si>
    <t>2025-01-16 13:40:21</t>
  </si>
  <si>
    <t>2025-01-16 16:37:33</t>
  </si>
  <si>
    <t>2025-01-16 17:57:11</t>
  </si>
  <si>
    <t>2025-01-17 10:25:36</t>
  </si>
  <si>
    <t>2025-01-17 11:42:11</t>
  </si>
  <si>
    <t>2025-01-17 12:30:07</t>
  </si>
  <si>
    <t>2025-01-17 12:34:38</t>
  </si>
  <si>
    <t>2025-01-17 13:21:35</t>
  </si>
  <si>
    <t>2025-01-17 13:25:07</t>
  </si>
  <si>
    <t>2025-01-17 13:40:33</t>
  </si>
  <si>
    <t>2025-01-17 13:58:43</t>
  </si>
  <si>
    <t>2025-01-17 15:54:50</t>
  </si>
  <si>
    <t>2025-01-17 15:57:59</t>
  </si>
  <si>
    <t>2025-01-17 16:10:43</t>
  </si>
  <si>
    <t>2025-01-17 14:02:18</t>
  </si>
  <si>
    <t>2025-01-17 14:35:02</t>
  </si>
  <si>
    <t>2025-01-17 15:42:31</t>
  </si>
  <si>
    <t>2025-01-17 16:58:39</t>
  </si>
  <si>
    <t>2025-01-17 18:18:07</t>
  </si>
  <si>
    <t>2025-01-18 11:42:07</t>
  </si>
  <si>
    <t>2025-01-18 12:14:53</t>
  </si>
  <si>
    <t>2025-01-18 13:01:03</t>
  </si>
  <si>
    <t>2025-01-18 13:48:07</t>
  </si>
  <si>
    <t>2025-01-18 13:55:26</t>
  </si>
  <si>
    <t>2025-01-18 15:11:28</t>
  </si>
  <si>
    <t>2025-01-18 15:15:59</t>
  </si>
  <si>
    <t>2025-01-18 17:50:24</t>
  </si>
  <si>
    <t>2025-01-18 12:05:57</t>
  </si>
  <si>
    <t>2025-01-18 14:45:17</t>
  </si>
  <si>
    <t>2025-01-18 15:29:24</t>
  </si>
  <si>
    <t>2025-01-18 15:31:08</t>
  </si>
  <si>
    <t>2025-01-20 10:22:54</t>
  </si>
  <si>
    <t>2025-01-20 13:22:34</t>
  </si>
  <si>
    <t>2025-01-20 16:47:49</t>
  </si>
  <si>
    <t>2025-01-20 16:58:27</t>
  </si>
  <si>
    <t>2025-01-20 17:01:14</t>
  </si>
  <si>
    <t>2025-01-20 17:04:44</t>
  </si>
  <si>
    <t>2025-01-20 17:30:24</t>
  </si>
  <si>
    <t>2025-01-20 17:54:51</t>
  </si>
  <si>
    <t>2025-01-20 18:05:23</t>
  </si>
  <si>
    <t>2025-01-20 10:34:59</t>
  </si>
  <si>
    <t>2025-01-20 11:36:58</t>
  </si>
  <si>
    <t>2025-01-20 11:45:57</t>
  </si>
  <si>
    <t>2025-01-20 12:59:55</t>
  </si>
  <si>
    <t>2025-01-20 13:10:44</t>
  </si>
  <si>
    <t>2025-01-20 16:42:45</t>
  </si>
  <si>
    <t>2025-01-20 17:02:45</t>
  </si>
  <si>
    <t>2025-01-20 18:25:30</t>
  </si>
  <si>
    <t>2025-01-21 10:27:50</t>
  </si>
  <si>
    <t>2025-01-21 10:49:14</t>
  </si>
  <si>
    <t>2025-01-21 10:53:34</t>
  </si>
  <si>
    <t>2025-01-21 11:07:35</t>
  </si>
  <si>
    <t>2025-01-21 11:12:25</t>
  </si>
  <si>
    <t>2025-01-21 11:19:50</t>
  </si>
  <si>
    <t>2025-01-22 10:43:38</t>
  </si>
  <si>
    <t>2025-01-21 13:05:26</t>
  </si>
  <si>
    <t>2025-01-21 13:13:57</t>
  </si>
  <si>
    <t>2025-01-21 14:59:47</t>
  </si>
  <si>
    <t>2025-01-21 13:20:26</t>
  </si>
  <si>
    <t>2025-01-21 13:31:50</t>
  </si>
  <si>
    <t>2025-01-21 13:43:24</t>
  </si>
  <si>
    <t>2025-01-21 14:46:08</t>
  </si>
  <si>
    <t>2025-01-21 16:47:25</t>
  </si>
  <si>
    <t>2025-01-21 17:35:42</t>
  </si>
  <si>
    <t>2025-01-22 12:40:25</t>
  </si>
  <si>
    <t>2025-01-22 13:20:59</t>
  </si>
  <si>
    <t>2025-01-22 14:22:06</t>
  </si>
  <si>
    <t>2025-01-22 15:09:17</t>
  </si>
  <si>
    <t>2025-01-22 15:50:48</t>
  </si>
  <si>
    <t>2025-01-22 17:21:46</t>
  </si>
  <si>
    <t>2025-01-22 13:29:12</t>
  </si>
  <si>
    <t>2025-01-22 14:08:14</t>
  </si>
  <si>
    <t>2025-01-22 14:14:03</t>
  </si>
  <si>
    <t>2025-01-22 15:19:13</t>
  </si>
  <si>
    <t>2025-01-22 18:50:16</t>
  </si>
  <si>
    <t>2025-01-23 12:04:56</t>
  </si>
  <si>
    <t>2025-01-23 12:31:45</t>
  </si>
  <si>
    <t>2025-01-23 14:42:51</t>
  </si>
  <si>
    <t>2025-01-23 14:16:46</t>
  </si>
  <si>
    <t>2025-01-23 14:40:50</t>
  </si>
  <si>
    <t>2025-01-23 15:39:11</t>
  </si>
  <si>
    <t>2025-01-23 17:22:05</t>
  </si>
  <si>
    <t>2025-01-23 18:29:51</t>
  </si>
  <si>
    <t>2025-01-23 18:33:05</t>
  </si>
  <si>
    <t>2025-01-24 10:06:15</t>
  </si>
  <si>
    <t>2025-01-24 10:13:19</t>
  </si>
  <si>
    <t>2025-01-24 10:27:51</t>
  </si>
  <si>
    <t>2025-01-24 11:37:53</t>
  </si>
  <si>
    <t>2025-01-24 11:42:15</t>
  </si>
  <si>
    <t>2025-01-24 13:23:24</t>
  </si>
  <si>
    <t>2025-01-24 14:23:27</t>
  </si>
  <si>
    <t>2025-01-24 13:43:11</t>
  </si>
  <si>
    <t>2025-01-24 14:04:06</t>
  </si>
  <si>
    <t>2025-01-24 14:27:21</t>
  </si>
  <si>
    <t>2025-01-24 15:37:35</t>
  </si>
  <si>
    <t>2025-01-24 15:51:03</t>
  </si>
  <si>
    <t>2025-01-24 15:55:16</t>
  </si>
  <si>
    <t>2025-01-24 17:01:00</t>
  </si>
  <si>
    <t>2025-01-24 17:38:11</t>
  </si>
  <si>
    <t>2025-01-24 18:49:05</t>
  </si>
  <si>
    <t>2025-01-25 13:22:34</t>
  </si>
  <si>
    <t>2025-01-25 13:24:19</t>
  </si>
  <si>
    <t>2025-01-25 14:49:04</t>
  </si>
  <si>
    <t>2025-01-25 16:57:51</t>
  </si>
  <si>
    <t>2025-01-27 10:29:32</t>
  </si>
  <si>
    <t>2025-01-27 11:48:25</t>
  </si>
  <si>
    <t>2025-01-27 11:49:33</t>
  </si>
  <si>
    <t>2025-01-27 12:40:43</t>
  </si>
  <si>
    <t>2025-01-27 13:12:35</t>
  </si>
  <si>
    <t>2025-01-27 16:01:19</t>
  </si>
  <si>
    <t>2025-01-28 13:20:08</t>
  </si>
  <si>
    <t>2025-01-27 10:52:42</t>
  </si>
  <si>
    <t>2025-01-27 11:13:30</t>
  </si>
  <si>
    <t>2025-01-27 12:15:13</t>
  </si>
  <si>
    <t>2025-01-27 12:23:25</t>
  </si>
  <si>
    <t>2025-01-27 12:59:39</t>
  </si>
  <si>
    <t>2025-01-27 13:03:38</t>
  </si>
  <si>
    <t>2025-01-27 14:19:48</t>
  </si>
  <si>
    <t>2025-01-27 16:53:51</t>
  </si>
  <si>
    <t>2025-01-27 17:00:37</t>
  </si>
  <si>
    <t>2025-01-27 17:04:27</t>
  </si>
  <si>
    <t>2025-01-28 10:31:55</t>
  </si>
  <si>
    <t>2025-01-28 12:21:12</t>
  </si>
  <si>
    <t>2025-01-28 12:42:41</t>
  </si>
  <si>
    <t>2025-01-28 15:10:19</t>
  </si>
  <si>
    <t>2025-01-28 15:34:32</t>
  </si>
  <si>
    <t>2025-01-29 10:11:15</t>
  </si>
  <si>
    <t>2025-01-29 11:57:38</t>
  </si>
  <si>
    <t>2025-01-29 12:07:08</t>
  </si>
  <si>
    <t>2025-01-29 12:31:09</t>
  </si>
  <si>
    <t>2025-01-29 13:15:10</t>
  </si>
  <si>
    <t>2025-01-29 13:46:32</t>
  </si>
  <si>
    <t>2025-01-29 14:56:29</t>
  </si>
  <si>
    <t>2025-01-29 17:02:18</t>
  </si>
  <si>
    <t>2025-01-29 10:58:57</t>
  </si>
  <si>
    <t>2025-01-29 11:34:47</t>
  </si>
  <si>
    <t>2025-01-29 11:50:42</t>
  </si>
  <si>
    <t>2025-01-29 12:34:31</t>
  </si>
  <si>
    <t>2025-01-29 12:39:11</t>
  </si>
  <si>
    <t>2025-01-29 15:04:07</t>
  </si>
  <si>
    <t>2025-01-29 16:18:40</t>
  </si>
  <si>
    <t>2025-01-29 17:19:18</t>
  </si>
  <si>
    <t>2025-01-29 10:41:33</t>
  </si>
  <si>
    <t>2025-01-29 14:04:46</t>
  </si>
  <si>
    <t>2025-01-29 17:23:17</t>
  </si>
  <si>
    <t>2025-01-29 18:13:46</t>
  </si>
  <si>
    <t>2025-01-30 10:27:35</t>
  </si>
  <si>
    <t>2025-01-30 13:43:18</t>
  </si>
  <si>
    <t>2025-01-30 16:01:38</t>
  </si>
  <si>
    <t>2025-01-30 16:03:54</t>
  </si>
  <si>
    <t>2025-01-30 17:30:57</t>
  </si>
  <si>
    <t>2025-01-30 12:07:48</t>
  </si>
  <si>
    <t>2025-01-30 15:00:08</t>
  </si>
  <si>
    <t>2025-01-30 15:13:07</t>
  </si>
  <si>
    <t>2025-01-30 15:23:07</t>
  </si>
  <si>
    <t>2025-01-30 16:59:59</t>
  </si>
  <si>
    <t>2025-01-30 17:15:22</t>
  </si>
  <si>
    <t>2025-01-30 17:39:35</t>
  </si>
  <si>
    <t>2025-01-30 17:46:15</t>
  </si>
  <si>
    <t>2025-01-31 11:05:37</t>
  </si>
  <si>
    <t>2025-01-31 13:47:17</t>
  </si>
  <si>
    <t>2025-01-31 13:48:10</t>
  </si>
  <si>
    <t>2025-01-31 14:07:27</t>
  </si>
  <si>
    <t>2025-01-31 15:35:40</t>
  </si>
  <si>
    <t>2025-01-31 12:25:17</t>
  </si>
  <si>
    <t>2025-01-31 13:51:06</t>
  </si>
  <si>
    <t>2025-01-31 14:01:37</t>
  </si>
  <si>
    <t>2025-01-31 14:15:55</t>
  </si>
  <si>
    <t>2025-01-31 17:07:59</t>
  </si>
  <si>
    <t>2025-01-31 18:11:10</t>
  </si>
  <si>
    <t>2025-02-01 14:31:12</t>
  </si>
  <si>
    <t>2025-02-01 15:44:56</t>
  </si>
  <si>
    <t>2025-02-01 17:43:29</t>
  </si>
  <si>
    <t>2025-02-03 10:16:10</t>
  </si>
  <si>
    <t>2025-02-03 11:16:23</t>
  </si>
  <si>
    <t>2025-02-03 12:23:25</t>
  </si>
  <si>
    <t>2025-02-03 13:24:14</t>
  </si>
  <si>
    <t>2025-02-03 13:36:38</t>
  </si>
  <si>
    <t>2025-02-03 14:01:29</t>
  </si>
  <si>
    <t>2025-02-03 14:14:17</t>
  </si>
  <si>
    <t>2025-02-03 14:37:33</t>
  </si>
  <si>
    <t>2025-02-03 15:07:11</t>
  </si>
  <si>
    <t>2025-02-03 16:55:49</t>
  </si>
  <si>
    <t>2025-02-03 12:10:14</t>
  </si>
  <si>
    <t>2025-02-03 14:36:43</t>
  </si>
  <si>
    <t>2025-02-03 16:19:54</t>
  </si>
  <si>
    <t>2025-02-03 17:55:09</t>
  </si>
  <si>
    <t>2025-02-03 18:20:47</t>
  </si>
  <si>
    <t>2025-02-03 18:59:34</t>
  </si>
  <si>
    <t>2025-02-04 12:49:28</t>
  </si>
  <si>
    <t>2025-02-04 12:07:50</t>
  </si>
  <si>
    <t>2025-02-04 14:03:43</t>
  </si>
  <si>
    <t>2025-02-04 14:18:25</t>
  </si>
  <si>
    <t>2025-02-04 15:12:54</t>
  </si>
  <si>
    <t>2025-02-04 16:00:45</t>
  </si>
  <si>
    <t>2025-02-05 12:20:44</t>
  </si>
  <si>
    <t>2025-02-05 12:51:44</t>
  </si>
  <si>
    <t>2025-02-05 13:23:11</t>
  </si>
  <si>
    <t>2025-02-05 13:28:53</t>
  </si>
  <si>
    <t>2025-02-05 14:12:07</t>
  </si>
  <si>
    <t>2025-02-05 14:26:33</t>
  </si>
  <si>
    <t>2025-02-05 17:04:30</t>
  </si>
  <si>
    <t>2025-02-06 12:39:43</t>
  </si>
  <si>
    <t>2025-02-06 15:44:49</t>
  </si>
  <si>
    <t>2025-02-06 16:19:11</t>
  </si>
  <si>
    <t>2025-02-06 16:57:08</t>
  </si>
  <si>
    <t>2025-02-06 16:00:32</t>
  </si>
  <si>
    <t>2025-02-06 16:02:31</t>
  </si>
  <si>
    <t>2025-02-06 16:55:23</t>
  </si>
  <si>
    <t>2025-02-06 17:19:24</t>
  </si>
  <si>
    <t>2025-02-07 11:48:13</t>
  </si>
  <si>
    <t>2025-02-07 12:22:53</t>
  </si>
  <si>
    <t>2025-02-07 12:49:20</t>
  </si>
  <si>
    <t>2025-02-07 14:05:02</t>
  </si>
  <si>
    <t>2025-02-07 14:05:43</t>
  </si>
  <si>
    <t>2025-02-07 14:10:06</t>
  </si>
  <si>
    <t>2025-02-07 14:57:36</t>
  </si>
  <si>
    <t>2025-02-07 14:58:26</t>
  </si>
  <si>
    <t>2025-02-07 15:19:43</t>
  </si>
  <si>
    <t>2025-02-07 15:50:55</t>
  </si>
  <si>
    <t>2025-02-07 16:13:58</t>
  </si>
  <si>
    <t>2025-02-07 14:39:01</t>
  </si>
  <si>
    <t>2025-02-08 14:07:23</t>
  </si>
  <si>
    <t>2025-02-08 16:57:34</t>
  </si>
  <si>
    <t>2025-02-10 12:00:44</t>
  </si>
  <si>
    <t>2025-02-10 13:20:13</t>
  </si>
  <si>
    <t>2025-02-10 11:14:21</t>
  </si>
  <si>
    <t>2025-02-10 13:34:31</t>
  </si>
  <si>
    <t>2025-02-10 14:01:10</t>
  </si>
  <si>
    <t>2025-02-10 14:04:57</t>
  </si>
  <si>
    <t>2025-02-10 15:42:47</t>
  </si>
  <si>
    <t>2025-02-10 16:06:57</t>
  </si>
  <si>
    <t>2025-02-10 16:22:56</t>
  </si>
  <si>
    <t>2025-02-10 17:40:40</t>
  </si>
  <si>
    <t>2025-02-10 18:04:18</t>
  </si>
  <si>
    <t>2025-02-11 11:33:55</t>
  </si>
  <si>
    <t>2025-02-11 12:51:33</t>
  </si>
  <si>
    <t>2025-02-11 15:15:01</t>
  </si>
  <si>
    <t>2025-02-11 15:18:03</t>
  </si>
  <si>
    <t>2025-02-11 15:57:30</t>
  </si>
  <si>
    <t>2025-02-11 13:18:30</t>
  </si>
  <si>
    <t>2025-02-11 15:20:34</t>
  </si>
  <si>
    <t>2025-02-11 15:45:29</t>
  </si>
  <si>
    <t>2025-02-11 16:26:41</t>
  </si>
  <si>
    <t>2025-02-11 16:27:44</t>
  </si>
  <si>
    <t>2025-02-11 17:00:35</t>
  </si>
  <si>
    <t>2025-02-11 17:17:21</t>
  </si>
  <si>
    <t>2025-02-11 13:38:08</t>
  </si>
  <si>
    <t>2025-02-12 11:07:41</t>
  </si>
  <si>
    <t>2025-02-12 11:24:30</t>
  </si>
  <si>
    <t>2025-02-12 12:48:32</t>
  </si>
  <si>
    <t>2025-02-12 13:12:06</t>
  </si>
  <si>
    <t>2025-02-12 13:20:58</t>
  </si>
  <si>
    <t>2025-02-12 14:20:34</t>
  </si>
  <si>
    <t>2025-02-12 14:56:08</t>
  </si>
  <si>
    <t>2025-02-12 16:03:52</t>
  </si>
  <si>
    <t>2025-02-12 16:31:23</t>
  </si>
  <si>
    <t>2025-02-12 17:26:19</t>
  </si>
  <si>
    <t>2025-02-12 18:53:54</t>
  </si>
  <si>
    <t>2025-02-13 11:31:29</t>
  </si>
  <si>
    <t>2025-02-13 12:45:19</t>
  </si>
  <si>
    <t>2025-02-13 13:06:44</t>
  </si>
  <si>
    <t>2025-02-13 12:12:38</t>
  </si>
  <si>
    <t>2025-02-13 12:13:26</t>
  </si>
  <si>
    <t>2025-02-13 12:14:35</t>
  </si>
  <si>
    <t>2025-02-13 12:15:08</t>
  </si>
  <si>
    <t>2025-02-13 12:15:47</t>
  </si>
  <si>
    <t>2025-02-13 12:26:15</t>
  </si>
  <si>
    <t>2025-02-13 12:29:07</t>
  </si>
  <si>
    <t>2025-02-13 16:18:30</t>
  </si>
  <si>
    <t>2025-02-13 16:40:02</t>
  </si>
  <si>
    <t>2025-02-13 16:44:40</t>
  </si>
  <si>
    <t>2025-02-13 16:07:57</t>
  </si>
  <si>
    <t>2025-02-13 16:10:07</t>
  </si>
  <si>
    <t>2025-02-13 16:16:34</t>
  </si>
  <si>
    <t>2025-02-13 16:31:01</t>
  </si>
  <si>
    <t>2025-02-13 16:38:01</t>
  </si>
  <si>
    <t>2025-02-13 16:50:24</t>
  </si>
  <si>
    <t>2025-02-13 17:27:33</t>
  </si>
  <si>
    <t>2025-02-14 12:16:58</t>
  </si>
  <si>
    <t>2025-02-14 12:34:03</t>
  </si>
  <si>
    <t>2025-02-14 12:35:48</t>
  </si>
  <si>
    <t>2025-02-14 13:00:13</t>
  </si>
  <si>
    <t>2025-02-14 13:00:49</t>
  </si>
  <si>
    <t>2025-02-14 15:30:10</t>
  </si>
  <si>
    <t>2025-02-14 18:46:26</t>
  </si>
  <si>
    <t>2025-02-15 11:30:26</t>
  </si>
  <si>
    <t>2025-02-15 12:04:25</t>
  </si>
  <si>
    <t>2025-02-15 12:43:26</t>
  </si>
  <si>
    <t>2025-02-15 14:15:03</t>
  </si>
  <si>
    <t>2025-02-15 16:19:05</t>
  </si>
  <si>
    <t>2025-02-15 12:24:26</t>
  </si>
  <si>
    <t>2025-02-15 12:49:47</t>
  </si>
  <si>
    <t>2025-02-15 12:50:24</t>
  </si>
  <si>
    <t>2025-02-15 13:20:58</t>
  </si>
  <si>
    <t>2025-02-15 13:27:30</t>
  </si>
  <si>
    <t>2025-02-15 15:21:48</t>
  </si>
  <si>
    <t>2025-02-15 13:51:43</t>
  </si>
  <si>
    <t>2025-02-17 10:37:39</t>
  </si>
  <si>
    <t>2025-02-17 11:00:52</t>
  </si>
  <si>
    <t>2025-02-17 11:44:39</t>
  </si>
  <si>
    <t>2025-02-17 13:15:58</t>
  </si>
  <si>
    <t>2025-02-17 13:33:38</t>
  </si>
  <si>
    <t>2025-02-17 14:22:51</t>
  </si>
  <si>
    <t>2025-02-17 15:15:37</t>
  </si>
  <si>
    <t>2025-02-17 16:28:48</t>
  </si>
  <si>
    <t>2025-02-17 18:13:17</t>
  </si>
  <si>
    <t>2025-02-17 13:25:40</t>
  </si>
  <si>
    <t>2025-02-17 13:29:27</t>
  </si>
  <si>
    <t>2025-02-17 14:43:17</t>
  </si>
  <si>
    <t>2025-02-17 15:04:30</t>
  </si>
  <si>
    <t>2025-02-17 15:21:26</t>
  </si>
  <si>
    <t>2025-02-17 15:44:20</t>
  </si>
  <si>
    <t>2025-02-17 15:45:30</t>
  </si>
  <si>
    <t>2025-02-17 15:53:00</t>
  </si>
  <si>
    <t>2025-02-17 16:17:09</t>
  </si>
  <si>
    <t>2025-02-18 10:57:35</t>
  </si>
  <si>
    <t>2025-02-18 12:14:45</t>
  </si>
  <si>
    <t>2025-02-18 12:31:00</t>
  </si>
  <si>
    <t>2025-02-18 12:45:50</t>
  </si>
  <si>
    <t>2025-02-18 15:48:57</t>
  </si>
  <si>
    <t>2025-02-18 15:59:16</t>
  </si>
  <si>
    <t>2025-02-18 16:24:36</t>
  </si>
  <si>
    <t>2025-02-18 15:34:06</t>
  </si>
  <si>
    <t>2025-02-19 10:19:20</t>
  </si>
  <si>
    <t>2025-02-19 13:59:48</t>
  </si>
  <si>
    <t>2025-02-19 14:06:24</t>
  </si>
  <si>
    <t>2025-02-19 14:53:18</t>
  </si>
  <si>
    <t>2025-02-19 15:15:53</t>
  </si>
  <si>
    <t>2025-02-19 10:58:24</t>
  </si>
  <si>
    <t>2025-02-19 13:28:12</t>
  </si>
  <si>
    <t>2025-02-19 14:44:45</t>
  </si>
  <si>
    <t>2025-02-19 15:27:25</t>
  </si>
  <si>
    <t>2025-02-19 16:14:24</t>
  </si>
  <si>
    <t>2025-02-19 17:35:29</t>
  </si>
  <si>
    <t>2025-02-20 11:11:59</t>
  </si>
  <si>
    <t>2025-02-20 11:34:07</t>
  </si>
  <si>
    <t>2025-02-20 10:42:27</t>
  </si>
  <si>
    <t>2025-02-20 10:43:37</t>
  </si>
  <si>
    <t>2025-02-20 13:00:04</t>
  </si>
  <si>
    <t>2025-02-20 14:12:45</t>
  </si>
  <si>
    <t>2025-02-20 14:30:16</t>
  </si>
  <si>
    <t>2025-02-20 17:09:07</t>
  </si>
  <si>
    <t>2025-02-20 17:10:50</t>
  </si>
  <si>
    <t>2025-02-20 17:13:45</t>
  </si>
  <si>
    <t>2025-02-20 17:46:00</t>
  </si>
  <si>
    <t>2025-02-20 15:10:08</t>
  </si>
  <si>
    <t>2025-02-20 16:29:08</t>
  </si>
  <si>
    <t>2025-02-20 15:39:17</t>
  </si>
  <si>
    <t>2025-02-20 15:56:12</t>
  </si>
  <si>
    <t>2025-02-20 15:58:59</t>
  </si>
  <si>
    <t>2025-02-20 16:15:50</t>
  </si>
  <si>
    <t>2025-02-20 16:19:27</t>
  </si>
  <si>
    <t>2025-02-20 17:57:05</t>
  </si>
  <si>
    <t>2025-02-21 12:03:35</t>
  </si>
  <si>
    <t>2025-02-21 15:42:20</t>
  </si>
  <si>
    <t>2025-02-21 17:42:58</t>
  </si>
  <si>
    <t>2025-02-21 14:07:33</t>
  </si>
  <si>
    <t>2025-02-21 16:25:46</t>
  </si>
  <si>
    <t>2025-02-22 11:29:49</t>
  </si>
  <si>
    <t>2025-02-22 11:57:57</t>
  </si>
  <si>
    <t>2025-02-22 13:18:10</t>
  </si>
  <si>
    <t>2025-02-22 13:32:09</t>
  </si>
  <si>
    <t>2025-02-22 13:56:56</t>
  </si>
  <si>
    <t>2025-02-22 17:02:22</t>
  </si>
  <si>
    <t>2025-02-22 17:32:37</t>
  </si>
  <si>
    <t>2025-02-22 13:52:01</t>
  </si>
  <si>
    <t>2025-02-22 13:53:39</t>
  </si>
  <si>
    <t>2025-02-22 14:20:38</t>
  </si>
  <si>
    <t>2025-02-22 14:42:59</t>
  </si>
  <si>
    <t>2025-02-22 15:17:14</t>
  </si>
  <si>
    <t>2025-02-22 15:51:27</t>
  </si>
  <si>
    <t>2025-02-22 16:05:32</t>
  </si>
  <si>
    <t>2025-02-24 10:59:25</t>
  </si>
  <si>
    <t>2025-02-24 11:45:15</t>
  </si>
  <si>
    <t>2025-02-24 12:56:11</t>
  </si>
  <si>
    <t>2025-02-25 11:18:00</t>
  </si>
  <si>
    <t>2025-02-25 12:10:12</t>
  </si>
  <si>
    <t>2025-02-25 13:24:08</t>
  </si>
  <si>
    <t>2025-02-25 16:07:11</t>
  </si>
  <si>
    <t>2025-02-24 14:59:17</t>
  </si>
  <si>
    <t>2025-02-24 15:40:19</t>
  </si>
  <si>
    <t>2025-02-24 16:13:31</t>
  </si>
  <si>
    <t>2025-02-25 16:21:16</t>
  </si>
  <si>
    <t>2025-02-25 17:08:41</t>
  </si>
  <si>
    <t>2025-02-25 17:10:39</t>
  </si>
  <si>
    <t>2025-02-25 18:02:09</t>
  </si>
  <si>
    <t>2025-02-26 10:49:26</t>
  </si>
  <si>
    <t>2025-02-26 11:42:59</t>
  </si>
  <si>
    <t>2025-02-26 11:45:15</t>
  </si>
  <si>
    <t>2025-02-26 11:59:02</t>
  </si>
  <si>
    <t>2025-02-26 12:19:27</t>
  </si>
  <si>
    <t>2025-02-26 13:32:49</t>
  </si>
  <si>
    <t>2025-02-26 13:58:50</t>
  </si>
  <si>
    <t>2025-02-26 12:53:05</t>
  </si>
  <si>
    <t>2025-02-26 13:07:52</t>
  </si>
  <si>
    <t>2025-02-26 13:42:30</t>
  </si>
  <si>
    <t>2025-02-26 16:53:51</t>
  </si>
  <si>
    <t>2025-02-26 16:58:20</t>
  </si>
  <si>
    <t>2025-02-26 18:57:03</t>
  </si>
  <si>
    <t>2025-02-26 14:42:37</t>
  </si>
  <si>
    <t>2025-02-27 12:07:14</t>
  </si>
  <si>
    <t>2025-02-27 13:39:16</t>
  </si>
  <si>
    <t>2025-02-27 17:03:00</t>
  </si>
  <si>
    <t>2025-02-27 17:26:28</t>
  </si>
  <si>
    <t>2025-02-27 17:52:05</t>
  </si>
  <si>
    <t>2025-02-27 14:48:47</t>
  </si>
  <si>
    <t>2025-02-28 11:30:51</t>
  </si>
  <si>
    <t>2025-02-28 12:41:53</t>
  </si>
  <si>
    <t>2025-02-28 13:00:57</t>
  </si>
  <si>
    <t>2025-02-28 14:48:36</t>
  </si>
  <si>
    <t>2025-02-28 11:21:13</t>
  </si>
  <si>
    <t>2025-02-28 14:03:32</t>
  </si>
  <si>
    <t>2025-02-28 17:00:15</t>
  </si>
  <si>
    <t>2025-02-28 17:19:44</t>
  </si>
  <si>
    <t>2025-02-28 18:06:45</t>
  </si>
  <si>
    <t>2025-03-01 11:53:03</t>
  </si>
  <si>
    <t>2025-03-01 13:51:30</t>
  </si>
  <si>
    <t>2025-03-01 16:21:29</t>
  </si>
  <si>
    <t>2025-03-01 18:23:33</t>
  </si>
  <si>
    <t>2025-03-01 15:00:50</t>
  </si>
  <si>
    <t>2025-03-01 16:27:22</t>
  </si>
  <si>
    <t>2025-03-03 14:07:26</t>
  </si>
  <si>
    <t>2025-03-04 11:51:00</t>
  </si>
  <si>
    <t>2025-03-04 12:00:30</t>
  </si>
  <si>
    <t>2025-03-04 11:33:01</t>
  </si>
  <si>
    <t>2025-03-04 11:43:58</t>
  </si>
  <si>
    <t>2025-03-04 13:52:46</t>
  </si>
  <si>
    <t>2025-03-04 13:48:30</t>
  </si>
  <si>
    <t>2025-03-04 15:10:46</t>
  </si>
  <si>
    <t>2025-03-04 15:17:18</t>
  </si>
  <si>
    <t>2025-03-04 16:10:01</t>
  </si>
  <si>
    <t>2025-03-04 16:36:36</t>
  </si>
  <si>
    <t>2025-03-04 17:39:53</t>
  </si>
  <si>
    <t>2025-03-05 10:06:02</t>
  </si>
  <si>
    <t>2025-03-05 13:17:51</t>
  </si>
  <si>
    <t>2025-03-05 13:49:18</t>
  </si>
  <si>
    <t>2025-03-05 14:30:06</t>
  </si>
  <si>
    <t>2025-03-05 14:54:17</t>
  </si>
  <si>
    <t>2025-03-05 13:31:20</t>
  </si>
  <si>
    <t>2025-03-05 17:21:17</t>
  </si>
  <si>
    <t>2025-03-06 11:36:17</t>
  </si>
  <si>
    <t>2025-03-06 15:21:53</t>
  </si>
  <si>
    <t>2025-03-06 16:55:47</t>
  </si>
  <si>
    <t>2025-03-06 18:08:25</t>
  </si>
  <si>
    <t>2025-03-06 15:59:46</t>
  </si>
  <si>
    <t>2025-03-07 10:14:08</t>
  </si>
  <si>
    <t>2025-03-07 11:34:58</t>
  </si>
  <si>
    <t>2025-03-07 12:54:31</t>
  </si>
  <si>
    <t>2025-03-07 12:19:14</t>
  </si>
  <si>
    <t>2025-03-07 12:52:03</t>
  </si>
  <si>
    <t>2025-03-07 13:44:13</t>
  </si>
  <si>
    <t>2025-03-07 14:10:14</t>
  </si>
  <si>
    <t>2025-03-07 18:43:50</t>
  </si>
  <si>
    <t>2025-03-07 15:29:38</t>
  </si>
  <si>
    <t>2025-03-07 19:04:42</t>
  </si>
  <si>
    <t>2025-03-10 10:29:24</t>
  </si>
  <si>
    <t>2025-03-10 10:58:05</t>
  </si>
  <si>
    <t>2025-03-10 12:16:09</t>
  </si>
  <si>
    <t>2025-03-10 13:37:07</t>
  </si>
  <si>
    <t>2025-03-10 11:09:57</t>
  </si>
  <si>
    <t>2025-03-10 11:21:32</t>
  </si>
  <si>
    <t>2025-03-10 15:13:20</t>
  </si>
  <si>
    <t>2025-03-10 15:51:48</t>
  </si>
  <si>
    <t>2025-03-10 15:59:27</t>
  </si>
  <si>
    <t>2025-03-10 16:01:29</t>
  </si>
  <si>
    <t>2025-03-11 13:34:40</t>
  </si>
  <si>
    <t>2025-03-11 13:35:18</t>
  </si>
  <si>
    <t>2025-03-10 15:59:45</t>
  </si>
  <si>
    <t>2025-03-11 13:03:14</t>
  </si>
  <si>
    <t>2025-03-11 12:09:20</t>
  </si>
  <si>
    <t>2025-03-12 11:47:18</t>
  </si>
  <si>
    <t>2025-03-12 13:20:04</t>
  </si>
  <si>
    <t>2025-03-11 15:20:18</t>
  </si>
  <si>
    <t>2025-03-11 16:15:42</t>
  </si>
  <si>
    <t>2025-03-11 16:23:40</t>
  </si>
  <si>
    <t>2025-03-12 13:05:50</t>
  </si>
  <si>
    <t>2025-03-12 15:30:46</t>
  </si>
  <si>
    <t>2025-03-12 17:08:46</t>
  </si>
  <si>
    <t>2025-03-12 17:13:25</t>
  </si>
  <si>
    <t>2025-03-12 10:44:41</t>
  </si>
  <si>
    <t>2025-03-12 14:48:00</t>
  </si>
  <si>
    <t>2025-03-12 15:38:28</t>
  </si>
  <si>
    <t>2025-03-12 12:45:38</t>
  </si>
  <si>
    <t>2025-03-12 17:55:44</t>
  </si>
  <si>
    <t>2025-03-12 17:55:13</t>
  </si>
  <si>
    <t>2025-03-13 10:18:23</t>
  </si>
  <si>
    <t>2025-03-13 11:39:59</t>
  </si>
  <si>
    <t>2025-03-13 11:36:22</t>
  </si>
  <si>
    <t>2025-03-13 13:16:53</t>
  </si>
  <si>
    <t>2025-03-13 16:34:00</t>
  </si>
  <si>
    <t>2025-03-13 13:58:37</t>
  </si>
  <si>
    <t>2025-03-13 15:19:17</t>
  </si>
  <si>
    <t>2025-03-13 15:40:21</t>
  </si>
  <si>
    <t>2025-03-13 16:55:02</t>
  </si>
  <si>
    <t>2025-03-13 14:40:02</t>
  </si>
  <si>
    <t>2025-03-13 17:50:29</t>
  </si>
  <si>
    <t>2025-03-13 17:52:07</t>
  </si>
  <si>
    <t>2025-03-13 18:51:45</t>
  </si>
  <si>
    <t>2025-03-13 18:41:58</t>
  </si>
  <si>
    <t>2025-03-14 11:25:14</t>
  </si>
  <si>
    <t>2025-03-14 13:12:40</t>
  </si>
  <si>
    <t>2025-03-14 12:13:01</t>
  </si>
  <si>
    <t>2025-03-14 13:32:40</t>
  </si>
  <si>
    <t>2025-03-14 13:08:45</t>
  </si>
  <si>
    <t>2025-03-14 18:32:52</t>
  </si>
  <si>
    <t>2025-03-14 14:39:12</t>
  </si>
  <si>
    <t>2025-03-14 15:10:29</t>
  </si>
  <si>
    <t>2025-03-15 11:09:14</t>
  </si>
  <si>
    <t>2025-03-15 11:14:02</t>
  </si>
  <si>
    <t>2025-03-15 15:32:36</t>
  </si>
  <si>
    <t>2025-03-15 17:00:42</t>
  </si>
  <si>
    <t>2025-03-15 11:24:29</t>
  </si>
  <si>
    <t>2025-03-15 11:51:05</t>
  </si>
  <si>
    <t>2025-03-15 16:28:42</t>
  </si>
  <si>
    <t>2025-03-15 12:58:02</t>
  </si>
  <si>
    <t>2025-03-15 14:10:05</t>
  </si>
  <si>
    <t>2025-03-15 14:19:15</t>
  </si>
  <si>
    <t>2025-03-15 15:28:56</t>
  </si>
  <si>
    <t>2025-03-17 11:55:06</t>
  </si>
  <si>
    <t>2025-03-17 11:57:25</t>
  </si>
  <si>
    <t>2025-03-17 12:23:04</t>
  </si>
  <si>
    <t>2025-03-17 12:36:52</t>
  </si>
  <si>
    <t>2025-03-17 14:38:52</t>
  </si>
  <si>
    <t>2025-03-17 15:34:32</t>
  </si>
  <si>
    <t>2025-03-17 16:55:36</t>
  </si>
  <si>
    <t>2025-03-17 17:37:35</t>
  </si>
  <si>
    <t>2025-03-17 17:49:52</t>
  </si>
  <si>
    <t>2025-03-17 11:29:05</t>
  </si>
  <si>
    <t>2025-03-17 11:37:53</t>
  </si>
  <si>
    <t>2025-03-17 12:29:34</t>
  </si>
  <si>
    <t>2025-03-17 13:36:18</t>
  </si>
  <si>
    <t>2025-03-17 18:23:50</t>
  </si>
  <si>
    <t>2025-03-18 15:35:41</t>
  </si>
  <si>
    <t>2025-03-18 16:45:33</t>
  </si>
  <si>
    <t>2025-03-18 15:35:10</t>
  </si>
  <si>
    <t>2025-03-18 15:39:59</t>
  </si>
  <si>
    <t>2025-03-18 17:49:56</t>
  </si>
  <si>
    <t>2025-03-18 12:38:02</t>
  </si>
  <si>
    <t>2025-03-18 13:32:13</t>
  </si>
  <si>
    <t>2025-03-18 15:24:45</t>
  </si>
  <si>
    <t>2025-03-18 15:35:12</t>
  </si>
  <si>
    <t>2025-03-19 10:53:03</t>
  </si>
  <si>
    <t>2025-03-19 11:02:39</t>
  </si>
  <si>
    <t>2025-03-19 12:16:24</t>
  </si>
  <si>
    <t>2025-03-19 12:18:32</t>
  </si>
  <si>
    <t>2025-03-19 12:30:43</t>
  </si>
  <si>
    <t>2025-03-19 16:20:18</t>
  </si>
  <si>
    <t>2025-03-19 18:25:26</t>
  </si>
  <si>
    <t>2025-03-19 15:25:00</t>
  </si>
  <si>
    <t>2025-03-19 18:57:03</t>
  </si>
  <si>
    <t>2025-03-19 18:40:11</t>
  </si>
  <si>
    <t>2025-03-20 11:15:54</t>
  </si>
  <si>
    <t>2025-03-20 12:30:50</t>
  </si>
  <si>
    <t>2025-03-20 13:23:13</t>
  </si>
  <si>
    <t>2025-03-20 13:25:13</t>
  </si>
  <si>
    <t>2025-03-20 13:39:59</t>
  </si>
  <si>
    <t>2025-03-20 12:04:48</t>
  </si>
  <si>
    <t>2025-03-20 12:25:49</t>
  </si>
  <si>
    <t>2025-03-20 14:03:19</t>
  </si>
  <si>
    <t>2025-03-20 17:31:14</t>
  </si>
  <si>
    <t>2025-03-20 14:22:08</t>
  </si>
  <si>
    <t>2025-03-20 15:15:24</t>
  </si>
  <si>
    <t>2025-03-20 16:19:40</t>
  </si>
  <si>
    <t>2025-03-20 17:56:15</t>
  </si>
  <si>
    <t>2025-03-21 12:17:09</t>
  </si>
  <si>
    <t>2025-03-21 15:25:19</t>
  </si>
  <si>
    <t>2025-03-21 15:33:34</t>
  </si>
  <si>
    <t>2025-03-21 15:34:26</t>
  </si>
  <si>
    <t>2025-03-21 15:54:37</t>
  </si>
  <si>
    <t>2025-03-21 13:29:28</t>
  </si>
  <si>
    <t>2025-03-21 13:52:51</t>
  </si>
  <si>
    <t>2025-03-21 15:03:58</t>
  </si>
  <si>
    <t>2025-03-21 16:38:27</t>
  </si>
  <si>
    <t>2025-03-21 16:42:01</t>
  </si>
  <si>
    <t>2025-03-22 11:16:59</t>
  </si>
  <si>
    <t>2025-03-22 11:59:56</t>
  </si>
  <si>
    <t>2025-03-22 13:46:20</t>
  </si>
  <si>
    <t>2025-03-22 17:16:24</t>
  </si>
  <si>
    <t>2025-03-24 11:53:16</t>
  </si>
  <si>
    <t>2025-03-24 13:17:21</t>
  </si>
  <si>
    <t>2025-03-24 14:02:21</t>
  </si>
  <si>
    <t>2025-03-24 14:52:33</t>
  </si>
  <si>
    <t>2025-03-24 10:17:49</t>
  </si>
  <si>
    <t>2025-03-24 10:43:26</t>
  </si>
  <si>
    <t>2025-03-24 10:46:45</t>
  </si>
  <si>
    <t>2025-03-24 11:06:39</t>
  </si>
  <si>
    <t>2025-03-24 12:37:56</t>
  </si>
  <si>
    <t>2025-03-24 13:37:15</t>
  </si>
  <si>
    <t>2025-03-24 15:06:42</t>
  </si>
  <si>
    <t>2025-03-24 11:55:37</t>
  </si>
  <si>
    <t>2025-03-24 12:44:03</t>
  </si>
  <si>
    <t>2025-03-24 15:38:25</t>
  </si>
  <si>
    <t>2025-03-24 17:58:44</t>
  </si>
  <si>
    <t>2025-03-25 10:32:57</t>
  </si>
  <si>
    <t>2025-03-25 11:19:36</t>
  </si>
  <si>
    <t>2025-03-25 14:47:37</t>
  </si>
  <si>
    <t>2025-03-25 11:45:35</t>
  </si>
  <si>
    <t>2025-03-25 12:14:41</t>
  </si>
  <si>
    <t>2025-03-25 13:27:03</t>
  </si>
  <si>
    <t>2025-03-25 16:18:53</t>
  </si>
  <si>
    <t>2025-03-25 17:07:12</t>
  </si>
  <si>
    <t>2025-03-25 17:20:24</t>
  </si>
  <si>
    <t>2025-03-25 17:34:40</t>
  </si>
  <si>
    <t>2025-03-25 17:39:51</t>
  </si>
  <si>
    <t>2025-03-25 14:11:13</t>
  </si>
  <si>
    <t>2025-03-25 14:15:22</t>
  </si>
  <si>
    <t>2025-03-25 14:19:04</t>
  </si>
  <si>
    <t>2025-03-25 17:02:51</t>
  </si>
  <si>
    <t>2025-03-25 17:04:55</t>
  </si>
  <si>
    <t>2025-03-26 10:12:43</t>
  </si>
  <si>
    <t>2025-03-26 11:15:05</t>
  </si>
  <si>
    <t>2025-03-26 11:15:42</t>
  </si>
  <si>
    <t>2025-03-26 12:18:41</t>
  </si>
  <si>
    <t>2025-03-26 14:53:45</t>
  </si>
  <si>
    <t>2025-03-26 14:58:43</t>
  </si>
  <si>
    <t>2025-03-26 11:47:16</t>
  </si>
  <si>
    <t>2025-03-26 12:30:56</t>
  </si>
  <si>
    <t>2025-03-26 14:47:05</t>
  </si>
  <si>
    <t>2025-03-26 18:43:07</t>
  </si>
  <si>
    <t>2025-03-27 11:45:45</t>
  </si>
  <si>
    <t>2025-03-27 15:02:43</t>
  </si>
  <si>
    <t>2025-03-27 11:04:37</t>
  </si>
  <si>
    <t>2025-03-27 11:37:10</t>
  </si>
  <si>
    <t>2025-03-27 13:02:13</t>
  </si>
  <si>
    <t>2025-03-27 13:26:38</t>
  </si>
  <si>
    <t>2025-03-27 14:24:35</t>
  </si>
  <si>
    <t>2025-03-27 15:39:36</t>
  </si>
  <si>
    <t>2025-03-27 17:40:55</t>
  </si>
  <si>
    <t>2025-03-27 17:13:38</t>
  </si>
  <si>
    <t>2025-03-27 16:36:39</t>
  </si>
  <si>
    <t>2025-03-27 17:12:15</t>
  </si>
  <si>
    <t>2025-03-28 12:29:30</t>
  </si>
  <si>
    <t>2025-03-28 17:20:32</t>
  </si>
  <si>
    <t>2025-03-28 17:31:19</t>
  </si>
  <si>
    <t>2025-03-28 13:42:28</t>
  </si>
  <si>
    <t>2025-03-28 13:50:05</t>
  </si>
  <si>
    <t>2025-03-28 14:39:15</t>
  </si>
  <si>
    <t>2025-03-28 14:42:50</t>
  </si>
  <si>
    <t>2025-03-28 15:55:00</t>
  </si>
  <si>
    <t>2025-03-28 13:54:32</t>
  </si>
  <si>
    <t>2025-03-28 13:55:45</t>
  </si>
  <si>
    <t>2025-03-28 16:31:34</t>
  </si>
  <si>
    <t>2025-03-28 17:05:57</t>
  </si>
  <si>
    <t>2025-03-28 17:52:37</t>
  </si>
  <si>
    <t>2025-03-29 12:39:37</t>
  </si>
  <si>
    <t>2025-03-29 15:19:13</t>
  </si>
  <si>
    <t>2025-03-29 12:19:24</t>
  </si>
  <si>
    <t>2025-03-29 13:05:18</t>
  </si>
  <si>
    <t>2025-03-29 13:45:07</t>
  </si>
  <si>
    <t>2025-03-29 16:02:07</t>
  </si>
  <si>
    <t>2025-03-29 17:17:53</t>
  </si>
  <si>
    <t>2025-03-31 11:06:07</t>
  </si>
  <si>
    <t>2025-03-31 13:27:34</t>
  </si>
  <si>
    <t>2025-03-31 15:25:57</t>
  </si>
  <si>
    <t>2025-03-31 17:00:40</t>
  </si>
  <si>
    <t>2025-03-31 17:13:07</t>
  </si>
  <si>
    <t>2025-03-31 18:45:40</t>
  </si>
  <si>
    <t>2025-04-01 10:21:19</t>
  </si>
  <si>
    <t>2025-04-01 11:57:47</t>
  </si>
  <si>
    <t>2025-04-01 13:06:26</t>
  </si>
  <si>
    <t>2025-04-01 14:18:29</t>
  </si>
  <si>
    <t>2025-04-01 14:54:43</t>
  </si>
  <si>
    <t>2025-04-01 16:27:43</t>
  </si>
  <si>
    <t>2025-04-01 17:08:27</t>
  </si>
  <si>
    <t>2025-04-02 10:20:49</t>
  </si>
  <si>
    <t>2025-04-02 10:39:51</t>
  </si>
  <si>
    <t>2025-04-02 12:29:33</t>
  </si>
  <si>
    <t>2025-04-02 13:11:10</t>
  </si>
  <si>
    <t>2025-04-02 16:47:39</t>
  </si>
  <si>
    <t>2025-04-02 10:41:10</t>
  </si>
  <si>
    <t>2025-04-02 18:46:27</t>
  </si>
  <si>
    <t>2025-04-02 18:50:02</t>
  </si>
  <si>
    <t>2025-04-02 11:56:39</t>
  </si>
  <si>
    <t>2025-04-02 14:02:00</t>
  </si>
  <si>
    <t>2025-04-02 14:34:08</t>
  </si>
  <si>
    <t>2025-04-02 16:28:23</t>
  </si>
  <si>
    <t>2025-04-02 17:44:06</t>
  </si>
  <si>
    <t>2025-04-02 18:21:36</t>
  </si>
  <si>
    <t>2025-04-02 15:00:56</t>
  </si>
  <si>
    <t>2025-04-03 11:13:12</t>
  </si>
  <si>
    <t>2025-04-03 10:28:17</t>
  </si>
  <si>
    <t>2025-04-03 10:40:09</t>
  </si>
  <si>
    <t>2025-04-03 10:44:19</t>
  </si>
  <si>
    <t>2025-04-03 10:53:47</t>
  </si>
  <si>
    <t>2025-04-03 11:56:51</t>
  </si>
  <si>
    <t>2025-04-03 12:49:54</t>
  </si>
  <si>
    <t>2025-04-03 17:21:39</t>
  </si>
  <si>
    <t>2025-04-03 12:31:56</t>
  </si>
  <si>
    <t>2025-04-03 13:06:50</t>
  </si>
  <si>
    <t>2025-04-03 17:16:59</t>
  </si>
  <si>
    <t>2025-04-03 17:29:58</t>
  </si>
  <si>
    <t>2025-04-04 11:55:39</t>
  </si>
  <si>
    <t>2025-04-04 12:21:46</t>
  </si>
  <si>
    <t>2025-04-04 12:25:04</t>
  </si>
  <si>
    <t>2025-04-04 11:27:15</t>
  </si>
  <si>
    <t>2025-04-04 11:49:10</t>
  </si>
  <si>
    <t>2025-04-04 12:32:02</t>
  </si>
  <si>
    <t>2025-04-04 16:42:10</t>
  </si>
  <si>
    <t>2025-04-05 13:04:39</t>
  </si>
  <si>
    <t>2025-04-05 15:08:28</t>
  </si>
  <si>
    <t>2025-04-05 15:16:06</t>
  </si>
  <si>
    <t>2025-04-05 16:35:03</t>
  </si>
  <si>
    <t>2025-04-05 13:43:31</t>
  </si>
  <si>
    <t>2025-04-05 13:56:43</t>
  </si>
  <si>
    <t>2025-04-05 14:10:27</t>
  </si>
  <si>
    <t>2025-04-05 14:41:42</t>
  </si>
  <si>
    <t>2025-04-05 15:44:44</t>
  </si>
  <si>
    <t>2025-04-05 17:38:18</t>
  </si>
  <si>
    <t>2025-04-05 17:43:22</t>
  </si>
  <si>
    <t>2025-04-07 11:02:49</t>
  </si>
  <si>
    <t>2025-04-07 11:37:25</t>
  </si>
  <si>
    <t>2025-04-07 15:39:45</t>
  </si>
  <si>
    <t>2025-04-07 11:50:25</t>
  </si>
  <si>
    <t>2025-04-07 12:50:32</t>
  </si>
  <si>
    <t>2025-04-07 14:52:22</t>
  </si>
  <si>
    <t>2025-04-07 16:57:26</t>
  </si>
  <si>
    <t>2025-04-08 11:11:12</t>
  </si>
  <si>
    <t>2025-04-08 13:33:50</t>
  </si>
  <si>
    <t>2025-04-08 15:30:59</t>
  </si>
  <si>
    <t>2025-04-09 12:15:32</t>
  </si>
  <si>
    <t>2025-04-09 13:06:53</t>
  </si>
  <si>
    <t>2025-04-09 13:21:13</t>
  </si>
  <si>
    <t>2025-04-09 13:22:56</t>
  </si>
  <si>
    <t>2025-04-09 16:07:02</t>
  </si>
  <si>
    <t>2025-04-09 16:48:56</t>
  </si>
  <si>
    <t>2025-04-09 11:27:26</t>
  </si>
  <si>
    <t>2025-04-09 12:28:52</t>
  </si>
  <si>
    <t>2025-04-09 13:08:04</t>
  </si>
  <si>
    <t>2025-04-09 17:01:19</t>
  </si>
  <si>
    <t>2025-04-09 17:02:17</t>
  </si>
  <si>
    <t>2025-04-09 17:34:01</t>
  </si>
  <si>
    <t>2025-04-09 17:46:16</t>
  </si>
  <si>
    <t>2025-04-10 10:24:47</t>
  </si>
  <si>
    <t>2025-04-10 18:05:31</t>
  </si>
  <si>
    <t>2025-04-10 18:51:06</t>
  </si>
  <si>
    <t>2025-04-10 11:30:58</t>
  </si>
  <si>
    <t>2025-04-10 12:50:02</t>
  </si>
  <si>
    <t>2025-04-10 14:22:23</t>
  </si>
  <si>
    <t>2025-04-10 12:44:56</t>
  </si>
  <si>
    <t>2025-04-10 13:44:12</t>
  </si>
  <si>
    <t>2025-04-10 15:20:34</t>
  </si>
  <si>
    <t>2025-04-10 15:50:05</t>
  </si>
  <si>
    <t>2025-04-10 16:57:59</t>
  </si>
  <si>
    <t>2025-04-10 13:00:53</t>
  </si>
  <si>
    <t>2025-04-10 14:31:37</t>
  </si>
  <si>
    <t>2025-04-11 12:07:53</t>
  </si>
  <si>
    <t>2025-04-11 13:36:57</t>
  </si>
  <si>
    <t>2025-04-11 14:56:02</t>
  </si>
  <si>
    <t>2025-04-11 15:05:30</t>
  </si>
  <si>
    <t>2025-04-11 16:29:32</t>
  </si>
  <si>
    <t>2025-04-11 15:41:46</t>
  </si>
  <si>
    <t>2025-04-12 11:36:47</t>
  </si>
  <si>
    <t>2025-04-12 13:43:22</t>
  </si>
  <si>
    <t>2025-04-12 16:11:18</t>
  </si>
  <si>
    <t>2025-04-12 17:14:03</t>
  </si>
  <si>
    <t>2025-04-12 16:26:50</t>
  </si>
  <si>
    <t>2025-04-12 17:34:42</t>
  </si>
  <si>
    <t>2025-04-12 17:53:07</t>
  </si>
  <si>
    <t>2025-04-14 11:04:55</t>
  </si>
  <si>
    <t>2025-04-14 11:36:36</t>
  </si>
  <si>
    <t>2025-04-14 15:28:06</t>
  </si>
  <si>
    <t>2025-04-14 15:31:17</t>
  </si>
  <si>
    <t>2025-04-14 15:42:52</t>
  </si>
  <si>
    <t>2025-04-14 14:44:58</t>
  </si>
  <si>
    <t>2025-04-14 14:55:49</t>
  </si>
  <si>
    <t>2025-04-14 17:11:10</t>
  </si>
  <si>
    <t>2025-04-15 12:45:15</t>
  </si>
  <si>
    <t>2025-04-15 15:29:54</t>
  </si>
  <si>
    <t>2025-04-15 15:35:20</t>
  </si>
  <si>
    <t>2025-04-15 16:02:44</t>
  </si>
  <si>
    <t>2025-04-15 18:32:51</t>
  </si>
  <si>
    <t>2025-04-15 18:41:22</t>
  </si>
  <si>
    <t>2025-04-15 18:52:20</t>
  </si>
  <si>
    <t>2025-04-16 11:26:49</t>
  </si>
  <si>
    <t>2025-04-16 11:30:57</t>
  </si>
  <si>
    <t>2025-04-16 12:47:12</t>
  </si>
  <si>
    <t>2025-04-16 14:55:45</t>
  </si>
  <si>
    <t>2025-04-16 14:22:00</t>
  </si>
  <si>
    <t>2025-04-16 14:51:40</t>
  </si>
  <si>
    <t>2025-04-16 15:23:56</t>
  </si>
  <si>
    <t>2025-04-16 17:46:14</t>
  </si>
  <si>
    <t>2025-04-17 11:26:48</t>
  </si>
  <si>
    <t>2025-04-17 12:06:57</t>
  </si>
  <si>
    <t>2025-04-17 12:48:28</t>
  </si>
  <si>
    <t>2025-04-17 13:31:58</t>
  </si>
  <si>
    <t>2025-04-17 13:54:59</t>
  </si>
  <si>
    <t>2025-04-17 15:24:10</t>
  </si>
  <si>
    <t>2025-04-17 15:44:04</t>
  </si>
  <si>
    <t>2025-04-17 16:58:35</t>
  </si>
  <si>
    <t>2025-04-22 10:53:26</t>
  </si>
  <si>
    <t>2025-04-22 12:48:31</t>
  </si>
  <si>
    <t>2025-04-22 13:28:36</t>
  </si>
  <si>
    <t>2025-04-22 16:40:42</t>
  </si>
  <si>
    <t>2025-04-22 16:42:53</t>
  </si>
  <si>
    <t>2025-04-22 13:57:47</t>
  </si>
  <si>
    <t>2025-04-22 16:03:21</t>
  </si>
  <si>
    <t>2025-04-22 17:23:21</t>
  </si>
  <si>
    <t>2025-04-22 18:32:31</t>
  </si>
  <si>
    <t>2025-04-22 18:35:11</t>
  </si>
  <si>
    <t>2025-04-23 12:19:32</t>
  </si>
  <si>
    <t>2025-04-23 13:24:33</t>
  </si>
  <si>
    <t>2025-04-23 13:34:46</t>
  </si>
  <si>
    <t>2025-04-23 16:33:53</t>
  </si>
  <si>
    <t>2025-04-23 16:50:50</t>
  </si>
  <si>
    <t>2025-04-23 18:18:05</t>
  </si>
  <si>
    <t>2025-04-23 16:50:02</t>
  </si>
  <si>
    <t>2025-04-23 18:57:54</t>
  </si>
  <si>
    <t>2025-04-24 10:11:40</t>
  </si>
  <si>
    <t>2025-04-24 14:00:58</t>
  </si>
  <si>
    <t>2025-04-24 10:33:54</t>
  </si>
  <si>
    <t>2025-04-24 11:43:52</t>
  </si>
  <si>
    <t>2025-04-24 12:51:46</t>
  </si>
  <si>
    <t>2025-04-24 14:44:03</t>
  </si>
  <si>
    <t>2025-04-24 15:38:04</t>
  </si>
  <si>
    <t>2025-04-24 16:28:48</t>
  </si>
  <si>
    <t>2025-04-24 16:55:37</t>
  </si>
  <si>
    <t>2025-04-24 17:28:08</t>
  </si>
  <si>
    <t>2025-04-25 14:10:45</t>
  </si>
  <si>
    <t>2025-04-25 14:08:20</t>
  </si>
  <si>
    <t>2025-04-25 14:15:47</t>
  </si>
  <si>
    <t>2025-04-25 16:11:22</t>
  </si>
  <si>
    <t>2025-04-25 16:23:46</t>
  </si>
  <si>
    <t>2025-04-25 16:32:55</t>
  </si>
  <si>
    <t>2025-04-25 18:07:13</t>
  </si>
  <si>
    <t>2025-04-25 18:32:07</t>
  </si>
  <si>
    <t>2025-04-26 13:27:55</t>
  </si>
  <si>
    <t>2025-04-26 14:30:19</t>
  </si>
  <si>
    <t>2025-04-26 16:43:30</t>
  </si>
  <si>
    <t>2025-04-26 17:13:22</t>
  </si>
  <si>
    <t>2025-04-28 11:56:25</t>
  </si>
  <si>
    <t>2025-04-28 12:02:30</t>
  </si>
  <si>
    <t>2025-04-28 12:17:14</t>
  </si>
  <si>
    <t>2025-04-28 12:40:49</t>
  </si>
  <si>
    <t>2025-04-28 13:24:43</t>
  </si>
  <si>
    <t>2025-04-28 13:34:53</t>
  </si>
  <si>
    <t>2025-04-26 15:19:33</t>
  </si>
  <si>
    <t>2025-04-26 16:55:54</t>
  </si>
  <si>
    <t>2025-04-28 14:18:19</t>
  </si>
  <si>
    <t>2025-04-28 14:32:12</t>
  </si>
  <si>
    <t>2025-04-28 16:18:14</t>
  </si>
  <si>
    <t>2025-04-28 18:16:34</t>
  </si>
  <si>
    <t>2025-04-29 15:56:08</t>
  </si>
  <si>
    <t>2025-04-29 13:02:12</t>
  </si>
  <si>
    <t>2025-04-29 14:49:23</t>
  </si>
  <si>
    <t>2025-04-29 16:39:26</t>
  </si>
  <si>
    <t>2025-04-29 11:42:48</t>
  </si>
  <si>
    <t>2025-04-29 15:07:18</t>
  </si>
  <si>
    <t>2025-04-29 15:10:26</t>
  </si>
  <si>
    <t>2025-04-29 15:15:55</t>
  </si>
  <si>
    <t>2025-04-29 15:19:51</t>
  </si>
  <si>
    <t>2025-04-30 14:26:00</t>
  </si>
  <si>
    <t>2025-04-30 14:45:50</t>
  </si>
  <si>
    <t>2025-04-29 17:50:44</t>
  </si>
  <si>
    <t>2025-04-30 11:25:50</t>
  </si>
  <si>
    <t>2025-04-30 12:54:24</t>
  </si>
  <si>
    <t>2025-04-30 13:13:03</t>
  </si>
  <si>
    <t>2025-04-30 13:32:45</t>
  </si>
  <si>
    <t>2025-04-30 12:05:40</t>
  </si>
  <si>
    <t>2025-04-30 14:14:58</t>
  </si>
  <si>
    <t>2025-04-30 13:24:00</t>
  </si>
  <si>
    <t>2025-04-30 13:32:52</t>
  </si>
  <si>
    <t>2025-04-30 15:13:03</t>
  </si>
  <si>
    <t>2025-04-30 15:23:02</t>
  </si>
  <si>
    <t>2025-04-30 15:40:30</t>
  </si>
  <si>
    <t>2025-04-30 15:59:12</t>
  </si>
  <si>
    <t>2025-04-30 17:24:43</t>
  </si>
  <si>
    <t>2025-05-01 10:50:54</t>
  </si>
  <si>
    <t>2025-05-01 13:58:43</t>
  </si>
  <si>
    <t>2025-05-01 14:46:46</t>
  </si>
  <si>
    <t>2025-05-01 16:33:37</t>
  </si>
  <si>
    <t>2025-05-01 18:08:13</t>
  </si>
  <si>
    <t>2025-05-01 18:37:23</t>
  </si>
  <si>
    <t>2025-04-30 18:23:45</t>
  </si>
  <si>
    <t>2025-05-01 11:14:21</t>
  </si>
  <si>
    <t>2025-05-01 11:21:27</t>
  </si>
  <si>
    <t>2025-05-01 13:51:45</t>
  </si>
  <si>
    <t>2025-05-01 18:48:42</t>
  </si>
  <si>
    <t>2025-05-01 11:09:45</t>
  </si>
  <si>
    <t>2025-05-01 15:59:29</t>
  </si>
  <si>
    <t>2025-05-01 16:46:16</t>
  </si>
  <si>
    <t>2025-05-01 16:51:53</t>
  </si>
  <si>
    <t>2025-05-01 17:09:58</t>
  </si>
  <si>
    <t>2025-05-01 17:36:21</t>
  </si>
  <si>
    <t>2025-05-02 11:07:11</t>
  </si>
  <si>
    <t>2025-05-02 12:01:41</t>
  </si>
  <si>
    <t>2025-05-02 12:11:06</t>
  </si>
  <si>
    <t>2025-05-02 14:50:18</t>
  </si>
  <si>
    <t>2025-05-03 11:12:53</t>
  </si>
  <si>
    <t>2025-05-03 11:30:57</t>
  </si>
  <si>
    <t>2025-05-03 14:31:55</t>
  </si>
  <si>
    <t>2025-05-03 15:43:34</t>
  </si>
  <si>
    <t>2025-05-05 10:39:33</t>
  </si>
  <si>
    <t>2025-05-05 11:32:12</t>
  </si>
  <si>
    <t>2025-05-05 12:45:50</t>
  </si>
  <si>
    <t>2025-05-05 14:25:07</t>
  </si>
  <si>
    <t>2025-05-05 17:45:16</t>
  </si>
  <si>
    <t>2025-05-05 12:41:24</t>
  </si>
  <si>
    <t>2025-05-05 18:15:27</t>
  </si>
  <si>
    <t>2025-05-06 12:03:26</t>
  </si>
  <si>
    <t>2025-05-06 12:19:31</t>
  </si>
  <si>
    <t>2025-05-06 12:37:14</t>
  </si>
  <si>
    <t>2025-05-06 12:52:09</t>
  </si>
  <si>
    <t>2025-05-06 12:53:08</t>
  </si>
  <si>
    <t>2025-05-06 16:15:33</t>
  </si>
  <si>
    <t>2025-05-06 18:22:00</t>
  </si>
  <si>
    <t>2025-05-06 16:21:33</t>
  </si>
  <si>
    <t>2025-05-07 12:38:21</t>
  </si>
  <si>
    <t>2025-05-07 14:25:55</t>
  </si>
  <si>
    <t>2025-05-07 15:32:17</t>
  </si>
  <si>
    <t>2025-05-07 12:38:30</t>
  </si>
  <si>
    <t>2025-05-07 15:24:44</t>
  </si>
  <si>
    <t>2025-05-08 11:09:11</t>
  </si>
  <si>
    <t>2025-05-08 15:32:13</t>
  </si>
  <si>
    <t>2025-05-08 15:29:08</t>
  </si>
  <si>
    <t>2025-05-08 17:38:37</t>
  </si>
  <si>
    <t>2025-05-08 15:53:04</t>
  </si>
  <si>
    <t>2025-05-08 15:57:43</t>
  </si>
  <si>
    <t>2025-05-08 17:03:58</t>
  </si>
  <si>
    <t>2025-05-08 17:45:00</t>
  </si>
  <si>
    <t>2025-05-08 18:50:08</t>
  </si>
  <si>
    <t>2025-05-09 11:17:10</t>
  </si>
  <si>
    <t>2025-05-09 11:39:26</t>
  </si>
  <si>
    <t>2025-05-09 12:13:30</t>
  </si>
  <si>
    <t>2025-05-09 13:51:05</t>
  </si>
  <si>
    <t>2025-05-09 15:48:20</t>
  </si>
  <si>
    <t>2025-05-10 11:18:47</t>
  </si>
  <si>
    <t>2025-05-10 11:45:28</t>
  </si>
  <si>
    <t>2025-05-10 13:27:40</t>
  </si>
  <si>
    <t>2025-05-10 14:44:08</t>
  </si>
  <si>
    <t>2025-05-10 14:48:58</t>
  </si>
  <si>
    <t>2025-05-10 15:21:21</t>
  </si>
  <si>
    <t>2025-05-10 15:54:42</t>
  </si>
  <si>
    <t>2025-05-12 12:08:24</t>
  </si>
  <si>
    <t>2025-05-12 15:32:51</t>
  </si>
  <si>
    <t>2025-05-12 16:53:22</t>
  </si>
  <si>
    <t>2025-05-12 17:01:25</t>
  </si>
  <si>
    <t>2025-05-12 17:27:24</t>
  </si>
  <si>
    <t>2025-05-13 12:26:24</t>
  </si>
  <si>
    <t>2025-05-13 14:14:40</t>
  </si>
  <si>
    <t>2025-05-13 15:52:50</t>
  </si>
  <si>
    <t>2025-05-13 15:14:46</t>
  </si>
  <si>
    <t>2025-05-13 15:28:40</t>
  </si>
  <si>
    <t>2025-05-13 15:15:05</t>
  </si>
  <si>
    <t>2025-05-13 18:04:18</t>
  </si>
  <si>
    <t>2025-05-14 13:57:43</t>
  </si>
  <si>
    <t>2025-05-14 12:30:13</t>
  </si>
  <si>
    <t>2025-05-14 13:10:04</t>
  </si>
  <si>
    <t>2025-05-14 15:34:21</t>
  </si>
  <si>
    <t>2025-05-14 17:17:52</t>
  </si>
  <si>
    <t>2025-05-14 17:31:11</t>
  </si>
  <si>
    <t>2025-05-14 18:25:52</t>
  </si>
  <si>
    <t>2025-05-14 16:44:07</t>
  </si>
  <si>
    <t>2025-05-15 10:29:05</t>
  </si>
  <si>
    <t>2025-05-15 10:40:27</t>
  </si>
  <si>
    <t>2025-05-15 13:25:48</t>
  </si>
  <si>
    <t>2025-05-15 12:15:11</t>
  </si>
  <si>
    <t>2025-05-15 13:25:17</t>
  </si>
  <si>
    <t>2025-05-15 14:28:42</t>
  </si>
  <si>
    <t>2025-05-15 15:31:41</t>
  </si>
  <si>
    <t>2025-05-15 15:33:51</t>
  </si>
  <si>
    <t>2025-05-15 15:56:33</t>
  </si>
  <si>
    <t>2025-05-15 16:36:50</t>
  </si>
  <si>
    <t>2025-05-16 11:25:41</t>
  </si>
  <si>
    <t>2025-05-16 12:28:56</t>
  </si>
  <si>
    <t>2025-05-16 13:12:14</t>
  </si>
  <si>
    <t>2025-05-16 13:49:36</t>
  </si>
  <si>
    <t>2025-05-16 14:33:25</t>
  </si>
  <si>
    <t>2025-05-16 18:15:03</t>
  </si>
  <si>
    <t>2025-05-16 15:14:56</t>
  </si>
  <si>
    <t>2025-05-16 15:41:19</t>
  </si>
  <si>
    <t>2025-05-16 15:46:16</t>
  </si>
  <si>
    <t>2025-05-16 18:16:43</t>
  </si>
  <si>
    <t>2025-05-17 12:16:38</t>
  </si>
  <si>
    <t>2025-05-17 13:54:25</t>
  </si>
  <si>
    <t>2025-05-17 13:09:30</t>
  </si>
  <si>
    <t>2025-05-17 16:00:48</t>
  </si>
  <si>
    <t>2025-05-17 16:11:28</t>
  </si>
  <si>
    <t>2025-05-19 10:19:32</t>
  </si>
  <si>
    <t>2025-05-19 10:20:08</t>
  </si>
  <si>
    <t>2025-05-19 12:09:48</t>
  </si>
  <si>
    <t>2025-05-19 12:36:18</t>
  </si>
  <si>
    <t>2025-05-19 12:43:58</t>
  </si>
  <si>
    <t>2025-05-19 12:57:36</t>
  </si>
  <si>
    <t>2025-05-19 13:25:58</t>
  </si>
  <si>
    <t>2025-05-19 13:29:42</t>
  </si>
  <si>
    <t>2025-05-19 13:52:42</t>
  </si>
  <si>
    <t>2025-05-19 14:38:48</t>
  </si>
  <si>
    <t>2025-05-19 15:09:57</t>
  </si>
  <si>
    <t>2025-05-19 12:12:18</t>
  </si>
  <si>
    <t>2025-05-19 17:50:55</t>
  </si>
  <si>
    <t>2025-05-19 18:02:37</t>
  </si>
  <si>
    <t>2025-05-19 18:36:49</t>
  </si>
  <si>
    <t>2025-05-19 18:44:53</t>
  </si>
  <si>
    <t>2025-05-20 11:13:11</t>
  </si>
  <si>
    <t>2025-05-20 13:05:52</t>
  </si>
  <si>
    <t>2025-05-20 14:36:21</t>
  </si>
  <si>
    <t>2025-05-20 16:54:17</t>
  </si>
  <si>
    <t>2025-05-20 15:55:40</t>
  </si>
  <si>
    <t>2025-05-20 13:46:01</t>
  </si>
  <si>
    <t>2025-05-20 16:39:24</t>
  </si>
  <si>
    <t>2025-05-21 11:54:13</t>
  </si>
  <si>
    <t>2025-05-21 17:02:13</t>
  </si>
  <si>
    <t>2025-05-21 11:03:39</t>
  </si>
  <si>
    <t>2025-05-21 13:20:21</t>
  </si>
  <si>
    <t>2025-05-21 11:10:05</t>
  </si>
  <si>
    <t>2025-05-21 12:32:02</t>
  </si>
  <si>
    <t>2025-05-21 14:59:05</t>
  </si>
  <si>
    <t>2025-05-21 17:28:44</t>
  </si>
  <si>
    <t>2025-05-23 12:02:40</t>
  </si>
  <si>
    <t>2025-05-23 13:24:00</t>
  </si>
  <si>
    <t>2025-05-23 14:36:08</t>
  </si>
  <si>
    <t>2025-05-23 14:44:10</t>
  </si>
  <si>
    <t>2025-05-23 17:55:28</t>
  </si>
  <si>
    <t>2025-05-21 16:42:49</t>
  </si>
  <si>
    <t>2025-05-21 17:18:12</t>
  </si>
  <si>
    <t>2025-05-21 17:19:07</t>
  </si>
  <si>
    <t>2025-05-21 17:38:15</t>
  </si>
  <si>
    <t>2025-05-21 18:53:15</t>
  </si>
  <si>
    <t>2025-05-22 11:57:45</t>
  </si>
  <si>
    <t>2025-05-22 17:55:10</t>
  </si>
  <si>
    <t>2025-05-22 18:06:21</t>
  </si>
  <si>
    <t>2025-05-22 12:22:20</t>
  </si>
  <si>
    <t>2025-05-22 17:12:17</t>
  </si>
  <si>
    <t>2025-05-22 12:36:23</t>
  </si>
  <si>
    <t>2025-05-22 12:46:30</t>
  </si>
  <si>
    <t>2025-05-22 16:02:27</t>
  </si>
  <si>
    <t>2025-05-22 16:35:18</t>
  </si>
  <si>
    <t>2025-05-22 18:29:15</t>
  </si>
  <si>
    <t>2025-05-23 10:09:05</t>
  </si>
  <si>
    <t>2025-05-23 10:35:38</t>
  </si>
  <si>
    <t>2025-05-23 10:55:42</t>
  </si>
  <si>
    <t>2025-05-23 13:28:08</t>
  </si>
  <si>
    <t>2025-05-23 13:50:06</t>
  </si>
  <si>
    <t>2025-05-23 14:04:50</t>
  </si>
  <si>
    <t>2025-05-23 16:30:52</t>
  </si>
  <si>
    <t>2025-05-23 16:31:37</t>
  </si>
  <si>
    <t>2025-05-23 17:07:53</t>
  </si>
  <si>
    <t>2025-05-23 18:44:23</t>
  </si>
  <si>
    <t>2025-05-24 13:59:12</t>
  </si>
  <si>
    <t>2025-05-24 14:04:40</t>
  </si>
  <si>
    <t>2025-05-24 12:43:31</t>
  </si>
  <si>
    <t>2025-05-24 14:02:58</t>
  </si>
  <si>
    <t>2025-05-24 14:56:53</t>
  </si>
  <si>
    <t>2025-05-24 16:08:31</t>
  </si>
  <si>
    <t>2025-05-24 16:42:54</t>
  </si>
  <si>
    <t>2025-05-24 17:42:31</t>
  </si>
  <si>
    <t>2025-05-26 12:03:02</t>
  </si>
  <si>
    <t>2025-05-27 11:18:33</t>
  </si>
  <si>
    <t>2025-05-27 11:57:08</t>
  </si>
  <si>
    <t>2025-05-27 12:23:32</t>
  </si>
  <si>
    <t>2025-05-27 14:36:46</t>
  </si>
  <si>
    <t>2025-05-27 16:55:17</t>
  </si>
  <si>
    <t>2025-05-27 17:31:49</t>
  </si>
  <si>
    <t>2025-05-27 17:57:58</t>
  </si>
  <si>
    <t>2025-05-27 18:45:22</t>
  </si>
  <si>
    <t>2025-05-28 10:18:04</t>
  </si>
  <si>
    <t>2025-05-28 12:47:04</t>
  </si>
  <si>
    <t>2025-05-28 13:02:24</t>
  </si>
  <si>
    <t>2025-05-28 14:00:37</t>
  </si>
  <si>
    <t>2025-05-28 11:19:24</t>
  </si>
  <si>
    <t>2025-05-28 14:19:16</t>
  </si>
  <si>
    <t>2025-05-28 14:20:11</t>
  </si>
  <si>
    <t>2025-05-28 14:51:04</t>
  </si>
  <si>
    <t>2025-05-28 18:00:51</t>
  </si>
  <si>
    <t>2025-05-29 10:23:37</t>
  </si>
  <si>
    <t>2025-05-29 14:12:05</t>
  </si>
  <si>
    <t>2025-05-29 14:14:24</t>
  </si>
  <si>
    <t>2025-05-29 11:55:53</t>
  </si>
  <si>
    <t>2025-05-29 14:39:25</t>
  </si>
  <si>
    <t>2025-05-29 15:06:10</t>
  </si>
  <si>
    <t>2025-05-29 17:26:47</t>
  </si>
  <si>
    <t>2025-05-29 17:57:40</t>
  </si>
  <si>
    <t>2025-05-30 10:23:25</t>
  </si>
  <si>
    <t>2025-05-30 14:11:39</t>
  </si>
  <si>
    <t>2025-05-30 14:15:44</t>
  </si>
  <si>
    <t>2025-05-30 14:15:56</t>
  </si>
  <si>
    <t>2025-05-30 15:40:38</t>
  </si>
  <si>
    <t>2025-05-30 17:27:32</t>
  </si>
  <si>
    <t>2025-05-30 17:38:57</t>
  </si>
  <si>
    <t>2025-05-30 17:54:09</t>
  </si>
  <si>
    <t>2025-05-31 14:28:16</t>
  </si>
  <si>
    <t>2025-05-31 14:58:23</t>
  </si>
  <si>
    <t>2025-05-31 15:25:12</t>
  </si>
  <si>
    <t>2025-06-02 13:34:17</t>
  </si>
  <si>
    <t>2025-06-02 13:34:51</t>
  </si>
  <si>
    <t>2025-06-02 16:10:37</t>
  </si>
  <si>
    <t>2025-06-02 16:41:05</t>
  </si>
  <si>
    <t>2025-06-02 16:42:51</t>
  </si>
  <si>
    <t>2025-06-02 16:48:54</t>
  </si>
  <si>
    <t>2025-06-03 11:33:01</t>
  </si>
  <si>
    <t>2025-06-03 12:20:12</t>
  </si>
  <si>
    <t>2025-06-03 14:56:17</t>
  </si>
  <si>
    <t>2025-06-03 16:57:32</t>
  </si>
  <si>
    <t>2025-06-03 17:38:37</t>
  </si>
  <si>
    <t>2025-06-03 17:53:49</t>
  </si>
  <si>
    <t>2025-06-03 16:49:30</t>
  </si>
  <si>
    <t>2025-06-03 18:05:44</t>
  </si>
  <si>
    <t>2025-06-03 18:09:57</t>
  </si>
  <si>
    <t>2025-06-04 11:19:15</t>
  </si>
  <si>
    <t>2025-06-04 11:21:30</t>
  </si>
  <si>
    <t>2025-06-04 11:48:08</t>
  </si>
  <si>
    <t>2025-06-04 14:24:30</t>
  </si>
  <si>
    <t>2025-06-04 14:39:53</t>
  </si>
  <si>
    <t>2025-06-04 15:08:56</t>
  </si>
  <si>
    <t>2025-06-04 15:29:00</t>
  </si>
  <si>
    <t>2025-06-04 12:01:13</t>
  </si>
  <si>
    <t>2025-06-04 16:44:32</t>
  </si>
  <si>
    <t>2025-06-04 17:15:15</t>
  </si>
  <si>
    <t>2025-06-04 17:34:06</t>
  </si>
  <si>
    <t>2025-06-05 10:16:22</t>
  </si>
  <si>
    <t>2025-06-05 13:13:17</t>
  </si>
  <si>
    <t>2025-06-05 10:50:07</t>
  </si>
  <si>
    <t>2025-06-05 10:51:12</t>
  </si>
  <si>
    <t>2025-06-05 11:06:40</t>
  </si>
  <si>
    <t>2025-06-05 12:52:10</t>
  </si>
  <si>
    <t>2025-06-05 14:14:06</t>
  </si>
  <si>
    <t>2025-06-05 15:59:27</t>
  </si>
  <si>
    <t>2025-06-05 16:45:43</t>
  </si>
  <si>
    <t>2025-06-05 16:48:21</t>
  </si>
  <si>
    <t>2025-06-05 16:58:39</t>
  </si>
  <si>
    <t>2025-06-05 16:54:13</t>
  </si>
  <si>
    <t>2025-06-05 18:32:12</t>
  </si>
  <si>
    <t>2025-06-05 17:21:20</t>
  </si>
  <si>
    <t>2025-06-06 11:02:57</t>
  </si>
  <si>
    <t>2025-06-06 11:39:02</t>
  </si>
  <si>
    <t>2025-06-06 12:16:51</t>
  </si>
  <si>
    <t>2025-06-06 12:38:04</t>
  </si>
  <si>
    <t>2025-06-06 13:10:05</t>
  </si>
  <si>
    <t>2025-06-06 18:10:29</t>
  </si>
  <si>
    <t>2025-06-06 18:13:10</t>
  </si>
  <si>
    <t>2025-06-07 13:33:48</t>
  </si>
  <si>
    <t>2025-06-07 14:49:39</t>
  </si>
  <si>
    <t>2025-06-07 12:53:17</t>
  </si>
  <si>
    <t>2025-06-07 15:55:51</t>
  </si>
  <si>
    <t>2025-06-09 11:26:50</t>
  </si>
  <si>
    <t>2025-06-09 11:34:42</t>
  </si>
  <si>
    <t>2025-06-09 11:48:02</t>
  </si>
  <si>
    <t>2025-06-09 12:02:26</t>
  </si>
  <si>
    <t>2025-06-09 12:06:03</t>
  </si>
  <si>
    <t>2025-06-09 12:20:20</t>
  </si>
  <si>
    <t>2025-06-09 11:55:22</t>
  </si>
  <si>
    <t>2025-06-09 14:38:56</t>
  </si>
  <si>
    <t>2025-06-09 14:40:43</t>
  </si>
  <si>
    <t>2025-06-09 16:12:07</t>
  </si>
  <si>
    <t>2025-06-09 17:52:59</t>
  </si>
  <si>
    <t>2025-06-10 13:06:57</t>
  </si>
  <si>
    <t>2025-06-10 13:20:54</t>
  </si>
  <si>
    <t>2025-06-10 12:49:14</t>
  </si>
  <si>
    <t>2025-06-10 14:59:57</t>
  </si>
  <si>
    <t>2025-06-10 15:00:52</t>
  </si>
  <si>
    <t>2025-06-11 11:53:27</t>
  </si>
  <si>
    <t>2025-06-10 16:06:15</t>
  </si>
  <si>
    <t>2025-06-10 18:51:57</t>
  </si>
  <si>
    <t>2025-06-11 10:35:48</t>
  </si>
  <si>
    <t>2025-06-11 11:19:55</t>
  </si>
  <si>
    <t>2025-06-11 14:08:11</t>
  </si>
  <si>
    <t>2025-06-10 17:48:10</t>
  </si>
  <si>
    <t>2025-06-10 18:05:36</t>
  </si>
  <si>
    <t>2025-06-11 14:30:23</t>
  </si>
  <si>
    <t>2025-06-11 15:09:45</t>
  </si>
  <si>
    <t>2025-06-11 15:10:01</t>
  </si>
  <si>
    <t>2025-06-11 16:18:02</t>
  </si>
  <si>
    <t>2025-06-11 18:03:39</t>
  </si>
  <si>
    <t>2025-06-11 18:04:22</t>
  </si>
  <si>
    <t>2025-06-12 13:20:50</t>
  </si>
  <si>
    <t>2025-06-12 15:15:52</t>
  </si>
  <si>
    <t>2025-06-12 15:23:42</t>
  </si>
  <si>
    <t>2025-06-12 15:34:02</t>
  </si>
  <si>
    <t>2025-06-12 17:26:20</t>
  </si>
  <si>
    <t>2025-06-12 17:34:01</t>
  </si>
  <si>
    <t>2025-06-12 18:47:30</t>
  </si>
  <si>
    <t>2025-06-14 12:20:30</t>
  </si>
  <si>
    <t>2025-06-14 13:33:34</t>
  </si>
  <si>
    <t>2025-06-14 13:41:45</t>
  </si>
  <si>
    <t>2025-06-14 17:21:11</t>
  </si>
  <si>
    <t>2025-06-13 10:09:30</t>
  </si>
  <si>
    <t>2025-06-13 10:10:53</t>
  </si>
  <si>
    <t>2025-06-13 10:11:38</t>
  </si>
  <si>
    <t>2025-06-13 10:12:59</t>
  </si>
  <si>
    <t>2025-06-13 10:14:16</t>
  </si>
  <si>
    <t>2025-06-13 10:16:43</t>
  </si>
  <si>
    <t>2025-06-13 10:18:12</t>
  </si>
  <si>
    <t>2025-06-13 10:19:29</t>
  </si>
  <si>
    <t>2025-06-13 12:51:30</t>
  </si>
  <si>
    <t>2025-06-13 13:14:53</t>
  </si>
  <si>
    <t>2025-06-13 14:17:02</t>
  </si>
  <si>
    <t>2025-06-13 16:36:01</t>
  </si>
  <si>
    <t>2025-06-13 16:44:48</t>
  </si>
  <si>
    <t>2025-06-13 12:50:45</t>
  </si>
  <si>
    <t>2025-06-14 12:03:52</t>
  </si>
  <si>
    <t>2025-06-14 13:47:08</t>
  </si>
  <si>
    <t>2025-06-14 15:05:37</t>
  </si>
  <si>
    <t>2025-06-16 10:55:00</t>
  </si>
  <si>
    <t>2025-06-16 10:57:13</t>
  </si>
  <si>
    <t>2025-06-16 13:01:45</t>
  </si>
  <si>
    <t>2025-06-16 11:09:40</t>
  </si>
  <si>
    <t>2025-06-16 11:38:59</t>
  </si>
  <si>
    <t>2025-06-16 12:54:49</t>
  </si>
  <si>
    <t>2025-06-16 15:28:33</t>
  </si>
  <si>
    <t>2025-06-16 17:48:03</t>
  </si>
  <si>
    <t>2025-06-17 11:51:41</t>
  </si>
  <si>
    <t>2025-06-17 17:55:09</t>
  </si>
  <si>
    <t>2025-06-17 12:27:02</t>
  </si>
  <si>
    <t>2025-06-17 15:05:54</t>
  </si>
  <si>
    <t>2025-06-18 10:55:19</t>
  </si>
  <si>
    <t>2025-06-17 14:29:58</t>
  </si>
  <si>
    <t>2025-06-17 16:13:33</t>
  </si>
  <si>
    <t>2025-06-18 10:53:27</t>
  </si>
  <si>
    <t>2025-06-18 11:03:52</t>
  </si>
  <si>
    <t>2025-06-18 14:30:03</t>
  </si>
  <si>
    <t>2025-06-18 14:47:41</t>
  </si>
  <si>
    <t>2025-06-18 12:34:21</t>
  </si>
  <si>
    <t>2025-06-18 15:04:42</t>
  </si>
  <si>
    <t>2025-06-18 17:32:32</t>
  </si>
  <si>
    <t>2025-06-18 18:52:28</t>
  </si>
  <si>
    <t>2025-06-19 11:37:49</t>
  </si>
  <si>
    <t>2025-06-19 12:37:18</t>
  </si>
  <si>
    <t>2025-06-19 12:54:46</t>
  </si>
  <si>
    <t>2025-06-19 13:06:50</t>
  </si>
  <si>
    <t>2025-06-19 13:16:57</t>
  </si>
  <si>
    <t>2025-06-19 13:26:11</t>
  </si>
  <si>
    <t>2025-06-19 13:37:52</t>
  </si>
  <si>
    <t>2025-06-19 14:33:04</t>
  </si>
  <si>
    <t>2025-06-19 14:34:07</t>
  </si>
  <si>
    <t>2025-06-19 17:14:49</t>
  </si>
  <si>
    <t>2025-06-19 18:47:16</t>
  </si>
  <si>
    <t>2025-06-20 13:16:19</t>
  </si>
  <si>
    <t>2025-06-20 12:50:40</t>
  </si>
  <si>
    <t>2025-06-20 12:55:08</t>
  </si>
  <si>
    <t>2025-06-20 12:57:09</t>
  </si>
  <si>
    <t>2025-06-20 14:24:25</t>
  </si>
  <si>
    <t>2025-06-20 15:22:06</t>
  </si>
  <si>
    <t>2025-06-20 16:21:15</t>
  </si>
  <si>
    <t>2025-06-21 12:01:56</t>
  </si>
  <si>
    <t>2025-06-21 14:40:58</t>
  </si>
  <si>
    <t>2025-06-23 12:34:08</t>
  </si>
  <si>
    <t>2025-06-21 17:22:25</t>
  </si>
  <si>
    <t>2025-06-23 12:28:32</t>
  </si>
  <si>
    <t>2025-06-23 14:30:47</t>
  </si>
  <si>
    <t>2025-06-23 15:11:58</t>
  </si>
  <si>
    <t>2025-06-23 17:52:35</t>
  </si>
  <si>
    <t>2025-06-23 17:54:52</t>
  </si>
  <si>
    <t>2025-06-24 10:44:34</t>
  </si>
  <si>
    <t>2025-06-24 13:53:48</t>
  </si>
  <si>
    <t>2025-06-24 10:00:39</t>
  </si>
  <si>
    <t>2025-06-24 10:02:01</t>
  </si>
  <si>
    <t>2025-06-24 10:03:42</t>
  </si>
  <si>
    <t>2025-06-24 11:44:25</t>
  </si>
  <si>
    <t>2025-06-24 12:24:15</t>
  </si>
  <si>
    <t>2025-06-24 12:31:01</t>
  </si>
  <si>
    <t>2025-06-24 15:19:33</t>
  </si>
  <si>
    <t>2025-06-24 15:38:04</t>
  </si>
  <si>
    <t>2025-06-24 15:40:30</t>
  </si>
  <si>
    <t>2025-06-24 17:11:13</t>
  </si>
  <si>
    <t>2025-06-25 13:27:22</t>
  </si>
  <si>
    <t>2025-06-25 15:15:35</t>
  </si>
  <si>
    <t>2025-06-25 15:20:04</t>
  </si>
  <si>
    <t>2025-06-25 15:52:03</t>
  </si>
  <si>
    <t>2025-06-25 13:39:15</t>
  </si>
  <si>
    <t>2025-06-25 15:00:15</t>
  </si>
  <si>
    <t>2025-06-25 17:36:27</t>
  </si>
  <si>
    <t>2025-06-25 18:41:19</t>
  </si>
  <si>
    <t>2025-06-25 18:50:03</t>
  </si>
  <si>
    <t>2025-06-26 11:23:15</t>
  </si>
  <si>
    <t>2025-06-26 12:37:48</t>
  </si>
  <si>
    <t>2025-06-26 11:03:12</t>
  </si>
  <si>
    <t>2025-06-26 12:32:39</t>
  </si>
  <si>
    <t>2025-06-26 12:12:34</t>
  </si>
  <si>
    <t>2025-06-26 13:53:22</t>
  </si>
  <si>
    <t>2025-06-26 16:39:01</t>
  </si>
  <si>
    <t>2025-06-26 16:51:25</t>
  </si>
  <si>
    <t>2025-06-26 17:09:03</t>
  </si>
  <si>
    <t>2025-06-26 18:47:44</t>
  </si>
  <si>
    <t>2025-06-27 10:19:39</t>
  </si>
  <si>
    <t>2025-06-27 11:16:36</t>
  </si>
  <si>
    <t>2025-06-27 12:19:29</t>
  </si>
  <si>
    <t>2025-06-27 12:01:30</t>
  </si>
  <si>
    <t>2025-06-27 12:41:32</t>
  </si>
  <si>
    <t>2025-06-27 13:29:57</t>
  </si>
  <si>
    <t>2025-06-27 13:43:47</t>
  </si>
  <si>
    <t>2025-06-27 14:10:35</t>
  </si>
  <si>
    <t>2025-06-27 15:03:14</t>
  </si>
  <si>
    <t>2025-06-27 16:35:04</t>
  </si>
  <si>
    <t>2025-06-27 17:45:25</t>
  </si>
  <si>
    <t>2025-06-27 17:05:26</t>
  </si>
  <si>
    <t>2025-06-27 17:57:22</t>
  </si>
  <si>
    <t>2025-06-28 12:36:33</t>
  </si>
  <si>
    <t>2025-06-28 13:05:23</t>
  </si>
  <si>
    <t>2025-06-30 11:40:17</t>
  </si>
  <si>
    <t>2025-06-30 11:45:21</t>
  </si>
  <si>
    <t>2025-06-30 12:31:22</t>
  </si>
  <si>
    <t>2025-06-30 14:09:22</t>
  </si>
  <si>
    <t>2025-06-30 17:18:31</t>
  </si>
  <si>
    <t>2025-06-30 17:51:26</t>
  </si>
  <si>
    <t>2025-07-01 10:17:49</t>
  </si>
  <si>
    <t>2025-07-01 12:10:36</t>
  </si>
  <si>
    <t>2025-07-01 12:46:12</t>
  </si>
  <si>
    <t>2025-07-01 16:05:21</t>
  </si>
  <si>
    <t>2025-07-01 16:29:15</t>
  </si>
  <si>
    <t>2025-07-01 18:06:57</t>
  </si>
  <si>
    <t>2025-07-01 18:56:09</t>
  </si>
  <si>
    <t>2025-07-02 10:09:00</t>
  </si>
  <si>
    <t>2025-07-02 10:47:15</t>
  </si>
  <si>
    <t>2025-07-02 11:13:27</t>
  </si>
  <si>
    <t>2025-07-02 13:35:08</t>
  </si>
  <si>
    <t>2025-07-02 14:19:35</t>
  </si>
  <si>
    <t>2025-07-02 15:29:04</t>
  </si>
  <si>
    <t>2025-07-02 15:34:36</t>
  </si>
  <si>
    <t>2025-07-02 17:23:41</t>
  </si>
  <si>
    <t>2025-07-02 18:50:17</t>
  </si>
  <si>
    <t>2025-07-03 13:15:46</t>
  </si>
  <si>
    <t>2025-07-03 13:00:07</t>
  </si>
  <si>
    <t>2025-07-03 16:10:41</t>
  </si>
  <si>
    <t>2025-07-03 16:16:43</t>
  </si>
  <si>
    <t>2025-07-03 16:57:04</t>
  </si>
  <si>
    <t>2025-07-03 18:04:00</t>
  </si>
  <si>
    <t>2025-07-03 18:42:28</t>
  </si>
  <si>
    <t>2025-07-04 12:24:41</t>
  </si>
  <si>
    <t>2025-07-04 12:51:39</t>
  </si>
  <si>
    <t>2025-07-04 14:31:58</t>
  </si>
  <si>
    <t>2025-07-04 17:20:25</t>
  </si>
  <si>
    <t>2025-07-05 11:53:30</t>
  </si>
  <si>
    <t>2025-07-05 12:19:29</t>
  </si>
  <si>
    <t>2025-07-05 12:23:33</t>
  </si>
  <si>
    <t>2025-07-05 15:16:21</t>
  </si>
  <si>
    <t>2025-07-05 15:29:59</t>
  </si>
  <si>
    <t>2025-07-05 16:15:47</t>
  </si>
  <si>
    <t>2025-07-05 16:51:34</t>
  </si>
  <si>
    <t>2025-07-05 12:46:01</t>
  </si>
  <si>
    <t>2025-07-05 13:20:07</t>
  </si>
  <si>
    <t>2025-07-05 16:55:06</t>
  </si>
  <si>
    <t>2025-07-05 17:40:45</t>
  </si>
  <si>
    <t>2025-07-07 11:11:39</t>
  </si>
  <si>
    <t>2025-07-07 11:27:26</t>
  </si>
  <si>
    <t>2025-07-07 11:57:01</t>
  </si>
  <si>
    <t>2025-07-07 11:58:55</t>
  </si>
  <si>
    <t>2025-07-07 12:03:19</t>
  </si>
  <si>
    <t>2025-07-07 12:30:53</t>
  </si>
  <si>
    <t>2025-07-07 13:47:43</t>
  </si>
  <si>
    <t>2025-07-07 13:59:36</t>
  </si>
  <si>
    <t>2025-07-07 16:06:45</t>
  </si>
  <si>
    <t>2025-07-07 16:55:33</t>
  </si>
  <si>
    <t>2025-07-07 16:57:05</t>
  </si>
  <si>
    <t>2025-07-07 16:57:56</t>
  </si>
  <si>
    <t>2025-07-08 10:13:57</t>
  </si>
  <si>
    <t>2025-07-08 11:12:21</t>
  </si>
  <si>
    <t>2025-07-08 11:16:07</t>
  </si>
  <si>
    <t>2025-07-08 11:21:30</t>
  </si>
  <si>
    <t>2025-07-08 11:47:53</t>
  </si>
  <si>
    <t>2025-07-08 11:51:53</t>
  </si>
  <si>
    <t>2025-07-08 11:58:25</t>
  </si>
  <si>
    <t>2025-07-08 12:03:48</t>
  </si>
  <si>
    <t>2025-07-09 12:11:22</t>
  </si>
  <si>
    <t>2025-07-09 15:07:18</t>
  </si>
  <si>
    <t>2025-07-09 15:12:54</t>
  </si>
  <si>
    <t>2025-07-08 13:10:11</t>
  </si>
  <si>
    <t>2025-07-08 13:50:02</t>
  </si>
  <si>
    <t>2025-07-08 13:25:01</t>
  </si>
  <si>
    <t>2025-07-08 13:57:40</t>
  </si>
  <si>
    <t>2025-07-08 14:26:50</t>
  </si>
  <si>
    <t>2025-07-09 12:28:40</t>
  </si>
  <si>
    <t>2025-07-09 13:41:35</t>
  </si>
  <si>
    <t>2025-07-09 16:44:16</t>
  </si>
  <si>
    <t>2025-07-09 13:40:16</t>
  </si>
  <si>
    <t>2025-07-09 16:08:35</t>
  </si>
  <si>
    <t>2025-07-10 17:04:40</t>
  </si>
  <si>
    <t>2025-07-11 14:02:28</t>
  </si>
  <si>
    <t>2025-07-10 13:57:25</t>
  </si>
  <si>
    <t>2025-07-10 17:31:27</t>
  </si>
  <si>
    <t>2025-07-10 17:53:59</t>
  </si>
  <si>
    <t>2025-07-11 12:27:15</t>
  </si>
  <si>
    <t>2025-07-11 15:00:39</t>
  </si>
  <si>
    <t>2025-07-11 18:10:33</t>
  </si>
  <si>
    <t>2025-07-12 11:05:04</t>
  </si>
  <si>
    <t>2025-07-12 11:20:18</t>
  </si>
  <si>
    <t>2025-07-12 11:28:01</t>
  </si>
  <si>
    <t>2025-07-12 12:37:44</t>
  </si>
  <si>
    <t>2025-07-12 12:42:01</t>
  </si>
  <si>
    <t>2025-07-12 13:55:18</t>
  </si>
  <si>
    <t>2025-07-12 16:01:03</t>
  </si>
  <si>
    <t>2025-07-14 12:01:21</t>
  </si>
  <si>
    <t>2025-07-14 12:08:23</t>
  </si>
  <si>
    <t>2025-07-14 12:22:13</t>
  </si>
  <si>
    <t>2025-07-14 12:46:04</t>
  </si>
  <si>
    <t>2025-07-14 13:59:20</t>
  </si>
  <si>
    <t>2025-07-14 17:17:38</t>
  </si>
  <si>
    <t>2025-07-14 12:40:07</t>
  </si>
  <si>
    <t>2025-07-14 12:54:56</t>
  </si>
  <si>
    <t>2025-07-14 13:35:56</t>
  </si>
  <si>
    <t>2025-07-14 13:41:41</t>
  </si>
  <si>
    <t>2025-07-15 10:45:19</t>
  </si>
  <si>
    <t>2025-07-15 13:32:57</t>
  </si>
  <si>
    <t>2025-07-15 15:13:15</t>
  </si>
  <si>
    <t>2025-07-15 12:56:48</t>
  </si>
  <si>
    <t>2025-07-15 15:49:18</t>
  </si>
  <si>
    <t>2025-07-15 16:23:44</t>
  </si>
  <si>
    <t>2025-07-15 17:04:30</t>
  </si>
  <si>
    <t>2025-07-15 18:32:20</t>
  </si>
  <si>
    <t>2025-07-15 15:51:10</t>
  </si>
  <si>
    <t>2025-07-16 12:37:23</t>
  </si>
  <si>
    <t>2025-07-16 12:14:30</t>
  </si>
  <si>
    <t>2025-07-16 10:35:08</t>
  </si>
  <si>
    <t>2025-07-16 11:57:05</t>
  </si>
  <si>
    <t>2025-07-16 14:16:25</t>
  </si>
  <si>
    <t>2025-07-16 16:43:32</t>
  </si>
  <si>
    <t>2025-07-16 17:30:17</t>
  </si>
  <si>
    <t>2025-07-17 10:40:02</t>
  </si>
  <si>
    <t>2025-07-17 13:59:48</t>
  </si>
  <si>
    <t>2025-07-17 15:21:45</t>
  </si>
  <si>
    <t>2025-07-18 15:10:31</t>
  </si>
  <si>
    <t>2025-07-18 15:33:39</t>
  </si>
  <si>
    <t>2025-07-17 13:59:03</t>
  </si>
  <si>
    <t>2025-07-17 10:47:40</t>
  </si>
  <si>
    <t>2025-07-17 11:56:52</t>
  </si>
  <si>
    <t>2025-07-17 12:04:29</t>
  </si>
  <si>
    <t>2025-07-17 13:32:04</t>
  </si>
  <si>
    <t>2025-07-18 12:01:32</t>
  </si>
  <si>
    <t>2025-07-18 12:02:34</t>
  </si>
  <si>
    <t>2025-07-18 13:56:04</t>
  </si>
  <si>
    <t>2025-07-18 16:12:44</t>
  </si>
  <si>
    <t>2025-07-18 17:01:41</t>
  </si>
  <si>
    <t>2025-07-19 11:33:33</t>
  </si>
  <si>
    <t>2025-07-19 11:54:55</t>
  </si>
  <si>
    <t>2025-07-19 15:52:52</t>
  </si>
  <si>
    <t>2025-07-19 14:13:51</t>
  </si>
  <si>
    <t>2025-07-19 15:13:02</t>
  </si>
  <si>
    <t>2025-07-21 10:37:30</t>
  </si>
  <si>
    <t>2025-07-21 13:34:55</t>
  </si>
  <si>
    <t>2025-07-21 14:20:26</t>
  </si>
  <si>
    <t>2025-07-21 15:50:29</t>
  </si>
  <si>
    <t>2025-07-21 17:14:23</t>
  </si>
  <si>
    <t>2025-07-21 18:47:38</t>
  </si>
  <si>
    <t>2025-07-21 12:06:40</t>
  </si>
  <si>
    <t>2025-07-21 13:04:43</t>
  </si>
  <si>
    <t>2025-07-21 16:30:17</t>
  </si>
  <si>
    <t>2025-07-21 17:07:40</t>
  </si>
  <si>
    <t>2025-07-21 17:40:59</t>
  </si>
  <si>
    <t>2025-07-22 13:55:06</t>
  </si>
  <si>
    <t>2025-07-22 16:32:42</t>
  </si>
  <si>
    <t>2025-07-22 18:05:45</t>
  </si>
  <si>
    <t>2025-07-23 10:41:26</t>
  </si>
  <si>
    <t>2025-07-23 11:45:08</t>
  </si>
  <si>
    <t>2025-07-23 11:46:52</t>
  </si>
  <si>
    <t>2025-07-23 13:05:08</t>
  </si>
  <si>
    <t>2025-07-23 12:22:12</t>
  </si>
  <si>
    <t>2025-07-23 12:32:44</t>
  </si>
  <si>
    <t>2025-07-23 12:57:11</t>
  </si>
  <si>
    <t>2025-07-23 13:01:03</t>
  </si>
  <si>
    <t>2025-07-24 11:34:22</t>
  </si>
  <si>
    <t>2025-07-24 12:18:30</t>
  </si>
  <si>
    <t>2025-07-24 14:07:37</t>
  </si>
  <si>
    <t>2025-07-24 15:02:26</t>
  </si>
  <si>
    <t>2025-07-25 11:10:05</t>
  </si>
  <si>
    <t>2025-07-25 11:13:27</t>
  </si>
  <si>
    <t>2025-07-25 16:17:50</t>
  </si>
  <si>
    <t>2025-07-25 14:21:39</t>
  </si>
  <si>
    <t>2025-07-26 13:43:48</t>
  </si>
  <si>
    <t>2025-07-26 13:49:53</t>
  </si>
  <si>
    <t>2025-07-26 13:06:05</t>
  </si>
  <si>
    <t>2025-07-26 15:27:26</t>
  </si>
  <si>
    <t>2025-07-26 15:41:31</t>
  </si>
  <si>
    <t>2025-07-28 10:42:02</t>
  </si>
  <si>
    <t>2025-07-28 11:25:19</t>
  </si>
  <si>
    <t>2025-07-28 11:31:11</t>
  </si>
  <si>
    <t>2025-07-28 15:17:36</t>
  </si>
  <si>
    <t>2025-07-28 15:56:19</t>
  </si>
  <si>
    <t>2025-07-28 17:03:07</t>
  </si>
  <si>
    <t>2025-07-28 17:05:26</t>
  </si>
  <si>
    <t>2025-07-29 13:33:20</t>
  </si>
  <si>
    <t>2025-07-29 14:58:06</t>
  </si>
  <si>
    <t>2025-07-29 12:46:59</t>
  </si>
  <si>
    <t>2025-07-29 13:30:07</t>
  </si>
  <si>
    <t>2025-07-29 13:32:30</t>
  </si>
  <si>
    <t>2025-07-29 16:30:13</t>
  </si>
  <si>
    <t>2025-07-29 17:00:01</t>
  </si>
  <si>
    <t>2025-07-29 17:01:59</t>
  </si>
  <si>
    <t>2025-07-29 17:03:44</t>
  </si>
  <si>
    <t>2025-07-30 14:21:27</t>
  </si>
  <si>
    <t>2025-07-30 14:48:32</t>
  </si>
  <si>
    <t>2025-07-30 14:55:51</t>
  </si>
  <si>
    <t>2025-07-30 15:33:02</t>
  </si>
  <si>
    <t>2025-07-30 15:47:30</t>
  </si>
  <si>
    <t>2025-07-31 15:02:29</t>
  </si>
  <si>
    <t>2025-07-31 15:25:27</t>
  </si>
  <si>
    <t>2025-07-31 16:44:33</t>
  </si>
  <si>
    <t>2025-07-31 18:11:18</t>
  </si>
  <si>
    <t>2025-07-29 16:40:08</t>
  </si>
  <si>
    <t>2025-07-29 17:16:09</t>
  </si>
  <si>
    <t>2025-07-29 17:24:36</t>
  </si>
  <si>
    <t>2025-07-29 18:15:46</t>
  </si>
  <si>
    <t>2025-07-30 12:09:06</t>
  </si>
  <si>
    <t>2025-07-30 13:39:00</t>
  </si>
  <si>
    <t>2025-07-30 15:00:01</t>
  </si>
  <si>
    <t>2025-07-30 12:38:00</t>
  </si>
  <si>
    <t>2025-07-30 13:03:58</t>
  </si>
  <si>
    <t>2025-07-30 13:45:16</t>
  </si>
  <si>
    <t>2025-07-30 16:25:04</t>
  </si>
  <si>
    <t>2025-07-31 11:11:25</t>
  </si>
  <si>
    <t>2025-07-31 11:46:47</t>
  </si>
  <si>
    <t>2025-07-31 11:52:18</t>
  </si>
  <si>
    <t>2025-07-31 11:55:17</t>
  </si>
  <si>
    <t>2025-07-31 13:22:36</t>
  </si>
  <si>
    <t>2025-07-31 14:07:43</t>
  </si>
  <si>
    <t>2025-07-31 10:24:48</t>
  </si>
  <si>
    <t>2025-07-31 13:39:36</t>
  </si>
  <si>
    <t>2025-07-31 15:41:56</t>
  </si>
  <si>
    <t>2025-07-31 16:44:29</t>
  </si>
  <si>
    <t>2025-08-01 12:58:39</t>
  </si>
  <si>
    <t>2025-08-01 13:03:52</t>
  </si>
  <si>
    <t>2025-08-01 11:00:09</t>
  </si>
  <si>
    <t>2025-08-01 13:48:04</t>
  </si>
  <si>
    <t>2025-08-01 14:42:27</t>
  </si>
  <si>
    <t>2025-08-01 16:34:51</t>
  </si>
  <si>
    <t>2025-08-01 16:40:13</t>
  </si>
  <si>
    <t>2025-08-01 16:53:48</t>
  </si>
  <si>
    <t>2025-08-01 17:10:22</t>
  </si>
  <si>
    <t>2025-08-01 18:05:40</t>
  </si>
  <si>
    <t>2025-08-02 12:05:14</t>
  </si>
  <si>
    <t>2025-08-02 14:01:42</t>
  </si>
  <si>
    <t>2025-08-02 15:13:55</t>
  </si>
  <si>
    <t>2025-08-02 15:58:30</t>
  </si>
  <si>
    <t>2025-08-02 12:56:57</t>
  </si>
  <si>
    <t>2025-08-02 12:58:46</t>
  </si>
  <si>
    <t>2025-08-02 13:59:08</t>
  </si>
  <si>
    <t>2025-08-02 14:24:18</t>
  </si>
  <si>
    <t>2025-08-02 15:11:50</t>
  </si>
  <si>
    <t>2025-08-04 10:19:46</t>
  </si>
  <si>
    <t>2025-08-04 13:22:23</t>
  </si>
  <si>
    <t>2025-08-04 12:14:20</t>
  </si>
  <si>
    <t>2025-08-04 15:49:23</t>
  </si>
  <si>
    <t>2025-08-05 10:43:32</t>
  </si>
  <si>
    <t>2025-08-05 15:06:48</t>
  </si>
  <si>
    <t>2025-08-04 18:45:58</t>
  </si>
  <si>
    <t>2025-08-05 12:48:01</t>
  </si>
  <si>
    <t>2025-08-05 12:48:42</t>
  </si>
  <si>
    <t>2025-08-05 13:58:44</t>
  </si>
  <si>
    <t>2025-08-05 12:47:57</t>
  </si>
  <si>
    <t>2025-08-06 12:31:05</t>
  </si>
  <si>
    <t>2025-08-06 13:33:05</t>
  </si>
  <si>
    <t>2025-08-06 14:45:33</t>
  </si>
  <si>
    <t>2025-08-06 11:18:30</t>
  </si>
  <si>
    <t>2025-08-06 11:33:47</t>
  </si>
  <si>
    <t>2025-08-06 11:42:39</t>
  </si>
  <si>
    <t>2025-08-06 13:13:49</t>
  </si>
  <si>
    <t>2025-08-06 17:45:45</t>
  </si>
  <si>
    <t>2025-08-06 18:08:06</t>
  </si>
  <si>
    <t>2025-08-07 11:00:28</t>
  </si>
  <si>
    <t>2025-08-07 12:38:32</t>
  </si>
  <si>
    <t>2025-08-07 12:42:12</t>
  </si>
  <si>
    <t>2025-08-06 17:44:36</t>
  </si>
  <si>
    <t>2025-08-07 11:50:57</t>
  </si>
  <si>
    <t>2025-08-07 12:05:17</t>
  </si>
  <si>
    <t>2025-08-07 14:36:04</t>
  </si>
  <si>
    <t>2025-08-07 16:53:57</t>
  </si>
  <si>
    <t>2025-08-07 15:03:35</t>
  </si>
  <si>
    <t>2025-08-07 15:07:57</t>
  </si>
  <si>
    <t>2025-08-08 10:43:18</t>
  </si>
  <si>
    <t>2025-08-08 12:37:47</t>
  </si>
  <si>
    <t>2025-08-08 12:42:28</t>
  </si>
  <si>
    <t>2025-08-08 12:55:27</t>
  </si>
  <si>
    <t>2025-08-08 11:50:55</t>
  </si>
  <si>
    <t>2025-08-08 13:46:15</t>
  </si>
  <si>
    <t>2025-08-08 14:05:56</t>
  </si>
  <si>
    <t>2025-08-08 12:04:20</t>
  </si>
  <si>
    <t>2025-08-08 14:32:45</t>
  </si>
  <si>
    <t>2025-08-09 13:21:24</t>
  </si>
  <si>
    <t>2025-08-09 14:40:49</t>
  </si>
  <si>
    <t>2025-08-09 15:15:47</t>
  </si>
  <si>
    <t>2025-08-09 15:19:59</t>
  </si>
  <si>
    <t>2025-08-08 16:10:41</t>
  </si>
  <si>
    <t>2025-08-11 12:59:25</t>
  </si>
  <si>
    <t>2025-08-11 13:48:36</t>
  </si>
  <si>
    <t>2025-08-11 11:17:27</t>
  </si>
  <si>
    <t>2025-08-11 12:25:15</t>
  </si>
  <si>
    <t>2025-08-11 13:06:19</t>
  </si>
  <si>
    <t>2025-08-11 14:54:13</t>
  </si>
  <si>
    <t>2025-08-11 15:16:37</t>
  </si>
  <si>
    <t>2025-08-11 15:18:25</t>
  </si>
  <si>
    <t>2025-08-11 16:36:39</t>
  </si>
  <si>
    <t>2025-08-11 17:51:04</t>
  </si>
  <si>
    <t>2025-08-11 18:15:36</t>
  </si>
  <si>
    <t>2025-08-12 12:26:24</t>
  </si>
  <si>
    <t>2025-08-12 12:31:16</t>
  </si>
  <si>
    <t>2025-08-12 12:43:29</t>
  </si>
  <si>
    <t>2025-08-12 14:55:29</t>
  </si>
  <si>
    <t>2025-08-12 17:20:10</t>
  </si>
  <si>
    <t>2025-08-11 17:14:08</t>
  </si>
  <si>
    <t>2025-08-11 17:20:30</t>
  </si>
  <si>
    <t>2025-08-11 17:38:12</t>
  </si>
  <si>
    <t>2025-08-12 14:11:47</t>
  </si>
  <si>
    <t>2025-08-12 17:46:56</t>
  </si>
  <si>
    <t>2025-08-12 18:40:21</t>
  </si>
  <si>
    <t>2025-08-13 10:27:15</t>
  </si>
  <si>
    <t>2025-08-13 11:20:54</t>
  </si>
  <si>
    <t>2025-08-13 11:32:59</t>
  </si>
  <si>
    <t>2025-08-13 12:35:26</t>
  </si>
  <si>
    <t>2025-08-13 12:40:13</t>
  </si>
  <si>
    <t>2025-08-13 13:00:35</t>
  </si>
  <si>
    <t>2025-08-13 13:09:47</t>
  </si>
  <si>
    <t>2025-08-13 13:17:26</t>
  </si>
  <si>
    <t>2025-08-13 13:22:55</t>
  </si>
  <si>
    <t>2025-08-13 13:26:28</t>
  </si>
  <si>
    <t>2025-08-13 13:28:53</t>
  </si>
  <si>
    <t>2025-08-13 14:07:25</t>
  </si>
  <si>
    <t>2025-08-13 14:35:05</t>
  </si>
  <si>
    <t>2025-08-13 15:24:25</t>
  </si>
  <si>
    <t>2025-08-13 16:18:29</t>
  </si>
  <si>
    <t>2025-08-13 16:20:31</t>
  </si>
  <si>
    <t>2025-08-14 10:54:49</t>
  </si>
  <si>
    <t>2025-08-14 12:12:26</t>
  </si>
  <si>
    <t>2025-08-14 12:23:47</t>
  </si>
  <si>
    <t>2025-08-14 14:00:02</t>
  </si>
  <si>
    <t>2025-08-14 11:26:24</t>
  </si>
  <si>
    <t>2025-08-14 12:02:51</t>
  </si>
  <si>
    <t>2025-08-14 12:21:17</t>
  </si>
  <si>
    <t>2025-08-14 12:38:06</t>
  </si>
  <si>
    <t>2025-08-14 16:57:30</t>
  </si>
  <si>
    <t>2025-08-14 18:09:17</t>
  </si>
  <si>
    <t>2025-08-14 18:26:44</t>
  </si>
  <si>
    <t>2025-08-14 16:24:57</t>
  </si>
  <si>
    <t>2025-08-14 17:50:12</t>
  </si>
  <si>
    <t>2025-08-15 10:45:52</t>
  </si>
  <si>
    <t>2025-08-15 10:40:14</t>
  </si>
  <si>
    <t>2025-08-15 10:48:14</t>
  </si>
  <si>
    <t>2025-08-15 15:48:58</t>
  </si>
  <si>
    <t>2025-08-18 13:12:21</t>
  </si>
  <si>
    <t>2025-08-18 16:18:15</t>
  </si>
  <si>
    <t>2025-08-16 12:33:51</t>
  </si>
  <si>
    <t>2025-08-16 14:16:46</t>
  </si>
  <si>
    <t>2025-08-18 10:13:37</t>
  </si>
  <si>
    <t>2025-08-18 11:09:36</t>
  </si>
  <si>
    <t>2025-08-18 12:12:16</t>
  </si>
  <si>
    <t>2025-08-18 13:08:30</t>
  </si>
  <si>
    <t>2025-08-18 15:55:54</t>
  </si>
  <si>
    <t>2025-08-18 16:45:37</t>
  </si>
  <si>
    <t>2025-08-18 17:39:39</t>
  </si>
  <si>
    <t>2025-08-19 12:30:12</t>
  </si>
  <si>
    <t>2025-08-19 12:53:35</t>
  </si>
  <si>
    <t>2025-08-19 13:03:43</t>
  </si>
  <si>
    <t>2025-08-19 14:18:25</t>
  </si>
  <si>
    <t>2025-08-19 17:08:35</t>
  </si>
  <si>
    <t>2025-08-20 11:54:08</t>
  </si>
  <si>
    <t>2025-08-20 12:05:32</t>
  </si>
  <si>
    <t>2025-08-20 12:13:17</t>
  </si>
  <si>
    <t>2025-08-20 12:52:34</t>
  </si>
  <si>
    <t>2025-08-20 12:57:42</t>
  </si>
  <si>
    <t>2025-08-20 13:28:25</t>
  </si>
  <si>
    <t>2025-08-20 17:40:05</t>
  </si>
  <si>
    <t>2025-08-22 12:40:12</t>
  </si>
  <si>
    <t>2025-08-19 16:41:04</t>
  </si>
  <si>
    <t>2025-08-19 17:25:48</t>
  </si>
  <si>
    <t>2025-08-20 14:23:42</t>
  </si>
  <si>
    <t>2025-08-20 16:30:27</t>
  </si>
  <si>
    <t>2025-08-21 10:49:04</t>
  </si>
  <si>
    <t>2025-08-21 11:59:17</t>
  </si>
  <si>
    <t>2025-08-22 09:57:38</t>
  </si>
  <si>
    <t>2025-08-22 13:40:12</t>
  </si>
  <si>
    <t>2025-08-22 15:10:59</t>
  </si>
  <si>
    <t>2025-08-22 12:23:23</t>
  </si>
  <si>
    <t>2025-08-22 12:37:09</t>
  </si>
  <si>
    <t>2025-08-22 16:42:00</t>
  </si>
  <si>
    <t>2025-08-22 17:55:58</t>
  </si>
  <si>
    <t>2025-08-22 18:28:29</t>
  </si>
  <si>
    <t>2025-08-23 11:45:47</t>
  </si>
  <si>
    <t>2025-08-23 11:22:58</t>
  </si>
  <si>
    <t>2025-08-23 11:43:37</t>
  </si>
  <si>
    <t>2025-08-23 12:42:49</t>
  </si>
  <si>
    <t>2025-08-25 11:10:28</t>
  </si>
  <si>
    <t>2025-08-25 11:29:31</t>
  </si>
  <si>
    <t>2025-08-25 13:05:33</t>
  </si>
  <si>
    <t>2025-08-25 13:37:20</t>
  </si>
  <si>
    <t>2025-08-25 15:34:25</t>
  </si>
  <si>
    <t>2025-08-25 11:23:06</t>
  </si>
  <si>
    <t>2025-08-25 11:58:12</t>
  </si>
  <si>
    <t>2025-08-25 15:55:36</t>
  </si>
  <si>
    <t>2025-08-25 16:56:50</t>
  </si>
  <si>
    <t>2025-08-25 16:58:02</t>
  </si>
  <si>
    <t>2025-08-25 17:01:31</t>
  </si>
  <si>
    <t>2025-08-25 17:11:01</t>
  </si>
  <si>
    <t>2025-08-26 10:56:33</t>
  </si>
  <si>
    <t>2025-08-26 11:40:26</t>
  </si>
  <si>
    <t>2025-08-27 10:16:54</t>
  </si>
  <si>
    <t>2025-08-27 11:50:32</t>
  </si>
  <si>
    <t>2025-08-27 13:46:25</t>
  </si>
  <si>
    <t>2025-08-27 14:08:17</t>
  </si>
  <si>
    <t>2025-08-27 15:30:31</t>
  </si>
  <si>
    <t>2025-08-26 13:12:03</t>
  </si>
  <si>
    <t>2025-08-26 13:14:23</t>
  </si>
  <si>
    <t>2025-08-26 17:29:20</t>
  </si>
  <si>
    <t>2025-08-27 12:23:26</t>
  </si>
  <si>
    <t>2025-08-27 12:49:56</t>
  </si>
  <si>
    <t>2025-08-27 17:04:45</t>
  </si>
  <si>
    <t>2025-08-29 11:04:48</t>
  </si>
  <si>
    <t>2025-08-29 11:23:01</t>
  </si>
  <si>
    <t>2025-08-29 12:29:49</t>
  </si>
  <si>
    <t>2025-08-29 11:53:10</t>
  </si>
  <si>
    <t>2025-08-29 13:57:32</t>
  </si>
  <si>
    <t>2025-08-29 13:42:59</t>
  </si>
  <si>
    <t>2025-08-29 15:39:31</t>
  </si>
  <si>
    <t>2025-09-01 10:11:11</t>
  </si>
  <si>
    <t>2025-09-01 12:57:11</t>
  </si>
  <si>
    <t>2025-09-01 12:58:31</t>
  </si>
  <si>
    <t>2025-09-01 13:39:17</t>
  </si>
  <si>
    <t>2025-09-01 13:44:04</t>
  </si>
  <si>
    <t>2025-09-01 14:27:24</t>
  </si>
  <si>
    <t>2025-09-01 15:05:36</t>
  </si>
  <si>
    <t>2025-08-29 15:54:10</t>
  </si>
  <si>
    <t>2025-08-30 11:12:54</t>
  </si>
  <si>
    <t>2025-08-30 11:25:51</t>
  </si>
  <si>
    <t>2025-08-30 11:56:43</t>
  </si>
  <si>
    <t>2025-09-01 10:33:45</t>
  </si>
  <si>
    <t>2025-09-01 12:30:31</t>
  </si>
  <si>
    <t>2025-09-01 12:43:40</t>
  </si>
  <si>
    <t>2025-09-01 17:17:11</t>
  </si>
  <si>
    <t>2025-09-01 11:42:49</t>
  </si>
  <si>
    <t>2025-09-02 10:20:48</t>
  </si>
  <si>
    <t>2025-09-02 12:49:46</t>
  </si>
  <si>
    <t>2025-09-02 11:31:31</t>
  </si>
  <si>
    <t>2025-09-02 15:08:52</t>
  </si>
  <si>
    <t>2025-09-02 15:11:32</t>
  </si>
  <si>
    <t>2025-09-02 16:44:19</t>
  </si>
  <si>
    <t>2025-09-03 11:59:54</t>
  </si>
  <si>
    <t>2025-09-03 13:56:34</t>
  </si>
  <si>
    <t>2025-09-03 13:59:21</t>
  </si>
  <si>
    <t>2025-09-03 15:54:14</t>
  </si>
  <si>
    <t>2025-09-03 15:14:23</t>
  </si>
  <si>
    <t>2025-09-03 17:11:05</t>
  </si>
  <si>
    <t>2025-09-03 17:39:32</t>
  </si>
  <si>
    <t>2025-09-03 18:27:32</t>
  </si>
  <si>
    <t>2025-09-04 12:16:55</t>
  </si>
  <si>
    <t>2025-09-04 10:24:31</t>
  </si>
  <si>
    <t>2025-09-04 11:06:22</t>
  </si>
  <si>
    <t>2025-09-04 11:09:50</t>
  </si>
  <si>
    <t>2025-09-04 14:05:58</t>
  </si>
  <si>
    <t>2025-09-04 17:23:23</t>
  </si>
  <si>
    <t>2025-09-05 13:25:47</t>
  </si>
  <si>
    <t>2025-09-05 11:14:46</t>
  </si>
  <si>
    <t>2025-09-05 14:46:07</t>
  </si>
  <si>
    <t>2025-09-05 15:20:41</t>
  </si>
  <si>
    <t>2025-09-05 11:10:17</t>
  </si>
  <si>
    <t>2025-09-05 17:15:07</t>
  </si>
  <si>
    <t>2025-09-05 17:40:42</t>
  </si>
  <si>
    <t>2025-09-08 11:42:25</t>
  </si>
  <si>
    <t>2025-09-08 12:16:19</t>
  </si>
  <si>
    <t>2025-09-08 13:13:49</t>
  </si>
  <si>
    <t>2025-09-08 13:42:23</t>
  </si>
  <si>
    <t>2025-09-08 17:06:29</t>
  </si>
  <si>
    <t>2025-09-06 14:01:03</t>
  </si>
  <si>
    <t>2025-09-06 13:31:59</t>
  </si>
  <si>
    <t>2025-09-06 15:42:28</t>
  </si>
  <si>
    <t>2025-09-08 10:31:08</t>
  </si>
  <si>
    <t>2025-09-08 10:32:15</t>
  </si>
  <si>
    <t>2025-09-08 15:50:13</t>
  </si>
  <si>
    <t>2025-09-08 15:52:34</t>
  </si>
  <si>
    <t>2025-09-08 15:57:48</t>
  </si>
  <si>
    <t>2025-09-09 10:23:37</t>
  </si>
  <si>
    <t>2025-09-09 14:01:11</t>
  </si>
  <si>
    <t>2025-09-09 15:22:03</t>
  </si>
  <si>
    <t>2025-09-09 13:57:26</t>
  </si>
  <si>
    <t>2025-09-09 14:30:47</t>
  </si>
  <si>
    <t>2025-09-09 14:33:12</t>
  </si>
  <si>
    <t>2025-09-09 15:09:20</t>
  </si>
  <si>
    <t>2025-09-09 17:06:56</t>
  </si>
  <si>
    <t>2025-09-09 17:57:07</t>
  </si>
  <si>
    <t>2025-09-10 13:19:47</t>
  </si>
  <si>
    <t>2025-09-10 13:30:01</t>
  </si>
  <si>
    <t>2025-09-10 14:13:26</t>
  </si>
  <si>
    <t>2025-09-10 14:57:41</t>
  </si>
  <si>
    <t>2025-09-10 12:26:14</t>
  </si>
  <si>
    <t>2025-09-11 11:51:15</t>
  </si>
  <si>
    <t>2025-09-11 13:26:15</t>
  </si>
  <si>
    <t>2025-09-11 13:43:18</t>
  </si>
  <si>
    <t>2025-09-12 10:07:54</t>
  </si>
  <si>
    <t>2025-09-12 13:29:01</t>
  </si>
  <si>
    <t>2025-09-12 15:53:54</t>
  </si>
  <si>
    <t>2025-09-12 15:56:19</t>
  </si>
  <si>
    <t>2025-09-15 12:56:00</t>
  </si>
  <si>
    <t>2025-09-15 15:46:53</t>
  </si>
  <si>
    <t>2025-09-13 16:35:33</t>
  </si>
  <si>
    <t>2025-09-16 11:03:01</t>
  </si>
  <si>
    <t>2025-09-16 18:37:28</t>
  </si>
  <si>
    <t>2025-09-17 11:36:26</t>
  </si>
  <si>
    <t>2025-09-17 14:37:11</t>
  </si>
  <si>
    <t>2025-09-17 17:12:07</t>
  </si>
  <si>
    <t>2025-09-18 10:09:00</t>
  </si>
  <si>
    <t>2025-09-18 11:28:34</t>
  </si>
  <si>
    <t>2025-09-18 11:30:12</t>
  </si>
  <si>
    <t>2025-09-18 11:32:45</t>
  </si>
  <si>
    <t>2025-09-18 15:41:43</t>
  </si>
  <si>
    <t>2025-09-18 16:33:37</t>
  </si>
  <si>
    <t>2025-09-19 11:11:19</t>
  </si>
  <si>
    <t>2025-09-19 11:18:05</t>
  </si>
  <si>
    <t>2025-09-19 12:03:08</t>
  </si>
  <si>
    <t>2025-09-19 12:16:43</t>
  </si>
  <si>
    <t>2025-09-19 12:18:13</t>
  </si>
  <si>
    <t>2025-09-19 12:21:35</t>
  </si>
  <si>
    <t>2025-09-19 12:29:44</t>
  </si>
  <si>
    <t>2025-09-19 12:45:46</t>
  </si>
  <si>
    <t>2025-09-18 14:36:37</t>
  </si>
  <si>
    <t>2025-09-18 18:01:09</t>
  </si>
  <si>
    <t>2025-09-19 15:19:48</t>
  </si>
  <si>
    <t>2025-09-19 15:32:24</t>
  </si>
  <si>
    <t>2025-09-19 16:14:40</t>
  </si>
  <si>
    <t>2025-09-19 17:59:00</t>
  </si>
  <si>
    <t>2025-09-19 17:59:30</t>
  </si>
  <si>
    <t>2025-09-19 18:26:34</t>
  </si>
  <si>
    <t>2025-09-20 14:39:20</t>
  </si>
  <si>
    <t>2025-09-20 17:05:59</t>
  </si>
  <si>
    <t>2025-09-20 14:42:16</t>
  </si>
  <si>
    <t>2025-09-20 16:02:53</t>
  </si>
  <si>
    <t>2025-09-20 16:18:06</t>
  </si>
  <si>
    <t>2025-09-20 16:35:49</t>
  </si>
  <si>
    <t>2025-09-22 11:26:29</t>
  </si>
  <si>
    <t>2025-09-22 12:13:00</t>
  </si>
  <si>
    <t>2025-09-22 13:03:50</t>
  </si>
  <si>
    <t>2025-09-22 13:19:59</t>
  </si>
  <si>
    <t>2025-09-22 14:40:07</t>
  </si>
  <si>
    <t>2025-09-22 15:27:21</t>
  </si>
  <si>
    <t>2025-09-22 16:04:01</t>
  </si>
  <si>
    <t>2025-09-23 12:28:23</t>
  </si>
  <si>
    <t>2025-09-23 12:00:54</t>
  </si>
  <si>
    <t>2025-09-23 13:11:45</t>
  </si>
  <si>
    <t>2025-09-23 13:20:03</t>
  </si>
  <si>
    <t>2025-09-23 15:20:25</t>
  </si>
  <si>
    <t>2025-09-23 15:44:38</t>
  </si>
  <si>
    <t>2025-09-23 15:45:31</t>
  </si>
  <si>
    <t>2025-09-23 16:59:50</t>
  </si>
  <si>
    <t>2025-09-23 18:23:53</t>
  </si>
  <si>
    <t>2025-09-24 13:30:58</t>
  </si>
  <si>
    <t>2025-09-24 18:01:53</t>
  </si>
  <si>
    <t>2025-09-24 18:03:21</t>
  </si>
  <si>
    <t>2025-09-24 18:05:44</t>
  </si>
  <si>
    <t>2025-09-24 15:19:16</t>
  </si>
  <si>
    <t>2025-09-24 16:04:11</t>
  </si>
  <si>
    <t>2025-09-25 11:51:33</t>
  </si>
  <si>
    <t>2025-09-25 14:42:22</t>
  </si>
  <si>
    <t>2025-09-25 12:33:41</t>
  </si>
  <si>
    <t>2025-09-25 18:17:05</t>
  </si>
  <si>
    <t>2025-09-25 18:17:49</t>
  </si>
  <si>
    <t>2025-09-25 18:26:03</t>
  </si>
  <si>
    <t>2025-09-25 18:53:38</t>
  </si>
  <si>
    <t>2025-09-26 10:40:58</t>
  </si>
  <si>
    <t>2025-09-26 10:42:56</t>
  </si>
  <si>
    <t>2025-09-26 12:14:59</t>
  </si>
  <si>
    <t>2025-09-26 12:19:58</t>
  </si>
  <si>
    <t>2025-09-26 12:24:39</t>
  </si>
  <si>
    <t>2025-09-26 12:39:37</t>
  </si>
  <si>
    <t>2025-09-26 14:50:13</t>
  </si>
  <si>
    <t>2025-09-26 15:25:05</t>
  </si>
  <si>
    <t>2025-09-26 11:50:14</t>
  </si>
  <si>
    <t>2025-09-26 14:07:03</t>
  </si>
  <si>
    <t>2025-09-26 14:20:38</t>
  </si>
  <si>
    <t>2025-09-26 16:18:08</t>
  </si>
  <si>
    <t>2025-09-26 18:22:48</t>
  </si>
  <si>
    <t>2025-09-26 18:35:57</t>
  </si>
  <si>
    <t>2025-09-26 15:22:24</t>
  </si>
  <si>
    <t>2025-09-27 11:14:31</t>
  </si>
  <si>
    <t>2025-09-27 14:26:51</t>
  </si>
  <si>
    <t>2025-09-27 15:00:19</t>
  </si>
  <si>
    <t>2025-09-27 15:19:16</t>
  </si>
  <si>
    <t>2025-09-27 17:47:30</t>
  </si>
  <si>
    <t>2025-09-29 11:28:57</t>
  </si>
  <si>
    <t>2025-09-29 11:32:46</t>
  </si>
  <si>
    <t>2025-09-29 11:34:45</t>
  </si>
  <si>
    <t>2025-09-29 11:39:16</t>
  </si>
  <si>
    <t>2025-09-29 11:42:40</t>
  </si>
  <si>
    <t>2025-09-29 13:01:40</t>
  </si>
  <si>
    <t>2025-09-29 13:15:21</t>
  </si>
  <si>
    <t>2025-09-29 13:48:28</t>
  </si>
  <si>
    <t>2025-09-29 11:58:40</t>
  </si>
  <si>
    <t>2025-09-29 13:07:44</t>
  </si>
  <si>
    <t>2025-09-29 16:06:22</t>
  </si>
  <si>
    <t>2025-09-29 16:12:40</t>
  </si>
  <si>
    <t>2025-09-29 17:46:01</t>
  </si>
  <si>
    <t>2025-09-30 10:37:43</t>
  </si>
  <si>
    <t>2025-09-30 10:53:11</t>
  </si>
  <si>
    <t>2025-09-30 10:54:57</t>
  </si>
  <si>
    <t>2025-09-30 10:59:27</t>
  </si>
  <si>
    <t>2025-09-30 12:24:07</t>
  </si>
  <si>
    <t>2025-09-30 13:07:04</t>
  </si>
  <si>
    <t>2025-09-30 15:49:32</t>
  </si>
  <si>
    <t>2025-09-30 16:31:32</t>
  </si>
  <si>
    <t>2025-09-30 11:05:59</t>
  </si>
  <si>
    <t>2025-09-30 15:15:28</t>
  </si>
  <si>
    <t>2025-09-30 17:18:41</t>
  </si>
  <si>
    <t>2025-09-30 16:16:42</t>
  </si>
  <si>
    <t>2025-10-02 11:14:20</t>
  </si>
  <si>
    <t>2025-10-01 10:32:26</t>
  </si>
  <si>
    <t>2025-10-01 13:53:01</t>
  </si>
  <si>
    <t>2025-10-01 17:59:56</t>
  </si>
  <si>
    <t>2025-10-01 18:50:40</t>
  </si>
  <si>
    <t>2025-10-02 10:28:56</t>
  </si>
  <si>
    <t>2025-10-02 10:51:37</t>
  </si>
  <si>
    <t>2025-10-02 15:25:03</t>
  </si>
  <si>
    <t>2025-10-03 14:36:01</t>
  </si>
  <si>
    <t>2025-10-03 15:03:26</t>
  </si>
  <si>
    <t>2025-10-03 15:34:35</t>
  </si>
  <si>
    <t>2025-10-03 15:35:23</t>
  </si>
  <si>
    <t>2025-10-06 10:34:08</t>
  </si>
  <si>
    <t>2025-10-06 11:54:43</t>
  </si>
  <si>
    <t>2025-10-06 13:15:19</t>
  </si>
  <si>
    <t>2025-10-01 12:29:14</t>
  </si>
  <si>
    <t>2025-10-01 14:22:12</t>
  </si>
  <si>
    <t>2025-10-01 12:20:11</t>
  </si>
  <si>
    <t>2025-10-01 12:22:27</t>
  </si>
  <si>
    <t>2025-10-01 14:02:39</t>
  </si>
  <si>
    <t>2025-10-01 14:05:30</t>
  </si>
  <si>
    <t>2025-10-01 14:16:00</t>
  </si>
  <si>
    <t>2025-10-01 14:36:50</t>
  </si>
  <si>
    <t>2025-10-01 15:10:42</t>
  </si>
  <si>
    <t>2025-10-02 11:13:50</t>
  </si>
  <si>
    <t>2025-10-03 10:26:58</t>
  </si>
  <si>
    <t>2025-10-03 12:25:35</t>
  </si>
  <si>
    <t>2025-10-03 13:28:15</t>
  </si>
  <si>
    <t>2025-10-04 12:43:08</t>
  </si>
  <si>
    <t>2025-10-04 13:24:51</t>
  </si>
  <si>
    <t>2025-10-04 14:18:38</t>
  </si>
  <si>
    <t>2025-10-06 15:35:51</t>
  </si>
  <si>
    <t>2025-10-06 16:17:13</t>
  </si>
  <si>
    <t>2025-10-07 13:53:22</t>
  </si>
  <si>
    <t>2025-10-07 14:41:53</t>
  </si>
  <si>
    <t>2025-10-07 14:48:24</t>
  </si>
  <si>
    <t>2025-10-07 14:56:24</t>
  </si>
  <si>
    <t>2025-10-07 11:20:21</t>
  </si>
  <si>
    <t>2025-10-07 15:23:50</t>
  </si>
  <si>
    <t>2025-10-07 15:38:24</t>
  </si>
  <si>
    <t>2025-10-07 16:02:42</t>
  </si>
  <si>
    <t>2025-10-07 16:50:55</t>
  </si>
  <si>
    <t>2025-10-07 16:53:50</t>
  </si>
  <si>
    <t>2025-10-07 17:30:42</t>
  </si>
  <si>
    <t>2025-10-08 13:04:12</t>
  </si>
  <si>
    <t>2025-10-08 17:05:49</t>
  </si>
  <si>
    <t>2025-10-08 11:11:40</t>
  </si>
  <si>
    <t>2025-10-08 11:14:23</t>
  </si>
  <si>
    <t>2025-10-08 12:28:42</t>
  </si>
  <si>
    <t>2025-10-08 12:29:51</t>
  </si>
  <si>
    <t>2025-10-08 12:40:46</t>
  </si>
  <si>
    <t>2025-10-08 13:06:17</t>
  </si>
  <si>
    <t>2025-10-08 13:56:14</t>
  </si>
  <si>
    <t>2025-10-08 13:56:48</t>
  </si>
  <si>
    <t>2025-10-08 14:29:28</t>
  </si>
  <si>
    <t>2025-10-08 16:45:41</t>
  </si>
  <si>
    <t>2025-10-08 17:03:10</t>
  </si>
  <si>
    <t>2025-10-08 17:18:12</t>
  </si>
  <si>
    <t>2025-10-09 12:07:38</t>
  </si>
  <si>
    <t>2025-10-09 12:45:15</t>
  </si>
  <si>
    <t>2025-10-09 15:40:45</t>
  </si>
  <si>
    <t>2025-10-09 16:32:10</t>
  </si>
  <si>
    <t>2025-10-09 17:20:41</t>
  </si>
  <si>
    <t>2025-10-09 14:13:03</t>
  </si>
  <si>
    <t>2025-10-10 10:08:27</t>
  </si>
  <si>
    <t>2025-10-10 11:04:43</t>
  </si>
  <si>
    <t>2025-10-10 12:40:15</t>
  </si>
  <si>
    <t>2025-10-10 13:19:26</t>
  </si>
  <si>
    <t>2025-10-10 15:52:58</t>
  </si>
  <si>
    <t>2025-10-10 16:45:54</t>
  </si>
  <si>
    <t>2025-10-10 15:05:16</t>
  </si>
  <si>
    <t>2025-10-10 17:40:19</t>
  </si>
  <si>
    <t>2025-10-11 11:59:20</t>
  </si>
  <si>
    <t>2025-10-11 13:12:59</t>
  </si>
  <si>
    <t>2025-10-11 13:37:19</t>
  </si>
  <si>
    <t>2025-10-11 13:41:13</t>
  </si>
  <si>
    <t>2025-10-11 13:42:03</t>
  </si>
  <si>
    <t>2025-10-11 13:58:45</t>
  </si>
  <si>
    <t>2025-10-11 14:32:31</t>
  </si>
  <si>
    <t>2025-10-11 14:48:36</t>
  </si>
  <si>
    <t>2025-10-11 15:16:39</t>
  </si>
  <si>
    <t>2025-10-11 16:39:47</t>
  </si>
  <si>
    <t>2025-10-13 10:15:33</t>
  </si>
  <si>
    <t>2025-10-13 10:25:33</t>
  </si>
  <si>
    <t>2025-10-13 10:32:11</t>
  </si>
  <si>
    <t>2025-10-13 11:57:06</t>
  </si>
  <si>
    <t>2025-10-13 12:56:58</t>
  </si>
  <si>
    <t>2025-10-13 14:20:17</t>
  </si>
  <si>
    <t>2025-10-13 15:36:14</t>
  </si>
  <si>
    <t>2025-10-13 15:44:07</t>
  </si>
  <si>
    <t>2025-10-14 12:19:10</t>
  </si>
  <si>
    <t>2025-10-14 12:46:11</t>
  </si>
  <si>
    <t>2025-10-14 13:24:32</t>
  </si>
  <si>
    <t>2025-10-14 14:10:10</t>
  </si>
  <si>
    <t>2025-10-14 15:27:37</t>
  </si>
  <si>
    <t>2025-10-15 10:18:20</t>
  </si>
  <si>
    <t>2025-10-15 10:54:11</t>
  </si>
  <si>
    <t>2025-10-15 13:12:55</t>
  </si>
  <si>
    <t>2025-10-15 13:39:19</t>
  </si>
  <si>
    <t>2025-10-15 15:20:55</t>
  </si>
  <si>
    <t>2025-10-15 15:27:39</t>
  </si>
  <si>
    <t>2025-10-15 18:37:28</t>
  </si>
  <si>
    <t>2025-10-16 10:41:19</t>
  </si>
  <si>
    <t>2025-10-16 15:56:53</t>
  </si>
  <si>
    <t>2025-10-16 16:26:10</t>
  </si>
  <si>
    <t>2025-10-16 16:42:23</t>
  </si>
  <si>
    <t>2025-10-16 17:35:11</t>
  </si>
  <si>
    <t>2025-10-16 18:55:34</t>
  </si>
  <si>
    <t>2025-10-17 10:10:37</t>
  </si>
  <si>
    <t>2025-10-17 10:54:52</t>
  </si>
  <si>
    <t>2025-10-15 16:46:02</t>
  </si>
  <si>
    <t>2025-10-15 17:20:35</t>
  </si>
  <si>
    <t>2025-10-15 17:25:39</t>
  </si>
  <si>
    <t>2025-10-17 12:27:40</t>
  </si>
  <si>
    <t>2025-10-17 14:47:19</t>
  </si>
  <si>
    <t>2025-10-18 11:06:23</t>
  </si>
  <si>
    <t>2025-10-18 17:07:48</t>
  </si>
  <si>
    <t>2025-10-18 15:06:05</t>
  </si>
  <si>
    <t>2025-10-18 15:55:34</t>
  </si>
  <si>
    <t>2025-10-21 12:01:39</t>
  </si>
  <si>
    <t>2025-10-21 12:47:12</t>
  </si>
  <si>
    <t>2025-10-21 14:22:18</t>
  </si>
  <si>
    <t>2025-10-21 15:21:57</t>
  </si>
  <si>
    <t>2025-10-20 13:43:44</t>
  </si>
  <si>
    <t>2025-10-20 14:03:28</t>
  </si>
  <si>
    <t>2025-10-20 16:29:37</t>
  </si>
  <si>
    <t>2025-10-20 16:31:22</t>
  </si>
  <si>
    <t>2025-10-20 12:47:41</t>
  </si>
  <si>
    <t>2025-10-21 11:34:11</t>
  </si>
  <si>
    <t>2025-10-21 11:37:32</t>
  </si>
  <si>
    <t>2025-10-21 14:59:03</t>
  </si>
  <si>
    <t>2025-10-21 18:07:18</t>
  </si>
  <si>
    <t>2025-10-22 10:27:42</t>
  </si>
  <si>
    <t>2025-10-22 10:45:09</t>
  </si>
  <si>
    <t>2025-10-22 11:10:33</t>
  </si>
  <si>
    <t>2025-10-22 14:45:52</t>
  </si>
  <si>
    <t>2025-10-22 16:54:47</t>
  </si>
  <si>
    <t>2025-10-23 13:57:00</t>
  </si>
  <si>
    <t>2025-10-22 15:27:35</t>
  </si>
  <si>
    <t>2025-10-23 10:30:34</t>
  </si>
  <si>
    <t>2025-10-23 13:18:23</t>
  </si>
  <si>
    <t>2025-10-23 14:41:37</t>
  </si>
  <si>
    <t>2025-10-23 16:51:56</t>
  </si>
  <si>
    <t>2025-10-23 17:06:20</t>
  </si>
  <si>
    <t>2025-10-23 18:51:46</t>
  </si>
  <si>
    <t>2025-10-23 18:06:21</t>
  </si>
  <si>
    <t>2025-10-24 10:02:25</t>
  </si>
  <si>
    <t>2025-10-24 10:11:36</t>
  </si>
  <si>
    <t>2025-10-25 15:05:17</t>
  </si>
  <si>
    <t>2025-10-25 15:06:12</t>
  </si>
  <si>
    <t>2025-10-25 16:15:42</t>
  </si>
  <si>
    <t>2025-10-27 11:05:44</t>
  </si>
  <si>
    <t>2025-10-27 11:12:03</t>
  </si>
  <si>
    <t>2025-10-27 11:34:20</t>
  </si>
  <si>
    <t>2025-10-27 11:37:03</t>
  </si>
  <si>
    <t>2025-10-27 12:29:15</t>
  </si>
  <si>
    <t>2025-10-27 16:40:25</t>
  </si>
  <si>
    <t>2025-10-27 12:34:49</t>
  </si>
  <si>
    <t>2025-10-27 13:09:42</t>
  </si>
  <si>
    <t>2025-10-27 13:56:16</t>
  </si>
  <si>
    <t>2025-10-27 14:27:20</t>
  </si>
  <si>
    <t>2025-10-27 15:12:06</t>
  </si>
  <si>
    <t>2025-10-27 15:18:47</t>
  </si>
  <si>
    <t>2025-10-27 16:50:09</t>
  </si>
  <si>
    <t>2025-10-27 16:59:05</t>
  </si>
  <si>
    <t>2025-10-27 17:52:27</t>
  </si>
  <si>
    <t>2025-10-28 16:43:01</t>
  </si>
  <si>
    <t>2025-10-28 14:44:32</t>
  </si>
  <si>
    <t>2025-10-29 11:41:31</t>
  </si>
  <si>
    <t>2025-10-29 11:48:32</t>
  </si>
  <si>
    <t>2025-10-29 11:03:02</t>
  </si>
  <si>
    <t>2025-10-29 14:30:37</t>
  </si>
  <si>
    <t>2025-10-29 14:54:19</t>
  </si>
  <si>
    <t>2025-10-29 15:30:32</t>
  </si>
  <si>
    <t>2025-10-29 15:31:22</t>
  </si>
  <si>
    <t>2025-10-30 10:53:22</t>
  </si>
  <si>
    <t>2025-10-30 12:21:38</t>
  </si>
  <si>
    <t>2025-10-30 15:09:25</t>
  </si>
  <si>
    <t>2025-10-30 10:44:16</t>
  </si>
  <si>
    <t>2025-10-30 12:28:25</t>
  </si>
  <si>
    <t>2025-10-30 13:20:14</t>
  </si>
  <si>
    <t>2025-10-30 17:35:29</t>
  </si>
  <si>
    <t>2025-10-30 14:29:26</t>
  </si>
  <si>
    <t>2025-10-31 16:47:19</t>
  </si>
  <si>
    <t>2025-11-01 11:26:47</t>
  </si>
  <si>
    <t>2025-11-01 12:48:17</t>
  </si>
  <si>
    <t>2025-11-01 14:23:31</t>
  </si>
  <si>
    <t>2025-11-01 16:57:22</t>
  </si>
  <si>
    <t>2025-11-03 13:54:21</t>
  </si>
  <si>
    <t>2025-11-03 11:46:38</t>
  </si>
  <si>
    <t>2025-11-03 15:40:03</t>
  </si>
  <si>
    <t>2025-11-03 16:21:58</t>
  </si>
  <si>
    <t>2025-11-03 18:25:33</t>
  </si>
  <si>
    <t>2025-11-04 14:39:49</t>
  </si>
  <si>
    <t>2025-11-04 15:08:46</t>
  </si>
  <si>
    <t>2025-11-04 15:11:59</t>
  </si>
  <si>
    <t>2025-11-05 16:23:36</t>
  </si>
  <si>
    <t>2025-11-06 13:18:08</t>
  </si>
  <si>
    <t>2025-11-05 10:32:53</t>
  </si>
  <si>
    <t>2025-11-05 13:21:07</t>
  </si>
  <si>
    <t>2025-11-05 13:59:21</t>
  </si>
  <si>
    <t>2025-11-06 11:59:00</t>
  </si>
  <si>
    <t>2025-11-05 10:57:03</t>
  </si>
  <si>
    <t>2025-11-05 11:23:34</t>
  </si>
  <si>
    <t>2025-11-05 13:39:20</t>
  </si>
  <si>
    <t>2025-11-06 14:57:44</t>
  </si>
  <si>
    <t>2025-11-06 14:20:32</t>
  </si>
  <si>
    <t>2025-11-06 15:48:28</t>
  </si>
  <si>
    <t>2025-11-06 16:11:19</t>
  </si>
  <si>
    <t>2025-11-07 10:25:28</t>
  </si>
  <si>
    <t>2025-11-07 12:26:28</t>
  </si>
  <si>
    <t>2025-11-06 17:10:52</t>
  </si>
  <si>
    <t>2025-11-07 15:55:33</t>
  </si>
  <si>
    <t>2025-11-07 10:32:04</t>
  </si>
  <si>
    <t>2025-11-07 13:29:43</t>
  </si>
  <si>
    <t>2025-11-07 13:06:33</t>
  </si>
  <si>
    <t>2025-11-07 13:11:15</t>
  </si>
  <si>
    <t>2025-11-07 13:44:36</t>
  </si>
  <si>
    <t>2025-11-07 14:59:32</t>
  </si>
  <si>
    <t>2025-11-10 11:06:09</t>
  </si>
  <si>
    <t>2025-11-10 11:14:50</t>
  </si>
  <si>
    <t>2025-11-10 11:34:05</t>
  </si>
  <si>
    <t>2025-11-10 11:43:27</t>
  </si>
  <si>
    <t>2025-11-11 14:47:29</t>
  </si>
  <si>
    <t>2025-11-11 15:52:43</t>
  </si>
  <si>
    <t>2025-11-11 16:15:21</t>
  </si>
  <si>
    <t>2025-11-11 16:18:28</t>
  </si>
  <si>
    <t>2025-11-10 12:13:17</t>
  </si>
  <si>
    <t>2025-11-10 12:19:33</t>
  </si>
  <si>
    <t>2025-11-10 14:23:13</t>
  </si>
  <si>
    <t>2025-11-10 14:41:03</t>
  </si>
  <si>
    <t>2025-11-10 16:32:14</t>
  </si>
  <si>
    <t>2025-11-10 12:41:03</t>
  </si>
  <si>
    <t>2025-11-10 13:50:22</t>
  </si>
  <si>
    <t>2025-11-10 14:10:52</t>
  </si>
  <si>
    <t>2025-11-10 14:11:43</t>
  </si>
  <si>
    <t>2025-11-10 14:29:11</t>
  </si>
  <si>
    <t>2025-11-10 18:54:52</t>
  </si>
  <si>
    <t>2025-11-11 10:42:04</t>
  </si>
  <si>
    <t>2025-11-11 11:50:22</t>
  </si>
  <si>
    <t>2025-11-11 14:26:24</t>
  </si>
  <si>
    <t>2025-11-11 14:28:31</t>
  </si>
  <si>
    <t>2025-11-11 12:27:45</t>
  </si>
  <si>
    <t>2025-11-12 13:04:36</t>
  </si>
  <si>
    <t>2025-11-12 11:38:27</t>
  </si>
  <si>
    <t>2025-11-12 14:25:24</t>
  </si>
  <si>
    <t>2025-11-12 14:37:18</t>
  </si>
  <si>
    <t>2025-11-12 12:58:39</t>
  </si>
  <si>
    <t>2025-11-12 14:58:09</t>
  </si>
  <si>
    <t>2025-11-12 16:28:09</t>
  </si>
  <si>
    <t>2025-11-13 16:13:18</t>
  </si>
  <si>
    <t>2025-11-13 16:16:58</t>
  </si>
  <si>
    <t>2025-11-13 16:19:24</t>
  </si>
  <si>
    <t>2025-11-13 12:16:36</t>
  </si>
  <si>
    <t>2025-11-13 12:17:37</t>
  </si>
  <si>
    <t>2025-11-13 12:18:18</t>
  </si>
  <si>
    <t>2025-11-13 16:26:55</t>
  </si>
  <si>
    <t>2025-11-13 16:34:49</t>
  </si>
  <si>
    <t>2025-11-13 18:11:11</t>
  </si>
  <si>
    <t>2025-11-14 11:22:56</t>
  </si>
  <si>
    <t>2025-11-14 12:48:24</t>
  </si>
  <si>
    <t>2025-11-14 14:59:14</t>
  </si>
  <si>
    <t>2025-11-14 13:38:33</t>
  </si>
  <si>
    <t>2025-11-14 15:29:26</t>
  </si>
  <si>
    <t>2025-11-15 11:11:11</t>
  </si>
  <si>
    <t>2025-11-15 12:49:25</t>
  </si>
  <si>
    <t>2025-11-15 14:59:33</t>
  </si>
  <si>
    <t>2025-11-15 15:10:46</t>
  </si>
  <si>
    <t>2025-11-17 11:47:06</t>
  </si>
  <si>
    <t>2025-11-17 15:54:08</t>
  </si>
  <si>
    <t>2025-11-17 17:21:21</t>
  </si>
  <si>
    <t>2025-11-17 17:57:47</t>
  </si>
  <si>
    <t>2025-11-17 11:18:12</t>
  </si>
  <si>
    <t>2025-11-17 15:49:44</t>
  </si>
  <si>
    <t>2025-11-17 17:26:41</t>
  </si>
  <si>
    <t>2025-11-18 12:18:16</t>
  </si>
  <si>
    <t>2025-11-18 13:42:46</t>
  </si>
  <si>
    <t>2025-11-18 16:33:44</t>
  </si>
  <si>
    <t>2025-11-18 12:55:50</t>
  </si>
  <si>
    <t>2025-11-18 13:41:38</t>
  </si>
  <si>
    <t>2025-11-18 10:58:53</t>
  </si>
  <si>
    <t>2025-11-18 12:45:12</t>
  </si>
  <si>
    <t>2025-11-18 13:19:38</t>
  </si>
  <si>
    <t>2025-11-18 13:54:11</t>
  </si>
  <si>
    <t>2025-11-19 13:42:46</t>
  </si>
  <si>
    <t>2025-11-19 11:34:06</t>
  </si>
  <si>
    <t>2025-11-19 11:59:15</t>
  </si>
  <si>
    <t>2025-11-19 16:22:48</t>
  </si>
  <si>
    <t>2025-11-19 18:02:32</t>
  </si>
  <si>
    <t>2025-11-20 11:26:15</t>
  </si>
  <si>
    <t>2025-11-20 12:22:32</t>
  </si>
  <si>
    <t>2025-11-20 15:46:06</t>
  </si>
  <si>
    <t>2025-11-21 10:11:17</t>
  </si>
  <si>
    <t>2025-11-21 10:48:52</t>
  </si>
  <si>
    <t>2025-11-20 15:24:17</t>
  </si>
  <si>
    <t>2025-11-20 15:47:39</t>
  </si>
  <si>
    <t>2025-11-20 15:58:10</t>
  </si>
  <si>
    <t>2025-11-20 17:00:37</t>
  </si>
  <si>
    <t>2025-11-20 17:03:19</t>
  </si>
  <si>
    <t>2025-11-20 17:06:35</t>
  </si>
  <si>
    <t>2025-11-21 14:45:32</t>
  </si>
  <si>
    <t>2025-11-21 10:50:29</t>
  </si>
  <si>
    <t>2025-11-21 12:34:45</t>
  </si>
  <si>
    <t>2025-11-21 13:14:31</t>
  </si>
  <si>
    <t>2025-11-21 13:54:48</t>
  </si>
  <si>
    <t>2025-11-21 13:56:03</t>
  </si>
  <si>
    <t>2025-11-21 14:06:00</t>
  </si>
  <si>
    <t>2025-11-21 15:53:28</t>
  </si>
  <si>
    <t>2025-11-21 16:14:40</t>
  </si>
  <si>
    <t>2025-11-22 13:50:42</t>
  </si>
  <si>
    <t>2025-11-22 17:26:23</t>
  </si>
  <si>
    <t>2025-11-22 17:43:15</t>
  </si>
  <si>
    <t>2025-11-24 12:22:11</t>
  </si>
  <si>
    <t>2025-11-24 12:25:01</t>
  </si>
  <si>
    <t>2025-11-24 12:26:29</t>
  </si>
  <si>
    <t>2025-11-24 12:33:56</t>
  </si>
  <si>
    <t>2025-11-24 17:20:22</t>
  </si>
  <si>
    <t>2025-11-24 17:42:36</t>
  </si>
  <si>
    <t>2025-11-24 11:06:11</t>
  </si>
  <si>
    <t>2025-11-24 11:47:45</t>
  </si>
  <si>
    <t>2025-11-24 11:52:03</t>
  </si>
  <si>
    <t>2025-11-24 13:35:19</t>
  </si>
  <si>
    <t>2025-11-24 15:19:01</t>
  </si>
  <si>
    <t>2025-11-24 15:50:50</t>
  </si>
  <si>
    <t>2025-11-25 11:14:08</t>
  </si>
  <si>
    <t>2025-11-25 10:30:42</t>
  </si>
  <si>
    <t>2025-11-25 13:33:21</t>
  </si>
  <si>
    <t>2025-11-25 12:28:24</t>
  </si>
  <si>
    <t>2025-11-25 13:05:27</t>
  </si>
  <si>
    <t>2025-11-25 17:21:07</t>
  </si>
  <si>
    <t>2025-11-26 11:00:37</t>
  </si>
  <si>
    <t>2025-11-26 11:35:32</t>
  </si>
  <si>
    <t>2025-11-26 11:27:29</t>
  </si>
  <si>
    <t>2025-11-26 12:00:19</t>
  </si>
  <si>
    <t>2025-11-26 15:35:47</t>
  </si>
  <si>
    <t>2025-11-26 13:14:56</t>
  </si>
  <si>
    <t>2025-11-27 12:11:59</t>
  </si>
  <si>
    <t>2025-11-27 12:24:22</t>
  </si>
  <si>
    <t>2025-11-27 13:29:35</t>
  </si>
  <si>
    <t>2025-11-27 13:20:56</t>
  </si>
  <si>
    <t>2025-11-27 16:28:53</t>
  </si>
  <si>
    <t>2025-11-27 14:40:43</t>
  </si>
  <si>
    <t>2025-11-27 16:50:58</t>
  </si>
  <si>
    <t>2025-11-27 18:41:08</t>
  </si>
  <si>
    <t>2025-11-28 11:14:04</t>
  </si>
  <si>
    <t>2025-11-28 13:47:25</t>
  </si>
  <si>
    <t>2025-11-28 14:10:40</t>
  </si>
  <si>
    <t>2025-11-28 14:20:32</t>
  </si>
  <si>
    <t>2025-11-28 13:55:13</t>
  </si>
  <si>
    <t>2025-11-28 12:54:14</t>
  </si>
  <si>
    <t>2025-11-28 13:53:34</t>
  </si>
  <si>
    <t>2025-11-28 15:25:27</t>
  </si>
  <si>
    <t>2025-11-28 16:18:22</t>
  </si>
  <si>
    <t>2025-11-28 16:24:01</t>
  </si>
  <si>
    <t>2025-11-28 16:47:06</t>
  </si>
  <si>
    <t>2025-11-29 11:25:40</t>
  </si>
  <si>
    <t>2025-11-29 14:39:57</t>
  </si>
  <si>
    <t>2025-11-29 16:43:50</t>
  </si>
  <si>
    <t>2025-12-01 18:05:46</t>
  </si>
  <si>
    <t>2025-12-01 18:40:30</t>
  </si>
  <si>
    <t>2025-12-02 15:19:41</t>
  </si>
  <si>
    <t>2025-12-02 16:05:23</t>
  </si>
  <si>
    <t>2025-12-02 16:10:11</t>
  </si>
  <si>
    <t>2025-12-03 10:55:59</t>
  </si>
  <si>
    <t>2025-12-03 11:52:51</t>
  </si>
  <si>
    <t>2025-12-03 14:51:11</t>
  </si>
  <si>
    <t>2025-12-03 16:53:23</t>
  </si>
  <si>
    <t>2025-12-03 16:21:27</t>
  </si>
  <si>
    <t>2025-12-03 17:09:19</t>
  </si>
  <si>
    <t>2025-12-04 13:26:20</t>
  </si>
  <si>
    <t>2025-12-04 13:34:29</t>
  </si>
  <si>
    <t>2025-12-04 14:56:02</t>
  </si>
  <si>
    <t>2025-12-04 15:02:59</t>
  </si>
  <si>
    <t>2025-12-04 11:43:43</t>
  </si>
  <si>
    <t>2025-12-04 11:47:09</t>
  </si>
  <si>
    <t>2025-12-04 12:11:36</t>
  </si>
  <si>
    <t>2025-12-04 12:46:07</t>
  </si>
  <si>
    <t>2025-12-04 13:24:58</t>
  </si>
  <si>
    <t>2025-12-04 16:59:19</t>
  </si>
  <si>
    <t>2025-12-05 11:03:26</t>
  </si>
  <si>
    <t>2025-12-05 11:38:39</t>
  </si>
  <si>
    <t>2025-12-05 12:10:53</t>
  </si>
  <si>
    <t>2025-12-05 12:21:10</t>
  </si>
  <si>
    <t>2025-12-05 15:58:13</t>
  </si>
  <si>
    <t>2025-12-05 15:59:02</t>
  </si>
  <si>
    <t>2025-12-05 12:14:12</t>
  </si>
  <si>
    <t>2025-12-05 15:10:09</t>
  </si>
  <si>
    <t>2025-12-05 12:36:43</t>
  </si>
  <si>
    <t>2025-12-05 13:34:07</t>
  </si>
  <si>
    <t>2025-12-05 16:18:12</t>
  </si>
  <si>
    <t>2025-12-06 13:47:22</t>
  </si>
  <si>
    <t>2025-12-06 14:25:37</t>
  </si>
  <si>
    <t>2025-12-06 14:49:11</t>
  </si>
  <si>
    <t>2025-12-06 14:22:28</t>
  </si>
  <si>
    <t>2025-12-06 14:29:55</t>
  </si>
  <si>
    <t>2025-12-08 10:35:55</t>
  </si>
  <si>
    <t>2025-12-08 10:55:00</t>
  </si>
  <si>
    <t>2025-12-08 15:04:42</t>
  </si>
  <si>
    <t>2025-12-08 12:31:55</t>
  </si>
  <si>
    <t>2025-12-08 13:37:23</t>
  </si>
  <si>
    <t>2025-12-08 15:09:03</t>
  </si>
  <si>
    <t>2025-12-08 16:31:10</t>
  </si>
  <si>
    <t>2025-12-09 10:17:05</t>
  </si>
  <si>
    <t>2025-12-09 11:15:46</t>
  </si>
  <si>
    <t>2025-12-09 11:29:54</t>
  </si>
  <si>
    <t>2025-12-09 12:47:04</t>
  </si>
  <si>
    <t>2025-12-09 12:41:53</t>
  </si>
  <si>
    <t>2025-12-09 15:06:47</t>
  </si>
  <si>
    <t>2025-12-09 16:05:48</t>
  </si>
  <si>
    <t>2025-12-09 18:06:35</t>
  </si>
  <si>
    <t>2025-12-10 12:50:59</t>
  </si>
  <si>
    <t>2025-12-10 13:51:46</t>
  </si>
  <si>
    <t>2025-12-10 13:55:29</t>
  </si>
  <si>
    <t>2025-12-10 14:39:40</t>
  </si>
  <si>
    <t>2025-12-10 16:28:57</t>
  </si>
  <si>
    <t>2025-12-10 17:02:20</t>
  </si>
  <si>
    <t>2025-12-10 18:22:51</t>
  </si>
  <si>
    <t>2025-12-10 18:51:43</t>
  </si>
  <si>
    <t>2025-12-11 15:06:06</t>
  </si>
  <si>
    <t>2025-12-11 15:15:06</t>
  </si>
  <si>
    <t>2025-12-11 16:39:40</t>
  </si>
  <si>
    <t>2025-12-11 10:55:58</t>
  </si>
  <si>
    <t>2025-12-11 10:59:30</t>
  </si>
  <si>
    <t>2025-12-11 11:02:02</t>
  </si>
  <si>
    <t>2025-12-11 11:32:23</t>
  </si>
  <si>
    <t>2025-12-11 12:33:04</t>
  </si>
  <si>
    <t>2025-12-11 12:56:34</t>
  </si>
  <si>
    <t>2025-12-12 11:40:00</t>
  </si>
  <si>
    <t>2025-12-12 13:53:20</t>
  </si>
  <si>
    <t>2025-12-12 11:54:40</t>
  </si>
  <si>
    <t>2025-12-12 11:21:41</t>
  </si>
  <si>
    <t>2025-12-12 11:40:22</t>
  </si>
  <si>
    <t>2025-12-12 13:02:18</t>
  </si>
  <si>
    <t>2025-12-12 13:48:08</t>
  </si>
  <si>
    <t>2025-12-12 18:04:49</t>
  </si>
  <si>
    <t>2025-12-13 12:24:50</t>
  </si>
  <si>
    <t>2025-12-13 15:05:56</t>
  </si>
  <si>
    <t>2025-12-12 17:10:38</t>
  </si>
  <si>
    <t>2025-12-13 11:27:35</t>
  </si>
  <si>
    <t>2025-12-13 14:01:52</t>
  </si>
  <si>
    <t>2025-12-15 10:54:17</t>
  </si>
  <si>
    <t>2025-12-15 11:05:31</t>
  </si>
  <si>
    <t>2025-12-15 11:06:20</t>
  </si>
  <si>
    <t>2025-12-15 13:34:03</t>
  </si>
  <si>
    <t>2025-12-15 13:11:26</t>
  </si>
  <si>
    <t>2025-12-15 13:35:39</t>
  </si>
  <si>
    <t>2025-12-15 11:15:26</t>
  </si>
  <si>
    <t>2025-12-15 12:27:52</t>
  </si>
  <si>
    <t>2025-12-15 15:54:05</t>
  </si>
  <si>
    <t>2025-12-15 17:04:44</t>
  </si>
  <si>
    <t>2025-12-15 17:31:06</t>
  </si>
  <si>
    <t>2025-12-15 17:35:35</t>
  </si>
  <si>
    <t>2025-12-16 11:04:28</t>
  </si>
  <si>
    <t>2025-12-16 12:49:51</t>
  </si>
  <si>
    <t>2025-12-16 10:00:28</t>
  </si>
  <si>
    <t>2025-12-16 10:24:27</t>
  </si>
  <si>
    <t>2025-12-16 10:25:07</t>
  </si>
  <si>
    <t>2025-12-16 15:00:10</t>
  </si>
  <si>
    <t>2025-12-16 11:24:02</t>
  </si>
  <si>
    <t>2025-12-16 15:27:59</t>
  </si>
  <si>
    <t>2025-12-16 16:11:34</t>
  </si>
  <si>
    <t>2025-12-16 15:33:40</t>
  </si>
  <si>
    <t>2025-12-16 15:40:05</t>
  </si>
  <si>
    <t>2025-12-16 17:16:07</t>
  </si>
  <si>
    <t>2025-12-16 17:41:33</t>
  </si>
  <si>
    <t>2025-12-16 17:53:00</t>
  </si>
  <si>
    <t>2025-12-17 16:52:36</t>
  </si>
  <si>
    <t>2025-12-17 11:56:17</t>
  </si>
  <si>
    <t>2025-12-17 12:15:25</t>
  </si>
  <si>
    <t>2025-12-17 12:33:48</t>
  </si>
  <si>
    <t>2025-12-17 12:31:25</t>
  </si>
  <si>
    <t>2025-12-17 14:42:08</t>
  </si>
  <si>
    <t>2025-12-17 18:00:51</t>
  </si>
  <si>
    <t>2025-12-17 18:44:22</t>
  </si>
  <si>
    <t>2025-12-18 12:43:24</t>
  </si>
  <si>
    <t>2025-12-18 12:54:40</t>
  </si>
  <si>
    <t>2025-12-18 13:51:41</t>
  </si>
  <si>
    <t>2025-12-18 15:13:32</t>
  </si>
  <si>
    <t>2025-12-18 16:09:29</t>
  </si>
  <si>
    <t>2025-12-18 14:32:09</t>
  </si>
  <si>
    <t>2025-12-18 14:55:24</t>
  </si>
  <si>
    <t>2025-12-18 16:36:16</t>
  </si>
  <si>
    <t>2025-12-19 10:10:10</t>
  </si>
  <si>
    <t>2025-12-19 11:34:38</t>
  </si>
  <si>
    <t>2025-12-19 10:42:42</t>
  </si>
  <si>
    <t>2025-12-19 11:32:24</t>
  </si>
  <si>
    <t>2025-12-19 13:22:14</t>
  </si>
  <si>
    <t>2025-12-19 14:48:18</t>
  </si>
  <si>
    <t>2025-12-19 15:02:27</t>
  </si>
  <si>
    <t>2025-12-19 16:03:20</t>
  </si>
  <si>
    <t>2025-12-19 16:10:05</t>
  </si>
  <si>
    <t>2025-12-20 11:02:53</t>
  </si>
  <si>
    <t>2025-12-20 15:38:53</t>
  </si>
  <si>
    <t>2025-12-20 15:41:25</t>
  </si>
  <si>
    <t>2025-12-20 15:58:48</t>
  </si>
  <si>
    <t>2025-12-20 16:12:32</t>
  </si>
  <si>
    <t>2025-12-22 10:57:05</t>
  </si>
  <si>
    <t>2025-12-22 11:46:06</t>
  </si>
  <si>
    <t>2025-12-22 13:49:35</t>
  </si>
  <si>
    <t>2025-12-22 15:02:51</t>
  </si>
  <si>
    <t>2025-12-22 15:36:08</t>
  </si>
  <si>
    <t>2025-12-23 11:49:07</t>
  </si>
  <si>
    <t>2025-12-23 14:24:12</t>
  </si>
  <si>
    <t>2025-12-24 11:29:49</t>
  </si>
  <si>
    <t>2025-12-24 17:08:49</t>
  </si>
  <si>
    <t>2025-12-24 18:21:15</t>
  </si>
  <si>
    <t>2025-12-24 18:36:50</t>
  </si>
  <si>
    <t>2025-12-24 16:22:25</t>
  </si>
  <si>
    <t>2025-12-25 16:02:06</t>
  </si>
  <si>
    <t>2025-12-25 16:31:55</t>
  </si>
  <si>
    <t>2025-12-25 17:45:22</t>
  </si>
  <si>
    <t>2025-12-26 14:20:46</t>
  </si>
  <si>
    <t>2025-12-27 12:51:29</t>
  </si>
  <si>
    <t>2025-12-27 14:10:39</t>
  </si>
  <si>
    <t>2025-12-27 14:11:59</t>
  </si>
  <si>
    <t>2025-12-27 14:32:29</t>
  </si>
  <si>
    <t>2025-12-27 16:59:24</t>
  </si>
  <si>
    <t>2025-12-27 17:28:59</t>
  </si>
  <si>
    <t>2025-12-29 14:18:05</t>
  </si>
  <si>
    <t>2025-12-29 11:24:00</t>
  </si>
  <si>
    <t>2025-12-29 13:22:47</t>
  </si>
  <si>
    <t>2025-12-29 15:02:17</t>
  </si>
  <si>
    <t>2025-12-29 15:09:07</t>
  </si>
  <si>
    <t>2026-01-05 11:25:20</t>
  </si>
  <si>
    <t>2026-01-05 13:02:39</t>
  </si>
  <si>
    <t>2026-01-05 15:45:48</t>
  </si>
  <si>
    <t>2026-01-05 17:13:09</t>
  </si>
  <si>
    <t>2026-01-05 11:26:42</t>
  </si>
  <si>
    <t>2026-01-05 11:52:33</t>
  </si>
  <si>
    <t>2026-01-05 12:05:13</t>
  </si>
  <si>
    <t>2026-01-05 14:43:08</t>
  </si>
  <si>
    <t>2026-01-05 18:09:14</t>
  </si>
  <si>
    <t>2026-01-05 18:53:14</t>
  </si>
  <si>
    <t>2026-01-06 14:35:39</t>
  </si>
  <si>
    <t>2026-01-06 15:07:55</t>
  </si>
  <si>
    <t>2026-01-06 15:23:28</t>
  </si>
  <si>
    <t>2026-01-08 10:24:11</t>
  </si>
  <si>
    <t>2026-01-08 11:46:10</t>
  </si>
  <si>
    <t>2026-01-08 14:58:54</t>
  </si>
  <si>
    <t>2026-01-08 15:18:56</t>
  </si>
  <si>
    <t>2026-01-08 16:16:24</t>
  </si>
  <si>
    <t>2026-01-08 13:27:58</t>
  </si>
  <si>
    <t>2026-01-08 16:33:03</t>
  </si>
  <si>
    <t>2026-01-08 12:02:59</t>
  </si>
  <si>
    <t>2026-01-08 16:56:40</t>
  </si>
  <si>
    <t>2026-01-09 12:37:40</t>
  </si>
  <si>
    <t>2026-01-09 18:22:59</t>
  </si>
  <si>
    <t>2026-01-09 16:20:43</t>
  </si>
  <si>
    <t>2026-01-09 16:27:45</t>
  </si>
  <si>
    <t>2026-01-09 16:38:14</t>
  </si>
  <si>
    <t>2026-01-09 16:55:28</t>
  </si>
  <si>
    <t>2026-01-09 18:45:21</t>
  </si>
  <si>
    <t>2026-01-12 11:22:03</t>
  </si>
  <si>
    <t>2026-01-12 11:28:44</t>
  </si>
  <si>
    <t>2026-01-12 15:24:47</t>
  </si>
  <si>
    <t>2026-01-12 16:26:36</t>
  </si>
  <si>
    <t>2026-01-12 17:34:26</t>
  </si>
  <si>
    <t>2026-01-13 11:43:39</t>
  </si>
  <si>
    <t>2026-01-13 14:58:21</t>
  </si>
  <si>
    <t>2026-01-12 13:17:03</t>
  </si>
  <si>
    <t>2026-01-12 14:02:33</t>
  </si>
  <si>
    <t>2026-01-12 14:38:23</t>
  </si>
  <si>
    <t>2026-01-12 17:56:41</t>
  </si>
  <si>
    <t>2026-01-13 10:12:13</t>
  </si>
  <si>
    <t>2026-01-13 11:53:24</t>
  </si>
  <si>
    <t>2026-01-13 14:10:32</t>
  </si>
  <si>
    <t>2026-01-13 14:26:28</t>
  </si>
  <si>
    <t>2026-01-14 14:10:42</t>
  </si>
  <si>
    <t>2026-01-14 15:34:43</t>
  </si>
  <si>
    <t>2026-01-14 15:38:35</t>
  </si>
  <si>
    <t>2026-01-14 17:24:14</t>
  </si>
  <si>
    <t>2026-01-14 13:37:02</t>
  </si>
  <si>
    <t>2026-01-14 16:46:45</t>
  </si>
  <si>
    <t>2026-01-15 10:18:16</t>
  </si>
  <si>
    <t>2026-01-15 15:12:25</t>
  </si>
  <si>
    <t>2026-01-15 16:02:07</t>
  </si>
  <si>
    <t>2026-01-15 10:22:31</t>
  </si>
  <si>
    <t>2026-01-15 12:15:58</t>
  </si>
  <si>
    <t>2026-01-15 13:49:20</t>
  </si>
  <si>
    <t>2026-01-15 13:51:34</t>
  </si>
  <si>
    <t>2026-01-15 14:42:33</t>
  </si>
  <si>
    <t>2026-01-15 16:15:54</t>
  </si>
  <si>
    <t>2026-01-15 16:22:22</t>
  </si>
  <si>
    <t>2026-01-16 11:45:13</t>
  </si>
  <si>
    <t>2026-01-15 17:26:17</t>
  </si>
  <si>
    <t>2026-01-16 11:43:51</t>
  </si>
  <si>
    <t>2026-01-16 13:49:39</t>
  </si>
  <si>
    <t>2026-01-16 14:03:42</t>
  </si>
  <si>
    <t>2026-01-16 14:34:58</t>
  </si>
  <si>
    <t>2026-01-16 15:34:42</t>
  </si>
  <si>
    <t>2026-01-17 12:53:07</t>
  </si>
  <si>
    <t>2026-01-17 16:20:32</t>
  </si>
  <si>
    <t>2026-01-17 16:38:25</t>
  </si>
  <si>
    <t>2026-01-17 17:00:32</t>
  </si>
  <si>
    <t>2026-01-17 17:16:56</t>
  </si>
  <si>
    <t>2026-01-17 17:34:57</t>
  </si>
  <si>
    <t>2026-01-16 18:54:08</t>
  </si>
  <si>
    <t>2026-01-17 16:44:34</t>
  </si>
  <si>
    <t>2026-01-19 11:54:25</t>
  </si>
  <si>
    <t>2026-01-19 11:55:11</t>
  </si>
  <si>
    <t>2026-01-19 11:49:46</t>
  </si>
  <si>
    <t>2026-01-19 13:27:11</t>
  </si>
  <si>
    <t>2026-01-20 12:16:57</t>
  </si>
  <si>
    <t>2026-01-20 12:20:47</t>
  </si>
  <si>
    <t>2026-01-20 12:23:03</t>
  </si>
  <si>
    <t>2026-01-20 14:32:59</t>
  </si>
  <si>
    <t>2026-01-20 12:23:38</t>
  </si>
  <si>
    <t>2026-01-20 12:44:29</t>
  </si>
  <si>
    <t>2026-01-20 13:33:27</t>
  </si>
  <si>
    <t>2026-01-20 15:52:49</t>
  </si>
  <si>
    <t>2026-01-20 16:56:51</t>
  </si>
  <si>
    <t>2026-01-21 11:56:46</t>
  </si>
  <si>
    <t>2026-01-21 12:42:48</t>
  </si>
  <si>
    <t>2026-01-21 13:38:14</t>
  </si>
  <si>
    <t>2026-01-21 10:32:56</t>
  </si>
  <si>
    <t>2026-01-21 11:19:07</t>
  </si>
  <si>
    <t>2026-01-21 12:17:27</t>
  </si>
  <si>
    <t>2026-01-21 15:03:24</t>
  </si>
  <si>
    <t>2026-01-21 14:45:01</t>
  </si>
  <si>
    <t>2026-01-21 16:17:57</t>
  </si>
  <si>
    <t>2026-01-21 17:51:09</t>
  </si>
  <si>
    <t>2026-01-22 12:47:00</t>
  </si>
  <si>
    <t>2026-01-22 10:31:37</t>
  </si>
  <si>
    <t>2026-01-22 10:58:30</t>
  </si>
  <si>
    <t>2026-01-22 11:39:54</t>
  </si>
  <si>
    <t>2026-01-22 12:47:01</t>
  </si>
  <si>
    <t>2026-01-22 12:55:01</t>
  </si>
  <si>
    <t>2026-01-22 14:25:22</t>
  </si>
  <si>
    <t>2026-01-22 14:25:24</t>
  </si>
  <si>
    <t>2026-01-22 14:32:32</t>
  </si>
  <si>
    <t>2026-01-22 15:10:55</t>
  </si>
  <si>
    <t>2026-01-22 16:03:34</t>
  </si>
  <si>
    <t>2026-01-22 16:17:48</t>
  </si>
  <si>
    <t>2026-01-22 17:01:57</t>
  </si>
  <si>
    <t>2026-01-22 17:52:55</t>
  </si>
  <si>
    <t>2026-01-23 11:50:29</t>
  </si>
  <si>
    <t>2026-01-23 12:28:09</t>
  </si>
  <si>
    <t>2026-01-23 14:09:41</t>
  </si>
  <si>
    <t>2026-01-23 16:14:10</t>
  </si>
  <si>
    <t>2026-01-23 17:26:37</t>
  </si>
  <si>
    <t>2026-01-23 14:56:10</t>
  </si>
  <si>
    <t>2026-01-23 15:25:05</t>
  </si>
  <si>
    <t>2026-01-23 16:42:45</t>
  </si>
  <si>
    <t>2026-01-23 16:38:05</t>
  </si>
  <si>
    <t>2026-01-23 13:23:24</t>
  </si>
  <si>
    <t>2026-01-23 13:27:31</t>
  </si>
  <si>
    <t>2026-01-23 18:45:56</t>
  </si>
  <si>
    <t>2026-01-24 14:23:29</t>
  </si>
  <si>
    <t>2026-01-24 14:24:54</t>
  </si>
  <si>
    <t>2026-01-24 14:25:58</t>
  </si>
  <si>
    <t>2026-01-24 14:43:19</t>
  </si>
  <si>
    <t>2026-01-24 14:43:54</t>
  </si>
  <si>
    <t>2026-01-24 16:44:56</t>
  </si>
  <si>
    <t>2026-01-27 11:19:58</t>
  </si>
  <si>
    <t>2026-01-27 13:23:19</t>
  </si>
  <si>
    <t>2026-01-24 16:18:46</t>
  </si>
  <si>
    <t>2026-01-26 11:53:33</t>
  </si>
  <si>
    <t>2026-01-26 11:54:05</t>
  </si>
  <si>
    <t>2026-01-26 12:52:18</t>
  </si>
  <si>
    <t>2026-01-26 14:21:49</t>
  </si>
  <si>
    <t>2026-01-26 17:30:24</t>
  </si>
  <si>
    <t>2026-01-26 18:49:28</t>
  </si>
  <si>
    <t>2026-01-26 18:52:12</t>
  </si>
  <si>
    <t>2026-01-27 12:42:37</t>
  </si>
  <si>
    <t>2026-01-27 17:20:20</t>
  </si>
  <si>
    <t>2026-01-26 12:37:57</t>
  </si>
  <si>
    <t>2026-01-26 14:36:30</t>
  </si>
  <si>
    <t>2026-01-26 16:05:15</t>
  </si>
  <si>
    <t>2026-01-26 17:51:53</t>
  </si>
  <si>
    <t>2026-01-26 18:03:35</t>
  </si>
  <si>
    <t>2026-01-28 12:28:37</t>
  </si>
  <si>
    <t>2026-01-28 12:31:18</t>
  </si>
  <si>
    <t>2026-01-28 13:25:30</t>
  </si>
  <si>
    <t>2026-01-28 14:54:42</t>
  </si>
  <si>
    <t>2026-01-27 10:42:37</t>
  </si>
  <si>
    <t>2026-01-27 18:11:22</t>
  </si>
  <si>
    <t>2026-01-27 18:37:08</t>
  </si>
  <si>
    <t>2026-01-27 11:00:43</t>
  </si>
  <si>
    <t>2026-01-27 16:20:41</t>
  </si>
  <si>
    <t>2026-01-28 13:39:30</t>
  </si>
  <si>
    <t>2026-01-28 15:16:44</t>
  </si>
  <si>
    <t>2026-01-28 18:11:05</t>
  </si>
  <si>
    <t>2026-01-29 10:34:17</t>
  </si>
  <si>
    <t>2026-01-29 11:52:14</t>
  </si>
  <si>
    <t>2026-01-28 11:05:37</t>
  </si>
  <si>
    <t>2026-01-28 11:10:43</t>
  </si>
  <si>
    <t>2026-01-28 11:12:35</t>
  </si>
  <si>
    <t>2026-01-28 17:28:22</t>
  </si>
  <si>
    <t>2026-01-29 11:44:37</t>
  </si>
  <si>
    <t>2026-01-29 15:25:52</t>
  </si>
  <si>
    <t>2026-01-29 16:11:16</t>
  </si>
  <si>
    <t>2026-01-30 11:46:59</t>
  </si>
  <si>
    <t>2026-01-30 12:14:50</t>
  </si>
  <si>
    <t>2026-01-30 13:37:29</t>
  </si>
  <si>
    <t>2026-01-30 13:46:03</t>
  </si>
  <si>
    <t>2026-01-30 13:58:21</t>
  </si>
  <si>
    <t>2026-01-30 10:04:14</t>
  </si>
  <si>
    <t>2026-01-30 10:09:59</t>
  </si>
  <si>
    <t>2026-01-30 14:08:35</t>
  </si>
  <si>
    <t>2026-01-30 11:06:48</t>
  </si>
  <si>
    <t>2026-01-30 12:11:24</t>
  </si>
  <si>
    <t>2026-01-30 15:56:33</t>
  </si>
  <si>
    <t>2026-01-30 15:42:40</t>
  </si>
  <si>
    <t>2026-01-30 15:55:53</t>
  </si>
  <si>
    <t>2026-01-30 17:46:22</t>
  </si>
  <si>
    <t>2026-01-31 16:23:11</t>
  </si>
  <si>
    <t>2026-01-31 13:33:50</t>
  </si>
  <si>
    <t>Sales</t>
  </si>
  <si>
    <t>Number</t>
  </si>
  <si>
    <t>Reach</t>
  </si>
  <si>
    <t>Messaging conversations started</t>
  </si>
  <si>
    <t>ThruPlay</t>
  </si>
  <si>
    <t>Link clicks</t>
  </si>
  <si>
    <t>Estimated call confirmation clicks</t>
  </si>
  <si>
    <t>Landing page views</t>
  </si>
  <si>
    <t>Meta leads</t>
  </si>
  <si>
    <t>Website content views</t>
  </si>
  <si>
    <t>20-second phone calls</t>
  </si>
  <si>
    <t>Post engagements</t>
  </si>
  <si>
    <t>Phone calls placed</t>
  </si>
  <si>
    <t>actions:omni_landing_page_view</t>
  </si>
  <si>
    <t>Profile and Page visits</t>
  </si>
  <si>
    <t>Results</t>
  </si>
  <si>
    <t>Impressions</t>
  </si>
  <si>
    <t>Use in Report</t>
  </si>
  <si>
    <t>Yes</t>
  </si>
  <si>
    <t>POS - GOOGLE*ADS1327450149, 10.00 USD, Dec 12 2025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</si>
  <si>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 USD, Dec 13 2025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</si>
  <si>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200.00 USD, Dec 17 2025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</si>
  <si>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350.00 USD, Dec 25 2025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</si>
  <si>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Facebook, 75.19 GEL, Mar 25 2025 12:00AM, კონვერტაცია, საყიდლები, MCC: 5817,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</si>
  <si>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Facebook, 75.19 GEL, Apr 25 2025 12:00AM, კონვერტაცია, საყიდლები, MCC: 5818,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</si>
  <si>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Facebook, 75.19 GEL, May 25 2025 12:00AM, კონვერტაცია, საყიდლები, MCC: 5818,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</si>
  <si>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Facebook, 75.19 GEL, Jun 25 2025 12:00AM, კონვერტაცია, საყიდლები, MCC: 5817,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</si>
  <si>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Facebook, 75.19 GEL, Jul 25 2025 12:00AM, კონვერტაცია, საყიდლები, MCC: 5818,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</si>
  <si>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Facebook, 75.19 GEL, Aug 25 2025 12:00AM, კონვერტაცია, საყიდლები, MCC: 7372,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</si>
  <si>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Instagram, 75.19 GEL, Sep 25 2025 12:00AM, კონვერტაცია, გართობა, MCC: 5816,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</si>
  <si>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Instagram, 75.19 GEL, Oct 25 2025 12:00AM, კონვერტაცია, გართობა, MCC: 5816,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</si>
  <si>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10.00 USD, Nov  4 2025 12:00AM,  სხვადასხვა ხარჯები, MCC: 7311,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</si>
  <si>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 USD, Nov  7 2025 12:00AM,  სხვადასხვა ხარჯები, MCC: 7311,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</si>
  <si>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100.00 USD, Nov 10 2025 12:00AM,  სხვადასხვა ხარჯები, MCC: 7311, VISA, 431572******6216;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</si>
  <si>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200.00 USD, Nov 21 2025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</si>
  <si>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199.98 USD, Dec  1 2025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</si>
  <si>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350.00 USD, Dec 14 2025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</si>
  <si>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Dec 27 2025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</si>
  <si>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*Instagram, 75.19 GEL, Nov 28 2025 12:00AM, კონვერტაცია, საყიდლები, MCC: 5817, VISA, 431572******7650;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</si>
  <si>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*Instagram, 75.19 GEL, Dec 25 2025 12:00AM, კონვერტაცია, საყიდლები, MCC: 5818, VISA, 431572******7650;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</si>
  <si>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No</t>
  </si>
  <si>
    <t>yes</t>
  </si>
  <si>
    <t>POS - GOOGLE*ADS1327450149, 263.92 USD, Jan  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</si>
  <si>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Jan 11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</si>
  <si>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Jan 26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</si>
  <si>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*Instagram, 75.19 GEL, Jan 25 2026 12:00AM, კონვერტაცია, საყიდლები, MCC: 5817, VISA, 431572******7650;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</si>
  <si>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164.11 USD, Jan  1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</si>
  <si>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Jan 13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</si>
  <si>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choose apartment</t>
  </si>
  <si>
    <t>2026-01-06</t>
  </si>
  <si>
    <t>2026-01-13</t>
  </si>
  <si>
    <t>2026-01-22</t>
  </si>
  <si>
    <t>2026-01-20</t>
  </si>
  <si>
    <t>2025-12-30</t>
  </si>
  <si>
    <t>2026-01-27</t>
  </si>
  <si>
    <t>2026-01-21</t>
  </si>
  <si>
    <t>Sales-messages-bina-13.01</t>
  </si>
  <si>
    <t>Sales-messages-bina-06.01</t>
  </si>
  <si>
    <t>Sales-messages-karuseli-20.01</t>
  </si>
  <si>
    <t>Sales-messages-bina15/35_20.01</t>
  </si>
  <si>
    <t>Engagement-საახალწლო ვიდეო</t>
  </si>
  <si>
    <t>Traffic-web-bina13/54-27.01</t>
  </si>
  <si>
    <t>2026-01-15</t>
  </si>
  <si>
    <t>2025-12-31</t>
  </si>
  <si>
    <t>Facebook Costs</t>
  </si>
  <si>
    <t>Web Marketing</t>
  </si>
  <si>
    <t>FB Lead</t>
  </si>
  <si>
    <t>Handwritten</t>
  </si>
  <si>
    <t>Frequency</t>
  </si>
  <si>
    <t>Activity</t>
  </si>
  <si>
    <t>Report Description 2</t>
  </si>
  <si>
    <t>Lead Conversion Rate</t>
  </si>
  <si>
    <t>Cost Per Message</t>
  </si>
  <si>
    <t>Cost Per Sale</t>
  </si>
  <si>
    <t>Cost Per Impression</t>
  </si>
  <si>
    <t>Reach-to-Message Conversion Rate (%)</t>
  </si>
  <si>
    <t>Row Labels</t>
  </si>
  <si>
    <t>Grand Total</t>
  </si>
  <si>
    <t>Column Labels</t>
  </si>
  <si>
    <t>Sum of Frequency</t>
  </si>
  <si>
    <t>Jan</t>
  </si>
  <si>
    <t>Sum of Cost Per Impression</t>
  </si>
  <si>
    <t>Sum of Cost Per Message</t>
  </si>
  <si>
    <t>Sum of Cost Per Sale</t>
  </si>
  <si>
    <t>Sum of Reach-to-Message Conversion Rate (%)</t>
  </si>
  <si>
    <t>Sum of Lead Conversion Rate</t>
  </si>
  <si>
    <t>Sum of Sales</t>
  </si>
  <si>
    <t>Sum of Lead</t>
  </si>
  <si>
    <t>Total Costs</t>
  </si>
  <si>
    <t>Total Sales</t>
  </si>
  <si>
    <t>Total Leads</t>
  </si>
  <si>
    <t>Costs</t>
  </si>
  <si>
    <t>Activity-to-Sale Conversion Rate</t>
  </si>
  <si>
    <t>Activity to Lead Progression Rate</t>
  </si>
  <si>
    <t>Sum of Activity to Lead Progression Rate</t>
  </si>
  <si>
    <t>Sum of Activity-to-Sale Conversion Rate</t>
  </si>
  <si>
    <t>Messaging Costs</t>
  </si>
  <si>
    <t>Feb</t>
  </si>
  <si>
    <t>Mar</t>
  </si>
  <si>
    <t>Apr</t>
  </si>
  <si>
    <t>May</t>
  </si>
  <si>
    <t>Jun</t>
  </si>
  <si>
    <t>Jul</t>
  </si>
  <si>
    <t>Aug</t>
  </si>
  <si>
    <t>Sep</t>
  </si>
  <si>
    <t>Oct</t>
  </si>
  <si>
    <t>Nov</t>
  </si>
  <si>
    <t>Dec</t>
  </si>
  <si>
    <t>2025</t>
  </si>
  <si>
    <t>ყველა პროექტი</t>
  </si>
  <si>
    <t>Average Sale</t>
  </si>
  <si>
    <t>Average of Sales</t>
  </si>
  <si>
    <t>Count</t>
  </si>
  <si>
    <t>Average of Lead</t>
  </si>
  <si>
    <t>Average Lead</t>
  </si>
  <si>
    <t>Messages Reach</t>
  </si>
  <si>
    <t>Average of Frequency</t>
  </si>
  <si>
    <t>Average Frequency</t>
  </si>
  <si>
    <t>Average of Cost Per Impression</t>
  </si>
  <si>
    <t xml:space="preserve">Average Cost </t>
  </si>
  <si>
    <t>Average of Cost Per Message</t>
  </si>
  <si>
    <t>Average of Cost Per Sale</t>
  </si>
  <si>
    <t>Average of Activity to Lead Progression Rate</t>
  </si>
  <si>
    <t>Average %</t>
  </si>
  <si>
    <t>Average of Activity-to-Sale Conversion Rate</t>
  </si>
  <si>
    <t>Average of Reach-to-Message Conversion Rate (%)</t>
  </si>
  <si>
    <t>Average of Lead Conversion Rate</t>
  </si>
  <si>
    <t>Total Marketing Cost</t>
  </si>
  <si>
    <t>Sum of Total Marketing Cost</t>
  </si>
  <si>
    <t>Average of Total Marketing Cost</t>
  </si>
  <si>
    <t>Average cost</t>
  </si>
  <si>
    <t>2025-03-11</t>
  </si>
  <si>
    <t>2025-03-18</t>
  </si>
  <si>
    <t>2025-03-04</t>
  </si>
  <si>
    <t>2025-03-26</t>
  </si>
  <si>
    <t>2025-02-25</t>
  </si>
  <si>
    <t>2025-03-25</t>
  </si>
  <si>
    <t>2025-02-11</t>
  </si>
  <si>
    <t>2025-02-18</t>
  </si>
  <si>
    <t>2025-01-28</t>
  </si>
  <si>
    <t>2025-01-08</t>
  </si>
  <si>
    <t>2025-01-16</t>
  </si>
  <si>
    <t>2025-01-21</t>
  </si>
  <si>
    <t>2025-01-14</t>
  </si>
  <si>
    <t>2025-01-10</t>
  </si>
  <si>
    <t>2025-01-23</t>
  </si>
  <si>
    <t>2025-01-31</t>
  </si>
  <si>
    <t>2025-01-11</t>
  </si>
  <si>
    <t>Sum of Stock</t>
  </si>
  <si>
    <t>Average of Stock</t>
  </si>
  <si>
    <t>Average Stock</t>
  </si>
  <si>
    <t>2026</t>
  </si>
  <si>
    <t>Cost Per Result</t>
  </si>
  <si>
    <t>Sum of Cost Per Result</t>
  </si>
  <si>
    <t>Average of Cost Per Result</t>
  </si>
  <si>
    <t>2024</t>
  </si>
  <si>
    <t>2024-01-09</t>
  </si>
  <si>
    <t>2024-01-16</t>
  </si>
  <si>
    <t>2024-01-23</t>
  </si>
  <si>
    <t>2024-01-11</t>
  </si>
  <si>
    <t>2024-01-30</t>
  </si>
  <si>
    <t>2024-02-01</t>
  </si>
  <si>
    <t>2024-02-20</t>
  </si>
  <si>
    <t>2024-02-06</t>
  </si>
  <si>
    <t>2024-02-27</t>
  </si>
  <si>
    <t>2024-02-28</t>
  </si>
  <si>
    <t>2024-03-05</t>
  </si>
  <si>
    <t>2024-03-12</t>
  </si>
  <si>
    <t>2024-03-14</t>
  </si>
  <si>
    <t>2024-03-19</t>
  </si>
  <si>
    <t>2024-03-22</t>
  </si>
  <si>
    <t>2024-03-26</t>
  </si>
  <si>
    <t>2024-03-28</t>
  </si>
  <si>
    <t>2024-04-02</t>
  </si>
  <si>
    <t>2024-04-05</t>
  </si>
  <si>
    <t>2024-04-11</t>
  </si>
  <si>
    <t>2024-04-16</t>
  </si>
  <si>
    <t>2024-04-19</t>
  </si>
  <si>
    <t>2024-04-23</t>
  </si>
  <si>
    <t>2024-04-08</t>
  </si>
  <si>
    <t>2024-04-30</t>
  </si>
  <si>
    <t>2024-05-24</t>
  </si>
  <si>
    <t>2024-05-07</t>
  </si>
  <si>
    <t>2024-05-14</t>
  </si>
  <si>
    <t>2024-05-21</t>
  </si>
  <si>
    <t>2024-05-28</t>
  </si>
  <si>
    <t>2024-05-31</t>
  </si>
  <si>
    <t>2024-06-04</t>
  </si>
  <si>
    <t>2024-06-07</t>
  </si>
  <si>
    <t>2024-06-18</t>
  </si>
  <si>
    <t>2024-06-21</t>
  </si>
  <si>
    <t>2024-06-25</t>
  </si>
  <si>
    <t>2024-06-11</t>
  </si>
  <si>
    <t>2024-07-02</t>
  </si>
  <si>
    <t>2024-07-09</t>
  </si>
  <si>
    <t>2024-07-23</t>
  </si>
  <si>
    <t>2024-07-25</t>
  </si>
  <si>
    <t>2024-07-16</t>
  </si>
  <si>
    <t>2024-07-03</t>
  </si>
  <si>
    <t>2024-07-11</t>
  </si>
  <si>
    <t>2024-08-20</t>
  </si>
  <si>
    <t>2024-08-13</t>
  </si>
  <si>
    <t>2024-08-15</t>
  </si>
  <si>
    <t>2024-08-27</t>
  </si>
  <si>
    <t>2024-07-31</t>
  </si>
  <si>
    <t>2024-08-05</t>
  </si>
  <si>
    <t>2024-09-11</t>
  </si>
  <si>
    <t>2024-09-17</t>
  </si>
  <si>
    <t>2024-09-24</t>
  </si>
  <si>
    <t>2024-09-04</t>
  </si>
  <si>
    <t>2024-10-01</t>
  </si>
  <si>
    <t>2024-10-08</t>
  </si>
  <si>
    <t>2024-10-15</t>
  </si>
  <si>
    <t>2024-10-22</t>
  </si>
  <si>
    <t>2024-10-29</t>
  </si>
  <si>
    <t>2024-10-30</t>
  </si>
  <si>
    <t>2024-11-05</t>
  </si>
  <si>
    <t>2024-11-19</t>
  </si>
  <si>
    <t>2024-11-21</t>
  </si>
  <si>
    <t>2024-11-12</t>
  </si>
  <si>
    <t>2024-11-01</t>
  </si>
  <si>
    <t>2024-11-26</t>
  </si>
  <si>
    <t>2024-11-13</t>
  </si>
  <si>
    <t>2024-12-19</t>
  </si>
  <si>
    <t>2024-12-10</t>
  </si>
  <si>
    <t>2024-12-17</t>
  </si>
  <si>
    <t>2024-12-24</t>
  </si>
  <si>
    <t>უკრაინი</t>
  </si>
  <si>
    <t>EU</t>
  </si>
  <si>
    <t>სხვა</t>
  </si>
  <si>
    <t>ცვლილება 2026 წელში</t>
  </si>
  <si>
    <t>U-1</t>
  </si>
  <si>
    <t>U-1-C1</t>
  </si>
  <si>
    <t>U-1-C2</t>
  </si>
  <si>
    <t>U-1-C3</t>
  </si>
  <si>
    <t>U-1-C4</t>
  </si>
  <si>
    <t>U-1-O1</t>
  </si>
  <si>
    <t>ოფისი</t>
  </si>
  <si>
    <t>U-1-O2</t>
  </si>
  <si>
    <t>U-1-O3</t>
  </si>
  <si>
    <t>U-1-O4</t>
  </si>
  <si>
    <t>U-1-O5</t>
  </si>
  <si>
    <t>U-1-O6</t>
  </si>
  <si>
    <t>U-1-O7</t>
  </si>
  <si>
    <t>U-1-O8</t>
  </si>
  <si>
    <t>U-1-O9</t>
  </si>
  <si>
    <t>U-1-1</t>
  </si>
  <si>
    <t>U-1-2</t>
  </si>
  <si>
    <t>U-1-3</t>
  </si>
  <si>
    <t>U-1-4</t>
  </si>
  <si>
    <t>U-1-5</t>
  </si>
  <si>
    <t>U-1-6</t>
  </si>
  <si>
    <t>U-1-7</t>
  </si>
  <si>
    <t>U-1-8</t>
  </si>
  <si>
    <t>U-1-9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</si>
  <si>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</si>
  <si>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</si>
  <si>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</si>
  <si>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</si>
  <si>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</si>
  <si>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</si>
  <si>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</si>
  <si>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</si>
  <si>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</si>
  <si>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</si>
  <si>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</si>
  <si>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</si>
  <si>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</si>
  <si>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</si>
  <si>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</si>
  <si>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</si>
  <si>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</si>
  <si>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</si>
  <si>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</si>
  <si>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</si>
  <si>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</si>
  <si>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</si>
  <si>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</si>
  <si>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</si>
  <si>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</si>
  <si>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</si>
  <si>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</si>
  <si>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</si>
  <si>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</si>
  <si>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</si>
  <si>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</si>
  <si>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</si>
  <si>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</si>
  <si>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</si>
  <si>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</si>
  <si>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</si>
  <si>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</si>
  <si>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</si>
  <si>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</si>
  <si>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</si>
  <si>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</si>
  <si>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</si>
  <si>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</si>
  <si>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</si>
  <si>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</si>
  <si>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L-12</t>
  </si>
  <si>
    <t>L-12-1</t>
  </si>
  <si>
    <t>L-12-2</t>
  </si>
  <si>
    <t>L-12-3</t>
  </si>
  <si>
    <t>L-12-4</t>
  </si>
  <si>
    <t>L-12-5</t>
  </si>
  <si>
    <t>L-12-6</t>
  </si>
  <si>
    <t>L-12-7</t>
  </si>
  <si>
    <t>L-12-8</t>
  </si>
  <si>
    <t>L-12-9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</si>
  <si>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</si>
  <si>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</si>
  <si>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</si>
  <si>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</si>
  <si>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</si>
  <si>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</si>
  <si>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</si>
  <si>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</si>
  <si>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</si>
  <si>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</si>
  <si>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</si>
  <si>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</si>
  <si>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</si>
  <si>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</si>
  <si>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</si>
  <si>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</si>
  <si>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</si>
  <si>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</si>
  <si>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</si>
  <si>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</si>
  <si>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</si>
  <si>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</si>
  <si>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</si>
  <si>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</si>
  <si>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</si>
  <si>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</si>
  <si>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</si>
  <si>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</si>
  <si>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</si>
  <si>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</si>
  <si>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</si>
  <si>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</si>
  <si>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</si>
  <si>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 xml:space="preserve"> U-6</t>
  </si>
  <si>
    <t xml:space="preserve"> U-6-25</t>
  </si>
  <si>
    <t>გოგა სისაური</t>
  </si>
  <si>
    <t>OP-16</t>
  </si>
  <si>
    <t>მიად ღაიემ</t>
  </si>
  <si>
    <t>არჩილ მანტკავა</t>
  </si>
  <si>
    <t>ანდრეი კოვალ</t>
  </si>
  <si>
    <t>გიორგი გოგიაშვილი</t>
  </si>
  <si>
    <t>ემრე ქაია</t>
  </si>
  <si>
    <t>ალექსეი ზაგუმენნი</t>
  </si>
  <si>
    <t>OP-13</t>
  </si>
  <si>
    <t>OP-24</t>
  </si>
  <si>
    <t>მერაბ ჩიჩუა</t>
  </si>
  <si>
    <t>ვერიკო დევიძე</t>
  </si>
  <si>
    <t>ნანა შავთვალაძე</t>
  </si>
  <si>
    <t>ქეთი ღელეყვა</t>
  </si>
  <si>
    <t>ირაიდა პერმინოვა</t>
  </si>
  <si>
    <t>ლერი გამრეკლიძე</t>
  </si>
  <si>
    <t>ლუკა ჩემია</t>
  </si>
  <si>
    <t>ლუკა ზეიკიძე</t>
  </si>
  <si>
    <t>მარიამი კვერნაძე, თევდორე მაყაშვილი</t>
  </si>
  <si>
    <t>ნინა ოსტაპენკო</t>
  </si>
  <si>
    <t xml:space="preserve"> U-6-32</t>
  </si>
  <si>
    <t>გვანცა დადიანი</t>
  </si>
  <si>
    <t>ნიკა ქამუშაძე</t>
  </si>
  <si>
    <t>ბელა მაკაროვი</t>
  </si>
  <si>
    <t>სულეიმან მუთოშვილი</t>
  </si>
  <si>
    <t>მარიამ მამადაშვილი</t>
  </si>
  <si>
    <t>არჩილ ბოხუა</t>
  </si>
  <si>
    <t xml:space="preserve"> U-16</t>
  </si>
  <si>
    <t xml:space="preserve"> U-16-40</t>
  </si>
  <si>
    <t>საბა კიკნაძე</t>
  </si>
  <si>
    <t>ეთერი გურასპაშვილი</t>
  </si>
  <si>
    <t xml:space="preserve"> U-16-110</t>
  </si>
  <si>
    <t xml:space="preserve">რუსუდან ჭელიძე </t>
  </si>
  <si>
    <t>ანეტა სკუმალოვა</t>
  </si>
  <si>
    <t>S19</t>
  </si>
  <si>
    <t>შპს იქსნეტ</t>
  </si>
  <si>
    <t>Leads (form)</t>
  </si>
  <si>
    <t>2024-11-15</t>
  </si>
  <si>
    <t>2024-09-25</t>
  </si>
  <si>
    <t>2024-09-20</t>
  </si>
  <si>
    <t>2024-09-09</t>
  </si>
  <si>
    <t>2024-08-31</t>
  </si>
  <si>
    <t>2024-08-16</t>
  </si>
  <si>
    <t>2024-07-19</t>
  </si>
  <si>
    <t>2024-06-26</t>
  </si>
  <si>
    <t>2024-06-13</t>
  </si>
  <si>
    <t>2024-05-08</t>
  </si>
  <si>
    <t>2024-02-14</t>
  </si>
  <si>
    <t>2024-02-08</t>
  </si>
  <si>
    <t>Facebook likes</t>
  </si>
  <si>
    <t>2024-11-08</t>
  </si>
  <si>
    <t>2024-08-29</t>
  </si>
  <si>
    <t>2024-08-01</t>
  </si>
  <si>
    <t>2024-08-08</t>
  </si>
  <si>
    <t>2024-05-15</t>
  </si>
  <si>
    <t>2024-03-01</t>
  </si>
  <si>
    <t>2024-02-13</t>
  </si>
  <si>
    <t>2024-01-24</t>
  </si>
  <si>
    <t>2026-02-06</t>
  </si>
  <si>
    <t>2026-02-10</t>
  </si>
  <si>
    <t>2026-02-03</t>
  </si>
  <si>
    <t>2026-02-18</t>
  </si>
  <si>
    <t>2026-02-17</t>
  </si>
  <si>
    <t>2026-02-20</t>
  </si>
  <si>
    <t>2026-02-04</t>
  </si>
  <si>
    <t>2026-02-24</t>
  </si>
  <si>
    <t>2026-02-12</t>
  </si>
  <si>
    <t>2026-02-19</t>
  </si>
  <si>
    <t>View Content</t>
  </si>
  <si>
    <t>Page View</t>
  </si>
  <si>
    <t>POS - GOOGLE*ADS1327450149, 170.04 USD, Feb  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</si>
  <si>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Feb 11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</si>
  <si>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Feb 22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</si>
  <si>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 *Instagram, 83.59 GEL, Feb 25 2026 12:00AM, კონვერტაცია, საყიდლები, MCC: 5818, VISA, 431572******7650;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</si>
  <si>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Jan 30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</si>
  <si>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49.27 USD, Feb  1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</si>
  <si>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Feb 10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</si>
  <si>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Feb 21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</si>
  <si>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banki</t>
  </si>
  <si>
    <t>გაყიდვების მაჩვენებლები გაყიდვის ტიპის მიხედვით</t>
  </si>
  <si>
    <t>TBC</t>
  </si>
  <si>
    <t>BOG</t>
  </si>
  <si>
    <t>შპს ექსო ინვესტ 1</t>
  </si>
  <si>
    <t>L-8-S21</t>
  </si>
  <si>
    <t>ლია მარგველაშვილი</t>
  </si>
  <si>
    <t>J-8-C2</t>
  </si>
  <si>
    <t>J-8-C3</t>
  </si>
  <si>
    <t>შპს გრიდ კონსტაქშენ</t>
  </si>
  <si>
    <t>TBS</t>
  </si>
  <si>
    <t>ანნა ოსტაპენკო</t>
  </si>
  <si>
    <t>გივი მურვანიძე</t>
  </si>
  <si>
    <t>აიგუნ ისლამოვა</t>
  </si>
  <si>
    <t>Liberty</t>
  </si>
  <si>
    <t>Credo</t>
  </si>
  <si>
    <t>15--12</t>
  </si>
  <si>
    <t>ნინო ნიკოლაშვილი</t>
  </si>
  <si>
    <t>საბა ნანავა</t>
  </si>
  <si>
    <t>ნინო გუდაძე</t>
  </si>
  <si>
    <t>ცისანა კუძიევა</t>
  </si>
  <si>
    <t>მარკ ცოი</t>
  </si>
  <si>
    <t>მაკა მურვანიძე</t>
  </si>
  <si>
    <t>ნათია გაგუა</t>
  </si>
  <si>
    <t>მაია გურგენიძე</t>
  </si>
  <si>
    <t>ნიკოლოზ მინდიაშვილი ირაკლი მამარდაშვილი</t>
  </si>
  <si>
    <t>ანა გიორგაძე ირაკლი მამარდაშვილი</t>
  </si>
  <si>
    <t>კსენია ზაგუმენნოვა</t>
  </si>
  <si>
    <t>სერგეი ვინოგრადოვ</t>
  </si>
  <si>
    <t>გიორგი ტორონჯაძე</t>
  </si>
  <si>
    <t>თენგიზ სანაძე</t>
  </si>
  <si>
    <t>თამარ კახიანი</t>
  </si>
  <si>
    <t>კობა კობერიძე</t>
  </si>
  <si>
    <t>ნუცა წერეთელი</t>
  </si>
  <si>
    <t>ანჟელა გაბუნია</t>
  </si>
  <si>
    <t>მარია ფედოროვა</t>
  </si>
  <si>
    <t>L-6-C3</t>
  </si>
  <si>
    <t>L-6-C4</t>
  </si>
  <si>
    <t>ღია ავტოსადგომი - ქაშანაური</t>
  </si>
  <si>
    <t>კომერციული - ქაშანაური</t>
  </si>
  <si>
    <t>2026-03-17</t>
  </si>
  <si>
    <t>2026-03-10</t>
  </si>
  <si>
    <t>2026-03-19</t>
  </si>
  <si>
    <t>2026-03-18</t>
  </si>
  <si>
    <t>2026-03-24</t>
  </si>
  <si>
    <t>2026-03-31</t>
  </si>
  <si>
    <t>2026-03-02 12:28:43</t>
  </si>
  <si>
    <t>2026-03-02 12:40:04</t>
  </si>
  <si>
    <t>2026-03-02 14:21:30</t>
  </si>
  <si>
    <t>2026-03-02 11:01:57</t>
  </si>
  <si>
    <t>2026-03-02 14:22:24</t>
  </si>
  <si>
    <t>2026-03-02 14:39:45</t>
  </si>
  <si>
    <t>2026-03-02 14:46:54</t>
  </si>
  <si>
    <t>2026-03-02 18:18:02</t>
  </si>
  <si>
    <t>2026-03-03 14:34:43</t>
  </si>
  <si>
    <t>2026-03-03 15:22:07</t>
  </si>
  <si>
    <t>2026-03-03 16:52:20</t>
  </si>
  <si>
    <t>2026-03-03 16:57:05</t>
  </si>
  <si>
    <t>2026-03-03 12:27:03</t>
  </si>
  <si>
    <t>2026-03-03 16:11:32</t>
  </si>
  <si>
    <t>2026-03-03 16:34:13</t>
  </si>
  <si>
    <t>2026-03-04 12:08:10</t>
  </si>
  <si>
    <t>2026-03-04 13:30:49</t>
  </si>
  <si>
    <t>2026-03-04 14:10:06</t>
  </si>
  <si>
    <t>2026-03-04 10:22:16</t>
  </si>
  <si>
    <t>2026-03-04 13:37:25</t>
  </si>
  <si>
    <t>2026-03-04 16:11:52</t>
  </si>
  <si>
    <t>2026-03-04 17:48:02</t>
  </si>
  <si>
    <t>2026-03-05 13:07:20</t>
  </si>
  <si>
    <t>2026-03-05 13:42:59</t>
  </si>
  <si>
    <t>2026-03-05 16:04:14</t>
  </si>
  <si>
    <t>2026-03-04 16:46:29</t>
  </si>
  <si>
    <t>2026-03-05 10:38:17</t>
  </si>
  <si>
    <t>2026-03-05 10:43:00</t>
  </si>
  <si>
    <t>2026-03-05 11:56:55</t>
  </si>
  <si>
    <t>2026-03-05 17:52:22</t>
  </si>
  <si>
    <t>2026-03-06 12:58:36</t>
  </si>
  <si>
    <t>2026-03-06 14:39:27</t>
  </si>
  <si>
    <t>2026-03-06 13:25:13</t>
  </si>
  <si>
    <t>2026-03-06 17:34:27</t>
  </si>
  <si>
    <t>2026-03-07 16:07:17</t>
  </si>
  <si>
    <t>2026-03-09 10:49:51</t>
  </si>
  <si>
    <t>2026-03-09 12:39:39</t>
  </si>
  <si>
    <t>2026-03-09 14:03:32</t>
  </si>
  <si>
    <t>2026-03-09 14:06:34</t>
  </si>
  <si>
    <t>2026-03-09 14:10:13</t>
  </si>
  <si>
    <t>2026-03-09 14:13:56</t>
  </si>
  <si>
    <t>2026-03-09 15:54:25</t>
  </si>
  <si>
    <t>2026-03-09 18:29:21</t>
  </si>
  <si>
    <t>2026-03-09 12:22:56</t>
  </si>
  <si>
    <t>2026-03-09 12:39:37</t>
  </si>
  <si>
    <t>2026-03-09 13:59:26</t>
  </si>
  <si>
    <t>2026-03-09 15:09:34</t>
  </si>
  <si>
    <t>2026-03-09 16:57:09</t>
  </si>
  <si>
    <t>2026-03-09 17:28:30</t>
  </si>
  <si>
    <t>2026-03-10 11:27:03</t>
  </si>
  <si>
    <t>2026-03-10 11:53:54</t>
  </si>
  <si>
    <t>2026-03-10 12:30:13</t>
  </si>
  <si>
    <t>2026-03-10 12:30:04</t>
  </si>
  <si>
    <t>2026-03-10 12:33:24</t>
  </si>
  <si>
    <t>2026-03-10 15:34:00</t>
  </si>
  <si>
    <t>2026-03-10 16:12:12</t>
  </si>
  <si>
    <t>2026-03-10 18:27:11</t>
  </si>
  <si>
    <t>2026-03-10 15:50:10</t>
  </si>
  <si>
    <t>2026-03-10 17:39:42</t>
  </si>
  <si>
    <t>2026-03-11 11:01:10</t>
  </si>
  <si>
    <t>2026-03-11 11:09:53</t>
  </si>
  <si>
    <t>2026-03-11 11:35:40</t>
  </si>
  <si>
    <t>2026-03-10 14:44:45</t>
  </si>
  <si>
    <t>2026-03-10 17:53:29</t>
  </si>
  <si>
    <t>2026-03-10 16:44:01</t>
  </si>
  <si>
    <t>2026-03-11 12:28:21</t>
  </si>
  <si>
    <t>2026-03-11 12:53:01</t>
  </si>
  <si>
    <t>2026-03-11 11:47:41</t>
  </si>
  <si>
    <t>2026-03-11 11:58:04</t>
  </si>
  <si>
    <t>2026-03-11 12:50:59</t>
  </si>
  <si>
    <t>2026-03-11 16:49:15</t>
  </si>
  <si>
    <t>2026-03-11 15:40:58</t>
  </si>
  <si>
    <t>2026-03-11 17:47:07</t>
  </si>
  <si>
    <t>2026-03-11 18:08:45</t>
  </si>
  <si>
    <t>2026-03-12 11:12:50</t>
  </si>
  <si>
    <t>2026-03-12 13:21:01</t>
  </si>
  <si>
    <t>2026-03-12 14:47:49</t>
  </si>
  <si>
    <t>2026-03-12 11:30:51</t>
  </si>
  <si>
    <t>2026-03-12 14:13:30</t>
  </si>
  <si>
    <t>2026-03-12 14:27:29</t>
  </si>
  <si>
    <t>2026-03-12 13:34:52</t>
  </si>
  <si>
    <t>2026-03-12 14:27:04</t>
  </si>
  <si>
    <t>2026-03-12 14:26:57</t>
  </si>
  <si>
    <t>2026-03-12 14:55:14</t>
  </si>
  <si>
    <t>2026-03-12 17:29:44</t>
  </si>
  <si>
    <t>2026-03-13 11:14:18</t>
  </si>
  <si>
    <t>2026-03-13 11:10:24</t>
  </si>
  <si>
    <t>2026-03-13 11:17:02</t>
  </si>
  <si>
    <t>2026-03-13 13:24:03</t>
  </si>
  <si>
    <t>2026-03-13 13:48:34</t>
  </si>
  <si>
    <t>2026-03-13 13:24:28</t>
  </si>
  <si>
    <t>2026-03-13 15:09:33</t>
  </si>
  <si>
    <t>2026-03-13 14:11:23</t>
  </si>
  <si>
    <t>2026-03-13 15:36:51</t>
  </si>
  <si>
    <t>2026-03-13 14:58:17</t>
  </si>
  <si>
    <t>2026-03-13 17:49:59</t>
  </si>
  <si>
    <t>2026-03-13 18:29:39</t>
  </si>
  <si>
    <t>2026-03-13 18:35:15</t>
  </si>
  <si>
    <t>2026-03-16 10:48:54</t>
  </si>
  <si>
    <t>2026-03-16 13:14:39</t>
  </si>
  <si>
    <t>2026-03-16 13:27:24</t>
  </si>
  <si>
    <t>2026-03-16 14:14:21</t>
  </si>
  <si>
    <t>2026-03-14 11:11:36</t>
  </si>
  <si>
    <t>2026-03-14 12:31:02</t>
  </si>
  <si>
    <t>2026-03-14 16:09:05</t>
  </si>
  <si>
    <t>2026-03-16 10:47:15</t>
  </si>
  <si>
    <t>2026-03-16 11:06:29</t>
  </si>
  <si>
    <t>2026-03-16 11:19:16</t>
  </si>
  <si>
    <t>2026-03-16 11:50:40</t>
  </si>
  <si>
    <t>2026-03-16 11:56:45</t>
  </si>
  <si>
    <t>2026-03-16 12:30:14</t>
  </si>
  <si>
    <t>2026-03-16 13:18:44</t>
  </si>
  <si>
    <t>2026-03-16 17:12:05</t>
  </si>
  <si>
    <t>2026-03-16 17:13:25</t>
  </si>
  <si>
    <t>2026-03-16 18:24:36</t>
  </si>
  <si>
    <t>2026-03-17 11:45:37</t>
  </si>
  <si>
    <t>2026-03-17 12:04:03</t>
  </si>
  <si>
    <t>2026-03-17 15:19:24</t>
  </si>
  <si>
    <t>2026-03-17 16:10:01</t>
  </si>
  <si>
    <t>2026-03-17 12:44:49</t>
  </si>
  <si>
    <t>2026-03-17 16:25:10</t>
  </si>
  <si>
    <t>2026-03-17 12:47:40</t>
  </si>
  <si>
    <t>2026-03-17 15:11:25</t>
  </si>
  <si>
    <t>2026-03-17 16:35:34</t>
  </si>
  <si>
    <t>2026-03-17 17:41:47</t>
  </si>
  <si>
    <t>2026-03-17 18:27:05</t>
  </si>
  <si>
    <t>2026-03-17 18:28:16</t>
  </si>
  <si>
    <t>2026-03-18 10:32:30</t>
  </si>
  <si>
    <t>2026-03-18 10:54:51</t>
  </si>
  <si>
    <t>2026-03-18 12:13:33</t>
  </si>
  <si>
    <t>2026-03-18 16:06:41</t>
  </si>
  <si>
    <t>2026-03-18 16:09:40</t>
  </si>
  <si>
    <t>2026-03-18 18:48:45</t>
  </si>
  <si>
    <t>2026-03-18 10:49:41</t>
  </si>
  <si>
    <t>2026-03-18 10:53:24</t>
  </si>
  <si>
    <t>2026-03-18 15:05:18</t>
  </si>
  <si>
    <t>2026-03-18 16:10:18</t>
  </si>
  <si>
    <t>2026-03-18 18:28:49</t>
  </si>
  <si>
    <t>2026-03-18 12:48:53</t>
  </si>
  <si>
    <t>2026-03-18 12:42:36</t>
  </si>
  <si>
    <t>2026-03-18 14:04:37</t>
  </si>
  <si>
    <t>2026-03-19 11:06:01</t>
  </si>
  <si>
    <t>2026-03-19 11:16:08</t>
  </si>
  <si>
    <t>2026-03-19 15:27:23</t>
  </si>
  <si>
    <t>2026-03-19 16:50:05</t>
  </si>
  <si>
    <t>2026-03-19 13:12:02</t>
  </si>
  <si>
    <t>2026-03-19 13:41:36</t>
  </si>
  <si>
    <t>2026-03-19 15:24:14</t>
  </si>
  <si>
    <t>2026-03-19 16:43:39</t>
  </si>
  <si>
    <t>2026-03-20 13:01:45</t>
  </si>
  <si>
    <t>2026-03-20 14:08:09</t>
  </si>
  <si>
    <t>2026-03-20 14:37:24</t>
  </si>
  <si>
    <t>2026-03-20 18:32:24</t>
  </si>
  <si>
    <t>2026-03-20 12:20:41</t>
  </si>
  <si>
    <t>2026-03-20 13:53:18</t>
  </si>
  <si>
    <t>2026-03-20 13:54:58</t>
  </si>
  <si>
    <t>2026-03-20 14:01:19</t>
  </si>
  <si>
    <t>2026-03-20 15:25:58</t>
  </si>
  <si>
    <t>2026-03-20 16:12:59</t>
  </si>
  <si>
    <t>2026-03-20 16:13:42</t>
  </si>
  <si>
    <t>2026-03-20 15:27:18</t>
  </si>
  <si>
    <t>2026-03-20 18:00:57</t>
  </si>
  <si>
    <t>2026-03-20 18:44:07</t>
  </si>
  <si>
    <t>2026-03-21 11:04:24</t>
  </si>
  <si>
    <t>2026-03-23 10:51:41</t>
  </si>
  <si>
    <t>2026-03-23 10:55:47</t>
  </si>
  <si>
    <t>2026-03-23 11:00:00</t>
  </si>
  <si>
    <t>2026-03-23 11:12:23</t>
  </si>
  <si>
    <t>2026-03-23 11:56:30</t>
  </si>
  <si>
    <t>2026-03-23 12:11:17</t>
  </si>
  <si>
    <t>2026-03-23 12:19:58</t>
  </si>
  <si>
    <t>2026-03-23 14:31:26</t>
  </si>
  <si>
    <t>2026-03-23 16:26:41</t>
  </si>
  <si>
    <t>2026-03-23 15:47:12</t>
  </si>
  <si>
    <t>2026-03-23 17:31:33</t>
  </si>
  <si>
    <t>2026-03-23 17:34:03</t>
  </si>
  <si>
    <t>2026-03-24 10:15:50</t>
  </si>
  <si>
    <t>2026-03-24 12:36:53</t>
  </si>
  <si>
    <t>2026-03-24 11:35:54</t>
  </si>
  <si>
    <t>2026-03-24 11:40:00</t>
  </si>
  <si>
    <t>2026-03-24 11:47:16</t>
  </si>
  <si>
    <t>2026-03-24 13:07:49</t>
  </si>
  <si>
    <t>2026-03-24 17:35:58</t>
  </si>
  <si>
    <t>2026-03-24 14:34:56</t>
  </si>
  <si>
    <t>2026-03-24 16:32:31</t>
  </si>
  <si>
    <t>2026-03-24 17:07:25</t>
  </si>
  <si>
    <t>2026-03-25 11:50:55</t>
  </si>
  <si>
    <t>2026-03-25 13:43:13</t>
  </si>
  <si>
    <t>2026-03-25 14:14:39</t>
  </si>
  <si>
    <t>2026-03-25 16:14:16</t>
  </si>
  <si>
    <t>2026-03-25 11:26:17</t>
  </si>
  <si>
    <t>2026-03-25 13:44:47</t>
  </si>
  <si>
    <t>2026-03-25 14:35:45</t>
  </si>
  <si>
    <t>2026-03-25 17:34:53</t>
  </si>
  <si>
    <t>2026-03-25 17:40:45</t>
  </si>
  <si>
    <t>2026-03-25 14:40:58</t>
  </si>
  <si>
    <t>2026-03-25 14:32:49</t>
  </si>
  <si>
    <t>2026-03-25 14:34:03</t>
  </si>
  <si>
    <t>2026-03-25 17:58:45</t>
  </si>
  <si>
    <t>2026-03-26 10:34:13</t>
  </si>
  <si>
    <t>2026-03-26 10:53:09</t>
  </si>
  <si>
    <t>2026-03-26 15:17:46</t>
  </si>
  <si>
    <t>2026-03-26 18:49:38</t>
  </si>
  <si>
    <t>2026-03-26 18:56:20</t>
  </si>
  <si>
    <t>2026-03-26 13:16:40</t>
  </si>
  <si>
    <t>2026-03-26 16:00:39</t>
  </si>
  <si>
    <t>2026-03-26 12:24:58</t>
  </si>
  <si>
    <t>2026-03-26 12:39:08</t>
  </si>
  <si>
    <t>2026-03-26 13:00:23</t>
  </si>
  <si>
    <t>2026-03-26 15:19:54</t>
  </si>
  <si>
    <t>2026-03-26 16:30:39</t>
  </si>
  <si>
    <t>2026-03-26 17:12:47</t>
  </si>
  <si>
    <t>2026-03-26 12:28:42</t>
  </si>
  <si>
    <t>2026-03-26 12:45:23</t>
  </si>
  <si>
    <t>2026-03-26 13:11:07</t>
  </si>
  <si>
    <t>2026-03-26 17:54:29</t>
  </si>
  <si>
    <t>2026-03-26 17:55:19</t>
  </si>
  <si>
    <t>2026-03-27 10:34:15</t>
  </si>
  <si>
    <t>2026-03-27 12:49:18</t>
  </si>
  <si>
    <t>2026-03-27 11:05:35</t>
  </si>
  <si>
    <t>2026-03-27 13:52:55</t>
  </si>
  <si>
    <t>2026-03-27 17:41:33</t>
  </si>
  <si>
    <t>2026-03-28 12:17:52</t>
  </si>
  <si>
    <t>2026-03-28 13:26:14</t>
  </si>
  <si>
    <t>2026-03-28 14:34:33</t>
  </si>
  <si>
    <t>2026-03-28 15:09:47</t>
  </si>
  <si>
    <t>2026-03-28 15:32:19</t>
  </si>
  <si>
    <t>2026-03-28 16:51:55</t>
  </si>
  <si>
    <t>2026-03-28 14:23:38</t>
  </si>
  <si>
    <t>2026-03-30 10:32:41</t>
  </si>
  <si>
    <t>2026-03-30 12:20:53</t>
  </si>
  <si>
    <t>2026-03-30 15:22:00</t>
  </si>
  <si>
    <t>2026-03-30 17:54:36</t>
  </si>
  <si>
    <t>2026-03-30 18:03:28</t>
  </si>
  <si>
    <t>2026-03-30 18:13:04</t>
  </si>
  <si>
    <t>2026-03-30 10:39:57</t>
  </si>
  <si>
    <t>2026-03-30 12:24:11</t>
  </si>
  <si>
    <t>2026-03-30 12:58:31</t>
  </si>
  <si>
    <t>2026-03-30 13:12:16</t>
  </si>
  <si>
    <t>2026-03-30 14:21:07</t>
  </si>
  <si>
    <t>2026-03-30 14:22:25</t>
  </si>
  <si>
    <t>2026-03-30 14:48:35</t>
  </si>
  <si>
    <t>2026-03-30 15:37:01</t>
  </si>
  <si>
    <t>2026-03-30 15:42:08</t>
  </si>
  <si>
    <t>2026-03-31 10:39:30</t>
  </si>
  <si>
    <t>2026-03-31 11:01:32</t>
  </si>
  <si>
    <t>2026-03-31 11:27:02</t>
  </si>
  <si>
    <t>2026-03-31 11:34:05</t>
  </si>
  <si>
    <t>2026-03-31 11:03:39</t>
  </si>
  <si>
    <t>2026-03-31 12:53:14</t>
  </si>
  <si>
    <t>2026-03-31 13:37:26</t>
  </si>
  <si>
    <t>2026-03-31 11:08:39</t>
  </si>
  <si>
    <t>2026-03-31 11:10:47</t>
  </si>
  <si>
    <t>2026-03-31 13:48:32</t>
  </si>
  <si>
    <t>2026-03-31 15:31:23</t>
  </si>
  <si>
    <t>2026-03-31 15:20:14</t>
  </si>
  <si>
    <t>2026-03-31 15:49:07</t>
  </si>
  <si>
    <t>2026-03-31 18:49:35</t>
  </si>
  <si>
    <t>POS - GOOGLE *Instagram, 83.59 GEL, Mar 25 2026 12:00AM, კონვერტაცია, საყიდლები, MCC: 5818, VISA, 431572******7650;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</si>
  <si>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243.47 USD, Mar  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</si>
  <si>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Mar 11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</si>
  <si>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Mar 22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</si>
  <si>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351.68 USD, Mar  1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</si>
  <si>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Mar 11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</si>
  <si>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Mar 22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</si>
  <si>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U-2</t>
  </si>
  <si>
    <t>U-2-C1</t>
  </si>
  <si>
    <t>U-2-C2</t>
  </si>
  <si>
    <t>U-2-C3</t>
  </si>
  <si>
    <t>U-2-O1</t>
  </si>
  <si>
    <t>U-2-O2</t>
  </si>
  <si>
    <t>U-2-O3</t>
  </si>
  <si>
    <t>U-2-O4</t>
  </si>
  <si>
    <t>U-2-O5</t>
  </si>
  <si>
    <t>U-2-O6</t>
  </si>
  <si>
    <t>U-2-O7</t>
  </si>
  <si>
    <t>U-2-O8</t>
  </si>
  <si>
    <t>U-2-1</t>
  </si>
  <si>
    <t>U-2-2</t>
  </si>
  <si>
    <t>U-2-3</t>
  </si>
  <si>
    <t>U-2-4</t>
  </si>
  <si>
    <t>U-2-5</t>
  </si>
  <si>
    <t>U-2-6</t>
  </si>
  <si>
    <t>U-2-7</t>
  </si>
  <si>
    <t>U-2-8</t>
  </si>
  <si>
    <t>U-2-9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</si>
  <si>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</si>
  <si>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</si>
  <si>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</si>
  <si>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</si>
  <si>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</si>
  <si>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</si>
  <si>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</si>
  <si>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</si>
  <si>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</si>
  <si>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</si>
  <si>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</si>
  <si>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</si>
  <si>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</si>
  <si>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</si>
  <si>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</si>
  <si>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</si>
  <si>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</si>
  <si>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</si>
  <si>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</si>
  <si>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</si>
  <si>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</si>
  <si>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</si>
  <si>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</si>
  <si>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</si>
  <si>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</si>
  <si>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</si>
  <si>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</si>
  <si>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</si>
  <si>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</si>
  <si>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</si>
  <si>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</si>
  <si>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</si>
  <si>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</si>
  <si>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</si>
  <si>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</si>
  <si>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</si>
  <si>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</si>
  <si>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</si>
  <si>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</si>
  <si>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 xml:space="preserve">ირაკლი ჩხეტიანი </t>
  </si>
  <si>
    <t>ელენა ზაკალიუკინა</t>
  </si>
  <si>
    <t>ვიქტორიია ელიბოშვილი</t>
  </si>
  <si>
    <t>თინათინ ყიფიანი</t>
  </si>
  <si>
    <t>კონსტანტინ სტრიხა</t>
  </si>
  <si>
    <t>ლევან აზარიაშვილი</t>
  </si>
  <si>
    <t>შპს კორდექსი</t>
  </si>
  <si>
    <t>გიგა შუბლაძე</t>
  </si>
  <si>
    <t>ვლადისლავ ნაუმოვ</t>
  </si>
  <si>
    <t>ალექსანდრე პავლიაშვილი, ზვიად გოგიჯანაშვილი</t>
  </si>
  <si>
    <t>ნათია ბეჟიაშვილი</t>
  </si>
  <si>
    <t>ელენე შათირიშვილი</t>
  </si>
  <si>
    <t>სალომე კურტანიძე</t>
  </si>
  <si>
    <t>ნიგიარ აბიშოვა</t>
  </si>
  <si>
    <t>იურიი კუპჩინსკიი</t>
  </si>
  <si>
    <t>ნიკოლოზ ელიზბარაშვილი</t>
  </si>
  <si>
    <t>ციალა მისაბიშვილი</t>
  </si>
  <si>
    <t>ეკატერინა შარია</t>
  </si>
  <si>
    <t xml:space="preserve"> U-2</t>
  </si>
  <si>
    <t>OP4</t>
  </si>
  <si>
    <t>OP3</t>
  </si>
  <si>
    <t>გელა შველიძე</t>
  </si>
  <si>
    <t>გრიგოლ გრიგორიანი</t>
  </si>
  <si>
    <t>L-8-S1</t>
  </si>
  <si>
    <t>L-8-S2</t>
  </si>
  <si>
    <t>L-8-S3</t>
  </si>
  <si>
    <t>L-8-S4</t>
  </si>
  <si>
    <t>L-8-S6</t>
  </si>
  <si>
    <t>L-8-S8</t>
  </si>
  <si>
    <t>L-8-S9</t>
  </si>
  <si>
    <t>L-8-S10</t>
  </si>
  <si>
    <t>L-8-S11</t>
  </si>
  <si>
    <t>L-8-S12</t>
  </si>
  <si>
    <t>L-8-S13</t>
  </si>
  <si>
    <t>L-8-S14</t>
  </si>
  <si>
    <t>L-8-S15</t>
  </si>
  <si>
    <t>L-8-S17</t>
  </si>
  <si>
    <t>L-8-S18</t>
  </si>
  <si>
    <t>L-8-S19</t>
  </si>
  <si>
    <t>L-8-S20</t>
  </si>
  <si>
    <t>L-8-S22</t>
  </si>
  <si>
    <t>L-8-S23</t>
  </si>
  <si>
    <t>L-8-S24</t>
  </si>
  <si>
    <t>L-8-S25</t>
  </si>
  <si>
    <t>L-8-S26</t>
  </si>
  <si>
    <t>L-8-S27</t>
  </si>
  <si>
    <t>L-8-S28</t>
  </si>
  <si>
    <t>L-8-S29</t>
  </si>
  <si>
    <t>L-8-S30</t>
  </si>
  <si>
    <t>L-8-S31</t>
  </si>
  <si>
    <t>L-8-S32</t>
  </si>
  <si>
    <t>2026-04-01 13:13:50</t>
  </si>
  <si>
    <t>2026-04-01 14:24:01</t>
  </si>
  <si>
    <t>2026-04-01 15:16:38</t>
  </si>
  <si>
    <t>2026-04-01 18:16:38</t>
  </si>
  <si>
    <t>2026-04-02 11:31:18</t>
  </si>
  <si>
    <t>2026-04-02 15:56:23</t>
  </si>
  <si>
    <t>2026-04-02 16:06:36</t>
  </si>
  <si>
    <t>2026-04-02 18:51:47</t>
  </si>
  <si>
    <t>2026-04-02 10:00:55</t>
  </si>
  <si>
    <t>2026-04-02 10:08:01</t>
  </si>
  <si>
    <t>2026-04-03 12:02:11</t>
  </si>
  <si>
    <t>2026-04-03 12:10:31</t>
  </si>
  <si>
    <t>2026-04-03 13:26:08</t>
  </si>
  <si>
    <t>2026-04-03 14:47:11</t>
  </si>
  <si>
    <t>2026-04-03 18:31:30</t>
  </si>
  <si>
    <t>2026-04-03 18:37:20</t>
  </si>
  <si>
    <t>2026-04-03 16:04:38</t>
  </si>
  <si>
    <t>2026-04-04 15:00:45</t>
  </si>
  <si>
    <t>2026-04-04 15:30:48</t>
  </si>
  <si>
    <t>2026-04-06 11:32:53</t>
  </si>
  <si>
    <t>2026-04-06 11:47:04</t>
  </si>
  <si>
    <t>2026-04-06 11:52:20</t>
  </si>
  <si>
    <t>2026-04-06 11:53:40</t>
  </si>
  <si>
    <t>2026-04-06 12:34:45</t>
  </si>
  <si>
    <t>2026-04-06 13:29:13</t>
  </si>
  <si>
    <t>2026-04-06 13:37:39</t>
  </si>
  <si>
    <t>2026-04-06 18:52:37</t>
  </si>
  <si>
    <t>2026-04-06 11:34:25</t>
  </si>
  <si>
    <t>2026-04-06 11:42:55</t>
  </si>
  <si>
    <t>2026-04-06 15:12:14</t>
  </si>
  <si>
    <t>2026-04-06 15:52:48</t>
  </si>
  <si>
    <t>2026-04-06 16:22:37</t>
  </si>
  <si>
    <t>2026-04-06 12:41:38</t>
  </si>
  <si>
    <t>2026-04-06 12:43:18</t>
  </si>
  <si>
    <t>2026-04-06 13:27:09</t>
  </si>
  <si>
    <t>2026-04-06 13:40:11</t>
  </si>
  <si>
    <t>2026-04-06 15:42:49</t>
  </si>
  <si>
    <t>2026-04-06 17:10:28</t>
  </si>
  <si>
    <t>2026-04-06 18:01:14</t>
  </si>
  <si>
    <t>2026-04-07 16:29:46</t>
  </si>
  <si>
    <t>2026-04-07 10:53:45</t>
  </si>
  <si>
    <t>2026-04-07 12:15:44</t>
  </si>
  <si>
    <t>2026-04-07 12:21:36</t>
  </si>
  <si>
    <t>2026-04-07 14:15:37</t>
  </si>
  <si>
    <t>2026-04-07 18:05:05</t>
  </si>
  <si>
    <t>2026-04-07 18:12:51</t>
  </si>
  <si>
    <t>2026-04-07 12:02:27</t>
  </si>
  <si>
    <t>2026-04-07 12:52:01</t>
  </si>
  <si>
    <t>2026-04-07 14:10:29</t>
  </si>
  <si>
    <t>2026-04-08 10:36:57</t>
  </si>
  <si>
    <t>2026-04-08 10:48:40</t>
  </si>
  <si>
    <t>2026-04-08 11:14:49</t>
  </si>
  <si>
    <t>2026-04-08 11:23:19</t>
  </si>
  <si>
    <t>2026-04-08 12:59:16</t>
  </si>
  <si>
    <t>2026-04-08 17:57:47</t>
  </si>
  <si>
    <t>2026-04-08 11:11:38</t>
  </si>
  <si>
    <t>2026-04-08 12:00:29</t>
  </si>
  <si>
    <t>2026-04-08 13:21:59</t>
  </si>
  <si>
    <t>2026-04-08 14:09:04</t>
  </si>
  <si>
    <t>2026-04-08 14:20:34</t>
  </si>
  <si>
    <t>2026-04-08 16:07:26</t>
  </si>
  <si>
    <t>2026-04-08 14:59:40</t>
  </si>
  <si>
    <t>2026-04-09 11:44:16</t>
  </si>
  <si>
    <t>2026-04-14 10:53:42</t>
  </si>
  <si>
    <t>2026-04-14 17:19:16</t>
  </si>
  <si>
    <t>2026-04-14 17:36:16</t>
  </si>
  <si>
    <t>2026-04-14 11:09:12</t>
  </si>
  <si>
    <t>2026-04-14 17:10:15</t>
  </si>
  <si>
    <t>2026-04-14 18:42:26</t>
  </si>
  <si>
    <t>2026-04-15 10:57:23</t>
  </si>
  <si>
    <t>2026-04-14 11:26:38</t>
  </si>
  <si>
    <t>2026-04-14 11:34:56</t>
  </si>
  <si>
    <t>2026-04-14 11:36:36</t>
  </si>
  <si>
    <t>2026-04-14 11:39:15</t>
  </si>
  <si>
    <t>2026-04-14 14:54:46</t>
  </si>
  <si>
    <t>2026-04-14 14:20:54</t>
  </si>
  <si>
    <t>2026-04-14 16:36:25</t>
  </si>
  <si>
    <t>2026-04-15 12:09:19</t>
  </si>
  <si>
    <t>2026-04-14 18:30:23</t>
  </si>
  <si>
    <t>2026-04-15 11:45:43</t>
  </si>
  <si>
    <t>2026-04-15 12:48:40</t>
  </si>
  <si>
    <t>2026-04-15 12:55:25</t>
  </si>
  <si>
    <t>2026-04-15 12:59:56</t>
  </si>
  <si>
    <t>2026-04-15 14:12:02</t>
  </si>
  <si>
    <t>2026-04-15 14:19:49</t>
  </si>
  <si>
    <t>2026-04-15 12:51:08</t>
  </si>
  <si>
    <t>2026-04-15 18:39:57</t>
  </si>
  <si>
    <t>2026-04-16 11:02:15</t>
  </si>
  <si>
    <t>2026-04-16 11:21:41</t>
  </si>
  <si>
    <t>2026-04-16 16:23:32</t>
  </si>
  <si>
    <t>2026-04-16 14:37:52</t>
  </si>
  <si>
    <t>2026-04-16 16:25:15</t>
  </si>
  <si>
    <t>2026-04-16 17:04:25</t>
  </si>
  <si>
    <t>2026-04-16 18:28:33</t>
  </si>
  <si>
    <t>2026-04-16 17:56:39</t>
  </si>
  <si>
    <t>2026-04-17 10:26:43</t>
  </si>
  <si>
    <t>2026-04-17 11:15:33</t>
  </si>
  <si>
    <t>2026-04-17 15:46:02</t>
  </si>
  <si>
    <t>2026-04-17 14:04:41</t>
  </si>
  <si>
    <t>2026-04-17 14:08:27</t>
  </si>
  <si>
    <t>2026-04-17 14:21:31</t>
  </si>
  <si>
    <t>2026-04-18 11:40:24</t>
  </si>
  <si>
    <t>2026-04-18 14:43:58</t>
  </si>
  <si>
    <t>2026-04-18 14:47:46</t>
  </si>
  <si>
    <t>2026-04-18 15:28:08</t>
  </si>
  <si>
    <t>2026-04-18 15:55:20</t>
  </si>
  <si>
    <t>2026-04-18 16:49:55</t>
  </si>
  <si>
    <t>2026-04-20 10:55:02</t>
  </si>
  <si>
    <t>2026-04-20 12:22:29</t>
  </si>
  <si>
    <t>2026-04-20 12:29:49</t>
  </si>
  <si>
    <t>2026-04-20 12:33:02</t>
  </si>
  <si>
    <t>2026-04-20 14:25:56</t>
  </si>
  <si>
    <t>2026-04-20 14:44:56</t>
  </si>
  <si>
    <t>2026-04-20 16:45:01</t>
  </si>
  <si>
    <t>2026-04-20 16:49:06</t>
  </si>
  <si>
    <t>2026-04-21 12:26:54</t>
  </si>
  <si>
    <t>2026-04-21 12:38:46</t>
  </si>
  <si>
    <t>2026-04-21 13:10:50</t>
  </si>
  <si>
    <t>2026-04-21 13:54:13</t>
  </si>
  <si>
    <t>2026-04-21 14:10:40</t>
  </si>
  <si>
    <t>2026-04-21 16:59:42</t>
  </si>
  <si>
    <t>2026-04-21 13:48:53</t>
  </si>
  <si>
    <t>2026-04-21 11:49:02</t>
  </si>
  <si>
    <t>2026-04-21 14:37:45</t>
  </si>
  <si>
    <t>2026-04-21 16:11:42</t>
  </si>
  <si>
    <t>2026-04-22 10:54:20</t>
  </si>
  <si>
    <t>2026-04-22 13:02:06</t>
  </si>
  <si>
    <t>2026-04-22 16:39:12</t>
  </si>
  <si>
    <t>2026-04-23 12:14:41</t>
  </si>
  <si>
    <t>2026-04-23 14:08:31</t>
  </si>
  <si>
    <t>2026-04-23 16:37:10</t>
  </si>
  <si>
    <t>2026-04-22 10:46:02</t>
  </si>
  <si>
    <t>2026-04-22 16:35:31</t>
  </si>
  <si>
    <t>2026-04-22 16:45:10</t>
  </si>
  <si>
    <t>2026-04-22 13:13:26</t>
  </si>
  <si>
    <t>2026-04-22 14:22:43</t>
  </si>
  <si>
    <t>2026-04-22 14:40:34</t>
  </si>
  <si>
    <t>2026-04-22 17:32:54</t>
  </si>
  <si>
    <t>2026-04-23 11:31:02</t>
  </si>
  <si>
    <t>2026-04-23 12:20:05</t>
  </si>
  <si>
    <t>2026-04-23 12:32:29</t>
  </si>
  <si>
    <t>2026-04-23 16:16:07</t>
  </si>
  <si>
    <t>2026-04-23 15:57:34</t>
  </si>
  <si>
    <t>2026-04-24 13:26:05</t>
  </si>
  <si>
    <t>2026-04-28 16:39:01</t>
  </si>
  <si>
    <t>2026-04-25 11:45:45</t>
  </si>
  <si>
    <t>2026-04-27 10:35:21</t>
  </si>
  <si>
    <t>2026-04-27 10:37:31</t>
  </si>
  <si>
    <t>2026-04-27 11:36:11</t>
  </si>
  <si>
    <t>2026-04-27 11:56:42</t>
  </si>
  <si>
    <t>2026-04-27 14:22:34</t>
  </si>
  <si>
    <t>2026-04-27 15:18:23</t>
  </si>
  <si>
    <t>2026-04-27 15:32:54</t>
  </si>
  <si>
    <t>2026-04-27 16:13:26</t>
  </si>
  <si>
    <t>2026-04-27 16:55:25</t>
  </si>
  <si>
    <t>2026-04-27 17:44:22</t>
  </si>
  <si>
    <t>2026-04-27 18:41:58</t>
  </si>
  <si>
    <t>2026-04-24 17:15:26</t>
  </si>
  <si>
    <t>2026-04-24 17:46:21</t>
  </si>
  <si>
    <t>2026-04-24 18:35:37</t>
  </si>
  <si>
    <t>2026-04-27 10:50:37</t>
  </si>
  <si>
    <t>2026-04-27 12:02:27</t>
  </si>
  <si>
    <t>2026-04-28 13:36:23</t>
  </si>
  <si>
    <t>2026-04-28 18:02:13</t>
  </si>
  <si>
    <t>2026-04-25 12:44:00</t>
  </si>
  <si>
    <t>2026-04-25 15:04:33</t>
  </si>
  <si>
    <t>2026-04-27 13:15:15</t>
  </si>
  <si>
    <t>2026-04-27 13:35:02</t>
  </si>
  <si>
    <t>2026-04-27 13:58:10</t>
  </si>
  <si>
    <t>2026-04-28 10:29:17</t>
  </si>
  <si>
    <t>2026-04-28 10:48:28</t>
  </si>
  <si>
    <t>2026-04-28 13:01:06</t>
  </si>
  <si>
    <t>2026-04-28 13:58:49</t>
  </si>
  <si>
    <t>2026-04-29 10:47:00</t>
  </si>
  <si>
    <t>2026-04-29 11:31:35</t>
  </si>
  <si>
    <t>2026-04-30 10:33:12</t>
  </si>
  <si>
    <t>2026-04-29 17:19:48</t>
  </si>
  <si>
    <t>2026-04-29 18:13:51</t>
  </si>
  <si>
    <t>2026-04-30 14:21:19</t>
  </si>
  <si>
    <t>2026-04-30 11:12:37</t>
  </si>
  <si>
    <t>2026-04-30 12:22:55</t>
  </si>
  <si>
    <t>2026-04-30 18:33:06</t>
  </si>
  <si>
    <t>2026-04-30 17:45:28</t>
  </si>
  <si>
    <t>2026-04-07</t>
  </si>
  <si>
    <t>2026-04-03</t>
  </si>
  <si>
    <t>2026-04-14</t>
  </si>
  <si>
    <t>2026-04-16</t>
  </si>
  <si>
    <t>2026-04-20</t>
  </si>
  <si>
    <t>2026-04-21</t>
  </si>
  <si>
    <t>2026-04-27</t>
  </si>
  <si>
    <t>2026-04-28</t>
  </si>
  <si>
    <t>2026-04-30</t>
  </si>
  <si>
    <t>2026-04-01</t>
  </si>
  <si>
    <t>POS - Google Instagram, 83.59 GEL, Apr 25 2026 12:00AM, კონვერტაცია, საყიდლები, MCC: 5818, VISA, 431572******7650;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</si>
  <si>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524.56 USD, Apr  1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</si>
  <si>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Apr  9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</si>
  <si>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GOOGLE*ADS1327450149, 500.00 USD, Apr 24 2026 12:00AM,  სხვადასხვა ხარჯები, MCC: 7311, VISA, 431572******6840;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</si>
  <si>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461.30 USD, Apr  1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</si>
  <si>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Apr 10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</si>
  <si>
    <t>POS - GOOGLE*ADS7016791135, 500.00 USD, Apr 20 2026 12:00AM,  სხვადასხვა ხარჯები, MCC: 7311, VISA, 431572******1420; თიბისი ბანკის VISA ბარათებით სავაჭრო ობიექტებში სხვა ბანკის ტერმინალებში შესრულებული ტრანზაქციები, TBCBGE22, GE73TB0000002511034003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</si>
</sst>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quot;₾&quot;_-;\-* #,##0.00\ &quot;₾&quot;_-;_-* &quot;-&quot;??\ &quot;₾&quot;_-;_-@_-"/>
    <numFmt numFmtId="165" formatCode="_-* #,##0.00\ _₾_-;\-* #,##0.00\ _₾_-;_-* &quot;-&quot;??\ _₾_-;_-@_-"/>
    <numFmt numFmtId="166" formatCode="[$$-2C0A]\ #,##0"/>
    <numFmt numFmtId="167" formatCode="[$-409]mmm\-yy;@"/>
    <numFmt numFmtId="168" formatCode="[$-409]d\-mmm\-yy;@"/>
    <numFmt numFmtId="169" formatCode="_-* #,##0.0\ _₾_-;\-* #,##0.0\ _₾_-;_-* &quot;-&quot;??\ _₾_-;_-@_-"/>
    <numFmt numFmtId="170" formatCode="_-* #,##0\ _₾_-;\-* #,##0\ _₾_-;_-* &quot;-&quot;??\ _₾_-;_-@_-"/>
    <numFmt numFmtId="171" formatCode="mm/dd/yy;@"/>
    <numFmt numFmtId="172" formatCode="_([$$-409]* #,##0_);_([$$-409]* \(#,##0\);_([$$-409]* &quot;-&quot;??_);_(@_)"/>
    <numFmt numFmtId="173" formatCode="[$-409]dd\-mmm\-yy;@"/>
    <numFmt numFmtId="174" formatCode="_([$$-409]* #,##0.00_);_([$$-409]* \(#,##0.00\);_([$$-409]* &quot;-&quot;??_);_(@_)"/>
    <numFmt numFmtId="175" formatCode="0.0%"/>
  </numFmts>
  <fonts count="39" x14ac:knownFonts="1">
    <font>
      <sz val="11"/>
      <color theme="1"/>
      <name val="Calibri"/>
      <family val="2"/>
      <charset val="1"/>
      <scheme val="minor"/>
    </font>
    <font>
      <sz val="9"/>
      <color theme="1"/>
      <name val="Calibri"/>
      <family val="2"/>
      <scheme val="minor"/>
    </font>
    <font>
      <sz val="9"/>
      <color indexed="8"/>
      <name val="AcadNusx"/>
    </font>
    <font>
      <sz val="9"/>
      <color indexed="8"/>
      <name val="Arial"/>
      <family val="2"/>
      <charset val="204"/>
    </font>
    <font>
      <b/>
      <sz val="9"/>
      <color indexed="81"/>
      <name val="Tahoma"/>
      <family val="2"/>
      <charset val="204"/>
    </font>
    <font>
      <sz val="9"/>
      <color indexed="81"/>
      <name val="Tahoma"/>
      <family val="2"/>
      <charset val="204"/>
    </font>
    <font>
      <b/>
      <vertAlign val="superscript"/>
      <sz val="8"/>
      <color indexed="8"/>
      <name val="Calibri"/>
      <family val="2"/>
      <charset val="204"/>
    </font>
    <font>
      <vertAlign val="superscript"/>
      <sz val="8"/>
      <color indexed="8"/>
      <name val="Calibri"/>
      <family val="2"/>
      <charset val="204"/>
    </font>
    <font>
      <b/>
      <sz val="9"/>
      <color indexed="8"/>
      <name val="AcadNusx"/>
    </font>
    <font>
      <sz val="11"/>
      <color theme="1"/>
      <name val="Calibri"/>
      <family val="2"/>
      <charset val="1"/>
      <scheme val="minor"/>
    </font>
    <font>
      <sz val="11"/>
      <color theme="0"/>
      <name val="Calibri"/>
      <family val="2"/>
      <charset val="1"/>
      <scheme val="minor"/>
    </font>
    <font>
      <sz val="9"/>
      <color indexed="8"/>
      <name val="Calibri"/>
      <family val="2"/>
      <charset val="204"/>
      <scheme val="minor"/>
    </font>
    <font>
      <sz val="10"/>
      <color theme="1"/>
      <name val="Calibri"/>
      <family val="2"/>
      <scheme val="minor"/>
    </font>
    <font>
      <b/>
      <sz val="9"/>
      <color theme="1"/>
      <name val="Calibri"/>
      <family val="2"/>
      <charset val="204"/>
      <scheme val="minor"/>
    </font>
    <font>
      <sz val="9"/>
      <color theme="1"/>
      <name val="Calibri"/>
      <family val="2"/>
      <charset val="204"/>
      <scheme val="minor"/>
    </font>
    <font>
      <b/>
      <sz val="8"/>
      <color theme="1"/>
      <name val="Calibri"/>
      <family val="2"/>
      <scheme val="minor"/>
    </font>
    <font>
      <sz val="8"/>
      <color theme="1"/>
      <name val="Calibri"/>
      <family val="2"/>
      <scheme val="minor"/>
    </font>
    <font>
      <sz val="8"/>
      <color theme="1"/>
      <name val="Calibri"/>
      <family val="2"/>
      <charset val="204"/>
      <scheme val="minor"/>
    </font>
    <font>
      <sz val="9"/>
      <color theme="1"/>
      <name val="Calibri"/>
      <family val="2"/>
      <charset val="1"/>
      <scheme val="minor"/>
    </font>
    <font>
      <b/>
      <sz val="11"/>
      <color theme="1"/>
      <name val="Calibri"/>
      <family val="2"/>
      <charset val="204"/>
      <scheme val="minor"/>
    </font>
    <font>
      <b/>
      <sz val="11"/>
      <color theme="0"/>
      <name val="Calibri"/>
      <family val="2"/>
      <charset val="204"/>
      <scheme val="minor"/>
    </font>
    <font>
      <b/>
      <sz val="9"/>
      <color indexed="8"/>
      <name val="Calibri"/>
      <family val="2"/>
      <charset val="204"/>
      <scheme val="minor"/>
    </font>
    <font>
      <sz val="9"/>
      <color indexed="8"/>
      <name val="Arial"/>
      <family val="2"/>
    </font>
    <font>
      <b/>
      <sz val="11"/>
      <color theme="0"/>
      <name val="Calibri"/>
      <family val="2"/>
      <scheme val="minor"/>
    </font>
    <font>
      <sz val="8"/>
      <color theme="1"/>
      <name val="Calibri"/>
      <family val="2"/>
      <charset val="1"/>
      <scheme val="minor"/>
    </font>
    <font>
      <sz val="9"/>
      <color rgb="FF000000"/>
      <name val="Arial"/>
      <family val="2"/>
    </font>
    <font>
      <b/>
      <i/>
      <sz val="9"/>
      <color theme="1"/>
      <name val="Calibri"/>
      <family val="2"/>
      <scheme val="minor"/>
    </font>
    <font>
      <i/>
      <sz val="9"/>
      <color rgb="FFFF0000"/>
      <name val="Calibri"/>
      <family val="2"/>
      <scheme val="minor"/>
    </font>
    <font>
      <sz val="9"/>
      <color indexed="8"/>
      <name val="Times New Roman"/>
      <family val="1"/>
    </font>
    <font>
      <b/>
      <sz val="11"/>
      <color theme="1"/>
      <name val="Calibri"/>
      <family val="2"/>
      <scheme val="minor"/>
    </font>
    <font>
      <i/>
      <sz val="11"/>
      <color theme="1"/>
      <name val="Calibri"/>
      <family val="2"/>
      <scheme val="minor"/>
    </font>
    <font>
      <sz val="11"/>
      <color theme="1"/>
      <name val="Calibri"/>
      <family val="2"/>
      <scheme val="minor"/>
    </font>
    <font>
      <sz val="11"/>
      <color indexed="8"/>
      <name val="Calibri"/>
      <family val="2"/>
      <scheme val="minor"/>
    </font>
    <font>
      <b/>
      <sz val="14"/>
      <color theme="1"/>
      <name val="Calibri"/>
      <family val="2"/>
      <scheme val="minor"/>
    </font>
    <font>
      <b/>
      <sz val="36"/>
      <color theme="1"/>
      <name val="Calibri"/>
      <family val="2"/>
      <scheme val="minor"/>
    </font>
    <font>
      <b/>
      <sz val="48"/>
      <color theme="1"/>
      <name val="Calibri"/>
      <family val="2"/>
      <scheme val="minor"/>
    </font>
    <font>
      <sz val="10"/>
      <color theme="1"/>
      <name val="Calibri"/>
      <family val="2"/>
      <charset val="1"/>
      <scheme val="minor"/>
    </font>
    <font>
      <sz val="8"/>
      <name val="Calibri"/>
      <family val="2"/>
      <charset val="1"/>
      <scheme val="minor"/>
    </font>
    <font>
      <sz val="11"/>
      <name val="Calibri"/>
      <family val="2"/>
      <charset val="1"/>
      <scheme val="minor"/>
    </font>
  </fonts>
  <fills count="15">
    <fill>
      <patternFill patternType="none"/>
    </fill>
    <fill>
      <patternFill patternType="gray125"/>
    </fill>
    <fill>
      <patternFill patternType="solid">
        <fgColor theme="6"/>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499984740745262"/>
        <bgColor indexed="64"/>
      </patternFill>
    </fill>
    <fill>
      <patternFill patternType="solid">
        <fgColor theme="3" tint="0.39997558519241921"/>
        <bgColor indexed="64"/>
      </patternFill>
    </fill>
    <fill>
      <patternFill patternType="solid">
        <fgColor theme="0" tint="-0.14999847407452621"/>
        <bgColor theme="0" tint="-0.14999847407452621"/>
      </patternFill>
    </fill>
    <fill>
      <patternFill patternType="solid">
        <fgColor theme="4"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s>
  <cellStyleXfs count="7">
    <xf numFmtId="0" fontId="0" fillId="0" borderId="0"/>
    <xf numFmtId="165" fontId="9"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32" fillId="0" borderId="0"/>
    <xf numFmtId="165" fontId="9" fillId="0" borderId="0" applyFont="0" applyFill="0" applyBorder="0" applyAlignment="0" applyProtection="0"/>
    <xf numFmtId="164" fontId="9" fillId="0" borderId="0" applyFont="0" applyFill="0" applyBorder="0" applyAlignment="0" applyProtection="0"/>
  </cellStyleXfs>
  <cellXfs count="270">
    <xf numFmtId="0" fontId="0" fillId="0" borderId="0" xfId="0"/>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1" xfId="0" applyFont="1" applyFill="1" applyBorder="1" applyAlignment="1">
      <alignment horizontal="left" vertical="center"/>
    </xf>
    <xf numFmtId="167" fontId="11" fillId="0" borderId="1" xfId="0" applyNumberFormat="1" applyFont="1" applyBorder="1" applyAlignment="1">
      <alignment vertical="center"/>
    </xf>
    <xf numFmtId="0" fontId="0" fillId="3" borderId="0" xfId="0" applyFill="1"/>
    <xf numFmtId="0" fontId="13" fillId="3" borderId="0" xfId="0" applyFont="1" applyFill="1" applyAlignment="1">
      <alignment horizontal="center" vertical="center" wrapText="1"/>
    </xf>
    <xf numFmtId="167" fontId="13" fillId="3" borderId="0" xfId="0" applyNumberFormat="1" applyFont="1" applyFill="1" applyAlignment="1">
      <alignment horizontal="center" vertical="center"/>
    </xf>
    <xf numFmtId="170" fontId="13" fillId="3" borderId="1" xfId="1" applyNumberFormat="1" applyFont="1" applyFill="1" applyBorder="1" applyAlignment="1">
      <alignment horizontal="center"/>
    </xf>
    <xf numFmtId="170" fontId="13" fillId="4" borderId="1" xfId="1" applyNumberFormat="1" applyFont="1" applyFill="1" applyBorder="1" applyAlignment="1">
      <alignment horizontal="center"/>
    </xf>
    <xf numFmtId="170" fontId="14" fillId="4" borderId="0" xfId="1" applyNumberFormat="1" applyFont="1" applyFill="1" applyAlignment="1">
      <alignment horizontal="center"/>
    </xf>
    <xf numFmtId="170" fontId="13" fillId="5" borderId="1" xfId="1" applyNumberFormat="1" applyFont="1" applyFill="1" applyBorder="1" applyAlignment="1">
      <alignment horizontal="center"/>
    </xf>
    <xf numFmtId="170" fontId="14" fillId="5" borderId="0" xfId="1" applyNumberFormat="1" applyFont="1" applyFill="1" applyAlignment="1">
      <alignment horizontal="center"/>
    </xf>
    <xf numFmtId="0" fontId="15" fillId="5" borderId="1" xfId="0" applyFont="1" applyFill="1" applyBorder="1"/>
    <xf numFmtId="0" fontId="16" fillId="5" borderId="0" xfId="0" applyFont="1" applyFill="1"/>
    <xf numFmtId="0" fontId="17" fillId="5" borderId="0" xfId="0" applyFont="1" applyFill="1"/>
    <xf numFmtId="0" fontId="15" fillId="4" borderId="1" xfId="0" applyFont="1" applyFill="1" applyBorder="1"/>
    <xf numFmtId="0" fontId="16" fillId="4" borderId="0" xfId="0" applyFont="1" applyFill="1"/>
    <xf numFmtId="0" fontId="17" fillId="4" borderId="0" xfId="0" applyFont="1" applyFill="1"/>
    <xf numFmtId="171" fontId="11" fillId="0" borderId="1" xfId="0" applyNumberFormat="1" applyFont="1" applyBorder="1" applyAlignment="1">
      <alignment vertical="center"/>
    </xf>
    <xf numFmtId="0" fontId="12" fillId="0" borderId="1" xfId="0" applyFont="1" applyBorder="1" applyAlignment="1">
      <alignment horizontal="center" vertical="center" wrapText="1"/>
    </xf>
    <xf numFmtId="0" fontId="0" fillId="0" borderId="1" xfId="0" applyBorder="1" applyAlignment="1">
      <alignment horizontal="center"/>
    </xf>
    <xf numFmtId="169" fontId="9" fillId="0" borderId="1" xfId="1" applyNumberFormat="1" applyFont="1" applyBorder="1"/>
    <xf numFmtId="172" fontId="9" fillId="0" borderId="1" xfId="2" applyNumberFormat="1" applyFont="1" applyBorder="1"/>
    <xf numFmtId="0" fontId="2" fillId="0" borderId="1" xfId="0" applyFont="1" applyBorder="1" applyAlignment="1">
      <alignment vertical="center"/>
    </xf>
    <xf numFmtId="170" fontId="18" fillId="3" borderId="0" xfId="1" applyNumberFormat="1" applyFont="1" applyFill="1" applyAlignment="1">
      <alignment horizontal="center"/>
    </xf>
    <xf numFmtId="172" fontId="18" fillId="3" borderId="0" xfId="2" applyNumberFormat="1" applyFont="1" applyFill="1" applyAlignment="1">
      <alignment horizontal="center"/>
    </xf>
    <xf numFmtId="172" fontId="13" fillId="3" borderId="1" xfId="2" applyNumberFormat="1" applyFont="1" applyFill="1" applyBorder="1" applyAlignment="1">
      <alignment horizontal="center"/>
    </xf>
    <xf numFmtId="172" fontId="13" fillId="5" borderId="1" xfId="2" applyNumberFormat="1" applyFont="1" applyFill="1" applyBorder="1" applyAlignment="1">
      <alignment horizontal="center"/>
    </xf>
    <xf numFmtId="172" fontId="14" fillId="5" borderId="0" xfId="2" applyNumberFormat="1" applyFont="1" applyFill="1" applyAlignment="1">
      <alignment horizontal="center"/>
    </xf>
    <xf numFmtId="14" fontId="10" fillId="3" borderId="0" xfId="0" applyNumberFormat="1" applyFont="1" applyFill="1"/>
    <xf numFmtId="0" fontId="0" fillId="3" borderId="3" xfId="0" applyFill="1" applyBorder="1" applyAlignment="1">
      <alignment horizontal="center" vertical="center"/>
    </xf>
    <xf numFmtId="166" fontId="3" fillId="0" borderId="1" xfId="0" applyNumberFormat="1" applyFont="1" applyBorder="1" applyAlignment="1">
      <alignment vertical="center"/>
    </xf>
    <xf numFmtId="168" fontId="11" fillId="0" borderId="1" xfId="0" applyNumberFormat="1" applyFont="1" applyBorder="1" applyAlignment="1">
      <alignment vertical="center"/>
    </xf>
    <xf numFmtId="49" fontId="12" fillId="0" borderId="1" xfId="0" applyNumberFormat="1" applyFont="1" applyBorder="1" applyAlignment="1">
      <alignment horizontal="center" vertical="center" wrapText="1"/>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xf>
    <xf numFmtId="0" fontId="8" fillId="7" borderId="5"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3" fillId="0" borderId="5" xfId="0" applyFont="1" applyBorder="1" applyAlignment="1">
      <alignment horizontal="center" vertical="center"/>
    </xf>
    <xf numFmtId="167" fontId="11" fillId="0" borderId="5" xfId="0" applyNumberFormat="1" applyFont="1" applyBorder="1" applyAlignment="1">
      <alignment vertical="center"/>
    </xf>
    <xf numFmtId="0" fontId="0" fillId="0" borderId="5" xfId="0" applyBorder="1" applyAlignment="1">
      <alignment horizontal="center"/>
    </xf>
    <xf numFmtId="0" fontId="2" fillId="0" borderId="5" xfId="0" applyFont="1" applyBorder="1" applyAlignment="1">
      <alignment horizontal="center" vertical="center"/>
    </xf>
    <xf numFmtId="0" fontId="12" fillId="0" borderId="5" xfId="0" applyFont="1" applyBorder="1" applyAlignment="1">
      <alignment horizontal="center" vertical="center" wrapText="1"/>
    </xf>
    <xf numFmtId="169" fontId="0" fillId="0" borderId="5" xfId="1" applyNumberFormat="1" applyFont="1" applyBorder="1"/>
    <xf numFmtId="172" fontId="0" fillId="0" borderId="5" xfId="2" applyNumberFormat="1" applyFont="1" applyBorder="1"/>
    <xf numFmtId="0" fontId="2" fillId="0" borderId="5" xfId="0" applyFont="1" applyBorder="1" applyAlignment="1">
      <alignment vertical="center"/>
    </xf>
    <xf numFmtId="171" fontId="11" fillId="0" borderId="4" xfId="0" applyNumberFormat="1" applyFont="1" applyBorder="1" applyAlignment="1">
      <alignment vertical="center"/>
    </xf>
    <xf numFmtId="169" fontId="0" fillId="0" borderId="5" xfId="1" applyNumberFormat="1" applyFont="1" applyFill="1" applyBorder="1"/>
    <xf numFmtId="172" fontId="0" fillId="0" borderId="5" xfId="2" applyNumberFormat="1" applyFont="1" applyFill="1" applyBorder="1"/>
    <xf numFmtId="172" fontId="0" fillId="8" borderId="5" xfId="2" applyNumberFormat="1" applyFont="1" applyFill="1" applyBorder="1"/>
    <xf numFmtId="0" fontId="22" fillId="0" borderId="5" xfId="0" applyFont="1" applyBorder="1" applyAlignment="1">
      <alignment vertical="center"/>
    </xf>
    <xf numFmtId="170" fontId="14" fillId="4" borderId="0" xfId="1" applyNumberFormat="1" applyFont="1" applyFill="1" applyBorder="1" applyAlignment="1">
      <alignment horizontal="center"/>
    </xf>
    <xf numFmtId="170" fontId="18" fillId="3" borderId="0" xfId="1" applyNumberFormat="1" applyFont="1" applyFill="1" applyBorder="1" applyAlignment="1">
      <alignment horizontal="center"/>
    </xf>
    <xf numFmtId="0" fontId="16" fillId="4" borderId="3" xfId="0" applyFont="1" applyFill="1" applyBorder="1"/>
    <xf numFmtId="170" fontId="14" fillId="4" borderId="3" xfId="1" applyNumberFormat="1" applyFont="1" applyFill="1" applyBorder="1" applyAlignment="1">
      <alignment horizontal="center"/>
    </xf>
    <xf numFmtId="170" fontId="18" fillId="3" borderId="3" xfId="1" applyNumberFormat="1" applyFont="1" applyFill="1" applyBorder="1" applyAlignment="1">
      <alignment horizontal="center"/>
    </xf>
    <xf numFmtId="170" fontId="18" fillId="3" borderId="6" xfId="1" applyNumberFormat="1" applyFont="1" applyFill="1" applyBorder="1" applyAlignment="1">
      <alignment horizontal="center"/>
    </xf>
    <xf numFmtId="172" fontId="13" fillId="4" borderId="1" xfId="2" applyNumberFormat="1" applyFont="1" applyFill="1" applyBorder="1" applyAlignment="1">
      <alignment horizontal="center"/>
    </xf>
    <xf numFmtId="172" fontId="14" fillId="4" borderId="0" xfId="2" applyNumberFormat="1" applyFont="1" applyFill="1" applyAlignment="1">
      <alignment horizontal="center"/>
    </xf>
    <xf numFmtId="0" fontId="11" fillId="0" borderId="1" xfId="0" applyFont="1" applyBorder="1" applyAlignment="1">
      <alignment horizontal="center" vertical="center"/>
    </xf>
    <xf numFmtId="0" fontId="0" fillId="3" borderId="5" xfId="0" applyFill="1" applyBorder="1"/>
    <xf numFmtId="0" fontId="19" fillId="3" borderId="7" xfId="0" applyFont="1" applyFill="1" applyBorder="1"/>
    <xf numFmtId="0" fontId="0" fillId="3" borderId="8" xfId="0" applyFill="1" applyBorder="1"/>
    <xf numFmtId="0" fontId="0" fillId="3" borderId="7" xfId="0" applyFill="1" applyBorder="1" applyAlignment="1">
      <alignment horizontal="right"/>
    </xf>
    <xf numFmtId="0" fontId="0" fillId="3" borderId="9" xfId="0" applyFill="1" applyBorder="1" applyAlignment="1">
      <alignment horizontal="right"/>
    </xf>
    <xf numFmtId="9" fontId="9" fillId="3" borderId="3" xfId="3" applyFont="1" applyFill="1" applyBorder="1"/>
    <xf numFmtId="9" fontId="9" fillId="3" borderId="10" xfId="3" applyFont="1" applyFill="1" applyBorder="1"/>
    <xf numFmtId="0" fontId="24" fillId="3" borderId="0" xfId="0" applyFont="1" applyFill="1" applyAlignment="1">
      <alignment horizontal="right"/>
    </xf>
    <xf numFmtId="165" fontId="24" fillId="3" borderId="0" xfId="1" applyFont="1" applyFill="1"/>
    <xf numFmtId="0" fontId="0" fillId="3" borderId="6" xfId="0" applyFill="1" applyBorder="1"/>
    <xf numFmtId="0" fontId="0" fillId="3" borderId="11" xfId="0" applyFill="1" applyBorder="1"/>
    <xf numFmtId="0" fontId="0" fillId="5" borderId="5" xfId="0" applyFill="1" applyBorder="1"/>
    <xf numFmtId="167" fontId="13" fillId="5" borderId="6" xfId="0" applyNumberFormat="1" applyFont="1" applyFill="1" applyBorder="1" applyAlignment="1">
      <alignment horizontal="center" vertical="center"/>
    </xf>
    <xf numFmtId="0" fontId="0" fillId="5" borderId="8" xfId="0" applyFill="1" applyBorder="1"/>
    <xf numFmtId="0" fontId="0" fillId="5" borderId="7" xfId="0" applyFill="1" applyBorder="1" applyAlignment="1">
      <alignment horizontal="right"/>
    </xf>
    <xf numFmtId="0" fontId="0" fillId="5" borderId="9" xfId="0" applyFill="1" applyBorder="1" applyAlignment="1">
      <alignment horizontal="right"/>
    </xf>
    <xf numFmtId="9" fontId="9" fillId="5" borderId="3" xfId="3" applyFont="1" applyFill="1" applyBorder="1"/>
    <xf numFmtId="9" fontId="9" fillId="5" borderId="10" xfId="3" applyFont="1" applyFill="1" applyBorder="1"/>
    <xf numFmtId="0" fontId="0" fillId="9" borderId="0" xfId="0" applyFill="1"/>
    <xf numFmtId="173" fontId="0" fillId="9" borderId="0" xfId="0" applyNumberFormat="1" applyFill="1"/>
    <xf numFmtId="9" fontId="0" fillId="3" borderId="0" xfId="3" applyFont="1" applyFill="1"/>
    <xf numFmtId="167" fontId="0" fillId="3" borderId="3" xfId="0" applyNumberFormat="1" applyFill="1" applyBorder="1"/>
    <xf numFmtId="172" fontId="9" fillId="3" borderId="0" xfId="3" applyNumberFormat="1" applyFont="1" applyFill="1"/>
    <xf numFmtId="0" fontId="0" fillId="3" borderId="0" xfId="0" applyFill="1" applyAlignment="1">
      <alignment horizontal="left"/>
    </xf>
    <xf numFmtId="0" fontId="0" fillId="3" borderId="3" xfId="0" applyFill="1" applyBorder="1"/>
    <xf numFmtId="0" fontId="0" fillId="3" borderId="7" xfId="0" applyFill="1" applyBorder="1"/>
    <xf numFmtId="0" fontId="0" fillId="3" borderId="8" xfId="0" applyFill="1" applyBorder="1" applyAlignment="1">
      <alignment horizontal="center"/>
    </xf>
    <xf numFmtId="0" fontId="20" fillId="6" borderId="9" xfId="0" applyFont="1" applyFill="1" applyBorder="1"/>
    <xf numFmtId="170" fontId="20" fillId="6" borderId="10" xfId="1" applyNumberFormat="1" applyFont="1" applyFill="1" applyBorder="1" applyAlignment="1"/>
    <xf numFmtId="0" fontId="0" fillId="3" borderId="10" xfId="0" applyFill="1" applyBorder="1" applyAlignment="1">
      <alignment horizontal="center" vertical="center"/>
    </xf>
    <xf numFmtId="170" fontId="9" fillId="3" borderId="0" xfId="1" applyNumberFormat="1" applyFont="1" applyFill="1" applyBorder="1"/>
    <xf numFmtId="172" fontId="9" fillId="3" borderId="8" xfId="2" applyNumberFormat="1" applyFont="1" applyFill="1" applyBorder="1"/>
    <xf numFmtId="170" fontId="20" fillId="6" borderId="3" xfId="1" applyNumberFormat="1" applyFont="1" applyFill="1" applyBorder="1"/>
    <xf numFmtId="172" fontId="20" fillId="6" borderId="10" xfId="2" applyNumberFormat="1" applyFont="1" applyFill="1" applyBorder="1"/>
    <xf numFmtId="167" fontId="13" fillId="5" borderId="11" xfId="0" applyNumberFormat="1" applyFont="1" applyFill="1" applyBorder="1" applyAlignment="1">
      <alignment horizontal="center" vertical="center"/>
    </xf>
    <xf numFmtId="0" fontId="0" fillId="5" borderId="0" xfId="0" applyFill="1"/>
    <xf numFmtId="0" fontId="19" fillId="5" borderId="5" xfId="0" applyFont="1" applyFill="1" applyBorder="1"/>
    <xf numFmtId="0" fontId="0" fillId="5" borderId="6" xfId="0" applyFill="1" applyBorder="1"/>
    <xf numFmtId="0" fontId="0" fillId="5" borderId="11" xfId="0" applyFill="1" applyBorder="1"/>
    <xf numFmtId="9" fontId="19" fillId="5" borderId="5" xfId="0" applyNumberFormat="1" applyFont="1" applyFill="1" applyBorder="1"/>
    <xf numFmtId="0" fontId="0" fillId="5" borderId="3" xfId="0" applyFill="1" applyBorder="1"/>
    <xf numFmtId="0" fontId="0" fillId="5" borderId="10" xfId="0" applyFill="1" applyBorder="1"/>
    <xf numFmtId="9" fontId="11" fillId="0" borderId="4" xfId="3" applyFont="1" applyBorder="1" applyAlignment="1">
      <alignment vertical="center"/>
    </xf>
    <xf numFmtId="9" fontId="11" fillId="0" borderId="4" xfId="3" applyFont="1" applyFill="1" applyBorder="1" applyAlignment="1">
      <alignment vertical="center"/>
    </xf>
    <xf numFmtId="0" fontId="0" fillId="3" borderId="0" xfId="0" applyFill="1" applyAlignment="1">
      <alignment horizontal="center"/>
    </xf>
    <xf numFmtId="0" fontId="0" fillId="0" borderId="7" xfId="0" applyBorder="1"/>
    <xf numFmtId="16" fontId="12" fillId="0" borderId="5" xfId="0" applyNumberFormat="1" applyFont="1" applyBorder="1" applyAlignment="1">
      <alignment horizontal="center" vertical="center" wrapText="1"/>
    </xf>
    <xf numFmtId="0" fontId="11" fillId="8" borderId="1" xfId="0" applyFont="1" applyFill="1" applyBorder="1" applyAlignment="1">
      <alignment horizontal="center" vertical="center"/>
    </xf>
    <xf numFmtId="0" fontId="26" fillId="3" borderId="0" xfId="0" applyFont="1" applyFill="1" applyAlignment="1">
      <alignment horizontal="center"/>
    </xf>
    <xf numFmtId="0" fontId="26" fillId="3" borderId="0" xfId="0" applyFont="1" applyFill="1"/>
    <xf numFmtId="0" fontId="26" fillId="3" borderId="15" xfId="0" applyFont="1" applyFill="1" applyBorder="1"/>
    <xf numFmtId="170" fontId="26" fillId="3" borderId="15" xfId="0" applyNumberFormat="1" applyFont="1" applyFill="1" applyBorder="1"/>
    <xf numFmtId="0" fontId="27" fillId="3" borderId="15" xfId="0" applyFont="1" applyFill="1" applyBorder="1"/>
    <xf numFmtId="170" fontId="27" fillId="3" borderId="15" xfId="0" applyNumberFormat="1" applyFont="1" applyFill="1" applyBorder="1"/>
    <xf numFmtId="0" fontId="3" fillId="8" borderId="5" xfId="0" applyFont="1" applyFill="1" applyBorder="1" applyAlignment="1">
      <alignment horizontal="center" vertical="center"/>
    </xf>
    <xf numFmtId="0" fontId="0" fillId="8" borderId="5" xfId="0" applyFill="1" applyBorder="1" applyAlignment="1">
      <alignment horizontal="center"/>
    </xf>
    <xf numFmtId="0" fontId="2" fillId="8" borderId="5" xfId="0" applyFont="1" applyFill="1" applyBorder="1" applyAlignment="1">
      <alignment horizontal="center" vertical="center"/>
    </xf>
    <xf numFmtId="0" fontId="12" fillId="8" borderId="5" xfId="0" applyFont="1" applyFill="1" applyBorder="1" applyAlignment="1">
      <alignment horizontal="center" vertical="center" wrapText="1"/>
    </xf>
    <xf numFmtId="169" fontId="0" fillId="8" borderId="5" xfId="1" applyNumberFormat="1" applyFont="1" applyFill="1" applyBorder="1"/>
    <xf numFmtId="0" fontId="2" fillId="8" borderId="5" xfId="0" applyFont="1" applyFill="1" applyBorder="1" applyAlignment="1">
      <alignment vertical="center"/>
    </xf>
    <xf numFmtId="171" fontId="11" fillId="8" borderId="4" xfId="0" applyNumberFormat="1" applyFont="1" applyFill="1" applyBorder="1" applyAlignment="1">
      <alignment vertical="center"/>
    </xf>
    <xf numFmtId="167" fontId="11" fillId="8" borderId="5" xfId="0" applyNumberFormat="1" applyFont="1" applyFill="1" applyBorder="1" applyAlignment="1">
      <alignment vertical="center"/>
    </xf>
    <xf numFmtId="14" fontId="2" fillId="0" borderId="1" xfId="0" applyNumberFormat="1" applyFont="1" applyBorder="1" applyAlignment="1">
      <alignment horizontal="center" vertical="center"/>
    </xf>
    <xf numFmtId="166" fontId="3" fillId="0" borderId="4" xfId="0" applyNumberFormat="1" applyFont="1" applyBorder="1" applyAlignment="1">
      <alignment vertical="center"/>
    </xf>
    <xf numFmtId="17" fontId="0" fillId="0" borderId="0" xfId="0" applyNumberFormat="1"/>
    <xf numFmtId="165" fontId="0" fillId="0" borderId="0" xfId="1" applyFont="1"/>
    <xf numFmtId="0" fontId="0" fillId="0" borderId="1" xfId="0" applyBorder="1"/>
    <xf numFmtId="0" fontId="29" fillId="10" borderId="1" xfId="0" applyFont="1" applyFill="1" applyBorder="1" applyAlignment="1">
      <alignment horizontal="center" vertical="center" wrapText="1"/>
    </xf>
    <xf numFmtId="0" fontId="0" fillId="0" borderId="0" xfId="0" applyAlignment="1">
      <alignment wrapText="1"/>
    </xf>
    <xf numFmtId="0" fontId="30" fillId="0" borderId="0" xfId="0" applyFont="1"/>
    <xf numFmtId="0" fontId="29" fillId="11" borderId="0" xfId="0" applyFont="1" applyFill="1" applyAlignment="1">
      <alignment horizontal="center" vertical="center" wrapText="1"/>
    </xf>
    <xf numFmtId="0" fontId="29" fillId="12" borderId="0" xfId="0" applyFont="1" applyFill="1" applyAlignment="1">
      <alignment horizontal="center" vertical="center" wrapText="1"/>
    </xf>
    <xf numFmtId="0" fontId="29" fillId="12" borderId="22" xfId="0" applyFont="1" applyFill="1" applyBorder="1" applyAlignment="1">
      <alignment horizontal="center" vertical="center" wrapText="1"/>
    </xf>
    <xf numFmtId="0" fontId="0" fillId="0" borderId="0" xfId="0" pivotButton="1"/>
    <xf numFmtId="0" fontId="0" fillId="0" borderId="0" xfId="0" applyAlignment="1">
      <alignment horizontal="left"/>
    </xf>
    <xf numFmtId="165" fontId="0" fillId="0" borderId="0" xfId="0" applyNumberFormat="1"/>
    <xf numFmtId="174" fontId="0" fillId="0" borderId="0" xfId="0" applyNumberFormat="1"/>
    <xf numFmtId="9" fontId="0" fillId="0" borderId="0" xfId="0" applyNumberFormat="1"/>
    <xf numFmtId="174" fontId="29" fillId="11" borderId="0" xfId="0" applyNumberFormat="1" applyFont="1" applyFill="1" applyAlignment="1">
      <alignment horizontal="center" vertical="center" wrapText="1"/>
    </xf>
    <xf numFmtId="0" fontId="0" fillId="0" borderId="0" xfId="0" applyAlignment="1">
      <alignment horizontal="left" indent="1"/>
    </xf>
    <xf numFmtId="10" fontId="0" fillId="0" borderId="0" xfId="0" applyNumberFormat="1"/>
    <xf numFmtId="170" fontId="0" fillId="13" borderId="0" xfId="1" applyNumberFormat="1" applyFont="1" applyFill="1" applyBorder="1"/>
    <xf numFmtId="165" fontId="0" fillId="13" borderId="0" xfId="1" applyFont="1" applyFill="1" applyBorder="1"/>
    <xf numFmtId="174" fontId="0" fillId="13" borderId="0" xfId="2" applyNumberFormat="1" applyFont="1" applyFill="1" applyBorder="1"/>
    <xf numFmtId="174" fontId="31" fillId="13" borderId="0" xfId="0" applyNumberFormat="1" applyFont="1" applyFill="1"/>
    <xf numFmtId="174" fontId="0" fillId="13" borderId="0" xfId="1" applyNumberFormat="1" applyFont="1" applyFill="1" applyBorder="1"/>
    <xf numFmtId="172" fontId="0" fillId="0" borderId="0" xfId="0" applyNumberFormat="1"/>
    <xf numFmtId="165" fontId="0" fillId="0" borderId="0" xfId="1" applyFont="1" applyAlignment="1">
      <alignment wrapText="1"/>
    </xf>
    <xf numFmtId="174" fontId="0" fillId="0" borderId="0" xfId="2" applyNumberFormat="1" applyFont="1" applyAlignment="1">
      <alignment wrapText="1"/>
    </xf>
    <xf numFmtId="9" fontId="0" fillId="0" borderId="0" xfId="3" applyFont="1" applyAlignment="1">
      <alignment wrapText="1"/>
    </xf>
    <xf numFmtId="10" fontId="0" fillId="0" borderId="0" xfId="3" applyNumberFormat="1" applyFont="1" applyAlignment="1">
      <alignment wrapText="1"/>
    </xf>
    <xf numFmtId="174" fontId="0" fillId="0" borderId="0" xfId="1" applyNumberFormat="1" applyFont="1" applyAlignment="1">
      <alignment wrapText="1"/>
    </xf>
    <xf numFmtId="170" fontId="0" fillId="0" borderId="0" xfId="0" applyNumberFormat="1"/>
    <xf numFmtId="170" fontId="0" fillId="0" borderId="0" xfId="0" pivotButton="1" applyNumberFormat="1"/>
    <xf numFmtId="170" fontId="0" fillId="0" borderId="0" xfId="0" applyNumberFormat="1" applyAlignment="1">
      <alignment horizontal="left"/>
    </xf>
    <xf numFmtId="170" fontId="0" fillId="0" borderId="0" xfId="1" applyNumberFormat="1" applyFont="1" applyAlignment="1">
      <alignment wrapText="1"/>
    </xf>
    <xf numFmtId="170" fontId="0" fillId="0" borderId="0" xfId="0" applyNumberFormat="1" applyAlignment="1">
      <alignment horizontal="left" indent="1"/>
    </xf>
    <xf numFmtId="9" fontId="0" fillId="13" borderId="0" xfId="3" applyFont="1" applyFill="1" applyBorder="1"/>
    <xf numFmtId="10" fontId="0" fillId="13" borderId="0" xfId="3" applyNumberFormat="1" applyFont="1" applyFill="1" applyBorder="1"/>
    <xf numFmtId="174" fontId="0" fillId="0" borderId="0" xfId="0" pivotButton="1" applyNumberFormat="1"/>
    <xf numFmtId="174" fontId="0" fillId="0" borderId="0" xfId="0" applyNumberFormat="1" applyAlignment="1">
      <alignment horizontal="left"/>
    </xf>
    <xf numFmtId="174" fontId="0" fillId="0" borderId="0" xfId="0" applyNumberFormat="1" applyAlignment="1">
      <alignment horizontal="left" indent="1"/>
    </xf>
    <xf numFmtId="165" fontId="0" fillId="0" borderId="1" xfId="1" applyFont="1" applyBorder="1"/>
    <xf numFmtId="0" fontId="1" fillId="3" borderId="0" xfId="0" applyFont="1" applyFill="1" applyAlignment="1">
      <alignment horizontal="center"/>
    </xf>
    <xf numFmtId="0" fontId="1" fillId="3" borderId="0" xfId="0" applyFont="1" applyFill="1"/>
    <xf numFmtId="170" fontId="1" fillId="3" borderId="0" xfId="0" applyNumberFormat="1" applyFont="1" applyFill="1"/>
    <xf numFmtId="0" fontId="0" fillId="3" borderId="9" xfId="0" applyFill="1" applyBorder="1" applyAlignment="1">
      <alignment horizontal="center"/>
    </xf>
    <xf numFmtId="0" fontId="0" fillId="3" borderId="3" xfId="0" applyFill="1" applyBorder="1" applyAlignment="1">
      <alignment horizontal="center"/>
    </xf>
    <xf numFmtId="0" fontId="0" fillId="3" borderId="10" xfId="0" applyFill="1" applyBorder="1" applyAlignment="1">
      <alignment horizontal="center"/>
    </xf>
    <xf numFmtId="170" fontId="20" fillId="6" borderId="3" xfId="1" applyNumberFormat="1" applyFont="1" applyFill="1" applyBorder="1" applyAlignment="1"/>
    <xf numFmtId="170" fontId="20" fillId="6" borderId="0" xfId="1" applyNumberFormat="1" applyFont="1" applyFill="1" applyBorder="1" applyAlignment="1"/>
    <xf numFmtId="0" fontId="0" fillId="9" borderId="5" xfId="0" applyFill="1" applyBorder="1"/>
    <xf numFmtId="9" fontId="0" fillId="9" borderId="6" xfId="3" applyFont="1" applyFill="1" applyBorder="1"/>
    <xf numFmtId="9" fontId="0" fillId="9" borderId="11" xfId="3" applyFont="1" applyFill="1" applyBorder="1"/>
    <xf numFmtId="175" fontId="0" fillId="3" borderId="0" xfId="3" applyNumberFormat="1" applyFont="1" applyFill="1" applyBorder="1"/>
    <xf numFmtId="175" fontId="0" fillId="3" borderId="8" xfId="3" applyNumberFormat="1" applyFont="1" applyFill="1" applyBorder="1"/>
    <xf numFmtId="0" fontId="0" fillId="3" borderId="9" xfId="0" applyFill="1" applyBorder="1"/>
    <xf numFmtId="175" fontId="0" fillId="3" borderId="3" xfId="0" applyNumberFormat="1" applyFill="1" applyBorder="1"/>
    <xf numFmtId="175" fontId="0" fillId="3" borderId="10" xfId="0" applyNumberFormat="1" applyFill="1" applyBorder="1"/>
    <xf numFmtId="17" fontId="29" fillId="10" borderId="1" xfId="0" applyNumberFormat="1" applyFont="1" applyFill="1" applyBorder="1" applyAlignment="1">
      <alignment horizontal="center" vertical="center" wrapText="1"/>
    </xf>
    <xf numFmtId="17" fontId="0" fillId="0" borderId="1" xfId="0" applyNumberFormat="1" applyBorder="1"/>
    <xf numFmtId="14" fontId="2" fillId="0" borderId="4" xfId="0" applyNumberFormat="1" applyFont="1" applyBorder="1" applyAlignment="1">
      <alignment horizontal="center" vertical="center"/>
    </xf>
    <xf numFmtId="9" fontId="0" fillId="3" borderId="7" xfId="3" applyFont="1" applyFill="1" applyBorder="1" applyAlignment="1">
      <alignment horizontal="left"/>
    </xf>
    <xf numFmtId="0" fontId="0" fillId="3" borderId="7" xfId="0" applyFill="1" applyBorder="1" applyAlignment="1">
      <alignment horizontal="left"/>
    </xf>
    <xf numFmtId="0" fontId="36" fillId="3" borderId="7" xfId="0" applyFont="1" applyFill="1" applyBorder="1" applyAlignment="1">
      <alignment horizontal="right"/>
    </xf>
    <xf numFmtId="0" fontId="36" fillId="3" borderId="0" xfId="0" applyFont="1" applyFill="1" applyAlignment="1">
      <alignment horizontal="center"/>
    </xf>
    <xf numFmtId="0" fontId="36" fillId="3" borderId="8" xfId="0" applyFont="1" applyFill="1" applyBorder="1" applyAlignment="1">
      <alignment horizontal="center"/>
    </xf>
    <xf numFmtId="49" fontId="11" fillId="0" borderId="1" xfId="0" applyNumberFormat="1" applyFont="1" applyBorder="1" applyAlignment="1">
      <alignment vertical="center"/>
    </xf>
    <xf numFmtId="49" fontId="11" fillId="0" borderId="4" xfId="0" applyNumberFormat="1" applyFont="1" applyBorder="1" applyAlignment="1">
      <alignment vertical="center"/>
    </xf>
    <xf numFmtId="49" fontId="0" fillId="0" borderId="0" xfId="0" applyNumberFormat="1"/>
    <xf numFmtId="0" fontId="0" fillId="14" borderId="12" xfId="0" applyFill="1" applyBorder="1" applyAlignment="1">
      <alignment horizontal="center"/>
    </xf>
    <xf numFmtId="0" fontId="0" fillId="14" borderId="13" xfId="0" applyFill="1" applyBorder="1" applyAlignment="1">
      <alignment horizontal="center"/>
    </xf>
    <xf numFmtId="0" fontId="0" fillId="14" borderId="14" xfId="0" applyFill="1" applyBorder="1" applyAlignment="1">
      <alignment horizontal="center"/>
    </xf>
    <xf numFmtId="175" fontId="0" fillId="3" borderId="3" xfId="3" applyNumberFormat="1" applyFont="1" applyFill="1" applyBorder="1"/>
    <xf numFmtId="175" fontId="0" fillId="3" borderId="10" xfId="3" applyNumberFormat="1" applyFont="1" applyFill="1" applyBorder="1"/>
    <xf numFmtId="175" fontId="0" fillId="3" borderId="25" xfId="3" applyNumberFormat="1" applyFont="1" applyFill="1" applyBorder="1"/>
    <xf numFmtId="175" fontId="0" fillId="3" borderId="26" xfId="3" applyNumberFormat="1" applyFont="1" applyFill="1" applyBorder="1"/>
    <xf numFmtId="9" fontId="0" fillId="3" borderId="27" xfId="3" applyFont="1" applyFill="1" applyBorder="1"/>
    <xf numFmtId="9" fontId="0" fillId="3" borderId="28" xfId="3" applyFont="1" applyFill="1" applyBorder="1"/>
    <xf numFmtId="9" fontId="0" fillId="3" borderId="29" xfId="3" applyFont="1" applyFill="1" applyBorder="1"/>
    <xf numFmtId="9" fontId="0" fillId="3" borderId="30" xfId="3" applyFont="1" applyFill="1" applyBorder="1"/>
    <xf numFmtId="9" fontId="18" fillId="3" borderId="28" xfId="3" applyFont="1" applyFill="1" applyBorder="1" applyAlignment="1">
      <alignment horizontal="right"/>
    </xf>
    <xf numFmtId="175" fontId="18" fillId="3" borderId="0" xfId="3" applyNumberFormat="1" applyFont="1" applyFill="1" applyBorder="1"/>
    <xf numFmtId="175" fontId="18" fillId="3" borderId="8" xfId="3" applyNumberFormat="1" applyFont="1" applyFill="1" applyBorder="1"/>
    <xf numFmtId="9" fontId="18" fillId="3" borderId="29" xfId="3" applyFont="1" applyFill="1" applyBorder="1" applyAlignment="1">
      <alignment horizontal="right"/>
    </xf>
    <xf numFmtId="175" fontId="18" fillId="3" borderId="25" xfId="3" applyNumberFormat="1" applyFont="1" applyFill="1" applyBorder="1"/>
    <xf numFmtId="175" fontId="18" fillId="3" borderId="26" xfId="3" applyNumberFormat="1" applyFont="1" applyFill="1" applyBorder="1"/>
    <xf numFmtId="169" fontId="0" fillId="0" borderId="5" xfId="5" applyNumberFormat="1" applyFont="1" applyBorder="1"/>
    <xf numFmtId="172" fontId="0" fillId="0" borderId="5" xfId="6" applyNumberFormat="1" applyFont="1" applyBorder="1"/>
    <xf numFmtId="171" fontId="11" fillId="0" borderId="22" xfId="0" applyNumberFormat="1" applyFont="1" applyBorder="1" applyAlignment="1">
      <alignment vertical="center"/>
    </xf>
    <xf numFmtId="0" fontId="3" fillId="9" borderId="5" xfId="0" applyFont="1" applyFill="1" applyBorder="1" applyAlignment="1">
      <alignment horizontal="center" vertical="center"/>
    </xf>
    <xf numFmtId="167" fontId="11" fillId="9" borderId="5" xfId="0" applyNumberFormat="1" applyFont="1" applyFill="1" applyBorder="1" applyAlignment="1">
      <alignment vertical="center"/>
    </xf>
    <xf numFmtId="0" fontId="11" fillId="9" borderId="1" xfId="0" applyFont="1" applyFill="1" applyBorder="1" applyAlignment="1">
      <alignment horizontal="center" vertical="center"/>
    </xf>
    <xf numFmtId="0" fontId="0" fillId="9" borderId="5" xfId="0" applyFill="1" applyBorder="1" applyAlignment="1">
      <alignment horizontal="center"/>
    </xf>
    <xf numFmtId="0" fontId="2" fillId="9" borderId="5" xfId="0" applyFont="1" applyFill="1" applyBorder="1" applyAlignment="1">
      <alignment horizontal="center" vertical="center"/>
    </xf>
    <xf numFmtId="0" fontId="12" fillId="9" borderId="5" xfId="0" applyFont="1" applyFill="1" applyBorder="1" applyAlignment="1">
      <alignment horizontal="center" vertical="center" wrapText="1"/>
    </xf>
    <xf numFmtId="169" fontId="0" fillId="9" borderId="5" xfId="1" applyNumberFormat="1" applyFont="1" applyFill="1" applyBorder="1"/>
    <xf numFmtId="172" fontId="0" fillId="9" borderId="5" xfId="2" applyNumberFormat="1" applyFont="1" applyFill="1" applyBorder="1"/>
    <xf numFmtId="0" fontId="2" fillId="9" borderId="5" xfId="0" applyFont="1" applyFill="1" applyBorder="1" applyAlignment="1">
      <alignment vertical="center"/>
    </xf>
    <xf numFmtId="171" fontId="11" fillId="9" borderId="4" xfId="0" applyNumberFormat="1" applyFont="1" applyFill="1" applyBorder="1" applyAlignment="1">
      <alignment vertical="center"/>
    </xf>
    <xf numFmtId="49" fontId="11" fillId="9" borderId="4" xfId="0" applyNumberFormat="1" applyFont="1" applyFill="1" applyBorder="1" applyAlignment="1">
      <alignment vertical="center"/>
    </xf>
    <xf numFmtId="0" fontId="3" fillId="9" borderId="12" xfId="0" applyFont="1" applyFill="1" applyBorder="1" applyAlignment="1">
      <alignment horizontal="center" vertical="center"/>
    </xf>
    <xf numFmtId="167" fontId="11" fillId="9" borderId="12" xfId="0" applyNumberFormat="1" applyFont="1" applyFill="1" applyBorder="1" applyAlignment="1">
      <alignment vertical="center"/>
    </xf>
    <xf numFmtId="0" fontId="2" fillId="9" borderId="12" xfId="0" applyFont="1" applyFill="1" applyBorder="1" applyAlignment="1">
      <alignment horizontal="center" vertical="center"/>
    </xf>
    <xf numFmtId="0" fontId="12" fillId="9" borderId="12" xfId="0" applyFont="1" applyFill="1" applyBorder="1" applyAlignment="1">
      <alignment horizontal="center" vertical="center" wrapText="1"/>
    </xf>
    <xf numFmtId="169" fontId="0" fillId="9" borderId="12" xfId="1" applyNumberFormat="1" applyFont="1" applyFill="1" applyBorder="1"/>
    <xf numFmtId="172" fontId="0" fillId="9" borderId="12" xfId="2" applyNumberFormat="1" applyFont="1" applyFill="1" applyBorder="1"/>
    <xf numFmtId="0" fontId="2" fillId="9" borderId="12" xfId="0" applyFont="1" applyFill="1" applyBorder="1" applyAlignment="1">
      <alignment vertical="center"/>
    </xf>
    <xf numFmtId="171" fontId="11" fillId="9" borderId="1" xfId="0" applyNumberFormat="1" applyFont="1" applyFill="1" applyBorder="1" applyAlignment="1">
      <alignment vertical="center"/>
    </xf>
    <xf numFmtId="49" fontId="11" fillId="9" borderId="1" xfId="0" applyNumberFormat="1" applyFont="1" applyFill="1" applyBorder="1" applyAlignment="1">
      <alignment vertical="center"/>
    </xf>
    <xf numFmtId="165" fontId="38" fillId="0" borderId="1" xfId="1" applyFont="1" applyBorder="1"/>
    <xf numFmtId="165" fontId="38" fillId="0" borderId="1" xfId="1" applyFont="1" applyFill="1" applyBorder="1"/>
    <xf numFmtId="14" fontId="0" fillId="0" borderId="1" xfId="0" applyNumberFormat="1" applyBorder="1"/>
    <xf numFmtId="0" fontId="35" fillId="0" borderId="18" xfId="0" applyFont="1" applyBorder="1" applyAlignment="1">
      <alignment horizontal="center" vertical="center"/>
    </xf>
    <xf numFmtId="0" fontId="35" fillId="0" borderId="0" xfId="0" applyFont="1" applyAlignment="1">
      <alignment horizontal="center" vertical="center"/>
    </xf>
    <xf numFmtId="0" fontId="35" fillId="0" borderId="19" xfId="0" applyFont="1" applyBorder="1" applyAlignment="1">
      <alignment horizontal="center" vertical="center"/>
    </xf>
    <xf numFmtId="0" fontId="35" fillId="0" borderId="20" xfId="0" applyFont="1" applyBorder="1" applyAlignment="1">
      <alignment horizontal="center" vertical="center"/>
    </xf>
    <xf numFmtId="0" fontId="35" fillId="0" borderId="24" xfId="0" applyFont="1" applyBorder="1" applyAlignment="1">
      <alignment horizontal="center" vertical="center"/>
    </xf>
    <xf numFmtId="0" fontId="35" fillId="0" borderId="21" xfId="0" applyFont="1" applyBorder="1" applyAlignment="1">
      <alignment horizontal="center" vertical="center"/>
    </xf>
    <xf numFmtId="0" fontId="33" fillId="0" borderId="16" xfId="0" applyFont="1" applyBorder="1" applyAlignment="1">
      <alignment horizontal="center" vertical="center"/>
    </xf>
    <xf numFmtId="0" fontId="33" fillId="0" borderId="23" xfId="0" applyFont="1" applyBorder="1" applyAlignment="1">
      <alignment horizontal="center" vertical="center"/>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34" fillId="0" borderId="18"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20" xfId="0" applyFont="1" applyBorder="1" applyAlignment="1">
      <alignment horizontal="center" vertical="center"/>
    </xf>
    <xf numFmtId="0" fontId="34" fillId="0" borderId="24" xfId="0" applyFont="1" applyBorder="1" applyAlignment="1">
      <alignment horizontal="center" vertical="center"/>
    </xf>
    <xf numFmtId="0" fontId="34" fillId="0" borderId="21" xfId="0" applyFont="1" applyBorder="1" applyAlignment="1">
      <alignment horizontal="center" vertical="center"/>
    </xf>
    <xf numFmtId="0" fontId="23" fillId="6" borderId="0" xfId="0" applyFont="1" applyFill="1" applyAlignment="1">
      <alignment horizontal="center" wrapText="1"/>
    </xf>
    <xf numFmtId="0" fontId="20" fillId="6" borderId="5" xfId="0" applyFont="1" applyFill="1" applyBorder="1" applyAlignment="1">
      <alignment horizontal="center"/>
    </xf>
    <xf numFmtId="0" fontId="20" fillId="6" borderId="6" xfId="0" applyFont="1" applyFill="1" applyBorder="1" applyAlignment="1">
      <alignment horizontal="center"/>
    </xf>
    <xf numFmtId="0" fontId="20" fillId="6" borderId="11" xfId="0" applyFont="1" applyFill="1" applyBorder="1" applyAlignment="1">
      <alignment horizontal="center"/>
    </xf>
    <xf numFmtId="0" fontId="20" fillId="6" borderId="12" xfId="0" applyFont="1" applyFill="1" applyBorder="1" applyAlignment="1">
      <alignment horizontal="center"/>
    </xf>
    <xf numFmtId="0" fontId="20" fillId="6" borderId="13" xfId="0" applyFont="1" applyFill="1" applyBorder="1" applyAlignment="1">
      <alignment horizontal="center"/>
    </xf>
    <xf numFmtId="0" fontId="20" fillId="6" borderId="14" xfId="0" applyFont="1" applyFill="1" applyBorder="1" applyAlignment="1">
      <alignment horizontal="center"/>
    </xf>
    <xf numFmtId="0" fontId="8" fillId="7" borderId="4"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2" xfId="0" applyFont="1" applyFill="1" applyBorder="1" applyAlignment="1">
      <alignment horizontal="center" vertical="center" wrapText="1"/>
    </xf>
    <xf numFmtId="49" fontId="8" fillId="7" borderId="4" xfId="0" applyNumberFormat="1" applyFont="1" applyFill="1" applyBorder="1" applyAlignment="1">
      <alignment horizontal="center" vertical="center" wrapText="1"/>
    </xf>
    <xf numFmtId="49" fontId="8" fillId="7" borderId="2" xfId="0" applyNumberFormat="1" applyFont="1" applyFill="1" applyBorder="1" applyAlignment="1">
      <alignment horizontal="center" vertical="center" wrapText="1"/>
    </xf>
  </cellXfs>
  <cellStyles count="7">
    <cellStyle name="Comma" xfId="1" builtinId="3"/>
    <cellStyle name="Comma 3" xfId="5" xr:uid="{02AB21BC-266B-4CE8-ACBA-5F19933E3804}"/>
    <cellStyle name="Currency" xfId="2" builtinId="4"/>
    <cellStyle name="Currency 3" xfId="6" xr:uid="{9BCCBF95-D212-428F-B461-6710E05C9A25}"/>
    <cellStyle name="Normal" xfId="0" builtinId="0"/>
    <cellStyle name="Normal 2" xfId="4" xr:uid="{0088CAE1-EA06-44F3-9071-B5D8B3D1B6A8}"/>
    <cellStyle name="Percent" xfId="3" builtinId="5"/>
  </cellStyles>
  <dxfs count="71">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b val="0"/>
        <i val="0"/>
        <strike val="0"/>
        <condense val="0"/>
        <extend val="0"/>
        <outline val="0"/>
        <shadow val="0"/>
        <u val="none"/>
        <vertAlign val="baseline"/>
        <sz val="11"/>
        <color theme="1"/>
        <name val="Calibri"/>
        <family val="2"/>
        <charset val="1"/>
        <scheme val="minor"/>
      </font>
      <numFmt numFmtId="14"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4"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4"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3" formatCode="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65" formatCode="_-* #,##0.00\ _₾_-;\-* #,##0.0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numFmt numFmtId="174" formatCode="_([$$-409]* #,##0.00_);_([$$-409]* \(#,##0.00\);_([$$-409]*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charset val="1"/>
        <scheme val="minor"/>
      </font>
      <numFmt numFmtId="170" formatCode="_-* #,##0\ _₾_-;\-* #,##0\ _₾_-;_-* &quot;-&quot;??\ _₾_-;_-@_-"/>
      <fill>
        <patternFill patternType="solid">
          <fgColor theme="0" tint="-0.14999847407452621"/>
          <bgColor theme="0" tint="-0.14999847407452621"/>
        </patternFill>
      </fill>
    </dxf>
    <dxf>
      <numFmt numFmtId="22" formatCode="mmm\-yy"/>
    </dxf>
    <dxf>
      <font>
        <b val="0"/>
        <i val="0"/>
        <strike val="0"/>
        <condense val="0"/>
        <extend val="0"/>
        <outline val="0"/>
        <shadow val="0"/>
        <u val="none"/>
        <vertAlign val="baseline"/>
        <sz val="11"/>
        <color theme="1"/>
        <name val="Calibri"/>
        <family val="2"/>
        <charset val="1"/>
        <scheme val="minor"/>
      </font>
    </dxf>
    <dxf>
      <font>
        <b/>
        <i val="0"/>
        <strike val="0"/>
        <condense val="0"/>
        <extend val="0"/>
        <outline val="0"/>
        <shadow val="0"/>
        <u val="none"/>
        <vertAlign val="baseline"/>
        <sz val="11"/>
        <color theme="1"/>
        <name val="Calibri"/>
        <family val="2"/>
        <scheme val="minor"/>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74" formatCode="_([$$-409]* #,##0.00_);_([$$-409]* \(#,##0.00\);_([$$-409]* &quot;-&quot;??_);_(@_)"/>
    </dxf>
    <dxf>
      <numFmt numFmtId="13" formatCode="0%"/>
    </dxf>
    <dxf>
      <numFmt numFmtId="170" formatCode="_-* #,##0\ _₾_-;\-* #,##0\ _₾_-;_-* &quot;-&quot;??\ _₾_-;_-@_-"/>
    </dxf>
    <dxf>
      <numFmt numFmtId="172" formatCode="_([$$-409]* #,##0_);_([$$-409]* \(#,##0\);_([$$-409]* &quot;-&quot;??_);_(@_)"/>
    </dxf>
    <dxf>
      <numFmt numFmtId="170" formatCode="_-* #,##0\ _₾_-;\-* #,##0\ _₾_-;_-* &quot;-&quot;??\ _₾_-;_-@_-"/>
    </dxf>
    <dxf>
      <numFmt numFmtId="174" formatCode="_([$$-409]* #,##0.00_);_([$$-409]* \(#,##0.00\);_([$$-409]* &quot;-&quot;??_);_(@_)"/>
    </dxf>
    <dxf>
      <numFmt numFmtId="172" formatCode="_([$$-409]* #,##0_);_([$$-409]* \(#,##0\);_([$$-409]* &quot;-&quot;??_);_(@_)"/>
    </dxf>
    <dxf>
      <numFmt numFmtId="172" formatCode="_([$$-409]* #,##0_);_([$$-409]* \(#,##0\);_([$$-409]* &quot;-&quot;??_);_(@_)"/>
    </dxf>
    <dxf>
      <numFmt numFmtId="170" formatCode="_-* #,##0\ _₾_-;\-* #,##0\ _₾_-;_-* &quot;-&quot;??\ _₾_-;_-@_-"/>
    </dxf>
    <dxf>
      <numFmt numFmtId="14" formatCode="0.00%"/>
    </dxf>
    <dxf>
      <numFmt numFmtId="0" formatCode="General"/>
    </dxf>
    <dxf>
      <numFmt numFmtId="13" formatCode="0%"/>
    </dxf>
    <dxf>
      <numFmt numFmtId="172" formatCode="_([$$-409]* #,##0_);_([$$-409]* \(#,##0\);_([$$-409]* &quot;-&quot;??_);_(@_)"/>
    </dxf>
    <dxf>
      <numFmt numFmtId="13" formatCode="0%"/>
    </dxf>
    <dxf>
      <numFmt numFmtId="13" formatCode="0%"/>
    </dxf>
    <dxf>
      <numFmt numFmtId="170" formatCode="_-* #,##0\ _₾_-;\-* #,##0\ _₾_-;_-* &quot;-&quot;??\ _₾_-;_-@_-"/>
    </dxf>
    <dxf>
      <numFmt numFmtId="13" formatCode="0%"/>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4" formatCode="_([$$-409]* #,##0.00_);_([$$-409]* \(#,##0.00\);_([$$-409]* &quot;-&quot;??_);_(@_)"/>
    </dxf>
    <dxf>
      <numFmt numFmtId="170" formatCode="_-* #,##0\ _₾_-;\-* #,##0\ _₾_-;_-* &quot;-&quot;??\ _₾_-;_-@_-"/>
    </dxf>
    <dxf>
      <numFmt numFmtId="14" formatCode="0.00%"/>
    </dxf>
    <dxf>
      <numFmt numFmtId="172" formatCode="_([$$-409]* #,##0_);_([$$-409]* \(#,##0\);_([$$-409]* &quot;-&quot;??_);_(@_)"/>
    </dxf>
    <dxf>
      <numFmt numFmtId="170" formatCode="_-* #,##0\ _₾_-;\-* #,##0\ _₾_-;_-* &quot;-&quot;??\ _₾_-;_-@_-"/>
    </dxf>
    <dxf>
      <numFmt numFmtId="13" formatCode="0%"/>
    </dxf>
    <dxf>
      <numFmt numFmtId="172" formatCode="_([$$-409]* #,##0_);_([$$-409]* \(#,##0\);_([$$-409]* &quot;-&quot;??_);_(@_)"/>
    </dxf>
    <dxf>
      <numFmt numFmtId="174" formatCode="_([$$-409]* #,##0.00_);_([$$-409]* \(#,##0.00\);_([$$-409]* &quot;-&quot;??_);_(@_)"/>
    </dxf>
    <dxf>
      <numFmt numFmtId="170" formatCode="_-* #,##0\ _₾_-;\-* #,##0\ _₾_-;_-* &quot;-&quot;??\ _₾_-;_-@_-"/>
    </dxf>
    <dxf>
      <numFmt numFmtId="165" formatCode="_-* #,##0.00\ _₾_-;\-* #,##0.00\ _₾_-;_-* &quot;-&quot;??\ _₾_-;_-@_-"/>
    </dxf>
    <dxf>
      <numFmt numFmtId="165" formatCode="_-* #,##0.00\ _₾_-;\-* #,##0.00\ _₾_-;_-* &quot;-&quot;??\ _₾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1000 Impression</a:t>
            </a:r>
          </a:p>
        </c:rich>
      </c:tx>
      <c:layout>
        <c:manualLayout>
          <c:xMode val="edge"/>
          <c:yMode val="edge"/>
          <c:x val="0.3527389648451562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'Marketing Data'!$CH$5:$CH$6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Data'!$CG$7:$CG$38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Data'!$CH$7:$CH$38</c:f>
              <c:numCache>
                <c:formatCode>_([$$-409]* #,##0.00_);_([$$-409]* \(#,##0.00\);_([$$-409]* "-"??_);_(@_)</c:formatCode>
                <c:ptCount val="28"/>
                <c:pt idx="0">
                  <c:v>0.6951498813486735</c:v>
                </c:pt>
                <c:pt idx="1">
                  <c:v>0.88829373208838969</c:v>
                </c:pt>
                <c:pt idx="2">
                  <c:v>0.72654105086856824</c:v>
                </c:pt>
                <c:pt idx="3">
                  <c:v>2.9731757074384215</c:v>
                </c:pt>
                <c:pt idx="4">
                  <c:v>2.8188299949965301</c:v>
                </c:pt>
                <c:pt idx="5">
                  <c:v>2.8828312849805728</c:v>
                </c:pt>
                <c:pt idx="6">
                  <c:v>2.036826943904765</c:v>
                </c:pt>
                <c:pt idx="7">
                  <c:v>3.5616160927087375</c:v>
                </c:pt>
                <c:pt idx="8">
                  <c:v>4.0069497784472503</c:v>
                </c:pt>
                <c:pt idx="9">
                  <c:v>3.0808978720584479</c:v>
                </c:pt>
                <c:pt idx="10">
                  <c:v>3.4945237857451983</c:v>
                </c:pt>
                <c:pt idx="11">
                  <c:v>3.6094422814119587</c:v>
                </c:pt>
                <c:pt idx="12">
                  <c:v>2.0978962757250423</c:v>
                </c:pt>
                <c:pt idx="13">
                  <c:v>3.3468189822549328</c:v>
                </c:pt>
                <c:pt idx="14">
                  <c:v>3.4383075642766414</c:v>
                </c:pt>
                <c:pt idx="15">
                  <c:v>3.3837495825901729</c:v>
                </c:pt>
                <c:pt idx="16">
                  <c:v>2.8060363196685847</c:v>
                </c:pt>
                <c:pt idx="17">
                  <c:v>1.7833269805377119</c:v>
                </c:pt>
                <c:pt idx="18">
                  <c:v>3.4332813775908182</c:v>
                </c:pt>
                <c:pt idx="19">
                  <c:v>2.1151320750390479</c:v>
                </c:pt>
                <c:pt idx="20">
                  <c:v>2.0605309075618772</c:v>
                </c:pt>
                <c:pt idx="21">
                  <c:v>2.3130832107135375</c:v>
                </c:pt>
                <c:pt idx="22">
                  <c:v>2.0773872145109458</c:v>
                </c:pt>
                <c:pt idx="23">
                  <c:v>1.4008896823326213</c:v>
                </c:pt>
                <c:pt idx="24">
                  <c:v>0.72399415568649017</c:v>
                </c:pt>
                <c:pt idx="25">
                  <c:v>0.93289565266710051</c:v>
                </c:pt>
                <c:pt idx="26">
                  <c:v>0.94911977974059936</c:v>
                </c:pt>
                <c:pt idx="27">
                  <c:v>0.67075534611660836</c:v>
                </c:pt>
              </c:numCache>
            </c:numRef>
          </c:val>
          <c:extLst>
            <c:ext xmlns:c16="http://schemas.microsoft.com/office/drawing/2014/chart" uri="{C3380CC4-5D6E-409C-BE32-E72D297353CC}">
              <c16:uniqueId val="{00000000-8916-4485-B3A1-B02F8912DE51}"/>
            </c:ext>
          </c:extLst>
        </c:ser>
        <c:dLbls>
          <c:dLblPos val="outEnd"/>
          <c:showLegendKey val="0"/>
          <c:showVal val="1"/>
          <c:showCatName val="0"/>
          <c:showSerName val="0"/>
          <c:showPercent val="0"/>
          <c:showBubbleSize val="0"/>
        </c:dLbls>
        <c:gapWidth val="219"/>
        <c:overlap val="-27"/>
        <c:axId val="611489855"/>
        <c:axId val="611489375"/>
      </c:barChart>
      <c:catAx>
        <c:axId val="61148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89375"/>
        <c:crosses val="autoZero"/>
        <c:auto val="1"/>
        <c:lblAlgn val="ctr"/>
        <c:lblOffset val="100"/>
        <c:noMultiLvlLbl val="0"/>
      </c:catAx>
      <c:valAx>
        <c:axId val="61148937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8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Per Message</a:t>
            </a:r>
            <a:endParaRPr lang="en-US"/>
          </a:p>
        </c:rich>
      </c:tx>
      <c:layout>
        <c:manualLayout>
          <c:xMode val="edge"/>
          <c:yMode val="edge"/>
          <c:x val="0.39245111899155921"/>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Data'!$CY$5:$CY$6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Data'!$CX$7:$CX$38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Data'!$CY$7:$CY$38</c:f>
              <c:numCache>
                <c:formatCode>_([$$-409]* #,##0_);_([$$-409]* \(#,##0\);_([$$-409]* "-"??_);_(@_)</c:formatCode>
                <c:ptCount val="28"/>
                <c:pt idx="0">
                  <c:v>40.975609756097562</c:v>
                </c:pt>
                <c:pt idx="1">
                  <c:v>17.391304347826086</c:v>
                </c:pt>
                <c:pt idx="2">
                  <c:v>134.41357142857143</c:v>
                </c:pt>
                <c:pt idx="3">
                  <c:v>8.5281612903225792</c:v>
                </c:pt>
                <c:pt idx="4">
                  <c:v>9.504557823129252</c:v>
                </c:pt>
                <c:pt idx="5">
                  <c:v>11.418120805369128</c:v>
                </c:pt>
                <c:pt idx="6">
                  <c:v>15.339000000000002</c:v>
                </c:pt>
                <c:pt idx="7">
                  <c:v>12.284485294117648</c:v>
                </c:pt>
                <c:pt idx="8">
                  <c:v>9.8688744588744584</c:v>
                </c:pt>
                <c:pt idx="9">
                  <c:v>9.9327727272727273</c:v>
                </c:pt>
                <c:pt idx="10">
                  <c:v>12.277426900584796</c:v>
                </c:pt>
                <c:pt idx="11">
                  <c:v>8.9162420382165593</c:v>
                </c:pt>
                <c:pt idx="12">
                  <c:v>8.9022155688622746</c:v>
                </c:pt>
                <c:pt idx="13">
                  <c:v>9.6680869565217389</c:v>
                </c:pt>
                <c:pt idx="14">
                  <c:v>8.7709497206703908</c:v>
                </c:pt>
                <c:pt idx="15">
                  <c:v>8.4177165354330725</c:v>
                </c:pt>
                <c:pt idx="16">
                  <c:v>16.764276315789477</c:v>
                </c:pt>
                <c:pt idx="17">
                  <c:v>35.124328358208956</c:v>
                </c:pt>
                <c:pt idx="18">
                  <c:v>36.189481481481479</c:v>
                </c:pt>
                <c:pt idx="19">
                  <c:v>16.654652777777777</c:v>
                </c:pt>
                <c:pt idx="20">
                  <c:v>17.585371428571428</c:v>
                </c:pt>
                <c:pt idx="21">
                  <c:v>17.243185840707966</c:v>
                </c:pt>
                <c:pt idx="22">
                  <c:v>43.206119402985074</c:v>
                </c:pt>
                <c:pt idx="23">
                  <c:v>58.371774193548383</c:v>
                </c:pt>
                <c:pt idx="24">
                  <c:v>33.288906249999997</c:v>
                </c:pt>
                <c:pt idx="25">
                  <c:v>43.806428571428576</c:v>
                </c:pt>
                <c:pt idx="26">
                  <c:v>28.417577639751549</c:v>
                </c:pt>
                <c:pt idx="27">
                  <c:v>39.871940298507468</c:v>
                </c:pt>
              </c:numCache>
            </c:numRef>
          </c:val>
          <c:extLst>
            <c:ext xmlns:c16="http://schemas.microsoft.com/office/drawing/2014/chart" uri="{C3380CC4-5D6E-409C-BE32-E72D297353CC}">
              <c16:uniqueId val="{00000000-3EE1-4FA2-8120-53319B21BBBD}"/>
            </c:ext>
          </c:extLst>
        </c:ser>
        <c:dLbls>
          <c:dLblPos val="outEnd"/>
          <c:showLegendKey val="0"/>
          <c:showVal val="1"/>
          <c:showCatName val="0"/>
          <c:showSerName val="0"/>
          <c:showPercent val="0"/>
          <c:showBubbleSize val="0"/>
        </c:dLbls>
        <c:gapWidth val="219"/>
        <c:overlap val="-27"/>
        <c:axId val="615579023"/>
        <c:axId val="615579983"/>
      </c:barChart>
      <c:catAx>
        <c:axId val="6155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79983"/>
        <c:crosses val="autoZero"/>
        <c:auto val="1"/>
        <c:lblAlgn val="ctr"/>
        <c:lblOffset val="100"/>
        <c:noMultiLvlLbl val="0"/>
      </c:catAx>
      <c:valAx>
        <c:axId val="615579983"/>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7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Per Sale</a:t>
            </a:r>
            <a:endParaRPr lang="en-US"/>
          </a:p>
        </c:rich>
      </c:tx>
      <c:layout>
        <c:manualLayout>
          <c:xMode val="edge"/>
          <c:yMode val="edge"/>
          <c:x val="0.42138948146626448"/>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Data'!$DO$5:$DO$6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Data'!$DN$7:$DN$38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Data'!$DO$7:$DO$38</c:f>
              <c:numCache>
                <c:formatCode>_([$$-409]* #,##0_);_([$$-409]* \(#,##0\);_([$$-409]* "-"??_);_(@_)</c:formatCode>
                <c:ptCount val="28"/>
                <c:pt idx="0">
                  <c:v>280</c:v>
                </c:pt>
                <c:pt idx="1">
                  <c:v>533.33333333333337</c:v>
                </c:pt>
                <c:pt idx="2">
                  <c:v>1881.79</c:v>
                </c:pt>
                <c:pt idx="3">
                  <c:v>660.93249999999989</c:v>
                </c:pt>
                <c:pt idx="4">
                  <c:v>1397.17</c:v>
                </c:pt>
                <c:pt idx="5">
                  <c:v>850.65</c:v>
                </c:pt>
                <c:pt idx="6">
                  <c:v>245.42400000000004</c:v>
                </c:pt>
                <c:pt idx="7">
                  <c:v>334.13800000000003</c:v>
                </c:pt>
                <c:pt idx="8">
                  <c:v>253.30111111111111</c:v>
                </c:pt>
                <c:pt idx="9">
                  <c:v>0</c:v>
                </c:pt>
                <c:pt idx="10">
                  <c:v>524.86</c:v>
                </c:pt>
                <c:pt idx="11">
                  <c:v>699.92499999999995</c:v>
                </c:pt>
                <c:pt idx="12">
                  <c:v>0</c:v>
                </c:pt>
                <c:pt idx="13">
                  <c:v>1111.83</c:v>
                </c:pt>
                <c:pt idx="14">
                  <c:v>196.25</c:v>
                </c:pt>
                <c:pt idx="15">
                  <c:v>2138.1000000000004</c:v>
                </c:pt>
                <c:pt idx="16">
                  <c:v>637.04250000000013</c:v>
                </c:pt>
                <c:pt idx="17">
                  <c:v>336.19</c:v>
                </c:pt>
                <c:pt idx="18">
                  <c:v>697.93999999999994</c:v>
                </c:pt>
                <c:pt idx="19">
                  <c:v>685.22</c:v>
                </c:pt>
                <c:pt idx="20">
                  <c:v>236.72615384615386</c:v>
                </c:pt>
                <c:pt idx="21">
                  <c:v>299.76615384615388</c:v>
                </c:pt>
                <c:pt idx="22">
                  <c:v>361.85124999999999</c:v>
                </c:pt>
                <c:pt idx="23">
                  <c:v>704.84166666666658</c:v>
                </c:pt>
                <c:pt idx="24">
                  <c:v>690.61249999999995</c:v>
                </c:pt>
                <c:pt idx="25">
                  <c:v>1951.2200000000005</c:v>
                </c:pt>
                <c:pt idx="26">
                  <c:v>2909.35</c:v>
                </c:pt>
                <c:pt idx="27">
                  <c:v>1716.8500000000004</c:v>
                </c:pt>
              </c:numCache>
            </c:numRef>
          </c:val>
          <c:extLst>
            <c:ext xmlns:c16="http://schemas.microsoft.com/office/drawing/2014/chart" uri="{C3380CC4-5D6E-409C-BE32-E72D297353CC}">
              <c16:uniqueId val="{00000000-05CF-42CD-9729-C6C7839E599E}"/>
            </c:ext>
          </c:extLst>
        </c:ser>
        <c:dLbls>
          <c:dLblPos val="outEnd"/>
          <c:showLegendKey val="0"/>
          <c:showVal val="1"/>
          <c:showCatName val="0"/>
          <c:showSerName val="0"/>
          <c:showPercent val="0"/>
          <c:showBubbleSize val="0"/>
        </c:dLbls>
        <c:gapWidth val="219"/>
        <c:overlap val="-27"/>
        <c:axId val="791285631"/>
        <c:axId val="791286111"/>
      </c:barChart>
      <c:catAx>
        <c:axId val="79128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286111"/>
        <c:crosses val="autoZero"/>
        <c:auto val="1"/>
        <c:lblAlgn val="ctr"/>
        <c:lblOffset val="100"/>
        <c:noMultiLvlLbl val="0"/>
      </c:catAx>
      <c:valAx>
        <c:axId val="791286111"/>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2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Data!PivotTable12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Marketing</a:t>
            </a:r>
            <a:r>
              <a:rPr lang="en-US" baseline="0"/>
              <a:t> Costs</a:t>
            </a:r>
            <a:endParaRPr lang="en-US"/>
          </a:p>
        </c:rich>
      </c:tx>
      <c:layout>
        <c:manualLayout>
          <c:xMode val="edge"/>
          <c:yMode val="edge"/>
          <c:x val="0.3728526078244333"/>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Data'!$GK$5:$GK$6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Data'!$GJ$7:$GJ$38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Data'!$GK$7:$GK$38</c:f>
              <c:numCache>
                <c:formatCode>_([$$-409]* #,##0_);_([$$-409]* \(#,##0\);_([$$-409]* "-"??_);_(@_)</c:formatCode>
                <c:ptCount val="28"/>
                <c:pt idx="0">
                  <c:v>1680</c:v>
                </c:pt>
                <c:pt idx="1">
                  <c:v>1600</c:v>
                </c:pt>
                <c:pt idx="2">
                  <c:v>1881.79</c:v>
                </c:pt>
                <c:pt idx="3">
                  <c:v>2643.7299999999996</c:v>
                </c:pt>
                <c:pt idx="4">
                  <c:v>1397.17</c:v>
                </c:pt>
                <c:pt idx="5">
                  <c:v>1701.3</c:v>
                </c:pt>
                <c:pt idx="6">
                  <c:v>2454.2400000000002</c:v>
                </c:pt>
                <c:pt idx="7">
                  <c:v>1670.69</c:v>
                </c:pt>
                <c:pt idx="8">
                  <c:v>2279.71</c:v>
                </c:pt>
                <c:pt idx="9">
                  <c:v>2185.21</c:v>
                </c:pt>
                <c:pt idx="10">
                  <c:v>2099.44</c:v>
                </c:pt>
                <c:pt idx="11">
                  <c:v>1399.85</c:v>
                </c:pt>
                <c:pt idx="12">
                  <c:v>2973.3399999999997</c:v>
                </c:pt>
                <c:pt idx="13">
                  <c:v>2223.66</c:v>
                </c:pt>
                <c:pt idx="14">
                  <c:v>1570</c:v>
                </c:pt>
                <c:pt idx="15">
                  <c:v>2138.1000000000004</c:v>
                </c:pt>
                <c:pt idx="16">
                  <c:v>2548.1700000000005</c:v>
                </c:pt>
                <c:pt idx="17">
                  <c:v>2353.33</c:v>
                </c:pt>
                <c:pt idx="18">
                  <c:v>4885.58</c:v>
                </c:pt>
                <c:pt idx="19">
                  <c:v>4796.54</c:v>
                </c:pt>
                <c:pt idx="20">
                  <c:v>3077.44</c:v>
                </c:pt>
                <c:pt idx="21">
                  <c:v>3896.9600000000005</c:v>
                </c:pt>
                <c:pt idx="22">
                  <c:v>2894.81</c:v>
                </c:pt>
                <c:pt idx="23">
                  <c:v>4229.0499999999993</c:v>
                </c:pt>
                <c:pt idx="24">
                  <c:v>5524.9</c:v>
                </c:pt>
                <c:pt idx="25">
                  <c:v>9756.1000000000022</c:v>
                </c:pt>
                <c:pt idx="26">
                  <c:v>5818.7</c:v>
                </c:pt>
                <c:pt idx="27">
                  <c:v>6867.4000000000015</c:v>
                </c:pt>
              </c:numCache>
            </c:numRef>
          </c:val>
          <c:extLst>
            <c:ext xmlns:c16="http://schemas.microsoft.com/office/drawing/2014/chart" uri="{C3380CC4-5D6E-409C-BE32-E72D297353CC}">
              <c16:uniqueId val="{00000000-B1F8-4B9C-A1EE-D9374BF52A6F}"/>
            </c:ext>
          </c:extLst>
        </c:ser>
        <c:dLbls>
          <c:dLblPos val="outEnd"/>
          <c:showLegendKey val="0"/>
          <c:showVal val="1"/>
          <c:showCatName val="0"/>
          <c:showSerName val="0"/>
          <c:showPercent val="0"/>
          <c:showBubbleSize val="0"/>
        </c:dLbls>
        <c:gapWidth val="219"/>
        <c:overlap val="-27"/>
        <c:axId val="1401294015"/>
        <c:axId val="1401324735"/>
      </c:barChart>
      <c:catAx>
        <c:axId val="140129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24735"/>
        <c:crosses val="autoZero"/>
        <c:auto val="1"/>
        <c:lblAlgn val="ctr"/>
        <c:lblOffset val="100"/>
        <c:noMultiLvlLbl val="0"/>
      </c:catAx>
      <c:valAx>
        <c:axId val="140132473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294015"/>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endParaRPr lang="ka-GE"/>
          </a:p>
        </c:rich>
      </c:tx>
      <c:layout>
        <c:manualLayout>
          <c:xMode val="edge"/>
          <c:yMode val="edge"/>
          <c:x val="0.4635727502207989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Data'!$AM$5:$AM$6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Data'!$AL$7:$AL$38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Data'!$AM$7:$AM$38</c:f>
              <c:numCache>
                <c:formatCode>_-* #,##0\ _₾_-;\-* #,##0\ _₾_-;_-* "-"??\ _₾_-;_-@_-</c:formatCode>
                <c:ptCount val="28"/>
                <c:pt idx="0">
                  <c:v>6</c:v>
                </c:pt>
                <c:pt idx="1">
                  <c:v>3</c:v>
                </c:pt>
                <c:pt idx="2">
                  <c:v>1</c:v>
                </c:pt>
                <c:pt idx="3">
                  <c:v>4</c:v>
                </c:pt>
                <c:pt idx="4">
                  <c:v>1</c:v>
                </c:pt>
                <c:pt idx="5">
                  <c:v>2</c:v>
                </c:pt>
                <c:pt idx="6">
                  <c:v>10</c:v>
                </c:pt>
                <c:pt idx="7">
                  <c:v>5</c:v>
                </c:pt>
                <c:pt idx="8">
                  <c:v>9</c:v>
                </c:pt>
                <c:pt idx="9">
                  <c:v>0</c:v>
                </c:pt>
                <c:pt idx="10">
                  <c:v>4</c:v>
                </c:pt>
                <c:pt idx="11">
                  <c:v>2</c:v>
                </c:pt>
                <c:pt idx="12">
                  <c:v>0</c:v>
                </c:pt>
                <c:pt idx="13">
                  <c:v>2</c:v>
                </c:pt>
                <c:pt idx="14">
                  <c:v>8</c:v>
                </c:pt>
                <c:pt idx="15">
                  <c:v>1</c:v>
                </c:pt>
                <c:pt idx="16">
                  <c:v>4</c:v>
                </c:pt>
                <c:pt idx="17">
                  <c:v>7</c:v>
                </c:pt>
                <c:pt idx="18">
                  <c:v>7</c:v>
                </c:pt>
                <c:pt idx="19">
                  <c:v>7</c:v>
                </c:pt>
                <c:pt idx="20">
                  <c:v>13</c:v>
                </c:pt>
                <c:pt idx="21">
                  <c:v>13</c:v>
                </c:pt>
                <c:pt idx="22">
                  <c:v>8</c:v>
                </c:pt>
                <c:pt idx="23">
                  <c:v>6</c:v>
                </c:pt>
                <c:pt idx="24">
                  <c:v>8</c:v>
                </c:pt>
                <c:pt idx="25">
                  <c:v>5</c:v>
                </c:pt>
                <c:pt idx="26">
                  <c:v>2</c:v>
                </c:pt>
                <c:pt idx="27">
                  <c:v>4</c:v>
                </c:pt>
              </c:numCache>
            </c:numRef>
          </c:val>
          <c:extLst>
            <c:ext xmlns:c16="http://schemas.microsoft.com/office/drawing/2014/chart" uri="{C3380CC4-5D6E-409C-BE32-E72D297353CC}">
              <c16:uniqueId val="{00000000-0525-41D1-AA57-F5DC5A26D518}"/>
            </c:ext>
          </c:extLst>
        </c:ser>
        <c:dLbls>
          <c:dLblPos val="outEnd"/>
          <c:showLegendKey val="0"/>
          <c:showVal val="1"/>
          <c:showCatName val="0"/>
          <c:showSerName val="0"/>
          <c:showPercent val="0"/>
          <c:showBubbleSize val="0"/>
        </c:dLbls>
        <c:gapWidth val="219"/>
        <c:overlap val="-27"/>
        <c:axId val="767232431"/>
        <c:axId val="767224751"/>
      </c:barChart>
      <c:catAx>
        <c:axId val="76723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24751"/>
        <c:crosses val="autoZero"/>
        <c:auto val="1"/>
        <c:lblAlgn val="ctr"/>
        <c:lblOffset val="100"/>
        <c:noMultiLvlLbl val="0"/>
      </c:catAx>
      <c:valAx>
        <c:axId val="767224751"/>
        <c:scaling>
          <c:orientation val="minMax"/>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3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a:t>
            </a:r>
          </a:p>
        </c:rich>
      </c:tx>
      <c:layout>
        <c:manualLayout>
          <c:xMode val="edge"/>
          <c:yMode val="edge"/>
          <c:x val="0.46026557701960169"/>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Data'!$BB$5:$BB$6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Data'!$BA$7:$BA$38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Data'!$BB$7:$BB$38</c:f>
              <c:numCache>
                <c:formatCode>_-* #,##0\ _₾_-;\-* #,##0\ _₾_-;_-* "-"??\ _₾_-;_-@_-</c:formatCode>
                <c:ptCount val="28"/>
                <c:pt idx="0">
                  <c:v>28</c:v>
                </c:pt>
                <c:pt idx="1">
                  <c:v>52</c:v>
                </c:pt>
                <c:pt idx="2">
                  <c:v>37</c:v>
                </c:pt>
                <c:pt idx="3">
                  <c:v>62</c:v>
                </c:pt>
                <c:pt idx="4">
                  <c:v>43</c:v>
                </c:pt>
                <c:pt idx="5">
                  <c:v>29</c:v>
                </c:pt>
                <c:pt idx="6">
                  <c:v>48</c:v>
                </c:pt>
                <c:pt idx="7">
                  <c:v>47</c:v>
                </c:pt>
                <c:pt idx="8">
                  <c:v>58</c:v>
                </c:pt>
                <c:pt idx="9">
                  <c:v>56</c:v>
                </c:pt>
                <c:pt idx="10">
                  <c:v>54</c:v>
                </c:pt>
                <c:pt idx="11">
                  <c:v>26</c:v>
                </c:pt>
                <c:pt idx="12">
                  <c:v>42</c:v>
                </c:pt>
                <c:pt idx="13">
                  <c:v>44</c:v>
                </c:pt>
                <c:pt idx="14">
                  <c:v>41</c:v>
                </c:pt>
                <c:pt idx="15">
                  <c:v>33</c:v>
                </c:pt>
                <c:pt idx="16">
                  <c:v>49</c:v>
                </c:pt>
                <c:pt idx="17">
                  <c:v>35</c:v>
                </c:pt>
                <c:pt idx="18">
                  <c:v>59</c:v>
                </c:pt>
                <c:pt idx="19">
                  <c:v>36</c:v>
                </c:pt>
                <c:pt idx="20">
                  <c:v>44</c:v>
                </c:pt>
                <c:pt idx="21">
                  <c:v>49</c:v>
                </c:pt>
                <c:pt idx="22">
                  <c:v>33</c:v>
                </c:pt>
                <c:pt idx="23">
                  <c:v>29</c:v>
                </c:pt>
                <c:pt idx="24">
                  <c:v>40</c:v>
                </c:pt>
                <c:pt idx="25">
                  <c:v>36</c:v>
                </c:pt>
                <c:pt idx="26">
                  <c:v>40</c:v>
                </c:pt>
                <c:pt idx="27">
                  <c:v>23</c:v>
                </c:pt>
              </c:numCache>
            </c:numRef>
          </c:val>
          <c:extLst>
            <c:ext xmlns:c16="http://schemas.microsoft.com/office/drawing/2014/chart" uri="{C3380CC4-5D6E-409C-BE32-E72D297353CC}">
              <c16:uniqueId val="{00000000-B452-410B-B337-4B104E8DF4D6}"/>
            </c:ext>
          </c:extLst>
        </c:ser>
        <c:dLbls>
          <c:dLblPos val="outEnd"/>
          <c:showLegendKey val="0"/>
          <c:showVal val="1"/>
          <c:showCatName val="0"/>
          <c:showSerName val="0"/>
          <c:showPercent val="0"/>
          <c:showBubbleSize val="0"/>
        </c:dLbls>
        <c:gapWidth val="219"/>
        <c:overlap val="-27"/>
        <c:axId val="931039423"/>
        <c:axId val="931041343"/>
      </c:barChart>
      <c:catAx>
        <c:axId val="9310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41343"/>
        <c:crosses val="autoZero"/>
        <c:auto val="1"/>
        <c:lblAlgn val="ctr"/>
        <c:lblOffset val="100"/>
        <c:noMultiLvlLbl val="0"/>
      </c:catAx>
      <c:valAx>
        <c:axId val="931041343"/>
        <c:scaling>
          <c:orientation val="minMax"/>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a:t>
            </a:r>
          </a:p>
        </c:rich>
      </c:tx>
      <c:layout>
        <c:manualLayout>
          <c:xMode val="edge"/>
          <c:yMode val="edge"/>
          <c:x val="0.4357562987546409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Data'!$BR$5:$BR$6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Data'!$BQ$7:$BQ$38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Data'!$BR$7:$BR$38</c:f>
              <c:numCache>
                <c:formatCode>_-* #,##0.00\ _₾_-;\-* #,##0.00\ _₾_-;_-* "-"??\ _₾_-;_-@_-</c:formatCode>
                <c:ptCount val="28"/>
                <c:pt idx="0">
                  <c:v>2.0220085005270998</c:v>
                </c:pt>
                <c:pt idx="1">
                  <c:v>2.1155018838850315</c:v>
                </c:pt>
                <c:pt idx="2">
                  <c:v>2.1731758171223365</c:v>
                </c:pt>
                <c:pt idx="3">
                  <c:v>2.659057063055843</c:v>
                </c:pt>
                <c:pt idx="4">
                  <c:v>2.728511818912462</c:v>
                </c:pt>
                <c:pt idx="5">
                  <c:v>2.9009929705549822</c:v>
                </c:pt>
                <c:pt idx="6">
                  <c:v>2.2992140257946088</c:v>
                </c:pt>
                <c:pt idx="7">
                  <c:v>2.3241671125909189</c:v>
                </c:pt>
                <c:pt idx="8">
                  <c:v>2.2156929943102379</c:v>
                </c:pt>
                <c:pt idx="9">
                  <c:v>2.464153447425288</c:v>
                </c:pt>
                <c:pt idx="10">
                  <c:v>2.5888547986762274</c:v>
                </c:pt>
                <c:pt idx="11">
                  <c:v>2.7814194325712154</c:v>
                </c:pt>
                <c:pt idx="12">
                  <c:v>2.3749729792229077</c:v>
                </c:pt>
                <c:pt idx="13">
                  <c:v>2.208986089315637</c:v>
                </c:pt>
                <c:pt idx="14">
                  <c:v>2.8313129747325996</c:v>
                </c:pt>
                <c:pt idx="15">
                  <c:v>2.3800435424576629</c:v>
                </c:pt>
                <c:pt idx="16">
                  <c:v>2.3891663071045959</c:v>
                </c:pt>
                <c:pt idx="17">
                  <c:v>2.5896354063436431</c:v>
                </c:pt>
                <c:pt idx="18">
                  <c:v>3.0448074803949887</c:v>
                </c:pt>
                <c:pt idx="19">
                  <c:v>2.6898877417395761</c:v>
                </c:pt>
                <c:pt idx="20">
                  <c:v>3.2735573835528466</c:v>
                </c:pt>
                <c:pt idx="21">
                  <c:v>2.9617759260235923</c:v>
                </c:pt>
                <c:pt idx="22">
                  <c:v>3.474187042037213</c:v>
                </c:pt>
                <c:pt idx="23">
                  <c:v>2.3769663567482024</c:v>
                </c:pt>
                <c:pt idx="24">
                  <c:v>4.5728303569763611</c:v>
                </c:pt>
                <c:pt idx="25">
                  <c:v>4.1968591725722293</c:v>
                </c:pt>
                <c:pt idx="26">
                  <c:v>4.3135019243210744</c:v>
                </c:pt>
                <c:pt idx="27">
                  <c:v>4.7840748019200188</c:v>
                </c:pt>
              </c:numCache>
            </c:numRef>
          </c:val>
          <c:extLst>
            <c:ext xmlns:c16="http://schemas.microsoft.com/office/drawing/2014/chart" uri="{C3380CC4-5D6E-409C-BE32-E72D297353CC}">
              <c16:uniqueId val="{00000000-BA0E-4CBA-B389-F817485614D7}"/>
            </c:ext>
          </c:extLst>
        </c:ser>
        <c:dLbls>
          <c:dLblPos val="outEnd"/>
          <c:showLegendKey val="0"/>
          <c:showVal val="1"/>
          <c:showCatName val="0"/>
          <c:showSerName val="0"/>
          <c:showPercent val="0"/>
          <c:showBubbleSize val="0"/>
        </c:dLbls>
        <c:gapWidth val="219"/>
        <c:overlap val="-27"/>
        <c:axId val="277101935"/>
        <c:axId val="277102895"/>
      </c:barChart>
      <c:catAx>
        <c:axId val="27710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02895"/>
        <c:crosses val="autoZero"/>
        <c:auto val="1"/>
        <c:lblAlgn val="ctr"/>
        <c:lblOffset val="100"/>
        <c:noMultiLvlLbl val="0"/>
      </c:catAx>
      <c:valAx>
        <c:axId val="277102895"/>
        <c:scaling>
          <c:orientation val="minMax"/>
        </c:scaling>
        <c:delete val="0"/>
        <c:axPos val="l"/>
        <c:majorGridlines>
          <c:spPr>
            <a:ln w="9525" cap="flat" cmpd="sng" algn="ctr">
              <a:solidFill>
                <a:schemeClr val="tx1">
                  <a:lumMod val="15000"/>
                  <a:lumOff val="85000"/>
                </a:schemeClr>
              </a:solidFill>
              <a:round/>
            </a:ln>
            <a:effectLst/>
          </c:spPr>
        </c:majorGridlines>
        <c:numFmt formatCode="_-* #,##0.00\ _₾_-;\-* #,##0.0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0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Activity</a:t>
            </a:r>
            <a:r>
              <a:rPr lang="en-US" baseline="0"/>
              <a:t> to lead Rate</a:t>
            </a:r>
            <a:endParaRPr lang="en-US"/>
          </a:p>
        </c:rich>
      </c:tx>
      <c:layout>
        <c:manualLayout>
          <c:xMode val="edge"/>
          <c:yMode val="edge"/>
          <c:x val="0.3855160544938141"/>
          <c:y val="8.7978840248358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s>
    <c:plotArea>
      <c:layout/>
      <c:barChart>
        <c:barDir val="col"/>
        <c:grouping val="clustered"/>
        <c:varyColors val="0"/>
        <c:ser>
          <c:idx val="0"/>
          <c:order val="0"/>
          <c:tx>
            <c:strRef>
              <c:f>'Marketing Data'!$ED$5:$ED$6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Data'!$EC$7:$EC$38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Data'!$ED$7:$ED$38</c:f>
              <c:numCache>
                <c:formatCode>0%</c:formatCode>
                <c:ptCount val="28"/>
                <c:pt idx="0">
                  <c:v>0.3902439024390244</c:v>
                </c:pt>
                <c:pt idx="1">
                  <c:v>0.27173913043478259</c:v>
                </c:pt>
                <c:pt idx="2">
                  <c:v>1.3571428571428572</c:v>
                </c:pt>
                <c:pt idx="3">
                  <c:v>0.12258064516129032</c:v>
                </c:pt>
                <c:pt idx="4">
                  <c:v>0.20408163265306123</c:v>
                </c:pt>
                <c:pt idx="5">
                  <c:v>0.11409395973154363</c:v>
                </c:pt>
                <c:pt idx="6">
                  <c:v>0.17499999999999999</c:v>
                </c:pt>
                <c:pt idx="7">
                  <c:v>0.13235294117647059</c:v>
                </c:pt>
                <c:pt idx="8">
                  <c:v>0.13852813852813853</c:v>
                </c:pt>
                <c:pt idx="9">
                  <c:v>0.11818181818181818</c:v>
                </c:pt>
                <c:pt idx="10">
                  <c:v>0.23391812865497075</c:v>
                </c:pt>
                <c:pt idx="11">
                  <c:v>8.2802547770700632E-2</c:v>
                </c:pt>
                <c:pt idx="12">
                  <c:v>9.580838323353294E-2</c:v>
                </c:pt>
                <c:pt idx="13">
                  <c:v>0.14347826086956522</c:v>
                </c:pt>
                <c:pt idx="14">
                  <c:v>0.11731843575418995</c:v>
                </c:pt>
                <c:pt idx="15">
                  <c:v>7.4803149606299218E-2</c:v>
                </c:pt>
                <c:pt idx="16">
                  <c:v>0.22368421052631579</c:v>
                </c:pt>
                <c:pt idx="17">
                  <c:v>0.35820895522388058</c:v>
                </c:pt>
                <c:pt idx="18">
                  <c:v>0.2814814814814815</c:v>
                </c:pt>
                <c:pt idx="19">
                  <c:v>8.3333333333333329E-2</c:v>
                </c:pt>
                <c:pt idx="20">
                  <c:v>0.14285714285714285</c:v>
                </c:pt>
                <c:pt idx="21">
                  <c:v>0.13716814159292035</c:v>
                </c:pt>
                <c:pt idx="22">
                  <c:v>0.28358208955223879</c:v>
                </c:pt>
                <c:pt idx="23">
                  <c:v>0.29032258064516131</c:v>
                </c:pt>
                <c:pt idx="24">
                  <c:v>0.234375</c:v>
                </c:pt>
                <c:pt idx="25">
                  <c:v>0.11734693877551021</c:v>
                </c:pt>
                <c:pt idx="26">
                  <c:v>0.18012422360248448</c:v>
                </c:pt>
                <c:pt idx="27">
                  <c:v>9.7014925373134331E-2</c:v>
                </c:pt>
              </c:numCache>
            </c:numRef>
          </c:val>
          <c:extLst>
            <c:ext xmlns:c16="http://schemas.microsoft.com/office/drawing/2014/chart" uri="{C3380CC4-5D6E-409C-BE32-E72D297353CC}">
              <c16:uniqueId val="{00000000-C69A-4C49-884D-DB65C3221BF9}"/>
            </c:ext>
          </c:extLst>
        </c:ser>
        <c:dLbls>
          <c:dLblPos val="outEnd"/>
          <c:showLegendKey val="0"/>
          <c:showVal val="1"/>
          <c:showCatName val="0"/>
          <c:showSerName val="0"/>
          <c:showPercent val="0"/>
          <c:showBubbleSize val="0"/>
        </c:dLbls>
        <c:gapWidth val="219"/>
        <c:overlap val="-27"/>
        <c:axId val="286434623"/>
        <c:axId val="286433183"/>
      </c:barChart>
      <c:catAx>
        <c:axId val="28643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3183"/>
        <c:crosses val="autoZero"/>
        <c:auto val="1"/>
        <c:lblAlgn val="ctr"/>
        <c:lblOffset val="100"/>
        <c:noMultiLvlLbl val="0"/>
      </c:catAx>
      <c:valAx>
        <c:axId val="286433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3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Activity </a:t>
            </a:r>
            <a:r>
              <a:rPr lang="en-US" baseline="0"/>
              <a:t>to Sale Rate</a:t>
            </a:r>
            <a:endParaRPr lang="en-US"/>
          </a:p>
        </c:rich>
      </c:tx>
      <c:layout>
        <c:manualLayout>
          <c:xMode val="edge"/>
          <c:yMode val="edge"/>
          <c:x val="0.38678434583775723"/>
          <c:y val="9.38096113025643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Data'!$ES$5:$ES$6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Data'!$ER$7:$ER$38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Data'!$ES$7:$ES$38</c:f>
              <c:numCache>
                <c:formatCode>0%</c:formatCode>
                <c:ptCount val="28"/>
                <c:pt idx="0">
                  <c:v>0.14634146341463414</c:v>
                </c:pt>
                <c:pt idx="1">
                  <c:v>3.2608695652173912E-2</c:v>
                </c:pt>
                <c:pt idx="2">
                  <c:v>7.1428571428571425E-2</c:v>
                </c:pt>
                <c:pt idx="3">
                  <c:v>1.2903225806451613E-2</c:v>
                </c:pt>
                <c:pt idx="4">
                  <c:v>6.8027210884353739E-3</c:v>
                </c:pt>
                <c:pt idx="5">
                  <c:v>1.3422818791946308E-2</c:v>
                </c:pt>
                <c:pt idx="6">
                  <c:v>6.25E-2</c:v>
                </c:pt>
                <c:pt idx="7">
                  <c:v>3.6764705882352942E-2</c:v>
                </c:pt>
                <c:pt idx="8">
                  <c:v>3.896103896103896E-2</c:v>
                </c:pt>
                <c:pt idx="9">
                  <c:v>0</c:v>
                </c:pt>
                <c:pt idx="10">
                  <c:v>2.3391812865497075E-2</c:v>
                </c:pt>
                <c:pt idx="11">
                  <c:v>1.2738853503184714E-2</c:v>
                </c:pt>
                <c:pt idx="12">
                  <c:v>0</c:v>
                </c:pt>
                <c:pt idx="13">
                  <c:v>8.6956521739130436E-3</c:v>
                </c:pt>
                <c:pt idx="14">
                  <c:v>4.4692737430167599E-2</c:v>
                </c:pt>
                <c:pt idx="15">
                  <c:v>3.937007874015748E-3</c:v>
                </c:pt>
                <c:pt idx="16">
                  <c:v>2.6315789473684209E-2</c:v>
                </c:pt>
                <c:pt idx="17">
                  <c:v>0.1044776119402985</c:v>
                </c:pt>
                <c:pt idx="18">
                  <c:v>5.185185185185185E-2</c:v>
                </c:pt>
                <c:pt idx="19">
                  <c:v>2.4305555555555556E-2</c:v>
                </c:pt>
                <c:pt idx="20">
                  <c:v>7.4285714285714288E-2</c:v>
                </c:pt>
                <c:pt idx="21">
                  <c:v>5.7522123893805309E-2</c:v>
                </c:pt>
                <c:pt idx="22">
                  <c:v>0.11940298507462686</c:v>
                </c:pt>
                <c:pt idx="23">
                  <c:v>9.6774193548387094E-2</c:v>
                </c:pt>
                <c:pt idx="24">
                  <c:v>6.25E-2</c:v>
                </c:pt>
                <c:pt idx="25">
                  <c:v>2.5510204081632654E-2</c:v>
                </c:pt>
                <c:pt idx="26">
                  <c:v>1.2422360248447204E-2</c:v>
                </c:pt>
                <c:pt idx="27">
                  <c:v>2.9850746268656716E-2</c:v>
                </c:pt>
              </c:numCache>
            </c:numRef>
          </c:val>
          <c:extLst>
            <c:ext xmlns:c16="http://schemas.microsoft.com/office/drawing/2014/chart" uri="{C3380CC4-5D6E-409C-BE32-E72D297353CC}">
              <c16:uniqueId val="{00000000-23A6-4A60-ADF5-CBE5BDD9E5DB}"/>
            </c:ext>
          </c:extLst>
        </c:ser>
        <c:dLbls>
          <c:dLblPos val="outEnd"/>
          <c:showLegendKey val="0"/>
          <c:showVal val="1"/>
          <c:showCatName val="0"/>
          <c:showSerName val="0"/>
          <c:showPercent val="0"/>
          <c:showBubbleSize val="0"/>
        </c:dLbls>
        <c:gapWidth val="219"/>
        <c:overlap val="-27"/>
        <c:axId val="704143567"/>
        <c:axId val="704143087"/>
      </c:barChart>
      <c:catAx>
        <c:axId val="70414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143087"/>
        <c:crosses val="autoZero"/>
        <c:auto val="1"/>
        <c:lblAlgn val="ctr"/>
        <c:lblOffset val="100"/>
        <c:noMultiLvlLbl val="0"/>
      </c:catAx>
      <c:valAx>
        <c:axId val="704143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14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Reach to Message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Data'!$FG$5:$FG$6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Data'!$FF$7:$FF$38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Data'!$FG$7:$FG$38</c:f>
              <c:numCache>
                <c:formatCode>0.00%</c:formatCode>
                <c:ptCount val="28"/>
                <c:pt idx="0">
                  <c:v>1.5169453899659612E-3</c:v>
                </c:pt>
                <c:pt idx="1">
                  <c:v>2.5703349817003326E-3</c:v>
                </c:pt>
                <c:pt idx="2">
                  <c:v>1.6368525663509879E-3</c:v>
                </c:pt>
                <c:pt idx="3">
                  <c:v>1.884910983558712E-3</c:v>
                </c:pt>
                <c:pt idx="4">
                  <c:v>1.0912411197470102E-3</c:v>
                </c:pt>
                <c:pt idx="5">
                  <c:v>8.4315600649626237E-4</c:v>
                </c:pt>
                <c:pt idx="6">
                  <c:v>6.0855707314475666E-4</c:v>
                </c:pt>
                <c:pt idx="7">
                  <c:v>7.5934807734183505E-4</c:v>
                </c:pt>
                <c:pt idx="8">
                  <c:v>9.7584055356773219E-4</c:v>
                </c:pt>
                <c:pt idx="9">
                  <c:v>9.9242150848069294E-4</c:v>
                </c:pt>
                <c:pt idx="10">
                  <c:v>9.4388571807071963E-4</c:v>
                </c:pt>
                <c:pt idx="11">
                  <c:v>1.1259646002467082E-3</c:v>
                </c:pt>
                <c:pt idx="12">
                  <c:v>1.2258680173236438E-3</c:v>
                </c:pt>
                <c:pt idx="13">
                  <c:v>7.6468867196850809E-4</c:v>
                </c:pt>
                <c:pt idx="14">
                  <c:v>1.1857995535034084E-3</c:v>
                </c:pt>
                <c:pt idx="15">
                  <c:v>9.567287410353764E-4</c:v>
                </c:pt>
                <c:pt idx="16">
                  <c:v>1.0538357541512115E-3</c:v>
                </c:pt>
                <c:pt idx="17">
                  <c:v>2.6688336002166931E-4</c:v>
                </c:pt>
                <c:pt idx="18">
                  <c:v>4.9967798529836332E-4</c:v>
                </c:pt>
                <c:pt idx="19">
                  <c:v>8.4905660377358489E-4</c:v>
                </c:pt>
                <c:pt idx="20">
                  <c:v>6.9102496771926219E-4</c:v>
                </c:pt>
                <c:pt idx="21">
                  <c:v>5.3734551316496511E-4</c:v>
                </c:pt>
                <c:pt idx="22">
                  <c:v>4.0856897193070182E-4</c:v>
                </c:pt>
                <c:pt idx="23">
                  <c:v>5.2839708188450265E-4</c:v>
                </c:pt>
                <c:pt idx="24">
                  <c:v>4.0977439998463348E-4</c:v>
                </c:pt>
                <c:pt idx="25">
                  <c:v>4.5011321725311522E-4</c:v>
                </c:pt>
                <c:pt idx="26">
                  <c:v>2.8633064609354298E-4</c:v>
                </c:pt>
                <c:pt idx="27">
                  <c:v>9.3131224675604485E-4</c:v>
                </c:pt>
              </c:numCache>
            </c:numRef>
          </c:val>
          <c:extLst>
            <c:ext xmlns:c16="http://schemas.microsoft.com/office/drawing/2014/chart" uri="{C3380CC4-5D6E-409C-BE32-E72D297353CC}">
              <c16:uniqueId val="{00000000-B43F-434B-898C-A5F376B516D6}"/>
            </c:ext>
          </c:extLst>
        </c:ser>
        <c:dLbls>
          <c:dLblPos val="outEnd"/>
          <c:showLegendKey val="0"/>
          <c:showVal val="1"/>
          <c:showCatName val="0"/>
          <c:showSerName val="0"/>
          <c:showPercent val="0"/>
          <c:showBubbleSize val="0"/>
        </c:dLbls>
        <c:gapWidth val="219"/>
        <c:overlap val="-27"/>
        <c:axId val="812204399"/>
        <c:axId val="812200079"/>
      </c:barChart>
      <c:catAx>
        <c:axId val="8122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00079"/>
        <c:crosses val="autoZero"/>
        <c:auto val="1"/>
        <c:lblAlgn val="ctr"/>
        <c:lblOffset val="100"/>
        <c:noMultiLvlLbl val="0"/>
      </c:catAx>
      <c:valAx>
        <c:axId val="812200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a:t>
            </a:r>
            <a:r>
              <a:rPr lang="en-US" baseline="0"/>
              <a:t> to Sales Rate</a:t>
            </a:r>
            <a:endParaRPr lang="en-US"/>
          </a:p>
        </c:rich>
      </c:tx>
      <c:layout>
        <c:manualLayout>
          <c:xMode val="edge"/>
          <c:yMode val="edge"/>
          <c:x val="0.3698100138238237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'Marketing Data'!$FV$5:$FV$6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Data'!$FU$7:$FU$38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Data'!$FV$7:$FV$38</c:f>
              <c:numCache>
                <c:formatCode>0%</c:formatCode>
                <c:ptCount val="28"/>
                <c:pt idx="0">
                  <c:v>0.21428571428571427</c:v>
                </c:pt>
                <c:pt idx="1">
                  <c:v>5.7692307692307696E-2</c:v>
                </c:pt>
                <c:pt idx="2">
                  <c:v>2.7027027027027029E-2</c:v>
                </c:pt>
                <c:pt idx="3">
                  <c:v>6.4516129032258063E-2</c:v>
                </c:pt>
                <c:pt idx="4">
                  <c:v>2.3255813953488372E-2</c:v>
                </c:pt>
                <c:pt idx="5">
                  <c:v>6.8965517241379309E-2</c:v>
                </c:pt>
                <c:pt idx="6">
                  <c:v>0.20833333333333334</c:v>
                </c:pt>
                <c:pt idx="7">
                  <c:v>0.10638297872340426</c:v>
                </c:pt>
                <c:pt idx="8">
                  <c:v>0.15517241379310345</c:v>
                </c:pt>
                <c:pt idx="9">
                  <c:v>0</c:v>
                </c:pt>
                <c:pt idx="10">
                  <c:v>7.407407407407407E-2</c:v>
                </c:pt>
                <c:pt idx="11">
                  <c:v>7.6923076923076927E-2</c:v>
                </c:pt>
                <c:pt idx="12">
                  <c:v>0</c:v>
                </c:pt>
                <c:pt idx="13">
                  <c:v>4.5454545454545456E-2</c:v>
                </c:pt>
                <c:pt idx="14">
                  <c:v>0.1951219512195122</c:v>
                </c:pt>
                <c:pt idx="15">
                  <c:v>3.0303030303030304E-2</c:v>
                </c:pt>
                <c:pt idx="16">
                  <c:v>8.1632653061224483E-2</c:v>
                </c:pt>
                <c:pt idx="17">
                  <c:v>0.2</c:v>
                </c:pt>
                <c:pt idx="18">
                  <c:v>0.11864406779661017</c:v>
                </c:pt>
                <c:pt idx="19">
                  <c:v>0.19444444444444445</c:v>
                </c:pt>
                <c:pt idx="20">
                  <c:v>0.29545454545454547</c:v>
                </c:pt>
                <c:pt idx="21">
                  <c:v>0.26530612244897961</c:v>
                </c:pt>
                <c:pt idx="22">
                  <c:v>0.24242424242424243</c:v>
                </c:pt>
                <c:pt idx="23">
                  <c:v>0.20689655172413793</c:v>
                </c:pt>
                <c:pt idx="24">
                  <c:v>0.2</c:v>
                </c:pt>
                <c:pt idx="25">
                  <c:v>0.1388888888888889</c:v>
                </c:pt>
                <c:pt idx="26">
                  <c:v>0.05</c:v>
                </c:pt>
                <c:pt idx="27">
                  <c:v>0.17391304347826086</c:v>
                </c:pt>
              </c:numCache>
            </c:numRef>
          </c:val>
          <c:extLst>
            <c:ext xmlns:c16="http://schemas.microsoft.com/office/drawing/2014/chart" uri="{C3380CC4-5D6E-409C-BE32-E72D297353CC}">
              <c16:uniqueId val="{00000000-5527-4B58-8C31-BBCCAF9BEC77}"/>
            </c:ext>
          </c:extLst>
        </c:ser>
        <c:dLbls>
          <c:dLblPos val="outEnd"/>
          <c:showLegendKey val="0"/>
          <c:showVal val="1"/>
          <c:showCatName val="0"/>
          <c:showSerName val="0"/>
          <c:showPercent val="0"/>
          <c:showBubbleSize val="0"/>
        </c:dLbls>
        <c:gapWidth val="219"/>
        <c:overlap val="-27"/>
        <c:axId val="791525103"/>
        <c:axId val="791525583"/>
      </c:barChart>
      <c:catAx>
        <c:axId val="79152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25583"/>
        <c:crosses val="autoZero"/>
        <c:auto val="1"/>
        <c:lblAlgn val="ctr"/>
        <c:lblOffset val="100"/>
        <c:noMultiLvlLbl val="0"/>
      </c:catAx>
      <c:valAx>
        <c:axId val="791525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2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Data!PivotTable14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endParaRPr lang="ka-GE"/>
          </a:p>
        </c:rich>
      </c:tx>
      <c:layout>
        <c:manualLayout>
          <c:xMode val="edge"/>
          <c:yMode val="edge"/>
          <c:x val="0.4597807470668358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Data'!$HA$5:$HA$6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Data'!$GZ$7:$GZ$38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Data'!$HA$7:$HA$38</c:f>
              <c:numCache>
                <c:formatCode>General</c:formatCode>
                <c:ptCount val="28"/>
                <c:pt idx="0">
                  <c:v>38</c:v>
                </c:pt>
                <c:pt idx="1">
                  <c:v>35</c:v>
                </c:pt>
                <c:pt idx="2">
                  <c:v>36</c:v>
                </c:pt>
                <c:pt idx="3">
                  <c:v>62</c:v>
                </c:pt>
                <c:pt idx="4">
                  <c:v>61</c:v>
                </c:pt>
                <c:pt idx="5">
                  <c:v>59</c:v>
                </c:pt>
                <c:pt idx="6">
                  <c:v>49</c:v>
                </c:pt>
                <c:pt idx="7">
                  <c:v>44</c:v>
                </c:pt>
                <c:pt idx="8">
                  <c:v>35</c:v>
                </c:pt>
                <c:pt idx="9">
                  <c:v>35</c:v>
                </c:pt>
                <c:pt idx="10">
                  <c:v>53</c:v>
                </c:pt>
                <c:pt idx="11">
                  <c:v>51</c:v>
                </c:pt>
                <c:pt idx="12">
                  <c:v>51</c:v>
                </c:pt>
                <c:pt idx="13">
                  <c:v>49</c:v>
                </c:pt>
                <c:pt idx="14">
                  <c:v>41</c:v>
                </c:pt>
                <c:pt idx="15">
                  <c:v>40</c:v>
                </c:pt>
                <c:pt idx="16">
                  <c:v>47</c:v>
                </c:pt>
                <c:pt idx="17">
                  <c:v>40</c:v>
                </c:pt>
                <c:pt idx="18">
                  <c:v>55</c:v>
                </c:pt>
                <c:pt idx="19">
                  <c:v>92</c:v>
                </c:pt>
                <c:pt idx="20">
                  <c:v>79</c:v>
                </c:pt>
                <c:pt idx="21">
                  <c:v>66</c:v>
                </c:pt>
                <c:pt idx="22">
                  <c:v>58</c:v>
                </c:pt>
                <c:pt idx="23">
                  <c:v>52</c:v>
                </c:pt>
                <c:pt idx="24">
                  <c:v>44</c:v>
                </c:pt>
                <c:pt idx="25">
                  <c:v>81</c:v>
                </c:pt>
                <c:pt idx="26">
                  <c:v>79</c:v>
                </c:pt>
                <c:pt idx="27">
                  <c:v>75</c:v>
                </c:pt>
              </c:numCache>
            </c:numRef>
          </c:val>
          <c:extLst>
            <c:ext xmlns:c16="http://schemas.microsoft.com/office/drawing/2014/chart" uri="{C3380CC4-5D6E-409C-BE32-E72D297353CC}">
              <c16:uniqueId val="{00000000-273F-4CCE-8312-1B1A760E15FB}"/>
            </c:ext>
          </c:extLst>
        </c:ser>
        <c:dLbls>
          <c:dLblPos val="outEnd"/>
          <c:showLegendKey val="0"/>
          <c:showVal val="1"/>
          <c:showCatName val="0"/>
          <c:showSerName val="0"/>
          <c:showPercent val="0"/>
          <c:showBubbleSize val="0"/>
        </c:dLbls>
        <c:gapWidth val="219"/>
        <c:overlap val="-27"/>
        <c:axId val="459239328"/>
        <c:axId val="164627152"/>
      </c:barChart>
      <c:catAx>
        <c:axId val="45923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7152"/>
        <c:crosses val="autoZero"/>
        <c:auto val="1"/>
        <c:lblAlgn val="ctr"/>
        <c:lblOffset val="100"/>
        <c:noMultiLvlLbl val="0"/>
      </c:catAx>
      <c:valAx>
        <c:axId val="16462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[04.30.2026 - Statistics Updated AJ.xlsx]Marketing Data!PivotTable25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Per Result</a:t>
            </a:r>
            <a:endParaRPr lang="ka-GE"/>
          </a:p>
        </c:rich>
      </c:tx>
      <c:layout>
        <c:manualLayout>
          <c:xMode val="edge"/>
          <c:yMode val="edge"/>
          <c:x val="0.41082140654058413"/>
          <c:y val="8.790248095077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'Marketing Data'!$HR$5:$HR$6</c:f>
              <c:strCache>
                <c:ptCount val="1"/>
                <c:pt idx="0">
                  <c:v>ლისი</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flat" cmpd="sng" algn="ctr">
                <a:solidFill>
                  <a:srgbClr val="C00000"/>
                </a:solidFill>
                <a:prstDash val="solid"/>
                <a:miter lim="800000"/>
              </a:ln>
              <a:effectLst/>
            </c:spPr>
            <c:trendlineType val="linear"/>
            <c:dispRSqr val="0"/>
            <c:dispEq val="0"/>
          </c:trendline>
          <c:cat>
            <c:multiLvlStrRef>
              <c:f>'Marketing Data'!$HQ$7:$HQ$38</c:f>
              <c:multiLvlStrCache>
                <c:ptCount val="2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lvl>
                <c:lvl>
                  <c:pt idx="0">
                    <c:v>2024</c:v>
                  </c:pt>
                  <c:pt idx="12">
                    <c:v>2025</c:v>
                  </c:pt>
                  <c:pt idx="24">
                    <c:v>2026</c:v>
                  </c:pt>
                </c:lvl>
              </c:multiLvlStrCache>
            </c:multiLvlStrRef>
          </c:cat>
          <c:val>
            <c:numRef>
              <c:f>'Marketing Data'!$HR$7:$HR$38</c:f>
              <c:numCache>
                <c:formatCode>_([$$-409]* #,##0.00_);_([$$-409]* \(#,##0.00\);_([$$-409]* "-"??_);_(@_)</c:formatCode>
                <c:ptCount val="28"/>
                <c:pt idx="0">
                  <c:v>1.4977266648836588E-2</c:v>
                </c:pt>
                <c:pt idx="1">
                  <c:v>8.7974927145763451E-2</c:v>
                </c:pt>
                <c:pt idx="2">
                  <c:v>8.4354939931863007E-2</c:v>
                </c:pt>
                <c:pt idx="3">
                  <c:v>3.5360056710269365E-2</c:v>
                </c:pt>
                <c:pt idx="4">
                  <c:v>0.44795447258736776</c:v>
                </c:pt>
                <c:pt idx="5">
                  <c:v>2.4514409221902018</c:v>
                </c:pt>
                <c:pt idx="6">
                  <c:v>0.36342958685028881</c:v>
                </c:pt>
                <c:pt idx="7">
                  <c:v>2.500658584044305E-2</c:v>
                </c:pt>
                <c:pt idx="8">
                  <c:v>3.6475943615097844E-2</c:v>
                </c:pt>
                <c:pt idx="9">
                  <c:v>1.3963003194888179</c:v>
                </c:pt>
                <c:pt idx="10">
                  <c:v>8.8211764705882363</c:v>
                </c:pt>
                <c:pt idx="11">
                  <c:v>8.9162420382165593</c:v>
                </c:pt>
                <c:pt idx="12">
                  <c:v>0.13306511523830833</c:v>
                </c:pt>
                <c:pt idx="13">
                  <c:v>9.6680869565217389</c:v>
                </c:pt>
                <c:pt idx="14">
                  <c:v>3.2371134020618557</c:v>
                </c:pt>
                <c:pt idx="15">
                  <c:v>8.4177165354330725</c:v>
                </c:pt>
                <c:pt idx="16">
                  <c:v>2.569548644724105E-2</c:v>
                </c:pt>
                <c:pt idx="17">
                  <c:v>2.6303006594389181E-2</c:v>
                </c:pt>
                <c:pt idx="18">
                  <c:v>1.5119783365570599E-2</c:v>
                </c:pt>
                <c:pt idx="19">
                  <c:v>4.8794913530010176</c:v>
                </c:pt>
                <c:pt idx="20">
                  <c:v>0.49349583066067992</c:v>
                </c:pt>
                <c:pt idx="21">
                  <c:v>1.0990354785943936E-2</c:v>
                </c:pt>
                <c:pt idx="22">
                  <c:v>2.058824366132072E-2</c:v>
                </c:pt>
                <c:pt idx="23">
                  <c:v>4.7259656820496741E-3</c:v>
                </c:pt>
                <c:pt idx="24">
                  <c:v>5.0574709915110995E-3</c:v>
                </c:pt>
                <c:pt idx="25">
                  <c:v>6.7702354584070279E-3</c:v>
                </c:pt>
                <c:pt idx="26">
                  <c:v>5.0071464530391574E-2</c:v>
                </c:pt>
                <c:pt idx="27">
                  <c:v>3.3093461011972976E-2</c:v>
                </c:pt>
              </c:numCache>
            </c:numRef>
          </c:val>
          <c:extLst>
            <c:ext xmlns:c16="http://schemas.microsoft.com/office/drawing/2014/chart" uri="{C3380CC4-5D6E-409C-BE32-E72D297353CC}">
              <c16:uniqueId val="{00000000-D6BA-4460-B7A0-C209D0A32546}"/>
            </c:ext>
          </c:extLst>
        </c:ser>
        <c:dLbls>
          <c:dLblPos val="outEnd"/>
          <c:showLegendKey val="0"/>
          <c:showVal val="1"/>
          <c:showCatName val="0"/>
          <c:showSerName val="0"/>
          <c:showPercent val="0"/>
          <c:showBubbleSize val="0"/>
        </c:dLbls>
        <c:gapWidth val="219"/>
        <c:overlap val="-27"/>
        <c:axId val="906861392"/>
        <c:axId val="906857552"/>
      </c:barChart>
      <c:catAx>
        <c:axId val="90686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57552"/>
        <c:crosses val="autoZero"/>
        <c:auto val="1"/>
        <c:lblAlgn val="ctr"/>
        <c:lblOffset val="100"/>
        <c:noMultiLvlLbl val="0"/>
      </c:catAx>
      <c:valAx>
        <c:axId val="9068575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6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Sylfaen"/>
              </a:rPr>
              <a:t>გაყიდვები (საცხოვრებელი) რ-ბა</a:t>
            </a:r>
            <a:endParaRPr lang="en-US" sz="1800" b="1" i="0" u="none" strike="noStrike" baseline="0">
              <a:solidFill>
                <a:srgbClr val="000000"/>
              </a:solidFill>
              <a:latin typeface="Calibri"/>
              <a:cs typeface="Calibri"/>
            </a:endParaRPr>
          </a:p>
          <a:p>
            <a:pPr>
              <a:defRPr sz="1000" b="0" i="0" u="none" strike="noStrike" baseline="0">
                <a:solidFill>
                  <a:srgbClr val="000000"/>
                </a:solidFill>
                <a:latin typeface="Calibri"/>
                <a:ea typeface="Calibri"/>
                <a:cs typeface="Calibri"/>
              </a:defRPr>
            </a:pPr>
            <a:endParaRPr lang="en-US" sz="1800" b="1" i="0" u="none" strike="noStrike" baseline="0">
              <a:solidFill>
                <a:srgbClr val="000000"/>
              </a:solidFill>
              <a:latin typeface="Calibri"/>
              <a:cs typeface="Calibri"/>
            </a:endParaRPr>
          </a:p>
        </c:rich>
      </c:tx>
      <c:overlay val="0"/>
      <c:spPr>
        <a:noFill/>
        <a:ln w="25400">
          <a:noFill/>
        </a:ln>
      </c:spPr>
    </c:title>
    <c:autoTitleDeleted val="0"/>
    <c:plotArea>
      <c:layout>
        <c:manualLayout>
          <c:layoutTarget val="inner"/>
          <c:xMode val="edge"/>
          <c:yMode val="edge"/>
          <c:x val="7.8278721936294662E-2"/>
          <c:y val="0.18918072184410553"/>
          <c:w val="0.85941722837561074"/>
          <c:h val="0.62913737642207757"/>
        </c:manualLayout>
      </c:layout>
      <c:barChart>
        <c:barDir val="col"/>
        <c:grouping val="clustered"/>
        <c:varyColors val="0"/>
        <c:ser>
          <c:idx val="0"/>
          <c:order val="0"/>
          <c:tx>
            <c:strRef>
              <c:f>Charts!$B$5</c:f>
              <c:strCache>
                <c:ptCount val="1"/>
                <c:pt idx="0">
                  <c:v>გაყიდვები</c:v>
                </c:pt>
              </c:strCache>
            </c:strRef>
          </c:tx>
          <c:spPr>
            <a:solidFill>
              <a:schemeClr val="accent6">
                <a:lumMod val="50000"/>
              </a:schemeClr>
            </a:solidFill>
            <a:effectLst/>
          </c:spPr>
          <c:invertIfNegative val="0"/>
          <c:dLbls>
            <c:spPr>
              <a:noFill/>
              <a:ln w="25400">
                <a:noFill/>
              </a:ln>
            </c:spPr>
            <c:txPr>
              <a:bodyPr wrap="square" lIns="38100" tIns="19050" rIns="38100" bIns="19050" anchor="ctr">
                <a:spAutoFit/>
              </a:bodyPr>
              <a:lstStyle/>
              <a:p>
                <a:pPr>
                  <a:defRPr sz="1000" b="1"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Charts!$C$3:$O$3</c:f>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f>Charts!$C$5:$O$5</c:f>
              <c:numCache>
                <c:formatCode>General</c:formatCode>
                <c:ptCount val="13"/>
                <c:pt idx="0">
                  <c:v>25</c:v>
                </c:pt>
                <c:pt idx="1">
                  <c:v>40</c:v>
                </c:pt>
                <c:pt idx="2">
                  <c:v>19</c:v>
                </c:pt>
                <c:pt idx="3">
                  <c:v>23</c:v>
                </c:pt>
                <c:pt idx="4">
                  <c:v>19</c:v>
                </c:pt>
                <c:pt idx="5">
                  <c:v>27</c:v>
                </c:pt>
                <c:pt idx="6">
                  <c:v>32</c:v>
                </c:pt>
                <c:pt idx="7">
                  <c:v>23</c:v>
                </c:pt>
                <c:pt idx="8">
                  <c:v>25</c:v>
                </c:pt>
                <c:pt idx="9">
                  <c:v>24</c:v>
                </c:pt>
                <c:pt idx="10">
                  <c:v>37</c:v>
                </c:pt>
                <c:pt idx="11">
                  <c:v>35</c:v>
                </c:pt>
                <c:pt idx="12">
                  <c:v>37</c:v>
                </c:pt>
              </c:numCache>
            </c:numRef>
          </c:val>
          <c:extLst>
            <c:ext xmlns:c16="http://schemas.microsoft.com/office/drawing/2014/chart" uri="{C3380CC4-5D6E-409C-BE32-E72D297353CC}">
              <c16:uniqueId val="{00000000-D028-4A21-B144-7076EEF38FA9}"/>
            </c:ext>
          </c:extLst>
        </c:ser>
        <c:dLbls>
          <c:showLegendKey val="0"/>
          <c:showVal val="0"/>
          <c:showCatName val="0"/>
          <c:showSerName val="0"/>
          <c:showPercent val="0"/>
          <c:showBubbleSize val="0"/>
        </c:dLbls>
        <c:gapWidth val="219"/>
        <c:axId val="400926256"/>
        <c:axId val="1"/>
        <c:extLst>
          <c:ext xmlns:c15="http://schemas.microsoft.com/office/drawing/2012/chart" uri="{02D57815-91ED-43cb-92C2-25804820EDAC}">
            <c15:filteredBarSeries>
              <c15:ser>
                <c:idx val="1"/>
                <c:order val="1"/>
                <c:tx>
                  <c:strRef>
                    <c:extLst>
                      <c:ext uri="{02D57815-91ED-43cb-92C2-25804820EDAC}">
                        <c15:formulaRef>
                          <c15:sqref>Charts!$B$6</c15:sqref>
                        </c15:formulaRef>
                      </c:ext>
                    </c:extLst>
                    <c:strCache>
                      <c:ptCount val="1"/>
                      <c:pt idx="0">
                        <c:v>სტოკი</c:v>
                      </c:pt>
                    </c:strCache>
                  </c:strRef>
                </c:tx>
                <c:spPr>
                  <a:solidFill>
                    <a:schemeClr val="accent6">
                      <a:lumMod val="40000"/>
                      <a:lumOff val="60000"/>
                    </a:schemeClr>
                  </a:solidFill>
                  <a:effectLst/>
                </c:spPr>
                <c:invertIfNegative val="0"/>
                <c:dLbls>
                  <c:dLbl>
                    <c:idx val="1"/>
                    <c:layout>
                      <c:manualLayout>
                        <c:x val="-2.0871434868797559E-2"/>
                        <c:y val="1.5900723395272702E-2"/>
                      </c:manualLayout>
                    </c:layout>
                    <c:spPr>
                      <a:noFill/>
                      <a:ln w="25400">
                        <a:noFill/>
                      </a:ln>
                    </c:spPr>
                    <c:txPr>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0B-D028-4A21-B144-7076EEF38FA9}"/>
                      </c:ext>
                    </c:extLst>
                  </c:dLbl>
                  <c:dLbl>
                    <c:idx val="2"/>
                    <c:layout>
                      <c:manualLayout>
                        <c:x val="0"/>
                        <c:y val="6.3602893581089642E-3"/>
                      </c:manualLayout>
                    </c:layout>
                    <c:spPr>
                      <a:noFill/>
                      <a:ln w="25400">
                        <a:noFill/>
                      </a:ln>
                    </c:spPr>
                    <c:txPr>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0C-D028-4A21-B144-7076EEF38FA9}"/>
                      </c:ext>
                    </c:extLst>
                  </c:dLbl>
                  <c:dLbl>
                    <c:idx val="3"/>
                    <c:layout>
                      <c:manualLayout>
                        <c:x val="6.4219799596300182E-3"/>
                        <c:y val="3.1801446790545407E-3"/>
                      </c:manualLayout>
                    </c:layout>
                    <c:spPr>
                      <a:noFill/>
                      <a:ln w="25400">
                        <a:noFill/>
                      </a:ln>
                    </c:spPr>
                    <c:txPr>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0D-D028-4A21-B144-7076EEF38FA9}"/>
                      </c:ext>
                    </c:extLst>
                  </c:dLbl>
                  <c:dLbl>
                    <c:idx val="6"/>
                    <c:layout>
                      <c:manualLayout>
                        <c:x val="-1.444945490916754E-2"/>
                        <c:y val="1.2720578716218104E-2"/>
                      </c:manualLayout>
                    </c:layout>
                    <c:spPr>
                      <a:noFill/>
                      <a:ln w="25400">
                        <a:noFill/>
                      </a:ln>
                    </c:spPr>
                    <c:txPr>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0E-D028-4A21-B144-7076EEF38FA9}"/>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uri="{CE6537A1-D6FC-4f65-9D91-7224C49458BB}">
                      <c15:showLeaderLines val="0"/>
                    </c:ext>
                  </c:extLst>
                </c:dLbls>
                <c:cat>
                  <c:numRef>
                    <c:extLst>
                      <c:ext uri="{02D57815-91ED-43cb-92C2-25804820EDAC}">
                        <c15:formulaRef>
                          <c15:sqref>Charts!$C$3:$O$3</c15:sqref>
                        </c15:formulaRef>
                      </c:ext>
                    </c:extLst>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extLst>
                      <c:ext uri="{02D57815-91ED-43cb-92C2-25804820EDAC}">
                        <c15:formulaRef>
                          <c15:sqref>Charts!$C$6:$O$6</c15:sqref>
                        </c15:formulaRef>
                      </c:ext>
                    </c:extLst>
                    <c:numCache>
                      <c:formatCode>General</c:formatCode>
                      <c:ptCount val="13"/>
                      <c:pt idx="0">
                        <c:v>255</c:v>
                      </c:pt>
                      <c:pt idx="1">
                        <c:v>230</c:v>
                      </c:pt>
                      <c:pt idx="2">
                        <c:v>316</c:v>
                      </c:pt>
                      <c:pt idx="3">
                        <c:v>297</c:v>
                      </c:pt>
                      <c:pt idx="4">
                        <c:v>296</c:v>
                      </c:pt>
                      <c:pt idx="5">
                        <c:v>321</c:v>
                      </c:pt>
                      <c:pt idx="6">
                        <c:v>294</c:v>
                      </c:pt>
                      <c:pt idx="7">
                        <c:v>262</c:v>
                      </c:pt>
                      <c:pt idx="8">
                        <c:v>239</c:v>
                      </c:pt>
                      <c:pt idx="9">
                        <c:v>214</c:v>
                      </c:pt>
                      <c:pt idx="10">
                        <c:v>190</c:v>
                      </c:pt>
                      <c:pt idx="11">
                        <c:v>249</c:v>
                      </c:pt>
                      <c:pt idx="12">
                        <c:v>214</c:v>
                      </c:pt>
                    </c:numCache>
                  </c:numRef>
                </c:val>
                <c:extLst>
                  <c:ext xmlns:c16="http://schemas.microsoft.com/office/drawing/2014/chart" uri="{C3380CC4-5D6E-409C-BE32-E72D297353CC}">
                    <c16:uniqueId val="{0000000F-D028-4A21-B144-7076EEF38FA9}"/>
                  </c:ext>
                </c:extLst>
              </c15:ser>
            </c15:filteredBarSeries>
          </c:ext>
        </c:extLst>
      </c:barChart>
      <c:lineChart>
        <c:grouping val="standard"/>
        <c:varyColors val="0"/>
        <c:ser>
          <c:idx val="2"/>
          <c:order val="2"/>
          <c:tx>
            <c:strRef>
              <c:f>Charts!$B$7</c:f>
              <c:strCache>
                <c:ptCount val="1"/>
                <c:pt idx="0">
                  <c:v>%</c:v>
                </c:pt>
              </c:strCache>
            </c:strRef>
          </c:tx>
          <c:spPr>
            <a:ln w="34925" cap="rnd">
              <a:solidFill>
                <a:schemeClr val="accent2">
                  <a:lumMod val="75000"/>
                </a:schemeClr>
              </a:solidFill>
              <a:round/>
            </a:ln>
            <a:effectLst/>
          </c:spPr>
          <c:marker>
            <c:spPr>
              <a:ln>
                <a:solidFill>
                  <a:schemeClr val="accent2">
                    <a:lumMod val="75000"/>
                  </a:schemeClr>
                </a:solidFill>
              </a:ln>
            </c:spPr>
          </c:marker>
          <c:dLbls>
            <c:dLbl>
              <c:idx val="0"/>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1-D028-4A21-B144-7076EEF38FA9}"/>
                </c:ext>
              </c:extLst>
            </c:dLbl>
            <c:dLbl>
              <c:idx val="1"/>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2-D028-4A21-B144-7076EEF38FA9}"/>
                </c:ext>
              </c:extLst>
            </c:dLbl>
            <c:dLbl>
              <c:idx val="2"/>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D028-4A21-B144-7076EEF38FA9}"/>
                </c:ext>
              </c:extLst>
            </c:dLbl>
            <c:dLbl>
              <c:idx val="3"/>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4-D028-4A21-B144-7076EEF38FA9}"/>
                </c:ext>
              </c:extLst>
            </c:dLbl>
            <c:dLbl>
              <c:idx val="4"/>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D028-4A21-B144-7076EEF38FA9}"/>
                </c:ext>
              </c:extLst>
            </c:dLbl>
            <c:dLbl>
              <c:idx val="5"/>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6-D028-4A21-B144-7076EEF38FA9}"/>
                </c:ext>
              </c:extLst>
            </c:dLbl>
            <c:dLbl>
              <c:idx val="8"/>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7-D028-4A21-B144-7076EEF38FA9}"/>
                </c:ext>
              </c:extLst>
            </c:dLbl>
            <c:dLbl>
              <c:idx val="9"/>
              <c:spPr>
                <a:noFill/>
                <a:ln w="25400">
                  <a:noFill/>
                </a:ln>
              </c:spPr>
              <c:txPr>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8-D028-4A21-B144-7076EEF38FA9}"/>
                </c:ext>
              </c:extLst>
            </c:dLbl>
            <c:dLbl>
              <c:idx val="12"/>
              <c:tx>
                <c:rich>
                  <a:bodyPr/>
                  <a:lstStyle/>
                  <a:p>
                    <a:fld id="{5D79EE79-4E24-469D-AD04-99B3C84A16B8}" type="VALUE">
                      <a:rPr lang="en-US">
                        <a:solidFill>
                          <a:schemeClr val="bg1"/>
                        </a:solidFill>
                      </a:rPr>
                      <a:pPr/>
                      <a:t>[VALUE]</a:t>
                    </a:fld>
                    <a:endParaRPr lang="en-US"/>
                  </a:p>
                </c:rich>
              </c:tx>
              <c:dLblPos val="b"/>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028-4A21-B144-7076EEF38FA9}"/>
                </c:ext>
              </c:extLst>
            </c:dLbl>
            <c:spPr>
              <a:noFill/>
              <a:ln w="25400">
                <a:noFill/>
              </a:ln>
            </c:spPr>
            <c:txPr>
              <a:bodyPr wrap="square" lIns="38100" tIns="19050" rIns="38100" bIns="19050" anchor="ctr">
                <a:spAutoFit/>
              </a:bodyPr>
              <a:lstStyle/>
              <a:p>
                <a:pPr>
                  <a:defRPr sz="1000" b="1" i="0" u="none" strike="noStrike" baseline="0">
                    <a:solidFill>
                      <a:schemeClr val="bg1"/>
                    </a:solidFill>
                    <a:latin typeface="Calibri"/>
                    <a:ea typeface="Calibri"/>
                    <a:cs typeface="Calibri"/>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Charts!$C$3:$O$3</c:f>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f>Charts!$C$7:$O$7</c:f>
              <c:numCache>
                <c:formatCode>0%</c:formatCode>
                <c:ptCount val="13"/>
                <c:pt idx="0">
                  <c:v>9.8039215686274508E-2</c:v>
                </c:pt>
                <c:pt idx="1">
                  <c:v>0.17391304347826086</c:v>
                </c:pt>
                <c:pt idx="2">
                  <c:v>6.0126582278481014E-2</c:v>
                </c:pt>
                <c:pt idx="3">
                  <c:v>7.7441077441077436E-2</c:v>
                </c:pt>
                <c:pt idx="4">
                  <c:v>6.4189189189189186E-2</c:v>
                </c:pt>
                <c:pt idx="5">
                  <c:v>8.4112149532710276E-2</c:v>
                </c:pt>
                <c:pt idx="6">
                  <c:v>0.10884353741496598</c:v>
                </c:pt>
                <c:pt idx="7">
                  <c:v>8.7786259541984726E-2</c:v>
                </c:pt>
                <c:pt idx="8">
                  <c:v>0.10460251046025104</c:v>
                </c:pt>
                <c:pt idx="9">
                  <c:v>0.11214953271028037</c:v>
                </c:pt>
                <c:pt idx="10">
                  <c:v>0.19473684210526315</c:v>
                </c:pt>
                <c:pt idx="11">
                  <c:v>0.14056224899598393</c:v>
                </c:pt>
                <c:pt idx="12">
                  <c:v>0.17289719626168223</c:v>
                </c:pt>
              </c:numCache>
            </c:numRef>
          </c:val>
          <c:smooth val="0"/>
          <c:extLst>
            <c:ext xmlns:c16="http://schemas.microsoft.com/office/drawing/2014/chart" uri="{C3380CC4-5D6E-409C-BE32-E72D297353CC}">
              <c16:uniqueId val="{0000000A-D028-4A21-B144-7076EEF38FA9}"/>
            </c:ext>
          </c:extLst>
        </c:ser>
        <c:dLbls>
          <c:showLegendKey val="0"/>
          <c:showVal val="0"/>
          <c:showCatName val="0"/>
          <c:showSerName val="0"/>
          <c:showPercent val="0"/>
          <c:showBubbleSize val="0"/>
        </c:dLbls>
        <c:marker val="1"/>
        <c:smooth val="0"/>
        <c:axId val="1005801439"/>
        <c:axId val="1005806239"/>
      </c:lineChart>
      <c:dateAx>
        <c:axId val="400926256"/>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1000" b="0" i="0" u="none" strike="noStrike" baseline="0">
                <a:solidFill>
                  <a:srgbClr val="000000"/>
                </a:solidFill>
                <a:latin typeface="Calibri"/>
                <a:ea typeface="Calibri"/>
                <a:cs typeface="Calibri"/>
              </a:defRPr>
            </a:pPr>
            <a:endParaRPr lang="en-US"/>
          </a:p>
        </c:txPr>
        <c:crossAx val="400926256"/>
        <c:crosses val="autoZero"/>
        <c:crossBetween val="between"/>
      </c:valAx>
      <c:valAx>
        <c:axId val="1005806239"/>
        <c:scaling>
          <c:orientation val="minMax"/>
          <c:max val="0.30000000000000004"/>
        </c:scaling>
        <c:delete val="0"/>
        <c:axPos val="r"/>
        <c:numFmt formatCode="0%" sourceLinked="1"/>
        <c:majorTickMark val="out"/>
        <c:minorTickMark val="none"/>
        <c:tickLblPos val="nextTo"/>
        <c:crossAx val="1005801439"/>
        <c:crosses val="max"/>
        <c:crossBetween val="between"/>
      </c:valAx>
      <c:dateAx>
        <c:axId val="1005801439"/>
        <c:scaling>
          <c:orientation val="minMax"/>
        </c:scaling>
        <c:delete val="1"/>
        <c:axPos val="b"/>
        <c:numFmt formatCode="[$-409]mmm\-yy;@" sourceLinked="1"/>
        <c:majorTickMark val="out"/>
        <c:minorTickMark val="none"/>
        <c:tickLblPos val="nextTo"/>
        <c:crossAx val="1005806239"/>
        <c:crosses val="autoZero"/>
        <c:auto val="1"/>
        <c:lblOffset val="100"/>
        <c:baseTimeUnit val="months"/>
        <c:majorUnit val="1"/>
        <c:minorUnit val="1"/>
      </c:dateAx>
      <c:spPr>
        <a:noFill/>
        <a:ln w="25400">
          <a:noFill/>
        </a:ln>
      </c:spPr>
    </c:plotArea>
    <c:plotVisOnly val="1"/>
    <c:dispBlanksAs val="gap"/>
    <c:showDLblsOverMax val="0"/>
  </c:chart>
  <c:spPr>
    <a:pattFill prst="ltHorz">
      <a:fgClr>
        <a:schemeClr val="bg1">
          <a:lumMod val="95000"/>
        </a:schemeClr>
      </a:fgClr>
      <a:bgClr>
        <a:schemeClr val="accent3">
          <a:lumMod val="20000"/>
          <a:lumOff val="80000"/>
        </a:schemeClr>
      </a:bgClr>
    </a:patt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Sylfaen"/>
              </a:rPr>
              <a:t>ჯამური კონტრაქტები</a:t>
            </a:r>
            <a:endParaRPr lang="en-US" sz="1800" b="1" i="0" u="none" strike="noStrike" baseline="0">
              <a:solidFill>
                <a:srgbClr val="000000"/>
              </a:solidFill>
              <a:latin typeface="Calibri"/>
              <a:cs typeface="Calibri"/>
            </a:endParaRPr>
          </a:p>
          <a:p>
            <a:pPr>
              <a:defRPr sz="1000" b="0" i="0" u="none" strike="noStrike" baseline="0">
                <a:solidFill>
                  <a:srgbClr val="000000"/>
                </a:solidFill>
                <a:latin typeface="Calibri"/>
                <a:ea typeface="Calibri"/>
                <a:cs typeface="Calibri"/>
              </a:defRPr>
            </a:pPr>
            <a:endParaRPr lang="en-US" sz="1800" b="1" i="0" u="none" strike="noStrike" baseline="0">
              <a:solidFill>
                <a:srgbClr val="000000"/>
              </a:solidFill>
              <a:latin typeface="Calibri"/>
              <a:cs typeface="Calibri"/>
            </a:endParaRPr>
          </a:p>
        </c:rich>
      </c:tx>
      <c:overlay val="0"/>
      <c:spPr>
        <a:noFill/>
        <a:ln w="25400">
          <a:noFill/>
        </a:ln>
      </c:spPr>
    </c:title>
    <c:autoTitleDeleted val="0"/>
    <c:plotArea>
      <c:layout>
        <c:manualLayout>
          <c:layoutTarget val="inner"/>
          <c:xMode val="edge"/>
          <c:yMode val="edge"/>
          <c:x val="7.8278721936294662E-2"/>
          <c:y val="0.18918072184410553"/>
          <c:w val="0.85941722837561074"/>
          <c:h val="0.62913737642207757"/>
        </c:manualLayout>
      </c:layout>
      <c:barChart>
        <c:barDir val="col"/>
        <c:grouping val="clustered"/>
        <c:varyColors val="0"/>
        <c:ser>
          <c:idx val="0"/>
          <c:order val="0"/>
          <c:spPr>
            <a:solidFill>
              <a:schemeClr val="accent6">
                <a:lumMod val="50000"/>
              </a:schemeClr>
            </a:solidFill>
            <a:ln>
              <a:noFill/>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Charts!$C$3:$O$3</c:f>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f>REPORT!$BQ$14:$CC$14</c:f>
              <c:numCache>
                <c:formatCode>_([$$-409]* #,##0_);_([$$-409]* \(#,##0\);_([$$-409]* "-"??_);_(@_)</c:formatCode>
                <c:ptCount val="13"/>
                <c:pt idx="0">
                  <c:v>2770945</c:v>
                </c:pt>
                <c:pt idx="1">
                  <c:v>4373949</c:v>
                </c:pt>
                <c:pt idx="2">
                  <c:v>2445465.6799999997</c:v>
                </c:pt>
                <c:pt idx="3">
                  <c:v>2578413</c:v>
                </c:pt>
                <c:pt idx="4">
                  <c:v>2350038</c:v>
                </c:pt>
                <c:pt idx="5">
                  <c:v>3123774</c:v>
                </c:pt>
                <c:pt idx="6">
                  <c:v>3677144</c:v>
                </c:pt>
                <c:pt idx="7">
                  <c:v>3484141</c:v>
                </c:pt>
                <c:pt idx="8">
                  <c:v>3099288</c:v>
                </c:pt>
                <c:pt idx="9">
                  <c:v>2567612</c:v>
                </c:pt>
                <c:pt idx="10">
                  <c:v>4054239</c:v>
                </c:pt>
                <c:pt idx="11">
                  <c:v>3964389</c:v>
                </c:pt>
                <c:pt idx="12">
                  <c:v>4521271.46</c:v>
                </c:pt>
              </c:numCache>
            </c:numRef>
          </c:val>
          <c:extLst>
            <c:ext xmlns:c16="http://schemas.microsoft.com/office/drawing/2014/chart" uri="{C3380CC4-5D6E-409C-BE32-E72D297353CC}">
              <c16:uniqueId val="{00000000-496C-4CAF-BF42-481344C72600}"/>
            </c:ext>
          </c:extLst>
        </c:ser>
        <c:dLbls>
          <c:showLegendKey val="0"/>
          <c:showVal val="0"/>
          <c:showCatName val="0"/>
          <c:showSerName val="0"/>
          <c:showPercent val="0"/>
          <c:showBubbleSize val="0"/>
        </c:dLbls>
        <c:gapWidth val="219"/>
        <c:overlap val="-27"/>
        <c:axId val="400929864"/>
        <c:axId val="1"/>
      </c:barChart>
      <c:dateAx>
        <c:axId val="400929864"/>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ln w="6350">
            <a:noFill/>
          </a:ln>
        </c:spPr>
        <c:txPr>
          <a:bodyPr rot="0" vert="horz"/>
          <a:lstStyle/>
          <a:p>
            <a:pPr>
              <a:defRPr sz="1000" b="0" i="0" u="none" strike="noStrike" baseline="0">
                <a:solidFill>
                  <a:srgbClr val="000000"/>
                </a:solidFill>
                <a:latin typeface="Calibri"/>
                <a:ea typeface="Calibri"/>
                <a:cs typeface="Calibri"/>
              </a:defRPr>
            </a:pPr>
            <a:endParaRPr lang="en-US"/>
          </a:p>
        </c:txPr>
        <c:crossAx val="400929864"/>
        <c:crosses val="autoZero"/>
        <c:crossBetween val="between"/>
      </c:valAx>
      <c:spPr>
        <a:noFill/>
        <a:ln w="25400">
          <a:noFill/>
        </a:ln>
      </c:spPr>
    </c:plotArea>
    <c:plotVisOnly val="1"/>
    <c:dispBlanksAs val="gap"/>
    <c:showDLblsOverMax val="0"/>
  </c:chart>
  <c:spPr>
    <a:pattFill prst="ltHorz">
      <a:fgClr>
        <a:schemeClr val="bg1">
          <a:lumMod val="95000"/>
        </a:schemeClr>
      </a:fgClr>
      <a:bgClr>
        <a:schemeClr val="accent3">
          <a:lumMod val="20000"/>
          <a:lumOff val="80000"/>
        </a:schemeClr>
      </a:bgClr>
    </a:patt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Sylfaen"/>
              </a:rPr>
              <a:t>საცხოვრებელის საშუალო გასაყიდი ფასი</a:t>
            </a:r>
            <a:endParaRPr lang="en-US" sz="1800" b="1" i="0" u="none" strike="noStrike" baseline="0">
              <a:solidFill>
                <a:srgbClr val="000000"/>
              </a:solidFill>
              <a:latin typeface="Calibri"/>
              <a:cs typeface="Calibri"/>
            </a:endParaRPr>
          </a:p>
          <a:p>
            <a:pPr>
              <a:defRPr sz="1000" b="0" i="0" u="none" strike="noStrike" baseline="0">
                <a:solidFill>
                  <a:srgbClr val="000000"/>
                </a:solidFill>
                <a:latin typeface="Calibri"/>
                <a:ea typeface="Calibri"/>
                <a:cs typeface="Calibri"/>
              </a:defRPr>
            </a:pPr>
            <a:endParaRPr lang="en-US" sz="1800" b="1" i="0" u="none" strike="noStrike" baseline="0">
              <a:solidFill>
                <a:srgbClr val="000000"/>
              </a:solidFill>
              <a:latin typeface="Calibri"/>
              <a:cs typeface="Calibri"/>
            </a:endParaRPr>
          </a:p>
        </c:rich>
      </c:tx>
      <c:overlay val="1"/>
      <c:spPr>
        <a:noFill/>
        <a:ln w="25400">
          <a:noFill/>
        </a:ln>
      </c:spPr>
    </c:title>
    <c:autoTitleDeleted val="0"/>
    <c:plotArea>
      <c:layout>
        <c:manualLayout>
          <c:layoutTarget val="inner"/>
          <c:xMode val="edge"/>
          <c:yMode val="edge"/>
          <c:x val="0.11744300971859661"/>
          <c:y val="0.19795275590551178"/>
          <c:w val="0.86501214907178725"/>
          <c:h val="0.62036538195883406"/>
        </c:manualLayout>
      </c:layout>
      <c:lineChart>
        <c:grouping val="standard"/>
        <c:varyColors val="0"/>
        <c:ser>
          <c:idx val="0"/>
          <c:order val="0"/>
          <c:tx>
            <c:strRef>
              <c:f>Charts!$B$67</c:f>
              <c:strCache>
                <c:ptCount val="1"/>
                <c:pt idx="0">
                  <c:v>უნივერსიტეტი</c:v>
                </c:pt>
              </c:strCache>
            </c:strRef>
          </c:tx>
          <c:spPr>
            <a:ln w="25400">
              <a:noFill/>
            </a:ln>
          </c:spPr>
          <c:marker>
            <c:symbol val="none"/>
          </c:marker>
          <c:dLbls>
            <c:delete val="1"/>
          </c:dLbls>
          <c:trendline>
            <c:spPr>
              <a:ln w="28575">
                <a:solidFill>
                  <a:schemeClr val="accent5"/>
                </a:solidFill>
              </a:ln>
            </c:spPr>
            <c:trendlineType val="linear"/>
            <c:dispRSqr val="0"/>
            <c:dispEq val="0"/>
          </c:trendline>
          <c:cat>
            <c:numRef>
              <c:f>Charts!$C$66:$O$66</c:f>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f>Charts!$C$67:$O$67</c:f>
              <c:numCache>
                <c:formatCode>_([$$-409]* #,##0_);_([$$-409]* \(#,##0\);_([$$-409]* "-"??_);_(@_)</c:formatCode>
                <c:ptCount val="13"/>
                <c:pt idx="0">
                  <c:v>1645.0407830342576</c:v>
                </c:pt>
                <c:pt idx="1">
                  <c:v>1675.2812293655077</c:v>
                </c:pt>
                <c:pt idx="2">
                  <c:v>1752.5914315569489</c:v>
                </c:pt>
                <c:pt idx="3">
                  <c:v>1792.6547406082291</c:v>
                </c:pt>
                <c:pt idx="4">
                  <c:v>2010.1412639405205</c:v>
                </c:pt>
                <c:pt idx="5">
                  <c:v>1812.1788919839057</c:v>
                </c:pt>
                <c:pt idx="6">
                  <c:v>1792.8824907934384</c:v>
                </c:pt>
                <c:pt idx="7">
                  <c:v>1931.9349251515525</c:v>
                </c:pt>
                <c:pt idx="8">
                  <c:v>1811.7527509544122</c:v>
                </c:pt>
                <c:pt idx="9">
                  <c:v>1788.921867072552</c:v>
                </c:pt>
                <c:pt idx="10">
                  <c:v>1981.2086609259957</c:v>
                </c:pt>
                <c:pt idx="11">
                  <c:v>1799.8156244060062</c:v>
                </c:pt>
                <c:pt idx="12">
                  <c:v>1896.0125349463733</c:v>
                </c:pt>
              </c:numCache>
            </c:numRef>
          </c:val>
          <c:smooth val="0"/>
          <c:extLst>
            <c:ext xmlns:c16="http://schemas.microsoft.com/office/drawing/2014/chart" uri="{C3380CC4-5D6E-409C-BE32-E72D297353CC}">
              <c16:uniqueId val="{00000001-8926-4ABD-BA5A-51D579B6CC5B}"/>
            </c:ext>
          </c:extLst>
        </c:ser>
        <c:ser>
          <c:idx val="1"/>
          <c:order val="1"/>
          <c:tx>
            <c:strRef>
              <c:f>Charts!$B$68</c:f>
              <c:strCache>
                <c:ptCount val="1"/>
                <c:pt idx="0">
                  <c:v>ლისი</c:v>
                </c:pt>
              </c:strCache>
            </c:strRef>
          </c:tx>
          <c:spPr>
            <a:ln w="25400">
              <a:noFill/>
            </a:ln>
          </c:spPr>
          <c:marker>
            <c:symbol val="none"/>
          </c:marker>
          <c:dLbls>
            <c:delete val="1"/>
          </c:dLbls>
          <c:trendline>
            <c:spPr>
              <a:ln w="28575">
                <a:solidFill>
                  <a:schemeClr val="accent2"/>
                </a:solidFill>
              </a:ln>
            </c:spPr>
            <c:trendlineType val="linear"/>
            <c:dispRSqr val="0"/>
            <c:dispEq val="0"/>
          </c:trendline>
          <c:cat>
            <c:numRef>
              <c:f>Charts!$C$66:$O$66</c:f>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f>Charts!$C$68:$O$68</c:f>
              <c:numCache>
                <c:formatCode>_([$$-409]* #,##0_);_([$$-409]* \(#,##0\);_([$$-409]* "-"??_);_(@_)</c:formatCode>
                <c:ptCount val="13"/>
                <c:pt idx="0">
                  <c:v>1474.3965517241379</c:v>
                </c:pt>
                <c:pt idx="1">
                  <c:v>1454.7850678733032</c:v>
                </c:pt>
                <c:pt idx="2">
                  <c:v>1491.6257647565703</c:v>
                </c:pt>
                <c:pt idx="3">
                  <c:v>1518.9919617640671</c:v>
                </c:pt>
                <c:pt idx="4">
                  <c:v>1541.5762834417931</c:v>
                </c:pt>
                <c:pt idx="5">
                  <c:v>1514.5098458904113</c:v>
                </c:pt>
                <c:pt idx="6">
                  <c:v>1510.8588901879664</c:v>
                </c:pt>
                <c:pt idx="7">
                  <c:v>1473.8508170795994</c:v>
                </c:pt>
                <c:pt idx="8">
                  <c:v>1514.3363239015412</c:v>
                </c:pt>
                <c:pt idx="9">
                  <c:v>1598.7571626160836</c:v>
                </c:pt>
                <c:pt idx="10">
                  <c:v>1624.1597426963281</c:v>
                </c:pt>
                <c:pt idx="11">
                  <c:v>1609.2248062015503</c:v>
                </c:pt>
                <c:pt idx="12">
                  <c:v>1467.2761960669213</c:v>
                </c:pt>
              </c:numCache>
            </c:numRef>
          </c:val>
          <c:smooth val="0"/>
          <c:extLst>
            <c:ext xmlns:c16="http://schemas.microsoft.com/office/drawing/2014/chart" uri="{C3380CC4-5D6E-409C-BE32-E72D297353CC}">
              <c16:uniqueId val="{00000003-8926-4ABD-BA5A-51D579B6CC5B}"/>
            </c:ext>
          </c:extLst>
        </c:ser>
        <c:ser>
          <c:idx val="2"/>
          <c:order val="2"/>
          <c:tx>
            <c:strRef>
              <c:f>Charts!$B$69</c:f>
              <c:strCache>
                <c:ptCount val="1"/>
                <c:pt idx="0">
                  <c:v>სამგორი</c:v>
                </c:pt>
              </c:strCache>
            </c:strRef>
          </c:tx>
          <c:spPr>
            <a:ln w="25400">
              <a:noFill/>
            </a:ln>
          </c:spPr>
          <c:marker>
            <c:symbol val="none"/>
          </c:marker>
          <c:dLbls>
            <c:delete val="1"/>
          </c:dLbls>
          <c:trendline>
            <c:spPr>
              <a:ln w="28575"/>
            </c:spPr>
            <c:trendlineType val="linear"/>
            <c:dispRSqr val="0"/>
            <c:dispEq val="0"/>
          </c:trendline>
          <c:cat>
            <c:numRef>
              <c:f>Charts!$C$66:$O$66</c:f>
              <c:numCache>
                <c:formatCode>[$-409]mmm\-yy;@</c:formatCode>
                <c:ptCount val="13"/>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numCache>
            </c:numRef>
          </c:cat>
          <c:val>
            <c:numRef>
              <c:f>Charts!$C$69:$O$69</c:f>
              <c:numCache>
                <c:formatCode>_([$$-409]* #,##0_);_([$$-409]* \(#,##0\);_([$$-409]* "-"??_);_(@_)</c:formatCode>
                <c:ptCount val="13"/>
                <c:pt idx="0">
                  <c:v>1242.3398542385885</c:v>
                </c:pt>
                <c:pt idx="1">
                  <c:v>1183.6239889524561</c:v>
                </c:pt>
                <c:pt idx="2">
                  <c:v>1161.4155906264943</c:v>
                </c:pt>
                <c:pt idx="3">
                  <c:v>1408.6473565804276</c:v>
                </c:pt>
                <c:pt idx="4">
                  <c:v>1295.2388059701493</c:v>
                </c:pt>
                <c:pt idx="5">
                  <c:v>1215.5237280889269</c:v>
                </c:pt>
                <c:pt idx="6">
                  <c:v>1203.3055770720373</c:v>
                </c:pt>
                <c:pt idx="7">
                  <c:v>1489.6006655574045</c:v>
                </c:pt>
                <c:pt idx="8">
                  <c:v>1230.4493351673545</c:v>
                </c:pt>
                <c:pt idx="9">
                  <c:v>1199.9557522123894</c:v>
                </c:pt>
                <c:pt idx="10">
                  <c:v>1387.6946107784431</c:v>
                </c:pt>
                <c:pt idx="11">
                  <c:v>1209.5942720763724</c:v>
                </c:pt>
                <c:pt idx="12">
                  <c:v>1209.5942720763724</c:v>
                </c:pt>
              </c:numCache>
            </c:numRef>
          </c:val>
          <c:smooth val="0"/>
          <c:extLst>
            <c:ext xmlns:c16="http://schemas.microsoft.com/office/drawing/2014/chart" uri="{C3380CC4-5D6E-409C-BE32-E72D297353CC}">
              <c16:uniqueId val="{00000005-8926-4ABD-BA5A-51D579B6CC5B}"/>
            </c:ext>
          </c:extLst>
        </c:ser>
        <c:ser>
          <c:idx val="3"/>
          <c:order val="3"/>
          <c:tx>
            <c:v>Samgori Labels</c:v>
          </c:tx>
          <c:spPr>
            <a:ln>
              <a:noFill/>
            </a:ln>
          </c:spPr>
          <c:marker>
            <c:symbol val="x"/>
            <c:size val="7"/>
            <c:spPr>
              <a:solidFill>
                <a:schemeClr val="accent5"/>
              </a:solidFill>
              <a:ln w="12700">
                <a:noFill/>
              </a:ln>
            </c:spPr>
          </c:marker>
          <c:dLbls>
            <c:numFmt formatCode="&quot;$&quot;#,##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Charts!$C$73:$O$73</c:f>
              <c:numCache>
                <c:formatCode>General</c:formatCode>
                <c:ptCount val="13"/>
                <c:pt idx="2" formatCode="_([$$-409]* #,##0_);_([$$-409]* \(#,##0\);_([$$-409]* &quot;-&quot;??_);_(@_)">
                  <c:v>1752.5914315569489</c:v>
                </c:pt>
                <c:pt idx="5" formatCode="_([$$-409]* #,##0_);_([$$-409]* \(#,##0\);_([$$-409]* &quot;-&quot;??_);_(@_)">
                  <c:v>1812.1788919839057</c:v>
                </c:pt>
                <c:pt idx="8" formatCode="_([$$-409]* #,##0_);_([$$-409]* \(#,##0\);_([$$-409]* &quot;-&quot;??_);_(@_)">
                  <c:v>1811.7527509544122</c:v>
                </c:pt>
                <c:pt idx="12" formatCode="_([$$-409]* #,##0_);_([$$-409]* \(#,##0\);_([$$-409]* &quot;-&quot;??_);_(@_)">
                  <c:v>1896.0125349463733</c:v>
                </c:pt>
              </c:numCache>
            </c:numRef>
          </c:val>
          <c:smooth val="0"/>
          <c:extLst>
            <c:ext xmlns:c16="http://schemas.microsoft.com/office/drawing/2014/chart" uri="{C3380CC4-5D6E-409C-BE32-E72D297353CC}">
              <c16:uniqueId val="{00000006-8926-4ABD-BA5A-51D579B6CC5B}"/>
            </c:ext>
          </c:extLst>
        </c:ser>
        <c:ser>
          <c:idx val="4"/>
          <c:order val="4"/>
          <c:tx>
            <c:v>Lisi Labels</c:v>
          </c:tx>
          <c:spPr>
            <a:ln>
              <a:solidFill>
                <a:schemeClr val="accent2"/>
              </a:solidFill>
            </a:ln>
          </c:spPr>
          <c:marker>
            <c:symbol val="x"/>
            <c:size val="5"/>
            <c:spPr>
              <a:solidFill>
                <a:schemeClr val="accent2"/>
              </a:solidFill>
              <a:ln w="12700">
                <a:solidFill>
                  <a:schemeClr val="accent2"/>
                </a:solidFill>
              </a:ln>
            </c:spPr>
          </c:marker>
          <c:dLbls>
            <c:dLbl>
              <c:idx val="9"/>
              <c:layout>
                <c:manualLayout>
                  <c:x val="-2.9753837970160641E-2"/>
                  <c:y val="4.9572834645669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26-4ABD-BA5A-51D579B6CC5B}"/>
                </c:ext>
              </c:extLst>
            </c:dLbl>
            <c:dLbl>
              <c:idx val="12"/>
              <c:layout>
                <c:manualLayout>
                  <c:x val="-2.3144182742235914E-2"/>
                  <c:y val="-3.79271653543307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26-4ABD-BA5A-51D579B6CC5B}"/>
                </c:ext>
              </c:extLst>
            </c:dLbl>
            <c:numFmt formatCode="&quot;$&quot;#,##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Charts!$C$74:$O$74</c:f>
              <c:numCache>
                <c:formatCode>General</c:formatCode>
                <c:ptCount val="13"/>
                <c:pt idx="1">
                  <c:v>1454.7850678733032</c:v>
                </c:pt>
                <c:pt idx="4">
                  <c:v>1541.5762834417931</c:v>
                </c:pt>
                <c:pt idx="7">
                  <c:v>1473.8508170795994</c:v>
                </c:pt>
                <c:pt idx="10">
                  <c:v>1624.1597426963281</c:v>
                </c:pt>
                <c:pt idx="12">
                  <c:v>1467.2761960669213</c:v>
                </c:pt>
              </c:numCache>
            </c:numRef>
          </c:val>
          <c:smooth val="0"/>
          <c:extLst>
            <c:ext xmlns:c16="http://schemas.microsoft.com/office/drawing/2014/chart" uri="{C3380CC4-5D6E-409C-BE32-E72D297353CC}">
              <c16:uniqueId val="{00000009-8926-4ABD-BA5A-51D579B6CC5B}"/>
            </c:ext>
          </c:extLst>
        </c:ser>
        <c:ser>
          <c:idx val="5"/>
          <c:order val="5"/>
          <c:tx>
            <c:v>Uni Labels</c:v>
          </c:tx>
          <c:spPr>
            <a:ln>
              <a:noFill/>
            </a:ln>
          </c:spPr>
          <c:marker>
            <c:symbol val="square"/>
            <c:size val="6"/>
            <c:spPr>
              <a:solidFill>
                <a:schemeClr val="tx1"/>
              </a:solidFill>
              <a:ln w="12700">
                <a:noFill/>
              </a:ln>
            </c:spPr>
          </c:marker>
          <c:dLbls>
            <c:numFmt formatCode="&quot;$&quot;#,##0" sourceLinked="0"/>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Charts!$C$75:$O$75</c:f>
              <c:numCache>
                <c:formatCode>General</c:formatCode>
                <c:ptCount val="13"/>
                <c:pt idx="0" formatCode="_([$$-409]* #,##0_);_([$$-409]* \(#,##0\);_([$$-409]* &quot;-&quot;??_);_(@_)">
                  <c:v>1242.3398542385885</c:v>
                </c:pt>
                <c:pt idx="3" formatCode="_([$$-409]* #,##0_);_([$$-409]* \(#,##0\);_([$$-409]* &quot;-&quot;??_);_(@_)">
                  <c:v>1408.6473565804276</c:v>
                </c:pt>
                <c:pt idx="6" formatCode="_([$$-409]* #,##0_);_([$$-409]* \(#,##0\);_([$$-409]* &quot;-&quot;??_);_(@_)">
                  <c:v>1203.3055770720373</c:v>
                </c:pt>
                <c:pt idx="12">
                  <c:v>1209.5942720763724</c:v>
                </c:pt>
              </c:numCache>
            </c:numRef>
          </c:val>
          <c:smooth val="0"/>
          <c:extLst>
            <c:ext xmlns:c16="http://schemas.microsoft.com/office/drawing/2014/chart" uri="{C3380CC4-5D6E-409C-BE32-E72D297353CC}">
              <c16:uniqueId val="{0000000A-8926-4ABD-BA5A-51D579B6CC5B}"/>
            </c:ext>
          </c:extLst>
        </c:ser>
        <c:dLbls>
          <c:showLegendKey val="0"/>
          <c:showVal val="1"/>
          <c:showCatName val="0"/>
          <c:showSerName val="0"/>
          <c:showPercent val="0"/>
          <c:showBubbleSize val="0"/>
        </c:dLbls>
        <c:smooth val="0"/>
        <c:axId val="400927896"/>
        <c:axId val="1"/>
      </c:lineChart>
      <c:dateAx>
        <c:axId val="400927896"/>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dateAx>
      <c:valAx>
        <c:axId val="1"/>
        <c:scaling>
          <c:orientation val="minMax"/>
          <c:min val="1000"/>
        </c:scaling>
        <c:delete val="1"/>
        <c:axPos val="l"/>
        <c:majorGridlines>
          <c:spPr>
            <a:ln w="9525" cap="flat" cmpd="sng" algn="ctr">
              <a:solidFill>
                <a:schemeClr val="tx1">
                  <a:lumMod val="15000"/>
                  <a:lumOff val="85000"/>
                </a:schemeClr>
              </a:solidFill>
              <a:round/>
            </a:ln>
            <a:effectLst/>
          </c:spPr>
        </c:majorGridlines>
        <c:numFmt formatCode="_([$$-409]* #,##0_);_([$$-409]* \(#,##0\);_([$$-409]* &quot;-&quot;??_);_(@_)" sourceLinked="1"/>
        <c:majorTickMark val="out"/>
        <c:minorTickMark val="none"/>
        <c:tickLblPos val="nextTo"/>
        <c:crossAx val="400927896"/>
        <c:crosses val="autoZero"/>
        <c:crossBetween val="between"/>
      </c:valAx>
      <c:spPr>
        <a:noFill/>
        <a:ln w="25400">
          <a:noFill/>
        </a:ln>
      </c:spPr>
    </c:plotArea>
    <c:plotVisOnly val="1"/>
    <c:dispBlanksAs val="gap"/>
    <c:showDLblsOverMax val="0"/>
  </c:chart>
  <c:spPr>
    <a:pattFill prst="ltHorz">
      <a:fgClr>
        <a:schemeClr val="bg1">
          <a:lumMod val="95000"/>
        </a:schemeClr>
      </a:fgClr>
      <a:bgClr>
        <a:schemeClr val="accent3">
          <a:lumMod val="20000"/>
          <a:lumOff val="80000"/>
        </a:schemeClr>
      </a:bgClr>
    </a:patt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314325</xdr:colOff>
      <xdr:row>56</xdr:row>
      <xdr:rowOff>109477</xdr:rowOff>
    </xdr:from>
    <xdr:to>
      <xdr:col>11</xdr:col>
      <xdr:colOff>13607</xdr:colOff>
      <xdr:row>70</xdr:row>
      <xdr:rowOff>185677</xdr:rowOff>
    </xdr:to>
    <xdr:graphicFrame macro="">
      <xdr:nvGraphicFramePr>
        <xdr:cNvPr id="3" name="Chart 2">
          <a:extLst>
            <a:ext uri="{FF2B5EF4-FFF2-40B4-BE49-F238E27FC236}">
              <a16:creationId xmlns:a16="http://schemas.microsoft.com/office/drawing/2014/main" id="{7AEF07F3-7724-49CA-BECC-C504A0FB3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304800</xdr:colOff>
      <xdr:row>41</xdr:row>
      <xdr:rowOff>6061</xdr:rowOff>
    </xdr:from>
    <xdr:to>
      <xdr:col>10</xdr:col>
      <xdr:colOff>600982</xdr:colOff>
      <xdr:row>55</xdr:row>
      <xdr:rowOff>82261</xdr:rowOff>
    </xdr:to>
    <xdr:graphicFrame macro="">
      <xdr:nvGraphicFramePr>
        <xdr:cNvPr id="4" name="Chart 3">
          <a:extLst>
            <a:ext uri="{FF2B5EF4-FFF2-40B4-BE49-F238E27FC236}">
              <a16:creationId xmlns:a16="http://schemas.microsoft.com/office/drawing/2014/main" id="{3729B8B1-6369-4577-82CF-4F54D0DBF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276226</xdr:colOff>
      <xdr:row>26</xdr:row>
      <xdr:rowOff>15214</xdr:rowOff>
    </xdr:from>
    <xdr:to>
      <xdr:col>10</xdr:col>
      <xdr:colOff>600982</xdr:colOff>
      <xdr:row>40</xdr:row>
      <xdr:rowOff>91414</xdr:rowOff>
    </xdr:to>
    <xdr:graphicFrame macro="">
      <xdr:nvGraphicFramePr>
        <xdr:cNvPr id="6" name="Chart 5">
          <a:extLst>
            <a:ext uri="{FF2B5EF4-FFF2-40B4-BE49-F238E27FC236}">
              <a16:creationId xmlns:a16="http://schemas.microsoft.com/office/drawing/2014/main" id="{890EB3E4-902A-41CD-BDA7-71B4874B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236874</xdr:colOff>
      <xdr:row>1</xdr:row>
      <xdr:rowOff>124282</xdr:rowOff>
    </xdr:from>
    <xdr:to>
      <xdr:col>17</xdr:col>
      <xdr:colOff>247546</xdr:colOff>
      <xdr:row>9</xdr:row>
      <xdr:rowOff>126999</xdr:rowOff>
    </xdr:to>
    <mc:AlternateContent xmlns:mc="http://schemas.openxmlformats.org/markup-compatibility/2006" xmlns:a14="http://schemas.microsoft.com/office/drawing/2010/main">
      <mc:Choice Requires="a14">
        <xdr:graphicFrame macro="">
          <xdr:nvGraphicFramePr>
            <xdr:cNvPr id="11" name="Project">
              <a:extLst>
                <a:ext uri="{FF2B5EF4-FFF2-40B4-BE49-F238E27FC236}">
                  <a16:creationId xmlns:a16="http://schemas.microsoft.com/office/drawing/2014/main" id="{0E8B3ABD-C7D6-4A6B-9FFA-FD0B6D63EB96}"/>
                </a:ext>
              </a:extLst>
            </xdr:cNvPr>
            <xdr:cNvGraphicFramePr/>
          </xdr:nvGraphicFramePr>
          <xdr:xfrm>
            <a:off x="0" y="0"/>
            <a:ext cx="0" cy="0"/>
          </xdr:xfrm>
          <a:graphic>
            <a:graphicData uri="http://schemas.microsoft.com/office/drawing/2010/slicer">
              <sle:slicer xmlns:sle="http://schemas.microsoft.com/office/drawing/2010/slicer" name="Project"/>
            </a:graphicData>
          </a:graphic>
        </xdr:graphicFrame>
      </mc:Choice>
      <mc:Fallback xmlns="">
        <xdr:sp macro="" textlink="">
          <xdr:nvSpPr>
            <xdr:cNvPr id="0" name=""/>
            <xdr:cNvSpPr>
              <a:spLocks noTextEdit="1"/>
            </xdr:cNvSpPr>
          </xdr:nvSpPr>
          <xdr:spPr>
            <a:xfrm>
              <a:off x="8103403" y="314782"/>
              <a:ext cx="2431143" cy="1549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100810</xdr:colOff>
      <xdr:row>1</xdr:row>
      <xdr:rowOff>78441</xdr:rowOff>
    </xdr:from>
    <xdr:to>
      <xdr:col>33</xdr:col>
      <xdr:colOff>121227</xdr:colOff>
      <xdr:row>9</xdr:row>
      <xdr:rowOff>53809</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FD644E6E-5713-4A9D-B44A-6D64B779844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22596" y="268941"/>
              <a:ext cx="9205238" cy="15265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257735</xdr:colOff>
      <xdr:row>10</xdr:row>
      <xdr:rowOff>181428</xdr:rowOff>
    </xdr:from>
    <xdr:to>
      <xdr:col>10</xdr:col>
      <xdr:colOff>582706</xdr:colOff>
      <xdr:row>25</xdr:row>
      <xdr:rowOff>67128</xdr:rowOff>
    </xdr:to>
    <xdr:graphicFrame macro="">
      <xdr:nvGraphicFramePr>
        <xdr:cNvPr id="16" name="Chart 15">
          <a:extLst>
            <a:ext uri="{FF2B5EF4-FFF2-40B4-BE49-F238E27FC236}">
              <a16:creationId xmlns:a16="http://schemas.microsoft.com/office/drawing/2014/main" id="{4A72B7F9-EE7B-461A-8CA1-C4E1E07CC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358527</xdr:colOff>
      <xdr:row>10</xdr:row>
      <xdr:rowOff>186171</xdr:rowOff>
    </xdr:from>
    <xdr:to>
      <xdr:col>21</xdr:col>
      <xdr:colOff>342654</xdr:colOff>
      <xdr:row>25</xdr:row>
      <xdr:rowOff>71871</xdr:rowOff>
    </xdr:to>
    <xdr:grpSp>
      <xdr:nvGrpSpPr>
        <xdr:cNvPr id="18" name="Group 17">
          <a:extLst>
            <a:ext uri="{FF2B5EF4-FFF2-40B4-BE49-F238E27FC236}">
              <a16:creationId xmlns:a16="http://schemas.microsoft.com/office/drawing/2014/main" id="{D430EFAE-5BEE-0BC5-543C-53E9F1646A68}"/>
            </a:ext>
          </a:extLst>
        </xdr:cNvPr>
        <xdr:cNvGrpSpPr/>
      </xdr:nvGrpSpPr>
      <xdr:grpSpPr>
        <a:xfrm>
          <a:off x="7064127" y="2050830"/>
          <a:ext cx="6080127" cy="2575112"/>
          <a:chOff x="7306581" y="3114675"/>
          <a:chExt cx="6080127" cy="2743200"/>
        </a:xfrm>
      </xdr:grpSpPr>
      <xdr:graphicFrame macro="">
        <xdr:nvGraphicFramePr>
          <xdr:cNvPr id="14" name="Chart 13">
            <a:extLst>
              <a:ext uri="{FF2B5EF4-FFF2-40B4-BE49-F238E27FC236}">
                <a16:creationId xmlns:a16="http://schemas.microsoft.com/office/drawing/2014/main" id="{B540042D-3AE0-4F59-B4EA-53F397D13633}"/>
              </a:ext>
            </a:extLst>
          </xdr:cNvPr>
          <xdr:cNvGraphicFramePr>
            <a:graphicFrameLocks/>
          </xdr:cNvGraphicFramePr>
        </xdr:nvGraphicFramePr>
        <xdr:xfrm>
          <a:off x="7306581" y="3114675"/>
          <a:ext cx="6080127" cy="274320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5" name="Group 4">
            <a:extLst>
              <a:ext uri="{FF2B5EF4-FFF2-40B4-BE49-F238E27FC236}">
                <a16:creationId xmlns:a16="http://schemas.microsoft.com/office/drawing/2014/main" id="{ABACD8B3-E541-40EF-8A2E-379A9BAD200B}"/>
              </a:ext>
            </a:extLst>
          </xdr:cNvPr>
          <xdr:cNvGrpSpPr/>
        </xdr:nvGrpSpPr>
        <xdr:grpSpPr>
          <a:xfrm>
            <a:off x="12315265" y="3123079"/>
            <a:ext cx="1053833" cy="638735"/>
            <a:chOff x="37650964" y="3769179"/>
            <a:chExt cx="2136322" cy="1455964"/>
          </a:xfrm>
        </xdr:grpSpPr>
        <xdr:sp macro="" textlink="'Marketing Data'!AT2">
          <xdr:nvSpPr>
            <xdr:cNvPr id="13" name="TextBox 12">
              <a:extLst>
                <a:ext uri="{FF2B5EF4-FFF2-40B4-BE49-F238E27FC236}">
                  <a16:creationId xmlns:a16="http://schemas.microsoft.com/office/drawing/2014/main" id="{F161EE7C-B72C-78C7-BC82-67B02FFBC2CB}"/>
                </a:ext>
              </a:extLst>
            </xdr:cNvPr>
            <xdr:cNvSpPr txBox="1"/>
          </xdr:nvSpPr>
          <xdr:spPr>
            <a:xfrm>
              <a:off x="37650964" y="4231821"/>
              <a:ext cx="2136322" cy="99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21F9D6-325E-49AF-8C4B-884FA03FD9D0}" type="TxLink">
                <a:rPr lang="en-US" sz="1100" b="0" i="0" u="none" strike="noStrike">
                  <a:solidFill>
                    <a:srgbClr val="000000"/>
                  </a:solidFill>
                  <a:latin typeface="Calibri"/>
                  <a:ea typeface="Calibri"/>
                  <a:cs typeface="Calibri"/>
                </a:rPr>
                <a:pPr algn="ctr"/>
                <a:t> 5.07   </a:t>
              </a:fld>
              <a:endParaRPr lang="en-US" sz="1400"/>
            </a:p>
          </xdr:txBody>
        </xdr:sp>
        <xdr:sp macro="" textlink="">
          <xdr:nvSpPr>
            <xdr:cNvPr id="17" name="TextBox 16">
              <a:extLst>
                <a:ext uri="{FF2B5EF4-FFF2-40B4-BE49-F238E27FC236}">
                  <a16:creationId xmlns:a16="http://schemas.microsoft.com/office/drawing/2014/main" id="{39645F7A-D9B3-AE55-BDAE-EA677F45CCD2}"/>
                </a:ext>
              </a:extLst>
            </xdr:cNvPr>
            <xdr:cNvSpPr txBox="1"/>
          </xdr:nvSpPr>
          <xdr:spPr>
            <a:xfrm>
              <a:off x="37650964" y="3769179"/>
              <a:ext cx="2136322" cy="44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Average</a:t>
              </a:r>
              <a:r>
                <a:rPr lang="en-US" sz="900" b="1" baseline="0"/>
                <a:t> Sale</a:t>
              </a:r>
            </a:p>
          </xdr:txBody>
        </xdr:sp>
      </xdr:grpSp>
    </xdr:grpSp>
    <xdr:clientData/>
  </xdr:twoCellAnchor>
  <xdr:twoCellAnchor>
    <xdr:from>
      <xdr:col>11</xdr:col>
      <xdr:colOff>325126</xdr:colOff>
      <xdr:row>41</xdr:row>
      <xdr:rowOff>5566</xdr:rowOff>
    </xdr:from>
    <xdr:to>
      <xdr:col>21</xdr:col>
      <xdr:colOff>381000</xdr:colOff>
      <xdr:row>55</xdr:row>
      <xdr:rowOff>81766</xdr:rowOff>
    </xdr:to>
    <xdr:grpSp>
      <xdr:nvGrpSpPr>
        <xdr:cNvPr id="37" name="Group 36">
          <a:extLst>
            <a:ext uri="{FF2B5EF4-FFF2-40B4-BE49-F238E27FC236}">
              <a16:creationId xmlns:a16="http://schemas.microsoft.com/office/drawing/2014/main" id="{14138263-7D40-D474-27D2-D9C7F630D9CE}"/>
            </a:ext>
          </a:extLst>
        </xdr:cNvPr>
        <xdr:cNvGrpSpPr/>
      </xdr:nvGrpSpPr>
      <xdr:grpSpPr>
        <a:xfrm>
          <a:off x="7030726" y="7428342"/>
          <a:ext cx="6151874" cy="2586318"/>
          <a:chOff x="7279366" y="5999389"/>
          <a:chExt cx="6085250" cy="2743200"/>
        </a:xfrm>
      </xdr:grpSpPr>
      <xdr:graphicFrame macro="">
        <xdr:nvGraphicFramePr>
          <xdr:cNvPr id="15" name="Chart 14">
            <a:extLst>
              <a:ext uri="{FF2B5EF4-FFF2-40B4-BE49-F238E27FC236}">
                <a16:creationId xmlns:a16="http://schemas.microsoft.com/office/drawing/2014/main" id="{E3F53BCF-A032-4DDE-AFF8-2474E1460B50}"/>
              </a:ext>
            </a:extLst>
          </xdr:cNvPr>
          <xdr:cNvGraphicFramePr>
            <a:graphicFrameLocks/>
          </xdr:cNvGraphicFramePr>
        </xdr:nvGraphicFramePr>
        <xdr:xfrm>
          <a:off x="7279366" y="5999389"/>
          <a:ext cx="6082395" cy="274320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19" name="Group 18">
            <a:extLst>
              <a:ext uri="{FF2B5EF4-FFF2-40B4-BE49-F238E27FC236}">
                <a16:creationId xmlns:a16="http://schemas.microsoft.com/office/drawing/2014/main" id="{2B59C03B-678E-4852-956F-6630B27C5CD8}"/>
              </a:ext>
            </a:extLst>
          </xdr:cNvPr>
          <xdr:cNvGrpSpPr/>
        </xdr:nvGrpSpPr>
        <xdr:grpSpPr>
          <a:xfrm>
            <a:off x="12310783" y="6009713"/>
            <a:ext cx="1053833" cy="638735"/>
            <a:chOff x="37650964" y="3769179"/>
            <a:chExt cx="2136322" cy="1455964"/>
          </a:xfrm>
        </xdr:grpSpPr>
        <xdr:sp macro="" textlink="'Marketing Data'!$BJ$2">
          <xdr:nvSpPr>
            <xdr:cNvPr id="20" name="TextBox 19">
              <a:extLst>
                <a:ext uri="{FF2B5EF4-FFF2-40B4-BE49-F238E27FC236}">
                  <a16:creationId xmlns:a16="http://schemas.microsoft.com/office/drawing/2014/main" id="{03E7E574-C81E-4CEB-A525-2AFF6DC61967}"/>
                </a:ext>
              </a:extLst>
            </xdr:cNvPr>
            <xdr:cNvSpPr txBox="1"/>
          </xdr:nvSpPr>
          <xdr:spPr>
            <a:xfrm>
              <a:off x="37650964" y="4231821"/>
              <a:ext cx="2136322" cy="99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00A52D-2ACA-483D-848F-8C23CD427374}" type="TxLink">
                <a:rPr lang="en-US" sz="1100" b="0" i="0" u="none" strike="noStrike">
                  <a:solidFill>
                    <a:srgbClr val="000000"/>
                  </a:solidFill>
                  <a:latin typeface="Calibri"/>
                  <a:ea typeface="Calibri"/>
                  <a:cs typeface="Calibri"/>
                </a:rPr>
                <a:pPr algn="ctr"/>
                <a:t> 41.89   </a:t>
              </a:fld>
              <a:endParaRPr lang="en-US" sz="1400"/>
            </a:p>
          </xdr:txBody>
        </xdr:sp>
        <xdr:sp macro="" textlink="">
          <xdr:nvSpPr>
            <xdr:cNvPr id="21" name="TextBox 20">
              <a:extLst>
                <a:ext uri="{FF2B5EF4-FFF2-40B4-BE49-F238E27FC236}">
                  <a16:creationId xmlns:a16="http://schemas.microsoft.com/office/drawing/2014/main" id="{583B1932-D950-472C-C97D-3D6ABBAF1ED6}"/>
                </a:ext>
              </a:extLst>
            </xdr:cNvPr>
            <xdr:cNvSpPr txBox="1"/>
          </xdr:nvSpPr>
          <xdr:spPr>
            <a:xfrm>
              <a:off x="37650964" y="3769179"/>
              <a:ext cx="2136322" cy="44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Average</a:t>
              </a:r>
              <a:r>
                <a:rPr lang="en-US" sz="900" b="1" baseline="0"/>
                <a:t> Lead</a:t>
              </a:r>
            </a:p>
          </xdr:txBody>
        </xdr:sp>
      </xdr:grpSp>
    </xdr:grpSp>
    <xdr:clientData/>
  </xdr:twoCellAnchor>
  <xdr:twoCellAnchor>
    <xdr:from>
      <xdr:col>22</xdr:col>
      <xdr:colOff>150709</xdr:colOff>
      <xdr:row>11</xdr:row>
      <xdr:rowOff>5073</xdr:rowOff>
    </xdr:from>
    <xdr:to>
      <xdr:col>33</xdr:col>
      <xdr:colOff>124510</xdr:colOff>
      <xdr:row>25</xdr:row>
      <xdr:rowOff>81273</xdr:rowOff>
    </xdr:to>
    <xdr:grpSp>
      <xdr:nvGrpSpPr>
        <xdr:cNvPr id="59" name="Group 58">
          <a:extLst>
            <a:ext uri="{FF2B5EF4-FFF2-40B4-BE49-F238E27FC236}">
              <a16:creationId xmlns:a16="http://schemas.microsoft.com/office/drawing/2014/main" id="{79A669DC-DB67-723C-E298-06EB1196D6E9}"/>
            </a:ext>
          </a:extLst>
        </xdr:cNvPr>
        <xdr:cNvGrpSpPr/>
      </xdr:nvGrpSpPr>
      <xdr:grpSpPr>
        <a:xfrm>
          <a:off x="13561909" y="2049026"/>
          <a:ext cx="6679401" cy="2586318"/>
          <a:chOff x="13621780" y="2127787"/>
          <a:chExt cx="6709337" cy="2743200"/>
        </a:xfrm>
      </xdr:grpSpPr>
      <xdr:graphicFrame macro="">
        <xdr:nvGraphicFramePr>
          <xdr:cNvPr id="2" name="Chart 1">
            <a:extLst>
              <a:ext uri="{FF2B5EF4-FFF2-40B4-BE49-F238E27FC236}">
                <a16:creationId xmlns:a16="http://schemas.microsoft.com/office/drawing/2014/main" id="{66A117C1-1BE4-4215-9049-EFDBFD5A32C9}"/>
              </a:ext>
            </a:extLst>
          </xdr:cNvPr>
          <xdr:cNvGraphicFramePr>
            <a:graphicFrameLocks/>
          </xdr:cNvGraphicFramePr>
        </xdr:nvGraphicFramePr>
        <xdr:xfrm>
          <a:off x="13621780" y="2127787"/>
          <a:ext cx="6706039" cy="2743200"/>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22" name="Group 21">
            <a:extLst>
              <a:ext uri="{FF2B5EF4-FFF2-40B4-BE49-F238E27FC236}">
                <a16:creationId xmlns:a16="http://schemas.microsoft.com/office/drawing/2014/main" id="{0B3BFF5D-D513-44CC-85A3-ED1BFCE72F34}"/>
              </a:ext>
            </a:extLst>
          </xdr:cNvPr>
          <xdr:cNvGrpSpPr/>
        </xdr:nvGrpSpPr>
        <xdr:grpSpPr>
          <a:xfrm>
            <a:off x="19007478" y="2155165"/>
            <a:ext cx="1323639" cy="634850"/>
            <a:chOff x="37650964" y="3769179"/>
            <a:chExt cx="2136322" cy="1455964"/>
          </a:xfrm>
        </xdr:grpSpPr>
        <xdr:sp macro="" textlink="'Marketing Data'!$BZ$2">
          <xdr:nvSpPr>
            <xdr:cNvPr id="23" name="TextBox 22">
              <a:extLst>
                <a:ext uri="{FF2B5EF4-FFF2-40B4-BE49-F238E27FC236}">
                  <a16:creationId xmlns:a16="http://schemas.microsoft.com/office/drawing/2014/main" id="{15834252-4BCF-5B88-1BAA-0D8835A99118}"/>
                </a:ext>
              </a:extLst>
            </xdr:cNvPr>
            <xdr:cNvSpPr txBox="1"/>
          </xdr:nvSpPr>
          <xdr:spPr>
            <a:xfrm>
              <a:off x="37650964" y="4231821"/>
              <a:ext cx="2136322" cy="99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AE0FFB-6C09-4B7F-83FB-03D25A7C3349}" type="TxLink">
                <a:rPr lang="en-US" sz="1100" b="0" i="0" u="none" strike="noStrike">
                  <a:solidFill>
                    <a:srgbClr val="000000"/>
                  </a:solidFill>
                  <a:latin typeface="Calibri"/>
                  <a:ea typeface="Calibri"/>
                  <a:cs typeface="Calibri"/>
                </a:rPr>
                <a:pPr algn="ctr"/>
                <a:t> 2.85   </a:t>
              </a:fld>
              <a:endParaRPr lang="en-US" sz="1400"/>
            </a:p>
          </xdr:txBody>
        </xdr:sp>
        <xdr:sp macro="" textlink="">
          <xdr:nvSpPr>
            <xdr:cNvPr id="24" name="TextBox 23">
              <a:extLst>
                <a:ext uri="{FF2B5EF4-FFF2-40B4-BE49-F238E27FC236}">
                  <a16:creationId xmlns:a16="http://schemas.microsoft.com/office/drawing/2014/main" id="{765C2B41-9931-97E9-B4DE-5CD1A41CE3D8}"/>
                </a:ext>
              </a:extLst>
            </xdr:cNvPr>
            <xdr:cNvSpPr txBox="1"/>
          </xdr:nvSpPr>
          <xdr:spPr>
            <a:xfrm>
              <a:off x="37650964" y="3769179"/>
              <a:ext cx="2136322" cy="44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Average</a:t>
              </a:r>
              <a:r>
                <a:rPr lang="en-US" sz="900" b="1" baseline="0"/>
                <a:t> Frequency</a:t>
              </a:r>
            </a:p>
          </xdr:txBody>
        </xdr:sp>
      </xdr:grpSp>
    </xdr:grpSp>
    <xdr:clientData/>
  </xdr:twoCellAnchor>
  <xdr:twoCellAnchor>
    <xdr:from>
      <xdr:col>9</xdr:col>
      <xdr:colOff>246529</xdr:colOff>
      <xdr:row>41</xdr:row>
      <xdr:rowOff>33618</xdr:rowOff>
    </xdr:from>
    <xdr:to>
      <xdr:col>10</xdr:col>
      <xdr:colOff>596447</xdr:colOff>
      <xdr:row>44</xdr:row>
      <xdr:rowOff>97459</xdr:rowOff>
    </xdr:to>
    <xdr:grpSp>
      <xdr:nvGrpSpPr>
        <xdr:cNvPr id="25" name="Group 24">
          <a:extLst>
            <a:ext uri="{FF2B5EF4-FFF2-40B4-BE49-F238E27FC236}">
              <a16:creationId xmlns:a16="http://schemas.microsoft.com/office/drawing/2014/main" id="{4D46B8F8-7311-AA5A-B378-8CA1BAB98604}"/>
            </a:ext>
          </a:extLst>
        </xdr:cNvPr>
        <xdr:cNvGrpSpPr/>
      </xdr:nvGrpSpPr>
      <xdr:grpSpPr>
        <a:xfrm>
          <a:off x="5732929" y="7456394"/>
          <a:ext cx="959518" cy="601724"/>
          <a:chOff x="0" y="0"/>
          <a:chExt cx="4349233" cy="3318796"/>
        </a:xfrm>
      </xdr:grpSpPr>
      <xdr:sp macro="" textlink="'Marketing Data'!DG2">
        <xdr:nvSpPr>
          <xdr:cNvPr id="26" name="TextBox 19">
            <a:extLst>
              <a:ext uri="{FF2B5EF4-FFF2-40B4-BE49-F238E27FC236}">
                <a16:creationId xmlns:a16="http://schemas.microsoft.com/office/drawing/2014/main" id="{D93B7FC0-81C3-E17D-2CEB-8A1E92C2EBA2}"/>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6205223-96F9-472D-BD10-367237BB2202}" type="TxLink">
              <a:rPr lang="en-US" sz="1100" b="0" i="0" u="none" strike="noStrike">
                <a:solidFill>
                  <a:srgbClr val="000000"/>
                </a:solidFill>
                <a:latin typeface="Calibri"/>
                <a:ea typeface="Calibri"/>
                <a:cs typeface="Calibri"/>
              </a:rPr>
              <a:pPr algn="ctr"/>
              <a:t> $25.47 </a:t>
            </a:fld>
            <a:endParaRPr lang="en-US" sz="1400"/>
          </a:p>
        </xdr:txBody>
      </xdr:sp>
      <xdr:sp macro="" textlink="">
        <xdr:nvSpPr>
          <xdr:cNvPr id="27" name="TextBox 20">
            <a:extLst>
              <a:ext uri="{FF2B5EF4-FFF2-40B4-BE49-F238E27FC236}">
                <a16:creationId xmlns:a16="http://schemas.microsoft.com/office/drawing/2014/main" id="{0213CF9E-433B-DFF2-BA12-2EF4E240D2F2}"/>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Cost</a:t>
            </a:r>
          </a:p>
        </xdr:txBody>
      </xdr:sp>
    </xdr:grpSp>
    <xdr:clientData/>
  </xdr:twoCellAnchor>
  <xdr:twoCellAnchor>
    <xdr:from>
      <xdr:col>9</xdr:col>
      <xdr:colOff>242047</xdr:colOff>
      <xdr:row>26</xdr:row>
      <xdr:rowOff>6724</xdr:rowOff>
    </xdr:from>
    <xdr:to>
      <xdr:col>10</xdr:col>
      <xdr:colOff>591965</xdr:colOff>
      <xdr:row>29</xdr:row>
      <xdr:rowOff>70565</xdr:rowOff>
    </xdr:to>
    <xdr:grpSp>
      <xdr:nvGrpSpPr>
        <xdr:cNvPr id="28" name="Group 27">
          <a:extLst>
            <a:ext uri="{FF2B5EF4-FFF2-40B4-BE49-F238E27FC236}">
              <a16:creationId xmlns:a16="http://schemas.microsoft.com/office/drawing/2014/main" id="{5B6677BD-FF57-4C4B-9A2B-DD1BD0A2F901}"/>
            </a:ext>
          </a:extLst>
        </xdr:cNvPr>
        <xdr:cNvGrpSpPr/>
      </xdr:nvGrpSpPr>
      <xdr:grpSpPr>
        <a:xfrm>
          <a:off x="5728447" y="4740089"/>
          <a:ext cx="959518" cy="601723"/>
          <a:chOff x="0" y="0"/>
          <a:chExt cx="4349233" cy="3318796"/>
        </a:xfrm>
      </xdr:grpSpPr>
      <xdr:sp macro="" textlink="'Marketing Data'!DV2">
        <xdr:nvSpPr>
          <xdr:cNvPr id="29" name="TextBox 19">
            <a:extLst>
              <a:ext uri="{FF2B5EF4-FFF2-40B4-BE49-F238E27FC236}">
                <a16:creationId xmlns:a16="http://schemas.microsoft.com/office/drawing/2014/main" id="{801719AA-DBBB-543E-6660-03D96BBD99A3}"/>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1AE48E8-0779-4E5D-8C42-8C070E5E5127}" type="TxLink">
              <a:rPr lang="en-US" sz="1100" b="0" i="0" u="none" strike="noStrike">
                <a:solidFill>
                  <a:srgbClr val="000000"/>
                </a:solidFill>
                <a:latin typeface="Calibri"/>
                <a:ea typeface="Calibri"/>
                <a:cs typeface="Calibri"/>
              </a:rPr>
              <a:pPr algn="ctr"/>
              <a:t> $859.05 </a:t>
            </a:fld>
            <a:endParaRPr lang="en-US" sz="1400"/>
          </a:p>
        </xdr:txBody>
      </xdr:sp>
      <xdr:sp macro="" textlink="">
        <xdr:nvSpPr>
          <xdr:cNvPr id="30" name="TextBox 20">
            <a:extLst>
              <a:ext uri="{FF2B5EF4-FFF2-40B4-BE49-F238E27FC236}">
                <a16:creationId xmlns:a16="http://schemas.microsoft.com/office/drawing/2014/main" id="{028141DA-CB7D-DF88-B1A8-3F07C0A396F5}"/>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Cost</a:t>
            </a:r>
          </a:p>
        </xdr:txBody>
      </xdr:sp>
    </xdr:grpSp>
    <xdr:clientData/>
  </xdr:twoCellAnchor>
  <xdr:twoCellAnchor>
    <xdr:from>
      <xdr:col>22</xdr:col>
      <xdr:colOff>162771</xdr:colOff>
      <xdr:row>56</xdr:row>
      <xdr:rowOff>140608</xdr:rowOff>
    </xdr:from>
    <xdr:to>
      <xdr:col>33</xdr:col>
      <xdr:colOff>120650</xdr:colOff>
      <xdr:row>71</xdr:row>
      <xdr:rowOff>138340</xdr:rowOff>
    </xdr:to>
    <xdr:grpSp>
      <xdr:nvGrpSpPr>
        <xdr:cNvPr id="39" name="Group 38">
          <a:extLst>
            <a:ext uri="{FF2B5EF4-FFF2-40B4-BE49-F238E27FC236}">
              <a16:creationId xmlns:a16="http://schemas.microsoft.com/office/drawing/2014/main" id="{168DF38C-7924-1B68-90F8-56BD8D242353}"/>
            </a:ext>
          </a:extLst>
        </xdr:cNvPr>
        <xdr:cNvGrpSpPr/>
      </xdr:nvGrpSpPr>
      <xdr:grpSpPr>
        <a:xfrm>
          <a:off x="13573971" y="10252796"/>
          <a:ext cx="6663479" cy="2687144"/>
          <a:chOff x="14197177" y="8922658"/>
          <a:chExt cx="6663479" cy="2855232"/>
        </a:xfrm>
      </xdr:grpSpPr>
      <xdr:graphicFrame macro="">
        <xdr:nvGraphicFramePr>
          <xdr:cNvPr id="7" name="Chart 6">
            <a:extLst>
              <a:ext uri="{FF2B5EF4-FFF2-40B4-BE49-F238E27FC236}">
                <a16:creationId xmlns:a16="http://schemas.microsoft.com/office/drawing/2014/main" id="{AA9BC8B5-DE42-4635-B25B-836402BA7EC9}"/>
              </a:ext>
            </a:extLst>
          </xdr:cNvPr>
          <xdr:cNvGraphicFramePr>
            <a:graphicFrameLocks/>
          </xdr:cNvGraphicFramePr>
        </xdr:nvGraphicFramePr>
        <xdr:xfrm>
          <a:off x="14197177" y="8922658"/>
          <a:ext cx="6663479" cy="2855232"/>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1" name="Group 30">
            <a:extLst>
              <a:ext uri="{FF2B5EF4-FFF2-40B4-BE49-F238E27FC236}">
                <a16:creationId xmlns:a16="http://schemas.microsoft.com/office/drawing/2014/main" id="{952AF439-955E-4A56-BC5B-7581F6CB2B7C}"/>
              </a:ext>
            </a:extLst>
          </xdr:cNvPr>
          <xdr:cNvGrpSpPr/>
        </xdr:nvGrpSpPr>
        <xdr:grpSpPr>
          <a:xfrm>
            <a:off x="19888200" y="8938932"/>
            <a:ext cx="964000" cy="635341"/>
            <a:chOff x="0" y="0"/>
            <a:chExt cx="4349233" cy="3318796"/>
          </a:xfrm>
        </xdr:grpSpPr>
        <xdr:sp macro="" textlink="'Marketing Data'!EL2">
          <xdr:nvSpPr>
            <xdr:cNvPr id="32" name="TextBox 19">
              <a:extLst>
                <a:ext uri="{FF2B5EF4-FFF2-40B4-BE49-F238E27FC236}">
                  <a16:creationId xmlns:a16="http://schemas.microsoft.com/office/drawing/2014/main" id="{833DF2D1-A0FF-F318-5DE0-DBA7B0B8EEE0}"/>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A6895F8-566D-494E-9DB9-AE7D397EBA6A}" type="TxLink">
                <a:rPr lang="en-US" sz="1100" b="0" i="0" u="none" strike="noStrike">
                  <a:solidFill>
                    <a:srgbClr val="000000"/>
                  </a:solidFill>
                  <a:latin typeface="Calibri"/>
                  <a:ea typeface="Calibri"/>
                  <a:cs typeface="Calibri"/>
                </a:rPr>
                <a:pPr algn="ctr"/>
                <a:t>22%</a:t>
              </a:fld>
              <a:endParaRPr lang="en-US" sz="1400"/>
            </a:p>
          </xdr:txBody>
        </xdr:sp>
        <xdr:sp macro="" textlink="">
          <xdr:nvSpPr>
            <xdr:cNvPr id="33" name="TextBox 20">
              <a:extLst>
                <a:ext uri="{FF2B5EF4-FFF2-40B4-BE49-F238E27FC236}">
                  <a16:creationId xmlns:a16="http://schemas.microsoft.com/office/drawing/2014/main" id="{001B541C-3E12-C06F-A61A-4B43074F7A10}"/>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a:t>
              </a:r>
            </a:p>
          </xdr:txBody>
        </xdr:sp>
      </xdr:grpSp>
    </xdr:grpSp>
    <xdr:clientData/>
  </xdr:twoCellAnchor>
  <xdr:twoCellAnchor>
    <xdr:from>
      <xdr:col>22</xdr:col>
      <xdr:colOff>157594</xdr:colOff>
      <xdr:row>41</xdr:row>
      <xdr:rowOff>111701</xdr:rowOff>
    </xdr:from>
    <xdr:to>
      <xdr:col>33</xdr:col>
      <xdr:colOff>138339</xdr:colOff>
      <xdr:row>55</xdr:row>
      <xdr:rowOff>122465</xdr:rowOff>
    </xdr:to>
    <xdr:grpSp>
      <xdr:nvGrpSpPr>
        <xdr:cNvPr id="49" name="Group 48">
          <a:extLst>
            <a:ext uri="{FF2B5EF4-FFF2-40B4-BE49-F238E27FC236}">
              <a16:creationId xmlns:a16="http://schemas.microsoft.com/office/drawing/2014/main" id="{BEC89CE1-031C-B045-3A5B-8E334AC60B58}"/>
            </a:ext>
          </a:extLst>
        </xdr:cNvPr>
        <xdr:cNvGrpSpPr/>
      </xdr:nvGrpSpPr>
      <xdr:grpSpPr>
        <a:xfrm>
          <a:off x="13568794" y="7534477"/>
          <a:ext cx="6686345" cy="2520882"/>
          <a:chOff x="14069536" y="6036251"/>
          <a:chExt cx="6686345" cy="2677764"/>
        </a:xfrm>
      </xdr:grpSpPr>
      <xdr:graphicFrame macro="">
        <xdr:nvGraphicFramePr>
          <xdr:cNvPr id="8" name="Chart 7">
            <a:extLst>
              <a:ext uri="{FF2B5EF4-FFF2-40B4-BE49-F238E27FC236}">
                <a16:creationId xmlns:a16="http://schemas.microsoft.com/office/drawing/2014/main" id="{6C7E4037-0C10-4AF6-829E-41DD4D254DE1}"/>
              </a:ext>
            </a:extLst>
          </xdr:cNvPr>
          <xdr:cNvGraphicFramePr>
            <a:graphicFrameLocks/>
          </xdr:cNvGraphicFramePr>
        </xdr:nvGraphicFramePr>
        <xdr:xfrm>
          <a:off x="14069536" y="6036251"/>
          <a:ext cx="6686345" cy="2677764"/>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34" name="Group 33">
            <a:extLst>
              <a:ext uri="{FF2B5EF4-FFF2-40B4-BE49-F238E27FC236}">
                <a16:creationId xmlns:a16="http://schemas.microsoft.com/office/drawing/2014/main" id="{0709FC01-E3D0-4E1C-B8DC-1DF43A204708}"/>
              </a:ext>
            </a:extLst>
          </xdr:cNvPr>
          <xdr:cNvGrpSpPr/>
        </xdr:nvGrpSpPr>
        <xdr:grpSpPr>
          <a:xfrm>
            <a:off x="19782865" y="6043332"/>
            <a:ext cx="964000" cy="635341"/>
            <a:chOff x="0" y="0"/>
            <a:chExt cx="4349233" cy="3318796"/>
          </a:xfrm>
        </xdr:grpSpPr>
        <xdr:sp macro="" textlink="'Marketing Data'!EZ2">
          <xdr:nvSpPr>
            <xdr:cNvPr id="35" name="TextBox 19">
              <a:extLst>
                <a:ext uri="{FF2B5EF4-FFF2-40B4-BE49-F238E27FC236}">
                  <a16:creationId xmlns:a16="http://schemas.microsoft.com/office/drawing/2014/main" id="{EC330E08-46A8-A125-EC5D-0AD71B473814}"/>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01812133-4EA7-4FE7-86A7-5E122BF405F4}" type="TxLink">
                <a:rPr lang="en-US" sz="1100" b="0" i="0" u="none" strike="noStrike">
                  <a:solidFill>
                    <a:srgbClr val="000000"/>
                  </a:solidFill>
                  <a:latin typeface="Calibri"/>
                  <a:ea typeface="Calibri"/>
                  <a:cs typeface="Calibri"/>
                </a:rPr>
                <a:pPr algn="ctr"/>
                <a:t>4%</a:t>
              </a:fld>
              <a:endParaRPr lang="en-US" sz="1400"/>
            </a:p>
          </xdr:txBody>
        </xdr:sp>
        <xdr:sp macro="" textlink="">
          <xdr:nvSpPr>
            <xdr:cNvPr id="36" name="TextBox 20">
              <a:extLst>
                <a:ext uri="{FF2B5EF4-FFF2-40B4-BE49-F238E27FC236}">
                  <a16:creationId xmlns:a16="http://schemas.microsoft.com/office/drawing/2014/main" id="{470E0DB5-CA26-D950-8F14-68310F0DFE52}"/>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a:t>
              </a:r>
            </a:p>
          </xdr:txBody>
        </xdr:sp>
      </xdr:grpSp>
    </xdr:grpSp>
    <xdr:clientData/>
  </xdr:twoCellAnchor>
  <xdr:twoCellAnchor>
    <xdr:from>
      <xdr:col>22</xdr:col>
      <xdr:colOff>160564</xdr:colOff>
      <xdr:row>26</xdr:row>
      <xdr:rowOff>67584</xdr:rowOff>
    </xdr:from>
    <xdr:to>
      <xdr:col>33</xdr:col>
      <xdr:colOff>150709</xdr:colOff>
      <xdr:row>40</xdr:row>
      <xdr:rowOff>143784</xdr:rowOff>
    </xdr:to>
    <xdr:grpSp>
      <xdr:nvGrpSpPr>
        <xdr:cNvPr id="50" name="Group 49">
          <a:extLst>
            <a:ext uri="{FF2B5EF4-FFF2-40B4-BE49-F238E27FC236}">
              <a16:creationId xmlns:a16="http://schemas.microsoft.com/office/drawing/2014/main" id="{B7F52022-9FC1-69B9-EC17-2C10B4C227D5}"/>
            </a:ext>
          </a:extLst>
        </xdr:cNvPr>
        <xdr:cNvGrpSpPr/>
      </xdr:nvGrpSpPr>
      <xdr:grpSpPr>
        <a:xfrm>
          <a:off x="13571764" y="4800949"/>
          <a:ext cx="6695745" cy="2586317"/>
          <a:chOff x="14060137" y="3134634"/>
          <a:chExt cx="6695745" cy="2743200"/>
        </a:xfrm>
      </xdr:grpSpPr>
      <xdr:graphicFrame macro="">
        <xdr:nvGraphicFramePr>
          <xdr:cNvPr id="9" name="Chart 8">
            <a:extLst>
              <a:ext uri="{FF2B5EF4-FFF2-40B4-BE49-F238E27FC236}">
                <a16:creationId xmlns:a16="http://schemas.microsoft.com/office/drawing/2014/main" id="{A984ACFF-D572-4883-8A16-8751B4791CF1}"/>
              </a:ext>
            </a:extLst>
          </xdr:cNvPr>
          <xdr:cNvGraphicFramePr>
            <a:graphicFrameLocks/>
          </xdr:cNvGraphicFramePr>
        </xdr:nvGraphicFramePr>
        <xdr:xfrm>
          <a:off x="14060137" y="3134634"/>
          <a:ext cx="6695745" cy="2743200"/>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40" name="Group 39">
            <a:extLst>
              <a:ext uri="{FF2B5EF4-FFF2-40B4-BE49-F238E27FC236}">
                <a16:creationId xmlns:a16="http://schemas.microsoft.com/office/drawing/2014/main" id="{888FDC61-15F6-4725-AAD1-53092EA0C9C3}"/>
              </a:ext>
            </a:extLst>
          </xdr:cNvPr>
          <xdr:cNvGrpSpPr/>
        </xdr:nvGrpSpPr>
        <xdr:grpSpPr>
          <a:xfrm>
            <a:off x="19789588" y="3147732"/>
            <a:ext cx="964000" cy="635341"/>
            <a:chOff x="0" y="0"/>
            <a:chExt cx="4349233" cy="3318796"/>
          </a:xfrm>
        </xdr:grpSpPr>
        <xdr:sp macro="" textlink="'Marketing Data'!FO2">
          <xdr:nvSpPr>
            <xdr:cNvPr id="41" name="TextBox 19">
              <a:extLst>
                <a:ext uri="{FF2B5EF4-FFF2-40B4-BE49-F238E27FC236}">
                  <a16:creationId xmlns:a16="http://schemas.microsoft.com/office/drawing/2014/main" id="{D1FFD09B-5DD8-4308-FEFE-EC2EFA3E5A55}"/>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F393B4C-4591-4902-831F-62E1D43AB016}" type="TxLink">
                <a:rPr lang="en-US" sz="1100" b="0" i="0" u="none" strike="noStrike">
                  <a:solidFill>
                    <a:srgbClr val="000000"/>
                  </a:solidFill>
                  <a:latin typeface="Calibri"/>
                  <a:ea typeface="Calibri"/>
                  <a:cs typeface="Calibri"/>
                </a:rPr>
                <a:pPr algn="ctr"/>
                <a:t>0.09%</a:t>
              </a:fld>
              <a:endParaRPr lang="en-US" sz="1400"/>
            </a:p>
          </xdr:txBody>
        </xdr:sp>
        <xdr:sp macro="" textlink="">
          <xdr:nvSpPr>
            <xdr:cNvPr id="42" name="TextBox 20">
              <a:extLst>
                <a:ext uri="{FF2B5EF4-FFF2-40B4-BE49-F238E27FC236}">
                  <a16:creationId xmlns:a16="http://schemas.microsoft.com/office/drawing/2014/main" id="{A8B5108F-6FC3-10E9-092E-FB931CF7A68A}"/>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a:t>
              </a:r>
            </a:p>
          </xdr:txBody>
        </xdr:sp>
      </xdr:grpSp>
    </xdr:grpSp>
    <xdr:clientData/>
  </xdr:twoCellAnchor>
  <xdr:twoCellAnchor>
    <xdr:from>
      <xdr:col>11</xdr:col>
      <xdr:colOff>386511</xdr:colOff>
      <xdr:row>56</xdr:row>
      <xdr:rowOff>146754</xdr:rowOff>
    </xdr:from>
    <xdr:to>
      <xdr:col>21</xdr:col>
      <xdr:colOff>377291</xdr:colOff>
      <xdr:row>71</xdr:row>
      <xdr:rowOff>32454</xdr:rowOff>
    </xdr:to>
    <xdr:grpSp>
      <xdr:nvGrpSpPr>
        <xdr:cNvPr id="38" name="Group 37">
          <a:extLst>
            <a:ext uri="{FF2B5EF4-FFF2-40B4-BE49-F238E27FC236}">
              <a16:creationId xmlns:a16="http://schemas.microsoft.com/office/drawing/2014/main" id="{F2384330-8CA6-04CD-14C5-7E46EE02D1AB}"/>
            </a:ext>
          </a:extLst>
        </xdr:cNvPr>
        <xdr:cNvGrpSpPr/>
      </xdr:nvGrpSpPr>
      <xdr:grpSpPr>
        <a:xfrm>
          <a:off x="7092111" y="10258942"/>
          <a:ext cx="6086780" cy="2575112"/>
          <a:chOff x="7299929" y="8911485"/>
          <a:chExt cx="6086780" cy="2743200"/>
        </a:xfrm>
      </xdr:grpSpPr>
      <xdr:graphicFrame macro="">
        <xdr:nvGraphicFramePr>
          <xdr:cNvPr id="10" name="Chart 9">
            <a:extLst>
              <a:ext uri="{FF2B5EF4-FFF2-40B4-BE49-F238E27FC236}">
                <a16:creationId xmlns:a16="http://schemas.microsoft.com/office/drawing/2014/main" id="{D3BF41B8-01A2-403A-B4F3-69C9FFEEDE2E}"/>
              </a:ext>
            </a:extLst>
          </xdr:cNvPr>
          <xdr:cNvGraphicFramePr>
            <a:graphicFrameLocks/>
          </xdr:cNvGraphicFramePr>
        </xdr:nvGraphicFramePr>
        <xdr:xfrm>
          <a:off x="7299929" y="8911485"/>
          <a:ext cx="6086780" cy="2743200"/>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43" name="Group 42">
            <a:extLst>
              <a:ext uri="{FF2B5EF4-FFF2-40B4-BE49-F238E27FC236}">
                <a16:creationId xmlns:a16="http://schemas.microsoft.com/office/drawing/2014/main" id="{DA9BAC57-5295-4C1A-92D2-3C4643BA6B93}"/>
              </a:ext>
            </a:extLst>
          </xdr:cNvPr>
          <xdr:cNvGrpSpPr/>
        </xdr:nvGrpSpPr>
        <xdr:grpSpPr>
          <a:xfrm>
            <a:off x="12317506" y="8918760"/>
            <a:ext cx="1053833" cy="638735"/>
            <a:chOff x="37650964" y="3769179"/>
            <a:chExt cx="2136322" cy="1455964"/>
          </a:xfrm>
        </xdr:grpSpPr>
        <xdr:sp macro="" textlink="'Marketing Data'!GC2">
          <xdr:nvSpPr>
            <xdr:cNvPr id="44" name="TextBox 43">
              <a:extLst>
                <a:ext uri="{FF2B5EF4-FFF2-40B4-BE49-F238E27FC236}">
                  <a16:creationId xmlns:a16="http://schemas.microsoft.com/office/drawing/2014/main" id="{7EDE94BF-99B4-E464-246F-A6DCA825158A}"/>
                </a:ext>
              </a:extLst>
            </xdr:cNvPr>
            <xdr:cNvSpPr txBox="1"/>
          </xdr:nvSpPr>
          <xdr:spPr>
            <a:xfrm>
              <a:off x="37650964" y="4231821"/>
              <a:ext cx="2136322" cy="99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1D2D06-056D-4A79-9304-D01F7B84F677}" type="TxLink">
                <a:rPr lang="en-US" sz="1100" b="0" i="0" u="none" strike="noStrike">
                  <a:solidFill>
                    <a:srgbClr val="000000"/>
                  </a:solidFill>
                  <a:latin typeface="Calibri"/>
                  <a:ea typeface="Calibri"/>
                  <a:cs typeface="Calibri"/>
                </a:rPr>
                <a:pPr algn="ctr"/>
                <a:t>12.55%</a:t>
              </a:fld>
              <a:endParaRPr lang="en-US" sz="1400"/>
            </a:p>
          </xdr:txBody>
        </xdr:sp>
        <xdr:sp macro="" textlink="">
          <xdr:nvSpPr>
            <xdr:cNvPr id="45" name="TextBox 44">
              <a:extLst>
                <a:ext uri="{FF2B5EF4-FFF2-40B4-BE49-F238E27FC236}">
                  <a16:creationId xmlns:a16="http://schemas.microsoft.com/office/drawing/2014/main" id="{3BF9C458-86CE-D683-EF0F-C7A77FA323E7}"/>
                </a:ext>
              </a:extLst>
            </xdr:cNvPr>
            <xdr:cNvSpPr txBox="1"/>
          </xdr:nvSpPr>
          <xdr:spPr>
            <a:xfrm>
              <a:off x="37650964" y="3769179"/>
              <a:ext cx="2136322" cy="44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Average</a:t>
              </a:r>
              <a:r>
                <a:rPr lang="en-US" sz="900" b="1" baseline="0"/>
                <a:t> </a:t>
              </a:r>
              <a:r>
                <a:rPr lang="ka-GE" sz="900" b="1" baseline="0"/>
                <a:t>%</a:t>
              </a:r>
              <a:endParaRPr lang="en-US" sz="900" b="1" baseline="0"/>
            </a:p>
          </xdr:txBody>
        </xdr:sp>
      </xdr:grpSp>
    </xdr:grpSp>
    <xdr:clientData/>
  </xdr:twoCellAnchor>
  <xdr:twoCellAnchor>
    <xdr:from>
      <xdr:col>9</xdr:col>
      <xdr:colOff>226359</xdr:colOff>
      <xdr:row>10</xdr:row>
      <xdr:rowOff>170331</xdr:rowOff>
    </xdr:from>
    <xdr:to>
      <xdr:col>10</xdr:col>
      <xdr:colOff>576277</xdr:colOff>
      <xdr:row>14</xdr:row>
      <xdr:rowOff>32466</xdr:rowOff>
    </xdr:to>
    <xdr:grpSp>
      <xdr:nvGrpSpPr>
        <xdr:cNvPr id="46" name="Group 45">
          <a:extLst>
            <a:ext uri="{FF2B5EF4-FFF2-40B4-BE49-F238E27FC236}">
              <a16:creationId xmlns:a16="http://schemas.microsoft.com/office/drawing/2014/main" id="{B4919D87-06E7-4EB2-9E9E-51FB5D32354B}"/>
            </a:ext>
          </a:extLst>
        </xdr:cNvPr>
        <xdr:cNvGrpSpPr/>
      </xdr:nvGrpSpPr>
      <xdr:grpSpPr>
        <a:xfrm>
          <a:off x="5712759" y="2034990"/>
          <a:ext cx="959518" cy="579311"/>
          <a:chOff x="0" y="0"/>
          <a:chExt cx="4349233" cy="3318796"/>
        </a:xfrm>
      </xdr:grpSpPr>
      <xdr:sp macro="" textlink="'Marketing Data'!GR2">
        <xdr:nvSpPr>
          <xdr:cNvPr id="47" name="TextBox 19">
            <a:extLst>
              <a:ext uri="{FF2B5EF4-FFF2-40B4-BE49-F238E27FC236}">
                <a16:creationId xmlns:a16="http://schemas.microsoft.com/office/drawing/2014/main" id="{63588DE7-C083-1176-BD82-EB48A970BCDB}"/>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B45A1349-6D48-4BB9-9745-74AC8C55593A}" type="TxLink">
              <a:rPr lang="en-US" sz="1100" b="0" i="0" u="none" strike="noStrike">
                <a:solidFill>
                  <a:srgbClr val="000000"/>
                </a:solidFill>
                <a:latin typeface="Calibri"/>
                <a:ea typeface="Calibri"/>
                <a:cs typeface="Calibri"/>
              </a:rPr>
              <a:pPr algn="ctr"/>
              <a:t> $3,162.40 </a:t>
            </a:fld>
            <a:endParaRPr lang="en-US" sz="1400"/>
          </a:p>
        </xdr:txBody>
      </xdr:sp>
      <xdr:sp macro="" textlink="">
        <xdr:nvSpPr>
          <xdr:cNvPr id="48" name="TextBox 20">
            <a:extLst>
              <a:ext uri="{FF2B5EF4-FFF2-40B4-BE49-F238E27FC236}">
                <a16:creationId xmlns:a16="http://schemas.microsoft.com/office/drawing/2014/main" id="{1A766A28-7D50-512F-C37B-8F6932F62272}"/>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Cost</a:t>
            </a:r>
          </a:p>
        </xdr:txBody>
      </xdr:sp>
    </xdr:grpSp>
    <xdr:clientData/>
  </xdr:twoCellAnchor>
  <xdr:twoCellAnchor>
    <xdr:from>
      <xdr:col>11</xdr:col>
      <xdr:colOff>341209</xdr:colOff>
      <xdr:row>26</xdr:row>
      <xdr:rowOff>12990</xdr:rowOff>
    </xdr:from>
    <xdr:to>
      <xdr:col>21</xdr:col>
      <xdr:colOff>363681</xdr:colOff>
      <xdr:row>40</xdr:row>
      <xdr:rowOff>89190</xdr:rowOff>
    </xdr:to>
    <xdr:graphicFrame macro="">
      <xdr:nvGraphicFramePr>
        <xdr:cNvPr id="52" name="Chart 51">
          <a:extLst>
            <a:ext uri="{FF2B5EF4-FFF2-40B4-BE49-F238E27FC236}">
              <a16:creationId xmlns:a16="http://schemas.microsoft.com/office/drawing/2014/main" id="{5B34C135-4147-4387-89F9-A6D23AB75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408214</xdr:colOff>
      <xdr:row>26</xdr:row>
      <xdr:rowOff>21565</xdr:rowOff>
    </xdr:from>
    <xdr:to>
      <xdr:col>21</xdr:col>
      <xdr:colOff>358552</xdr:colOff>
      <xdr:row>29</xdr:row>
      <xdr:rowOff>84915</xdr:rowOff>
    </xdr:to>
    <xdr:grpSp>
      <xdr:nvGrpSpPr>
        <xdr:cNvPr id="56" name="Group 55">
          <a:extLst>
            <a:ext uri="{FF2B5EF4-FFF2-40B4-BE49-F238E27FC236}">
              <a16:creationId xmlns:a16="http://schemas.microsoft.com/office/drawing/2014/main" id="{3BAE8C73-9831-4446-AE63-163CCABA900F}"/>
            </a:ext>
          </a:extLst>
        </xdr:cNvPr>
        <xdr:cNvGrpSpPr/>
      </xdr:nvGrpSpPr>
      <xdr:grpSpPr>
        <a:xfrm>
          <a:off x="11990614" y="4754930"/>
          <a:ext cx="1169538" cy="601232"/>
          <a:chOff x="37650964" y="3769179"/>
          <a:chExt cx="2136322" cy="1455964"/>
        </a:xfrm>
      </xdr:grpSpPr>
      <xdr:sp macro="" textlink="'Marketing Data'!HI2">
        <xdr:nvSpPr>
          <xdr:cNvPr id="57" name="TextBox 56">
            <a:extLst>
              <a:ext uri="{FF2B5EF4-FFF2-40B4-BE49-F238E27FC236}">
                <a16:creationId xmlns:a16="http://schemas.microsoft.com/office/drawing/2014/main" id="{F230A012-AA8E-2580-0E30-5827209A2F9B}"/>
              </a:ext>
            </a:extLst>
          </xdr:cNvPr>
          <xdr:cNvSpPr txBox="1"/>
        </xdr:nvSpPr>
        <xdr:spPr>
          <a:xfrm>
            <a:off x="37650964" y="4231821"/>
            <a:ext cx="2136322" cy="99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D8B83-CBB5-44AD-A9E4-C1211F8E45F6}" type="TxLink">
              <a:rPr lang="en-US" sz="1100" b="0" i="0" u="none" strike="noStrike">
                <a:solidFill>
                  <a:srgbClr val="000000"/>
                </a:solidFill>
                <a:latin typeface="Calibri"/>
                <a:ea typeface="Calibri"/>
                <a:cs typeface="Calibri"/>
              </a:rPr>
              <a:pPr algn="ctr"/>
              <a:t> 54   </a:t>
            </a:fld>
            <a:endParaRPr lang="en-US" sz="1400"/>
          </a:p>
        </xdr:txBody>
      </xdr:sp>
      <xdr:sp macro="" textlink="">
        <xdr:nvSpPr>
          <xdr:cNvPr id="58" name="TextBox 57">
            <a:extLst>
              <a:ext uri="{FF2B5EF4-FFF2-40B4-BE49-F238E27FC236}">
                <a16:creationId xmlns:a16="http://schemas.microsoft.com/office/drawing/2014/main" id="{133E53AD-DDAF-630E-C678-C99B4A9E9533}"/>
              </a:ext>
            </a:extLst>
          </xdr:cNvPr>
          <xdr:cNvSpPr txBox="1"/>
        </xdr:nvSpPr>
        <xdr:spPr>
          <a:xfrm>
            <a:off x="37650964" y="3769179"/>
            <a:ext cx="2136322" cy="44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Average</a:t>
            </a:r>
            <a:r>
              <a:rPr lang="en-US" sz="900" b="1" baseline="0"/>
              <a:t> Stock</a:t>
            </a:r>
          </a:p>
        </xdr:txBody>
      </xdr:sp>
    </xdr:grpSp>
    <xdr:clientData/>
  </xdr:twoCellAnchor>
  <xdr:twoCellAnchor>
    <xdr:from>
      <xdr:col>0</xdr:col>
      <xdr:colOff>328827</xdr:colOff>
      <xdr:row>72</xdr:row>
      <xdr:rowOff>184547</xdr:rowOff>
    </xdr:from>
    <xdr:to>
      <xdr:col>11</xdr:col>
      <xdr:colOff>10570</xdr:colOff>
      <xdr:row>87</xdr:row>
      <xdr:rowOff>40281</xdr:rowOff>
    </xdr:to>
    <xdr:graphicFrame macro="">
      <xdr:nvGraphicFramePr>
        <xdr:cNvPr id="51" name="Chart 50">
          <a:extLst>
            <a:ext uri="{FF2B5EF4-FFF2-40B4-BE49-F238E27FC236}">
              <a16:creationId xmlns:a16="http://schemas.microsoft.com/office/drawing/2014/main" id="{A9C40EF4-870D-461D-B5E8-C1B306184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219396</xdr:colOff>
      <xdr:row>73</xdr:row>
      <xdr:rowOff>21405</xdr:rowOff>
    </xdr:from>
    <xdr:to>
      <xdr:col>10</xdr:col>
      <xdr:colOff>572537</xdr:colOff>
      <xdr:row>76</xdr:row>
      <xdr:rowOff>85777</xdr:rowOff>
    </xdr:to>
    <xdr:grpSp>
      <xdr:nvGrpSpPr>
        <xdr:cNvPr id="53" name="Group 52">
          <a:extLst>
            <a:ext uri="{FF2B5EF4-FFF2-40B4-BE49-F238E27FC236}">
              <a16:creationId xmlns:a16="http://schemas.microsoft.com/office/drawing/2014/main" id="{F3E16F31-740E-7C7A-FB0D-4B767057B2C8}"/>
            </a:ext>
          </a:extLst>
        </xdr:cNvPr>
        <xdr:cNvGrpSpPr/>
      </xdr:nvGrpSpPr>
      <xdr:grpSpPr>
        <a:xfrm>
          <a:off x="5705796" y="13181593"/>
          <a:ext cx="962741" cy="602255"/>
          <a:chOff x="0" y="0"/>
          <a:chExt cx="4349233" cy="3318796"/>
        </a:xfrm>
      </xdr:grpSpPr>
      <xdr:sp macro="" textlink="'Marketing Data'!IC2">
        <xdr:nvSpPr>
          <xdr:cNvPr id="54" name="TextBox 19">
            <a:extLst>
              <a:ext uri="{FF2B5EF4-FFF2-40B4-BE49-F238E27FC236}">
                <a16:creationId xmlns:a16="http://schemas.microsoft.com/office/drawing/2014/main" id="{FEDC6A4A-803E-98F2-B382-EE85E0CC8040}"/>
              </a:ext>
            </a:extLst>
          </xdr:cNvPr>
          <xdr:cNvSpPr txBox="1"/>
        </xdr:nvSpPr>
        <xdr:spPr>
          <a:xfrm>
            <a:off x="0" y="1054569"/>
            <a:ext cx="4349233" cy="2264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6CD6408D-33CA-480A-BC6D-7D3B923181CF}" type="TxLink">
              <a:rPr lang="en-US" sz="1100" b="0" i="0" u="none" strike="noStrike">
                <a:solidFill>
                  <a:srgbClr val="000000"/>
                </a:solidFill>
                <a:latin typeface="Calibri"/>
                <a:ea typeface="Calibri"/>
                <a:cs typeface="Calibri"/>
              </a:rPr>
              <a:pPr algn="ctr"/>
              <a:t> $1.78 </a:t>
            </a:fld>
            <a:endParaRPr lang="en-US" sz="1400"/>
          </a:p>
        </xdr:txBody>
      </xdr:sp>
      <xdr:sp macro="" textlink="">
        <xdr:nvSpPr>
          <xdr:cNvPr id="55" name="TextBox 20">
            <a:extLst>
              <a:ext uri="{FF2B5EF4-FFF2-40B4-BE49-F238E27FC236}">
                <a16:creationId xmlns:a16="http://schemas.microsoft.com/office/drawing/2014/main" id="{6F78228F-4846-642F-6F42-F8A4B7B05232}"/>
              </a:ext>
            </a:extLst>
          </xdr:cNvPr>
          <xdr:cNvSpPr txBox="1"/>
        </xdr:nvSpPr>
        <xdr:spPr>
          <a:xfrm>
            <a:off x="0" y="0"/>
            <a:ext cx="4349233" cy="102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t>Average</a:t>
            </a:r>
            <a:r>
              <a:rPr lang="en-US" sz="900" b="1" baseline="0"/>
              <a:t> Cost</a:t>
            </a: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0.84799</cdr:x>
      <cdr:y>0.00626</cdr:y>
    </cdr:from>
    <cdr:to>
      <cdr:x>0.99826</cdr:x>
      <cdr:y>0.23787</cdr:y>
    </cdr:to>
    <cdr:grpSp>
      <cdr:nvGrpSpPr>
        <cdr:cNvPr id="2" name="Group 1">
          <a:extLst xmlns:a="http://schemas.openxmlformats.org/drawingml/2006/main">
            <a:ext uri="{FF2B5EF4-FFF2-40B4-BE49-F238E27FC236}">
              <a16:creationId xmlns:a16="http://schemas.microsoft.com/office/drawing/2014/main" id="{2B59C03B-678E-4852-956F-6630B27C5CD8}"/>
            </a:ext>
          </a:extLst>
        </cdr:cNvPr>
        <cdr:cNvGrpSpPr/>
      </cdr:nvGrpSpPr>
      <cdr:grpSpPr>
        <a:xfrm xmlns:a="http://schemas.openxmlformats.org/drawingml/2006/main">
          <a:off x="5431276" y="16190"/>
          <a:ext cx="962462" cy="599017"/>
          <a:chOff x="0" y="0"/>
          <a:chExt cx="4349233" cy="3318796"/>
        </a:xfrm>
      </cdr:grpSpPr>
      <cdr:sp macro="" textlink="'Marketing Data'!$CP$2">
        <cdr:nvSpPr>
          <cdr:cNvPr id="3" name="TextBox 19">
            <a:extLst xmlns:a="http://schemas.openxmlformats.org/drawingml/2006/main">
              <a:ext uri="{FF2B5EF4-FFF2-40B4-BE49-F238E27FC236}">
                <a16:creationId xmlns:a16="http://schemas.microsoft.com/office/drawing/2014/main" id="{03E7E574-C81E-4CEB-A525-2AFF6DC61967}"/>
              </a:ext>
            </a:extLst>
          </cdr:cNvPr>
          <cdr:cNvSpPr txBox="1"/>
        </cdr:nvSpPr>
        <cdr:spPr>
          <a:xfrm xmlns:a="http://schemas.openxmlformats.org/drawingml/2006/main">
            <a:off x="0" y="1054569"/>
            <a:ext cx="4349233" cy="2264227"/>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E3BCAF0-8E3C-4056-8C3D-B3CC2F4431A7}" type="TxLink">
              <a:rPr lang="en-US" sz="1100" b="0" i="0" u="none" strike="noStrike">
                <a:solidFill>
                  <a:srgbClr val="000000"/>
                </a:solidFill>
                <a:latin typeface="Calibri"/>
                <a:ea typeface="Calibri"/>
                <a:cs typeface="Calibri"/>
              </a:rPr>
              <a:pPr algn="ctr"/>
              <a:t> $2.30 </a:t>
            </a:fld>
            <a:endParaRPr lang="en-US" sz="1400"/>
          </a:p>
        </cdr:txBody>
      </cdr:sp>
      <cdr:sp macro="" textlink="">
        <cdr:nvSpPr>
          <cdr:cNvPr id="4" name="TextBox 20">
            <a:extLst xmlns:a="http://schemas.openxmlformats.org/drawingml/2006/main">
              <a:ext uri="{FF2B5EF4-FFF2-40B4-BE49-F238E27FC236}">
                <a16:creationId xmlns:a16="http://schemas.microsoft.com/office/drawing/2014/main" id="{583B1932-D950-472C-C97D-3D6ABBAF1ED6}"/>
              </a:ext>
            </a:extLst>
          </cdr:cNvPr>
          <cdr:cNvSpPr txBox="1"/>
        </cdr:nvSpPr>
        <cdr:spPr>
          <a:xfrm xmlns:a="http://schemas.openxmlformats.org/drawingml/2006/main">
            <a:off x="0" y="0"/>
            <a:ext cx="4349233" cy="1023552"/>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t>Average</a:t>
            </a:r>
            <a:r>
              <a:rPr lang="en-US" sz="900" b="1" baseline="0"/>
              <a:t> Cost</a:t>
            </a:r>
          </a:p>
        </cdr:txBody>
      </cdr:sp>
    </cdr:grpSp>
  </cdr:relSizeAnchor>
</c:userShapes>
</file>

<file path=xl/drawings/drawing3.xml><?xml version="1.0" encoding="utf-8"?>
<xdr:wsDr xmlns:xdr="http://schemas.openxmlformats.org/drawingml/2006/spreadsheetDrawing" xmlns:a="http://schemas.openxmlformats.org/drawingml/2006/main">
  <xdr:twoCellAnchor>
    <xdr:from>
      <xdr:col>0</xdr:col>
      <xdr:colOff>590549</xdr:colOff>
      <xdr:row>31</xdr:row>
      <xdr:rowOff>0</xdr:rowOff>
    </xdr:from>
    <xdr:to>
      <xdr:col>14</xdr:col>
      <xdr:colOff>607218</xdr:colOff>
      <xdr:row>46</xdr:row>
      <xdr:rowOff>171450</xdr:rowOff>
    </xdr:to>
    <xdr:graphicFrame macro="">
      <xdr:nvGraphicFramePr>
        <xdr:cNvPr id="2" name="Chart 1">
          <a:extLst>
            <a:ext uri="{FF2B5EF4-FFF2-40B4-BE49-F238E27FC236}">
              <a16:creationId xmlns:a16="http://schemas.microsoft.com/office/drawing/2014/main" id="{16BACBB6-B27C-4CCC-9815-1D0D5DC5E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590550</xdr:colOff>
      <xdr:row>48</xdr:row>
      <xdr:rowOff>9525</xdr:rowOff>
    </xdr:from>
    <xdr:to>
      <xdr:col>14</xdr:col>
      <xdr:colOff>583406</xdr:colOff>
      <xdr:row>64</xdr:row>
      <xdr:rowOff>0</xdr:rowOff>
    </xdr:to>
    <xdr:graphicFrame macro="">
      <xdr:nvGraphicFramePr>
        <xdr:cNvPr id="3" name="Chart 1">
          <a:extLst>
            <a:ext uri="{FF2B5EF4-FFF2-40B4-BE49-F238E27FC236}">
              <a16:creationId xmlns:a16="http://schemas.microsoft.com/office/drawing/2014/main" id="{8BF0A7BC-73BB-4C1C-9FC8-9A4F2F619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525780</xdr:colOff>
      <xdr:row>71</xdr:row>
      <xdr:rowOff>7620</xdr:rowOff>
    </xdr:from>
    <xdr:to>
      <xdr:col>15</xdr:col>
      <xdr:colOff>119379</xdr:colOff>
      <xdr:row>89</xdr:row>
      <xdr:rowOff>83820</xdr:rowOff>
    </xdr:to>
    <xdr:graphicFrame macro="">
      <xdr:nvGraphicFramePr>
        <xdr:cNvPr id="4" name="Chart 3">
          <a:extLst>
            <a:ext uri="{FF2B5EF4-FFF2-40B4-BE49-F238E27FC236}">
              <a16:creationId xmlns:a16="http://schemas.microsoft.com/office/drawing/2014/main" id="{350BDF56-9600-42D6-9F0A-C173FE8CE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0.00652</cdr:x>
      <cdr:y>0.43665</cdr:y>
    </cdr:from>
    <cdr:to>
      <cdr:x>0.14049</cdr:x>
      <cdr:y>0.88763</cdr:y>
    </cdr:to>
    <cdr:sp macro="" textlink="">
      <cdr:nvSpPr>
        <cdr:cNvPr id="2" name="TextBox 1">
          <a:extLst xmlns:a="http://schemas.openxmlformats.org/drawingml/2006/main">
            <a:ext uri="{FF2B5EF4-FFF2-40B4-BE49-F238E27FC236}">
              <a16:creationId xmlns:a16="http://schemas.microsoft.com/office/drawing/2014/main" id="{C5099287-5BBE-7172-F4C2-A0226D2C6D78}"/>
            </a:ext>
          </a:extLst>
        </cdr:cNvPr>
        <cdr:cNvSpPr txBox="1"/>
      </cdr:nvSpPr>
      <cdr:spPr>
        <a:xfrm xmlns:a="http://schemas.openxmlformats.org/drawingml/2006/main">
          <a:off x="60958" y="1470660"/>
          <a:ext cx="1252221" cy="1518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ka-GE" sz="1100" b="1" kern="1200">
              <a:solidFill>
                <a:schemeClr val="accent5"/>
              </a:solidFill>
            </a:rPr>
            <a:t>უნივერსიტეტი</a:t>
          </a:r>
        </a:p>
        <a:p xmlns:a="http://schemas.openxmlformats.org/drawingml/2006/main">
          <a:endParaRPr lang="ka-GE" sz="1100" kern="1200"/>
        </a:p>
        <a:p xmlns:a="http://schemas.openxmlformats.org/drawingml/2006/main">
          <a:r>
            <a:rPr lang="ka-GE" sz="1100" b="1" kern="1200">
              <a:solidFill>
                <a:schemeClr val="accent2"/>
              </a:solidFill>
            </a:rPr>
            <a:t>ლისი</a:t>
          </a:r>
        </a:p>
        <a:p xmlns:a="http://schemas.openxmlformats.org/drawingml/2006/main">
          <a:endParaRPr lang="ka-GE" sz="1100" kern="1200"/>
        </a:p>
        <a:p xmlns:a="http://schemas.openxmlformats.org/drawingml/2006/main">
          <a:r>
            <a:rPr lang="ka-GE" sz="1100" b="1" kern="1200"/>
            <a:t>სამგორი</a:t>
          </a:r>
          <a:endParaRPr lang="en-US" sz="1100" b="1" kern="1200"/>
        </a:p>
      </cdr:txBody>
    </cdr:sp>
  </cdr:relSizeAnchor>
</c:userShapes>
</file>

<file path=xl/persons/person.xml><?xml version="1.0" encoding="utf-8"?>
<personList xmlns="http://schemas.microsoft.com/office/spreadsheetml/2018/threadedcomments" xmlns:x="http://schemas.openxmlformats.org/spreadsheetml/2006/main">
  <person displayName="Anastasia Janjgava" id="{9EB9D62E-DE33-4070-A425-44BC3A276F4B}" userId="0323fa26dfc9c5a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3.526884375002" createdVersion="8" refreshedVersion="8" minRefreshableVersion="3" recordCount="112" xr:uid="{0E8E8A9D-8698-48CF-97C9-483B7316F10D}">
  <cacheSource type="worksheet">
    <worksheetSource name="Table1"/>
  </cacheSource>
  <cacheFields count="29">
    <cacheField name="Date" numFmtId="17">
      <sharedItems containsSemiMixedTypes="0" containsNonDate="0" containsDate="1" containsString="0" minDate="2024-01-31T00:00:00" maxDate="2026-05-01T00:00:00" count="28">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d v="2025-12-31T00:00:00"/>
        <d v="2026-01-31T00:00:00"/>
        <d v="2026-02-28T00:00:00"/>
        <d v="2026-03-31T00:00:00"/>
        <d v="2026-04-30T00:00:00"/>
      </sharedItems>
      <fieldGroup par="27"/>
    </cacheField>
    <cacheField name="Project" numFmtId="0">
      <sharedItems count="4">
        <s v="სამგორი"/>
        <s v="ლისი"/>
        <s v="უნივერსიტეტი"/>
        <s v="ყველა პროექტი"/>
      </sharedItems>
    </cacheField>
    <cacheField name="FB Lead" numFmtId="170">
      <sharedItems containsSemiMixedTypes="0" containsString="0" containsNumber="1" containsInteger="1" minValue="13" maxValue="293"/>
    </cacheField>
    <cacheField name="Lead" numFmtId="170">
      <sharedItems containsSemiMixedTypes="0" containsString="0" containsNumber="1" containsInteger="1" minValue="23" maxValue="445"/>
    </cacheField>
    <cacheField name="Impressions" numFmtId="170">
      <sharedItems containsSemiMixedTypes="0" containsString="0" containsNumber="1" containsInteger="1" minValue="44688" maxValue="16299169"/>
    </cacheField>
    <cacheField name="Reach" numFmtId="170">
      <sharedItems containsSemiMixedTypes="0" containsString="0" containsNumber="1" containsInteger="1" minValue="13488" maxValue="3849874"/>
    </cacheField>
    <cacheField name="Messages Reach" numFmtId="170">
      <sharedItems containsSemiMixedTypes="0" containsString="0" containsNumber="1" containsInteger="1" minValue="0" maxValue="1249165"/>
    </cacheField>
    <cacheField name="Messaging Costs" numFmtId="174">
      <sharedItems containsSemiMixedTypes="0" containsString="0" containsNumber="1" minValue="0" maxValue="14499.739999999998"/>
    </cacheField>
    <cacheField name="Facebook Costs" numFmtId="174">
      <sharedItems containsSemiMixedTypes="0" containsString="0" containsNumber="1" minValue="139.69" maxValue="23731.989999999998"/>
    </cacheField>
    <cacheField name="Total Marketing Cost" numFmtId="174">
      <sharedItems containsSemiMixedTypes="0" containsString="0" containsNumber="1" minValue="170.72742759542552" maxValue="26482.559115216332"/>
    </cacheField>
    <cacheField name="Web Marketing" numFmtId="174">
      <sharedItems containsSemiMixedTypes="0" containsString="0" containsNumber="1" minValue="0" maxValue="3016.8974275954251"/>
    </cacheField>
    <cacheField name="Results" numFmtId="170">
      <sharedItems containsSemiMixedTypes="0" containsString="0" containsNumber="1" containsInteger="1" minValue="45" maxValue="2858483"/>
    </cacheField>
    <cacheField name="Stock" numFmtId="170">
      <sharedItems containsSemiMixedTypes="0" containsString="0" containsNumber="1" containsInteger="1" minValue="4" maxValue="365"/>
    </cacheField>
    <cacheField name="Sales" numFmtId="170">
      <sharedItems containsSemiMixedTypes="0" containsString="0" containsNumber="1" containsInteger="1" minValue="0" maxValue="42"/>
    </cacheField>
    <cacheField name="Activity" numFmtId="170">
      <sharedItems containsSemiMixedTypes="0" containsString="0" containsNumber="1" containsInteger="1" minValue="0" maxValue="2512"/>
    </cacheField>
    <cacheField name="Count" numFmtId="170">
      <sharedItems containsSemiMixedTypes="0" containsString="0" containsNumber="1" containsInteger="1" minValue="1" maxValue="1"/>
    </cacheField>
    <cacheField name="Frequency" numFmtId="165">
      <sharedItems containsSemiMixedTypes="0" containsString="0" containsNumber="1" minValue="1.6376947396738715" maxValue="5.450282322243738"/>
    </cacheField>
    <cacheField name="Cost Per Impression" numFmtId="174">
      <sharedItems containsSemiMixedTypes="0" containsString="0" containsNumber="1" minValue="0.61928391836235097" maxValue="4.0069497784472503"/>
    </cacheField>
    <cacheField name="Cost Per Message" numFmtId="174">
      <sharedItems containsMixedTypes="1" containsNumber="1" minValue="1.6688051209103842" maxValue="134.41357142857143"/>
    </cacheField>
    <cacheField name="Cost Per Result" numFmtId="174">
      <sharedItems containsSemiMixedTypes="0" containsString="0" containsNumber="1" minValue="3.3526133627333203E-3" maxValue="9.6680869565217389"/>
    </cacheField>
    <cacheField name="Cost Per Sale" numFmtId="174">
      <sharedItems containsMixedTypes="1" containsNumber="1" minValue="56.223749999999995" maxValue="2909.35"/>
    </cacheField>
    <cacheField name="Activity to Lead Progression Rate" numFmtId="9">
      <sharedItems containsMixedTypes="1" containsNumber="1" minValue="5.7029177718832889E-2" maxValue="1.5084745762711864"/>
    </cacheField>
    <cacheField name="Activity-to-Sale Conversion Rate" numFmtId="10">
      <sharedItems containsMixedTypes="1" containsNumber="1" minValue="0" maxValue="0.14634146341463414"/>
    </cacheField>
    <cacheField name="Reach-to-Message Conversion Rate (%)" numFmtId="10">
      <sharedItems containsSemiMixedTypes="0" containsString="0" containsNumber="1" minValue="0" maxValue="3.6402990948445494E-3"/>
    </cacheField>
    <cacheField name="Lead Conversion Rate" numFmtId="10">
      <sharedItems containsSemiMixedTypes="0" containsString="0" containsNumber="1" minValue="0" maxValue="0.3"/>
    </cacheField>
    <cacheField name="Months (Date)" numFmtId="0" databaseField="0">
      <fieldGroup base="0">
        <rangePr groupBy="months" startDate="2024-01-31T00:00:00" endDate="2026-05-01T00:00:00"/>
        <groupItems count="14">
          <s v="&lt;1/31/2024"/>
          <s v="Jan"/>
          <s v="Feb"/>
          <s v="Mar"/>
          <s v="Apr"/>
          <s v="May"/>
          <s v="Jun"/>
          <s v="Jul"/>
          <s v="Aug"/>
          <s v="Sep"/>
          <s v="Oct"/>
          <s v="Nov"/>
          <s v="Dec"/>
          <s v="&gt;5/1/2026"/>
        </groupItems>
      </fieldGroup>
    </cacheField>
    <cacheField name="Quarters (Date)" numFmtId="0" databaseField="0">
      <fieldGroup base="0">
        <rangePr groupBy="quarters" startDate="2024-01-31T00:00:00" endDate="2026-05-01T00:00:00"/>
        <groupItems count="6">
          <s v="&lt;1/31/2024"/>
          <s v="Qtr1"/>
          <s v="Qtr2"/>
          <s v="Qtr3"/>
          <s v="Qtr4"/>
          <s v="&gt;5/1/2026"/>
        </groupItems>
      </fieldGroup>
    </cacheField>
    <cacheField name="Years (Date)" numFmtId="0" databaseField="0">
      <fieldGroup base="0">
        <rangePr groupBy="years" startDate="2024-01-31T00:00:00" endDate="2026-05-01T00:00:00"/>
        <groupItems count="5">
          <s v="&lt;1/31/2024"/>
          <s v="2024"/>
          <s v="2025"/>
          <s v="2026"/>
          <s v="&gt;5/1/2026"/>
        </groupItems>
      </fieldGroup>
    </cacheField>
    <cacheField name="Field1" numFmtId="0" formula="Sales/Count" databaseField="0"/>
  </cacheFields>
  <extLst>
    <ext xmlns:x14="http://schemas.microsoft.com/office/spreadsheetml/2009/9/main" uri="{725AE2AE-9491-48be-B2B4-4EB974FC3084}">
      <x14:pivotCacheDefinition pivotCacheId="253222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39"/>
    <n v="208"/>
    <n v="2269807"/>
    <n v="1078260"/>
    <n v="148217"/>
    <n v="649.89"/>
    <n v="1819.89"/>
    <n v="1819.89"/>
    <n v="0"/>
    <n v="116024"/>
    <n v="103"/>
    <n v="4"/>
    <n v="290"/>
    <n v="1"/>
    <n v="2.1050646411811624"/>
    <n v="0.80178182550322574"/>
    <n v="6.27548275862069"/>
    <n v="1.568546162862856E-2"/>
    <n v="454.97250000000003"/>
    <n v="0.47931034482758622"/>
    <n v="1.3793103448275862E-2"/>
    <n v="1.9565906744840335E-3"/>
    <n v="1.9230769230769232E-2"/>
  </r>
  <r>
    <x v="0"/>
    <x v="1"/>
    <n v="16"/>
    <n v="28"/>
    <n v="2416745"/>
    <n v="1195220"/>
    <n v="27028"/>
    <n v="200"/>
    <n v="1680"/>
    <n v="1680"/>
    <n v="0"/>
    <n v="112170"/>
    <n v="38"/>
    <n v="6"/>
    <n v="41"/>
    <n v="1"/>
    <n v="2.0220085005270998"/>
    <n v="0.6951498813486735"/>
    <n v="40.975609756097562"/>
    <n v="1.4977266648836588E-2"/>
    <n v="280"/>
    <n v="0.3902439024390244"/>
    <n v="0.14634146341463414"/>
    <n v="1.5169453899659612E-3"/>
    <n v="0.21428571428571427"/>
  </r>
  <r>
    <x v="0"/>
    <x v="2"/>
    <n v="37"/>
    <n v="82"/>
    <n v="2067422"/>
    <n v="1113380"/>
    <n v="96256"/>
    <n v="450"/>
    <n v="1450"/>
    <n v="1450"/>
    <n v="0"/>
    <n v="34874"/>
    <n v="12"/>
    <n v="6"/>
    <n v="171"/>
    <n v="1"/>
    <n v="1.8568880346332788"/>
    <n v="0.70135656871214491"/>
    <n v="8.4795321637426895"/>
    <n v="4.1578253139874975E-2"/>
    <n v="241.66666666666666"/>
    <n v="0.21637426900584794"/>
    <n v="3.5087719298245612E-2"/>
    <n v="1.7765126329787233E-3"/>
    <n v="7.3170731707317069E-2"/>
  </r>
  <r>
    <x v="0"/>
    <x v="3"/>
    <n v="192"/>
    <n v="318"/>
    <n v="6753974"/>
    <n v="3386860"/>
    <n v="271501"/>
    <n v="1299.8899999999999"/>
    <n v="4949.8900000000003"/>
    <n v="4949.8900000000003"/>
    <n v="0"/>
    <n v="263068"/>
    <n v="153"/>
    <n v="16"/>
    <n v="502"/>
    <n v="1"/>
    <n v="1.9941698210141547"/>
    <n v="0.73288555745106509"/>
    <n v="9.8603386454183273"/>
    <n v="1.8816009548861892E-2"/>
    <n v="309.36812500000002"/>
    <n v="0.38247011952191234"/>
    <n v="3.1872509960159362E-2"/>
    <n v="1.8489802984151071E-3"/>
    <n v="5.0314465408805034E-2"/>
  </r>
  <r>
    <x v="1"/>
    <x v="0"/>
    <n v="180"/>
    <n v="289"/>
    <n v="3627430"/>
    <n v="1646560"/>
    <n v="0"/>
    <n v="0"/>
    <n v="2500"/>
    <n v="2500"/>
    <n v="0"/>
    <n v="37029"/>
    <n v="155"/>
    <n v="12"/>
    <n v="0"/>
    <n v="1"/>
    <n v="2.2030354192984163"/>
    <n v="0.68919317533350066"/>
    <s v=""/>
    <n v="6.7514650679197388E-2"/>
    <n v="208.33333333333334"/>
    <s v=""/>
    <s v=""/>
    <n v="0"/>
    <n v="4.1522491349480967E-2"/>
  </r>
  <r>
    <x v="1"/>
    <x v="1"/>
    <n v="25"/>
    <n v="52"/>
    <n v="1801206"/>
    <n v="851432"/>
    <n v="35793"/>
    <n v="300"/>
    <n v="1600"/>
    <n v="1600"/>
    <n v="0"/>
    <n v="18187"/>
    <n v="35"/>
    <n v="3"/>
    <n v="92"/>
    <n v="1"/>
    <n v="2.1155018838850315"/>
    <n v="0.88829373208838969"/>
    <n v="17.391304347826086"/>
    <n v="8.7974927145763451E-2"/>
    <n v="533.33333333333337"/>
    <n v="0.27173913043478259"/>
    <n v="3.2608695652173912E-2"/>
    <n v="2.5703349817003326E-3"/>
    <n v="5.7692307692307696E-2"/>
  </r>
  <r>
    <x v="1"/>
    <x v="2"/>
    <n v="52"/>
    <n v="104"/>
    <n v="2745106"/>
    <n v="1351882"/>
    <n v="77451"/>
    <n v="300"/>
    <n v="1700"/>
    <n v="1700"/>
    <n v="0"/>
    <n v="14404"/>
    <n v="23"/>
    <n v="6"/>
    <n v="201"/>
    <n v="1"/>
    <n v="2.0305810714248729"/>
    <n v="0.61928391836235097"/>
    <n v="8.4577114427860689"/>
    <n v="0.11802277145237434"/>
    <n v="283.33333333333331"/>
    <n v="0.25870646766169153"/>
    <n v="2.9850746268656716E-2"/>
    <n v="2.5951892164077935E-3"/>
    <n v="5.7692307692307696E-2"/>
  </r>
  <r>
    <x v="1"/>
    <x v="3"/>
    <n v="257"/>
    <n v="445"/>
    <n v="8173742"/>
    <n v="3849874"/>
    <n v="113244"/>
    <n v="600"/>
    <n v="5800"/>
    <n v="5800"/>
    <n v="0"/>
    <n v="69620"/>
    <n v="213"/>
    <n v="21"/>
    <n v="293"/>
    <n v="1"/>
    <n v="2.1231193540360023"/>
    <n v="0.70958931661899771"/>
    <n v="19.795221843003414"/>
    <n v="8.3309393852341276E-2"/>
    <n v="276.1904761904762"/>
    <n v="0.87713310580204773"/>
    <n v="7.1672354948805458E-2"/>
    <n v="2.5873335452650911E-3"/>
    <n v="4.7191011235955059E-2"/>
  </r>
  <r>
    <x v="2"/>
    <x v="0"/>
    <n v="178"/>
    <n v="230"/>
    <n v="2867076"/>
    <n v="1247318"/>
    <n v="42116"/>
    <n v="246.95"/>
    <n v="2396.9500000000003"/>
    <n v="2396.9500000000003"/>
    <n v="0"/>
    <n v="26319"/>
    <n v="141"/>
    <n v="17"/>
    <n v="118"/>
    <n v="1"/>
    <n v="2.2985926604121802"/>
    <n v="0.83602597210537855"/>
    <n v="20.313135593220341"/>
    <n v="9.1072989095330376E-2"/>
    <n v="140.99705882352941"/>
    <n v="1.5084745762711864"/>
    <n v="0.1440677966101695"/>
    <n v="2.801785544686105E-3"/>
    <n v="7.3913043478260873E-2"/>
  </r>
  <r>
    <x v="2"/>
    <x v="1"/>
    <n v="19"/>
    <n v="37"/>
    <n v="2590067"/>
    <n v="1191835"/>
    <n v="8553"/>
    <n v="131.79"/>
    <n v="1881.79"/>
    <n v="1881.79"/>
    <n v="0"/>
    <n v="22308"/>
    <n v="36"/>
    <n v="1"/>
    <n v="14"/>
    <n v="1"/>
    <n v="2.1731758171223365"/>
    <n v="0.72654105086856824"/>
    <n v="134.41357142857143"/>
    <n v="8.4354939931863007E-2"/>
    <n v="1881.79"/>
    <n v="1.3571428571428572"/>
    <n v="7.1428571428571425E-2"/>
    <n v="1.6368525663509879E-3"/>
    <n v="2.7027027027027029E-2"/>
  </r>
  <r>
    <x v="2"/>
    <x v="2"/>
    <n v="65"/>
    <n v="99"/>
    <n v="1774290"/>
    <n v="793109"/>
    <n v="76232"/>
    <n v="858.17"/>
    <n v="2808.17"/>
    <n v="2808.17"/>
    <n v="0"/>
    <n v="140742"/>
    <n v="21"/>
    <n v="2"/>
    <n v="205"/>
    <n v="1"/>
    <n v="2.2371326009413588"/>
    <n v="1.5827006859081663"/>
    <n v="13.698390243902439"/>
    <n v="1.9952608318767676E-2"/>
    <n v="1404.085"/>
    <n v="0.31707317073170732"/>
    <n v="9.7560975609756097E-3"/>
    <n v="2.6891594081225731E-3"/>
    <n v="2.0202020202020204E-2"/>
  </r>
  <r>
    <x v="2"/>
    <x v="3"/>
    <n v="262"/>
    <n v="366"/>
    <n v="7231433"/>
    <n v="3232262"/>
    <n v="126901"/>
    <n v="1236.9100000000001"/>
    <n v="7086.91"/>
    <n v="7086.91"/>
    <n v="0"/>
    <n v="189369"/>
    <n v="198"/>
    <n v="20"/>
    <n v="337"/>
    <n v="1"/>
    <n v="2.2372669666010987"/>
    <n v="0.98001461121191336"/>
    <n v="21.029406528189909"/>
    <n v="3.7423812767665245E-2"/>
    <n v="354.34550000000002"/>
    <n v="0.77744807121661719"/>
    <n v="5.9347181008902079E-2"/>
    <n v="2.6556134309422305E-3"/>
    <n v="5.4644808743169397E-2"/>
  </r>
  <r>
    <x v="3"/>
    <x v="0"/>
    <n v="189"/>
    <n v="246"/>
    <n v="933182"/>
    <n v="313046"/>
    <n v="232093"/>
    <n v="1950"/>
    <n v="2081.0000000000005"/>
    <n v="2081.0000000000005"/>
    <n v="0"/>
    <n v="1763"/>
    <n v="122"/>
    <n v="19"/>
    <n v="755"/>
    <n v="1"/>
    <n v="2.9809740421535493"/>
    <n v="2.2300044364336222"/>
    <n v="2.7562913907284776"/>
    <n v="1.1803743618831539"/>
    <n v="109.52631578947371"/>
    <n v="0.25033112582781458"/>
    <n v="2.5165562913907286E-2"/>
    <n v="3.2530063379765869E-3"/>
    <n v="7.7235772357723581E-2"/>
  </r>
  <r>
    <x v="3"/>
    <x v="1"/>
    <n v="38"/>
    <n v="62"/>
    <n v="889194"/>
    <n v="334402"/>
    <n v="164464"/>
    <n v="2093.73"/>
    <n v="2643.7299999999996"/>
    <n v="2643.7299999999996"/>
    <n v="0"/>
    <n v="74766"/>
    <n v="62"/>
    <n v="4"/>
    <n v="310"/>
    <n v="1"/>
    <n v="2.659057063055843"/>
    <n v="2.9731757074384215"/>
    <n v="8.5281612903225792"/>
    <n v="3.5360056710269365E-2"/>
    <n v="660.93249999999989"/>
    <n v="0.12258064516129032"/>
    <n v="1.2903225806451613E-2"/>
    <n v="1.884910983558712E-3"/>
    <n v="6.4516129032258063E-2"/>
  </r>
  <r>
    <x v="3"/>
    <x v="2"/>
    <n v="66"/>
    <n v="111"/>
    <n v="1591956"/>
    <n v="719452"/>
    <n v="537947"/>
    <n v="2148.64"/>
    <n v="2998.64"/>
    <n v="2998.64"/>
    <n v="0"/>
    <n v="118661"/>
    <n v="143"/>
    <n v="10"/>
    <n v="606"/>
    <n v="1"/>
    <n v="2.2127341365372533"/>
    <n v="1.883619899042436"/>
    <n v="4.9482508250825079"/>
    <n v="2.5270644946528344E-2"/>
    <n v="299.86399999999998"/>
    <n v="0.10891089108910891"/>
    <n v="1.65016501650165E-2"/>
    <n v="1.1265050274469417E-3"/>
    <n v="9.0090090090090086E-2"/>
  </r>
  <r>
    <x v="3"/>
    <x v="3"/>
    <n v="293"/>
    <n v="419"/>
    <n v="3414332"/>
    <n v="1366900"/>
    <n v="934504"/>
    <n v="6192.37"/>
    <n v="7723.369999999999"/>
    <n v="7723.369999999999"/>
    <n v="0"/>
    <n v="195190"/>
    <n v="327"/>
    <n v="33"/>
    <n v="1671"/>
    <n v="1"/>
    <n v="2.4978652425195698"/>
    <n v="2.2620442300280112"/>
    <n v="4.6220047875523633"/>
    <n v="3.9568471745478756E-2"/>
    <n v="234.04151515151511"/>
    <n v="0.17534410532615199"/>
    <n v="1.9748653500897665E-2"/>
    <n v="1.7881143365892495E-3"/>
    <n v="7.8758949880668255E-2"/>
  </r>
  <r>
    <x v="4"/>
    <x v="0"/>
    <n v="113"/>
    <n v="175"/>
    <n v="1000178"/>
    <n v="443620"/>
    <n v="443620"/>
    <n v="1750"/>
    <n v="1750"/>
    <n v="1750"/>
    <n v="0"/>
    <n v="561"/>
    <n v="167"/>
    <n v="11"/>
    <n v="561"/>
    <n v="1"/>
    <n v="2.2545827510031109"/>
    <n v="1.7496885554371322"/>
    <n v="3.1194295900178255"/>
    <n v="3.1194295900178255"/>
    <n v="159.09090909090909"/>
    <n v="0.20142602495543671"/>
    <n v="1.9607843137254902E-2"/>
    <n v="1.2645958252558496E-3"/>
    <n v="6.2857142857142861E-2"/>
  </r>
  <r>
    <x v="4"/>
    <x v="1"/>
    <n v="30"/>
    <n v="43"/>
    <n v="495656"/>
    <n v="181658"/>
    <n v="134709"/>
    <n v="1297.17"/>
    <n v="1397.17"/>
    <n v="1397.17"/>
    <n v="0"/>
    <n v="3119"/>
    <n v="61"/>
    <n v="1"/>
    <n v="147"/>
    <n v="1"/>
    <n v="2.728511818912462"/>
    <n v="2.8188299949965301"/>
    <n v="9.504557823129252"/>
    <n v="0.44795447258736776"/>
    <n v="1397.17"/>
    <n v="0.20408163265306123"/>
    <n v="6.8027210884353739E-3"/>
    <n v="1.0912411197470102E-3"/>
    <n v="2.3255813953488372E-2"/>
  </r>
  <r>
    <x v="4"/>
    <x v="2"/>
    <n v="52"/>
    <n v="76"/>
    <n v="1394324"/>
    <n v="669946"/>
    <n v="601236"/>
    <n v="1550"/>
    <n v="1650"/>
    <n v="1650"/>
    <n v="0"/>
    <n v="1990"/>
    <n v="137"/>
    <n v="6"/>
    <n v="499"/>
    <n v="1"/>
    <n v="2.0812483394184009"/>
    <n v="1.1833691451915049"/>
    <n v="3.3066132264529058"/>
    <n v="0.82914572864321612"/>
    <n v="275"/>
    <n v="0.10420841683366733"/>
    <n v="1.2024048096192385E-2"/>
    <n v="8.2995695533866903E-4"/>
    <n v="7.8947368421052627E-2"/>
  </r>
  <r>
    <x v="4"/>
    <x v="3"/>
    <n v="195"/>
    <n v="294"/>
    <n v="2890158"/>
    <n v="1295224"/>
    <n v="1179565"/>
    <n v="4597.17"/>
    <n v="4797.17"/>
    <n v="4797.17"/>
    <n v="0"/>
    <n v="5670"/>
    <n v="365"/>
    <n v="18"/>
    <n v="1207"/>
    <n v="1"/>
    <n v="2.231396268135859"/>
    <n v="1.6598296702118016"/>
    <n v="3.974457332228666"/>
    <n v="0.84606172839506177"/>
    <n v="266.50944444444445"/>
    <n v="0.1615575807787904"/>
    <n v="1.4913007456503728E-2"/>
    <n v="1.0232585741353805E-3"/>
    <n v="6.1224489795918366E-2"/>
  </r>
  <r>
    <x v="5"/>
    <x v="0"/>
    <n v="105"/>
    <n v="136"/>
    <n v="867756"/>
    <n v="358779"/>
    <n v="295000"/>
    <n v="1249.48"/>
    <n v="1436.18"/>
    <n v="1436.18"/>
    <n v="0"/>
    <n v="3273"/>
    <n v="156"/>
    <n v="11"/>
    <n v="381"/>
    <n v="1"/>
    <n v="2.4186365422725409"/>
    <n v="1.6550504980662768"/>
    <n v="3.769501312335958"/>
    <n v="0.43879621142682557"/>
    <n v="130.56181818181818"/>
    <n v="0.27559055118110237"/>
    <n v="2.8871391076115485E-2"/>
    <n v="1.2915254237288135E-3"/>
    <n v="8.0882352941176475E-2"/>
  </r>
  <r>
    <x v="5"/>
    <x v="1"/>
    <n v="17"/>
    <n v="29"/>
    <n v="590149"/>
    <n v="203430"/>
    <n v="176717"/>
    <n v="1553.26"/>
    <n v="1701.3"/>
    <n v="1701.3"/>
    <n v="0"/>
    <n v="694"/>
    <n v="59"/>
    <n v="2"/>
    <n v="149"/>
    <n v="1"/>
    <n v="2.9009929705549822"/>
    <n v="2.8828312849805728"/>
    <n v="11.418120805369128"/>
    <n v="2.4514409221902018"/>
    <n v="850.65"/>
    <n v="0.11409395973154363"/>
    <n v="1.3422818791946308E-2"/>
    <n v="8.4315600649626237E-4"/>
    <n v="6.8965517241379309E-2"/>
  </r>
  <r>
    <x v="5"/>
    <x v="2"/>
    <n v="56"/>
    <n v="93"/>
    <n v="1078141"/>
    <n v="492958"/>
    <n v="480930"/>
    <n v="1749.88"/>
    <n v="1852.25"/>
    <n v="1852.25"/>
    <n v="0"/>
    <n v="742"/>
    <n v="130"/>
    <n v="7"/>
    <n v="416"/>
    <n v="1"/>
    <n v="2.1870849037849065"/>
    <n v="1.7180034893395204"/>
    <n v="4.4525240384615383"/>
    <n v="2.4962938005390836"/>
    <n v="264.60714285714283"/>
    <n v="0.13461538461538461"/>
    <n v="1.6826923076923076E-2"/>
    <n v="8.6499074709417173E-4"/>
    <n v="7.5268817204301078E-2"/>
  </r>
  <r>
    <x v="5"/>
    <x v="3"/>
    <n v="178"/>
    <n v="258"/>
    <n v="2536046"/>
    <n v="1055167"/>
    <n v="952647"/>
    <n v="4552.62"/>
    <n v="4989.7299999999996"/>
    <n v="4989.7299999999996"/>
    <n v="0"/>
    <n v="4709"/>
    <n v="345"/>
    <n v="20"/>
    <n v="946"/>
    <n v="1"/>
    <n v="2.4034546190318689"/>
    <n v="1.9675234597479698"/>
    <n v="5.2745560253699786"/>
    <n v="1.0596156296453598"/>
    <n v="249.48649999999998"/>
    <n v="0.18816067653276955"/>
    <n v="2.1141649048625793E-2"/>
    <n v="9.9302259913693113E-4"/>
    <n v="7.7519379844961239E-2"/>
  </r>
  <r>
    <x v="6"/>
    <x v="0"/>
    <n v="171"/>
    <n v="227"/>
    <n v="794553"/>
    <n v="326034"/>
    <n v="326034"/>
    <n v="1800"/>
    <n v="1800"/>
    <n v="1800"/>
    <n v="0"/>
    <n v="710"/>
    <n v="143"/>
    <n v="13"/>
    <n v="710"/>
    <n v="1"/>
    <n v="2.4370249728555917"/>
    <n v="2.2654247104976006"/>
    <n v="2.535211267605634"/>
    <n v="2.535211267605634"/>
    <n v="138.46153846153845"/>
    <n v="0.24084507042253522"/>
    <n v="1.8309859154929577E-2"/>
    <n v="2.1776869897004608E-3"/>
    <n v="5.7268722466960353E-2"/>
  </r>
  <r>
    <x v="6"/>
    <x v="1"/>
    <n v="28"/>
    <n v="48"/>
    <n v="1204933"/>
    <n v="524063"/>
    <n v="262917"/>
    <n v="2146.04"/>
    <n v="2454.2400000000002"/>
    <n v="2454.2400000000002"/>
    <n v="0"/>
    <n v="6753"/>
    <n v="49"/>
    <n v="10"/>
    <n v="160"/>
    <n v="1"/>
    <n v="2.2992140257946088"/>
    <n v="2.036826943904765"/>
    <n v="15.339000000000002"/>
    <n v="0.36342958685028881"/>
    <n v="245.42400000000004"/>
    <n v="0.17499999999999999"/>
    <n v="6.25E-2"/>
    <n v="6.0855707314475666E-4"/>
    <n v="0.20833333333333334"/>
  </r>
  <r>
    <x v="6"/>
    <x v="2"/>
    <n v="62"/>
    <n v="93"/>
    <n v="1056145"/>
    <n v="464369"/>
    <n v="439727"/>
    <n v="2180.25"/>
    <n v="2280.2499999999995"/>
    <n v="2280.2499999999995"/>
    <n v="0"/>
    <n v="1371"/>
    <n v="114"/>
    <n v="16"/>
    <n v="525"/>
    <n v="1"/>
    <n v="2.2743658599088223"/>
    <n v="2.1590311936334494"/>
    <n v="4.3433333333333328"/>
    <n v="1.6632020423048866"/>
    <n v="142.51562499999997"/>
    <n v="0.1180952380952381"/>
    <n v="3.0476190476190476E-2"/>
    <n v="1.1939225928814924E-3"/>
    <n v="0.17204301075268819"/>
  </r>
  <r>
    <x v="6"/>
    <x v="3"/>
    <n v="261"/>
    <n v="368"/>
    <n v="3055631"/>
    <n v="1314466"/>
    <n v="1028678"/>
    <n v="6126.2899999999991"/>
    <n v="6534.4899999999989"/>
    <n v="6534.4899999999989"/>
    <n v="0"/>
    <n v="8834"/>
    <n v="306"/>
    <n v="39"/>
    <n v="1395"/>
    <n v="1"/>
    <n v="2.3246177535212018"/>
    <n v="2.1385075619405614"/>
    <n v="4.6842222222222212"/>
    <n v="0.73969775865972365"/>
    <n v="167.5510256410256"/>
    <n v="0.18709677419354839"/>
    <n v="2.7956989247311829E-2"/>
    <n v="1.3561094919887467E-3"/>
    <n v="0.10597826086956522"/>
  </r>
  <r>
    <x v="7"/>
    <x v="0"/>
    <n v="120"/>
    <n v="160"/>
    <n v="722366"/>
    <n v="308742"/>
    <n v="281782"/>
    <n v="1480"/>
    <n v="1630"/>
    <n v="1630"/>
    <n v="0"/>
    <n v="55054"/>
    <n v="179"/>
    <n v="20"/>
    <n v="672"/>
    <n v="1"/>
    <n v="2.3397075875650217"/>
    <n v="2.2564738650490197"/>
    <n v="2.4255952380952381"/>
    <n v="2.9607294656155775E-2"/>
    <n v="81.5"/>
    <n v="0.17857142857142858"/>
    <n v="2.976190476190476E-2"/>
    <n v="2.3848223094448898E-3"/>
    <n v="0.125"/>
  </r>
  <r>
    <x v="7"/>
    <x v="1"/>
    <n v="18"/>
    <n v="47"/>
    <n v="469082"/>
    <n v="201828"/>
    <n v="179101"/>
    <n v="1470.82"/>
    <n v="1670.69"/>
    <n v="1670.69"/>
    <n v="0"/>
    <n v="66810"/>
    <n v="44"/>
    <n v="5"/>
    <n v="136"/>
    <n v="1"/>
    <n v="2.3241671125909189"/>
    <n v="3.5616160927087375"/>
    <n v="12.284485294117648"/>
    <n v="2.500658584044305E-2"/>
    <n v="334.13800000000003"/>
    <n v="0.13235294117647059"/>
    <n v="3.6764705882352942E-2"/>
    <n v="7.5934807734183505E-4"/>
    <n v="0.10638297872340426"/>
  </r>
  <r>
    <x v="7"/>
    <x v="2"/>
    <n v="39"/>
    <n v="81"/>
    <n v="363449"/>
    <n v="145477"/>
    <n v="145477"/>
    <n v="1320"/>
    <n v="1320"/>
    <n v="1320"/>
    <n v="0"/>
    <n v="212"/>
    <n v="102"/>
    <n v="12"/>
    <n v="212"/>
    <n v="1"/>
    <n v="2.498326195893509"/>
    <n v="3.631871321698505"/>
    <n v="6.2264150943396226"/>
    <n v="6.2264150943396226"/>
    <n v="110"/>
    <n v="0.18396226415094338"/>
    <n v="5.6603773584905662E-2"/>
    <n v="1.4572750331667548E-3"/>
    <n v="0.14814814814814814"/>
  </r>
  <r>
    <x v="7"/>
    <x v="3"/>
    <n v="177"/>
    <n v="288"/>
    <n v="1554897"/>
    <n v="656047"/>
    <n v="606360"/>
    <n v="4270.82"/>
    <n v="4620.6899999999996"/>
    <n v="4620.6899999999996"/>
    <n v="0"/>
    <n v="122076"/>
    <n v="325"/>
    <n v="37"/>
    <n v="1020"/>
    <n v="1"/>
    <n v="2.3701000080786896"/>
    <n v="2.9717016625538539"/>
    <n v="4.5300882352941176"/>
    <n v="3.7850928929519315E-2"/>
    <n v="124.88351351351351"/>
    <n v="0.17352941176470588"/>
    <n v="3.6274509803921572E-2"/>
    <n v="1.6821690085097962E-3"/>
    <n v="0.12847222222222221"/>
  </r>
  <r>
    <x v="8"/>
    <x v="0"/>
    <n v="84"/>
    <n v="118"/>
    <n v="428661"/>
    <n v="146595"/>
    <n v="125982"/>
    <n v="1002.1"/>
    <n v="1202.0999999999999"/>
    <n v="1202.0999999999999"/>
    <n v="0"/>
    <n v="51175"/>
    <n v="158"/>
    <n v="21"/>
    <n v="323"/>
    <n v="1"/>
    <n v="2.9241174664893075"/>
    <n v="2.8043138983952351"/>
    <n v="3.7216718266253865"/>
    <n v="2.3489985344406446E-2"/>
    <n v="57.24285714285714"/>
    <n v="0.26006191950464397"/>
    <n v="6.5015479876160992E-2"/>
    <n v="2.5638583289676305E-3"/>
    <n v="0.17796610169491525"/>
  </r>
  <r>
    <x v="8"/>
    <x v="1"/>
    <n v="32"/>
    <n v="58"/>
    <n v="568939"/>
    <n v="256777"/>
    <n v="236719"/>
    <n v="2029.72"/>
    <n v="2279.71"/>
    <n v="2279.71"/>
    <n v="0"/>
    <n v="62499"/>
    <n v="35"/>
    <n v="9"/>
    <n v="231"/>
    <n v="1"/>
    <n v="2.2156929943102379"/>
    <n v="4.0069497784472503"/>
    <n v="9.8688744588744584"/>
    <n v="3.6475943615097844E-2"/>
    <n v="253.30111111111111"/>
    <n v="0.13852813852813853"/>
    <n v="3.896103896103896E-2"/>
    <n v="9.7584055356773219E-4"/>
    <n v="0.15517241379310345"/>
  </r>
  <r>
    <x v="8"/>
    <x v="2"/>
    <n v="48"/>
    <n v="86"/>
    <n v="296683"/>
    <n v="116912"/>
    <n v="80891"/>
    <n v="750"/>
    <n v="1149.92"/>
    <n v="1149.92"/>
    <n v="0"/>
    <n v="99072"/>
    <n v="93"/>
    <n v="9"/>
    <n v="210"/>
    <n v="1"/>
    <n v="2.5376608047078144"/>
    <n v="3.8759214380331874"/>
    <n v="5.4758095238095246"/>
    <n v="1.1606912144702844E-2"/>
    <n v="127.7688888888889"/>
    <n v="0.22857142857142856"/>
    <n v="4.2857142857142858E-2"/>
    <n v="2.5960860911597087E-3"/>
    <n v="0.10465116279069768"/>
  </r>
  <r>
    <x v="8"/>
    <x v="3"/>
    <n v="164"/>
    <n v="262"/>
    <n v="1294283"/>
    <n v="520284"/>
    <n v="443592"/>
    <n v="3781.8199999999997"/>
    <n v="4631.7299999999996"/>
    <n v="4631.7299999999996"/>
    <n v="0"/>
    <n v="212746"/>
    <n v="286"/>
    <n v="39"/>
    <n v="764"/>
    <n v="1"/>
    <n v="2.4876471311822006"/>
    <n v="3.5786068425529809"/>
    <n v="6.0624738219895287"/>
    <n v="2.177117313604016E-2"/>
    <n v="118.76230769230769"/>
    <n v="0.21465968586387435"/>
    <n v="5.1047120418848166E-2"/>
    <n v="1.7223033778787716E-3"/>
    <n v="0.14885496183206107"/>
  </r>
  <r>
    <x v="9"/>
    <x v="0"/>
    <n v="143"/>
    <n v="182"/>
    <n v="841836"/>
    <n v="327410"/>
    <n v="251938"/>
    <n v="1950"/>
    <n v="2149.96"/>
    <n v="2149.96"/>
    <n v="0"/>
    <n v="2145"/>
    <n v="131"/>
    <n v="27"/>
    <n v="649"/>
    <n v="1"/>
    <n v="2.5711981918695215"/>
    <n v="2.5538941076409181"/>
    <n v="3.312727272727273"/>
    <n v="1.0023123543123544"/>
    <n v="79.628148148148156"/>
    <n v="0.22033898305084745"/>
    <n v="4.1602465331278891E-2"/>
    <n v="2.5760306107058084E-3"/>
    <n v="0.14835164835164835"/>
  </r>
  <r>
    <x v="9"/>
    <x v="1"/>
    <n v="26"/>
    <n v="56"/>
    <n v="709277"/>
    <n v="287838"/>
    <n v="221680"/>
    <n v="1985.23"/>
    <n v="2185.21"/>
    <n v="2185.21"/>
    <n v="0"/>
    <n v="1565"/>
    <n v="35"/>
    <n v="0"/>
    <n v="220"/>
    <n v="1"/>
    <n v="2.464153447425288"/>
    <n v="3.0808978720584479"/>
    <n v="9.9327727272727273"/>
    <n v="1.3963003194888179"/>
    <s v=""/>
    <n v="0.11818181818181818"/>
    <n v="0"/>
    <n v="9.9242150848069294E-4"/>
    <n v="0"/>
  </r>
  <r>
    <x v="9"/>
    <x v="2"/>
    <n v="55"/>
    <n v="94"/>
    <n v="771934"/>
    <n v="315608"/>
    <n v="274477"/>
    <n v="1799.9899999999998"/>
    <n v="2079.8199999999997"/>
    <n v="2079.8199999999997"/>
    <n v="0"/>
    <n v="11503"/>
    <n v="78"/>
    <n v="15"/>
    <n v="485"/>
    <n v="1"/>
    <n v="2.4458632227319965"/>
    <n v="2.6942976990260821"/>
    <n v="4.2882886597938139"/>
    <n v="0.18080674606624356"/>
    <n v="138.65466666666666"/>
    <n v="0.1134020618556701"/>
    <n v="3.0927835051546393E-2"/>
    <n v="1.7669968704117284E-3"/>
    <n v="0.15957446808510639"/>
  </r>
  <r>
    <x v="9"/>
    <x v="3"/>
    <n v="224"/>
    <n v="332"/>
    <n v="2323047"/>
    <n v="930856"/>
    <n v="748095"/>
    <n v="5735.2199999999993"/>
    <n v="6414.9899999999989"/>
    <n v="6414.9899999999989"/>
    <n v="0"/>
    <n v="15213"/>
    <n v="244"/>
    <n v="42"/>
    <n v="1354"/>
    <n v="1"/>
    <n v="2.4956029718882404"/>
    <n v="2.7614551061601418"/>
    <n v="4.7378064992614464"/>
    <n v="0.42167816998619595"/>
    <n v="152.73785714285711"/>
    <n v="0.16543574593796159"/>
    <n v="3.10192023633678E-2"/>
    <n v="1.8099305569479812E-3"/>
    <n v="0.12650602409638553"/>
  </r>
  <r>
    <x v="10"/>
    <x v="0"/>
    <n v="153"/>
    <n v="185"/>
    <n v="720837"/>
    <n v="247760"/>
    <n v="225900"/>
    <n v="1699.32"/>
    <n v="1799.1599999999999"/>
    <n v="1799.1599999999999"/>
    <n v="0"/>
    <n v="1337"/>
    <n v="99"/>
    <n v="32"/>
    <n v="557"/>
    <n v="1"/>
    <n v="2.9094163706813045"/>
    <n v="2.4959318126011842"/>
    <n v="3.230089766606822"/>
    <n v="1.3456694091249064"/>
    <n v="56.223749999999995"/>
    <n v="0.27468581687612209"/>
    <n v="5.7450628366247758E-2"/>
    <n v="2.4656927844178842E-3"/>
    <n v="0.17297297297297298"/>
  </r>
  <r>
    <x v="10"/>
    <x v="1"/>
    <n v="40"/>
    <n v="54"/>
    <n v="600780"/>
    <n v="232064"/>
    <n v="181166"/>
    <n v="1749.4399999999998"/>
    <n v="2099.44"/>
    <n v="2099.44"/>
    <n v="0"/>
    <n v="238"/>
    <n v="53"/>
    <n v="4"/>
    <n v="171"/>
    <n v="1"/>
    <n v="2.5888547986762274"/>
    <n v="3.4945237857451983"/>
    <n v="12.277426900584796"/>
    <n v="8.8211764705882363"/>
    <n v="524.86"/>
    <n v="0.23391812865497075"/>
    <n v="2.3391812865497075E-2"/>
    <n v="9.4388571807071963E-4"/>
    <n v="7.407407407407407E-2"/>
  </r>
  <r>
    <x v="10"/>
    <x v="2"/>
    <n v="58"/>
    <n v="103"/>
    <n v="797015"/>
    <n v="385574"/>
    <n v="260041"/>
    <n v="2215.4300000000003"/>
    <n v="2685.3399999999997"/>
    <n v="2685.3399999999997"/>
    <n v="0"/>
    <n v="50386"/>
    <n v="75"/>
    <n v="3"/>
    <n v="427"/>
    <n v="1"/>
    <n v="2.0670869923801916"/>
    <n v="3.3692465010068817"/>
    <n v="6.2888524590163923"/>
    <n v="5.3295359822172816E-2"/>
    <n v="895.11333333333323"/>
    <n v="0.13583138173302109"/>
    <n v="7.0257611241217799E-3"/>
    <n v="1.6420487538503544E-3"/>
    <n v="2.9126213592233011E-2"/>
  </r>
  <r>
    <x v="10"/>
    <x v="3"/>
    <n v="251"/>
    <n v="342"/>
    <n v="2118632"/>
    <n v="865398"/>
    <n v="667107"/>
    <n v="5664.1900000000014"/>
    <n v="6583.9400000000005"/>
    <n v="6583.9400000000005"/>
    <n v="0"/>
    <n v="51961"/>
    <n v="227"/>
    <n v="39"/>
    <n v="1155"/>
    <n v="1"/>
    <n v="2.4481591129168314"/>
    <n v="3.1076373811025229"/>
    <n v="5.7003809523809528"/>
    <n v="0.12670926271626798"/>
    <n v="168.81897435897437"/>
    <n v="0.21731601731601732"/>
    <n v="3.3766233766233764E-2"/>
    <n v="1.731356439071993E-3"/>
    <n v="0.11403508771929824"/>
  </r>
  <r>
    <x v="11"/>
    <x v="0"/>
    <n v="58"/>
    <n v="81"/>
    <n v="311936"/>
    <n v="97526"/>
    <n v="97526"/>
    <n v="898.87"/>
    <n v="898.87"/>
    <n v="898.87"/>
    <n v="0"/>
    <n v="316"/>
    <n v="93"/>
    <n v="6"/>
    <n v="316"/>
    <n v="1"/>
    <n v="3.1984906589012159"/>
    <n v="2.8815846840377515"/>
    <n v="2.8445253164556963"/>
    <n v="2.8445253164556963"/>
    <n v="149.81166666666667"/>
    <n v="0.18354430379746836"/>
    <n v="1.8987341772151899E-2"/>
    <n v="3.2401615979328591E-3"/>
    <n v="7.407407407407407E-2"/>
  </r>
  <r>
    <x v="11"/>
    <x v="1"/>
    <n v="13"/>
    <n v="26"/>
    <n v="387830"/>
    <n v="139436"/>
    <n v="139436"/>
    <n v="1399.85"/>
    <n v="1399.85"/>
    <n v="1399.85"/>
    <n v="0"/>
    <n v="157"/>
    <n v="51"/>
    <n v="2"/>
    <n v="157"/>
    <n v="1"/>
    <n v="2.7814194325712154"/>
    <n v="3.6094422814119587"/>
    <n v="8.9162420382165593"/>
    <n v="8.9162420382165593"/>
    <n v="699.92499999999995"/>
    <n v="8.2802547770700632E-2"/>
    <n v="1.2738853503184714E-2"/>
    <n v="1.1259646002467082E-3"/>
    <n v="7.6923076923076927E-2"/>
  </r>
  <r>
    <x v="11"/>
    <x v="2"/>
    <n v="46"/>
    <n v="72"/>
    <n v="582852"/>
    <n v="257247"/>
    <n v="257247"/>
    <n v="1691.5500000000002"/>
    <n v="1691.5500000000002"/>
    <n v="1691.5500000000002"/>
    <n v="0"/>
    <n v="357"/>
    <n v="170"/>
    <n v="13"/>
    <n v="357"/>
    <n v="1"/>
    <n v="2.2657290464028734"/>
    <n v="2.9021947252475759"/>
    <n v="4.738235294117648"/>
    <n v="4.738235294117648"/>
    <n v="130.1192307692308"/>
    <n v="0.12885154061624648"/>
    <n v="3.6414565826330535E-2"/>
    <n v="1.3877712859625185E-3"/>
    <n v="0.18055555555555555"/>
  </r>
  <r>
    <x v="11"/>
    <x v="3"/>
    <n v="117"/>
    <n v="179"/>
    <n v="1282618"/>
    <n v="494209"/>
    <n v="494209"/>
    <n v="3990.2700000000004"/>
    <n v="3990.2700000000004"/>
    <n v="3990.2700000000004"/>
    <n v="0"/>
    <n v="830"/>
    <n v="314"/>
    <n v="21"/>
    <n v="830"/>
    <n v="1"/>
    <n v="2.5952947032530771"/>
    <n v="3.111035397912707"/>
    <n v="4.8075542168674703"/>
    <n v="4.8075542168674703"/>
    <n v="190.01285714285717"/>
    <n v="0.14096385542168674"/>
    <n v="2.5301204819277109E-2"/>
    <n v="1.6794514061864514E-3"/>
    <n v="0.11731843575418995"/>
  </r>
  <r>
    <x v="12"/>
    <x v="0"/>
    <n v="145"/>
    <n v="169"/>
    <n v="1286305"/>
    <n v="469702"/>
    <n v="386232"/>
    <n v="2246.34"/>
    <n v="2346.34"/>
    <n v="2346.34"/>
    <n v="0"/>
    <n v="5353"/>
    <n v="84"/>
    <n v="9"/>
    <n v="1406"/>
    <n v="1"/>
    <n v="2.7385555096635739"/>
    <n v="1.8240930416969536"/>
    <n v="1.6688051209103842"/>
    <n v="0.43832243601718668"/>
    <n v="260.70444444444445"/>
    <n v="0.10312944523470839"/>
    <n v="6.4011379800853483E-3"/>
    <n v="3.6402990948445494E-3"/>
    <n v="5.3254437869822487E-2"/>
  </r>
  <r>
    <x v="12"/>
    <x v="1"/>
    <n v="32"/>
    <n v="42"/>
    <n v="1417296"/>
    <n v="596763"/>
    <n v="272460"/>
    <n v="2473.37"/>
    <n v="2973.3399999999997"/>
    <n v="2973.3399999999997"/>
    <n v="0"/>
    <n v="22345"/>
    <n v="51"/>
    <n v="0"/>
    <n v="334"/>
    <n v="1"/>
    <n v="2.3749729792229077"/>
    <n v="2.0978962757250423"/>
    <n v="8.9022155688622746"/>
    <n v="0.13306511523830833"/>
    <s v=""/>
    <n v="9.580838323353294E-2"/>
    <n v="0"/>
    <n v="1.2258680173236438E-3"/>
    <n v="0"/>
  </r>
  <r>
    <x v="12"/>
    <x v="2"/>
    <n v="58"/>
    <n v="81"/>
    <n v="2713832"/>
    <n v="880893"/>
    <n v="308712"/>
    <n v="2597.3000000000002"/>
    <n v="3547.17"/>
    <n v="3547.17"/>
    <n v="0"/>
    <n v="21630"/>
    <n v="161"/>
    <n v="9"/>
    <n v="772"/>
    <n v="1"/>
    <n v="3.0807737148552663"/>
    <n v="1.3070705924316612"/>
    <n v="4.594779792746114"/>
    <n v="0.16399306518723994"/>
    <n v="394.13"/>
    <n v="7.512953367875648E-2"/>
    <n v="1.1658031088082901E-2"/>
    <n v="2.5007126383166187E-3"/>
    <n v="0.1111111111111111"/>
  </r>
  <r>
    <x v="12"/>
    <x v="3"/>
    <n v="235"/>
    <n v="292"/>
    <n v="5417433"/>
    <n v="1947358"/>
    <n v="967404"/>
    <n v="7317.0099999999993"/>
    <n v="8866.8499999999985"/>
    <n v="8866.8499999999985"/>
    <n v="0"/>
    <n v="49328"/>
    <n v="296"/>
    <n v="18"/>
    <n v="2512"/>
    <n v="1"/>
    <n v="2.7819399411921175"/>
    <n v="1.6367253642084727"/>
    <n v="3.5297969745222924"/>
    <n v="0.17975287868958803"/>
    <n v="492.6027777777777"/>
    <n v="9.3550955414012732E-2"/>
    <n v="7.1656050955414014E-3"/>
    <n v="2.5966400800492865E-3"/>
    <n v="6.1643835616438353E-2"/>
  </r>
  <r>
    <x v="13"/>
    <x v="0"/>
    <n v="109"/>
    <n v="130"/>
    <n v="568764"/>
    <n v="178165"/>
    <n v="178165"/>
    <n v="1248.8899999999999"/>
    <n v="1248.8899999999999"/>
    <n v="1248.8899999999999"/>
    <n v="0"/>
    <n v="453"/>
    <n v="87"/>
    <n v="17"/>
    <n v="453"/>
    <n v="1"/>
    <n v="3.1923441753430808"/>
    <n v="2.1957964990751875"/>
    <n v="2.7569315673289179"/>
    <n v="2.7569315673289179"/>
    <n v="73.464117647058814"/>
    <n v="0.24061810154525387"/>
    <n v="3.7527593818984545E-2"/>
    <n v="2.5425869278477816E-3"/>
    <n v="0.13076923076923078"/>
  </r>
  <r>
    <x v="13"/>
    <x v="1"/>
    <n v="33"/>
    <n v="44"/>
    <n v="664410"/>
    <n v="300776"/>
    <n v="300776"/>
    <n v="2223.66"/>
    <n v="2223.66"/>
    <n v="2223.66"/>
    <n v="0"/>
    <n v="230"/>
    <n v="49"/>
    <n v="2"/>
    <n v="230"/>
    <n v="1"/>
    <n v="2.208986089315637"/>
    <n v="3.3468189822549328"/>
    <n v="9.6680869565217389"/>
    <n v="9.6680869565217389"/>
    <n v="1111.83"/>
    <n v="0.14347826086956522"/>
    <n v="8.6956521739130436E-3"/>
    <n v="7.6468867196850809E-4"/>
    <n v="4.5454545454545456E-2"/>
  </r>
  <r>
    <x v="13"/>
    <x v="2"/>
    <n v="50"/>
    <n v="66"/>
    <n v="1185547"/>
    <n v="485032"/>
    <n v="254540"/>
    <n v="1645.23"/>
    <n v="1945.23"/>
    <n v="1945.23"/>
    <n v="0"/>
    <n v="6525"/>
    <n v="145"/>
    <n v="16"/>
    <n v="457"/>
    <n v="1"/>
    <n v="2.444265532995761"/>
    <n v="1.64078691102082"/>
    <n v="4.2565207877461706"/>
    <n v="0.29811954022988507"/>
    <n v="121.576875"/>
    <n v="0.10940919037199125"/>
    <n v="3.5010940919037198E-2"/>
    <n v="1.7953956156203346E-3"/>
    <n v="0.24242424242424243"/>
  </r>
  <r>
    <x v="13"/>
    <x v="3"/>
    <n v="192"/>
    <n v="240"/>
    <n v="2418721"/>
    <n v="963973"/>
    <n v="733481"/>
    <n v="5117.78"/>
    <n v="5417.7799999999988"/>
    <n v="5417.7799999999988"/>
    <n v="0"/>
    <n v="7208"/>
    <n v="281"/>
    <n v="35"/>
    <n v="1140"/>
    <n v="1"/>
    <n v="2.5091169565952574"/>
    <n v="2.2399359000066559"/>
    <n v="4.7524385964912268"/>
    <n v="0.75163429522752478"/>
    <n v="154.79371428571426"/>
    <n v="0.16842105263157894"/>
    <n v="3.0701754385964911E-2"/>
    <n v="1.5542324886397875E-3"/>
    <n v="0.14583333333333334"/>
  </r>
  <r>
    <x v="14"/>
    <x v="0"/>
    <n v="92"/>
    <n v="119"/>
    <n v="709333"/>
    <n v="203538"/>
    <n v="192799"/>
    <n v="1786.59"/>
    <n v="1856.59"/>
    <n v="1856.59"/>
    <n v="0"/>
    <n v="917"/>
    <n v="74"/>
    <n v="13"/>
    <n v="581"/>
    <n v="1"/>
    <n v="3.4850150831785709"/>
    <n v="2.6173743502699014"/>
    <n v="3.1955077452667813"/>
    <n v="2.0246346782988005"/>
    <n v="142.81461538461537"/>
    <n v="0.15834767641996558"/>
    <n v="2.2375215146299483E-2"/>
    <n v="3.0135011073708887E-3"/>
    <n v="0.1092436974789916"/>
  </r>
  <r>
    <x v="14"/>
    <x v="1"/>
    <n v="21"/>
    <n v="41"/>
    <n v="456620"/>
    <n v="161275"/>
    <n v="150953"/>
    <n v="1500"/>
    <n v="1570"/>
    <n v="1570"/>
    <n v="0"/>
    <n v="485"/>
    <n v="41"/>
    <n v="8"/>
    <n v="179"/>
    <n v="1"/>
    <n v="2.8313129747325996"/>
    <n v="3.4383075642766414"/>
    <n v="8.7709497206703908"/>
    <n v="3.2371134020618557"/>
    <n v="196.25"/>
    <n v="0.11731843575418995"/>
    <n v="4.4692737430167599E-2"/>
    <n v="1.1857995535034084E-3"/>
    <n v="0.1951219512195122"/>
  </r>
  <r>
    <x v="14"/>
    <x v="2"/>
    <n v="50"/>
    <n v="78"/>
    <n v="612701"/>
    <n v="245990"/>
    <n v="239777"/>
    <n v="2098.33"/>
    <n v="2168.33"/>
    <n v="2195.4362403114746"/>
    <n v="27.106240311474821"/>
    <n v="704"/>
    <n v="140"/>
    <n v="5"/>
    <n v="432"/>
    <n v="1"/>
    <n v="2.4907557217773082"/>
    <n v="3.5389692525391663"/>
    <n v="5.0192824074074069"/>
    <n v="3.0800142045454546"/>
    <n v="439.08724806229492"/>
    <n v="0.11574074074074074"/>
    <n v="1.1574074074074073E-2"/>
    <n v="1.801674055476547E-3"/>
    <n v="6.4102564102564097E-2"/>
  </r>
  <r>
    <x v="14"/>
    <x v="3"/>
    <n v="163"/>
    <n v="238"/>
    <n v="1778654"/>
    <n v="610803"/>
    <n v="583529"/>
    <n v="5384.92"/>
    <n v="5594.92"/>
    <n v="5622.0262403114748"/>
    <n v="27.106240311474821"/>
    <n v="2106"/>
    <n v="255"/>
    <n v="26"/>
    <n v="1192"/>
    <n v="1"/>
    <n v="2.9119929011481607"/>
    <n v="3.1455921162856857"/>
    <n v="4.6937248322147651"/>
    <n v="2.6566571699905035"/>
    <n v="216.23177847351826"/>
    <n v="0.13674496644295303"/>
    <n v="2.1812080536912751E-2"/>
    <n v="2.0427433769358507E-3"/>
    <n v="0.1092436974789916"/>
  </r>
  <r>
    <x v="15"/>
    <x v="0"/>
    <n v="62"/>
    <n v="93"/>
    <n v="781183"/>
    <n v="254706"/>
    <n v="254706"/>
    <n v="2065.7199999999998"/>
    <n v="2065.7199999999998"/>
    <n v="2065.7199999999998"/>
    <n v="0"/>
    <n v="654"/>
    <n v="61"/>
    <n v="13"/>
    <n v="654"/>
    <n v="1"/>
    <n v="3.0669988143192541"/>
    <n v="2.6443483793170102"/>
    <n v="3.1585932721712533"/>
    <n v="3.1585932721712533"/>
    <n v="158.90153846153845"/>
    <n v="9.480122324159021E-2"/>
    <n v="1.9877675840978593E-2"/>
    <n v="2.567666250500577E-3"/>
    <n v="0.13978494623655913"/>
  </r>
  <r>
    <x v="15"/>
    <x v="1"/>
    <n v="19"/>
    <n v="33"/>
    <n v="631873"/>
    <n v="265488"/>
    <n v="265488"/>
    <n v="2138.1000000000004"/>
    <n v="2138.1000000000004"/>
    <n v="2138.1000000000004"/>
    <n v="0"/>
    <n v="254"/>
    <n v="40"/>
    <n v="1"/>
    <n v="254"/>
    <n v="1"/>
    <n v="2.3800435424576629"/>
    <n v="3.3837495825901729"/>
    <n v="8.4177165354330725"/>
    <n v="8.4177165354330725"/>
    <n v="2138.1000000000004"/>
    <n v="7.4803149606299218E-2"/>
    <n v="3.937007874015748E-3"/>
    <n v="9.567287410353764E-4"/>
    <n v="3.0303030303030304E-2"/>
  </r>
  <r>
    <x v="15"/>
    <x v="2"/>
    <n v="43"/>
    <n v="81"/>
    <n v="981316"/>
    <n v="506310"/>
    <n v="506310"/>
    <n v="2720.2599999999993"/>
    <n v="2720.2599999999993"/>
    <n v="2747.6057957521089"/>
    <n v="27.345795752109396"/>
    <n v="754"/>
    <n v="129"/>
    <n v="11"/>
    <n v="754"/>
    <n v="1"/>
    <n v="1.9381722660030416"/>
    <n v="2.7720530389803071"/>
    <n v="3.6077718832891237"/>
    <n v="3.6077718832891237"/>
    <n v="249.78234506837353"/>
    <n v="5.7029177718832889E-2"/>
    <n v="1.4588859416445624E-2"/>
    <n v="1.4892062175347119E-3"/>
    <n v="0.13580246913580246"/>
  </r>
  <r>
    <x v="15"/>
    <x v="3"/>
    <n v="124"/>
    <n v="207"/>
    <n v="2394372"/>
    <n v="1026504"/>
    <n v="1026504"/>
    <n v="6924.08"/>
    <n v="6924.08"/>
    <n v="6951.4257957521095"/>
    <n v="27.345795752109396"/>
    <n v="1662"/>
    <n v="230"/>
    <n v="25"/>
    <n v="1662"/>
    <n v="1"/>
    <n v="2.3325500923522946"/>
    <n v="2.8918146386609935"/>
    <n v="4.1661131167268355"/>
    <n v="4.1661131167268355"/>
    <n v="278.05703183008438"/>
    <n v="7.4608904933814682E-2"/>
    <n v="1.5042117930204572E-2"/>
    <n v="1.6190876996095484E-3"/>
    <n v="0.12077294685990338"/>
  </r>
  <r>
    <x v="16"/>
    <x v="0"/>
    <n v="49"/>
    <n v="64"/>
    <n v="572985"/>
    <n v="202789"/>
    <n v="202789"/>
    <n v="1379.03"/>
    <n v="1379.03"/>
    <n v="1379.03"/>
    <n v="0"/>
    <n v="499"/>
    <n v="52"/>
    <n v="9"/>
    <n v="499"/>
    <n v="1"/>
    <n v="2.8255230806404685"/>
    <n v="2.4067471225250223"/>
    <n v="2.7635871743486975"/>
    <n v="2.7635871743486975"/>
    <n v="153.22555555555556"/>
    <n v="9.8196392785571143E-2"/>
    <n v="1.8036072144288578E-2"/>
    <n v="2.4606857373920678E-3"/>
    <n v="0.140625"/>
  </r>
  <r>
    <x v="16"/>
    <x v="1"/>
    <n v="34"/>
    <n v="49"/>
    <n v="908103"/>
    <n v="380092"/>
    <n v="144235"/>
    <n v="1572.34"/>
    <n v="2548.1700000000005"/>
    <n v="2548.1700000000005"/>
    <n v="0"/>
    <n v="99168"/>
    <n v="47"/>
    <n v="4"/>
    <n v="152"/>
    <n v="1"/>
    <n v="2.3891663071045959"/>
    <n v="2.8060363196685847"/>
    <n v="16.764276315789477"/>
    <n v="2.569548644724105E-2"/>
    <n v="637.04250000000013"/>
    <n v="0.22368421052631579"/>
    <n v="2.6315789473684209E-2"/>
    <n v="1.0538357541512115E-3"/>
    <n v="8.1632653061224483E-2"/>
  </r>
  <r>
    <x v="16"/>
    <x v="2"/>
    <n v="62"/>
    <n v="102"/>
    <n v="895052"/>
    <n v="374229"/>
    <n v="220776"/>
    <n v="1049.73"/>
    <n v="2008.8600000000001"/>
    <n v="2036.3256633547635"/>
    <n v="27.465663354763294"/>
    <n v="258156"/>
    <n v="217"/>
    <n v="27"/>
    <n v="313"/>
    <n v="1"/>
    <n v="2.3917227152358582"/>
    <n v="2.2444059116118393"/>
    <n v="6.4180830670926525"/>
    <n v="7.7815739320410918E-3"/>
    <n v="75.419469013139391"/>
    <n v="0.19808306709265175"/>
    <n v="8.6261980830670923E-2"/>
    <n v="1.4177265644816466E-3"/>
    <n v="0.26470588235294118"/>
  </r>
  <r>
    <x v="16"/>
    <x v="3"/>
    <n v="145"/>
    <n v="215"/>
    <n v="2376140"/>
    <n v="957110"/>
    <n v="567800"/>
    <n v="4001.1000000000004"/>
    <n v="5936.0600000000022"/>
    <n v="5963.5256633547651"/>
    <n v="27.465663354763294"/>
    <n v="357823"/>
    <n v="316"/>
    <n v="40"/>
    <n v="964"/>
    <n v="1"/>
    <n v="2.4826195526115074"/>
    <n v="2.4981945508261307"/>
    <n v="6.157738589211621"/>
    <n v="1.6589375193880779E-2"/>
    <n v="149.08814158386912"/>
    <n v="0.15041493775933609"/>
    <n v="4.1493775933609957E-2"/>
    <n v="1.697780908770694E-3"/>
    <n v="0.18604651162790697"/>
  </r>
  <r>
    <x v="17"/>
    <x v="0"/>
    <n v="70"/>
    <n v="89"/>
    <n v="844038"/>
    <n v="247422"/>
    <n v="184521"/>
    <n v="1196.3800000000001"/>
    <n v="1546.3500000000001"/>
    <n v="1546.3500000000001"/>
    <n v="0"/>
    <n v="438"/>
    <n v="48"/>
    <n v="4"/>
    <n v="438"/>
    <n v="1"/>
    <n v="3.4113296311564856"/>
    <n v="1.8320857591719806"/>
    <n v="3.5304794520547946"/>
    <n v="3.5304794520547946"/>
    <n v="386.58750000000003"/>
    <n v="0.15981735159817351"/>
    <n v="9.1324200913242004E-3"/>
    <n v="2.373713561058091E-3"/>
    <n v="4.49438202247191E-2"/>
  </r>
  <r>
    <x v="17"/>
    <x v="1"/>
    <n v="24"/>
    <n v="35"/>
    <n v="1319629"/>
    <n v="509581"/>
    <n v="251046"/>
    <n v="1153.4700000000003"/>
    <n v="2353.33"/>
    <n v="2353.33"/>
    <n v="0"/>
    <n v="89470"/>
    <n v="40"/>
    <n v="7"/>
    <n v="67"/>
    <n v="1"/>
    <n v="2.5896354063436431"/>
    <n v="1.7833269805377119"/>
    <n v="35.124328358208956"/>
    <n v="2.6303006594389181E-2"/>
    <n v="336.19"/>
    <n v="0.35820895522388058"/>
    <n v="0.1044776119402985"/>
    <n v="2.6688336002166931E-4"/>
    <n v="0.2"/>
  </r>
  <r>
    <x v="17"/>
    <x v="2"/>
    <n v="52"/>
    <n v="87"/>
    <n v="1583648"/>
    <n v="779143"/>
    <n v="404475"/>
    <n v="2499.5200000000004"/>
    <n v="3477.9800000000005"/>
    <n v="3505.5807635269075"/>
    <n v="27.600763526906981"/>
    <n v="27878"/>
    <n v="209"/>
    <n v="8"/>
    <n v="712"/>
    <n v="1"/>
    <n v="2.0325511491472041"/>
    <n v="2.1961824849966662"/>
    <n v="4.8848033707865177"/>
    <n v="0.12475715618050078"/>
    <n v="438.19759544086344"/>
    <n v="7.3033707865168537E-2"/>
    <n v="1.1235955056179775E-2"/>
    <n v="1.7603065702453799E-3"/>
    <n v="9.1954022988505746E-2"/>
  </r>
  <r>
    <x v="17"/>
    <x v="3"/>
    <n v="146"/>
    <n v="211"/>
    <n v="3747315"/>
    <n v="1536146"/>
    <n v="840042"/>
    <n v="4849.37"/>
    <n v="7377.66"/>
    <n v="7405.2607635269069"/>
    <n v="27.600763526906981"/>
    <n v="117786"/>
    <n v="297"/>
    <n v="19"/>
    <n v="1217"/>
    <n v="1"/>
    <n v="2.4394263305701411"/>
    <n v="1.9687856505257764"/>
    <n v="6.0621692686935083"/>
    <n v="6.2636136722530683E-2"/>
    <n v="389.75056650141613"/>
    <n v="0.11996713229252259"/>
    <n v="1.5612161051766639E-2"/>
    <n v="1.448737086955176E-3"/>
    <n v="9.004739336492891E-2"/>
  </r>
  <r>
    <x v="18"/>
    <x v="0"/>
    <n v="80"/>
    <n v="84"/>
    <n v="1825168"/>
    <n v="680087"/>
    <n v="541130"/>
    <n v="3585.5599999999995"/>
    <n v="4549.91"/>
    <n v="4549.91"/>
    <n v="0"/>
    <n v="182566"/>
    <n v="42"/>
    <n v="6"/>
    <n v="1059"/>
    <n v="1"/>
    <n v="2.6837272290162875"/>
    <n v="2.4928718890535011"/>
    <n v="4.2964211520302173"/>
    <n v="2.4922000810665732E-2"/>
    <n v="758.31833333333327"/>
    <n v="7.5542965061378656E-2"/>
    <n v="5.6657223796033997E-3"/>
    <n v="1.9570158741891966E-3"/>
    <n v="7.1428571428571425E-2"/>
  </r>
  <r>
    <x v="18"/>
    <x v="1"/>
    <n v="38"/>
    <n v="59"/>
    <n v="1423006"/>
    <n v="467355"/>
    <n v="270174"/>
    <n v="2336.0800000000004"/>
    <n v="4885.58"/>
    <n v="4885.58"/>
    <n v="0"/>
    <n v="323125"/>
    <n v="55"/>
    <n v="7"/>
    <n v="135"/>
    <n v="1"/>
    <n v="3.0448074803949887"/>
    <n v="3.4332813775908182"/>
    <n v="36.189481481481479"/>
    <n v="1.5119783365570599E-2"/>
    <n v="697.93999999999994"/>
    <n v="0.2814814814814815"/>
    <n v="5.185185185185185E-2"/>
    <n v="4.9967798529836332E-4"/>
    <n v="0.11864406779661017"/>
  </r>
  <r>
    <x v="18"/>
    <x v="2"/>
    <n v="39"/>
    <n v="70"/>
    <n v="2467043"/>
    <n v="931689"/>
    <n v="437861"/>
    <n v="2684.8399999999997"/>
    <n v="6374.18"/>
    <n v="6401.9397282729087"/>
    <n v="27.759728272908511"/>
    <n v="609449"/>
    <n v="199"/>
    <n v="10"/>
    <n v="440"/>
    <n v="1"/>
    <n v="2.6479254343455811"/>
    <n v="2.5837328331934222"/>
    <n v="14.486772727272728"/>
    <n v="1.0458922731844667E-2"/>
    <n v="640.19397282729085"/>
    <n v="8.8636363636363638E-2"/>
    <n v="2.2727272727272728E-2"/>
    <n v="1.0048851119419176E-3"/>
    <n v="0.14285714285714285"/>
  </r>
  <r>
    <x v="18"/>
    <x v="3"/>
    <n v="157"/>
    <n v="213"/>
    <n v="5715217"/>
    <n v="2079131"/>
    <n v="1249165"/>
    <n v="8606.48"/>
    <n v="15809.669999999996"/>
    <n v="15837.429728272906"/>
    <n v="27.759728272908511"/>
    <n v="1115140"/>
    <n v="296"/>
    <n v="23"/>
    <n v="1634"/>
    <n v="1"/>
    <n v="2.7488489181297378"/>
    <n v="2.7662414218042808"/>
    <n v="9.6754406364749066"/>
    <n v="1.4177296124253454E-2"/>
    <n v="688.58390122925675"/>
    <n v="9.6083231334149324E-2"/>
    <n v="1.4075887392900856E-2"/>
    <n v="1.3080737932939204E-3"/>
    <n v="0.107981220657277"/>
  </r>
  <r>
    <x v="19"/>
    <x v="0"/>
    <n v="67"/>
    <n v="74"/>
    <n v="1724779"/>
    <n v="587307"/>
    <n v="325636"/>
    <n v="2397.65"/>
    <n v="2897.65"/>
    <n v="2897.65"/>
    <n v="0"/>
    <n v="11233"/>
    <n v="35"/>
    <n v="7"/>
    <n v="852"/>
    <n v="1"/>
    <n v="2.9367587990607977"/>
    <n v="1.6800123378125547"/>
    <n v="3.4009976525821597"/>
    <n v="0.25795869313629488"/>
    <n v="413.95"/>
    <n v="7.8638497652582157E-2"/>
    <n v="8.2159624413145546E-3"/>
    <n v="2.6164183321254406E-3"/>
    <n v="9.45945945945946E-2"/>
  </r>
  <r>
    <x v="19"/>
    <x v="1"/>
    <n v="24"/>
    <n v="36"/>
    <n v="2267726"/>
    <n v="843056"/>
    <n v="339200"/>
    <n v="3797.4999999999995"/>
    <n v="4796.54"/>
    <n v="4796.54"/>
    <n v="0"/>
    <n v="983"/>
    <n v="92"/>
    <n v="7"/>
    <n v="288"/>
    <n v="1"/>
    <n v="2.6898877417395761"/>
    <n v="2.1151320750390479"/>
    <n v="16.654652777777777"/>
    <n v="4.8794913530010176"/>
    <n v="685.22"/>
    <n v="8.3333333333333329E-2"/>
    <n v="2.4305555555555556E-2"/>
    <n v="8.4905660377358489E-4"/>
    <n v="0.19444444444444445"/>
  </r>
  <r>
    <x v="19"/>
    <x v="2"/>
    <n v="57"/>
    <n v="85"/>
    <n v="2238660"/>
    <n v="768104"/>
    <n v="375467"/>
    <n v="1949.56"/>
    <n v="4147.7599999999993"/>
    <n v="4175.6349907318154"/>
    <n v="27.874990731815821"/>
    <n v="200857"/>
    <n v="194"/>
    <n v="5"/>
    <n v="430"/>
    <n v="1"/>
    <n v="2.9145271994417423"/>
    <n v="1.8527869350414978"/>
    <n v="9.6459534883720917"/>
    <n v="2.0650313407050785E-2"/>
    <n v="835.12699814636312"/>
    <n v="0.13255813953488371"/>
    <n v="1.1627906976744186E-2"/>
    <n v="1.145240460546466E-3"/>
    <n v="5.8823529411764705E-2"/>
  </r>
  <r>
    <x v="19"/>
    <x v="3"/>
    <n v="148"/>
    <n v="195"/>
    <n v="6231165"/>
    <n v="2198467"/>
    <n v="1040303"/>
    <n v="8144.7099999999991"/>
    <n v="11841.95"/>
    <n v="11869.824990731817"/>
    <n v="27.874990731815821"/>
    <n v="213073"/>
    <n v="321"/>
    <n v="19"/>
    <n v="1570"/>
    <n v="1"/>
    <n v="2.8343227348875377"/>
    <n v="1.9004391634630122"/>
    <n v="7.5426433121019114"/>
    <n v="5.557696188630188E-2"/>
    <n v="624.72763109114828"/>
    <n v="9.4267515923566886E-2"/>
    <n v="1.2101910828025478E-2"/>
    <n v="1.5091756920820184E-3"/>
    <n v="9.7435897435897437E-2"/>
  </r>
  <r>
    <x v="20"/>
    <x v="0"/>
    <n v="47"/>
    <n v="52"/>
    <n v="857439"/>
    <n v="310901"/>
    <n v="310901"/>
    <n v="2130.13"/>
    <n v="2130.13"/>
    <n v="2130.13"/>
    <n v="0"/>
    <n v="566"/>
    <n v="31"/>
    <n v="4"/>
    <n v="566"/>
    <n v="1"/>
    <n v="2.7579165071839591"/>
    <n v="2.4842933433165508"/>
    <n v="3.763480565371025"/>
    <n v="3.763480565371025"/>
    <n v="532.53250000000003"/>
    <n v="8.3038869257950523E-2"/>
    <n v="7.0671378091872791E-3"/>
    <n v="1.8205152122379793E-3"/>
    <n v="7.6923076923076927E-2"/>
  </r>
  <r>
    <x v="20"/>
    <x v="1"/>
    <n v="25"/>
    <n v="44"/>
    <n v="1493518"/>
    <n v="456237"/>
    <n v="253247"/>
    <n v="2197.85"/>
    <n v="3077.44"/>
    <n v="3077.44"/>
    <n v="0"/>
    <n v="6236"/>
    <n v="79"/>
    <n v="13"/>
    <n v="175"/>
    <n v="1"/>
    <n v="3.2735573835528466"/>
    <n v="2.0605309075618772"/>
    <n v="17.585371428571428"/>
    <n v="0.49349583066067992"/>
    <n v="236.72615384615386"/>
    <n v="0.14285714285714285"/>
    <n v="7.4285714285714288E-2"/>
    <n v="6.9102496771926219E-4"/>
    <n v="0.29545454545454547"/>
  </r>
  <r>
    <x v="20"/>
    <x v="2"/>
    <n v="43"/>
    <n v="87"/>
    <n v="1529970"/>
    <n v="516168"/>
    <n v="332333"/>
    <n v="2318.33"/>
    <n v="3199.32"/>
    <n v="3227.0889552018321"/>
    <n v="27.768955201831812"/>
    <n v="7355"/>
    <n v="184"/>
    <n v="10"/>
    <n v="545"/>
    <n v="1"/>
    <n v="2.9640930859720092"/>
    <n v="2.0910998254867743"/>
    <n v="5.8703119266055053"/>
    <n v="0.4349857239972808"/>
    <n v="322.70889552018321"/>
    <n v="7.8899082568807344E-2"/>
    <n v="1.834862385321101E-2"/>
    <n v="1.6399214041338055E-3"/>
    <n v="0.11494252873563218"/>
  </r>
  <r>
    <x v="20"/>
    <x v="3"/>
    <n v="115"/>
    <n v="183"/>
    <n v="3880927"/>
    <n v="1283306"/>
    <n v="896481"/>
    <n v="6646.3099999999995"/>
    <n v="8406.8900000000012"/>
    <n v="8434.6589552018322"/>
    <n v="27.768955201831812"/>
    <n v="14157"/>
    <n v="294"/>
    <n v="27"/>
    <n v="1286"/>
    <n v="1"/>
    <n v="3.0241633717912952"/>
    <n v="2.1662066820633319"/>
    <n v="6.5372395023328158"/>
    <n v="0.59383273292364214"/>
    <n v="312.39477611858638"/>
    <n v="8.9424572317262835E-2"/>
    <n v="2.0995334370139968E-2"/>
    <n v="1.4344977751898813E-3"/>
    <n v="0.14754098360655737"/>
  </r>
  <r>
    <x v="21"/>
    <x v="0"/>
    <n v="28"/>
    <n v="30"/>
    <n v="549484"/>
    <n v="149202"/>
    <n v="149202"/>
    <n v="1598.8799999999999"/>
    <n v="1598.8799999999999"/>
    <n v="1598.8799999999999"/>
    <n v="0"/>
    <n v="330"/>
    <n v="22"/>
    <n v="9"/>
    <n v="330"/>
    <n v="1"/>
    <n v="3.6828192651573035"/>
    <n v="2.9097844523225422"/>
    <n v="4.8450909090909091"/>
    <n v="4.8450909090909091"/>
    <n v="177.65333333333331"/>
    <n v="8.4848484848484854E-2"/>
    <n v="2.7272727272727271E-2"/>
    <n v="2.2117665983029718E-3"/>
    <n v="0.3"/>
  </r>
  <r>
    <x v="21"/>
    <x v="1"/>
    <n v="31"/>
    <n v="49"/>
    <n v="1684747"/>
    <n v="568830"/>
    <n v="420586"/>
    <n v="2547.2199999999998"/>
    <n v="3896.9600000000005"/>
    <n v="3896.9600000000005"/>
    <n v="0"/>
    <n v="354580"/>
    <n v="66"/>
    <n v="13"/>
    <n v="226"/>
    <n v="1"/>
    <n v="2.9617759260235923"/>
    <n v="2.3130832107135375"/>
    <n v="17.243185840707966"/>
    <n v="1.0990354785943936E-2"/>
    <n v="299.76615384615388"/>
    <n v="0.13716814159292035"/>
    <n v="5.7522123893805309E-2"/>
    <n v="5.3734551316496511E-4"/>
    <n v="0.26530612244897961"/>
  </r>
  <r>
    <x v="21"/>
    <x v="2"/>
    <n v="66"/>
    <n v="105"/>
    <n v="916511"/>
    <n v="335149"/>
    <n v="240815"/>
    <n v="1793.84"/>
    <n v="2907.6400000000008"/>
    <n v="2935.241776733601"/>
    <n v="27.601776733600087"/>
    <n v="347903"/>
    <n v="174"/>
    <n v="10"/>
    <n v="249"/>
    <n v="1"/>
    <n v="2.7346374299192298"/>
    <n v="3.1725096589129871"/>
    <n v="11.677269076305224"/>
    <n v="8.3576169219581348E-3"/>
    <n v="293.5241776733601"/>
    <n v="0.26506024096385544"/>
    <n v="4.0160642570281124E-2"/>
    <n v="1.0339887465481801E-3"/>
    <n v="9.5238095238095233E-2"/>
  </r>
  <r>
    <x v="21"/>
    <x v="3"/>
    <n v="125"/>
    <n v="184"/>
    <n v="3150742"/>
    <n v="1053181"/>
    <n v="810603"/>
    <n v="5939.9400000000023"/>
    <n v="8403.4800000000032"/>
    <n v="8431.081776733603"/>
    <n v="27.601776733600087"/>
    <n v="702813"/>
    <n v="262"/>
    <n v="32"/>
    <n v="805"/>
    <n v="1"/>
    <n v="2.991643411721252"/>
    <n v="2.6671431681807025"/>
    <n v="10.439105590062116"/>
    <n v="1.195692168471557E-2"/>
    <n v="263.47130552292509"/>
    <n v="0.15527950310559005"/>
    <n v="3.9751552795031057E-2"/>
    <n v="9.9308786175230051E-4"/>
    <n v="0.17391304347826086"/>
  </r>
  <r>
    <x v="22"/>
    <x v="0"/>
    <n v="48"/>
    <n v="61"/>
    <n v="640308"/>
    <n v="197317"/>
    <n v="197317"/>
    <n v="2301.71"/>
    <n v="2301.71"/>
    <n v="2329.5282692663436"/>
    <n v="27.818269266343556"/>
    <n v="479"/>
    <n v="20"/>
    <n v="2"/>
    <n v="479"/>
    <n v="1"/>
    <n v="3.2450726495943076"/>
    <n v="3.5946919295089241"/>
    <n v="4.8052400835073072"/>
    <n v="4.8052400835073072"/>
    <n v="1164.7641346331718"/>
    <n v="0.10020876826722339"/>
    <n v="4.1753653444676405E-3"/>
    <n v="2.4275657951418278E-3"/>
    <n v="3.2786885245901641E-2"/>
  </r>
  <r>
    <x v="22"/>
    <x v="1"/>
    <n v="19"/>
    <n v="33"/>
    <n v="1393486"/>
    <n v="401097"/>
    <n v="163987"/>
    <n v="1195.9000000000001"/>
    <n v="2894.81"/>
    <n v="2894.81"/>
    <n v="0"/>
    <n v="140605"/>
    <n v="58"/>
    <n v="8"/>
    <n v="67"/>
    <n v="1"/>
    <n v="3.474187042037213"/>
    <n v="2.0773872145109458"/>
    <n v="43.206119402985074"/>
    <n v="2.058824366132072E-2"/>
    <n v="361.85124999999999"/>
    <n v="0.28358208955223879"/>
    <n v="0.11940298507462686"/>
    <n v="4.0856897193070182E-4"/>
    <n v="0.24242424242424243"/>
  </r>
  <r>
    <x v="22"/>
    <x v="2"/>
    <n v="42"/>
    <n v="80"/>
    <n v="875510"/>
    <n v="327068"/>
    <n v="121107"/>
    <n v="1826.9"/>
    <n v="2906.04"/>
    <n v="3266.04"/>
    <n v="360"/>
    <n v="6625"/>
    <n v="161"/>
    <n v="13"/>
    <n v="252"/>
    <n v="1"/>
    <n v="2.6768439590543864"/>
    <n v="3.3192539205720095"/>
    <n v="11.531904761904762"/>
    <n v="0.4386475471698113"/>
    <n v="251.23384615384614"/>
    <n v="0.16666666666666666"/>
    <n v="5.1587301587301584E-2"/>
    <n v="2.0808045777700713E-3"/>
    <n v="0.16250000000000001"/>
  </r>
  <r>
    <x v="22"/>
    <x v="3"/>
    <n v="109"/>
    <n v="174"/>
    <n v="2909304"/>
    <n v="925482"/>
    <n v="482411"/>
    <n v="5324.51"/>
    <n v="8102.56"/>
    <n v="8490.3782692663444"/>
    <n v="387.81826926634358"/>
    <n v="147709"/>
    <n v="239"/>
    <n v="23"/>
    <n v="798"/>
    <n v="1"/>
    <n v="3.1435554662327307"/>
    <n v="2.7850509950146152"/>
    <n v="10.15358395989975"/>
    <n v="5.4854883588677739E-2"/>
    <n v="369.14688127244978"/>
    <n v="0.13659147869674185"/>
    <n v="2.882205513784461E-2"/>
    <n v="1.6541911357742672E-3"/>
    <n v="0.13218390804597702"/>
  </r>
  <r>
    <x v="23"/>
    <x v="0"/>
    <n v="71"/>
    <n v="74"/>
    <n v="1990672"/>
    <n v="1215533"/>
    <n v="131413"/>
    <n v="1748.3400000000001"/>
    <n v="3667.349999999999"/>
    <n v="3695.2405003894792"/>
    <n v="27.890500389480323"/>
    <n v="1093878"/>
    <n v="16"/>
    <n v="4"/>
    <n v="343"/>
    <n v="1"/>
    <n v="1.6376947396738715"/>
    <n v="1.8422673348497387"/>
    <n v="10.691982507288627"/>
    <n v="3.3526133627333203E-3"/>
    <n v="923.81012509736979"/>
    <n v="0.20699708454810495"/>
    <n v="1.1661807580174927E-2"/>
    <n v="2.610091847838494E-3"/>
    <n v="5.4054054054054057E-2"/>
  </r>
  <r>
    <x v="23"/>
    <x v="1"/>
    <n v="18"/>
    <n v="29"/>
    <n v="2583394"/>
    <n v="1086845"/>
    <n v="117336"/>
    <n v="1199.6000000000001"/>
    <n v="3619.0499999999997"/>
    <n v="4229.0499999999993"/>
    <n v="610"/>
    <n v="765780"/>
    <n v="52"/>
    <n v="6"/>
    <n v="62"/>
    <n v="1"/>
    <n v="2.3769663567482024"/>
    <n v="1.4008896823326213"/>
    <n v="58.371774193548383"/>
    <n v="4.7259656820496741E-3"/>
    <n v="704.84166666666658"/>
    <n v="0.29032258064516131"/>
    <n v="9.6774193548387094E-2"/>
    <n v="5.2839708188450265E-4"/>
    <n v="0.20689655172413793"/>
  </r>
  <r>
    <x v="23"/>
    <x v="2"/>
    <n v="43"/>
    <n v="62"/>
    <n v="2915670"/>
    <n v="1385248"/>
    <n v="150173"/>
    <n v="2090.5299999999997"/>
    <n v="4886.38"/>
    <n v="5936.3600000000006"/>
    <n v="1049.98"/>
    <n v="998825"/>
    <n v="146"/>
    <n v="15"/>
    <n v="191"/>
    <n v="1"/>
    <n v="2.1048000069301671"/>
    <n v="1.675902965699136"/>
    <n v="25.583141361256544"/>
    <n v="4.8921282506945666E-3"/>
    <n v="395.75733333333335"/>
    <n v="0.22513089005235601"/>
    <n v="7.8534031413612565E-2"/>
    <n v="1.2718664473640401E-3"/>
    <n v="0.24193548387096775"/>
  </r>
  <r>
    <x v="23"/>
    <x v="3"/>
    <n v="132"/>
    <n v="165"/>
    <n v="7489736"/>
    <n v="3687626"/>
    <n v="398922"/>
    <n v="5038.4700000000012"/>
    <n v="12172.779999999999"/>
    <n v="13860.65050038948"/>
    <n v="1687.8705003894804"/>
    <n v="2858483"/>
    <n v="214"/>
    <n v="25"/>
    <n v="596"/>
    <n v="1"/>
    <n v="2.0310454476674153"/>
    <n v="1.6252615579507741"/>
    <n v="20.424127516778523"/>
    <n v="4.2584755620376259E-3"/>
    <n v="554.42602001557918"/>
    <n v="0.22147651006711411"/>
    <n v="4.1946308724832217E-2"/>
    <n v="1.4940264011511022E-3"/>
    <n v="0.15151515151515152"/>
  </r>
  <r>
    <x v="24"/>
    <x v="0"/>
    <n v="58"/>
    <n v="58"/>
    <n v="1744834"/>
    <n v="566959"/>
    <n v="89044"/>
    <n v="937.31999999999994"/>
    <n v="4012.8799999999997"/>
    <n v="4040.7932791327908"/>
    <n v="27.913279132791324"/>
    <n v="3052"/>
    <n v="14"/>
    <n v="2"/>
    <n v="193"/>
    <n v="1"/>
    <n v="3.0775311795032798"/>
    <n v="2.2998634827152609"/>
    <n v="20.792124352331605"/>
    <n v="1.3148361730013105"/>
    <n v="2020.3966395663954"/>
    <n v="0.30051813471502592"/>
    <n v="1.0362694300518135E-2"/>
    <n v="2.1674677687435425E-3"/>
    <n v="3.4482758620689655E-2"/>
  </r>
  <r>
    <x v="24"/>
    <x v="1"/>
    <n v="30"/>
    <n v="40"/>
    <n v="5885379"/>
    <n v="1287032"/>
    <n v="312367"/>
    <n v="2257.1800000000003"/>
    <n v="4260.9799999999996"/>
    <n v="5524.9"/>
    <n v="1263.92"/>
    <n v="842512"/>
    <n v="44"/>
    <n v="8"/>
    <n v="128"/>
    <n v="1"/>
    <n v="4.5728303569763611"/>
    <n v="0.72399415568649017"/>
    <n v="33.288906249999997"/>
    <n v="5.0574709915110995E-3"/>
    <n v="690.61249999999995"/>
    <n v="0.234375"/>
    <n v="6.25E-2"/>
    <n v="4.0977439998463348E-4"/>
    <n v="0.2"/>
  </r>
  <r>
    <x v="24"/>
    <x v="2"/>
    <n v="53"/>
    <n v="85"/>
    <n v="3207732"/>
    <n v="775117"/>
    <n v="285818"/>
    <n v="4405.88"/>
    <n v="6493.1699999999992"/>
    <n v="7157.2799999999988"/>
    <n v="664.11"/>
    <n v="13226"/>
    <n v="132"/>
    <n v="14"/>
    <n v="273"/>
    <n v="1"/>
    <n v="4.1383842697296025"/>
    <n v="2.0242245923287854"/>
    <n v="23.784505494505492"/>
    <n v="0.49093981551489485"/>
    <n v="511.23428571428565"/>
    <n v="0.19413919413919414"/>
    <n v="5.128205128205128E-2"/>
    <n v="9.5515327935959246E-4"/>
    <n v="0.16470588235294117"/>
  </r>
  <r>
    <x v="24"/>
    <x v="3"/>
    <n v="141"/>
    <n v="183"/>
    <n v="10837945"/>
    <n v="2629108"/>
    <n v="687229"/>
    <n v="7600.380000000001"/>
    <n v="14767.029999999999"/>
    <n v="16722.973279132792"/>
    <n v="1955.9432791327913"/>
    <n v="858790"/>
    <n v="190"/>
    <n v="24"/>
    <n v="594"/>
    <n v="1"/>
    <n v="4.1222897651979302"/>
    <n v="1.3625304428099607"/>
    <n v="24.860319865319862"/>
    <n v="1.7195158304125571E-2"/>
    <n v="696.79055329719961"/>
    <n v="0.23737373737373738"/>
    <n v="4.0404040404040407E-2"/>
    <n v="8.6434070739156818E-4"/>
    <n v="0.13114754098360656"/>
  </r>
  <r>
    <x v="25"/>
    <x v="0"/>
    <n v="70"/>
    <n v="71"/>
    <n v="866686"/>
    <n v="242838"/>
    <n v="101123"/>
    <n v="2107.17"/>
    <n v="2607.06"/>
    <n v="2638.3191152163345"/>
    <n v="31.259115216334468"/>
    <n v="130865"/>
    <n v="11"/>
    <n v="3"/>
    <n v="242"/>
    <n v="1"/>
    <n v="3.5689883790839985"/>
    <n v="3.0080790505442567"/>
    <n v="10.772975206611569"/>
    <n v="1.9921751423222403E-2"/>
    <n v="879.43970507211145"/>
    <n v="0.28925619834710742"/>
    <n v="1.2396694214876033E-2"/>
    <n v="2.3931252039595344E-3"/>
    <n v="4.2253521126760563E-2"/>
  </r>
  <r>
    <x v="25"/>
    <x v="1"/>
    <n v="23"/>
    <n v="36"/>
    <n v="9203666"/>
    <n v="2192989"/>
    <n v="435446"/>
    <n v="4143.67"/>
    <n v="8586.0600000000013"/>
    <n v="9756.1000000000022"/>
    <n v="1170.04"/>
    <n v="1268207"/>
    <n v="81"/>
    <n v="5"/>
    <n v="196"/>
    <n v="1"/>
    <n v="4.1968591725722293"/>
    <n v="0.93289565266710051"/>
    <n v="43.806428571428576"/>
    <n v="6.7702354584070279E-3"/>
    <n v="1951.2200000000005"/>
    <n v="0.11734693877551021"/>
    <n v="2.5510204081632654E-2"/>
    <n v="4.5011321725311522E-4"/>
    <n v="0.1388888888888889"/>
  </r>
  <r>
    <x v="25"/>
    <x v="2"/>
    <n v="59"/>
    <n v="97"/>
    <n v="6228817"/>
    <n v="1142843"/>
    <n v="459863"/>
    <n v="8248.9000000000015"/>
    <n v="12538.87"/>
    <n v="14088.140000000001"/>
    <n v="1549.27"/>
    <n v="49543"/>
    <n v="157"/>
    <n v="29"/>
    <n v="393"/>
    <n v="1"/>
    <n v="5.450282322243738"/>
    <n v="2.0130419628638956"/>
    <n v="31.905521628498729"/>
    <n v="0.25309064852754176"/>
    <n v="485.79793103448281"/>
    <n v="0.15012722646310434"/>
    <n v="7.3791348600508899E-2"/>
    <n v="8.5460234896045123E-4"/>
    <n v="0.29896907216494845"/>
  </r>
  <r>
    <x v="25"/>
    <x v="3"/>
    <n v="152"/>
    <n v="204"/>
    <n v="16299169"/>
    <n v="3578670"/>
    <n v="996432"/>
    <n v="14499.739999999998"/>
    <n v="23731.989999999998"/>
    <n v="26482.559115216332"/>
    <n v="2750.5691152163345"/>
    <n v="1448615"/>
    <n v="249"/>
    <n v="37"/>
    <n v="831"/>
    <n v="1"/>
    <n v="4.5545325498020217"/>
    <n v="1.4560245372018659"/>
    <n v="28.558351383874847"/>
    <n v="1.6382537803350094E-2"/>
    <n v="715.74484095179275"/>
    <n v="0.1829121540312876"/>
    <n v="4.4524669073405534E-2"/>
    <n v="8.3397562503010746E-4"/>
    <n v="0.18137254901960784"/>
  </r>
  <r>
    <x v="26"/>
    <x v="0"/>
    <n v="88"/>
    <n v="90"/>
    <n v="788933"/>
    <n v="297647"/>
    <n v="297647"/>
    <n v="2710.0699999999997"/>
    <n v="2710.0699999999997"/>
    <n v="2740.9537656099901"/>
    <n v="30.883765609990395"/>
    <n v="450"/>
    <n v="4"/>
    <n v="7"/>
    <n v="450"/>
    <n v="1"/>
    <n v="2.6505659388470235"/>
    <n v="3.4351079242470521"/>
    <n v="6.0223777777777769"/>
    <n v="6.0223777777777769"/>
    <n v="391.56482365856999"/>
    <n v="0.19555555555555557"/>
    <n v="1.5555555555555555E-2"/>
    <n v="1.5118580062960486E-3"/>
    <n v="7.7777777777777779E-2"/>
  </r>
  <r>
    <x v="26"/>
    <x v="1"/>
    <n v="29"/>
    <n v="40"/>
    <n v="4820498"/>
    <n v="1117537"/>
    <n v="562287"/>
    <n v="2578.9899999999998"/>
    <n v="4575.2299999999996"/>
    <n v="5818.7"/>
    <n v="1243.47"/>
    <n v="91374"/>
    <n v="79"/>
    <n v="2"/>
    <n v="161"/>
    <n v="1"/>
    <n v="4.3135019243210744"/>
    <n v="0.94911977974059936"/>
    <n v="28.417577639751549"/>
    <n v="5.0071464530391574E-2"/>
    <n v="2909.35"/>
    <n v="0.18012422360248448"/>
    <n v="1.2422360248447204E-2"/>
    <n v="2.8633064609354298E-4"/>
    <n v="0.05"/>
  </r>
  <r>
    <x v="26"/>
    <x v="2"/>
    <n v="72"/>
    <n v="128"/>
    <n v="3499587"/>
    <n v="880246"/>
    <n v="351016"/>
    <n v="2831.7999999999997"/>
    <n v="6457.3100000000013"/>
    <n v="7808.9900000000016"/>
    <n v="1351.68"/>
    <n v="553530"/>
    <n v="131"/>
    <n v="26"/>
    <n v="245"/>
    <n v="1"/>
    <n v="3.9756920224573586"/>
    <n v="1.8451634435720561"/>
    <n v="26.356367346938782"/>
    <n v="1.1665691109786283E-2"/>
    <n v="300.34576923076929"/>
    <n v="0.29387755102040819"/>
    <n v="0.10612244897959183"/>
    <n v="6.9797388153246579E-4"/>
    <n v="0.203125"/>
  </r>
  <r>
    <x v="26"/>
    <x v="3"/>
    <n v="189"/>
    <n v="258"/>
    <n v="9109018"/>
    <n v="2295430"/>
    <n v="1210950"/>
    <n v="8120.86"/>
    <n v="13742.610000000002"/>
    <n v="16368.643765609993"/>
    <n v="2626.0337656099905"/>
    <n v="645354"/>
    <n v="214"/>
    <n v="35"/>
    <n v="856"/>
    <n v="1"/>
    <n v="3.9683275029079521"/>
    <n v="1.5086818359564118"/>
    <n v="16.054450934579442"/>
    <n v="2.1294684777656919E-2"/>
    <n v="467.6755361602855"/>
    <n v="0.2207943925233645"/>
    <n v="4.0887850467289717E-2"/>
    <n v="7.0688302572360548E-4"/>
    <n v="0.13565891472868216"/>
  </r>
  <r>
    <x v="27"/>
    <x v="0"/>
    <n v="33"/>
    <n v="37"/>
    <n v="44688"/>
    <n v="13488"/>
    <n v="13488"/>
    <n v="139.69"/>
    <n v="139.69"/>
    <n v="170.72742759542552"/>
    <n v="31.037427595425516"/>
    <n v="45"/>
    <n v="4"/>
    <n v="0"/>
    <n v="45"/>
    <n v="1"/>
    <n v="3.3131672597864767"/>
    <n v="3.125895094880057"/>
    <n v="3.104222222222222"/>
    <n v="3.104222222222222"/>
    <s v=""/>
    <n v="0.73333333333333328"/>
    <n v="0"/>
    <n v="3.3362989323843417E-3"/>
    <n v="0"/>
  </r>
  <r>
    <x v="27"/>
    <x v="1"/>
    <n v="13"/>
    <n v="23"/>
    <n v="7965408"/>
    <n v="1664984"/>
    <n v="143883"/>
    <n v="873.31"/>
    <n v="5342.8400000000011"/>
    <n v="6867.4000000000015"/>
    <n v="1524.56"/>
    <n v="161447"/>
    <n v="75"/>
    <n v="4"/>
    <n v="134"/>
    <n v="1"/>
    <n v="4.7840748019200188"/>
    <n v="0.67075534611660836"/>
    <n v="39.871940298507468"/>
    <n v="3.3093461011972976E-2"/>
    <n v="1716.8500000000004"/>
    <n v="9.7014925373134331E-2"/>
    <n v="2.9850746268656716E-2"/>
    <n v="9.3131224675604485E-4"/>
    <n v="0.17391304347826086"/>
  </r>
  <r>
    <x v="27"/>
    <x v="2"/>
    <n v="81"/>
    <n v="123"/>
    <n v="3266986"/>
    <n v="1272485"/>
    <n v="574196"/>
    <n v="3477.6200000000003"/>
    <n v="5242.8999999999987"/>
    <n v="6704.1999999999989"/>
    <n v="1461.3"/>
    <n v="137428"/>
    <n v="146"/>
    <n v="33"/>
    <n v="305"/>
    <n v="1"/>
    <n v="2.5674062955555468"/>
    <n v="1.604812509144514"/>
    <n v="17.189836065573765"/>
    <n v="3.8150158628518199E-2"/>
    <n v="203.15757575757573"/>
    <n v="0.26557377049180325"/>
    <n v="0.10819672131147541"/>
    <n v="5.3117750733199117E-4"/>
    <n v="0.26829268292682928"/>
  </r>
  <r>
    <x v="27"/>
    <x v="3"/>
    <n v="127"/>
    <n v="183"/>
    <n v="11277082"/>
    <n v="2950957"/>
    <n v="731567"/>
    <n v="4490.6200000000008"/>
    <n v="10725.429999999997"/>
    <n v="13742.327427595421"/>
    <n v="3016.8974275954251"/>
    <n v="298920"/>
    <n v="225"/>
    <n v="37"/>
    <n v="484"/>
    <n v="1"/>
    <n v="3.8214999405277679"/>
    <n v="0.95108202636107431"/>
    <n v="22.15997933884297"/>
    <n v="3.5880603505954761E-2"/>
    <n v="371.41425479987623"/>
    <n v="0.26239669421487605"/>
    <n v="7.6446280991735532E-2"/>
    <n v="6.6159353825418583E-4"/>
    <n v="0.202185792349726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7E2197-D7F7-493F-A5C5-E5A0BEBF8108}"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CO5:CQ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dataField="1" showAll="0"/>
    <pivotField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Cost Per Impression" fld="17" subtotal="average" baseField="0" baseItem="0" numFmtId="174"/>
  </dataFields>
  <formats count="1">
    <format dxfId="33">
      <pivotArea outline="0" collapsedLevelsAreSubtotals="1" fieldPosition="0"/>
    </format>
  </formats>
  <chartFormats count="4">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2"/>
          </reference>
        </references>
      </pivotArea>
    </chartFormat>
    <chartFormat chart="8"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42B1B-414E-48BF-9318-FBE6B30C553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FU5:FW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Lead Conversion Rate" fld="24" baseField="0" baseItem="0" numFmtId="10"/>
  </dataFields>
  <formats count="1">
    <format dxfId="34">
      <pivotArea outline="0" collapsedLevelsAreSubtotals="1" fieldPosition="0"/>
    </format>
  </formats>
  <chartFormats count="11">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 chart="30" format="6" series="1">
      <pivotArea type="data" outline="0" fieldPosition="0">
        <references count="2">
          <reference field="4294967294" count="1" selected="0">
            <x v="0"/>
          </reference>
          <reference field="1" count="1" selected="0">
            <x v="0"/>
          </reference>
        </references>
      </pivotArea>
    </chartFormat>
    <chartFormat chart="30" format="7" series="1">
      <pivotArea type="data" outline="0" fieldPosition="0">
        <references count="2">
          <reference field="4294967294" count="1" selected="0">
            <x v="0"/>
          </reference>
          <reference field="1" count="1" selected="0">
            <x v="1"/>
          </reference>
        </references>
      </pivotArea>
    </chartFormat>
    <chartFormat chart="30" format="8" series="1">
      <pivotArea type="data" outline="0" fieldPosition="0">
        <references count="2">
          <reference field="4294967294" count="1" selected="0">
            <x v="0"/>
          </reference>
          <reference field="1" count="1" selected="0">
            <x v="2"/>
          </reference>
        </references>
      </pivotArea>
    </chartFormat>
    <chartFormat chart="30" format="9" series="1">
      <pivotArea type="data" outline="0" fieldPosition="0">
        <references count="2">
          <reference field="4294967294" count="1" selected="0">
            <x v="0"/>
          </reference>
          <reference field="1" count="1" selected="0">
            <x v="3"/>
          </reference>
        </references>
      </pivotArea>
    </chartFormat>
    <chartFormat chart="3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C4B036-3335-4DE2-97D0-E52BF9371081}"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HH5:HJ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dataField="1"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Stock" fld="12" subtotal="average" baseField="0" baseItem="0" numFmtId="170"/>
  </dataFields>
  <formats count="1">
    <format dxfId="35">
      <pivotArea type="all" dataOnly="0" outline="0" fieldPosition="0"/>
    </format>
  </formats>
  <chartFormats count="6">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894F6-B5D3-4298-835D-9CB224E3DE4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DN5:DP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dataField="1"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Cost Per Sale" fld="20" baseField="0" baseItem="0" numFmtId="172"/>
  </dataFields>
  <formats count="1">
    <format dxfId="36">
      <pivotArea outline="0" collapsedLevelsAreSubtotals="1" fieldPosition="0"/>
    </format>
  </formats>
  <chartFormats count="5">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2">
          <reference field="4294967294" count="1" selected="0">
            <x v="0"/>
          </reference>
          <reference field="1" count="1" selected="0">
            <x v="3"/>
          </reference>
        </references>
      </pivotArea>
    </chartFormat>
    <chartFormat chart="1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E72511-8D5A-4771-AEBC-B479A10DCEAB}"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I5:BK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dataField="1"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Lead" fld="3" subtotal="average" baseField="0" baseItem="0" numFmtId="170"/>
  </dataFields>
  <formats count="1">
    <format dxfId="37">
      <pivotArea type="all" dataOnly="0" outline="0" fieldPosition="0"/>
    </format>
  </formats>
  <chartFormats count="4">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82354-E48D-4C9E-AB25-0D344AC31D1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CG5:CI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dataField="1" showAll="0"/>
    <pivotField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Cost Per Impression" fld="17" baseField="0" baseItem="0" numFmtId="174"/>
  </dataFields>
  <formats count="1">
    <format dxfId="38">
      <pivotArea outline="0" collapsedLevelsAreSubtotals="1" fieldPosition="0"/>
    </format>
  </formats>
  <chartFormats count="5">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2"/>
          </reference>
        </references>
      </pivotArea>
    </chartFormat>
    <chartFormat chart="8" format="9" series="1">
      <pivotArea type="data" outline="0" fieldPosition="0">
        <references count="2">
          <reference field="4294967294" count="1" selected="0">
            <x v="0"/>
          </reference>
          <reference field="1" count="1" selected="0">
            <x v="3"/>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514B0B-5DAD-4DBE-968B-BAFDF9890727}"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F5:DH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dataField="1"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Cost Per Message" fld="18" subtotal="average" baseField="0" baseItem="0" numFmtId="172"/>
  </dataFields>
  <formats count="1">
    <format dxfId="39">
      <pivotArea outline="0" collapsedLevelsAreSubtotals="1" fieldPosition="0"/>
    </format>
  </formats>
  <chartFormats count="4">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220526-F19C-4CD8-893E-C19F52B3E52A}"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DU5:DW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dataField="1"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Cost Per Sale" fld="20" subtotal="average" baseField="0" baseItem="0" numFmtId="172"/>
  </dataFields>
  <formats count="1">
    <format dxfId="40">
      <pivotArea outline="0" collapsedLevelsAreSubtotals="1" fieldPosition="0"/>
    </format>
  </formats>
  <chartFormats count="4">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566B94-3F44-4578-9C9E-0960884705B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L5:AN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dataField="1"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Sales" fld="13" baseField="0" baseItem="0" numFmtId="170"/>
  </dataFields>
  <formats count="1">
    <format dxfId="41">
      <pivotArea type="all" dataOnly="0" outline="0" fieldPosition="0"/>
    </format>
  </formats>
  <chartFormats count="21">
    <chartFormat chart="13" format="6" series="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2"/>
          </reference>
        </references>
      </pivotArea>
    </chartFormat>
    <chartFormat chart="13" format="9" series="1">
      <pivotArea type="data" outline="0" fieldPosition="0">
        <references count="2">
          <reference field="4294967294" count="1" selected="0">
            <x v="0"/>
          </reference>
          <reference field="1" count="1" selected="0">
            <x v="3"/>
          </reference>
        </references>
      </pivotArea>
    </chartFormat>
    <chartFormat chart="15" format="14" series="1">
      <pivotArea type="data" outline="0" fieldPosition="0">
        <references count="2">
          <reference field="4294967294" count="1" selected="0">
            <x v="0"/>
          </reference>
          <reference field="1" count="1" selected="0">
            <x v="0"/>
          </reference>
        </references>
      </pivotArea>
    </chartFormat>
    <chartFormat chart="15" format="15" series="1">
      <pivotArea type="data" outline="0" fieldPosition="0">
        <references count="2">
          <reference field="4294967294" count="1" selected="0">
            <x v="0"/>
          </reference>
          <reference field="1" count="1" selected="0">
            <x v="1"/>
          </reference>
        </references>
      </pivotArea>
    </chartFormat>
    <chartFormat chart="15" format="16" series="1">
      <pivotArea type="data" outline="0" fieldPosition="0">
        <references count="2">
          <reference field="4294967294" count="1" selected="0">
            <x v="0"/>
          </reference>
          <reference field="1" count="1" selected="0">
            <x v="2"/>
          </reference>
        </references>
      </pivotArea>
    </chartFormat>
    <chartFormat chart="15" format="17" series="1">
      <pivotArea type="data" outline="0" fieldPosition="0">
        <references count="2">
          <reference field="4294967294" count="1" selected="0">
            <x v="0"/>
          </reference>
          <reference field="1" count="1" selected="0">
            <x v="3"/>
          </reference>
        </references>
      </pivotArea>
    </chartFormat>
    <chartFormat chart="20" format="0" series="1">
      <pivotArea type="data" outline="0" fieldPosition="0">
        <references count="2">
          <reference field="4294967294" count="1" selected="0">
            <x v="0"/>
          </reference>
          <reference field="1" count="1" selected="0">
            <x v="0"/>
          </reference>
        </references>
      </pivotArea>
    </chartFormat>
    <chartFormat chart="20" format="1" series="1">
      <pivotArea type="data" outline="0" fieldPosition="0">
        <references count="2">
          <reference field="4294967294" count="1" selected="0">
            <x v="0"/>
          </reference>
          <reference field="1" count="1" selected="0">
            <x v="1"/>
          </reference>
        </references>
      </pivotArea>
    </chartFormat>
    <chartFormat chart="20" format="2" series="1">
      <pivotArea type="data" outline="0" fieldPosition="0">
        <references count="2">
          <reference field="4294967294" count="1" selected="0">
            <x v="0"/>
          </reference>
          <reference field="1" count="1" selected="0">
            <x v="2"/>
          </reference>
        </references>
      </pivotArea>
    </chartFormat>
    <chartFormat chart="20" format="3" series="1">
      <pivotArea type="data" outline="0" fieldPosition="0">
        <references count="2">
          <reference field="4294967294" count="1" selected="0">
            <x v="0"/>
          </reference>
          <reference field="1" count="1" selected="0">
            <x v="3"/>
          </reference>
        </references>
      </pivotArea>
    </chartFormat>
    <chartFormat chart="23" format="0" series="1">
      <pivotArea type="data" outline="0" fieldPosition="0">
        <references count="2">
          <reference field="4294967294" count="1" selected="0">
            <x v="0"/>
          </reference>
          <reference field="1" count="1" selected="0">
            <x v="0"/>
          </reference>
        </references>
      </pivotArea>
    </chartFormat>
    <chartFormat chart="23" format="1" series="1">
      <pivotArea type="data" outline="0" fieldPosition="0">
        <references count="2">
          <reference field="4294967294" count="1" selected="0">
            <x v="0"/>
          </reference>
          <reference field="1" count="1" selected="0">
            <x v="1"/>
          </reference>
        </references>
      </pivotArea>
    </chartFormat>
    <chartFormat chart="23" format="2" series="1">
      <pivotArea type="data" outline="0" fieldPosition="0">
        <references count="2">
          <reference field="4294967294" count="1" selected="0">
            <x v="0"/>
          </reference>
          <reference field="1" count="1" selected="0">
            <x v="2"/>
          </reference>
        </references>
      </pivotArea>
    </chartFormat>
    <chartFormat chart="23" format="3" series="1">
      <pivotArea type="data" outline="0" fieldPosition="0">
        <references count="2">
          <reference field="4294967294" count="1" selected="0">
            <x v="0"/>
          </reference>
          <reference field="1" count="1" selected="0">
            <x v="3"/>
          </reference>
        </references>
      </pivotArea>
    </chartFormat>
    <chartFormat chart="25" format="0" series="1">
      <pivotArea type="data" outline="0" fieldPosition="0">
        <references count="2">
          <reference field="4294967294" count="1" selected="0">
            <x v="0"/>
          </reference>
          <reference field="1" count="1" selected="0">
            <x v="0"/>
          </reference>
        </references>
      </pivotArea>
    </chartFormat>
    <chartFormat chart="25" format="1" series="1">
      <pivotArea type="data" outline="0" fieldPosition="0">
        <references count="2">
          <reference field="4294967294" count="1" selected="0">
            <x v="0"/>
          </reference>
          <reference field="1" count="1" selected="0">
            <x v="1"/>
          </reference>
        </references>
      </pivotArea>
    </chartFormat>
    <chartFormat chart="25" format="2" series="1">
      <pivotArea type="data" outline="0" fieldPosition="0">
        <references count="2">
          <reference field="4294967294" count="1" selected="0">
            <x v="0"/>
          </reference>
          <reference field="1" count="1" selected="0">
            <x v="2"/>
          </reference>
        </references>
      </pivotArea>
    </chartFormat>
    <chartFormat chart="25" format="3" series="1">
      <pivotArea type="data" outline="0" fieldPosition="0">
        <references count="2">
          <reference field="4294967294" count="1" selected="0">
            <x v="0"/>
          </reference>
          <reference field="1" count="1" selected="0">
            <x v="3"/>
          </reference>
        </references>
      </pivotArea>
    </chartFormat>
    <chartFormat chart="1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41D49C-DA95-415F-A313-43CC214241F1}"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FN5:FP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dataField="1"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Reach-to-Message Conversion Rate (%)" fld="23" subtotal="average" baseField="0" baseItem="0" numFmtId="10"/>
  </dataFields>
  <formats count="1">
    <format dxfId="42">
      <pivotArea outline="0" collapsedLevelsAreSubtotals="1" fieldPosition="0"/>
    </format>
  </formats>
  <chartFormats count="4">
    <chartFormat chart="26" format="9" series="1">
      <pivotArea type="data" outline="0" fieldPosition="0">
        <references count="2">
          <reference field="4294967294" count="1" selected="0">
            <x v="0"/>
          </reference>
          <reference field="1" count="1" selected="0">
            <x v="0"/>
          </reference>
        </references>
      </pivotArea>
    </chartFormat>
    <chartFormat chart="26" format="10" series="1">
      <pivotArea type="data" outline="0" fieldPosition="0">
        <references count="2">
          <reference field="4294967294" count="1" selected="0">
            <x v="0"/>
          </reference>
          <reference field="1" count="1" selected="0">
            <x v="1"/>
          </reference>
        </references>
      </pivotArea>
    </chartFormat>
    <chartFormat chart="26" format="11" series="1">
      <pivotArea type="data" outline="0" fieldPosition="0">
        <references count="2">
          <reference field="4294967294" count="1" selected="0">
            <x v="0"/>
          </reference>
          <reference field="1" count="1" selected="0">
            <x v="2"/>
          </reference>
        </references>
      </pivotArea>
    </chartFormat>
    <chartFormat chart="26" format="12"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A5E62F-6973-4D6C-94BA-0BDBA45966E0}"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GZ5:HB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dataField="1"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Stock" fld="12" baseField="0" baseItem="0"/>
  </dataFields>
  <formats count="1">
    <format dxfId="43">
      <pivotArea type="all" dataOnly="0" outline="0" fieldPosition="0"/>
    </format>
  </formats>
  <chartFormats count="15">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 chart="46" format="0" series="1">
      <pivotArea type="data" outline="0" fieldPosition="0">
        <references count="2">
          <reference field="4294967294" count="1" selected="0">
            <x v="0"/>
          </reference>
          <reference field="1" count="1" selected="0">
            <x v="0"/>
          </reference>
        </references>
      </pivotArea>
    </chartFormat>
    <chartFormat chart="46" format="1" series="1">
      <pivotArea type="data" outline="0" fieldPosition="0">
        <references count="2">
          <reference field="4294967294" count="1" selected="0">
            <x v="0"/>
          </reference>
          <reference field="1" count="1" selected="0">
            <x v="1"/>
          </reference>
        </references>
      </pivotArea>
    </chartFormat>
    <chartFormat chart="46" format="2" series="1">
      <pivotArea type="data" outline="0" fieldPosition="0">
        <references count="2">
          <reference field="4294967294" count="1" selected="0">
            <x v="0"/>
          </reference>
          <reference field="1" count="1" selected="0">
            <x v="2"/>
          </reference>
        </references>
      </pivotArea>
    </chartFormat>
    <chartFormat chart="46" format="3" series="1">
      <pivotArea type="data" outline="0" fieldPosition="0">
        <references count="2">
          <reference field="4294967294" count="1" selected="0">
            <x v="0"/>
          </reference>
          <reference field="1" count="1" selected="0">
            <x v="3"/>
          </reference>
        </references>
      </pivotArea>
    </chartFormat>
    <chartFormat chart="48" format="8" series="1">
      <pivotArea type="data" outline="0" fieldPosition="0">
        <references count="2">
          <reference field="4294967294" count="1" selected="0">
            <x v="0"/>
          </reference>
          <reference field="1" count="1" selected="0">
            <x v="0"/>
          </reference>
        </references>
      </pivotArea>
    </chartFormat>
    <chartFormat chart="48" format="9" series="1">
      <pivotArea type="data" outline="0" fieldPosition="0">
        <references count="2">
          <reference field="4294967294" count="1" selected="0">
            <x v="0"/>
          </reference>
          <reference field="1" count="1" selected="0">
            <x v="1"/>
          </reference>
        </references>
      </pivotArea>
    </chartFormat>
    <chartFormat chart="48" format="10" series="1">
      <pivotArea type="data" outline="0" fieldPosition="0">
        <references count="2">
          <reference field="4294967294" count="1" selected="0">
            <x v="0"/>
          </reference>
          <reference field="1" count="1" selected="0">
            <x v="2"/>
          </reference>
        </references>
      </pivotArea>
    </chartFormat>
    <chartFormat chart="48" format="11" series="1">
      <pivotArea type="data" outline="0" fieldPosition="0">
        <references count="2">
          <reference field="4294967294" count="1" selected="0">
            <x v="0"/>
          </reference>
          <reference field="1" count="1" selected="0">
            <x v="3"/>
          </reference>
        </references>
      </pivotArea>
    </chartFormat>
    <chartFormat chart="4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022C24-8FA4-48B8-8624-F9D5EEADE679}"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EK5:EM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dataField="1"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Activity to Lead Progression Rate" fld="21" subtotal="average" baseField="0" baseItem="0" numFmtId="9"/>
  </dataFields>
  <formats count="1">
    <format dxfId="44">
      <pivotArea outline="0" collapsedLevelsAreSubtotals="1" fieldPosition="0"/>
    </format>
  </formats>
  <chartFormats count="7">
    <chartFormat chart="17" format="9" series="1">
      <pivotArea type="data" outline="0" fieldPosition="0">
        <references count="1">
          <reference field="1" count="1" selected="0">
            <x v="2"/>
          </reference>
        </references>
      </pivotArea>
    </chartFormat>
    <chartFormat chart="17" format="10" series="1">
      <pivotArea type="data" outline="0" fieldPosition="0">
        <references count="1">
          <reference field="1" count="1" selected="0">
            <x v="1"/>
          </reference>
        </references>
      </pivotArea>
    </chartFormat>
    <chartFormat chart="17" format="11" series="1">
      <pivotArea type="data" outline="0" fieldPosition="0">
        <references count="1">
          <reference field="1" count="1" selected="0">
            <x v="0"/>
          </reference>
        </references>
      </pivotArea>
    </chartFormat>
    <chartFormat chart="17" format="12" series="1">
      <pivotArea type="data" outline="0" fieldPosition="0">
        <references count="2">
          <reference field="4294967294" count="1" selected="0">
            <x v="0"/>
          </reference>
          <reference field="1" count="1" selected="0">
            <x v="0"/>
          </reference>
        </references>
      </pivotArea>
    </chartFormat>
    <chartFormat chart="17" format="13" series="1">
      <pivotArea type="data" outline="0" fieldPosition="0">
        <references count="2">
          <reference field="4294967294" count="1" selected="0">
            <x v="0"/>
          </reference>
          <reference field="1" count="1" selected="0">
            <x v="1"/>
          </reference>
        </references>
      </pivotArea>
    </chartFormat>
    <chartFormat chart="17" format="14" series="1">
      <pivotArea type="data" outline="0" fieldPosition="0">
        <references count="2">
          <reference field="4294967294" count="1" selected="0">
            <x v="0"/>
          </reference>
          <reference field="1" count="1" selected="0">
            <x v="2"/>
          </reference>
        </references>
      </pivotArea>
    </chartFormat>
    <chartFormat chart="17"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724541-445C-48AD-BF36-A92FC6F208C3}"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GQ5:GS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dataField="1"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Total Marketing Cost" fld="9" subtotal="average" baseField="0" baseItem="0" numFmtId="174"/>
  </dataFields>
  <formats count="1">
    <format dxfId="45">
      <pivotArea outline="0" collapsedLevelsAreSubtotals="1" fieldPosition="0"/>
    </format>
  </formats>
  <chartFormats count="6">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00AE95-4FA7-4B6E-9E8A-0CBFCE4C763E}"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EY5:FA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dataField="1"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Activity-to-Sale Conversion Rate" fld="22" subtotal="average" baseField="0" baseItem="0"/>
  </dataFields>
  <formats count="1">
    <format dxfId="46">
      <pivotArea outline="0" collapsedLevelsAreSubtotals="1" fieldPosition="0"/>
    </format>
  </formats>
  <chartFormats count="7">
    <chartFormat chart="19" format="9" series="1">
      <pivotArea type="data" outline="0" fieldPosition="0">
        <references count="1">
          <reference field="1" count="1" selected="0">
            <x v="2"/>
          </reference>
        </references>
      </pivotArea>
    </chartFormat>
    <chartFormat chart="19" format="10" series="1">
      <pivotArea type="data" outline="0" fieldPosition="0">
        <references count="1">
          <reference field="1" count="1" selected="0">
            <x v="1"/>
          </reference>
        </references>
      </pivotArea>
    </chartFormat>
    <chartFormat chart="19" format="11" series="1">
      <pivotArea type="data" outline="0" fieldPosition="0">
        <references count="1">
          <reference field="1" count="1" selected="0">
            <x v="0"/>
          </reference>
        </references>
      </pivotArea>
    </chartFormat>
    <chartFormat chart="19" format="12" series="1">
      <pivotArea type="data" outline="0" fieldPosition="0">
        <references count="2">
          <reference field="4294967294" count="1" selected="0">
            <x v="0"/>
          </reference>
          <reference field="1" count="1" selected="0">
            <x v="0"/>
          </reference>
        </references>
      </pivotArea>
    </chartFormat>
    <chartFormat chart="19" format="13" series="1">
      <pivotArea type="data" outline="0" fieldPosition="0">
        <references count="2">
          <reference field="4294967294" count="1" selected="0">
            <x v="0"/>
          </reference>
          <reference field="1" count="1" selected="0">
            <x v="1"/>
          </reference>
        </references>
      </pivotArea>
    </chartFormat>
    <chartFormat chart="19" format="14" series="1">
      <pivotArea type="data" outline="0" fieldPosition="0">
        <references count="2">
          <reference field="4294967294" count="1" selected="0">
            <x v="0"/>
          </reference>
          <reference field="1" count="1" selected="0">
            <x v="2"/>
          </reference>
        </references>
      </pivotArea>
    </chartFormat>
    <chartFormat chart="19"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0306FD-9664-476A-BBB6-C08F835838F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ER5:ET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dataField="1"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Activity-to-Sale Conversion Rate" fld="22" baseField="0" baseItem="0"/>
  </dataFields>
  <formats count="1">
    <format dxfId="47">
      <pivotArea outline="0" collapsedLevelsAreSubtotals="1" fieldPosition="0"/>
    </format>
  </formats>
  <chartFormats count="8">
    <chartFormat chart="19" format="9" series="1">
      <pivotArea type="data" outline="0" fieldPosition="0">
        <references count="1">
          <reference field="1" count="1" selected="0">
            <x v="2"/>
          </reference>
        </references>
      </pivotArea>
    </chartFormat>
    <chartFormat chart="19" format="10" series="1">
      <pivotArea type="data" outline="0" fieldPosition="0">
        <references count="1">
          <reference field="1" count="1" selected="0">
            <x v="1"/>
          </reference>
        </references>
      </pivotArea>
    </chartFormat>
    <chartFormat chart="19" format="11" series="1">
      <pivotArea type="data" outline="0" fieldPosition="0">
        <references count="1">
          <reference field="1" count="1" selected="0">
            <x v="0"/>
          </reference>
        </references>
      </pivotArea>
    </chartFormat>
    <chartFormat chart="19" format="12" series="1">
      <pivotArea type="data" outline="0" fieldPosition="0">
        <references count="2">
          <reference field="4294967294" count="1" selected="0">
            <x v="0"/>
          </reference>
          <reference field="1" count="1" selected="0">
            <x v="0"/>
          </reference>
        </references>
      </pivotArea>
    </chartFormat>
    <chartFormat chart="19" format="13" series="1">
      <pivotArea type="data" outline="0" fieldPosition="0">
        <references count="2">
          <reference field="4294967294" count="1" selected="0">
            <x v="0"/>
          </reference>
          <reference field="1" count="1" selected="0">
            <x v="1"/>
          </reference>
        </references>
      </pivotArea>
    </chartFormat>
    <chartFormat chart="19" format="14" series="1">
      <pivotArea type="data" outline="0" fieldPosition="0">
        <references count="2">
          <reference field="4294967294" count="1" selected="0">
            <x v="0"/>
          </reference>
          <reference field="1" count="1" selected="0">
            <x v="2"/>
          </reference>
        </references>
      </pivotArea>
    </chartFormat>
    <chartFormat chart="19" format="15" series="1">
      <pivotArea type="data" outline="0" fieldPosition="0">
        <references count="2">
          <reference field="4294967294" count="1" selected="0">
            <x v="0"/>
          </reference>
          <reference field="1" count="1" selected="0">
            <x v="3"/>
          </reference>
        </references>
      </pivotArea>
    </chartFormat>
    <chartFormat chart="1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C1C996-100A-45F1-B7FC-8883EBF3572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S5:AU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dataField="1"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Sales" fld="13" subtotal="average" baseField="23" baseItem="2" numFmtId="170"/>
  </dataFields>
  <formats count="1">
    <format dxfId="48">
      <pivotArea type="all" dataOnly="0" outline="0" fieldPosition="0"/>
    </format>
  </formats>
  <chartFormats count="4">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5" format="2" series="1">
      <pivotArea type="data" outline="0" fieldPosition="0">
        <references count="2">
          <reference field="4294967294" count="1" selected="0">
            <x v="0"/>
          </reference>
          <reference field="1" count="1" selected="0">
            <x v="2"/>
          </reference>
        </references>
      </pivotArea>
    </chartFormat>
    <chartFormat chart="15"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013AD8-4DA1-4D04-AFF4-5E733186596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EC5:EE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dataField="1"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Activity to Lead Progression Rate" fld="21" baseField="0" baseItem="0" numFmtId="9"/>
  </dataFields>
  <formats count="1">
    <format dxfId="49">
      <pivotArea outline="0" collapsedLevelsAreSubtotals="1" fieldPosition="0"/>
    </format>
  </formats>
  <chartFormats count="8">
    <chartFormat chart="17" format="9" series="1">
      <pivotArea type="data" outline="0" fieldPosition="0">
        <references count="1">
          <reference field="1" count="1" selected="0">
            <x v="2"/>
          </reference>
        </references>
      </pivotArea>
    </chartFormat>
    <chartFormat chart="17" format="10" series="1">
      <pivotArea type="data" outline="0" fieldPosition="0">
        <references count="1">
          <reference field="1" count="1" selected="0">
            <x v="1"/>
          </reference>
        </references>
      </pivotArea>
    </chartFormat>
    <chartFormat chart="17" format="11" series="1">
      <pivotArea type="data" outline="0" fieldPosition="0">
        <references count="1">
          <reference field="1" count="1" selected="0">
            <x v="0"/>
          </reference>
        </references>
      </pivotArea>
    </chartFormat>
    <chartFormat chart="17" format="12" series="1">
      <pivotArea type="data" outline="0" fieldPosition="0">
        <references count="2">
          <reference field="4294967294" count="1" selected="0">
            <x v="0"/>
          </reference>
          <reference field="1" count="1" selected="0">
            <x v="0"/>
          </reference>
        </references>
      </pivotArea>
    </chartFormat>
    <chartFormat chart="17" format="13" series="1">
      <pivotArea type="data" outline="0" fieldPosition="0">
        <references count="2">
          <reference field="4294967294" count="1" selected="0">
            <x v="0"/>
          </reference>
          <reference field="1" count="1" selected="0">
            <x v="1"/>
          </reference>
        </references>
      </pivotArea>
    </chartFormat>
    <chartFormat chart="17" format="14" series="1">
      <pivotArea type="data" outline="0" fieldPosition="0">
        <references count="2">
          <reference field="4294967294" count="1" selected="0">
            <x v="0"/>
          </reference>
          <reference field="1" count="1" selected="0">
            <x v="2"/>
          </reference>
        </references>
      </pivotArea>
    </chartFormat>
    <chartFormat chart="17" format="15" series="1">
      <pivotArea type="data" outline="0" fieldPosition="0">
        <references count="2">
          <reference field="4294967294" count="1" selected="0">
            <x v="0"/>
          </reference>
          <reference field="1" count="1" selected="0">
            <x v="3"/>
          </reference>
        </references>
      </pivotArea>
    </chartFormat>
    <chartFormat chart="1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60D24DE-4328-47B5-9C18-3A342E03AF07}"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location ref="HQ5:HS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dataField="1"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Cost Per Result" fld="19" baseField="0" baseItem="0" numFmtId="174"/>
  </dataFields>
  <formats count="12">
    <format dxfId="61">
      <pivotArea type="all" dataOnly="0" outline="0" fieldPosition="0"/>
    </format>
    <format dxfId="60">
      <pivotArea collapsedLevelsAreSubtotals="1" fieldPosition="0">
        <references count="2">
          <reference field="25" count="12">
            <x v="1"/>
            <x v="2"/>
            <x v="3"/>
            <x v="4"/>
            <x v="5"/>
            <x v="6"/>
            <x v="7"/>
            <x v="8"/>
            <x v="9"/>
            <x v="10"/>
            <x v="11"/>
            <x v="12"/>
          </reference>
          <reference field="27" count="1" selected="0">
            <x v="2"/>
          </reference>
        </references>
      </pivotArea>
    </format>
    <format dxfId="59">
      <pivotArea grandRow="1" outline="0" collapsedLevelsAreSubtotals="1" fieldPosition="0"/>
    </format>
    <format dxfId="58">
      <pivotArea outline="0" collapsedLevelsAreSubtotals="1" fieldPosition="0"/>
    </format>
    <format dxfId="57">
      <pivotArea field="27" type="button" dataOnly="0" labelOnly="1" outline="0" axis="axisRow" fieldPosition="0"/>
    </format>
    <format dxfId="56">
      <pivotArea dataOnly="0" labelOnly="1" fieldPosition="0">
        <references count="1">
          <reference field="27" count="3">
            <x v="1"/>
            <x v="2"/>
            <x v="3"/>
          </reference>
        </references>
      </pivotArea>
    </format>
    <format dxfId="55">
      <pivotArea dataOnly="0" labelOnly="1" grandRow="1" outline="0" fieldPosition="0"/>
    </format>
    <format dxfId="54">
      <pivotArea dataOnly="0" labelOnly="1" fieldPosition="0">
        <references count="2">
          <reference field="25" count="12">
            <x v="1"/>
            <x v="2"/>
            <x v="3"/>
            <x v="4"/>
            <x v="5"/>
            <x v="6"/>
            <x v="7"/>
            <x v="8"/>
            <x v="9"/>
            <x v="10"/>
            <x v="11"/>
            <x v="12"/>
          </reference>
          <reference field="27" count="1" selected="0">
            <x v="1"/>
          </reference>
        </references>
      </pivotArea>
    </format>
    <format dxfId="53">
      <pivotArea dataOnly="0" labelOnly="1" fieldPosition="0">
        <references count="2">
          <reference field="25" count="12">
            <x v="1"/>
            <x v="2"/>
            <x v="3"/>
            <x v="4"/>
            <x v="5"/>
            <x v="6"/>
            <x v="7"/>
            <x v="8"/>
            <x v="9"/>
            <x v="10"/>
            <x v="11"/>
            <x v="12"/>
          </reference>
          <reference field="27" count="1" selected="0">
            <x v="2"/>
          </reference>
        </references>
      </pivotArea>
    </format>
    <format dxfId="52">
      <pivotArea dataOnly="0" labelOnly="1" fieldPosition="0">
        <references count="2">
          <reference field="25" count="1">
            <x v="1"/>
          </reference>
          <reference field="27" count="1" selected="0">
            <x v="3"/>
          </reference>
        </references>
      </pivotArea>
    </format>
    <format dxfId="51">
      <pivotArea dataOnly="0" labelOnly="1" fieldPosition="0">
        <references count="1">
          <reference field="1" count="0"/>
        </references>
      </pivotArea>
    </format>
    <format dxfId="50">
      <pivotArea dataOnly="0" labelOnly="1" grandCol="1" outline="0" fieldPosition="0"/>
    </format>
  </formats>
  <chartFormats count="15">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 chart="44" format="0" series="1">
      <pivotArea type="data" outline="0" fieldPosition="0">
        <references count="2">
          <reference field="4294967294" count="1" selected="0">
            <x v="0"/>
          </reference>
          <reference field="1" count="1" selected="0">
            <x v="2"/>
          </reference>
        </references>
      </pivotArea>
    </chartFormat>
    <chartFormat chart="46" format="2" series="1">
      <pivotArea type="data" outline="0" fieldPosition="0">
        <references count="2">
          <reference field="4294967294" count="1" selected="0">
            <x v="0"/>
          </reference>
          <reference field="1" count="1" selected="0">
            <x v="2"/>
          </reference>
        </references>
      </pivotArea>
    </chartFormat>
    <chartFormat chart="46" format="3" series="1">
      <pivotArea type="data" outline="0" fieldPosition="0">
        <references count="2">
          <reference field="4294967294" count="1" selected="0">
            <x v="0"/>
          </reference>
          <reference field="1" count="1" selected="0">
            <x v="0"/>
          </reference>
        </references>
      </pivotArea>
    </chartFormat>
    <chartFormat chart="44" format="1" series="1">
      <pivotArea type="data" outline="0" fieldPosition="0">
        <references count="2">
          <reference field="4294967294" count="1" selected="0">
            <x v="0"/>
          </reference>
          <reference field="1" count="1" selected="0">
            <x v="0"/>
          </reference>
        </references>
      </pivotArea>
    </chartFormat>
    <chartFormat chart="46" format="4" series="1">
      <pivotArea type="data" outline="0" fieldPosition="0">
        <references count="2">
          <reference field="4294967294" count="1" selected="0">
            <x v="0"/>
          </reference>
          <reference field="1" count="1" selected="0">
            <x v="3"/>
          </reference>
        </references>
      </pivotArea>
    </chartFormat>
    <chartFormat chart="44" format="2" series="1">
      <pivotArea type="data" outline="0" fieldPosition="0">
        <references count="2">
          <reference field="4294967294" count="1" selected="0">
            <x v="0"/>
          </reference>
          <reference field="1" count="1" selected="0">
            <x v="3"/>
          </reference>
        </references>
      </pivotArea>
    </chartFormat>
    <chartFormat chart="46" format="5" series="1">
      <pivotArea type="data" outline="0" fieldPosition="0">
        <references count="2">
          <reference field="4294967294" count="1" selected="0">
            <x v="0"/>
          </reference>
          <reference field="1" count="1" selected="0">
            <x v="1"/>
          </reference>
        </references>
      </pivotArea>
    </chartFormat>
    <chartFormat chart="44" format="3" series="1">
      <pivotArea type="data" outline="0" fieldPosition="0">
        <references count="2">
          <reference field="4294967294" count="1" selected="0">
            <x v="0"/>
          </reference>
          <reference field="1" count="1" selected="0">
            <x v="1"/>
          </reference>
        </references>
      </pivotArea>
    </chartFormat>
    <chartFormat chart="4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1CE52B-8088-4458-AD34-47CCD1EE9C7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FF5:FH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dataField="1"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Reach-to-Message Conversion Rate (%)" fld="23" baseField="0" baseItem="0" numFmtId="10"/>
  </dataFields>
  <formats count="1">
    <format dxfId="62">
      <pivotArea outline="0" collapsedLevelsAreSubtotals="1" fieldPosition="0"/>
    </format>
  </formats>
  <chartFormats count="5">
    <chartFormat chart="26" format="9" series="1">
      <pivotArea type="data" outline="0" fieldPosition="0">
        <references count="2">
          <reference field="4294967294" count="1" selected="0">
            <x v="0"/>
          </reference>
          <reference field="1" count="1" selected="0">
            <x v="0"/>
          </reference>
        </references>
      </pivotArea>
    </chartFormat>
    <chartFormat chart="26" format="10" series="1">
      <pivotArea type="data" outline="0" fieldPosition="0">
        <references count="2">
          <reference field="4294967294" count="1" selected="0">
            <x v="0"/>
          </reference>
          <reference field="1" count="1" selected="0">
            <x v="1"/>
          </reference>
        </references>
      </pivotArea>
    </chartFormat>
    <chartFormat chart="26" format="11" series="1">
      <pivotArea type="data" outline="0" fieldPosition="0">
        <references count="2">
          <reference field="4294967294" count="1" selected="0">
            <x v="0"/>
          </reference>
          <reference field="1" count="1" selected="0">
            <x v="2"/>
          </reference>
        </references>
      </pivotArea>
    </chartFormat>
    <chartFormat chart="26" format="12" series="1">
      <pivotArea type="data" outline="0" fieldPosition="0">
        <references count="2">
          <reference field="4294967294" count="1" selected="0">
            <x v="0"/>
          </reference>
          <reference field="1" count="1" selected="0">
            <x v="3"/>
          </reference>
        </references>
      </pivotArea>
    </chartFormat>
    <chartFormat chart="2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B76F94-0250-4C1E-91A0-BA6372E81C8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CX5:CZ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dataField="1"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Cost Per Message" fld="18" baseField="0" baseItem="0" numFmtId="172"/>
  </dataFields>
  <formats count="1">
    <format dxfId="63">
      <pivotArea outline="0" collapsedLevelsAreSubtotals="1" fieldPosition="0"/>
    </format>
  </formats>
  <chartFormats count="5">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2">
          <reference field="4294967294" count="1" selected="0">
            <x v="0"/>
          </reference>
          <reference field="1" count="1" selected="0">
            <x v="3"/>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8E52C83-3B44-4170-BBDF-886E4518717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A5:BC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dataField="1"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Lead" fld="3" baseField="0" baseItem="0" numFmtId="170"/>
  </dataFields>
  <formats count="1">
    <format dxfId="64">
      <pivotArea type="all" dataOnly="0" outline="0" fieldPosition="0"/>
    </format>
  </formats>
  <chartFormats count="5">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2">
          <reference field="4294967294" count="1" selected="0">
            <x v="0"/>
          </reference>
          <reference field="1" count="1" selected="0">
            <x v="3"/>
          </reference>
        </references>
      </pivotArea>
    </chartFormat>
    <chartFormat chart="1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167D2A2-4210-40C4-A5B4-8FEA21F4A241}"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GB5:GD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dataField="1"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Lead Conversion Rate" fld="24" subtotal="average" baseField="0" baseItem="0" numFmtId="10"/>
  </dataFields>
  <formats count="1">
    <format dxfId="65">
      <pivotArea outline="0" collapsedLevelsAreSubtotals="1" fieldPosition="0"/>
    </format>
  </formats>
  <chartFormats count="10">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 chart="30" format="6" series="1">
      <pivotArea type="data" outline="0" fieldPosition="0">
        <references count="2">
          <reference field="4294967294" count="1" selected="0">
            <x v="0"/>
          </reference>
          <reference field="1" count="1" selected="0">
            <x v="0"/>
          </reference>
        </references>
      </pivotArea>
    </chartFormat>
    <chartFormat chart="30" format="7" series="1">
      <pivotArea type="data" outline="0" fieldPosition="0">
        <references count="2">
          <reference field="4294967294" count="1" selected="0">
            <x v="0"/>
          </reference>
          <reference field="1" count="1" selected="0">
            <x v="1"/>
          </reference>
        </references>
      </pivotArea>
    </chartFormat>
    <chartFormat chart="30" format="8" series="1">
      <pivotArea type="data" outline="0" fieldPosition="0">
        <references count="2">
          <reference field="4294967294" count="1" selected="0">
            <x v="0"/>
          </reference>
          <reference field="1" count="1" selected="0">
            <x v="2"/>
          </reference>
        </references>
      </pivotArea>
    </chartFormat>
    <chartFormat chart="30"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9A44165-FD93-4C06-8A98-F9F9573F094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GJ5:GL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dataField="1"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Total Marketing Cost" fld="9" baseField="0" baseItem="0" numFmtId="174"/>
  </dataFields>
  <formats count="1">
    <format dxfId="66">
      <pivotArea outline="0" collapsedLevelsAreSubtotals="1" fieldPosition="0"/>
    </format>
  </formats>
  <chartFormats count="11">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 chart="40" format="10" series="1">
      <pivotArea type="data" outline="0" fieldPosition="0">
        <references count="2">
          <reference field="4294967294" count="1" selected="0">
            <x v="0"/>
          </reference>
          <reference field="1" count="1" selected="0">
            <x v="0"/>
          </reference>
        </references>
      </pivotArea>
    </chartFormat>
    <chartFormat chart="40" format="11" series="1">
      <pivotArea type="data" outline="0" fieldPosition="0">
        <references count="2">
          <reference field="4294967294" count="1" selected="0">
            <x v="0"/>
          </reference>
          <reference field="1" count="1" selected="0">
            <x v="1"/>
          </reference>
        </references>
      </pivotArea>
    </chartFormat>
    <chartFormat chart="40" format="12" series="1">
      <pivotArea type="data" outline="0" fieldPosition="0">
        <references count="2">
          <reference field="4294967294" count="1" selected="0">
            <x v="0"/>
          </reference>
          <reference field="1" count="1" selected="0">
            <x v="2"/>
          </reference>
        </references>
      </pivotArea>
    </chartFormat>
    <chartFormat chart="40" format="13" series="1">
      <pivotArea type="data" outline="0" fieldPosition="0">
        <references count="2">
          <reference field="4294967294" count="1" selected="0">
            <x v="0"/>
          </reference>
          <reference field="1" count="1" selected="0">
            <x v="3"/>
          </reference>
        </references>
      </pivotArea>
    </chartFormat>
    <chartFormat chart="4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B69FD98-0304-4282-BD37-0CCDA39FC131}"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IB5:ID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showAll="0"/>
    <pivotField showAll="0"/>
    <pivotField showAll="0"/>
    <pivotField dataField="1"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Cost Per Result" fld="19" subtotal="average" baseField="0" baseItem="0"/>
  </dataFields>
  <formats count="2">
    <format dxfId="68">
      <pivotArea type="all" dataOnly="0" outline="0" fieldPosition="0"/>
    </format>
    <format dxfId="67">
      <pivotArea grandRow="1" outline="0" collapsedLevelsAreSubtotals="1" fieldPosition="0"/>
    </format>
  </formats>
  <chartFormats count="8">
    <chartFormat chart="24" format="3" series="1">
      <pivotArea type="data" outline="0" fieldPosition="0">
        <references count="1">
          <reference field="1" count="1" selected="0">
            <x v="0"/>
          </reference>
        </references>
      </pivotArea>
    </chartFormat>
    <chartFormat chart="24" format="4" series="1">
      <pivotArea type="data" outline="0" fieldPosition="0">
        <references count="1">
          <reference field="1" count="1" selected="0">
            <x v="1"/>
          </reference>
        </references>
      </pivotArea>
    </chartFormat>
    <chartFormat chart="24" format="5" series="1">
      <pivotArea type="data" outline="0" fieldPosition="0">
        <references count="1">
          <reference field="1" count="1" selected="0">
            <x v="2"/>
          </reference>
        </references>
      </pivotArea>
    </chartFormat>
    <chartFormat chart="20" format="3" series="1">
      <pivotArea type="data" outline="0" fieldPosition="0">
        <references count="1">
          <reference field="1" count="1" selected="0">
            <x v="0"/>
          </reference>
        </references>
      </pivotArea>
    </chartFormat>
    <chartFormat chart="20" format="4" series="1">
      <pivotArea type="data" outline="0" fieldPosition="0">
        <references count="1">
          <reference field="1" count="1" selected="0">
            <x v="1"/>
          </reference>
        </references>
      </pivotArea>
    </chartFormat>
    <chartFormat chart="20" format="5" series="1">
      <pivotArea type="data" outline="0" fieldPosition="0">
        <references count="1">
          <reference field="1" count="1" selected="0">
            <x v="2"/>
          </reference>
        </references>
      </pivotArea>
    </chartFormat>
    <chartFormat chart="44" format="0" series="1">
      <pivotArea type="data" outline="0" fieldPosition="0">
        <references count="2">
          <reference field="4294967294" count="1" selected="0">
            <x v="0"/>
          </reference>
          <reference field="1" count="1" selected="0">
            <x v="2"/>
          </reference>
        </references>
      </pivotArea>
    </chartFormat>
    <chartFormat chart="46"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652B89-1FAF-471D-BE90-00821F0C06C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Q5:BS38"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dataField="1" showAll="0"/>
    <pivotField showAll="0"/>
    <pivotField showAll="0"/>
    <pivotField showAll="0"/>
    <pivotField numFmtId="174" showAll="0"/>
    <pivotField numFmtId="9" showAll="0"/>
    <pivotField showAll="0"/>
    <pivotField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2">
    <field x="27"/>
    <field x="25"/>
  </rowFields>
  <rowItems count="3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t="grand">
      <x/>
    </i>
  </rowItems>
  <colFields count="1">
    <field x="1"/>
  </colFields>
  <colItems count="2">
    <i>
      <x/>
    </i>
    <i t="grand">
      <x/>
    </i>
  </colItems>
  <dataFields count="1">
    <dataField name="Sum of Frequency" fld="16" baseField="0" baseItem="0" numFmtId="165"/>
  </dataFields>
  <formats count="1">
    <format dxfId="69">
      <pivotArea outline="0" collapsedLevelsAreSubtotals="1" fieldPosition="0"/>
    </format>
  </formats>
  <chartFormats count="5">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6" format="9" series="1">
      <pivotArea type="data" outline="0" fieldPosition="0">
        <references count="2">
          <reference field="4294967294" count="1" selected="0">
            <x v="0"/>
          </reference>
          <reference field="1" count="1" selected="0">
            <x v="3"/>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3452115-C1DD-4CF0-9225-C693F67D63ED}"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Y5:CA10" firstHeaderRow="1" firstDataRow="2" firstDataCol="1"/>
  <pivotFields count="29">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5">
        <item x="1"/>
        <item h="1" x="0"/>
        <item h="1" x="2"/>
        <item h="1" x="3"/>
        <item t="default"/>
      </items>
    </pivotField>
    <pivotField numFmtId="170" showAll="0"/>
    <pivotField numFmtId="170" showAll="0"/>
    <pivotField numFmtId="170" showAll="0"/>
    <pivotField numFmtId="170" showAll="0"/>
    <pivotField numFmtId="170" showAll="0"/>
    <pivotField numFmtId="174" showAll="0"/>
    <pivotField numFmtId="170" showAll="0"/>
    <pivotField numFmtId="174" showAll="0"/>
    <pivotField numFmtId="170" showAll="0"/>
    <pivotField numFmtId="170" showAll="0"/>
    <pivotField numFmtId="170" showAll="0"/>
    <pivotField numFmtId="170" showAll="0"/>
    <pivotField numFmtId="170" showAll="0"/>
    <pivotField numFmtId="170" showAll="0"/>
    <pivotField dataField="1" showAll="0"/>
    <pivotField showAll="0"/>
    <pivotField showAll="0"/>
    <pivotField showAll="0"/>
    <pivotField numFmtId="174" showAll="0"/>
    <pivotField numFmtId="9" showAll="0"/>
    <pivotField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sd="0" x="0"/>
        <item x="1"/>
        <item x="2"/>
        <item x="3"/>
        <item x="4"/>
        <item t="default"/>
      </items>
    </pivotField>
    <pivotField dragToRow="0" dragToCol="0" dragToPage="0" showAll="0" defaultSubtotal="0"/>
  </pivotFields>
  <rowFields count="1">
    <field x="27"/>
  </rowFields>
  <rowItems count="4">
    <i>
      <x v="1"/>
    </i>
    <i>
      <x v="2"/>
    </i>
    <i>
      <x v="3"/>
    </i>
    <i t="grand">
      <x/>
    </i>
  </rowItems>
  <colFields count="1">
    <field x="1"/>
  </colFields>
  <colItems count="2">
    <i>
      <x/>
    </i>
    <i t="grand">
      <x/>
    </i>
  </colItems>
  <dataFields count="1">
    <dataField name="Average of Frequency" fld="16" subtotal="average" baseField="0" baseItem="0" numFmtId="165"/>
  </dataFields>
  <formats count="1">
    <format dxfId="70">
      <pivotArea outline="0" collapsedLevelsAreSubtotals="1" fieldPosition="0"/>
    </format>
  </formats>
  <chartFormats count="4">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6"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32FDC65E-1D38-44AE-88B0-5C570C40A24E}" sourceName="Project">
  <pivotTables>
    <pivotTable tabId="8" name="PivotTable2"/>
    <pivotTable tabId="8" name="PivotTable1"/>
    <pivotTable tabId="8" name="PivotTable3"/>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4"/>
    <pivotTable tabId="8" name="PivotTable13"/>
    <pivotTable tabId="8" name="PivotTable15"/>
    <pivotTable tabId="8" name="PivotTable16"/>
    <pivotTable tabId="8" name="PivotTable17"/>
    <pivotTable tabId="8" name="PivotTable18"/>
    <pivotTable tabId="8" name="PivotTable19"/>
    <pivotTable tabId="8" name="PivotTable20"/>
    <pivotTable tabId="8" name="PivotTable22"/>
    <pivotTable tabId="8" name="PivotTable23"/>
    <pivotTable tabId="8" name="PivotTable24"/>
    <pivotTable tabId="8" name="PivotTable14"/>
    <pivotTable tabId="8" name="PivotTable21"/>
    <pivotTable tabId="8" name="PivotTable25"/>
    <pivotTable tabId="8" name="PivotTable26"/>
  </pivotTables>
  <data>
    <tabular pivotCacheId="253222792">
      <items count="4">
        <i x="1" s="1"/>
        <i x="0"/>
        <i x="2"/>
        <i x="3"/>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xr10:uid="{A4954E6D-AB65-449D-ABF2-086D221F4AFA}" cache="Slicer_Project" caption="Projec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3DCDB0-F243-4341-879C-7BEDF45713AC}" name="Table1" displayName="Table1" ref="L2:AJ114" totalsRowShown="0" headerRowDxfId="32" dataDxfId="31" dataCellStyle="Comma">
  <autoFilter ref="L2:AJ114" xr:uid="{2C3DCDB0-F243-4341-879C-7BEDF45713AC}"/>
  <tableColumns count="25">
    <tableColumn id="1" xr3:uid="{FEE0CCD2-826D-42D3-874B-C93A9DFD720C}" name="Date" dataDxfId="30"/>
    <tableColumn id="2" xr3:uid="{5706316F-C296-43E8-8EE0-234AD6DFD6B9}" name="Project"/>
    <tableColumn id="3" xr3:uid="{63A3626C-0F10-4705-A303-D6F81A5827DF}" name="FB Lead" dataDxfId="29" dataCellStyle="Comma"/>
    <tableColumn id="4" xr3:uid="{582F5003-401C-4F69-BFE1-9D0312F47806}" name="Lead" dataDxfId="28" dataCellStyle="Comma"/>
    <tableColumn id="5" xr3:uid="{E93753A6-D035-4E27-8F43-584BB267D8BC}" name="Impressions" dataDxfId="27" dataCellStyle="Comma"/>
    <tableColumn id="6" xr3:uid="{F1D04274-945C-4992-A4EC-A7F45BB0C60A}" name="Reach" dataDxfId="26" dataCellStyle="Comma"/>
    <tableColumn id="21" xr3:uid="{04F1A417-A1CE-40C0-973F-2D73EE4FDAA0}" name="Messages Reach" dataDxfId="25" dataCellStyle="Comma"/>
    <tableColumn id="13" xr3:uid="{0491DB61-0903-4999-A379-3004B20C315C}" name="Messaging Costs" dataDxfId="24" dataCellStyle="Comma"/>
    <tableColumn id="7" xr3:uid="{1E9FE87D-BF0E-42D8-A2F4-436A89D75849}" name="Facebook Costs" dataDxfId="23" dataCellStyle="Comma"/>
    <tableColumn id="22" xr3:uid="{6BF401F6-DEE8-410C-B4E4-E3A5781B2C80}" name="Total Marketing Cost" dataDxfId="22" dataCellStyle="Comma"/>
    <tableColumn id="8" xr3:uid="{F5B1B260-49A0-4213-8452-70C6C5D11F5B}" name="Web Marketing" dataDxfId="21" dataCellStyle="Comma"/>
    <tableColumn id="9" xr3:uid="{F225AD2A-242B-4A85-9CD1-5079B446703F}" name="Results" dataDxfId="20" dataCellStyle="Comma"/>
    <tableColumn id="23" xr3:uid="{36FF0820-829B-4D5C-8D73-BFAF8839062D}" name="Stock" dataDxfId="19" dataCellStyle="Comma"/>
    <tableColumn id="10" xr3:uid="{DB9493B9-960C-495E-9275-AFE708253B66}" name="Sales" dataDxfId="18" dataCellStyle="Comma"/>
    <tableColumn id="14" xr3:uid="{CE2461DA-3E3E-49C9-9F5C-31B65FF75FC7}" name="Activity" dataDxfId="17" dataCellStyle="Comma"/>
    <tableColumn id="18" xr3:uid="{E50E9DB4-01EE-4178-B35C-A5DC37EB5FA3}" name="Count" dataDxfId="16" dataCellStyle="Comma"/>
    <tableColumn id="11" xr3:uid="{6CA78D2E-41FB-4FDD-BC7B-D5E579D837E4}" name="Frequency" dataDxfId="15" dataCellStyle="Comma"/>
    <tableColumn id="12" xr3:uid="{F619EE31-BBDC-4405-8F2E-F15823C0D379}" name="Cost Per Impression" dataDxfId="14" dataCellStyle="Currency"/>
    <tableColumn id="15" xr3:uid="{DB727C67-56EB-4216-90DD-D51BF4610E7D}" name="Cost Per Message" dataDxfId="13" dataCellStyle="Currency"/>
    <tableColumn id="25" xr3:uid="{6A3F403B-1D6C-4681-A05E-9EFA025E4CB0}" name="Cost Per Result" dataDxfId="12" dataCellStyle="Currency"/>
    <tableColumn id="24" xr3:uid="{1552D04E-596C-4046-93DF-040BFF3EB677}" name="Cost Per Sale" dataDxfId="11" dataCellStyle="Currency"/>
    <tableColumn id="16" xr3:uid="{A07835DA-040F-4A72-86B8-07ED1DFCFF67}" name="Activity to Lead Progression Rate" dataDxfId="10" dataCellStyle="Percent"/>
    <tableColumn id="17" xr3:uid="{AAA1C713-134F-4C83-925D-A53FC13416F1}" name="Activity-to-Sale Conversion Rate" dataDxfId="9" dataCellStyle="Percent"/>
    <tableColumn id="19" xr3:uid="{CBD8CB8A-8AEA-4354-BB65-B20F18D8E33D}" name="Reach-to-Message Conversion Rate (%)" dataDxfId="8" dataCellStyle="Percent"/>
    <tableColumn id="20" xr3:uid="{81856E46-A66F-451D-8690-4886162A79CB}" name="Lead Conversion Rate" dataDxfId="7" dataCellStyle="Percent"/>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2" dT="2026-02-10T12:21:55.30" personId="{9EB9D62E-DE33-4070-A425-44BC3A276F4B}" id="{CDA070EE-B7A6-4666-85DB-3D1CF0D948AF}">
    <text>Cost per 1000 impressions</text>
  </threadedComment>
  <threadedComment ref="AJ2" dT="2026-02-10T12:22:14.25" personId="{9EB9D62E-DE33-4070-A425-44BC3A276F4B}" id="{F1D6360B-BC7F-40A7-B07C-0F4BD7F4A7E2}">
    <text>What part of lead turned into customers</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5D319D0-A7E4-427F-B000-037CDBC02C8A}" sourceName="Date">
  <pivotTables>
    <pivotTable tabId="8" name="PivotTable3"/>
    <pivotTable tabId="8" name="PivotTable1"/>
    <pivotTable tabId="8" name="PivotTable2"/>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4"/>
    <pivotTable tabId="8" name="PivotTable13"/>
    <pivotTable tabId="8" name="PivotTable15"/>
    <pivotTable tabId="8" name="PivotTable16"/>
    <pivotTable tabId="8" name="PivotTable17"/>
    <pivotTable tabId="8" name="PivotTable18"/>
    <pivotTable tabId="8" name="PivotTable19"/>
    <pivotTable tabId="8" name="PivotTable20"/>
    <pivotTable tabId="8" name="PivotTable22"/>
    <pivotTable tabId="8" name="PivotTable23"/>
    <pivotTable tabId="8" name="PivotTable24"/>
    <pivotTable tabId="8" name="PivotTable14"/>
    <pivotTable tabId="8" name="PivotTable21"/>
    <pivotTable tabId="8" name="PivotTable25"/>
    <pivotTable tabId="8" name="PivotTable26"/>
  </pivotTables>
  <state minimalRefreshVersion="6" lastRefreshVersion="6" pivotCacheId="253222792"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D2C4C55-1DC5-466B-90B0-271690B2988C}" cache="NativeTimeline_Date" caption="Date" level="1" selectionLevel="1" scrollPosition="2024-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comments" Target="../comments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table" Target="../tables/tabl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vmlDrawing" Target="../drawings/vmlDrawing1.vml"/><Relationship Id="rId30"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B71EB-4B12-4E4C-8B41-765CDABA6B56}">
  <sheetPr>
    <tabColor theme="3"/>
  </sheetPr>
  <dimension ref="A1:IN15886"/>
  <sheetViews>
    <sheetView zoomScale="85" zoomScaleNormal="85" workbookViewId="0">
      <pane ySplit="2" topLeftCell="A87" activePane="bottomLeft" state="frozen"/>
      <selection pane="bottomLeft" activeCell="T18" sqref="T18"/>
    </sheetView>
  </sheetViews>
  <sheetFormatPr defaultRowHeight="14.4" outlineLevelCol="1" x14ac:dyDescent="0.3"/>
  <cols>
    <col min="1" max="1" width="17.5546875" customWidth="1" outlineLevel="1"/>
    <col min="2" max="2" width="18.6640625" customWidth="1" outlineLevel="1"/>
    <col min="3" max="3" width="18.5546875" customWidth="1" outlineLevel="1"/>
    <col min="4" max="4" width="18.6640625" customWidth="1" outlineLevel="1"/>
    <col min="5" max="5" width="40.44140625" customWidth="1" outlineLevel="1"/>
    <col min="6" max="6" width="24" customWidth="1" outlineLevel="1"/>
    <col min="7" max="7" width="18.33203125" customWidth="1" outlineLevel="1"/>
    <col min="8" max="8" width="19.33203125" customWidth="1" outlineLevel="1"/>
    <col min="12" max="15" width="16.33203125" customWidth="1"/>
    <col min="16" max="16" width="16.5546875" customWidth="1"/>
    <col min="17" max="18" width="16.33203125" customWidth="1"/>
    <col min="19" max="19" width="21.44140625" style="139" customWidth="1"/>
    <col min="20" max="21" width="19.6640625" style="139" customWidth="1"/>
    <col min="22" max="22" width="15" bestFit="1" customWidth="1"/>
    <col min="23" max="25" width="13" customWidth="1"/>
    <col min="26" max="26" width="14.44140625" bestFit="1" customWidth="1"/>
    <col min="27" max="27" width="14.44140625" customWidth="1"/>
    <col min="28" max="28" width="13.44140625" customWidth="1"/>
    <col min="29" max="29" width="15.88671875" bestFit="1" customWidth="1"/>
    <col min="30" max="31" width="10.5546875" customWidth="1"/>
    <col min="32" max="32" width="15.33203125" bestFit="1" customWidth="1"/>
    <col min="33" max="33" width="15" bestFit="1" customWidth="1"/>
    <col min="34" max="34" width="16" customWidth="1"/>
    <col min="35" max="35" width="14.6640625" bestFit="1" customWidth="1"/>
    <col min="36" max="36" width="10.6640625" customWidth="1"/>
    <col min="37" max="37" width="14" bestFit="1" customWidth="1"/>
    <col min="38" max="38" width="14.5546875" bestFit="1" customWidth="1"/>
    <col min="39" max="39" width="17.6640625" bestFit="1" customWidth="1"/>
    <col min="40" max="40" width="12.6640625" bestFit="1" customWidth="1"/>
    <col min="41" max="41" width="17.6640625" bestFit="1" customWidth="1"/>
    <col min="42" max="42" width="18.44140625" bestFit="1" customWidth="1"/>
    <col min="43" max="43" width="12.6640625" bestFit="1" customWidth="1"/>
    <col min="44" max="44" width="11.33203125" customWidth="1"/>
    <col min="45" max="45" width="17.33203125" bestFit="1" customWidth="1"/>
    <col min="46" max="46" width="17.6640625" bestFit="1" customWidth="1"/>
    <col min="47" max="47" width="12.6640625" bestFit="1" customWidth="1"/>
    <col min="48" max="48" width="17.6640625" bestFit="1" customWidth="1"/>
    <col min="49" max="49" width="18.44140625" bestFit="1" customWidth="1"/>
    <col min="50" max="50" width="12.6640625" bestFit="1" customWidth="1"/>
    <col min="51" max="51" width="12.33203125" bestFit="1" customWidth="1"/>
    <col min="52" max="52" width="24.5546875" bestFit="1" customWidth="1"/>
    <col min="53" max="53" width="14.5546875" bestFit="1" customWidth="1"/>
    <col min="54" max="54" width="17.6640625" bestFit="1" customWidth="1"/>
    <col min="55" max="55" width="12.6640625" bestFit="1" customWidth="1"/>
    <col min="56" max="56" width="17.6640625" bestFit="1" customWidth="1"/>
    <col min="57" max="57" width="18.44140625" bestFit="1" customWidth="1"/>
    <col min="58" max="58" width="12.6640625" bestFit="1" customWidth="1"/>
    <col min="59" max="59" width="6.6640625" bestFit="1" customWidth="1"/>
    <col min="60" max="60" width="6.6640625" customWidth="1"/>
    <col min="61" max="61" width="16.6640625" bestFit="1" customWidth="1"/>
    <col min="62" max="62" width="17.6640625" bestFit="1" customWidth="1"/>
    <col min="63" max="63" width="12.6640625" bestFit="1" customWidth="1"/>
    <col min="64" max="64" width="17.6640625" bestFit="1" customWidth="1"/>
    <col min="65" max="65" width="18.44140625" bestFit="1" customWidth="1"/>
    <col min="66" max="66" width="12.6640625" bestFit="1" customWidth="1"/>
    <col min="67" max="67" width="6.6640625" customWidth="1"/>
    <col min="68" max="68" width="17.33203125" bestFit="1" customWidth="1"/>
    <col min="69" max="69" width="17" bestFit="1" customWidth="1"/>
    <col min="70" max="70" width="16.33203125" bestFit="1" customWidth="1"/>
    <col min="71" max="71" width="11.33203125" bestFit="1" customWidth="1"/>
    <col min="72" max="72" width="16.33203125" bestFit="1" customWidth="1"/>
    <col min="73" max="73" width="16.6640625" bestFit="1" customWidth="1"/>
    <col min="74" max="74" width="11.33203125" bestFit="1" customWidth="1"/>
    <col min="75" max="76" width="11.33203125" customWidth="1"/>
    <col min="77" max="77" width="20.5546875" bestFit="1" customWidth="1"/>
    <col min="78" max="78" width="16.33203125" bestFit="1" customWidth="1"/>
    <col min="79" max="79" width="11.33203125" bestFit="1" customWidth="1"/>
    <col min="80" max="80" width="16.33203125" bestFit="1" customWidth="1"/>
    <col min="81" max="81" width="16.6640625" bestFit="1" customWidth="1"/>
    <col min="82" max="83" width="11.33203125" customWidth="1"/>
    <col min="84" max="85" width="25.6640625" bestFit="1" customWidth="1"/>
    <col min="86" max="86" width="16.33203125" bestFit="1" customWidth="1"/>
    <col min="87" max="87" width="11.33203125" bestFit="1" customWidth="1"/>
    <col min="88" max="88" width="16.33203125" bestFit="1" customWidth="1"/>
    <col min="89" max="89" width="16.6640625" bestFit="1" customWidth="1"/>
    <col min="90" max="90" width="11.33203125" bestFit="1" customWidth="1"/>
    <col min="91" max="92" width="11.33203125" customWidth="1"/>
    <col min="93" max="93" width="29.109375" bestFit="1" customWidth="1"/>
    <col min="94" max="94" width="16.33203125" bestFit="1" customWidth="1"/>
    <col min="95" max="95" width="11.33203125" bestFit="1" customWidth="1"/>
    <col min="96" max="96" width="16.33203125" bestFit="1" customWidth="1"/>
    <col min="97" max="97" width="16.6640625" bestFit="1" customWidth="1"/>
    <col min="98" max="98" width="11.33203125" bestFit="1" customWidth="1"/>
    <col min="99" max="100" width="11.33203125" customWidth="1"/>
    <col min="101" max="102" width="23.5546875" bestFit="1" customWidth="1"/>
    <col min="103" max="103" width="16.33203125" bestFit="1" customWidth="1"/>
    <col min="104" max="104" width="11.33203125" bestFit="1" customWidth="1"/>
    <col min="105" max="105" width="16.33203125" bestFit="1" customWidth="1"/>
    <col min="106" max="106" width="16.6640625" bestFit="1" customWidth="1"/>
    <col min="107" max="107" width="11.33203125" bestFit="1" customWidth="1"/>
    <col min="108" max="109" width="11.33203125" customWidth="1"/>
    <col min="110" max="110" width="27.109375" bestFit="1" customWidth="1"/>
    <col min="111" max="111" width="16.33203125" bestFit="1" customWidth="1"/>
    <col min="112" max="112" width="11.33203125" bestFit="1" customWidth="1"/>
    <col min="113" max="113" width="16.33203125" bestFit="1" customWidth="1"/>
    <col min="114" max="114" width="16.6640625" bestFit="1" customWidth="1"/>
    <col min="115" max="116" width="11.33203125" customWidth="1"/>
    <col min="117" max="117" width="19.44140625" bestFit="1" customWidth="1"/>
    <col min="118" max="118" width="19.33203125" bestFit="1" customWidth="1"/>
    <col min="119" max="119" width="16.33203125" bestFit="1" customWidth="1"/>
    <col min="120" max="120" width="11.33203125" bestFit="1" customWidth="1"/>
    <col min="121" max="121" width="16.33203125" bestFit="1" customWidth="1"/>
    <col min="122" max="122" width="16.6640625" bestFit="1" customWidth="1"/>
    <col min="123" max="123" width="11.33203125" bestFit="1" customWidth="1"/>
    <col min="124" max="124" width="11.33203125" customWidth="1"/>
    <col min="125" max="125" width="22.88671875" bestFit="1" customWidth="1"/>
    <col min="126" max="126" width="16.33203125" bestFit="1" customWidth="1"/>
    <col min="127" max="127" width="11.33203125" bestFit="1" customWidth="1"/>
    <col min="128" max="128" width="16.33203125" bestFit="1" customWidth="1"/>
    <col min="129" max="129" width="16.6640625" bestFit="1" customWidth="1"/>
    <col min="130" max="131" width="11.33203125" customWidth="1"/>
    <col min="132" max="133" width="37.33203125" bestFit="1" customWidth="1"/>
    <col min="134" max="134" width="16.33203125" bestFit="1" customWidth="1"/>
    <col min="135" max="135" width="11.33203125" bestFit="1" customWidth="1"/>
    <col min="136" max="136" width="16.33203125" bestFit="1" customWidth="1"/>
    <col min="137" max="137" width="16.6640625" bestFit="1" customWidth="1"/>
    <col min="138" max="138" width="11.33203125" bestFit="1" customWidth="1"/>
    <col min="139" max="140" width="11.33203125" customWidth="1"/>
    <col min="141" max="141" width="40.88671875" bestFit="1" customWidth="1"/>
    <col min="142" max="142" width="16.33203125" bestFit="1" customWidth="1"/>
    <col min="143" max="143" width="11.33203125" bestFit="1" customWidth="1"/>
    <col min="144" max="144" width="16.33203125" bestFit="1" customWidth="1"/>
    <col min="145" max="145" width="16.6640625" bestFit="1" customWidth="1"/>
    <col min="146" max="146" width="11.33203125" customWidth="1"/>
    <col min="147" max="148" width="37" bestFit="1" customWidth="1"/>
    <col min="149" max="149" width="16.33203125" bestFit="1" customWidth="1"/>
    <col min="150" max="150" width="11.33203125" bestFit="1" customWidth="1"/>
    <col min="151" max="151" width="16.33203125" bestFit="1" customWidth="1"/>
    <col min="152" max="152" width="16.6640625" bestFit="1" customWidth="1"/>
    <col min="153" max="153" width="11.33203125" bestFit="1" customWidth="1"/>
    <col min="154" max="154" width="11.33203125" customWidth="1"/>
    <col min="155" max="155" width="40.5546875" bestFit="1" customWidth="1"/>
    <col min="156" max="156" width="16.33203125" bestFit="1" customWidth="1"/>
    <col min="157" max="157" width="11.33203125" bestFit="1" customWidth="1"/>
    <col min="158" max="158" width="16.33203125" bestFit="1" customWidth="1"/>
    <col min="159" max="159" width="16.6640625" bestFit="1" customWidth="1"/>
    <col min="160" max="160" width="11.33203125" customWidth="1"/>
    <col min="161" max="162" width="43.44140625" bestFit="1" customWidth="1"/>
    <col min="163" max="163" width="16.33203125" bestFit="1" customWidth="1"/>
    <col min="164" max="164" width="11.33203125" bestFit="1" customWidth="1"/>
    <col min="165" max="165" width="16.33203125" bestFit="1" customWidth="1"/>
    <col min="166" max="166" width="16.6640625" bestFit="1" customWidth="1"/>
    <col min="167" max="167" width="11.33203125" bestFit="1" customWidth="1"/>
    <col min="168" max="169" width="11.33203125" customWidth="1"/>
    <col min="170" max="170" width="47" bestFit="1" customWidth="1"/>
    <col min="171" max="171" width="16.33203125" bestFit="1" customWidth="1"/>
    <col min="172" max="172" width="11.33203125" bestFit="1" customWidth="1"/>
    <col min="173" max="173" width="16.33203125" bestFit="1" customWidth="1"/>
    <col min="174" max="174" width="16.6640625" bestFit="1" customWidth="1"/>
    <col min="175" max="175" width="11.33203125" customWidth="1"/>
    <col min="176" max="176" width="27.33203125" bestFit="1" customWidth="1"/>
    <col min="177" max="177" width="27.109375" bestFit="1" customWidth="1"/>
    <col min="178" max="178" width="16.33203125" bestFit="1" customWidth="1"/>
    <col min="179" max="179" width="11.33203125" bestFit="1" customWidth="1"/>
    <col min="180" max="180" width="16.33203125" bestFit="1" customWidth="1"/>
    <col min="181" max="181" width="16.6640625" bestFit="1" customWidth="1"/>
    <col min="182" max="182" width="11.33203125" bestFit="1" customWidth="1"/>
    <col min="183" max="183" width="11.33203125" customWidth="1"/>
    <col min="184" max="184" width="30.6640625" bestFit="1" customWidth="1"/>
    <col min="185" max="185" width="16.33203125" bestFit="1" customWidth="1"/>
    <col min="186" max="186" width="11.33203125" bestFit="1" customWidth="1"/>
    <col min="187" max="187" width="16.33203125" bestFit="1" customWidth="1"/>
    <col min="188" max="188" width="16.6640625" bestFit="1" customWidth="1"/>
    <col min="189" max="190" width="11.33203125" customWidth="1"/>
    <col min="191" max="191" width="27.33203125" bestFit="1" customWidth="1"/>
    <col min="192" max="192" width="26.44140625" bestFit="1" customWidth="1"/>
    <col min="193" max="193" width="16.33203125" bestFit="1" customWidth="1"/>
    <col min="194" max="194" width="11.33203125" bestFit="1" customWidth="1"/>
    <col min="195" max="195" width="16.33203125" bestFit="1" customWidth="1"/>
    <col min="196" max="196" width="16.6640625" bestFit="1" customWidth="1"/>
    <col min="197" max="197" width="11.33203125" bestFit="1" customWidth="1"/>
    <col min="198" max="198" width="11.33203125" customWidth="1"/>
    <col min="199" max="199" width="30" bestFit="1" customWidth="1"/>
    <col min="200" max="200" width="16.33203125" bestFit="1" customWidth="1"/>
    <col min="201" max="201" width="11.33203125" bestFit="1" customWidth="1"/>
    <col min="202" max="202" width="16.33203125" bestFit="1" customWidth="1"/>
    <col min="203" max="203" width="16.6640625" bestFit="1" customWidth="1"/>
    <col min="204" max="207" width="11.33203125" customWidth="1"/>
    <col min="208" max="208" width="13.33203125" bestFit="1" customWidth="1"/>
    <col min="209" max="209" width="16.33203125" bestFit="1" customWidth="1"/>
    <col min="210" max="210" width="11.33203125" bestFit="1" customWidth="1"/>
    <col min="211" max="211" width="16.33203125" bestFit="1" customWidth="1"/>
    <col min="212" max="212" width="16.6640625" bestFit="1" customWidth="1"/>
    <col min="213" max="215" width="11.33203125" customWidth="1"/>
    <col min="216" max="216" width="17.44140625" bestFit="1" customWidth="1"/>
    <col min="217" max="217" width="17.6640625" bestFit="1" customWidth="1"/>
    <col min="218" max="218" width="12.6640625" bestFit="1" customWidth="1"/>
    <col min="219" max="219" width="17.6640625" bestFit="1" customWidth="1"/>
    <col min="220" max="220" width="18.44140625" bestFit="1" customWidth="1"/>
    <col min="221" max="223" width="12.6640625" customWidth="1"/>
    <col min="224" max="224" width="17.6640625" bestFit="1" customWidth="1"/>
    <col min="225" max="225" width="22.6640625" bestFit="1" customWidth="1"/>
    <col min="226" max="226" width="17.6640625" bestFit="1" customWidth="1"/>
    <col min="227" max="227" width="12.6640625" bestFit="1" customWidth="1"/>
    <col min="228" max="228" width="17.6640625" bestFit="1" customWidth="1"/>
    <col min="229" max="229" width="18.44140625" bestFit="1" customWidth="1"/>
    <col min="230" max="230" width="12.6640625" bestFit="1" customWidth="1"/>
    <col min="231" max="235" width="12.6640625" customWidth="1"/>
    <col min="236" max="236" width="26.33203125" bestFit="1" customWidth="1"/>
    <col min="237" max="237" width="17.6640625" bestFit="1" customWidth="1"/>
    <col min="238" max="238" width="12.6640625" bestFit="1" customWidth="1"/>
    <col min="239" max="239" width="17.6640625" bestFit="1" customWidth="1"/>
    <col min="240" max="240" width="18.44140625" bestFit="1" customWidth="1"/>
    <col min="241" max="241" width="12.6640625" bestFit="1" customWidth="1"/>
    <col min="242" max="245" width="11.33203125" customWidth="1"/>
    <col min="246" max="246" width="26.6640625" bestFit="1" customWidth="1"/>
    <col min="247" max="247" width="26.5546875" bestFit="1" customWidth="1"/>
  </cols>
  <sheetData>
    <row r="1" spans="1:248" x14ac:dyDescent="0.3">
      <c r="L1" s="132" t="s">
        <v>16772</v>
      </c>
      <c r="M1" s="132" t="s">
        <v>16772</v>
      </c>
      <c r="N1" s="144" t="e">
        <f>IF(Table1[[#This Row],[Project]]="ყველა პროექტი",SUMIFS($D:$D,$F:$F,"lead",$A:$A,Table1[[#This Row],[Date]],$G:$G,"YES",$E:$E,"FB"),SUMIFS($D:$D,$F:$F,"lead",$C:$C,Table1[[#This Row],[Project]],$A:$A,Table1[[#This Row],[Date]],$G:$G,"YES",$E:$E,"FB"))</f>
        <v>#VALUE!</v>
      </c>
      <c r="O1" s="144" t="e">
        <f>IF(Table1[[#This Row],[Project]]="ყველა პროექტი",SUMIFS($D:$D,$F:$F,Table1[[#Headers],[Lead]],$A:$A,Table1[[#This Row],[Date]],$G:$G,"YES"),SUMIFS($D:$D,$F:$F,Table1[[#Headers],[Lead]],$C:$C,$M1,$A:$A,Table1[[#This Row],[Date]],$G:$G,"YES"))</f>
        <v>#VALUE!</v>
      </c>
      <c r="P1" s="144" t="e">
        <f>IF(Table1[[#This Row],[Project]]="ყველა პროექტი",SUMIFS($D:$D,$F:$F,Table1[[#Headers],[Impressions]],$A:$A,Table1[[#This Row],[Date]],$G:$G,"YES"),SUMIFS($D:$D,$F:$F,Table1[[#Headers],[Impressions]],$C:$C,Table1[[#This Row],[Project]],$A:$A,Table1[[#This Row],[Date]],$G:$G,"YES"))</f>
        <v>#VALUE!</v>
      </c>
      <c r="Q1" s="144" t="e">
        <f>IF(Table1[[#This Row],[Project]]="ყველა პროექტი",SUMIFS($D:$D,$F:$F,Table1[[#Headers],[Reach]],$A:$A,Table1[[#This Row],[Date]],$G:$G,"YES"),SUMIFS($D:$D,$F:$F,Table1[[#Headers],[Reach]],$C:$C,Table1[[#This Row],[Project]],$A:$A,Table1[[#This Row],[Date]],$G:$G,"YES"))</f>
        <v>#VALUE!</v>
      </c>
      <c r="R1" s="144" t="e">
        <f>IF(Table1[[#This Row],[Project]]="ყველა პროექტი",SUMIFS($D:$D,$H:$H,Table1[[#Headers],[Messages Reach]],$A:$A,Table1[[#This Row],[Date]],$G:$G,"YES"),SUMIFS($D:$D,$H:$H,Table1[[#Headers],[Messages Reach]],$C:$C,Table1[[#This Row],[Project]],$A:$A,Table1[[#This Row],[Date]],$G:$G,"YES"))</f>
        <v>#VALUE!</v>
      </c>
      <c r="S1" s="147" t="e">
        <f>IF(Table1[[#This Row],[Project]]="ყველა პროექტი",SUMIFS($D:$D,$H:$H,Table1[[#Headers],[Messaging Costs]],$A:$A,Table1[[#This Row],[Date]],$G:$G,"YES"),SUMIFS($D:$D,$H:$H,Table1[[#Headers],[Messaging Costs]],$C:$C,Table1[[#This Row],[Project]],$A:$A,Table1[[#This Row],[Date]],$G:$G,"YES"))</f>
        <v>#VALUE!</v>
      </c>
      <c r="T1" s="148" t="e">
        <f>IF(Table1[[#This Row],[Project]]="ყველა პროექტი",SUMIFS($D:$D,$F:$F,Table1[[#Headers],[Facebook Costs]],$A:$A,Table1[[#This Row],[Date]],$G:$G,"YES"),SUMIFS($D:$D,$F:$F,Table1[[#Headers],[Facebook Costs]],$C:$C,Table1[[#This Row],[Project]],$A:$A,Table1[[#This Row],[Date]],$G:$G,"YES"))</f>
        <v>#VALUE!</v>
      </c>
      <c r="U1" s="148" t="e">
        <f>Table1[[#This Row],[Facebook Costs]]+Table1[[#This Row],[Web Marketing]]</f>
        <v>#VALUE!</v>
      </c>
      <c r="V1" s="148" t="e">
        <f>IF(Table1[[#This Row],[Project]]="ყველა პროექტი",SUMIFS($D:$D,$F:$F,Table1[[#Headers],[Web Marketing]],$A:$A,Table1[[#This Row],[Date]],$G:$G,"YES"),SUMIFS($D:$D,$F:$F,Table1[[#Headers],[Web Marketing]],$C:$C,Table1[[#This Row],[Project]],$A:$A,Table1[[#This Row],[Date]],$G:$G,"YES"))</f>
        <v>#VALUE!</v>
      </c>
      <c r="W1" s="144" t="e">
        <f>IF(Table1[[#This Row],[Project]]="ყველა პროექტი",SUMIFS($D:$D,$F:$F,Table1[[#Headers],[Results]],$A:$A,Table1[[#This Row],[Date]],$G:$G,"YES"),SUMIFS($D:$D,$F:$F,Table1[[#Headers],[Results]],$C:$C,Table1[[#This Row],[Project]],$A:$A,Table1[[#This Row],[Date]],$G:$G,"YES"))</f>
        <v>#VALUE!</v>
      </c>
      <c r="X1" s="144" t="e">
        <f>IF(Table1[[#This Row],[Project]]="სამგორი",SUMIFS(REPORT!$165:$165,REPORT!$1:$1,'Marketing Data'!L1),IF(Table1[[#This Row],[Project]]="ლისი",SUMIFS(REPORT!$171:$171,REPORT!$1:$1,'Marketing Data'!L1),IF(Table1[[#This Row],[Project]]="ყველა პროექტი",SUMIFS(REPORT!$27:$27,REPORT!$1:$1,'Marketing Data'!L1),SUMIFS(REPORT!$177:$177,REPORT!$1:$1,'Marketing Data'!L1))))</f>
        <v>#VALUE!</v>
      </c>
      <c r="Y1" s="144" t="e">
        <f>IF(Table1[[#This Row],[Project]]="სამგორი",SUMIFS(REPORT!$45:$45,REPORT!$1:$1,'Marketing Data'!L1),IF(Table1[[#This Row],[Project]]="ლისი",SUMIFS(REPORT!$51:$51,REPORT!$1:$1,'Marketing Data'!L1),IF(Table1[[#This Row],[Project]]="ყველა პროექტი",SUMIFS(REPORT!$3:$3,REPORT!$1:$1,'Marketing Data'!L1),SUMIFS(REPORT!$57:$57,REPORT!$1:$1,'Marketing Data'!L1))))</f>
        <v>#VALUE!</v>
      </c>
      <c r="Z1" s="144" t="e">
        <f>IF(Table1[[#This Row],[Project]]="ყველა პროექტი",SUMIFS($D:$D,$G:$G,"yes",$A:$A,Table1[[#This Row],[Date]],$H:$H,Table1[[#Headers],[Activity]]),SUMIFS($D:$D,$G:$G,"yes",$A:$A,Table1[[#This Row],[Date]],$C:$C,Table1[[#This Row],[Project]],$H:$H,Table1[[#Headers],[Activity]]))</f>
        <v>#VALUE!</v>
      </c>
      <c r="AA1" s="144">
        <f>1</f>
        <v>1</v>
      </c>
      <c r="AB1" s="145" t="str">
        <f>IFERROR(Table1[[#This Row],[Impressions]]/Table1[[#This Row],[Reach]],"")</f>
        <v/>
      </c>
      <c r="AC1" s="146" t="str">
        <f>IFERROR(Table1[[#This Row],[Facebook Costs]]/(Table1[[#This Row],[Impressions]]/1000),"")</f>
        <v/>
      </c>
      <c r="AD1" s="146" t="str">
        <f>IFERROR(Table1[[#This Row],[Facebook Costs]]/Table1[[#This Row],[Activity]],"")</f>
        <v/>
      </c>
      <c r="AE1" s="146" t="str">
        <f>IFERROR(Table1[[#This Row],[Facebook Costs]]/Table1[[#This Row],[Results]],"")</f>
        <v/>
      </c>
      <c r="AF1" s="146" t="str">
        <f>IFERROR((Table1[[#This Row],[Web Marketing]]+Table1[[#This Row],[Facebook Costs]])/Table1[[#This Row],[Sales]],"")</f>
        <v/>
      </c>
      <c r="AG1" s="160" t="str">
        <f>IFERROR(Table1[[#This Row],[FB Lead]]/Table1[[#This Row],[Activity]],"")</f>
        <v/>
      </c>
      <c r="AH1" s="161" t="str">
        <f>IFERROR(Table1[[#This Row],[Sales]]/Table1[[#This Row],[Activity]],"")</f>
        <v/>
      </c>
      <c r="AI1" s="161">
        <f>IFERROR(Table1[[#This Row],[Activity]]/Table1[[#This Row],[Messages Reach]],0)</f>
        <v>0</v>
      </c>
      <c r="AJ1" s="161" t="e">
        <f>Table1[[#This Row],[Sales]]/Table1[[#This Row],[Lead]]</f>
        <v>#VALUE!</v>
      </c>
    </row>
    <row r="2" spans="1:248" s="131" customFormat="1" ht="57.6" x14ac:dyDescent="0.3">
      <c r="A2" s="182" t="s">
        <v>4728</v>
      </c>
      <c r="B2" s="130" t="s">
        <v>4729</v>
      </c>
      <c r="C2" s="130" t="s">
        <v>4730</v>
      </c>
      <c r="D2" s="130" t="s">
        <v>16706</v>
      </c>
      <c r="E2" s="130" t="s">
        <v>4731</v>
      </c>
      <c r="F2" s="130" t="s">
        <v>4732</v>
      </c>
      <c r="G2" s="130" t="s">
        <v>16722</v>
      </c>
      <c r="H2" s="130" t="s">
        <v>16775</v>
      </c>
      <c r="L2" s="133" t="s">
        <v>4729</v>
      </c>
      <c r="M2" s="133" t="s">
        <v>4730</v>
      </c>
      <c r="N2" s="133" t="s">
        <v>16771</v>
      </c>
      <c r="O2" s="133" t="s">
        <v>4735</v>
      </c>
      <c r="P2" s="133" t="s">
        <v>16721</v>
      </c>
      <c r="Q2" s="133" t="s">
        <v>16707</v>
      </c>
      <c r="R2" s="133" t="s">
        <v>16820</v>
      </c>
      <c r="S2" s="133" t="s">
        <v>16801</v>
      </c>
      <c r="T2" s="141" t="s">
        <v>16769</v>
      </c>
      <c r="U2" s="141" t="s">
        <v>16832</v>
      </c>
      <c r="V2" s="141" t="s">
        <v>16770</v>
      </c>
      <c r="W2" s="133" t="s">
        <v>16720</v>
      </c>
      <c r="X2" s="133" t="s">
        <v>1679</v>
      </c>
      <c r="Y2" s="133" t="s">
        <v>16705</v>
      </c>
      <c r="Z2" s="133" t="s">
        <v>16774</v>
      </c>
      <c r="AA2" s="133" t="s">
        <v>16817</v>
      </c>
      <c r="AB2" s="134" t="s">
        <v>16773</v>
      </c>
      <c r="AC2" s="134" t="s">
        <v>16779</v>
      </c>
      <c r="AD2" s="135" t="s">
        <v>16777</v>
      </c>
      <c r="AE2" s="135" t="s">
        <v>16857</v>
      </c>
      <c r="AF2" s="135" t="s">
        <v>16778</v>
      </c>
      <c r="AG2" s="135" t="s">
        <v>16798</v>
      </c>
      <c r="AH2" s="135" t="s">
        <v>16797</v>
      </c>
      <c r="AI2" s="135" t="s">
        <v>16780</v>
      </c>
      <c r="AJ2" s="135" t="s">
        <v>16776</v>
      </c>
      <c r="AS2" s="131" t="s">
        <v>16815</v>
      </c>
      <c r="AT2" s="150">
        <f>GETPIVOTDATA("Sales",$AS$5)</f>
        <v>5.0714285714285712</v>
      </c>
      <c r="BI2" s="131" t="s">
        <v>16819</v>
      </c>
      <c r="BJ2" s="150">
        <f>GETPIVOTDATA("Lead",$BI$5)</f>
        <v>41.892857142857146</v>
      </c>
      <c r="BY2" s="131" t="s">
        <v>16822</v>
      </c>
      <c r="BZ2" s="150">
        <f>GETPIVOTDATA("Frequency",$BY$5)</f>
        <v>2.8476898339603358</v>
      </c>
      <c r="CO2" s="131" t="s">
        <v>16824</v>
      </c>
      <c r="CP2" s="151">
        <f>GETPIVOTDATA("Cost Per Impression",$CO$5)</f>
        <v>2.2967244111789378</v>
      </c>
      <c r="DF2" s="131" t="s">
        <v>16824</v>
      </c>
      <c r="DG2" s="151">
        <f>GETPIVOTDATA("Cost Per Message",$DF$5)</f>
        <v>25.469040650379572</v>
      </c>
      <c r="DU2" s="131" t="s">
        <v>16824</v>
      </c>
      <c r="DV2" s="151">
        <f>GETPIVOTDATA("Cost Per Sale",$DU$5)</f>
        <v>859.05054495397769</v>
      </c>
      <c r="EK2" s="131" t="s">
        <v>16828</v>
      </c>
      <c r="EL2" s="152">
        <f>GETPIVOTDATA("Activity to Lead Progression Rate",$EK$5)</f>
        <v>0.22148474836792315</v>
      </c>
      <c r="EY2" s="131" t="s">
        <v>16828</v>
      </c>
      <c r="EZ2" s="152">
        <f>GETPIVOTDATA("Activity-to-Sale Conversion Rate",$EY$5)</f>
        <v>4.2871730039108678E-2</v>
      </c>
      <c r="FN2" s="131" t="s">
        <v>16828</v>
      </c>
      <c r="FO2" s="153">
        <f>GETPIVOTDATA("Reach-to-Message Conversion Rate (%)",$FN$5)</f>
        <v>9.2838801109050887E-4</v>
      </c>
      <c r="GB2" s="131" t="s">
        <v>16828</v>
      </c>
      <c r="GC2" s="153">
        <f>GETPIVOTDATA("Lead Conversion Rate",$GB$5)</f>
        <v>0.12553973117062817</v>
      </c>
      <c r="GJ2"/>
      <c r="GK2"/>
      <c r="GQ2" s="131" t="s">
        <v>16835</v>
      </c>
      <c r="GR2" s="154">
        <f>GETPIVOTDATA("Total Marketing Cost",$GQ$5)</f>
        <v>3162.400357142857</v>
      </c>
      <c r="HH2" s="131" t="s">
        <v>16855</v>
      </c>
      <c r="HI2" s="158">
        <f>GETPIVOTDATA("Stock",$HH$5)</f>
        <v>53.821428571428569</v>
      </c>
      <c r="IC2" s="151">
        <f>GETPIVOTDATA("Cost Per Result",$IB$5)</f>
        <v>1.7752885069735436</v>
      </c>
    </row>
    <row r="3" spans="1:248" x14ac:dyDescent="0.3">
      <c r="A3" s="183">
        <f>EOMONTH(B3,0)</f>
        <v>44712</v>
      </c>
      <c r="B3" s="129" t="s">
        <v>4733</v>
      </c>
      <c r="C3" s="129" t="s">
        <v>417</v>
      </c>
      <c r="D3" s="165">
        <v>1</v>
      </c>
      <c r="E3" s="129" t="s">
        <v>4734</v>
      </c>
      <c r="F3" s="129" t="s">
        <v>4735</v>
      </c>
      <c r="G3" s="129" t="s">
        <v>16723</v>
      </c>
      <c r="H3" s="129"/>
      <c r="L3" s="127">
        <v>45322</v>
      </c>
      <c r="M3" t="s">
        <v>417</v>
      </c>
      <c r="N3" s="144">
        <v>139</v>
      </c>
      <c r="O3" s="144">
        <v>208</v>
      </c>
      <c r="P3" s="144">
        <v>2269807</v>
      </c>
      <c r="Q3" s="144">
        <v>1078260</v>
      </c>
      <c r="R3" s="144">
        <v>148217</v>
      </c>
      <c r="S3" s="147">
        <v>649.89</v>
      </c>
      <c r="T3" s="148">
        <v>1819.89</v>
      </c>
      <c r="U3" s="148">
        <v>1819.89</v>
      </c>
      <c r="V3" s="148">
        <v>0</v>
      </c>
      <c r="W3" s="144">
        <v>116024</v>
      </c>
      <c r="X3" s="144">
        <v>103</v>
      </c>
      <c r="Y3" s="144">
        <v>4</v>
      </c>
      <c r="Z3" s="144">
        <v>290</v>
      </c>
      <c r="AA3" s="144">
        <v>1</v>
      </c>
      <c r="AB3" s="145">
        <v>2.1050646411811624</v>
      </c>
      <c r="AC3" s="146">
        <v>0.80178182550322574</v>
      </c>
      <c r="AD3" s="146">
        <v>6.27548275862069</v>
      </c>
      <c r="AE3" s="146">
        <v>1.568546162862856E-2</v>
      </c>
      <c r="AF3" s="146">
        <v>454.97250000000003</v>
      </c>
      <c r="AG3" s="160">
        <v>0.47931034482758622</v>
      </c>
      <c r="AH3" s="161">
        <v>1.3793103448275862E-2</v>
      </c>
      <c r="AI3" s="161">
        <v>1.9565906744840335E-3</v>
      </c>
      <c r="AJ3" s="161">
        <v>1.9230769230769232E-2</v>
      </c>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c r="CC3" s="127"/>
      <c r="CD3" s="127"/>
      <c r="CE3" s="127"/>
      <c r="CF3" s="127"/>
      <c r="CG3" s="127"/>
      <c r="CH3" s="127"/>
      <c r="CI3" s="127"/>
      <c r="CJ3" s="127"/>
      <c r="CK3" s="127"/>
      <c r="CL3" s="127"/>
      <c r="CM3" s="127"/>
      <c r="CN3" s="127"/>
      <c r="CO3" s="127"/>
      <c r="CP3" s="127"/>
      <c r="CQ3" s="127"/>
      <c r="CR3" s="127"/>
      <c r="CS3" s="127"/>
      <c r="CT3" s="127"/>
      <c r="CU3" s="127"/>
      <c r="CV3" s="127"/>
      <c r="CW3" s="127"/>
      <c r="CX3" s="127"/>
      <c r="CY3" s="127"/>
      <c r="CZ3" s="127"/>
      <c r="DA3" s="127"/>
      <c r="DB3" s="127"/>
      <c r="DC3" s="127"/>
      <c r="DD3" s="127"/>
      <c r="DE3" s="127"/>
      <c r="DF3" s="127"/>
      <c r="DG3" s="127"/>
      <c r="DH3" s="127"/>
      <c r="DI3" s="127"/>
      <c r="DJ3" s="127"/>
      <c r="DK3" s="127"/>
      <c r="DL3" s="127"/>
      <c r="DM3" s="127"/>
      <c r="DN3" s="127"/>
      <c r="DO3" s="127"/>
      <c r="DP3" s="127"/>
      <c r="DQ3" s="127"/>
      <c r="DR3" s="127"/>
      <c r="DS3" s="127"/>
      <c r="DT3" s="127"/>
      <c r="DU3" s="127"/>
      <c r="DV3" s="127"/>
      <c r="DW3" s="127"/>
      <c r="DX3" s="127"/>
      <c r="DY3" s="127"/>
      <c r="DZ3" s="127"/>
      <c r="EA3" s="127"/>
      <c r="EB3" s="127"/>
      <c r="EC3" s="127"/>
      <c r="ED3" s="127"/>
      <c r="EE3" s="127"/>
      <c r="EF3" s="127"/>
      <c r="EG3" s="127"/>
      <c r="EH3" s="127"/>
      <c r="EI3" s="127"/>
      <c r="EJ3" s="127"/>
      <c r="EK3" s="127"/>
      <c r="EL3" s="127"/>
      <c r="EM3" s="127"/>
      <c r="EN3" s="127"/>
      <c r="EO3" s="127"/>
      <c r="EP3" s="127"/>
    </row>
    <row r="4" spans="1:248" x14ac:dyDescent="0.3">
      <c r="A4" s="183">
        <v>44712</v>
      </c>
      <c r="B4" s="129" t="s">
        <v>4736</v>
      </c>
      <c r="C4" s="129" t="s">
        <v>417</v>
      </c>
      <c r="D4" s="165">
        <v>1</v>
      </c>
      <c r="E4" s="129" t="s">
        <v>4737</v>
      </c>
      <c r="F4" s="129" t="s">
        <v>4735</v>
      </c>
      <c r="G4" s="129" t="s">
        <v>16723</v>
      </c>
      <c r="H4" s="129"/>
      <c r="L4" s="127">
        <v>45322</v>
      </c>
      <c r="M4" t="s">
        <v>416</v>
      </c>
      <c r="N4" s="144">
        <v>16</v>
      </c>
      <c r="O4" s="144">
        <v>28</v>
      </c>
      <c r="P4" s="144">
        <v>2416745</v>
      </c>
      <c r="Q4" s="144">
        <v>1195220</v>
      </c>
      <c r="R4" s="144">
        <v>27028</v>
      </c>
      <c r="S4" s="147">
        <v>200</v>
      </c>
      <c r="T4" s="148">
        <v>1680</v>
      </c>
      <c r="U4" s="148">
        <v>1680</v>
      </c>
      <c r="V4" s="148">
        <v>0</v>
      </c>
      <c r="W4" s="144">
        <v>112170</v>
      </c>
      <c r="X4" s="144">
        <v>38</v>
      </c>
      <c r="Y4" s="144">
        <v>6</v>
      </c>
      <c r="Z4" s="144">
        <v>41</v>
      </c>
      <c r="AA4" s="144">
        <v>1</v>
      </c>
      <c r="AB4" s="145">
        <v>2.0220085005270998</v>
      </c>
      <c r="AC4" s="146">
        <v>0.6951498813486735</v>
      </c>
      <c r="AD4" s="146">
        <v>40.975609756097562</v>
      </c>
      <c r="AE4" s="146">
        <v>1.4977266648836588E-2</v>
      </c>
      <c r="AF4" s="146">
        <v>280</v>
      </c>
      <c r="AG4" s="160">
        <v>0.3902439024390244</v>
      </c>
      <c r="AH4" s="161">
        <v>0.14634146341463414</v>
      </c>
      <c r="AI4" s="161">
        <v>1.5169453899659612E-3</v>
      </c>
      <c r="AJ4" s="161">
        <v>0.21428571428571427</v>
      </c>
    </row>
    <row r="5" spans="1:248" x14ac:dyDescent="0.3">
      <c r="A5" s="183">
        <v>44712</v>
      </c>
      <c r="B5" s="129" t="s">
        <v>4738</v>
      </c>
      <c r="C5" s="129" t="s">
        <v>417</v>
      </c>
      <c r="D5" s="165">
        <v>1</v>
      </c>
      <c r="E5" s="129" t="s">
        <v>4739</v>
      </c>
      <c r="F5" s="129" t="s">
        <v>4735</v>
      </c>
      <c r="G5" s="129" t="s">
        <v>16723</v>
      </c>
      <c r="H5" s="129"/>
      <c r="L5" s="127">
        <v>45322</v>
      </c>
      <c r="M5" t="s">
        <v>418</v>
      </c>
      <c r="N5" s="144">
        <v>37</v>
      </c>
      <c r="O5" s="144">
        <v>82</v>
      </c>
      <c r="P5" s="144">
        <v>2067422</v>
      </c>
      <c r="Q5" s="144">
        <v>1113380</v>
      </c>
      <c r="R5" s="144">
        <v>96256</v>
      </c>
      <c r="S5" s="147">
        <v>450</v>
      </c>
      <c r="T5" s="148">
        <v>1450</v>
      </c>
      <c r="U5" s="148">
        <v>1450</v>
      </c>
      <c r="V5" s="148">
        <v>0</v>
      </c>
      <c r="W5" s="144">
        <v>34874</v>
      </c>
      <c r="X5" s="144">
        <v>12</v>
      </c>
      <c r="Y5" s="144">
        <v>6</v>
      </c>
      <c r="Z5" s="144">
        <v>171</v>
      </c>
      <c r="AA5" s="144">
        <v>1</v>
      </c>
      <c r="AB5" s="145">
        <v>1.8568880346332788</v>
      </c>
      <c r="AC5" s="146">
        <v>0.70135656871214491</v>
      </c>
      <c r="AD5" s="146">
        <v>8.4795321637426895</v>
      </c>
      <c r="AE5" s="146">
        <v>4.1578253139874975E-2</v>
      </c>
      <c r="AF5" s="146">
        <v>241.66666666666666</v>
      </c>
      <c r="AG5" s="160">
        <v>0.21637426900584794</v>
      </c>
      <c r="AH5" s="161">
        <v>3.5087719298245612E-2</v>
      </c>
      <c r="AI5" s="161">
        <v>1.7765126329787233E-3</v>
      </c>
      <c r="AJ5" s="161">
        <v>7.3170731707317069E-2</v>
      </c>
      <c r="AK5" s="127"/>
      <c r="AL5" s="156" t="s">
        <v>16791</v>
      </c>
      <c r="AM5" s="156" t="s">
        <v>16783</v>
      </c>
      <c r="AN5" s="155"/>
      <c r="AS5" s="156" t="s">
        <v>16816</v>
      </c>
      <c r="AT5" s="156" t="s">
        <v>16783</v>
      </c>
      <c r="AU5" s="155"/>
      <c r="BA5" s="156" t="s">
        <v>16792</v>
      </c>
      <c r="BB5" s="156" t="s">
        <v>16783</v>
      </c>
      <c r="BC5" s="155"/>
      <c r="BG5" s="127"/>
      <c r="BH5" s="127"/>
      <c r="BI5" s="156" t="s">
        <v>16818</v>
      </c>
      <c r="BJ5" s="156" t="s">
        <v>16783</v>
      </c>
      <c r="BK5" s="155"/>
      <c r="BO5" s="127"/>
      <c r="BP5" s="127"/>
      <c r="BQ5" s="136" t="s">
        <v>16784</v>
      </c>
      <c r="BR5" s="136" t="s">
        <v>16783</v>
      </c>
      <c r="BY5" s="136" t="s">
        <v>16821</v>
      </c>
      <c r="BZ5" s="136" t="s">
        <v>16783</v>
      </c>
      <c r="CF5" s="127"/>
      <c r="CG5" s="136" t="s">
        <v>16786</v>
      </c>
      <c r="CH5" s="136" t="s">
        <v>16783</v>
      </c>
      <c r="CO5" s="136" t="s">
        <v>16823</v>
      </c>
      <c r="CP5" s="136" t="s">
        <v>16783</v>
      </c>
      <c r="CW5" s="127"/>
      <c r="CX5" s="136" t="s">
        <v>16787</v>
      </c>
      <c r="CY5" s="136" t="s">
        <v>16783</v>
      </c>
      <c r="DF5" s="136" t="s">
        <v>16825</v>
      </c>
      <c r="DG5" s="136" t="s">
        <v>16783</v>
      </c>
      <c r="DM5" s="127"/>
      <c r="DN5" s="136" t="s">
        <v>16788</v>
      </c>
      <c r="DO5" s="136" t="s">
        <v>16783</v>
      </c>
      <c r="DU5" s="136" t="s">
        <v>16826</v>
      </c>
      <c r="DV5" s="136" t="s">
        <v>16783</v>
      </c>
      <c r="EB5" s="127"/>
      <c r="EC5" s="136" t="s">
        <v>16799</v>
      </c>
      <c r="ED5" s="136" t="s">
        <v>16783</v>
      </c>
      <c r="EK5" s="136" t="s">
        <v>16827</v>
      </c>
      <c r="EL5" s="136" t="s">
        <v>16783</v>
      </c>
      <c r="ER5" s="136" t="s">
        <v>16800</v>
      </c>
      <c r="ES5" s="136" t="s">
        <v>16783</v>
      </c>
      <c r="EY5" s="136" t="s">
        <v>16829</v>
      </c>
      <c r="EZ5" s="136" t="s">
        <v>16783</v>
      </c>
      <c r="FF5" s="136" t="s">
        <v>16789</v>
      </c>
      <c r="FG5" s="136" t="s">
        <v>16783</v>
      </c>
      <c r="FN5" s="136" t="s">
        <v>16830</v>
      </c>
      <c r="FO5" s="136" t="s">
        <v>16783</v>
      </c>
      <c r="FU5" s="136" t="s">
        <v>16790</v>
      </c>
      <c r="FV5" s="136" t="s">
        <v>16783</v>
      </c>
      <c r="GB5" s="136" t="s">
        <v>16831</v>
      </c>
      <c r="GC5" s="136" t="s">
        <v>16783</v>
      </c>
      <c r="GJ5" s="136" t="s">
        <v>16833</v>
      </c>
      <c r="GK5" s="136" t="s">
        <v>16783</v>
      </c>
      <c r="GQ5" s="136" t="s">
        <v>16834</v>
      </c>
      <c r="GR5" s="136" t="s">
        <v>16783</v>
      </c>
      <c r="GZ5" s="136" t="s">
        <v>16853</v>
      </c>
      <c r="HA5" s="136" t="s">
        <v>16783</v>
      </c>
      <c r="HH5" s="156" t="s">
        <v>16854</v>
      </c>
      <c r="HI5" s="156" t="s">
        <v>16783</v>
      </c>
      <c r="HJ5" s="155"/>
      <c r="HN5" s="155"/>
      <c r="HO5" s="155"/>
      <c r="HQ5" s="156" t="s">
        <v>16858</v>
      </c>
      <c r="HR5" s="156" t="s">
        <v>16783</v>
      </c>
      <c r="HS5" s="155"/>
      <c r="IB5" s="156" t="s">
        <v>16859</v>
      </c>
      <c r="IC5" s="156" t="s">
        <v>16783</v>
      </c>
      <c r="ID5" s="155"/>
    </row>
    <row r="6" spans="1:248" x14ac:dyDescent="0.3">
      <c r="A6" s="183">
        <v>44712</v>
      </c>
      <c r="B6" s="129" t="s">
        <v>4740</v>
      </c>
      <c r="C6" s="129" t="s">
        <v>416</v>
      </c>
      <c r="D6" s="165">
        <v>1</v>
      </c>
      <c r="E6" s="129" t="s">
        <v>4741</v>
      </c>
      <c r="F6" s="129" t="s">
        <v>4735</v>
      </c>
      <c r="G6" s="129" t="s">
        <v>16723</v>
      </c>
      <c r="H6" s="129"/>
      <c r="L6" s="127">
        <v>45322</v>
      </c>
      <c r="M6" t="s">
        <v>16814</v>
      </c>
      <c r="N6" s="144">
        <v>192</v>
      </c>
      <c r="O6" s="144">
        <v>318</v>
      </c>
      <c r="P6" s="144">
        <v>6753974</v>
      </c>
      <c r="Q6" s="144">
        <v>3386860</v>
      </c>
      <c r="R6" s="144">
        <v>271501</v>
      </c>
      <c r="S6" s="147">
        <v>1299.8899999999999</v>
      </c>
      <c r="T6" s="148">
        <v>4949.8900000000003</v>
      </c>
      <c r="U6" s="148">
        <v>4949.8900000000003</v>
      </c>
      <c r="V6" s="148">
        <v>0</v>
      </c>
      <c r="W6" s="144">
        <v>263068</v>
      </c>
      <c r="X6" s="144">
        <v>153</v>
      </c>
      <c r="Y6" s="144">
        <v>16</v>
      </c>
      <c r="Z6" s="144">
        <v>502</v>
      </c>
      <c r="AA6" s="144">
        <v>1</v>
      </c>
      <c r="AB6" s="145">
        <v>1.9941698210141547</v>
      </c>
      <c r="AC6" s="146">
        <v>0.73288555745106509</v>
      </c>
      <c r="AD6" s="146">
        <v>9.8603386454183273</v>
      </c>
      <c r="AE6" s="146">
        <v>1.8816009548861892E-2</v>
      </c>
      <c r="AF6" s="146">
        <v>309.36812500000002</v>
      </c>
      <c r="AG6" s="160">
        <v>0.38247011952191234</v>
      </c>
      <c r="AH6" s="161">
        <v>3.1872509960159362E-2</v>
      </c>
      <c r="AI6" s="161">
        <v>1.8489802984151071E-3</v>
      </c>
      <c r="AJ6" s="161">
        <v>5.0314465408805034E-2</v>
      </c>
      <c r="AL6" s="156" t="s">
        <v>16781</v>
      </c>
      <c r="AM6" s="155" t="s">
        <v>416</v>
      </c>
      <c r="AN6" s="155" t="s">
        <v>16782</v>
      </c>
      <c r="AS6" s="156" t="s">
        <v>16781</v>
      </c>
      <c r="AT6" s="155" t="s">
        <v>416</v>
      </c>
      <c r="AU6" s="155" t="s">
        <v>16782</v>
      </c>
      <c r="BA6" s="156" t="s">
        <v>16781</v>
      </c>
      <c r="BB6" s="155" t="s">
        <v>416</v>
      </c>
      <c r="BC6" s="155" t="s">
        <v>16782</v>
      </c>
      <c r="BI6" s="156" t="s">
        <v>16781</v>
      </c>
      <c r="BJ6" s="155" t="s">
        <v>416</v>
      </c>
      <c r="BK6" s="155" t="s">
        <v>16782</v>
      </c>
      <c r="BQ6" s="136" t="s">
        <v>16781</v>
      </c>
      <c r="BR6" t="s">
        <v>416</v>
      </c>
      <c r="BS6" t="s">
        <v>16782</v>
      </c>
      <c r="BY6" s="136" t="s">
        <v>16781</v>
      </c>
      <c r="BZ6" t="s">
        <v>416</v>
      </c>
      <c r="CA6" t="s">
        <v>16782</v>
      </c>
      <c r="CG6" s="136" t="s">
        <v>16781</v>
      </c>
      <c r="CH6" t="s">
        <v>416</v>
      </c>
      <c r="CI6" t="s">
        <v>16782</v>
      </c>
      <c r="CO6" s="136" t="s">
        <v>16781</v>
      </c>
      <c r="CP6" t="s">
        <v>416</v>
      </c>
      <c r="CQ6" t="s">
        <v>16782</v>
      </c>
      <c r="CX6" s="136" t="s">
        <v>16781</v>
      </c>
      <c r="CY6" t="s">
        <v>416</v>
      </c>
      <c r="CZ6" t="s">
        <v>16782</v>
      </c>
      <c r="DF6" s="136" t="s">
        <v>16781</v>
      </c>
      <c r="DG6" t="s">
        <v>416</v>
      </c>
      <c r="DH6" t="s">
        <v>16782</v>
      </c>
      <c r="DN6" s="136" t="s">
        <v>16781</v>
      </c>
      <c r="DO6" t="s">
        <v>416</v>
      </c>
      <c r="DP6" t="s">
        <v>16782</v>
      </c>
      <c r="DU6" s="136" t="s">
        <v>16781</v>
      </c>
      <c r="DV6" t="s">
        <v>416</v>
      </c>
      <c r="DW6" t="s">
        <v>16782</v>
      </c>
      <c r="EC6" s="136" t="s">
        <v>16781</v>
      </c>
      <c r="ED6" t="s">
        <v>416</v>
      </c>
      <c r="EE6" t="s">
        <v>16782</v>
      </c>
      <c r="EK6" s="136" t="s">
        <v>16781</v>
      </c>
      <c r="EL6" t="s">
        <v>416</v>
      </c>
      <c r="EM6" t="s">
        <v>16782</v>
      </c>
      <c r="ER6" s="136" t="s">
        <v>16781</v>
      </c>
      <c r="ES6" t="s">
        <v>416</v>
      </c>
      <c r="ET6" t="s">
        <v>16782</v>
      </c>
      <c r="EY6" s="136" t="s">
        <v>16781</v>
      </c>
      <c r="EZ6" t="s">
        <v>416</v>
      </c>
      <c r="FA6" t="s">
        <v>16782</v>
      </c>
      <c r="FF6" s="136" t="s">
        <v>16781</v>
      </c>
      <c r="FG6" t="s">
        <v>416</v>
      </c>
      <c r="FH6" t="s">
        <v>16782</v>
      </c>
      <c r="FN6" s="136" t="s">
        <v>16781</v>
      </c>
      <c r="FO6" t="s">
        <v>416</v>
      </c>
      <c r="FP6" t="s">
        <v>16782</v>
      </c>
      <c r="FU6" s="136" t="s">
        <v>16781</v>
      </c>
      <c r="FV6" t="s">
        <v>416</v>
      </c>
      <c r="FW6" t="s">
        <v>16782</v>
      </c>
      <c r="GB6" s="136" t="s">
        <v>16781</v>
      </c>
      <c r="GC6" t="s">
        <v>416</v>
      </c>
      <c r="GD6" t="s">
        <v>16782</v>
      </c>
      <c r="GJ6" s="136" t="s">
        <v>16781</v>
      </c>
      <c r="GK6" t="s">
        <v>416</v>
      </c>
      <c r="GL6" t="s">
        <v>16782</v>
      </c>
      <c r="GQ6" s="136" t="s">
        <v>16781</v>
      </c>
      <c r="GR6" t="s">
        <v>416</v>
      </c>
      <c r="GS6" t="s">
        <v>16782</v>
      </c>
      <c r="GZ6" s="136" t="s">
        <v>16781</v>
      </c>
      <c r="HA6" t="s">
        <v>416</v>
      </c>
      <c r="HB6" t="s">
        <v>16782</v>
      </c>
      <c r="HH6" s="156" t="s">
        <v>16781</v>
      </c>
      <c r="HI6" s="155" t="s">
        <v>416</v>
      </c>
      <c r="HJ6" s="155" t="s">
        <v>16782</v>
      </c>
      <c r="HN6" s="155"/>
      <c r="HO6" s="155"/>
      <c r="HQ6" s="162" t="s">
        <v>16781</v>
      </c>
      <c r="HR6" s="139" t="s">
        <v>416</v>
      </c>
      <c r="HS6" s="139" t="s">
        <v>16782</v>
      </c>
      <c r="IB6" s="156" t="s">
        <v>16781</v>
      </c>
      <c r="IC6" s="155" t="s">
        <v>416</v>
      </c>
      <c r="ID6" s="155" t="s">
        <v>16782</v>
      </c>
      <c r="IL6" t="s">
        <v>16793</v>
      </c>
      <c r="IM6">
        <f>GETPIVOTDATA("Total Marketing Cost",$GJ$5)</f>
        <v>88547.209999999992</v>
      </c>
      <c r="IN6" t="str">
        <f>TEXT(IM6,"$ ##,###.00")</f>
        <v>$ 88,547.21</v>
      </c>
    </row>
    <row r="7" spans="1:248" x14ac:dyDescent="0.3">
      <c r="A7" s="183">
        <v>44712</v>
      </c>
      <c r="B7" s="129" t="s">
        <v>4742</v>
      </c>
      <c r="C7" s="129" t="s">
        <v>4743</v>
      </c>
      <c r="D7" s="165">
        <v>1</v>
      </c>
      <c r="E7" s="129" t="s">
        <v>4744</v>
      </c>
      <c r="F7" s="129" t="s">
        <v>4735</v>
      </c>
      <c r="G7" s="129" t="s">
        <v>16745</v>
      </c>
      <c r="H7" s="129"/>
      <c r="L7" s="127">
        <v>45351</v>
      </c>
      <c r="M7" t="s">
        <v>417</v>
      </c>
      <c r="N7" s="144">
        <v>180</v>
      </c>
      <c r="O7" s="144">
        <v>289</v>
      </c>
      <c r="P7" s="144">
        <v>3627430</v>
      </c>
      <c r="Q7" s="144">
        <v>1646560</v>
      </c>
      <c r="R7" s="144">
        <v>0</v>
      </c>
      <c r="S7" s="147">
        <v>0</v>
      </c>
      <c r="T7" s="148">
        <v>2500</v>
      </c>
      <c r="U7" s="148">
        <v>2500</v>
      </c>
      <c r="V7" s="148">
        <v>0</v>
      </c>
      <c r="W7" s="144">
        <v>37029</v>
      </c>
      <c r="X7" s="144">
        <v>155</v>
      </c>
      <c r="Y7" s="144">
        <v>12</v>
      </c>
      <c r="Z7" s="144">
        <v>0</v>
      </c>
      <c r="AA7" s="144">
        <v>1</v>
      </c>
      <c r="AB7" s="145">
        <v>2.2030354192984163</v>
      </c>
      <c r="AC7" s="146">
        <v>0.68919317533350066</v>
      </c>
      <c r="AD7" s="146" t="s">
        <v>4743</v>
      </c>
      <c r="AE7" s="146">
        <v>6.7514650679197388E-2</v>
      </c>
      <c r="AF7" s="146">
        <v>208.33333333333334</v>
      </c>
      <c r="AG7" s="160" t="s">
        <v>4743</v>
      </c>
      <c r="AH7" s="161" t="s">
        <v>4743</v>
      </c>
      <c r="AI7" s="161">
        <v>0</v>
      </c>
      <c r="AJ7" s="161">
        <v>4.1522491349480967E-2</v>
      </c>
      <c r="AK7" s="128"/>
      <c r="AL7" s="157" t="s">
        <v>16860</v>
      </c>
      <c r="AM7" s="155">
        <v>47</v>
      </c>
      <c r="AN7" s="155">
        <v>47</v>
      </c>
      <c r="AR7" s="138"/>
      <c r="AS7" s="157" t="s">
        <v>16860</v>
      </c>
      <c r="AT7" s="155">
        <v>3.9166666666666665</v>
      </c>
      <c r="AU7" s="155">
        <v>3.9166666666666665</v>
      </c>
      <c r="BA7" s="157" t="s">
        <v>16860</v>
      </c>
      <c r="BB7" s="155">
        <v>540</v>
      </c>
      <c r="BC7" s="155">
        <v>540</v>
      </c>
      <c r="BG7" s="128"/>
      <c r="BH7" s="128"/>
      <c r="BI7" s="157" t="s">
        <v>16860</v>
      </c>
      <c r="BJ7" s="155">
        <v>45</v>
      </c>
      <c r="BK7" s="155">
        <v>45</v>
      </c>
      <c r="BO7" s="128"/>
      <c r="BP7" s="128"/>
      <c r="BQ7" s="137" t="s">
        <v>16860</v>
      </c>
      <c r="BR7" s="138">
        <v>29.272749865426256</v>
      </c>
      <c r="BS7" s="138">
        <v>29.272749865426256</v>
      </c>
      <c r="BW7" s="138"/>
      <c r="BX7" s="138"/>
      <c r="BY7" s="137" t="s">
        <v>16860</v>
      </c>
      <c r="BZ7" s="138">
        <v>2.4393958221188541</v>
      </c>
      <c r="CA7" s="138">
        <v>2.4393958221188541</v>
      </c>
      <c r="CE7" s="138"/>
      <c r="CF7" s="128"/>
      <c r="CG7" s="137" t="s">
        <v>16860</v>
      </c>
      <c r="CH7" s="139">
        <v>30.775078405997512</v>
      </c>
      <c r="CI7" s="139">
        <v>30.775078405997512</v>
      </c>
      <c r="CM7" s="139"/>
      <c r="CN7" s="139"/>
      <c r="CO7" s="137" t="s">
        <v>16860</v>
      </c>
      <c r="CP7" s="139">
        <v>2.5645898671664593</v>
      </c>
      <c r="CQ7" s="139">
        <v>2.5645898671664593</v>
      </c>
      <c r="CU7" s="139"/>
      <c r="CV7" s="139"/>
      <c r="CW7" s="128"/>
      <c r="CX7" s="137" t="s">
        <v>16860</v>
      </c>
      <c r="CY7" s="149">
        <v>290.85012687038221</v>
      </c>
      <c r="CZ7" s="149">
        <v>290.85012687038221</v>
      </c>
      <c r="DD7" s="149"/>
      <c r="DE7" s="149"/>
      <c r="DF7" s="137" t="s">
        <v>16860</v>
      </c>
      <c r="DG7" s="149">
        <v>24.23751057253185</v>
      </c>
      <c r="DH7" s="149">
        <v>24.23751057253185</v>
      </c>
      <c r="DL7" s="149"/>
      <c r="DM7" s="128"/>
      <c r="DN7" s="137" t="s">
        <v>16860</v>
      </c>
      <c r="DO7" s="149">
        <v>7661.5239444444442</v>
      </c>
      <c r="DP7" s="149">
        <v>7661.5239444444442</v>
      </c>
      <c r="DT7" s="149"/>
      <c r="DU7" s="137" t="s">
        <v>16860</v>
      </c>
      <c r="DV7" s="149">
        <v>696.5021767676767</v>
      </c>
      <c r="DW7" s="149">
        <v>696.5021767676767</v>
      </c>
      <c r="EA7" s="149"/>
      <c r="EB7" s="128"/>
      <c r="EC7" s="137" t="s">
        <v>16860</v>
      </c>
      <c r="ED7" s="140">
        <v>3.3406657018746579</v>
      </c>
      <c r="EE7" s="140">
        <v>3.3406657018746579</v>
      </c>
      <c r="EI7" s="140"/>
      <c r="EJ7" s="140"/>
      <c r="EK7" s="137" t="s">
        <v>16860</v>
      </c>
      <c r="EL7" s="140">
        <v>0.27838880848955483</v>
      </c>
      <c r="EM7" s="140">
        <v>0.27838880848955483</v>
      </c>
      <c r="ER7" s="137" t="s">
        <v>16860</v>
      </c>
      <c r="ES7" s="140">
        <v>0.45786390739428645</v>
      </c>
      <c r="ET7" s="140">
        <v>0.45786390739428645</v>
      </c>
      <c r="EX7" s="140"/>
      <c r="EY7" s="137" t="s">
        <v>16860</v>
      </c>
      <c r="EZ7" s="140">
        <v>3.815532561619054E-2</v>
      </c>
      <c r="FA7" s="140">
        <v>3.815532561619054E-2</v>
      </c>
      <c r="FF7" s="137" t="s">
        <v>16860</v>
      </c>
      <c r="FG7" s="143">
        <v>1.4949458578671712E-2</v>
      </c>
      <c r="FH7" s="143">
        <v>1.4949458578671712E-2</v>
      </c>
      <c r="FL7" s="143"/>
      <c r="FM7" s="143"/>
      <c r="FN7" s="137" t="s">
        <v>16860</v>
      </c>
      <c r="FO7" s="143">
        <v>1.2457882148893093E-3</v>
      </c>
      <c r="FP7" s="143">
        <v>1.2457882148893093E-3</v>
      </c>
      <c r="FU7" s="137" t="s">
        <v>16860</v>
      </c>
      <c r="FV7" s="140">
        <v>1.0766283860791668</v>
      </c>
      <c r="FW7" s="140">
        <v>1.0766283860791668</v>
      </c>
      <c r="GA7" s="140"/>
      <c r="GB7" s="137" t="s">
        <v>16860</v>
      </c>
      <c r="GC7" s="140">
        <v>8.9719032173263893E-2</v>
      </c>
      <c r="GD7" s="140">
        <v>8.9719032173263893E-2</v>
      </c>
      <c r="GH7" s="140"/>
      <c r="GJ7" s="137" t="s">
        <v>16860</v>
      </c>
      <c r="GK7" s="149">
        <v>22993.129999999994</v>
      </c>
      <c r="GL7" s="149">
        <v>22993.129999999994</v>
      </c>
      <c r="GP7" s="149"/>
      <c r="GQ7" s="137" t="s">
        <v>16860</v>
      </c>
      <c r="GR7" s="149">
        <v>1916.0941666666665</v>
      </c>
      <c r="GS7" s="149">
        <v>1916.0941666666665</v>
      </c>
      <c r="GW7" s="149"/>
      <c r="GX7" s="149"/>
      <c r="GY7" s="149"/>
      <c r="GZ7" s="137" t="s">
        <v>16860</v>
      </c>
      <c r="HA7">
        <v>558</v>
      </c>
      <c r="HB7">
        <v>558</v>
      </c>
      <c r="HF7" s="149"/>
      <c r="HG7" s="149"/>
      <c r="HH7" s="157" t="s">
        <v>16860</v>
      </c>
      <c r="HI7" s="155">
        <v>46.5</v>
      </c>
      <c r="HJ7" s="155">
        <v>46.5</v>
      </c>
      <c r="HN7" s="155"/>
      <c r="HO7" s="155"/>
      <c r="HQ7" s="163" t="s">
        <v>16860</v>
      </c>
      <c r="HR7" s="139">
        <v>22.680693529813745</v>
      </c>
      <c r="HS7" s="139">
        <v>22.680693529813745</v>
      </c>
      <c r="IB7" s="157" t="s">
        <v>16860</v>
      </c>
      <c r="IC7" s="155">
        <v>1.8900577941511454</v>
      </c>
      <c r="ID7" s="155">
        <v>1.8900577941511454</v>
      </c>
      <c r="IH7" s="149"/>
      <c r="II7" s="149"/>
      <c r="IJ7" s="149"/>
      <c r="IK7" s="149"/>
      <c r="IL7" t="s">
        <v>16794</v>
      </c>
      <c r="IM7">
        <f>GETPIVOTDATA("Sales",$AL$5)</f>
        <v>142</v>
      </c>
      <c r="IN7" t="str">
        <f>TEXT(IM7,"##,###")</f>
        <v>142</v>
      </c>
    </row>
    <row r="8" spans="1:248" x14ac:dyDescent="0.3">
      <c r="A8" s="183">
        <v>44712</v>
      </c>
      <c r="B8" s="129" t="s">
        <v>4745</v>
      </c>
      <c r="C8" s="129" t="s">
        <v>417</v>
      </c>
      <c r="D8" s="165">
        <v>1</v>
      </c>
      <c r="E8" s="129" t="s">
        <v>4744</v>
      </c>
      <c r="F8" s="129" t="s">
        <v>4735</v>
      </c>
      <c r="G8" s="129" t="s">
        <v>16723</v>
      </c>
      <c r="H8" s="129"/>
      <c r="L8" s="127">
        <v>45351</v>
      </c>
      <c r="M8" t="s">
        <v>416</v>
      </c>
      <c r="N8" s="144">
        <v>25</v>
      </c>
      <c r="O8" s="144">
        <v>52</v>
      </c>
      <c r="P8" s="144">
        <v>1801206</v>
      </c>
      <c r="Q8" s="144">
        <v>851432</v>
      </c>
      <c r="R8" s="144">
        <v>35793</v>
      </c>
      <c r="S8" s="147">
        <v>300</v>
      </c>
      <c r="T8" s="148">
        <v>1600</v>
      </c>
      <c r="U8" s="148">
        <v>1600</v>
      </c>
      <c r="V8" s="148">
        <v>0</v>
      </c>
      <c r="W8" s="144">
        <v>18187</v>
      </c>
      <c r="X8" s="144">
        <v>35</v>
      </c>
      <c r="Y8" s="144">
        <v>3</v>
      </c>
      <c r="Z8" s="144">
        <v>92</v>
      </c>
      <c r="AA8" s="144">
        <v>1</v>
      </c>
      <c r="AB8" s="145">
        <v>2.1155018838850315</v>
      </c>
      <c r="AC8" s="146">
        <v>0.88829373208838969</v>
      </c>
      <c r="AD8" s="146">
        <v>17.391304347826086</v>
      </c>
      <c r="AE8" s="146">
        <v>8.7974927145763451E-2</v>
      </c>
      <c r="AF8" s="146">
        <v>533.33333333333337</v>
      </c>
      <c r="AG8" s="160">
        <v>0.27173913043478259</v>
      </c>
      <c r="AH8" s="161">
        <v>3.2608695652173912E-2</v>
      </c>
      <c r="AI8" s="161">
        <v>2.5703349817003326E-3</v>
      </c>
      <c r="AJ8" s="161">
        <v>5.7692307692307696E-2</v>
      </c>
      <c r="AL8" s="159" t="s">
        <v>16785</v>
      </c>
      <c r="AM8" s="155">
        <v>6</v>
      </c>
      <c r="AN8" s="155">
        <v>6</v>
      </c>
      <c r="AR8" s="138"/>
      <c r="AS8" s="157" t="s">
        <v>16813</v>
      </c>
      <c r="AT8" s="155">
        <v>6.333333333333333</v>
      </c>
      <c r="AU8" s="155">
        <v>6.333333333333333</v>
      </c>
      <c r="BA8" s="159" t="s">
        <v>16785</v>
      </c>
      <c r="BB8" s="155">
        <v>28</v>
      </c>
      <c r="BC8" s="155">
        <v>28</v>
      </c>
      <c r="BI8" s="157" t="s">
        <v>16813</v>
      </c>
      <c r="BJ8" s="155">
        <v>41.166666666666664</v>
      </c>
      <c r="BK8" s="155">
        <v>41.166666666666664</v>
      </c>
      <c r="BQ8" s="142" t="s">
        <v>16785</v>
      </c>
      <c r="BR8" s="138">
        <v>2.0220085005270998</v>
      </c>
      <c r="BS8" s="138">
        <v>2.0220085005270998</v>
      </c>
      <c r="BW8" s="138"/>
      <c r="BX8" s="138"/>
      <c r="BY8" s="137" t="s">
        <v>16813</v>
      </c>
      <c r="BZ8" s="138">
        <v>2.7162749358061227</v>
      </c>
      <c r="CA8" s="138">
        <v>2.7162749358061227</v>
      </c>
      <c r="CE8" s="138"/>
      <c r="CG8" s="142" t="s">
        <v>16785</v>
      </c>
      <c r="CH8" s="139">
        <v>0.6951498813486735</v>
      </c>
      <c r="CI8" s="139">
        <v>0.6951498813486735</v>
      </c>
      <c r="CM8" s="139"/>
      <c r="CN8" s="139"/>
      <c r="CO8" s="137" t="s">
        <v>16813</v>
      </c>
      <c r="CP8" s="139">
        <v>2.5213700144001612</v>
      </c>
      <c r="CQ8" s="139">
        <v>2.5213700144001612</v>
      </c>
      <c r="CU8" s="139"/>
      <c r="CV8" s="139"/>
      <c r="CX8" s="142" t="s">
        <v>16785</v>
      </c>
      <c r="CY8" s="149">
        <v>40.975609756097562</v>
      </c>
      <c r="CZ8" s="149">
        <v>40.975609756097562</v>
      </c>
      <c r="DD8" s="149"/>
      <c r="DE8" s="149"/>
      <c r="DF8" s="137" t="s">
        <v>16813</v>
      </c>
      <c r="DG8" s="149">
        <v>23.074846548379838</v>
      </c>
      <c r="DH8" s="149">
        <v>23.074846548379838</v>
      </c>
      <c r="DL8" s="149"/>
      <c r="DN8" s="142" t="s">
        <v>16785</v>
      </c>
      <c r="DO8" s="149">
        <v>280</v>
      </c>
      <c r="DP8" s="149">
        <v>280</v>
      </c>
      <c r="DT8" s="149"/>
      <c r="DU8" s="137" t="s">
        <v>16813</v>
      </c>
      <c r="DV8" s="149">
        <v>673.2507022144523</v>
      </c>
      <c r="DW8" s="149">
        <v>673.2507022144523</v>
      </c>
      <c r="EA8" s="149"/>
      <c r="EC8" s="142" t="s">
        <v>16785</v>
      </c>
      <c r="ED8" s="140">
        <v>0.3902439024390244</v>
      </c>
      <c r="EE8" s="140">
        <v>0.3902439024390244</v>
      </c>
      <c r="EI8" s="140"/>
      <c r="EJ8" s="140"/>
      <c r="EK8" s="137" t="s">
        <v>16813</v>
      </c>
      <c r="EL8" s="140">
        <v>0.18600384705633846</v>
      </c>
      <c r="EM8" s="140">
        <v>0.18600384705633846</v>
      </c>
      <c r="ER8" s="142" t="s">
        <v>16785</v>
      </c>
      <c r="ES8" s="140">
        <v>0.14634146341463414</v>
      </c>
      <c r="ET8" s="140">
        <v>0.14634146341463414</v>
      </c>
      <c r="EX8" s="140"/>
      <c r="EY8" s="137" t="s">
        <v>16813</v>
      </c>
      <c r="EZ8" s="140">
        <v>5.1021768591834993E-2</v>
      </c>
      <c r="FA8" s="140">
        <v>5.1021768591834993E-2</v>
      </c>
      <c r="FF8" s="142" t="s">
        <v>16785</v>
      </c>
      <c r="FG8" s="143">
        <v>1.5169453899659612E-3</v>
      </c>
      <c r="FH8" s="143">
        <v>1.5169453899659612E-3</v>
      </c>
      <c r="FL8" s="143"/>
      <c r="FM8" s="143"/>
      <c r="FN8" s="137" t="s">
        <v>16813</v>
      </c>
      <c r="FO8" s="143">
        <v>7.4732293514793307E-4</v>
      </c>
      <c r="FP8" s="143">
        <v>7.4732293514793307E-4</v>
      </c>
      <c r="FU8" s="142" t="s">
        <v>16785</v>
      </c>
      <c r="FV8" s="140">
        <v>0.21428571428571427</v>
      </c>
      <c r="FW8" s="140">
        <v>0.21428571428571427</v>
      </c>
      <c r="GA8" s="140"/>
      <c r="GB8" s="137" t="s">
        <v>16813</v>
      </c>
      <c r="GC8" s="140">
        <v>0.15630684619427268</v>
      </c>
      <c r="GD8" s="140">
        <v>0.15630684619427268</v>
      </c>
      <c r="GH8" s="140"/>
      <c r="GJ8" s="142" t="s">
        <v>16785</v>
      </c>
      <c r="GK8" s="149">
        <v>1680</v>
      </c>
      <c r="GL8" s="149">
        <v>1680</v>
      </c>
      <c r="GP8" s="149"/>
      <c r="GQ8" s="137" t="s">
        <v>16813</v>
      </c>
      <c r="GR8" s="149">
        <v>3132.248333333333</v>
      </c>
      <c r="GS8" s="149">
        <v>3132.248333333333</v>
      </c>
      <c r="GW8" s="149"/>
      <c r="GX8" s="149"/>
      <c r="GY8" s="149"/>
      <c r="GZ8" s="142" t="s">
        <v>16785</v>
      </c>
      <c r="HA8">
        <v>38</v>
      </c>
      <c r="HB8">
        <v>38</v>
      </c>
      <c r="HF8" s="149"/>
      <c r="HG8" s="149"/>
      <c r="HH8" s="157" t="s">
        <v>16813</v>
      </c>
      <c r="HI8" s="155">
        <v>55.833333333333336</v>
      </c>
      <c r="HJ8" s="155">
        <v>55.833333333333336</v>
      </c>
      <c r="HN8" s="155"/>
      <c r="HO8" s="155"/>
      <c r="HQ8" s="164" t="s">
        <v>16785</v>
      </c>
      <c r="HR8" s="139">
        <v>1.4977266648836588E-2</v>
      </c>
      <c r="HS8" s="139">
        <v>1.4977266648836588E-2</v>
      </c>
      <c r="IB8" s="157" t="s">
        <v>16813</v>
      </c>
      <c r="IC8" s="155">
        <v>2.2443660027877659</v>
      </c>
      <c r="ID8" s="155">
        <v>2.2443660027877659</v>
      </c>
      <c r="IH8" s="149"/>
      <c r="II8" s="149"/>
      <c r="IJ8" s="149"/>
      <c r="IK8" s="149"/>
      <c r="IL8" t="s">
        <v>16795</v>
      </c>
    </row>
    <row r="9" spans="1:248" x14ac:dyDescent="0.3">
      <c r="A9" s="183">
        <v>44712</v>
      </c>
      <c r="B9" s="129" t="s">
        <v>4746</v>
      </c>
      <c r="C9" s="129" t="s">
        <v>416</v>
      </c>
      <c r="D9" s="165">
        <v>1</v>
      </c>
      <c r="E9" s="129" t="s">
        <v>4747</v>
      </c>
      <c r="F9" s="129" t="s">
        <v>4735</v>
      </c>
      <c r="G9" s="129" t="s">
        <v>16723</v>
      </c>
      <c r="H9" s="129"/>
      <c r="L9" s="127">
        <v>45351</v>
      </c>
      <c r="M9" t="s">
        <v>418</v>
      </c>
      <c r="N9" s="144">
        <v>52</v>
      </c>
      <c r="O9" s="144">
        <v>104</v>
      </c>
      <c r="P9" s="144">
        <v>2745106</v>
      </c>
      <c r="Q9" s="144">
        <v>1351882</v>
      </c>
      <c r="R9" s="144">
        <v>77451</v>
      </c>
      <c r="S9" s="147">
        <v>300</v>
      </c>
      <c r="T9" s="148">
        <v>1700</v>
      </c>
      <c r="U9" s="148">
        <v>1700</v>
      </c>
      <c r="V9" s="148">
        <v>0</v>
      </c>
      <c r="W9" s="144">
        <v>14404</v>
      </c>
      <c r="X9" s="144">
        <v>23</v>
      </c>
      <c r="Y9" s="144">
        <v>6</v>
      </c>
      <c r="Z9" s="144">
        <v>201</v>
      </c>
      <c r="AA9" s="144">
        <v>1</v>
      </c>
      <c r="AB9" s="145">
        <v>2.0305810714248729</v>
      </c>
      <c r="AC9" s="146">
        <v>0.61928391836235097</v>
      </c>
      <c r="AD9" s="146">
        <v>8.4577114427860689</v>
      </c>
      <c r="AE9" s="146">
        <v>0.11802277145237434</v>
      </c>
      <c r="AF9" s="146">
        <v>283.33333333333331</v>
      </c>
      <c r="AG9" s="160">
        <v>0.25870646766169153</v>
      </c>
      <c r="AH9" s="161">
        <v>2.9850746268656716E-2</v>
      </c>
      <c r="AI9" s="161">
        <v>2.5951892164077935E-3</v>
      </c>
      <c r="AJ9" s="161">
        <v>5.7692307692307696E-2</v>
      </c>
      <c r="AL9" s="159" t="s">
        <v>16802</v>
      </c>
      <c r="AM9" s="155">
        <v>3</v>
      </c>
      <c r="AN9" s="155">
        <v>3</v>
      </c>
      <c r="AR9" s="138"/>
      <c r="AS9" s="157" t="s">
        <v>16856</v>
      </c>
      <c r="AT9" s="155">
        <v>4.75</v>
      </c>
      <c r="AU9" s="155">
        <v>4.75</v>
      </c>
      <c r="BA9" s="159" t="s">
        <v>16802</v>
      </c>
      <c r="BB9" s="155">
        <v>52</v>
      </c>
      <c r="BC9" s="155">
        <v>52</v>
      </c>
      <c r="BI9" s="157" t="s">
        <v>16856</v>
      </c>
      <c r="BJ9" s="155">
        <v>34.75</v>
      </c>
      <c r="BK9" s="155">
        <v>34.75</v>
      </c>
      <c r="BQ9" s="142" t="s">
        <v>16802</v>
      </c>
      <c r="BR9" s="138">
        <v>2.1155018838850315</v>
      </c>
      <c r="BS9" s="138">
        <v>2.1155018838850315</v>
      </c>
      <c r="BW9" s="138"/>
      <c r="BX9" s="138"/>
      <c r="BY9" s="137" t="s">
        <v>16856</v>
      </c>
      <c r="BZ9" s="138">
        <v>4.4668165639474209</v>
      </c>
      <c r="CA9" s="138">
        <v>4.4668165639474209</v>
      </c>
      <c r="CE9" s="138"/>
      <c r="CG9" s="142" t="s">
        <v>16802</v>
      </c>
      <c r="CH9" s="139">
        <v>0.88829373208838969</v>
      </c>
      <c r="CI9" s="139">
        <v>0.88829373208838969</v>
      </c>
      <c r="CM9" s="139"/>
      <c r="CN9" s="139"/>
      <c r="CO9" s="137" t="s">
        <v>16856</v>
      </c>
      <c r="CP9" s="139">
        <v>0.81919123355269963</v>
      </c>
      <c r="CQ9" s="139">
        <v>0.81919123355269963</v>
      </c>
      <c r="CU9" s="139"/>
      <c r="CV9" s="139"/>
      <c r="CX9" s="142" t="s">
        <v>16802</v>
      </c>
      <c r="CY9" s="149">
        <v>17.391304347826086</v>
      </c>
      <c r="CZ9" s="149">
        <v>17.391304347826086</v>
      </c>
      <c r="DD9" s="149"/>
      <c r="DE9" s="149"/>
      <c r="DF9" s="137" t="s">
        <v>16856</v>
      </c>
      <c r="DG9" s="149">
        <v>36.346213189921897</v>
      </c>
      <c r="DH9" s="149">
        <v>36.346213189921897</v>
      </c>
      <c r="DL9" s="149"/>
      <c r="DN9" s="142" t="s">
        <v>16802</v>
      </c>
      <c r="DO9" s="149">
        <v>533.33333333333337</v>
      </c>
      <c r="DP9" s="149">
        <v>533.33333333333337</v>
      </c>
      <c r="DT9" s="149"/>
      <c r="DU9" s="137" t="s">
        <v>16856</v>
      </c>
      <c r="DV9" s="149">
        <v>1817.0081250000003</v>
      </c>
      <c r="DW9" s="149">
        <v>1817.0081250000003</v>
      </c>
      <c r="EA9" s="149"/>
      <c r="EC9" s="142" t="s">
        <v>16802</v>
      </c>
      <c r="ED9" s="140">
        <v>0.27173913043478259</v>
      </c>
      <c r="EE9" s="140">
        <v>0.27173913043478259</v>
      </c>
      <c r="EI9" s="140"/>
      <c r="EJ9" s="140"/>
      <c r="EK9" s="137" t="s">
        <v>16856</v>
      </c>
      <c r="EL9" s="140">
        <v>0.15721527193778226</v>
      </c>
      <c r="EM9" s="140">
        <v>0.15721527193778226</v>
      </c>
      <c r="ER9" s="142" t="s">
        <v>16802</v>
      </c>
      <c r="ES9" s="140">
        <v>3.2608695652173912E-2</v>
      </c>
      <c r="ET9" s="140">
        <v>3.2608695652173912E-2</v>
      </c>
      <c r="EX9" s="140"/>
      <c r="EY9" s="137" t="s">
        <v>16856</v>
      </c>
      <c r="EZ9" s="140">
        <v>3.2570827649684143E-2</v>
      </c>
      <c r="FA9" s="140">
        <v>3.2570827649684143E-2</v>
      </c>
      <c r="FF9" s="142" t="s">
        <v>16802</v>
      </c>
      <c r="FG9" s="143">
        <v>2.5703349817003326E-3</v>
      </c>
      <c r="FH9" s="143">
        <v>2.5703349817003326E-3</v>
      </c>
      <c r="FL9" s="143"/>
      <c r="FM9" s="143"/>
      <c r="FN9" s="137" t="s">
        <v>16856</v>
      </c>
      <c r="FO9" s="143">
        <v>5.1938262752183417E-4</v>
      </c>
      <c r="FP9" s="143">
        <v>5.1938262752183417E-4</v>
      </c>
      <c r="FU9" s="142" t="s">
        <v>16802</v>
      </c>
      <c r="FV9" s="140">
        <v>5.7692307692307696E-2</v>
      </c>
      <c r="FW9" s="140">
        <v>5.7692307692307696E-2</v>
      </c>
      <c r="GA9" s="140"/>
      <c r="GB9" s="137" t="s">
        <v>16856</v>
      </c>
      <c r="GC9" s="140">
        <v>0.14070048309178745</v>
      </c>
      <c r="GD9" s="140">
        <v>0.14070048309178745</v>
      </c>
      <c r="GH9" s="140"/>
      <c r="GJ9" s="142" t="s">
        <v>16802</v>
      </c>
      <c r="GK9" s="149">
        <v>1600</v>
      </c>
      <c r="GL9" s="149">
        <v>1600</v>
      </c>
      <c r="GP9" s="149"/>
      <c r="GQ9" s="137" t="s">
        <v>16856</v>
      </c>
      <c r="GR9" s="149">
        <v>6991.7750000000015</v>
      </c>
      <c r="GS9" s="149">
        <v>6991.7750000000015</v>
      </c>
      <c r="GW9" s="149"/>
      <c r="GX9" s="149"/>
      <c r="GY9" s="149"/>
      <c r="GZ9" s="142" t="s">
        <v>16802</v>
      </c>
      <c r="HA9">
        <v>35</v>
      </c>
      <c r="HB9">
        <v>35</v>
      </c>
      <c r="HF9" s="149"/>
      <c r="HG9" s="149"/>
      <c r="HH9" s="157" t="s">
        <v>16856</v>
      </c>
      <c r="HI9" s="155">
        <v>69.75</v>
      </c>
      <c r="HJ9" s="155">
        <v>69.75</v>
      </c>
      <c r="HN9" s="155"/>
      <c r="HO9" s="155"/>
      <c r="HQ9" s="164" t="s">
        <v>16802</v>
      </c>
      <c r="HR9" s="139">
        <v>8.7974927145763451E-2</v>
      </c>
      <c r="HS9" s="139">
        <v>8.7974927145763451E-2</v>
      </c>
      <c r="IB9" s="157" t="s">
        <v>16856</v>
      </c>
      <c r="IC9" s="155">
        <v>2.374815799807067E-2</v>
      </c>
      <c r="ID9" s="155">
        <v>2.374815799807067E-2</v>
      </c>
      <c r="IH9" s="149"/>
      <c r="II9" s="149"/>
      <c r="IJ9" s="149"/>
      <c r="IK9" s="149"/>
    </row>
    <row r="10" spans="1:248" x14ac:dyDescent="0.3">
      <c r="A10" s="183">
        <v>44712</v>
      </c>
      <c r="B10" s="129" t="s">
        <v>4748</v>
      </c>
      <c r="C10" s="129" t="s">
        <v>417</v>
      </c>
      <c r="D10" s="165">
        <v>1</v>
      </c>
      <c r="E10" s="129" t="s">
        <v>4737</v>
      </c>
      <c r="F10" s="129" t="s">
        <v>4735</v>
      </c>
      <c r="G10" s="129" t="s">
        <v>16723</v>
      </c>
      <c r="H10" s="129"/>
      <c r="L10" s="127">
        <v>45351</v>
      </c>
      <c r="M10" t="s">
        <v>16814</v>
      </c>
      <c r="N10" s="144">
        <v>257</v>
      </c>
      <c r="O10" s="144">
        <v>445</v>
      </c>
      <c r="P10" s="144">
        <v>8173742</v>
      </c>
      <c r="Q10" s="144">
        <v>3849874</v>
      </c>
      <c r="R10" s="144">
        <v>113244</v>
      </c>
      <c r="S10" s="147">
        <v>600</v>
      </c>
      <c r="T10" s="148">
        <v>5800</v>
      </c>
      <c r="U10" s="148">
        <v>5800</v>
      </c>
      <c r="V10" s="148">
        <v>0</v>
      </c>
      <c r="W10" s="144">
        <v>69620</v>
      </c>
      <c r="X10" s="144">
        <v>213</v>
      </c>
      <c r="Y10" s="144">
        <v>21</v>
      </c>
      <c r="Z10" s="144">
        <v>293</v>
      </c>
      <c r="AA10" s="144">
        <v>1</v>
      </c>
      <c r="AB10" s="145">
        <v>2.1231193540360023</v>
      </c>
      <c r="AC10" s="146">
        <v>0.70958931661899771</v>
      </c>
      <c r="AD10" s="146">
        <v>19.795221843003414</v>
      </c>
      <c r="AE10" s="146">
        <v>8.3309393852341276E-2</v>
      </c>
      <c r="AF10" s="146">
        <v>276.1904761904762</v>
      </c>
      <c r="AG10" s="160">
        <v>0.87713310580204773</v>
      </c>
      <c r="AH10" s="161">
        <v>7.1672354948805458E-2</v>
      </c>
      <c r="AI10" s="161">
        <v>2.5873335452650911E-3</v>
      </c>
      <c r="AJ10" s="161">
        <v>4.7191011235955059E-2</v>
      </c>
      <c r="AL10" s="159" t="s">
        <v>16803</v>
      </c>
      <c r="AM10" s="155">
        <v>1</v>
      </c>
      <c r="AN10" s="155">
        <v>1</v>
      </c>
      <c r="AR10" s="138"/>
      <c r="AS10" s="157" t="s">
        <v>16782</v>
      </c>
      <c r="AT10" s="155">
        <v>5.0714285714285712</v>
      </c>
      <c r="AU10" s="155">
        <v>5.0714285714285712</v>
      </c>
      <c r="BA10" s="159" t="s">
        <v>16803</v>
      </c>
      <c r="BB10" s="155">
        <v>37</v>
      </c>
      <c r="BC10" s="155">
        <v>37</v>
      </c>
      <c r="BI10" s="157" t="s">
        <v>16782</v>
      </c>
      <c r="BJ10" s="155">
        <v>41.892857142857146</v>
      </c>
      <c r="BK10" s="155">
        <v>41.892857142857146</v>
      </c>
      <c r="BQ10" s="142" t="s">
        <v>16803</v>
      </c>
      <c r="BR10" s="138">
        <v>2.1731758171223365</v>
      </c>
      <c r="BS10" s="138">
        <v>2.1731758171223365</v>
      </c>
      <c r="BW10" s="138"/>
      <c r="BX10" s="138"/>
      <c r="BY10" s="137" t="s">
        <v>16782</v>
      </c>
      <c r="BZ10" s="138">
        <v>2.8476898339603358</v>
      </c>
      <c r="CA10" s="138">
        <v>2.8476898339603358</v>
      </c>
      <c r="CE10" s="138"/>
      <c r="CG10" s="142" t="s">
        <v>16803</v>
      </c>
      <c r="CH10" s="139">
        <v>0.72654105086856824</v>
      </c>
      <c r="CI10" s="139">
        <v>0.72654105086856824</v>
      </c>
      <c r="CM10" s="139"/>
      <c r="CN10" s="139"/>
      <c r="CO10" s="137" t="s">
        <v>16782</v>
      </c>
      <c r="CP10" s="139">
        <v>2.2967244111789364</v>
      </c>
      <c r="CQ10" s="139">
        <v>2.2967244111789378</v>
      </c>
      <c r="CU10" s="139"/>
      <c r="CV10" s="139"/>
      <c r="CX10" s="142" t="s">
        <v>16803</v>
      </c>
      <c r="CY10" s="149">
        <v>134.41357142857143</v>
      </c>
      <c r="CZ10" s="149">
        <v>134.41357142857143</v>
      </c>
      <c r="DD10" s="149"/>
      <c r="DE10" s="149"/>
      <c r="DF10" s="137" t="s">
        <v>16782</v>
      </c>
      <c r="DG10" s="149">
        <v>25.469040650379561</v>
      </c>
      <c r="DH10" s="149">
        <v>25.469040650379572</v>
      </c>
      <c r="DL10" s="149"/>
      <c r="DN10" s="142" t="s">
        <v>16803</v>
      </c>
      <c r="DO10" s="149">
        <v>1881.79</v>
      </c>
      <c r="DP10" s="149">
        <v>1881.79</v>
      </c>
      <c r="DT10" s="149"/>
      <c r="DU10" s="137" t="s">
        <v>16782</v>
      </c>
      <c r="DV10" s="149">
        <v>859.05054495397769</v>
      </c>
      <c r="DW10" s="149">
        <v>859.05054495397769</v>
      </c>
      <c r="EA10" s="149"/>
      <c r="EC10" s="142" t="s">
        <v>16803</v>
      </c>
      <c r="ED10" s="140">
        <v>1.3571428571428572</v>
      </c>
      <c r="EE10" s="140">
        <v>1.3571428571428572</v>
      </c>
      <c r="EI10" s="140"/>
      <c r="EJ10" s="140"/>
      <c r="EK10" s="137" t="s">
        <v>16782</v>
      </c>
      <c r="EL10" s="140">
        <v>0.22148474836792317</v>
      </c>
      <c r="EM10" s="140">
        <v>0.22148474836792315</v>
      </c>
      <c r="ER10" s="142" t="s">
        <v>16803</v>
      </c>
      <c r="ES10" s="140">
        <v>7.1428571428571425E-2</v>
      </c>
      <c r="ET10" s="140">
        <v>7.1428571428571425E-2</v>
      </c>
      <c r="EX10" s="140"/>
      <c r="EY10" s="137" t="s">
        <v>16782</v>
      </c>
      <c r="EZ10" s="140">
        <v>4.2871730039108678E-2</v>
      </c>
      <c r="FA10" s="140">
        <v>4.2871730039108678E-2</v>
      </c>
      <c r="FF10" s="142" t="s">
        <v>16803</v>
      </c>
      <c r="FG10" s="143">
        <v>1.6368525663509879E-3</v>
      </c>
      <c r="FH10" s="143">
        <v>1.6368525663509879E-3</v>
      </c>
      <c r="FL10" s="143"/>
      <c r="FM10" s="143"/>
      <c r="FN10" s="137" t="s">
        <v>16782</v>
      </c>
      <c r="FO10" s="143">
        <v>9.2838801109050865E-4</v>
      </c>
      <c r="FP10" s="143">
        <v>9.2838801109050887E-4</v>
      </c>
      <c r="FU10" s="142" t="s">
        <v>16803</v>
      </c>
      <c r="FV10" s="140">
        <v>2.7027027027027029E-2</v>
      </c>
      <c r="FW10" s="140">
        <v>2.7027027027027029E-2</v>
      </c>
      <c r="GA10" s="140"/>
      <c r="GB10" s="137" t="s">
        <v>16782</v>
      </c>
      <c r="GC10" s="140">
        <v>0.12553973117062819</v>
      </c>
      <c r="GD10" s="140">
        <v>0.12553973117062817</v>
      </c>
      <c r="GH10" s="140"/>
      <c r="GJ10" s="142" t="s">
        <v>16803</v>
      </c>
      <c r="GK10" s="149">
        <v>1881.79</v>
      </c>
      <c r="GL10" s="149">
        <v>1881.79</v>
      </c>
      <c r="GP10" s="149"/>
      <c r="GQ10" s="137" t="s">
        <v>16782</v>
      </c>
      <c r="GR10" s="149">
        <v>3162.4003571428575</v>
      </c>
      <c r="GS10" s="149">
        <v>3162.400357142857</v>
      </c>
      <c r="GW10" s="149"/>
      <c r="GX10" s="149"/>
      <c r="GY10" s="149"/>
      <c r="GZ10" s="142" t="s">
        <v>16803</v>
      </c>
      <c r="HA10">
        <v>36</v>
      </c>
      <c r="HB10">
        <v>36</v>
      </c>
      <c r="HF10" s="149"/>
      <c r="HG10" s="149"/>
      <c r="HH10" s="157" t="s">
        <v>16782</v>
      </c>
      <c r="HI10" s="155">
        <v>53.821428571428569</v>
      </c>
      <c r="HJ10" s="155">
        <v>53.821428571428569</v>
      </c>
      <c r="HQ10" s="164" t="s">
        <v>16803</v>
      </c>
      <c r="HR10" s="139">
        <v>8.4354939931863007E-2</v>
      </c>
      <c r="HS10" s="139">
        <v>8.4354939931863007E-2</v>
      </c>
      <c r="IB10" s="157" t="s">
        <v>16782</v>
      </c>
      <c r="IC10" s="139">
        <v>1.7752885069735433</v>
      </c>
      <c r="ID10" s="139">
        <v>1.7752885069735436</v>
      </c>
      <c r="IH10" s="149"/>
      <c r="II10" s="149"/>
      <c r="IJ10" s="149"/>
      <c r="IK10" s="149"/>
    </row>
    <row r="11" spans="1:248" x14ac:dyDescent="0.3">
      <c r="A11" s="183">
        <v>44712</v>
      </c>
      <c r="B11" s="129" t="s">
        <v>4749</v>
      </c>
      <c r="C11" s="129" t="s">
        <v>417</v>
      </c>
      <c r="D11" s="165">
        <v>1</v>
      </c>
      <c r="E11" s="129" t="s">
        <v>4747</v>
      </c>
      <c r="F11" s="129" t="s">
        <v>4735</v>
      </c>
      <c r="G11" s="129" t="s">
        <v>16723</v>
      </c>
      <c r="H11" s="129"/>
      <c r="L11" s="127">
        <v>45382</v>
      </c>
      <c r="M11" t="s">
        <v>417</v>
      </c>
      <c r="N11" s="144">
        <v>178</v>
      </c>
      <c r="O11" s="144">
        <v>230</v>
      </c>
      <c r="P11" s="144">
        <v>2867076</v>
      </c>
      <c r="Q11" s="144">
        <v>1247318</v>
      </c>
      <c r="R11" s="144">
        <v>42116</v>
      </c>
      <c r="S11" s="147">
        <v>246.95</v>
      </c>
      <c r="T11" s="148">
        <v>2396.9500000000003</v>
      </c>
      <c r="U11" s="148">
        <v>2396.9500000000003</v>
      </c>
      <c r="V11" s="148">
        <v>0</v>
      </c>
      <c r="W11" s="144">
        <v>26319</v>
      </c>
      <c r="X11" s="144">
        <v>141</v>
      </c>
      <c r="Y11" s="144">
        <v>17</v>
      </c>
      <c r="Z11" s="144">
        <v>118</v>
      </c>
      <c r="AA11" s="144">
        <v>1</v>
      </c>
      <c r="AB11" s="145">
        <v>2.2985926604121802</v>
      </c>
      <c r="AC11" s="146">
        <v>0.83602597210537855</v>
      </c>
      <c r="AD11" s="146">
        <v>20.313135593220341</v>
      </c>
      <c r="AE11" s="146">
        <v>9.1072989095330376E-2</v>
      </c>
      <c r="AF11" s="146">
        <v>140.99705882352941</v>
      </c>
      <c r="AG11" s="160">
        <v>1.5084745762711864</v>
      </c>
      <c r="AH11" s="161">
        <v>0.1440677966101695</v>
      </c>
      <c r="AI11" s="161">
        <v>2.801785544686105E-3</v>
      </c>
      <c r="AJ11" s="161">
        <v>7.3913043478260873E-2</v>
      </c>
      <c r="AL11" s="159" t="s">
        <v>16804</v>
      </c>
      <c r="AM11" s="155">
        <v>4</v>
      </c>
      <c r="AN11" s="155">
        <v>4</v>
      </c>
      <c r="AR11" s="138"/>
      <c r="BA11" s="159" t="s">
        <v>16804</v>
      </c>
      <c r="BB11" s="155">
        <v>62</v>
      </c>
      <c r="BC11" s="155">
        <v>62</v>
      </c>
      <c r="BQ11" s="142" t="s">
        <v>16804</v>
      </c>
      <c r="BR11" s="138">
        <v>2.659057063055843</v>
      </c>
      <c r="BS11" s="138">
        <v>2.659057063055843</v>
      </c>
      <c r="BW11" s="138"/>
      <c r="BX11" s="138"/>
      <c r="CE11" s="138"/>
      <c r="CG11" s="142" t="s">
        <v>16804</v>
      </c>
      <c r="CH11" s="139">
        <v>2.9731757074384215</v>
      </c>
      <c r="CI11" s="139">
        <v>2.9731757074384215</v>
      </c>
      <c r="CM11" s="139"/>
      <c r="CN11" s="139"/>
      <c r="CU11" s="139"/>
      <c r="CV11" s="139"/>
      <c r="CX11" s="142" t="s">
        <v>16804</v>
      </c>
      <c r="CY11" s="149">
        <v>8.5281612903225792</v>
      </c>
      <c r="CZ11" s="149">
        <v>8.5281612903225792</v>
      </c>
      <c r="DD11" s="149"/>
      <c r="DE11" s="149"/>
      <c r="DL11" s="149"/>
      <c r="DN11" s="142" t="s">
        <v>16804</v>
      </c>
      <c r="DO11" s="149">
        <v>660.93249999999989</v>
      </c>
      <c r="DP11" s="149">
        <v>660.93249999999989</v>
      </c>
      <c r="DT11" s="149"/>
      <c r="EA11" s="149"/>
      <c r="EC11" s="142" t="s">
        <v>16804</v>
      </c>
      <c r="ED11" s="140">
        <v>0.12258064516129032</v>
      </c>
      <c r="EE11" s="140">
        <v>0.12258064516129032</v>
      </c>
      <c r="EI11" s="140"/>
      <c r="EJ11" s="140"/>
      <c r="ER11" s="142" t="s">
        <v>16804</v>
      </c>
      <c r="ES11" s="140">
        <v>1.2903225806451613E-2</v>
      </c>
      <c r="ET11" s="140">
        <v>1.2903225806451613E-2</v>
      </c>
      <c r="EX11" s="140"/>
      <c r="FF11" s="142" t="s">
        <v>16804</v>
      </c>
      <c r="FG11" s="143">
        <v>1.884910983558712E-3</v>
      </c>
      <c r="FH11" s="143">
        <v>1.884910983558712E-3</v>
      </c>
      <c r="FL11" s="143"/>
      <c r="FM11" s="143"/>
      <c r="FU11" s="142" t="s">
        <v>16804</v>
      </c>
      <c r="FV11" s="140">
        <v>6.4516129032258063E-2</v>
      </c>
      <c r="FW11" s="140">
        <v>6.4516129032258063E-2</v>
      </c>
      <c r="GA11" s="140"/>
      <c r="GH11" s="140"/>
      <c r="GJ11" s="142" t="s">
        <v>16804</v>
      </c>
      <c r="GK11" s="149">
        <v>2643.7299999999996</v>
      </c>
      <c r="GL11" s="149">
        <v>2643.7299999999996</v>
      </c>
      <c r="GP11" s="149"/>
      <c r="GW11" s="149"/>
      <c r="GX11" s="149"/>
      <c r="GY11" s="149"/>
      <c r="GZ11" s="142" t="s">
        <v>16804</v>
      </c>
      <c r="HA11">
        <v>62</v>
      </c>
      <c r="HB11">
        <v>62</v>
      </c>
      <c r="HF11" s="149"/>
      <c r="HG11" s="149"/>
      <c r="HQ11" s="164" t="s">
        <v>16804</v>
      </c>
      <c r="HR11" s="139">
        <v>3.5360056710269365E-2</v>
      </c>
      <c r="HS11" s="139">
        <v>3.5360056710269365E-2</v>
      </c>
      <c r="IG11" s="149"/>
      <c r="IH11" s="149"/>
      <c r="II11" s="149"/>
      <c r="IJ11" s="149"/>
      <c r="IK11" s="149"/>
    </row>
    <row r="12" spans="1:248" x14ac:dyDescent="0.3">
      <c r="A12" s="183">
        <v>44712</v>
      </c>
      <c r="B12" s="129" t="s">
        <v>4750</v>
      </c>
      <c r="C12" s="129" t="s">
        <v>417</v>
      </c>
      <c r="D12" s="165">
        <v>1</v>
      </c>
      <c r="E12" s="129" t="s">
        <v>4737</v>
      </c>
      <c r="F12" s="129" t="s">
        <v>4735</v>
      </c>
      <c r="G12" s="129" t="s">
        <v>16723</v>
      </c>
      <c r="H12" s="129"/>
      <c r="L12" s="127">
        <v>45382</v>
      </c>
      <c r="M12" t="s">
        <v>416</v>
      </c>
      <c r="N12" s="144">
        <v>19</v>
      </c>
      <c r="O12" s="144">
        <v>37</v>
      </c>
      <c r="P12" s="144">
        <v>2590067</v>
      </c>
      <c r="Q12" s="144">
        <v>1191835</v>
      </c>
      <c r="R12" s="144">
        <v>8553</v>
      </c>
      <c r="S12" s="147">
        <v>131.79</v>
      </c>
      <c r="T12" s="148">
        <v>1881.79</v>
      </c>
      <c r="U12" s="148">
        <v>1881.79</v>
      </c>
      <c r="V12" s="148">
        <v>0</v>
      </c>
      <c r="W12" s="144">
        <v>22308</v>
      </c>
      <c r="X12" s="144">
        <v>36</v>
      </c>
      <c r="Y12" s="144">
        <v>1</v>
      </c>
      <c r="Z12" s="144">
        <v>14</v>
      </c>
      <c r="AA12" s="144">
        <v>1</v>
      </c>
      <c r="AB12" s="145">
        <v>2.1731758171223365</v>
      </c>
      <c r="AC12" s="146">
        <v>0.72654105086856824</v>
      </c>
      <c r="AD12" s="146">
        <v>134.41357142857143</v>
      </c>
      <c r="AE12" s="146">
        <v>8.4354939931863007E-2</v>
      </c>
      <c r="AF12" s="146">
        <v>1881.79</v>
      </c>
      <c r="AG12" s="160">
        <v>1.3571428571428572</v>
      </c>
      <c r="AH12" s="161">
        <v>7.1428571428571425E-2</v>
      </c>
      <c r="AI12" s="161">
        <v>1.6368525663509879E-3</v>
      </c>
      <c r="AJ12" s="161">
        <v>2.7027027027027029E-2</v>
      </c>
      <c r="AL12" s="159" t="s">
        <v>16805</v>
      </c>
      <c r="AM12" s="155">
        <v>1</v>
      </c>
      <c r="AN12" s="155">
        <v>1</v>
      </c>
      <c r="AR12" s="138"/>
      <c r="AZ12" s="138"/>
      <c r="BA12" s="159" t="s">
        <v>16805</v>
      </c>
      <c r="BB12" s="155">
        <v>43</v>
      </c>
      <c r="BC12" s="155">
        <v>43</v>
      </c>
      <c r="BQ12" s="142" t="s">
        <v>16805</v>
      </c>
      <c r="BR12" s="138">
        <v>2.728511818912462</v>
      </c>
      <c r="BS12" s="138">
        <v>2.728511818912462</v>
      </c>
      <c r="BW12" s="138"/>
      <c r="BX12" s="138"/>
      <c r="CE12" s="138"/>
      <c r="CG12" s="142" t="s">
        <v>16805</v>
      </c>
      <c r="CH12" s="139">
        <v>2.8188299949965301</v>
      </c>
      <c r="CI12" s="139">
        <v>2.8188299949965301</v>
      </c>
      <c r="CM12" s="139"/>
      <c r="CN12" s="139"/>
      <c r="CU12" s="139"/>
      <c r="CV12" s="139"/>
      <c r="CX12" s="142" t="s">
        <v>16805</v>
      </c>
      <c r="CY12" s="149">
        <v>9.504557823129252</v>
      </c>
      <c r="CZ12" s="149">
        <v>9.504557823129252</v>
      </c>
      <c r="DD12" s="149"/>
      <c r="DE12" s="149"/>
      <c r="DL12" s="149"/>
      <c r="DN12" s="142" t="s">
        <v>16805</v>
      </c>
      <c r="DO12" s="149">
        <v>1397.17</v>
      </c>
      <c r="DP12" s="149">
        <v>1397.17</v>
      </c>
      <c r="DT12" s="149"/>
      <c r="EA12" s="149"/>
      <c r="EC12" s="142" t="s">
        <v>16805</v>
      </c>
      <c r="ED12" s="140">
        <v>0.20408163265306123</v>
      </c>
      <c r="EE12" s="140">
        <v>0.20408163265306123</v>
      </c>
      <c r="EI12" s="140"/>
      <c r="EJ12" s="140"/>
      <c r="ER12" s="142" t="s">
        <v>16805</v>
      </c>
      <c r="ES12" s="140">
        <v>6.8027210884353739E-3</v>
      </c>
      <c r="ET12" s="140">
        <v>6.8027210884353739E-3</v>
      </c>
      <c r="EX12" s="140"/>
      <c r="FF12" s="142" t="s">
        <v>16805</v>
      </c>
      <c r="FG12" s="143">
        <v>1.0912411197470102E-3</v>
      </c>
      <c r="FH12" s="143">
        <v>1.0912411197470102E-3</v>
      </c>
      <c r="FL12" s="143"/>
      <c r="FM12" s="143"/>
      <c r="FU12" s="142" t="s">
        <v>16805</v>
      </c>
      <c r="FV12" s="140">
        <v>2.3255813953488372E-2</v>
      </c>
      <c r="FW12" s="140">
        <v>2.3255813953488372E-2</v>
      </c>
      <c r="GA12" s="140"/>
      <c r="GH12" s="140"/>
      <c r="GJ12" s="142" t="s">
        <v>16805</v>
      </c>
      <c r="GK12" s="149">
        <v>1397.17</v>
      </c>
      <c r="GL12" s="149">
        <v>1397.17</v>
      </c>
      <c r="GP12" s="149"/>
      <c r="GW12" s="149"/>
      <c r="GX12" s="149"/>
      <c r="GY12" s="149"/>
      <c r="GZ12" s="142" t="s">
        <v>16805</v>
      </c>
      <c r="HA12">
        <v>61</v>
      </c>
      <c r="HB12">
        <v>61</v>
      </c>
      <c r="HF12" s="149"/>
      <c r="HG12" s="149"/>
      <c r="HQ12" s="164" t="s">
        <v>16805</v>
      </c>
      <c r="HR12" s="139">
        <v>0.44795447258736776</v>
      </c>
      <c r="HS12" s="139">
        <v>0.44795447258736776</v>
      </c>
      <c r="IG12" s="149"/>
      <c r="IH12" s="149"/>
      <c r="II12" s="149"/>
      <c r="IJ12" s="149"/>
      <c r="IK12" s="149"/>
    </row>
    <row r="13" spans="1:248" x14ac:dyDescent="0.3">
      <c r="A13" s="183">
        <v>44712</v>
      </c>
      <c r="B13" s="129" t="s">
        <v>4751</v>
      </c>
      <c r="C13" s="129" t="s">
        <v>417</v>
      </c>
      <c r="D13" s="165">
        <v>1</v>
      </c>
      <c r="E13" s="129" t="s">
        <v>4739</v>
      </c>
      <c r="F13" s="129" t="s">
        <v>4735</v>
      </c>
      <c r="G13" s="129" t="s">
        <v>16723</v>
      </c>
      <c r="H13" s="129"/>
      <c r="L13" s="127">
        <v>45382</v>
      </c>
      <c r="M13" t="s">
        <v>418</v>
      </c>
      <c r="N13" s="144">
        <v>65</v>
      </c>
      <c r="O13" s="144">
        <v>99</v>
      </c>
      <c r="P13" s="144">
        <v>1774290</v>
      </c>
      <c r="Q13" s="144">
        <v>793109</v>
      </c>
      <c r="R13" s="144">
        <v>76232</v>
      </c>
      <c r="S13" s="147">
        <v>858.17</v>
      </c>
      <c r="T13" s="148">
        <v>2808.17</v>
      </c>
      <c r="U13" s="148">
        <v>2808.17</v>
      </c>
      <c r="V13" s="148">
        <v>0</v>
      </c>
      <c r="W13" s="144">
        <v>140742</v>
      </c>
      <c r="X13" s="144">
        <v>21</v>
      </c>
      <c r="Y13" s="144">
        <v>2</v>
      </c>
      <c r="Z13" s="144">
        <v>205</v>
      </c>
      <c r="AA13" s="144">
        <v>1</v>
      </c>
      <c r="AB13" s="145">
        <v>2.2371326009413588</v>
      </c>
      <c r="AC13" s="146">
        <v>1.5827006859081663</v>
      </c>
      <c r="AD13" s="146">
        <v>13.698390243902439</v>
      </c>
      <c r="AE13" s="146">
        <v>1.9952608318767676E-2</v>
      </c>
      <c r="AF13" s="146">
        <v>1404.085</v>
      </c>
      <c r="AG13" s="160">
        <v>0.31707317073170732</v>
      </c>
      <c r="AH13" s="161">
        <v>9.7560975609756097E-3</v>
      </c>
      <c r="AI13" s="161">
        <v>2.6891594081225731E-3</v>
      </c>
      <c r="AJ13" s="161">
        <v>2.0202020202020204E-2</v>
      </c>
      <c r="AL13" s="159" t="s">
        <v>16806</v>
      </c>
      <c r="AM13" s="155">
        <v>2</v>
      </c>
      <c r="AN13" s="155">
        <v>2</v>
      </c>
      <c r="AR13" s="138"/>
      <c r="AZ13" s="138"/>
      <c r="BA13" s="159" t="s">
        <v>16806</v>
      </c>
      <c r="BB13" s="155">
        <v>29</v>
      </c>
      <c r="BC13" s="155">
        <v>29</v>
      </c>
      <c r="BQ13" s="142" t="s">
        <v>16806</v>
      </c>
      <c r="BR13" s="138">
        <v>2.9009929705549822</v>
      </c>
      <c r="BS13" s="138">
        <v>2.9009929705549822</v>
      </c>
      <c r="BW13" s="138"/>
      <c r="BX13" s="138"/>
      <c r="CE13" s="138"/>
      <c r="CG13" s="142" t="s">
        <v>16806</v>
      </c>
      <c r="CH13" s="139">
        <v>2.8828312849805728</v>
      </c>
      <c r="CI13" s="139">
        <v>2.8828312849805728</v>
      </c>
      <c r="CM13" s="139"/>
      <c r="CN13" s="139"/>
      <c r="CU13" s="139"/>
      <c r="CV13" s="139"/>
      <c r="CX13" s="142" t="s">
        <v>16806</v>
      </c>
      <c r="CY13" s="149">
        <v>11.418120805369128</v>
      </c>
      <c r="CZ13" s="149">
        <v>11.418120805369128</v>
      </c>
      <c r="DD13" s="149"/>
      <c r="DE13" s="149"/>
      <c r="DL13" s="149"/>
      <c r="DN13" s="142" t="s">
        <v>16806</v>
      </c>
      <c r="DO13" s="149">
        <v>850.65</v>
      </c>
      <c r="DP13" s="149">
        <v>850.65</v>
      </c>
      <c r="DT13" s="149"/>
      <c r="EA13" s="149"/>
      <c r="EC13" s="142" t="s">
        <v>16806</v>
      </c>
      <c r="ED13" s="140">
        <v>0.11409395973154363</v>
      </c>
      <c r="EE13" s="140">
        <v>0.11409395973154363</v>
      </c>
      <c r="EI13" s="140"/>
      <c r="EJ13" s="140"/>
      <c r="ER13" s="142" t="s">
        <v>16806</v>
      </c>
      <c r="ES13" s="140">
        <v>1.3422818791946308E-2</v>
      </c>
      <c r="ET13" s="140">
        <v>1.3422818791946308E-2</v>
      </c>
      <c r="EX13" s="140"/>
      <c r="FF13" s="142" t="s">
        <v>16806</v>
      </c>
      <c r="FG13" s="143">
        <v>8.4315600649626237E-4</v>
      </c>
      <c r="FH13" s="143">
        <v>8.4315600649626237E-4</v>
      </c>
      <c r="FL13" s="143"/>
      <c r="FM13" s="143"/>
      <c r="FU13" s="142" t="s">
        <v>16806</v>
      </c>
      <c r="FV13" s="140">
        <v>6.8965517241379309E-2</v>
      </c>
      <c r="FW13" s="140">
        <v>6.8965517241379309E-2</v>
      </c>
      <c r="GA13" s="140"/>
      <c r="GH13" s="140"/>
      <c r="GJ13" s="142" t="s">
        <v>16806</v>
      </c>
      <c r="GK13" s="149">
        <v>1701.3</v>
      </c>
      <c r="GL13" s="149">
        <v>1701.3</v>
      </c>
      <c r="GP13" s="149"/>
      <c r="GW13" s="149"/>
      <c r="GX13" s="149"/>
      <c r="GY13" s="149"/>
      <c r="GZ13" s="142" t="s">
        <v>16806</v>
      </c>
      <c r="HA13">
        <v>59</v>
      </c>
      <c r="HB13">
        <v>59</v>
      </c>
      <c r="HF13" s="149"/>
      <c r="HG13" s="149"/>
      <c r="HQ13" s="164" t="s">
        <v>16806</v>
      </c>
      <c r="HR13" s="139">
        <v>2.4514409221902018</v>
      </c>
      <c r="HS13" s="139">
        <v>2.4514409221902018</v>
      </c>
      <c r="IG13" s="149"/>
      <c r="IH13" s="149"/>
      <c r="II13" s="149"/>
      <c r="IJ13" s="149"/>
      <c r="IK13" s="149"/>
    </row>
    <row r="14" spans="1:248" x14ac:dyDescent="0.3">
      <c r="A14" s="183">
        <v>44712</v>
      </c>
      <c r="B14" s="129" t="s">
        <v>4752</v>
      </c>
      <c r="C14" s="129" t="s">
        <v>417</v>
      </c>
      <c r="D14" s="165">
        <v>1</v>
      </c>
      <c r="E14" s="129" t="s">
        <v>4739</v>
      </c>
      <c r="F14" s="129" t="s">
        <v>4735</v>
      </c>
      <c r="G14" s="129" t="s">
        <v>16723</v>
      </c>
      <c r="H14" s="129"/>
      <c r="L14" s="127">
        <v>45382</v>
      </c>
      <c r="M14" t="s">
        <v>16814</v>
      </c>
      <c r="N14" s="144">
        <v>262</v>
      </c>
      <c r="O14" s="144">
        <v>366</v>
      </c>
      <c r="P14" s="144">
        <v>7231433</v>
      </c>
      <c r="Q14" s="144">
        <v>3232262</v>
      </c>
      <c r="R14" s="144">
        <v>126901</v>
      </c>
      <c r="S14" s="147">
        <v>1236.9100000000001</v>
      </c>
      <c r="T14" s="148">
        <v>7086.91</v>
      </c>
      <c r="U14" s="148">
        <v>7086.91</v>
      </c>
      <c r="V14" s="148">
        <v>0</v>
      </c>
      <c r="W14" s="144">
        <v>189369</v>
      </c>
      <c r="X14" s="144">
        <v>198</v>
      </c>
      <c r="Y14" s="144">
        <v>20</v>
      </c>
      <c r="Z14" s="144">
        <v>337</v>
      </c>
      <c r="AA14" s="144">
        <v>1</v>
      </c>
      <c r="AB14" s="145">
        <v>2.2372669666010987</v>
      </c>
      <c r="AC14" s="146">
        <v>0.98001461121191336</v>
      </c>
      <c r="AD14" s="146">
        <v>21.029406528189909</v>
      </c>
      <c r="AE14" s="146">
        <v>3.7423812767665245E-2</v>
      </c>
      <c r="AF14" s="146">
        <v>354.34550000000002</v>
      </c>
      <c r="AG14" s="160">
        <v>0.77744807121661719</v>
      </c>
      <c r="AH14" s="161">
        <v>5.9347181008902079E-2</v>
      </c>
      <c r="AI14" s="161">
        <v>2.6556134309422305E-3</v>
      </c>
      <c r="AJ14" s="161">
        <v>5.4644808743169397E-2</v>
      </c>
      <c r="AL14" s="159" t="s">
        <v>16807</v>
      </c>
      <c r="AM14" s="155">
        <v>10</v>
      </c>
      <c r="AN14" s="155">
        <v>10</v>
      </c>
      <c r="AR14" s="138"/>
      <c r="AZ14" s="138"/>
      <c r="BA14" s="159" t="s">
        <v>16807</v>
      </c>
      <c r="BB14" s="155">
        <v>48</v>
      </c>
      <c r="BC14" s="155">
        <v>48</v>
      </c>
      <c r="BQ14" s="142" t="s">
        <v>16807</v>
      </c>
      <c r="BR14" s="138">
        <v>2.2992140257946088</v>
      </c>
      <c r="BS14" s="138">
        <v>2.2992140257946088</v>
      </c>
      <c r="BW14" s="138"/>
      <c r="BX14" s="138"/>
      <c r="CE14" s="138"/>
      <c r="CG14" s="142" t="s">
        <v>16807</v>
      </c>
      <c r="CH14" s="139">
        <v>2.036826943904765</v>
      </c>
      <c r="CI14" s="139">
        <v>2.036826943904765</v>
      </c>
      <c r="CM14" s="139"/>
      <c r="CN14" s="139"/>
      <c r="CU14" s="139"/>
      <c r="CV14" s="139"/>
      <c r="CX14" s="142" t="s">
        <v>16807</v>
      </c>
      <c r="CY14" s="149">
        <v>15.339000000000002</v>
      </c>
      <c r="CZ14" s="149">
        <v>15.339000000000002</v>
      </c>
      <c r="DD14" s="149"/>
      <c r="DE14" s="149"/>
      <c r="DL14" s="149"/>
      <c r="DN14" s="142" t="s">
        <v>16807</v>
      </c>
      <c r="DO14" s="149">
        <v>245.42400000000004</v>
      </c>
      <c r="DP14" s="149">
        <v>245.42400000000004</v>
      </c>
      <c r="DT14" s="149"/>
      <c r="EA14" s="149"/>
      <c r="EC14" s="142" t="s">
        <v>16807</v>
      </c>
      <c r="ED14" s="140">
        <v>0.17499999999999999</v>
      </c>
      <c r="EE14" s="140">
        <v>0.17499999999999999</v>
      </c>
      <c r="EI14" s="140"/>
      <c r="EJ14" s="140"/>
      <c r="ER14" s="142" t="s">
        <v>16807</v>
      </c>
      <c r="ES14" s="140">
        <v>6.25E-2</v>
      </c>
      <c r="ET14" s="140">
        <v>6.25E-2</v>
      </c>
      <c r="EX14" s="140"/>
      <c r="FF14" s="142" t="s">
        <v>16807</v>
      </c>
      <c r="FG14" s="143">
        <v>6.0855707314475666E-4</v>
      </c>
      <c r="FH14" s="143">
        <v>6.0855707314475666E-4</v>
      </c>
      <c r="FL14" s="143"/>
      <c r="FM14" s="143"/>
      <c r="FU14" s="142" t="s">
        <v>16807</v>
      </c>
      <c r="FV14" s="140">
        <v>0.20833333333333334</v>
      </c>
      <c r="FW14" s="140">
        <v>0.20833333333333334</v>
      </c>
      <c r="GA14" s="140"/>
      <c r="GH14" s="140"/>
      <c r="GJ14" s="142" t="s">
        <v>16807</v>
      </c>
      <c r="GK14" s="149">
        <v>2454.2400000000002</v>
      </c>
      <c r="GL14" s="149">
        <v>2454.2400000000002</v>
      </c>
      <c r="GP14" s="149"/>
      <c r="GW14" s="149"/>
      <c r="GX14" s="149"/>
      <c r="GY14" s="149"/>
      <c r="GZ14" s="142" t="s">
        <v>16807</v>
      </c>
      <c r="HA14">
        <v>49</v>
      </c>
      <c r="HB14">
        <v>49</v>
      </c>
      <c r="HF14" s="149"/>
      <c r="HG14" s="149"/>
      <c r="HQ14" s="164" t="s">
        <v>16807</v>
      </c>
      <c r="HR14" s="139">
        <v>0.36342958685028881</v>
      </c>
      <c r="HS14" s="139">
        <v>0.36342958685028881</v>
      </c>
      <c r="IG14" s="149"/>
      <c r="IH14" s="149"/>
      <c r="II14" s="149"/>
      <c r="IJ14" s="149"/>
      <c r="IK14" s="149"/>
    </row>
    <row r="15" spans="1:248" x14ac:dyDescent="0.3">
      <c r="A15" s="183">
        <v>44712</v>
      </c>
      <c r="B15" s="129" t="s">
        <v>4753</v>
      </c>
      <c r="C15" s="129" t="s">
        <v>417</v>
      </c>
      <c r="D15" s="165">
        <v>1</v>
      </c>
      <c r="E15" s="129" t="s">
        <v>4739</v>
      </c>
      <c r="F15" s="129" t="s">
        <v>4735</v>
      </c>
      <c r="G15" s="129" t="s">
        <v>16723</v>
      </c>
      <c r="H15" s="129"/>
      <c r="L15" s="127">
        <v>45412</v>
      </c>
      <c r="M15" t="s">
        <v>417</v>
      </c>
      <c r="N15" s="144">
        <v>189</v>
      </c>
      <c r="O15" s="144">
        <v>246</v>
      </c>
      <c r="P15" s="144">
        <v>933182</v>
      </c>
      <c r="Q15" s="144">
        <v>313046</v>
      </c>
      <c r="R15" s="144">
        <v>232093</v>
      </c>
      <c r="S15" s="147">
        <v>1950</v>
      </c>
      <c r="T15" s="148">
        <v>2081.0000000000005</v>
      </c>
      <c r="U15" s="148">
        <v>2081.0000000000005</v>
      </c>
      <c r="V15" s="148">
        <v>0</v>
      </c>
      <c r="W15" s="144">
        <v>1763</v>
      </c>
      <c r="X15" s="144">
        <v>122</v>
      </c>
      <c r="Y15" s="144">
        <v>19</v>
      </c>
      <c r="Z15" s="144">
        <v>755</v>
      </c>
      <c r="AA15" s="144">
        <v>1</v>
      </c>
      <c r="AB15" s="145">
        <v>2.9809740421535493</v>
      </c>
      <c r="AC15" s="146">
        <v>2.2300044364336222</v>
      </c>
      <c r="AD15" s="146">
        <v>2.7562913907284776</v>
      </c>
      <c r="AE15" s="146">
        <v>1.1803743618831539</v>
      </c>
      <c r="AF15" s="146">
        <v>109.52631578947371</v>
      </c>
      <c r="AG15" s="160">
        <v>0.25033112582781458</v>
      </c>
      <c r="AH15" s="161">
        <v>2.5165562913907286E-2</v>
      </c>
      <c r="AI15" s="161">
        <v>3.2530063379765869E-3</v>
      </c>
      <c r="AJ15" s="161">
        <v>7.7235772357723581E-2</v>
      </c>
      <c r="AL15" s="159" t="s">
        <v>16808</v>
      </c>
      <c r="AM15" s="155">
        <v>5</v>
      </c>
      <c r="AN15" s="155">
        <v>5</v>
      </c>
      <c r="AR15" s="138"/>
      <c r="AZ15" s="138"/>
      <c r="BA15" s="159" t="s">
        <v>16808</v>
      </c>
      <c r="BB15" s="155">
        <v>47</v>
      </c>
      <c r="BC15" s="155">
        <v>47</v>
      </c>
      <c r="BQ15" s="142" t="s">
        <v>16808</v>
      </c>
      <c r="BR15" s="138">
        <v>2.3241671125909189</v>
      </c>
      <c r="BS15" s="138">
        <v>2.3241671125909189</v>
      </c>
      <c r="BW15" s="138"/>
      <c r="BX15" s="138"/>
      <c r="CE15" s="138"/>
      <c r="CG15" s="142" t="s">
        <v>16808</v>
      </c>
      <c r="CH15" s="139">
        <v>3.5616160927087375</v>
      </c>
      <c r="CI15" s="139">
        <v>3.5616160927087375</v>
      </c>
      <c r="CM15" s="139"/>
      <c r="CN15" s="139"/>
      <c r="CU15" s="139"/>
      <c r="CV15" s="139"/>
      <c r="CX15" s="142" t="s">
        <v>16808</v>
      </c>
      <c r="CY15" s="149">
        <v>12.284485294117648</v>
      </c>
      <c r="CZ15" s="149">
        <v>12.284485294117648</v>
      </c>
      <c r="DD15" s="149"/>
      <c r="DE15" s="149"/>
      <c r="DL15" s="149"/>
      <c r="DN15" s="142" t="s">
        <v>16808</v>
      </c>
      <c r="DO15" s="149">
        <v>334.13800000000003</v>
      </c>
      <c r="DP15" s="149">
        <v>334.13800000000003</v>
      </c>
      <c r="DT15" s="149"/>
      <c r="EA15" s="149"/>
      <c r="EC15" s="142" t="s">
        <v>16808</v>
      </c>
      <c r="ED15" s="140">
        <v>0.13235294117647059</v>
      </c>
      <c r="EE15" s="140">
        <v>0.13235294117647059</v>
      </c>
      <c r="EI15" s="140"/>
      <c r="EJ15" s="140"/>
      <c r="ER15" s="142" t="s">
        <v>16808</v>
      </c>
      <c r="ES15" s="140">
        <v>3.6764705882352942E-2</v>
      </c>
      <c r="ET15" s="140">
        <v>3.6764705882352942E-2</v>
      </c>
      <c r="EX15" s="140"/>
      <c r="FF15" s="142" t="s">
        <v>16808</v>
      </c>
      <c r="FG15" s="143">
        <v>7.5934807734183505E-4</v>
      </c>
      <c r="FH15" s="143">
        <v>7.5934807734183505E-4</v>
      </c>
      <c r="FL15" s="143"/>
      <c r="FM15" s="143"/>
      <c r="FU15" s="142" t="s">
        <v>16808</v>
      </c>
      <c r="FV15" s="140">
        <v>0.10638297872340426</v>
      </c>
      <c r="FW15" s="140">
        <v>0.10638297872340426</v>
      </c>
      <c r="GA15" s="140"/>
      <c r="GH15" s="140"/>
      <c r="GJ15" s="142" t="s">
        <v>16808</v>
      </c>
      <c r="GK15" s="149">
        <v>1670.69</v>
      </c>
      <c r="GL15" s="149">
        <v>1670.69</v>
      </c>
      <c r="GP15" s="149"/>
      <c r="GW15" s="149"/>
      <c r="GX15" s="149"/>
      <c r="GY15" s="149"/>
      <c r="GZ15" s="142" t="s">
        <v>16808</v>
      </c>
      <c r="HA15">
        <v>44</v>
      </c>
      <c r="HB15">
        <v>44</v>
      </c>
      <c r="HF15" s="149"/>
      <c r="HG15" s="149"/>
      <c r="HQ15" s="164" t="s">
        <v>16808</v>
      </c>
      <c r="HR15" s="139">
        <v>2.500658584044305E-2</v>
      </c>
      <c r="HS15" s="139">
        <v>2.500658584044305E-2</v>
      </c>
      <c r="IG15" s="149"/>
      <c r="IH15" s="149"/>
      <c r="II15" s="149"/>
      <c r="IJ15" s="149"/>
      <c r="IK15" s="149"/>
    </row>
    <row r="16" spans="1:248" x14ac:dyDescent="0.3">
      <c r="A16" s="183">
        <v>44712</v>
      </c>
      <c r="B16" s="129" t="s">
        <v>4754</v>
      </c>
      <c r="C16" s="129" t="s">
        <v>417</v>
      </c>
      <c r="D16" s="165">
        <v>1</v>
      </c>
      <c r="E16" s="129" t="s">
        <v>4739</v>
      </c>
      <c r="F16" s="129" t="s">
        <v>4735</v>
      </c>
      <c r="G16" s="129" t="s">
        <v>16723</v>
      </c>
      <c r="H16" s="129"/>
      <c r="L16" s="127">
        <v>45412</v>
      </c>
      <c r="M16" t="s">
        <v>416</v>
      </c>
      <c r="N16" s="144">
        <v>38</v>
      </c>
      <c r="O16" s="144">
        <v>62</v>
      </c>
      <c r="P16" s="144">
        <v>889194</v>
      </c>
      <c r="Q16" s="144">
        <v>334402</v>
      </c>
      <c r="R16" s="144">
        <v>164464</v>
      </c>
      <c r="S16" s="147">
        <v>2093.73</v>
      </c>
      <c r="T16" s="148">
        <v>2643.7299999999996</v>
      </c>
      <c r="U16" s="148">
        <v>2643.7299999999996</v>
      </c>
      <c r="V16" s="148">
        <v>0</v>
      </c>
      <c r="W16" s="144">
        <v>74766</v>
      </c>
      <c r="X16" s="144">
        <v>62</v>
      </c>
      <c r="Y16" s="144">
        <v>4</v>
      </c>
      <c r="Z16" s="144">
        <v>310</v>
      </c>
      <c r="AA16" s="144">
        <v>1</v>
      </c>
      <c r="AB16" s="145">
        <v>2.659057063055843</v>
      </c>
      <c r="AC16" s="146">
        <v>2.9731757074384215</v>
      </c>
      <c r="AD16" s="146">
        <v>8.5281612903225792</v>
      </c>
      <c r="AE16" s="146">
        <v>3.5360056710269365E-2</v>
      </c>
      <c r="AF16" s="146">
        <v>660.93249999999989</v>
      </c>
      <c r="AG16" s="160">
        <v>0.12258064516129032</v>
      </c>
      <c r="AH16" s="161">
        <v>1.2903225806451613E-2</v>
      </c>
      <c r="AI16" s="161">
        <v>1.884910983558712E-3</v>
      </c>
      <c r="AJ16" s="161">
        <v>6.4516129032258063E-2</v>
      </c>
      <c r="AL16" s="159" t="s">
        <v>16809</v>
      </c>
      <c r="AM16" s="155">
        <v>9</v>
      </c>
      <c r="AN16" s="155">
        <v>9</v>
      </c>
      <c r="AR16" s="138"/>
      <c r="AZ16" s="138"/>
      <c r="BA16" s="159" t="s">
        <v>16809</v>
      </c>
      <c r="BB16" s="155">
        <v>58</v>
      </c>
      <c r="BC16" s="155">
        <v>58</v>
      </c>
      <c r="BQ16" s="142" t="s">
        <v>16809</v>
      </c>
      <c r="BR16" s="138">
        <v>2.2156929943102379</v>
      </c>
      <c r="BS16" s="138">
        <v>2.2156929943102379</v>
      </c>
      <c r="BW16" s="138"/>
      <c r="BX16" s="138"/>
      <c r="CE16" s="138"/>
      <c r="CG16" s="142" t="s">
        <v>16809</v>
      </c>
      <c r="CH16" s="139">
        <v>4.0069497784472503</v>
      </c>
      <c r="CI16" s="139">
        <v>4.0069497784472503</v>
      </c>
      <c r="CM16" s="139"/>
      <c r="CN16" s="139"/>
      <c r="CU16" s="139"/>
      <c r="CV16" s="139"/>
      <c r="CX16" s="142" t="s">
        <v>16809</v>
      </c>
      <c r="CY16" s="149">
        <v>9.8688744588744584</v>
      </c>
      <c r="CZ16" s="149">
        <v>9.8688744588744584</v>
      </c>
      <c r="DD16" s="149"/>
      <c r="DE16" s="149"/>
      <c r="DL16" s="149"/>
      <c r="DN16" s="142" t="s">
        <v>16809</v>
      </c>
      <c r="DO16" s="149">
        <v>253.30111111111111</v>
      </c>
      <c r="DP16" s="149">
        <v>253.30111111111111</v>
      </c>
      <c r="DT16" s="149"/>
      <c r="EA16" s="149"/>
      <c r="EC16" s="142" t="s">
        <v>16809</v>
      </c>
      <c r="ED16" s="140">
        <v>0.13852813852813853</v>
      </c>
      <c r="EE16" s="140">
        <v>0.13852813852813853</v>
      </c>
      <c r="EI16" s="140"/>
      <c r="EJ16" s="140"/>
      <c r="ER16" s="142" t="s">
        <v>16809</v>
      </c>
      <c r="ES16" s="140">
        <v>3.896103896103896E-2</v>
      </c>
      <c r="ET16" s="140">
        <v>3.896103896103896E-2</v>
      </c>
      <c r="EX16" s="140"/>
      <c r="FF16" s="142" t="s">
        <v>16809</v>
      </c>
      <c r="FG16" s="143">
        <v>9.7584055356773219E-4</v>
      </c>
      <c r="FH16" s="143">
        <v>9.7584055356773219E-4</v>
      </c>
      <c r="FL16" s="143"/>
      <c r="FM16" s="143"/>
      <c r="FU16" s="142" t="s">
        <v>16809</v>
      </c>
      <c r="FV16" s="140">
        <v>0.15517241379310345</v>
      </c>
      <c r="FW16" s="140">
        <v>0.15517241379310345</v>
      </c>
      <c r="GA16" s="140"/>
      <c r="GH16" s="140"/>
      <c r="GJ16" s="142" t="s">
        <v>16809</v>
      </c>
      <c r="GK16" s="149">
        <v>2279.71</v>
      </c>
      <c r="GL16" s="149">
        <v>2279.71</v>
      </c>
      <c r="GP16" s="149"/>
      <c r="GW16" s="149"/>
      <c r="GX16" s="149"/>
      <c r="GY16" s="149"/>
      <c r="GZ16" s="142" t="s">
        <v>16809</v>
      </c>
      <c r="HA16">
        <v>35</v>
      </c>
      <c r="HB16">
        <v>35</v>
      </c>
      <c r="HF16" s="149"/>
      <c r="HG16" s="149"/>
      <c r="HQ16" s="164" t="s">
        <v>16809</v>
      </c>
      <c r="HR16" s="139">
        <v>3.6475943615097844E-2</v>
      </c>
      <c r="HS16" s="139">
        <v>3.6475943615097844E-2</v>
      </c>
      <c r="IG16" s="149"/>
      <c r="IH16" s="149"/>
      <c r="II16" s="149"/>
      <c r="IJ16" s="149"/>
      <c r="IK16" s="149"/>
    </row>
    <row r="17" spans="1:245" x14ac:dyDescent="0.3">
      <c r="A17" s="183">
        <v>44712</v>
      </c>
      <c r="B17" s="129" t="s">
        <v>4755</v>
      </c>
      <c r="C17" s="129" t="s">
        <v>417</v>
      </c>
      <c r="D17" s="165">
        <v>1</v>
      </c>
      <c r="E17" s="129" t="s">
        <v>4739</v>
      </c>
      <c r="F17" s="129" t="s">
        <v>4735</v>
      </c>
      <c r="G17" s="129" t="s">
        <v>16723</v>
      </c>
      <c r="H17" s="129"/>
      <c r="L17" s="127">
        <v>45412</v>
      </c>
      <c r="M17" t="s">
        <v>418</v>
      </c>
      <c r="N17" s="144">
        <v>66</v>
      </c>
      <c r="O17" s="144">
        <v>111</v>
      </c>
      <c r="P17" s="144">
        <v>1591956</v>
      </c>
      <c r="Q17" s="144">
        <v>719452</v>
      </c>
      <c r="R17" s="144">
        <v>537947</v>
      </c>
      <c r="S17" s="147">
        <v>2148.64</v>
      </c>
      <c r="T17" s="148">
        <v>2998.64</v>
      </c>
      <c r="U17" s="148">
        <v>2998.64</v>
      </c>
      <c r="V17" s="148">
        <v>0</v>
      </c>
      <c r="W17" s="144">
        <v>118661</v>
      </c>
      <c r="X17" s="144">
        <v>143</v>
      </c>
      <c r="Y17" s="144">
        <v>10</v>
      </c>
      <c r="Z17" s="144">
        <v>606</v>
      </c>
      <c r="AA17" s="144">
        <v>1</v>
      </c>
      <c r="AB17" s="145">
        <v>2.2127341365372533</v>
      </c>
      <c r="AC17" s="146">
        <v>1.883619899042436</v>
      </c>
      <c r="AD17" s="146">
        <v>4.9482508250825079</v>
      </c>
      <c r="AE17" s="146">
        <v>2.5270644946528344E-2</v>
      </c>
      <c r="AF17" s="146">
        <v>299.86399999999998</v>
      </c>
      <c r="AG17" s="160">
        <v>0.10891089108910891</v>
      </c>
      <c r="AH17" s="161">
        <v>1.65016501650165E-2</v>
      </c>
      <c r="AI17" s="161">
        <v>1.1265050274469417E-3</v>
      </c>
      <c r="AJ17" s="161">
        <v>9.0090090090090086E-2</v>
      </c>
      <c r="AL17" s="159" t="s">
        <v>16810</v>
      </c>
      <c r="AM17" s="155">
        <v>0</v>
      </c>
      <c r="AN17" s="155">
        <v>0</v>
      </c>
      <c r="AR17" s="138"/>
      <c r="AZ17" s="138"/>
      <c r="BA17" s="159" t="s">
        <v>16810</v>
      </c>
      <c r="BB17" s="155">
        <v>56</v>
      </c>
      <c r="BC17" s="155">
        <v>56</v>
      </c>
      <c r="BQ17" s="142" t="s">
        <v>16810</v>
      </c>
      <c r="BR17" s="138">
        <v>2.464153447425288</v>
      </c>
      <c r="BS17" s="138">
        <v>2.464153447425288</v>
      </c>
      <c r="BW17" s="138"/>
      <c r="BX17" s="138"/>
      <c r="CE17" s="138"/>
      <c r="CG17" s="142" t="s">
        <v>16810</v>
      </c>
      <c r="CH17" s="139">
        <v>3.0808978720584479</v>
      </c>
      <c r="CI17" s="139">
        <v>3.0808978720584479</v>
      </c>
      <c r="CM17" s="139"/>
      <c r="CN17" s="139"/>
      <c r="CU17" s="139"/>
      <c r="CV17" s="139"/>
      <c r="CX17" s="142" t="s">
        <v>16810</v>
      </c>
      <c r="CY17" s="149">
        <v>9.9327727272727273</v>
      </c>
      <c r="CZ17" s="149">
        <v>9.9327727272727273</v>
      </c>
      <c r="DD17" s="149"/>
      <c r="DE17" s="149"/>
      <c r="DL17" s="149"/>
      <c r="DN17" s="142" t="s">
        <v>16810</v>
      </c>
      <c r="DO17" s="149">
        <v>0</v>
      </c>
      <c r="DP17" s="149">
        <v>0</v>
      </c>
      <c r="DT17" s="149"/>
      <c r="EA17" s="149"/>
      <c r="EC17" s="142" t="s">
        <v>16810</v>
      </c>
      <c r="ED17" s="140">
        <v>0.11818181818181818</v>
      </c>
      <c r="EE17" s="140">
        <v>0.11818181818181818</v>
      </c>
      <c r="EI17" s="140"/>
      <c r="EJ17" s="140"/>
      <c r="ER17" s="142" t="s">
        <v>16810</v>
      </c>
      <c r="ES17" s="140">
        <v>0</v>
      </c>
      <c r="ET17" s="140">
        <v>0</v>
      </c>
      <c r="EX17" s="140"/>
      <c r="FF17" s="142" t="s">
        <v>16810</v>
      </c>
      <c r="FG17" s="143">
        <v>9.9242150848069294E-4</v>
      </c>
      <c r="FH17" s="143">
        <v>9.9242150848069294E-4</v>
      </c>
      <c r="FL17" s="143"/>
      <c r="FM17" s="143"/>
      <c r="FU17" s="142" t="s">
        <v>16810</v>
      </c>
      <c r="FV17" s="140">
        <v>0</v>
      </c>
      <c r="FW17" s="140">
        <v>0</v>
      </c>
      <c r="GA17" s="140"/>
      <c r="GH17" s="140"/>
      <c r="GJ17" s="142" t="s">
        <v>16810</v>
      </c>
      <c r="GK17" s="149">
        <v>2185.21</v>
      </c>
      <c r="GL17" s="149">
        <v>2185.21</v>
      </c>
      <c r="GP17" s="149"/>
      <c r="GW17" s="149"/>
      <c r="GX17" s="149"/>
      <c r="GY17" s="149"/>
      <c r="GZ17" s="142" t="s">
        <v>16810</v>
      </c>
      <c r="HA17">
        <v>35</v>
      </c>
      <c r="HB17">
        <v>35</v>
      </c>
      <c r="HF17" s="149"/>
      <c r="HG17" s="149"/>
      <c r="HQ17" s="164" t="s">
        <v>16810</v>
      </c>
      <c r="HR17" s="139">
        <v>1.3963003194888179</v>
      </c>
      <c r="HS17" s="139">
        <v>1.3963003194888179</v>
      </c>
      <c r="IG17" s="149"/>
      <c r="IH17" s="149"/>
      <c r="II17" s="149"/>
      <c r="IJ17" s="149"/>
      <c r="IK17" s="149"/>
    </row>
    <row r="18" spans="1:245" x14ac:dyDescent="0.3">
      <c r="A18" s="183">
        <v>44712</v>
      </c>
      <c r="B18" s="129" t="s">
        <v>4756</v>
      </c>
      <c r="C18" s="129" t="s">
        <v>417</v>
      </c>
      <c r="D18" s="165">
        <v>1</v>
      </c>
      <c r="E18" s="129" t="s">
        <v>4739</v>
      </c>
      <c r="F18" s="129" t="s">
        <v>4735</v>
      </c>
      <c r="G18" s="129" t="s">
        <v>16723</v>
      </c>
      <c r="H18" s="129"/>
      <c r="L18" s="127">
        <v>45412</v>
      </c>
      <c r="M18" t="s">
        <v>16814</v>
      </c>
      <c r="N18" s="144">
        <v>293</v>
      </c>
      <c r="O18" s="144">
        <v>419</v>
      </c>
      <c r="P18" s="144">
        <v>3414332</v>
      </c>
      <c r="Q18" s="144">
        <v>1366900</v>
      </c>
      <c r="R18" s="144">
        <v>934504</v>
      </c>
      <c r="S18" s="147">
        <v>6192.37</v>
      </c>
      <c r="T18" s="148">
        <v>7723.369999999999</v>
      </c>
      <c r="U18" s="148">
        <v>7723.369999999999</v>
      </c>
      <c r="V18" s="148">
        <v>0</v>
      </c>
      <c r="W18" s="144">
        <v>195190</v>
      </c>
      <c r="X18" s="144">
        <v>327</v>
      </c>
      <c r="Y18" s="144">
        <v>33</v>
      </c>
      <c r="Z18" s="144">
        <v>1671</v>
      </c>
      <c r="AA18" s="144">
        <v>1</v>
      </c>
      <c r="AB18" s="145">
        <v>2.4978652425195698</v>
      </c>
      <c r="AC18" s="146">
        <v>2.2620442300280112</v>
      </c>
      <c r="AD18" s="146">
        <v>4.6220047875523633</v>
      </c>
      <c r="AE18" s="146">
        <v>3.9568471745478756E-2</v>
      </c>
      <c r="AF18" s="146">
        <v>234.04151515151511</v>
      </c>
      <c r="AG18" s="160">
        <v>0.17534410532615199</v>
      </c>
      <c r="AH18" s="161">
        <v>1.9748653500897665E-2</v>
      </c>
      <c r="AI18" s="161">
        <v>1.7881143365892495E-3</v>
      </c>
      <c r="AJ18" s="161">
        <v>7.8758949880668255E-2</v>
      </c>
      <c r="AL18" s="159" t="s">
        <v>16811</v>
      </c>
      <c r="AM18" s="155">
        <v>4</v>
      </c>
      <c r="AN18" s="155">
        <v>4</v>
      </c>
      <c r="AR18" s="138"/>
      <c r="AZ18" s="138"/>
      <c r="BA18" s="159" t="s">
        <v>16811</v>
      </c>
      <c r="BB18" s="155">
        <v>54</v>
      </c>
      <c r="BC18" s="155">
        <v>54</v>
      </c>
      <c r="BQ18" s="142" t="s">
        <v>16811</v>
      </c>
      <c r="BR18" s="138">
        <v>2.5888547986762274</v>
      </c>
      <c r="BS18" s="138">
        <v>2.5888547986762274</v>
      </c>
      <c r="BW18" s="138"/>
      <c r="BX18" s="138"/>
      <c r="CE18" s="138"/>
      <c r="CG18" s="142" t="s">
        <v>16811</v>
      </c>
      <c r="CH18" s="139">
        <v>3.4945237857451983</v>
      </c>
      <c r="CI18" s="139">
        <v>3.4945237857451983</v>
      </c>
      <c r="CM18" s="139"/>
      <c r="CN18" s="139"/>
      <c r="CU18" s="139"/>
      <c r="CV18" s="139"/>
      <c r="CX18" s="142" t="s">
        <v>16811</v>
      </c>
      <c r="CY18" s="149">
        <v>12.277426900584796</v>
      </c>
      <c r="CZ18" s="149">
        <v>12.277426900584796</v>
      </c>
      <c r="DD18" s="149"/>
      <c r="DE18" s="149"/>
      <c r="DL18" s="149"/>
      <c r="DN18" s="142" t="s">
        <v>16811</v>
      </c>
      <c r="DO18" s="149">
        <v>524.86</v>
      </c>
      <c r="DP18" s="149">
        <v>524.86</v>
      </c>
      <c r="DT18" s="149"/>
      <c r="EA18" s="149"/>
      <c r="EC18" s="142" t="s">
        <v>16811</v>
      </c>
      <c r="ED18" s="140">
        <v>0.23391812865497075</v>
      </c>
      <c r="EE18" s="140">
        <v>0.23391812865497075</v>
      </c>
      <c r="EI18" s="140"/>
      <c r="EJ18" s="140"/>
      <c r="ER18" s="142" t="s">
        <v>16811</v>
      </c>
      <c r="ES18" s="140">
        <v>2.3391812865497075E-2</v>
      </c>
      <c r="ET18" s="140">
        <v>2.3391812865497075E-2</v>
      </c>
      <c r="EX18" s="140"/>
      <c r="FF18" s="142" t="s">
        <v>16811</v>
      </c>
      <c r="FG18" s="143">
        <v>9.4388571807071963E-4</v>
      </c>
      <c r="FH18" s="143">
        <v>9.4388571807071963E-4</v>
      </c>
      <c r="FL18" s="143"/>
      <c r="FM18" s="143"/>
      <c r="FU18" s="142" t="s">
        <v>16811</v>
      </c>
      <c r="FV18" s="140">
        <v>7.407407407407407E-2</v>
      </c>
      <c r="FW18" s="140">
        <v>7.407407407407407E-2</v>
      </c>
      <c r="GA18" s="140"/>
      <c r="GH18" s="140"/>
      <c r="GJ18" s="142" t="s">
        <v>16811</v>
      </c>
      <c r="GK18" s="149">
        <v>2099.44</v>
      </c>
      <c r="GL18" s="149">
        <v>2099.44</v>
      </c>
      <c r="GP18" s="149"/>
      <c r="GW18" s="149"/>
      <c r="GX18" s="149"/>
      <c r="GY18" s="149"/>
      <c r="GZ18" s="142" t="s">
        <v>16811</v>
      </c>
      <c r="HA18">
        <v>53</v>
      </c>
      <c r="HB18">
        <v>53</v>
      </c>
      <c r="HF18" s="149"/>
      <c r="HG18" s="149"/>
      <c r="HQ18" s="164" t="s">
        <v>16811</v>
      </c>
      <c r="HR18" s="139">
        <v>8.8211764705882363</v>
      </c>
      <c r="HS18" s="139">
        <v>8.8211764705882363</v>
      </c>
      <c r="IG18" s="149"/>
      <c r="IH18" s="149"/>
      <c r="II18" s="149"/>
      <c r="IJ18" s="149"/>
      <c r="IK18" s="149"/>
    </row>
    <row r="19" spans="1:245" x14ac:dyDescent="0.3">
      <c r="A19" s="183">
        <v>44712</v>
      </c>
      <c r="B19" s="129" t="s">
        <v>4757</v>
      </c>
      <c r="C19" s="129" t="s">
        <v>417</v>
      </c>
      <c r="D19" s="165">
        <v>1</v>
      </c>
      <c r="E19" s="129" t="s">
        <v>4734</v>
      </c>
      <c r="F19" s="129" t="s">
        <v>4735</v>
      </c>
      <c r="G19" s="129" t="s">
        <v>16723</v>
      </c>
      <c r="H19" s="129"/>
      <c r="L19" s="127">
        <v>45443</v>
      </c>
      <c r="M19" t="s">
        <v>417</v>
      </c>
      <c r="N19" s="144">
        <v>113</v>
      </c>
      <c r="O19" s="144">
        <v>175</v>
      </c>
      <c r="P19" s="144">
        <v>1000178</v>
      </c>
      <c r="Q19" s="144">
        <v>443620</v>
      </c>
      <c r="R19" s="144">
        <v>443620</v>
      </c>
      <c r="S19" s="147">
        <v>1750</v>
      </c>
      <c r="T19" s="148">
        <v>1750</v>
      </c>
      <c r="U19" s="148">
        <v>1750</v>
      </c>
      <c r="V19" s="148">
        <v>0</v>
      </c>
      <c r="W19" s="144">
        <v>561</v>
      </c>
      <c r="X19" s="144">
        <v>167</v>
      </c>
      <c r="Y19" s="144">
        <v>11</v>
      </c>
      <c r="Z19" s="144">
        <v>561</v>
      </c>
      <c r="AA19" s="144">
        <v>1</v>
      </c>
      <c r="AB19" s="145">
        <v>2.2545827510031109</v>
      </c>
      <c r="AC19" s="146">
        <v>1.7496885554371322</v>
      </c>
      <c r="AD19" s="146">
        <v>3.1194295900178255</v>
      </c>
      <c r="AE19" s="146">
        <v>3.1194295900178255</v>
      </c>
      <c r="AF19" s="146">
        <v>159.09090909090909</v>
      </c>
      <c r="AG19" s="160">
        <v>0.20142602495543671</v>
      </c>
      <c r="AH19" s="161">
        <v>1.9607843137254902E-2</v>
      </c>
      <c r="AI19" s="161">
        <v>1.2645958252558496E-3</v>
      </c>
      <c r="AJ19" s="161">
        <v>6.2857142857142861E-2</v>
      </c>
      <c r="AL19" s="159" t="s">
        <v>16812</v>
      </c>
      <c r="AM19" s="155">
        <v>2</v>
      </c>
      <c r="AN19" s="155">
        <v>2</v>
      </c>
      <c r="AR19" s="138"/>
      <c r="AZ19" s="138"/>
      <c r="BA19" s="159" t="s">
        <v>16812</v>
      </c>
      <c r="BB19" s="155">
        <v>26</v>
      </c>
      <c r="BC19" s="155">
        <v>26</v>
      </c>
      <c r="BQ19" s="142" t="s">
        <v>16812</v>
      </c>
      <c r="BR19" s="138">
        <v>2.7814194325712154</v>
      </c>
      <c r="BS19" s="138">
        <v>2.7814194325712154</v>
      </c>
      <c r="BW19" s="138"/>
      <c r="BX19" s="138"/>
      <c r="CE19" s="138"/>
      <c r="CG19" s="142" t="s">
        <v>16812</v>
      </c>
      <c r="CH19" s="139">
        <v>3.6094422814119587</v>
      </c>
      <c r="CI19" s="139">
        <v>3.6094422814119587</v>
      </c>
      <c r="CM19" s="139"/>
      <c r="CN19" s="139"/>
      <c r="CU19" s="139"/>
      <c r="CV19" s="139"/>
      <c r="CX19" s="142" t="s">
        <v>16812</v>
      </c>
      <c r="CY19" s="149">
        <v>8.9162420382165593</v>
      </c>
      <c r="CZ19" s="149">
        <v>8.9162420382165593</v>
      </c>
      <c r="DD19" s="149"/>
      <c r="DE19" s="149"/>
      <c r="DL19" s="149"/>
      <c r="DN19" s="142" t="s">
        <v>16812</v>
      </c>
      <c r="DO19" s="149">
        <v>699.92499999999995</v>
      </c>
      <c r="DP19" s="149">
        <v>699.92499999999995</v>
      </c>
      <c r="DT19" s="149"/>
      <c r="EA19" s="149"/>
      <c r="EC19" s="142" t="s">
        <v>16812</v>
      </c>
      <c r="ED19" s="140">
        <v>8.2802547770700632E-2</v>
      </c>
      <c r="EE19" s="140">
        <v>8.2802547770700632E-2</v>
      </c>
      <c r="EI19" s="140"/>
      <c r="EJ19" s="140"/>
      <c r="ER19" s="142" t="s">
        <v>16812</v>
      </c>
      <c r="ES19" s="140">
        <v>1.2738853503184714E-2</v>
      </c>
      <c r="ET19" s="140">
        <v>1.2738853503184714E-2</v>
      </c>
      <c r="EX19" s="140"/>
      <c r="FF19" s="142" t="s">
        <v>16812</v>
      </c>
      <c r="FG19" s="143">
        <v>1.1259646002467082E-3</v>
      </c>
      <c r="FH19" s="143">
        <v>1.1259646002467082E-3</v>
      </c>
      <c r="FL19" s="143"/>
      <c r="FM19" s="143"/>
      <c r="FU19" s="142" t="s">
        <v>16812</v>
      </c>
      <c r="FV19" s="140">
        <v>7.6923076923076927E-2</v>
      </c>
      <c r="FW19" s="140">
        <v>7.6923076923076927E-2</v>
      </c>
      <c r="GA19" s="140"/>
      <c r="GH19" s="140"/>
      <c r="GJ19" s="142" t="s">
        <v>16812</v>
      </c>
      <c r="GK19" s="149">
        <v>1399.85</v>
      </c>
      <c r="GL19" s="149">
        <v>1399.85</v>
      </c>
      <c r="GP19" s="149"/>
      <c r="GW19" s="149"/>
      <c r="GX19" s="149"/>
      <c r="GY19" s="149"/>
      <c r="GZ19" s="142" t="s">
        <v>16812</v>
      </c>
      <c r="HA19">
        <v>51</v>
      </c>
      <c r="HB19">
        <v>51</v>
      </c>
      <c r="HF19" s="149"/>
      <c r="HG19" s="149"/>
      <c r="HQ19" s="164" t="s">
        <v>16812</v>
      </c>
      <c r="HR19" s="139">
        <v>8.9162420382165593</v>
      </c>
      <c r="HS19" s="139">
        <v>8.9162420382165593</v>
      </c>
      <c r="IG19" s="149"/>
      <c r="IH19" s="149"/>
      <c r="II19" s="149"/>
      <c r="IJ19" s="149"/>
      <c r="IK19" s="149"/>
    </row>
    <row r="20" spans="1:245" x14ac:dyDescent="0.3">
      <c r="A20" s="183">
        <v>44712</v>
      </c>
      <c r="B20" s="129" t="s">
        <v>4758</v>
      </c>
      <c r="C20" s="129" t="s">
        <v>417</v>
      </c>
      <c r="D20" s="165">
        <v>1</v>
      </c>
      <c r="E20" s="129" t="s">
        <v>4744</v>
      </c>
      <c r="F20" s="129" t="s">
        <v>4735</v>
      </c>
      <c r="G20" s="129" t="s">
        <v>16723</v>
      </c>
      <c r="H20" s="129"/>
      <c r="L20" s="127">
        <v>45443</v>
      </c>
      <c r="M20" t="s">
        <v>416</v>
      </c>
      <c r="N20" s="144">
        <v>30</v>
      </c>
      <c r="O20" s="144">
        <v>43</v>
      </c>
      <c r="P20" s="144">
        <v>495656</v>
      </c>
      <c r="Q20" s="144">
        <v>181658</v>
      </c>
      <c r="R20" s="144">
        <v>134709</v>
      </c>
      <c r="S20" s="147">
        <v>1297.17</v>
      </c>
      <c r="T20" s="148">
        <v>1397.17</v>
      </c>
      <c r="U20" s="148">
        <v>1397.17</v>
      </c>
      <c r="V20" s="148">
        <v>0</v>
      </c>
      <c r="W20" s="144">
        <v>3119</v>
      </c>
      <c r="X20" s="144">
        <v>61</v>
      </c>
      <c r="Y20" s="144">
        <v>1</v>
      </c>
      <c r="Z20" s="144">
        <v>147</v>
      </c>
      <c r="AA20" s="144">
        <v>1</v>
      </c>
      <c r="AB20" s="145">
        <v>2.728511818912462</v>
      </c>
      <c r="AC20" s="146">
        <v>2.8188299949965301</v>
      </c>
      <c r="AD20" s="146">
        <v>9.504557823129252</v>
      </c>
      <c r="AE20" s="146">
        <v>0.44795447258736776</v>
      </c>
      <c r="AF20" s="146">
        <v>1397.17</v>
      </c>
      <c r="AG20" s="160">
        <v>0.20408163265306123</v>
      </c>
      <c r="AH20" s="161">
        <v>6.8027210884353739E-3</v>
      </c>
      <c r="AI20" s="161">
        <v>1.0912411197470102E-3</v>
      </c>
      <c r="AJ20" s="161">
        <v>2.3255813953488372E-2</v>
      </c>
      <c r="AL20" s="157" t="s">
        <v>16813</v>
      </c>
      <c r="AM20" s="155">
        <v>76</v>
      </c>
      <c r="AN20" s="155">
        <v>76</v>
      </c>
      <c r="AR20" s="138"/>
      <c r="AZ20" s="138"/>
      <c r="BA20" s="157" t="s">
        <v>16813</v>
      </c>
      <c r="BB20" s="155">
        <v>494</v>
      </c>
      <c r="BC20" s="155">
        <v>494</v>
      </c>
      <c r="BQ20" s="137" t="s">
        <v>16813</v>
      </c>
      <c r="BR20" s="138">
        <v>32.595299229673465</v>
      </c>
      <c r="BS20" s="138">
        <v>32.595299229673465</v>
      </c>
      <c r="BW20" s="138"/>
      <c r="BX20" s="138"/>
      <c r="CE20" s="138"/>
      <c r="CG20" s="137" t="s">
        <v>16813</v>
      </c>
      <c r="CH20" s="139">
        <v>30.256440172801938</v>
      </c>
      <c r="CI20" s="139">
        <v>30.256440172801938</v>
      </c>
      <c r="CM20" s="139"/>
      <c r="CN20" s="139"/>
      <c r="CU20" s="139"/>
      <c r="CV20" s="139"/>
      <c r="CX20" s="137" t="s">
        <v>16813</v>
      </c>
      <c r="CY20" s="149">
        <v>276.898158580558</v>
      </c>
      <c r="CZ20" s="149">
        <v>276.898158580558</v>
      </c>
      <c r="DD20" s="149"/>
      <c r="DE20" s="149"/>
      <c r="DL20" s="149"/>
      <c r="DN20" s="137" t="s">
        <v>16813</v>
      </c>
      <c r="DO20" s="149">
        <v>7405.757724358974</v>
      </c>
      <c r="DP20" s="149">
        <v>7405.757724358974</v>
      </c>
      <c r="DT20" s="149"/>
      <c r="EA20" s="149"/>
      <c r="EC20" s="137" t="s">
        <v>16813</v>
      </c>
      <c r="ED20" s="140">
        <v>2.2320461646760617</v>
      </c>
      <c r="EE20" s="140">
        <v>2.2320461646760617</v>
      </c>
      <c r="EI20" s="140"/>
      <c r="EJ20" s="140"/>
      <c r="ER20" s="137" t="s">
        <v>16813</v>
      </c>
      <c r="ES20" s="140">
        <v>0.61226122310202002</v>
      </c>
      <c r="ET20" s="140">
        <v>0.61226122310202002</v>
      </c>
      <c r="EX20" s="140"/>
      <c r="FF20" s="137" t="s">
        <v>16813</v>
      </c>
      <c r="FG20" s="143">
        <v>8.9678752217751991E-3</v>
      </c>
      <c r="FH20" s="143">
        <v>8.9678752217751991E-3</v>
      </c>
      <c r="FL20" s="143"/>
      <c r="FM20" s="143"/>
      <c r="FU20" s="137" t="s">
        <v>16813</v>
      </c>
      <c r="FV20" s="140">
        <v>1.8756821543312725</v>
      </c>
      <c r="FW20" s="140">
        <v>1.8756821543312725</v>
      </c>
      <c r="GA20" s="140"/>
      <c r="GH20" s="140"/>
      <c r="GJ20" s="137" t="s">
        <v>16813</v>
      </c>
      <c r="GK20" s="149">
        <v>37586.979999999996</v>
      </c>
      <c r="GL20" s="149">
        <v>37586.979999999996</v>
      </c>
      <c r="GP20" s="149"/>
      <c r="GW20" s="149"/>
      <c r="GX20" s="149"/>
      <c r="GY20" s="149"/>
      <c r="GZ20" s="137" t="s">
        <v>16813</v>
      </c>
      <c r="HA20">
        <v>670</v>
      </c>
      <c r="HB20">
        <v>670</v>
      </c>
      <c r="HF20" s="149"/>
      <c r="HG20" s="149"/>
      <c r="HQ20" s="163" t="s">
        <v>16813</v>
      </c>
      <c r="HR20" s="139">
        <v>26.932392033453187</v>
      </c>
      <c r="HS20" s="139">
        <v>26.932392033453187</v>
      </c>
      <c r="IG20" s="149"/>
      <c r="IH20" s="149"/>
      <c r="II20" s="149"/>
      <c r="IJ20" s="149"/>
      <c r="IK20" s="149"/>
    </row>
    <row r="21" spans="1:245" x14ac:dyDescent="0.3">
      <c r="A21" s="183">
        <v>44712</v>
      </c>
      <c r="B21" s="129" t="s">
        <v>4759</v>
      </c>
      <c r="C21" s="129" t="s">
        <v>417</v>
      </c>
      <c r="D21" s="165">
        <v>1</v>
      </c>
      <c r="E21" s="129" t="s">
        <v>4739</v>
      </c>
      <c r="F21" s="129" t="s">
        <v>4735</v>
      </c>
      <c r="G21" s="129" t="s">
        <v>16723</v>
      </c>
      <c r="H21" s="129"/>
      <c r="L21" s="127">
        <v>45443</v>
      </c>
      <c r="M21" t="s">
        <v>418</v>
      </c>
      <c r="N21" s="144">
        <v>52</v>
      </c>
      <c r="O21" s="144">
        <v>76</v>
      </c>
      <c r="P21" s="144">
        <v>1394324</v>
      </c>
      <c r="Q21" s="144">
        <v>669946</v>
      </c>
      <c r="R21" s="144">
        <v>601236</v>
      </c>
      <c r="S21" s="147">
        <v>1550</v>
      </c>
      <c r="T21" s="148">
        <v>1650</v>
      </c>
      <c r="U21" s="148">
        <v>1650</v>
      </c>
      <c r="V21" s="148">
        <v>0</v>
      </c>
      <c r="W21" s="144">
        <v>1990</v>
      </c>
      <c r="X21" s="144">
        <v>137</v>
      </c>
      <c r="Y21" s="144">
        <v>6</v>
      </c>
      <c r="Z21" s="144">
        <v>499</v>
      </c>
      <c r="AA21" s="144">
        <v>1</v>
      </c>
      <c r="AB21" s="145">
        <v>2.0812483394184009</v>
      </c>
      <c r="AC21" s="146">
        <v>1.1833691451915049</v>
      </c>
      <c r="AD21" s="146">
        <v>3.3066132264529058</v>
      </c>
      <c r="AE21" s="146">
        <v>0.82914572864321612</v>
      </c>
      <c r="AF21" s="146">
        <v>275</v>
      </c>
      <c r="AG21" s="160">
        <v>0.10420841683366733</v>
      </c>
      <c r="AH21" s="161">
        <v>1.2024048096192385E-2</v>
      </c>
      <c r="AI21" s="161">
        <v>8.2995695533866903E-4</v>
      </c>
      <c r="AJ21" s="161">
        <v>7.8947368421052627E-2</v>
      </c>
      <c r="AL21" s="159" t="s">
        <v>16785</v>
      </c>
      <c r="AM21" s="155">
        <v>0</v>
      </c>
      <c r="AN21" s="155">
        <v>0</v>
      </c>
      <c r="AZ21" s="138"/>
      <c r="BA21" s="159" t="s">
        <v>16785</v>
      </c>
      <c r="BB21" s="155">
        <v>42</v>
      </c>
      <c r="BC21" s="155">
        <v>42</v>
      </c>
      <c r="BQ21" s="142" t="s">
        <v>16785</v>
      </c>
      <c r="BR21" s="138">
        <v>2.3749729792229077</v>
      </c>
      <c r="BS21" s="138">
        <v>2.3749729792229077</v>
      </c>
      <c r="BW21" s="138"/>
      <c r="BX21" s="138"/>
      <c r="CE21" s="138"/>
      <c r="CG21" s="142" t="s">
        <v>16785</v>
      </c>
      <c r="CH21" s="139">
        <v>2.0978962757250423</v>
      </c>
      <c r="CI21" s="139">
        <v>2.0978962757250423</v>
      </c>
      <c r="CM21" s="139"/>
      <c r="CN21" s="139"/>
      <c r="CU21" s="139"/>
      <c r="CV21" s="139"/>
      <c r="CX21" s="142" t="s">
        <v>16785</v>
      </c>
      <c r="CY21" s="149">
        <v>8.9022155688622746</v>
      </c>
      <c r="CZ21" s="149">
        <v>8.9022155688622746</v>
      </c>
      <c r="DD21" s="149"/>
      <c r="DE21" s="149"/>
      <c r="DL21" s="149"/>
      <c r="DN21" s="142" t="s">
        <v>16785</v>
      </c>
      <c r="DO21" s="149">
        <v>0</v>
      </c>
      <c r="DP21" s="149">
        <v>0</v>
      </c>
      <c r="DT21" s="149"/>
      <c r="EA21" s="149"/>
      <c r="EC21" s="142" t="s">
        <v>16785</v>
      </c>
      <c r="ED21" s="140">
        <v>9.580838323353294E-2</v>
      </c>
      <c r="EE21" s="140">
        <v>9.580838323353294E-2</v>
      </c>
      <c r="EI21" s="140"/>
      <c r="EJ21" s="140"/>
      <c r="ER21" s="142" t="s">
        <v>16785</v>
      </c>
      <c r="ES21" s="140">
        <v>0</v>
      </c>
      <c r="ET21" s="140">
        <v>0</v>
      </c>
      <c r="EX21" s="140"/>
      <c r="FF21" s="142" t="s">
        <v>16785</v>
      </c>
      <c r="FG21" s="143">
        <v>1.2258680173236438E-3</v>
      </c>
      <c r="FH21" s="143">
        <v>1.2258680173236438E-3</v>
      </c>
      <c r="FL21" s="143"/>
      <c r="FM21" s="143"/>
      <c r="FU21" s="142" t="s">
        <v>16785</v>
      </c>
      <c r="FV21" s="140">
        <v>0</v>
      </c>
      <c r="FW21" s="140">
        <v>0</v>
      </c>
      <c r="GA21" s="140"/>
      <c r="GH21" s="140"/>
      <c r="GJ21" s="142" t="s">
        <v>16785</v>
      </c>
      <c r="GK21" s="149">
        <v>2973.3399999999997</v>
      </c>
      <c r="GL21" s="149">
        <v>2973.3399999999997</v>
      </c>
      <c r="GZ21" s="142" t="s">
        <v>16785</v>
      </c>
      <c r="HA21">
        <v>51</v>
      </c>
      <c r="HB21">
        <v>51</v>
      </c>
      <c r="HQ21" s="164" t="s">
        <v>16785</v>
      </c>
      <c r="HR21" s="139">
        <v>0.13306511523830833</v>
      </c>
      <c r="HS21" s="139">
        <v>0.13306511523830833</v>
      </c>
    </row>
    <row r="22" spans="1:245" x14ac:dyDescent="0.3">
      <c r="A22" s="183">
        <v>44712</v>
      </c>
      <c r="B22" s="129" t="s">
        <v>4760</v>
      </c>
      <c r="C22" s="129" t="s">
        <v>417</v>
      </c>
      <c r="D22" s="165">
        <v>1</v>
      </c>
      <c r="E22" s="129" t="s">
        <v>4747</v>
      </c>
      <c r="F22" s="129" t="s">
        <v>4735</v>
      </c>
      <c r="G22" s="129" t="s">
        <v>16723</v>
      </c>
      <c r="H22" s="129"/>
      <c r="L22" s="127">
        <v>45443</v>
      </c>
      <c r="M22" t="s">
        <v>16814</v>
      </c>
      <c r="N22" s="144">
        <v>195</v>
      </c>
      <c r="O22" s="144">
        <v>294</v>
      </c>
      <c r="P22" s="144">
        <v>2890158</v>
      </c>
      <c r="Q22" s="144">
        <v>1295224</v>
      </c>
      <c r="R22" s="144">
        <v>1179565</v>
      </c>
      <c r="S22" s="147">
        <v>4597.17</v>
      </c>
      <c r="T22" s="148">
        <v>4797.17</v>
      </c>
      <c r="U22" s="148">
        <v>4797.17</v>
      </c>
      <c r="V22" s="148">
        <v>0</v>
      </c>
      <c r="W22" s="144">
        <v>5670</v>
      </c>
      <c r="X22" s="144">
        <v>365</v>
      </c>
      <c r="Y22" s="144">
        <v>18</v>
      </c>
      <c r="Z22" s="144">
        <v>1207</v>
      </c>
      <c r="AA22" s="144">
        <v>1</v>
      </c>
      <c r="AB22" s="145">
        <v>2.231396268135859</v>
      </c>
      <c r="AC22" s="146">
        <v>1.6598296702118016</v>
      </c>
      <c r="AD22" s="146">
        <v>3.974457332228666</v>
      </c>
      <c r="AE22" s="146">
        <v>0.84606172839506177</v>
      </c>
      <c r="AF22" s="146">
        <v>266.50944444444445</v>
      </c>
      <c r="AG22" s="160">
        <v>0.1615575807787904</v>
      </c>
      <c r="AH22" s="161">
        <v>1.4913007456503728E-2</v>
      </c>
      <c r="AI22" s="161">
        <v>1.0232585741353805E-3</v>
      </c>
      <c r="AJ22" s="161">
        <v>6.1224489795918366E-2</v>
      </c>
      <c r="AL22" s="159" t="s">
        <v>16802</v>
      </c>
      <c r="AM22" s="155">
        <v>2</v>
      </c>
      <c r="AN22" s="155">
        <v>2</v>
      </c>
      <c r="AZ22" s="138"/>
      <c r="BA22" s="159" t="s">
        <v>16802</v>
      </c>
      <c r="BB22" s="155">
        <v>44</v>
      </c>
      <c r="BC22" s="155">
        <v>44</v>
      </c>
      <c r="BQ22" s="142" t="s">
        <v>16802</v>
      </c>
      <c r="BR22" s="138">
        <v>2.208986089315637</v>
      </c>
      <c r="BS22" s="138">
        <v>2.208986089315637</v>
      </c>
      <c r="BW22" s="138"/>
      <c r="BX22" s="138"/>
      <c r="CE22" s="138"/>
      <c r="CG22" s="142" t="s">
        <v>16802</v>
      </c>
      <c r="CH22" s="139">
        <v>3.3468189822549328</v>
      </c>
      <c r="CI22" s="139">
        <v>3.3468189822549328</v>
      </c>
      <c r="CM22" s="139"/>
      <c r="CN22" s="139"/>
      <c r="CU22" s="139"/>
      <c r="CV22" s="139"/>
      <c r="CX22" s="142" t="s">
        <v>16802</v>
      </c>
      <c r="CY22" s="149">
        <v>9.6680869565217389</v>
      </c>
      <c r="CZ22" s="149">
        <v>9.6680869565217389</v>
      </c>
      <c r="DD22" s="149"/>
      <c r="DE22" s="149"/>
      <c r="DL22" s="149"/>
      <c r="DN22" s="142" t="s">
        <v>16802</v>
      </c>
      <c r="DO22" s="149">
        <v>1111.83</v>
      </c>
      <c r="DP22" s="149">
        <v>1111.83</v>
      </c>
      <c r="DT22" s="149"/>
      <c r="EA22" s="149"/>
      <c r="EC22" s="142" t="s">
        <v>16802</v>
      </c>
      <c r="ED22" s="140">
        <v>0.14347826086956522</v>
      </c>
      <c r="EE22" s="140">
        <v>0.14347826086956522</v>
      </c>
      <c r="EI22" s="140"/>
      <c r="EJ22" s="140"/>
      <c r="ER22" s="142" t="s">
        <v>16802</v>
      </c>
      <c r="ES22" s="140">
        <v>8.6956521739130436E-3</v>
      </c>
      <c r="ET22" s="140">
        <v>8.6956521739130436E-3</v>
      </c>
      <c r="EX22" s="140"/>
      <c r="FF22" s="142" t="s">
        <v>16802</v>
      </c>
      <c r="FG22" s="143">
        <v>7.6468867196850809E-4</v>
      </c>
      <c r="FH22" s="143">
        <v>7.6468867196850809E-4</v>
      </c>
      <c r="FL22" s="143"/>
      <c r="FM22" s="143"/>
      <c r="FU22" s="142" t="s">
        <v>16802</v>
      </c>
      <c r="FV22" s="140">
        <v>4.5454545454545456E-2</v>
      </c>
      <c r="FW22" s="140">
        <v>4.5454545454545456E-2</v>
      </c>
      <c r="GA22" s="140"/>
      <c r="GH22" s="140"/>
      <c r="GJ22" s="142" t="s">
        <v>16802</v>
      </c>
      <c r="GK22" s="149">
        <v>2223.66</v>
      </c>
      <c r="GL22" s="149">
        <v>2223.66</v>
      </c>
      <c r="GZ22" s="142" t="s">
        <v>16802</v>
      </c>
      <c r="HA22">
        <v>49</v>
      </c>
      <c r="HB22">
        <v>49</v>
      </c>
      <c r="HQ22" s="164" t="s">
        <v>16802</v>
      </c>
      <c r="HR22" s="139">
        <v>9.6680869565217389</v>
      </c>
      <c r="HS22" s="139">
        <v>9.6680869565217389</v>
      </c>
    </row>
    <row r="23" spans="1:245" x14ac:dyDescent="0.3">
      <c r="A23" s="183">
        <v>44712</v>
      </c>
      <c r="B23" s="129" t="s">
        <v>4761</v>
      </c>
      <c r="C23" s="129" t="s">
        <v>417</v>
      </c>
      <c r="D23" s="165">
        <v>1</v>
      </c>
      <c r="E23" s="129" t="s">
        <v>4744</v>
      </c>
      <c r="F23" s="129" t="s">
        <v>4735</v>
      </c>
      <c r="G23" s="129" t="s">
        <v>16723</v>
      </c>
      <c r="H23" s="129"/>
      <c r="L23" s="127">
        <v>45473</v>
      </c>
      <c r="M23" t="s">
        <v>417</v>
      </c>
      <c r="N23" s="144">
        <v>105</v>
      </c>
      <c r="O23" s="144">
        <v>136</v>
      </c>
      <c r="P23" s="144">
        <v>867756</v>
      </c>
      <c r="Q23" s="144">
        <v>358779</v>
      </c>
      <c r="R23" s="144">
        <v>295000</v>
      </c>
      <c r="S23" s="147">
        <v>1249.48</v>
      </c>
      <c r="T23" s="148">
        <v>1436.18</v>
      </c>
      <c r="U23" s="148">
        <v>1436.18</v>
      </c>
      <c r="V23" s="148">
        <v>0</v>
      </c>
      <c r="W23" s="144">
        <v>3273</v>
      </c>
      <c r="X23" s="144">
        <v>156</v>
      </c>
      <c r="Y23" s="144">
        <v>11</v>
      </c>
      <c r="Z23" s="144">
        <v>381</v>
      </c>
      <c r="AA23" s="144">
        <v>1</v>
      </c>
      <c r="AB23" s="145">
        <v>2.4186365422725409</v>
      </c>
      <c r="AC23" s="146">
        <v>1.6550504980662768</v>
      </c>
      <c r="AD23" s="146">
        <v>3.769501312335958</v>
      </c>
      <c r="AE23" s="146">
        <v>0.43879621142682557</v>
      </c>
      <c r="AF23" s="146">
        <v>130.56181818181818</v>
      </c>
      <c r="AG23" s="160">
        <v>0.27559055118110237</v>
      </c>
      <c r="AH23" s="161">
        <v>2.8871391076115485E-2</v>
      </c>
      <c r="AI23" s="161">
        <v>1.2915254237288135E-3</v>
      </c>
      <c r="AJ23" s="161">
        <v>8.0882352941176475E-2</v>
      </c>
      <c r="AL23" s="159" t="s">
        <v>16803</v>
      </c>
      <c r="AM23" s="155">
        <v>8</v>
      </c>
      <c r="AN23" s="155">
        <v>8</v>
      </c>
      <c r="AZ23" s="138"/>
      <c r="BA23" s="159" t="s">
        <v>16803</v>
      </c>
      <c r="BB23" s="155">
        <v>41</v>
      </c>
      <c r="BC23" s="155">
        <v>41</v>
      </c>
      <c r="BQ23" s="142" t="s">
        <v>16803</v>
      </c>
      <c r="BR23" s="138">
        <v>2.8313129747325996</v>
      </c>
      <c r="BS23" s="138">
        <v>2.8313129747325996</v>
      </c>
      <c r="BW23" s="138"/>
      <c r="BX23" s="138"/>
      <c r="CE23" s="138"/>
      <c r="CG23" s="142" t="s">
        <v>16803</v>
      </c>
      <c r="CH23" s="139">
        <v>3.4383075642766414</v>
      </c>
      <c r="CI23" s="139">
        <v>3.4383075642766414</v>
      </c>
      <c r="CM23" s="139"/>
      <c r="CN23" s="139"/>
      <c r="CU23" s="139"/>
      <c r="CV23" s="139"/>
      <c r="CX23" s="142" t="s">
        <v>16803</v>
      </c>
      <c r="CY23" s="149">
        <v>8.7709497206703908</v>
      </c>
      <c r="CZ23" s="149">
        <v>8.7709497206703908</v>
      </c>
      <c r="DD23" s="149"/>
      <c r="DE23" s="149"/>
      <c r="DL23" s="149"/>
      <c r="DN23" s="142" t="s">
        <v>16803</v>
      </c>
      <c r="DO23" s="149">
        <v>196.25</v>
      </c>
      <c r="DP23" s="149">
        <v>196.25</v>
      </c>
      <c r="DT23" s="149"/>
      <c r="EA23" s="149"/>
      <c r="EC23" s="142" t="s">
        <v>16803</v>
      </c>
      <c r="ED23" s="140">
        <v>0.11731843575418995</v>
      </c>
      <c r="EE23" s="140">
        <v>0.11731843575418995</v>
      </c>
      <c r="EI23" s="140"/>
      <c r="EJ23" s="140"/>
      <c r="ER23" s="142" t="s">
        <v>16803</v>
      </c>
      <c r="ES23" s="140">
        <v>4.4692737430167599E-2</v>
      </c>
      <c r="ET23" s="140">
        <v>4.4692737430167599E-2</v>
      </c>
      <c r="EX23" s="140"/>
      <c r="FF23" s="142" t="s">
        <v>16803</v>
      </c>
      <c r="FG23" s="143">
        <v>1.1857995535034084E-3</v>
      </c>
      <c r="FH23" s="143">
        <v>1.1857995535034084E-3</v>
      </c>
      <c r="FL23" s="143"/>
      <c r="FM23" s="143"/>
      <c r="FU23" s="142" t="s">
        <v>16803</v>
      </c>
      <c r="FV23" s="140">
        <v>0.1951219512195122</v>
      </c>
      <c r="FW23" s="140">
        <v>0.1951219512195122</v>
      </c>
      <c r="GA23" s="140"/>
      <c r="GH23" s="140"/>
      <c r="GJ23" s="142" t="s">
        <v>16803</v>
      </c>
      <c r="GK23" s="149">
        <v>1570</v>
      </c>
      <c r="GL23" s="149">
        <v>1570</v>
      </c>
      <c r="GZ23" s="142" t="s">
        <v>16803</v>
      </c>
      <c r="HA23">
        <v>41</v>
      </c>
      <c r="HB23">
        <v>41</v>
      </c>
      <c r="HQ23" s="164" t="s">
        <v>16803</v>
      </c>
      <c r="HR23" s="139">
        <v>3.2371134020618557</v>
      </c>
      <c r="HS23" s="139">
        <v>3.2371134020618557</v>
      </c>
    </row>
    <row r="24" spans="1:245" x14ac:dyDescent="0.3">
      <c r="A24" s="183">
        <v>44712</v>
      </c>
      <c r="B24" s="129" t="s">
        <v>4762</v>
      </c>
      <c r="C24" s="129" t="s">
        <v>417</v>
      </c>
      <c r="D24" s="165">
        <v>1</v>
      </c>
      <c r="E24" s="129" t="s">
        <v>4747</v>
      </c>
      <c r="F24" s="129" t="s">
        <v>4735</v>
      </c>
      <c r="G24" s="129" t="s">
        <v>16723</v>
      </c>
      <c r="H24" s="129"/>
      <c r="L24" s="127">
        <v>45473</v>
      </c>
      <c r="M24" t="s">
        <v>416</v>
      </c>
      <c r="N24" s="144">
        <v>17</v>
      </c>
      <c r="O24" s="144">
        <v>29</v>
      </c>
      <c r="P24" s="144">
        <v>590149</v>
      </c>
      <c r="Q24" s="144">
        <v>203430</v>
      </c>
      <c r="R24" s="144">
        <v>176717</v>
      </c>
      <c r="S24" s="147">
        <v>1553.26</v>
      </c>
      <c r="T24" s="148">
        <v>1701.3</v>
      </c>
      <c r="U24" s="148">
        <v>1701.3</v>
      </c>
      <c r="V24" s="148">
        <v>0</v>
      </c>
      <c r="W24" s="144">
        <v>694</v>
      </c>
      <c r="X24" s="144">
        <v>59</v>
      </c>
      <c r="Y24" s="144">
        <v>2</v>
      </c>
      <c r="Z24" s="144">
        <v>149</v>
      </c>
      <c r="AA24" s="144">
        <v>1</v>
      </c>
      <c r="AB24" s="145">
        <v>2.9009929705549822</v>
      </c>
      <c r="AC24" s="146">
        <v>2.8828312849805728</v>
      </c>
      <c r="AD24" s="146">
        <v>11.418120805369128</v>
      </c>
      <c r="AE24" s="146">
        <v>2.4514409221902018</v>
      </c>
      <c r="AF24" s="146">
        <v>850.65</v>
      </c>
      <c r="AG24" s="160">
        <v>0.11409395973154363</v>
      </c>
      <c r="AH24" s="161">
        <v>1.3422818791946308E-2</v>
      </c>
      <c r="AI24" s="161">
        <v>8.4315600649626237E-4</v>
      </c>
      <c r="AJ24" s="161">
        <v>6.8965517241379309E-2</v>
      </c>
      <c r="AL24" s="159" t="s">
        <v>16804</v>
      </c>
      <c r="AM24" s="155">
        <v>1</v>
      </c>
      <c r="AN24" s="155">
        <v>1</v>
      </c>
      <c r="AZ24" s="138"/>
      <c r="BA24" s="159" t="s">
        <v>16804</v>
      </c>
      <c r="BB24" s="155">
        <v>33</v>
      </c>
      <c r="BC24" s="155">
        <v>33</v>
      </c>
      <c r="BQ24" s="142" t="s">
        <v>16804</v>
      </c>
      <c r="BR24" s="138">
        <v>2.3800435424576629</v>
      </c>
      <c r="BS24" s="138">
        <v>2.3800435424576629</v>
      </c>
      <c r="BW24" s="138"/>
      <c r="BX24" s="138"/>
      <c r="CE24" s="138"/>
      <c r="CG24" s="142" t="s">
        <v>16804</v>
      </c>
      <c r="CH24" s="139">
        <v>3.3837495825901729</v>
      </c>
      <c r="CI24" s="139">
        <v>3.3837495825901729</v>
      </c>
      <c r="CM24" s="139"/>
      <c r="CN24" s="139"/>
      <c r="CU24" s="139"/>
      <c r="CV24" s="139"/>
      <c r="CX24" s="142" t="s">
        <v>16804</v>
      </c>
      <c r="CY24" s="149">
        <v>8.4177165354330725</v>
      </c>
      <c r="CZ24" s="149">
        <v>8.4177165354330725</v>
      </c>
      <c r="DD24" s="149"/>
      <c r="DE24" s="149"/>
      <c r="DL24" s="149"/>
      <c r="DN24" s="142" t="s">
        <v>16804</v>
      </c>
      <c r="DO24" s="149">
        <v>2138.1000000000004</v>
      </c>
      <c r="DP24" s="149">
        <v>2138.1000000000004</v>
      </c>
      <c r="DT24" s="149"/>
      <c r="EA24" s="149"/>
      <c r="EC24" s="142" t="s">
        <v>16804</v>
      </c>
      <c r="ED24" s="140">
        <v>7.4803149606299218E-2</v>
      </c>
      <c r="EE24" s="140">
        <v>7.4803149606299218E-2</v>
      </c>
      <c r="EI24" s="140"/>
      <c r="EJ24" s="140"/>
      <c r="ER24" s="142" t="s">
        <v>16804</v>
      </c>
      <c r="ES24" s="140">
        <v>3.937007874015748E-3</v>
      </c>
      <c r="ET24" s="140">
        <v>3.937007874015748E-3</v>
      </c>
      <c r="EX24" s="140"/>
      <c r="FF24" s="142" t="s">
        <v>16804</v>
      </c>
      <c r="FG24" s="143">
        <v>9.567287410353764E-4</v>
      </c>
      <c r="FH24" s="143">
        <v>9.567287410353764E-4</v>
      </c>
      <c r="FL24" s="143"/>
      <c r="FM24" s="143"/>
      <c r="FU24" s="142" t="s">
        <v>16804</v>
      </c>
      <c r="FV24" s="140">
        <v>3.0303030303030304E-2</v>
      </c>
      <c r="FW24" s="140">
        <v>3.0303030303030304E-2</v>
      </c>
      <c r="GA24" s="140"/>
      <c r="GH24" s="140"/>
      <c r="GJ24" s="142" t="s">
        <v>16804</v>
      </c>
      <c r="GK24" s="149">
        <v>2138.1000000000004</v>
      </c>
      <c r="GL24" s="149">
        <v>2138.1000000000004</v>
      </c>
      <c r="GZ24" s="142" t="s">
        <v>16804</v>
      </c>
      <c r="HA24">
        <v>40</v>
      </c>
      <c r="HB24">
        <v>40</v>
      </c>
      <c r="HQ24" s="164" t="s">
        <v>16804</v>
      </c>
      <c r="HR24" s="139">
        <v>8.4177165354330725</v>
      </c>
      <c r="HS24" s="139">
        <v>8.4177165354330725</v>
      </c>
    </row>
    <row r="25" spans="1:245" x14ac:dyDescent="0.3">
      <c r="A25" s="183">
        <v>44712</v>
      </c>
      <c r="B25" s="129" t="s">
        <v>4763</v>
      </c>
      <c r="C25" s="129" t="s">
        <v>417</v>
      </c>
      <c r="D25" s="165">
        <v>1</v>
      </c>
      <c r="E25" s="129" t="s">
        <v>4739</v>
      </c>
      <c r="F25" s="129" t="s">
        <v>4735</v>
      </c>
      <c r="G25" s="129" t="s">
        <v>16723</v>
      </c>
      <c r="H25" s="129"/>
      <c r="L25" s="127">
        <v>45473</v>
      </c>
      <c r="M25" t="s">
        <v>418</v>
      </c>
      <c r="N25" s="144">
        <v>56</v>
      </c>
      <c r="O25" s="144">
        <v>93</v>
      </c>
      <c r="P25" s="144">
        <v>1078141</v>
      </c>
      <c r="Q25" s="144">
        <v>492958</v>
      </c>
      <c r="R25" s="144">
        <v>480930</v>
      </c>
      <c r="S25" s="147">
        <v>1749.88</v>
      </c>
      <c r="T25" s="148">
        <v>1852.25</v>
      </c>
      <c r="U25" s="148">
        <v>1852.25</v>
      </c>
      <c r="V25" s="148">
        <v>0</v>
      </c>
      <c r="W25" s="144">
        <v>742</v>
      </c>
      <c r="X25" s="144">
        <v>130</v>
      </c>
      <c r="Y25" s="144">
        <v>7</v>
      </c>
      <c r="Z25" s="144">
        <v>416</v>
      </c>
      <c r="AA25" s="144">
        <v>1</v>
      </c>
      <c r="AB25" s="145">
        <v>2.1870849037849065</v>
      </c>
      <c r="AC25" s="146">
        <v>1.7180034893395204</v>
      </c>
      <c r="AD25" s="146">
        <v>4.4525240384615383</v>
      </c>
      <c r="AE25" s="146">
        <v>2.4962938005390836</v>
      </c>
      <c r="AF25" s="146">
        <v>264.60714285714283</v>
      </c>
      <c r="AG25" s="160">
        <v>0.13461538461538461</v>
      </c>
      <c r="AH25" s="161">
        <v>1.6826923076923076E-2</v>
      </c>
      <c r="AI25" s="161">
        <v>8.6499074709417173E-4</v>
      </c>
      <c r="AJ25" s="161">
        <v>7.5268817204301078E-2</v>
      </c>
      <c r="AL25" s="159" t="s">
        <v>16805</v>
      </c>
      <c r="AM25" s="155">
        <v>4</v>
      </c>
      <c r="AN25" s="155">
        <v>4</v>
      </c>
      <c r="AZ25" s="138"/>
      <c r="BA25" s="159" t="s">
        <v>16805</v>
      </c>
      <c r="BB25" s="155">
        <v>49</v>
      </c>
      <c r="BC25" s="155">
        <v>49</v>
      </c>
      <c r="BQ25" s="142" t="s">
        <v>16805</v>
      </c>
      <c r="BR25" s="138">
        <v>2.3891663071045959</v>
      </c>
      <c r="BS25" s="138">
        <v>2.3891663071045959</v>
      </c>
      <c r="BW25" s="138"/>
      <c r="BX25" s="138"/>
      <c r="CE25" s="138"/>
      <c r="CG25" s="142" t="s">
        <v>16805</v>
      </c>
      <c r="CH25" s="139">
        <v>2.8060363196685847</v>
      </c>
      <c r="CI25" s="139">
        <v>2.8060363196685847</v>
      </c>
      <c r="CM25" s="139"/>
      <c r="CN25" s="139"/>
      <c r="CU25" s="139"/>
      <c r="CV25" s="139"/>
      <c r="CX25" s="142" t="s">
        <v>16805</v>
      </c>
      <c r="CY25" s="149">
        <v>16.764276315789477</v>
      </c>
      <c r="CZ25" s="149">
        <v>16.764276315789477</v>
      </c>
      <c r="DD25" s="149"/>
      <c r="DE25" s="149"/>
      <c r="DL25" s="149"/>
      <c r="DN25" s="142" t="s">
        <v>16805</v>
      </c>
      <c r="DO25" s="149">
        <v>637.04250000000013</v>
      </c>
      <c r="DP25" s="149">
        <v>637.04250000000013</v>
      </c>
      <c r="DT25" s="149"/>
      <c r="EA25" s="149"/>
      <c r="EC25" s="142" t="s">
        <v>16805</v>
      </c>
      <c r="ED25" s="140">
        <v>0.22368421052631579</v>
      </c>
      <c r="EE25" s="140">
        <v>0.22368421052631579</v>
      </c>
      <c r="EI25" s="140"/>
      <c r="EJ25" s="140"/>
      <c r="ER25" s="142" t="s">
        <v>16805</v>
      </c>
      <c r="ES25" s="140">
        <v>2.6315789473684209E-2</v>
      </c>
      <c r="ET25" s="140">
        <v>2.6315789473684209E-2</v>
      </c>
      <c r="EX25" s="140"/>
      <c r="FF25" s="142" t="s">
        <v>16805</v>
      </c>
      <c r="FG25" s="143">
        <v>1.0538357541512115E-3</v>
      </c>
      <c r="FH25" s="143">
        <v>1.0538357541512115E-3</v>
      </c>
      <c r="FL25" s="143"/>
      <c r="FM25" s="143"/>
      <c r="FU25" s="142" t="s">
        <v>16805</v>
      </c>
      <c r="FV25" s="140">
        <v>8.1632653061224483E-2</v>
      </c>
      <c r="FW25" s="140">
        <v>8.1632653061224483E-2</v>
      </c>
      <c r="GA25" s="140"/>
      <c r="GH25" s="140"/>
      <c r="GJ25" s="142" t="s">
        <v>16805</v>
      </c>
      <c r="GK25" s="149">
        <v>2548.1700000000005</v>
      </c>
      <c r="GL25" s="149">
        <v>2548.1700000000005</v>
      </c>
      <c r="GZ25" s="142" t="s">
        <v>16805</v>
      </c>
      <c r="HA25">
        <v>47</v>
      </c>
      <c r="HB25">
        <v>47</v>
      </c>
      <c r="HQ25" s="164" t="s">
        <v>16805</v>
      </c>
      <c r="HR25" s="139">
        <v>2.569548644724105E-2</v>
      </c>
      <c r="HS25" s="139">
        <v>2.569548644724105E-2</v>
      </c>
    </row>
    <row r="26" spans="1:245" x14ac:dyDescent="0.3">
      <c r="A26" s="183">
        <v>44712</v>
      </c>
      <c r="B26" s="129" t="s">
        <v>4764</v>
      </c>
      <c r="C26" s="129" t="s">
        <v>417</v>
      </c>
      <c r="D26" s="165">
        <v>1</v>
      </c>
      <c r="E26" s="129" t="s">
        <v>4739</v>
      </c>
      <c r="F26" s="129" t="s">
        <v>4735</v>
      </c>
      <c r="G26" s="129" t="s">
        <v>16723</v>
      </c>
      <c r="H26" s="129"/>
      <c r="L26" s="127">
        <v>45473</v>
      </c>
      <c r="M26" t="s">
        <v>16814</v>
      </c>
      <c r="N26" s="144">
        <v>178</v>
      </c>
      <c r="O26" s="144">
        <v>258</v>
      </c>
      <c r="P26" s="144">
        <v>2536046</v>
      </c>
      <c r="Q26" s="144">
        <v>1055167</v>
      </c>
      <c r="R26" s="144">
        <v>952647</v>
      </c>
      <c r="S26" s="147">
        <v>4552.62</v>
      </c>
      <c r="T26" s="148">
        <v>4989.7299999999996</v>
      </c>
      <c r="U26" s="148">
        <v>4989.7299999999996</v>
      </c>
      <c r="V26" s="148">
        <v>0</v>
      </c>
      <c r="W26" s="144">
        <v>4709</v>
      </c>
      <c r="X26" s="144">
        <v>345</v>
      </c>
      <c r="Y26" s="144">
        <v>20</v>
      </c>
      <c r="Z26" s="144">
        <v>946</v>
      </c>
      <c r="AA26" s="144">
        <v>1</v>
      </c>
      <c r="AB26" s="145">
        <v>2.4034546190318689</v>
      </c>
      <c r="AC26" s="146">
        <v>1.9675234597479698</v>
      </c>
      <c r="AD26" s="146">
        <v>5.2745560253699786</v>
      </c>
      <c r="AE26" s="146">
        <v>1.0596156296453598</v>
      </c>
      <c r="AF26" s="146">
        <v>249.48649999999998</v>
      </c>
      <c r="AG26" s="160">
        <v>0.18816067653276955</v>
      </c>
      <c r="AH26" s="161">
        <v>2.1141649048625793E-2</v>
      </c>
      <c r="AI26" s="161">
        <v>9.9302259913693113E-4</v>
      </c>
      <c r="AJ26" s="161">
        <v>7.7519379844961239E-2</v>
      </c>
      <c r="AL26" s="159" t="s">
        <v>16806</v>
      </c>
      <c r="AM26" s="155">
        <v>7</v>
      </c>
      <c r="AN26" s="155">
        <v>7</v>
      </c>
      <c r="AZ26" s="138"/>
      <c r="BA26" s="159" t="s">
        <v>16806</v>
      </c>
      <c r="BB26" s="155">
        <v>35</v>
      </c>
      <c r="BC26" s="155">
        <v>35</v>
      </c>
      <c r="BQ26" s="142" t="s">
        <v>16806</v>
      </c>
      <c r="BR26" s="138">
        <v>2.5896354063436431</v>
      </c>
      <c r="BS26" s="138">
        <v>2.5896354063436431</v>
      </c>
      <c r="BW26" s="138"/>
      <c r="BX26" s="138"/>
      <c r="CE26" s="138"/>
      <c r="CG26" s="142" t="s">
        <v>16806</v>
      </c>
      <c r="CH26" s="139">
        <v>1.7833269805377119</v>
      </c>
      <c r="CI26" s="139">
        <v>1.7833269805377119</v>
      </c>
      <c r="CM26" s="139"/>
      <c r="CN26" s="139"/>
      <c r="CU26" s="139"/>
      <c r="CV26" s="139"/>
      <c r="CX26" s="142" t="s">
        <v>16806</v>
      </c>
      <c r="CY26" s="149">
        <v>35.124328358208956</v>
      </c>
      <c r="CZ26" s="149">
        <v>35.124328358208956</v>
      </c>
      <c r="DD26" s="149"/>
      <c r="DE26" s="149"/>
      <c r="DL26" s="149"/>
      <c r="DN26" s="142" t="s">
        <v>16806</v>
      </c>
      <c r="DO26" s="149">
        <v>336.19</v>
      </c>
      <c r="DP26" s="149">
        <v>336.19</v>
      </c>
      <c r="DT26" s="149"/>
      <c r="EA26" s="149"/>
      <c r="EC26" s="142" t="s">
        <v>16806</v>
      </c>
      <c r="ED26" s="140">
        <v>0.35820895522388058</v>
      </c>
      <c r="EE26" s="140">
        <v>0.35820895522388058</v>
      </c>
      <c r="EI26" s="140"/>
      <c r="EJ26" s="140"/>
      <c r="ER26" s="142" t="s">
        <v>16806</v>
      </c>
      <c r="ES26" s="140">
        <v>0.1044776119402985</v>
      </c>
      <c r="ET26" s="140">
        <v>0.1044776119402985</v>
      </c>
      <c r="EX26" s="140"/>
      <c r="FF26" s="142" t="s">
        <v>16806</v>
      </c>
      <c r="FG26" s="143">
        <v>2.6688336002166931E-4</v>
      </c>
      <c r="FH26" s="143">
        <v>2.6688336002166931E-4</v>
      </c>
      <c r="FL26" s="143"/>
      <c r="FM26" s="143"/>
      <c r="FU26" s="142" t="s">
        <v>16806</v>
      </c>
      <c r="FV26" s="140">
        <v>0.2</v>
      </c>
      <c r="FW26" s="140">
        <v>0.2</v>
      </c>
      <c r="GA26" s="140"/>
      <c r="GH26" s="140"/>
      <c r="GJ26" s="142" t="s">
        <v>16806</v>
      </c>
      <c r="GK26" s="149">
        <v>2353.33</v>
      </c>
      <c r="GL26" s="149">
        <v>2353.33</v>
      </c>
      <c r="GZ26" s="142" t="s">
        <v>16806</v>
      </c>
      <c r="HA26">
        <v>40</v>
      </c>
      <c r="HB26">
        <v>40</v>
      </c>
      <c r="HQ26" s="164" t="s">
        <v>16806</v>
      </c>
      <c r="HR26" s="139">
        <v>2.6303006594389181E-2</v>
      </c>
      <c r="HS26" s="139">
        <v>2.6303006594389181E-2</v>
      </c>
    </row>
    <row r="27" spans="1:245" x14ac:dyDescent="0.3">
      <c r="A27" s="183">
        <v>44712</v>
      </c>
      <c r="B27" s="129" t="s">
        <v>4765</v>
      </c>
      <c r="C27" s="129" t="s">
        <v>417</v>
      </c>
      <c r="D27" s="165">
        <v>1</v>
      </c>
      <c r="E27" s="129" t="s">
        <v>4744</v>
      </c>
      <c r="F27" s="129" t="s">
        <v>4735</v>
      </c>
      <c r="G27" s="129" t="s">
        <v>16723</v>
      </c>
      <c r="H27" s="129"/>
      <c r="L27" s="127">
        <v>45504</v>
      </c>
      <c r="M27" t="s">
        <v>417</v>
      </c>
      <c r="N27" s="144">
        <v>171</v>
      </c>
      <c r="O27" s="144">
        <v>227</v>
      </c>
      <c r="P27" s="144">
        <v>794553</v>
      </c>
      <c r="Q27" s="144">
        <v>326034</v>
      </c>
      <c r="R27" s="144">
        <v>326034</v>
      </c>
      <c r="S27" s="147">
        <v>1800</v>
      </c>
      <c r="T27" s="148">
        <v>1800</v>
      </c>
      <c r="U27" s="148">
        <v>1800</v>
      </c>
      <c r="V27" s="148">
        <v>0</v>
      </c>
      <c r="W27" s="144">
        <v>710</v>
      </c>
      <c r="X27" s="144">
        <v>143</v>
      </c>
      <c r="Y27" s="144">
        <v>13</v>
      </c>
      <c r="Z27" s="144">
        <v>710</v>
      </c>
      <c r="AA27" s="144">
        <v>1</v>
      </c>
      <c r="AB27" s="145">
        <v>2.4370249728555917</v>
      </c>
      <c r="AC27" s="146">
        <v>2.2654247104976006</v>
      </c>
      <c r="AD27" s="146">
        <v>2.535211267605634</v>
      </c>
      <c r="AE27" s="146">
        <v>2.535211267605634</v>
      </c>
      <c r="AF27" s="146">
        <v>138.46153846153845</v>
      </c>
      <c r="AG27" s="160">
        <v>0.24084507042253522</v>
      </c>
      <c r="AH27" s="161">
        <v>1.8309859154929577E-2</v>
      </c>
      <c r="AI27" s="161">
        <v>2.1776869897004608E-3</v>
      </c>
      <c r="AJ27" s="161">
        <v>5.7268722466960353E-2</v>
      </c>
      <c r="AL27" s="159" t="s">
        <v>16807</v>
      </c>
      <c r="AM27" s="155">
        <v>7</v>
      </c>
      <c r="AN27" s="155">
        <v>7</v>
      </c>
      <c r="AZ27" s="138"/>
      <c r="BA27" s="159" t="s">
        <v>16807</v>
      </c>
      <c r="BB27" s="155">
        <v>59</v>
      </c>
      <c r="BC27" s="155">
        <v>59</v>
      </c>
      <c r="BQ27" s="142" t="s">
        <v>16807</v>
      </c>
      <c r="BR27" s="138">
        <v>3.0448074803949887</v>
      </c>
      <c r="BS27" s="138">
        <v>3.0448074803949887</v>
      </c>
      <c r="BW27" s="138"/>
      <c r="BX27" s="138"/>
      <c r="CE27" s="138"/>
      <c r="CG27" s="142" t="s">
        <v>16807</v>
      </c>
      <c r="CH27" s="139">
        <v>3.4332813775908182</v>
      </c>
      <c r="CI27" s="139">
        <v>3.4332813775908182</v>
      </c>
      <c r="CM27" s="139"/>
      <c r="CN27" s="139"/>
      <c r="CU27" s="139"/>
      <c r="CV27" s="139"/>
      <c r="CX27" s="142" t="s">
        <v>16807</v>
      </c>
      <c r="CY27" s="149">
        <v>36.189481481481479</v>
      </c>
      <c r="CZ27" s="149">
        <v>36.189481481481479</v>
      </c>
      <c r="DD27" s="149"/>
      <c r="DE27" s="149"/>
      <c r="DL27" s="149"/>
      <c r="DN27" s="142" t="s">
        <v>16807</v>
      </c>
      <c r="DO27" s="149">
        <v>697.93999999999994</v>
      </c>
      <c r="DP27" s="149">
        <v>697.93999999999994</v>
      </c>
      <c r="DT27" s="149"/>
      <c r="EA27" s="149"/>
      <c r="EC27" s="142" t="s">
        <v>16807</v>
      </c>
      <c r="ED27" s="140">
        <v>0.2814814814814815</v>
      </c>
      <c r="EE27" s="140">
        <v>0.2814814814814815</v>
      </c>
      <c r="EI27" s="140"/>
      <c r="EJ27" s="140"/>
      <c r="ER27" s="142" t="s">
        <v>16807</v>
      </c>
      <c r="ES27" s="140">
        <v>5.185185185185185E-2</v>
      </c>
      <c r="ET27" s="140">
        <v>5.185185185185185E-2</v>
      </c>
      <c r="EX27" s="140"/>
      <c r="FF27" s="142" t="s">
        <v>16807</v>
      </c>
      <c r="FG27" s="143">
        <v>4.9967798529836332E-4</v>
      </c>
      <c r="FH27" s="143">
        <v>4.9967798529836332E-4</v>
      </c>
      <c r="FL27" s="143"/>
      <c r="FM27" s="143"/>
      <c r="FU27" s="142" t="s">
        <v>16807</v>
      </c>
      <c r="FV27" s="140">
        <v>0.11864406779661017</v>
      </c>
      <c r="FW27" s="140">
        <v>0.11864406779661017</v>
      </c>
      <c r="GA27" s="140"/>
      <c r="GH27" s="140"/>
      <c r="GJ27" s="142" t="s">
        <v>16807</v>
      </c>
      <c r="GK27" s="149">
        <v>4885.58</v>
      </c>
      <c r="GL27" s="149">
        <v>4885.58</v>
      </c>
      <c r="GZ27" s="142" t="s">
        <v>16807</v>
      </c>
      <c r="HA27">
        <v>55</v>
      </c>
      <c r="HB27">
        <v>55</v>
      </c>
      <c r="HQ27" s="164" t="s">
        <v>16807</v>
      </c>
      <c r="HR27" s="139">
        <v>1.5119783365570599E-2</v>
      </c>
      <c r="HS27" s="139">
        <v>1.5119783365570599E-2</v>
      </c>
    </row>
    <row r="28" spans="1:245" x14ac:dyDescent="0.3">
      <c r="A28" s="183">
        <v>44712</v>
      </c>
      <c r="B28" s="129" t="s">
        <v>4766</v>
      </c>
      <c r="C28" s="129" t="s">
        <v>417</v>
      </c>
      <c r="D28" s="165">
        <v>1</v>
      </c>
      <c r="E28" s="129" t="s">
        <v>4739</v>
      </c>
      <c r="F28" s="129" t="s">
        <v>4735</v>
      </c>
      <c r="G28" s="129" t="s">
        <v>16723</v>
      </c>
      <c r="H28" s="129"/>
      <c r="L28" s="127">
        <v>45504</v>
      </c>
      <c r="M28" t="s">
        <v>416</v>
      </c>
      <c r="N28" s="144">
        <v>28</v>
      </c>
      <c r="O28" s="144">
        <v>48</v>
      </c>
      <c r="P28" s="144">
        <v>1204933</v>
      </c>
      <c r="Q28" s="144">
        <v>524063</v>
      </c>
      <c r="R28" s="144">
        <v>262917</v>
      </c>
      <c r="S28" s="147">
        <v>2146.04</v>
      </c>
      <c r="T28" s="148">
        <v>2454.2400000000002</v>
      </c>
      <c r="U28" s="148">
        <v>2454.2400000000002</v>
      </c>
      <c r="V28" s="148">
        <v>0</v>
      </c>
      <c r="W28" s="144">
        <v>6753</v>
      </c>
      <c r="X28" s="144">
        <v>49</v>
      </c>
      <c r="Y28" s="144">
        <v>10</v>
      </c>
      <c r="Z28" s="144">
        <v>160</v>
      </c>
      <c r="AA28" s="144">
        <v>1</v>
      </c>
      <c r="AB28" s="145">
        <v>2.2992140257946088</v>
      </c>
      <c r="AC28" s="146">
        <v>2.036826943904765</v>
      </c>
      <c r="AD28" s="146">
        <v>15.339000000000002</v>
      </c>
      <c r="AE28" s="146">
        <v>0.36342958685028881</v>
      </c>
      <c r="AF28" s="146">
        <v>245.42400000000004</v>
      </c>
      <c r="AG28" s="160">
        <v>0.17499999999999999</v>
      </c>
      <c r="AH28" s="161">
        <v>6.25E-2</v>
      </c>
      <c r="AI28" s="161">
        <v>6.0855707314475666E-4</v>
      </c>
      <c r="AJ28" s="161">
        <v>0.20833333333333334</v>
      </c>
      <c r="AL28" s="159" t="s">
        <v>16808</v>
      </c>
      <c r="AM28" s="155">
        <v>7</v>
      </c>
      <c r="AN28" s="155">
        <v>7</v>
      </c>
      <c r="AZ28" s="138"/>
      <c r="BA28" s="159" t="s">
        <v>16808</v>
      </c>
      <c r="BB28" s="155">
        <v>36</v>
      </c>
      <c r="BC28" s="155">
        <v>36</v>
      </c>
      <c r="BQ28" s="142" t="s">
        <v>16808</v>
      </c>
      <c r="BR28" s="138">
        <v>2.6898877417395761</v>
      </c>
      <c r="BS28" s="138">
        <v>2.6898877417395761</v>
      </c>
      <c r="BW28" s="138"/>
      <c r="BX28" s="138"/>
      <c r="CE28" s="138"/>
      <c r="CG28" s="142" t="s">
        <v>16808</v>
      </c>
      <c r="CH28" s="139">
        <v>2.1151320750390479</v>
      </c>
      <c r="CI28" s="139">
        <v>2.1151320750390479</v>
      </c>
      <c r="CM28" s="139"/>
      <c r="CN28" s="139"/>
      <c r="CU28" s="139"/>
      <c r="CV28" s="139"/>
      <c r="CX28" s="142" t="s">
        <v>16808</v>
      </c>
      <c r="CY28" s="149">
        <v>16.654652777777777</v>
      </c>
      <c r="CZ28" s="149">
        <v>16.654652777777777</v>
      </c>
      <c r="DD28" s="149"/>
      <c r="DE28" s="149"/>
      <c r="DL28" s="149"/>
      <c r="DN28" s="142" t="s">
        <v>16808</v>
      </c>
      <c r="DO28" s="149">
        <v>685.22</v>
      </c>
      <c r="DP28" s="149">
        <v>685.22</v>
      </c>
      <c r="DT28" s="149"/>
      <c r="EA28" s="149"/>
      <c r="EC28" s="142" t="s">
        <v>16808</v>
      </c>
      <c r="ED28" s="140">
        <v>8.3333333333333329E-2</v>
      </c>
      <c r="EE28" s="140">
        <v>8.3333333333333329E-2</v>
      </c>
      <c r="EI28" s="140"/>
      <c r="EJ28" s="140"/>
      <c r="ER28" s="142" t="s">
        <v>16808</v>
      </c>
      <c r="ES28" s="140">
        <v>2.4305555555555556E-2</v>
      </c>
      <c r="ET28" s="140">
        <v>2.4305555555555556E-2</v>
      </c>
      <c r="EX28" s="140"/>
      <c r="FF28" s="142" t="s">
        <v>16808</v>
      </c>
      <c r="FG28" s="143">
        <v>8.4905660377358489E-4</v>
      </c>
      <c r="FH28" s="143">
        <v>8.4905660377358489E-4</v>
      </c>
      <c r="FL28" s="143"/>
      <c r="FM28" s="143"/>
      <c r="FU28" s="142" t="s">
        <v>16808</v>
      </c>
      <c r="FV28" s="140">
        <v>0.19444444444444445</v>
      </c>
      <c r="FW28" s="140">
        <v>0.19444444444444445</v>
      </c>
      <c r="GA28" s="140"/>
      <c r="GH28" s="140"/>
      <c r="GJ28" s="142" t="s">
        <v>16808</v>
      </c>
      <c r="GK28" s="149">
        <v>4796.54</v>
      </c>
      <c r="GL28" s="149">
        <v>4796.54</v>
      </c>
      <c r="GZ28" s="142" t="s">
        <v>16808</v>
      </c>
      <c r="HA28">
        <v>92</v>
      </c>
      <c r="HB28">
        <v>92</v>
      </c>
      <c r="HQ28" s="164" t="s">
        <v>16808</v>
      </c>
      <c r="HR28" s="139">
        <v>4.8794913530010176</v>
      </c>
      <c r="HS28" s="139">
        <v>4.8794913530010176</v>
      </c>
    </row>
    <row r="29" spans="1:245" x14ac:dyDescent="0.3">
      <c r="A29" s="183">
        <v>44712</v>
      </c>
      <c r="B29" s="129" t="s">
        <v>4767</v>
      </c>
      <c r="C29" s="129" t="s">
        <v>417</v>
      </c>
      <c r="D29" s="165">
        <v>1</v>
      </c>
      <c r="E29" s="129" t="s">
        <v>4739</v>
      </c>
      <c r="F29" s="129" t="s">
        <v>4735</v>
      </c>
      <c r="G29" s="129" t="s">
        <v>16723</v>
      </c>
      <c r="H29" s="129"/>
      <c r="L29" s="127">
        <v>45504</v>
      </c>
      <c r="M29" t="s">
        <v>418</v>
      </c>
      <c r="N29" s="144">
        <v>62</v>
      </c>
      <c r="O29" s="144">
        <v>93</v>
      </c>
      <c r="P29" s="144">
        <v>1056145</v>
      </c>
      <c r="Q29" s="144">
        <v>464369</v>
      </c>
      <c r="R29" s="144">
        <v>439727</v>
      </c>
      <c r="S29" s="147">
        <v>2180.25</v>
      </c>
      <c r="T29" s="148">
        <v>2280.2499999999995</v>
      </c>
      <c r="U29" s="148">
        <v>2280.2499999999995</v>
      </c>
      <c r="V29" s="148">
        <v>0</v>
      </c>
      <c r="W29" s="144">
        <v>1371</v>
      </c>
      <c r="X29" s="144">
        <v>114</v>
      </c>
      <c r="Y29" s="144">
        <v>16</v>
      </c>
      <c r="Z29" s="144">
        <v>525</v>
      </c>
      <c r="AA29" s="144">
        <v>1</v>
      </c>
      <c r="AB29" s="145">
        <v>2.2743658599088223</v>
      </c>
      <c r="AC29" s="146">
        <v>2.1590311936334494</v>
      </c>
      <c r="AD29" s="146">
        <v>4.3433333333333328</v>
      </c>
      <c r="AE29" s="146">
        <v>1.6632020423048866</v>
      </c>
      <c r="AF29" s="146">
        <v>142.51562499999997</v>
      </c>
      <c r="AG29" s="160">
        <v>0.1180952380952381</v>
      </c>
      <c r="AH29" s="161">
        <v>3.0476190476190476E-2</v>
      </c>
      <c r="AI29" s="161">
        <v>1.1939225928814924E-3</v>
      </c>
      <c r="AJ29" s="161">
        <v>0.17204301075268819</v>
      </c>
      <c r="AL29" s="159" t="s">
        <v>16809</v>
      </c>
      <c r="AM29" s="155">
        <v>13</v>
      </c>
      <c r="AN29" s="155">
        <v>13</v>
      </c>
      <c r="AZ29" s="138"/>
      <c r="BA29" s="159" t="s">
        <v>16809</v>
      </c>
      <c r="BB29" s="155">
        <v>44</v>
      </c>
      <c r="BC29" s="155">
        <v>44</v>
      </c>
      <c r="BQ29" s="142" t="s">
        <v>16809</v>
      </c>
      <c r="BR29" s="138">
        <v>3.2735573835528466</v>
      </c>
      <c r="BS29" s="138">
        <v>3.2735573835528466</v>
      </c>
      <c r="BW29" s="138"/>
      <c r="BX29" s="138"/>
      <c r="CE29" s="138"/>
      <c r="CG29" s="142" t="s">
        <v>16809</v>
      </c>
      <c r="CH29" s="139">
        <v>2.0605309075618772</v>
      </c>
      <c r="CI29" s="139">
        <v>2.0605309075618772</v>
      </c>
      <c r="CM29" s="139"/>
      <c r="CN29" s="139"/>
      <c r="CU29" s="139"/>
      <c r="CV29" s="139"/>
      <c r="CX29" s="142" t="s">
        <v>16809</v>
      </c>
      <c r="CY29" s="149">
        <v>17.585371428571428</v>
      </c>
      <c r="CZ29" s="149">
        <v>17.585371428571428</v>
      </c>
      <c r="DD29" s="149"/>
      <c r="DE29" s="149"/>
      <c r="DL29" s="149"/>
      <c r="DN29" s="142" t="s">
        <v>16809</v>
      </c>
      <c r="DO29" s="149">
        <v>236.72615384615386</v>
      </c>
      <c r="DP29" s="149">
        <v>236.72615384615386</v>
      </c>
      <c r="DT29" s="149"/>
      <c r="EA29" s="149"/>
      <c r="EC29" s="142" t="s">
        <v>16809</v>
      </c>
      <c r="ED29" s="140">
        <v>0.14285714285714285</v>
      </c>
      <c r="EE29" s="140">
        <v>0.14285714285714285</v>
      </c>
      <c r="EI29" s="140"/>
      <c r="EJ29" s="140"/>
      <c r="ER29" s="142" t="s">
        <v>16809</v>
      </c>
      <c r="ES29" s="140">
        <v>7.4285714285714288E-2</v>
      </c>
      <c r="ET29" s="140">
        <v>7.4285714285714288E-2</v>
      </c>
      <c r="EX29" s="140"/>
      <c r="FF29" s="142" t="s">
        <v>16809</v>
      </c>
      <c r="FG29" s="143">
        <v>6.9102496771926219E-4</v>
      </c>
      <c r="FH29" s="143">
        <v>6.9102496771926219E-4</v>
      </c>
      <c r="FL29" s="143"/>
      <c r="FM29" s="143"/>
      <c r="FU29" s="142" t="s">
        <v>16809</v>
      </c>
      <c r="FV29" s="140">
        <v>0.29545454545454547</v>
      </c>
      <c r="FW29" s="140">
        <v>0.29545454545454547</v>
      </c>
      <c r="GA29" s="140"/>
      <c r="GH29" s="140"/>
      <c r="GJ29" s="142" t="s">
        <v>16809</v>
      </c>
      <c r="GK29" s="149">
        <v>3077.44</v>
      </c>
      <c r="GL29" s="149">
        <v>3077.44</v>
      </c>
      <c r="GZ29" s="142" t="s">
        <v>16809</v>
      </c>
      <c r="HA29">
        <v>79</v>
      </c>
      <c r="HB29">
        <v>79</v>
      </c>
      <c r="HQ29" s="164" t="s">
        <v>16809</v>
      </c>
      <c r="HR29" s="139">
        <v>0.49349583066067992</v>
      </c>
      <c r="HS29" s="139">
        <v>0.49349583066067992</v>
      </c>
    </row>
    <row r="30" spans="1:245" x14ac:dyDescent="0.3">
      <c r="A30" s="183">
        <v>44712</v>
      </c>
      <c r="B30" s="129" t="s">
        <v>4768</v>
      </c>
      <c r="C30" s="129" t="s">
        <v>417</v>
      </c>
      <c r="D30" s="165">
        <v>1</v>
      </c>
      <c r="E30" s="129" t="s">
        <v>4734</v>
      </c>
      <c r="F30" s="129" t="s">
        <v>4735</v>
      </c>
      <c r="G30" s="129" t="s">
        <v>16723</v>
      </c>
      <c r="H30" s="129"/>
      <c r="L30" s="127">
        <v>45504</v>
      </c>
      <c r="M30" t="s">
        <v>16814</v>
      </c>
      <c r="N30" s="144">
        <v>261</v>
      </c>
      <c r="O30" s="144">
        <v>368</v>
      </c>
      <c r="P30" s="144">
        <v>3055631</v>
      </c>
      <c r="Q30" s="144">
        <v>1314466</v>
      </c>
      <c r="R30" s="144">
        <v>1028678</v>
      </c>
      <c r="S30" s="147">
        <v>6126.2899999999991</v>
      </c>
      <c r="T30" s="148">
        <v>6534.4899999999989</v>
      </c>
      <c r="U30" s="148">
        <v>6534.4899999999989</v>
      </c>
      <c r="V30" s="148">
        <v>0</v>
      </c>
      <c r="W30" s="144">
        <v>8834</v>
      </c>
      <c r="X30" s="144">
        <v>306</v>
      </c>
      <c r="Y30" s="144">
        <v>39</v>
      </c>
      <c r="Z30" s="144">
        <v>1395</v>
      </c>
      <c r="AA30" s="144">
        <v>1</v>
      </c>
      <c r="AB30" s="145">
        <v>2.3246177535212018</v>
      </c>
      <c r="AC30" s="146">
        <v>2.1385075619405614</v>
      </c>
      <c r="AD30" s="146">
        <v>4.6842222222222212</v>
      </c>
      <c r="AE30" s="146">
        <v>0.73969775865972365</v>
      </c>
      <c r="AF30" s="146">
        <v>167.5510256410256</v>
      </c>
      <c r="AG30" s="160">
        <v>0.18709677419354839</v>
      </c>
      <c r="AH30" s="161">
        <v>2.7956989247311829E-2</v>
      </c>
      <c r="AI30" s="161">
        <v>1.3561094919887467E-3</v>
      </c>
      <c r="AJ30" s="161">
        <v>0.10597826086956522</v>
      </c>
      <c r="AL30" s="159" t="s">
        <v>16810</v>
      </c>
      <c r="AM30" s="155">
        <v>13</v>
      </c>
      <c r="AN30" s="155">
        <v>13</v>
      </c>
      <c r="AZ30" s="138"/>
      <c r="BA30" s="159" t="s">
        <v>16810</v>
      </c>
      <c r="BB30" s="155">
        <v>49</v>
      </c>
      <c r="BC30" s="155">
        <v>49</v>
      </c>
      <c r="BQ30" s="142" t="s">
        <v>16810</v>
      </c>
      <c r="BR30" s="138">
        <v>2.9617759260235923</v>
      </c>
      <c r="BS30" s="138">
        <v>2.9617759260235923</v>
      </c>
      <c r="BW30" s="138"/>
      <c r="BX30" s="138"/>
      <c r="CE30" s="138"/>
      <c r="CG30" s="142" t="s">
        <v>16810</v>
      </c>
      <c r="CH30" s="139">
        <v>2.3130832107135375</v>
      </c>
      <c r="CI30" s="139">
        <v>2.3130832107135375</v>
      </c>
      <c r="CM30" s="139"/>
      <c r="CN30" s="139"/>
      <c r="CU30" s="139"/>
      <c r="CV30" s="139"/>
      <c r="CX30" s="142" t="s">
        <v>16810</v>
      </c>
      <c r="CY30" s="149">
        <v>17.243185840707966</v>
      </c>
      <c r="CZ30" s="149">
        <v>17.243185840707966</v>
      </c>
      <c r="DD30" s="149"/>
      <c r="DE30" s="149"/>
      <c r="DL30" s="149"/>
      <c r="DN30" s="142" t="s">
        <v>16810</v>
      </c>
      <c r="DO30" s="149">
        <v>299.76615384615388</v>
      </c>
      <c r="DP30" s="149">
        <v>299.76615384615388</v>
      </c>
      <c r="DT30" s="149"/>
      <c r="EA30" s="149"/>
      <c r="EC30" s="142" t="s">
        <v>16810</v>
      </c>
      <c r="ED30" s="140">
        <v>0.13716814159292035</v>
      </c>
      <c r="EE30" s="140">
        <v>0.13716814159292035</v>
      </c>
      <c r="EI30" s="140"/>
      <c r="EJ30" s="140"/>
      <c r="ER30" s="142" t="s">
        <v>16810</v>
      </c>
      <c r="ES30" s="140">
        <v>5.7522123893805309E-2</v>
      </c>
      <c r="ET30" s="140">
        <v>5.7522123893805309E-2</v>
      </c>
      <c r="EX30" s="140"/>
      <c r="FF30" s="142" t="s">
        <v>16810</v>
      </c>
      <c r="FG30" s="143">
        <v>5.3734551316496511E-4</v>
      </c>
      <c r="FH30" s="143">
        <v>5.3734551316496511E-4</v>
      </c>
      <c r="FL30" s="143"/>
      <c r="FM30" s="143"/>
      <c r="FU30" s="142" t="s">
        <v>16810</v>
      </c>
      <c r="FV30" s="140">
        <v>0.26530612244897961</v>
      </c>
      <c r="FW30" s="140">
        <v>0.26530612244897961</v>
      </c>
      <c r="GA30" s="140"/>
      <c r="GH30" s="140"/>
      <c r="GJ30" s="142" t="s">
        <v>16810</v>
      </c>
      <c r="GK30" s="149">
        <v>3896.9600000000005</v>
      </c>
      <c r="GL30" s="149">
        <v>3896.9600000000005</v>
      </c>
      <c r="GZ30" s="142" t="s">
        <v>16810</v>
      </c>
      <c r="HA30">
        <v>66</v>
      </c>
      <c r="HB30">
        <v>66</v>
      </c>
      <c r="HQ30" s="164" t="s">
        <v>16810</v>
      </c>
      <c r="HR30" s="139">
        <v>1.0990354785943936E-2</v>
      </c>
      <c r="HS30" s="139">
        <v>1.0990354785943936E-2</v>
      </c>
    </row>
    <row r="31" spans="1:245" x14ac:dyDescent="0.3">
      <c r="A31" s="183">
        <v>44712</v>
      </c>
      <c r="B31" s="129" t="s">
        <v>4769</v>
      </c>
      <c r="C31" s="129" t="s">
        <v>417</v>
      </c>
      <c r="D31" s="165">
        <v>1</v>
      </c>
      <c r="E31" s="129" t="s">
        <v>4739</v>
      </c>
      <c r="F31" s="129" t="s">
        <v>4735</v>
      </c>
      <c r="G31" s="129" t="s">
        <v>16723</v>
      </c>
      <c r="H31" s="129"/>
      <c r="L31" s="127">
        <v>45535</v>
      </c>
      <c r="M31" t="s">
        <v>417</v>
      </c>
      <c r="N31" s="144">
        <v>120</v>
      </c>
      <c r="O31" s="144">
        <v>160</v>
      </c>
      <c r="P31" s="144">
        <v>722366</v>
      </c>
      <c r="Q31" s="144">
        <v>308742</v>
      </c>
      <c r="R31" s="144">
        <v>281782</v>
      </c>
      <c r="S31" s="147">
        <v>1480</v>
      </c>
      <c r="T31" s="148">
        <v>1630</v>
      </c>
      <c r="U31" s="148">
        <v>1630</v>
      </c>
      <c r="V31" s="148">
        <v>0</v>
      </c>
      <c r="W31" s="144">
        <v>55054</v>
      </c>
      <c r="X31" s="144">
        <v>179</v>
      </c>
      <c r="Y31" s="144">
        <v>20</v>
      </c>
      <c r="Z31" s="144">
        <v>672</v>
      </c>
      <c r="AA31" s="144">
        <v>1</v>
      </c>
      <c r="AB31" s="145">
        <v>2.3397075875650217</v>
      </c>
      <c r="AC31" s="146">
        <v>2.2564738650490197</v>
      </c>
      <c r="AD31" s="146">
        <v>2.4255952380952381</v>
      </c>
      <c r="AE31" s="146">
        <v>2.9607294656155775E-2</v>
      </c>
      <c r="AF31" s="146">
        <v>81.5</v>
      </c>
      <c r="AG31" s="160">
        <v>0.17857142857142858</v>
      </c>
      <c r="AH31" s="161">
        <v>2.976190476190476E-2</v>
      </c>
      <c r="AI31" s="161">
        <v>2.3848223094448898E-3</v>
      </c>
      <c r="AJ31" s="161">
        <v>0.125</v>
      </c>
      <c r="AL31" s="159" t="s">
        <v>16811</v>
      </c>
      <c r="AM31" s="155">
        <v>8</v>
      </c>
      <c r="AN31" s="155">
        <v>8</v>
      </c>
      <c r="AZ31" s="138"/>
      <c r="BA31" s="159" t="s">
        <v>16811</v>
      </c>
      <c r="BB31" s="155">
        <v>33</v>
      </c>
      <c r="BC31" s="155">
        <v>33</v>
      </c>
      <c r="BQ31" s="142" t="s">
        <v>16811</v>
      </c>
      <c r="BR31" s="138">
        <v>3.474187042037213</v>
      </c>
      <c r="BS31" s="138">
        <v>3.474187042037213</v>
      </c>
      <c r="BW31" s="138"/>
      <c r="BX31" s="138"/>
      <c r="CE31" s="138"/>
      <c r="CG31" s="142" t="s">
        <v>16811</v>
      </c>
      <c r="CH31" s="139">
        <v>2.0773872145109458</v>
      </c>
      <c r="CI31" s="139">
        <v>2.0773872145109458</v>
      </c>
      <c r="CM31" s="139"/>
      <c r="CN31" s="139"/>
      <c r="CU31" s="139"/>
      <c r="CV31" s="139"/>
      <c r="CX31" s="142" t="s">
        <v>16811</v>
      </c>
      <c r="CY31" s="149">
        <v>43.206119402985074</v>
      </c>
      <c r="CZ31" s="149">
        <v>43.206119402985074</v>
      </c>
      <c r="DD31" s="149"/>
      <c r="DE31" s="149"/>
      <c r="DL31" s="149"/>
      <c r="DN31" s="142" t="s">
        <v>16811</v>
      </c>
      <c r="DO31" s="149">
        <v>361.85124999999999</v>
      </c>
      <c r="DP31" s="149">
        <v>361.85124999999999</v>
      </c>
      <c r="DT31" s="149"/>
      <c r="EA31" s="149"/>
      <c r="EC31" s="142" t="s">
        <v>16811</v>
      </c>
      <c r="ED31" s="140">
        <v>0.28358208955223879</v>
      </c>
      <c r="EE31" s="140">
        <v>0.28358208955223879</v>
      </c>
      <c r="EI31" s="140"/>
      <c r="EJ31" s="140"/>
      <c r="ER31" s="142" t="s">
        <v>16811</v>
      </c>
      <c r="ES31" s="140">
        <v>0.11940298507462686</v>
      </c>
      <c r="ET31" s="140">
        <v>0.11940298507462686</v>
      </c>
      <c r="EX31" s="140"/>
      <c r="FF31" s="142" t="s">
        <v>16811</v>
      </c>
      <c r="FG31" s="143">
        <v>4.0856897193070182E-4</v>
      </c>
      <c r="FH31" s="143">
        <v>4.0856897193070182E-4</v>
      </c>
      <c r="FL31" s="143"/>
      <c r="FM31" s="143"/>
      <c r="FU31" s="142" t="s">
        <v>16811</v>
      </c>
      <c r="FV31" s="140">
        <v>0.24242424242424243</v>
      </c>
      <c r="FW31" s="140">
        <v>0.24242424242424243</v>
      </c>
      <c r="GA31" s="140"/>
      <c r="GH31" s="140"/>
      <c r="GJ31" s="142" t="s">
        <v>16811</v>
      </c>
      <c r="GK31" s="149">
        <v>2894.81</v>
      </c>
      <c r="GL31" s="149">
        <v>2894.81</v>
      </c>
      <c r="GZ31" s="142" t="s">
        <v>16811</v>
      </c>
      <c r="HA31">
        <v>58</v>
      </c>
      <c r="HB31">
        <v>58</v>
      </c>
      <c r="HQ31" s="164" t="s">
        <v>16811</v>
      </c>
      <c r="HR31" s="139">
        <v>2.058824366132072E-2</v>
      </c>
      <c r="HS31" s="139">
        <v>2.058824366132072E-2</v>
      </c>
    </row>
    <row r="32" spans="1:245" x14ac:dyDescent="0.3">
      <c r="A32" s="183">
        <v>44712</v>
      </c>
      <c r="B32" s="129" t="s">
        <v>4770</v>
      </c>
      <c r="C32" s="129" t="s">
        <v>416</v>
      </c>
      <c r="D32" s="165">
        <v>1</v>
      </c>
      <c r="E32" s="129" t="s">
        <v>4741</v>
      </c>
      <c r="F32" s="129" t="s">
        <v>4735</v>
      </c>
      <c r="G32" s="129" t="s">
        <v>16723</v>
      </c>
      <c r="H32" s="129"/>
      <c r="L32" s="127">
        <v>45535</v>
      </c>
      <c r="M32" t="s">
        <v>416</v>
      </c>
      <c r="N32" s="144">
        <v>18</v>
      </c>
      <c r="O32" s="144">
        <v>47</v>
      </c>
      <c r="P32" s="144">
        <v>469082</v>
      </c>
      <c r="Q32" s="144">
        <v>201828</v>
      </c>
      <c r="R32" s="144">
        <v>179101</v>
      </c>
      <c r="S32" s="147">
        <v>1470.82</v>
      </c>
      <c r="T32" s="148">
        <v>1670.69</v>
      </c>
      <c r="U32" s="148">
        <v>1670.69</v>
      </c>
      <c r="V32" s="148">
        <v>0</v>
      </c>
      <c r="W32" s="144">
        <v>66810</v>
      </c>
      <c r="X32" s="144">
        <v>44</v>
      </c>
      <c r="Y32" s="144">
        <v>5</v>
      </c>
      <c r="Z32" s="144">
        <v>136</v>
      </c>
      <c r="AA32" s="144">
        <v>1</v>
      </c>
      <c r="AB32" s="145">
        <v>2.3241671125909189</v>
      </c>
      <c r="AC32" s="146">
        <v>3.5616160927087375</v>
      </c>
      <c r="AD32" s="146">
        <v>12.284485294117648</v>
      </c>
      <c r="AE32" s="146">
        <v>2.500658584044305E-2</v>
      </c>
      <c r="AF32" s="146">
        <v>334.13800000000003</v>
      </c>
      <c r="AG32" s="160">
        <v>0.13235294117647059</v>
      </c>
      <c r="AH32" s="161">
        <v>3.6764705882352942E-2</v>
      </c>
      <c r="AI32" s="161">
        <v>7.5934807734183505E-4</v>
      </c>
      <c r="AJ32" s="161">
        <v>0.10638297872340426</v>
      </c>
      <c r="AL32" s="159" t="s">
        <v>16812</v>
      </c>
      <c r="AM32" s="155">
        <v>6</v>
      </c>
      <c r="AN32" s="155">
        <v>6</v>
      </c>
      <c r="AZ32" s="138"/>
      <c r="BA32" s="159" t="s">
        <v>16812</v>
      </c>
      <c r="BB32" s="155">
        <v>29</v>
      </c>
      <c r="BC32" s="155">
        <v>29</v>
      </c>
      <c r="BQ32" s="142" t="s">
        <v>16812</v>
      </c>
      <c r="BR32" s="138">
        <v>2.3769663567482024</v>
      </c>
      <c r="BS32" s="138">
        <v>2.3769663567482024</v>
      </c>
      <c r="BW32" s="138"/>
      <c r="BX32" s="138"/>
      <c r="CE32" s="138"/>
      <c r="CG32" s="142" t="s">
        <v>16812</v>
      </c>
      <c r="CH32" s="139">
        <v>1.4008896823326213</v>
      </c>
      <c r="CI32" s="139">
        <v>1.4008896823326213</v>
      </c>
      <c r="CM32" s="139"/>
      <c r="CN32" s="139"/>
      <c r="CU32" s="139"/>
      <c r="CV32" s="139"/>
      <c r="CX32" s="142" t="s">
        <v>16812</v>
      </c>
      <c r="CY32" s="149">
        <v>58.371774193548383</v>
      </c>
      <c r="CZ32" s="149">
        <v>58.371774193548383</v>
      </c>
      <c r="DD32" s="149"/>
      <c r="DE32" s="149"/>
      <c r="DL32" s="149"/>
      <c r="DN32" s="142" t="s">
        <v>16812</v>
      </c>
      <c r="DO32" s="149">
        <v>704.84166666666658</v>
      </c>
      <c r="DP32" s="149">
        <v>704.84166666666658</v>
      </c>
      <c r="DT32" s="149"/>
      <c r="EA32" s="149"/>
      <c r="EC32" s="142" t="s">
        <v>16812</v>
      </c>
      <c r="ED32" s="140">
        <v>0.29032258064516131</v>
      </c>
      <c r="EE32" s="140">
        <v>0.29032258064516131</v>
      </c>
      <c r="EI32" s="140"/>
      <c r="EJ32" s="140"/>
      <c r="ER32" s="142" t="s">
        <v>16812</v>
      </c>
      <c r="ES32" s="140">
        <v>9.6774193548387094E-2</v>
      </c>
      <c r="ET32" s="140">
        <v>9.6774193548387094E-2</v>
      </c>
      <c r="EX32" s="140"/>
      <c r="FF32" s="142" t="s">
        <v>16812</v>
      </c>
      <c r="FG32" s="143">
        <v>5.2839708188450265E-4</v>
      </c>
      <c r="FH32" s="143">
        <v>5.2839708188450265E-4</v>
      </c>
      <c r="FL32" s="143"/>
      <c r="FM32" s="143"/>
      <c r="FU32" s="142" t="s">
        <v>16812</v>
      </c>
      <c r="FV32" s="140">
        <v>0.20689655172413793</v>
      </c>
      <c r="FW32" s="140">
        <v>0.20689655172413793</v>
      </c>
      <c r="GA32" s="140"/>
      <c r="GH32" s="140"/>
      <c r="GJ32" s="142" t="s">
        <v>16812</v>
      </c>
      <c r="GK32" s="149">
        <v>4229.0499999999993</v>
      </c>
      <c r="GL32" s="149">
        <v>4229.0499999999993</v>
      </c>
      <c r="GZ32" s="142" t="s">
        <v>16812</v>
      </c>
      <c r="HA32">
        <v>52</v>
      </c>
      <c r="HB32">
        <v>52</v>
      </c>
      <c r="HQ32" s="164" t="s">
        <v>16812</v>
      </c>
      <c r="HR32" s="139">
        <v>4.7259656820496741E-3</v>
      </c>
      <c r="HS32" s="139">
        <v>4.7259656820496741E-3</v>
      </c>
    </row>
    <row r="33" spans="1:227" x14ac:dyDescent="0.3">
      <c r="A33" s="183">
        <v>44712</v>
      </c>
      <c r="B33" s="129" t="s">
        <v>4771</v>
      </c>
      <c r="C33" s="129" t="s">
        <v>417</v>
      </c>
      <c r="D33" s="165">
        <v>1</v>
      </c>
      <c r="E33" s="129" t="s">
        <v>4739</v>
      </c>
      <c r="F33" s="129" t="s">
        <v>4735</v>
      </c>
      <c r="G33" s="129" t="s">
        <v>16723</v>
      </c>
      <c r="H33" s="129"/>
      <c r="L33" s="127">
        <v>45535</v>
      </c>
      <c r="M33" t="s">
        <v>418</v>
      </c>
      <c r="N33" s="144">
        <v>39</v>
      </c>
      <c r="O33" s="144">
        <v>81</v>
      </c>
      <c r="P33" s="144">
        <v>363449</v>
      </c>
      <c r="Q33" s="144">
        <v>145477</v>
      </c>
      <c r="R33" s="144">
        <v>145477</v>
      </c>
      <c r="S33" s="147">
        <v>1320</v>
      </c>
      <c r="T33" s="148">
        <v>1320</v>
      </c>
      <c r="U33" s="148">
        <v>1320</v>
      </c>
      <c r="V33" s="148">
        <v>0</v>
      </c>
      <c r="W33" s="144">
        <v>212</v>
      </c>
      <c r="X33" s="144">
        <v>102</v>
      </c>
      <c r="Y33" s="144">
        <v>12</v>
      </c>
      <c r="Z33" s="144">
        <v>212</v>
      </c>
      <c r="AA33" s="144">
        <v>1</v>
      </c>
      <c r="AB33" s="145">
        <v>2.498326195893509</v>
      </c>
      <c r="AC33" s="146">
        <v>3.631871321698505</v>
      </c>
      <c r="AD33" s="146">
        <v>6.2264150943396226</v>
      </c>
      <c r="AE33" s="146">
        <v>6.2264150943396226</v>
      </c>
      <c r="AF33" s="146">
        <v>110</v>
      </c>
      <c r="AG33" s="160">
        <v>0.18396226415094338</v>
      </c>
      <c r="AH33" s="161">
        <v>5.6603773584905662E-2</v>
      </c>
      <c r="AI33" s="161">
        <v>1.4572750331667548E-3</v>
      </c>
      <c r="AJ33" s="161">
        <v>0.14814814814814814</v>
      </c>
      <c r="AL33" s="157" t="s">
        <v>16856</v>
      </c>
      <c r="AM33" s="155">
        <v>19</v>
      </c>
      <c r="AN33" s="155">
        <v>19</v>
      </c>
      <c r="AZ33" s="138"/>
      <c r="BA33" s="157" t="s">
        <v>16856</v>
      </c>
      <c r="BB33" s="155">
        <v>139</v>
      </c>
      <c r="BC33" s="155">
        <v>139</v>
      </c>
      <c r="BQ33" s="137" t="s">
        <v>16856</v>
      </c>
      <c r="BR33" s="138">
        <v>17.86726625578968</v>
      </c>
      <c r="BS33" s="138">
        <v>17.86726625578968</v>
      </c>
      <c r="BW33" s="138"/>
      <c r="BX33" s="138"/>
      <c r="CE33" s="138"/>
      <c r="CG33" s="137" t="s">
        <v>16856</v>
      </c>
      <c r="CH33" s="139">
        <v>3.2767649342107985</v>
      </c>
      <c r="CI33" s="139">
        <v>3.2767649342107985</v>
      </c>
      <c r="CM33" s="139"/>
      <c r="CN33" s="139"/>
      <c r="CU33" s="139"/>
      <c r="CV33" s="139"/>
      <c r="CX33" s="137" t="s">
        <v>16856</v>
      </c>
      <c r="CY33" s="149">
        <v>145.38485275968759</v>
      </c>
      <c r="CZ33" s="149">
        <v>145.38485275968759</v>
      </c>
      <c r="DD33" s="149"/>
      <c r="DE33" s="149"/>
      <c r="DL33" s="149"/>
      <c r="DN33" s="137" t="s">
        <v>16856</v>
      </c>
      <c r="DO33" s="149">
        <v>7268.0325000000012</v>
      </c>
      <c r="DP33" s="149">
        <v>7268.0325000000012</v>
      </c>
      <c r="DT33" s="149"/>
      <c r="EA33" s="149"/>
      <c r="EC33" s="137" t="s">
        <v>16856</v>
      </c>
      <c r="ED33" s="140">
        <v>0.62886108775112892</v>
      </c>
      <c r="EE33" s="140">
        <v>0.62886108775112892</v>
      </c>
      <c r="EI33" s="140"/>
      <c r="EJ33" s="140"/>
      <c r="ER33" s="137" t="s">
        <v>16856</v>
      </c>
      <c r="ES33" s="140">
        <v>0.13028331059873657</v>
      </c>
      <c r="ET33" s="140">
        <v>0.13028331059873657</v>
      </c>
      <c r="EX33" s="140"/>
      <c r="FF33" s="137" t="s">
        <v>16856</v>
      </c>
      <c r="FG33" s="143">
        <v>2.0775305100873367E-3</v>
      </c>
      <c r="FH33" s="143">
        <v>2.0775305100873367E-3</v>
      </c>
      <c r="FL33" s="143"/>
      <c r="FM33" s="143"/>
      <c r="FU33" s="137" t="s">
        <v>16856</v>
      </c>
      <c r="FV33" s="140">
        <v>0.56280193236714982</v>
      </c>
      <c r="FW33" s="140">
        <v>0.56280193236714982</v>
      </c>
      <c r="GA33" s="140"/>
      <c r="GH33" s="140"/>
      <c r="GJ33" s="137" t="s">
        <v>16856</v>
      </c>
      <c r="GK33" s="149">
        <v>27967.100000000002</v>
      </c>
      <c r="GL33" s="149">
        <v>27967.100000000002</v>
      </c>
      <c r="GZ33" s="137" t="s">
        <v>16856</v>
      </c>
      <c r="HA33">
        <v>279</v>
      </c>
      <c r="HB33">
        <v>279</v>
      </c>
      <c r="HQ33" s="163" t="s">
        <v>16856</v>
      </c>
      <c r="HR33" s="139">
        <v>9.4992631992282667E-2</v>
      </c>
      <c r="HS33" s="139">
        <v>9.4992631992282667E-2</v>
      </c>
    </row>
    <row r="34" spans="1:227" x14ac:dyDescent="0.3">
      <c r="A34" s="183">
        <v>44712</v>
      </c>
      <c r="B34" s="129" t="s">
        <v>4772</v>
      </c>
      <c r="C34" s="129" t="s">
        <v>417</v>
      </c>
      <c r="D34" s="165">
        <v>1</v>
      </c>
      <c r="E34" s="129" t="s">
        <v>4739</v>
      </c>
      <c r="F34" s="129" t="s">
        <v>4735</v>
      </c>
      <c r="G34" s="129" t="s">
        <v>16723</v>
      </c>
      <c r="H34" s="129"/>
      <c r="L34" s="127">
        <v>45535</v>
      </c>
      <c r="M34" t="s">
        <v>16814</v>
      </c>
      <c r="N34" s="144">
        <v>177</v>
      </c>
      <c r="O34" s="144">
        <v>288</v>
      </c>
      <c r="P34" s="144">
        <v>1554897</v>
      </c>
      <c r="Q34" s="144">
        <v>656047</v>
      </c>
      <c r="R34" s="144">
        <v>606360</v>
      </c>
      <c r="S34" s="147">
        <v>4270.82</v>
      </c>
      <c r="T34" s="148">
        <v>4620.6899999999996</v>
      </c>
      <c r="U34" s="148">
        <v>4620.6899999999996</v>
      </c>
      <c r="V34" s="148">
        <v>0</v>
      </c>
      <c r="W34" s="144">
        <v>122076</v>
      </c>
      <c r="X34" s="144">
        <v>325</v>
      </c>
      <c r="Y34" s="144">
        <v>37</v>
      </c>
      <c r="Z34" s="144">
        <v>1020</v>
      </c>
      <c r="AA34" s="144">
        <v>1</v>
      </c>
      <c r="AB34" s="145">
        <v>2.3701000080786896</v>
      </c>
      <c r="AC34" s="146">
        <v>2.9717016625538539</v>
      </c>
      <c r="AD34" s="146">
        <v>4.5300882352941176</v>
      </c>
      <c r="AE34" s="146">
        <v>3.7850928929519315E-2</v>
      </c>
      <c r="AF34" s="146">
        <v>124.88351351351351</v>
      </c>
      <c r="AG34" s="160">
        <v>0.17352941176470588</v>
      </c>
      <c r="AH34" s="161">
        <v>3.6274509803921572E-2</v>
      </c>
      <c r="AI34" s="161">
        <v>1.6821690085097962E-3</v>
      </c>
      <c r="AJ34" s="161">
        <v>0.12847222222222221</v>
      </c>
      <c r="AL34" s="159" t="s">
        <v>16785</v>
      </c>
      <c r="AM34" s="155">
        <v>8</v>
      </c>
      <c r="AN34" s="155">
        <v>8</v>
      </c>
      <c r="AZ34" s="138"/>
      <c r="BA34" s="159" t="s">
        <v>16785</v>
      </c>
      <c r="BB34" s="155">
        <v>40</v>
      </c>
      <c r="BC34" s="155">
        <v>40</v>
      </c>
      <c r="BQ34" s="142" t="s">
        <v>16785</v>
      </c>
      <c r="BR34" s="138">
        <v>4.5728303569763611</v>
      </c>
      <c r="BS34" s="138">
        <v>4.5728303569763611</v>
      </c>
      <c r="BW34" s="138"/>
      <c r="BX34" s="138"/>
      <c r="CE34" s="138"/>
      <c r="CG34" s="142" t="s">
        <v>16785</v>
      </c>
      <c r="CH34" s="139">
        <v>0.72399415568649017</v>
      </c>
      <c r="CI34" s="139">
        <v>0.72399415568649017</v>
      </c>
      <c r="CM34" s="139"/>
      <c r="CN34" s="139"/>
      <c r="CU34" s="139"/>
      <c r="CV34" s="139"/>
      <c r="CX34" s="142" t="s">
        <v>16785</v>
      </c>
      <c r="CY34" s="149">
        <v>33.288906249999997</v>
      </c>
      <c r="CZ34" s="149">
        <v>33.288906249999997</v>
      </c>
      <c r="DD34" s="149"/>
      <c r="DE34" s="149"/>
      <c r="DL34" s="149"/>
      <c r="DN34" s="142" t="s">
        <v>16785</v>
      </c>
      <c r="DO34" s="149">
        <v>690.61249999999995</v>
      </c>
      <c r="DP34" s="149">
        <v>690.61249999999995</v>
      </c>
      <c r="DT34" s="149"/>
      <c r="EA34" s="149"/>
      <c r="EC34" s="142" t="s">
        <v>16785</v>
      </c>
      <c r="ED34" s="140">
        <v>0.234375</v>
      </c>
      <c r="EE34" s="140">
        <v>0.234375</v>
      </c>
      <c r="EI34" s="140"/>
      <c r="EJ34" s="140"/>
      <c r="ER34" s="142" t="s">
        <v>16785</v>
      </c>
      <c r="ES34" s="140">
        <v>6.25E-2</v>
      </c>
      <c r="ET34" s="140">
        <v>6.25E-2</v>
      </c>
      <c r="EX34" s="140"/>
      <c r="FF34" s="142" t="s">
        <v>16785</v>
      </c>
      <c r="FG34" s="143">
        <v>4.0977439998463348E-4</v>
      </c>
      <c r="FH34" s="143">
        <v>4.0977439998463348E-4</v>
      </c>
      <c r="FL34" s="143"/>
      <c r="FM34" s="143"/>
      <c r="FU34" s="142" t="s">
        <v>16785</v>
      </c>
      <c r="FV34" s="140">
        <v>0.2</v>
      </c>
      <c r="FW34" s="140">
        <v>0.2</v>
      </c>
      <c r="GA34" s="140"/>
      <c r="GH34" s="140"/>
      <c r="GJ34" s="142" t="s">
        <v>16785</v>
      </c>
      <c r="GK34" s="149">
        <v>5524.9</v>
      </c>
      <c r="GL34" s="149">
        <v>5524.9</v>
      </c>
      <c r="GZ34" s="142" t="s">
        <v>16785</v>
      </c>
      <c r="HA34">
        <v>44</v>
      </c>
      <c r="HB34">
        <v>44</v>
      </c>
      <c r="HQ34" s="164" t="s">
        <v>16785</v>
      </c>
      <c r="HR34" s="139">
        <v>5.0574709915110995E-3</v>
      </c>
      <c r="HS34" s="139">
        <v>5.0574709915110995E-3</v>
      </c>
    </row>
    <row r="35" spans="1:227" x14ac:dyDescent="0.3">
      <c r="A35" s="183">
        <v>44712</v>
      </c>
      <c r="B35" s="129" t="s">
        <v>4773</v>
      </c>
      <c r="C35" s="129" t="s">
        <v>417</v>
      </c>
      <c r="D35" s="165">
        <v>1</v>
      </c>
      <c r="E35" s="129" t="s">
        <v>4734</v>
      </c>
      <c r="F35" s="129" t="s">
        <v>4735</v>
      </c>
      <c r="G35" s="129" t="s">
        <v>16723</v>
      </c>
      <c r="H35" s="129"/>
      <c r="L35" s="127">
        <v>45565</v>
      </c>
      <c r="M35" t="s">
        <v>417</v>
      </c>
      <c r="N35" s="144">
        <v>84</v>
      </c>
      <c r="O35" s="144">
        <v>118</v>
      </c>
      <c r="P35" s="144">
        <v>428661</v>
      </c>
      <c r="Q35" s="144">
        <v>146595</v>
      </c>
      <c r="R35" s="144">
        <v>125982</v>
      </c>
      <c r="S35" s="147">
        <v>1002.1</v>
      </c>
      <c r="T35" s="148">
        <v>1202.0999999999999</v>
      </c>
      <c r="U35" s="148">
        <v>1202.0999999999999</v>
      </c>
      <c r="V35" s="148">
        <v>0</v>
      </c>
      <c r="W35" s="144">
        <v>51175</v>
      </c>
      <c r="X35" s="144">
        <v>158</v>
      </c>
      <c r="Y35" s="144">
        <v>21</v>
      </c>
      <c r="Z35" s="144">
        <v>323</v>
      </c>
      <c r="AA35" s="144">
        <v>1</v>
      </c>
      <c r="AB35" s="145">
        <v>2.9241174664893075</v>
      </c>
      <c r="AC35" s="146">
        <v>2.8043138983952351</v>
      </c>
      <c r="AD35" s="146">
        <v>3.7216718266253865</v>
      </c>
      <c r="AE35" s="146">
        <v>2.3489985344406446E-2</v>
      </c>
      <c r="AF35" s="146">
        <v>57.24285714285714</v>
      </c>
      <c r="AG35" s="160">
        <v>0.26006191950464397</v>
      </c>
      <c r="AH35" s="161">
        <v>6.5015479876160992E-2</v>
      </c>
      <c r="AI35" s="161">
        <v>2.5638583289676305E-3</v>
      </c>
      <c r="AJ35" s="161">
        <v>0.17796610169491525</v>
      </c>
      <c r="AL35" s="159" t="s">
        <v>16802</v>
      </c>
      <c r="AM35" s="155">
        <v>5</v>
      </c>
      <c r="AN35" s="155">
        <v>5</v>
      </c>
      <c r="AZ35" s="138"/>
      <c r="BA35" s="159" t="s">
        <v>16802</v>
      </c>
      <c r="BB35" s="155">
        <v>36</v>
      </c>
      <c r="BC35" s="155">
        <v>36</v>
      </c>
      <c r="BQ35" s="142" t="s">
        <v>16802</v>
      </c>
      <c r="BR35" s="138">
        <v>4.1968591725722293</v>
      </c>
      <c r="BS35" s="138">
        <v>4.1968591725722293</v>
      </c>
      <c r="BW35" s="138"/>
      <c r="BX35" s="138"/>
      <c r="CE35" s="138"/>
      <c r="CG35" s="142" t="s">
        <v>16802</v>
      </c>
      <c r="CH35" s="139">
        <v>0.93289565266710051</v>
      </c>
      <c r="CI35" s="139">
        <v>0.93289565266710051</v>
      </c>
      <c r="CM35" s="139"/>
      <c r="CN35" s="139"/>
      <c r="CU35" s="139"/>
      <c r="CV35" s="139"/>
      <c r="CX35" s="142" t="s">
        <v>16802</v>
      </c>
      <c r="CY35" s="149">
        <v>43.806428571428576</v>
      </c>
      <c r="CZ35" s="149">
        <v>43.806428571428576</v>
      </c>
      <c r="DD35" s="149"/>
      <c r="DE35" s="149"/>
      <c r="DL35" s="149"/>
      <c r="DN35" s="142" t="s">
        <v>16802</v>
      </c>
      <c r="DO35" s="149">
        <v>1951.2200000000005</v>
      </c>
      <c r="DP35" s="149">
        <v>1951.2200000000005</v>
      </c>
      <c r="DT35" s="149"/>
      <c r="EA35" s="149"/>
      <c r="EC35" s="142" t="s">
        <v>16802</v>
      </c>
      <c r="ED35" s="140">
        <v>0.11734693877551021</v>
      </c>
      <c r="EE35" s="140">
        <v>0.11734693877551021</v>
      </c>
      <c r="EI35" s="140"/>
      <c r="EJ35" s="140"/>
      <c r="ER35" s="142" t="s">
        <v>16802</v>
      </c>
      <c r="ES35" s="140">
        <v>2.5510204081632654E-2</v>
      </c>
      <c r="ET35" s="140">
        <v>2.5510204081632654E-2</v>
      </c>
      <c r="EX35" s="140"/>
      <c r="FF35" s="142" t="s">
        <v>16802</v>
      </c>
      <c r="FG35" s="143">
        <v>4.5011321725311522E-4</v>
      </c>
      <c r="FH35" s="143">
        <v>4.5011321725311522E-4</v>
      </c>
      <c r="FL35" s="143"/>
      <c r="FM35" s="143"/>
      <c r="FU35" s="142" t="s">
        <v>16802</v>
      </c>
      <c r="FV35" s="140">
        <v>0.1388888888888889</v>
      </c>
      <c r="FW35" s="140">
        <v>0.1388888888888889</v>
      </c>
      <c r="GA35" s="140"/>
      <c r="GH35" s="140"/>
      <c r="GJ35" s="142" t="s">
        <v>16802</v>
      </c>
      <c r="GK35" s="149">
        <v>9756.1000000000022</v>
      </c>
      <c r="GL35" s="149">
        <v>9756.1000000000022</v>
      </c>
      <c r="GZ35" s="142" t="s">
        <v>16802</v>
      </c>
      <c r="HA35">
        <v>81</v>
      </c>
      <c r="HB35">
        <v>81</v>
      </c>
      <c r="HQ35" s="159" t="s">
        <v>16802</v>
      </c>
      <c r="HR35" s="139">
        <v>6.7702354584070279E-3</v>
      </c>
      <c r="HS35" s="139">
        <v>6.7702354584070279E-3</v>
      </c>
    </row>
    <row r="36" spans="1:227" x14ac:dyDescent="0.3">
      <c r="A36" s="183">
        <v>44712</v>
      </c>
      <c r="B36" s="129" t="s">
        <v>4774</v>
      </c>
      <c r="C36" s="129" t="s">
        <v>417</v>
      </c>
      <c r="D36" s="165">
        <v>1</v>
      </c>
      <c r="E36" s="129" t="s">
        <v>4739</v>
      </c>
      <c r="F36" s="129" t="s">
        <v>4735</v>
      </c>
      <c r="G36" s="129" t="s">
        <v>16723</v>
      </c>
      <c r="H36" s="129"/>
      <c r="L36" s="127">
        <v>45565</v>
      </c>
      <c r="M36" t="s">
        <v>416</v>
      </c>
      <c r="N36" s="144">
        <v>32</v>
      </c>
      <c r="O36" s="144">
        <v>58</v>
      </c>
      <c r="P36" s="144">
        <v>568939</v>
      </c>
      <c r="Q36" s="144">
        <v>256777</v>
      </c>
      <c r="R36" s="144">
        <v>236719</v>
      </c>
      <c r="S36" s="147">
        <v>2029.72</v>
      </c>
      <c r="T36" s="148">
        <v>2279.71</v>
      </c>
      <c r="U36" s="148">
        <v>2279.71</v>
      </c>
      <c r="V36" s="148">
        <v>0</v>
      </c>
      <c r="W36" s="144">
        <v>62499</v>
      </c>
      <c r="X36" s="144">
        <v>35</v>
      </c>
      <c r="Y36" s="144">
        <v>9</v>
      </c>
      <c r="Z36" s="144">
        <v>231</v>
      </c>
      <c r="AA36" s="144">
        <v>1</v>
      </c>
      <c r="AB36" s="145">
        <v>2.2156929943102379</v>
      </c>
      <c r="AC36" s="146">
        <v>4.0069497784472503</v>
      </c>
      <c r="AD36" s="146">
        <v>9.8688744588744584</v>
      </c>
      <c r="AE36" s="146">
        <v>3.6475943615097844E-2</v>
      </c>
      <c r="AF36" s="146">
        <v>253.30111111111111</v>
      </c>
      <c r="AG36" s="160">
        <v>0.13852813852813853</v>
      </c>
      <c r="AH36" s="161">
        <v>3.896103896103896E-2</v>
      </c>
      <c r="AI36" s="161">
        <v>9.7584055356773219E-4</v>
      </c>
      <c r="AJ36" s="161">
        <v>0.15517241379310345</v>
      </c>
      <c r="AL36" s="159" t="s">
        <v>16803</v>
      </c>
      <c r="AM36" s="155">
        <v>2</v>
      </c>
      <c r="AN36" s="155">
        <v>2</v>
      </c>
      <c r="BA36" s="159" t="s">
        <v>16803</v>
      </c>
      <c r="BB36" s="155">
        <v>40</v>
      </c>
      <c r="BC36" s="155">
        <v>40</v>
      </c>
      <c r="BQ36" s="142" t="s">
        <v>16803</v>
      </c>
      <c r="BR36" s="138">
        <v>4.3135019243210744</v>
      </c>
      <c r="BS36" s="138">
        <v>4.3135019243210744</v>
      </c>
      <c r="CG36" s="142" t="s">
        <v>16803</v>
      </c>
      <c r="CH36" s="139">
        <v>0.94911977974059936</v>
      </c>
      <c r="CI36" s="139">
        <v>0.94911977974059936</v>
      </c>
      <c r="CX36" s="142" t="s">
        <v>16803</v>
      </c>
      <c r="CY36" s="149">
        <v>28.417577639751549</v>
      </c>
      <c r="CZ36" s="149">
        <v>28.417577639751549</v>
      </c>
      <c r="DN36" s="142" t="s">
        <v>16803</v>
      </c>
      <c r="DO36" s="149">
        <v>2909.35</v>
      </c>
      <c r="DP36" s="149">
        <v>2909.35</v>
      </c>
      <c r="EC36" s="142" t="s">
        <v>16803</v>
      </c>
      <c r="ED36" s="140">
        <v>0.18012422360248448</v>
      </c>
      <c r="EE36" s="140">
        <v>0.18012422360248448</v>
      </c>
      <c r="ER36" s="142" t="s">
        <v>16803</v>
      </c>
      <c r="ES36" s="140">
        <v>1.2422360248447204E-2</v>
      </c>
      <c r="ET36" s="140">
        <v>1.2422360248447204E-2</v>
      </c>
      <c r="FF36" s="142" t="s">
        <v>16803</v>
      </c>
      <c r="FG36" s="143">
        <v>2.8633064609354298E-4</v>
      </c>
      <c r="FH36" s="143">
        <v>2.8633064609354298E-4</v>
      </c>
      <c r="FU36" s="142" t="s">
        <v>16803</v>
      </c>
      <c r="FV36" s="140">
        <v>0.05</v>
      </c>
      <c r="FW36" s="140">
        <v>0.05</v>
      </c>
      <c r="GJ36" s="142" t="s">
        <v>16803</v>
      </c>
      <c r="GK36" s="149">
        <v>5818.7</v>
      </c>
      <c r="GL36" s="149">
        <v>5818.7</v>
      </c>
      <c r="GZ36" s="142" t="s">
        <v>16803</v>
      </c>
      <c r="HA36">
        <v>79</v>
      </c>
      <c r="HB36">
        <v>79</v>
      </c>
      <c r="HQ36" s="159" t="s">
        <v>16803</v>
      </c>
      <c r="HR36" s="139">
        <v>5.0071464530391574E-2</v>
      </c>
      <c r="HS36" s="139">
        <v>5.0071464530391574E-2</v>
      </c>
    </row>
    <row r="37" spans="1:227" x14ac:dyDescent="0.3">
      <c r="A37" s="183">
        <v>44712</v>
      </c>
      <c r="B37" s="129" t="s">
        <v>4775</v>
      </c>
      <c r="C37" s="129" t="s">
        <v>417</v>
      </c>
      <c r="D37" s="165">
        <v>1</v>
      </c>
      <c r="E37" s="129" t="s">
        <v>4737</v>
      </c>
      <c r="F37" s="129" t="s">
        <v>4735</v>
      </c>
      <c r="G37" s="129" t="s">
        <v>16723</v>
      </c>
      <c r="H37" s="129"/>
      <c r="L37" s="127">
        <v>45565</v>
      </c>
      <c r="M37" t="s">
        <v>418</v>
      </c>
      <c r="N37" s="144">
        <v>48</v>
      </c>
      <c r="O37" s="144">
        <v>86</v>
      </c>
      <c r="P37" s="144">
        <v>296683</v>
      </c>
      <c r="Q37" s="144">
        <v>116912</v>
      </c>
      <c r="R37" s="144">
        <v>80891</v>
      </c>
      <c r="S37" s="147">
        <v>750</v>
      </c>
      <c r="T37" s="148">
        <v>1149.92</v>
      </c>
      <c r="U37" s="148">
        <v>1149.92</v>
      </c>
      <c r="V37" s="148">
        <v>0</v>
      </c>
      <c r="W37" s="144">
        <v>99072</v>
      </c>
      <c r="X37" s="144">
        <v>93</v>
      </c>
      <c r="Y37" s="144">
        <v>9</v>
      </c>
      <c r="Z37" s="144">
        <v>210</v>
      </c>
      <c r="AA37" s="144">
        <v>1</v>
      </c>
      <c r="AB37" s="145">
        <v>2.5376608047078144</v>
      </c>
      <c r="AC37" s="146">
        <v>3.8759214380331874</v>
      </c>
      <c r="AD37" s="146">
        <v>5.4758095238095246</v>
      </c>
      <c r="AE37" s="146">
        <v>1.1606912144702844E-2</v>
      </c>
      <c r="AF37" s="146">
        <v>127.7688888888889</v>
      </c>
      <c r="AG37" s="160">
        <v>0.22857142857142856</v>
      </c>
      <c r="AH37" s="161">
        <v>4.2857142857142858E-2</v>
      </c>
      <c r="AI37" s="161">
        <v>2.5960860911597087E-3</v>
      </c>
      <c r="AJ37" s="161">
        <v>0.10465116279069768</v>
      </c>
      <c r="AL37" s="159" t="s">
        <v>16804</v>
      </c>
      <c r="AM37" s="155">
        <v>4</v>
      </c>
      <c r="AN37" s="155">
        <v>4</v>
      </c>
      <c r="BA37" s="159" t="s">
        <v>16804</v>
      </c>
      <c r="BB37" s="155">
        <v>23</v>
      </c>
      <c r="BC37" s="155">
        <v>23</v>
      </c>
      <c r="BQ37" s="142" t="s">
        <v>16804</v>
      </c>
      <c r="BR37" s="138">
        <v>4.7840748019200188</v>
      </c>
      <c r="BS37" s="138">
        <v>4.7840748019200188</v>
      </c>
      <c r="CG37" s="142" t="s">
        <v>16804</v>
      </c>
      <c r="CH37" s="139">
        <v>0.67075534611660836</v>
      </c>
      <c r="CI37" s="139">
        <v>0.67075534611660836</v>
      </c>
      <c r="CX37" s="142" t="s">
        <v>16804</v>
      </c>
      <c r="CY37" s="149">
        <v>39.871940298507468</v>
      </c>
      <c r="CZ37" s="149">
        <v>39.871940298507468</v>
      </c>
      <c r="DN37" s="142" t="s">
        <v>16804</v>
      </c>
      <c r="DO37" s="149">
        <v>1716.8500000000004</v>
      </c>
      <c r="DP37" s="149">
        <v>1716.8500000000004</v>
      </c>
      <c r="EC37" s="142" t="s">
        <v>16804</v>
      </c>
      <c r="ED37" s="140">
        <v>9.7014925373134331E-2</v>
      </c>
      <c r="EE37" s="140">
        <v>9.7014925373134331E-2</v>
      </c>
      <c r="ER37" s="142" t="s">
        <v>16804</v>
      </c>
      <c r="ES37" s="140">
        <v>2.9850746268656716E-2</v>
      </c>
      <c r="ET37" s="140">
        <v>2.9850746268656716E-2</v>
      </c>
      <c r="FF37" s="142" t="s">
        <v>16804</v>
      </c>
      <c r="FG37" s="143">
        <v>9.3131224675604485E-4</v>
      </c>
      <c r="FH37" s="143">
        <v>9.3131224675604485E-4</v>
      </c>
      <c r="FU37" s="142" t="s">
        <v>16804</v>
      </c>
      <c r="FV37" s="140">
        <v>0.17391304347826086</v>
      </c>
      <c r="FW37" s="140">
        <v>0.17391304347826086</v>
      </c>
      <c r="GJ37" s="142" t="s">
        <v>16804</v>
      </c>
      <c r="GK37" s="149">
        <v>6867.4000000000015</v>
      </c>
      <c r="GL37" s="149">
        <v>6867.4000000000015</v>
      </c>
      <c r="GZ37" s="142" t="s">
        <v>16804</v>
      </c>
      <c r="HA37">
        <v>75</v>
      </c>
      <c r="HB37">
        <v>75</v>
      </c>
      <c r="HQ37" s="159" t="s">
        <v>16804</v>
      </c>
      <c r="HR37" s="139">
        <v>3.3093461011972976E-2</v>
      </c>
      <c r="HS37" s="139">
        <v>3.3093461011972976E-2</v>
      </c>
    </row>
    <row r="38" spans="1:227" x14ac:dyDescent="0.3">
      <c r="A38" s="183">
        <v>44712</v>
      </c>
      <c r="B38" s="129" t="s">
        <v>4776</v>
      </c>
      <c r="C38" s="129" t="s">
        <v>417</v>
      </c>
      <c r="D38" s="165">
        <v>1</v>
      </c>
      <c r="E38" s="129" t="s">
        <v>4737</v>
      </c>
      <c r="F38" s="129" t="s">
        <v>4735</v>
      </c>
      <c r="G38" s="129" t="s">
        <v>16723</v>
      </c>
      <c r="H38" s="129"/>
      <c r="L38" s="127">
        <v>45565</v>
      </c>
      <c r="M38" t="s">
        <v>16814</v>
      </c>
      <c r="N38" s="144">
        <v>164</v>
      </c>
      <c r="O38" s="144">
        <v>262</v>
      </c>
      <c r="P38" s="144">
        <v>1294283</v>
      </c>
      <c r="Q38" s="144">
        <v>520284</v>
      </c>
      <c r="R38" s="144">
        <v>443592</v>
      </c>
      <c r="S38" s="147">
        <v>3781.8199999999997</v>
      </c>
      <c r="T38" s="148">
        <v>4631.7299999999996</v>
      </c>
      <c r="U38" s="148">
        <v>4631.7299999999996</v>
      </c>
      <c r="V38" s="148">
        <v>0</v>
      </c>
      <c r="W38" s="144">
        <v>212746</v>
      </c>
      <c r="X38" s="144">
        <v>286</v>
      </c>
      <c r="Y38" s="144">
        <v>39</v>
      </c>
      <c r="Z38" s="144">
        <v>764</v>
      </c>
      <c r="AA38" s="144">
        <v>1</v>
      </c>
      <c r="AB38" s="145">
        <v>2.4876471311822006</v>
      </c>
      <c r="AC38" s="146">
        <v>3.5786068425529809</v>
      </c>
      <c r="AD38" s="146">
        <v>6.0624738219895287</v>
      </c>
      <c r="AE38" s="146">
        <v>2.177117313604016E-2</v>
      </c>
      <c r="AF38" s="146">
        <v>118.76230769230769</v>
      </c>
      <c r="AG38" s="160">
        <v>0.21465968586387435</v>
      </c>
      <c r="AH38" s="161">
        <v>5.1047120418848166E-2</v>
      </c>
      <c r="AI38" s="161">
        <v>1.7223033778787716E-3</v>
      </c>
      <c r="AJ38" s="161">
        <v>0.14885496183206107</v>
      </c>
      <c r="AL38" s="157" t="s">
        <v>16782</v>
      </c>
      <c r="AM38" s="155">
        <v>142</v>
      </c>
      <c r="AN38" s="155">
        <v>142</v>
      </c>
      <c r="BA38" s="157" t="s">
        <v>16782</v>
      </c>
      <c r="BB38" s="155">
        <v>1173</v>
      </c>
      <c r="BC38" s="155">
        <v>1173</v>
      </c>
      <c r="BQ38" s="137" t="s">
        <v>16782</v>
      </c>
      <c r="BR38" s="138">
        <v>79.735315350889394</v>
      </c>
      <c r="BS38" s="138">
        <v>79.735315350889394</v>
      </c>
      <c r="CG38" s="137" t="s">
        <v>16782</v>
      </c>
      <c r="CH38" s="139">
        <v>64.308283513010238</v>
      </c>
      <c r="CI38" s="139">
        <v>64.308283513010238</v>
      </c>
      <c r="CX38" s="137" t="s">
        <v>16782</v>
      </c>
      <c r="CY38" s="149">
        <v>713.13313821062775</v>
      </c>
      <c r="CZ38" s="149">
        <v>713.13313821062775</v>
      </c>
      <c r="DN38" s="137" t="s">
        <v>16782</v>
      </c>
      <c r="DO38" s="149">
        <v>22335.314168803416</v>
      </c>
      <c r="DP38" s="149">
        <v>22335.314168803416</v>
      </c>
      <c r="EC38" s="137" t="s">
        <v>16782</v>
      </c>
      <c r="ED38" s="140">
        <v>6.2015729543018479</v>
      </c>
      <c r="EE38" s="140">
        <v>6.2015729543018479</v>
      </c>
      <c r="ER38" s="137" t="s">
        <v>16782</v>
      </c>
      <c r="ES38" s="140">
        <v>1.2004084410950431</v>
      </c>
      <c r="ET38" s="140">
        <v>1.2004084410950431</v>
      </c>
      <c r="FF38" s="137" t="s">
        <v>16782</v>
      </c>
      <c r="FG38" s="143">
        <v>2.5994864310534244E-2</v>
      </c>
      <c r="FH38" s="143">
        <v>2.5994864310534244E-2</v>
      </c>
      <c r="FU38" s="137" t="s">
        <v>16782</v>
      </c>
      <c r="FV38" s="140">
        <v>3.5151124727775884</v>
      </c>
      <c r="FW38" s="140">
        <v>3.5151124727775884</v>
      </c>
      <c r="GJ38" s="137" t="s">
        <v>16782</v>
      </c>
      <c r="GK38" s="149">
        <v>88547.209999999992</v>
      </c>
      <c r="GL38" s="149">
        <v>88547.209999999992</v>
      </c>
      <c r="GZ38" s="137" t="s">
        <v>16782</v>
      </c>
      <c r="HA38">
        <v>1507</v>
      </c>
      <c r="HB38">
        <v>1507</v>
      </c>
      <c r="HQ38" s="163" t="s">
        <v>16782</v>
      </c>
      <c r="HR38" s="139">
        <v>49.708078195259212</v>
      </c>
      <c r="HS38" s="139">
        <v>49.708078195259212</v>
      </c>
    </row>
    <row r="39" spans="1:227" x14ac:dyDescent="0.3">
      <c r="A39" s="183">
        <v>44712</v>
      </c>
      <c r="B39" s="129" t="s">
        <v>4777</v>
      </c>
      <c r="C39" s="129" t="s">
        <v>417</v>
      </c>
      <c r="D39" s="165">
        <v>1</v>
      </c>
      <c r="E39" s="129" t="s">
        <v>4739</v>
      </c>
      <c r="F39" s="129" t="s">
        <v>4735</v>
      </c>
      <c r="G39" s="129" t="s">
        <v>16723</v>
      </c>
      <c r="H39" s="129"/>
      <c r="L39" s="127">
        <v>45596</v>
      </c>
      <c r="M39" t="s">
        <v>417</v>
      </c>
      <c r="N39" s="144">
        <v>143</v>
      </c>
      <c r="O39" s="144">
        <v>182</v>
      </c>
      <c r="P39" s="144">
        <v>841836</v>
      </c>
      <c r="Q39" s="144">
        <v>327410</v>
      </c>
      <c r="R39" s="144">
        <v>251938</v>
      </c>
      <c r="S39" s="147">
        <v>1950</v>
      </c>
      <c r="T39" s="148">
        <v>2149.96</v>
      </c>
      <c r="U39" s="148">
        <v>2149.96</v>
      </c>
      <c r="V39" s="148">
        <v>0</v>
      </c>
      <c r="W39" s="144">
        <v>2145</v>
      </c>
      <c r="X39" s="144">
        <v>131</v>
      </c>
      <c r="Y39" s="144">
        <v>27</v>
      </c>
      <c r="Z39" s="144">
        <v>649</v>
      </c>
      <c r="AA39" s="144">
        <v>1</v>
      </c>
      <c r="AB39" s="145">
        <v>2.5711981918695215</v>
      </c>
      <c r="AC39" s="146">
        <v>2.5538941076409181</v>
      </c>
      <c r="AD39" s="146">
        <v>3.312727272727273</v>
      </c>
      <c r="AE39" s="146">
        <v>1.0023123543123544</v>
      </c>
      <c r="AF39" s="146">
        <v>79.628148148148156</v>
      </c>
      <c r="AG39" s="160">
        <v>0.22033898305084745</v>
      </c>
      <c r="AH39" s="161">
        <v>4.1602465331278891E-2</v>
      </c>
      <c r="AI39" s="161">
        <v>2.5760306107058084E-3</v>
      </c>
      <c r="AJ39" s="161">
        <v>0.14835164835164835</v>
      </c>
    </row>
    <row r="40" spans="1:227" x14ac:dyDescent="0.3">
      <c r="A40" s="183">
        <v>44712</v>
      </c>
      <c r="B40" s="129" t="s">
        <v>4778</v>
      </c>
      <c r="C40" s="129" t="s">
        <v>417</v>
      </c>
      <c r="D40" s="165">
        <v>1</v>
      </c>
      <c r="E40" s="129" t="s">
        <v>4739</v>
      </c>
      <c r="F40" s="129" t="s">
        <v>4735</v>
      </c>
      <c r="G40" s="129" t="s">
        <v>16723</v>
      </c>
      <c r="H40" s="129"/>
      <c r="L40" s="127">
        <v>45596</v>
      </c>
      <c r="M40" t="s">
        <v>416</v>
      </c>
      <c r="N40" s="144">
        <v>26</v>
      </c>
      <c r="O40" s="144">
        <v>56</v>
      </c>
      <c r="P40" s="144">
        <v>709277</v>
      </c>
      <c r="Q40" s="144">
        <v>287838</v>
      </c>
      <c r="R40" s="144">
        <v>221680</v>
      </c>
      <c r="S40" s="147">
        <v>1985.23</v>
      </c>
      <c r="T40" s="148">
        <v>2185.21</v>
      </c>
      <c r="U40" s="148">
        <v>2185.21</v>
      </c>
      <c r="V40" s="148">
        <v>0</v>
      </c>
      <c r="W40" s="144">
        <v>1565</v>
      </c>
      <c r="X40" s="144">
        <v>35</v>
      </c>
      <c r="Y40" s="144">
        <v>0</v>
      </c>
      <c r="Z40" s="144">
        <v>220</v>
      </c>
      <c r="AA40" s="144">
        <v>1</v>
      </c>
      <c r="AB40" s="145">
        <v>2.464153447425288</v>
      </c>
      <c r="AC40" s="146">
        <v>3.0808978720584479</v>
      </c>
      <c r="AD40" s="146">
        <v>9.9327727272727273</v>
      </c>
      <c r="AE40" s="146">
        <v>1.3963003194888179</v>
      </c>
      <c r="AF40" s="146" t="s">
        <v>4743</v>
      </c>
      <c r="AG40" s="160">
        <v>0.11818181818181818</v>
      </c>
      <c r="AH40" s="161">
        <v>0</v>
      </c>
      <c r="AI40" s="161">
        <v>9.9242150848069294E-4</v>
      </c>
      <c r="AJ40" s="161">
        <v>0</v>
      </c>
    </row>
    <row r="41" spans="1:227" x14ac:dyDescent="0.3">
      <c r="A41" s="183">
        <v>44712</v>
      </c>
      <c r="B41" s="129" t="s">
        <v>4779</v>
      </c>
      <c r="C41" s="129" t="s">
        <v>417</v>
      </c>
      <c r="D41" s="165">
        <v>1</v>
      </c>
      <c r="E41" s="129" t="s">
        <v>4747</v>
      </c>
      <c r="F41" s="129" t="s">
        <v>4735</v>
      </c>
      <c r="G41" s="129" t="s">
        <v>16723</v>
      </c>
      <c r="H41" s="129"/>
      <c r="L41" s="127">
        <v>45596</v>
      </c>
      <c r="M41" t="s">
        <v>418</v>
      </c>
      <c r="N41" s="144">
        <v>55</v>
      </c>
      <c r="O41" s="144">
        <v>94</v>
      </c>
      <c r="P41" s="144">
        <v>771934</v>
      </c>
      <c r="Q41" s="144">
        <v>315608</v>
      </c>
      <c r="R41" s="144">
        <v>274477</v>
      </c>
      <c r="S41" s="147">
        <v>1799.9899999999998</v>
      </c>
      <c r="T41" s="148">
        <v>2079.8199999999997</v>
      </c>
      <c r="U41" s="148">
        <v>2079.8199999999997</v>
      </c>
      <c r="V41" s="148">
        <v>0</v>
      </c>
      <c r="W41" s="144">
        <v>11503</v>
      </c>
      <c r="X41" s="144">
        <v>78</v>
      </c>
      <c r="Y41" s="144">
        <v>15</v>
      </c>
      <c r="Z41" s="144">
        <v>485</v>
      </c>
      <c r="AA41" s="144">
        <v>1</v>
      </c>
      <c r="AB41" s="145">
        <v>2.4458632227319965</v>
      </c>
      <c r="AC41" s="146">
        <v>2.6942976990260821</v>
      </c>
      <c r="AD41" s="146">
        <v>4.2882886597938139</v>
      </c>
      <c r="AE41" s="146">
        <v>0.18080674606624356</v>
      </c>
      <c r="AF41" s="146">
        <v>138.65466666666666</v>
      </c>
      <c r="AG41" s="160">
        <v>0.1134020618556701</v>
      </c>
      <c r="AH41" s="161">
        <v>3.0927835051546393E-2</v>
      </c>
      <c r="AI41" s="161">
        <v>1.7669968704117284E-3</v>
      </c>
      <c r="AJ41" s="161">
        <v>0.15957446808510639</v>
      </c>
    </row>
    <row r="42" spans="1:227" x14ac:dyDescent="0.3">
      <c r="A42" s="183">
        <v>44712</v>
      </c>
      <c r="B42" s="129" t="s">
        <v>4780</v>
      </c>
      <c r="C42" s="129" t="s">
        <v>417</v>
      </c>
      <c r="D42" s="165">
        <v>1</v>
      </c>
      <c r="E42" s="129" t="s">
        <v>4737</v>
      </c>
      <c r="F42" s="129" t="s">
        <v>4735</v>
      </c>
      <c r="G42" s="129" t="s">
        <v>16723</v>
      </c>
      <c r="H42" s="129"/>
      <c r="L42" s="127">
        <v>45596</v>
      </c>
      <c r="M42" t="s">
        <v>16814</v>
      </c>
      <c r="N42" s="144">
        <v>224</v>
      </c>
      <c r="O42" s="144">
        <v>332</v>
      </c>
      <c r="P42" s="144">
        <v>2323047</v>
      </c>
      <c r="Q42" s="144">
        <v>930856</v>
      </c>
      <c r="R42" s="144">
        <v>748095</v>
      </c>
      <c r="S42" s="147">
        <v>5735.2199999999993</v>
      </c>
      <c r="T42" s="148">
        <v>6414.9899999999989</v>
      </c>
      <c r="U42" s="148">
        <v>6414.9899999999989</v>
      </c>
      <c r="V42" s="148">
        <v>0</v>
      </c>
      <c r="W42" s="144">
        <v>15213</v>
      </c>
      <c r="X42" s="144">
        <v>244</v>
      </c>
      <c r="Y42" s="144">
        <v>42</v>
      </c>
      <c r="Z42" s="144">
        <v>1354</v>
      </c>
      <c r="AA42" s="144">
        <v>1</v>
      </c>
      <c r="AB42" s="145">
        <v>2.4956029718882404</v>
      </c>
      <c r="AC42" s="146">
        <v>2.7614551061601418</v>
      </c>
      <c r="AD42" s="146">
        <v>4.7378064992614464</v>
      </c>
      <c r="AE42" s="146">
        <v>0.42167816998619595</v>
      </c>
      <c r="AF42" s="146">
        <v>152.73785714285711</v>
      </c>
      <c r="AG42" s="160">
        <v>0.16543574593796159</v>
      </c>
      <c r="AH42" s="161">
        <v>3.10192023633678E-2</v>
      </c>
      <c r="AI42" s="161">
        <v>1.8099305569479812E-3</v>
      </c>
      <c r="AJ42" s="161">
        <v>0.12650602409638553</v>
      </c>
    </row>
    <row r="43" spans="1:227" x14ac:dyDescent="0.3">
      <c r="A43" s="183">
        <v>44712</v>
      </c>
      <c r="B43" s="129" t="s">
        <v>4781</v>
      </c>
      <c r="C43" s="129" t="s">
        <v>417</v>
      </c>
      <c r="D43" s="165">
        <v>1</v>
      </c>
      <c r="E43" s="129" t="s">
        <v>4739</v>
      </c>
      <c r="F43" s="129" t="s">
        <v>4735</v>
      </c>
      <c r="G43" s="129" t="s">
        <v>16723</v>
      </c>
      <c r="H43" s="129"/>
      <c r="L43" s="127">
        <v>45626</v>
      </c>
      <c r="M43" t="s">
        <v>417</v>
      </c>
      <c r="N43" s="144">
        <v>153</v>
      </c>
      <c r="O43" s="144">
        <v>185</v>
      </c>
      <c r="P43" s="144">
        <v>720837</v>
      </c>
      <c r="Q43" s="144">
        <v>247760</v>
      </c>
      <c r="R43" s="144">
        <v>225900</v>
      </c>
      <c r="S43" s="147">
        <v>1699.32</v>
      </c>
      <c r="T43" s="148">
        <v>1799.1599999999999</v>
      </c>
      <c r="U43" s="148">
        <v>1799.1599999999999</v>
      </c>
      <c r="V43" s="148">
        <v>0</v>
      </c>
      <c r="W43" s="144">
        <v>1337</v>
      </c>
      <c r="X43" s="144">
        <v>99</v>
      </c>
      <c r="Y43" s="144">
        <v>32</v>
      </c>
      <c r="Z43" s="144">
        <v>557</v>
      </c>
      <c r="AA43" s="144">
        <v>1</v>
      </c>
      <c r="AB43" s="145">
        <v>2.9094163706813045</v>
      </c>
      <c r="AC43" s="146">
        <v>2.4959318126011842</v>
      </c>
      <c r="AD43" s="146">
        <v>3.230089766606822</v>
      </c>
      <c r="AE43" s="146">
        <v>1.3456694091249064</v>
      </c>
      <c r="AF43" s="146">
        <v>56.223749999999995</v>
      </c>
      <c r="AG43" s="160">
        <v>0.27468581687612209</v>
      </c>
      <c r="AH43" s="161">
        <v>5.7450628366247758E-2</v>
      </c>
      <c r="AI43" s="161">
        <v>2.4656927844178842E-3</v>
      </c>
      <c r="AJ43" s="161">
        <v>0.17297297297297298</v>
      </c>
    </row>
    <row r="44" spans="1:227" x14ac:dyDescent="0.3">
      <c r="A44" s="183">
        <v>44712</v>
      </c>
      <c r="B44" s="129" t="s">
        <v>4782</v>
      </c>
      <c r="C44" s="129" t="s">
        <v>417</v>
      </c>
      <c r="D44" s="165">
        <v>1</v>
      </c>
      <c r="E44" s="129" t="s">
        <v>4737</v>
      </c>
      <c r="F44" s="129" t="s">
        <v>4735</v>
      </c>
      <c r="G44" s="129" t="s">
        <v>16723</v>
      </c>
      <c r="H44" s="129"/>
      <c r="L44" s="127">
        <v>45626</v>
      </c>
      <c r="M44" t="s">
        <v>416</v>
      </c>
      <c r="N44" s="144">
        <v>40</v>
      </c>
      <c r="O44" s="144">
        <v>54</v>
      </c>
      <c r="P44" s="144">
        <v>600780</v>
      </c>
      <c r="Q44" s="144">
        <v>232064</v>
      </c>
      <c r="R44" s="144">
        <v>181166</v>
      </c>
      <c r="S44" s="147">
        <v>1749.4399999999998</v>
      </c>
      <c r="T44" s="148">
        <v>2099.44</v>
      </c>
      <c r="U44" s="148">
        <v>2099.44</v>
      </c>
      <c r="V44" s="148">
        <v>0</v>
      </c>
      <c r="W44" s="144">
        <v>238</v>
      </c>
      <c r="X44" s="144">
        <v>53</v>
      </c>
      <c r="Y44" s="144">
        <v>4</v>
      </c>
      <c r="Z44" s="144">
        <v>171</v>
      </c>
      <c r="AA44" s="144">
        <v>1</v>
      </c>
      <c r="AB44" s="145">
        <v>2.5888547986762274</v>
      </c>
      <c r="AC44" s="146">
        <v>3.4945237857451983</v>
      </c>
      <c r="AD44" s="146">
        <v>12.277426900584796</v>
      </c>
      <c r="AE44" s="146">
        <v>8.8211764705882363</v>
      </c>
      <c r="AF44" s="146">
        <v>524.86</v>
      </c>
      <c r="AG44" s="160">
        <v>0.23391812865497075</v>
      </c>
      <c r="AH44" s="161">
        <v>2.3391812865497075E-2</v>
      </c>
      <c r="AI44" s="161">
        <v>9.4388571807071963E-4</v>
      </c>
      <c r="AJ44" s="161">
        <v>7.407407407407407E-2</v>
      </c>
    </row>
    <row r="45" spans="1:227" x14ac:dyDescent="0.3">
      <c r="A45" s="183">
        <v>44712</v>
      </c>
      <c r="B45" s="129" t="s">
        <v>4783</v>
      </c>
      <c r="C45" s="129" t="s">
        <v>417</v>
      </c>
      <c r="D45" s="165">
        <v>1</v>
      </c>
      <c r="E45" s="129" t="s">
        <v>4734</v>
      </c>
      <c r="F45" s="129" t="s">
        <v>4735</v>
      </c>
      <c r="G45" s="129" t="s">
        <v>16723</v>
      </c>
      <c r="H45" s="129"/>
      <c r="L45" s="127">
        <v>45626</v>
      </c>
      <c r="M45" t="s">
        <v>418</v>
      </c>
      <c r="N45" s="144">
        <v>58</v>
      </c>
      <c r="O45" s="144">
        <v>103</v>
      </c>
      <c r="P45" s="144">
        <v>797015</v>
      </c>
      <c r="Q45" s="144">
        <v>385574</v>
      </c>
      <c r="R45" s="144">
        <v>260041</v>
      </c>
      <c r="S45" s="147">
        <v>2215.4300000000003</v>
      </c>
      <c r="T45" s="148">
        <v>2685.3399999999997</v>
      </c>
      <c r="U45" s="148">
        <v>2685.3399999999997</v>
      </c>
      <c r="V45" s="148">
        <v>0</v>
      </c>
      <c r="W45" s="144">
        <v>50386</v>
      </c>
      <c r="X45" s="144">
        <v>75</v>
      </c>
      <c r="Y45" s="144">
        <v>3</v>
      </c>
      <c r="Z45" s="144">
        <v>427</v>
      </c>
      <c r="AA45" s="144">
        <v>1</v>
      </c>
      <c r="AB45" s="145">
        <v>2.0670869923801916</v>
      </c>
      <c r="AC45" s="146">
        <v>3.3692465010068817</v>
      </c>
      <c r="AD45" s="146">
        <v>6.2888524590163923</v>
      </c>
      <c r="AE45" s="146">
        <v>5.3295359822172816E-2</v>
      </c>
      <c r="AF45" s="146">
        <v>895.11333333333323</v>
      </c>
      <c r="AG45" s="160">
        <v>0.13583138173302109</v>
      </c>
      <c r="AH45" s="161">
        <v>7.0257611241217799E-3</v>
      </c>
      <c r="AI45" s="161">
        <v>1.6420487538503544E-3</v>
      </c>
      <c r="AJ45" s="161">
        <v>2.9126213592233011E-2</v>
      </c>
    </row>
    <row r="46" spans="1:227" x14ac:dyDescent="0.3">
      <c r="A46" s="183">
        <v>44712</v>
      </c>
      <c r="B46" s="129" t="s">
        <v>4784</v>
      </c>
      <c r="C46" s="129" t="s">
        <v>418</v>
      </c>
      <c r="D46" s="165">
        <v>1</v>
      </c>
      <c r="E46" s="129" t="s">
        <v>4741</v>
      </c>
      <c r="F46" s="129" t="s">
        <v>4735</v>
      </c>
      <c r="G46" s="129" t="s">
        <v>16723</v>
      </c>
      <c r="H46" s="129"/>
      <c r="L46" s="127">
        <v>45626</v>
      </c>
      <c r="M46" t="s">
        <v>16814</v>
      </c>
      <c r="N46" s="144">
        <v>251</v>
      </c>
      <c r="O46" s="144">
        <v>342</v>
      </c>
      <c r="P46" s="144">
        <v>2118632</v>
      </c>
      <c r="Q46" s="144">
        <v>865398</v>
      </c>
      <c r="R46" s="144">
        <v>667107</v>
      </c>
      <c r="S46" s="147">
        <v>5664.1900000000014</v>
      </c>
      <c r="T46" s="148">
        <v>6583.9400000000005</v>
      </c>
      <c r="U46" s="148">
        <v>6583.9400000000005</v>
      </c>
      <c r="V46" s="148">
        <v>0</v>
      </c>
      <c r="W46" s="144">
        <v>51961</v>
      </c>
      <c r="X46" s="144">
        <v>227</v>
      </c>
      <c r="Y46" s="144">
        <v>39</v>
      </c>
      <c r="Z46" s="144">
        <v>1155</v>
      </c>
      <c r="AA46" s="144">
        <v>1</v>
      </c>
      <c r="AB46" s="145">
        <v>2.4481591129168314</v>
      </c>
      <c r="AC46" s="146">
        <v>3.1076373811025229</v>
      </c>
      <c r="AD46" s="146">
        <v>5.7003809523809528</v>
      </c>
      <c r="AE46" s="146">
        <v>0.12670926271626798</v>
      </c>
      <c r="AF46" s="146">
        <v>168.81897435897437</v>
      </c>
      <c r="AG46" s="160">
        <v>0.21731601731601732</v>
      </c>
      <c r="AH46" s="161">
        <v>3.3766233766233764E-2</v>
      </c>
      <c r="AI46" s="161">
        <v>1.731356439071993E-3</v>
      </c>
      <c r="AJ46" s="161">
        <v>0.11403508771929824</v>
      </c>
    </row>
    <row r="47" spans="1:227" x14ac:dyDescent="0.3">
      <c r="A47" s="183">
        <v>44712</v>
      </c>
      <c r="B47" s="129" t="s">
        <v>4785</v>
      </c>
      <c r="C47" s="129" t="s">
        <v>417</v>
      </c>
      <c r="D47" s="165">
        <v>1</v>
      </c>
      <c r="E47" s="129" t="s">
        <v>4737</v>
      </c>
      <c r="F47" s="129" t="s">
        <v>4735</v>
      </c>
      <c r="G47" s="129" t="s">
        <v>16723</v>
      </c>
      <c r="H47" s="129"/>
      <c r="L47" s="127">
        <v>45657</v>
      </c>
      <c r="M47" t="s">
        <v>417</v>
      </c>
      <c r="N47" s="144">
        <v>58</v>
      </c>
      <c r="O47" s="144">
        <v>81</v>
      </c>
      <c r="P47" s="144">
        <v>311936</v>
      </c>
      <c r="Q47" s="144">
        <v>97526</v>
      </c>
      <c r="R47" s="144">
        <v>97526</v>
      </c>
      <c r="S47" s="147">
        <v>898.87</v>
      </c>
      <c r="T47" s="148">
        <v>898.87</v>
      </c>
      <c r="U47" s="148">
        <v>898.87</v>
      </c>
      <c r="V47" s="148">
        <v>0</v>
      </c>
      <c r="W47" s="144">
        <v>316</v>
      </c>
      <c r="X47" s="144">
        <v>93</v>
      </c>
      <c r="Y47" s="144">
        <v>6</v>
      </c>
      <c r="Z47" s="144">
        <v>316</v>
      </c>
      <c r="AA47" s="144">
        <v>1</v>
      </c>
      <c r="AB47" s="145">
        <v>3.1984906589012159</v>
      </c>
      <c r="AC47" s="146">
        <v>2.8815846840377515</v>
      </c>
      <c r="AD47" s="146">
        <v>2.8445253164556963</v>
      </c>
      <c r="AE47" s="146">
        <v>2.8445253164556963</v>
      </c>
      <c r="AF47" s="146">
        <v>149.81166666666667</v>
      </c>
      <c r="AG47" s="160">
        <v>0.18354430379746836</v>
      </c>
      <c r="AH47" s="161">
        <v>1.8987341772151899E-2</v>
      </c>
      <c r="AI47" s="161">
        <v>3.2401615979328591E-3</v>
      </c>
      <c r="AJ47" s="161">
        <v>7.407407407407407E-2</v>
      </c>
    </row>
    <row r="48" spans="1:227" x14ac:dyDescent="0.3">
      <c r="A48" s="183">
        <v>44712</v>
      </c>
      <c r="B48" s="129" t="s">
        <v>4786</v>
      </c>
      <c r="C48" s="129" t="s">
        <v>417</v>
      </c>
      <c r="D48" s="165">
        <v>1</v>
      </c>
      <c r="E48" s="129" t="s">
        <v>4739</v>
      </c>
      <c r="F48" s="129" t="s">
        <v>4735</v>
      </c>
      <c r="G48" s="129" t="s">
        <v>16723</v>
      </c>
      <c r="H48" s="129"/>
      <c r="L48" s="127">
        <v>45657</v>
      </c>
      <c r="M48" t="s">
        <v>416</v>
      </c>
      <c r="N48" s="144">
        <v>13</v>
      </c>
      <c r="O48" s="144">
        <v>26</v>
      </c>
      <c r="P48" s="144">
        <v>387830</v>
      </c>
      <c r="Q48" s="144">
        <v>139436</v>
      </c>
      <c r="R48" s="144">
        <v>139436</v>
      </c>
      <c r="S48" s="147">
        <v>1399.85</v>
      </c>
      <c r="T48" s="148">
        <v>1399.85</v>
      </c>
      <c r="U48" s="148">
        <v>1399.85</v>
      </c>
      <c r="V48" s="148">
        <v>0</v>
      </c>
      <c r="W48" s="144">
        <v>157</v>
      </c>
      <c r="X48" s="144">
        <v>51</v>
      </c>
      <c r="Y48" s="144">
        <v>2</v>
      </c>
      <c r="Z48" s="144">
        <v>157</v>
      </c>
      <c r="AA48" s="144">
        <v>1</v>
      </c>
      <c r="AB48" s="145">
        <v>2.7814194325712154</v>
      </c>
      <c r="AC48" s="146">
        <v>3.6094422814119587</v>
      </c>
      <c r="AD48" s="146">
        <v>8.9162420382165593</v>
      </c>
      <c r="AE48" s="146">
        <v>8.9162420382165593</v>
      </c>
      <c r="AF48" s="146">
        <v>699.92499999999995</v>
      </c>
      <c r="AG48" s="160">
        <v>8.2802547770700632E-2</v>
      </c>
      <c r="AH48" s="161">
        <v>1.2738853503184714E-2</v>
      </c>
      <c r="AI48" s="161">
        <v>1.1259646002467082E-3</v>
      </c>
      <c r="AJ48" s="161">
        <v>7.6923076923076927E-2</v>
      </c>
      <c r="AL48" s="155"/>
      <c r="AM48" s="155"/>
      <c r="AN48" s="155"/>
      <c r="AO48" s="155"/>
      <c r="AP48" s="155"/>
    </row>
    <row r="49" spans="1:42" x14ac:dyDescent="0.3">
      <c r="A49" s="183">
        <v>44712</v>
      </c>
      <c r="B49" s="129" t="s">
        <v>4787</v>
      </c>
      <c r="C49" s="129" t="s">
        <v>417</v>
      </c>
      <c r="D49" s="165">
        <v>1</v>
      </c>
      <c r="E49" s="129" t="s">
        <v>4739</v>
      </c>
      <c r="F49" s="129" t="s">
        <v>4735</v>
      </c>
      <c r="G49" s="129" t="s">
        <v>16723</v>
      </c>
      <c r="H49" s="129"/>
      <c r="L49" s="127">
        <v>45657</v>
      </c>
      <c r="M49" t="s">
        <v>418</v>
      </c>
      <c r="N49" s="144">
        <v>46</v>
      </c>
      <c r="O49" s="144">
        <v>72</v>
      </c>
      <c r="P49" s="144">
        <v>582852</v>
      </c>
      <c r="Q49" s="144">
        <v>257247</v>
      </c>
      <c r="R49" s="144">
        <v>257247</v>
      </c>
      <c r="S49" s="147">
        <v>1691.5500000000002</v>
      </c>
      <c r="T49" s="148">
        <v>1691.5500000000002</v>
      </c>
      <c r="U49" s="148">
        <v>1691.5500000000002</v>
      </c>
      <c r="V49" s="148">
        <v>0</v>
      </c>
      <c r="W49" s="144">
        <v>357</v>
      </c>
      <c r="X49" s="144">
        <v>170</v>
      </c>
      <c r="Y49" s="144">
        <v>13</v>
      </c>
      <c r="Z49" s="144">
        <v>357</v>
      </c>
      <c r="AA49" s="144">
        <v>1</v>
      </c>
      <c r="AB49" s="145">
        <v>2.2657290464028734</v>
      </c>
      <c r="AC49" s="146">
        <v>2.9021947252475759</v>
      </c>
      <c r="AD49" s="146">
        <v>4.738235294117648</v>
      </c>
      <c r="AE49" s="146">
        <v>4.738235294117648</v>
      </c>
      <c r="AF49" s="146">
        <v>130.1192307692308</v>
      </c>
      <c r="AG49" s="160">
        <v>0.12885154061624648</v>
      </c>
      <c r="AH49" s="161">
        <v>3.6414565826330535E-2</v>
      </c>
      <c r="AI49" s="161">
        <v>1.3877712859625185E-3</v>
      </c>
      <c r="AJ49" s="161">
        <v>0.18055555555555555</v>
      </c>
      <c r="AL49" s="155"/>
      <c r="AM49" s="155"/>
      <c r="AN49" s="155"/>
      <c r="AO49" s="155"/>
      <c r="AP49" s="155"/>
    </row>
    <row r="50" spans="1:42" x14ac:dyDescent="0.3">
      <c r="A50" s="183">
        <v>44712</v>
      </c>
      <c r="B50" s="129" t="s">
        <v>4788</v>
      </c>
      <c r="C50" s="129" t="s">
        <v>417</v>
      </c>
      <c r="D50" s="165">
        <v>1</v>
      </c>
      <c r="E50" s="129" t="s">
        <v>4737</v>
      </c>
      <c r="F50" s="129" t="s">
        <v>4735</v>
      </c>
      <c r="G50" s="129" t="s">
        <v>16723</v>
      </c>
      <c r="H50" s="129"/>
      <c r="L50" s="127">
        <v>45657</v>
      </c>
      <c r="M50" t="s">
        <v>16814</v>
      </c>
      <c r="N50" s="144">
        <v>117</v>
      </c>
      <c r="O50" s="144">
        <v>179</v>
      </c>
      <c r="P50" s="144">
        <v>1282618</v>
      </c>
      <c r="Q50" s="144">
        <v>494209</v>
      </c>
      <c r="R50" s="144">
        <v>494209</v>
      </c>
      <c r="S50" s="147">
        <v>3990.2700000000004</v>
      </c>
      <c r="T50" s="148">
        <v>3990.2700000000004</v>
      </c>
      <c r="U50" s="148">
        <v>3990.2700000000004</v>
      </c>
      <c r="V50" s="148">
        <v>0</v>
      </c>
      <c r="W50" s="144">
        <v>830</v>
      </c>
      <c r="X50" s="144">
        <v>314</v>
      </c>
      <c r="Y50" s="144">
        <v>21</v>
      </c>
      <c r="Z50" s="144">
        <v>830</v>
      </c>
      <c r="AA50" s="144">
        <v>1</v>
      </c>
      <c r="AB50" s="145">
        <v>2.5952947032530771</v>
      </c>
      <c r="AC50" s="146">
        <v>3.111035397912707</v>
      </c>
      <c r="AD50" s="146">
        <v>4.8075542168674703</v>
      </c>
      <c r="AE50" s="146">
        <v>4.8075542168674703</v>
      </c>
      <c r="AF50" s="146">
        <v>190.01285714285717</v>
      </c>
      <c r="AG50" s="160">
        <v>0.14096385542168674</v>
      </c>
      <c r="AH50" s="161">
        <v>2.5301204819277109E-2</v>
      </c>
      <c r="AI50" s="161">
        <v>1.6794514061864514E-3</v>
      </c>
      <c r="AJ50" s="161">
        <v>0.11731843575418995</v>
      </c>
      <c r="AL50" s="155"/>
      <c r="AM50" s="155"/>
      <c r="AN50" s="155"/>
      <c r="AO50" s="155"/>
      <c r="AP50" s="155"/>
    </row>
    <row r="51" spans="1:42" x14ac:dyDescent="0.3">
      <c r="A51" s="183">
        <v>44712</v>
      </c>
      <c r="B51" s="129" t="s">
        <v>4789</v>
      </c>
      <c r="C51" s="129" t="s">
        <v>417</v>
      </c>
      <c r="D51" s="165">
        <v>1</v>
      </c>
      <c r="E51" s="129" t="s">
        <v>4739</v>
      </c>
      <c r="F51" s="129" t="s">
        <v>4735</v>
      </c>
      <c r="G51" s="129" t="s">
        <v>16723</v>
      </c>
      <c r="H51" s="129"/>
      <c r="L51" s="127">
        <v>45688</v>
      </c>
      <c r="M51" t="s">
        <v>417</v>
      </c>
      <c r="N51" s="144">
        <v>145</v>
      </c>
      <c r="O51" s="144">
        <v>169</v>
      </c>
      <c r="P51" s="144">
        <v>1286305</v>
      </c>
      <c r="Q51" s="144">
        <v>469702</v>
      </c>
      <c r="R51" s="144">
        <v>386232</v>
      </c>
      <c r="S51" s="147">
        <v>2246.34</v>
      </c>
      <c r="T51" s="148">
        <v>2346.34</v>
      </c>
      <c r="U51" s="148">
        <v>2346.34</v>
      </c>
      <c r="V51" s="148">
        <v>0</v>
      </c>
      <c r="W51" s="144">
        <v>5353</v>
      </c>
      <c r="X51" s="144">
        <v>84</v>
      </c>
      <c r="Y51" s="144">
        <v>9</v>
      </c>
      <c r="Z51" s="144">
        <v>1406</v>
      </c>
      <c r="AA51" s="144">
        <v>1</v>
      </c>
      <c r="AB51" s="145">
        <v>2.7385555096635739</v>
      </c>
      <c r="AC51" s="146">
        <v>1.8240930416969536</v>
      </c>
      <c r="AD51" s="146">
        <v>1.6688051209103842</v>
      </c>
      <c r="AE51" s="146">
        <v>0.43832243601718668</v>
      </c>
      <c r="AF51" s="146">
        <v>260.70444444444445</v>
      </c>
      <c r="AG51" s="160">
        <v>0.10312944523470839</v>
      </c>
      <c r="AH51" s="161">
        <v>6.4011379800853483E-3</v>
      </c>
      <c r="AI51" s="161">
        <v>3.6402990948445494E-3</v>
      </c>
      <c r="AJ51" s="161">
        <v>5.3254437869822487E-2</v>
      </c>
      <c r="AL51" s="155"/>
      <c r="AM51" s="155"/>
      <c r="AN51" s="155"/>
      <c r="AO51" s="155"/>
      <c r="AP51" s="155"/>
    </row>
    <row r="52" spans="1:42" x14ac:dyDescent="0.3">
      <c r="A52" s="183">
        <v>44712</v>
      </c>
      <c r="B52" s="129" t="s">
        <v>4790</v>
      </c>
      <c r="C52" s="129" t="s">
        <v>417</v>
      </c>
      <c r="D52" s="165">
        <v>1</v>
      </c>
      <c r="E52" s="129" t="s">
        <v>4737</v>
      </c>
      <c r="F52" s="129" t="s">
        <v>4735</v>
      </c>
      <c r="G52" s="129" t="s">
        <v>16723</v>
      </c>
      <c r="H52" s="129"/>
      <c r="L52" s="127">
        <v>45688</v>
      </c>
      <c r="M52" t="s">
        <v>416</v>
      </c>
      <c r="N52" s="144">
        <v>32</v>
      </c>
      <c r="O52" s="144">
        <v>42</v>
      </c>
      <c r="P52" s="144">
        <v>1417296</v>
      </c>
      <c r="Q52" s="144">
        <v>596763</v>
      </c>
      <c r="R52" s="144">
        <v>272460</v>
      </c>
      <c r="S52" s="147">
        <v>2473.37</v>
      </c>
      <c r="T52" s="148">
        <v>2973.3399999999997</v>
      </c>
      <c r="U52" s="148">
        <v>2973.3399999999997</v>
      </c>
      <c r="V52" s="148">
        <v>0</v>
      </c>
      <c r="W52" s="144">
        <v>22345</v>
      </c>
      <c r="X52" s="144">
        <v>51</v>
      </c>
      <c r="Y52" s="144">
        <v>0</v>
      </c>
      <c r="Z52" s="144">
        <v>334</v>
      </c>
      <c r="AA52" s="144">
        <v>1</v>
      </c>
      <c r="AB52" s="145">
        <v>2.3749729792229077</v>
      </c>
      <c r="AC52" s="146">
        <v>2.0978962757250423</v>
      </c>
      <c r="AD52" s="146">
        <v>8.9022155688622746</v>
      </c>
      <c r="AE52" s="146">
        <v>0.13306511523830833</v>
      </c>
      <c r="AF52" s="146" t="s">
        <v>4743</v>
      </c>
      <c r="AG52" s="160">
        <v>9.580838323353294E-2</v>
      </c>
      <c r="AH52" s="161">
        <v>0</v>
      </c>
      <c r="AI52" s="161">
        <v>1.2258680173236438E-3</v>
      </c>
      <c r="AJ52" s="161">
        <v>0</v>
      </c>
      <c r="AL52" s="155"/>
      <c r="AM52" s="155"/>
      <c r="AN52" s="155"/>
      <c r="AO52" s="155"/>
      <c r="AP52" s="155"/>
    </row>
    <row r="53" spans="1:42" x14ac:dyDescent="0.3">
      <c r="A53" s="183">
        <v>44712</v>
      </c>
      <c r="B53" s="129" t="s">
        <v>4791</v>
      </c>
      <c r="C53" s="129" t="s">
        <v>417</v>
      </c>
      <c r="D53" s="165">
        <v>1</v>
      </c>
      <c r="E53" s="129" t="s">
        <v>4739</v>
      </c>
      <c r="F53" s="129" t="s">
        <v>4735</v>
      </c>
      <c r="G53" s="129" t="s">
        <v>16723</v>
      </c>
      <c r="H53" s="129"/>
      <c r="L53" s="127">
        <v>45688</v>
      </c>
      <c r="M53" t="s">
        <v>418</v>
      </c>
      <c r="N53" s="144">
        <v>58</v>
      </c>
      <c r="O53" s="144">
        <v>81</v>
      </c>
      <c r="P53" s="144">
        <v>2713832</v>
      </c>
      <c r="Q53" s="144">
        <v>880893</v>
      </c>
      <c r="R53" s="144">
        <v>308712</v>
      </c>
      <c r="S53" s="147">
        <v>2597.3000000000002</v>
      </c>
      <c r="T53" s="148">
        <v>3547.17</v>
      </c>
      <c r="U53" s="148">
        <v>3547.17</v>
      </c>
      <c r="V53" s="148">
        <v>0</v>
      </c>
      <c r="W53" s="144">
        <v>21630</v>
      </c>
      <c r="X53" s="144">
        <v>161</v>
      </c>
      <c r="Y53" s="144">
        <v>9</v>
      </c>
      <c r="Z53" s="144">
        <v>772</v>
      </c>
      <c r="AA53" s="144">
        <v>1</v>
      </c>
      <c r="AB53" s="145">
        <v>3.0807737148552663</v>
      </c>
      <c r="AC53" s="146">
        <v>1.3070705924316612</v>
      </c>
      <c r="AD53" s="146">
        <v>4.594779792746114</v>
      </c>
      <c r="AE53" s="146">
        <v>0.16399306518723994</v>
      </c>
      <c r="AF53" s="146">
        <v>394.13</v>
      </c>
      <c r="AG53" s="160">
        <v>7.512953367875648E-2</v>
      </c>
      <c r="AH53" s="161">
        <v>1.1658031088082901E-2</v>
      </c>
      <c r="AI53" s="161">
        <v>2.5007126383166187E-3</v>
      </c>
      <c r="AJ53" s="161">
        <v>0.1111111111111111</v>
      </c>
      <c r="AL53" s="155"/>
      <c r="AM53" s="155"/>
      <c r="AN53" s="155"/>
      <c r="AO53" s="155"/>
      <c r="AP53" s="155"/>
    </row>
    <row r="54" spans="1:42" x14ac:dyDescent="0.3">
      <c r="A54" s="183">
        <v>44712</v>
      </c>
      <c r="B54" s="129" t="s">
        <v>4792</v>
      </c>
      <c r="C54" s="129" t="s">
        <v>417</v>
      </c>
      <c r="D54" s="165">
        <v>1</v>
      </c>
      <c r="E54" s="129" t="s">
        <v>4737</v>
      </c>
      <c r="F54" s="129" t="s">
        <v>4735</v>
      </c>
      <c r="G54" s="129" t="s">
        <v>16723</v>
      </c>
      <c r="H54" s="129"/>
      <c r="L54" s="127">
        <v>45688</v>
      </c>
      <c r="M54" t="s">
        <v>16814</v>
      </c>
      <c r="N54" s="144">
        <v>235</v>
      </c>
      <c r="O54" s="144">
        <v>292</v>
      </c>
      <c r="P54" s="144">
        <v>5417433</v>
      </c>
      <c r="Q54" s="144">
        <v>1947358</v>
      </c>
      <c r="R54" s="144">
        <v>967404</v>
      </c>
      <c r="S54" s="147">
        <v>7317.0099999999993</v>
      </c>
      <c r="T54" s="148">
        <v>8866.8499999999985</v>
      </c>
      <c r="U54" s="148">
        <v>8866.8499999999985</v>
      </c>
      <c r="V54" s="148">
        <v>0</v>
      </c>
      <c r="W54" s="144">
        <v>49328</v>
      </c>
      <c r="X54" s="144">
        <v>296</v>
      </c>
      <c r="Y54" s="144">
        <v>18</v>
      </c>
      <c r="Z54" s="144">
        <v>2512</v>
      </c>
      <c r="AA54" s="144">
        <v>1</v>
      </c>
      <c r="AB54" s="145">
        <v>2.7819399411921175</v>
      </c>
      <c r="AC54" s="146">
        <v>1.6367253642084727</v>
      </c>
      <c r="AD54" s="146">
        <v>3.5297969745222924</v>
      </c>
      <c r="AE54" s="146">
        <v>0.17975287868958803</v>
      </c>
      <c r="AF54" s="146">
        <v>492.6027777777777</v>
      </c>
      <c r="AG54" s="160">
        <v>9.3550955414012732E-2</v>
      </c>
      <c r="AH54" s="161">
        <v>7.1656050955414014E-3</v>
      </c>
      <c r="AI54" s="161">
        <v>2.5966400800492865E-3</v>
      </c>
      <c r="AJ54" s="161">
        <v>6.1643835616438353E-2</v>
      </c>
      <c r="AL54" s="155"/>
      <c r="AM54" s="155"/>
      <c r="AN54" s="155"/>
      <c r="AO54" s="155"/>
      <c r="AP54" s="155"/>
    </row>
    <row r="55" spans="1:42" x14ac:dyDescent="0.3">
      <c r="A55" s="183">
        <v>44712</v>
      </c>
      <c r="B55" s="129" t="s">
        <v>4793</v>
      </c>
      <c r="C55" s="129" t="s">
        <v>417</v>
      </c>
      <c r="D55" s="165">
        <v>1</v>
      </c>
      <c r="E55" s="129" t="s">
        <v>4739</v>
      </c>
      <c r="F55" s="129" t="s">
        <v>4735</v>
      </c>
      <c r="G55" s="129" t="s">
        <v>16723</v>
      </c>
      <c r="H55" s="129"/>
      <c r="L55" s="127">
        <v>45716</v>
      </c>
      <c r="M55" t="s">
        <v>417</v>
      </c>
      <c r="N55" s="144">
        <v>109</v>
      </c>
      <c r="O55" s="144">
        <v>130</v>
      </c>
      <c r="P55" s="144">
        <v>568764</v>
      </c>
      <c r="Q55" s="144">
        <v>178165</v>
      </c>
      <c r="R55" s="144">
        <v>178165</v>
      </c>
      <c r="S55" s="147">
        <v>1248.8899999999999</v>
      </c>
      <c r="T55" s="148">
        <v>1248.8899999999999</v>
      </c>
      <c r="U55" s="148">
        <v>1248.8899999999999</v>
      </c>
      <c r="V55" s="148">
        <v>0</v>
      </c>
      <c r="W55" s="144">
        <v>453</v>
      </c>
      <c r="X55" s="144">
        <v>87</v>
      </c>
      <c r="Y55" s="144">
        <v>17</v>
      </c>
      <c r="Z55" s="144">
        <v>453</v>
      </c>
      <c r="AA55" s="144">
        <v>1</v>
      </c>
      <c r="AB55" s="145">
        <v>3.1923441753430808</v>
      </c>
      <c r="AC55" s="146">
        <v>2.1957964990751875</v>
      </c>
      <c r="AD55" s="146">
        <v>2.7569315673289179</v>
      </c>
      <c r="AE55" s="146">
        <v>2.7569315673289179</v>
      </c>
      <c r="AF55" s="146">
        <v>73.464117647058814</v>
      </c>
      <c r="AG55" s="160">
        <v>0.24061810154525387</v>
      </c>
      <c r="AH55" s="161">
        <v>3.7527593818984545E-2</v>
      </c>
      <c r="AI55" s="161">
        <v>2.5425869278477816E-3</v>
      </c>
      <c r="AJ55" s="161">
        <v>0.13076923076923078</v>
      </c>
      <c r="AL55" s="155"/>
      <c r="AM55" s="155"/>
      <c r="AN55" s="155"/>
      <c r="AO55" s="155"/>
      <c r="AP55" s="155"/>
    </row>
    <row r="56" spans="1:42" x14ac:dyDescent="0.3">
      <c r="A56" s="183">
        <v>44712</v>
      </c>
      <c r="B56" s="129" t="s">
        <v>4794</v>
      </c>
      <c r="C56" s="129" t="s">
        <v>417</v>
      </c>
      <c r="D56" s="165">
        <v>1</v>
      </c>
      <c r="E56" s="129" t="s">
        <v>4737</v>
      </c>
      <c r="F56" s="129" t="s">
        <v>4735</v>
      </c>
      <c r="G56" s="129" t="s">
        <v>16723</v>
      </c>
      <c r="H56" s="129"/>
      <c r="L56" s="127">
        <v>45716</v>
      </c>
      <c r="M56" t="s">
        <v>416</v>
      </c>
      <c r="N56" s="144">
        <v>33</v>
      </c>
      <c r="O56" s="144">
        <v>44</v>
      </c>
      <c r="P56" s="144">
        <v>664410</v>
      </c>
      <c r="Q56" s="144">
        <v>300776</v>
      </c>
      <c r="R56" s="144">
        <v>300776</v>
      </c>
      <c r="S56" s="147">
        <v>2223.66</v>
      </c>
      <c r="T56" s="148">
        <v>2223.66</v>
      </c>
      <c r="U56" s="148">
        <v>2223.66</v>
      </c>
      <c r="V56" s="148">
        <v>0</v>
      </c>
      <c r="W56" s="144">
        <v>230</v>
      </c>
      <c r="X56" s="144">
        <v>49</v>
      </c>
      <c r="Y56" s="144">
        <v>2</v>
      </c>
      <c r="Z56" s="144">
        <v>230</v>
      </c>
      <c r="AA56" s="144">
        <v>1</v>
      </c>
      <c r="AB56" s="145">
        <v>2.208986089315637</v>
      </c>
      <c r="AC56" s="146">
        <v>3.3468189822549328</v>
      </c>
      <c r="AD56" s="146">
        <v>9.6680869565217389</v>
      </c>
      <c r="AE56" s="146">
        <v>9.6680869565217389</v>
      </c>
      <c r="AF56" s="146">
        <v>1111.83</v>
      </c>
      <c r="AG56" s="160">
        <v>0.14347826086956522</v>
      </c>
      <c r="AH56" s="161">
        <v>8.6956521739130436E-3</v>
      </c>
      <c r="AI56" s="161">
        <v>7.6468867196850809E-4</v>
      </c>
      <c r="AJ56" s="161">
        <v>4.5454545454545456E-2</v>
      </c>
      <c r="AL56" s="155"/>
      <c r="AM56" s="155"/>
      <c r="AN56" s="155"/>
      <c r="AO56" s="155"/>
      <c r="AP56" s="155"/>
    </row>
    <row r="57" spans="1:42" x14ac:dyDescent="0.3">
      <c r="A57" s="183">
        <v>44712</v>
      </c>
      <c r="B57" s="129" t="s">
        <v>4795</v>
      </c>
      <c r="C57" s="129" t="s">
        <v>417</v>
      </c>
      <c r="D57" s="165">
        <v>1</v>
      </c>
      <c r="E57" s="129" t="s">
        <v>4737</v>
      </c>
      <c r="F57" s="129" t="s">
        <v>4735</v>
      </c>
      <c r="G57" s="129" t="s">
        <v>16723</v>
      </c>
      <c r="H57" s="129"/>
      <c r="L57" s="127">
        <v>45716</v>
      </c>
      <c r="M57" t="s">
        <v>418</v>
      </c>
      <c r="N57" s="144">
        <v>50</v>
      </c>
      <c r="O57" s="144">
        <v>66</v>
      </c>
      <c r="P57" s="144">
        <v>1185547</v>
      </c>
      <c r="Q57" s="144">
        <v>485032</v>
      </c>
      <c r="R57" s="144">
        <v>254540</v>
      </c>
      <c r="S57" s="147">
        <v>1645.23</v>
      </c>
      <c r="T57" s="148">
        <v>1945.23</v>
      </c>
      <c r="U57" s="148">
        <v>1945.23</v>
      </c>
      <c r="V57" s="148">
        <v>0</v>
      </c>
      <c r="W57" s="144">
        <v>6525</v>
      </c>
      <c r="X57" s="144">
        <v>145</v>
      </c>
      <c r="Y57" s="144">
        <v>16</v>
      </c>
      <c r="Z57" s="144">
        <v>457</v>
      </c>
      <c r="AA57" s="144">
        <v>1</v>
      </c>
      <c r="AB57" s="145">
        <v>2.444265532995761</v>
      </c>
      <c r="AC57" s="146">
        <v>1.64078691102082</v>
      </c>
      <c r="AD57" s="146">
        <v>4.2565207877461706</v>
      </c>
      <c r="AE57" s="146">
        <v>0.29811954022988507</v>
      </c>
      <c r="AF57" s="146">
        <v>121.576875</v>
      </c>
      <c r="AG57" s="160">
        <v>0.10940919037199125</v>
      </c>
      <c r="AH57" s="161">
        <v>3.5010940919037198E-2</v>
      </c>
      <c r="AI57" s="161">
        <v>1.7953956156203346E-3</v>
      </c>
      <c r="AJ57" s="161">
        <v>0.24242424242424243</v>
      </c>
      <c r="AL57" s="155"/>
      <c r="AM57" s="155"/>
      <c r="AN57" s="155"/>
      <c r="AO57" s="155"/>
      <c r="AP57" s="155"/>
    </row>
    <row r="58" spans="1:42" x14ac:dyDescent="0.3">
      <c r="A58" s="183">
        <v>44712</v>
      </c>
      <c r="B58" s="129" t="s">
        <v>4796</v>
      </c>
      <c r="C58" s="129" t="s">
        <v>417</v>
      </c>
      <c r="D58" s="165">
        <v>1</v>
      </c>
      <c r="E58" s="129" t="s">
        <v>4737</v>
      </c>
      <c r="F58" s="129" t="s">
        <v>4735</v>
      </c>
      <c r="G58" s="129" t="s">
        <v>16723</v>
      </c>
      <c r="H58" s="129"/>
      <c r="L58" s="127">
        <v>45716</v>
      </c>
      <c r="M58" t="s">
        <v>16814</v>
      </c>
      <c r="N58" s="144">
        <v>192</v>
      </c>
      <c r="O58" s="144">
        <v>240</v>
      </c>
      <c r="P58" s="144">
        <v>2418721</v>
      </c>
      <c r="Q58" s="144">
        <v>963973</v>
      </c>
      <c r="R58" s="144">
        <v>733481</v>
      </c>
      <c r="S58" s="147">
        <v>5117.78</v>
      </c>
      <c r="T58" s="148">
        <v>5417.7799999999988</v>
      </c>
      <c r="U58" s="148">
        <v>5417.7799999999988</v>
      </c>
      <c r="V58" s="148">
        <v>0</v>
      </c>
      <c r="W58" s="144">
        <v>7208</v>
      </c>
      <c r="X58" s="144">
        <v>281</v>
      </c>
      <c r="Y58" s="144">
        <v>35</v>
      </c>
      <c r="Z58" s="144">
        <v>1140</v>
      </c>
      <c r="AA58" s="144">
        <v>1</v>
      </c>
      <c r="AB58" s="145">
        <v>2.5091169565952574</v>
      </c>
      <c r="AC58" s="146">
        <v>2.2399359000066559</v>
      </c>
      <c r="AD58" s="146">
        <v>4.7524385964912268</v>
      </c>
      <c r="AE58" s="146">
        <v>0.75163429522752478</v>
      </c>
      <c r="AF58" s="146">
        <v>154.79371428571426</v>
      </c>
      <c r="AG58" s="160">
        <v>0.16842105263157894</v>
      </c>
      <c r="AH58" s="161">
        <v>3.0701754385964911E-2</v>
      </c>
      <c r="AI58" s="161">
        <v>1.5542324886397875E-3</v>
      </c>
      <c r="AJ58" s="161">
        <v>0.14583333333333334</v>
      </c>
      <c r="AL58" s="155"/>
      <c r="AM58" s="155"/>
      <c r="AN58" s="155"/>
      <c r="AO58" s="155"/>
      <c r="AP58" s="155"/>
    </row>
    <row r="59" spans="1:42" x14ac:dyDescent="0.3">
      <c r="A59" s="183">
        <v>44712</v>
      </c>
      <c r="B59" s="129" t="s">
        <v>4797</v>
      </c>
      <c r="C59" s="129" t="s">
        <v>417</v>
      </c>
      <c r="D59" s="165">
        <v>1</v>
      </c>
      <c r="E59" s="129" t="s">
        <v>4734</v>
      </c>
      <c r="F59" s="129" t="s">
        <v>4735</v>
      </c>
      <c r="G59" s="129" t="s">
        <v>16723</v>
      </c>
      <c r="H59" s="129"/>
      <c r="L59" s="127">
        <v>45747</v>
      </c>
      <c r="M59" t="s">
        <v>417</v>
      </c>
      <c r="N59" s="144">
        <v>92</v>
      </c>
      <c r="O59" s="144">
        <v>119</v>
      </c>
      <c r="P59" s="144">
        <v>709333</v>
      </c>
      <c r="Q59" s="144">
        <v>203538</v>
      </c>
      <c r="R59" s="144">
        <v>192799</v>
      </c>
      <c r="S59" s="147">
        <v>1786.59</v>
      </c>
      <c r="T59" s="148">
        <v>1856.59</v>
      </c>
      <c r="U59" s="148">
        <v>1856.59</v>
      </c>
      <c r="V59" s="148">
        <v>0</v>
      </c>
      <c r="W59" s="144">
        <v>917</v>
      </c>
      <c r="X59" s="144">
        <v>74</v>
      </c>
      <c r="Y59" s="144">
        <v>13</v>
      </c>
      <c r="Z59" s="144">
        <v>581</v>
      </c>
      <c r="AA59" s="144">
        <v>1</v>
      </c>
      <c r="AB59" s="145">
        <v>3.4850150831785709</v>
      </c>
      <c r="AC59" s="146">
        <v>2.6173743502699014</v>
      </c>
      <c r="AD59" s="146">
        <v>3.1955077452667813</v>
      </c>
      <c r="AE59" s="146">
        <v>2.0246346782988005</v>
      </c>
      <c r="AF59" s="146">
        <v>142.81461538461537</v>
      </c>
      <c r="AG59" s="160">
        <v>0.15834767641996558</v>
      </c>
      <c r="AH59" s="161">
        <v>2.2375215146299483E-2</v>
      </c>
      <c r="AI59" s="161">
        <v>3.0135011073708887E-3</v>
      </c>
      <c r="AJ59" s="161">
        <v>0.1092436974789916</v>
      </c>
      <c r="AL59" s="155"/>
      <c r="AM59" s="155"/>
      <c r="AN59" s="155"/>
      <c r="AO59" s="155"/>
      <c r="AP59" s="155"/>
    </row>
    <row r="60" spans="1:42" x14ac:dyDescent="0.3">
      <c r="A60" s="183">
        <v>44712</v>
      </c>
      <c r="B60" s="129" t="s">
        <v>4798</v>
      </c>
      <c r="C60" s="129" t="s">
        <v>417</v>
      </c>
      <c r="D60" s="165">
        <v>1</v>
      </c>
      <c r="E60" s="129" t="s">
        <v>4739</v>
      </c>
      <c r="F60" s="129" t="s">
        <v>4735</v>
      </c>
      <c r="G60" s="129" t="s">
        <v>16723</v>
      </c>
      <c r="H60" s="129"/>
      <c r="L60" s="127">
        <v>45747</v>
      </c>
      <c r="M60" t="s">
        <v>416</v>
      </c>
      <c r="N60" s="144">
        <v>21</v>
      </c>
      <c r="O60" s="144">
        <v>41</v>
      </c>
      <c r="P60" s="144">
        <v>456620</v>
      </c>
      <c r="Q60" s="144">
        <v>161275</v>
      </c>
      <c r="R60" s="144">
        <v>150953</v>
      </c>
      <c r="S60" s="147">
        <v>1500</v>
      </c>
      <c r="T60" s="148">
        <v>1570</v>
      </c>
      <c r="U60" s="148">
        <v>1570</v>
      </c>
      <c r="V60" s="148">
        <v>0</v>
      </c>
      <c r="W60" s="144">
        <v>485</v>
      </c>
      <c r="X60" s="144">
        <v>41</v>
      </c>
      <c r="Y60" s="144">
        <v>8</v>
      </c>
      <c r="Z60" s="144">
        <v>179</v>
      </c>
      <c r="AA60" s="144">
        <v>1</v>
      </c>
      <c r="AB60" s="145">
        <v>2.8313129747325996</v>
      </c>
      <c r="AC60" s="146">
        <v>3.4383075642766414</v>
      </c>
      <c r="AD60" s="146">
        <v>8.7709497206703908</v>
      </c>
      <c r="AE60" s="146">
        <v>3.2371134020618557</v>
      </c>
      <c r="AF60" s="146">
        <v>196.25</v>
      </c>
      <c r="AG60" s="160">
        <v>0.11731843575418995</v>
      </c>
      <c r="AH60" s="161">
        <v>4.4692737430167599E-2</v>
      </c>
      <c r="AI60" s="161">
        <v>1.1857995535034084E-3</v>
      </c>
      <c r="AJ60" s="161">
        <v>0.1951219512195122</v>
      </c>
      <c r="AL60" s="155"/>
      <c r="AM60" s="155"/>
      <c r="AN60" s="155"/>
      <c r="AO60" s="155"/>
      <c r="AP60" s="155"/>
    </row>
    <row r="61" spans="1:42" x14ac:dyDescent="0.3">
      <c r="A61" s="183">
        <v>44712</v>
      </c>
      <c r="B61" s="129" t="s">
        <v>4799</v>
      </c>
      <c r="C61" s="129" t="s">
        <v>417</v>
      </c>
      <c r="D61" s="165">
        <v>1</v>
      </c>
      <c r="E61" s="129" t="s">
        <v>4739</v>
      </c>
      <c r="F61" s="129" t="s">
        <v>4735</v>
      </c>
      <c r="G61" s="129" t="s">
        <v>16723</v>
      </c>
      <c r="H61" s="129"/>
      <c r="L61" s="127">
        <v>45747</v>
      </c>
      <c r="M61" t="s">
        <v>418</v>
      </c>
      <c r="N61" s="144">
        <v>50</v>
      </c>
      <c r="O61" s="144">
        <v>78</v>
      </c>
      <c r="P61" s="144">
        <v>612701</v>
      </c>
      <c r="Q61" s="144">
        <v>245990</v>
      </c>
      <c r="R61" s="144">
        <v>239777</v>
      </c>
      <c r="S61" s="147">
        <v>2098.33</v>
      </c>
      <c r="T61" s="148">
        <v>2168.33</v>
      </c>
      <c r="U61" s="148">
        <v>2195.4362403114746</v>
      </c>
      <c r="V61" s="148">
        <v>27.106240311474821</v>
      </c>
      <c r="W61" s="144">
        <v>704</v>
      </c>
      <c r="X61" s="144">
        <v>140</v>
      </c>
      <c r="Y61" s="144">
        <v>5</v>
      </c>
      <c r="Z61" s="144">
        <v>432</v>
      </c>
      <c r="AA61" s="144">
        <v>1</v>
      </c>
      <c r="AB61" s="145">
        <v>2.4907557217773082</v>
      </c>
      <c r="AC61" s="146">
        <v>3.5389692525391663</v>
      </c>
      <c r="AD61" s="146">
        <v>5.0192824074074069</v>
      </c>
      <c r="AE61" s="146">
        <v>3.0800142045454546</v>
      </c>
      <c r="AF61" s="146">
        <v>439.08724806229492</v>
      </c>
      <c r="AG61" s="160">
        <v>0.11574074074074074</v>
      </c>
      <c r="AH61" s="161">
        <v>1.1574074074074073E-2</v>
      </c>
      <c r="AI61" s="161">
        <v>1.801674055476547E-3</v>
      </c>
      <c r="AJ61" s="161">
        <v>6.4102564102564097E-2</v>
      </c>
      <c r="AL61" s="155"/>
      <c r="AM61" s="155"/>
      <c r="AN61" s="155"/>
      <c r="AO61" s="155"/>
      <c r="AP61" s="155"/>
    </row>
    <row r="62" spans="1:42" x14ac:dyDescent="0.3">
      <c r="A62" s="183">
        <v>44712</v>
      </c>
      <c r="B62" s="129" t="s">
        <v>4800</v>
      </c>
      <c r="C62" s="129" t="s">
        <v>417</v>
      </c>
      <c r="D62" s="165">
        <v>1</v>
      </c>
      <c r="E62" s="129" t="s">
        <v>4739</v>
      </c>
      <c r="F62" s="129" t="s">
        <v>4735</v>
      </c>
      <c r="G62" s="129" t="s">
        <v>16723</v>
      </c>
      <c r="H62" s="129"/>
      <c r="L62" s="127">
        <v>45747</v>
      </c>
      <c r="M62" t="s">
        <v>16814</v>
      </c>
      <c r="N62" s="144">
        <v>163</v>
      </c>
      <c r="O62" s="144">
        <v>238</v>
      </c>
      <c r="P62" s="144">
        <v>1778654</v>
      </c>
      <c r="Q62" s="144">
        <v>610803</v>
      </c>
      <c r="R62" s="144">
        <v>583529</v>
      </c>
      <c r="S62" s="147">
        <v>5384.92</v>
      </c>
      <c r="T62" s="148">
        <v>5594.92</v>
      </c>
      <c r="U62" s="148">
        <v>5622.0262403114748</v>
      </c>
      <c r="V62" s="148">
        <v>27.106240311474821</v>
      </c>
      <c r="W62" s="144">
        <v>2106</v>
      </c>
      <c r="X62" s="144">
        <v>255</v>
      </c>
      <c r="Y62" s="144">
        <v>26</v>
      </c>
      <c r="Z62" s="144">
        <v>1192</v>
      </c>
      <c r="AA62" s="144">
        <v>1</v>
      </c>
      <c r="AB62" s="145">
        <v>2.9119929011481607</v>
      </c>
      <c r="AC62" s="146">
        <v>3.1455921162856857</v>
      </c>
      <c r="AD62" s="146">
        <v>4.6937248322147651</v>
      </c>
      <c r="AE62" s="146">
        <v>2.6566571699905035</v>
      </c>
      <c r="AF62" s="146">
        <v>216.23177847351826</v>
      </c>
      <c r="AG62" s="160">
        <v>0.13674496644295303</v>
      </c>
      <c r="AH62" s="161">
        <v>2.1812080536912751E-2</v>
      </c>
      <c r="AI62" s="161">
        <v>2.0427433769358507E-3</v>
      </c>
      <c r="AJ62" s="161">
        <v>0.1092436974789916</v>
      </c>
      <c r="AL62" s="155"/>
      <c r="AM62" s="155"/>
      <c r="AN62" s="155"/>
      <c r="AO62" s="155"/>
      <c r="AP62" s="155"/>
    </row>
    <row r="63" spans="1:42" x14ac:dyDescent="0.3">
      <c r="A63" s="183">
        <v>44742</v>
      </c>
      <c r="B63" s="129" t="s">
        <v>4801</v>
      </c>
      <c r="C63" s="129" t="s">
        <v>416</v>
      </c>
      <c r="D63" s="165">
        <v>1</v>
      </c>
      <c r="E63" s="129" t="s">
        <v>4741</v>
      </c>
      <c r="F63" s="129" t="s">
        <v>4735</v>
      </c>
      <c r="G63" s="129" t="s">
        <v>16723</v>
      </c>
      <c r="H63" s="129"/>
      <c r="L63" s="127">
        <v>45777</v>
      </c>
      <c r="M63" t="s">
        <v>417</v>
      </c>
      <c r="N63" s="144">
        <v>62</v>
      </c>
      <c r="O63" s="144">
        <v>93</v>
      </c>
      <c r="P63" s="144">
        <v>781183</v>
      </c>
      <c r="Q63" s="144">
        <v>254706</v>
      </c>
      <c r="R63" s="144">
        <v>254706</v>
      </c>
      <c r="S63" s="147">
        <v>2065.7199999999998</v>
      </c>
      <c r="T63" s="148">
        <v>2065.7199999999998</v>
      </c>
      <c r="U63" s="148">
        <v>2065.7199999999998</v>
      </c>
      <c r="V63" s="148">
        <v>0</v>
      </c>
      <c r="W63" s="144">
        <v>654</v>
      </c>
      <c r="X63" s="144">
        <v>61</v>
      </c>
      <c r="Y63" s="144">
        <v>13</v>
      </c>
      <c r="Z63" s="144">
        <v>654</v>
      </c>
      <c r="AA63" s="144">
        <v>1</v>
      </c>
      <c r="AB63" s="145">
        <v>3.0669988143192541</v>
      </c>
      <c r="AC63" s="146">
        <v>2.6443483793170102</v>
      </c>
      <c r="AD63" s="146">
        <v>3.1585932721712533</v>
      </c>
      <c r="AE63" s="146">
        <v>3.1585932721712533</v>
      </c>
      <c r="AF63" s="146">
        <v>158.90153846153845</v>
      </c>
      <c r="AG63" s="160">
        <v>9.480122324159021E-2</v>
      </c>
      <c r="AH63" s="161">
        <v>1.9877675840978593E-2</v>
      </c>
      <c r="AI63" s="161">
        <v>2.567666250500577E-3</v>
      </c>
      <c r="AJ63" s="161">
        <v>0.13978494623655913</v>
      </c>
      <c r="AL63" s="155"/>
      <c r="AM63" s="155"/>
      <c r="AN63" s="155"/>
      <c r="AO63" s="155"/>
      <c r="AP63" s="155"/>
    </row>
    <row r="64" spans="1:42" x14ac:dyDescent="0.3">
      <c r="A64" s="183">
        <v>44742</v>
      </c>
      <c r="B64" s="129" t="s">
        <v>4802</v>
      </c>
      <c r="C64" s="129" t="s">
        <v>417</v>
      </c>
      <c r="D64" s="165">
        <v>1</v>
      </c>
      <c r="E64" s="129" t="s">
        <v>4737</v>
      </c>
      <c r="F64" s="129" t="s">
        <v>4735</v>
      </c>
      <c r="G64" s="129" t="s">
        <v>16723</v>
      </c>
      <c r="H64" s="129"/>
      <c r="L64" s="127">
        <v>45777</v>
      </c>
      <c r="M64" t="s">
        <v>416</v>
      </c>
      <c r="N64" s="144">
        <v>19</v>
      </c>
      <c r="O64" s="144">
        <v>33</v>
      </c>
      <c r="P64" s="144">
        <v>631873</v>
      </c>
      <c r="Q64" s="144">
        <v>265488</v>
      </c>
      <c r="R64" s="144">
        <v>265488</v>
      </c>
      <c r="S64" s="147">
        <v>2138.1000000000004</v>
      </c>
      <c r="T64" s="148">
        <v>2138.1000000000004</v>
      </c>
      <c r="U64" s="148">
        <v>2138.1000000000004</v>
      </c>
      <c r="V64" s="148">
        <v>0</v>
      </c>
      <c r="W64" s="144">
        <v>254</v>
      </c>
      <c r="X64" s="144">
        <v>40</v>
      </c>
      <c r="Y64" s="144">
        <v>1</v>
      </c>
      <c r="Z64" s="144">
        <v>254</v>
      </c>
      <c r="AA64" s="144">
        <v>1</v>
      </c>
      <c r="AB64" s="145">
        <v>2.3800435424576629</v>
      </c>
      <c r="AC64" s="146">
        <v>3.3837495825901729</v>
      </c>
      <c r="AD64" s="146">
        <v>8.4177165354330725</v>
      </c>
      <c r="AE64" s="146">
        <v>8.4177165354330725</v>
      </c>
      <c r="AF64" s="146">
        <v>2138.1000000000004</v>
      </c>
      <c r="AG64" s="160">
        <v>7.4803149606299218E-2</v>
      </c>
      <c r="AH64" s="161">
        <v>3.937007874015748E-3</v>
      </c>
      <c r="AI64" s="161">
        <v>9.567287410353764E-4</v>
      </c>
      <c r="AJ64" s="161">
        <v>3.0303030303030304E-2</v>
      </c>
      <c r="AL64" s="155"/>
      <c r="AM64" s="155"/>
      <c r="AN64" s="155"/>
      <c r="AO64" s="155"/>
      <c r="AP64" s="155"/>
    </row>
    <row r="65" spans="1:42" x14ac:dyDescent="0.3">
      <c r="A65" s="183">
        <v>44742</v>
      </c>
      <c r="B65" s="129" t="s">
        <v>4803</v>
      </c>
      <c r="C65" s="129" t="s">
        <v>417</v>
      </c>
      <c r="D65" s="165">
        <v>1</v>
      </c>
      <c r="E65" s="129" t="s">
        <v>4739</v>
      </c>
      <c r="F65" s="129" t="s">
        <v>4735</v>
      </c>
      <c r="G65" s="129" t="s">
        <v>16723</v>
      </c>
      <c r="H65" s="129"/>
      <c r="L65" s="127">
        <v>45777</v>
      </c>
      <c r="M65" t="s">
        <v>418</v>
      </c>
      <c r="N65" s="144">
        <v>43</v>
      </c>
      <c r="O65" s="144">
        <v>81</v>
      </c>
      <c r="P65" s="144">
        <v>981316</v>
      </c>
      <c r="Q65" s="144">
        <v>506310</v>
      </c>
      <c r="R65" s="144">
        <v>506310</v>
      </c>
      <c r="S65" s="147">
        <v>2720.2599999999993</v>
      </c>
      <c r="T65" s="148">
        <v>2720.2599999999993</v>
      </c>
      <c r="U65" s="148">
        <v>2747.6057957521089</v>
      </c>
      <c r="V65" s="148">
        <v>27.345795752109396</v>
      </c>
      <c r="W65" s="144">
        <v>754</v>
      </c>
      <c r="X65" s="144">
        <v>129</v>
      </c>
      <c r="Y65" s="144">
        <v>11</v>
      </c>
      <c r="Z65" s="144">
        <v>754</v>
      </c>
      <c r="AA65" s="144">
        <v>1</v>
      </c>
      <c r="AB65" s="145">
        <v>1.9381722660030416</v>
      </c>
      <c r="AC65" s="146">
        <v>2.7720530389803071</v>
      </c>
      <c r="AD65" s="146">
        <v>3.6077718832891237</v>
      </c>
      <c r="AE65" s="146">
        <v>3.6077718832891237</v>
      </c>
      <c r="AF65" s="146">
        <v>249.78234506837353</v>
      </c>
      <c r="AG65" s="160">
        <v>5.7029177718832889E-2</v>
      </c>
      <c r="AH65" s="161">
        <v>1.4588859416445624E-2</v>
      </c>
      <c r="AI65" s="161">
        <v>1.4892062175347119E-3</v>
      </c>
      <c r="AJ65" s="161">
        <v>0.13580246913580246</v>
      </c>
      <c r="AL65" s="155"/>
      <c r="AM65" s="155"/>
      <c r="AN65" s="155"/>
      <c r="AO65" s="155"/>
      <c r="AP65" s="155"/>
    </row>
    <row r="66" spans="1:42" x14ac:dyDescent="0.3">
      <c r="A66" s="183">
        <v>44742</v>
      </c>
      <c r="B66" s="129" t="s">
        <v>4804</v>
      </c>
      <c r="C66" s="129" t="s">
        <v>417</v>
      </c>
      <c r="D66" s="165">
        <v>1</v>
      </c>
      <c r="E66" s="129" t="s">
        <v>4744</v>
      </c>
      <c r="F66" s="129" t="s">
        <v>4735</v>
      </c>
      <c r="G66" s="129" t="s">
        <v>16723</v>
      </c>
      <c r="H66" s="129"/>
      <c r="L66" s="127">
        <v>45777</v>
      </c>
      <c r="M66" t="s">
        <v>16814</v>
      </c>
      <c r="N66" s="144">
        <v>124</v>
      </c>
      <c r="O66" s="144">
        <v>207</v>
      </c>
      <c r="P66" s="144">
        <v>2394372</v>
      </c>
      <c r="Q66" s="144">
        <v>1026504</v>
      </c>
      <c r="R66" s="144">
        <v>1026504</v>
      </c>
      <c r="S66" s="147">
        <v>6924.08</v>
      </c>
      <c r="T66" s="148">
        <v>6924.08</v>
      </c>
      <c r="U66" s="148">
        <v>6951.4257957521095</v>
      </c>
      <c r="V66" s="148">
        <v>27.345795752109396</v>
      </c>
      <c r="W66" s="144">
        <v>1662</v>
      </c>
      <c r="X66" s="144">
        <v>230</v>
      </c>
      <c r="Y66" s="144">
        <v>25</v>
      </c>
      <c r="Z66" s="144">
        <v>1662</v>
      </c>
      <c r="AA66" s="144">
        <v>1</v>
      </c>
      <c r="AB66" s="145">
        <v>2.3325500923522946</v>
      </c>
      <c r="AC66" s="146">
        <v>2.8918146386609935</v>
      </c>
      <c r="AD66" s="146">
        <v>4.1661131167268355</v>
      </c>
      <c r="AE66" s="146">
        <v>4.1661131167268355</v>
      </c>
      <c r="AF66" s="146">
        <v>278.05703183008438</v>
      </c>
      <c r="AG66" s="160">
        <v>7.4608904933814682E-2</v>
      </c>
      <c r="AH66" s="161">
        <v>1.5042117930204572E-2</v>
      </c>
      <c r="AI66" s="161">
        <v>1.6190876996095484E-3</v>
      </c>
      <c r="AJ66" s="161">
        <v>0.12077294685990338</v>
      </c>
      <c r="AL66" s="155"/>
      <c r="AM66" s="155"/>
      <c r="AN66" s="155"/>
      <c r="AO66" s="155"/>
      <c r="AP66" s="155"/>
    </row>
    <row r="67" spans="1:42" x14ac:dyDescent="0.3">
      <c r="A67" s="183">
        <v>44742</v>
      </c>
      <c r="B67" s="129" t="s">
        <v>4805</v>
      </c>
      <c r="C67" s="129" t="s">
        <v>417</v>
      </c>
      <c r="D67" s="165">
        <v>1</v>
      </c>
      <c r="E67" s="129" t="s">
        <v>4739</v>
      </c>
      <c r="F67" s="129" t="s">
        <v>4735</v>
      </c>
      <c r="G67" s="129" t="s">
        <v>16723</v>
      </c>
      <c r="H67" s="129"/>
      <c r="L67" s="127">
        <v>45808</v>
      </c>
      <c r="M67" t="s">
        <v>417</v>
      </c>
      <c r="N67" s="144">
        <v>49</v>
      </c>
      <c r="O67" s="144">
        <v>64</v>
      </c>
      <c r="P67" s="144">
        <v>572985</v>
      </c>
      <c r="Q67" s="144">
        <v>202789</v>
      </c>
      <c r="R67" s="144">
        <v>202789</v>
      </c>
      <c r="S67" s="147">
        <v>1379.03</v>
      </c>
      <c r="T67" s="148">
        <v>1379.03</v>
      </c>
      <c r="U67" s="148">
        <v>1379.03</v>
      </c>
      <c r="V67" s="148">
        <v>0</v>
      </c>
      <c r="W67" s="144">
        <v>499</v>
      </c>
      <c r="X67" s="144">
        <v>52</v>
      </c>
      <c r="Y67" s="144">
        <v>9</v>
      </c>
      <c r="Z67" s="144">
        <v>499</v>
      </c>
      <c r="AA67" s="144">
        <v>1</v>
      </c>
      <c r="AB67" s="145">
        <v>2.8255230806404685</v>
      </c>
      <c r="AC67" s="146">
        <v>2.4067471225250223</v>
      </c>
      <c r="AD67" s="146">
        <v>2.7635871743486975</v>
      </c>
      <c r="AE67" s="146">
        <v>2.7635871743486975</v>
      </c>
      <c r="AF67" s="146">
        <v>153.22555555555556</v>
      </c>
      <c r="AG67" s="160">
        <v>9.8196392785571143E-2</v>
      </c>
      <c r="AH67" s="161">
        <v>1.8036072144288578E-2</v>
      </c>
      <c r="AI67" s="161">
        <v>2.4606857373920678E-3</v>
      </c>
      <c r="AJ67" s="161">
        <v>0.140625</v>
      </c>
      <c r="AL67" s="155"/>
      <c r="AM67" s="155"/>
      <c r="AN67" s="155"/>
      <c r="AO67" s="155"/>
      <c r="AP67" s="155"/>
    </row>
    <row r="68" spans="1:42" x14ac:dyDescent="0.3">
      <c r="A68" s="183">
        <v>44742</v>
      </c>
      <c r="B68" s="129" t="s">
        <v>4806</v>
      </c>
      <c r="C68" s="129" t="s">
        <v>417</v>
      </c>
      <c r="D68" s="165">
        <v>1</v>
      </c>
      <c r="E68" s="129" t="s">
        <v>4739</v>
      </c>
      <c r="F68" s="129" t="s">
        <v>4735</v>
      </c>
      <c r="G68" s="129" t="s">
        <v>16723</v>
      </c>
      <c r="H68" s="129"/>
      <c r="L68" s="127">
        <v>45808</v>
      </c>
      <c r="M68" t="s">
        <v>416</v>
      </c>
      <c r="N68" s="144">
        <v>34</v>
      </c>
      <c r="O68" s="144">
        <v>49</v>
      </c>
      <c r="P68" s="144">
        <v>908103</v>
      </c>
      <c r="Q68" s="144">
        <v>380092</v>
      </c>
      <c r="R68" s="144">
        <v>144235</v>
      </c>
      <c r="S68" s="147">
        <v>1572.34</v>
      </c>
      <c r="T68" s="148">
        <v>2548.1700000000005</v>
      </c>
      <c r="U68" s="148">
        <v>2548.1700000000005</v>
      </c>
      <c r="V68" s="148">
        <v>0</v>
      </c>
      <c r="W68" s="144">
        <v>99168</v>
      </c>
      <c r="X68" s="144">
        <v>47</v>
      </c>
      <c r="Y68" s="144">
        <v>4</v>
      </c>
      <c r="Z68" s="144">
        <v>152</v>
      </c>
      <c r="AA68" s="144">
        <v>1</v>
      </c>
      <c r="AB68" s="145">
        <v>2.3891663071045959</v>
      </c>
      <c r="AC68" s="146">
        <v>2.8060363196685847</v>
      </c>
      <c r="AD68" s="146">
        <v>16.764276315789477</v>
      </c>
      <c r="AE68" s="146">
        <v>2.569548644724105E-2</v>
      </c>
      <c r="AF68" s="146">
        <v>637.04250000000013</v>
      </c>
      <c r="AG68" s="160">
        <v>0.22368421052631579</v>
      </c>
      <c r="AH68" s="161">
        <v>2.6315789473684209E-2</v>
      </c>
      <c r="AI68" s="161">
        <v>1.0538357541512115E-3</v>
      </c>
      <c r="AJ68" s="161">
        <v>8.1632653061224483E-2</v>
      </c>
      <c r="AL68" s="155"/>
      <c r="AM68" s="155"/>
      <c r="AN68" s="155"/>
      <c r="AO68" s="155"/>
      <c r="AP68" s="155"/>
    </row>
    <row r="69" spans="1:42" x14ac:dyDescent="0.3">
      <c r="A69" s="183">
        <v>44742</v>
      </c>
      <c r="B69" s="129" t="s">
        <v>4807</v>
      </c>
      <c r="C69" s="129" t="s">
        <v>417</v>
      </c>
      <c r="D69" s="165">
        <v>1</v>
      </c>
      <c r="E69" s="129" t="s">
        <v>4739</v>
      </c>
      <c r="F69" s="129" t="s">
        <v>4735</v>
      </c>
      <c r="G69" s="129" t="s">
        <v>16723</v>
      </c>
      <c r="H69" s="129"/>
      <c r="L69" s="127">
        <v>45808</v>
      </c>
      <c r="M69" t="s">
        <v>418</v>
      </c>
      <c r="N69" s="144">
        <v>62</v>
      </c>
      <c r="O69" s="144">
        <v>102</v>
      </c>
      <c r="P69" s="144">
        <v>895052</v>
      </c>
      <c r="Q69" s="144">
        <v>374229</v>
      </c>
      <c r="R69" s="144">
        <v>220776</v>
      </c>
      <c r="S69" s="147">
        <v>1049.73</v>
      </c>
      <c r="T69" s="148">
        <v>2008.8600000000001</v>
      </c>
      <c r="U69" s="148">
        <v>2036.3256633547635</v>
      </c>
      <c r="V69" s="148">
        <v>27.465663354763294</v>
      </c>
      <c r="W69" s="144">
        <v>258156</v>
      </c>
      <c r="X69" s="144">
        <v>217</v>
      </c>
      <c r="Y69" s="144">
        <v>27</v>
      </c>
      <c r="Z69" s="144">
        <v>313</v>
      </c>
      <c r="AA69" s="144">
        <v>1</v>
      </c>
      <c r="AB69" s="145">
        <v>2.3917227152358582</v>
      </c>
      <c r="AC69" s="146">
        <v>2.2444059116118393</v>
      </c>
      <c r="AD69" s="146">
        <v>6.4180830670926525</v>
      </c>
      <c r="AE69" s="146">
        <v>7.7815739320410918E-3</v>
      </c>
      <c r="AF69" s="146">
        <v>75.419469013139391</v>
      </c>
      <c r="AG69" s="160">
        <v>0.19808306709265175</v>
      </c>
      <c r="AH69" s="161">
        <v>8.6261980830670923E-2</v>
      </c>
      <c r="AI69" s="161">
        <v>1.4177265644816466E-3</v>
      </c>
      <c r="AJ69" s="161">
        <v>0.26470588235294118</v>
      </c>
      <c r="AL69" s="155"/>
      <c r="AM69" s="155"/>
      <c r="AN69" s="155"/>
      <c r="AO69" s="155"/>
      <c r="AP69" s="155"/>
    </row>
    <row r="70" spans="1:42" x14ac:dyDescent="0.3">
      <c r="A70" s="183">
        <v>44742</v>
      </c>
      <c r="B70" s="129" t="s">
        <v>4808</v>
      </c>
      <c r="C70" s="129" t="s">
        <v>417</v>
      </c>
      <c r="D70" s="165">
        <v>1</v>
      </c>
      <c r="E70" s="129" t="s">
        <v>4737</v>
      </c>
      <c r="F70" s="129" t="s">
        <v>4735</v>
      </c>
      <c r="G70" s="129" t="s">
        <v>16723</v>
      </c>
      <c r="H70" s="129"/>
      <c r="L70" s="127">
        <v>45808</v>
      </c>
      <c r="M70" t="s">
        <v>16814</v>
      </c>
      <c r="N70" s="144">
        <v>145</v>
      </c>
      <c r="O70" s="144">
        <v>215</v>
      </c>
      <c r="P70" s="144">
        <v>2376140</v>
      </c>
      <c r="Q70" s="144">
        <v>957110</v>
      </c>
      <c r="R70" s="144">
        <v>567800</v>
      </c>
      <c r="S70" s="147">
        <v>4001.1000000000004</v>
      </c>
      <c r="T70" s="148">
        <v>5936.0600000000022</v>
      </c>
      <c r="U70" s="148">
        <v>5963.5256633547651</v>
      </c>
      <c r="V70" s="148">
        <v>27.465663354763294</v>
      </c>
      <c r="W70" s="144">
        <v>357823</v>
      </c>
      <c r="X70" s="144">
        <v>316</v>
      </c>
      <c r="Y70" s="144">
        <v>40</v>
      </c>
      <c r="Z70" s="144">
        <v>964</v>
      </c>
      <c r="AA70" s="144">
        <v>1</v>
      </c>
      <c r="AB70" s="145">
        <v>2.4826195526115074</v>
      </c>
      <c r="AC70" s="146">
        <v>2.4981945508261307</v>
      </c>
      <c r="AD70" s="146">
        <v>6.157738589211621</v>
      </c>
      <c r="AE70" s="146">
        <v>1.6589375193880779E-2</v>
      </c>
      <c r="AF70" s="146">
        <v>149.08814158386912</v>
      </c>
      <c r="AG70" s="160">
        <v>0.15041493775933609</v>
      </c>
      <c r="AH70" s="161">
        <v>4.1493775933609957E-2</v>
      </c>
      <c r="AI70" s="161">
        <v>1.697780908770694E-3</v>
      </c>
      <c r="AJ70" s="161">
        <v>0.18604651162790697</v>
      </c>
      <c r="AL70" s="155"/>
      <c r="AM70" s="155"/>
      <c r="AN70" s="155"/>
      <c r="AO70" s="155"/>
      <c r="AP70" s="155"/>
    </row>
    <row r="71" spans="1:42" x14ac:dyDescent="0.3">
      <c r="A71" s="183">
        <v>44742</v>
      </c>
      <c r="B71" s="129" t="s">
        <v>4809</v>
      </c>
      <c r="C71" s="129" t="s">
        <v>417</v>
      </c>
      <c r="D71" s="165">
        <v>1</v>
      </c>
      <c r="E71" s="129" t="s">
        <v>4744</v>
      </c>
      <c r="F71" s="129" t="s">
        <v>4735</v>
      </c>
      <c r="G71" s="129" t="s">
        <v>16723</v>
      </c>
      <c r="H71" s="129"/>
      <c r="L71" s="127">
        <v>45838</v>
      </c>
      <c r="M71" t="s">
        <v>417</v>
      </c>
      <c r="N71" s="144">
        <v>70</v>
      </c>
      <c r="O71" s="144">
        <v>89</v>
      </c>
      <c r="P71" s="144">
        <v>844038</v>
      </c>
      <c r="Q71" s="144">
        <v>247422</v>
      </c>
      <c r="R71" s="144">
        <v>184521</v>
      </c>
      <c r="S71" s="147">
        <v>1196.3800000000001</v>
      </c>
      <c r="T71" s="148">
        <v>1546.3500000000001</v>
      </c>
      <c r="U71" s="148">
        <v>1546.3500000000001</v>
      </c>
      <c r="V71" s="148">
        <v>0</v>
      </c>
      <c r="W71" s="144">
        <v>438</v>
      </c>
      <c r="X71" s="144">
        <v>48</v>
      </c>
      <c r="Y71" s="144">
        <v>4</v>
      </c>
      <c r="Z71" s="144">
        <v>438</v>
      </c>
      <c r="AA71" s="144">
        <v>1</v>
      </c>
      <c r="AB71" s="145">
        <v>3.4113296311564856</v>
      </c>
      <c r="AC71" s="146">
        <v>1.8320857591719806</v>
      </c>
      <c r="AD71" s="146">
        <v>3.5304794520547946</v>
      </c>
      <c r="AE71" s="146">
        <v>3.5304794520547946</v>
      </c>
      <c r="AF71" s="146">
        <v>386.58750000000003</v>
      </c>
      <c r="AG71" s="160">
        <v>0.15981735159817351</v>
      </c>
      <c r="AH71" s="161">
        <v>9.1324200913242004E-3</v>
      </c>
      <c r="AI71" s="161">
        <v>2.373713561058091E-3</v>
      </c>
      <c r="AJ71" s="161">
        <v>4.49438202247191E-2</v>
      </c>
      <c r="AL71" s="155"/>
      <c r="AM71" s="155"/>
      <c r="AN71" s="155"/>
      <c r="AO71" s="155"/>
      <c r="AP71" s="155"/>
    </row>
    <row r="72" spans="1:42" x14ac:dyDescent="0.3">
      <c r="A72" s="183">
        <v>44742</v>
      </c>
      <c r="B72" s="129" t="s">
        <v>4810</v>
      </c>
      <c r="C72" s="129" t="s">
        <v>417</v>
      </c>
      <c r="D72" s="165">
        <v>1</v>
      </c>
      <c r="E72" s="129" t="s">
        <v>4739</v>
      </c>
      <c r="F72" s="129" t="s">
        <v>4735</v>
      </c>
      <c r="G72" s="129" t="s">
        <v>16723</v>
      </c>
      <c r="H72" s="129"/>
      <c r="L72" s="127">
        <v>45838</v>
      </c>
      <c r="M72" t="s">
        <v>416</v>
      </c>
      <c r="N72" s="144">
        <v>24</v>
      </c>
      <c r="O72" s="144">
        <v>35</v>
      </c>
      <c r="P72" s="144">
        <v>1319629</v>
      </c>
      <c r="Q72" s="144">
        <v>509581</v>
      </c>
      <c r="R72" s="144">
        <v>251046</v>
      </c>
      <c r="S72" s="147">
        <v>1153.4700000000003</v>
      </c>
      <c r="T72" s="148">
        <v>2353.33</v>
      </c>
      <c r="U72" s="148">
        <v>2353.33</v>
      </c>
      <c r="V72" s="148">
        <v>0</v>
      </c>
      <c r="W72" s="144">
        <v>89470</v>
      </c>
      <c r="X72" s="144">
        <v>40</v>
      </c>
      <c r="Y72" s="144">
        <v>7</v>
      </c>
      <c r="Z72" s="144">
        <v>67</v>
      </c>
      <c r="AA72" s="144">
        <v>1</v>
      </c>
      <c r="AB72" s="145">
        <v>2.5896354063436431</v>
      </c>
      <c r="AC72" s="146">
        <v>1.7833269805377119</v>
      </c>
      <c r="AD72" s="146">
        <v>35.124328358208956</v>
      </c>
      <c r="AE72" s="146">
        <v>2.6303006594389181E-2</v>
      </c>
      <c r="AF72" s="146">
        <v>336.19</v>
      </c>
      <c r="AG72" s="160">
        <v>0.35820895522388058</v>
      </c>
      <c r="AH72" s="161">
        <v>0.1044776119402985</v>
      </c>
      <c r="AI72" s="161">
        <v>2.6688336002166931E-4</v>
      </c>
      <c r="AJ72" s="161">
        <v>0.2</v>
      </c>
      <c r="AL72" s="155"/>
      <c r="AM72" s="155"/>
      <c r="AN72" s="155"/>
      <c r="AO72" s="155"/>
      <c r="AP72" s="155"/>
    </row>
    <row r="73" spans="1:42" x14ac:dyDescent="0.3">
      <c r="A73" s="183">
        <v>44742</v>
      </c>
      <c r="B73" s="129" t="s">
        <v>4811</v>
      </c>
      <c r="C73" s="129" t="s">
        <v>417</v>
      </c>
      <c r="D73" s="165">
        <v>1</v>
      </c>
      <c r="E73" s="129" t="s">
        <v>4739</v>
      </c>
      <c r="F73" s="129" t="s">
        <v>4735</v>
      </c>
      <c r="G73" s="129" t="s">
        <v>16723</v>
      </c>
      <c r="H73" s="129"/>
      <c r="L73" s="127">
        <v>45838</v>
      </c>
      <c r="M73" t="s">
        <v>418</v>
      </c>
      <c r="N73" s="144">
        <v>52</v>
      </c>
      <c r="O73" s="144">
        <v>87</v>
      </c>
      <c r="P73" s="144">
        <v>1583648</v>
      </c>
      <c r="Q73" s="144">
        <v>779143</v>
      </c>
      <c r="R73" s="144">
        <v>404475</v>
      </c>
      <c r="S73" s="147">
        <v>2499.5200000000004</v>
      </c>
      <c r="T73" s="148">
        <v>3477.9800000000005</v>
      </c>
      <c r="U73" s="148">
        <v>3505.5807635269075</v>
      </c>
      <c r="V73" s="148">
        <v>27.600763526906981</v>
      </c>
      <c r="W73" s="144">
        <v>27878</v>
      </c>
      <c r="X73" s="144">
        <v>209</v>
      </c>
      <c r="Y73" s="144">
        <v>8</v>
      </c>
      <c r="Z73" s="144">
        <v>712</v>
      </c>
      <c r="AA73" s="144">
        <v>1</v>
      </c>
      <c r="AB73" s="145">
        <v>2.0325511491472041</v>
      </c>
      <c r="AC73" s="146">
        <v>2.1961824849966662</v>
      </c>
      <c r="AD73" s="146">
        <v>4.8848033707865177</v>
      </c>
      <c r="AE73" s="146">
        <v>0.12475715618050078</v>
      </c>
      <c r="AF73" s="146">
        <v>438.19759544086344</v>
      </c>
      <c r="AG73" s="160">
        <v>7.3033707865168537E-2</v>
      </c>
      <c r="AH73" s="161">
        <v>1.1235955056179775E-2</v>
      </c>
      <c r="AI73" s="161">
        <v>1.7603065702453799E-3</v>
      </c>
      <c r="AJ73" s="161">
        <v>9.1954022988505746E-2</v>
      </c>
      <c r="AL73" s="155"/>
      <c r="AM73" s="155"/>
      <c r="AN73" s="155"/>
      <c r="AO73" s="155"/>
      <c r="AP73" s="155"/>
    </row>
    <row r="74" spans="1:42" x14ac:dyDescent="0.3">
      <c r="A74" s="183">
        <v>44742</v>
      </c>
      <c r="B74" s="129" t="s">
        <v>4812</v>
      </c>
      <c r="C74" s="129" t="s">
        <v>417</v>
      </c>
      <c r="D74" s="165">
        <v>1</v>
      </c>
      <c r="E74" s="129" t="s">
        <v>4739</v>
      </c>
      <c r="F74" s="129" t="s">
        <v>4735</v>
      </c>
      <c r="G74" s="129" t="s">
        <v>16723</v>
      </c>
      <c r="H74" s="129"/>
      <c r="L74" s="127">
        <v>45838</v>
      </c>
      <c r="M74" t="s">
        <v>16814</v>
      </c>
      <c r="N74" s="144">
        <v>146</v>
      </c>
      <c r="O74" s="144">
        <v>211</v>
      </c>
      <c r="P74" s="144">
        <v>3747315</v>
      </c>
      <c r="Q74" s="144">
        <v>1536146</v>
      </c>
      <c r="R74" s="144">
        <v>840042</v>
      </c>
      <c r="S74" s="147">
        <v>4849.37</v>
      </c>
      <c r="T74" s="148">
        <v>7377.66</v>
      </c>
      <c r="U74" s="148">
        <v>7405.2607635269069</v>
      </c>
      <c r="V74" s="148">
        <v>27.600763526906981</v>
      </c>
      <c r="W74" s="144">
        <v>117786</v>
      </c>
      <c r="X74" s="144">
        <v>297</v>
      </c>
      <c r="Y74" s="144">
        <v>19</v>
      </c>
      <c r="Z74" s="144">
        <v>1217</v>
      </c>
      <c r="AA74" s="144">
        <v>1</v>
      </c>
      <c r="AB74" s="145">
        <v>2.4394263305701411</v>
      </c>
      <c r="AC74" s="146">
        <v>1.9687856505257764</v>
      </c>
      <c r="AD74" s="146">
        <v>6.0621692686935083</v>
      </c>
      <c r="AE74" s="146">
        <v>6.2636136722530683E-2</v>
      </c>
      <c r="AF74" s="146">
        <v>389.75056650141613</v>
      </c>
      <c r="AG74" s="160">
        <v>0.11996713229252259</v>
      </c>
      <c r="AH74" s="161">
        <v>1.5612161051766639E-2</v>
      </c>
      <c r="AI74" s="161">
        <v>1.448737086955176E-3</v>
      </c>
      <c r="AJ74" s="161">
        <v>9.004739336492891E-2</v>
      </c>
      <c r="AL74" s="155"/>
      <c r="AM74" s="155"/>
      <c r="AN74" s="155"/>
      <c r="AO74" s="155"/>
      <c r="AP74" s="155"/>
    </row>
    <row r="75" spans="1:42" x14ac:dyDescent="0.3">
      <c r="A75" s="183">
        <v>44742</v>
      </c>
      <c r="B75" s="129" t="s">
        <v>4813</v>
      </c>
      <c r="C75" s="129" t="s">
        <v>417</v>
      </c>
      <c r="D75" s="165">
        <v>1</v>
      </c>
      <c r="E75" s="129" t="s">
        <v>4737</v>
      </c>
      <c r="F75" s="129" t="s">
        <v>4735</v>
      </c>
      <c r="G75" s="129" t="s">
        <v>16723</v>
      </c>
      <c r="H75" s="129"/>
      <c r="L75" s="127">
        <v>45869</v>
      </c>
      <c r="M75" t="s">
        <v>417</v>
      </c>
      <c r="N75" s="144">
        <v>80</v>
      </c>
      <c r="O75" s="144">
        <v>84</v>
      </c>
      <c r="P75" s="144">
        <v>1825168</v>
      </c>
      <c r="Q75" s="144">
        <v>680087</v>
      </c>
      <c r="R75" s="144">
        <v>541130</v>
      </c>
      <c r="S75" s="147">
        <v>3585.5599999999995</v>
      </c>
      <c r="T75" s="148">
        <v>4549.91</v>
      </c>
      <c r="U75" s="148">
        <v>4549.91</v>
      </c>
      <c r="V75" s="148">
        <v>0</v>
      </c>
      <c r="W75" s="144">
        <v>182566</v>
      </c>
      <c r="X75" s="144">
        <v>42</v>
      </c>
      <c r="Y75" s="144">
        <v>6</v>
      </c>
      <c r="Z75" s="144">
        <v>1059</v>
      </c>
      <c r="AA75" s="144">
        <v>1</v>
      </c>
      <c r="AB75" s="145">
        <v>2.6837272290162875</v>
      </c>
      <c r="AC75" s="146">
        <v>2.4928718890535011</v>
      </c>
      <c r="AD75" s="146">
        <v>4.2964211520302173</v>
      </c>
      <c r="AE75" s="146">
        <v>2.4922000810665732E-2</v>
      </c>
      <c r="AF75" s="146">
        <v>758.31833333333327</v>
      </c>
      <c r="AG75" s="160">
        <v>7.5542965061378656E-2</v>
      </c>
      <c r="AH75" s="161">
        <v>5.6657223796033997E-3</v>
      </c>
      <c r="AI75" s="161">
        <v>1.9570158741891966E-3</v>
      </c>
      <c r="AJ75" s="161">
        <v>7.1428571428571425E-2</v>
      </c>
      <c r="AL75" s="155"/>
      <c r="AM75" s="155"/>
      <c r="AN75" s="155"/>
      <c r="AO75" s="155"/>
      <c r="AP75" s="155"/>
    </row>
    <row r="76" spans="1:42" x14ac:dyDescent="0.3">
      <c r="A76" s="183">
        <v>44742</v>
      </c>
      <c r="B76" s="129" t="s">
        <v>4814</v>
      </c>
      <c r="C76" s="129" t="s">
        <v>417</v>
      </c>
      <c r="D76" s="165">
        <v>1</v>
      </c>
      <c r="E76" s="129" t="s">
        <v>4739</v>
      </c>
      <c r="F76" s="129" t="s">
        <v>4735</v>
      </c>
      <c r="G76" s="129" t="s">
        <v>16723</v>
      </c>
      <c r="H76" s="129"/>
      <c r="L76" s="127">
        <v>45869</v>
      </c>
      <c r="M76" t="s">
        <v>416</v>
      </c>
      <c r="N76" s="144">
        <v>38</v>
      </c>
      <c r="O76" s="144">
        <v>59</v>
      </c>
      <c r="P76" s="144">
        <v>1423006</v>
      </c>
      <c r="Q76" s="144">
        <v>467355</v>
      </c>
      <c r="R76" s="144">
        <v>270174</v>
      </c>
      <c r="S76" s="147">
        <v>2336.0800000000004</v>
      </c>
      <c r="T76" s="148">
        <v>4885.58</v>
      </c>
      <c r="U76" s="148">
        <v>4885.58</v>
      </c>
      <c r="V76" s="148">
        <v>0</v>
      </c>
      <c r="W76" s="144">
        <v>323125</v>
      </c>
      <c r="X76" s="144">
        <v>55</v>
      </c>
      <c r="Y76" s="144">
        <v>7</v>
      </c>
      <c r="Z76" s="144">
        <v>135</v>
      </c>
      <c r="AA76" s="144">
        <v>1</v>
      </c>
      <c r="AB76" s="145">
        <v>3.0448074803949887</v>
      </c>
      <c r="AC76" s="146">
        <v>3.4332813775908182</v>
      </c>
      <c r="AD76" s="146">
        <v>36.189481481481479</v>
      </c>
      <c r="AE76" s="146">
        <v>1.5119783365570599E-2</v>
      </c>
      <c r="AF76" s="146">
        <v>697.93999999999994</v>
      </c>
      <c r="AG76" s="160">
        <v>0.2814814814814815</v>
      </c>
      <c r="AH76" s="161">
        <v>5.185185185185185E-2</v>
      </c>
      <c r="AI76" s="161">
        <v>4.9967798529836332E-4</v>
      </c>
      <c r="AJ76" s="161">
        <v>0.11864406779661017</v>
      </c>
      <c r="AL76" s="155"/>
      <c r="AM76" s="155"/>
      <c r="AN76" s="155"/>
      <c r="AO76" s="155"/>
      <c r="AP76" s="155"/>
    </row>
    <row r="77" spans="1:42" x14ac:dyDescent="0.3">
      <c r="A77" s="183">
        <v>44742</v>
      </c>
      <c r="B77" s="129" t="s">
        <v>4815</v>
      </c>
      <c r="C77" s="129" t="s">
        <v>417</v>
      </c>
      <c r="D77" s="165">
        <v>1</v>
      </c>
      <c r="E77" s="129" t="s">
        <v>4737</v>
      </c>
      <c r="F77" s="129" t="s">
        <v>4735</v>
      </c>
      <c r="G77" s="129" t="s">
        <v>16723</v>
      </c>
      <c r="H77" s="129"/>
      <c r="L77" s="127">
        <v>45869</v>
      </c>
      <c r="M77" t="s">
        <v>418</v>
      </c>
      <c r="N77" s="144">
        <v>39</v>
      </c>
      <c r="O77" s="144">
        <v>70</v>
      </c>
      <c r="P77" s="144">
        <v>2467043</v>
      </c>
      <c r="Q77" s="144">
        <v>931689</v>
      </c>
      <c r="R77" s="144">
        <v>437861</v>
      </c>
      <c r="S77" s="147">
        <v>2684.8399999999997</v>
      </c>
      <c r="T77" s="148">
        <v>6374.18</v>
      </c>
      <c r="U77" s="148">
        <v>6401.9397282729087</v>
      </c>
      <c r="V77" s="148">
        <v>27.759728272908511</v>
      </c>
      <c r="W77" s="144">
        <v>609449</v>
      </c>
      <c r="X77" s="144">
        <v>199</v>
      </c>
      <c r="Y77" s="144">
        <v>10</v>
      </c>
      <c r="Z77" s="144">
        <v>440</v>
      </c>
      <c r="AA77" s="144">
        <v>1</v>
      </c>
      <c r="AB77" s="145">
        <v>2.6479254343455811</v>
      </c>
      <c r="AC77" s="146">
        <v>2.5837328331934222</v>
      </c>
      <c r="AD77" s="146">
        <v>14.486772727272728</v>
      </c>
      <c r="AE77" s="146">
        <v>1.0458922731844667E-2</v>
      </c>
      <c r="AF77" s="146">
        <v>640.19397282729085</v>
      </c>
      <c r="AG77" s="160">
        <v>8.8636363636363638E-2</v>
      </c>
      <c r="AH77" s="161">
        <v>2.2727272727272728E-2</v>
      </c>
      <c r="AI77" s="161">
        <v>1.0048851119419176E-3</v>
      </c>
      <c r="AJ77" s="161">
        <v>0.14285714285714285</v>
      </c>
      <c r="AL77" s="155"/>
      <c r="AM77" s="155"/>
      <c r="AN77" s="155"/>
      <c r="AO77" s="155"/>
      <c r="AP77" s="155"/>
    </row>
    <row r="78" spans="1:42" x14ac:dyDescent="0.3">
      <c r="A78" s="183">
        <v>44742</v>
      </c>
      <c r="B78" s="129" t="s">
        <v>4816</v>
      </c>
      <c r="C78" s="129" t="s">
        <v>417</v>
      </c>
      <c r="D78" s="165">
        <v>1</v>
      </c>
      <c r="E78" s="129" t="s">
        <v>4739</v>
      </c>
      <c r="F78" s="129" t="s">
        <v>4735</v>
      </c>
      <c r="G78" s="129" t="s">
        <v>16723</v>
      </c>
      <c r="H78" s="129"/>
      <c r="L78" s="127">
        <v>45869</v>
      </c>
      <c r="M78" t="s">
        <v>16814</v>
      </c>
      <c r="N78" s="144">
        <v>157</v>
      </c>
      <c r="O78" s="144">
        <v>213</v>
      </c>
      <c r="P78" s="144">
        <v>5715217</v>
      </c>
      <c r="Q78" s="144">
        <v>2079131</v>
      </c>
      <c r="R78" s="144">
        <v>1249165</v>
      </c>
      <c r="S78" s="147">
        <v>8606.48</v>
      </c>
      <c r="T78" s="148">
        <v>15809.669999999996</v>
      </c>
      <c r="U78" s="148">
        <v>15837.429728272906</v>
      </c>
      <c r="V78" s="148">
        <v>27.759728272908511</v>
      </c>
      <c r="W78" s="144">
        <v>1115140</v>
      </c>
      <c r="X78" s="144">
        <v>296</v>
      </c>
      <c r="Y78" s="144">
        <v>23</v>
      </c>
      <c r="Z78" s="144">
        <v>1634</v>
      </c>
      <c r="AA78" s="144">
        <v>1</v>
      </c>
      <c r="AB78" s="145">
        <v>2.7488489181297378</v>
      </c>
      <c r="AC78" s="146">
        <v>2.7662414218042808</v>
      </c>
      <c r="AD78" s="146">
        <v>9.6754406364749066</v>
      </c>
      <c r="AE78" s="146">
        <v>1.4177296124253454E-2</v>
      </c>
      <c r="AF78" s="146">
        <v>688.58390122925675</v>
      </c>
      <c r="AG78" s="160">
        <v>9.6083231334149324E-2</v>
      </c>
      <c r="AH78" s="161">
        <v>1.4075887392900856E-2</v>
      </c>
      <c r="AI78" s="161">
        <v>1.3080737932939204E-3</v>
      </c>
      <c r="AJ78" s="161">
        <v>0.107981220657277</v>
      </c>
      <c r="AL78" s="155"/>
      <c r="AM78" s="155"/>
      <c r="AN78" s="155"/>
      <c r="AO78" s="155"/>
      <c r="AP78" s="155"/>
    </row>
    <row r="79" spans="1:42" x14ac:dyDescent="0.3">
      <c r="A79" s="183">
        <v>44742</v>
      </c>
      <c r="B79" s="129" t="s">
        <v>4817</v>
      </c>
      <c r="C79" s="129" t="s">
        <v>416</v>
      </c>
      <c r="D79" s="165">
        <v>1</v>
      </c>
      <c r="E79" s="129" t="s">
        <v>4739</v>
      </c>
      <c r="F79" s="129" t="s">
        <v>4735</v>
      </c>
      <c r="G79" s="129" t="s">
        <v>16723</v>
      </c>
      <c r="H79" s="129"/>
      <c r="L79" s="127">
        <v>45900</v>
      </c>
      <c r="M79" t="s">
        <v>417</v>
      </c>
      <c r="N79" s="144">
        <v>67</v>
      </c>
      <c r="O79" s="144">
        <v>74</v>
      </c>
      <c r="P79" s="144">
        <v>1724779</v>
      </c>
      <c r="Q79" s="144">
        <v>587307</v>
      </c>
      <c r="R79" s="144">
        <v>325636</v>
      </c>
      <c r="S79" s="147">
        <v>2397.65</v>
      </c>
      <c r="T79" s="148">
        <v>2897.65</v>
      </c>
      <c r="U79" s="148">
        <v>2897.65</v>
      </c>
      <c r="V79" s="148">
        <v>0</v>
      </c>
      <c r="W79" s="144">
        <v>11233</v>
      </c>
      <c r="X79" s="144">
        <v>35</v>
      </c>
      <c r="Y79" s="144">
        <v>7</v>
      </c>
      <c r="Z79" s="144">
        <v>852</v>
      </c>
      <c r="AA79" s="144">
        <v>1</v>
      </c>
      <c r="AB79" s="145">
        <v>2.9367587990607977</v>
      </c>
      <c r="AC79" s="146">
        <v>1.6800123378125547</v>
      </c>
      <c r="AD79" s="146">
        <v>3.4009976525821597</v>
      </c>
      <c r="AE79" s="146">
        <v>0.25795869313629488</v>
      </c>
      <c r="AF79" s="146">
        <v>413.95</v>
      </c>
      <c r="AG79" s="160">
        <v>7.8638497652582157E-2</v>
      </c>
      <c r="AH79" s="161">
        <v>8.2159624413145546E-3</v>
      </c>
      <c r="AI79" s="161">
        <v>2.6164183321254406E-3</v>
      </c>
      <c r="AJ79" s="161">
        <v>9.45945945945946E-2</v>
      </c>
      <c r="AL79" s="155"/>
      <c r="AM79" s="155"/>
      <c r="AN79" s="155"/>
      <c r="AO79" s="155"/>
      <c r="AP79" s="155"/>
    </row>
    <row r="80" spans="1:42" x14ac:dyDescent="0.3">
      <c r="A80" s="183">
        <v>44742</v>
      </c>
      <c r="B80" s="129" t="s">
        <v>4818</v>
      </c>
      <c r="C80" s="129" t="s">
        <v>417</v>
      </c>
      <c r="D80" s="165">
        <v>1</v>
      </c>
      <c r="E80" s="129" t="s">
        <v>4739</v>
      </c>
      <c r="F80" s="129" t="s">
        <v>4735</v>
      </c>
      <c r="G80" s="129" t="s">
        <v>16723</v>
      </c>
      <c r="H80" s="129"/>
      <c r="L80" s="127">
        <v>45900</v>
      </c>
      <c r="M80" t="s">
        <v>416</v>
      </c>
      <c r="N80" s="144">
        <v>24</v>
      </c>
      <c r="O80" s="144">
        <v>36</v>
      </c>
      <c r="P80" s="144">
        <v>2267726</v>
      </c>
      <c r="Q80" s="144">
        <v>843056</v>
      </c>
      <c r="R80" s="144">
        <v>339200</v>
      </c>
      <c r="S80" s="147">
        <v>3797.4999999999995</v>
      </c>
      <c r="T80" s="148">
        <v>4796.54</v>
      </c>
      <c r="U80" s="148">
        <v>4796.54</v>
      </c>
      <c r="V80" s="148">
        <v>0</v>
      </c>
      <c r="W80" s="144">
        <v>983</v>
      </c>
      <c r="X80" s="144">
        <v>92</v>
      </c>
      <c r="Y80" s="144">
        <v>7</v>
      </c>
      <c r="Z80" s="144">
        <v>288</v>
      </c>
      <c r="AA80" s="144">
        <v>1</v>
      </c>
      <c r="AB80" s="145">
        <v>2.6898877417395761</v>
      </c>
      <c r="AC80" s="146">
        <v>2.1151320750390479</v>
      </c>
      <c r="AD80" s="146">
        <v>16.654652777777777</v>
      </c>
      <c r="AE80" s="146">
        <v>4.8794913530010176</v>
      </c>
      <c r="AF80" s="146">
        <v>685.22</v>
      </c>
      <c r="AG80" s="160">
        <v>8.3333333333333329E-2</v>
      </c>
      <c r="AH80" s="161">
        <v>2.4305555555555556E-2</v>
      </c>
      <c r="AI80" s="161">
        <v>8.4905660377358489E-4</v>
      </c>
      <c r="AJ80" s="161">
        <v>0.19444444444444445</v>
      </c>
      <c r="AL80" s="155"/>
      <c r="AM80" s="155"/>
      <c r="AN80" s="155"/>
      <c r="AO80" s="155"/>
      <c r="AP80" s="155"/>
    </row>
    <row r="81" spans="1:42" x14ac:dyDescent="0.3">
      <c r="A81" s="183">
        <v>44742</v>
      </c>
      <c r="B81" s="129" t="s">
        <v>4819</v>
      </c>
      <c r="C81" s="129" t="s">
        <v>417</v>
      </c>
      <c r="D81" s="165">
        <v>1</v>
      </c>
      <c r="E81" s="129" t="s">
        <v>4737</v>
      </c>
      <c r="F81" s="129" t="s">
        <v>4735</v>
      </c>
      <c r="G81" s="129" t="s">
        <v>16723</v>
      </c>
      <c r="H81" s="129"/>
      <c r="L81" s="127">
        <v>45900</v>
      </c>
      <c r="M81" t="s">
        <v>418</v>
      </c>
      <c r="N81" s="144">
        <v>57</v>
      </c>
      <c r="O81" s="144">
        <v>85</v>
      </c>
      <c r="P81" s="144">
        <v>2238660</v>
      </c>
      <c r="Q81" s="144">
        <v>768104</v>
      </c>
      <c r="R81" s="144">
        <v>375467</v>
      </c>
      <c r="S81" s="147">
        <v>1949.56</v>
      </c>
      <c r="T81" s="148">
        <v>4147.7599999999993</v>
      </c>
      <c r="U81" s="148">
        <v>4175.6349907318154</v>
      </c>
      <c r="V81" s="148">
        <v>27.874990731815821</v>
      </c>
      <c r="W81" s="144">
        <v>200857</v>
      </c>
      <c r="X81" s="144">
        <v>194</v>
      </c>
      <c r="Y81" s="144">
        <v>5</v>
      </c>
      <c r="Z81" s="144">
        <v>430</v>
      </c>
      <c r="AA81" s="144">
        <v>1</v>
      </c>
      <c r="AB81" s="145">
        <v>2.9145271994417423</v>
      </c>
      <c r="AC81" s="146">
        <v>1.8527869350414978</v>
      </c>
      <c r="AD81" s="146">
        <v>9.6459534883720917</v>
      </c>
      <c r="AE81" s="146">
        <v>2.0650313407050785E-2</v>
      </c>
      <c r="AF81" s="146">
        <v>835.12699814636312</v>
      </c>
      <c r="AG81" s="160">
        <v>0.13255813953488371</v>
      </c>
      <c r="AH81" s="161">
        <v>1.1627906976744186E-2</v>
      </c>
      <c r="AI81" s="161">
        <v>1.145240460546466E-3</v>
      </c>
      <c r="AJ81" s="161">
        <v>5.8823529411764705E-2</v>
      </c>
      <c r="AL81" s="155"/>
      <c r="AM81" s="155"/>
      <c r="AN81" s="155"/>
      <c r="AO81" s="155"/>
      <c r="AP81" s="155"/>
    </row>
    <row r="82" spans="1:42" x14ac:dyDescent="0.3">
      <c r="A82" s="183">
        <v>44742</v>
      </c>
      <c r="B82" s="129" t="s">
        <v>4820</v>
      </c>
      <c r="C82" s="129" t="s">
        <v>416</v>
      </c>
      <c r="D82" s="165">
        <v>1</v>
      </c>
      <c r="E82" s="129" t="s">
        <v>4821</v>
      </c>
      <c r="F82" s="129" t="s">
        <v>4735</v>
      </c>
      <c r="G82" s="129" t="s">
        <v>16723</v>
      </c>
      <c r="H82" s="129"/>
      <c r="L82" s="127">
        <v>45900</v>
      </c>
      <c r="M82" t="s">
        <v>16814</v>
      </c>
      <c r="N82" s="144">
        <v>148</v>
      </c>
      <c r="O82" s="144">
        <v>195</v>
      </c>
      <c r="P82" s="144">
        <v>6231165</v>
      </c>
      <c r="Q82" s="144">
        <v>2198467</v>
      </c>
      <c r="R82" s="144">
        <v>1040303</v>
      </c>
      <c r="S82" s="147">
        <v>8144.7099999999991</v>
      </c>
      <c r="T82" s="148">
        <v>11841.95</v>
      </c>
      <c r="U82" s="148">
        <v>11869.824990731817</v>
      </c>
      <c r="V82" s="148">
        <v>27.874990731815821</v>
      </c>
      <c r="W82" s="144">
        <v>213073</v>
      </c>
      <c r="X82" s="144">
        <v>321</v>
      </c>
      <c r="Y82" s="144">
        <v>19</v>
      </c>
      <c r="Z82" s="144">
        <v>1570</v>
      </c>
      <c r="AA82" s="144">
        <v>1</v>
      </c>
      <c r="AB82" s="145">
        <v>2.8343227348875377</v>
      </c>
      <c r="AC82" s="146">
        <v>1.9004391634630122</v>
      </c>
      <c r="AD82" s="146">
        <v>7.5426433121019114</v>
      </c>
      <c r="AE82" s="146">
        <v>5.557696188630188E-2</v>
      </c>
      <c r="AF82" s="146">
        <v>624.72763109114828</v>
      </c>
      <c r="AG82" s="160">
        <v>9.4267515923566886E-2</v>
      </c>
      <c r="AH82" s="161">
        <v>1.2101910828025478E-2</v>
      </c>
      <c r="AI82" s="161">
        <v>1.5091756920820184E-3</v>
      </c>
      <c r="AJ82" s="161">
        <v>9.7435897435897437E-2</v>
      </c>
      <c r="AL82" s="155"/>
      <c r="AM82" s="155"/>
      <c r="AN82" s="155"/>
      <c r="AO82" s="155"/>
      <c r="AP82" s="155"/>
    </row>
    <row r="83" spans="1:42" x14ac:dyDescent="0.3">
      <c r="A83" s="183">
        <v>44742</v>
      </c>
      <c r="B83" s="129" t="s">
        <v>4822</v>
      </c>
      <c r="C83" s="129" t="s">
        <v>416</v>
      </c>
      <c r="D83" s="165">
        <v>1</v>
      </c>
      <c r="E83" s="129" t="s">
        <v>4739</v>
      </c>
      <c r="F83" s="129" t="s">
        <v>4735</v>
      </c>
      <c r="G83" s="129" t="s">
        <v>16723</v>
      </c>
      <c r="H83" s="129"/>
      <c r="L83" s="127">
        <v>45930</v>
      </c>
      <c r="M83" t="s">
        <v>417</v>
      </c>
      <c r="N83" s="144">
        <v>47</v>
      </c>
      <c r="O83" s="144">
        <v>52</v>
      </c>
      <c r="P83" s="144">
        <v>857439</v>
      </c>
      <c r="Q83" s="144">
        <v>310901</v>
      </c>
      <c r="R83" s="144">
        <v>310901</v>
      </c>
      <c r="S83" s="147">
        <v>2130.13</v>
      </c>
      <c r="T83" s="148">
        <v>2130.13</v>
      </c>
      <c r="U83" s="148">
        <v>2130.13</v>
      </c>
      <c r="V83" s="148">
        <v>0</v>
      </c>
      <c r="W83" s="144">
        <v>566</v>
      </c>
      <c r="X83" s="144">
        <v>31</v>
      </c>
      <c r="Y83" s="144">
        <v>4</v>
      </c>
      <c r="Z83" s="144">
        <v>566</v>
      </c>
      <c r="AA83" s="144">
        <v>1</v>
      </c>
      <c r="AB83" s="145">
        <v>2.7579165071839591</v>
      </c>
      <c r="AC83" s="146">
        <v>2.4842933433165508</v>
      </c>
      <c r="AD83" s="146">
        <v>3.763480565371025</v>
      </c>
      <c r="AE83" s="146">
        <v>3.763480565371025</v>
      </c>
      <c r="AF83" s="146">
        <v>532.53250000000003</v>
      </c>
      <c r="AG83" s="160">
        <v>8.3038869257950523E-2</v>
      </c>
      <c r="AH83" s="161">
        <v>7.0671378091872791E-3</v>
      </c>
      <c r="AI83" s="161">
        <v>1.8205152122379793E-3</v>
      </c>
      <c r="AJ83" s="161">
        <v>7.6923076923076927E-2</v>
      </c>
      <c r="AL83" s="155"/>
      <c r="AM83" s="155"/>
      <c r="AN83" s="155"/>
      <c r="AO83" s="155"/>
      <c r="AP83" s="155"/>
    </row>
    <row r="84" spans="1:42" x14ac:dyDescent="0.3">
      <c r="A84" s="183">
        <v>44742</v>
      </c>
      <c r="B84" s="129" t="s">
        <v>4823</v>
      </c>
      <c r="C84" s="129" t="s">
        <v>416</v>
      </c>
      <c r="D84" s="165">
        <v>1</v>
      </c>
      <c r="E84" s="129" t="s">
        <v>4739</v>
      </c>
      <c r="F84" s="129" t="s">
        <v>4735</v>
      </c>
      <c r="G84" s="129" t="s">
        <v>16723</v>
      </c>
      <c r="H84" s="129"/>
      <c r="L84" s="127">
        <v>45930</v>
      </c>
      <c r="M84" t="s">
        <v>416</v>
      </c>
      <c r="N84" s="144">
        <v>25</v>
      </c>
      <c r="O84" s="144">
        <v>44</v>
      </c>
      <c r="P84" s="144">
        <v>1493518</v>
      </c>
      <c r="Q84" s="144">
        <v>456237</v>
      </c>
      <c r="R84" s="144">
        <v>253247</v>
      </c>
      <c r="S84" s="147">
        <v>2197.85</v>
      </c>
      <c r="T84" s="148">
        <v>3077.44</v>
      </c>
      <c r="U84" s="148">
        <v>3077.44</v>
      </c>
      <c r="V84" s="148">
        <v>0</v>
      </c>
      <c r="W84" s="144">
        <v>6236</v>
      </c>
      <c r="X84" s="144">
        <v>79</v>
      </c>
      <c r="Y84" s="144">
        <v>13</v>
      </c>
      <c r="Z84" s="144">
        <v>175</v>
      </c>
      <c r="AA84" s="144">
        <v>1</v>
      </c>
      <c r="AB84" s="145">
        <v>3.2735573835528466</v>
      </c>
      <c r="AC84" s="146">
        <v>2.0605309075618772</v>
      </c>
      <c r="AD84" s="146">
        <v>17.585371428571428</v>
      </c>
      <c r="AE84" s="146">
        <v>0.49349583066067992</v>
      </c>
      <c r="AF84" s="146">
        <v>236.72615384615386</v>
      </c>
      <c r="AG84" s="160">
        <v>0.14285714285714285</v>
      </c>
      <c r="AH84" s="161">
        <v>7.4285714285714288E-2</v>
      </c>
      <c r="AI84" s="161">
        <v>6.9102496771926219E-4</v>
      </c>
      <c r="AJ84" s="161">
        <v>0.29545454545454547</v>
      </c>
    </row>
    <row r="85" spans="1:42" x14ac:dyDescent="0.3">
      <c r="A85" s="183">
        <v>44742</v>
      </c>
      <c r="B85" s="129" t="s">
        <v>4824</v>
      </c>
      <c r="C85" s="129" t="s">
        <v>417</v>
      </c>
      <c r="D85" s="165">
        <v>1</v>
      </c>
      <c r="E85" s="129" t="s">
        <v>4739</v>
      </c>
      <c r="F85" s="129" t="s">
        <v>4735</v>
      </c>
      <c r="G85" s="129" t="s">
        <v>16723</v>
      </c>
      <c r="H85" s="129"/>
      <c r="L85" s="127">
        <v>45930</v>
      </c>
      <c r="M85" t="s">
        <v>418</v>
      </c>
      <c r="N85" s="144">
        <v>43</v>
      </c>
      <c r="O85" s="144">
        <v>87</v>
      </c>
      <c r="P85" s="144">
        <v>1529970</v>
      </c>
      <c r="Q85" s="144">
        <v>516168</v>
      </c>
      <c r="R85" s="144">
        <v>332333</v>
      </c>
      <c r="S85" s="147">
        <v>2318.33</v>
      </c>
      <c r="T85" s="148">
        <v>3199.32</v>
      </c>
      <c r="U85" s="148">
        <v>3227.0889552018321</v>
      </c>
      <c r="V85" s="148">
        <v>27.768955201831812</v>
      </c>
      <c r="W85" s="144">
        <v>7355</v>
      </c>
      <c r="X85" s="144">
        <v>184</v>
      </c>
      <c r="Y85" s="144">
        <v>10</v>
      </c>
      <c r="Z85" s="144">
        <v>545</v>
      </c>
      <c r="AA85" s="144">
        <v>1</v>
      </c>
      <c r="AB85" s="145">
        <v>2.9640930859720092</v>
      </c>
      <c r="AC85" s="146">
        <v>2.0910998254867743</v>
      </c>
      <c r="AD85" s="146">
        <v>5.8703119266055053</v>
      </c>
      <c r="AE85" s="146">
        <v>0.4349857239972808</v>
      </c>
      <c r="AF85" s="146">
        <v>322.70889552018321</v>
      </c>
      <c r="AG85" s="160">
        <v>7.8899082568807344E-2</v>
      </c>
      <c r="AH85" s="161">
        <v>1.834862385321101E-2</v>
      </c>
      <c r="AI85" s="161">
        <v>1.6399214041338055E-3</v>
      </c>
      <c r="AJ85" s="161">
        <v>0.11494252873563218</v>
      </c>
    </row>
    <row r="86" spans="1:42" x14ac:dyDescent="0.3">
      <c r="A86" s="183">
        <v>44742</v>
      </c>
      <c r="B86" s="129" t="s">
        <v>4825</v>
      </c>
      <c r="C86" s="129" t="s">
        <v>417</v>
      </c>
      <c r="D86" s="165">
        <v>1</v>
      </c>
      <c r="E86" s="129" t="s">
        <v>4739</v>
      </c>
      <c r="F86" s="129" t="s">
        <v>4735</v>
      </c>
      <c r="G86" s="129" t="s">
        <v>16723</v>
      </c>
      <c r="H86" s="129"/>
      <c r="L86" s="127">
        <v>45930</v>
      </c>
      <c r="M86" t="s">
        <v>16814</v>
      </c>
      <c r="N86" s="144">
        <v>115</v>
      </c>
      <c r="O86" s="144">
        <v>183</v>
      </c>
      <c r="P86" s="144">
        <v>3880927</v>
      </c>
      <c r="Q86" s="144">
        <v>1283306</v>
      </c>
      <c r="R86" s="144">
        <v>896481</v>
      </c>
      <c r="S86" s="147">
        <v>6646.3099999999995</v>
      </c>
      <c r="T86" s="148">
        <v>8406.8900000000012</v>
      </c>
      <c r="U86" s="148">
        <v>8434.6589552018322</v>
      </c>
      <c r="V86" s="148">
        <v>27.768955201831812</v>
      </c>
      <c r="W86" s="144">
        <v>14157</v>
      </c>
      <c r="X86" s="144">
        <v>294</v>
      </c>
      <c r="Y86" s="144">
        <v>27</v>
      </c>
      <c r="Z86" s="144">
        <v>1286</v>
      </c>
      <c r="AA86" s="144">
        <v>1</v>
      </c>
      <c r="AB86" s="145">
        <v>3.0241633717912952</v>
      </c>
      <c r="AC86" s="146">
        <v>2.1662066820633319</v>
      </c>
      <c r="AD86" s="146">
        <v>6.5372395023328158</v>
      </c>
      <c r="AE86" s="146">
        <v>0.59383273292364214</v>
      </c>
      <c r="AF86" s="146">
        <v>312.39477611858638</v>
      </c>
      <c r="AG86" s="160">
        <v>8.9424572317262835E-2</v>
      </c>
      <c r="AH86" s="161">
        <v>2.0995334370139968E-2</v>
      </c>
      <c r="AI86" s="161">
        <v>1.4344977751898813E-3</v>
      </c>
      <c r="AJ86" s="161">
        <v>0.14754098360655737</v>
      </c>
    </row>
    <row r="87" spans="1:42" x14ac:dyDescent="0.3">
      <c r="A87" s="183">
        <v>44742</v>
      </c>
      <c r="B87" s="129" t="s">
        <v>4826</v>
      </c>
      <c r="C87" s="129" t="s">
        <v>417</v>
      </c>
      <c r="D87" s="165">
        <v>1</v>
      </c>
      <c r="E87" s="129" t="s">
        <v>4739</v>
      </c>
      <c r="F87" s="129" t="s">
        <v>4735</v>
      </c>
      <c r="G87" s="129" t="s">
        <v>16723</v>
      </c>
      <c r="H87" s="129"/>
      <c r="L87" s="127">
        <v>45961</v>
      </c>
      <c r="M87" t="s">
        <v>417</v>
      </c>
      <c r="N87" s="144">
        <v>28</v>
      </c>
      <c r="O87" s="144">
        <v>30</v>
      </c>
      <c r="P87" s="144">
        <v>549484</v>
      </c>
      <c r="Q87" s="144">
        <v>149202</v>
      </c>
      <c r="R87" s="144">
        <v>149202</v>
      </c>
      <c r="S87" s="147">
        <v>1598.8799999999999</v>
      </c>
      <c r="T87" s="148">
        <v>1598.8799999999999</v>
      </c>
      <c r="U87" s="148">
        <v>1598.8799999999999</v>
      </c>
      <c r="V87" s="148">
        <v>0</v>
      </c>
      <c r="W87" s="144">
        <v>330</v>
      </c>
      <c r="X87" s="144">
        <v>22</v>
      </c>
      <c r="Y87" s="144">
        <v>9</v>
      </c>
      <c r="Z87" s="144">
        <v>330</v>
      </c>
      <c r="AA87" s="144">
        <v>1</v>
      </c>
      <c r="AB87" s="145">
        <v>3.6828192651573035</v>
      </c>
      <c r="AC87" s="146">
        <v>2.9097844523225422</v>
      </c>
      <c r="AD87" s="146">
        <v>4.8450909090909091</v>
      </c>
      <c r="AE87" s="146">
        <v>4.8450909090909091</v>
      </c>
      <c r="AF87" s="146">
        <v>177.65333333333331</v>
      </c>
      <c r="AG87" s="160">
        <v>8.4848484848484854E-2</v>
      </c>
      <c r="AH87" s="161">
        <v>2.7272727272727271E-2</v>
      </c>
      <c r="AI87" s="161">
        <v>2.2117665983029718E-3</v>
      </c>
      <c r="AJ87" s="161">
        <v>0.3</v>
      </c>
    </row>
    <row r="88" spans="1:42" x14ac:dyDescent="0.3">
      <c r="A88" s="183">
        <v>44742</v>
      </c>
      <c r="B88" s="129" t="s">
        <v>4827</v>
      </c>
      <c r="C88" s="129" t="s">
        <v>417</v>
      </c>
      <c r="D88" s="165">
        <v>1</v>
      </c>
      <c r="E88" s="129" t="s">
        <v>4739</v>
      </c>
      <c r="F88" s="129" t="s">
        <v>4735</v>
      </c>
      <c r="G88" s="129" t="s">
        <v>16723</v>
      </c>
      <c r="H88" s="129"/>
      <c r="L88" s="127">
        <v>45961</v>
      </c>
      <c r="M88" t="s">
        <v>416</v>
      </c>
      <c r="N88" s="144">
        <v>31</v>
      </c>
      <c r="O88" s="144">
        <v>49</v>
      </c>
      <c r="P88" s="144">
        <v>1684747</v>
      </c>
      <c r="Q88" s="144">
        <v>568830</v>
      </c>
      <c r="R88" s="144">
        <v>420586</v>
      </c>
      <c r="S88" s="147">
        <v>2547.2199999999998</v>
      </c>
      <c r="T88" s="148">
        <v>3896.9600000000005</v>
      </c>
      <c r="U88" s="148">
        <v>3896.9600000000005</v>
      </c>
      <c r="V88" s="148">
        <v>0</v>
      </c>
      <c r="W88" s="144">
        <v>354580</v>
      </c>
      <c r="X88" s="144">
        <v>66</v>
      </c>
      <c r="Y88" s="144">
        <v>13</v>
      </c>
      <c r="Z88" s="144">
        <v>226</v>
      </c>
      <c r="AA88" s="144">
        <v>1</v>
      </c>
      <c r="AB88" s="145">
        <v>2.9617759260235923</v>
      </c>
      <c r="AC88" s="146">
        <v>2.3130832107135375</v>
      </c>
      <c r="AD88" s="146">
        <v>17.243185840707966</v>
      </c>
      <c r="AE88" s="146">
        <v>1.0990354785943936E-2</v>
      </c>
      <c r="AF88" s="146">
        <v>299.76615384615388</v>
      </c>
      <c r="AG88" s="160">
        <v>0.13716814159292035</v>
      </c>
      <c r="AH88" s="161">
        <v>5.7522123893805309E-2</v>
      </c>
      <c r="AI88" s="161">
        <v>5.3734551316496511E-4</v>
      </c>
      <c r="AJ88" s="161">
        <v>0.26530612244897961</v>
      </c>
    </row>
    <row r="89" spans="1:42" x14ac:dyDescent="0.3">
      <c r="A89" s="183">
        <v>44742</v>
      </c>
      <c r="B89" s="129" t="s">
        <v>4828</v>
      </c>
      <c r="C89" s="129" t="s">
        <v>417</v>
      </c>
      <c r="D89" s="165">
        <v>1</v>
      </c>
      <c r="E89" s="129" t="s">
        <v>4739</v>
      </c>
      <c r="F89" s="129" t="s">
        <v>4735</v>
      </c>
      <c r="G89" s="129" t="s">
        <v>16723</v>
      </c>
      <c r="H89" s="129"/>
      <c r="L89" s="127">
        <v>45961</v>
      </c>
      <c r="M89" t="s">
        <v>418</v>
      </c>
      <c r="N89" s="144">
        <v>66</v>
      </c>
      <c r="O89" s="144">
        <v>105</v>
      </c>
      <c r="P89" s="144">
        <v>916511</v>
      </c>
      <c r="Q89" s="144">
        <v>335149</v>
      </c>
      <c r="R89" s="144">
        <v>240815</v>
      </c>
      <c r="S89" s="147">
        <v>1793.84</v>
      </c>
      <c r="T89" s="148">
        <v>2907.6400000000008</v>
      </c>
      <c r="U89" s="148">
        <v>2935.241776733601</v>
      </c>
      <c r="V89" s="148">
        <v>27.601776733600087</v>
      </c>
      <c r="W89" s="144">
        <v>347903</v>
      </c>
      <c r="X89" s="144">
        <v>174</v>
      </c>
      <c r="Y89" s="144">
        <v>10</v>
      </c>
      <c r="Z89" s="144">
        <v>249</v>
      </c>
      <c r="AA89" s="144">
        <v>1</v>
      </c>
      <c r="AB89" s="145">
        <v>2.7346374299192298</v>
      </c>
      <c r="AC89" s="146">
        <v>3.1725096589129871</v>
      </c>
      <c r="AD89" s="146">
        <v>11.677269076305224</v>
      </c>
      <c r="AE89" s="146">
        <v>8.3576169219581348E-3</v>
      </c>
      <c r="AF89" s="146">
        <v>293.5241776733601</v>
      </c>
      <c r="AG89" s="160">
        <v>0.26506024096385544</v>
      </c>
      <c r="AH89" s="161">
        <v>4.0160642570281124E-2</v>
      </c>
      <c r="AI89" s="161">
        <v>1.0339887465481801E-3</v>
      </c>
      <c r="AJ89" s="161">
        <v>9.5238095238095233E-2</v>
      </c>
    </row>
    <row r="90" spans="1:42" x14ac:dyDescent="0.3">
      <c r="A90" s="183">
        <v>44742</v>
      </c>
      <c r="B90" s="129" t="s">
        <v>4829</v>
      </c>
      <c r="C90" s="129" t="s">
        <v>418</v>
      </c>
      <c r="D90" s="165">
        <v>1</v>
      </c>
      <c r="E90" s="129" t="s">
        <v>4739</v>
      </c>
      <c r="F90" s="129" t="s">
        <v>4735</v>
      </c>
      <c r="G90" s="129" t="s">
        <v>16723</v>
      </c>
      <c r="H90" s="129"/>
      <c r="L90" s="127">
        <v>45961</v>
      </c>
      <c r="M90" t="s">
        <v>16814</v>
      </c>
      <c r="N90" s="144">
        <v>125</v>
      </c>
      <c r="O90" s="144">
        <v>184</v>
      </c>
      <c r="P90" s="144">
        <v>3150742</v>
      </c>
      <c r="Q90" s="144">
        <v>1053181</v>
      </c>
      <c r="R90" s="144">
        <v>810603</v>
      </c>
      <c r="S90" s="147">
        <v>5939.9400000000023</v>
      </c>
      <c r="T90" s="148">
        <v>8403.4800000000032</v>
      </c>
      <c r="U90" s="148">
        <v>8431.081776733603</v>
      </c>
      <c r="V90" s="148">
        <v>27.601776733600087</v>
      </c>
      <c r="W90" s="144">
        <v>702813</v>
      </c>
      <c r="X90" s="144">
        <v>262</v>
      </c>
      <c r="Y90" s="144">
        <v>32</v>
      </c>
      <c r="Z90" s="144">
        <v>805</v>
      </c>
      <c r="AA90" s="144">
        <v>1</v>
      </c>
      <c r="AB90" s="145">
        <v>2.991643411721252</v>
      </c>
      <c r="AC90" s="146">
        <v>2.6671431681807025</v>
      </c>
      <c r="AD90" s="146">
        <v>10.439105590062116</v>
      </c>
      <c r="AE90" s="146">
        <v>1.195692168471557E-2</v>
      </c>
      <c r="AF90" s="146">
        <v>263.47130552292509</v>
      </c>
      <c r="AG90" s="160">
        <v>0.15527950310559005</v>
      </c>
      <c r="AH90" s="161">
        <v>3.9751552795031057E-2</v>
      </c>
      <c r="AI90" s="161">
        <v>9.9308786175230051E-4</v>
      </c>
      <c r="AJ90" s="161">
        <v>0.17391304347826086</v>
      </c>
    </row>
    <row r="91" spans="1:42" x14ac:dyDescent="0.3">
      <c r="A91" s="183">
        <v>44742</v>
      </c>
      <c r="B91" s="129" t="s">
        <v>4830</v>
      </c>
      <c r="C91" s="129" t="s">
        <v>416</v>
      </c>
      <c r="D91" s="165">
        <v>1</v>
      </c>
      <c r="E91" s="129" t="s">
        <v>4821</v>
      </c>
      <c r="F91" s="129" t="s">
        <v>4735</v>
      </c>
      <c r="G91" s="129" t="s">
        <v>16723</v>
      </c>
      <c r="H91" s="129"/>
      <c r="L91" s="127">
        <v>45991</v>
      </c>
      <c r="M91" t="s">
        <v>417</v>
      </c>
      <c r="N91" s="144">
        <v>48</v>
      </c>
      <c r="O91" s="144">
        <v>61</v>
      </c>
      <c r="P91" s="144">
        <v>640308</v>
      </c>
      <c r="Q91" s="144">
        <v>197317</v>
      </c>
      <c r="R91" s="144">
        <v>197317</v>
      </c>
      <c r="S91" s="147">
        <v>2301.71</v>
      </c>
      <c r="T91" s="148">
        <v>2301.71</v>
      </c>
      <c r="U91" s="148">
        <v>2329.5282692663436</v>
      </c>
      <c r="V91" s="148">
        <v>27.818269266343556</v>
      </c>
      <c r="W91" s="144">
        <v>479</v>
      </c>
      <c r="X91" s="144">
        <v>20</v>
      </c>
      <c r="Y91" s="144">
        <v>2</v>
      </c>
      <c r="Z91" s="144">
        <v>479</v>
      </c>
      <c r="AA91" s="144">
        <v>1</v>
      </c>
      <c r="AB91" s="145">
        <v>3.2450726495943076</v>
      </c>
      <c r="AC91" s="146">
        <v>3.5946919295089241</v>
      </c>
      <c r="AD91" s="146">
        <v>4.8052400835073072</v>
      </c>
      <c r="AE91" s="146">
        <v>4.8052400835073072</v>
      </c>
      <c r="AF91" s="146">
        <v>1164.7641346331718</v>
      </c>
      <c r="AG91" s="160">
        <v>0.10020876826722339</v>
      </c>
      <c r="AH91" s="161">
        <v>4.1753653444676405E-3</v>
      </c>
      <c r="AI91" s="161">
        <v>2.4275657951418278E-3</v>
      </c>
      <c r="AJ91" s="161">
        <v>3.2786885245901641E-2</v>
      </c>
    </row>
    <row r="92" spans="1:42" x14ac:dyDescent="0.3">
      <c r="A92" s="183">
        <v>44742</v>
      </c>
      <c r="B92" s="129" t="s">
        <v>4831</v>
      </c>
      <c r="C92" s="129" t="s">
        <v>418</v>
      </c>
      <c r="D92" s="165">
        <v>1</v>
      </c>
      <c r="E92" s="129" t="s">
        <v>4739</v>
      </c>
      <c r="F92" s="129" t="s">
        <v>4735</v>
      </c>
      <c r="G92" s="129" t="s">
        <v>16723</v>
      </c>
      <c r="H92" s="129"/>
      <c r="L92" s="127">
        <v>45991</v>
      </c>
      <c r="M92" t="s">
        <v>416</v>
      </c>
      <c r="N92" s="144">
        <v>19</v>
      </c>
      <c r="O92" s="144">
        <v>33</v>
      </c>
      <c r="P92" s="144">
        <v>1393486</v>
      </c>
      <c r="Q92" s="144">
        <v>401097</v>
      </c>
      <c r="R92" s="144">
        <v>163987</v>
      </c>
      <c r="S92" s="147">
        <v>1195.9000000000001</v>
      </c>
      <c r="T92" s="148">
        <v>2894.81</v>
      </c>
      <c r="U92" s="148">
        <v>2894.81</v>
      </c>
      <c r="V92" s="148">
        <v>0</v>
      </c>
      <c r="W92" s="144">
        <v>140605</v>
      </c>
      <c r="X92" s="144">
        <v>58</v>
      </c>
      <c r="Y92" s="144">
        <v>8</v>
      </c>
      <c r="Z92" s="144">
        <v>67</v>
      </c>
      <c r="AA92" s="144">
        <v>1</v>
      </c>
      <c r="AB92" s="145">
        <v>3.474187042037213</v>
      </c>
      <c r="AC92" s="146">
        <v>2.0773872145109458</v>
      </c>
      <c r="AD92" s="146">
        <v>43.206119402985074</v>
      </c>
      <c r="AE92" s="146">
        <v>2.058824366132072E-2</v>
      </c>
      <c r="AF92" s="146">
        <v>361.85124999999999</v>
      </c>
      <c r="AG92" s="160">
        <v>0.28358208955223879</v>
      </c>
      <c r="AH92" s="161">
        <v>0.11940298507462686</v>
      </c>
      <c r="AI92" s="161">
        <v>4.0856897193070182E-4</v>
      </c>
      <c r="AJ92" s="161">
        <v>0.24242424242424243</v>
      </c>
    </row>
    <row r="93" spans="1:42" x14ac:dyDescent="0.3">
      <c r="A93" s="183">
        <v>44742</v>
      </c>
      <c r="B93" s="129" t="s">
        <v>4832</v>
      </c>
      <c r="C93" s="129" t="s">
        <v>418</v>
      </c>
      <c r="D93" s="165">
        <v>1</v>
      </c>
      <c r="E93" s="129" t="s">
        <v>4739</v>
      </c>
      <c r="F93" s="129" t="s">
        <v>4735</v>
      </c>
      <c r="G93" s="129" t="s">
        <v>16723</v>
      </c>
      <c r="H93" s="129"/>
      <c r="L93" s="127">
        <v>45991</v>
      </c>
      <c r="M93" t="s">
        <v>418</v>
      </c>
      <c r="N93" s="144">
        <v>42</v>
      </c>
      <c r="O93" s="144">
        <v>80</v>
      </c>
      <c r="P93" s="144">
        <v>875510</v>
      </c>
      <c r="Q93" s="144">
        <v>327068</v>
      </c>
      <c r="R93" s="144">
        <v>121107</v>
      </c>
      <c r="S93" s="147">
        <v>1826.9</v>
      </c>
      <c r="T93" s="148">
        <v>2906.04</v>
      </c>
      <c r="U93" s="148">
        <v>3266.04</v>
      </c>
      <c r="V93" s="148">
        <v>360</v>
      </c>
      <c r="W93" s="144">
        <v>6625</v>
      </c>
      <c r="X93" s="144">
        <v>161</v>
      </c>
      <c r="Y93" s="144">
        <v>13</v>
      </c>
      <c r="Z93" s="144">
        <v>252</v>
      </c>
      <c r="AA93" s="144">
        <v>1</v>
      </c>
      <c r="AB93" s="145">
        <v>2.6768439590543864</v>
      </c>
      <c r="AC93" s="146">
        <v>3.3192539205720095</v>
      </c>
      <c r="AD93" s="146">
        <v>11.531904761904762</v>
      </c>
      <c r="AE93" s="146">
        <v>0.4386475471698113</v>
      </c>
      <c r="AF93" s="146">
        <v>251.23384615384614</v>
      </c>
      <c r="AG93" s="160">
        <v>0.16666666666666666</v>
      </c>
      <c r="AH93" s="161">
        <v>5.1587301587301584E-2</v>
      </c>
      <c r="AI93" s="161">
        <v>2.0808045777700713E-3</v>
      </c>
      <c r="AJ93" s="161">
        <v>0.16250000000000001</v>
      </c>
    </row>
    <row r="94" spans="1:42" x14ac:dyDescent="0.3">
      <c r="A94" s="183">
        <v>44742</v>
      </c>
      <c r="B94" s="129" t="s">
        <v>4833</v>
      </c>
      <c r="C94" s="129" t="s">
        <v>418</v>
      </c>
      <c r="D94" s="165">
        <v>1</v>
      </c>
      <c r="E94" s="129" t="s">
        <v>4739</v>
      </c>
      <c r="F94" s="129" t="s">
        <v>4735</v>
      </c>
      <c r="G94" s="129" t="s">
        <v>16723</v>
      </c>
      <c r="H94" s="129"/>
      <c r="L94" s="127">
        <v>45991</v>
      </c>
      <c r="M94" t="s">
        <v>16814</v>
      </c>
      <c r="N94" s="144">
        <v>109</v>
      </c>
      <c r="O94" s="144">
        <v>174</v>
      </c>
      <c r="P94" s="144">
        <v>2909304</v>
      </c>
      <c r="Q94" s="144">
        <v>925482</v>
      </c>
      <c r="R94" s="144">
        <v>482411</v>
      </c>
      <c r="S94" s="147">
        <v>5324.51</v>
      </c>
      <c r="T94" s="148">
        <v>8102.56</v>
      </c>
      <c r="U94" s="148">
        <v>8490.3782692663444</v>
      </c>
      <c r="V94" s="148">
        <v>387.81826926634358</v>
      </c>
      <c r="W94" s="144">
        <v>147709</v>
      </c>
      <c r="X94" s="144">
        <v>239</v>
      </c>
      <c r="Y94" s="144">
        <v>23</v>
      </c>
      <c r="Z94" s="144">
        <v>798</v>
      </c>
      <c r="AA94" s="144">
        <v>1</v>
      </c>
      <c r="AB94" s="145">
        <v>3.1435554662327307</v>
      </c>
      <c r="AC94" s="146">
        <v>2.7850509950146152</v>
      </c>
      <c r="AD94" s="146">
        <v>10.15358395989975</v>
      </c>
      <c r="AE94" s="146">
        <v>5.4854883588677739E-2</v>
      </c>
      <c r="AF94" s="146">
        <v>369.14688127244978</v>
      </c>
      <c r="AG94" s="160">
        <v>0.13659147869674185</v>
      </c>
      <c r="AH94" s="161">
        <v>2.882205513784461E-2</v>
      </c>
      <c r="AI94" s="161">
        <v>1.6541911357742672E-3</v>
      </c>
      <c r="AJ94" s="161">
        <v>0.13218390804597702</v>
      </c>
    </row>
    <row r="95" spans="1:42" x14ac:dyDescent="0.3">
      <c r="A95" s="183">
        <v>44742</v>
      </c>
      <c r="B95" s="129" t="s">
        <v>4834</v>
      </c>
      <c r="C95" s="129" t="s">
        <v>416</v>
      </c>
      <c r="D95" s="165">
        <v>1</v>
      </c>
      <c r="E95" s="129" t="s">
        <v>4739</v>
      </c>
      <c r="F95" s="129" t="s">
        <v>4735</v>
      </c>
      <c r="G95" s="129" t="s">
        <v>16723</v>
      </c>
      <c r="H95" s="129"/>
      <c r="L95" s="127">
        <v>46022</v>
      </c>
      <c r="M95" t="s">
        <v>417</v>
      </c>
      <c r="N95" s="144">
        <v>71</v>
      </c>
      <c r="O95" s="144">
        <v>74</v>
      </c>
      <c r="P95" s="144">
        <v>1990672</v>
      </c>
      <c r="Q95" s="144">
        <v>1215533</v>
      </c>
      <c r="R95" s="144">
        <v>131413</v>
      </c>
      <c r="S95" s="147">
        <v>1748.3400000000001</v>
      </c>
      <c r="T95" s="148">
        <v>3667.349999999999</v>
      </c>
      <c r="U95" s="148">
        <v>3695.2405003894792</v>
      </c>
      <c r="V95" s="148">
        <v>27.890500389480323</v>
      </c>
      <c r="W95" s="144">
        <v>1093878</v>
      </c>
      <c r="X95" s="144">
        <v>16</v>
      </c>
      <c r="Y95" s="144">
        <v>4</v>
      </c>
      <c r="Z95" s="144">
        <v>343</v>
      </c>
      <c r="AA95" s="144">
        <v>1</v>
      </c>
      <c r="AB95" s="145">
        <v>1.6376947396738715</v>
      </c>
      <c r="AC95" s="146">
        <v>1.8422673348497387</v>
      </c>
      <c r="AD95" s="146">
        <v>10.691982507288627</v>
      </c>
      <c r="AE95" s="146">
        <v>3.3526133627333203E-3</v>
      </c>
      <c r="AF95" s="146">
        <v>923.81012509736979</v>
      </c>
      <c r="AG95" s="160">
        <v>0.20699708454810495</v>
      </c>
      <c r="AH95" s="161">
        <v>1.1661807580174927E-2</v>
      </c>
      <c r="AI95" s="161">
        <v>2.610091847838494E-3</v>
      </c>
      <c r="AJ95" s="161">
        <v>5.4054054054054057E-2</v>
      </c>
    </row>
    <row r="96" spans="1:42" x14ac:dyDescent="0.3">
      <c r="A96" s="183">
        <v>44742</v>
      </c>
      <c r="B96" s="129" t="s">
        <v>4835</v>
      </c>
      <c r="C96" s="129" t="s">
        <v>418</v>
      </c>
      <c r="D96" s="165">
        <v>1</v>
      </c>
      <c r="E96" s="129" t="s">
        <v>4741</v>
      </c>
      <c r="F96" s="129" t="s">
        <v>4735</v>
      </c>
      <c r="G96" s="129" t="s">
        <v>16723</v>
      </c>
      <c r="H96" s="129"/>
      <c r="L96" s="127">
        <v>46022</v>
      </c>
      <c r="M96" t="s">
        <v>416</v>
      </c>
      <c r="N96" s="144">
        <v>18</v>
      </c>
      <c r="O96" s="144">
        <v>29</v>
      </c>
      <c r="P96" s="144">
        <v>2583394</v>
      </c>
      <c r="Q96" s="144">
        <v>1086845</v>
      </c>
      <c r="R96" s="144">
        <v>117336</v>
      </c>
      <c r="S96" s="147">
        <v>1199.6000000000001</v>
      </c>
      <c r="T96" s="148">
        <v>3619.0499999999997</v>
      </c>
      <c r="U96" s="148">
        <v>4229.0499999999993</v>
      </c>
      <c r="V96" s="148">
        <v>610</v>
      </c>
      <c r="W96" s="144">
        <v>765780</v>
      </c>
      <c r="X96" s="144">
        <v>52</v>
      </c>
      <c r="Y96" s="144">
        <v>6</v>
      </c>
      <c r="Z96" s="144">
        <v>62</v>
      </c>
      <c r="AA96" s="144">
        <v>1</v>
      </c>
      <c r="AB96" s="145">
        <v>2.3769663567482024</v>
      </c>
      <c r="AC96" s="146">
        <v>1.4008896823326213</v>
      </c>
      <c r="AD96" s="146">
        <v>58.371774193548383</v>
      </c>
      <c r="AE96" s="146">
        <v>4.7259656820496741E-3</v>
      </c>
      <c r="AF96" s="146">
        <v>704.84166666666658</v>
      </c>
      <c r="AG96" s="160">
        <v>0.29032258064516131</v>
      </c>
      <c r="AH96" s="161">
        <v>9.6774193548387094E-2</v>
      </c>
      <c r="AI96" s="161">
        <v>5.2839708188450265E-4</v>
      </c>
      <c r="AJ96" s="161">
        <v>0.20689655172413793</v>
      </c>
    </row>
    <row r="97" spans="1:36" x14ac:dyDescent="0.3">
      <c r="A97" s="183">
        <v>44742</v>
      </c>
      <c r="B97" s="129" t="s">
        <v>4836</v>
      </c>
      <c r="C97" s="129" t="s">
        <v>418</v>
      </c>
      <c r="D97" s="165">
        <v>1</v>
      </c>
      <c r="E97" s="129" t="s">
        <v>4747</v>
      </c>
      <c r="F97" s="129" t="s">
        <v>4735</v>
      </c>
      <c r="G97" s="129" t="s">
        <v>16723</v>
      </c>
      <c r="H97" s="129"/>
      <c r="L97" s="127">
        <v>46022</v>
      </c>
      <c r="M97" t="s">
        <v>418</v>
      </c>
      <c r="N97" s="144">
        <v>43</v>
      </c>
      <c r="O97" s="144">
        <v>62</v>
      </c>
      <c r="P97" s="144">
        <v>2915670</v>
      </c>
      <c r="Q97" s="144">
        <v>1385248</v>
      </c>
      <c r="R97" s="144">
        <v>150173</v>
      </c>
      <c r="S97" s="147">
        <v>2090.5299999999997</v>
      </c>
      <c r="T97" s="148">
        <v>4886.38</v>
      </c>
      <c r="U97" s="148">
        <v>5936.3600000000006</v>
      </c>
      <c r="V97" s="148">
        <v>1049.98</v>
      </c>
      <c r="W97" s="144">
        <v>998825</v>
      </c>
      <c r="X97" s="144">
        <v>146</v>
      </c>
      <c r="Y97" s="144">
        <v>15</v>
      </c>
      <c r="Z97" s="144">
        <v>191</v>
      </c>
      <c r="AA97" s="144">
        <v>1</v>
      </c>
      <c r="AB97" s="145">
        <v>2.1048000069301671</v>
      </c>
      <c r="AC97" s="146">
        <v>1.675902965699136</v>
      </c>
      <c r="AD97" s="146">
        <v>25.583141361256544</v>
      </c>
      <c r="AE97" s="146">
        <v>4.8921282506945666E-3</v>
      </c>
      <c r="AF97" s="146">
        <v>395.75733333333335</v>
      </c>
      <c r="AG97" s="160">
        <v>0.22513089005235601</v>
      </c>
      <c r="AH97" s="161">
        <v>7.8534031413612565E-2</v>
      </c>
      <c r="AI97" s="161">
        <v>1.2718664473640401E-3</v>
      </c>
      <c r="AJ97" s="161">
        <v>0.24193548387096775</v>
      </c>
    </row>
    <row r="98" spans="1:36" x14ac:dyDescent="0.3">
      <c r="A98" s="183">
        <v>44742</v>
      </c>
      <c r="B98" s="129" t="s">
        <v>4837</v>
      </c>
      <c r="C98" s="129" t="s">
        <v>417</v>
      </c>
      <c r="D98" s="165">
        <v>1</v>
      </c>
      <c r="E98" s="129" t="s">
        <v>4739</v>
      </c>
      <c r="F98" s="129" t="s">
        <v>4735</v>
      </c>
      <c r="G98" s="129" t="s">
        <v>16723</v>
      </c>
      <c r="H98" s="129"/>
      <c r="L98" s="127">
        <v>46022</v>
      </c>
      <c r="M98" t="s">
        <v>16814</v>
      </c>
      <c r="N98" s="144">
        <v>132</v>
      </c>
      <c r="O98" s="144">
        <v>165</v>
      </c>
      <c r="P98" s="144">
        <v>7489736</v>
      </c>
      <c r="Q98" s="144">
        <v>3687626</v>
      </c>
      <c r="R98" s="144">
        <v>398922</v>
      </c>
      <c r="S98" s="147">
        <v>5038.4700000000012</v>
      </c>
      <c r="T98" s="148">
        <v>12172.779999999999</v>
      </c>
      <c r="U98" s="148">
        <v>13860.65050038948</v>
      </c>
      <c r="V98" s="148">
        <v>1687.8705003894804</v>
      </c>
      <c r="W98" s="144">
        <v>2858483</v>
      </c>
      <c r="X98" s="144">
        <v>214</v>
      </c>
      <c r="Y98" s="144">
        <v>25</v>
      </c>
      <c r="Z98" s="144">
        <v>596</v>
      </c>
      <c r="AA98" s="144">
        <v>1</v>
      </c>
      <c r="AB98" s="145">
        <v>2.0310454476674153</v>
      </c>
      <c r="AC98" s="146">
        <v>1.6252615579507741</v>
      </c>
      <c r="AD98" s="146">
        <v>20.424127516778523</v>
      </c>
      <c r="AE98" s="146">
        <v>4.2584755620376259E-3</v>
      </c>
      <c r="AF98" s="146">
        <v>554.42602001557918</v>
      </c>
      <c r="AG98" s="160">
        <v>0.22147651006711411</v>
      </c>
      <c r="AH98" s="161">
        <v>4.1946308724832217E-2</v>
      </c>
      <c r="AI98" s="161">
        <v>1.4940264011511022E-3</v>
      </c>
      <c r="AJ98" s="161">
        <v>0.15151515151515152</v>
      </c>
    </row>
    <row r="99" spans="1:36" x14ac:dyDescent="0.3">
      <c r="A99" s="183">
        <v>44742</v>
      </c>
      <c r="B99" s="129" t="s">
        <v>4838</v>
      </c>
      <c r="C99" s="129" t="s">
        <v>417</v>
      </c>
      <c r="D99" s="165">
        <v>1</v>
      </c>
      <c r="E99" s="129" t="s">
        <v>4737</v>
      </c>
      <c r="F99" s="129" t="s">
        <v>4735</v>
      </c>
      <c r="G99" s="129" t="s">
        <v>16723</v>
      </c>
      <c r="H99" s="129"/>
      <c r="L99" s="127">
        <v>46053</v>
      </c>
      <c r="M99" t="s">
        <v>417</v>
      </c>
      <c r="N99" s="144">
        <v>58</v>
      </c>
      <c r="O99" s="144">
        <v>58</v>
      </c>
      <c r="P99" s="144">
        <v>1744834</v>
      </c>
      <c r="Q99" s="144">
        <v>566959</v>
      </c>
      <c r="R99" s="144">
        <v>89044</v>
      </c>
      <c r="S99" s="147">
        <v>937.31999999999994</v>
      </c>
      <c r="T99" s="148">
        <v>4012.8799999999997</v>
      </c>
      <c r="U99" s="148">
        <v>4040.7932791327908</v>
      </c>
      <c r="V99" s="148">
        <v>27.913279132791324</v>
      </c>
      <c r="W99" s="144">
        <v>3052</v>
      </c>
      <c r="X99" s="144">
        <v>14</v>
      </c>
      <c r="Y99" s="144">
        <v>2</v>
      </c>
      <c r="Z99" s="144">
        <v>193</v>
      </c>
      <c r="AA99" s="144">
        <v>1</v>
      </c>
      <c r="AB99" s="145">
        <v>3.0775311795032798</v>
      </c>
      <c r="AC99" s="146">
        <v>2.2998634827152609</v>
      </c>
      <c r="AD99" s="146">
        <v>20.792124352331605</v>
      </c>
      <c r="AE99" s="146">
        <v>1.3148361730013105</v>
      </c>
      <c r="AF99" s="146">
        <v>2020.3966395663954</v>
      </c>
      <c r="AG99" s="160">
        <v>0.30051813471502592</v>
      </c>
      <c r="AH99" s="161">
        <v>1.0362694300518135E-2</v>
      </c>
      <c r="AI99" s="161">
        <v>2.1674677687435425E-3</v>
      </c>
      <c r="AJ99" s="161">
        <v>3.4482758620689655E-2</v>
      </c>
    </row>
    <row r="100" spans="1:36" x14ac:dyDescent="0.3">
      <c r="A100" s="183">
        <v>44742</v>
      </c>
      <c r="B100" s="129" t="s">
        <v>4839</v>
      </c>
      <c r="C100" s="129" t="s">
        <v>417</v>
      </c>
      <c r="D100" s="165">
        <v>1</v>
      </c>
      <c r="E100" s="129" t="s">
        <v>4739</v>
      </c>
      <c r="F100" s="129" t="s">
        <v>4735</v>
      </c>
      <c r="G100" s="129" t="s">
        <v>16723</v>
      </c>
      <c r="H100" s="129"/>
      <c r="L100" s="127">
        <v>46053</v>
      </c>
      <c r="M100" t="s">
        <v>416</v>
      </c>
      <c r="N100" s="144">
        <v>30</v>
      </c>
      <c r="O100" s="144">
        <v>40</v>
      </c>
      <c r="P100" s="144">
        <v>5885379</v>
      </c>
      <c r="Q100" s="144">
        <v>1287032</v>
      </c>
      <c r="R100" s="144">
        <v>312367</v>
      </c>
      <c r="S100" s="147">
        <v>2257.1800000000003</v>
      </c>
      <c r="T100" s="148">
        <v>4260.9799999999996</v>
      </c>
      <c r="U100" s="148">
        <v>5524.9</v>
      </c>
      <c r="V100" s="148">
        <v>1263.92</v>
      </c>
      <c r="W100" s="144">
        <v>842512</v>
      </c>
      <c r="X100" s="144">
        <v>44</v>
      </c>
      <c r="Y100" s="144">
        <v>8</v>
      </c>
      <c r="Z100" s="144">
        <v>128</v>
      </c>
      <c r="AA100" s="144">
        <v>1</v>
      </c>
      <c r="AB100" s="145">
        <v>4.5728303569763611</v>
      </c>
      <c r="AC100" s="146">
        <v>0.72399415568649017</v>
      </c>
      <c r="AD100" s="146">
        <v>33.288906249999997</v>
      </c>
      <c r="AE100" s="146">
        <v>5.0574709915110995E-3</v>
      </c>
      <c r="AF100" s="146">
        <v>690.61249999999995</v>
      </c>
      <c r="AG100" s="160">
        <v>0.234375</v>
      </c>
      <c r="AH100" s="161">
        <v>6.25E-2</v>
      </c>
      <c r="AI100" s="161">
        <v>4.0977439998463348E-4</v>
      </c>
      <c r="AJ100" s="161">
        <v>0.2</v>
      </c>
    </row>
    <row r="101" spans="1:36" x14ac:dyDescent="0.3">
      <c r="A101" s="183">
        <v>44742</v>
      </c>
      <c r="B101" s="129" t="s">
        <v>4840</v>
      </c>
      <c r="C101" s="129" t="s">
        <v>417</v>
      </c>
      <c r="D101" s="165">
        <v>1</v>
      </c>
      <c r="E101" s="129" t="s">
        <v>4739</v>
      </c>
      <c r="F101" s="129" t="s">
        <v>4735</v>
      </c>
      <c r="G101" s="129" t="s">
        <v>16723</v>
      </c>
      <c r="H101" s="129"/>
      <c r="L101" s="127">
        <v>46053</v>
      </c>
      <c r="M101" t="s">
        <v>418</v>
      </c>
      <c r="N101" s="144">
        <v>53</v>
      </c>
      <c r="O101" s="144">
        <v>85</v>
      </c>
      <c r="P101" s="144">
        <v>3207732</v>
      </c>
      <c r="Q101" s="144">
        <v>775117</v>
      </c>
      <c r="R101" s="144">
        <v>285818</v>
      </c>
      <c r="S101" s="147">
        <v>4405.88</v>
      </c>
      <c r="T101" s="148">
        <v>6493.1699999999992</v>
      </c>
      <c r="U101" s="148">
        <v>7157.2799999999988</v>
      </c>
      <c r="V101" s="148">
        <v>664.11</v>
      </c>
      <c r="W101" s="144">
        <v>13226</v>
      </c>
      <c r="X101" s="144">
        <v>132</v>
      </c>
      <c r="Y101" s="144">
        <v>14</v>
      </c>
      <c r="Z101" s="144">
        <v>273</v>
      </c>
      <c r="AA101" s="144">
        <v>1</v>
      </c>
      <c r="AB101" s="145">
        <v>4.1383842697296025</v>
      </c>
      <c r="AC101" s="146">
        <v>2.0242245923287854</v>
      </c>
      <c r="AD101" s="146">
        <v>23.784505494505492</v>
      </c>
      <c r="AE101" s="146">
        <v>0.49093981551489485</v>
      </c>
      <c r="AF101" s="146">
        <v>511.23428571428565</v>
      </c>
      <c r="AG101" s="160">
        <v>0.19413919413919414</v>
      </c>
      <c r="AH101" s="161">
        <v>5.128205128205128E-2</v>
      </c>
      <c r="AI101" s="161">
        <v>9.5515327935959246E-4</v>
      </c>
      <c r="AJ101" s="161">
        <v>0.16470588235294117</v>
      </c>
    </row>
    <row r="102" spans="1:36" x14ac:dyDescent="0.3">
      <c r="A102" s="183">
        <v>44742</v>
      </c>
      <c r="B102" s="129" t="s">
        <v>4841</v>
      </c>
      <c r="C102" s="129" t="s">
        <v>417</v>
      </c>
      <c r="D102" s="165">
        <v>1</v>
      </c>
      <c r="E102" s="129" t="s">
        <v>4739</v>
      </c>
      <c r="F102" s="129" t="s">
        <v>4735</v>
      </c>
      <c r="G102" s="129" t="s">
        <v>16723</v>
      </c>
      <c r="H102" s="129"/>
      <c r="L102" s="127">
        <v>46053</v>
      </c>
      <c r="M102" t="s">
        <v>16814</v>
      </c>
      <c r="N102" s="144">
        <v>141</v>
      </c>
      <c r="O102" s="144">
        <v>183</v>
      </c>
      <c r="P102" s="144">
        <v>10837945</v>
      </c>
      <c r="Q102" s="144">
        <v>2629108</v>
      </c>
      <c r="R102" s="144">
        <v>687229</v>
      </c>
      <c r="S102" s="147">
        <v>7600.380000000001</v>
      </c>
      <c r="T102" s="148">
        <v>14767.029999999999</v>
      </c>
      <c r="U102" s="148">
        <v>16722.973279132792</v>
      </c>
      <c r="V102" s="148">
        <v>1955.9432791327913</v>
      </c>
      <c r="W102" s="144">
        <v>858790</v>
      </c>
      <c r="X102" s="144">
        <v>190</v>
      </c>
      <c r="Y102" s="144">
        <v>24</v>
      </c>
      <c r="Z102" s="144">
        <v>594</v>
      </c>
      <c r="AA102" s="144">
        <v>1</v>
      </c>
      <c r="AB102" s="145">
        <v>4.1222897651979302</v>
      </c>
      <c r="AC102" s="146">
        <v>1.3625304428099607</v>
      </c>
      <c r="AD102" s="146">
        <v>24.860319865319862</v>
      </c>
      <c r="AE102" s="146">
        <v>1.7195158304125571E-2</v>
      </c>
      <c r="AF102" s="146">
        <v>696.79055329719961</v>
      </c>
      <c r="AG102" s="160">
        <v>0.23737373737373738</v>
      </c>
      <c r="AH102" s="161">
        <v>4.0404040404040407E-2</v>
      </c>
      <c r="AI102" s="161">
        <v>8.6434070739156818E-4</v>
      </c>
      <c r="AJ102" s="161">
        <v>0.13114754098360656</v>
      </c>
    </row>
    <row r="103" spans="1:36" x14ac:dyDescent="0.3">
      <c r="A103" s="183">
        <v>44742</v>
      </c>
      <c r="B103" s="129" t="s">
        <v>4842</v>
      </c>
      <c r="C103" s="129" t="s">
        <v>417</v>
      </c>
      <c r="D103" s="165">
        <v>1</v>
      </c>
      <c r="E103" s="129" t="s">
        <v>4737</v>
      </c>
      <c r="F103" s="129" t="s">
        <v>4735</v>
      </c>
      <c r="G103" s="129" t="s">
        <v>16723</v>
      </c>
      <c r="H103" s="129"/>
      <c r="L103" s="127">
        <v>46081</v>
      </c>
      <c r="M103" t="s">
        <v>417</v>
      </c>
      <c r="N103" s="144">
        <v>70</v>
      </c>
      <c r="O103" s="144">
        <v>71</v>
      </c>
      <c r="P103" s="144">
        <v>866686</v>
      </c>
      <c r="Q103" s="144">
        <v>242838</v>
      </c>
      <c r="R103" s="144">
        <v>101123</v>
      </c>
      <c r="S103" s="147">
        <v>2107.17</v>
      </c>
      <c r="T103" s="148">
        <v>2607.06</v>
      </c>
      <c r="U103" s="148">
        <v>2638.3191152163345</v>
      </c>
      <c r="V103" s="148">
        <v>31.259115216334468</v>
      </c>
      <c r="W103" s="144">
        <v>130865</v>
      </c>
      <c r="X103" s="144">
        <v>11</v>
      </c>
      <c r="Y103" s="144">
        <v>3</v>
      </c>
      <c r="Z103" s="144">
        <v>242</v>
      </c>
      <c r="AA103" s="144">
        <v>1</v>
      </c>
      <c r="AB103" s="145">
        <v>3.5689883790839985</v>
      </c>
      <c r="AC103" s="146">
        <v>3.0080790505442567</v>
      </c>
      <c r="AD103" s="146">
        <v>10.772975206611569</v>
      </c>
      <c r="AE103" s="146">
        <v>1.9921751423222403E-2</v>
      </c>
      <c r="AF103" s="146">
        <v>879.43970507211145</v>
      </c>
      <c r="AG103" s="160">
        <v>0.28925619834710742</v>
      </c>
      <c r="AH103" s="161">
        <v>1.2396694214876033E-2</v>
      </c>
      <c r="AI103" s="161">
        <v>2.3931252039595344E-3</v>
      </c>
      <c r="AJ103" s="161">
        <v>4.2253521126760563E-2</v>
      </c>
    </row>
    <row r="104" spans="1:36" x14ac:dyDescent="0.3">
      <c r="A104" s="183">
        <v>44742</v>
      </c>
      <c r="B104" s="129" t="s">
        <v>4843</v>
      </c>
      <c r="C104" s="129" t="s">
        <v>417</v>
      </c>
      <c r="D104" s="165">
        <v>1</v>
      </c>
      <c r="E104" s="129" t="s">
        <v>4739</v>
      </c>
      <c r="F104" s="129" t="s">
        <v>4735</v>
      </c>
      <c r="G104" s="129" t="s">
        <v>16723</v>
      </c>
      <c r="H104" s="129"/>
      <c r="L104" s="127">
        <v>46081</v>
      </c>
      <c r="M104" t="s">
        <v>416</v>
      </c>
      <c r="N104" s="144">
        <v>23</v>
      </c>
      <c r="O104" s="144">
        <v>36</v>
      </c>
      <c r="P104" s="144">
        <v>9203666</v>
      </c>
      <c r="Q104" s="144">
        <v>2192989</v>
      </c>
      <c r="R104" s="144">
        <v>435446</v>
      </c>
      <c r="S104" s="147">
        <v>4143.67</v>
      </c>
      <c r="T104" s="148">
        <v>8586.0600000000013</v>
      </c>
      <c r="U104" s="148">
        <v>9756.1000000000022</v>
      </c>
      <c r="V104" s="148">
        <v>1170.04</v>
      </c>
      <c r="W104" s="144">
        <v>1268207</v>
      </c>
      <c r="X104" s="144">
        <v>81</v>
      </c>
      <c r="Y104" s="144">
        <v>5</v>
      </c>
      <c r="Z104" s="144">
        <v>196</v>
      </c>
      <c r="AA104" s="144">
        <v>1</v>
      </c>
      <c r="AB104" s="145">
        <v>4.1968591725722293</v>
      </c>
      <c r="AC104" s="146">
        <v>0.93289565266710051</v>
      </c>
      <c r="AD104" s="146">
        <v>43.806428571428576</v>
      </c>
      <c r="AE104" s="146">
        <v>6.7702354584070279E-3</v>
      </c>
      <c r="AF104" s="146">
        <v>1951.2200000000005</v>
      </c>
      <c r="AG104" s="160">
        <v>0.11734693877551021</v>
      </c>
      <c r="AH104" s="161">
        <v>2.5510204081632654E-2</v>
      </c>
      <c r="AI104" s="161">
        <v>4.5011321725311522E-4</v>
      </c>
      <c r="AJ104" s="161">
        <v>0.1388888888888889</v>
      </c>
    </row>
    <row r="105" spans="1:36" x14ac:dyDescent="0.3">
      <c r="A105" s="183">
        <v>44742</v>
      </c>
      <c r="B105" s="129" t="s">
        <v>4844</v>
      </c>
      <c r="C105" s="129" t="s">
        <v>417</v>
      </c>
      <c r="D105" s="165">
        <v>1</v>
      </c>
      <c r="E105" s="129" t="s">
        <v>4739</v>
      </c>
      <c r="F105" s="129" t="s">
        <v>4735</v>
      </c>
      <c r="G105" s="129" t="s">
        <v>16723</v>
      </c>
      <c r="H105" s="129"/>
      <c r="L105" s="127">
        <v>46081</v>
      </c>
      <c r="M105" t="s">
        <v>418</v>
      </c>
      <c r="N105" s="144">
        <v>59</v>
      </c>
      <c r="O105" s="144">
        <v>97</v>
      </c>
      <c r="P105" s="144">
        <v>6228817</v>
      </c>
      <c r="Q105" s="144">
        <v>1142843</v>
      </c>
      <c r="R105" s="144">
        <v>459863</v>
      </c>
      <c r="S105" s="147">
        <v>8248.9000000000015</v>
      </c>
      <c r="T105" s="148">
        <v>12538.87</v>
      </c>
      <c r="U105" s="148">
        <v>14088.140000000001</v>
      </c>
      <c r="V105" s="148">
        <v>1549.27</v>
      </c>
      <c r="W105" s="144">
        <v>49543</v>
      </c>
      <c r="X105" s="144">
        <v>157</v>
      </c>
      <c r="Y105" s="144">
        <v>29</v>
      </c>
      <c r="Z105" s="144">
        <v>393</v>
      </c>
      <c r="AA105" s="144">
        <v>1</v>
      </c>
      <c r="AB105" s="145">
        <v>5.450282322243738</v>
      </c>
      <c r="AC105" s="146">
        <v>2.0130419628638956</v>
      </c>
      <c r="AD105" s="146">
        <v>31.905521628498729</v>
      </c>
      <c r="AE105" s="146">
        <v>0.25309064852754176</v>
      </c>
      <c r="AF105" s="146">
        <v>485.79793103448281</v>
      </c>
      <c r="AG105" s="160">
        <v>0.15012722646310434</v>
      </c>
      <c r="AH105" s="161">
        <v>7.3791348600508899E-2</v>
      </c>
      <c r="AI105" s="161">
        <v>8.5460234896045123E-4</v>
      </c>
      <c r="AJ105" s="161">
        <v>0.29896907216494845</v>
      </c>
    </row>
    <row r="106" spans="1:36" x14ac:dyDescent="0.3">
      <c r="A106" s="183">
        <v>44742</v>
      </c>
      <c r="B106" s="129" t="s">
        <v>4845</v>
      </c>
      <c r="C106" s="129" t="s">
        <v>417</v>
      </c>
      <c r="D106" s="165">
        <v>1</v>
      </c>
      <c r="E106" s="129" t="s">
        <v>4744</v>
      </c>
      <c r="F106" s="129" t="s">
        <v>4735</v>
      </c>
      <c r="G106" s="129" t="s">
        <v>16723</v>
      </c>
      <c r="H106" s="129"/>
      <c r="L106" s="127">
        <v>46081</v>
      </c>
      <c r="M106" t="s">
        <v>16814</v>
      </c>
      <c r="N106" s="144">
        <v>152</v>
      </c>
      <c r="O106" s="144">
        <v>204</v>
      </c>
      <c r="P106" s="144">
        <v>16299169</v>
      </c>
      <c r="Q106" s="144">
        <v>3578670</v>
      </c>
      <c r="R106" s="144">
        <v>996432</v>
      </c>
      <c r="S106" s="147">
        <v>14499.739999999998</v>
      </c>
      <c r="T106" s="148">
        <v>23731.989999999998</v>
      </c>
      <c r="U106" s="148">
        <v>26482.559115216332</v>
      </c>
      <c r="V106" s="148">
        <v>2750.5691152163345</v>
      </c>
      <c r="W106" s="144">
        <v>1448615</v>
      </c>
      <c r="X106" s="144">
        <v>249</v>
      </c>
      <c r="Y106" s="144">
        <v>37</v>
      </c>
      <c r="Z106" s="144">
        <v>831</v>
      </c>
      <c r="AA106" s="144">
        <v>1</v>
      </c>
      <c r="AB106" s="145">
        <v>4.5545325498020217</v>
      </c>
      <c r="AC106" s="146">
        <v>1.4560245372018659</v>
      </c>
      <c r="AD106" s="146">
        <v>28.558351383874847</v>
      </c>
      <c r="AE106" s="146">
        <v>1.6382537803350094E-2</v>
      </c>
      <c r="AF106" s="146">
        <v>715.74484095179275</v>
      </c>
      <c r="AG106" s="160">
        <v>0.1829121540312876</v>
      </c>
      <c r="AH106" s="161">
        <v>4.4524669073405534E-2</v>
      </c>
      <c r="AI106" s="161">
        <v>8.3397562503010746E-4</v>
      </c>
      <c r="AJ106" s="161">
        <v>0.18137254901960784</v>
      </c>
    </row>
    <row r="107" spans="1:36" x14ac:dyDescent="0.3">
      <c r="A107" s="183">
        <v>44742</v>
      </c>
      <c r="B107" s="129" t="s">
        <v>4846</v>
      </c>
      <c r="C107" s="129" t="s">
        <v>417</v>
      </c>
      <c r="D107" s="165">
        <v>1</v>
      </c>
      <c r="E107" s="129" t="s">
        <v>4739</v>
      </c>
      <c r="F107" s="129" t="s">
        <v>4735</v>
      </c>
      <c r="G107" s="129" t="s">
        <v>16723</v>
      </c>
      <c r="H107" s="129"/>
      <c r="L107" s="127">
        <v>46112</v>
      </c>
      <c r="M107" t="s">
        <v>417</v>
      </c>
      <c r="N107" s="144">
        <v>88</v>
      </c>
      <c r="O107" s="144">
        <v>90</v>
      </c>
      <c r="P107" s="144">
        <v>788933</v>
      </c>
      <c r="Q107" s="144">
        <v>297647</v>
      </c>
      <c r="R107" s="144">
        <v>297647</v>
      </c>
      <c r="S107" s="147">
        <v>2710.0699999999997</v>
      </c>
      <c r="T107" s="148">
        <v>2710.0699999999997</v>
      </c>
      <c r="U107" s="148">
        <v>2740.9537656099901</v>
      </c>
      <c r="V107" s="148">
        <v>30.883765609990395</v>
      </c>
      <c r="W107" s="144">
        <v>450</v>
      </c>
      <c r="X107" s="144">
        <v>4</v>
      </c>
      <c r="Y107" s="144">
        <v>7</v>
      </c>
      <c r="Z107" s="144">
        <v>450</v>
      </c>
      <c r="AA107" s="144">
        <v>1</v>
      </c>
      <c r="AB107" s="145">
        <v>2.6505659388470235</v>
      </c>
      <c r="AC107" s="146">
        <v>3.4351079242470521</v>
      </c>
      <c r="AD107" s="146">
        <v>6.0223777777777769</v>
      </c>
      <c r="AE107" s="146">
        <v>6.0223777777777769</v>
      </c>
      <c r="AF107" s="146">
        <v>391.56482365856999</v>
      </c>
      <c r="AG107" s="160">
        <v>0.19555555555555557</v>
      </c>
      <c r="AH107" s="161">
        <v>1.5555555555555555E-2</v>
      </c>
      <c r="AI107" s="161">
        <v>1.5118580062960486E-3</v>
      </c>
      <c r="AJ107" s="161">
        <v>7.7777777777777779E-2</v>
      </c>
    </row>
    <row r="108" spans="1:36" x14ac:dyDescent="0.3">
      <c r="A108" s="183">
        <v>44742</v>
      </c>
      <c r="B108" s="129" t="s">
        <v>4847</v>
      </c>
      <c r="C108" s="129" t="s">
        <v>417</v>
      </c>
      <c r="D108" s="165">
        <v>1</v>
      </c>
      <c r="E108" s="129" t="s">
        <v>4744</v>
      </c>
      <c r="F108" s="129" t="s">
        <v>4735</v>
      </c>
      <c r="G108" s="129" t="s">
        <v>16723</v>
      </c>
      <c r="H108" s="129"/>
      <c r="L108" s="127">
        <v>46112</v>
      </c>
      <c r="M108" t="s">
        <v>416</v>
      </c>
      <c r="N108" s="144">
        <v>29</v>
      </c>
      <c r="O108" s="144">
        <v>40</v>
      </c>
      <c r="P108" s="144">
        <v>4820498</v>
      </c>
      <c r="Q108" s="144">
        <v>1117537</v>
      </c>
      <c r="R108" s="144">
        <v>562287</v>
      </c>
      <c r="S108" s="147">
        <v>2578.9899999999998</v>
      </c>
      <c r="T108" s="148">
        <v>4575.2299999999996</v>
      </c>
      <c r="U108" s="148">
        <v>5818.7</v>
      </c>
      <c r="V108" s="148">
        <v>1243.47</v>
      </c>
      <c r="W108" s="144">
        <v>91374</v>
      </c>
      <c r="X108" s="144">
        <v>79</v>
      </c>
      <c r="Y108" s="144">
        <v>2</v>
      </c>
      <c r="Z108" s="144">
        <v>161</v>
      </c>
      <c r="AA108" s="144">
        <v>1</v>
      </c>
      <c r="AB108" s="145">
        <v>4.3135019243210744</v>
      </c>
      <c r="AC108" s="146">
        <v>0.94911977974059936</v>
      </c>
      <c r="AD108" s="146">
        <v>28.417577639751549</v>
      </c>
      <c r="AE108" s="146">
        <v>5.0071464530391574E-2</v>
      </c>
      <c r="AF108" s="146">
        <v>2909.35</v>
      </c>
      <c r="AG108" s="160">
        <v>0.18012422360248448</v>
      </c>
      <c r="AH108" s="161">
        <v>1.2422360248447204E-2</v>
      </c>
      <c r="AI108" s="161">
        <v>2.8633064609354298E-4</v>
      </c>
      <c r="AJ108" s="161">
        <v>0.05</v>
      </c>
    </row>
    <row r="109" spans="1:36" x14ac:dyDescent="0.3">
      <c r="A109" s="183">
        <v>44742</v>
      </c>
      <c r="B109" s="129" t="s">
        <v>4848</v>
      </c>
      <c r="C109" s="129" t="s">
        <v>417</v>
      </c>
      <c r="D109" s="165">
        <v>1</v>
      </c>
      <c r="E109" s="129" t="s">
        <v>4739</v>
      </c>
      <c r="F109" s="129" t="s">
        <v>4735</v>
      </c>
      <c r="G109" s="129" t="s">
        <v>16723</v>
      </c>
      <c r="H109" s="129"/>
      <c r="L109" s="127">
        <v>46112</v>
      </c>
      <c r="M109" t="s">
        <v>418</v>
      </c>
      <c r="N109" s="144">
        <v>72</v>
      </c>
      <c r="O109" s="144">
        <v>128</v>
      </c>
      <c r="P109" s="144">
        <v>3499587</v>
      </c>
      <c r="Q109" s="144">
        <v>880246</v>
      </c>
      <c r="R109" s="144">
        <v>351016</v>
      </c>
      <c r="S109" s="147">
        <v>2831.7999999999997</v>
      </c>
      <c r="T109" s="148">
        <v>6457.3100000000013</v>
      </c>
      <c r="U109" s="148">
        <v>7808.9900000000016</v>
      </c>
      <c r="V109" s="148">
        <v>1351.68</v>
      </c>
      <c r="W109" s="144">
        <v>553530</v>
      </c>
      <c r="X109" s="144">
        <v>131</v>
      </c>
      <c r="Y109" s="144">
        <v>26</v>
      </c>
      <c r="Z109" s="144">
        <v>245</v>
      </c>
      <c r="AA109" s="144">
        <v>1</v>
      </c>
      <c r="AB109" s="145">
        <v>3.9756920224573586</v>
      </c>
      <c r="AC109" s="146">
        <v>1.8451634435720561</v>
      </c>
      <c r="AD109" s="146">
        <v>26.356367346938782</v>
      </c>
      <c r="AE109" s="146">
        <v>1.1665691109786283E-2</v>
      </c>
      <c r="AF109" s="146">
        <v>300.34576923076929</v>
      </c>
      <c r="AG109" s="160">
        <v>0.29387755102040819</v>
      </c>
      <c r="AH109" s="161">
        <v>0.10612244897959183</v>
      </c>
      <c r="AI109" s="161">
        <v>6.9797388153246579E-4</v>
      </c>
      <c r="AJ109" s="161">
        <v>0.203125</v>
      </c>
    </row>
    <row r="110" spans="1:36" x14ac:dyDescent="0.3">
      <c r="A110" s="183">
        <v>44742</v>
      </c>
      <c r="B110" s="129" t="s">
        <v>4849</v>
      </c>
      <c r="C110" s="129" t="s">
        <v>417</v>
      </c>
      <c r="D110" s="165">
        <v>1</v>
      </c>
      <c r="E110" s="129" t="s">
        <v>4739</v>
      </c>
      <c r="F110" s="129" t="s">
        <v>4735</v>
      </c>
      <c r="G110" s="129" t="s">
        <v>16723</v>
      </c>
      <c r="H110" s="129"/>
      <c r="L110" s="127">
        <v>46112</v>
      </c>
      <c r="M110" t="s">
        <v>16814</v>
      </c>
      <c r="N110" s="144">
        <v>189</v>
      </c>
      <c r="O110" s="144">
        <v>258</v>
      </c>
      <c r="P110" s="144">
        <v>9109018</v>
      </c>
      <c r="Q110" s="144">
        <v>2295430</v>
      </c>
      <c r="R110" s="144">
        <v>1210950</v>
      </c>
      <c r="S110" s="147">
        <v>8120.86</v>
      </c>
      <c r="T110" s="148">
        <v>13742.610000000002</v>
      </c>
      <c r="U110" s="148">
        <v>16368.643765609993</v>
      </c>
      <c r="V110" s="148">
        <v>2626.0337656099905</v>
      </c>
      <c r="W110" s="144">
        <v>645354</v>
      </c>
      <c r="X110" s="144">
        <v>214</v>
      </c>
      <c r="Y110" s="144">
        <v>35</v>
      </c>
      <c r="Z110" s="144">
        <v>856</v>
      </c>
      <c r="AA110" s="144">
        <v>1</v>
      </c>
      <c r="AB110" s="145">
        <v>3.9683275029079521</v>
      </c>
      <c r="AC110" s="146">
        <v>1.5086818359564118</v>
      </c>
      <c r="AD110" s="146">
        <v>16.054450934579442</v>
      </c>
      <c r="AE110" s="146">
        <v>2.1294684777656919E-2</v>
      </c>
      <c r="AF110" s="146">
        <v>467.6755361602855</v>
      </c>
      <c r="AG110" s="160">
        <v>0.2207943925233645</v>
      </c>
      <c r="AH110" s="161">
        <v>4.0887850467289717E-2</v>
      </c>
      <c r="AI110" s="161">
        <v>7.0688302572360548E-4</v>
      </c>
      <c r="AJ110" s="161">
        <v>0.13565891472868216</v>
      </c>
    </row>
    <row r="111" spans="1:36" x14ac:dyDescent="0.3">
      <c r="A111" s="183">
        <v>44742</v>
      </c>
      <c r="B111" s="129" t="s">
        <v>4850</v>
      </c>
      <c r="C111" s="129" t="s">
        <v>417</v>
      </c>
      <c r="D111" s="165">
        <v>1</v>
      </c>
      <c r="E111" s="129" t="s">
        <v>4737</v>
      </c>
      <c r="F111" s="129" t="s">
        <v>4735</v>
      </c>
      <c r="G111" s="129" t="s">
        <v>16723</v>
      </c>
      <c r="H111" s="129"/>
      <c r="L111" s="127">
        <v>46142</v>
      </c>
      <c r="M111" t="s">
        <v>417</v>
      </c>
      <c r="N111" s="144">
        <v>33</v>
      </c>
      <c r="O111" s="144">
        <v>37</v>
      </c>
      <c r="P111" s="144">
        <v>44688</v>
      </c>
      <c r="Q111" s="144">
        <v>13488</v>
      </c>
      <c r="R111" s="144">
        <v>13488</v>
      </c>
      <c r="S111" s="147">
        <v>139.69</v>
      </c>
      <c r="T111" s="148">
        <v>139.69</v>
      </c>
      <c r="U111" s="148">
        <v>170.72742759542552</v>
      </c>
      <c r="V111" s="148">
        <v>31.037427595425516</v>
      </c>
      <c r="W111" s="144">
        <v>45</v>
      </c>
      <c r="X111" s="144">
        <v>4</v>
      </c>
      <c r="Y111" s="144">
        <v>0</v>
      </c>
      <c r="Z111" s="144">
        <v>45</v>
      </c>
      <c r="AA111" s="144">
        <v>1</v>
      </c>
      <c r="AB111" s="145">
        <v>3.3131672597864767</v>
      </c>
      <c r="AC111" s="146">
        <v>3.125895094880057</v>
      </c>
      <c r="AD111" s="146">
        <v>3.104222222222222</v>
      </c>
      <c r="AE111" s="146">
        <v>3.104222222222222</v>
      </c>
      <c r="AF111" s="146" t="s">
        <v>4743</v>
      </c>
      <c r="AG111" s="160">
        <v>0.73333333333333328</v>
      </c>
      <c r="AH111" s="161">
        <v>0</v>
      </c>
      <c r="AI111" s="161">
        <v>3.3362989323843417E-3</v>
      </c>
      <c r="AJ111" s="161">
        <v>0</v>
      </c>
    </row>
    <row r="112" spans="1:36" x14ac:dyDescent="0.3">
      <c r="A112" s="183">
        <v>44742</v>
      </c>
      <c r="B112" s="129" t="s">
        <v>4851</v>
      </c>
      <c r="C112" s="129" t="s">
        <v>418</v>
      </c>
      <c r="D112" s="165">
        <v>1</v>
      </c>
      <c r="E112" s="129" t="s">
        <v>4739</v>
      </c>
      <c r="F112" s="129" t="s">
        <v>4735</v>
      </c>
      <c r="G112" s="129" t="s">
        <v>16723</v>
      </c>
      <c r="H112" s="129"/>
      <c r="L112" s="127">
        <v>46142</v>
      </c>
      <c r="M112" t="s">
        <v>416</v>
      </c>
      <c r="N112" s="144">
        <v>13</v>
      </c>
      <c r="O112" s="144">
        <v>23</v>
      </c>
      <c r="P112" s="144">
        <v>7965408</v>
      </c>
      <c r="Q112" s="144">
        <v>1664984</v>
      </c>
      <c r="R112" s="144">
        <v>143883</v>
      </c>
      <c r="S112" s="147">
        <v>873.31</v>
      </c>
      <c r="T112" s="148">
        <v>5342.8400000000011</v>
      </c>
      <c r="U112" s="148">
        <v>6867.4000000000015</v>
      </c>
      <c r="V112" s="148">
        <v>1524.56</v>
      </c>
      <c r="W112" s="144">
        <v>161447</v>
      </c>
      <c r="X112" s="144">
        <v>75</v>
      </c>
      <c r="Y112" s="144">
        <v>4</v>
      </c>
      <c r="Z112" s="144">
        <v>134</v>
      </c>
      <c r="AA112" s="144">
        <v>1</v>
      </c>
      <c r="AB112" s="145">
        <v>4.7840748019200188</v>
      </c>
      <c r="AC112" s="146">
        <v>0.67075534611660836</v>
      </c>
      <c r="AD112" s="146">
        <v>39.871940298507468</v>
      </c>
      <c r="AE112" s="146">
        <v>3.3093461011972976E-2</v>
      </c>
      <c r="AF112" s="146">
        <v>1716.8500000000004</v>
      </c>
      <c r="AG112" s="160">
        <v>9.7014925373134331E-2</v>
      </c>
      <c r="AH112" s="161">
        <v>2.9850746268656716E-2</v>
      </c>
      <c r="AI112" s="161">
        <v>9.3131224675604485E-4</v>
      </c>
      <c r="AJ112" s="161">
        <v>0.17391304347826086</v>
      </c>
    </row>
    <row r="113" spans="1:36" x14ac:dyDescent="0.3">
      <c r="A113" s="183">
        <v>44742</v>
      </c>
      <c r="B113" s="129" t="s">
        <v>4852</v>
      </c>
      <c r="C113" s="129" t="s">
        <v>418</v>
      </c>
      <c r="D113" s="165">
        <v>1</v>
      </c>
      <c r="E113" s="129" t="s">
        <v>4739</v>
      </c>
      <c r="F113" s="129" t="s">
        <v>4735</v>
      </c>
      <c r="G113" s="129" t="s">
        <v>16723</v>
      </c>
      <c r="H113" s="129"/>
      <c r="L113" s="127">
        <v>46142</v>
      </c>
      <c r="M113" t="s">
        <v>418</v>
      </c>
      <c r="N113" s="144">
        <v>81</v>
      </c>
      <c r="O113" s="144">
        <v>123</v>
      </c>
      <c r="P113" s="144">
        <v>3266986</v>
      </c>
      <c r="Q113" s="144">
        <v>1272485</v>
      </c>
      <c r="R113" s="144">
        <v>574196</v>
      </c>
      <c r="S113" s="147">
        <v>3477.6200000000003</v>
      </c>
      <c r="T113" s="148">
        <v>5242.8999999999987</v>
      </c>
      <c r="U113" s="148">
        <v>6704.1999999999989</v>
      </c>
      <c r="V113" s="148">
        <v>1461.3</v>
      </c>
      <c r="W113" s="144">
        <v>137428</v>
      </c>
      <c r="X113" s="144">
        <v>146</v>
      </c>
      <c r="Y113" s="144">
        <v>33</v>
      </c>
      <c r="Z113" s="144">
        <v>305</v>
      </c>
      <c r="AA113" s="144">
        <v>1</v>
      </c>
      <c r="AB113" s="145">
        <v>2.5674062955555468</v>
      </c>
      <c r="AC113" s="146">
        <v>1.604812509144514</v>
      </c>
      <c r="AD113" s="146">
        <v>17.189836065573765</v>
      </c>
      <c r="AE113" s="146">
        <v>3.8150158628518199E-2</v>
      </c>
      <c r="AF113" s="146">
        <v>203.15757575757573</v>
      </c>
      <c r="AG113" s="160">
        <v>0.26557377049180325</v>
      </c>
      <c r="AH113" s="161">
        <v>0.10819672131147541</v>
      </c>
      <c r="AI113" s="161">
        <v>5.3117750733199117E-4</v>
      </c>
      <c r="AJ113" s="161">
        <v>0.26829268292682928</v>
      </c>
    </row>
    <row r="114" spans="1:36" x14ac:dyDescent="0.3">
      <c r="A114" s="183">
        <v>44742</v>
      </c>
      <c r="B114" s="129" t="s">
        <v>4853</v>
      </c>
      <c r="C114" s="129" t="s">
        <v>418</v>
      </c>
      <c r="D114" s="165">
        <v>1</v>
      </c>
      <c r="E114" s="129" t="s">
        <v>4739</v>
      </c>
      <c r="F114" s="129" t="s">
        <v>4735</v>
      </c>
      <c r="G114" s="129" t="s">
        <v>16723</v>
      </c>
      <c r="H114" s="129"/>
      <c r="L114" s="127">
        <v>46142</v>
      </c>
      <c r="M114" t="s">
        <v>16814</v>
      </c>
      <c r="N114" s="144">
        <v>127</v>
      </c>
      <c r="O114" s="144">
        <v>183</v>
      </c>
      <c r="P114" s="144">
        <v>11277082</v>
      </c>
      <c r="Q114" s="144">
        <v>2950957</v>
      </c>
      <c r="R114" s="144">
        <v>731567</v>
      </c>
      <c r="S114" s="147">
        <v>4490.6200000000008</v>
      </c>
      <c r="T114" s="148">
        <v>10725.429999999997</v>
      </c>
      <c r="U114" s="148">
        <v>13742.327427595421</v>
      </c>
      <c r="V114" s="148">
        <v>3016.8974275954251</v>
      </c>
      <c r="W114" s="144">
        <v>298920</v>
      </c>
      <c r="X114" s="144">
        <v>225</v>
      </c>
      <c r="Y114" s="144">
        <v>37</v>
      </c>
      <c r="Z114" s="144">
        <v>484</v>
      </c>
      <c r="AA114" s="144">
        <v>1</v>
      </c>
      <c r="AB114" s="145">
        <v>3.8214999405277679</v>
      </c>
      <c r="AC114" s="146">
        <v>0.95108202636107431</v>
      </c>
      <c r="AD114" s="146">
        <v>22.15997933884297</v>
      </c>
      <c r="AE114" s="146">
        <v>3.5880603505954761E-2</v>
      </c>
      <c r="AF114" s="146">
        <v>371.41425479987623</v>
      </c>
      <c r="AG114" s="160">
        <v>0.26239669421487605</v>
      </c>
      <c r="AH114" s="161">
        <v>7.6446280991735532E-2</v>
      </c>
      <c r="AI114" s="161">
        <v>6.6159353825418583E-4</v>
      </c>
      <c r="AJ114" s="161">
        <v>0.20218579234972678</v>
      </c>
    </row>
    <row r="115" spans="1:36" x14ac:dyDescent="0.3">
      <c r="A115" s="183">
        <v>44742</v>
      </c>
      <c r="B115" s="129" t="s">
        <v>4854</v>
      </c>
      <c r="C115" s="129" t="s">
        <v>416</v>
      </c>
      <c r="D115" s="165">
        <v>1</v>
      </c>
      <c r="E115" s="129" t="s">
        <v>4739</v>
      </c>
      <c r="F115" s="129" t="s">
        <v>4735</v>
      </c>
      <c r="G115" s="129" t="s">
        <v>16723</v>
      </c>
      <c r="H115" s="129"/>
    </row>
    <row r="116" spans="1:36" x14ac:dyDescent="0.3">
      <c r="A116" s="183">
        <v>44742</v>
      </c>
      <c r="B116" s="129" t="s">
        <v>4855</v>
      </c>
      <c r="C116" s="129" t="s">
        <v>418</v>
      </c>
      <c r="D116" s="165">
        <v>1</v>
      </c>
      <c r="E116" s="129" t="s">
        <v>4739</v>
      </c>
      <c r="F116" s="129" t="s">
        <v>4735</v>
      </c>
      <c r="G116" s="129" t="s">
        <v>16723</v>
      </c>
      <c r="H116" s="129"/>
    </row>
    <row r="117" spans="1:36" x14ac:dyDescent="0.3">
      <c r="A117" s="183">
        <v>44742</v>
      </c>
      <c r="B117" s="129" t="s">
        <v>4856</v>
      </c>
      <c r="C117" s="129" t="s">
        <v>418</v>
      </c>
      <c r="D117" s="165">
        <v>1</v>
      </c>
      <c r="E117" s="129" t="s">
        <v>4857</v>
      </c>
      <c r="F117" s="129" t="s">
        <v>4735</v>
      </c>
      <c r="G117" s="129" t="s">
        <v>16723</v>
      </c>
      <c r="H117" s="129"/>
    </row>
    <row r="118" spans="1:36" x14ac:dyDescent="0.3">
      <c r="A118" s="183">
        <v>44742</v>
      </c>
      <c r="B118" s="129" t="s">
        <v>4858</v>
      </c>
      <c r="C118" s="129" t="s">
        <v>418</v>
      </c>
      <c r="D118" s="165">
        <v>1</v>
      </c>
      <c r="E118" s="129" t="s">
        <v>4744</v>
      </c>
      <c r="F118" s="129" t="s">
        <v>4735</v>
      </c>
      <c r="G118" s="129" t="s">
        <v>16723</v>
      </c>
      <c r="H118" s="129"/>
    </row>
    <row r="119" spans="1:36" x14ac:dyDescent="0.3">
      <c r="A119" s="183">
        <v>44742</v>
      </c>
      <c r="B119" s="129" t="s">
        <v>4859</v>
      </c>
      <c r="C119" s="129" t="s">
        <v>418</v>
      </c>
      <c r="D119" s="165">
        <v>1</v>
      </c>
      <c r="E119" s="129" t="s">
        <v>4741</v>
      </c>
      <c r="F119" s="129" t="s">
        <v>4735</v>
      </c>
      <c r="G119" s="129" t="s">
        <v>16723</v>
      </c>
      <c r="H119" s="129"/>
    </row>
    <row r="120" spans="1:36" x14ac:dyDescent="0.3">
      <c r="A120" s="183">
        <v>44742</v>
      </c>
      <c r="B120" s="129" t="s">
        <v>4860</v>
      </c>
      <c r="C120" s="129" t="s">
        <v>418</v>
      </c>
      <c r="D120" s="165">
        <v>1</v>
      </c>
      <c r="E120" s="129" t="s">
        <v>4739</v>
      </c>
      <c r="F120" s="129" t="s">
        <v>4735</v>
      </c>
      <c r="G120" s="129" t="s">
        <v>16723</v>
      </c>
      <c r="H120" s="129"/>
    </row>
    <row r="121" spans="1:36" x14ac:dyDescent="0.3">
      <c r="A121" s="183">
        <v>44742</v>
      </c>
      <c r="B121" s="129" t="s">
        <v>4861</v>
      </c>
      <c r="C121" s="129" t="s">
        <v>418</v>
      </c>
      <c r="D121" s="165">
        <v>1</v>
      </c>
      <c r="E121" s="129" t="s">
        <v>4744</v>
      </c>
      <c r="F121" s="129" t="s">
        <v>4735</v>
      </c>
      <c r="G121" s="129" t="s">
        <v>16723</v>
      </c>
      <c r="H121" s="129"/>
    </row>
    <row r="122" spans="1:36" x14ac:dyDescent="0.3">
      <c r="A122" s="183">
        <v>44742</v>
      </c>
      <c r="B122" s="129" t="s">
        <v>4862</v>
      </c>
      <c r="C122" s="129" t="s">
        <v>418</v>
      </c>
      <c r="D122" s="165">
        <v>1</v>
      </c>
      <c r="E122" s="129" t="s">
        <v>4857</v>
      </c>
      <c r="F122" s="129" t="s">
        <v>4735</v>
      </c>
      <c r="G122" s="129" t="s">
        <v>16723</v>
      </c>
      <c r="H122" s="129"/>
    </row>
    <row r="123" spans="1:36" x14ac:dyDescent="0.3">
      <c r="A123" s="183">
        <v>44742</v>
      </c>
      <c r="B123" s="129" t="s">
        <v>4863</v>
      </c>
      <c r="C123" s="129" t="s">
        <v>418</v>
      </c>
      <c r="D123" s="165">
        <v>1</v>
      </c>
      <c r="E123" s="129" t="s">
        <v>4857</v>
      </c>
      <c r="F123" s="129" t="s">
        <v>4735</v>
      </c>
      <c r="G123" s="129" t="s">
        <v>16723</v>
      </c>
      <c r="H123" s="129"/>
    </row>
    <row r="124" spans="1:36" x14ac:dyDescent="0.3">
      <c r="A124" s="183">
        <v>44742</v>
      </c>
      <c r="B124" s="129" t="s">
        <v>4864</v>
      </c>
      <c r="C124" s="129" t="s">
        <v>418</v>
      </c>
      <c r="D124" s="165">
        <v>1</v>
      </c>
      <c r="E124" s="129" t="s">
        <v>4739</v>
      </c>
      <c r="F124" s="129" t="s">
        <v>4735</v>
      </c>
      <c r="G124" s="129" t="s">
        <v>16723</v>
      </c>
      <c r="H124" s="129"/>
    </row>
    <row r="125" spans="1:36" x14ac:dyDescent="0.3">
      <c r="A125" s="183">
        <v>44742</v>
      </c>
      <c r="B125" s="129" t="s">
        <v>4865</v>
      </c>
      <c r="C125" s="129" t="s">
        <v>418</v>
      </c>
      <c r="D125" s="165">
        <v>1</v>
      </c>
      <c r="E125" s="129" t="s">
        <v>4857</v>
      </c>
      <c r="F125" s="129" t="s">
        <v>4735</v>
      </c>
      <c r="G125" s="129" t="s">
        <v>16723</v>
      </c>
      <c r="H125" s="129"/>
    </row>
    <row r="126" spans="1:36" x14ac:dyDescent="0.3">
      <c r="A126" s="183">
        <v>44742</v>
      </c>
      <c r="B126" s="129" t="s">
        <v>4866</v>
      </c>
      <c r="C126" s="129" t="s">
        <v>418</v>
      </c>
      <c r="D126" s="165">
        <v>1</v>
      </c>
      <c r="E126" s="129" t="s">
        <v>4857</v>
      </c>
      <c r="F126" s="129" t="s">
        <v>4735</v>
      </c>
      <c r="G126" s="129" t="s">
        <v>16723</v>
      </c>
      <c r="H126" s="129"/>
    </row>
    <row r="127" spans="1:36" x14ac:dyDescent="0.3">
      <c r="A127" s="183">
        <v>44742</v>
      </c>
      <c r="B127" s="129" t="s">
        <v>4867</v>
      </c>
      <c r="C127" s="129" t="s">
        <v>418</v>
      </c>
      <c r="D127" s="165">
        <v>1</v>
      </c>
      <c r="E127" s="129" t="s">
        <v>4747</v>
      </c>
      <c r="F127" s="129" t="s">
        <v>4735</v>
      </c>
      <c r="G127" s="129" t="s">
        <v>16723</v>
      </c>
      <c r="H127" s="129"/>
    </row>
    <row r="128" spans="1:36" x14ac:dyDescent="0.3">
      <c r="A128" s="183">
        <v>44742</v>
      </c>
      <c r="B128" s="129" t="s">
        <v>4868</v>
      </c>
      <c r="C128" s="129" t="s">
        <v>418</v>
      </c>
      <c r="D128" s="165">
        <v>1</v>
      </c>
      <c r="E128" s="129" t="s">
        <v>4739</v>
      </c>
      <c r="F128" s="129" t="s">
        <v>4735</v>
      </c>
      <c r="G128" s="129" t="s">
        <v>16723</v>
      </c>
      <c r="H128" s="129"/>
    </row>
    <row r="129" spans="1:8" x14ac:dyDescent="0.3">
      <c r="A129" s="183">
        <v>44742</v>
      </c>
      <c r="B129" s="129" t="s">
        <v>4869</v>
      </c>
      <c r="C129" s="129" t="s">
        <v>417</v>
      </c>
      <c r="D129" s="165">
        <v>1</v>
      </c>
      <c r="E129" s="129" t="s">
        <v>4737</v>
      </c>
      <c r="F129" s="129" t="s">
        <v>4735</v>
      </c>
      <c r="G129" s="129" t="s">
        <v>16723</v>
      </c>
      <c r="H129" s="129"/>
    </row>
    <row r="130" spans="1:8" x14ac:dyDescent="0.3">
      <c r="A130" s="183">
        <v>44742</v>
      </c>
      <c r="B130" s="129" t="s">
        <v>4870</v>
      </c>
      <c r="C130" s="129" t="s">
        <v>417</v>
      </c>
      <c r="D130" s="165">
        <v>1</v>
      </c>
      <c r="E130" s="129" t="s">
        <v>4739</v>
      </c>
      <c r="F130" s="129" t="s">
        <v>4735</v>
      </c>
      <c r="G130" s="129" t="s">
        <v>16723</v>
      </c>
      <c r="H130" s="129"/>
    </row>
    <row r="131" spans="1:8" x14ac:dyDescent="0.3">
      <c r="A131" s="183">
        <v>44742</v>
      </c>
      <c r="B131" s="129" t="s">
        <v>4871</v>
      </c>
      <c r="C131" s="129" t="s">
        <v>417</v>
      </c>
      <c r="D131" s="165">
        <v>1</v>
      </c>
      <c r="E131" s="129" t="s">
        <v>4739</v>
      </c>
      <c r="F131" s="129" t="s">
        <v>4735</v>
      </c>
      <c r="G131" s="129" t="s">
        <v>16723</v>
      </c>
      <c r="H131" s="129"/>
    </row>
    <row r="132" spans="1:8" x14ac:dyDescent="0.3">
      <c r="A132" s="183">
        <v>44742</v>
      </c>
      <c r="B132" s="129" t="s">
        <v>4872</v>
      </c>
      <c r="C132" s="129" t="s">
        <v>417</v>
      </c>
      <c r="D132" s="165">
        <v>1</v>
      </c>
      <c r="E132" s="129" t="s">
        <v>4737</v>
      </c>
      <c r="F132" s="129" t="s">
        <v>4735</v>
      </c>
      <c r="G132" s="129" t="s">
        <v>16723</v>
      </c>
      <c r="H132" s="129"/>
    </row>
    <row r="133" spans="1:8" x14ac:dyDescent="0.3">
      <c r="A133" s="183">
        <v>44742</v>
      </c>
      <c r="B133" s="129" t="s">
        <v>4873</v>
      </c>
      <c r="C133" s="129" t="s">
        <v>418</v>
      </c>
      <c r="D133" s="165">
        <v>1</v>
      </c>
      <c r="E133" s="129" t="s">
        <v>4739</v>
      </c>
      <c r="F133" s="129" t="s">
        <v>4735</v>
      </c>
      <c r="G133" s="129" t="s">
        <v>16723</v>
      </c>
      <c r="H133" s="129"/>
    </row>
    <row r="134" spans="1:8" x14ac:dyDescent="0.3">
      <c r="A134" s="183">
        <v>44742</v>
      </c>
      <c r="B134" s="129" t="s">
        <v>4874</v>
      </c>
      <c r="C134" s="129" t="s">
        <v>418</v>
      </c>
      <c r="D134" s="165">
        <v>1</v>
      </c>
      <c r="E134" s="129" t="s">
        <v>4739</v>
      </c>
      <c r="F134" s="129" t="s">
        <v>4735</v>
      </c>
      <c r="G134" s="129" t="s">
        <v>16723</v>
      </c>
      <c r="H134" s="129"/>
    </row>
    <row r="135" spans="1:8" x14ac:dyDescent="0.3">
      <c r="A135" s="183">
        <v>44742</v>
      </c>
      <c r="B135" s="129" t="s">
        <v>4875</v>
      </c>
      <c r="C135" s="129" t="s">
        <v>418</v>
      </c>
      <c r="D135" s="165">
        <v>1</v>
      </c>
      <c r="E135" s="129" t="s">
        <v>4739</v>
      </c>
      <c r="F135" s="129" t="s">
        <v>4735</v>
      </c>
      <c r="G135" s="129" t="s">
        <v>16723</v>
      </c>
      <c r="H135" s="129"/>
    </row>
    <row r="136" spans="1:8" x14ac:dyDescent="0.3">
      <c r="A136" s="183">
        <v>44742</v>
      </c>
      <c r="B136" s="129" t="s">
        <v>4876</v>
      </c>
      <c r="C136" s="129" t="s">
        <v>418</v>
      </c>
      <c r="D136" s="165">
        <v>1</v>
      </c>
      <c r="E136" s="129" t="s">
        <v>4857</v>
      </c>
      <c r="F136" s="129" t="s">
        <v>4735</v>
      </c>
      <c r="G136" s="129" t="s">
        <v>16723</v>
      </c>
      <c r="H136" s="129"/>
    </row>
    <row r="137" spans="1:8" x14ac:dyDescent="0.3">
      <c r="A137" s="183">
        <v>44742</v>
      </c>
      <c r="B137" s="129" t="s">
        <v>4877</v>
      </c>
      <c r="C137" s="129" t="s">
        <v>417</v>
      </c>
      <c r="D137" s="165">
        <v>1</v>
      </c>
      <c r="E137" s="129" t="s">
        <v>4737</v>
      </c>
      <c r="F137" s="129" t="s">
        <v>4735</v>
      </c>
      <c r="G137" s="129" t="s">
        <v>16723</v>
      </c>
      <c r="H137" s="129"/>
    </row>
    <row r="138" spans="1:8" x14ac:dyDescent="0.3">
      <c r="A138" s="183">
        <v>44742</v>
      </c>
      <c r="B138" s="129" t="s">
        <v>4878</v>
      </c>
      <c r="C138" s="129" t="s">
        <v>417</v>
      </c>
      <c r="D138" s="165">
        <v>1</v>
      </c>
      <c r="E138" s="129" t="s">
        <v>4737</v>
      </c>
      <c r="F138" s="129" t="s">
        <v>4735</v>
      </c>
      <c r="G138" s="129" t="s">
        <v>16723</v>
      </c>
      <c r="H138" s="129"/>
    </row>
    <row r="139" spans="1:8" x14ac:dyDescent="0.3">
      <c r="A139" s="183">
        <v>44742</v>
      </c>
      <c r="B139" s="129" t="s">
        <v>4879</v>
      </c>
      <c r="C139" s="129" t="s">
        <v>417</v>
      </c>
      <c r="D139" s="165">
        <v>1</v>
      </c>
      <c r="E139" s="129" t="s">
        <v>4739</v>
      </c>
      <c r="F139" s="129" t="s">
        <v>4735</v>
      </c>
      <c r="G139" s="129" t="s">
        <v>16723</v>
      </c>
      <c r="H139" s="129"/>
    </row>
    <row r="140" spans="1:8" x14ac:dyDescent="0.3">
      <c r="A140" s="183">
        <v>44742</v>
      </c>
      <c r="B140" s="129" t="s">
        <v>4880</v>
      </c>
      <c r="C140" s="129" t="s">
        <v>417</v>
      </c>
      <c r="D140" s="165">
        <v>1</v>
      </c>
      <c r="E140" s="129" t="s">
        <v>4737</v>
      </c>
      <c r="F140" s="129" t="s">
        <v>4735</v>
      </c>
      <c r="G140" s="129" t="s">
        <v>16723</v>
      </c>
      <c r="H140" s="129"/>
    </row>
    <row r="141" spans="1:8" x14ac:dyDescent="0.3">
      <c r="A141" s="183">
        <v>44742</v>
      </c>
      <c r="B141" s="129" t="s">
        <v>4881</v>
      </c>
      <c r="C141" s="129" t="s">
        <v>418</v>
      </c>
      <c r="D141" s="165">
        <v>1</v>
      </c>
      <c r="E141" s="129" t="s">
        <v>4821</v>
      </c>
      <c r="F141" s="129" t="s">
        <v>4735</v>
      </c>
      <c r="G141" s="129" t="s">
        <v>16723</v>
      </c>
      <c r="H141" s="129"/>
    </row>
    <row r="142" spans="1:8" x14ac:dyDescent="0.3">
      <c r="A142" s="183">
        <v>44742</v>
      </c>
      <c r="B142" s="129" t="s">
        <v>4882</v>
      </c>
      <c r="C142" s="129" t="s">
        <v>418</v>
      </c>
      <c r="D142" s="165">
        <v>1</v>
      </c>
      <c r="E142" s="129" t="s">
        <v>4739</v>
      </c>
      <c r="F142" s="129" t="s">
        <v>4735</v>
      </c>
      <c r="G142" s="129" t="s">
        <v>16723</v>
      </c>
      <c r="H142" s="129"/>
    </row>
    <row r="143" spans="1:8" x14ac:dyDescent="0.3">
      <c r="A143" s="183">
        <v>44742</v>
      </c>
      <c r="B143" s="129" t="s">
        <v>4883</v>
      </c>
      <c r="C143" s="129" t="s">
        <v>418</v>
      </c>
      <c r="D143" s="165">
        <v>1</v>
      </c>
      <c r="E143" s="129" t="s">
        <v>4741</v>
      </c>
      <c r="F143" s="129" t="s">
        <v>4735</v>
      </c>
      <c r="G143" s="129" t="s">
        <v>16723</v>
      </c>
      <c r="H143" s="129"/>
    </row>
    <row r="144" spans="1:8" x14ac:dyDescent="0.3">
      <c r="A144" s="183">
        <v>44742</v>
      </c>
      <c r="B144" s="129" t="s">
        <v>4884</v>
      </c>
      <c r="C144" s="129" t="s">
        <v>418</v>
      </c>
      <c r="D144" s="165">
        <v>1</v>
      </c>
      <c r="E144" s="129" t="s">
        <v>4744</v>
      </c>
      <c r="F144" s="129" t="s">
        <v>4735</v>
      </c>
      <c r="G144" s="129" t="s">
        <v>16723</v>
      </c>
      <c r="H144" s="129"/>
    </row>
    <row r="145" spans="1:8" x14ac:dyDescent="0.3">
      <c r="A145" s="183">
        <v>44742</v>
      </c>
      <c r="B145" s="129" t="s">
        <v>4885</v>
      </c>
      <c r="C145" s="129" t="s">
        <v>417</v>
      </c>
      <c r="D145" s="165">
        <v>1</v>
      </c>
      <c r="E145" s="129" t="s">
        <v>4737</v>
      </c>
      <c r="F145" s="129" t="s">
        <v>4735</v>
      </c>
      <c r="G145" s="129" t="s">
        <v>16723</v>
      </c>
      <c r="H145" s="129"/>
    </row>
    <row r="146" spans="1:8" x14ac:dyDescent="0.3">
      <c r="A146" s="183">
        <v>44742</v>
      </c>
      <c r="B146" s="129" t="s">
        <v>4886</v>
      </c>
      <c r="C146" s="129" t="s">
        <v>417</v>
      </c>
      <c r="D146" s="165">
        <v>1</v>
      </c>
      <c r="E146" s="129" t="s">
        <v>4739</v>
      </c>
      <c r="F146" s="129" t="s">
        <v>4735</v>
      </c>
      <c r="G146" s="129" t="s">
        <v>16723</v>
      </c>
      <c r="H146" s="129"/>
    </row>
    <row r="147" spans="1:8" x14ac:dyDescent="0.3">
      <c r="A147" s="183">
        <v>44742</v>
      </c>
      <c r="B147" s="129" t="s">
        <v>4887</v>
      </c>
      <c r="C147" s="129" t="s">
        <v>418</v>
      </c>
      <c r="D147" s="165">
        <v>1</v>
      </c>
      <c r="E147" s="129" t="s">
        <v>4739</v>
      </c>
      <c r="F147" s="129" t="s">
        <v>4735</v>
      </c>
      <c r="G147" s="129" t="s">
        <v>16723</v>
      </c>
      <c r="H147" s="129"/>
    </row>
    <row r="148" spans="1:8" x14ac:dyDescent="0.3">
      <c r="A148" s="183">
        <v>44742</v>
      </c>
      <c r="B148" s="129" t="s">
        <v>4888</v>
      </c>
      <c r="C148" s="129" t="s">
        <v>418</v>
      </c>
      <c r="D148" s="165">
        <v>1</v>
      </c>
      <c r="E148" s="129" t="s">
        <v>4739</v>
      </c>
      <c r="F148" s="129" t="s">
        <v>4735</v>
      </c>
      <c r="G148" s="129" t="s">
        <v>16723</v>
      </c>
      <c r="H148" s="129"/>
    </row>
    <row r="149" spans="1:8" x14ac:dyDescent="0.3">
      <c r="A149" s="183">
        <v>44742</v>
      </c>
      <c r="B149" s="129" t="s">
        <v>4889</v>
      </c>
      <c r="C149" s="129" t="s">
        <v>417</v>
      </c>
      <c r="D149" s="165">
        <v>1</v>
      </c>
      <c r="E149" s="129" t="s">
        <v>4739</v>
      </c>
      <c r="F149" s="129" t="s">
        <v>4735</v>
      </c>
      <c r="G149" s="129" t="s">
        <v>16723</v>
      </c>
      <c r="H149" s="129"/>
    </row>
    <row r="150" spans="1:8" x14ac:dyDescent="0.3">
      <c r="A150" s="183">
        <v>44742</v>
      </c>
      <c r="B150" s="129" t="s">
        <v>4890</v>
      </c>
      <c r="C150" s="129" t="s">
        <v>417</v>
      </c>
      <c r="D150" s="165">
        <v>1</v>
      </c>
      <c r="E150" s="129" t="s">
        <v>4739</v>
      </c>
      <c r="F150" s="129" t="s">
        <v>4735</v>
      </c>
      <c r="G150" s="129" t="s">
        <v>16723</v>
      </c>
      <c r="H150" s="129"/>
    </row>
    <row r="151" spans="1:8" x14ac:dyDescent="0.3">
      <c r="A151" s="183">
        <v>44742</v>
      </c>
      <c r="B151" s="129" t="s">
        <v>4891</v>
      </c>
      <c r="C151" s="129" t="s">
        <v>417</v>
      </c>
      <c r="D151" s="165">
        <v>1</v>
      </c>
      <c r="E151" s="129" t="s">
        <v>4737</v>
      </c>
      <c r="F151" s="129" t="s">
        <v>4735</v>
      </c>
      <c r="G151" s="129" t="s">
        <v>16723</v>
      </c>
      <c r="H151" s="129"/>
    </row>
    <row r="152" spans="1:8" x14ac:dyDescent="0.3">
      <c r="A152" s="183">
        <v>44742</v>
      </c>
      <c r="B152" s="129" t="s">
        <v>4892</v>
      </c>
      <c r="C152" s="129" t="s">
        <v>417</v>
      </c>
      <c r="D152" s="165">
        <v>1</v>
      </c>
      <c r="E152" s="129" t="s">
        <v>4737</v>
      </c>
      <c r="F152" s="129" t="s">
        <v>4735</v>
      </c>
      <c r="G152" s="129" t="s">
        <v>16723</v>
      </c>
      <c r="H152" s="129"/>
    </row>
    <row r="153" spans="1:8" x14ac:dyDescent="0.3">
      <c r="A153" s="183">
        <v>44742</v>
      </c>
      <c r="B153" s="129" t="s">
        <v>4893</v>
      </c>
      <c r="C153" s="129" t="s">
        <v>417</v>
      </c>
      <c r="D153" s="165">
        <v>1</v>
      </c>
      <c r="E153" s="129" t="s">
        <v>4737</v>
      </c>
      <c r="F153" s="129" t="s">
        <v>4735</v>
      </c>
      <c r="G153" s="129" t="s">
        <v>16723</v>
      </c>
      <c r="H153" s="129"/>
    </row>
    <row r="154" spans="1:8" x14ac:dyDescent="0.3">
      <c r="A154" s="183">
        <v>44742</v>
      </c>
      <c r="B154" s="129" t="s">
        <v>4894</v>
      </c>
      <c r="C154" s="129" t="s">
        <v>417</v>
      </c>
      <c r="D154" s="165">
        <v>1</v>
      </c>
      <c r="E154" s="129" t="s">
        <v>4747</v>
      </c>
      <c r="F154" s="129" t="s">
        <v>4735</v>
      </c>
      <c r="G154" s="129" t="s">
        <v>16723</v>
      </c>
      <c r="H154" s="129"/>
    </row>
    <row r="155" spans="1:8" x14ac:dyDescent="0.3">
      <c r="A155" s="183">
        <v>44742</v>
      </c>
      <c r="B155" s="129" t="s">
        <v>4895</v>
      </c>
      <c r="C155" s="129" t="s">
        <v>417</v>
      </c>
      <c r="D155" s="165">
        <v>1</v>
      </c>
      <c r="E155" s="129" t="s">
        <v>4747</v>
      </c>
      <c r="F155" s="129" t="s">
        <v>4735</v>
      </c>
      <c r="G155" s="129" t="s">
        <v>16723</v>
      </c>
      <c r="H155" s="129"/>
    </row>
    <row r="156" spans="1:8" x14ac:dyDescent="0.3">
      <c r="A156" s="183">
        <v>44742</v>
      </c>
      <c r="B156" s="129" t="s">
        <v>4896</v>
      </c>
      <c r="C156" s="129" t="s">
        <v>417</v>
      </c>
      <c r="D156" s="165">
        <v>1</v>
      </c>
      <c r="E156" s="129" t="s">
        <v>4739</v>
      </c>
      <c r="F156" s="129" t="s">
        <v>4735</v>
      </c>
      <c r="G156" s="129" t="s">
        <v>16723</v>
      </c>
      <c r="H156" s="129"/>
    </row>
    <row r="157" spans="1:8" x14ac:dyDescent="0.3">
      <c r="A157" s="183">
        <v>44742</v>
      </c>
      <c r="B157" s="129" t="s">
        <v>4897</v>
      </c>
      <c r="C157" s="129" t="s">
        <v>417</v>
      </c>
      <c r="D157" s="165">
        <v>1</v>
      </c>
      <c r="E157" s="129" t="s">
        <v>4737</v>
      </c>
      <c r="F157" s="129" t="s">
        <v>4735</v>
      </c>
      <c r="G157" s="129" t="s">
        <v>16723</v>
      </c>
      <c r="H157" s="129"/>
    </row>
    <row r="158" spans="1:8" x14ac:dyDescent="0.3">
      <c r="A158" s="183">
        <v>44742</v>
      </c>
      <c r="B158" s="129" t="s">
        <v>4898</v>
      </c>
      <c r="C158" s="129" t="s">
        <v>418</v>
      </c>
      <c r="D158" s="165">
        <v>1</v>
      </c>
      <c r="E158" s="129" t="s">
        <v>4744</v>
      </c>
      <c r="F158" s="129" t="s">
        <v>4735</v>
      </c>
      <c r="G158" s="129" t="s">
        <v>16723</v>
      </c>
      <c r="H158" s="129"/>
    </row>
    <row r="159" spans="1:8" x14ac:dyDescent="0.3">
      <c r="A159" s="183">
        <v>44742</v>
      </c>
      <c r="B159" s="129" t="s">
        <v>4899</v>
      </c>
      <c r="C159" s="129" t="s">
        <v>418</v>
      </c>
      <c r="D159" s="165">
        <v>1</v>
      </c>
      <c r="E159" s="129" t="s">
        <v>4744</v>
      </c>
      <c r="F159" s="129" t="s">
        <v>4735</v>
      </c>
      <c r="G159" s="129" t="s">
        <v>16723</v>
      </c>
      <c r="H159" s="129"/>
    </row>
    <row r="160" spans="1:8" x14ac:dyDescent="0.3">
      <c r="A160" s="183">
        <v>44742</v>
      </c>
      <c r="B160" s="129" t="s">
        <v>4900</v>
      </c>
      <c r="C160" s="129" t="s">
        <v>418</v>
      </c>
      <c r="D160" s="165">
        <v>1</v>
      </c>
      <c r="E160" s="129" t="s">
        <v>4739</v>
      </c>
      <c r="F160" s="129" t="s">
        <v>4735</v>
      </c>
      <c r="G160" s="129" t="s">
        <v>16723</v>
      </c>
      <c r="H160" s="129"/>
    </row>
    <row r="161" spans="1:8" x14ac:dyDescent="0.3">
      <c r="A161" s="183">
        <v>44742</v>
      </c>
      <c r="B161" s="129" t="s">
        <v>4901</v>
      </c>
      <c r="C161" s="129" t="s">
        <v>418</v>
      </c>
      <c r="D161" s="165">
        <v>1</v>
      </c>
      <c r="E161" s="129" t="s">
        <v>4739</v>
      </c>
      <c r="F161" s="129" t="s">
        <v>4735</v>
      </c>
      <c r="G161" s="129" t="s">
        <v>16723</v>
      </c>
      <c r="H161" s="129"/>
    </row>
    <row r="162" spans="1:8" x14ac:dyDescent="0.3">
      <c r="A162" s="183">
        <v>44742</v>
      </c>
      <c r="B162" s="129" t="s">
        <v>4902</v>
      </c>
      <c r="C162" s="129" t="s">
        <v>418</v>
      </c>
      <c r="D162" s="165">
        <v>1</v>
      </c>
      <c r="E162" s="129" t="s">
        <v>4739</v>
      </c>
      <c r="F162" s="129" t="s">
        <v>4735</v>
      </c>
      <c r="G162" s="129" t="s">
        <v>16723</v>
      </c>
      <c r="H162" s="129"/>
    </row>
    <row r="163" spans="1:8" x14ac:dyDescent="0.3">
      <c r="A163" s="183">
        <v>44742</v>
      </c>
      <c r="B163" s="129" t="s">
        <v>4903</v>
      </c>
      <c r="C163" s="129" t="s">
        <v>418</v>
      </c>
      <c r="D163" s="165">
        <v>1</v>
      </c>
      <c r="E163" s="129" t="s">
        <v>4741</v>
      </c>
      <c r="F163" s="129" t="s">
        <v>4735</v>
      </c>
      <c r="G163" s="129" t="s">
        <v>16723</v>
      </c>
      <c r="H163" s="129"/>
    </row>
    <row r="164" spans="1:8" x14ac:dyDescent="0.3">
      <c r="A164" s="183">
        <v>44742</v>
      </c>
      <c r="B164" s="129" t="s">
        <v>4904</v>
      </c>
      <c r="C164" s="129" t="s">
        <v>418</v>
      </c>
      <c r="D164" s="165">
        <v>1</v>
      </c>
      <c r="E164" s="129" t="s">
        <v>4739</v>
      </c>
      <c r="F164" s="129" t="s">
        <v>4735</v>
      </c>
      <c r="G164" s="129" t="s">
        <v>16723</v>
      </c>
      <c r="H164" s="129"/>
    </row>
    <row r="165" spans="1:8" x14ac:dyDescent="0.3">
      <c r="A165" s="183">
        <v>44742</v>
      </c>
      <c r="B165" s="129" t="s">
        <v>4905</v>
      </c>
      <c r="C165" s="129" t="s">
        <v>418</v>
      </c>
      <c r="D165" s="165">
        <v>1</v>
      </c>
      <c r="E165" s="129" t="s">
        <v>4747</v>
      </c>
      <c r="F165" s="129" t="s">
        <v>4735</v>
      </c>
      <c r="G165" s="129" t="s">
        <v>16723</v>
      </c>
      <c r="H165" s="129"/>
    </row>
    <row r="166" spans="1:8" x14ac:dyDescent="0.3">
      <c r="A166" s="183">
        <v>44742</v>
      </c>
      <c r="B166" s="129" t="s">
        <v>4906</v>
      </c>
      <c r="C166" s="129" t="s">
        <v>418</v>
      </c>
      <c r="D166" s="165">
        <v>1</v>
      </c>
      <c r="E166" s="129" t="s">
        <v>4737</v>
      </c>
      <c r="F166" s="129" t="s">
        <v>4735</v>
      </c>
      <c r="G166" s="129" t="s">
        <v>16723</v>
      </c>
      <c r="H166" s="129"/>
    </row>
    <row r="167" spans="1:8" x14ac:dyDescent="0.3">
      <c r="A167" s="183">
        <v>44742</v>
      </c>
      <c r="B167" s="129" t="s">
        <v>4907</v>
      </c>
      <c r="C167" s="129" t="s">
        <v>418</v>
      </c>
      <c r="D167" s="165">
        <v>1</v>
      </c>
      <c r="E167" s="129" t="s">
        <v>4739</v>
      </c>
      <c r="F167" s="129" t="s">
        <v>4735</v>
      </c>
      <c r="G167" s="129" t="s">
        <v>16723</v>
      </c>
      <c r="H167" s="129"/>
    </row>
    <row r="168" spans="1:8" x14ac:dyDescent="0.3">
      <c r="A168" s="183">
        <v>44742</v>
      </c>
      <c r="B168" s="129" t="s">
        <v>4908</v>
      </c>
      <c r="C168" s="129" t="s">
        <v>416</v>
      </c>
      <c r="D168" s="165">
        <v>1</v>
      </c>
      <c r="E168" s="129" t="s">
        <v>4739</v>
      </c>
      <c r="F168" s="129" t="s">
        <v>4735</v>
      </c>
      <c r="G168" s="129" t="s">
        <v>16723</v>
      </c>
      <c r="H168" s="129"/>
    </row>
    <row r="169" spans="1:8" x14ac:dyDescent="0.3">
      <c r="A169" s="183">
        <v>44742</v>
      </c>
      <c r="B169" s="129" t="s">
        <v>4909</v>
      </c>
      <c r="C169" s="129" t="s">
        <v>418</v>
      </c>
      <c r="D169" s="165">
        <v>1</v>
      </c>
      <c r="E169" s="129" t="s">
        <v>4734</v>
      </c>
      <c r="F169" s="129" t="s">
        <v>4735</v>
      </c>
      <c r="G169" s="129" t="s">
        <v>16723</v>
      </c>
      <c r="H169" s="129"/>
    </row>
    <row r="170" spans="1:8" x14ac:dyDescent="0.3">
      <c r="A170" s="183">
        <v>44742</v>
      </c>
      <c r="B170" s="129" t="s">
        <v>4910</v>
      </c>
      <c r="C170" s="129" t="s">
        <v>417</v>
      </c>
      <c r="D170" s="165">
        <v>1</v>
      </c>
      <c r="E170" s="129" t="s">
        <v>4737</v>
      </c>
      <c r="F170" s="129" t="s">
        <v>4735</v>
      </c>
      <c r="G170" s="129" t="s">
        <v>16723</v>
      </c>
      <c r="H170" s="129"/>
    </row>
    <row r="171" spans="1:8" x14ac:dyDescent="0.3">
      <c r="A171" s="183">
        <v>44742</v>
      </c>
      <c r="B171" s="129" t="s">
        <v>4911</v>
      </c>
      <c r="C171" s="129" t="s">
        <v>4743</v>
      </c>
      <c r="D171" s="165">
        <v>1</v>
      </c>
      <c r="E171" s="129" t="s">
        <v>4737</v>
      </c>
      <c r="F171" s="129" t="s">
        <v>4735</v>
      </c>
      <c r="G171" s="129" t="s">
        <v>16745</v>
      </c>
      <c r="H171" s="129"/>
    </row>
    <row r="172" spans="1:8" x14ac:dyDescent="0.3">
      <c r="A172" s="183">
        <v>44742</v>
      </c>
      <c r="B172" s="129" t="s">
        <v>4912</v>
      </c>
      <c r="C172" s="129" t="s">
        <v>417</v>
      </c>
      <c r="D172" s="165">
        <v>1</v>
      </c>
      <c r="E172" s="129" t="s">
        <v>4737</v>
      </c>
      <c r="F172" s="129" t="s">
        <v>4735</v>
      </c>
      <c r="G172" s="129" t="s">
        <v>16723</v>
      </c>
      <c r="H172" s="129"/>
    </row>
    <row r="173" spans="1:8" x14ac:dyDescent="0.3">
      <c r="A173" s="183">
        <v>44742</v>
      </c>
      <c r="B173" s="129" t="s">
        <v>4913</v>
      </c>
      <c r="C173" s="129" t="s">
        <v>418</v>
      </c>
      <c r="D173" s="165">
        <v>1</v>
      </c>
      <c r="E173" s="129" t="s">
        <v>4744</v>
      </c>
      <c r="F173" s="129" t="s">
        <v>4735</v>
      </c>
      <c r="G173" s="129" t="s">
        <v>16723</v>
      </c>
      <c r="H173" s="129"/>
    </row>
    <row r="174" spans="1:8" x14ac:dyDescent="0.3">
      <c r="A174" s="183">
        <v>44742</v>
      </c>
      <c r="B174" s="129" t="s">
        <v>4914</v>
      </c>
      <c r="C174" s="129" t="s">
        <v>417</v>
      </c>
      <c r="D174" s="165">
        <v>1</v>
      </c>
      <c r="E174" s="129" t="s">
        <v>4739</v>
      </c>
      <c r="F174" s="129" t="s">
        <v>4735</v>
      </c>
      <c r="G174" s="129" t="s">
        <v>16723</v>
      </c>
      <c r="H174" s="129"/>
    </row>
    <row r="175" spans="1:8" x14ac:dyDescent="0.3">
      <c r="A175" s="183">
        <v>44742</v>
      </c>
      <c r="B175" s="129" t="s">
        <v>4915</v>
      </c>
      <c r="C175" s="129" t="s">
        <v>418</v>
      </c>
      <c r="D175" s="165">
        <v>1</v>
      </c>
      <c r="E175" s="129" t="s">
        <v>4744</v>
      </c>
      <c r="F175" s="129" t="s">
        <v>4735</v>
      </c>
      <c r="G175" s="129" t="s">
        <v>16723</v>
      </c>
      <c r="H175" s="129"/>
    </row>
    <row r="176" spans="1:8" x14ac:dyDescent="0.3">
      <c r="A176" s="183">
        <v>44742</v>
      </c>
      <c r="B176" s="129" t="s">
        <v>4916</v>
      </c>
      <c r="C176" s="129" t="s">
        <v>418</v>
      </c>
      <c r="D176" s="165">
        <v>1</v>
      </c>
      <c r="E176" s="129" t="s">
        <v>4739</v>
      </c>
      <c r="F176" s="129" t="s">
        <v>4735</v>
      </c>
      <c r="G176" s="129" t="s">
        <v>16723</v>
      </c>
      <c r="H176" s="129"/>
    </row>
    <row r="177" spans="1:8" x14ac:dyDescent="0.3">
      <c r="A177" s="183">
        <v>44742</v>
      </c>
      <c r="B177" s="129" t="s">
        <v>4917</v>
      </c>
      <c r="C177" s="129" t="s">
        <v>418</v>
      </c>
      <c r="D177" s="165">
        <v>1</v>
      </c>
      <c r="E177" s="129" t="s">
        <v>4744</v>
      </c>
      <c r="F177" s="129" t="s">
        <v>4735</v>
      </c>
      <c r="G177" s="129" t="s">
        <v>16723</v>
      </c>
      <c r="H177" s="129"/>
    </row>
    <row r="178" spans="1:8" x14ac:dyDescent="0.3">
      <c r="A178" s="183">
        <v>44742</v>
      </c>
      <c r="B178" s="129" t="s">
        <v>4918</v>
      </c>
      <c r="C178" s="129" t="s">
        <v>418</v>
      </c>
      <c r="D178" s="165">
        <v>1</v>
      </c>
      <c r="E178" s="129" t="s">
        <v>4737</v>
      </c>
      <c r="F178" s="129" t="s">
        <v>4735</v>
      </c>
      <c r="G178" s="129" t="s">
        <v>16723</v>
      </c>
      <c r="H178" s="129"/>
    </row>
    <row r="179" spans="1:8" x14ac:dyDescent="0.3">
      <c r="A179" s="183">
        <v>44742</v>
      </c>
      <c r="B179" s="129" t="s">
        <v>4919</v>
      </c>
      <c r="C179" s="129" t="s">
        <v>418</v>
      </c>
      <c r="D179" s="165">
        <v>1</v>
      </c>
      <c r="E179" s="129" t="s">
        <v>4744</v>
      </c>
      <c r="F179" s="129" t="s">
        <v>4735</v>
      </c>
      <c r="G179" s="129" t="s">
        <v>16723</v>
      </c>
      <c r="H179" s="129"/>
    </row>
    <row r="180" spans="1:8" x14ac:dyDescent="0.3">
      <c r="A180" s="183">
        <v>44742</v>
      </c>
      <c r="B180" s="129" t="s">
        <v>4920</v>
      </c>
      <c r="C180" s="129" t="s">
        <v>417</v>
      </c>
      <c r="D180" s="165">
        <v>1</v>
      </c>
      <c r="E180" s="129" t="s">
        <v>4744</v>
      </c>
      <c r="F180" s="129" t="s">
        <v>4735</v>
      </c>
      <c r="G180" s="129" t="s">
        <v>16723</v>
      </c>
      <c r="H180" s="129"/>
    </row>
    <row r="181" spans="1:8" x14ac:dyDescent="0.3">
      <c r="A181" s="183">
        <v>44742</v>
      </c>
      <c r="B181" s="129" t="s">
        <v>4921</v>
      </c>
      <c r="C181" s="129" t="s">
        <v>417</v>
      </c>
      <c r="D181" s="165">
        <v>1</v>
      </c>
      <c r="E181" s="129" t="s">
        <v>4737</v>
      </c>
      <c r="F181" s="129" t="s">
        <v>4735</v>
      </c>
      <c r="G181" s="129" t="s">
        <v>16723</v>
      </c>
      <c r="H181" s="129"/>
    </row>
    <row r="182" spans="1:8" x14ac:dyDescent="0.3">
      <c r="A182" s="183">
        <v>44742</v>
      </c>
      <c r="B182" s="129" t="s">
        <v>4922</v>
      </c>
      <c r="C182" s="129" t="s">
        <v>417</v>
      </c>
      <c r="D182" s="165">
        <v>1</v>
      </c>
      <c r="E182" s="129" t="s">
        <v>4737</v>
      </c>
      <c r="F182" s="129" t="s">
        <v>4735</v>
      </c>
      <c r="G182" s="129" t="s">
        <v>16723</v>
      </c>
      <c r="H182" s="129"/>
    </row>
    <row r="183" spans="1:8" x14ac:dyDescent="0.3">
      <c r="A183" s="183">
        <v>44742</v>
      </c>
      <c r="B183" s="129" t="s">
        <v>4923</v>
      </c>
      <c r="C183" s="129" t="s">
        <v>417</v>
      </c>
      <c r="D183" s="165">
        <v>1</v>
      </c>
      <c r="E183" s="129" t="s">
        <v>4737</v>
      </c>
      <c r="F183" s="129" t="s">
        <v>4735</v>
      </c>
      <c r="G183" s="129" t="s">
        <v>16723</v>
      </c>
      <c r="H183" s="129"/>
    </row>
    <row r="184" spans="1:8" x14ac:dyDescent="0.3">
      <c r="A184" s="183">
        <v>44742</v>
      </c>
      <c r="B184" s="129" t="s">
        <v>4924</v>
      </c>
      <c r="C184" s="129" t="s">
        <v>417</v>
      </c>
      <c r="D184" s="165">
        <v>1</v>
      </c>
      <c r="E184" s="129" t="s">
        <v>4739</v>
      </c>
      <c r="F184" s="129" t="s">
        <v>4735</v>
      </c>
      <c r="G184" s="129" t="s">
        <v>16723</v>
      </c>
      <c r="H184" s="129"/>
    </row>
    <row r="185" spans="1:8" x14ac:dyDescent="0.3">
      <c r="A185" s="183">
        <v>44742</v>
      </c>
      <c r="B185" s="129" t="s">
        <v>4925</v>
      </c>
      <c r="C185" s="129" t="s">
        <v>417</v>
      </c>
      <c r="D185" s="165">
        <v>1</v>
      </c>
      <c r="E185" s="129" t="s">
        <v>4739</v>
      </c>
      <c r="F185" s="129" t="s">
        <v>4735</v>
      </c>
      <c r="G185" s="129" t="s">
        <v>16723</v>
      </c>
      <c r="H185" s="129"/>
    </row>
    <row r="186" spans="1:8" x14ac:dyDescent="0.3">
      <c r="A186" s="183">
        <v>44742</v>
      </c>
      <c r="B186" s="129" t="s">
        <v>4926</v>
      </c>
      <c r="C186" s="129" t="s">
        <v>417</v>
      </c>
      <c r="D186" s="165">
        <v>1</v>
      </c>
      <c r="E186" s="129" t="s">
        <v>4739</v>
      </c>
      <c r="F186" s="129" t="s">
        <v>4735</v>
      </c>
      <c r="G186" s="129" t="s">
        <v>16723</v>
      </c>
      <c r="H186" s="129"/>
    </row>
    <row r="187" spans="1:8" x14ac:dyDescent="0.3">
      <c r="A187" s="183">
        <v>44742</v>
      </c>
      <c r="B187" s="129" t="s">
        <v>4927</v>
      </c>
      <c r="C187" s="129" t="s">
        <v>417</v>
      </c>
      <c r="D187" s="165">
        <v>1</v>
      </c>
      <c r="E187" s="129" t="s">
        <v>4739</v>
      </c>
      <c r="F187" s="129" t="s">
        <v>4735</v>
      </c>
      <c r="G187" s="129" t="s">
        <v>16723</v>
      </c>
      <c r="H187" s="129"/>
    </row>
    <row r="188" spans="1:8" x14ac:dyDescent="0.3">
      <c r="A188" s="183">
        <v>44742</v>
      </c>
      <c r="B188" s="129" t="s">
        <v>4928</v>
      </c>
      <c r="C188" s="129" t="s">
        <v>418</v>
      </c>
      <c r="D188" s="165">
        <v>1</v>
      </c>
      <c r="E188" s="129" t="s">
        <v>4739</v>
      </c>
      <c r="F188" s="129" t="s">
        <v>4735</v>
      </c>
      <c r="G188" s="129" t="s">
        <v>16723</v>
      </c>
      <c r="H188" s="129"/>
    </row>
    <row r="189" spans="1:8" x14ac:dyDescent="0.3">
      <c r="A189" s="183">
        <v>44742</v>
      </c>
      <c r="B189" s="129" t="s">
        <v>4929</v>
      </c>
      <c r="C189" s="129" t="s">
        <v>418</v>
      </c>
      <c r="D189" s="165">
        <v>1</v>
      </c>
      <c r="E189" s="129" t="s">
        <v>4739</v>
      </c>
      <c r="F189" s="129" t="s">
        <v>4735</v>
      </c>
      <c r="G189" s="129" t="s">
        <v>16723</v>
      </c>
      <c r="H189" s="129"/>
    </row>
    <row r="190" spans="1:8" x14ac:dyDescent="0.3">
      <c r="A190" s="183">
        <v>44742</v>
      </c>
      <c r="B190" s="129" t="s">
        <v>4930</v>
      </c>
      <c r="C190" s="129" t="s">
        <v>418</v>
      </c>
      <c r="D190" s="165">
        <v>1</v>
      </c>
      <c r="E190" s="129" t="s">
        <v>4739</v>
      </c>
      <c r="F190" s="129" t="s">
        <v>4735</v>
      </c>
      <c r="G190" s="129" t="s">
        <v>16723</v>
      </c>
      <c r="H190" s="129"/>
    </row>
    <row r="191" spans="1:8" x14ac:dyDescent="0.3">
      <c r="A191" s="183">
        <v>44742</v>
      </c>
      <c r="B191" s="129" t="s">
        <v>4931</v>
      </c>
      <c r="C191" s="129" t="s">
        <v>418</v>
      </c>
      <c r="D191" s="165">
        <v>1</v>
      </c>
      <c r="E191" s="129" t="s">
        <v>4739</v>
      </c>
      <c r="F191" s="129" t="s">
        <v>4735</v>
      </c>
      <c r="G191" s="129" t="s">
        <v>16723</v>
      </c>
      <c r="H191" s="129"/>
    </row>
    <row r="192" spans="1:8" x14ac:dyDescent="0.3">
      <c r="A192" s="183">
        <v>44742</v>
      </c>
      <c r="B192" s="129" t="s">
        <v>4932</v>
      </c>
      <c r="C192" s="129" t="s">
        <v>417</v>
      </c>
      <c r="D192" s="165">
        <v>1</v>
      </c>
      <c r="E192" s="129" t="s">
        <v>4739</v>
      </c>
      <c r="F192" s="129" t="s">
        <v>4735</v>
      </c>
      <c r="G192" s="129" t="s">
        <v>16723</v>
      </c>
      <c r="H192" s="129"/>
    </row>
    <row r="193" spans="1:8" x14ac:dyDescent="0.3">
      <c r="A193" s="183">
        <v>44742</v>
      </c>
      <c r="B193" s="129" t="s">
        <v>4933</v>
      </c>
      <c r="C193" s="129" t="s">
        <v>417</v>
      </c>
      <c r="D193" s="165">
        <v>1</v>
      </c>
      <c r="E193" s="129" t="s">
        <v>4744</v>
      </c>
      <c r="F193" s="129" t="s">
        <v>4735</v>
      </c>
      <c r="G193" s="129" t="s">
        <v>16723</v>
      </c>
      <c r="H193" s="129"/>
    </row>
    <row r="194" spans="1:8" x14ac:dyDescent="0.3">
      <c r="A194" s="183">
        <v>44742</v>
      </c>
      <c r="B194" s="129" t="s">
        <v>4934</v>
      </c>
      <c r="C194" s="129" t="s">
        <v>417</v>
      </c>
      <c r="D194" s="165">
        <v>1</v>
      </c>
      <c r="E194" s="129" t="s">
        <v>4739</v>
      </c>
      <c r="F194" s="129" t="s">
        <v>4735</v>
      </c>
      <c r="G194" s="129" t="s">
        <v>16723</v>
      </c>
      <c r="H194" s="129"/>
    </row>
    <row r="195" spans="1:8" x14ac:dyDescent="0.3">
      <c r="A195" s="183">
        <v>44742</v>
      </c>
      <c r="B195" s="129" t="s">
        <v>4935</v>
      </c>
      <c r="C195" s="129" t="s">
        <v>417</v>
      </c>
      <c r="D195" s="165">
        <v>1</v>
      </c>
      <c r="E195" s="129" t="s">
        <v>4739</v>
      </c>
      <c r="F195" s="129" t="s">
        <v>4735</v>
      </c>
      <c r="G195" s="129" t="s">
        <v>16723</v>
      </c>
      <c r="H195" s="129"/>
    </row>
    <row r="196" spans="1:8" x14ac:dyDescent="0.3">
      <c r="A196" s="183">
        <v>44742</v>
      </c>
      <c r="B196" s="129" t="s">
        <v>4936</v>
      </c>
      <c r="C196" s="129" t="s">
        <v>417</v>
      </c>
      <c r="D196" s="165">
        <v>1</v>
      </c>
      <c r="E196" s="129" t="s">
        <v>4737</v>
      </c>
      <c r="F196" s="129" t="s">
        <v>4735</v>
      </c>
      <c r="G196" s="129" t="s">
        <v>16723</v>
      </c>
      <c r="H196" s="129"/>
    </row>
    <row r="197" spans="1:8" x14ac:dyDescent="0.3">
      <c r="A197" s="183">
        <v>44742</v>
      </c>
      <c r="B197" s="129" t="s">
        <v>4937</v>
      </c>
      <c r="C197" s="129" t="s">
        <v>417</v>
      </c>
      <c r="D197" s="165">
        <v>1</v>
      </c>
      <c r="E197" s="129" t="s">
        <v>4737</v>
      </c>
      <c r="F197" s="129" t="s">
        <v>4735</v>
      </c>
      <c r="G197" s="129" t="s">
        <v>16723</v>
      </c>
      <c r="H197" s="129"/>
    </row>
    <row r="198" spans="1:8" x14ac:dyDescent="0.3">
      <c r="A198" s="183">
        <v>44742</v>
      </c>
      <c r="B198" s="129" t="s">
        <v>4938</v>
      </c>
      <c r="C198" s="129" t="s">
        <v>417</v>
      </c>
      <c r="D198" s="165">
        <v>1</v>
      </c>
      <c r="E198" s="129" t="s">
        <v>4739</v>
      </c>
      <c r="F198" s="129" t="s">
        <v>4735</v>
      </c>
      <c r="G198" s="129" t="s">
        <v>16723</v>
      </c>
      <c r="H198" s="129"/>
    </row>
    <row r="199" spans="1:8" x14ac:dyDescent="0.3">
      <c r="A199" s="183">
        <v>44742</v>
      </c>
      <c r="B199" s="129" t="s">
        <v>4939</v>
      </c>
      <c r="C199" s="129" t="s">
        <v>417</v>
      </c>
      <c r="D199" s="165">
        <v>1</v>
      </c>
      <c r="E199" s="129" t="s">
        <v>4739</v>
      </c>
      <c r="F199" s="129" t="s">
        <v>4735</v>
      </c>
      <c r="G199" s="129" t="s">
        <v>16723</v>
      </c>
      <c r="H199" s="129"/>
    </row>
    <row r="200" spans="1:8" x14ac:dyDescent="0.3">
      <c r="A200" s="183">
        <v>44742</v>
      </c>
      <c r="B200" s="129" t="s">
        <v>4940</v>
      </c>
      <c r="C200" s="129" t="s">
        <v>417</v>
      </c>
      <c r="D200" s="165">
        <v>1</v>
      </c>
      <c r="E200" s="129" t="s">
        <v>4739</v>
      </c>
      <c r="F200" s="129" t="s">
        <v>4735</v>
      </c>
      <c r="G200" s="129" t="s">
        <v>16723</v>
      </c>
      <c r="H200" s="129"/>
    </row>
    <row r="201" spans="1:8" x14ac:dyDescent="0.3">
      <c r="A201" s="183">
        <v>44742</v>
      </c>
      <c r="B201" s="129" t="s">
        <v>4941</v>
      </c>
      <c r="C201" s="129" t="s">
        <v>417</v>
      </c>
      <c r="D201" s="165">
        <v>1</v>
      </c>
      <c r="E201" s="129" t="s">
        <v>4739</v>
      </c>
      <c r="F201" s="129" t="s">
        <v>4735</v>
      </c>
      <c r="G201" s="129" t="s">
        <v>16723</v>
      </c>
      <c r="H201" s="129"/>
    </row>
    <row r="202" spans="1:8" x14ac:dyDescent="0.3">
      <c r="A202" s="183">
        <v>44742</v>
      </c>
      <c r="B202" s="129" t="s">
        <v>4942</v>
      </c>
      <c r="C202" s="129" t="s">
        <v>417</v>
      </c>
      <c r="D202" s="165">
        <v>1</v>
      </c>
      <c r="E202" s="129" t="s">
        <v>4739</v>
      </c>
      <c r="F202" s="129" t="s">
        <v>4735</v>
      </c>
      <c r="G202" s="129" t="s">
        <v>16723</v>
      </c>
      <c r="H202" s="129"/>
    </row>
    <row r="203" spans="1:8" x14ac:dyDescent="0.3">
      <c r="A203" s="183">
        <v>44742</v>
      </c>
      <c r="B203" s="129" t="s">
        <v>4943</v>
      </c>
      <c r="C203" s="129" t="s">
        <v>416</v>
      </c>
      <c r="D203" s="165">
        <v>1</v>
      </c>
      <c r="E203" s="129" t="s">
        <v>4739</v>
      </c>
      <c r="F203" s="129" t="s">
        <v>4735</v>
      </c>
      <c r="G203" s="129" t="s">
        <v>16723</v>
      </c>
      <c r="H203" s="129"/>
    </row>
    <row r="204" spans="1:8" x14ac:dyDescent="0.3">
      <c r="A204" s="183">
        <v>44742</v>
      </c>
      <c r="B204" s="129" t="s">
        <v>4944</v>
      </c>
      <c r="C204" s="129" t="s">
        <v>418</v>
      </c>
      <c r="D204" s="165">
        <v>1</v>
      </c>
      <c r="E204" s="129" t="s">
        <v>4737</v>
      </c>
      <c r="F204" s="129" t="s">
        <v>4735</v>
      </c>
      <c r="G204" s="129" t="s">
        <v>16723</v>
      </c>
      <c r="H204" s="129"/>
    </row>
    <row r="205" spans="1:8" x14ac:dyDescent="0.3">
      <c r="A205" s="183">
        <v>44742</v>
      </c>
      <c r="B205" s="129" t="s">
        <v>4945</v>
      </c>
      <c r="C205" s="129" t="s">
        <v>416</v>
      </c>
      <c r="D205" s="165">
        <v>1</v>
      </c>
      <c r="E205" s="129" t="s">
        <v>4744</v>
      </c>
      <c r="F205" s="129" t="s">
        <v>4735</v>
      </c>
      <c r="G205" s="129" t="s">
        <v>16723</v>
      </c>
      <c r="H205" s="129"/>
    </row>
    <row r="206" spans="1:8" x14ac:dyDescent="0.3">
      <c r="A206" s="183">
        <v>44742</v>
      </c>
      <c r="B206" s="129" t="s">
        <v>4946</v>
      </c>
      <c r="C206" s="129" t="s">
        <v>416</v>
      </c>
      <c r="D206" s="165">
        <v>1</v>
      </c>
      <c r="E206" s="129" t="s">
        <v>4739</v>
      </c>
      <c r="F206" s="129" t="s">
        <v>4735</v>
      </c>
      <c r="G206" s="129" t="s">
        <v>16723</v>
      </c>
      <c r="H206" s="129"/>
    </row>
    <row r="207" spans="1:8" x14ac:dyDescent="0.3">
      <c r="A207" s="183">
        <v>44742</v>
      </c>
      <c r="B207" s="129" t="s">
        <v>4947</v>
      </c>
      <c r="C207" s="129" t="s">
        <v>416</v>
      </c>
      <c r="D207" s="165">
        <v>1</v>
      </c>
      <c r="E207" s="129" t="s">
        <v>4739</v>
      </c>
      <c r="F207" s="129" t="s">
        <v>4735</v>
      </c>
      <c r="G207" s="129" t="s">
        <v>16723</v>
      </c>
      <c r="H207" s="129"/>
    </row>
    <row r="208" spans="1:8" x14ac:dyDescent="0.3">
      <c r="A208" s="183">
        <v>44742</v>
      </c>
      <c r="B208" s="129" t="s">
        <v>4948</v>
      </c>
      <c r="C208" s="129" t="s">
        <v>418</v>
      </c>
      <c r="D208" s="165">
        <v>1</v>
      </c>
      <c r="E208" s="129" t="s">
        <v>4739</v>
      </c>
      <c r="F208" s="129" t="s">
        <v>4735</v>
      </c>
      <c r="G208" s="129" t="s">
        <v>16723</v>
      </c>
      <c r="H208" s="129"/>
    </row>
    <row r="209" spans="1:8" x14ac:dyDescent="0.3">
      <c r="A209" s="183">
        <v>44742</v>
      </c>
      <c r="B209" s="129" t="s">
        <v>4949</v>
      </c>
      <c r="C209" s="129" t="s">
        <v>418</v>
      </c>
      <c r="D209" s="165">
        <v>1</v>
      </c>
      <c r="E209" s="129" t="s">
        <v>4741</v>
      </c>
      <c r="F209" s="129" t="s">
        <v>4735</v>
      </c>
      <c r="G209" s="129" t="s">
        <v>16723</v>
      </c>
      <c r="H209" s="129"/>
    </row>
    <row r="210" spans="1:8" x14ac:dyDescent="0.3">
      <c r="A210" s="183">
        <v>44742</v>
      </c>
      <c r="B210" s="129" t="s">
        <v>4950</v>
      </c>
      <c r="C210" s="129" t="s">
        <v>418</v>
      </c>
      <c r="D210" s="165">
        <v>1</v>
      </c>
      <c r="E210" s="129" t="s">
        <v>4739</v>
      </c>
      <c r="F210" s="129" t="s">
        <v>4735</v>
      </c>
      <c r="G210" s="129" t="s">
        <v>16723</v>
      </c>
      <c r="H210" s="129"/>
    </row>
    <row r="211" spans="1:8" x14ac:dyDescent="0.3">
      <c r="A211" s="183">
        <v>44742</v>
      </c>
      <c r="B211" s="129" t="s">
        <v>4951</v>
      </c>
      <c r="C211" s="129" t="s">
        <v>418</v>
      </c>
      <c r="D211" s="165">
        <v>1</v>
      </c>
      <c r="E211" s="129" t="s">
        <v>4744</v>
      </c>
      <c r="F211" s="129" t="s">
        <v>4735</v>
      </c>
      <c r="G211" s="129" t="s">
        <v>16723</v>
      </c>
      <c r="H211" s="129"/>
    </row>
    <row r="212" spans="1:8" x14ac:dyDescent="0.3">
      <c r="A212" s="183">
        <v>44742</v>
      </c>
      <c r="B212" s="129" t="s">
        <v>4952</v>
      </c>
      <c r="C212" s="129" t="s">
        <v>416</v>
      </c>
      <c r="D212" s="165">
        <v>1</v>
      </c>
      <c r="E212" s="129" t="s">
        <v>4739</v>
      </c>
      <c r="F212" s="129" t="s">
        <v>4735</v>
      </c>
      <c r="G212" s="129" t="s">
        <v>16723</v>
      </c>
      <c r="H212" s="129"/>
    </row>
    <row r="213" spans="1:8" x14ac:dyDescent="0.3">
      <c r="A213" s="183">
        <v>44742</v>
      </c>
      <c r="B213" s="129" t="s">
        <v>4953</v>
      </c>
      <c r="C213" s="129" t="s">
        <v>418</v>
      </c>
      <c r="D213" s="165">
        <v>1</v>
      </c>
      <c r="E213" s="129" t="s">
        <v>4739</v>
      </c>
      <c r="F213" s="129" t="s">
        <v>4735</v>
      </c>
      <c r="G213" s="129" t="s">
        <v>16723</v>
      </c>
      <c r="H213" s="129"/>
    </row>
    <row r="214" spans="1:8" x14ac:dyDescent="0.3">
      <c r="A214" s="183">
        <v>44742</v>
      </c>
      <c r="B214" s="129" t="s">
        <v>4954</v>
      </c>
      <c r="C214" s="129" t="s">
        <v>418</v>
      </c>
      <c r="D214" s="165">
        <v>1</v>
      </c>
      <c r="E214" s="129" t="s">
        <v>4739</v>
      </c>
      <c r="F214" s="129" t="s">
        <v>4735</v>
      </c>
      <c r="G214" s="129" t="s">
        <v>16723</v>
      </c>
      <c r="H214" s="129"/>
    </row>
    <row r="215" spans="1:8" x14ac:dyDescent="0.3">
      <c r="A215" s="183">
        <v>44742</v>
      </c>
      <c r="B215" s="129" t="s">
        <v>4955</v>
      </c>
      <c r="C215" s="129" t="s">
        <v>418</v>
      </c>
      <c r="D215" s="165">
        <v>1</v>
      </c>
      <c r="E215" s="129" t="s">
        <v>4744</v>
      </c>
      <c r="F215" s="129" t="s">
        <v>4735</v>
      </c>
      <c r="G215" s="129" t="s">
        <v>16723</v>
      </c>
      <c r="H215" s="129"/>
    </row>
    <row r="216" spans="1:8" x14ac:dyDescent="0.3">
      <c r="A216" s="183">
        <v>44742</v>
      </c>
      <c r="B216" s="129" t="s">
        <v>4956</v>
      </c>
      <c r="C216" s="129" t="s">
        <v>418</v>
      </c>
      <c r="D216" s="165">
        <v>1</v>
      </c>
      <c r="E216" s="129" t="s">
        <v>4739</v>
      </c>
      <c r="F216" s="129" t="s">
        <v>4735</v>
      </c>
      <c r="G216" s="129" t="s">
        <v>16723</v>
      </c>
      <c r="H216" s="129"/>
    </row>
    <row r="217" spans="1:8" x14ac:dyDescent="0.3">
      <c r="A217" s="183">
        <v>44742</v>
      </c>
      <c r="B217" s="129" t="s">
        <v>4957</v>
      </c>
      <c r="C217" s="129" t="s">
        <v>416</v>
      </c>
      <c r="D217" s="165">
        <v>1</v>
      </c>
      <c r="E217" s="129" t="s">
        <v>4739</v>
      </c>
      <c r="F217" s="129" t="s">
        <v>4735</v>
      </c>
      <c r="G217" s="129" t="s">
        <v>16723</v>
      </c>
      <c r="H217" s="129"/>
    </row>
    <row r="218" spans="1:8" x14ac:dyDescent="0.3">
      <c r="A218" s="183">
        <v>44742</v>
      </c>
      <c r="B218" s="129" t="s">
        <v>4958</v>
      </c>
      <c r="C218" s="129" t="s">
        <v>418</v>
      </c>
      <c r="D218" s="165">
        <v>1</v>
      </c>
      <c r="E218" s="129" t="s">
        <v>4739</v>
      </c>
      <c r="F218" s="129" t="s">
        <v>4735</v>
      </c>
      <c r="G218" s="129" t="s">
        <v>16723</v>
      </c>
      <c r="H218" s="129"/>
    </row>
    <row r="219" spans="1:8" x14ac:dyDescent="0.3">
      <c r="A219" s="183">
        <v>44742</v>
      </c>
      <c r="B219" s="129" t="s">
        <v>4959</v>
      </c>
      <c r="C219" s="129" t="s">
        <v>417</v>
      </c>
      <c r="D219" s="165">
        <v>1</v>
      </c>
      <c r="E219" s="129" t="s">
        <v>4739</v>
      </c>
      <c r="F219" s="129" t="s">
        <v>4735</v>
      </c>
      <c r="G219" s="129" t="s">
        <v>16723</v>
      </c>
      <c r="H219" s="129"/>
    </row>
    <row r="220" spans="1:8" x14ac:dyDescent="0.3">
      <c r="A220" s="183">
        <v>44742</v>
      </c>
      <c r="B220" s="129" t="s">
        <v>4960</v>
      </c>
      <c r="C220" s="129" t="s">
        <v>417</v>
      </c>
      <c r="D220" s="165">
        <v>1</v>
      </c>
      <c r="E220" s="129" t="s">
        <v>4744</v>
      </c>
      <c r="F220" s="129" t="s">
        <v>4735</v>
      </c>
      <c r="G220" s="129" t="s">
        <v>16723</v>
      </c>
      <c r="H220" s="129"/>
    </row>
    <row r="221" spans="1:8" x14ac:dyDescent="0.3">
      <c r="A221" s="183">
        <v>44742</v>
      </c>
      <c r="B221" s="129" t="s">
        <v>4961</v>
      </c>
      <c r="C221" s="129" t="s">
        <v>417</v>
      </c>
      <c r="D221" s="165">
        <v>1</v>
      </c>
      <c r="E221" s="129" t="s">
        <v>4737</v>
      </c>
      <c r="F221" s="129" t="s">
        <v>4735</v>
      </c>
      <c r="G221" s="129" t="s">
        <v>16723</v>
      </c>
      <c r="H221" s="129"/>
    </row>
    <row r="222" spans="1:8" x14ac:dyDescent="0.3">
      <c r="A222" s="183">
        <v>44742</v>
      </c>
      <c r="B222" s="129" t="s">
        <v>4962</v>
      </c>
      <c r="C222" s="129" t="s">
        <v>417</v>
      </c>
      <c r="D222" s="165">
        <v>1</v>
      </c>
      <c r="E222" s="129" t="s">
        <v>4739</v>
      </c>
      <c r="F222" s="129" t="s">
        <v>4735</v>
      </c>
      <c r="G222" s="129" t="s">
        <v>16723</v>
      </c>
      <c r="H222" s="129"/>
    </row>
    <row r="223" spans="1:8" x14ac:dyDescent="0.3">
      <c r="A223" s="183">
        <v>44742</v>
      </c>
      <c r="B223" s="129" t="s">
        <v>4963</v>
      </c>
      <c r="C223" s="129" t="s">
        <v>417</v>
      </c>
      <c r="D223" s="165">
        <v>1</v>
      </c>
      <c r="E223" s="129" t="s">
        <v>4739</v>
      </c>
      <c r="F223" s="129" t="s">
        <v>4735</v>
      </c>
      <c r="G223" s="129" t="s">
        <v>16723</v>
      </c>
      <c r="H223" s="129"/>
    </row>
    <row r="224" spans="1:8" x14ac:dyDescent="0.3">
      <c r="A224" s="183">
        <v>44742</v>
      </c>
      <c r="B224" s="129" t="s">
        <v>4964</v>
      </c>
      <c r="C224" s="129" t="s">
        <v>418</v>
      </c>
      <c r="D224" s="165">
        <v>1</v>
      </c>
      <c r="E224" s="129" t="s">
        <v>4739</v>
      </c>
      <c r="F224" s="129" t="s">
        <v>4735</v>
      </c>
      <c r="G224" s="129" t="s">
        <v>16723</v>
      </c>
      <c r="H224" s="129"/>
    </row>
    <row r="225" spans="1:8" x14ac:dyDescent="0.3">
      <c r="A225" s="183">
        <v>44742</v>
      </c>
      <c r="B225" s="129" t="s">
        <v>4965</v>
      </c>
      <c r="C225" s="129" t="s">
        <v>418</v>
      </c>
      <c r="D225" s="165">
        <v>1</v>
      </c>
      <c r="E225" s="129" t="s">
        <v>4739</v>
      </c>
      <c r="F225" s="129" t="s">
        <v>4735</v>
      </c>
      <c r="G225" s="129" t="s">
        <v>16723</v>
      </c>
      <c r="H225" s="129"/>
    </row>
    <row r="226" spans="1:8" x14ac:dyDescent="0.3">
      <c r="A226" s="183">
        <v>44742</v>
      </c>
      <c r="B226" s="129" t="s">
        <v>4966</v>
      </c>
      <c r="C226" s="129" t="s">
        <v>418</v>
      </c>
      <c r="D226" s="165">
        <v>1</v>
      </c>
      <c r="E226" s="129" t="s">
        <v>4734</v>
      </c>
      <c r="F226" s="129" t="s">
        <v>4735</v>
      </c>
      <c r="G226" s="129" t="s">
        <v>16723</v>
      </c>
      <c r="H226" s="129"/>
    </row>
    <row r="227" spans="1:8" x14ac:dyDescent="0.3">
      <c r="A227" s="183">
        <v>44742</v>
      </c>
      <c r="B227" s="129" t="s">
        <v>4967</v>
      </c>
      <c r="C227" s="129" t="s">
        <v>417</v>
      </c>
      <c r="D227" s="165">
        <v>1</v>
      </c>
      <c r="E227" s="129" t="s">
        <v>4739</v>
      </c>
      <c r="F227" s="129" t="s">
        <v>4735</v>
      </c>
      <c r="G227" s="129" t="s">
        <v>16723</v>
      </c>
      <c r="H227" s="129"/>
    </row>
    <row r="228" spans="1:8" x14ac:dyDescent="0.3">
      <c r="A228" s="183">
        <v>44742</v>
      </c>
      <c r="B228" s="129" t="s">
        <v>4968</v>
      </c>
      <c r="C228" s="129" t="s">
        <v>418</v>
      </c>
      <c r="D228" s="165">
        <v>1</v>
      </c>
      <c r="E228" s="129" t="s">
        <v>4741</v>
      </c>
      <c r="F228" s="129" t="s">
        <v>4735</v>
      </c>
      <c r="G228" s="129" t="s">
        <v>16723</v>
      </c>
      <c r="H228" s="129"/>
    </row>
    <row r="229" spans="1:8" x14ac:dyDescent="0.3">
      <c r="A229" s="183">
        <v>44742</v>
      </c>
      <c r="B229" s="129" t="s">
        <v>4969</v>
      </c>
      <c r="C229" s="129" t="s">
        <v>416</v>
      </c>
      <c r="D229" s="165">
        <v>1</v>
      </c>
      <c r="E229" s="129" t="s">
        <v>4747</v>
      </c>
      <c r="F229" s="129" t="s">
        <v>4735</v>
      </c>
      <c r="G229" s="129" t="s">
        <v>16723</v>
      </c>
      <c r="H229" s="129"/>
    </row>
    <row r="230" spans="1:8" x14ac:dyDescent="0.3">
      <c r="A230" s="183">
        <v>44742</v>
      </c>
      <c r="B230" s="129" t="s">
        <v>4970</v>
      </c>
      <c r="C230" s="129" t="s">
        <v>418</v>
      </c>
      <c r="D230" s="165">
        <v>1</v>
      </c>
      <c r="E230" s="129" t="s">
        <v>4739</v>
      </c>
      <c r="F230" s="129" t="s">
        <v>4735</v>
      </c>
      <c r="G230" s="129" t="s">
        <v>16723</v>
      </c>
      <c r="H230" s="129"/>
    </row>
    <row r="231" spans="1:8" x14ac:dyDescent="0.3">
      <c r="A231" s="183">
        <v>44742</v>
      </c>
      <c r="B231" s="129" t="s">
        <v>4971</v>
      </c>
      <c r="C231" s="129" t="s">
        <v>416</v>
      </c>
      <c r="D231" s="165">
        <v>1</v>
      </c>
      <c r="E231" s="129" t="s">
        <v>4739</v>
      </c>
      <c r="F231" s="129" t="s">
        <v>4735</v>
      </c>
      <c r="G231" s="129" t="s">
        <v>16723</v>
      </c>
      <c r="H231" s="129"/>
    </row>
    <row r="232" spans="1:8" x14ac:dyDescent="0.3">
      <c r="A232" s="183">
        <v>44742</v>
      </c>
      <c r="B232" s="129" t="s">
        <v>4972</v>
      </c>
      <c r="C232" s="129" t="s">
        <v>418</v>
      </c>
      <c r="D232" s="165">
        <v>1</v>
      </c>
      <c r="E232" s="129" t="s">
        <v>4739</v>
      </c>
      <c r="F232" s="129" t="s">
        <v>4735</v>
      </c>
      <c r="G232" s="129" t="s">
        <v>16723</v>
      </c>
      <c r="H232" s="129"/>
    </row>
    <row r="233" spans="1:8" x14ac:dyDescent="0.3">
      <c r="A233" s="183">
        <v>44742</v>
      </c>
      <c r="B233" s="129" t="s">
        <v>4973</v>
      </c>
      <c r="C233" s="129" t="s">
        <v>418</v>
      </c>
      <c r="D233" s="165">
        <v>1</v>
      </c>
      <c r="E233" s="129" t="s">
        <v>4739</v>
      </c>
      <c r="F233" s="129" t="s">
        <v>4735</v>
      </c>
      <c r="G233" s="129" t="s">
        <v>16723</v>
      </c>
      <c r="H233" s="129"/>
    </row>
    <row r="234" spans="1:8" x14ac:dyDescent="0.3">
      <c r="A234" s="183">
        <v>44742</v>
      </c>
      <c r="B234" s="129" t="s">
        <v>4974</v>
      </c>
      <c r="C234" s="129" t="s">
        <v>418</v>
      </c>
      <c r="D234" s="165">
        <v>1</v>
      </c>
      <c r="E234" s="129" t="s">
        <v>4741</v>
      </c>
      <c r="F234" s="129" t="s">
        <v>4735</v>
      </c>
      <c r="G234" s="129" t="s">
        <v>16723</v>
      </c>
      <c r="H234" s="129"/>
    </row>
    <row r="235" spans="1:8" x14ac:dyDescent="0.3">
      <c r="A235" s="183">
        <v>44742</v>
      </c>
      <c r="B235" s="129" t="s">
        <v>4975</v>
      </c>
      <c r="C235" s="129" t="s">
        <v>416</v>
      </c>
      <c r="D235" s="165">
        <v>1</v>
      </c>
      <c r="E235" s="129" t="s">
        <v>4739</v>
      </c>
      <c r="F235" s="129" t="s">
        <v>4735</v>
      </c>
      <c r="G235" s="129" t="s">
        <v>16723</v>
      </c>
      <c r="H235" s="129"/>
    </row>
    <row r="236" spans="1:8" x14ac:dyDescent="0.3">
      <c r="A236" s="183">
        <v>44742</v>
      </c>
      <c r="B236" s="129" t="s">
        <v>4976</v>
      </c>
      <c r="C236" s="129" t="s">
        <v>418</v>
      </c>
      <c r="D236" s="165">
        <v>1</v>
      </c>
      <c r="E236" s="129" t="s">
        <v>4747</v>
      </c>
      <c r="F236" s="129" t="s">
        <v>4735</v>
      </c>
      <c r="G236" s="129" t="s">
        <v>16723</v>
      </c>
      <c r="H236" s="129"/>
    </row>
    <row r="237" spans="1:8" x14ac:dyDescent="0.3">
      <c r="A237" s="183">
        <v>44742</v>
      </c>
      <c r="B237" s="129" t="s">
        <v>4977</v>
      </c>
      <c r="C237" s="129" t="s">
        <v>417</v>
      </c>
      <c r="D237" s="165">
        <v>1</v>
      </c>
      <c r="E237" s="129" t="s">
        <v>4739</v>
      </c>
      <c r="F237" s="129" t="s">
        <v>4735</v>
      </c>
      <c r="G237" s="129" t="s">
        <v>16723</v>
      </c>
      <c r="H237" s="129"/>
    </row>
    <row r="238" spans="1:8" x14ac:dyDescent="0.3">
      <c r="A238" s="183">
        <v>44742</v>
      </c>
      <c r="B238" s="129" t="s">
        <v>4978</v>
      </c>
      <c r="C238" s="129" t="s">
        <v>4743</v>
      </c>
      <c r="D238" s="165">
        <v>1</v>
      </c>
      <c r="E238" s="129" t="s">
        <v>4739</v>
      </c>
      <c r="F238" s="129" t="s">
        <v>4735</v>
      </c>
      <c r="G238" s="129" t="s">
        <v>16745</v>
      </c>
      <c r="H238" s="129"/>
    </row>
    <row r="239" spans="1:8" x14ac:dyDescent="0.3">
      <c r="A239" s="183">
        <v>44742</v>
      </c>
      <c r="B239" s="129" t="s">
        <v>4979</v>
      </c>
      <c r="C239" s="129" t="s">
        <v>417</v>
      </c>
      <c r="D239" s="165">
        <v>1</v>
      </c>
      <c r="E239" s="129" t="s">
        <v>4739</v>
      </c>
      <c r="F239" s="129" t="s">
        <v>4735</v>
      </c>
      <c r="G239" s="129" t="s">
        <v>16723</v>
      </c>
      <c r="H239" s="129"/>
    </row>
    <row r="240" spans="1:8" x14ac:dyDescent="0.3">
      <c r="A240" s="183">
        <v>44742</v>
      </c>
      <c r="B240" s="129" t="s">
        <v>4980</v>
      </c>
      <c r="C240" s="129" t="s">
        <v>417</v>
      </c>
      <c r="D240" s="165">
        <v>1</v>
      </c>
      <c r="E240" s="129" t="s">
        <v>4737</v>
      </c>
      <c r="F240" s="129" t="s">
        <v>4735</v>
      </c>
      <c r="G240" s="129" t="s">
        <v>16723</v>
      </c>
      <c r="H240" s="129"/>
    </row>
    <row r="241" spans="1:8" x14ac:dyDescent="0.3">
      <c r="A241" s="183">
        <v>44742</v>
      </c>
      <c r="B241" s="129" t="s">
        <v>4981</v>
      </c>
      <c r="C241" s="129" t="s">
        <v>417</v>
      </c>
      <c r="D241" s="165">
        <v>1</v>
      </c>
      <c r="E241" s="129" t="s">
        <v>4737</v>
      </c>
      <c r="F241" s="129" t="s">
        <v>4735</v>
      </c>
      <c r="G241" s="129" t="s">
        <v>16723</v>
      </c>
      <c r="H241" s="129"/>
    </row>
    <row r="242" spans="1:8" x14ac:dyDescent="0.3">
      <c r="A242" s="183">
        <v>44742</v>
      </c>
      <c r="B242" s="129" t="s">
        <v>4982</v>
      </c>
      <c r="C242" s="129" t="s">
        <v>417</v>
      </c>
      <c r="D242" s="165">
        <v>1</v>
      </c>
      <c r="E242" s="129" t="s">
        <v>4737</v>
      </c>
      <c r="F242" s="129" t="s">
        <v>4735</v>
      </c>
      <c r="G242" s="129" t="s">
        <v>16723</v>
      </c>
      <c r="H242" s="129"/>
    </row>
    <row r="243" spans="1:8" x14ac:dyDescent="0.3">
      <c r="A243" s="183">
        <v>44742</v>
      </c>
      <c r="B243" s="129" t="s">
        <v>4983</v>
      </c>
      <c r="C243" s="129" t="s">
        <v>418</v>
      </c>
      <c r="D243" s="165">
        <v>1</v>
      </c>
      <c r="E243" s="129" t="s">
        <v>4741</v>
      </c>
      <c r="F243" s="129" t="s">
        <v>4735</v>
      </c>
      <c r="G243" s="129" t="s">
        <v>16723</v>
      </c>
      <c r="H243" s="129"/>
    </row>
    <row r="244" spans="1:8" x14ac:dyDescent="0.3">
      <c r="A244" s="183">
        <v>44742</v>
      </c>
      <c r="B244" s="129" t="s">
        <v>4984</v>
      </c>
      <c r="C244" s="129" t="s">
        <v>418</v>
      </c>
      <c r="D244" s="165">
        <v>1</v>
      </c>
      <c r="E244" s="129" t="s">
        <v>4739</v>
      </c>
      <c r="F244" s="129" t="s">
        <v>4735</v>
      </c>
      <c r="G244" s="129" t="s">
        <v>16723</v>
      </c>
      <c r="H244" s="129"/>
    </row>
    <row r="245" spans="1:8" x14ac:dyDescent="0.3">
      <c r="A245" s="183">
        <v>44742</v>
      </c>
      <c r="B245" s="129" t="s">
        <v>4985</v>
      </c>
      <c r="C245" s="129" t="s">
        <v>418</v>
      </c>
      <c r="D245" s="165">
        <v>1</v>
      </c>
      <c r="E245" s="129" t="s">
        <v>4739</v>
      </c>
      <c r="F245" s="129" t="s">
        <v>4735</v>
      </c>
      <c r="G245" s="129" t="s">
        <v>16723</v>
      </c>
      <c r="H245" s="129"/>
    </row>
    <row r="246" spans="1:8" x14ac:dyDescent="0.3">
      <c r="A246" s="183">
        <v>44742</v>
      </c>
      <c r="B246" s="129" t="s">
        <v>4986</v>
      </c>
      <c r="C246" s="129" t="s">
        <v>416</v>
      </c>
      <c r="D246" s="165">
        <v>1</v>
      </c>
      <c r="E246" s="129" t="s">
        <v>4739</v>
      </c>
      <c r="F246" s="129" t="s">
        <v>4735</v>
      </c>
      <c r="G246" s="129" t="s">
        <v>16723</v>
      </c>
      <c r="H246" s="129"/>
    </row>
    <row r="247" spans="1:8" x14ac:dyDescent="0.3">
      <c r="A247" s="183">
        <v>44742</v>
      </c>
      <c r="B247" s="129" t="s">
        <v>4987</v>
      </c>
      <c r="C247" s="129" t="s">
        <v>418</v>
      </c>
      <c r="D247" s="165">
        <v>1</v>
      </c>
      <c r="E247" s="129" t="s">
        <v>4747</v>
      </c>
      <c r="F247" s="129" t="s">
        <v>4735</v>
      </c>
      <c r="G247" s="129" t="s">
        <v>16723</v>
      </c>
      <c r="H247" s="129"/>
    </row>
    <row r="248" spans="1:8" x14ac:dyDescent="0.3">
      <c r="A248" s="183">
        <v>44742</v>
      </c>
      <c r="B248" s="129" t="s">
        <v>4988</v>
      </c>
      <c r="C248" s="129" t="s">
        <v>418</v>
      </c>
      <c r="D248" s="165">
        <v>1</v>
      </c>
      <c r="E248" s="129" t="s">
        <v>4739</v>
      </c>
      <c r="F248" s="129" t="s">
        <v>4735</v>
      </c>
      <c r="G248" s="129" t="s">
        <v>16723</v>
      </c>
      <c r="H248" s="129"/>
    </row>
    <row r="249" spans="1:8" x14ac:dyDescent="0.3">
      <c r="A249" s="183">
        <v>44742</v>
      </c>
      <c r="B249" s="129" t="s">
        <v>4989</v>
      </c>
      <c r="C249" s="129" t="s">
        <v>418</v>
      </c>
      <c r="D249" s="165">
        <v>1</v>
      </c>
      <c r="E249" s="129" t="s">
        <v>4739</v>
      </c>
      <c r="F249" s="129" t="s">
        <v>4735</v>
      </c>
      <c r="G249" s="129" t="s">
        <v>16723</v>
      </c>
      <c r="H249" s="129"/>
    </row>
    <row r="250" spans="1:8" x14ac:dyDescent="0.3">
      <c r="A250" s="183">
        <v>44742</v>
      </c>
      <c r="B250" s="129" t="s">
        <v>4990</v>
      </c>
      <c r="C250" s="129" t="s">
        <v>417</v>
      </c>
      <c r="D250" s="165">
        <v>1</v>
      </c>
      <c r="E250" s="129" t="s">
        <v>4737</v>
      </c>
      <c r="F250" s="129" t="s">
        <v>4735</v>
      </c>
      <c r="G250" s="129" t="s">
        <v>16723</v>
      </c>
      <c r="H250" s="129"/>
    </row>
    <row r="251" spans="1:8" x14ac:dyDescent="0.3">
      <c r="A251" s="183">
        <v>44742</v>
      </c>
      <c r="B251" s="129" t="s">
        <v>4991</v>
      </c>
      <c r="C251" s="129" t="s">
        <v>417</v>
      </c>
      <c r="D251" s="165">
        <v>1</v>
      </c>
      <c r="E251" s="129" t="s">
        <v>4737</v>
      </c>
      <c r="F251" s="129" t="s">
        <v>4735</v>
      </c>
      <c r="G251" s="129" t="s">
        <v>16723</v>
      </c>
      <c r="H251" s="129"/>
    </row>
    <row r="252" spans="1:8" x14ac:dyDescent="0.3">
      <c r="A252" s="183">
        <v>44742</v>
      </c>
      <c r="B252" s="129" t="s">
        <v>4992</v>
      </c>
      <c r="C252" s="129" t="s">
        <v>417</v>
      </c>
      <c r="D252" s="165">
        <v>1</v>
      </c>
      <c r="E252" s="129" t="s">
        <v>4744</v>
      </c>
      <c r="F252" s="129" t="s">
        <v>4735</v>
      </c>
      <c r="G252" s="129" t="s">
        <v>16723</v>
      </c>
      <c r="H252" s="129"/>
    </row>
    <row r="253" spans="1:8" x14ac:dyDescent="0.3">
      <c r="A253" s="183">
        <v>44742</v>
      </c>
      <c r="B253" s="129" t="s">
        <v>4993</v>
      </c>
      <c r="C253" s="129" t="s">
        <v>418</v>
      </c>
      <c r="D253" s="165">
        <v>1</v>
      </c>
      <c r="E253" s="129" t="s">
        <v>4739</v>
      </c>
      <c r="F253" s="129" t="s">
        <v>4735</v>
      </c>
      <c r="G253" s="129" t="s">
        <v>16723</v>
      </c>
      <c r="H253" s="129"/>
    </row>
    <row r="254" spans="1:8" x14ac:dyDescent="0.3">
      <c r="A254" s="183">
        <v>44742</v>
      </c>
      <c r="B254" s="129" t="s">
        <v>4994</v>
      </c>
      <c r="C254" s="129" t="s">
        <v>416</v>
      </c>
      <c r="D254" s="165">
        <v>1</v>
      </c>
      <c r="E254" s="129" t="s">
        <v>4739</v>
      </c>
      <c r="F254" s="129" t="s">
        <v>4735</v>
      </c>
      <c r="G254" s="129" t="s">
        <v>16723</v>
      </c>
      <c r="H254" s="129"/>
    </row>
    <row r="255" spans="1:8" x14ac:dyDescent="0.3">
      <c r="A255" s="183">
        <v>44742</v>
      </c>
      <c r="B255" s="129" t="s">
        <v>4995</v>
      </c>
      <c r="C255" s="129" t="s">
        <v>418</v>
      </c>
      <c r="D255" s="165">
        <v>1</v>
      </c>
      <c r="E255" s="129" t="s">
        <v>4744</v>
      </c>
      <c r="F255" s="129" t="s">
        <v>4735</v>
      </c>
      <c r="G255" s="129" t="s">
        <v>16723</v>
      </c>
      <c r="H255" s="129"/>
    </row>
    <row r="256" spans="1:8" x14ac:dyDescent="0.3">
      <c r="A256" s="183">
        <v>44742</v>
      </c>
      <c r="B256" s="129" t="s">
        <v>4996</v>
      </c>
      <c r="C256" s="129" t="s">
        <v>418</v>
      </c>
      <c r="D256" s="165">
        <v>1</v>
      </c>
      <c r="E256" s="129" t="s">
        <v>4739</v>
      </c>
      <c r="F256" s="129" t="s">
        <v>4735</v>
      </c>
      <c r="G256" s="129" t="s">
        <v>16723</v>
      </c>
      <c r="H256" s="129"/>
    </row>
    <row r="257" spans="1:8" x14ac:dyDescent="0.3">
      <c r="A257" s="183">
        <v>44742</v>
      </c>
      <c r="B257" s="129" t="s">
        <v>4997</v>
      </c>
      <c r="C257" s="129" t="s">
        <v>418</v>
      </c>
      <c r="D257" s="165">
        <v>1</v>
      </c>
      <c r="E257" s="129" t="s">
        <v>4744</v>
      </c>
      <c r="F257" s="129" t="s">
        <v>4735</v>
      </c>
      <c r="G257" s="129" t="s">
        <v>16723</v>
      </c>
      <c r="H257" s="129"/>
    </row>
    <row r="258" spans="1:8" x14ac:dyDescent="0.3">
      <c r="A258" s="183">
        <v>44742</v>
      </c>
      <c r="B258" s="129" t="s">
        <v>4998</v>
      </c>
      <c r="C258" s="129" t="s">
        <v>418</v>
      </c>
      <c r="D258" s="165">
        <v>1</v>
      </c>
      <c r="E258" s="129" t="s">
        <v>4739</v>
      </c>
      <c r="F258" s="129" t="s">
        <v>4735</v>
      </c>
      <c r="G258" s="129" t="s">
        <v>16723</v>
      </c>
      <c r="H258" s="129"/>
    </row>
    <row r="259" spans="1:8" x14ac:dyDescent="0.3">
      <c r="A259" s="183">
        <v>44742</v>
      </c>
      <c r="B259" s="129" t="s">
        <v>4999</v>
      </c>
      <c r="C259" s="129" t="s">
        <v>418</v>
      </c>
      <c r="D259" s="165">
        <v>1</v>
      </c>
      <c r="E259" s="129" t="s">
        <v>4747</v>
      </c>
      <c r="F259" s="129" t="s">
        <v>4735</v>
      </c>
      <c r="G259" s="129" t="s">
        <v>16723</v>
      </c>
      <c r="H259" s="129"/>
    </row>
    <row r="260" spans="1:8" x14ac:dyDescent="0.3">
      <c r="A260" s="183">
        <v>44742</v>
      </c>
      <c r="B260" s="129" t="s">
        <v>5000</v>
      </c>
      <c r="C260" s="129" t="s">
        <v>418</v>
      </c>
      <c r="D260" s="165">
        <v>1</v>
      </c>
      <c r="E260" s="129" t="s">
        <v>4739</v>
      </c>
      <c r="F260" s="129" t="s">
        <v>4735</v>
      </c>
      <c r="G260" s="129" t="s">
        <v>16723</v>
      </c>
      <c r="H260" s="129"/>
    </row>
    <row r="261" spans="1:8" x14ac:dyDescent="0.3">
      <c r="A261" s="183">
        <v>44742</v>
      </c>
      <c r="B261" s="129" t="s">
        <v>5001</v>
      </c>
      <c r="C261" s="129" t="s">
        <v>418</v>
      </c>
      <c r="D261" s="165">
        <v>1</v>
      </c>
      <c r="E261" s="129" t="s">
        <v>4739</v>
      </c>
      <c r="F261" s="129" t="s">
        <v>4735</v>
      </c>
      <c r="G261" s="129" t="s">
        <v>16723</v>
      </c>
      <c r="H261" s="129"/>
    </row>
    <row r="262" spans="1:8" x14ac:dyDescent="0.3">
      <c r="A262" s="183">
        <v>44742</v>
      </c>
      <c r="B262" s="129" t="s">
        <v>5002</v>
      </c>
      <c r="C262" s="129" t="s">
        <v>418</v>
      </c>
      <c r="D262" s="165">
        <v>1</v>
      </c>
      <c r="E262" s="129" t="s">
        <v>4739</v>
      </c>
      <c r="F262" s="129" t="s">
        <v>4735</v>
      </c>
      <c r="G262" s="129" t="s">
        <v>16723</v>
      </c>
      <c r="H262" s="129"/>
    </row>
    <row r="263" spans="1:8" x14ac:dyDescent="0.3">
      <c r="A263" s="183">
        <v>44742</v>
      </c>
      <c r="B263" s="129" t="s">
        <v>5003</v>
      </c>
      <c r="C263" s="129" t="s">
        <v>417</v>
      </c>
      <c r="D263" s="165">
        <v>1</v>
      </c>
      <c r="E263" s="129" t="s">
        <v>4739</v>
      </c>
      <c r="F263" s="129" t="s">
        <v>4735</v>
      </c>
      <c r="G263" s="129" t="s">
        <v>16723</v>
      </c>
      <c r="H263" s="129"/>
    </row>
    <row r="264" spans="1:8" x14ac:dyDescent="0.3">
      <c r="A264" s="183">
        <v>44742</v>
      </c>
      <c r="B264" s="129" t="s">
        <v>5004</v>
      </c>
      <c r="C264" s="129" t="s">
        <v>417</v>
      </c>
      <c r="D264" s="165">
        <v>1</v>
      </c>
      <c r="E264" s="129" t="s">
        <v>4739</v>
      </c>
      <c r="F264" s="129" t="s">
        <v>4735</v>
      </c>
      <c r="G264" s="129" t="s">
        <v>16723</v>
      </c>
      <c r="H264" s="129"/>
    </row>
    <row r="265" spans="1:8" x14ac:dyDescent="0.3">
      <c r="A265" s="183">
        <v>44742</v>
      </c>
      <c r="B265" s="129" t="s">
        <v>5005</v>
      </c>
      <c r="C265" s="129" t="s">
        <v>417</v>
      </c>
      <c r="D265" s="165">
        <v>1</v>
      </c>
      <c r="E265" s="129" t="s">
        <v>4739</v>
      </c>
      <c r="F265" s="129" t="s">
        <v>4735</v>
      </c>
      <c r="G265" s="129" t="s">
        <v>16723</v>
      </c>
      <c r="H265" s="129"/>
    </row>
    <row r="266" spans="1:8" x14ac:dyDescent="0.3">
      <c r="A266" s="183">
        <v>44742</v>
      </c>
      <c r="B266" s="129" t="s">
        <v>5006</v>
      </c>
      <c r="C266" s="129" t="s">
        <v>417</v>
      </c>
      <c r="D266" s="165">
        <v>1</v>
      </c>
      <c r="E266" s="129" t="s">
        <v>4739</v>
      </c>
      <c r="F266" s="129" t="s">
        <v>4735</v>
      </c>
      <c r="G266" s="129" t="s">
        <v>16723</v>
      </c>
      <c r="H266" s="129"/>
    </row>
    <row r="267" spans="1:8" x14ac:dyDescent="0.3">
      <c r="A267" s="183">
        <v>44742</v>
      </c>
      <c r="B267" s="129" t="s">
        <v>5007</v>
      </c>
      <c r="C267" s="129" t="s">
        <v>417</v>
      </c>
      <c r="D267" s="165">
        <v>1</v>
      </c>
      <c r="E267" s="129" t="s">
        <v>4739</v>
      </c>
      <c r="F267" s="129" t="s">
        <v>4735</v>
      </c>
      <c r="G267" s="129" t="s">
        <v>16723</v>
      </c>
      <c r="H267" s="129"/>
    </row>
    <row r="268" spans="1:8" x14ac:dyDescent="0.3">
      <c r="A268" s="183">
        <v>44742</v>
      </c>
      <c r="B268" s="129" t="s">
        <v>5008</v>
      </c>
      <c r="C268" s="129" t="s">
        <v>417</v>
      </c>
      <c r="D268" s="165">
        <v>1</v>
      </c>
      <c r="E268" s="129" t="s">
        <v>4739</v>
      </c>
      <c r="F268" s="129" t="s">
        <v>4735</v>
      </c>
      <c r="G268" s="129" t="s">
        <v>16723</v>
      </c>
      <c r="H268" s="129"/>
    </row>
    <row r="269" spans="1:8" x14ac:dyDescent="0.3">
      <c r="A269" s="183">
        <v>44742</v>
      </c>
      <c r="B269" s="129" t="s">
        <v>5009</v>
      </c>
      <c r="C269" s="129" t="s">
        <v>417</v>
      </c>
      <c r="D269" s="165">
        <v>1</v>
      </c>
      <c r="E269" s="129" t="s">
        <v>4739</v>
      </c>
      <c r="F269" s="129" t="s">
        <v>4735</v>
      </c>
      <c r="G269" s="129" t="s">
        <v>16723</v>
      </c>
      <c r="H269" s="129"/>
    </row>
    <row r="270" spans="1:8" x14ac:dyDescent="0.3">
      <c r="A270" s="183">
        <v>44742</v>
      </c>
      <c r="B270" s="129" t="s">
        <v>5010</v>
      </c>
      <c r="C270" s="129" t="s">
        <v>417</v>
      </c>
      <c r="D270" s="165">
        <v>1</v>
      </c>
      <c r="E270" s="129" t="s">
        <v>4739</v>
      </c>
      <c r="F270" s="129" t="s">
        <v>4735</v>
      </c>
      <c r="G270" s="129" t="s">
        <v>16723</v>
      </c>
      <c r="H270" s="129"/>
    </row>
    <row r="271" spans="1:8" x14ac:dyDescent="0.3">
      <c r="A271" s="183">
        <v>44742</v>
      </c>
      <c r="B271" s="129" t="s">
        <v>5011</v>
      </c>
      <c r="C271" s="129" t="s">
        <v>417</v>
      </c>
      <c r="D271" s="165">
        <v>1</v>
      </c>
      <c r="E271" s="129" t="s">
        <v>4734</v>
      </c>
      <c r="F271" s="129" t="s">
        <v>4735</v>
      </c>
      <c r="G271" s="129" t="s">
        <v>16723</v>
      </c>
      <c r="H271" s="129"/>
    </row>
    <row r="272" spans="1:8" x14ac:dyDescent="0.3">
      <c r="A272" s="183">
        <v>44742</v>
      </c>
      <c r="B272" s="129" t="s">
        <v>5012</v>
      </c>
      <c r="C272" s="129" t="s">
        <v>417</v>
      </c>
      <c r="D272" s="165">
        <v>1</v>
      </c>
      <c r="E272" s="129" t="s">
        <v>4737</v>
      </c>
      <c r="F272" s="129" t="s">
        <v>4735</v>
      </c>
      <c r="G272" s="129" t="s">
        <v>16723</v>
      </c>
      <c r="H272" s="129"/>
    </row>
    <row r="273" spans="1:8" x14ac:dyDescent="0.3">
      <c r="A273" s="183">
        <v>44742</v>
      </c>
      <c r="B273" s="129" t="s">
        <v>5013</v>
      </c>
      <c r="C273" s="129" t="s">
        <v>417</v>
      </c>
      <c r="D273" s="165">
        <v>1</v>
      </c>
      <c r="E273" s="129" t="s">
        <v>4737</v>
      </c>
      <c r="F273" s="129" t="s">
        <v>4735</v>
      </c>
      <c r="G273" s="129" t="s">
        <v>16723</v>
      </c>
      <c r="H273" s="129"/>
    </row>
    <row r="274" spans="1:8" x14ac:dyDescent="0.3">
      <c r="A274" s="183">
        <v>44742</v>
      </c>
      <c r="B274" s="129" t="s">
        <v>5014</v>
      </c>
      <c r="C274" s="129" t="s">
        <v>417</v>
      </c>
      <c r="D274" s="165">
        <v>1</v>
      </c>
      <c r="E274" s="129" t="s">
        <v>4739</v>
      </c>
      <c r="F274" s="129" t="s">
        <v>4735</v>
      </c>
      <c r="G274" s="129" t="s">
        <v>16723</v>
      </c>
      <c r="H274" s="129"/>
    </row>
    <row r="275" spans="1:8" x14ac:dyDescent="0.3">
      <c r="A275" s="183">
        <v>44742</v>
      </c>
      <c r="B275" s="129" t="s">
        <v>5015</v>
      </c>
      <c r="C275" s="129" t="s">
        <v>417</v>
      </c>
      <c r="D275" s="165">
        <v>1</v>
      </c>
      <c r="E275" s="129" t="s">
        <v>4739</v>
      </c>
      <c r="F275" s="129" t="s">
        <v>4735</v>
      </c>
      <c r="G275" s="129" t="s">
        <v>16723</v>
      </c>
      <c r="H275" s="129"/>
    </row>
    <row r="276" spans="1:8" x14ac:dyDescent="0.3">
      <c r="A276" s="183">
        <v>44742</v>
      </c>
      <c r="B276" s="129" t="s">
        <v>5016</v>
      </c>
      <c r="C276" s="129" t="s">
        <v>417</v>
      </c>
      <c r="D276" s="165">
        <v>1</v>
      </c>
      <c r="E276" s="129" t="s">
        <v>4739</v>
      </c>
      <c r="F276" s="129" t="s">
        <v>4735</v>
      </c>
      <c r="G276" s="129" t="s">
        <v>16723</v>
      </c>
      <c r="H276" s="129"/>
    </row>
    <row r="277" spans="1:8" x14ac:dyDescent="0.3">
      <c r="A277" s="183">
        <v>44742</v>
      </c>
      <c r="B277" s="129" t="s">
        <v>5017</v>
      </c>
      <c r="C277" s="129" t="s">
        <v>418</v>
      </c>
      <c r="D277" s="165">
        <v>1</v>
      </c>
      <c r="E277" s="129" t="s">
        <v>4739</v>
      </c>
      <c r="F277" s="129" t="s">
        <v>4735</v>
      </c>
      <c r="G277" s="129" t="s">
        <v>16723</v>
      </c>
      <c r="H277" s="129"/>
    </row>
    <row r="278" spans="1:8" x14ac:dyDescent="0.3">
      <c r="A278" s="183">
        <v>44742</v>
      </c>
      <c r="B278" s="129" t="s">
        <v>5018</v>
      </c>
      <c r="C278" s="129" t="s">
        <v>417</v>
      </c>
      <c r="D278" s="165">
        <v>1</v>
      </c>
      <c r="E278" s="129" t="s">
        <v>4737</v>
      </c>
      <c r="F278" s="129" t="s">
        <v>4735</v>
      </c>
      <c r="G278" s="129" t="s">
        <v>16723</v>
      </c>
      <c r="H278" s="129"/>
    </row>
    <row r="279" spans="1:8" x14ac:dyDescent="0.3">
      <c r="A279" s="183">
        <v>44742</v>
      </c>
      <c r="B279" s="129" t="s">
        <v>5019</v>
      </c>
      <c r="C279" s="129" t="s">
        <v>417</v>
      </c>
      <c r="D279" s="165">
        <v>1</v>
      </c>
      <c r="E279" s="129" t="s">
        <v>4737</v>
      </c>
      <c r="F279" s="129" t="s">
        <v>4735</v>
      </c>
      <c r="G279" s="129" t="s">
        <v>16723</v>
      </c>
      <c r="H279" s="129"/>
    </row>
    <row r="280" spans="1:8" x14ac:dyDescent="0.3">
      <c r="A280" s="183">
        <v>44742</v>
      </c>
      <c r="B280" s="129" t="s">
        <v>5020</v>
      </c>
      <c r="C280" s="129" t="s">
        <v>417</v>
      </c>
      <c r="D280" s="165">
        <v>1</v>
      </c>
      <c r="E280" s="129" t="s">
        <v>4739</v>
      </c>
      <c r="F280" s="129" t="s">
        <v>4735</v>
      </c>
      <c r="G280" s="129" t="s">
        <v>16723</v>
      </c>
      <c r="H280" s="129"/>
    </row>
    <row r="281" spans="1:8" x14ac:dyDescent="0.3">
      <c r="A281" s="183">
        <v>44742</v>
      </c>
      <c r="B281" s="129" t="s">
        <v>5021</v>
      </c>
      <c r="C281" s="129" t="s">
        <v>417</v>
      </c>
      <c r="D281" s="165">
        <v>1</v>
      </c>
      <c r="E281" s="129" t="s">
        <v>4739</v>
      </c>
      <c r="F281" s="129" t="s">
        <v>4735</v>
      </c>
      <c r="G281" s="129" t="s">
        <v>16723</v>
      </c>
      <c r="H281" s="129"/>
    </row>
    <row r="282" spans="1:8" x14ac:dyDescent="0.3">
      <c r="A282" s="183">
        <v>44742</v>
      </c>
      <c r="B282" s="129" t="s">
        <v>5022</v>
      </c>
      <c r="C282" s="129" t="s">
        <v>417</v>
      </c>
      <c r="D282" s="165">
        <v>1</v>
      </c>
      <c r="E282" s="129" t="s">
        <v>4739</v>
      </c>
      <c r="F282" s="129" t="s">
        <v>4735</v>
      </c>
      <c r="G282" s="129" t="s">
        <v>16723</v>
      </c>
      <c r="H282" s="129"/>
    </row>
    <row r="283" spans="1:8" x14ac:dyDescent="0.3">
      <c r="A283" s="183">
        <v>44742</v>
      </c>
      <c r="B283" s="129" t="s">
        <v>5023</v>
      </c>
      <c r="C283" s="129" t="s">
        <v>417</v>
      </c>
      <c r="D283" s="165">
        <v>1</v>
      </c>
      <c r="E283" s="129" t="s">
        <v>4737</v>
      </c>
      <c r="F283" s="129" t="s">
        <v>4735</v>
      </c>
      <c r="G283" s="129" t="s">
        <v>16723</v>
      </c>
      <c r="H283" s="129"/>
    </row>
    <row r="284" spans="1:8" x14ac:dyDescent="0.3">
      <c r="A284" s="183">
        <v>44742</v>
      </c>
      <c r="B284" s="129" t="s">
        <v>5024</v>
      </c>
      <c r="C284" s="129" t="s">
        <v>418</v>
      </c>
      <c r="D284" s="165">
        <v>1</v>
      </c>
      <c r="E284" s="129" t="s">
        <v>4739</v>
      </c>
      <c r="F284" s="129" t="s">
        <v>4735</v>
      </c>
      <c r="G284" s="129" t="s">
        <v>16723</v>
      </c>
      <c r="H284" s="129"/>
    </row>
    <row r="285" spans="1:8" x14ac:dyDescent="0.3">
      <c r="A285" s="183">
        <v>44742</v>
      </c>
      <c r="B285" s="129" t="s">
        <v>5025</v>
      </c>
      <c r="C285" s="129" t="s">
        <v>418</v>
      </c>
      <c r="D285" s="165">
        <v>1</v>
      </c>
      <c r="E285" s="129" t="s">
        <v>4739</v>
      </c>
      <c r="F285" s="129" t="s">
        <v>4735</v>
      </c>
      <c r="G285" s="129" t="s">
        <v>16723</v>
      </c>
      <c r="H285" s="129"/>
    </row>
    <row r="286" spans="1:8" x14ac:dyDescent="0.3">
      <c r="A286" s="183">
        <v>44742</v>
      </c>
      <c r="B286" s="129" t="s">
        <v>5026</v>
      </c>
      <c r="C286" s="129" t="s">
        <v>418</v>
      </c>
      <c r="D286" s="165">
        <v>1</v>
      </c>
      <c r="E286" s="129" t="s">
        <v>4739</v>
      </c>
      <c r="F286" s="129" t="s">
        <v>4735</v>
      </c>
      <c r="G286" s="129" t="s">
        <v>16723</v>
      </c>
      <c r="H286" s="129"/>
    </row>
    <row r="287" spans="1:8" x14ac:dyDescent="0.3">
      <c r="A287" s="183">
        <v>44742</v>
      </c>
      <c r="B287" s="129" t="s">
        <v>5027</v>
      </c>
      <c r="C287" s="129" t="s">
        <v>418</v>
      </c>
      <c r="D287" s="165">
        <v>1</v>
      </c>
      <c r="E287" s="129" t="s">
        <v>4744</v>
      </c>
      <c r="F287" s="129" t="s">
        <v>4735</v>
      </c>
      <c r="G287" s="129" t="s">
        <v>16723</v>
      </c>
      <c r="H287" s="129"/>
    </row>
    <row r="288" spans="1:8" x14ac:dyDescent="0.3">
      <c r="A288" s="183">
        <v>44742</v>
      </c>
      <c r="B288" s="129" t="s">
        <v>5028</v>
      </c>
      <c r="C288" s="129" t="s">
        <v>416</v>
      </c>
      <c r="D288" s="165">
        <v>1</v>
      </c>
      <c r="E288" s="129" t="s">
        <v>4739</v>
      </c>
      <c r="F288" s="129" t="s">
        <v>4735</v>
      </c>
      <c r="G288" s="129" t="s">
        <v>16723</v>
      </c>
      <c r="H288" s="129"/>
    </row>
    <row r="289" spans="1:8" x14ac:dyDescent="0.3">
      <c r="A289" s="183">
        <v>44742</v>
      </c>
      <c r="B289" s="129" t="s">
        <v>5029</v>
      </c>
      <c r="C289" s="129" t="s">
        <v>417</v>
      </c>
      <c r="D289" s="165">
        <v>1</v>
      </c>
      <c r="E289" s="129" t="s">
        <v>4744</v>
      </c>
      <c r="F289" s="129" t="s">
        <v>4735</v>
      </c>
      <c r="G289" s="129" t="s">
        <v>16723</v>
      </c>
      <c r="H289" s="129"/>
    </row>
    <row r="290" spans="1:8" x14ac:dyDescent="0.3">
      <c r="A290" s="183">
        <v>44742</v>
      </c>
      <c r="B290" s="129" t="s">
        <v>5030</v>
      </c>
      <c r="C290" s="129" t="s">
        <v>418</v>
      </c>
      <c r="D290" s="165">
        <v>1</v>
      </c>
      <c r="E290" s="129" t="s">
        <v>4739</v>
      </c>
      <c r="F290" s="129" t="s">
        <v>4735</v>
      </c>
      <c r="G290" s="129" t="s">
        <v>16723</v>
      </c>
      <c r="H290" s="129"/>
    </row>
    <row r="291" spans="1:8" x14ac:dyDescent="0.3">
      <c r="A291" s="183">
        <v>44742</v>
      </c>
      <c r="B291" s="129" t="s">
        <v>5031</v>
      </c>
      <c r="C291" s="129" t="s">
        <v>417</v>
      </c>
      <c r="D291" s="165">
        <v>1</v>
      </c>
      <c r="E291" s="129" t="s">
        <v>4737</v>
      </c>
      <c r="F291" s="129" t="s">
        <v>4735</v>
      </c>
      <c r="G291" s="129" t="s">
        <v>16723</v>
      </c>
      <c r="H291" s="129"/>
    </row>
    <row r="292" spans="1:8" x14ac:dyDescent="0.3">
      <c r="A292" s="183">
        <v>44742</v>
      </c>
      <c r="B292" s="129" t="s">
        <v>5032</v>
      </c>
      <c r="C292" s="129" t="s">
        <v>417</v>
      </c>
      <c r="D292" s="165">
        <v>1</v>
      </c>
      <c r="E292" s="129" t="s">
        <v>4739</v>
      </c>
      <c r="F292" s="129" t="s">
        <v>4735</v>
      </c>
      <c r="G292" s="129" t="s">
        <v>16723</v>
      </c>
      <c r="H292" s="129"/>
    </row>
    <row r="293" spans="1:8" x14ac:dyDescent="0.3">
      <c r="A293" s="183">
        <v>44742</v>
      </c>
      <c r="B293" s="129" t="s">
        <v>5033</v>
      </c>
      <c r="C293" s="129" t="s">
        <v>416</v>
      </c>
      <c r="D293" s="165">
        <v>1</v>
      </c>
      <c r="E293" s="129" t="s">
        <v>4739</v>
      </c>
      <c r="F293" s="129" t="s">
        <v>4735</v>
      </c>
      <c r="G293" s="129" t="s">
        <v>16723</v>
      </c>
      <c r="H293" s="129"/>
    </row>
    <row r="294" spans="1:8" x14ac:dyDescent="0.3">
      <c r="A294" s="183">
        <v>44742</v>
      </c>
      <c r="B294" s="129" t="s">
        <v>5034</v>
      </c>
      <c r="C294" s="129" t="s">
        <v>418</v>
      </c>
      <c r="D294" s="165">
        <v>1</v>
      </c>
      <c r="E294" s="129" t="s">
        <v>4741</v>
      </c>
      <c r="F294" s="129" t="s">
        <v>4735</v>
      </c>
      <c r="G294" s="129" t="s">
        <v>16723</v>
      </c>
      <c r="H294" s="129"/>
    </row>
    <row r="295" spans="1:8" x14ac:dyDescent="0.3">
      <c r="A295" s="183">
        <v>44742</v>
      </c>
      <c r="B295" s="129" t="s">
        <v>5035</v>
      </c>
      <c r="C295" s="129" t="s">
        <v>417</v>
      </c>
      <c r="D295" s="165">
        <v>1</v>
      </c>
      <c r="E295" s="129" t="s">
        <v>4744</v>
      </c>
      <c r="F295" s="129" t="s">
        <v>4735</v>
      </c>
      <c r="G295" s="129" t="s">
        <v>16723</v>
      </c>
      <c r="H295" s="129"/>
    </row>
    <row r="296" spans="1:8" x14ac:dyDescent="0.3">
      <c r="A296" s="183">
        <v>44742</v>
      </c>
      <c r="B296" s="129" t="s">
        <v>5036</v>
      </c>
      <c r="C296" s="129" t="s">
        <v>417</v>
      </c>
      <c r="D296" s="165">
        <v>1</v>
      </c>
      <c r="E296" s="129" t="s">
        <v>4737</v>
      </c>
      <c r="F296" s="129" t="s">
        <v>4735</v>
      </c>
      <c r="G296" s="129" t="s">
        <v>16723</v>
      </c>
      <c r="H296" s="129"/>
    </row>
    <row r="297" spans="1:8" x14ac:dyDescent="0.3">
      <c r="A297" s="183">
        <v>44742</v>
      </c>
      <c r="B297" s="129" t="s">
        <v>5037</v>
      </c>
      <c r="C297" s="129" t="s">
        <v>417</v>
      </c>
      <c r="D297" s="165">
        <v>1</v>
      </c>
      <c r="E297" s="129" t="s">
        <v>4734</v>
      </c>
      <c r="F297" s="129" t="s">
        <v>4735</v>
      </c>
      <c r="G297" s="129" t="s">
        <v>16723</v>
      </c>
      <c r="H297" s="129"/>
    </row>
    <row r="298" spans="1:8" x14ac:dyDescent="0.3">
      <c r="A298" s="183">
        <v>44742</v>
      </c>
      <c r="B298" s="129" t="s">
        <v>5038</v>
      </c>
      <c r="C298" s="129" t="s">
        <v>416</v>
      </c>
      <c r="D298" s="165">
        <v>1</v>
      </c>
      <c r="E298" s="129" t="s">
        <v>4739</v>
      </c>
      <c r="F298" s="129" t="s">
        <v>4735</v>
      </c>
      <c r="G298" s="129" t="s">
        <v>16723</v>
      </c>
      <c r="H298" s="129"/>
    </row>
    <row r="299" spans="1:8" x14ac:dyDescent="0.3">
      <c r="A299" s="183">
        <v>44742</v>
      </c>
      <c r="B299" s="129" t="s">
        <v>5039</v>
      </c>
      <c r="C299" s="129" t="s">
        <v>417</v>
      </c>
      <c r="D299" s="165">
        <v>1</v>
      </c>
      <c r="E299" s="129" t="s">
        <v>4739</v>
      </c>
      <c r="F299" s="129" t="s">
        <v>4735</v>
      </c>
      <c r="G299" s="129" t="s">
        <v>16723</v>
      </c>
      <c r="H299" s="129"/>
    </row>
    <row r="300" spans="1:8" x14ac:dyDescent="0.3">
      <c r="A300" s="183">
        <v>44742</v>
      </c>
      <c r="B300" s="129" t="s">
        <v>5040</v>
      </c>
      <c r="C300" s="129" t="s">
        <v>418</v>
      </c>
      <c r="D300" s="165">
        <v>1</v>
      </c>
      <c r="E300" s="129" t="s">
        <v>4739</v>
      </c>
      <c r="F300" s="129" t="s">
        <v>4735</v>
      </c>
      <c r="G300" s="129" t="s">
        <v>16723</v>
      </c>
      <c r="H300" s="129"/>
    </row>
    <row r="301" spans="1:8" x14ac:dyDescent="0.3">
      <c r="A301" s="183">
        <v>44742</v>
      </c>
      <c r="B301" s="129" t="s">
        <v>5041</v>
      </c>
      <c r="C301" s="129" t="s">
        <v>417</v>
      </c>
      <c r="D301" s="165">
        <v>1</v>
      </c>
      <c r="E301" s="129" t="s">
        <v>4739</v>
      </c>
      <c r="F301" s="129" t="s">
        <v>4735</v>
      </c>
      <c r="G301" s="129" t="s">
        <v>16723</v>
      </c>
      <c r="H301" s="129"/>
    </row>
    <row r="302" spans="1:8" x14ac:dyDescent="0.3">
      <c r="A302" s="183">
        <v>44742</v>
      </c>
      <c r="B302" s="129" t="s">
        <v>5042</v>
      </c>
      <c r="C302" s="129" t="s">
        <v>417</v>
      </c>
      <c r="D302" s="165">
        <v>1</v>
      </c>
      <c r="E302" s="129" t="s">
        <v>4739</v>
      </c>
      <c r="F302" s="129" t="s">
        <v>4735</v>
      </c>
      <c r="G302" s="129" t="s">
        <v>16723</v>
      </c>
      <c r="H302" s="129"/>
    </row>
    <row r="303" spans="1:8" x14ac:dyDescent="0.3">
      <c r="A303" s="183">
        <v>44742</v>
      </c>
      <c r="B303" s="129" t="s">
        <v>5043</v>
      </c>
      <c r="C303" s="129" t="s">
        <v>417</v>
      </c>
      <c r="D303" s="165">
        <v>1</v>
      </c>
      <c r="E303" s="129" t="s">
        <v>4739</v>
      </c>
      <c r="F303" s="129" t="s">
        <v>4735</v>
      </c>
      <c r="G303" s="129" t="s">
        <v>16723</v>
      </c>
      <c r="H303" s="129"/>
    </row>
    <row r="304" spans="1:8" x14ac:dyDescent="0.3">
      <c r="A304" s="183">
        <v>44742</v>
      </c>
      <c r="B304" s="129" t="s">
        <v>5044</v>
      </c>
      <c r="C304" s="129" t="s">
        <v>417</v>
      </c>
      <c r="D304" s="165">
        <v>1</v>
      </c>
      <c r="E304" s="129" t="s">
        <v>4739</v>
      </c>
      <c r="F304" s="129" t="s">
        <v>4735</v>
      </c>
      <c r="G304" s="129" t="s">
        <v>16723</v>
      </c>
      <c r="H304" s="129"/>
    </row>
    <row r="305" spans="1:8" x14ac:dyDescent="0.3">
      <c r="A305" s="183">
        <v>44742</v>
      </c>
      <c r="B305" s="129" t="s">
        <v>5045</v>
      </c>
      <c r="C305" s="129" t="s">
        <v>418</v>
      </c>
      <c r="D305" s="165">
        <v>1</v>
      </c>
      <c r="E305" s="129" t="s">
        <v>4739</v>
      </c>
      <c r="F305" s="129" t="s">
        <v>4735</v>
      </c>
      <c r="G305" s="129" t="s">
        <v>16723</v>
      </c>
      <c r="H305" s="129"/>
    </row>
    <row r="306" spans="1:8" x14ac:dyDescent="0.3">
      <c r="A306" s="183">
        <v>44742</v>
      </c>
      <c r="B306" s="129" t="s">
        <v>5046</v>
      </c>
      <c r="C306" s="129" t="s">
        <v>418</v>
      </c>
      <c r="D306" s="165">
        <v>1</v>
      </c>
      <c r="E306" s="129" t="s">
        <v>4739</v>
      </c>
      <c r="F306" s="129" t="s">
        <v>4735</v>
      </c>
      <c r="G306" s="129" t="s">
        <v>16723</v>
      </c>
      <c r="H306" s="129"/>
    </row>
    <row r="307" spans="1:8" x14ac:dyDescent="0.3">
      <c r="A307" s="183">
        <v>44742</v>
      </c>
      <c r="B307" s="129" t="s">
        <v>5047</v>
      </c>
      <c r="C307" s="129" t="s">
        <v>416</v>
      </c>
      <c r="D307" s="165">
        <v>1</v>
      </c>
      <c r="E307" s="129" t="s">
        <v>4744</v>
      </c>
      <c r="F307" s="129" t="s">
        <v>4735</v>
      </c>
      <c r="G307" s="129" t="s">
        <v>16723</v>
      </c>
      <c r="H307" s="129"/>
    </row>
    <row r="308" spans="1:8" x14ac:dyDescent="0.3">
      <c r="A308" s="183">
        <v>44742</v>
      </c>
      <c r="B308" s="129" t="s">
        <v>5048</v>
      </c>
      <c r="C308" s="129" t="s">
        <v>416</v>
      </c>
      <c r="D308" s="165">
        <v>1</v>
      </c>
      <c r="E308" s="129" t="s">
        <v>4739</v>
      </c>
      <c r="F308" s="129" t="s">
        <v>4735</v>
      </c>
      <c r="G308" s="129" t="s">
        <v>16723</v>
      </c>
      <c r="H308" s="129"/>
    </row>
    <row r="309" spans="1:8" x14ac:dyDescent="0.3">
      <c r="A309" s="183">
        <v>44742</v>
      </c>
      <c r="B309" s="129" t="s">
        <v>5049</v>
      </c>
      <c r="C309" s="129" t="s">
        <v>418</v>
      </c>
      <c r="D309" s="165">
        <v>1</v>
      </c>
      <c r="E309" s="129" t="s">
        <v>4739</v>
      </c>
      <c r="F309" s="129" t="s">
        <v>4735</v>
      </c>
      <c r="G309" s="129" t="s">
        <v>16723</v>
      </c>
      <c r="H309" s="129"/>
    </row>
    <row r="310" spans="1:8" x14ac:dyDescent="0.3">
      <c r="A310" s="183">
        <v>44742</v>
      </c>
      <c r="B310" s="129" t="s">
        <v>5050</v>
      </c>
      <c r="C310" s="129" t="s">
        <v>418</v>
      </c>
      <c r="D310" s="165">
        <v>1</v>
      </c>
      <c r="E310" s="129" t="s">
        <v>4739</v>
      </c>
      <c r="F310" s="129" t="s">
        <v>4735</v>
      </c>
      <c r="G310" s="129" t="s">
        <v>16723</v>
      </c>
      <c r="H310" s="129"/>
    </row>
    <row r="311" spans="1:8" x14ac:dyDescent="0.3">
      <c r="A311" s="183">
        <v>44742</v>
      </c>
      <c r="B311" s="129" t="s">
        <v>5051</v>
      </c>
      <c r="C311" s="129" t="s">
        <v>418</v>
      </c>
      <c r="D311" s="165">
        <v>1</v>
      </c>
      <c r="E311" s="129" t="s">
        <v>4739</v>
      </c>
      <c r="F311" s="129" t="s">
        <v>4735</v>
      </c>
      <c r="G311" s="129" t="s">
        <v>16723</v>
      </c>
      <c r="H311" s="129"/>
    </row>
    <row r="312" spans="1:8" x14ac:dyDescent="0.3">
      <c r="A312" s="183">
        <v>44742</v>
      </c>
      <c r="B312" s="129" t="s">
        <v>5052</v>
      </c>
      <c r="C312" s="129" t="s">
        <v>417</v>
      </c>
      <c r="D312" s="165">
        <v>1</v>
      </c>
      <c r="E312" s="129" t="s">
        <v>4739</v>
      </c>
      <c r="F312" s="129" t="s">
        <v>4735</v>
      </c>
      <c r="G312" s="129" t="s">
        <v>16723</v>
      </c>
      <c r="H312" s="129"/>
    </row>
    <row r="313" spans="1:8" x14ac:dyDescent="0.3">
      <c r="A313" s="183">
        <v>44742</v>
      </c>
      <c r="B313" s="129" t="s">
        <v>5053</v>
      </c>
      <c r="C313" s="129" t="s">
        <v>417</v>
      </c>
      <c r="D313" s="165">
        <v>1</v>
      </c>
      <c r="E313" s="129" t="s">
        <v>4737</v>
      </c>
      <c r="F313" s="129" t="s">
        <v>4735</v>
      </c>
      <c r="G313" s="129" t="s">
        <v>16723</v>
      </c>
      <c r="H313" s="129"/>
    </row>
    <row r="314" spans="1:8" x14ac:dyDescent="0.3">
      <c r="A314" s="183">
        <v>44742</v>
      </c>
      <c r="B314" s="129" t="s">
        <v>5054</v>
      </c>
      <c r="C314" s="129" t="s">
        <v>417</v>
      </c>
      <c r="D314" s="165">
        <v>1</v>
      </c>
      <c r="E314" s="129" t="s">
        <v>4739</v>
      </c>
      <c r="F314" s="129" t="s">
        <v>4735</v>
      </c>
      <c r="G314" s="129" t="s">
        <v>16723</v>
      </c>
      <c r="H314" s="129"/>
    </row>
    <row r="315" spans="1:8" x14ac:dyDescent="0.3">
      <c r="A315" s="183">
        <v>44742</v>
      </c>
      <c r="B315" s="129" t="s">
        <v>5055</v>
      </c>
      <c r="C315" s="129" t="s">
        <v>417</v>
      </c>
      <c r="D315" s="165">
        <v>1</v>
      </c>
      <c r="E315" s="129" t="s">
        <v>4747</v>
      </c>
      <c r="F315" s="129" t="s">
        <v>4735</v>
      </c>
      <c r="G315" s="129" t="s">
        <v>16723</v>
      </c>
      <c r="H315" s="129"/>
    </row>
    <row r="316" spans="1:8" x14ac:dyDescent="0.3">
      <c r="A316" s="183">
        <v>44742</v>
      </c>
      <c r="B316" s="129" t="s">
        <v>5056</v>
      </c>
      <c r="C316" s="129" t="s">
        <v>4743</v>
      </c>
      <c r="D316" s="165">
        <v>1</v>
      </c>
      <c r="E316" s="129" t="s">
        <v>4739</v>
      </c>
      <c r="F316" s="129" t="s">
        <v>4735</v>
      </c>
      <c r="G316" s="129" t="s">
        <v>16745</v>
      </c>
      <c r="H316" s="129"/>
    </row>
    <row r="317" spans="1:8" x14ac:dyDescent="0.3">
      <c r="A317" s="183">
        <v>44742</v>
      </c>
      <c r="B317" s="129" t="s">
        <v>5057</v>
      </c>
      <c r="C317" s="129" t="s">
        <v>418</v>
      </c>
      <c r="D317" s="165">
        <v>1</v>
      </c>
      <c r="E317" s="129" t="s">
        <v>4744</v>
      </c>
      <c r="F317" s="129" t="s">
        <v>4735</v>
      </c>
      <c r="G317" s="129" t="s">
        <v>16723</v>
      </c>
      <c r="H317" s="129"/>
    </row>
    <row r="318" spans="1:8" x14ac:dyDescent="0.3">
      <c r="A318" s="183">
        <v>44742</v>
      </c>
      <c r="B318" s="129" t="s">
        <v>5058</v>
      </c>
      <c r="C318" s="129" t="s">
        <v>417</v>
      </c>
      <c r="D318" s="165">
        <v>1</v>
      </c>
      <c r="E318" s="129" t="s">
        <v>4737</v>
      </c>
      <c r="F318" s="129" t="s">
        <v>4735</v>
      </c>
      <c r="G318" s="129" t="s">
        <v>16723</v>
      </c>
      <c r="H318" s="129"/>
    </row>
    <row r="319" spans="1:8" x14ac:dyDescent="0.3">
      <c r="A319" s="183">
        <v>44742</v>
      </c>
      <c r="B319" s="129" t="s">
        <v>5059</v>
      </c>
      <c r="C319" s="129" t="s">
        <v>417</v>
      </c>
      <c r="D319" s="165">
        <v>1</v>
      </c>
      <c r="E319" s="129" t="s">
        <v>4744</v>
      </c>
      <c r="F319" s="129" t="s">
        <v>4735</v>
      </c>
      <c r="G319" s="129" t="s">
        <v>16723</v>
      </c>
      <c r="H319" s="129"/>
    </row>
    <row r="320" spans="1:8" x14ac:dyDescent="0.3">
      <c r="A320" s="183">
        <v>44742</v>
      </c>
      <c r="B320" s="129" t="s">
        <v>5060</v>
      </c>
      <c r="C320" s="129" t="s">
        <v>417</v>
      </c>
      <c r="D320" s="165">
        <v>1</v>
      </c>
      <c r="E320" s="129" t="s">
        <v>4739</v>
      </c>
      <c r="F320" s="129" t="s">
        <v>4735</v>
      </c>
      <c r="G320" s="129" t="s">
        <v>16723</v>
      </c>
      <c r="H320" s="129"/>
    </row>
    <row r="321" spans="1:8" x14ac:dyDescent="0.3">
      <c r="A321" s="183">
        <v>44742</v>
      </c>
      <c r="B321" s="129" t="s">
        <v>5061</v>
      </c>
      <c r="C321" s="129" t="s">
        <v>417</v>
      </c>
      <c r="D321" s="165">
        <v>1</v>
      </c>
      <c r="E321" s="129" t="s">
        <v>4737</v>
      </c>
      <c r="F321" s="129" t="s">
        <v>4735</v>
      </c>
      <c r="G321" s="129" t="s">
        <v>16723</v>
      </c>
      <c r="H321" s="129"/>
    </row>
    <row r="322" spans="1:8" x14ac:dyDescent="0.3">
      <c r="A322" s="183">
        <v>44742</v>
      </c>
      <c r="B322" s="129" t="s">
        <v>5062</v>
      </c>
      <c r="C322" s="129" t="s">
        <v>417</v>
      </c>
      <c r="D322" s="165">
        <v>1</v>
      </c>
      <c r="E322" s="129" t="s">
        <v>4734</v>
      </c>
      <c r="F322" s="129" t="s">
        <v>4735</v>
      </c>
      <c r="G322" s="129" t="s">
        <v>16723</v>
      </c>
      <c r="H322" s="129"/>
    </row>
    <row r="323" spans="1:8" x14ac:dyDescent="0.3">
      <c r="A323" s="183">
        <v>44742</v>
      </c>
      <c r="B323" s="129" t="s">
        <v>5063</v>
      </c>
      <c r="C323" s="129" t="s">
        <v>417</v>
      </c>
      <c r="D323" s="165">
        <v>1</v>
      </c>
      <c r="E323" s="129" t="s">
        <v>4737</v>
      </c>
      <c r="F323" s="129" t="s">
        <v>4735</v>
      </c>
      <c r="G323" s="129" t="s">
        <v>16723</v>
      </c>
      <c r="H323" s="129"/>
    </row>
    <row r="324" spans="1:8" x14ac:dyDescent="0.3">
      <c r="A324" s="183">
        <v>44742</v>
      </c>
      <c r="B324" s="129" t="s">
        <v>5064</v>
      </c>
      <c r="C324" s="129" t="s">
        <v>417</v>
      </c>
      <c r="D324" s="165">
        <v>1</v>
      </c>
      <c r="E324" s="129" t="s">
        <v>4737</v>
      </c>
      <c r="F324" s="129" t="s">
        <v>4735</v>
      </c>
      <c r="G324" s="129" t="s">
        <v>16723</v>
      </c>
      <c r="H324" s="129"/>
    </row>
    <row r="325" spans="1:8" x14ac:dyDescent="0.3">
      <c r="A325" s="183">
        <v>44742</v>
      </c>
      <c r="B325" s="129" t="s">
        <v>5065</v>
      </c>
      <c r="C325" s="129" t="s">
        <v>417</v>
      </c>
      <c r="D325" s="165">
        <v>1</v>
      </c>
      <c r="E325" s="129" t="s">
        <v>5066</v>
      </c>
      <c r="F325" s="129" t="s">
        <v>4735</v>
      </c>
      <c r="G325" s="129" t="s">
        <v>16723</v>
      </c>
      <c r="H325" s="129"/>
    </row>
    <row r="326" spans="1:8" x14ac:dyDescent="0.3">
      <c r="A326" s="183">
        <v>44742</v>
      </c>
      <c r="B326" s="129" t="s">
        <v>5067</v>
      </c>
      <c r="C326" s="129" t="s">
        <v>418</v>
      </c>
      <c r="D326" s="165">
        <v>1</v>
      </c>
      <c r="E326" s="129" t="s">
        <v>4737</v>
      </c>
      <c r="F326" s="129" t="s">
        <v>4735</v>
      </c>
      <c r="G326" s="129" t="s">
        <v>16723</v>
      </c>
      <c r="H326" s="129"/>
    </row>
    <row r="327" spans="1:8" x14ac:dyDescent="0.3">
      <c r="A327" s="183">
        <v>44742</v>
      </c>
      <c r="B327" s="129" t="s">
        <v>5068</v>
      </c>
      <c r="C327" s="129" t="s">
        <v>418</v>
      </c>
      <c r="D327" s="165">
        <v>1</v>
      </c>
      <c r="E327" s="129" t="s">
        <v>4739</v>
      </c>
      <c r="F327" s="129" t="s">
        <v>4735</v>
      </c>
      <c r="G327" s="129" t="s">
        <v>16723</v>
      </c>
      <c r="H327" s="129"/>
    </row>
    <row r="328" spans="1:8" x14ac:dyDescent="0.3">
      <c r="A328" s="183">
        <v>44742</v>
      </c>
      <c r="B328" s="129" t="s">
        <v>5069</v>
      </c>
      <c r="C328" s="129" t="s">
        <v>4743</v>
      </c>
      <c r="D328" s="165">
        <v>1</v>
      </c>
      <c r="E328" s="129" t="s">
        <v>4739</v>
      </c>
      <c r="F328" s="129" t="s">
        <v>4735</v>
      </c>
      <c r="G328" s="129" t="s">
        <v>16745</v>
      </c>
      <c r="H328" s="129"/>
    </row>
    <row r="329" spans="1:8" x14ac:dyDescent="0.3">
      <c r="A329" s="183">
        <v>44742</v>
      </c>
      <c r="B329" s="129" t="s">
        <v>5070</v>
      </c>
      <c r="C329" s="129" t="s">
        <v>416</v>
      </c>
      <c r="D329" s="165">
        <v>1</v>
      </c>
      <c r="E329" s="129" t="s">
        <v>4739</v>
      </c>
      <c r="F329" s="129" t="s">
        <v>4735</v>
      </c>
      <c r="G329" s="129" t="s">
        <v>16723</v>
      </c>
      <c r="H329" s="129"/>
    </row>
    <row r="330" spans="1:8" x14ac:dyDescent="0.3">
      <c r="A330" s="183">
        <v>44742</v>
      </c>
      <c r="B330" s="129" t="s">
        <v>5071</v>
      </c>
      <c r="C330" s="129" t="s">
        <v>418</v>
      </c>
      <c r="D330" s="165">
        <v>1</v>
      </c>
      <c r="E330" s="129" t="s">
        <v>4747</v>
      </c>
      <c r="F330" s="129" t="s">
        <v>4735</v>
      </c>
      <c r="G330" s="129" t="s">
        <v>16723</v>
      </c>
      <c r="H330" s="129"/>
    </row>
    <row r="331" spans="1:8" x14ac:dyDescent="0.3">
      <c r="A331" s="183">
        <v>44742</v>
      </c>
      <c r="B331" s="129" t="s">
        <v>5072</v>
      </c>
      <c r="C331" s="129" t="s">
        <v>416</v>
      </c>
      <c r="D331" s="165">
        <v>1</v>
      </c>
      <c r="E331" s="129" t="s">
        <v>4741</v>
      </c>
      <c r="F331" s="129" t="s">
        <v>4735</v>
      </c>
      <c r="G331" s="129" t="s">
        <v>16723</v>
      </c>
      <c r="H331" s="129"/>
    </row>
    <row r="332" spans="1:8" x14ac:dyDescent="0.3">
      <c r="A332" s="183">
        <v>44742</v>
      </c>
      <c r="B332" s="129" t="s">
        <v>5073</v>
      </c>
      <c r="C332" s="129" t="s">
        <v>417</v>
      </c>
      <c r="D332" s="165">
        <v>1</v>
      </c>
      <c r="E332" s="129" t="s">
        <v>4737</v>
      </c>
      <c r="F332" s="129" t="s">
        <v>4735</v>
      </c>
      <c r="G332" s="129" t="s">
        <v>16723</v>
      </c>
      <c r="H332" s="129"/>
    </row>
    <row r="333" spans="1:8" x14ac:dyDescent="0.3">
      <c r="A333" s="183">
        <v>44742</v>
      </c>
      <c r="B333" s="129" t="s">
        <v>5074</v>
      </c>
      <c r="C333" s="129" t="s">
        <v>417</v>
      </c>
      <c r="D333" s="165">
        <v>1</v>
      </c>
      <c r="E333" s="129" t="s">
        <v>4734</v>
      </c>
      <c r="F333" s="129" t="s">
        <v>4735</v>
      </c>
      <c r="G333" s="129" t="s">
        <v>16723</v>
      </c>
      <c r="H333" s="129"/>
    </row>
    <row r="334" spans="1:8" x14ac:dyDescent="0.3">
      <c r="A334" s="183">
        <v>44742</v>
      </c>
      <c r="B334" s="129" t="s">
        <v>5075</v>
      </c>
      <c r="C334" s="129" t="s">
        <v>417</v>
      </c>
      <c r="D334" s="165">
        <v>1</v>
      </c>
      <c r="E334" s="129" t="s">
        <v>4739</v>
      </c>
      <c r="F334" s="129" t="s">
        <v>4735</v>
      </c>
      <c r="G334" s="129" t="s">
        <v>16723</v>
      </c>
      <c r="H334" s="129"/>
    </row>
    <row r="335" spans="1:8" x14ac:dyDescent="0.3">
      <c r="A335" s="183">
        <v>44742</v>
      </c>
      <c r="B335" s="129" t="s">
        <v>5076</v>
      </c>
      <c r="C335" s="129" t="s">
        <v>416</v>
      </c>
      <c r="D335" s="165">
        <v>1</v>
      </c>
      <c r="E335" s="129" t="s">
        <v>4744</v>
      </c>
      <c r="F335" s="129" t="s">
        <v>4735</v>
      </c>
      <c r="G335" s="129" t="s">
        <v>16723</v>
      </c>
      <c r="H335" s="129"/>
    </row>
    <row r="336" spans="1:8" x14ac:dyDescent="0.3">
      <c r="A336" s="183">
        <v>44742</v>
      </c>
      <c r="B336" s="129" t="s">
        <v>5077</v>
      </c>
      <c r="C336" s="129" t="s">
        <v>417</v>
      </c>
      <c r="D336" s="165">
        <v>1</v>
      </c>
      <c r="E336" s="129" t="s">
        <v>4744</v>
      </c>
      <c r="F336" s="129" t="s">
        <v>4735</v>
      </c>
      <c r="G336" s="129" t="s">
        <v>16723</v>
      </c>
      <c r="H336" s="129"/>
    </row>
    <row r="337" spans="1:8" x14ac:dyDescent="0.3">
      <c r="A337" s="183">
        <v>44742</v>
      </c>
      <c r="B337" s="129" t="s">
        <v>5078</v>
      </c>
      <c r="C337" s="129" t="s">
        <v>418</v>
      </c>
      <c r="D337" s="165">
        <v>1</v>
      </c>
      <c r="E337" s="129" t="s">
        <v>4739</v>
      </c>
      <c r="F337" s="129" t="s">
        <v>4735</v>
      </c>
      <c r="G337" s="129" t="s">
        <v>16723</v>
      </c>
      <c r="H337" s="129"/>
    </row>
    <row r="338" spans="1:8" x14ac:dyDescent="0.3">
      <c r="A338" s="183">
        <v>44742</v>
      </c>
      <c r="B338" s="129" t="s">
        <v>5079</v>
      </c>
      <c r="C338" s="129" t="s">
        <v>418</v>
      </c>
      <c r="D338" s="165">
        <v>1</v>
      </c>
      <c r="E338" s="129" t="s">
        <v>5066</v>
      </c>
      <c r="F338" s="129" t="s">
        <v>4735</v>
      </c>
      <c r="G338" s="129" t="s">
        <v>16723</v>
      </c>
      <c r="H338" s="129"/>
    </row>
    <row r="339" spans="1:8" x14ac:dyDescent="0.3">
      <c r="A339" s="183">
        <v>44742</v>
      </c>
      <c r="B339" s="129" t="s">
        <v>5080</v>
      </c>
      <c r="C339" s="129" t="s">
        <v>417</v>
      </c>
      <c r="D339" s="165">
        <v>1</v>
      </c>
      <c r="E339" s="129" t="s">
        <v>4739</v>
      </c>
      <c r="F339" s="129" t="s">
        <v>4735</v>
      </c>
      <c r="G339" s="129" t="s">
        <v>16723</v>
      </c>
      <c r="H339" s="129"/>
    </row>
    <row r="340" spans="1:8" x14ac:dyDescent="0.3">
      <c r="A340" s="183">
        <v>44742</v>
      </c>
      <c r="B340" s="129" t="s">
        <v>5081</v>
      </c>
      <c r="C340" s="129" t="s">
        <v>417</v>
      </c>
      <c r="D340" s="165">
        <v>1</v>
      </c>
      <c r="E340" s="129" t="s">
        <v>4739</v>
      </c>
      <c r="F340" s="129" t="s">
        <v>4735</v>
      </c>
      <c r="G340" s="129" t="s">
        <v>16723</v>
      </c>
      <c r="H340" s="129"/>
    </row>
    <row r="341" spans="1:8" x14ac:dyDescent="0.3">
      <c r="A341" s="183">
        <v>44742</v>
      </c>
      <c r="B341" s="129" t="s">
        <v>5082</v>
      </c>
      <c r="C341" s="129" t="s">
        <v>417</v>
      </c>
      <c r="D341" s="165">
        <v>1</v>
      </c>
      <c r="E341" s="129" t="s">
        <v>4744</v>
      </c>
      <c r="F341" s="129" t="s">
        <v>4735</v>
      </c>
      <c r="G341" s="129" t="s">
        <v>16723</v>
      </c>
      <c r="H341" s="129"/>
    </row>
    <row r="342" spans="1:8" x14ac:dyDescent="0.3">
      <c r="A342" s="183">
        <v>44742</v>
      </c>
      <c r="B342" s="129" t="s">
        <v>5083</v>
      </c>
      <c r="C342" s="129" t="s">
        <v>418</v>
      </c>
      <c r="D342" s="165">
        <v>1</v>
      </c>
      <c r="E342" s="129" t="s">
        <v>4739</v>
      </c>
      <c r="F342" s="129" t="s">
        <v>4735</v>
      </c>
      <c r="G342" s="129" t="s">
        <v>16723</v>
      </c>
      <c r="H342" s="129"/>
    </row>
    <row r="343" spans="1:8" x14ac:dyDescent="0.3">
      <c r="A343" s="183">
        <v>44742</v>
      </c>
      <c r="B343" s="129" t="s">
        <v>5084</v>
      </c>
      <c r="C343" s="129" t="s">
        <v>418</v>
      </c>
      <c r="D343" s="165">
        <v>1</v>
      </c>
      <c r="E343" s="129" t="s">
        <v>4739</v>
      </c>
      <c r="F343" s="129" t="s">
        <v>4735</v>
      </c>
      <c r="G343" s="129" t="s">
        <v>16723</v>
      </c>
      <c r="H343" s="129"/>
    </row>
    <row r="344" spans="1:8" x14ac:dyDescent="0.3">
      <c r="A344" s="183">
        <v>44742</v>
      </c>
      <c r="B344" s="129" t="s">
        <v>5085</v>
      </c>
      <c r="C344" s="129" t="s">
        <v>416</v>
      </c>
      <c r="D344" s="165">
        <v>1</v>
      </c>
      <c r="E344" s="129" t="s">
        <v>4739</v>
      </c>
      <c r="F344" s="129" t="s">
        <v>4735</v>
      </c>
      <c r="G344" s="129" t="s">
        <v>16723</v>
      </c>
      <c r="H344" s="129"/>
    </row>
    <row r="345" spans="1:8" x14ac:dyDescent="0.3">
      <c r="A345" s="183">
        <v>44742</v>
      </c>
      <c r="B345" s="129" t="s">
        <v>5086</v>
      </c>
      <c r="C345" s="129" t="s">
        <v>416</v>
      </c>
      <c r="D345" s="165">
        <v>1</v>
      </c>
      <c r="E345" s="129" t="s">
        <v>4739</v>
      </c>
      <c r="F345" s="129" t="s">
        <v>4735</v>
      </c>
      <c r="G345" s="129" t="s">
        <v>16723</v>
      </c>
      <c r="H345" s="129"/>
    </row>
    <row r="346" spans="1:8" x14ac:dyDescent="0.3">
      <c r="A346" s="183">
        <v>44742</v>
      </c>
      <c r="B346" s="129" t="s">
        <v>5087</v>
      </c>
      <c r="C346" s="129" t="s">
        <v>418</v>
      </c>
      <c r="D346" s="165">
        <v>1</v>
      </c>
      <c r="E346" s="129" t="s">
        <v>4744</v>
      </c>
      <c r="F346" s="129" t="s">
        <v>4735</v>
      </c>
      <c r="G346" s="129" t="s">
        <v>16723</v>
      </c>
      <c r="H346" s="129"/>
    </row>
    <row r="347" spans="1:8" x14ac:dyDescent="0.3">
      <c r="A347" s="183">
        <v>44742</v>
      </c>
      <c r="B347" s="129" t="s">
        <v>5088</v>
      </c>
      <c r="C347" s="129" t="s">
        <v>418</v>
      </c>
      <c r="D347" s="165">
        <v>1</v>
      </c>
      <c r="E347" s="129" t="s">
        <v>4739</v>
      </c>
      <c r="F347" s="129" t="s">
        <v>4735</v>
      </c>
      <c r="G347" s="129" t="s">
        <v>16723</v>
      </c>
      <c r="H347" s="129"/>
    </row>
    <row r="348" spans="1:8" x14ac:dyDescent="0.3">
      <c r="A348" s="183">
        <v>44742</v>
      </c>
      <c r="B348" s="129" t="s">
        <v>5089</v>
      </c>
      <c r="C348" s="129" t="s">
        <v>417</v>
      </c>
      <c r="D348" s="165">
        <v>1</v>
      </c>
      <c r="E348" s="129" t="s">
        <v>4737</v>
      </c>
      <c r="F348" s="129" t="s">
        <v>4735</v>
      </c>
      <c r="G348" s="129" t="s">
        <v>16723</v>
      </c>
      <c r="H348" s="129"/>
    </row>
    <row r="349" spans="1:8" x14ac:dyDescent="0.3">
      <c r="A349" s="183">
        <v>44742</v>
      </c>
      <c r="B349" s="129" t="s">
        <v>5090</v>
      </c>
      <c r="C349" s="129" t="s">
        <v>417</v>
      </c>
      <c r="D349" s="165">
        <v>1</v>
      </c>
      <c r="E349" s="129" t="s">
        <v>4737</v>
      </c>
      <c r="F349" s="129" t="s">
        <v>4735</v>
      </c>
      <c r="G349" s="129" t="s">
        <v>16723</v>
      </c>
      <c r="H349" s="129"/>
    </row>
    <row r="350" spans="1:8" x14ac:dyDescent="0.3">
      <c r="A350" s="183">
        <v>44742</v>
      </c>
      <c r="B350" s="129" t="s">
        <v>5091</v>
      </c>
      <c r="C350" s="129" t="s">
        <v>417</v>
      </c>
      <c r="D350" s="165">
        <v>1</v>
      </c>
      <c r="E350" s="129" t="s">
        <v>4744</v>
      </c>
      <c r="F350" s="129" t="s">
        <v>4735</v>
      </c>
      <c r="G350" s="129" t="s">
        <v>16723</v>
      </c>
      <c r="H350" s="129"/>
    </row>
    <row r="351" spans="1:8" x14ac:dyDescent="0.3">
      <c r="A351" s="183">
        <v>44742</v>
      </c>
      <c r="B351" s="129" t="s">
        <v>5092</v>
      </c>
      <c r="C351" s="129" t="s">
        <v>417</v>
      </c>
      <c r="D351" s="165">
        <v>1</v>
      </c>
      <c r="E351" s="129" t="s">
        <v>4734</v>
      </c>
      <c r="F351" s="129" t="s">
        <v>4735</v>
      </c>
      <c r="G351" s="129" t="s">
        <v>16723</v>
      </c>
      <c r="H351" s="129"/>
    </row>
    <row r="352" spans="1:8" x14ac:dyDescent="0.3">
      <c r="A352" s="183">
        <v>44742</v>
      </c>
      <c r="B352" s="129" t="s">
        <v>5093</v>
      </c>
      <c r="C352" s="129" t="s">
        <v>417</v>
      </c>
      <c r="D352" s="165">
        <v>1</v>
      </c>
      <c r="E352" s="129" t="s">
        <v>4737</v>
      </c>
      <c r="F352" s="129" t="s">
        <v>4735</v>
      </c>
      <c r="G352" s="129" t="s">
        <v>16723</v>
      </c>
      <c r="H352" s="129"/>
    </row>
    <row r="353" spans="1:8" x14ac:dyDescent="0.3">
      <c r="A353" s="183">
        <v>44742</v>
      </c>
      <c r="B353" s="129" t="s">
        <v>5094</v>
      </c>
      <c r="C353" s="129" t="s">
        <v>417</v>
      </c>
      <c r="D353" s="165">
        <v>1</v>
      </c>
      <c r="E353" s="129" t="s">
        <v>4739</v>
      </c>
      <c r="F353" s="129" t="s">
        <v>4735</v>
      </c>
      <c r="G353" s="129" t="s">
        <v>16723</v>
      </c>
      <c r="H353" s="129"/>
    </row>
    <row r="354" spans="1:8" x14ac:dyDescent="0.3">
      <c r="A354" s="183">
        <v>44742</v>
      </c>
      <c r="B354" s="129" t="s">
        <v>5095</v>
      </c>
      <c r="C354" s="129" t="s">
        <v>417</v>
      </c>
      <c r="D354" s="165">
        <v>1</v>
      </c>
      <c r="E354" s="129" t="s">
        <v>4741</v>
      </c>
      <c r="F354" s="129" t="s">
        <v>4735</v>
      </c>
      <c r="G354" s="129" t="s">
        <v>16723</v>
      </c>
      <c r="H354" s="129"/>
    </row>
    <row r="355" spans="1:8" x14ac:dyDescent="0.3">
      <c r="A355" s="183">
        <v>44742</v>
      </c>
      <c r="B355" s="129" t="s">
        <v>5096</v>
      </c>
      <c r="C355" s="129" t="s">
        <v>417</v>
      </c>
      <c r="D355" s="165">
        <v>1</v>
      </c>
      <c r="E355" s="129" t="s">
        <v>4739</v>
      </c>
      <c r="F355" s="129" t="s">
        <v>4735</v>
      </c>
      <c r="G355" s="129" t="s">
        <v>16723</v>
      </c>
      <c r="H355" s="129"/>
    </row>
    <row r="356" spans="1:8" x14ac:dyDescent="0.3">
      <c r="A356" s="183">
        <v>44742</v>
      </c>
      <c r="B356" s="129" t="s">
        <v>5097</v>
      </c>
      <c r="C356" s="129" t="s">
        <v>418</v>
      </c>
      <c r="D356" s="165">
        <v>1</v>
      </c>
      <c r="E356" s="129" t="s">
        <v>4741</v>
      </c>
      <c r="F356" s="129" t="s">
        <v>4735</v>
      </c>
      <c r="G356" s="129" t="s">
        <v>16723</v>
      </c>
      <c r="H356" s="129"/>
    </row>
    <row r="357" spans="1:8" x14ac:dyDescent="0.3">
      <c r="A357" s="183">
        <v>44742</v>
      </c>
      <c r="B357" s="129" t="s">
        <v>5098</v>
      </c>
      <c r="C357" s="129" t="s">
        <v>416</v>
      </c>
      <c r="D357" s="165">
        <v>1</v>
      </c>
      <c r="E357" s="129" t="s">
        <v>4737</v>
      </c>
      <c r="F357" s="129" t="s">
        <v>4735</v>
      </c>
      <c r="G357" s="129" t="s">
        <v>16723</v>
      </c>
      <c r="H357" s="129"/>
    </row>
    <row r="358" spans="1:8" x14ac:dyDescent="0.3">
      <c r="A358" s="183">
        <v>44742</v>
      </c>
      <c r="B358" s="129" t="s">
        <v>5099</v>
      </c>
      <c r="C358" s="129" t="s">
        <v>418</v>
      </c>
      <c r="D358" s="165">
        <v>1</v>
      </c>
      <c r="E358" s="129" t="s">
        <v>4737</v>
      </c>
      <c r="F358" s="129" t="s">
        <v>4735</v>
      </c>
      <c r="G358" s="129" t="s">
        <v>16723</v>
      </c>
      <c r="H358" s="129"/>
    </row>
    <row r="359" spans="1:8" x14ac:dyDescent="0.3">
      <c r="A359" s="183">
        <v>44742</v>
      </c>
      <c r="B359" s="129" t="s">
        <v>5100</v>
      </c>
      <c r="C359" s="129" t="s">
        <v>4743</v>
      </c>
      <c r="D359" s="165">
        <v>1</v>
      </c>
      <c r="E359" s="129" t="s">
        <v>4739</v>
      </c>
      <c r="F359" s="129" t="s">
        <v>4735</v>
      </c>
      <c r="G359" s="129" t="s">
        <v>16745</v>
      </c>
      <c r="H359" s="129"/>
    </row>
    <row r="360" spans="1:8" x14ac:dyDescent="0.3">
      <c r="A360" s="183">
        <v>44742</v>
      </c>
      <c r="B360" s="129" t="s">
        <v>5101</v>
      </c>
      <c r="C360" s="129" t="s">
        <v>417</v>
      </c>
      <c r="D360" s="165">
        <v>1</v>
      </c>
      <c r="E360" s="129" t="s">
        <v>4734</v>
      </c>
      <c r="F360" s="129" t="s">
        <v>4735</v>
      </c>
      <c r="G360" s="129" t="s">
        <v>16723</v>
      </c>
      <c r="H360" s="129"/>
    </row>
    <row r="361" spans="1:8" x14ac:dyDescent="0.3">
      <c r="A361" s="183">
        <v>44742</v>
      </c>
      <c r="B361" s="129" t="s">
        <v>5102</v>
      </c>
      <c r="C361" s="129" t="s">
        <v>417</v>
      </c>
      <c r="D361" s="165">
        <v>1</v>
      </c>
      <c r="E361" s="129" t="s">
        <v>4739</v>
      </c>
      <c r="F361" s="129" t="s">
        <v>4735</v>
      </c>
      <c r="G361" s="129" t="s">
        <v>16723</v>
      </c>
      <c r="H361" s="129"/>
    </row>
    <row r="362" spans="1:8" x14ac:dyDescent="0.3">
      <c r="A362" s="183">
        <v>44742</v>
      </c>
      <c r="B362" s="129" t="s">
        <v>5103</v>
      </c>
      <c r="C362" s="129" t="s">
        <v>417</v>
      </c>
      <c r="D362" s="165">
        <v>1</v>
      </c>
      <c r="E362" s="129" t="s">
        <v>4737</v>
      </c>
      <c r="F362" s="129" t="s">
        <v>4735</v>
      </c>
      <c r="G362" s="129" t="s">
        <v>16723</v>
      </c>
      <c r="H362" s="129"/>
    </row>
    <row r="363" spans="1:8" x14ac:dyDescent="0.3">
      <c r="A363" s="183">
        <v>44742</v>
      </c>
      <c r="B363" s="129" t="s">
        <v>5104</v>
      </c>
      <c r="C363" s="129" t="s">
        <v>418</v>
      </c>
      <c r="D363" s="165">
        <v>1</v>
      </c>
      <c r="E363" s="129" t="s">
        <v>4739</v>
      </c>
      <c r="F363" s="129" t="s">
        <v>4735</v>
      </c>
      <c r="G363" s="129" t="s">
        <v>16723</v>
      </c>
      <c r="H363" s="129"/>
    </row>
    <row r="364" spans="1:8" x14ac:dyDescent="0.3">
      <c r="A364" s="183">
        <v>44742</v>
      </c>
      <c r="B364" s="129" t="s">
        <v>5105</v>
      </c>
      <c r="C364" s="129" t="s">
        <v>416</v>
      </c>
      <c r="D364" s="165">
        <v>1</v>
      </c>
      <c r="E364" s="129" t="s">
        <v>4739</v>
      </c>
      <c r="F364" s="129" t="s">
        <v>4735</v>
      </c>
      <c r="G364" s="129" t="s">
        <v>16723</v>
      </c>
      <c r="H364" s="129"/>
    </row>
    <row r="365" spans="1:8" x14ac:dyDescent="0.3">
      <c r="A365" s="183">
        <v>44742</v>
      </c>
      <c r="B365" s="129" t="s">
        <v>5106</v>
      </c>
      <c r="C365" s="129" t="s">
        <v>418</v>
      </c>
      <c r="D365" s="165">
        <v>1</v>
      </c>
      <c r="E365" s="129" t="s">
        <v>4739</v>
      </c>
      <c r="F365" s="129" t="s">
        <v>4735</v>
      </c>
      <c r="G365" s="129" t="s">
        <v>16723</v>
      </c>
      <c r="H365" s="129"/>
    </row>
    <row r="366" spans="1:8" x14ac:dyDescent="0.3">
      <c r="A366" s="183">
        <v>44742</v>
      </c>
      <c r="B366" s="129" t="s">
        <v>5107</v>
      </c>
      <c r="C366" s="129" t="s">
        <v>418</v>
      </c>
      <c r="D366" s="165">
        <v>1</v>
      </c>
      <c r="E366" s="129" t="s">
        <v>4741</v>
      </c>
      <c r="F366" s="129" t="s">
        <v>4735</v>
      </c>
      <c r="G366" s="129" t="s">
        <v>16723</v>
      </c>
      <c r="H366" s="129"/>
    </row>
    <row r="367" spans="1:8" x14ac:dyDescent="0.3">
      <c r="A367" s="183">
        <v>44742</v>
      </c>
      <c r="B367" s="129" t="s">
        <v>5108</v>
      </c>
      <c r="C367" s="129" t="s">
        <v>418</v>
      </c>
      <c r="D367" s="165">
        <v>1</v>
      </c>
      <c r="E367" s="129" t="s">
        <v>4739</v>
      </c>
      <c r="F367" s="129" t="s">
        <v>4735</v>
      </c>
      <c r="G367" s="129" t="s">
        <v>16723</v>
      </c>
      <c r="H367" s="129"/>
    </row>
    <row r="368" spans="1:8" x14ac:dyDescent="0.3">
      <c r="A368" s="183">
        <v>44742</v>
      </c>
      <c r="B368" s="129" t="s">
        <v>5109</v>
      </c>
      <c r="C368" s="129" t="s">
        <v>416</v>
      </c>
      <c r="D368" s="165">
        <v>1</v>
      </c>
      <c r="E368" s="129" t="s">
        <v>4739</v>
      </c>
      <c r="F368" s="129" t="s">
        <v>4735</v>
      </c>
      <c r="G368" s="129" t="s">
        <v>16723</v>
      </c>
      <c r="H368" s="129"/>
    </row>
    <row r="369" spans="1:8" x14ac:dyDescent="0.3">
      <c r="A369" s="183">
        <v>44742</v>
      </c>
      <c r="B369" s="129" t="s">
        <v>5110</v>
      </c>
      <c r="C369" s="129" t="s">
        <v>418</v>
      </c>
      <c r="D369" s="165">
        <v>1</v>
      </c>
      <c r="E369" s="129" t="s">
        <v>4739</v>
      </c>
      <c r="F369" s="129" t="s">
        <v>4735</v>
      </c>
      <c r="G369" s="129" t="s">
        <v>16723</v>
      </c>
      <c r="H369" s="129"/>
    </row>
    <row r="370" spans="1:8" x14ac:dyDescent="0.3">
      <c r="A370" s="183">
        <v>44742</v>
      </c>
      <c r="B370" s="129" t="s">
        <v>5111</v>
      </c>
      <c r="C370" s="129" t="s">
        <v>418</v>
      </c>
      <c r="D370" s="165">
        <v>1</v>
      </c>
      <c r="E370" s="129" t="s">
        <v>4747</v>
      </c>
      <c r="F370" s="129" t="s">
        <v>4735</v>
      </c>
      <c r="G370" s="129" t="s">
        <v>16723</v>
      </c>
      <c r="H370" s="129"/>
    </row>
    <row r="371" spans="1:8" x14ac:dyDescent="0.3">
      <c r="A371" s="183">
        <v>44742</v>
      </c>
      <c r="B371" s="129" t="s">
        <v>5112</v>
      </c>
      <c r="C371" s="129" t="s">
        <v>416</v>
      </c>
      <c r="D371" s="165">
        <v>1</v>
      </c>
      <c r="E371" s="129" t="s">
        <v>4744</v>
      </c>
      <c r="F371" s="129" t="s">
        <v>4735</v>
      </c>
      <c r="G371" s="129" t="s">
        <v>16723</v>
      </c>
      <c r="H371" s="129"/>
    </row>
    <row r="372" spans="1:8" x14ac:dyDescent="0.3">
      <c r="A372" s="183">
        <v>44742</v>
      </c>
      <c r="B372" s="129" t="s">
        <v>5113</v>
      </c>
      <c r="C372" s="129" t="s">
        <v>418</v>
      </c>
      <c r="D372" s="165">
        <v>1</v>
      </c>
      <c r="E372" s="129" t="s">
        <v>4747</v>
      </c>
      <c r="F372" s="129" t="s">
        <v>4735</v>
      </c>
      <c r="G372" s="129" t="s">
        <v>16723</v>
      </c>
      <c r="H372" s="129"/>
    </row>
    <row r="373" spans="1:8" x14ac:dyDescent="0.3">
      <c r="A373" s="183">
        <v>44742</v>
      </c>
      <c r="B373" s="129" t="s">
        <v>5114</v>
      </c>
      <c r="C373" s="129" t="s">
        <v>416</v>
      </c>
      <c r="D373" s="165">
        <v>1</v>
      </c>
      <c r="E373" s="129" t="s">
        <v>4739</v>
      </c>
      <c r="F373" s="129" t="s">
        <v>4735</v>
      </c>
      <c r="G373" s="129" t="s">
        <v>16723</v>
      </c>
      <c r="H373" s="129"/>
    </row>
    <row r="374" spans="1:8" x14ac:dyDescent="0.3">
      <c r="A374" s="183">
        <v>44742</v>
      </c>
      <c r="B374" s="129" t="s">
        <v>5115</v>
      </c>
      <c r="C374" s="129" t="s">
        <v>417</v>
      </c>
      <c r="D374" s="165">
        <v>1</v>
      </c>
      <c r="E374" s="129" t="s">
        <v>4737</v>
      </c>
      <c r="F374" s="129" t="s">
        <v>4735</v>
      </c>
      <c r="G374" s="129" t="s">
        <v>16723</v>
      </c>
      <c r="H374" s="129"/>
    </row>
    <row r="375" spans="1:8" x14ac:dyDescent="0.3">
      <c r="A375" s="183">
        <v>44742</v>
      </c>
      <c r="B375" s="129" t="s">
        <v>5116</v>
      </c>
      <c r="C375" s="129" t="s">
        <v>416</v>
      </c>
      <c r="D375" s="165">
        <v>1</v>
      </c>
      <c r="E375" s="129" t="s">
        <v>4739</v>
      </c>
      <c r="F375" s="129" t="s">
        <v>4735</v>
      </c>
      <c r="G375" s="129" t="s">
        <v>16723</v>
      </c>
      <c r="H375" s="129"/>
    </row>
    <row r="376" spans="1:8" x14ac:dyDescent="0.3">
      <c r="A376" s="183">
        <v>44742</v>
      </c>
      <c r="B376" s="129" t="s">
        <v>5117</v>
      </c>
      <c r="C376" s="129" t="s">
        <v>417</v>
      </c>
      <c r="D376" s="165">
        <v>1</v>
      </c>
      <c r="E376" s="129" t="s">
        <v>4744</v>
      </c>
      <c r="F376" s="129" t="s">
        <v>4735</v>
      </c>
      <c r="G376" s="129" t="s">
        <v>16723</v>
      </c>
      <c r="H376" s="129"/>
    </row>
    <row r="377" spans="1:8" x14ac:dyDescent="0.3">
      <c r="A377" s="183">
        <v>44742</v>
      </c>
      <c r="B377" s="129" t="s">
        <v>5118</v>
      </c>
      <c r="C377" s="129" t="s">
        <v>417</v>
      </c>
      <c r="D377" s="165">
        <v>1</v>
      </c>
      <c r="E377" s="129" t="s">
        <v>4739</v>
      </c>
      <c r="F377" s="129" t="s">
        <v>4735</v>
      </c>
      <c r="G377" s="129" t="s">
        <v>16723</v>
      </c>
      <c r="H377" s="129"/>
    </row>
    <row r="378" spans="1:8" x14ac:dyDescent="0.3">
      <c r="A378" s="183">
        <v>44742</v>
      </c>
      <c r="B378" s="129" t="s">
        <v>5119</v>
      </c>
      <c r="C378" s="129" t="s">
        <v>417</v>
      </c>
      <c r="D378" s="165">
        <v>1</v>
      </c>
      <c r="E378" s="129" t="s">
        <v>4739</v>
      </c>
      <c r="F378" s="129" t="s">
        <v>4735</v>
      </c>
      <c r="G378" s="129" t="s">
        <v>16723</v>
      </c>
      <c r="H378" s="129"/>
    </row>
    <row r="379" spans="1:8" x14ac:dyDescent="0.3">
      <c r="A379" s="183">
        <v>44742</v>
      </c>
      <c r="B379" s="129" t="s">
        <v>5120</v>
      </c>
      <c r="C379" s="129" t="s">
        <v>417</v>
      </c>
      <c r="D379" s="165">
        <v>1</v>
      </c>
      <c r="E379" s="129" t="s">
        <v>4739</v>
      </c>
      <c r="F379" s="129" t="s">
        <v>4735</v>
      </c>
      <c r="G379" s="129" t="s">
        <v>16723</v>
      </c>
      <c r="H379" s="129"/>
    </row>
    <row r="380" spans="1:8" x14ac:dyDescent="0.3">
      <c r="A380" s="183">
        <v>44742</v>
      </c>
      <c r="B380" s="129" t="s">
        <v>5121</v>
      </c>
      <c r="C380" s="129" t="s">
        <v>417</v>
      </c>
      <c r="D380" s="165">
        <v>1</v>
      </c>
      <c r="E380" s="129" t="s">
        <v>4744</v>
      </c>
      <c r="F380" s="129" t="s">
        <v>4735</v>
      </c>
      <c r="G380" s="129" t="s">
        <v>16723</v>
      </c>
      <c r="H380" s="129"/>
    </row>
    <row r="381" spans="1:8" x14ac:dyDescent="0.3">
      <c r="A381" s="183">
        <v>44742</v>
      </c>
      <c r="B381" s="129" t="s">
        <v>5122</v>
      </c>
      <c r="C381" s="129" t="s">
        <v>418</v>
      </c>
      <c r="D381" s="165">
        <v>1</v>
      </c>
      <c r="E381" s="129" t="s">
        <v>4739</v>
      </c>
      <c r="F381" s="129" t="s">
        <v>4735</v>
      </c>
      <c r="G381" s="129" t="s">
        <v>16723</v>
      </c>
      <c r="H381" s="129"/>
    </row>
    <row r="382" spans="1:8" x14ac:dyDescent="0.3">
      <c r="A382" s="183">
        <v>44742</v>
      </c>
      <c r="B382" s="129" t="s">
        <v>5123</v>
      </c>
      <c r="C382" s="129" t="s">
        <v>418</v>
      </c>
      <c r="D382" s="165">
        <v>1</v>
      </c>
      <c r="E382" s="129" t="s">
        <v>4737</v>
      </c>
      <c r="F382" s="129" t="s">
        <v>4735</v>
      </c>
      <c r="G382" s="129" t="s">
        <v>16723</v>
      </c>
      <c r="H382" s="129"/>
    </row>
    <row r="383" spans="1:8" x14ac:dyDescent="0.3">
      <c r="A383" s="183">
        <v>44742</v>
      </c>
      <c r="B383" s="129" t="s">
        <v>5124</v>
      </c>
      <c r="C383" s="129" t="s">
        <v>418</v>
      </c>
      <c r="D383" s="165">
        <v>1</v>
      </c>
      <c r="E383" s="129" t="s">
        <v>4739</v>
      </c>
      <c r="F383" s="129" t="s">
        <v>4735</v>
      </c>
      <c r="G383" s="129" t="s">
        <v>16723</v>
      </c>
      <c r="H383" s="129"/>
    </row>
    <row r="384" spans="1:8" x14ac:dyDescent="0.3">
      <c r="A384" s="183">
        <v>44742</v>
      </c>
      <c r="B384" s="129" t="s">
        <v>5125</v>
      </c>
      <c r="C384" s="129" t="s">
        <v>418</v>
      </c>
      <c r="D384" s="165">
        <v>1</v>
      </c>
      <c r="E384" s="129" t="s">
        <v>4744</v>
      </c>
      <c r="F384" s="129" t="s">
        <v>4735</v>
      </c>
      <c r="G384" s="129" t="s">
        <v>16723</v>
      </c>
      <c r="H384" s="129"/>
    </row>
    <row r="385" spans="1:8" x14ac:dyDescent="0.3">
      <c r="A385" s="183">
        <v>44742</v>
      </c>
      <c r="B385" s="129" t="s">
        <v>5126</v>
      </c>
      <c r="C385" s="129" t="s">
        <v>418</v>
      </c>
      <c r="D385" s="165">
        <v>1</v>
      </c>
      <c r="E385" s="129" t="s">
        <v>4739</v>
      </c>
      <c r="F385" s="129" t="s">
        <v>4735</v>
      </c>
      <c r="G385" s="129" t="s">
        <v>16723</v>
      </c>
      <c r="H385" s="129"/>
    </row>
    <row r="386" spans="1:8" x14ac:dyDescent="0.3">
      <c r="A386" s="183">
        <v>44742</v>
      </c>
      <c r="B386" s="129" t="s">
        <v>5127</v>
      </c>
      <c r="C386" s="129" t="s">
        <v>416</v>
      </c>
      <c r="D386" s="165">
        <v>1</v>
      </c>
      <c r="E386" s="129" t="s">
        <v>4739</v>
      </c>
      <c r="F386" s="129" t="s">
        <v>4735</v>
      </c>
      <c r="G386" s="129" t="s">
        <v>16723</v>
      </c>
      <c r="H386" s="129"/>
    </row>
    <row r="387" spans="1:8" x14ac:dyDescent="0.3">
      <c r="A387" s="183">
        <v>44773</v>
      </c>
      <c r="B387" s="129" t="s">
        <v>5128</v>
      </c>
      <c r="C387" s="129" t="s">
        <v>417</v>
      </c>
      <c r="D387" s="165">
        <v>1</v>
      </c>
      <c r="E387" s="129" t="s">
        <v>4744</v>
      </c>
      <c r="F387" s="129" t="s">
        <v>4735</v>
      </c>
      <c r="G387" s="129" t="s">
        <v>16723</v>
      </c>
      <c r="H387" s="129"/>
    </row>
    <row r="388" spans="1:8" x14ac:dyDescent="0.3">
      <c r="A388" s="183">
        <v>44773</v>
      </c>
      <c r="B388" s="129" t="s">
        <v>5129</v>
      </c>
      <c r="C388" s="129" t="s">
        <v>417</v>
      </c>
      <c r="D388" s="165">
        <v>1</v>
      </c>
      <c r="E388" s="129" t="s">
        <v>4739</v>
      </c>
      <c r="F388" s="129" t="s">
        <v>4735</v>
      </c>
      <c r="G388" s="129" t="s">
        <v>16723</v>
      </c>
      <c r="H388" s="129"/>
    </row>
    <row r="389" spans="1:8" x14ac:dyDescent="0.3">
      <c r="A389" s="183">
        <v>44773</v>
      </c>
      <c r="B389" s="129" t="s">
        <v>5130</v>
      </c>
      <c r="C389" s="129" t="s">
        <v>417</v>
      </c>
      <c r="D389" s="165">
        <v>1</v>
      </c>
      <c r="E389" s="129" t="s">
        <v>4744</v>
      </c>
      <c r="F389" s="129" t="s">
        <v>4735</v>
      </c>
      <c r="G389" s="129" t="s">
        <v>16723</v>
      </c>
      <c r="H389" s="129"/>
    </row>
    <row r="390" spans="1:8" x14ac:dyDescent="0.3">
      <c r="A390" s="183">
        <v>44773</v>
      </c>
      <c r="B390" s="129" t="s">
        <v>5131</v>
      </c>
      <c r="C390" s="129" t="s">
        <v>417</v>
      </c>
      <c r="D390" s="165">
        <v>1</v>
      </c>
      <c r="E390" s="129" t="s">
        <v>4737</v>
      </c>
      <c r="F390" s="129" t="s">
        <v>4735</v>
      </c>
      <c r="G390" s="129" t="s">
        <v>16723</v>
      </c>
      <c r="H390" s="129"/>
    </row>
    <row r="391" spans="1:8" x14ac:dyDescent="0.3">
      <c r="A391" s="183">
        <v>44773</v>
      </c>
      <c r="B391" s="129" t="s">
        <v>5132</v>
      </c>
      <c r="C391" s="129" t="s">
        <v>417</v>
      </c>
      <c r="D391" s="165">
        <v>1</v>
      </c>
      <c r="E391" s="129" t="s">
        <v>4734</v>
      </c>
      <c r="F391" s="129" t="s">
        <v>4735</v>
      </c>
      <c r="G391" s="129" t="s">
        <v>16723</v>
      </c>
      <c r="H391" s="129"/>
    </row>
    <row r="392" spans="1:8" x14ac:dyDescent="0.3">
      <c r="A392" s="183">
        <v>44773</v>
      </c>
      <c r="B392" s="129" t="s">
        <v>5133</v>
      </c>
      <c r="C392" s="129" t="s">
        <v>418</v>
      </c>
      <c r="D392" s="165">
        <v>1</v>
      </c>
      <c r="E392" s="129" t="s">
        <v>4739</v>
      </c>
      <c r="F392" s="129" t="s">
        <v>4735</v>
      </c>
      <c r="G392" s="129" t="s">
        <v>16723</v>
      </c>
      <c r="H392" s="129"/>
    </row>
    <row r="393" spans="1:8" x14ac:dyDescent="0.3">
      <c r="A393" s="183">
        <v>44773</v>
      </c>
      <c r="B393" s="129" t="s">
        <v>5134</v>
      </c>
      <c r="C393" s="129" t="s">
        <v>417</v>
      </c>
      <c r="D393" s="165">
        <v>1</v>
      </c>
      <c r="E393" s="129" t="s">
        <v>4737</v>
      </c>
      <c r="F393" s="129" t="s">
        <v>4735</v>
      </c>
      <c r="G393" s="129" t="s">
        <v>16723</v>
      </c>
      <c r="H393" s="129"/>
    </row>
    <row r="394" spans="1:8" x14ac:dyDescent="0.3">
      <c r="A394" s="183">
        <v>44773</v>
      </c>
      <c r="B394" s="129" t="s">
        <v>5135</v>
      </c>
      <c r="C394" s="129" t="s">
        <v>418</v>
      </c>
      <c r="D394" s="165">
        <v>1</v>
      </c>
      <c r="E394" s="129" t="s">
        <v>4741</v>
      </c>
      <c r="F394" s="129" t="s">
        <v>4735</v>
      </c>
      <c r="G394" s="129" t="s">
        <v>16723</v>
      </c>
      <c r="H394" s="129"/>
    </row>
    <row r="395" spans="1:8" x14ac:dyDescent="0.3">
      <c r="A395" s="183">
        <v>44773</v>
      </c>
      <c r="B395" s="129" t="s">
        <v>5136</v>
      </c>
      <c r="C395" s="129" t="s">
        <v>417</v>
      </c>
      <c r="D395" s="165">
        <v>1</v>
      </c>
      <c r="E395" s="129" t="s">
        <v>4734</v>
      </c>
      <c r="F395" s="129" t="s">
        <v>4735</v>
      </c>
      <c r="G395" s="129" t="s">
        <v>16723</v>
      </c>
      <c r="H395" s="129"/>
    </row>
    <row r="396" spans="1:8" x14ac:dyDescent="0.3">
      <c r="A396" s="183">
        <v>44773</v>
      </c>
      <c r="B396" s="129" t="s">
        <v>5137</v>
      </c>
      <c r="C396" s="129" t="s">
        <v>417</v>
      </c>
      <c r="D396" s="165">
        <v>1</v>
      </c>
      <c r="E396" s="129" t="s">
        <v>4737</v>
      </c>
      <c r="F396" s="129" t="s">
        <v>4735</v>
      </c>
      <c r="G396" s="129" t="s">
        <v>16723</v>
      </c>
      <c r="H396" s="129"/>
    </row>
    <row r="397" spans="1:8" x14ac:dyDescent="0.3">
      <c r="A397" s="183">
        <v>44773</v>
      </c>
      <c r="B397" s="129" t="s">
        <v>5138</v>
      </c>
      <c r="C397" s="129" t="s">
        <v>417</v>
      </c>
      <c r="D397" s="165">
        <v>1</v>
      </c>
      <c r="E397" s="129" t="s">
        <v>4734</v>
      </c>
      <c r="F397" s="129" t="s">
        <v>4735</v>
      </c>
      <c r="G397" s="129" t="s">
        <v>16723</v>
      </c>
      <c r="H397" s="129"/>
    </row>
    <row r="398" spans="1:8" x14ac:dyDescent="0.3">
      <c r="A398" s="183">
        <v>44773</v>
      </c>
      <c r="B398" s="129" t="s">
        <v>5139</v>
      </c>
      <c r="C398" s="129" t="s">
        <v>418</v>
      </c>
      <c r="D398" s="165">
        <v>1</v>
      </c>
      <c r="E398" s="129" t="s">
        <v>4744</v>
      </c>
      <c r="F398" s="129" t="s">
        <v>4735</v>
      </c>
      <c r="G398" s="129" t="s">
        <v>16723</v>
      </c>
      <c r="H398" s="129"/>
    </row>
    <row r="399" spans="1:8" x14ac:dyDescent="0.3">
      <c r="A399" s="183">
        <v>44773</v>
      </c>
      <c r="B399" s="129" t="s">
        <v>5140</v>
      </c>
      <c r="C399" s="129" t="s">
        <v>418</v>
      </c>
      <c r="D399" s="165">
        <v>1</v>
      </c>
      <c r="E399" s="129" t="s">
        <v>4739</v>
      </c>
      <c r="F399" s="129" t="s">
        <v>4735</v>
      </c>
      <c r="G399" s="129" t="s">
        <v>16723</v>
      </c>
      <c r="H399" s="129"/>
    </row>
    <row r="400" spans="1:8" x14ac:dyDescent="0.3">
      <c r="A400" s="183">
        <v>44773</v>
      </c>
      <c r="B400" s="129" t="s">
        <v>5141</v>
      </c>
      <c r="C400" s="129" t="s">
        <v>417</v>
      </c>
      <c r="D400" s="165">
        <v>1</v>
      </c>
      <c r="E400" s="129" t="s">
        <v>4734</v>
      </c>
      <c r="F400" s="129" t="s">
        <v>4735</v>
      </c>
      <c r="G400" s="129" t="s">
        <v>16723</v>
      </c>
      <c r="H400" s="129"/>
    </row>
    <row r="401" spans="1:8" x14ac:dyDescent="0.3">
      <c r="A401" s="183">
        <v>44773</v>
      </c>
      <c r="B401" s="129" t="s">
        <v>5142</v>
      </c>
      <c r="C401" s="129" t="s">
        <v>417</v>
      </c>
      <c r="D401" s="165">
        <v>1</v>
      </c>
      <c r="E401" s="129" t="s">
        <v>4737</v>
      </c>
      <c r="F401" s="129" t="s">
        <v>4735</v>
      </c>
      <c r="G401" s="129" t="s">
        <v>16723</v>
      </c>
      <c r="H401" s="129"/>
    </row>
    <row r="402" spans="1:8" x14ac:dyDescent="0.3">
      <c r="A402" s="183">
        <v>44773</v>
      </c>
      <c r="B402" s="129" t="s">
        <v>5143</v>
      </c>
      <c r="C402" s="129" t="s">
        <v>417</v>
      </c>
      <c r="D402" s="165">
        <v>1</v>
      </c>
      <c r="E402" s="129" t="s">
        <v>4739</v>
      </c>
      <c r="F402" s="129" t="s">
        <v>4735</v>
      </c>
      <c r="G402" s="129" t="s">
        <v>16723</v>
      </c>
      <c r="H402" s="129"/>
    </row>
    <row r="403" spans="1:8" x14ac:dyDescent="0.3">
      <c r="A403" s="183">
        <v>44773</v>
      </c>
      <c r="B403" s="129" t="s">
        <v>5144</v>
      </c>
      <c r="C403" s="129" t="s">
        <v>418</v>
      </c>
      <c r="D403" s="165">
        <v>1</v>
      </c>
      <c r="E403" s="129" t="s">
        <v>4744</v>
      </c>
      <c r="F403" s="129" t="s">
        <v>4735</v>
      </c>
      <c r="G403" s="129" t="s">
        <v>16723</v>
      </c>
      <c r="H403" s="129"/>
    </row>
    <row r="404" spans="1:8" x14ac:dyDescent="0.3">
      <c r="A404" s="183">
        <v>44773</v>
      </c>
      <c r="B404" s="129" t="s">
        <v>5145</v>
      </c>
      <c r="C404" s="129" t="s">
        <v>417</v>
      </c>
      <c r="D404" s="165">
        <v>1</v>
      </c>
      <c r="E404" s="129" t="s">
        <v>4739</v>
      </c>
      <c r="F404" s="129" t="s">
        <v>4735</v>
      </c>
      <c r="G404" s="129" t="s">
        <v>16723</v>
      </c>
      <c r="H404" s="129"/>
    </row>
    <row r="405" spans="1:8" x14ac:dyDescent="0.3">
      <c r="A405" s="183">
        <v>44773</v>
      </c>
      <c r="B405" s="129" t="s">
        <v>5146</v>
      </c>
      <c r="C405" s="129" t="s">
        <v>417</v>
      </c>
      <c r="D405" s="165">
        <v>1</v>
      </c>
      <c r="E405" s="129" t="s">
        <v>4737</v>
      </c>
      <c r="F405" s="129" t="s">
        <v>4735</v>
      </c>
      <c r="G405" s="129" t="s">
        <v>16723</v>
      </c>
      <c r="H405" s="129"/>
    </row>
    <row r="406" spans="1:8" x14ac:dyDescent="0.3">
      <c r="A406" s="183">
        <v>44773</v>
      </c>
      <c r="B406" s="129" t="s">
        <v>5147</v>
      </c>
      <c r="C406" s="129" t="s">
        <v>416</v>
      </c>
      <c r="D406" s="165">
        <v>1</v>
      </c>
      <c r="E406" s="129" t="s">
        <v>4737</v>
      </c>
      <c r="F406" s="129" t="s">
        <v>4735</v>
      </c>
      <c r="G406" s="129" t="s">
        <v>16723</v>
      </c>
      <c r="H406" s="129"/>
    </row>
    <row r="407" spans="1:8" x14ac:dyDescent="0.3">
      <c r="A407" s="183">
        <v>44773</v>
      </c>
      <c r="B407" s="129" t="s">
        <v>5148</v>
      </c>
      <c r="C407" s="129" t="s">
        <v>418</v>
      </c>
      <c r="D407" s="165">
        <v>1</v>
      </c>
      <c r="E407" s="129" t="s">
        <v>4744</v>
      </c>
      <c r="F407" s="129" t="s">
        <v>4735</v>
      </c>
      <c r="G407" s="129" t="s">
        <v>16723</v>
      </c>
      <c r="H407" s="129"/>
    </row>
    <row r="408" spans="1:8" x14ac:dyDescent="0.3">
      <c r="A408" s="183">
        <v>44773</v>
      </c>
      <c r="B408" s="129" t="s">
        <v>5149</v>
      </c>
      <c r="C408" s="129" t="s">
        <v>417</v>
      </c>
      <c r="D408" s="165">
        <v>1</v>
      </c>
      <c r="E408" s="129" t="s">
        <v>4739</v>
      </c>
      <c r="F408" s="129" t="s">
        <v>4735</v>
      </c>
      <c r="G408" s="129" t="s">
        <v>16723</v>
      </c>
      <c r="H408" s="129"/>
    </row>
    <row r="409" spans="1:8" x14ac:dyDescent="0.3">
      <c r="A409" s="183">
        <v>44773</v>
      </c>
      <c r="B409" s="129" t="s">
        <v>5150</v>
      </c>
      <c r="C409" s="129" t="s">
        <v>417</v>
      </c>
      <c r="D409" s="165">
        <v>1</v>
      </c>
      <c r="E409" s="129" t="s">
        <v>4739</v>
      </c>
      <c r="F409" s="129" t="s">
        <v>4735</v>
      </c>
      <c r="G409" s="129" t="s">
        <v>16723</v>
      </c>
      <c r="H409" s="129"/>
    </row>
    <row r="410" spans="1:8" x14ac:dyDescent="0.3">
      <c r="A410" s="183">
        <v>44773</v>
      </c>
      <c r="B410" s="129" t="s">
        <v>5151</v>
      </c>
      <c r="C410" s="129" t="s">
        <v>417</v>
      </c>
      <c r="D410" s="165">
        <v>1</v>
      </c>
      <c r="E410" s="129" t="s">
        <v>4737</v>
      </c>
      <c r="F410" s="129" t="s">
        <v>4735</v>
      </c>
      <c r="G410" s="129" t="s">
        <v>16723</v>
      </c>
      <c r="H410" s="129"/>
    </row>
    <row r="411" spans="1:8" x14ac:dyDescent="0.3">
      <c r="A411" s="183">
        <v>44773</v>
      </c>
      <c r="B411" s="129" t="s">
        <v>5152</v>
      </c>
      <c r="C411" s="129" t="s">
        <v>418</v>
      </c>
      <c r="D411" s="165">
        <v>1</v>
      </c>
      <c r="E411" s="129" t="s">
        <v>4739</v>
      </c>
      <c r="F411" s="129" t="s">
        <v>4735</v>
      </c>
      <c r="G411" s="129" t="s">
        <v>16723</v>
      </c>
      <c r="H411" s="129"/>
    </row>
    <row r="412" spans="1:8" x14ac:dyDescent="0.3">
      <c r="A412" s="183">
        <v>44773</v>
      </c>
      <c r="B412" s="129" t="s">
        <v>5153</v>
      </c>
      <c r="C412" s="129" t="s">
        <v>418</v>
      </c>
      <c r="D412" s="165">
        <v>1</v>
      </c>
      <c r="E412" s="129" t="s">
        <v>4737</v>
      </c>
      <c r="F412" s="129" t="s">
        <v>4735</v>
      </c>
      <c r="G412" s="129" t="s">
        <v>16723</v>
      </c>
      <c r="H412" s="129"/>
    </row>
    <row r="413" spans="1:8" x14ac:dyDescent="0.3">
      <c r="A413" s="183">
        <v>44773</v>
      </c>
      <c r="B413" s="129" t="s">
        <v>5154</v>
      </c>
      <c r="C413" s="129" t="s">
        <v>3001</v>
      </c>
      <c r="D413" s="165">
        <v>1</v>
      </c>
      <c r="E413" s="129" t="s">
        <v>4734</v>
      </c>
      <c r="F413" s="129" t="s">
        <v>4735</v>
      </c>
      <c r="G413" s="129" t="s">
        <v>16745</v>
      </c>
      <c r="H413" s="129"/>
    </row>
    <row r="414" spans="1:8" x14ac:dyDescent="0.3">
      <c r="A414" s="183">
        <v>44773</v>
      </c>
      <c r="B414" s="129" t="s">
        <v>5155</v>
      </c>
      <c r="C414" s="129" t="s">
        <v>418</v>
      </c>
      <c r="D414" s="165">
        <v>1</v>
      </c>
      <c r="E414" s="129" t="s">
        <v>4744</v>
      </c>
      <c r="F414" s="129" t="s">
        <v>4735</v>
      </c>
      <c r="G414" s="129" t="s">
        <v>16723</v>
      </c>
      <c r="H414" s="129"/>
    </row>
    <row r="415" spans="1:8" x14ac:dyDescent="0.3">
      <c r="A415" s="183">
        <v>44773</v>
      </c>
      <c r="B415" s="129" t="s">
        <v>5156</v>
      </c>
      <c r="C415" s="129" t="s">
        <v>418</v>
      </c>
      <c r="D415" s="165">
        <v>1</v>
      </c>
      <c r="E415" s="129" t="s">
        <v>4739</v>
      </c>
      <c r="F415" s="129" t="s">
        <v>4735</v>
      </c>
      <c r="G415" s="129" t="s">
        <v>16723</v>
      </c>
      <c r="H415" s="129"/>
    </row>
    <row r="416" spans="1:8" x14ac:dyDescent="0.3">
      <c r="A416" s="183">
        <v>44773</v>
      </c>
      <c r="B416" s="129" t="s">
        <v>5157</v>
      </c>
      <c r="C416" s="129" t="s">
        <v>3001</v>
      </c>
      <c r="D416" s="165">
        <v>1</v>
      </c>
      <c r="E416" s="129" t="s">
        <v>4734</v>
      </c>
      <c r="F416" s="129" t="s">
        <v>4735</v>
      </c>
      <c r="G416" s="129" t="s">
        <v>16745</v>
      </c>
      <c r="H416" s="129"/>
    </row>
    <row r="417" spans="1:8" x14ac:dyDescent="0.3">
      <c r="A417" s="183">
        <v>44773</v>
      </c>
      <c r="B417" s="129" t="s">
        <v>5158</v>
      </c>
      <c r="C417" s="129" t="s">
        <v>418</v>
      </c>
      <c r="D417" s="165">
        <v>1</v>
      </c>
      <c r="E417" s="129" t="s">
        <v>4739</v>
      </c>
      <c r="F417" s="129" t="s">
        <v>4735</v>
      </c>
      <c r="G417" s="129" t="s">
        <v>16723</v>
      </c>
      <c r="H417" s="129"/>
    </row>
    <row r="418" spans="1:8" x14ac:dyDescent="0.3">
      <c r="A418" s="183">
        <v>44773</v>
      </c>
      <c r="B418" s="129" t="s">
        <v>5159</v>
      </c>
      <c r="C418" s="129" t="s">
        <v>418</v>
      </c>
      <c r="D418" s="165">
        <v>1</v>
      </c>
      <c r="E418" s="129" t="s">
        <v>4739</v>
      </c>
      <c r="F418" s="129" t="s">
        <v>4735</v>
      </c>
      <c r="G418" s="129" t="s">
        <v>16723</v>
      </c>
      <c r="H418" s="129"/>
    </row>
    <row r="419" spans="1:8" x14ac:dyDescent="0.3">
      <c r="A419" s="183">
        <v>44773</v>
      </c>
      <c r="B419" s="129" t="s">
        <v>5160</v>
      </c>
      <c r="C419" s="129" t="s">
        <v>418</v>
      </c>
      <c r="D419" s="165">
        <v>1</v>
      </c>
      <c r="E419" s="129" t="s">
        <v>4739</v>
      </c>
      <c r="F419" s="129" t="s">
        <v>4735</v>
      </c>
      <c r="G419" s="129" t="s">
        <v>16723</v>
      </c>
      <c r="H419" s="129"/>
    </row>
    <row r="420" spans="1:8" x14ac:dyDescent="0.3">
      <c r="A420" s="183">
        <v>44773</v>
      </c>
      <c r="B420" s="129" t="s">
        <v>5161</v>
      </c>
      <c r="C420" s="129" t="s">
        <v>418</v>
      </c>
      <c r="D420" s="165">
        <v>1</v>
      </c>
      <c r="E420" s="129" t="s">
        <v>4739</v>
      </c>
      <c r="F420" s="129" t="s">
        <v>4735</v>
      </c>
      <c r="G420" s="129" t="s">
        <v>16723</v>
      </c>
      <c r="H420" s="129"/>
    </row>
    <row r="421" spans="1:8" x14ac:dyDescent="0.3">
      <c r="A421" s="183">
        <v>44773</v>
      </c>
      <c r="B421" s="129" t="s">
        <v>5162</v>
      </c>
      <c r="C421" s="129" t="s">
        <v>418</v>
      </c>
      <c r="D421" s="165">
        <v>1</v>
      </c>
      <c r="E421" s="129" t="s">
        <v>4737</v>
      </c>
      <c r="F421" s="129" t="s">
        <v>4735</v>
      </c>
      <c r="G421" s="129" t="s">
        <v>16723</v>
      </c>
      <c r="H421" s="129"/>
    </row>
    <row r="422" spans="1:8" x14ac:dyDescent="0.3">
      <c r="A422" s="183">
        <v>44773</v>
      </c>
      <c r="B422" s="129" t="s">
        <v>5163</v>
      </c>
      <c r="C422" s="129" t="s">
        <v>418</v>
      </c>
      <c r="D422" s="165">
        <v>1</v>
      </c>
      <c r="E422" s="129" t="s">
        <v>4739</v>
      </c>
      <c r="F422" s="129" t="s">
        <v>4735</v>
      </c>
      <c r="G422" s="129" t="s">
        <v>16723</v>
      </c>
      <c r="H422" s="129"/>
    </row>
    <row r="423" spans="1:8" x14ac:dyDescent="0.3">
      <c r="A423" s="183">
        <v>44773</v>
      </c>
      <c r="B423" s="129" t="s">
        <v>5164</v>
      </c>
      <c r="C423" s="129" t="s">
        <v>418</v>
      </c>
      <c r="D423" s="165">
        <v>1</v>
      </c>
      <c r="E423" s="129" t="s">
        <v>4739</v>
      </c>
      <c r="F423" s="129" t="s">
        <v>4735</v>
      </c>
      <c r="G423" s="129" t="s">
        <v>16723</v>
      </c>
      <c r="H423" s="129"/>
    </row>
    <row r="424" spans="1:8" x14ac:dyDescent="0.3">
      <c r="A424" s="183">
        <v>44773</v>
      </c>
      <c r="B424" s="129" t="s">
        <v>5165</v>
      </c>
      <c r="C424" s="129" t="s">
        <v>418</v>
      </c>
      <c r="D424" s="165">
        <v>1</v>
      </c>
      <c r="E424" s="129" t="s">
        <v>4739</v>
      </c>
      <c r="F424" s="129" t="s">
        <v>4735</v>
      </c>
      <c r="G424" s="129" t="s">
        <v>16723</v>
      </c>
      <c r="H424" s="129"/>
    </row>
    <row r="425" spans="1:8" x14ac:dyDescent="0.3">
      <c r="A425" s="183">
        <v>44773</v>
      </c>
      <c r="B425" s="129" t="s">
        <v>5166</v>
      </c>
      <c r="C425" s="129" t="s">
        <v>417</v>
      </c>
      <c r="D425" s="165">
        <v>1</v>
      </c>
      <c r="E425" s="129" t="s">
        <v>4734</v>
      </c>
      <c r="F425" s="129" t="s">
        <v>4735</v>
      </c>
      <c r="G425" s="129" t="s">
        <v>16723</v>
      </c>
      <c r="H425" s="129"/>
    </row>
    <row r="426" spans="1:8" x14ac:dyDescent="0.3">
      <c r="A426" s="183">
        <v>44773</v>
      </c>
      <c r="B426" s="129" t="s">
        <v>5167</v>
      </c>
      <c r="C426" s="129" t="s">
        <v>417</v>
      </c>
      <c r="D426" s="165">
        <v>1</v>
      </c>
      <c r="E426" s="129" t="s">
        <v>4739</v>
      </c>
      <c r="F426" s="129" t="s">
        <v>4735</v>
      </c>
      <c r="G426" s="129" t="s">
        <v>16723</v>
      </c>
      <c r="H426" s="129"/>
    </row>
    <row r="427" spans="1:8" x14ac:dyDescent="0.3">
      <c r="A427" s="183">
        <v>44773</v>
      </c>
      <c r="B427" s="129" t="s">
        <v>5168</v>
      </c>
      <c r="C427" s="129" t="s">
        <v>417</v>
      </c>
      <c r="D427" s="165">
        <v>1</v>
      </c>
      <c r="E427" s="129" t="s">
        <v>4737</v>
      </c>
      <c r="F427" s="129" t="s">
        <v>4735</v>
      </c>
      <c r="G427" s="129" t="s">
        <v>16723</v>
      </c>
      <c r="H427" s="129"/>
    </row>
    <row r="428" spans="1:8" x14ac:dyDescent="0.3">
      <c r="A428" s="183">
        <v>44773</v>
      </c>
      <c r="B428" s="129" t="s">
        <v>5169</v>
      </c>
      <c r="C428" s="129" t="s">
        <v>417</v>
      </c>
      <c r="D428" s="165">
        <v>1</v>
      </c>
      <c r="E428" s="129" t="s">
        <v>4739</v>
      </c>
      <c r="F428" s="129" t="s">
        <v>4735</v>
      </c>
      <c r="G428" s="129" t="s">
        <v>16723</v>
      </c>
      <c r="H428" s="129"/>
    </row>
    <row r="429" spans="1:8" x14ac:dyDescent="0.3">
      <c r="A429" s="183">
        <v>44773</v>
      </c>
      <c r="B429" s="129" t="s">
        <v>5170</v>
      </c>
      <c r="C429" s="129" t="s">
        <v>417</v>
      </c>
      <c r="D429" s="165">
        <v>1</v>
      </c>
      <c r="E429" s="129" t="s">
        <v>4739</v>
      </c>
      <c r="F429" s="129" t="s">
        <v>4735</v>
      </c>
      <c r="G429" s="129" t="s">
        <v>16723</v>
      </c>
      <c r="H429" s="129"/>
    </row>
    <row r="430" spans="1:8" x14ac:dyDescent="0.3">
      <c r="A430" s="183">
        <v>44773</v>
      </c>
      <c r="B430" s="129" t="s">
        <v>5171</v>
      </c>
      <c r="C430" s="129" t="s">
        <v>417</v>
      </c>
      <c r="D430" s="165">
        <v>1</v>
      </c>
      <c r="E430" s="129" t="s">
        <v>4739</v>
      </c>
      <c r="F430" s="129" t="s">
        <v>4735</v>
      </c>
      <c r="G430" s="129" t="s">
        <v>16723</v>
      </c>
      <c r="H430" s="129"/>
    </row>
    <row r="431" spans="1:8" x14ac:dyDescent="0.3">
      <c r="A431" s="183">
        <v>44773</v>
      </c>
      <c r="B431" s="129" t="s">
        <v>5172</v>
      </c>
      <c r="C431" s="129" t="s">
        <v>4743</v>
      </c>
      <c r="D431" s="165">
        <v>1</v>
      </c>
      <c r="E431" s="129" t="s">
        <v>4739</v>
      </c>
      <c r="F431" s="129" t="s">
        <v>4735</v>
      </c>
      <c r="G431" s="129" t="s">
        <v>16745</v>
      </c>
      <c r="H431" s="129"/>
    </row>
    <row r="432" spans="1:8" x14ac:dyDescent="0.3">
      <c r="A432" s="183">
        <v>44773</v>
      </c>
      <c r="B432" s="129" t="s">
        <v>5173</v>
      </c>
      <c r="C432" s="129" t="s">
        <v>418</v>
      </c>
      <c r="D432" s="165">
        <v>1</v>
      </c>
      <c r="E432" s="129" t="s">
        <v>4739</v>
      </c>
      <c r="F432" s="129" t="s">
        <v>4735</v>
      </c>
      <c r="G432" s="129" t="s">
        <v>16723</v>
      </c>
      <c r="H432" s="129"/>
    </row>
    <row r="433" spans="1:8" x14ac:dyDescent="0.3">
      <c r="A433" s="183">
        <v>44773</v>
      </c>
      <c r="B433" s="129" t="s">
        <v>5174</v>
      </c>
      <c r="C433" s="129" t="s">
        <v>418</v>
      </c>
      <c r="D433" s="165">
        <v>1</v>
      </c>
      <c r="E433" s="129" t="s">
        <v>4739</v>
      </c>
      <c r="F433" s="129" t="s">
        <v>4735</v>
      </c>
      <c r="G433" s="129" t="s">
        <v>16723</v>
      </c>
      <c r="H433" s="129"/>
    </row>
    <row r="434" spans="1:8" x14ac:dyDescent="0.3">
      <c r="A434" s="183">
        <v>44773</v>
      </c>
      <c r="B434" s="129" t="s">
        <v>5175</v>
      </c>
      <c r="C434" s="129" t="s">
        <v>418</v>
      </c>
      <c r="D434" s="165">
        <v>1</v>
      </c>
      <c r="E434" s="129" t="s">
        <v>4739</v>
      </c>
      <c r="F434" s="129" t="s">
        <v>4735</v>
      </c>
      <c r="G434" s="129" t="s">
        <v>16723</v>
      </c>
      <c r="H434" s="129"/>
    </row>
    <row r="435" spans="1:8" x14ac:dyDescent="0.3">
      <c r="A435" s="183">
        <v>44773</v>
      </c>
      <c r="B435" s="129" t="s">
        <v>5176</v>
      </c>
      <c r="C435" s="129" t="s">
        <v>418</v>
      </c>
      <c r="D435" s="165">
        <v>1</v>
      </c>
      <c r="E435" s="129" t="s">
        <v>4737</v>
      </c>
      <c r="F435" s="129" t="s">
        <v>4735</v>
      </c>
      <c r="G435" s="129" t="s">
        <v>16723</v>
      </c>
      <c r="H435" s="129"/>
    </row>
    <row r="436" spans="1:8" x14ac:dyDescent="0.3">
      <c r="A436" s="183">
        <v>44773</v>
      </c>
      <c r="B436" s="129" t="s">
        <v>5177</v>
      </c>
      <c r="C436" s="129" t="s">
        <v>418</v>
      </c>
      <c r="D436" s="165">
        <v>1</v>
      </c>
      <c r="E436" s="129" t="s">
        <v>4739</v>
      </c>
      <c r="F436" s="129" t="s">
        <v>4735</v>
      </c>
      <c r="G436" s="129" t="s">
        <v>16723</v>
      </c>
      <c r="H436" s="129"/>
    </row>
    <row r="437" spans="1:8" x14ac:dyDescent="0.3">
      <c r="A437" s="183">
        <v>44773</v>
      </c>
      <c r="B437" s="129" t="s">
        <v>5178</v>
      </c>
      <c r="C437" s="129" t="s">
        <v>418</v>
      </c>
      <c r="D437" s="165">
        <v>1</v>
      </c>
      <c r="E437" s="129" t="s">
        <v>4739</v>
      </c>
      <c r="F437" s="129" t="s">
        <v>4735</v>
      </c>
      <c r="G437" s="129" t="s">
        <v>16723</v>
      </c>
      <c r="H437" s="129"/>
    </row>
    <row r="438" spans="1:8" x14ac:dyDescent="0.3">
      <c r="A438" s="183">
        <v>44773</v>
      </c>
      <c r="B438" s="129" t="s">
        <v>5179</v>
      </c>
      <c r="C438" s="129" t="s">
        <v>417</v>
      </c>
      <c r="D438" s="165">
        <v>1</v>
      </c>
      <c r="E438" s="129" t="s">
        <v>4734</v>
      </c>
      <c r="F438" s="129" t="s">
        <v>4735</v>
      </c>
      <c r="G438" s="129" t="s">
        <v>16723</v>
      </c>
      <c r="H438" s="129"/>
    </row>
    <row r="439" spans="1:8" x14ac:dyDescent="0.3">
      <c r="A439" s="183">
        <v>44773</v>
      </c>
      <c r="B439" s="129" t="s">
        <v>5180</v>
      </c>
      <c r="C439" s="129" t="s">
        <v>417</v>
      </c>
      <c r="D439" s="165">
        <v>1</v>
      </c>
      <c r="E439" s="129" t="s">
        <v>4739</v>
      </c>
      <c r="F439" s="129" t="s">
        <v>4735</v>
      </c>
      <c r="G439" s="129" t="s">
        <v>16723</v>
      </c>
      <c r="H439" s="129"/>
    </row>
    <row r="440" spans="1:8" x14ac:dyDescent="0.3">
      <c r="A440" s="183">
        <v>44773</v>
      </c>
      <c r="B440" s="129" t="s">
        <v>5181</v>
      </c>
      <c r="C440" s="129" t="s">
        <v>417</v>
      </c>
      <c r="D440" s="165">
        <v>1</v>
      </c>
      <c r="E440" s="129" t="s">
        <v>4739</v>
      </c>
      <c r="F440" s="129" t="s">
        <v>4735</v>
      </c>
      <c r="G440" s="129" t="s">
        <v>16723</v>
      </c>
      <c r="H440" s="129"/>
    </row>
    <row r="441" spans="1:8" x14ac:dyDescent="0.3">
      <c r="A441" s="183">
        <v>44773</v>
      </c>
      <c r="B441" s="129" t="s">
        <v>5182</v>
      </c>
      <c r="C441" s="129" t="s">
        <v>418</v>
      </c>
      <c r="D441" s="165">
        <v>1</v>
      </c>
      <c r="E441" s="129" t="s">
        <v>4739</v>
      </c>
      <c r="F441" s="129" t="s">
        <v>4735</v>
      </c>
      <c r="G441" s="129" t="s">
        <v>16723</v>
      </c>
      <c r="H441" s="129"/>
    </row>
    <row r="442" spans="1:8" x14ac:dyDescent="0.3">
      <c r="A442" s="183">
        <v>44773</v>
      </c>
      <c r="B442" s="129" t="s">
        <v>5183</v>
      </c>
      <c r="C442" s="129" t="s">
        <v>418</v>
      </c>
      <c r="D442" s="165">
        <v>1</v>
      </c>
      <c r="E442" s="129" t="s">
        <v>4739</v>
      </c>
      <c r="F442" s="129" t="s">
        <v>4735</v>
      </c>
      <c r="G442" s="129" t="s">
        <v>16723</v>
      </c>
      <c r="H442" s="129"/>
    </row>
    <row r="443" spans="1:8" x14ac:dyDescent="0.3">
      <c r="A443" s="183">
        <v>44773</v>
      </c>
      <c r="B443" s="129" t="s">
        <v>5184</v>
      </c>
      <c r="C443" s="129" t="s">
        <v>418</v>
      </c>
      <c r="D443" s="165">
        <v>1</v>
      </c>
      <c r="E443" s="129" t="s">
        <v>4739</v>
      </c>
      <c r="F443" s="129" t="s">
        <v>4735</v>
      </c>
      <c r="G443" s="129" t="s">
        <v>16723</v>
      </c>
      <c r="H443" s="129"/>
    </row>
    <row r="444" spans="1:8" x14ac:dyDescent="0.3">
      <c r="A444" s="183">
        <v>44773</v>
      </c>
      <c r="B444" s="129" t="s">
        <v>5185</v>
      </c>
      <c r="C444" s="129" t="s">
        <v>417</v>
      </c>
      <c r="D444" s="165">
        <v>1</v>
      </c>
      <c r="E444" s="129" t="s">
        <v>4739</v>
      </c>
      <c r="F444" s="129" t="s">
        <v>4735</v>
      </c>
      <c r="G444" s="129" t="s">
        <v>16723</v>
      </c>
      <c r="H444" s="129"/>
    </row>
    <row r="445" spans="1:8" x14ac:dyDescent="0.3">
      <c r="A445" s="183">
        <v>44773</v>
      </c>
      <c r="B445" s="129" t="s">
        <v>5186</v>
      </c>
      <c r="C445" s="129" t="s">
        <v>417</v>
      </c>
      <c r="D445" s="165">
        <v>1</v>
      </c>
      <c r="E445" s="129" t="s">
        <v>4739</v>
      </c>
      <c r="F445" s="129" t="s">
        <v>4735</v>
      </c>
      <c r="G445" s="129" t="s">
        <v>16723</v>
      </c>
      <c r="H445" s="129"/>
    </row>
    <row r="446" spans="1:8" x14ac:dyDescent="0.3">
      <c r="A446" s="183">
        <v>44773</v>
      </c>
      <c r="B446" s="129" t="s">
        <v>5187</v>
      </c>
      <c r="C446" s="129" t="s">
        <v>417</v>
      </c>
      <c r="D446" s="165">
        <v>1</v>
      </c>
      <c r="E446" s="129" t="s">
        <v>4739</v>
      </c>
      <c r="F446" s="129" t="s">
        <v>4735</v>
      </c>
      <c r="G446" s="129" t="s">
        <v>16723</v>
      </c>
      <c r="H446" s="129"/>
    </row>
    <row r="447" spans="1:8" x14ac:dyDescent="0.3">
      <c r="A447" s="183">
        <v>44773</v>
      </c>
      <c r="B447" s="129" t="s">
        <v>5188</v>
      </c>
      <c r="C447" s="129" t="s">
        <v>417</v>
      </c>
      <c r="D447" s="165">
        <v>1</v>
      </c>
      <c r="E447" s="129" t="s">
        <v>4739</v>
      </c>
      <c r="F447" s="129" t="s">
        <v>4735</v>
      </c>
      <c r="G447" s="129" t="s">
        <v>16723</v>
      </c>
      <c r="H447" s="129"/>
    </row>
    <row r="448" spans="1:8" x14ac:dyDescent="0.3">
      <c r="A448" s="183">
        <v>44773</v>
      </c>
      <c r="B448" s="129" t="s">
        <v>5189</v>
      </c>
      <c r="C448" s="129" t="s">
        <v>417</v>
      </c>
      <c r="D448" s="165">
        <v>1</v>
      </c>
      <c r="E448" s="129" t="s">
        <v>4739</v>
      </c>
      <c r="F448" s="129" t="s">
        <v>4735</v>
      </c>
      <c r="G448" s="129" t="s">
        <v>16723</v>
      </c>
      <c r="H448" s="129"/>
    </row>
    <row r="449" spans="1:8" x14ac:dyDescent="0.3">
      <c r="A449" s="183">
        <v>44773</v>
      </c>
      <c r="B449" s="129" t="s">
        <v>5190</v>
      </c>
      <c r="C449" s="129" t="s">
        <v>418</v>
      </c>
      <c r="D449" s="165">
        <v>1</v>
      </c>
      <c r="E449" s="129" t="s">
        <v>4737</v>
      </c>
      <c r="F449" s="129" t="s">
        <v>4735</v>
      </c>
      <c r="G449" s="129" t="s">
        <v>16723</v>
      </c>
      <c r="H449" s="129"/>
    </row>
    <row r="450" spans="1:8" x14ac:dyDescent="0.3">
      <c r="A450" s="183">
        <v>44773</v>
      </c>
      <c r="B450" s="129" t="s">
        <v>5191</v>
      </c>
      <c r="C450" s="129" t="s">
        <v>418</v>
      </c>
      <c r="D450" s="165">
        <v>1</v>
      </c>
      <c r="E450" s="129" t="s">
        <v>4744</v>
      </c>
      <c r="F450" s="129" t="s">
        <v>4735</v>
      </c>
      <c r="G450" s="129" t="s">
        <v>16723</v>
      </c>
      <c r="H450" s="129"/>
    </row>
    <row r="451" spans="1:8" x14ac:dyDescent="0.3">
      <c r="A451" s="183">
        <v>44773</v>
      </c>
      <c r="B451" s="129" t="s">
        <v>5192</v>
      </c>
      <c r="C451" s="129" t="s">
        <v>417</v>
      </c>
      <c r="D451" s="165">
        <v>1</v>
      </c>
      <c r="E451" s="129" t="s">
        <v>4734</v>
      </c>
      <c r="F451" s="129" t="s">
        <v>4735</v>
      </c>
      <c r="G451" s="129" t="s">
        <v>16723</v>
      </c>
      <c r="H451" s="129"/>
    </row>
    <row r="452" spans="1:8" x14ac:dyDescent="0.3">
      <c r="A452" s="183">
        <v>44773</v>
      </c>
      <c r="B452" s="129" t="s">
        <v>5193</v>
      </c>
      <c r="C452" s="129" t="s">
        <v>417</v>
      </c>
      <c r="D452" s="165">
        <v>1</v>
      </c>
      <c r="E452" s="129" t="s">
        <v>4734</v>
      </c>
      <c r="F452" s="129" t="s">
        <v>4735</v>
      </c>
      <c r="G452" s="129" t="s">
        <v>16723</v>
      </c>
      <c r="H452" s="129"/>
    </row>
    <row r="453" spans="1:8" x14ac:dyDescent="0.3">
      <c r="A453" s="183">
        <v>44773</v>
      </c>
      <c r="B453" s="129" t="s">
        <v>5194</v>
      </c>
      <c r="C453" s="129" t="s">
        <v>417</v>
      </c>
      <c r="D453" s="165">
        <v>1</v>
      </c>
      <c r="E453" s="129" t="s">
        <v>4739</v>
      </c>
      <c r="F453" s="129" t="s">
        <v>4735</v>
      </c>
      <c r="G453" s="129" t="s">
        <v>16723</v>
      </c>
      <c r="H453" s="129"/>
    </row>
    <row r="454" spans="1:8" x14ac:dyDescent="0.3">
      <c r="A454" s="183">
        <v>44773</v>
      </c>
      <c r="B454" s="129" t="s">
        <v>5195</v>
      </c>
      <c r="C454" s="129" t="s">
        <v>416</v>
      </c>
      <c r="D454" s="165">
        <v>1</v>
      </c>
      <c r="E454" s="129" t="s">
        <v>4744</v>
      </c>
      <c r="F454" s="129" t="s">
        <v>4735</v>
      </c>
      <c r="G454" s="129" t="s">
        <v>16723</v>
      </c>
      <c r="H454" s="129"/>
    </row>
    <row r="455" spans="1:8" x14ac:dyDescent="0.3">
      <c r="A455" s="183">
        <v>44773</v>
      </c>
      <c r="B455" s="129" t="s">
        <v>5196</v>
      </c>
      <c r="C455" s="129" t="s">
        <v>418</v>
      </c>
      <c r="D455" s="165">
        <v>1</v>
      </c>
      <c r="E455" s="129" t="s">
        <v>4747</v>
      </c>
      <c r="F455" s="129" t="s">
        <v>4735</v>
      </c>
      <c r="G455" s="129" t="s">
        <v>16723</v>
      </c>
      <c r="H455" s="129"/>
    </row>
    <row r="456" spans="1:8" x14ac:dyDescent="0.3">
      <c r="A456" s="183">
        <v>44773</v>
      </c>
      <c r="B456" s="129" t="s">
        <v>5197</v>
      </c>
      <c r="C456" s="129" t="s">
        <v>418</v>
      </c>
      <c r="D456" s="165">
        <v>1</v>
      </c>
      <c r="E456" s="129" t="s">
        <v>4741</v>
      </c>
      <c r="F456" s="129" t="s">
        <v>4735</v>
      </c>
      <c r="G456" s="129" t="s">
        <v>16723</v>
      </c>
      <c r="H456" s="129"/>
    </row>
    <row r="457" spans="1:8" x14ac:dyDescent="0.3">
      <c r="A457" s="183">
        <v>44773</v>
      </c>
      <c r="B457" s="129" t="s">
        <v>5198</v>
      </c>
      <c r="C457" s="129" t="s">
        <v>418</v>
      </c>
      <c r="D457" s="165">
        <v>1</v>
      </c>
      <c r="E457" s="129" t="s">
        <v>4739</v>
      </c>
      <c r="F457" s="129" t="s">
        <v>4735</v>
      </c>
      <c r="G457" s="129" t="s">
        <v>16723</v>
      </c>
      <c r="H457" s="129"/>
    </row>
    <row r="458" spans="1:8" x14ac:dyDescent="0.3">
      <c r="A458" s="183">
        <v>44773</v>
      </c>
      <c r="B458" s="129" t="s">
        <v>5199</v>
      </c>
      <c r="C458" s="129" t="s">
        <v>417</v>
      </c>
      <c r="D458" s="165">
        <v>1</v>
      </c>
      <c r="E458" s="129" t="s">
        <v>4739</v>
      </c>
      <c r="F458" s="129" t="s">
        <v>4735</v>
      </c>
      <c r="G458" s="129" t="s">
        <v>16723</v>
      </c>
      <c r="H458" s="129"/>
    </row>
    <row r="459" spans="1:8" x14ac:dyDescent="0.3">
      <c r="A459" s="183">
        <v>44773</v>
      </c>
      <c r="B459" s="129" t="s">
        <v>5200</v>
      </c>
      <c r="C459" s="129" t="s">
        <v>416</v>
      </c>
      <c r="D459" s="165">
        <v>1</v>
      </c>
      <c r="E459" s="129" t="s">
        <v>4739</v>
      </c>
      <c r="F459" s="129" t="s">
        <v>4735</v>
      </c>
      <c r="G459" s="129" t="s">
        <v>16723</v>
      </c>
      <c r="H459" s="129"/>
    </row>
    <row r="460" spans="1:8" x14ac:dyDescent="0.3">
      <c r="A460" s="183">
        <v>44773</v>
      </c>
      <c r="B460" s="129" t="s">
        <v>5201</v>
      </c>
      <c r="C460" s="129" t="s">
        <v>416</v>
      </c>
      <c r="D460" s="165">
        <v>1</v>
      </c>
      <c r="E460" s="129" t="s">
        <v>4739</v>
      </c>
      <c r="F460" s="129" t="s">
        <v>4735</v>
      </c>
      <c r="G460" s="129" t="s">
        <v>16723</v>
      </c>
      <c r="H460" s="129"/>
    </row>
    <row r="461" spans="1:8" x14ac:dyDescent="0.3">
      <c r="A461" s="183">
        <v>44773</v>
      </c>
      <c r="B461" s="129" t="s">
        <v>5202</v>
      </c>
      <c r="C461" s="129" t="s">
        <v>416</v>
      </c>
      <c r="D461" s="165">
        <v>1</v>
      </c>
      <c r="E461" s="129" t="s">
        <v>4739</v>
      </c>
      <c r="F461" s="129" t="s">
        <v>4735</v>
      </c>
      <c r="G461" s="129" t="s">
        <v>16723</v>
      </c>
      <c r="H461" s="129"/>
    </row>
    <row r="462" spans="1:8" x14ac:dyDescent="0.3">
      <c r="A462" s="183">
        <v>44773</v>
      </c>
      <c r="B462" s="129" t="s">
        <v>5203</v>
      </c>
      <c r="C462" s="129" t="s">
        <v>417</v>
      </c>
      <c r="D462" s="165">
        <v>1</v>
      </c>
      <c r="E462" s="129" t="s">
        <v>4739</v>
      </c>
      <c r="F462" s="129" t="s">
        <v>4735</v>
      </c>
      <c r="G462" s="129" t="s">
        <v>16723</v>
      </c>
      <c r="H462" s="129"/>
    </row>
    <row r="463" spans="1:8" x14ac:dyDescent="0.3">
      <c r="A463" s="183">
        <v>44773</v>
      </c>
      <c r="B463" s="129" t="s">
        <v>5204</v>
      </c>
      <c r="C463" s="129" t="s">
        <v>417</v>
      </c>
      <c r="D463" s="165">
        <v>1</v>
      </c>
      <c r="E463" s="129" t="s">
        <v>4739</v>
      </c>
      <c r="F463" s="129" t="s">
        <v>4735</v>
      </c>
      <c r="G463" s="129" t="s">
        <v>16723</v>
      </c>
      <c r="H463" s="129"/>
    </row>
    <row r="464" spans="1:8" x14ac:dyDescent="0.3">
      <c r="A464" s="183">
        <v>44773</v>
      </c>
      <c r="B464" s="129" t="s">
        <v>5205</v>
      </c>
      <c r="C464" s="129" t="s">
        <v>417</v>
      </c>
      <c r="D464" s="165">
        <v>1</v>
      </c>
      <c r="E464" s="129" t="s">
        <v>4739</v>
      </c>
      <c r="F464" s="129" t="s">
        <v>4735</v>
      </c>
      <c r="G464" s="129" t="s">
        <v>16723</v>
      </c>
      <c r="H464" s="129"/>
    </row>
    <row r="465" spans="1:8" x14ac:dyDescent="0.3">
      <c r="A465" s="183">
        <v>44773</v>
      </c>
      <c r="B465" s="129" t="s">
        <v>5206</v>
      </c>
      <c r="C465" s="129" t="s">
        <v>417</v>
      </c>
      <c r="D465" s="165">
        <v>1</v>
      </c>
      <c r="E465" s="129" t="s">
        <v>4734</v>
      </c>
      <c r="F465" s="129" t="s">
        <v>4735</v>
      </c>
      <c r="G465" s="129" t="s">
        <v>16723</v>
      </c>
      <c r="H465" s="129"/>
    </row>
    <row r="466" spans="1:8" x14ac:dyDescent="0.3">
      <c r="A466" s="183">
        <v>44773</v>
      </c>
      <c r="B466" s="129" t="s">
        <v>5207</v>
      </c>
      <c r="C466" s="129" t="s">
        <v>417</v>
      </c>
      <c r="D466" s="165">
        <v>1</v>
      </c>
      <c r="E466" s="129" t="s">
        <v>4739</v>
      </c>
      <c r="F466" s="129" t="s">
        <v>4735</v>
      </c>
      <c r="G466" s="129" t="s">
        <v>16723</v>
      </c>
      <c r="H466" s="129"/>
    </row>
    <row r="467" spans="1:8" x14ac:dyDescent="0.3">
      <c r="A467" s="183">
        <v>44773</v>
      </c>
      <c r="B467" s="129" t="s">
        <v>5208</v>
      </c>
      <c r="C467" s="129" t="s">
        <v>417</v>
      </c>
      <c r="D467" s="165">
        <v>1</v>
      </c>
      <c r="E467" s="129" t="s">
        <v>4737</v>
      </c>
      <c r="F467" s="129" t="s">
        <v>4735</v>
      </c>
      <c r="G467" s="129" t="s">
        <v>16723</v>
      </c>
      <c r="H467" s="129"/>
    </row>
    <row r="468" spans="1:8" x14ac:dyDescent="0.3">
      <c r="A468" s="183">
        <v>44773</v>
      </c>
      <c r="B468" s="129" t="s">
        <v>5209</v>
      </c>
      <c r="C468" s="129" t="s">
        <v>417</v>
      </c>
      <c r="D468" s="165">
        <v>1</v>
      </c>
      <c r="E468" s="129" t="s">
        <v>4739</v>
      </c>
      <c r="F468" s="129" t="s">
        <v>4735</v>
      </c>
      <c r="G468" s="129" t="s">
        <v>16723</v>
      </c>
      <c r="H468" s="129"/>
    </row>
    <row r="469" spans="1:8" x14ac:dyDescent="0.3">
      <c r="A469" s="183">
        <v>44773</v>
      </c>
      <c r="B469" s="129" t="s">
        <v>5210</v>
      </c>
      <c r="C469" s="129" t="s">
        <v>418</v>
      </c>
      <c r="D469" s="165">
        <v>1</v>
      </c>
      <c r="E469" s="129" t="s">
        <v>4739</v>
      </c>
      <c r="F469" s="129" t="s">
        <v>4735</v>
      </c>
      <c r="G469" s="129" t="s">
        <v>16723</v>
      </c>
      <c r="H469" s="129"/>
    </row>
    <row r="470" spans="1:8" x14ac:dyDescent="0.3">
      <c r="A470" s="183">
        <v>44773</v>
      </c>
      <c r="B470" s="129" t="s">
        <v>5211</v>
      </c>
      <c r="C470" s="129" t="s">
        <v>418</v>
      </c>
      <c r="D470" s="165">
        <v>1</v>
      </c>
      <c r="E470" s="129" t="s">
        <v>4739</v>
      </c>
      <c r="F470" s="129" t="s">
        <v>4735</v>
      </c>
      <c r="G470" s="129" t="s">
        <v>16723</v>
      </c>
      <c r="H470" s="129"/>
    </row>
    <row r="471" spans="1:8" x14ac:dyDescent="0.3">
      <c r="A471" s="183">
        <v>44773</v>
      </c>
      <c r="B471" s="129" t="s">
        <v>5212</v>
      </c>
      <c r="C471" s="129" t="s">
        <v>418</v>
      </c>
      <c r="D471" s="165">
        <v>1</v>
      </c>
      <c r="E471" s="129" t="s">
        <v>4747</v>
      </c>
      <c r="F471" s="129" t="s">
        <v>4735</v>
      </c>
      <c r="G471" s="129" t="s">
        <v>16723</v>
      </c>
      <c r="H471" s="129"/>
    </row>
    <row r="472" spans="1:8" x14ac:dyDescent="0.3">
      <c r="A472" s="183">
        <v>44773</v>
      </c>
      <c r="B472" s="129" t="s">
        <v>5213</v>
      </c>
      <c r="C472" s="129" t="s">
        <v>418</v>
      </c>
      <c r="D472" s="165">
        <v>1</v>
      </c>
      <c r="E472" s="129" t="s">
        <v>4739</v>
      </c>
      <c r="F472" s="129" t="s">
        <v>4735</v>
      </c>
      <c r="G472" s="129" t="s">
        <v>16723</v>
      </c>
      <c r="H472" s="129"/>
    </row>
    <row r="473" spans="1:8" x14ac:dyDescent="0.3">
      <c r="A473" s="183">
        <v>44773</v>
      </c>
      <c r="B473" s="129" t="s">
        <v>5214</v>
      </c>
      <c r="C473" s="129" t="s">
        <v>418</v>
      </c>
      <c r="D473" s="165">
        <v>1</v>
      </c>
      <c r="E473" s="129" t="s">
        <v>4739</v>
      </c>
      <c r="F473" s="129" t="s">
        <v>4735</v>
      </c>
      <c r="G473" s="129" t="s">
        <v>16723</v>
      </c>
      <c r="H473" s="129"/>
    </row>
    <row r="474" spans="1:8" x14ac:dyDescent="0.3">
      <c r="A474" s="183">
        <v>44773</v>
      </c>
      <c r="B474" s="129" t="s">
        <v>5215</v>
      </c>
      <c r="C474" s="129" t="s">
        <v>417</v>
      </c>
      <c r="D474" s="165">
        <v>1</v>
      </c>
      <c r="E474" s="129" t="s">
        <v>4739</v>
      </c>
      <c r="F474" s="129" t="s">
        <v>4735</v>
      </c>
      <c r="G474" s="129" t="s">
        <v>16723</v>
      </c>
      <c r="H474" s="129"/>
    </row>
    <row r="475" spans="1:8" x14ac:dyDescent="0.3">
      <c r="A475" s="183">
        <v>44773</v>
      </c>
      <c r="B475" s="129" t="s">
        <v>5216</v>
      </c>
      <c r="C475" s="129" t="s">
        <v>418</v>
      </c>
      <c r="D475" s="165">
        <v>1</v>
      </c>
      <c r="E475" s="129" t="s">
        <v>4739</v>
      </c>
      <c r="F475" s="129" t="s">
        <v>4735</v>
      </c>
      <c r="G475" s="129" t="s">
        <v>16723</v>
      </c>
      <c r="H475" s="129"/>
    </row>
    <row r="476" spans="1:8" x14ac:dyDescent="0.3">
      <c r="A476" s="183">
        <v>44773</v>
      </c>
      <c r="B476" s="129" t="s">
        <v>5217</v>
      </c>
      <c r="C476" s="129" t="s">
        <v>418</v>
      </c>
      <c r="D476" s="165">
        <v>1</v>
      </c>
      <c r="E476" s="129" t="s">
        <v>4739</v>
      </c>
      <c r="F476" s="129" t="s">
        <v>4735</v>
      </c>
      <c r="G476" s="129" t="s">
        <v>16723</v>
      </c>
      <c r="H476" s="129"/>
    </row>
    <row r="477" spans="1:8" x14ac:dyDescent="0.3">
      <c r="A477" s="183">
        <v>44773</v>
      </c>
      <c r="B477" s="129" t="s">
        <v>5218</v>
      </c>
      <c r="C477" s="129" t="s">
        <v>418</v>
      </c>
      <c r="D477" s="165">
        <v>1</v>
      </c>
      <c r="E477" s="129" t="s">
        <v>4741</v>
      </c>
      <c r="F477" s="129" t="s">
        <v>4735</v>
      </c>
      <c r="G477" s="129" t="s">
        <v>16723</v>
      </c>
      <c r="H477" s="129"/>
    </row>
    <row r="478" spans="1:8" x14ac:dyDescent="0.3">
      <c r="A478" s="183">
        <v>44773</v>
      </c>
      <c r="B478" s="129" t="s">
        <v>5219</v>
      </c>
      <c r="C478" s="129" t="s">
        <v>418</v>
      </c>
      <c r="D478" s="165">
        <v>1</v>
      </c>
      <c r="E478" s="129" t="s">
        <v>4739</v>
      </c>
      <c r="F478" s="129" t="s">
        <v>4735</v>
      </c>
      <c r="G478" s="129" t="s">
        <v>16723</v>
      </c>
      <c r="H478" s="129"/>
    </row>
    <row r="479" spans="1:8" x14ac:dyDescent="0.3">
      <c r="A479" s="183">
        <v>44773</v>
      </c>
      <c r="B479" s="129" t="s">
        <v>5220</v>
      </c>
      <c r="C479" s="129" t="s">
        <v>417</v>
      </c>
      <c r="D479" s="165">
        <v>1</v>
      </c>
      <c r="E479" s="129" t="s">
        <v>4739</v>
      </c>
      <c r="F479" s="129" t="s">
        <v>4735</v>
      </c>
      <c r="G479" s="129" t="s">
        <v>16723</v>
      </c>
      <c r="H479" s="129"/>
    </row>
    <row r="480" spans="1:8" x14ac:dyDescent="0.3">
      <c r="A480" s="183">
        <v>44773</v>
      </c>
      <c r="B480" s="129" t="s">
        <v>5221</v>
      </c>
      <c r="C480" s="129" t="s">
        <v>416</v>
      </c>
      <c r="D480" s="165">
        <v>1</v>
      </c>
      <c r="E480" s="129" t="s">
        <v>4741</v>
      </c>
      <c r="F480" s="129" t="s">
        <v>4735</v>
      </c>
      <c r="G480" s="129" t="s">
        <v>16723</v>
      </c>
      <c r="H480" s="129"/>
    </row>
    <row r="481" spans="1:8" x14ac:dyDescent="0.3">
      <c r="A481" s="183">
        <v>44773</v>
      </c>
      <c r="B481" s="129" t="s">
        <v>5222</v>
      </c>
      <c r="C481" s="129" t="s">
        <v>417</v>
      </c>
      <c r="D481" s="165">
        <v>1</v>
      </c>
      <c r="E481" s="129" t="s">
        <v>4739</v>
      </c>
      <c r="F481" s="129" t="s">
        <v>4735</v>
      </c>
      <c r="G481" s="129" t="s">
        <v>16723</v>
      </c>
      <c r="H481" s="129"/>
    </row>
    <row r="482" spans="1:8" x14ac:dyDescent="0.3">
      <c r="A482" s="183">
        <v>44773</v>
      </c>
      <c r="B482" s="129" t="s">
        <v>5223</v>
      </c>
      <c r="C482" s="129" t="s">
        <v>417</v>
      </c>
      <c r="D482" s="165">
        <v>1</v>
      </c>
      <c r="E482" s="129" t="s">
        <v>4739</v>
      </c>
      <c r="F482" s="129" t="s">
        <v>4735</v>
      </c>
      <c r="G482" s="129" t="s">
        <v>16723</v>
      </c>
      <c r="H482" s="129"/>
    </row>
    <row r="483" spans="1:8" x14ac:dyDescent="0.3">
      <c r="A483" s="183">
        <v>44773</v>
      </c>
      <c r="B483" s="129" t="s">
        <v>5224</v>
      </c>
      <c r="C483" s="129" t="s">
        <v>417</v>
      </c>
      <c r="D483" s="165">
        <v>1</v>
      </c>
      <c r="E483" s="129" t="s">
        <v>4739</v>
      </c>
      <c r="F483" s="129" t="s">
        <v>4735</v>
      </c>
      <c r="G483" s="129" t="s">
        <v>16723</v>
      </c>
      <c r="H483" s="129"/>
    </row>
    <row r="484" spans="1:8" x14ac:dyDescent="0.3">
      <c r="A484" s="183">
        <v>44773</v>
      </c>
      <c r="B484" s="129" t="s">
        <v>5225</v>
      </c>
      <c r="C484" s="129" t="s">
        <v>417</v>
      </c>
      <c r="D484" s="165">
        <v>1</v>
      </c>
      <c r="E484" s="129" t="s">
        <v>4739</v>
      </c>
      <c r="F484" s="129" t="s">
        <v>4735</v>
      </c>
      <c r="G484" s="129" t="s">
        <v>16723</v>
      </c>
      <c r="H484" s="129"/>
    </row>
    <row r="485" spans="1:8" x14ac:dyDescent="0.3">
      <c r="A485" s="183">
        <v>44773</v>
      </c>
      <c r="B485" s="129" t="s">
        <v>5226</v>
      </c>
      <c r="C485" s="129" t="s">
        <v>417</v>
      </c>
      <c r="D485" s="165">
        <v>1</v>
      </c>
      <c r="E485" s="129" t="s">
        <v>4737</v>
      </c>
      <c r="F485" s="129" t="s">
        <v>4735</v>
      </c>
      <c r="G485" s="129" t="s">
        <v>16723</v>
      </c>
      <c r="H485" s="129"/>
    </row>
    <row r="486" spans="1:8" x14ac:dyDescent="0.3">
      <c r="A486" s="183">
        <v>44773</v>
      </c>
      <c r="B486" s="129" t="s">
        <v>5227</v>
      </c>
      <c r="C486" s="129" t="s">
        <v>417</v>
      </c>
      <c r="D486" s="165">
        <v>1</v>
      </c>
      <c r="E486" s="129" t="s">
        <v>4739</v>
      </c>
      <c r="F486" s="129" t="s">
        <v>4735</v>
      </c>
      <c r="G486" s="129" t="s">
        <v>16723</v>
      </c>
      <c r="H486" s="129"/>
    </row>
    <row r="487" spans="1:8" x14ac:dyDescent="0.3">
      <c r="A487" s="183">
        <v>44773</v>
      </c>
      <c r="B487" s="129" t="s">
        <v>5228</v>
      </c>
      <c r="C487" s="129" t="s">
        <v>417</v>
      </c>
      <c r="D487" s="165">
        <v>1</v>
      </c>
      <c r="E487" s="129" t="s">
        <v>4739</v>
      </c>
      <c r="F487" s="129" t="s">
        <v>4735</v>
      </c>
      <c r="G487" s="129" t="s">
        <v>16723</v>
      </c>
      <c r="H487" s="129"/>
    </row>
    <row r="488" spans="1:8" x14ac:dyDescent="0.3">
      <c r="A488" s="183">
        <v>44773</v>
      </c>
      <c r="B488" s="129" t="s">
        <v>5229</v>
      </c>
      <c r="C488" s="129" t="s">
        <v>417</v>
      </c>
      <c r="D488" s="165">
        <v>1</v>
      </c>
      <c r="E488" s="129" t="s">
        <v>4734</v>
      </c>
      <c r="F488" s="129" t="s">
        <v>4735</v>
      </c>
      <c r="G488" s="129" t="s">
        <v>16723</v>
      </c>
      <c r="H488" s="129"/>
    </row>
    <row r="489" spans="1:8" x14ac:dyDescent="0.3">
      <c r="A489" s="183">
        <v>44773</v>
      </c>
      <c r="B489" s="129" t="s">
        <v>5230</v>
      </c>
      <c r="C489" s="129" t="s">
        <v>418</v>
      </c>
      <c r="D489" s="165">
        <v>1</v>
      </c>
      <c r="E489" s="129" t="s">
        <v>4739</v>
      </c>
      <c r="F489" s="129" t="s">
        <v>4735</v>
      </c>
      <c r="G489" s="129" t="s">
        <v>16723</v>
      </c>
      <c r="H489" s="129"/>
    </row>
    <row r="490" spans="1:8" x14ac:dyDescent="0.3">
      <c r="A490" s="183">
        <v>44773</v>
      </c>
      <c r="B490" s="129" t="s">
        <v>5231</v>
      </c>
      <c r="C490" s="129" t="s">
        <v>416</v>
      </c>
      <c r="D490" s="165">
        <v>1</v>
      </c>
      <c r="E490" s="129" t="s">
        <v>4739</v>
      </c>
      <c r="F490" s="129" t="s">
        <v>4735</v>
      </c>
      <c r="G490" s="129" t="s">
        <v>16723</v>
      </c>
      <c r="H490" s="129"/>
    </row>
    <row r="491" spans="1:8" x14ac:dyDescent="0.3">
      <c r="A491" s="183">
        <v>44773</v>
      </c>
      <c r="B491" s="129" t="s">
        <v>5232</v>
      </c>
      <c r="C491" s="129" t="s">
        <v>417</v>
      </c>
      <c r="D491" s="165">
        <v>1</v>
      </c>
      <c r="E491" s="129" t="s">
        <v>4734</v>
      </c>
      <c r="F491" s="129" t="s">
        <v>4735</v>
      </c>
      <c r="G491" s="129" t="s">
        <v>16723</v>
      </c>
      <c r="H491" s="129"/>
    </row>
    <row r="492" spans="1:8" x14ac:dyDescent="0.3">
      <c r="A492" s="183">
        <v>44773</v>
      </c>
      <c r="B492" s="129" t="s">
        <v>5233</v>
      </c>
      <c r="C492" s="129" t="s">
        <v>418</v>
      </c>
      <c r="D492" s="165">
        <v>1</v>
      </c>
      <c r="E492" s="129" t="s">
        <v>4739</v>
      </c>
      <c r="F492" s="129" t="s">
        <v>4735</v>
      </c>
      <c r="G492" s="129" t="s">
        <v>16723</v>
      </c>
      <c r="H492" s="129"/>
    </row>
    <row r="493" spans="1:8" x14ac:dyDescent="0.3">
      <c r="A493" s="183">
        <v>44773</v>
      </c>
      <c r="B493" s="129" t="s">
        <v>5234</v>
      </c>
      <c r="C493" s="129" t="s">
        <v>418</v>
      </c>
      <c r="D493" s="165">
        <v>1</v>
      </c>
      <c r="E493" s="129" t="s">
        <v>4821</v>
      </c>
      <c r="F493" s="129" t="s">
        <v>4735</v>
      </c>
      <c r="G493" s="129" t="s">
        <v>16723</v>
      </c>
      <c r="H493" s="129"/>
    </row>
    <row r="494" spans="1:8" x14ac:dyDescent="0.3">
      <c r="A494" s="183">
        <v>44773</v>
      </c>
      <c r="B494" s="129" t="s">
        <v>5235</v>
      </c>
      <c r="C494" s="129" t="s">
        <v>416</v>
      </c>
      <c r="D494" s="165">
        <v>1</v>
      </c>
      <c r="E494" s="129" t="s">
        <v>4739</v>
      </c>
      <c r="F494" s="129" t="s">
        <v>4735</v>
      </c>
      <c r="G494" s="129" t="s">
        <v>16723</v>
      </c>
      <c r="H494" s="129"/>
    </row>
    <row r="495" spans="1:8" x14ac:dyDescent="0.3">
      <c r="A495" s="183">
        <v>44773</v>
      </c>
      <c r="B495" s="129" t="s">
        <v>5236</v>
      </c>
      <c r="C495" s="129" t="s">
        <v>418</v>
      </c>
      <c r="D495" s="165">
        <v>1</v>
      </c>
      <c r="E495" s="129" t="s">
        <v>4739</v>
      </c>
      <c r="F495" s="129" t="s">
        <v>4735</v>
      </c>
      <c r="G495" s="129" t="s">
        <v>16723</v>
      </c>
      <c r="H495" s="129"/>
    </row>
    <row r="496" spans="1:8" x14ac:dyDescent="0.3">
      <c r="A496" s="183">
        <v>44773</v>
      </c>
      <c r="B496" s="129" t="s">
        <v>5237</v>
      </c>
      <c r="C496" s="129" t="s">
        <v>418</v>
      </c>
      <c r="D496" s="165">
        <v>1</v>
      </c>
      <c r="E496" s="129" t="s">
        <v>4739</v>
      </c>
      <c r="F496" s="129" t="s">
        <v>4735</v>
      </c>
      <c r="G496" s="129" t="s">
        <v>16723</v>
      </c>
      <c r="H496" s="129"/>
    </row>
    <row r="497" spans="1:8" x14ac:dyDescent="0.3">
      <c r="A497" s="183">
        <v>44773</v>
      </c>
      <c r="B497" s="129" t="s">
        <v>5238</v>
      </c>
      <c r="C497" s="129" t="s">
        <v>418</v>
      </c>
      <c r="D497" s="165">
        <v>1</v>
      </c>
      <c r="E497" s="129" t="s">
        <v>4739</v>
      </c>
      <c r="F497" s="129" t="s">
        <v>4735</v>
      </c>
      <c r="G497" s="129" t="s">
        <v>16723</v>
      </c>
      <c r="H497" s="129"/>
    </row>
    <row r="498" spans="1:8" x14ac:dyDescent="0.3">
      <c r="A498" s="183">
        <v>44773</v>
      </c>
      <c r="B498" s="129" t="s">
        <v>5239</v>
      </c>
      <c r="C498" s="129" t="s">
        <v>418</v>
      </c>
      <c r="D498" s="165">
        <v>1</v>
      </c>
      <c r="E498" s="129" t="s">
        <v>4739</v>
      </c>
      <c r="F498" s="129" t="s">
        <v>4735</v>
      </c>
      <c r="G498" s="129" t="s">
        <v>16723</v>
      </c>
      <c r="H498" s="129"/>
    </row>
    <row r="499" spans="1:8" x14ac:dyDescent="0.3">
      <c r="A499" s="183">
        <v>44773</v>
      </c>
      <c r="B499" s="129" t="s">
        <v>5240</v>
      </c>
      <c r="C499" s="129" t="s">
        <v>418</v>
      </c>
      <c r="D499" s="165">
        <v>1</v>
      </c>
      <c r="E499" s="129" t="s">
        <v>4739</v>
      </c>
      <c r="F499" s="129" t="s">
        <v>4735</v>
      </c>
      <c r="G499" s="129" t="s">
        <v>16723</v>
      </c>
      <c r="H499" s="129"/>
    </row>
    <row r="500" spans="1:8" x14ac:dyDescent="0.3">
      <c r="A500" s="183">
        <v>44773</v>
      </c>
      <c r="B500" s="129" t="s">
        <v>5241</v>
      </c>
      <c r="C500" s="129" t="s">
        <v>418</v>
      </c>
      <c r="D500" s="165">
        <v>1</v>
      </c>
      <c r="E500" s="129" t="s">
        <v>4739</v>
      </c>
      <c r="F500" s="129" t="s">
        <v>4735</v>
      </c>
      <c r="G500" s="129" t="s">
        <v>16723</v>
      </c>
      <c r="H500" s="129"/>
    </row>
    <row r="501" spans="1:8" x14ac:dyDescent="0.3">
      <c r="A501" s="183">
        <v>44773</v>
      </c>
      <c r="B501" s="129" t="s">
        <v>5242</v>
      </c>
      <c r="C501" s="129" t="s">
        <v>418</v>
      </c>
      <c r="D501" s="165">
        <v>1</v>
      </c>
      <c r="E501" s="129" t="s">
        <v>4739</v>
      </c>
      <c r="F501" s="129" t="s">
        <v>4735</v>
      </c>
      <c r="G501" s="129" t="s">
        <v>16723</v>
      </c>
      <c r="H501" s="129"/>
    </row>
    <row r="502" spans="1:8" x14ac:dyDescent="0.3">
      <c r="A502" s="183">
        <v>44773</v>
      </c>
      <c r="B502" s="129" t="s">
        <v>5243</v>
      </c>
      <c r="C502" s="129" t="s">
        <v>418</v>
      </c>
      <c r="D502" s="165">
        <v>1</v>
      </c>
      <c r="E502" s="129" t="s">
        <v>4739</v>
      </c>
      <c r="F502" s="129" t="s">
        <v>4735</v>
      </c>
      <c r="G502" s="129" t="s">
        <v>16723</v>
      </c>
      <c r="H502" s="129"/>
    </row>
    <row r="503" spans="1:8" x14ac:dyDescent="0.3">
      <c r="A503" s="183">
        <v>44773</v>
      </c>
      <c r="B503" s="129" t="s">
        <v>5244</v>
      </c>
      <c r="C503" s="129" t="s">
        <v>418</v>
      </c>
      <c r="D503" s="165">
        <v>1</v>
      </c>
      <c r="E503" s="129" t="s">
        <v>4739</v>
      </c>
      <c r="F503" s="129" t="s">
        <v>4735</v>
      </c>
      <c r="G503" s="129" t="s">
        <v>16723</v>
      </c>
      <c r="H503" s="129"/>
    </row>
    <row r="504" spans="1:8" x14ac:dyDescent="0.3">
      <c r="A504" s="183">
        <v>44773</v>
      </c>
      <c r="B504" s="129" t="s">
        <v>5245</v>
      </c>
      <c r="C504" s="129" t="s">
        <v>416</v>
      </c>
      <c r="D504" s="165">
        <v>1</v>
      </c>
      <c r="E504" s="129" t="s">
        <v>4739</v>
      </c>
      <c r="F504" s="129" t="s">
        <v>4735</v>
      </c>
      <c r="G504" s="129" t="s">
        <v>16723</v>
      </c>
      <c r="H504" s="129"/>
    </row>
    <row r="505" spans="1:8" x14ac:dyDescent="0.3">
      <c r="A505" s="183">
        <v>44773</v>
      </c>
      <c r="B505" s="129" t="s">
        <v>5246</v>
      </c>
      <c r="C505" s="129" t="s">
        <v>418</v>
      </c>
      <c r="D505" s="165">
        <v>1</v>
      </c>
      <c r="E505" s="129" t="s">
        <v>4739</v>
      </c>
      <c r="F505" s="129" t="s">
        <v>4735</v>
      </c>
      <c r="G505" s="129" t="s">
        <v>16723</v>
      </c>
      <c r="H505" s="129"/>
    </row>
    <row r="506" spans="1:8" x14ac:dyDescent="0.3">
      <c r="A506" s="183">
        <v>44773</v>
      </c>
      <c r="B506" s="129" t="s">
        <v>5247</v>
      </c>
      <c r="C506" s="129" t="s">
        <v>416</v>
      </c>
      <c r="D506" s="165">
        <v>1</v>
      </c>
      <c r="E506" s="129" t="s">
        <v>4739</v>
      </c>
      <c r="F506" s="129" t="s">
        <v>4735</v>
      </c>
      <c r="G506" s="129" t="s">
        <v>16723</v>
      </c>
      <c r="H506" s="129"/>
    </row>
    <row r="507" spans="1:8" x14ac:dyDescent="0.3">
      <c r="A507" s="183">
        <v>44773</v>
      </c>
      <c r="B507" s="129" t="s">
        <v>5248</v>
      </c>
      <c r="C507" s="129" t="s">
        <v>417</v>
      </c>
      <c r="D507" s="165">
        <v>1</v>
      </c>
      <c r="E507" s="129" t="s">
        <v>4739</v>
      </c>
      <c r="F507" s="129" t="s">
        <v>4735</v>
      </c>
      <c r="G507" s="129" t="s">
        <v>16723</v>
      </c>
      <c r="H507" s="129"/>
    </row>
    <row r="508" spans="1:8" x14ac:dyDescent="0.3">
      <c r="A508" s="183">
        <v>44773</v>
      </c>
      <c r="B508" s="129" t="s">
        <v>5249</v>
      </c>
      <c r="C508" s="129" t="s">
        <v>417</v>
      </c>
      <c r="D508" s="165">
        <v>1</v>
      </c>
      <c r="E508" s="129" t="s">
        <v>4744</v>
      </c>
      <c r="F508" s="129" t="s">
        <v>4735</v>
      </c>
      <c r="G508" s="129" t="s">
        <v>16723</v>
      </c>
      <c r="H508" s="129"/>
    </row>
    <row r="509" spans="1:8" x14ac:dyDescent="0.3">
      <c r="A509" s="183">
        <v>44773</v>
      </c>
      <c r="B509" s="129" t="s">
        <v>5250</v>
      </c>
      <c r="C509" s="129" t="s">
        <v>417</v>
      </c>
      <c r="D509" s="165">
        <v>1</v>
      </c>
      <c r="E509" s="129" t="s">
        <v>4737</v>
      </c>
      <c r="F509" s="129" t="s">
        <v>4735</v>
      </c>
      <c r="G509" s="129" t="s">
        <v>16723</v>
      </c>
      <c r="H509" s="129"/>
    </row>
    <row r="510" spans="1:8" x14ac:dyDescent="0.3">
      <c r="A510" s="183">
        <v>44773</v>
      </c>
      <c r="B510" s="129" t="s">
        <v>5251</v>
      </c>
      <c r="C510" s="129" t="s">
        <v>417</v>
      </c>
      <c r="D510" s="165">
        <v>1</v>
      </c>
      <c r="E510" s="129" t="s">
        <v>4739</v>
      </c>
      <c r="F510" s="129" t="s">
        <v>4735</v>
      </c>
      <c r="G510" s="129" t="s">
        <v>16723</v>
      </c>
      <c r="H510" s="129"/>
    </row>
    <row r="511" spans="1:8" x14ac:dyDescent="0.3">
      <c r="A511" s="183">
        <v>44773</v>
      </c>
      <c r="B511" s="129" t="s">
        <v>5252</v>
      </c>
      <c r="C511" s="129" t="s">
        <v>417</v>
      </c>
      <c r="D511" s="165">
        <v>1</v>
      </c>
      <c r="E511" s="129" t="s">
        <v>4737</v>
      </c>
      <c r="F511" s="129" t="s">
        <v>4735</v>
      </c>
      <c r="G511" s="129" t="s">
        <v>16723</v>
      </c>
      <c r="H511" s="129"/>
    </row>
    <row r="512" spans="1:8" x14ac:dyDescent="0.3">
      <c r="A512" s="183">
        <v>44773</v>
      </c>
      <c r="B512" s="129" t="s">
        <v>5253</v>
      </c>
      <c r="C512" s="129" t="s">
        <v>417</v>
      </c>
      <c r="D512" s="165">
        <v>1</v>
      </c>
      <c r="E512" s="129" t="s">
        <v>4739</v>
      </c>
      <c r="F512" s="129" t="s">
        <v>4735</v>
      </c>
      <c r="G512" s="129" t="s">
        <v>16723</v>
      </c>
      <c r="H512" s="129"/>
    </row>
    <row r="513" spans="1:8" x14ac:dyDescent="0.3">
      <c r="A513" s="183">
        <v>44773</v>
      </c>
      <c r="B513" s="129" t="s">
        <v>5254</v>
      </c>
      <c r="C513" s="129" t="s">
        <v>417</v>
      </c>
      <c r="D513" s="165">
        <v>1</v>
      </c>
      <c r="E513" s="129" t="s">
        <v>4739</v>
      </c>
      <c r="F513" s="129" t="s">
        <v>4735</v>
      </c>
      <c r="G513" s="129" t="s">
        <v>16723</v>
      </c>
      <c r="H513" s="129"/>
    </row>
    <row r="514" spans="1:8" x14ac:dyDescent="0.3">
      <c r="A514" s="183">
        <v>44773</v>
      </c>
      <c r="B514" s="129" t="s">
        <v>5255</v>
      </c>
      <c r="C514" s="129" t="s">
        <v>417</v>
      </c>
      <c r="D514" s="165">
        <v>1</v>
      </c>
      <c r="E514" s="129" t="s">
        <v>4739</v>
      </c>
      <c r="F514" s="129" t="s">
        <v>4735</v>
      </c>
      <c r="G514" s="129" t="s">
        <v>16723</v>
      </c>
      <c r="H514" s="129"/>
    </row>
    <row r="515" spans="1:8" x14ac:dyDescent="0.3">
      <c r="A515" s="183">
        <v>44773</v>
      </c>
      <c r="B515" s="129" t="s">
        <v>5256</v>
      </c>
      <c r="C515" s="129" t="s">
        <v>417</v>
      </c>
      <c r="D515" s="165">
        <v>1</v>
      </c>
      <c r="E515" s="129" t="s">
        <v>4747</v>
      </c>
      <c r="F515" s="129" t="s">
        <v>4735</v>
      </c>
      <c r="G515" s="129" t="s">
        <v>16723</v>
      </c>
      <c r="H515" s="129"/>
    </row>
    <row r="516" spans="1:8" x14ac:dyDescent="0.3">
      <c r="A516" s="183">
        <v>44773</v>
      </c>
      <c r="B516" s="129" t="s">
        <v>5257</v>
      </c>
      <c r="C516" s="129" t="s">
        <v>417</v>
      </c>
      <c r="D516" s="165">
        <v>1</v>
      </c>
      <c r="E516" s="129" t="s">
        <v>4737</v>
      </c>
      <c r="F516" s="129" t="s">
        <v>4735</v>
      </c>
      <c r="G516" s="129" t="s">
        <v>16723</v>
      </c>
      <c r="H516" s="129"/>
    </row>
    <row r="517" spans="1:8" x14ac:dyDescent="0.3">
      <c r="A517" s="183">
        <v>44773</v>
      </c>
      <c r="B517" s="129" t="s">
        <v>5258</v>
      </c>
      <c r="C517" s="129" t="s">
        <v>417</v>
      </c>
      <c r="D517" s="165">
        <v>1</v>
      </c>
      <c r="E517" s="129" t="s">
        <v>4737</v>
      </c>
      <c r="F517" s="129" t="s">
        <v>4735</v>
      </c>
      <c r="G517" s="129" t="s">
        <v>16723</v>
      </c>
      <c r="H517" s="129"/>
    </row>
    <row r="518" spans="1:8" x14ac:dyDescent="0.3">
      <c r="A518" s="183">
        <v>44773</v>
      </c>
      <c r="B518" s="129" t="s">
        <v>5259</v>
      </c>
      <c r="C518" s="129" t="s">
        <v>418</v>
      </c>
      <c r="D518" s="165">
        <v>1</v>
      </c>
      <c r="E518" s="129" t="s">
        <v>4741</v>
      </c>
      <c r="F518" s="129" t="s">
        <v>4735</v>
      </c>
      <c r="G518" s="129" t="s">
        <v>16723</v>
      </c>
      <c r="H518" s="129"/>
    </row>
    <row r="519" spans="1:8" x14ac:dyDescent="0.3">
      <c r="A519" s="183">
        <v>44773</v>
      </c>
      <c r="B519" s="129" t="s">
        <v>5260</v>
      </c>
      <c r="C519" s="129" t="s">
        <v>418</v>
      </c>
      <c r="D519" s="165">
        <v>1</v>
      </c>
      <c r="E519" s="129" t="s">
        <v>4744</v>
      </c>
      <c r="F519" s="129" t="s">
        <v>4735</v>
      </c>
      <c r="G519" s="129" t="s">
        <v>16723</v>
      </c>
      <c r="H519" s="129"/>
    </row>
    <row r="520" spans="1:8" x14ac:dyDescent="0.3">
      <c r="A520" s="183">
        <v>44773</v>
      </c>
      <c r="B520" s="129" t="s">
        <v>5261</v>
      </c>
      <c r="C520" s="129" t="s">
        <v>418</v>
      </c>
      <c r="D520" s="165">
        <v>1</v>
      </c>
      <c r="E520" s="129" t="s">
        <v>4739</v>
      </c>
      <c r="F520" s="129" t="s">
        <v>4735</v>
      </c>
      <c r="G520" s="129" t="s">
        <v>16723</v>
      </c>
      <c r="H520" s="129"/>
    </row>
    <row r="521" spans="1:8" x14ac:dyDescent="0.3">
      <c r="A521" s="183">
        <v>44773</v>
      </c>
      <c r="B521" s="129" t="s">
        <v>5262</v>
      </c>
      <c r="C521" s="129" t="s">
        <v>418</v>
      </c>
      <c r="D521" s="165">
        <v>1</v>
      </c>
      <c r="E521" s="129" t="s">
        <v>4739</v>
      </c>
      <c r="F521" s="129" t="s">
        <v>4735</v>
      </c>
      <c r="G521" s="129" t="s">
        <v>16723</v>
      </c>
      <c r="H521" s="129"/>
    </row>
    <row r="522" spans="1:8" x14ac:dyDescent="0.3">
      <c r="A522" s="183">
        <v>44773</v>
      </c>
      <c r="B522" s="129" t="s">
        <v>5263</v>
      </c>
      <c r="C522" s="129" t="s">
        <v>418</v>
      </c>
      <c r="D522" s="165">
        <v>1</v>
      </c>
      <c r="E522" s="129" t="s">
        <v>4739</v>
      </c>
      <c r="F522" s="129" t="s">
        <v>4735</v>
      </c>
      <c r="G522" s="129" t="s">
        <v>16723</v>
      </c>
      <c r="H522" s="129"/>
    </row>
    <row r="523" spans="1:8" x14ac:dyDescent="0.3">
      <c r="A523" s="183">
        <v>44773</v>
      </c>
      <c r="B523" s="129" t="s">
        <v>5264</v>
      </c>
      <c r="C523" s="129" t="s">
        <v>418</v>
      </c>
      <c r="D523" s="165">
        <v>1</v>
      </c>
      <c r="E523" s="129" t="s">
        <v>4739</v>
      </c>
      <c r="F523" s="129" t="s">
        <v>4735</v>
      </c>
      <c r="G523" s="129" t="s">
        <v>16723</v>
      </c>
      <c r="H523" s="129"/>
    </row>
    <row r="524" spans="1:8" x14ac:dyDescent="0.3">
      <c r="A524" s="183">
        <v>44773</v>
      </c>
      <c r="B524" s="129" t="s">
        <v>5265</v>
      </c>
      <c r="C524" s="129" t="s">
        <v>418</v>
      </c>
      <c r="D524" s="165">
        <v>1</v>
      </c>
      <c r="E524" s="129" t="s">
        <v>4739</v>
      </c>
      <c r="F524" s="129" t="s">
        <v>4735</v>
      </c>
      <c r="G524" s="129" t="s">
        <v>16723</v>
      </c>
      <c r="H524" s="129"/>
    </row>
    <row r="525" spans="1:8" x14ac:dyDescent="0.3">
      <c r="A525" s="183">
        <v>44773</v>
      </c>
      <c r="B525" s="129" t="s">
        <v>5266</v>
      </c>
      <c r="C525" s="129" t="s">
        <v>418</v>
      </c>
      <c r="D525" s="165">
        <v>1</v>
      </c>
      <c r="E525" s="129" t="s">
        <v>4747</v>
      </c>
      <c r="F525" s="129" t="s">
        <v>4735</v>
      </c>
      <c r="G525" s="129" t="s">
        <v>16723</v>
      </c>
      <c r="H525" s="129"/>
    </row>
    <row r="526" spans="1:8" x14ac:dyDescent="0.3">
      <c r="A526" s="183">
        <v>44773</v>
      </c>
      <c r="B526" s="129" t="s">
        <v>5267</v>
      </c>
      <c r="C526" s="129" t="s">
        <v>418</v>
      </c>
      <c r="D526" s="165">
        <v>1</v>
      </c>
      <c r="E526" s="129" t="s">
        <v>4739</v>
      </c>
      <c r="F526" s="129" t="s">
        <v>4735</v>
      </c>
      <c r="G526" s="129" t="s">
        <v>16723</v>
      </c>
      <c r="H526" s="129"/>
    </row>
    <row r="527" spans="1:8" x14ac:dyDescent="0.3">
      <c r="A527" s="183">
        <v>44773</v>
      </c>
      <c r="B527" s="129" t="s">
        <v>5268</v>
      </c>
      <c r="C527" s="129" t="s">
        <v>418</v>
      </c>
      <c r="D527" s="165">
        <v>1</v>
      </c>
      <c r="E527" s="129" t="s">
        <v>4747</v>
      </c>
      <c r="F527" s="129" t="s">
        <v>4735</v>
      </c>
      <c r="G527" s="129" t="s">
        <v>16723</v>
      </c>
      <c r="H527" s="129"/>
    </row>
    <row r="528" spans="1:8" x14ac:dyDescent="0.3">
      <c r="A528" s="183">
        <v>44773</v>
      </c>
      <c r="B528" s="129" t="s">
        <v>5269</v>
      </c>
      <c r="C528" s="129" t="s">
        <v>416</v>
      </c>
      <c r="D528" s="165">
        <v>1</v>
      </c>
      <c r="E528" s="129" t="s">
        <v>4739</v>
      </c>
      <c r="F528" s="129" t="s">
        <v>4735</v>
      </c>
      <c r="G528" s="129" t="s">
        <v>16723</v>
      </c>
      <c r="H528" s="129"/>
    </row>
    <row r="529" spans="1:8" x14ac:dyDescent="0.3">
      <c r="A529" s="183">
        <v>44773</v>
      </c>
      <c r="B529" s="129" t="s">
        <v>5270</v>
      </c>
      <c r="C529" s="129" t="s">
        <v>417</v>
      </c>
      <c r="D529" s="165">
        <v>1</v>
      </c>
      <c r="E529" s="129" t="s">
        <v>4737</v>
      </c>
      <c r="F529" s="129" t="s">
        <v>4735</v>
      </c>
      <c r="G529" s="129" t="s">
        <v>16723</v>
      </c>
      <c r="H529" s="129"/>
    </row>
    <row r="530" spans="1:8" x14ac:dyDescent="0.3">
      <c r="A530" s="183">
        <v>44773</v>
      </c>
      <c r="B530" s="129" t="s">
        <v>5271</v>
      </c>
      <c r="C530" s="129" t="s">
        <v>417</v>
      </c>
      <c r="D530" s="165">
        <v>1</v>
      </c>
      <c r="E530" s="129" t="s">
        <v>4734</v>
      </c>
      <c r="F530" s="129" t="s">
        <v>4735</v>
      </c>
      <c r="G530" s="129" t="s">
        <v>16723</v>
      </c>
      <c r="H530" s="129"/>
    </row>
    <row r="531" spans="1:8" x14ac:dyDescent="0.3">
      <c r="A531" s="183">
        <v>44773</v>
      </c>
      <c r="B531" s="129" t="s">
        <v>5272</v>
      </c>
      <c r="C531" s="129" t="s">
        <v>417</v>
      </c>
      <c r="D531" s="165">
        <v>1</v>
      </c>
      <c r="E531" s="129" t="s">
        <v>4739</v>
      </c>
      <c r="F531" s="129" t="s">
        <v>4735</v>
      </c>
      <c r="G531" s="129" t="s">
        <v>16723</v>
      </c>
      <c r="H531" s="129"/>
    </row>
    <row r="532" spans="1:8" x14ac:dyDescent="0.3">
      <c r="A532" s="183">
        <v>44773</v>
      </c>
      <c r="B532" s="129" t="s">
        <v>5273</v>
      </c>
      <c r="C532" s="129" t="s">
        <v>418</v>
      </c>
      <c r="D532" s="165">
        <v>1</v>
      </c>
      <c r="E532" s="129" t="s">
        <v>4744</v>
      </c>
      <c r="F532" s="129" t="s">
        <v>4735</v>
      </c>
      <c r="G532" s="129" t="s">
        <v>16723</v>
      </c>
      <c r="H532" s="129"/>
    </row>
    <row r="533" spans="1:8" x14ac:dyDescent="0.3">
      <c r="A533" s="183">
        <v>44773</v>
      </c>
      <c r="B533" s="129" t="s">
        <v>5274</v>
      </c>
      <c r="C533" s="129" t="s">
        <v>417</v>
      </c>
      <c r="D533" s="165">
        <v>1</v>
      </c>
      <c r="E533" s="129" t="s">
        <v>4737</v>
      </c>
      <c r="F533" s="129" t="s">
        <v>4735</v>
      </c>
      <c r="G533" s="129" t="s">
        <v>16723</v>
      </c>
      <c r="H533" s="129"/>
    </row>
    <row r="534" spans="1:8" x14ac:dyDescent="0.3">
      <c r="A534" s="183">
        <v>44773</v>
      </c>
      <c r="B534" s="129" t="s">
        <v>5275</v>
      </c>
      <c r="C534" s="129" t="s">
        <v>418</v>
      </c>
      <c r="D534" s="165">
        <v>1</v>
      </c>
      <c r="E534" s="129" t="s">
        <v>4739</v>
      </c>
      <c r="F534" s="129" t="s">
        <v>4735</v>
      </c>
      <c r="G534" s="129" t="s">
        <v>16723</v>
      </c>
      <c r="H534" s="129"/>
    </row>
    <row r="535" spans="1:8" x14ac:dyDescent="0.3">
      <c r="A535" s="183">
        <v>44773</v>
      </c>
      <c r="B535" s="129" t="s">
        <v>5276</v>
      </c>
      <c r="C535" s="129" t="s">
        <v>418</v>
      </c>
      <c r="D535" s="165">
        <v>1</v>
      </c>
      <c r="E535" s="129" t="s">
        <v>4747</v>
      </c>
      <c r="F535" s="129" t="s">
        <v>4735</v>
      </c>
      <c r="G535" s="129" t="s">
        <v>16723</v>
      </c>
      <c r="H535" s="129"/>
    </row>
    <row r="536" spans="1:8" x14ac:dyDescent="0.3">
      <c r="A536" s="183">
        <v>44773</v>
      </c>
      <c r="B536" s="129" t="s">
        <v>5277</v>
      </c>
      <c r="C536" s="129" t="s">
        <v>417</v>
      </c>
      <c r="D536" s="165">
        <v>1</v>
      </c>
      <c r="E536" s="129" t="s">
        <v>4734</v>
      </c>
      <c r="F536" s="129" t="s">
        <v>4735</v>
      </c>
      <c r="G536" s="129" t="s">
        <v>16723</v>
      </c>
      <c r="H536" s="129"/>
    </row>
    <row r="537" spans="1:8" x14ac:dyDescent="0.3">
      <c r="A537" s="183">
        <v>44773</v>
      </c>
      <c r="B537" s="129" t="s">
        <v>5278</v>
      </c>
      <c r="C537" s="129" t="s">
        <v>416</v>
      </c>
      <c r="D537" s="165">
        <v>1</v>
      </c>
      <c r="E537" s="129" t="s">
        <v>4739</v>
      </c>
      <c r="F537" s="129" t="s">
        <v>4735</v>
      </c>
      <c r="G537" s="129" t="s">
        <v>16723</v>
      </c>
      <c r="H537" s="129"/>
    </row>
    <row r="538" spans="1:8" x14ac:dyDescent="0.3">
      <c r="A538" s="183">
        <v>44773</v>
      </c>
      <c r="B538" s="129" t="s">
        <v>5279</v>
      </c>
      <c r="C538" s="129" t="s">
        <v>417</v>
      </c>
      <c r="D538" s="165">
        <v>1</v>
      </c>
      <c r="E538" s="129" t="s">
        <v>4737</v>
      </c>
      <c r="F538" s="129" t="s">
        <v>4735</v>
      </c>
      <c r="G538" s="129" t="s">
        <v>16723</v>
      </c>
      <c r="H538" s="129"/>
    </row>
    <row r="539" spans="1:8" x14ac:dyDescent="0.3">
      <c r="A539" s="183">
        <v>44773</v>
      </c>
      <c r="B539" s="129" t="s">
        <v>5280</v>
      </c>
      <c r="C539" s="129" t="s">
        <v>417</v>
      </c>
      <c r="D539" s="165">
        <v>1</v>
      </c>
      <c r="E539" s="129" t="s">
        <v>4739</v>
      </c>
      <c r="F539" s="129" t="s">
        <v>4735</v>
      </c>
      <c r="G539" s="129" t="s">
        <v>16723</v>
      </c>
      <c r="H539" s="129"/>
    </row>
    <row r="540" spans="1:8" x14ac:dyDescent="0.3">
      <c r="A540" s="183">
        <v>44773</v>
      </c>
      <c r="B540" s="129" t="s">
        <v>5281</v>
      </c>
      <c r="C540" s="129" t="s">
        <v>416</v>
      </c>
      <c r="D540" s="165">
        <v>1</v>
      </c>
      <c r="E540" s="129" t="s">
        <v>4739</v>
      </c>
      <c r="F540" s="129" t="s">
        <v>4735</v>
      </c>
      <c r="G540" s="129" t="s">
        <v>16723</v>
      </c>
      <c r="H540" s="129"/>
    </row>
    <row r="541" spans="1:8" x14ac:dyDescent="0.3">
      <c r="A541" s="183">
        <v>44773</v>
      </c>
      <c r="B541" s="129" t="s">
        <v>5282</v>
      </c>
      <c r="C541" s="129" t="s">
        <v>418</v>
      </c>
      <c r="D541" s="165">
        <v>1</v>
      </c>
      <c r="E541" s="129" t="s">
        <v>4744</v>
      </c>
      <c r="F541" s="129" t="s">
        <v>4735</v>
      </c>
      <c r="G541" s="129" t="s">
        <v>16723</v>
      </c>
      <c r="H541" s="129"/>
    </row>
    <row r="542" spans="1:8" x14ac:dyDescent="0.3">
      <c r="A542" s="183">
        <v>44773</v>
      </c>
      <c r="B542" s="129" t="s">
        <v>5283</v>
      </c>
      <c r="C542" s="129" t="s">
        <v>417</v>
      </c>
      <c r="D542" s="165">
        <v>1</v>
      </c>
      <c r="E542" s="129" t="s">
        <v>4739</v>
      </c>
      <c r="F542" s="129" t="s">
        <v>4735</v>
      </c>
      <c r="G542" s="129" t="s">
        <v>16723</v>
      </c>
      <c r="H542" s="129"/>
    </row>
    <row r="543" spans="1:8" x14ac:dyDescent="0.3">
      <c r="A543" s="183">
        <v>44773</v>
      </c>
      <c r="B543" s="129" t="s">
        <v>5284</v>
      </c>
      <c r="C543" s="129" t="s">
        <v>417</v>
      </c>
      <c r="D543" s="165">
        <v>1</v>
      </c>
      <c r="E543" s="129" t="s">
        <v>4737</v>
      </c>
      <c r="F543" s="129" t="s">
        <v>4735</v>
      </c>
      <c r="G543" s="129" t="s">
        <v>16723</v>
      </c>
      <c r="H543" s="129"/>
    </row>
    <row r="544" spans="1:8" x14ac:dyDescent="0.3">
      <c r="A544" s="183">
        <v>44773</v>
      </c>
      <c r="B544" s="129" t="s">
        <v>5285</v>
      </c>
      <c r="C544" s="129" t="s">
        <v>417</v>
      </c>
      <c r="D544" s="165">
        <v>1</v>
      </c>
      <c r="E544" s="129" t="s">
        <v>4739</v>
      </c>
      <c r="F544" s="129" t="s">
        <v>4735</v>
      </c>
      <c r="G544" s="129" t="s">
        <v>16723</v>
      </c>
      <c r="H544" s="129"/>
    </row>
    <row r="545" spans="1:8" x14ac:dyDescent="0.3">
      <c r="A545" s="183">
        <v>44773</v>
      </c>
      <c r="B545" s="129" t="s">
        <v>5286</v>
      </c>
      <c r="C545" s="129" t="s">
        <v>417</v>
      </c>
      <c r="D545" s="165">
        <v>1</v>
      </c>
      <c r="E545" s="129" t="s">
        <v>4739</v>
      </c>
      <c r="F545" s="129" t="s">
        <v>4735</v>
      </c>
      <c r="G545" s="129" t="s">
        <v>16723</v>
      </c>
      <c r="H545" s="129"/>
    </row>
    <row r="546" spans="1:8" x14ac:dyDescent="0.3">
      <c r="A546" s="183">
        <v>44773</v>
      </c>
      <c r="B546" s="129" t="s">
        <v>5287</v>
      </c>
      <c r="C546" s="129" t="s">
        <v>417</v>
      </c>
      <c r="D546" s="165">
        <v>1</v>
      </c>
      <c r="E546" s="129" t="s">
        <v>4739</v>
      </c>
      <c r="F546" s="129" t="s">
        <v>4735</v>
      </c>
      <c r="G546" s="129" t="s">
        <v>16723</v>
      </c>
      <c r="H546" s="129"/>
    </row>
    <row r="547" spans="1:8" x14ac:dyDescent="0.3">
      <c r="A547" s="183">
        <v>44773</v>
      </c>
      <c r="B547" s="129" t="s">
        <v>5288</v>
      </c>
      <c r="C547" s="129" t="s">
        <v>417</v>
      </c>
      <c r="D547" s="165">
        <v>1</v>
      </c>
      <c r="E547" s="129" t="s">
        <v>4734</v>
      </c>
      <c r="F547" s="129" t="s">
        <v>4735</v>
      </c>
      <c r="G547" s="129" t="s">
        <v>16723</v>
      </c>
      <c r="H547" s="129"/>
    </row>
    <row r="548" spans="1:8" x14ac:dyDescent="0.3">
      <c r="A548" s="183">
        <v>44773</v>
      </c>
      <c r="B548" s="129" t="s">
        <v>5289</v>
      </c>
      <c r="C548" s="129" t="s">
        <v>417</v>
      </c>
      <c r="D548" s="165">
        <v>1</v>
      </c>
      <c r="E548" s="129" t="s">
        <v>4734</v>
      </c>
      <c r="F548" s="129" t="s">
        <v>4735</v>
      </c>
      <c r="G548" s="129" t="s">
        <v>16723</v>
      </c>
      <c r="H548" s="129"/>
    </row>
    <row r="549" spans="1:8" x14ac:dyDescent="0.3">
      <c r="A549" s="183">
        <v>44773</v>
      </c>
      <c r="B549" s="129" t="s">
        <v>5290</v>
      </c>
      <c r="C549" s="129" t="s">
        <v>418</v>
      </c>
      <c r="D549" s="165">
        <v>1</v>
      </c>
      <c r="E549" s="129" t="s">
        <v>4739</v>
      </c>
      <c r="F549" s="129" t="s">
        <v>4735</v>
      </c>
      <c r="G549" s="129" t="s">
        <v>16723</v>
      </c>
      <c r="H549" s="129"/>
    </row>
    <row r="550" spans="1:8" x14ac:dyDescent="0.3">
      <c r="A550" s="183">
        <v>44773</v>
      </c>
      <c r="B550" s="129" t="s">
        <v>5291</v>
      </c>
      <c r="C550" s="129" t="s">
        <v>418</v>
      </c>
      <c r="D550" s="165">
        <v>1</v>
      </c>
      <c r="E550" s="129" t="s">
        <v>4739</v>
      </c>
      <c r="F550" s="129" t="s">
        <v>4735</v>
      </c>
      <c r="G550" s="129" t="s">
        <v>16723</v>
      </c>
      <c r="H550" s="129"/>
    </row>
    <row r="551" spans="1:8" x14ac:dyDescent="0.3">
      <c r="A551" s="183">
        <v>44773</v>
      </c>
      <c r="B551" s="129" t="s">
        <v>5292</v>
      </c>
      <c r="C551" s="129" t="s">
        <v>416</v>
      </c>
      <c r="D551" s="165">
        <v>1</v>
      </c>
      <c r="E551" s="129" t="s">
        <v>4739</v>
      </c>
      <c r="F551" s="129" t="s">
        <v>4735</v>
      </c>
      <c r="G551" s="129" t="s">
        <v>16723</v>
      </c>
      <c r="H551" s="129"/>
    </row>
    <row r="552" spans="1:8" x14ac:dyDescent="0.3">
      <c r="A552" s="183">
        <v>44773</v>
      </c>
      <c r="B552" s="129" t="s">
        <v>5293</v>
      </c>
      <c r="C552" s="129" t="s">
        <v>418</v>
      </c>
      <c r="D552" s="165">
        <v>1</v>
      </c>
      <c r="E552" s="129" t="s">
        <v>4739</v>
      </c>
      <c r="F552" s="129" t="s">
        <v>4735</v>
      </c>
      <c r="G552" s="129" t="s">
        <v>16723</v>
      </c>
      <c r="H552" s="129"/>
    </row>
    <row r="553" spans="1:8" x14ac:dyDescent="0.3">
      <c r="A553" s="183">
        <v>44773</v>
      </c>
      <c r="B553" s="129" t="s">
        <v>5294</v>
      </c>
      <c r="C553" s="129" t="s">
        <v>416</v>
      </c>
      <c r="D553" s="165">
        <v>1</v>
      </c>
      <c r="E553" s="129" t="s">
        <v>4739</v>
      </c>
      <c r="F553" s="129" t="s">
        <v>4735</v>
      </c>
      <c r="G553" s="129" t="s">
        <v>16723</v>
      </c>
      <c r="H553" s="129"/>
    </row>
    <row r="554" spans="1:8" x14ac:dyDescent="0.3">
      <c r="A554" s="183">
        <v>44773</v>
      </c>
      <c r="B554" s="129" t="s">
        <v>5295</v>
      </c>
      <c r="C554" s="129" t="s">
        <v>416</v>
      </c>
      <c r="D554" s="165">
        <v>1</v>
      </c>
      <c r="E554" s="129" t="s">
        <v>4737</v>
      </c>
      <c r="F554" s="129" t="s">
        <v>4735</v>
      </c>
      <c r="G554" s="129" t="s">
        <v>16723</v>
      </c>
      <c r="H554" s="129"/>
    </row>
    <row r="555" spans="1:8" x14ac:dyDescent="0.3">
      <c r="A555" s="183">
        <v>44773</v>
      </c>
      <c r="B555" s="129" t="s">
        <v>5296</v>
      </c>
      <c r="C555" s="129" t="s">
        <v>418</v>
      </c>
      <c r="D555" s="165">
        <v>1</v>
      </c>
      <c r="E555" s="129" t="s">
        <v>4744</v>
      </c>
      <c r="F555" s="129" t="s">
        <v>4735</v>
      </c>
      <c r="G555" s="129" t="s">
        <v>16723</v>
      </c>
      <c r="H555" s="129"/>
    </row>
    <row r="556" spans="1:8" x14ac:dyDescent="0.3">
      <c r="A556" s="183">
        <v>44773</v>
      </c>
      <c r="B556" s="129" t="s">
        <v>5297</v>
      </c>
      <c r="C556" s="129" t="s">
        <v>416</v>
      </c>
      <c r="D556" s="165">
        <v>1</v>
      </c>
      <c r="E556" s="129" t="s">
        <v>4739</v>
      </c>
      <c r="F556" s="129" t="s">
        <v>4735</v>
      </c>
      <c r="G556" s="129" t="s">
        <v>16723</v>
      </c>
      <c r="H556" s="129"/>
    </row>
    <row r="557" spans="1:8" x14ac:dyDescent="0.3">
      <c r="A557" s="183">
        <v>44773</v>
      </c>
      <c r="B557" s="129" t="s">
        <v>5298</v>
      </c>
      <c r="C557" s="129" t="s">
        <v>418</v>
      </c>
      <c r="D557" s="165">
        <v>1</v>
      </c>
      <c r="E557" s="129" t="s">
        <v>4739</v>
      </c>
      <c r="F557" s="129" t="s">
        <v>4735</v>
      </c>
      <c r="G557" s="129" t="s">
        <v>16723</v>
      </c>
      <c r="H557" s="129"/>
    </row>
    <row r="558" spans="1:8" x14ac:dyDescent="0.3">
      <c r="A558" s="183">
        <v>44773</v>
      </c>
      <c r="B558" s="129" t="s">
        <v>5299</v>
      </c>
      <c r="C558" s="129" t="s">
        <v>416</v>
      </c>
      <c r="D558" s="165">
        <v>1</v>
      </c>
      <c r="E558" s="129" t="s">
        <v>4737</v>
      </c>
      <c r="F558" s="129" t="s">
        <v>4735</v>
      </c>
      <c r="G558" s="129" t="s">
        <v>16723</v>
      </c>
      <c r="H558" s="129"/>
    </row>
    <row r="559" spans="1:8" x14ac:dyDescent="0.3">
      <c r="A559" s="183">
        <v>44773</v>
      </c>
      <c r="B559" s="129" t="s">
        <v>5300</v>
      </c>
      <c r="C559" s="129" t="s">
        <v>416</v>
      </c>
      <c r="D559" s="165">
        <v>1</v>
      </c>
      <c r="E559" s="129" t="s">
        <v>4739</v>
      </c>
      <c r="F559" s="129" t="s">
        <v>4735</v>
      </c>
      <c r="G559" s="129" t="s">
        <v>16723</v>
      </c>
      <c r="H559" s="129"/>
    </row>
    <row r="560" spans="1:8" x14ac:dyDescent="0.3">
      <c r="A560" s="183">
        <v>44773</v>
      </c>
      <c r="B560" s="129" t="s">
        <v>5301</v>
      </c>
      <c r="C560" s="129" t="s">
        <v>418</v>
      </c>
      <c r="D560" s="165">
        <v>1</v>
      </c>
      <c r="E560" s="129" t="s">
        <v>4739</v>
      </c>
      <c r="F560" s="129" t="s">
        <v>4735</v>
      </c>
      <c r="G560" s="129" t="s">
        <v>16723</v>
      </c>
      <c r="H560" s="129"/>
    </row>
    <row r="561" spans="1:8" x14ac:dyDescent="0.3">
      <c r="A561" s="183">
        <v>44773</v>
      </c>
      <c r="B561" s="129" t="s">
        <v>5302</v>
      </c>
      <c r="C561" s="129" t="s">
        <v>417</v>
      </c>
      <c r="D561" s="165">
        <v>1</v>
      </c>
      <c r="E561" s="129" t="s">
        <v>4739</v>
      </c>
      <c r="F561" s="129" t="s">
        <v>4735</v>
      </c>
      <c r="G561" s="129" t="s">
        <v>16723</v>
      </c>
      <c r="H561" s="129"/>
    </row>
    <row r="562" spans="1:8" x14ac:dyDescent="0.3">
      <c r="A562" s="183">
        <v>44773</v>
      </c>
      <c r="B562" s="129" t="s">
        <v>5303</v>
      </c>
      <c r="C562" s="129" t="s">
        <v>416</v>
      </c>
      <c r="D562" s="165">
        <v>1</v>
      </c>
      <c r="E562" s="129" t="s">
        <v>4739</v>
      </c>
      <c r="F562" s="129" t="s">
        <v>4735</v>
      </c>
      <c r="G562" s="129" t="s">
        <v>16723</v>
      </c>
      <c r="H562" s="129"/>
    </row>
    <row r="563" spans="1:8" x14ac:dyDescent="0.3">
      <c r="A563" s="183">
        <v>44773</v>
      </c>
      <c r="B563" s="129" t="s">
        <v>5304</v>
      </c>
      <c r="C563" s="129" t="s">
        <v>417</v>
      </c>
      <c r="D563" s="165">
        <v>1</v>
      </c>
      <c r="E563" s="129" t="s">
        <v>4739</v>
      </c>
      <c r="F563" s="129" t="s">
        <v>4735</v>
      </c>
      <c r="G563" s="129" t="s">
        <v>16723</v>
      </c>
      <c r="H563" s="129"/>
    </row>
    <row r="564" spans="1:8" x14ac:dyDescent="0.3">
      <c r="A564" s="183">
        <v>44773</v>
      </c>
      <c r="B564" s="129" t="s">
        <v>5305</v>
      </c>
      <c r="C564" s="129" t="s">
        <v>418</v>
      </c>
      <c r="D564" s="165">
        <v>1</v>
      </c>
      <c r="E564" s="129" t="s">
        <v>4739</v>
      </c>
      <c r="F564" s="129" t="s">
        <v>4735</v>
      </c>
      <c r="G564" s="129" t="s">
        <v>16723</v>
      </c>
      <c r="H564" s="129"/>
    </row>
    <row r="565" spans="1:8" x14ac:dyDescent="0.3">
      <c r="A565" s="183">
        <v>44773</v>
      </c>
      <c r="B565" s="129" t="s">
        <v>5306</v>
      </c>
      <c r="C565" s="129" t="s">
        <v>416</v>
      </c>
      <c r="D565" s="165">
        <v>1</v>
      </c>
      <c r="E565" s="129" t="s">
        <v>4739</v>
      </c>
      <c r="F565" s="129" t="s">
        <v>4735</v>
      </c>
      <c r="G565" s="129" t="s">
        <v>16723</v>
      </c>
      <c r="H565" s="129"/>
    </row>
    <row r="566" spans="1:8" x14ac:dyDescent="0.3">
      <c r="A566" s="183">
        <v>44773</v>
      </c>
      <c r="B566" s="129" t="s">
        <v>5307</v>
      </c>
      <c r="C566" s="129" t="s">
        <v>418</v>
      </c>
      <c r="D566" s="165">
        <v>1</v>
      </c>
      <c r="E566" s="129" t="s">
        <v>4739</v>
      </c>
      <c r="F566" s="129" t="s">
        <v>4735</v>
      </c>
      <c r="G566" s="129" t="s">
        <v>16723</v>
      </c>
      <c r="H566" s="129"/>
    </row>
    <row r="567" spans="1:8" x14ac:dyDescent="0.3">
      <c r="A567" s="183">
        <v>44773</v>
      </c>
      <c r="B567" s="129" t="s">
        <v>5308</v>
      </c>
      <c r="C567" s="129" t="s">
        <v>417</v>
      </c>
      <c r="D567" s="165">
        <v>1</v>
      </c>
      <c r="E567" s="129" t="s">
        <v>4739</v>
      </c>
      <c r="F567" s="129" t="s">
        <v>4735</v>
      </c>
      <c r="G567" s="129" t="s">
        <v>16723</v>
      </c>
      <c r="H567" s="129"/>
    </row>
    <row r="568" spans="1:8" x14ac:dyDescent="0.3">
      <c r="A568" s="183">
        <v>44773</v>
      </c>
      <c r="B568" s="129" t="s">
        <v>5309</v>
      </c>
      <c r="C568" s="129" t="s">
        <v>418</v>
      </c>
      <c r="D568" s="165">
        <v>1</v>
      </c>
      <c r="E568" s="129" t="s">
        <v>4739</v>
      </c>
      <c r="F568" s="129" t="s">
        <v>4735</v>
      </c>
      <c r="G568" s="129" t="s">
        <v>16723</v>
      </c>
      <c r="H568" s="129"/>
    </row>
    <row r="569" spans="1:8" x14ac:dyDescent="0.3">
      <c r="A569" s="183">
        <v>44773</v>
      </c>
      <c r="B569" s="129" t="s">
        <v>5310</v>
      </c>
      <c r="C569" s="129" t="s">
        <v>417</v>
      </c>
      <c r="D569" s="165">
        <v>1</v>
      </c>
      <c r="E569" s="129" t="s">
        <v>4739</v>
      </c>
      <c r="F569" s="129" t="s">
        <v>4735</v>
      </c>
      <c r="G569" s="129" t="s">
        <v>16723</v>
      </c>
      <c r="H569" s="129"/>
    </row>
    <row r="570" spans="1:8" x14ac:dyDescent="0.3">
      <c r="A570" s="183">
        <v>44773</v>
      </c>
      <c r="B570" s="129" t="s">
        <v>5311</v>
      </c>
      <c r="C570" s="129" t="s">
        <v>418</v>
      </c>
      <c r="D570" s="165">
        <v>1</v>
      </c>
      <c r="E570" s="129" t="s">
        <v>4737</v>
      </c>
      <c r="F570" s="129" t="s">
        <v>4735</v>
      </c>
      <c r="G570" s="129" t="s">
        <v>16723</v>
      </c>
      <c r="H570" s="129"/>
    </row>
    <row r="571" spans="1:8" x14ac:dyDescent="0.3">
      <c r="A571" s="183">
        <v>44773</v>
      </c>
      <c r="B571" s="129" t="s">
        <v>5312</v>
      </c>
      <c r="C571" s="129" t="s">
        <v>417</v>
      </c>
      <c r="D571" s="165">
        <v>1</v>
      </c>
      <c r="E571" s="129" t="s">
        <v>4737</v>
      </c>
      <c r="F571" s="129" t="s">
        <v>4735</v>
      </c>
      <c r="G571" s="129" t="s">
        <v>16723</v>
      </c>
      <c r="H571" s="129"/>
    </row>
    <row r="572" spans="1:8" x14ac:dyDescent="0.3">
      <c r="A572" s="183">
        <v>44773</v>
      </c>
      <c r="B572" s="129" t="s">
        <v>5313</v>
      </c>
      <c r="C572" s="129" t="s">
        <v>418</v>
      </c>
      <c r="D572" s="165">
        <v>1</v>
      </c>
      <c r="E572" s="129" t="s">
        <v>4739</v>
      </c>
      <c r="F572" s="129" t="s">
        <v>4735</v>
      </c>
      <c r="G572" s="129" t="s">
        <v>16723</v>
      </c>
      <c r="H572" s="129"/>
    </row>
    <row r="573" spans="1:8" x14ac:dyDescent="0.3">
      <c r="A573" s="183">
        <v>44773</v>
      </c>
      <c r="B573" s="129" t="s">
        <v>5314</v>
      </c>
      <c r="C573" s="129" t="s">
        <v>417</v>
      </c>
      <c r="D573" s="165">
        <v>1</v>
      </c>
      <c r="E573" s="129" t="s">
        <v>4739</v>
      </c>
      <c r="F573" s="129" t="s">
        <v>4735</v>
      </c>
      <c r="G573" s="129" t="s">
        <v>16723</v>
      </c>
      <c r="H573" s="129"/>
    </row>
    <row r="574" spans="1:8" x14ac:dyDescent="0.3">
      <c r="A574" s="183">
        <v>44773</v>
      </c>
      <c r="B574" s="129" t="s">
        <v>5315</v>
      </c>
      <c r="C574" s="129" t="s">
        <v>418</v>
      </c>
      <c r="D574" s="165">
        <v>1</v>
      </c>
      <c r="E574" s="129" t="s">
        <v>4739</v>
      </c>
      <c r="F574" s="129" t="s">
        <v>4735</v>
      </c>
      <c r="G574" s="129" t="s">
        <v>16723</v>
      </c>
      <c r="H574" s="129"/>
    </row>
    <row r="575" spans="1:8" x14ac:dyDescent="0.3">
      <c r="A575" s="183">
        <v>44773</v>
      </c>
      <c r="B575" s="129" t="s">
        <v>5316</v>
      </c>
      <c r="C575" s="129" t="s">
        <v>416</v>
      </c>
      <c r="D575" s="165">
        <v>1</v>
      </c>
      <c r="E575" s="129" t="s">
        <v>4739</v>
      </c>
      <c r="F575" s="129" t="s">
        <v>4735</v>
      </c>
      <c r="G575" s="129" t="s">
        <v>16723</v>
      </c>
      <c r="H575" s="129"/>
    </row>
    <row r="576" spans="1:8" x14ac:dyDescent="0.3">
      <c r="A576" s="183">
        <v>44773</v>
      </c>
      <c r="B576" s="129" t="s">
        <v>5317</v>
      </c>
      <c r="C576" s="129" t="s">
        <v>416</v>
      </c>
      <c r="D576" s="165">
        <v>1</v>
      </c>
      <c r="E576" s="129" t="s">
        <v>4737</v>
      </c>
      <c r="F576" s="129" t="s">
        <v>4735</v>
      </c>
      <c r="G576" s="129" t="s">
        <v>16723</v>
      </c>
      <c r="H576" s="129"/>
    </row>
    <row r="577" spans="1:8" x14ac:dyDescent="0.3">
      <c r="A577" s="183">
        <v>44773</v>
      </c>
      <c r="B577" s="129" t="s">
        <v>5318</v>
      </c>
      <c r="C577" s="129" t="s">
        <v>418</v>
      </c>
      <c r="D577" s="165">
        <v>1</v>
      </c>
      <c r="E577" s="129" t="s">
        <v>4739</v>
      </c>
      <c r="F577" s="129" t="s">
        <v>4735</v>
      </c>
      <c r="G577" s="129" t="s">
        <v>16723</v>
      </c>
      <c r="H577" s="129"/>
    </row>
    <row r="578" spans="1:8" x14ac:dyDescent="0.3">
      <c r="A578" s="183">
        <v>44773</v>
      </c>
      <c r="B578" s="129" t="s">
        <v>5319</v>
      </c>
      <c r="C578" s="129" t="s">
        <v>416</v>
      </c>
      <c r="D578" s="165">
        <v>1</v>
      </c>
      <c r="E578" s="129" t="s">
        <v>4741</v>
      </c>
      <c r="F578" s="129" t="s">
        <v>4735</v>
      </c>
      <c r="G578" s="129" t="s">
        <v>16723</v>
      </c>
      <c r="H578" s="129"/>
    </row>
    <row r="579" spans="1:8" x14ac:dyDescent="0.3">
      <c r="A579" s="183">
        <v>44773</v>
      </c>
      <c r="B579" s="129" t="s">
        <v>5320</v>
      </c>
      <c r="C579" s="129" t="s">
        <v>416</v>
      </c>
      <c r="D579" s="165">
        <v>1</v>
      </c>
      <c r="E579" s="129" t="s">
        <v>4744</v>
      </c>
      <c r="F579" s="129" t="s">
        <v>4735</v>
      </c>
      <c r="G579" s="129" t="s">
        <v>16723</v>
      </c>
      <c r="H579" s="129"/>
    </row>
    <row r="580" spans="1:8" x14ac:dyDescent="0.3">
      <c r="A580" s="183">
        <v>44773</v>
      </c>
      <c r="B580" s="129" t="s">
        <v>5321</v>
      </c>
      <c r="C580" s="129" t="s">
        <v>417</v>
      </c>
      <c r="D580" s="165">
        <v>1</v>
      </c>
      <c r="E580" s="129" t="s">
        <v>4739</v>
      </c>
      <c r="F580" s="129" t="s">
        <v>4735</v>
      </c>
      <c r="G580" s="129" t="s">
        <v>16723</v>
      </c>
      <c r="H580" s="129"/>
    </row>
    <row r="581" spans="1:8" x14ac:dyDescent="0.3">
      <c r="A581" s="183">
        <v>44773</v>
      </c>
      <c r="B581" s="129" t="s">
        <v>5322</v>
      </c>
      <c r="C581" s="129" t="s">
        <v>418</v>
      </c>
      <c r="D581" s="165">
        <v>1</v>
      </c>
      <c r="E581" s="129" t="s">
        <v>4739</v>
      </c>
      <c r="F581" s="129" t="s">
        <v>4735</v>
      </c>
      <c r="G581" s="129" t="s">
        <v>16723</v>
      </c>
      <c r="H581" s="129"/>
    </row>
    <row r="582" spans="1:8" x14ac:dyDescent="0.3">
      <c r="A582" s="183">
        <v>44773</v>
      </c>
      <c r="B582" s="129" t="s">
        <v>5323</v>
      </c>
      <c r="C582" s="129" t="s">
        <v>418</v>
      </c>
      <c r="D582" s="165">
        <v>1</v>
      </c>
      <c r="E582" s="129" t="s">
        <v>4741</v>
      </c>
      <c r="F582" s="129" t="s">
        <v>4735</v>
      </c>
      <c r="G582" s="129" t="s">
        <v>16723</v>
      </c>
      <c r="H582" s="129"/>
    </row>
    <row r="583" spans="1:8" x14ac:dyDescent="0.3">
      <c r="A583" s="183">
        <v>44773</v>
      </c>
      <c r="B583" s="129" t="s">
        <v>5324</v>
      </c>
      <c r="C583" s="129" t="s">
        <v>416</v>
      </c>
      <c r="D583" s="165">
        <v>1</v>
      </c>
      <c r="E583" s="129" t="s">
        <v>4739</v>
      </c>
      <c r="F583" s="129" t="s">
        <v>4735</v>
      </c>
      <c r="G583" s="129" t="s">
        <v>16723</v>
      </c>
      <c r="H583" s="129"/>
    </row>
    <row r="584" spans="1:8" x14ac:dyDescent="0.3">
      <c r="A584" s="183">
        <v>44773</v>
      </c>
      <c r="B584" s="129" t="s">
        <v>5325</v>
      </c>
      <c r="C584" s="129" t="s">
        <v>417</v>
      </c>
      <c r="D584" s="165">
        <v>1</v>
      </c>
      <c r="E584" s="129" t="s">
        <v>4739</v>
      </c>
      <c r="F584" s="129" t="s">
        <v>4735</v>
      </c>
      <c r="G584" s="129" t="s">
        <v>16723</v>
      </c>
      <c r="H584" s="129"/>
    </row>
    <row r="585" spans="1:8" x14ac:dyDescent="0.3">
      <c r="A585" s="183">
        <v>44773</v>
      </c>
      <c r="B585" s="129" t="s">
        <v>5326</v>
      </c>
      <c r="C585" s="129" t="s">
        <v>417</v>
      </c>
      <c r="D585" s="165">
        <v>1</v>
      </c>
      <c r="E585" s="129" t="s">
        <v>4734</v>
      </c>
      <c r="F585" s="129" t="s">
        <v>4735</v>
      </c>
      <c r="G585" s="129" t="s">
        <v>16723</v>
      </c>
      <c r="H585" s="129"/>
    </row>
    <row r="586" spans="1:8" x14ac:dyDescent="0.3">
      <c r="A586" s="183">
        <v>44773</v>
      </c>
      <c r="B586" s="129" t="s">
        <v>5327</v>
      </c>
      <c r="C586" s="129" t="s">
        <v>417</v>
      </c>
      <c r="D586" s="165">
        <v>1</v>
      </c>
      <c r="E586" s="129" t="s">
        <v>4737</v>
      </c>
      <c r="F586" s="129" t="s">
        <v>4735</v>
      </c>
      <c r="G586" s="129" t="s">
        <v>16723</v>
      </c>
      <c r="H586" s="129"/>
    </row>
    <row r="587" spans="1:8" x14ac:dyDescent="0.3">
      <c r="A587" s="183">
        <v>44773</v>
      </c>
      <c r="B587" s="129" t="s">
        <v>5328</v>
      </c>
      <c r="C587" s="129" t="s">
        <v>418</v>
      </c>
      <c r="D587" s="165">
        <v>1</v>
      </c>
      <c r="E587" s="129" t="s">
        <v>4739</v>
      </c>
      <c r="F587" s="129" t="s">
        <v>4735</v>
      </c>
      <c r="G587" s="129" t="s">
        <v>16723</v>
      </c>
      <c r="H587" s="129"/>
    </row>
    <row r="588" spans="1:8" x14ac:dyDescent="0.3">
      <c r="A588" s="183">
        <v>44773</v>
      </c>
      <c r="B588" s="129" t="s">
        <v>5329</v>
      </c>
      <c r="C588" s="129" t="s">
        <v>418</v>
      </c>
      <c r="D588" s="165">
        <v>1</v>
      </c>
      <c r="E588" s="129" t="s">
        <v>4747</v>
      </c>
      <c r="F588" s="129" t="s">
        <v>4735</v>
      </c>
      <c r="G588" s="129" t="s">
        <v>16723</v>
      </c>
      <c r="H588" s="129"/>
    </row>
    <row r="589" spans="1:8" x14ac:dyDescent="0.3">
      <c r="A589" s="183">
        <v>44773</v>
      </c>
      <c r="B589" s="129" t="s">
        <v>5330</v>
      </c>
      <c r="C589" s="129" t="s">
        <v>418</v>
      </c>
      <c r="D589" s="165">
        <v>1</v>
      </c>
      <c r="E589" s="129" t="s">
        <v>4739</v>
      </c>
      <c r="F589" s="129" t="s">
        <v>4735</v>
      </c>
      <c r="G589" s="129" t="s">
        <v>16723</v>
      </c>
      <c r="H589" s="129"/>
    </row>
    <row r="590" spans="1:8" x14ac:dyDescent="0.3">
      <c r="A590" s="183">
        <v>44773</v>
      </c>
      <c r="B590" s="129" t="s">
        <v>5331</v>
      </c>
      <c r="C590" s="129" t="s">
        <v>416</v>
      </c>
      <c r="D590" s="165">
        <v>1</v>
      </c>
      <c r="E590" s="129" t="s">
        <v>4739</v>
      </c>
      <c r="F590" s="129" t="s">
        <v>4735</v>
      </c>
      <c r="G590" s="129" t="s">
        <v>16723</v>
      </c>
      <c r="H590" s="129"/>
    </row>
    <row r="591" spans="1:8" x14ac:dyDescent="0.3">
      <c r="A591" s="183">
        <v>44773</v>
      </c>
      <c r="B591" s="129" t="s">
        <v>5332</v>
      </c>
      <c r="C591" s="129" t="s">
        <v>418</v>
      </c>
      <c r="D591" s="165">
        <v>1</v>
      </c>
      <c r="E591" s="129" t="s">
        <v>4739</v>
      </c>
      <c r="F591" s="129" t="s">
        <v>4735</v>
      </c>
      <c r="G591" s="129" t="s">
        <v>16723</v>
      </c>
      <c r="H591" s="129"/>
    </row>
    <row r="592" spans="1:8" x14ac:dyDescent="0.3">
      <c r="A592" s="183">
        <v>44773</v>
      </c>
      <c r="B592" s="129" t="s">
        <v>5333</v>
      </c>
      <c r="C592" s="129" t="s">
        <v>418</v>
      </c>
      <c r="D592" s="165">
        <v>1</v>
      </c>
      <c r="E592" s="129" t="s">
        <v>4741</v>
      </c>
      <c r="F592" s="129" t="s">
        <v>4735</v>
      </c>
      <c r="G592" s="129" t="s">
        <v>16723</v>
      </c>
      <c r="H592" s="129"/>
    </row>
    <row r="593" spans="1:8" x14ac:dyDescent="0.3">
      <c r="A593" s="183">
        <v>44773</v>
      </c>
      <c r="B593" s="129" t="s">
        <v>5334</v>
      </c>
      <c r="C593" s="129" t="s">
        <v>417</v>
      </c>
      <c r="D593" s="165">
        <v>1</v>
      </c>
      <c r="E593" s="129" t="s">
        <v>4734</v>
      </c>
      <c r="F593" s="129" t="s">
        <v>4735</v>
      </c>
      <c r="G593" s="129" t="s">
        <v>16723</v>
      </c>
      <c r="H593" s="129"/>
    </row>
    <row r="594" spans="1:8" x14ac:dyDescent="0.3">
      <c r="A594" s="183">
        <v>44773</v>
      </c>
      <c r="B594" s="129" t="s">
        <v>5335</v>
      </c>
      <c r="C594" s="129" t="s">
        <v>417</v>
      </c>
      <c r="D594" s="165">
        <v>1</v>
      </c>
      <c r="E594" s="129" t="s">
        <v>4739</v>
      </c>
      <c r="F594" s="129" t="s">
        <v>4735</v>
      </c>
      <c r="G594" s="129" t="s">
        <v>16723</v>
      </c>
      <c r="H594" s="129"/>
    </row>
    <row r="595" spans="1:8" x14ac:dyDescent="0.3">
      <c r="A595" s="183">
        <v>44773</v>
      </c>
      <c r="B595" s="129" t="s">
        <v>5336</v>
      </c>
      <c r="C595" s="129" t="s">
        <v>417</v>
      </c>
      <c r="D595" s="165">
        <v>1</v>
      </c>
      <c r="E595" s="129" t="s">
        <v>4739</v>
      </c>
      <c r="F595" s="129" t="s">
        <v>4735</v>
      </c>
      <c r="G595" s="129" t="s">
        <v>16723</v>
      </c>
      <c r="H595" s="129"/>
    </row>
    <row r="596" spans="1:8" x14ac:dyDescent="0.3">
      <c r="A596" s="183">
        <v>44773</v>
      </c>
      <c r="B596" s="129" t="s">
        <v>5337</v>
      </c>
      <c r="C596" s="129" t="s">
        <v>417</v>
      </c>
      <c r="D596" s="165">
        <v>1</v>
      </c>
      <c r="E596" s="129" t="s">
        <v>4739</v>
      </c>
      <c r="F596" s="129" t="s">
        <v>4735</v>
      </c>
      <c r="G596" s="129" t="s">
        <v>16723</v>
      </c>
      <c r="H596" s="129"/>
    </row>
    <row r="597" spans="1:8" x14ac:dyDescent="0.3">
      <c r="A597" s="183">
        <v>44773</v>
      </c>
      <c r="B597" s="129" t="s">
        <v>5338</v>
      </c>
      <c r="C597" s="129" t="s">
        <v>417</v>
      </c>
      <c r="D597" s="165">
        <v>1</v>
      </c>
      <c r="E597" s="129" t="s">
        <v>4739</v>
      </c>
      <c r="F597" s="129" t="s">
        <v>4735</v>
      </c>
      <c r="G597" s="129" t="s">
        <v>16723</v>
      </c>
      <c r="H597" s="129"/>
    </row>
    <row r="598" spans="1:8" x14ac:dyDescent="0.3">
      <c r="A598" s="183">
        <v>44773</v>
      </c>
      <c r="B598" s="129" t="s">
        <v>5339</v>
      </c>
      <c r="C598" s="129" t="s">
        <v>417</v>
      </c>
      <c r="D598" s="165">
        <v>1</v>
      </c>
      <c r="E598" s="129" t="s">
        <v>4739</v>
      </c>
      <c r="F598" s="129" t="s">
        <v>4735</v>
      </c>
      <c r="G598" s="129" t="s">
        <v>16723</v>
      </c>
      <c r="H598" s="129"/>
    </row>
    <row r="599" spans="1:8" x14ac:dyDescent="0.3">
      <c r="A599" s="183">
        <v>44773</v>
      </c>
      <c r="B599" s="129" t="s">
        <v>5340</v>
      </c>
      <c r="C599" s="129" t="s">
        <v>417</v>
      </c>
      <c r="D599" s="165">
        <v>1</v>
      </c>
      <c r="E599" s="129" t="s">
        <v>4734</v>
      </c>
      <c r="F599" s="129" t="s">
        <v>4735</v>
      </c>
      <c r="G599" s="129" t="s">
        <v>16723</v>
      </c>
      <c r="H599" s="129"/>
    </row>
    <row r="600" spans="1:8" x14ac:dyDescent="0.3">
      <c r="A600" s="183">
        <v>44773</v>
      </c>
      <c r="B600" s="129" t="s">
        <v>5341</v>
      </c>
      <c r="C600" s="129" t="s">
        <v>417</v>
      </c>
      <c r="D600" s="165">
        <v>1</v>
      </c>
      <c r="E600" s="129" t="s">
        <v>4739</v>
      </c>
      <c r="F600" s="129" t="s">
        <v>4735</v>
      </c>
      <c r="G600" s="129" t="s">
        <v>16723</v>
      </c>
      <c r="H600" s="129"/>
    </row>
    <row r="601" spans="1:8" x14ac:dyDescent="0.3">
      <c r="A601" s="183">
        <v>44773</v>
      </c>
      <c r="B601" s="129" t="s">
        <v>5342</v>
      </c>
      <c r="C601" s="129" t="s">
        <v>417</v>
      </c>
      <c r="D601" s="165">
        <v>1</v>
      </c>
      <c r="E601" s="129" t="s">
        <v>4739</v>
      </c>
      <c r="F601" s="129" t="s">
        <v>4735</v>
      </c>
      <c r="G601" s="129" t="s">
        <v>16723</v>
      </c>
      <c r="H601" s="129"/>
    </row>
    <row r="602" spans="1:8" x14ac:dyDescent="0.3">
      <c r="A602" s="183">
        <v>44773</v>
      </c>
      <c r="B602" s="129" t="s">
        <v>5343</v>
      </c>
      <c r="C602" s="129" t="s">
        <v>417</v>
      </c>
      <c r="D602" s="165">
        <v>1</v>
      </c>
      <c r="E602" s="129" t="s">
        <v>4739</v>
      </c>
      <c r="F602" s="129" t="s">
        <v>4735</v>
      </c>
      <c r="G602" s="129" t="s">
        <v>16723</v>
      </c>
      <c r="H602" s="129"/>
    </row>
    <row r="603" spans="1:8" x14ac:dyDescent="0.3">
      <c r="A603" s="183">
        <v>44773</v>
      </c>
      <c r="B603" s="129" t="s">
        <v>5344</v>
      </c>
      <c r="C603" s="129" t="s">
        <v>417</v>
      </c>
      <c r="D603" s="165">
        <v>1</v>
      </c>
      <c r="E603" s="129" t="s">
        <v>4739</v>
      </c>
      <c r="F603" s="129" t="s">
        <v>4735</v>
      </c>
      <c r="G603" s="129" t="s">
        <v>16723</v>
      </c>
      <c r="H603" s="129"/>
    </row>
    <row r="604" spans="1:8" x14ac:dyDescent="0.3">
      <c r="A604" s="183">
        <v>44773</v>
      </c>
      <c r="B604" s="129" t="s">
        <v>5345</v>
      </c>
      <c r="C604" s="129" t="s">
        <v>417</v>
      </c>
      <c r="D604" s="165">
        <v>1</v>
      </c>
      <c r="E604" s="129" t="s">
        <v>4739</v>
      </c>
      <c r="F604" s="129" t="s">
        <v>4735</v>
      </c>
      <c r="G604" s="129" t="s">
        <v>16723</v>
      </c>
      <c r="H604" s="129"/>
    </row>
    <row r="605" spans="1:8" x14ac:dyDescent="0.3">
      <c r="A605" s="183">
        <v>44773</v>
      </c>
      <c r="B605" s="129" t="s">
        <v>5346</v>
      </c>
      <c r="C605" s="129" t="s">
        <v>418</v>
      </c>
      <c r="D605" s="165">
        <v>1</v>
      </c>
      <c r="E605" s="129" t="s">
        <v>4741</v>
      </c>
      <c r="F605" s="129" t="s">
        <v>4735</v>
      </c>
      <c r="G605" s="129" t="s">
        <v>16723</v>
      </c>
      <c r="H605" s="129"/>
    </row>
    <row r="606" spans="1:8" x14ac:dyDescent="0.3">
      <c r="A606" s="183">
        <v>44773</v>
      </c>
      <c r="B606" s="129" t="s">
        <v>5347</v>
      </c>
      <c r="C606" s="129" t="s">
        <v>418</v>
      </c>
      <c r="D606" s="165">
        <v>1</v>
      </c>
      <c r="E606" s="129" t="s">
        <v>4739</v>
      </c>
      <c r="F606" s="129" t="s">
        <v>4735</v>
      </c>
      <c r="G606" s="129" t="s">
        <v>16723</v>
      </c>
      <c r="H606" s="129"/>
    </row>
    <row r="607" spans="1:8" x14ac:dyDescent="0.3">
      <c r="A607" s="183">
        <v>44773</v>
      </c>
      <c r="B607" s="129" t="s">
        <v>5348</v>
      </c>
      <c r="C607" s="129" t="s">
        <v>418</v>
      </c>
      <c r="D607" s="165">
        <v>1</v>
      </c>
      <c r="E607" s="129" t="s">
        <v>4741</v>
      </c>
      <c r="F607" s="129" t="s">
        <v>4735</v>
      </c>
      <c r="G607" s="129" t="s">
        <v>16723</v>
      </c>
      <c r="H607" s="129"/>
    </row>
    <row r="608" spans="1:8" x14ac:dyDescent="0.3">
      <c r="A608" s="183">
        <v>44773</v>
      </c>
      <c r="B608" s="129" t="s">
        <v>5349</v>
      </c>
      <c r="C608" s="129" t="s">
        <v>418</v>
      </c>
      <c r="D608" s="165">
        <v>1</v>
      </c>
      <c r="E608" s="129" t="s">
        <v>4747</v>
      </c>
      <c r="F608" s="129" t="s">
        <v>4735</v>
      </c>
      <c r="G608" s="129" t="s">
        <v>16723</v>
      </c>
      <c r="H608" s="129"/>
    </row>
    <row r="609" spans="1:8" x14ac:dyDescent="0.3">
      <c r="A609" s="183">
        <v>44773</v>
      </c>
      <c r="B609" s="129" t="s">
        <v>5350</v>
      </c>
      <c r="C609" s="129" t="s">
        <v>416</v>
      </c>
      <c r="D609" s="165">
        <v>1</v>
      </c>
      <c r="E609" s="129" t="s">
        <v>4737</v>
      </c>
      <c r="F609" s="129" t="s">
        <v>4735</v>
      </c>
      <c r="G609" s="129" t="s">
        <v>16723</v>
      </c>
      <c r="H609" s="129"/>
    </row>
    <row r="610" spans="1:8" x14ac:dyDescent="0.3">
      <c r="A610" s="183">
        <v>44773</v>
      </c>
      <c r="B610" s="129" t="s">
        <v>5351</v>
      </c>
      <c r="C610" s="129" t="s">
        <v>416</v>
      </c>
      <c r="D610" s="165">
        <v>1</v>
      </c>
      <c r="E610" s="129" t="s">
        <v>4739</v>
      </c>
      <c r="F610" s="129" t="s">
        <v>4735</v>
      </c>
      <c r="G610" s="129" t="s">
        <v>16723</v>
      </c>
      <c r="H610" s="129"/>
    </row>
    <row r="611" spans="1:8" x14ac:dyDescent="0.3">
      <c r="A611" s="183">
        <v>44773</v>
      </c>
      <c r="B611" s="129" t="s">
        <v>5352</v>
      </c>
      <c r="C611" s="129" t="s">
        <v>416</v>
      </c>
      <c r="D611" s="165">
        <v>1</v>
      </c>
      <c r="E611" s="129" t="s">
        <v>4739</v>
      </c>
      <c r="F611" s="129" t="s">
        <v>4735</v>
      </c>
      <c r="G611" s="129" t="s">
        <v>16723</v>
      </c>
      <c r="H611" s="129"/>
    </row>
    <row r="612" spans="1:8" x14ac:dyDescent="0.3">
      <c r="A612" s="183">
        <v>44773</v>
      </c>
      <c r="B612" s="129" t="s">
        <v>5353</v>
      </c>
      <c r="C612" s="129" t="s">
        <v>418</v>
      </c>
      <c r="D612" s="165">
        <v>1</v>
      </c>
      <c r="E612" s="129" t="s">
        <v>4739</v>
      </c>
      <c r="F612" s="129" t="s">
        <v>4735</v>
      </c>
      <c r="G612" s="129" t="s">
        <v>16723</v>
      </c>
      <c r="H612" s="129"/>
    </row>
    <row r="613" spans="1:8" x14ac:dyDescent="0.3">
      <c r="A613" s="183">
        <v>44773</v>
      </c>
      <c r="B613" s="129" t="s">
        <v>5354</v>
      </c>
      <c r="C613" s="129" t="s">
        <v>418</v>
      </c>
      <c r="D613" s="165">
        <v>1</v>
      </c>
      <c r="E613" s="129" t="s">
        <v>4741</v>
      </c>
      <c r="F613" s="129" t="s">
        <v>4735</v>
      </c>
      <c r="G613" s="129" t="s">
        <v>16723</v>
      </c>
      <c r="H613" s="129"/>
    </row>
    <row r="614" spans="1:8" x14ac:dyDescent="0.3">
      <c r="A614" s="183">
        <v>44773</v>
      </c>
      <c r="B614" s="129" t="s">
        <v>5355</v>
      </c>
      <c r="C614" s="129" t="s">
        <v>417</v>
      </c>
      <c r="D614" s="165">
        <v>1</v>
      </c>
      <c r="E614" s="129" t="s">
        <v>4737</v>
      </c>
      <c r="F614" s="129" t="s">
        <v>4735</v>
      </c>
      <c r="G614" s="129" t="s">
        <v>16723</v>
      </c>
      <c r="H614" s="129"/>
    </row>
    <row r="615" spans="1:8" x14ac:dyDescent="0.3">
      <c r="A615" s="183">
        <v>44773</v>
      </c>
      <c r="B615" s="129" t="s">
        <v>5356</v>
      </c>
      <c r="C615" s="129" t="s">
        <v>416</v>
      </c>
      <c r="D615" s="165">
        <v>1</v>
      </c>
      <c r="E615" s="129" t="s">
        <v>4821</v>
      </c>
      <c r="F615" s="129" t="s">
        <v>4735</v>
      </c>
      <c r="G615" s="129" t="s">
        <v>16723</v>
      </c>
      <c r="H615" s="129"/>
    </row>
    <row r="616" spans="1:8" x14ac:dyDescent="0.3">
      <c r="A616" s="183">
        <v>44773</v>
      </c>
      <c r="B616" s="129" t="s">
        <v>5357</v>
      </c>
      <c r="C616" s="129" t="s">
        <v>416</v>
      </c>
      <c r="D616" s="165">
        <v>1</v>
      </c>
      <c r="E616" s="129" t="s">
        <v>4747</v>
      </c>
      <c r="F616" s="129" t="s">
        <v>4735</v>
      </c>
      <c r="G616" s="129" t="s">
        <v>16723</v>
      </c>
      <c r="H616" s="129"/>
    </row>
    <row r="617" spans="1:8" x14ac:dyDescent="0.3">
      <c r="A617" s="183">
        <v>44773</v>
      </c>
      <c r="B617" s="129" t="s">
        <v>5358</v>
      </c>
      <c r="C617" s="129" t="s">
        <v>418</v>
      </c>
      <c r="D617" s="165">
        <v>1</v>
      </c>
      <c r="E617" s="129" t="s">
        <v>4739</v>
      </c>
      <c r="F617" s="129" t="s">
        <v>4735</v>
      </c>
      <c r="G617" s="129" t="s">
        <v>16723</v>
      </c>
      <c r="H617" s="129"/>
    </row>
    <row r="618" spans="1:8" x14ac:dyDescent="0.3">
      <c r="A618" s="183">
        <v>44773</v>
      </c>
      <c r="B618" s="129" t="s">
        <v>5359</v>
      </c>
      <c r="C618" s="129" t="s">
        <v>418</v>
      </c>
      <c r="D618" s="165">
        <v>1</v>
      </c>
      <c r="E618" s="129" t="s">
        <v>4737</v>
      </c>
      <c r="F618" s="129" t="s">
        <v>4735</v>
      </c>
      <c r="G618" s="129" t="s">
        <v>16723</v>
      </c>
      <c r="H618" s="129"/>
    </row>
    <row r="619" spans="1:8" x14ac:dyDescent="0.3">
      <c r="A619" s="183">
        <v>44773</v>
      </c>
      <c r="B619" s="129" t="s">
        <v>5360</v>
      </c>
      <c r="C619" s="129" t="s">
        <v>418</v>
      </c>
      <c r="D619" s="165">
        <v>1</v>
      </c>
      <c r="E619" s="129" t="s">
        <v>4739</v>
      </c>
      <c r="F619" s="129" t="s">
        <v>4735</v>
      </c>
      <c r="G619" s="129" t="s">
        <v>16723</v>
      </c>
      <c r="H619" s="129"/>
    </row>
    <row r="620" spans="1:8" x14ac:dyDescent="0.3">
      <c r="A620" s="183">
        <v>44773</v>
      </c>
      <c r="B620" s="129" t="s">
        <v>5361</v>
      </c>
      <c r="C620" s="129" t="s">
        <v>418</v>
      </c>
      <c r="D620" s="165">
        <v>1</v>
      </c>
      <c r="E620" s="129" t="s">
        <v>4739</v>
      </c>
      <c r="F620" s="129" t="s">
        <v>4735</v>
      </c>
      <c r="G620" s="129" t="s">
        <v>16723</v>
      </c>
      <c r="H620" s="129"/>
    </row>
    <row r="621" spans="1:8" x14ac:dyDescent="0.3">
      <c r="A621" s="183">
        <v>44773</v>
      </c>
      <c r="B621" s="129" t="s">
        <v>5362</v>
      </c>
      <c r="C621" s="129" t="s">
        <v>418</v>
      </c>
      <c r="D621" s="165">
        <v>1</v>
      </c>
      <c r="E621" s="129" t="s">
        <v>4741</v>
      </c>
      <c r="F621" s="129" t="s">
        <v>4735</v>
      </c>
      <c r="G621" s="129" t="s">
        <v>16723</v>
      </c>
      <c r="H621" s="129"/>
    </row>
    <row r="622" spans="1:8" x14ac:dyDescent="0.3">
      <c r="A622" s="183">
        <v>44773</v>
      </c>
      <c r="B622" s="129" t="s">
        <v>5363</v>
      </c>
      <c r="C622" s="129" t="s">
        <v>417</v>
      </c>
      <c r="D622" s="165">
        <v>1</v>
      </c>
      <c r="E622" s="129" t="s">
        <v>4739</v>
      </c>
      <c r="F622" s="129" t="s">
        <v>4735</v>
      </c>
      <c r="G622" s="129" t="s">
        <v>16723</v>
      </c>
      <c r="H622" s="129"/>
    </row>
    <row r="623" spans="1:8" x14ac:dyDescent="0.3">
      <c r="A623" s="183">
        <v>44773</v>
      </c>
      <c r="B623" s="129" t="s">
        <v>5364</v>
      </c>
      <c r="C623" s="129" t="s">
        <v>417</v>
      </c>
      <c r="D623" s="165">
        <v>1</v>
      </c>
      <c r="E623" s="129" t="s">
        <v>4739</v>
      </c>
      <c r="F623" s="129" t="s">
        <v>4735</v>
      </c>
      <c r="G623" s="129" t="s">
        <v>16723</v>
      </c>
      <c r="H623" s="129"/>
    </row>
    <row r="624" spans="1:8" x14ac:dyDescent="0.3">
      <c r="A624" s="183">
        <v>44773</v>
      </c>
      <c r="B624" s="129" t="s">
        <v>5365</v>
      </c>
      <c r="C624" s="129" t="s">
        <v>417</v>
      </c>
      <c r="D624" s="165">
        <v>1</v>
      </c>
      <c r="E624" s="129" t="s">
        <v>4737</v>
      </c>
      <c r="F624" s="129" t="s">
        <v>4735</v>
      </c>
      <c r="G624" s="129" t="s">
        <v>16723</v>
      </c>
      <c r="H624" s="129"/>
    </row>
    <row r="625" spans="1:8" x14ac:dyDescent="0.3">
      <c r="A625" s="183">
        <v>44773</v>
      </c>
      <c r="B625" s="129" t="s">
        <v>5366</v>
      </c>
      <c r="C625" s="129" t="s">
        <v>417</v>
      </c>
      <c r="D625" s="165">
        <v>1</v>
      </c>
      <c r="E625" s="129" t="s">
        <v>4737</v>
      </c>
      <c r="F625" s="129" t="s">
        <v>4735</v>
      </c>
      <c r="G625" s="129" t="s">
        <v>16723</v>
      </c>
      <c r="H625" s="129"/>
    </row>
    <row r="626" spans="1:8" x14ac:dyDescent="0.3">
      <c r="A626" s="183">
        <v>44773</v>
      </c>
      <c r="B626" s="129" t="s">
        <v>5367</v>
      </c>
      <c r="C626" s="129" t="s">
        <v>417</v>
      </c>
      <c r="D626" s="165">
        <v>1</v>
      </c>
      <c r="E626" s="129" t="s">
        <v>4737</v>
      </c>
      <c r="F626" s="129" t="s">
        <v>4735</v>
      </c>
      <c r="G626" s="129" t="s">
        <v>16723</v>
      </c>
      <c r="H626" s="129"/>
    </row>
    <row r="627" spans="1:8" x14ac:dyDescent="0.3">
      <c r="A627" s="183">
        <v>44773</v>
      </c>
      <c r="B627" s="129" t="s">
        <v>5368</v>
      </c>
      <c r="C627" s="129" t="s">
        <v>417</v>
      </c>
      <c r="D627" s="165">
        <v>1</v>
      </c>
      <c r="E627" s="129" t="s">
        <v>4739</v>
      </c>
      <c r="F627" s="129" t="s">
        <v>4735</v>
      </c>
      <c r="G627" s="129" t="s">
        <v>16723</v>
      </c>
      <c r="H627" s="129"/>
    </row>
    <row r="628" spans="1:8" x14ac:dyDescent="0.3">
      <c r="A628" s="183">
        <v>44773</v>
      </c>
      <c r="B628" s="129" t="s">
        <v>5369</v>
      </c>
      <c r="C628" s="129" t="s">
        <v>417</v>
      </c>
      <c r="D628" s="165">
        <v>1</v>
      </c>
      <c r="E628" s="129" t="s">
        <v>4737</v>
      </c>
      <c r="F628" s="129" t="s">
        <v>4735</v>
      </c>
      <c r="G628" s="129" t="s">
        <v>16723</v>
      </c>
      <c r="H628" s="129"/>
    </row>
    <row r="629" spans="1:8" x14ac:dyDescent="0.3">
      <c r="A629" s="183">
        <v>44773</v>
      </c>
      <c r="B629" s="129" t="s">
        <v>5370</v>
      </c>
      <c r="C629" s="129" t="s">
        <v>4743</v>
      </c>
      <c r="D629" s="165">
        <v>1</v>
      </c>
      <c r="E629" s="129" t="s">
        <v>4739</v>
      </c>
      <c r="F629" s="129" t="s">
        <v>4735</v>
      </c>
      <c r="G629" s="129" t="s">
        <v>16745</v>
      </c>
      <c r="H629" s="129"/>
    </row>
    <row r="630" spans="1:8" x14ac:dyDescent="0.3">
      <c r="A630" s="183">
        <v>44773</v>
      </c>
      <c r="B630" s="129" t="s">
        <v>5371</v>
      </c>
      <c r="C630" s="129" t="s">
        <v>418</v>
      </c>
      <c r="D630" s="165">
        <v>1</v>
      </c>
      <c r="E630" s="129" t="s">
        <v>4739</v>
      </c>
      <c r="F630" s="129" t="s">
        <v>4735</v>
      </c>
      <c r="G630" s="129" t="s">
        <v>16723</v>
      </c>
      <c r="H630" s="129"/>
    </row>
    <row r="631" spans="1:8" x14ac:dyDescent="0.3">
      <c r="A631" s="183">
        <v>44773</v>
      </c>
      <c r="B631" s="129" t="s">
        <v>5372</v>
      </c>
      <c r="C631" s="129" t="s">
        <v>418</v>
      </c>
      <c r="D631" s="165">
        <v>1</v>
      </c>
      <c r="E631" s="129" t="s">
        <v>4747</v>
      </c>
      <c r="F631" s="129" t="s">
        <v>4735</v>
      </c>
      <c r="G631" s="129" t="s">
        <v>16723</v>
      </c>
      <c r="H631" s="129"/>
    </row>
    <row r="632" spans="1:8" x14ac:dyDescent="0.3">
      <c r="A632" s="183">
        <v>44773</v>
      </c>
      <c r="B632" s="129" t="s">
        <v>5373</v>
      </c>
      <c r="C632" s="129" t="s">
        <v>418</v>
      </c>
      <c r="D632" s="165">
        <v>1</v>
      </c>
      <c r="E632" s="129" t="s">
        <v>4747</v>
      </c>
      <c r="F632" s="129" t="s">
        <v>4735</v>
      </c>
      <c r="G632" s="129" t="s">
        <v>16723</v>
      </c>
      <c r="H632" s="129"/>
    </row>
    <row r="633" spans="1:8" x14ac:dyDescent="0.3">
      <c r="A633" s="183">
        <v>44773</v>
      </c>
      <c r="B633" s="129" t="s">
        <v>5374</v>
      </c>
      <c r="C633" s="129" t="s">
        <v>418</v>
      </c>
      <c r="D633" s="165">
        <v>1</v>
      </c>
      <c r="E633" s="129" t="s">
        <v>4739</v>
      </c>
      <c r="F633" s="129" t="s">
        <v>4735</v>
      </c>
      <c r="G633" s="129" t="s">
        <v>16723</v>
      </c>
      <c r="H633" s="129"/>
    </row>
    <row r="634" spans="1:8" x14ac:dyDescent="0.3">
      <c r="A634" s="183">
        <v>44773</v>
      </c>
      <c r="B634" s="129" t="s">
        <v>5375</v>
      </c>
      <c r="C634" s="129" t="s">
        <v>418</v>
      </c>
      <c r="D634" s="165">
        <v>1</v>
      </c>
      <c r="E634" s="129" t="s">
        <v>4747</v>
      </c>
      <c r="F634" s="129" t="s">
        <v>4735</v>
      </c>
      <c r="G634" s="129" t="s">
        <v>16723</v>
      </c>
      <c r="H634" s="129"/>
    </row>
    <row r="635" spans="1:8" x14ac:dyDescent="0.3">
      <c r="A635" s="183">
        <v>44773</v>
      </c>
      <c r="B635" s="129" t="s">
        <v>5376</v>
      </c>
      <c r="C635" s="129" t="s">
        <v>418</v>
      </c>
      <c r="D635" s="165">
        <v>1</v>
      </c>
      <c r="E635" s="129" t="s">
        <v>4741</v>
      </c>
      <c r="F635" s="129" t="s">
        <v>4735</v>
      </c>
      <c r="G635" s="129" t="s">
        <v>16723</v>
      </c>
      <c r="H635" s="129"/>
    </row>
    <row r="636" spans="1:8" x14ac:dyDescent="0.3">
      <c r="A636" s="183">
        <v>44773</v>
      </c>
      <c r="B636" s="129" t="s">
        <v>5377</v>
      </c>
      <c r="C636" s="129" t="s">
        <v>417</v>
      </c>
      <c r="D636" s="165">
        <v>1</v>
      </c>
      <c r="E636" s="129" t="s">
        <v>4739</v>
      </c>
      <c r="F636" s="129" t="s">
        <v>4735</v>
      </c>
      <c r="G636" s="129" t="s">
        <v>16723</v>
      </c>
      <c r="H636" s="129"/>
    </row>
    <row r="637" spans="1:8" x14ac:dyDescent="0.3">
      <c r="A637" s="183">
        <v>44773</v>
      </c>
      <c r="B637" s="129" t="s">
        <v>5378</v>
      </c>
      <c r="C637" s="129" t="s">
        <v>417</v>
      </c>
      <c r="D637" s="165">
        <v>1</v>
      </c>
      <c r="E637" s="129" t="s">
        <v>4739</v>
      </c>
      <c r="F637" s="129" t="s">
        <v>4735</v>
      </c>
      <c r="G637" s="129" t="s">
        <v>16723</v>
      </c>
      <c r="H637" s="129"/>
    </row>
    <row r="638" spans="1:8" x14ac:dyDescent="0.3">
      <c r="A638" s="183">
        <v>44773</v>
      </c>
      <c r="B638" s="129" t="s">
        <v>5379</v>
      </c>
      <c r="C638" s="129" t="s">
        <v>417</v>
      </c>
      <c r="D638" s="165">
        <v>1</v>
      </c>
      <c r="E638" s="129" t="s">
        <v>4737</v>
      </c>
      <c r="F638" s="129" t="s">
        <v>4735</v>
      </c>
      <c r="G638" s="129" t="s">
        <v>16723</v>
      </c>
      <c r="H638" s="129"/>
    </row>
    <row r="639" spans="1:8" x14ac:dyDescent="0.3">
      <c r="A639" s="183">
        <v>44773</v>
      </c>
      <c r="B639" s="129" t="s">
        <v>5380</v>
      </c>
      <c r="C639" s="129" t="s">
        <v>417</v>
      </c>
      <c r="D639" s="165">
        <v>1</v>
      </c>
      <c r="E639" s="129" t="s">
        <v>4739</v>
      </c>
      <c r="F639" s="129" t="s">
        <v>4735</v>
      </c>
      <c r="G639" s="129" t="s">
        <v>16723</v>
      </c>
      <c r="H639" s="129"/>
    </row>
    <row r="640" spans="1:8" x14ac:dyDescent="0.3">
      <c r="A640" s="183">
        <v>44773</v>
      </c>
      <c r="B640" s="129" t="s">
        <v>5381</v>
      </c>
      <c r="C640" s="129" t="s">
        <v>417</v>
      </c>
      <c r="D640" s="165">
        <v>1</v>
      </c>
      <c r="E640" s="129" t="s">
        <v>4737</v>
      </c>
      <c r="F640" s="129" t="s">
        <v>4735</v>
      </c>
      <c r="G640" s="129" t="s">
        <v>16723</v>
      </c>
      <c r="H640" s="129"/>
    </row>
    <row r="641" spans="1:8" x14ac:dyDescent="0.3">
      <c r="A641" s="183">
        <v>44773</v>
      </c>
      <c r="B641" s="129" t="s">
        <v>5382</v>
      </c>
      <c r="C641" s="129" t="s">
        <v>417</v>
      </c>
      <c r="D641" s="165">
        <v>1</v>
      </c>
      <c r="E641" s="129" t="s">
        <v>4737</v>
      </c>
      <c r="F641" s="129" t="s">
        <v>4735</v>
      </c>
      <c r="G641" s="129" t="s">
        <v>16723</v>
      </c>
      <c r="H641" s="129"/>
    </row>
    <row r="642" spans="1:8" x14ac:dyDescent="0.3">
      <c r="A642" s="183">
        <v>44773</v>
      </c>
      <c r="B642" s="129" t="s">
        <v>5383</v>
      </c>
      <c r="C642" s="129" t="s">
        <v>417</v>
      </c>
      <c r="D642" s="165">
        <v>1</v>
      </c>
      <c r="E642" s="129" t="s">
        <v>4744</v>
      </c>
      <c r="F642" s="129" t="s">
        <v>4735</v>
      </c>
      <c r="G642" s="129" t="s">
        <v>16723</v>
      </c>
      <c r="H642" s="129"/>
    </row>
    <row r="643" spans="1:8" x14ac:dyDescent="0.3">
      <c r="A643" s="183">
        <v>44773</v>
      </c>
      <c r="B643" s="129" t="s">
        <v>5384</v>
      </c>
      <c r="C643" s="129" t="s">
        <v>417</v>
      </c>
      <c r="D643" s="165">
        <v>1</v>
      </c>
      <c r="E643" s="129" t="s">
        <v>4739</v>
      </c>
      <c r="F643" s="129" t="s">
        <v>4735</v>
      </c>
      <c r="G643" s="129" t="s">
        <v>16723</v>
      </c>
      <c r="H643" s="129"/>
    </row>
    <row r="644" spans="1:8" x14ac:dyDescent="0.3">
      <c r="A644" s="183">
        <v>44773</v>
      </c>
      <c r="B644" s="129" t="s">
        <v>5385</v>
      </c>
      <c r="C644" s="129" t="s">
        <v>417</v>
      </c>
      <c r="D644" s="165">
        <v>1</v>
      </c>
      <c r="E644" s="129" t="s">
        <v>4739</v>
      </c>
      <c r="F644" s="129" t="s">
        <v>4735</v>
      </c>
      <c r="G644" s="129" t="s">
        <v>16723</v>
      </c>
      <c r="H644" s="129"/>
    </row>
    <row r="645" spans="1:8" x14ac:dyDescent="0.3">
      <c r="A645" s="183">
        <v>44773</v>
      </c>
      <c r="B645" s="129" t="s">
        <v>5386</v>
      </c>
      <c r="C645" s="129" t="s">
        <v>417</v>
      </c>
      <c r="D645" s="165">
        <v>1</v>
      </c>
      <c r="E645" s="129" t="s">
        <v>4737</v>
      </c>
      <c r="F645" s="129" t="s">
        <v>4735</v>
      </c>
      <c r="G645" s="129" t="s">
        <v>16723</v>
      </c>
      <c r="H645" s="129"/>
    </row>
    <row r="646" spans="1:8" x14ac:dyDescent="0.3">
      <c r="A646" s="183">
        <v>44773</v>
      </c>
      <c r="B646" s="129" t="s">
        <v>5387</v>
      </c>
      <c r="C646" s="129" t="s">
        <v>418</v>
      </c>
      <c r="D646" s="165">
        <v>1</v>
      </c>
      <c r="E646" s="129" t="s">
        <v>4739</v>
      </c>
      <c r="F646" s="129" t="s">
        <v>4735</v>
      </c>
      <c r="G646" s="129" t="s">
        <v>16723</v>
      </c>
      <c r="H646" s="129"/>
    </row>
    <row r="647" spans="1:8" x14ac:dyDescent="0.3">
      <c r="A647" s="183">
        <v>44773</v>
      </c>
      <c r="B647" s="129" t="s">
        <v>5388</v>
      </c>
      <c r="C647" s="129" t="s">
        <v>4743</v>
      </c>
      <c r="D647" s="165">
        <v>1</v>
      </c>
      <c r="E647" s="129" t="s">
        <v>4743</v>
      </c>
      <c r="F647" s="129" t="s">
        <v>4735</v>
      </c>
      <c r="G647" s="129" t="s">
        <v>16745</v>
      </c>
      <c r="H647" s="129"/>
    </row>
    <row r="648" spans="1:8" x14ac:dyDescent="0.3">
      <c r="A648" s="183">
        <v>44773</v>
      </c>
      <c r="B648" s="129" t="s">
        <v>5389</v>
      </c>
      <c r="C648" s="129" t="s">
        <v>417</v>
      </c>
      <c r="D648" s="165">
        <v>1</v>
      </c>
      <c r="E648" s="129" t="s">
        <v>4739</v>
      </c>
      <c r="F648" s="129" t="s">
        <v>4735</v>
      </c>
      <c r="G648" s="129" t="s">
        <v>16723</v>
      </c>
      <c r="H648" s="129"/>
    </row>
    <row r="649" spans="1:8" x14ac:dyDescent="0.3">
      <c r="A649" s="183">
        <v>44773</v>
      </c>
      <c r="B649" s="129" t="s">
        <v>5390</v>
      </c>
      <c r="C649" s="129" t="s">
        <v>417</v>
      </c>
      <c r="D649" s="165">
        <v>1</v>
      </c>
      <c r="E649" s="129" t="s">
        <v>4737</v>
      </c>
      <c r="F649" s="129" t="s">
        <v>4735</v>
      </c>
      <c r="G649" s="129" t="s">
        <v>16723</v>
      </c>
      <c r="H649" s="129"/>
    </row>
    <row r="650" spans="1:8" x14ac:dyDescent="0.3">
      <c r="A650" s="183">
        <v>44773</v>
      </c>
      <c r="B650" s="129" t="s">
        <v>5391</v>
      </c>
      <c r="C650" s="129" t="s">
        <v>417</v>
      </c>
      <c r="D650" s="165">
        <v>1</v>
      </c>
      <c r="E650" s="129" t="s">
        <v>4737</v>
      </c>
      <c r="F650" s="129" t="s">
        <v>4735</v>
      </c>
      <c r="G650" s="129" t="s">
        <v>16723</v>
      </c>
      <c r="H650" s="129"/>
    </row>
    <row r="651" spans="1:8" x14ac:dyDescent="0.3">
      <c r="A651" s="183">
        <v>44773</v>
      </c>
      <c r="B651" s="129" t="s">
        <v>5392</v>
      </c>
      <c r="C651" s="129" t="s">
        <v>417</v>
      </c>
      <c r="D651" s="165">
        <v>1</v>
      </c>
      <c r="E651" s="129" t="s">
        <v>4739</v>
      </c>
      <c r="F651" s="129" t="s">
        <v>4735</v>
      </c>
      <c r="G651" s="129" t="s">
        <v>16723</v>
      </c>
      <c r="H651" s="129"/>
    </row>
    <row r="652" spans="1:8" x14ac:dyDescent="0.3">
      <c r="A652" s="183">
        <v>44773</v>
      </c>
      <c r="B652" s="129" t="s">
        <v>5393</v>
      </c>
      <c r="C652" s="129" t="s">
        <v>417</v>
      </c>
      <c r="D652" s="165">
        <v>1</v>
      </c>
      <c r="E652" s="129" t="s">
        <v>4744</v>
      </c>
      <c r="F652" s="129" t="s">
        <v>4735</v>
      </c>
      <c r="G652" s="129" t="s">
        <v>16723</v>
      </c>
      <c r="H652" s="129"/>
    </row>
    <row r="653" spans="1:8" x14ac:dyDescent="0.3">
      <c r="A653" s="183">
        <v>44773</v>
      </c>
      <c r="B653" s="129" t="s">
        <v>5394</v>
      </c>
      <c r="C653" s="129" t="s">
        <v>417</v>
      </c>
      <c r="D653" s="165">
        <v>1</v>
      </c>
      <c r="E653" s="129" t="s">
        <v>4737</v>
      </c>
      <c r="F653" s="129" t="s">
        <v>4735</v>
      </c>
      <c r="G653" s="129" t="s">
        <v>16723</v>
      </c>
      <c r="H653" s="129"/>
    </row>
    <row r="654" spans="1:8" x14ac:dyDescent="0.3">
      <c r="A654" s="183">
        <v>44773</v>
      </c>
      <c r="B654" s="129" t="s">
        <v>5395</v>
      </c>
      <c r="C654" s="129" t="s">
        <v>418</v>
      </c>
      <c r="D654" s="165">
        <v>1</v>
      </c>
      <c r="E654" s="129" t="s">
        <v>4741</v>
      </c>
      <c r="F654" s="129" t="s">
        <v>4735</v>
      </c>
      <c r="G654" s="129" t="s">
        <v>16723</v>
      </c>
      <c r="H654" s="129"/>
    </row>
    <row r="655" spans="1:8" x14ac:dyDescent="0.3">
      <c r="A655" s="183">
        <v>44773</v>
      </c>
      <c r="B655" s="129" t="s">
        <v>5396</v>
      </c>
      <c r="C655" s="129" t="s">
        <v>418</v>
      </c>
      <c r="D655" s="165">
        <v>1</v>
      </c>
      <c r="E655" s="129" t="s">
        <v>4739</v>
      </c>
      <c r="F655" s="129" t="s">
        <v>4735</v>
      </c>
      <c r="G655" s="129" t="s">
        <v>16723</v>
      </c>
      <c r="H655" s="129"/>
    </row>
    <row r="656" spans="1:8" x14ac:dyDescent="0.3">
      <c r="A656" s="183">
        <v>44773</v>
      </c>
      <c r="B656" s="129" t="s">
        <v>5397</v>
      </c>
      <c r="C656" s="129" t="s">
        <v>418</v>
      </c>
      <c r="D656" s="165">
        <v>1</v>
      </c>
      <c r="E656" s="129" t="s">
        <v>4744</v>
      </c>
      <c r="F656" s="129" t="s">
        <v>4735</v>
      </c>
      <c r="G656" s="129" t="s">
        <v>16723</v>
      </c>
      <c r="H656" s="129"/>
    </row>
    <row r="657" spans="1:8" x14ac:dyDescent="0.3">
      <c r="A657" s="183">
        <v>44773</v>
      </c>
      <c r="B657" s="129" t="s">
        <v>5398</v>
      </c>
      <c r="C657" s="129" t="s">
        <v>418</v>
      </c>
      <c r="D657" s="165">
        <v>1</v>
      </c>
      <c r="E657" s="129" t="s">
        <v>4739</v>
      </c>
      <c r="F657" s="129" t="s">
        <v>4735</v>
      </c>
      <c r="G657" s="129" t="s">
        <v>16723</v>
      </c>
      <c r="H657" s="129"/>
    </row>
    <row r="658" spans="1:8" x14ac:dyDescent="0.3">
      <c r="A658" s="183">
        <v>44773</v>
      </c>
      <c r="B658" s="129" t="s">
        <v>5399</v>
      </c>
      <c r="C658" s="129" t="s">
        <v>416</v>
      </c>
      <c r="D658" s="165">
        <v>1</v>
      </c>
      <c r="E658" s="129" t="s">
        <v>4747</v>
      </c>
      <c r="F658" s="129" t="s">
        <v>4735</v>
      </c>
      <c r="G658" s="129" t="s">
        <v>16723</v>
      </c>
      <c r="H658" s="129"/>
    </row>
    <row r="659" spans="1:8" x14ac:dyDescent="0.3">
      <c r="A659" s="183">
        <v>44773</v>
      </c>
      <c r="B659" s="129" t="s">
        <v>5400</v>
      </c>
      <c r="C659" s="129" t="s">
        <v>418</v>
      </c>
      <c r="D659" s="165">
        <v>1</v>
      </c>
      <c r="E659" s="129" t="s">
        <v>4739</v>
      </c>
      <c r="F659" s="129" t="s">
        <v>4735</v>
      </c>
      <c r="G659" s="129" t="s">
        <v>16723</v>
      </c>
      <c r="H659" s="129"/>
    </row>
    <row r="660" spans="1:8" x14ac:dyDescent="0.3">
      <c r="A660" s="183">
        <v>44773</v>
      </c>
      <c r="B660" s="129" t="s">
        <v>5401</v>
      </c>
      <c r="C660" s="129" t="s">
        <v>417</v>
      </c>
      <c r="D660" s="165">
        <v>1</v>
      </c>
      <c r="E660" s="129" t="s">
        <v>4739</v>
      </c>
      <c r="F660" s="129" t="s">
        <v>4735</v>
      </c>
      <c r="G660" s="129" t="s">
        <v>16723</v>
      </c>
      <c r="H660" s="129"/>
    </row>
    <row r="661" spans="1:8" x14ac:dyDescent="0.3">
      <c r="A661" s="183">
        <v>44773</v>
      </c>
      <c r="B661" s="129" t="s">
        <v>5402</v>
      </c>
      <c r="C661" s="129" t="s">
        <v>417</v>
      </c>
      <c r="D661" s="165">
        <v>1</v>
      </c>
      <c r="E661" s="129" t="s">
        <v>4739</v>
      </c>
      <c r="F661" s="129" t="s">
        <v>4735</v>
      </c>
      <c r="G661" s="129" t="s">
        <v>16723</v>
      </c>
      <c r="H661" s="129"/>
    </row>
    <row r="662" spans="1:8" x14ac:dyDescent="0.3">
      <c r="A662" s="183">
        <v>44773</v>
      </c>
      <c r="B662" s="129" t="s">
        <v>5403</v>
      </c>
      <c r="C662" s="129" t="s">
        <v>417</v>
      </c>
      <c r="D662" s="165">
        <v>1</v>
      </c>
      <c r="E662" s="129" t="s">
        <v>4739</v>
      </c>
      <c r="F662" s="129" t="s">
        <v>4735</v>
      </c>
      <c r="G662" s="129" t="s">
        <v>16723</v>
      </c>
      <c r="H662" s="129"/>
    </row>
    <row r="663" spans="1:8" x14ac:dyDescent="0.3">
      <c r="A663" s="183">
        <v>44773</v>
      </c>
      <c r="B663" s="129" t="s">
        <v>5404</v>
      </c>
      <c r="C663" s="129" t="s">
        <v>417</v>
      </c>
      <c r="D663" s="165">
        <v>1</v>
      </c>
      <c r="E663" s="129" t="s">
        <v>4739</v>
      </c>
      <c r="F663" s="129" t="s">
        <v>4735</v>
      </c>
      <c r="G663" s="129" t="s">
        <v>16723</v>
      </c>
      <c r="H663" s="129"/>
    </row>
    <row r="664" spans="1:8" x14ac:dyDescent="0.3">
      <c r="A664" s="183">
        <v>44773</v>
      </c>
      <c r="B664" s="129" t="s">
        <v>5405</v>
      </c>
      <c r="C664" s="129" t="s">
        <v>417</v>
      </c>
      <c r="D664" s="165">
        <v>1</v>
      </c>
      <c r="E664" s="129" t="s">
        <v>4737</v>
      </c>
      <c r="F664" s="129" t="s">
        <v>4735</v>
      </c>
      <c r="G664" s="129" t="s">
        <v>16723</v>
      </c>
      <c r="H664" s="129"/>
    </row>
    <row r="665" spans="1:8" x14ac:dyDescent="0.3">
      <c r="A665" s="183">
        <v>44773</v>
      </c>
      <c r="B665" s="129" t="s">
        <v>5406</v>
      </c>
      <c r="C665" s="129" t="s">
        <v>417</v>
      </c>
      <c r="D665" s="165">
        <v>1</v>
      </c>
      <c r="E665" s="129" t="s">
        <v>4739</v>
      </c>
      <c r="F665" s="129" t="s">
        <v>4735</v>
      </c>
      <c r="G665" s="129" t="s">
        <v>16723</v>
      </c>
      <c r="H665" s="129"/>
    </row>
    <row r="666" spans="1:8" x14ac:dyDescent="0.3">
      <c r="A666" s="183">
        <v>44773</v>
      </c>
      <c r="B666" s="129" t="s">
        <v>5407</v>
      </c>
      <c r="C666" s="129" t="s">
        <v>417</v>
      </c>
      <c r="D666" s="165">
        <v>1</v>
      </c>
      <c r="E666" s="129" t="s">
        <v>4739</v>
      </c>
      <c r="F666" s="129" t="s">
        <v>4735</v>
      </c>
      <c r="G666" s="129" t="s">
        <v>16723</v>
      </c>
      <c r="H666" s="129"/>
    </row>
    <row r="667" spans="1:8" x14ac:dyDescent="0.3">
      <c r="A667" s="183">
        <v>44773</v>
      </c>
      <c r="B667" s="129" t="s">
        <v>5408</v>
      </c>
      <c r="C667" s="129" t="s">
        <v>416</v>
      </c>
      <c r="D667" s="165">
        <v>1</v>
      </c>
      <c r="E667" s="129" t="s">
        <v>4739</v>
      </c>
      <c r="F667" s="129" t="s">
        <v>4735</v>
      </c>
      <c r="G667" s="129" t="s">
        <v>16723</v>
      </c>
      <c r="H667" s="129"/>
    </row>
    <row r="668" spans="1:8" x14ac:dyDescent="0.3">
      <c r="A668" s="183">
        <v>44773</v>
      </c>
      <c r="B668" s="129" t="s">
        <v>5409</v>
      </c>
      <c r="C668" s="129" t="s">
        <v>416</v>
      </c>
      <c r="D668" s="165">
        <v>1</v>
      </c>
      <c r="E668" s="129" t="s">
        <v>4737</v>
      </c>
      <c r="F668" s="129" t="s">
        <v>4735</v>
      </c>
      <c r="G668" s="129" t="s">
        <v>16723</v>
      </c>
      <c r="H668" s="129"/>
    </row>
    <row r="669" spans="1:8" x14ac:dyDescent="0.3">
      <c r="A669" s="183">
        <v>44773</v>
      </c>
      <c r="B669" s="129" t="s">
        <v>5410</v>
      </c>
      <c r="C669" s="129" t="s">
        <v>417</v>
      </c>
      <c r="D669" s="165">
        <v>1</v>
      </c>
      <c r="E669" s="129" t="s">
        <v>4739</v>
      </c>
      <c r="F669" s="129" t="s">
        <v>4735</v>
      </c>
      <c r="G669" s="129" t="s">
        <v>16723</v>
      </c>
      <c r="H669" s="129"/>
    </row>
    <row r="670" spans="1:8" x14ac:dyDescent="0.3">
      <c r="A670" s="183">
        <v>44773</v>
      </c>
      <c r="B670" s="129" t="s">
        <v>5411</v>
      </c>
      <c r="C670" s="129" t="s">
        <v>417</v>
      </c>
      <c r="D670" s="165">
        <v>1</v>
      </c>
      <c r="E670" s="129" t="s">
        <v>4737</v>
      </c>
      <c r="F670" s="129" t="s">
        <v>4735</v>
      </c>
      <c r="G670" s="129" t="s">
        <v>16723</v>
      </c>
      <c r="H670" s="129"/>
    </row>
    <row r="671" spans="1:8" x14ac:dyDescent="0.3">
      <c r="A671" s="183">
        <v>44773</v>
      </c>
      <c r="B671" s="129" t="s">
        <v>5412</v>
      </c>
      <c r="C671" s="129" t="s">
        <v>418</v>
      </c>
      <c r="D671" s="165">
        <v>1</v>
      </c>
      <c r="E671" s="129" t="s">
        <v>4739</v>
      </c>
      <c r="F671" s="129" t="s">
        <v>4735</v>
      </c>
      <c r="G671" s="129" t="s">
        <v>16723</v>
      </c>
      <c r="H671" s="129"/>
    </row>
    <row r="672" spans="1:8" x14ac:dyDescent="0.3">
      <c r="A672" s="183">
        <v>44773</v>
      </c>
      <c r="B672" s="129" t="s">
        <v>5413</v>
      </c>
      <c r="C672" s="129" t="s">
        <v>418</v>
      </c>
      <c r="D672" s="165">
        <v>1</v>
      </c>
      <c r="E672" s="129" t="s">
        <v>4739</v>
      </c>
      <c r="F672" s="129" t="s">
        <v>4735</v>
      </c>
      <c r="G672" s="129" t="s">
        <v>16723</v>
      </c>
      <c r="H672" s="129"/>
    </row>
    <row r="673" spans="1:8" x14ac:dyDescent="0.3">
      <c r="A673" s="183">
        <v>44773</v>
      </c>
      <c r="B673" s="129" t="s">
        <v>5414</v>
      </c>
      <c r="C673" s="129" t="s">
        <v>416</v>
      </c>
      <c r="D673" s="165">
        <v>1</v>
      </c>
      <c r="E673" s="129" t="s">
        <v>4739</v>
      </c>
      <c r="F673" s="129" t="s">
        <v>4735</v>
      </c>
      <c r="G673" s="129" t="s">
        <v>16723</v>
      </c>
      <c r="H673" s="129"/>
    </row>
    <row r="674" spans="1:8" x14ac:dyDescent="0.3">
      <c r="A674" s="183">
        <v>44773</v>
      </c>
      <c r="B674" s="129" t="s">
        <v>5415</v>
      </c>
      <c r="C674" s="129" t="s">
        <v>417</v>
      </c>
      <c r="D674" s="165">
        <v>1</v>
      </c>
      <c r="E674" s="129" t="s">
        <v>4739</v>
      </c>
      <c r="F674" s="129" t="s">
        <v>4735</v>
      </c>
      <c r="G674" s="129" t="s">
        <v>16723</v>
      </c>
      <c r="H674" s="129"/>
    </row>
    <row r="675" spans="1:8" x14ac:dyDescent="0.3">
      <c r="A675" s="183">
        <v>44773</v>
      </c>
      <c r="B675" s="129" t="s">
        <v>5416</v>
      </c>
      <c r="C675" s="129" t="s">
        <v>418</v>
      </c>
      <c r="D675" s="165">
        <v>1</v>
      </c>
      <c r="E675" s="129" t="s">
        <v>4737</v>
      </c>
      <c r="F675" s="129" t="s">
        <v>4735</v>
      </c>
      <c r="G675" s="129" t="s">
        <v>16723</v>
      </c>
      <c r="H675" s="129"/>
    </row>
    <row r="676" spans="1:8" x14ac:dyDescent="0.3">
      <c r="A676" s="183">
        <v>44773</v>
      </c>
      <c r="B676" s="129" t="s">
        <v>5417</v>
      </c>
      <c r="C676" s="129" t="s">
        <v>418</v>
      </c>
      <c r="D676" s="165">
        <v>1</v>
      </c>
      <c r="E676" s="129" t="s">
        <v>4744</v>
      </c>
      <c r="F676" s="129" t="s">
        <v>4735</v>
      </c>
      <c r="G676" s="129" t="s">
        <v>16723</v>
      </c>
      <c r="H676" s="129"/>
    </row>
    <row r="677" spans="1:8" x14ac:dyDescent="0.3">
      <c r="A677" s="183">
        <v>44773</v>
      </c>
      <c r="B677" s="129" t="s">
        <v>5418</v>
      </c>
      <c r="C677" s="129" t="s">
        <v>417</v>
      </c>
      <c r="D677" s="165">
        <v>1</v>
      </c>
      <c r="E677" s="129" t="s">
        <v>4739</v>
      </c>
      <c r="F677" s="129" t="s">
        <v>4735</v>
      </c>
      <c r="G677" s="129" t="s">
        <v>16723</v>
      </c>
      <c r="H677" s="129"/>
    </row>
    <row r="678" spans="1:8" x14ac:dyDescent="0.3">
      <c r="A678" s="183">
        <v>44773</v>
      </c>
      <c r="B678" s="129" t="s">
        <v>5419</v>
      </c>
      <c r="C678" s="129" t="s">
        <v>417</v>
      </c>
      <c r="D678" s="165">
        <v>1</v>
      </c>
      <c r="E678" s="129" t="s">
        <v>4739</v>
      </c>
      <c r="F678" s="129" t="s">
        <v>4735</v>
      </c>
      <c r="G678" s="129" t="s">
        <v>16723</v>
      </c>
      <c r="H678" s="129"/>
    </row>
    <row r="679" spans="1:8" x14ac:dyDescent="0.3">
      <c r="A679" s="183">
        <v>44804</v>
      </c>
      <c r="B679" s="129" t="s">
        <v>5420</v>
      </c>
      <c r="C679" s="129" t="s">
        <v>417</v>
      </c>
      <c r="D679" s="165">
        <v>1</v>
      </c>
      <c r="E679" s="129" t="s">
        <v>4737</v>
      </c>
      <c r="F679" s="129" t="s">
        <v>4735</v>
      </c>
      <c r="G679" s="129" t="s">
        <v>16723</v>
      </c>
      <c r="H679" s="129"/>
    </row>
    <row r="680" spans="1:8" x14ac:dyDescent="0.3">
      <c r="A680" s="183">
        <v>44804</v>
      </c>
      <c r="B680" s="129" t="s">
        <v>5421</v>
      </c>
      <c r="C680" s="129" t="s">
        <v>418</v>
      </c>
      <c r="D680" s="165">
        <v>1</v>
      </c>
      <c r="E680" s="129" t="s">
        <v>4739</v>
      </c>
      <c r="F680" s="129" t="s">
        <v>4735</v>
      </c>
      <c r="G680" s="129" t="s">
        <v>16723</v>
      </c>
      <c r="H680" s="129"/>
    </row>
    <row r="681" spans="1:8" x14ac:dyDescent="0.3">
      <c r="A681" s="183">
        <v>44804</v>
      </c>
      <c r="B681" s="129" t="s">
        <v>5422</v>
      </c>
      <c r="C681" s="129" t="s">
        <v>418</v>
      </c>
      <c r="D681" s="165">
        <v>1</v>
      </c>
      <c r="E681" s="129" t="s">
        <v>4737</v>
      </c>
      <c r="F681" s="129" t="s">
        <v>4735</v>
      </c>
      <c r="G681" s="129" t="s">
        <v>16723</v>
      </c>
      <c r="H681" s="129"/>
    </row>
    <row r="682" spans="1:8" x14ac:dyDescent="0.3">
      <c r="A682" s="183">
        <v>44804</v>
      </c>
      <c r="B682" s="129" t="s">
        <v>5423</v>
      </c>
      <c r="C682" s="129" t="s">
        <v>417</v>
      </c>
      <c r="D682" s="165">
        <v>1</v>
      </c>
      <c r="E682" s="129" t="s">
        <v>4739</v>
      </c>
      <c r="F682" s="129" t="s">
        <v>4735</v>
      </c>
      <c r="G682" s="129" t="s">
        <v>16723</v>
      </c>
      <c r="H682" s="129"/>
    </row>
    <row r="683" spans="1:8" x14ac:dyDescent="0.3">
      <c r="A683" s="183">
        <v>44804</v>
      </c>
      <c r="B683" s="129" t="s">
        <v>5424</v>
      </c>
      <c r="C683" s="129" t="s">
        <v>417</v>
      </c>
      <c r="D683" s="165">
        <v>1</v>
      </c>
      <c r="E683" s="129" t="s">
        <v>4739</v>
      </c>
      <c r="F683" s="129" t="s">
        <v>4735</v>
      </c>
      <c r="G683" s="129" t="s">
        <v>16723</v>
      </c>
      <c r="H683" s="129"/>
    </row>
    <row r="684" spans="1:8" x14ac:dyDescent="0.3">
      <c r="A684" s="183">
        <v>44804</v>
      </c>
      <c r="B684" s="129" t="s">
        <v>5425</v>
      </c>
      <c r="C684" s="129" t="s">
        <v>417</v>
      </c>
      <c r="D684" s="165">
        <v>1</v>
      </c>
      <c r="E684" s="129" t="s">
        <v>4744</v>
      </c>
      <c r="F684" s="129" t="s">
        <v>4735</v>
      </c>
      <c r="G684" s="129" t="s">
        <v>16723</v>
      </c>
      <c r="H684" s="129"/>
    </row>
    <row r="685" spans="1:8" x14ac:dyDescent="0.3">
      <c r="A685" s="183">
        <v>44804</v>
      </c>
      <c r="B685" s="129" t="s">
        <v>5426</v>
      </c>
      <c r="C685" s="129" t="s">
        <v>417</v>
      </c>
      <c r="D685" s="165">
        <v>1</v>
      </c>
      <c r="E685" s="129" t="s">
        <v>4739</v>
      </c>
      <c r="F685" s="129" t="s">
        <v>4735</v>
      </c>
      <c r="G685" s="129" t="s">
        <v>16723</v>
      </c>
      <c r="H685" s="129"/>
    </row>
    <row r="686" spans="1:8" x14ac:dyDescent="0.3">
      <c r="A686" s="183">
        <v>44804</v>
      </c>
      <c r="B686" s="129" t="s">
        <v>5427</v>
      </c>
      <c r="C686" s="129" t="s">
        <v>417</v>
      </c>
      <c r="D686" s="165">
        <v>1</v>
      </c>
      <c r="E686" s="129" t="s">
        <v>4739</v>
      </c>
      <c r="F686" s="129" t="s">
        <v>4735</v>
      </c>
      <c r="G686" s="129" t="s">
        <v>16723</v>
      </c>
      <c r="H686" s="129"/>
    </row>
    <row r="687" spans="1:8" x14ac:dyDescent="0.3">
      <c r="A687" s="183">
        <v>44804</v>
      </c>
      <c r="B687" s="129" t="s">
        <v>5428</v>
      </c>
      <c r="C687" s="129" t="s">
        <v>417</v>
      </c>
      <c r="D687" s="165">
        <v>1</v>
      </c>
      <c r="E687" s="129" t="s">
        <v>4739</v>
      </c>
      <c r="F687" s="129" t="s">
        <v>4735</v>
      </c>
      <c r="G687" s="129" t="s">
        <v>16723</v>
      </c>
      <c r="H687" s="129"/>
    </row>
    <row r="688" spans="1:8" x14ac:dyDescent="0.3">
      <c r="A688" s="183">
        <v>44804</v>
      </c>
      <c r="B688" s="129" t="s">
        <v>5429</v>
      </c>
      <c r="C688" s="129" t="s">
        <v>418</v>
      </c>
      <c r="D688" s="165">
        <v>1</v>
      </c>
      <c r="E688" s="129" t="s">
        <v>4739</v>
      </c>
      <c r="F688" s="129" t="s">
        <v>4735</v>
      </c>
      <c r="G688" s="129" t="s">
        <v>16723</v>
      </c>
      <c r="H688" s="129"/>
    </row>
    <row r="689" spans="1:8" x14ac:dyDescent="0.3">
      <c r="A689" s="183">
        <v>44804</v>
      </c>
      <c r="B689" s="129" t="s">
        <v>5430</v>
      </c>
      <c r="C689" s="129" t="s">
        <v>417</v>
      </c>
      <c r="D689" s="165">
        <v>1</v>
      </c>
      <c r="E689" s="129" t="s">
        <v>4737</v>
      </c>
      <c r="F689" s="129" t="s">
        <v>4735</v>
      </c>
      <c r="G689" s="129" t="s">
        <v>16723</v>
      </c>
      <c r="H689" s="129"/>
    </row>
    <row r="690" spans="1:8" x14ac:dyDescent="0.3">
      <c r="A690" s="183">
        <v>44804</v>
      </c>
      <c r="B690" s="129" t="s">
        <v>5431</v>
      </c>
      <c r="C690" s="129" t="s">
        <v>417</v>
      </c>
      <c r="D690" s="165">
        <v>1</v>
      </c>
      <c r="E690" s="129" t="s">
        <v>4737</v>
      </c>
      <c r="F690" s="129" t="s">
        <v>4735</v>
      </c>
      <c r="G690" s="129" t="s">
        <v>16723</v>
      </c>
      <c r="H690" s="129"/>
    </row>
    <row r="691" spans="1:8" x14ac:dyDescent="0.3">
      <c r="A691" s="183">
        <v>44804</v>
      </c>
      <c r="B691" s="129" t="s">
        <v>5432</v>
      </c>
      <c r="C691" s="129" t="s">
        <v>417</v>
      </c>
      <c r="D691" s="165">
        <v>1</v>
      </c>
      <c r="E691" s="129" t="s">
        <v>4739</v>
      </c>
      <c r="F691" s="129" t="s">
        <v>4735</v>
      </c>
      <c r="G691" s="129" t="s">
        <v>16723</v>
      </c>
      <c r="H691" s="129"/>
    </row>
    <row r="692" spans="1:8" x14ac:dyDescent="0.3">
      <c r="A692" s="183">
        <v>44804</v>
      </c>
      <c r="B692" s="129" t="s">
        <v>5433</v>
      </c>
      <c r="C692" s="129" t="s">
        <v>417</v>
      </c>
      <c r="D692" s="165">
        <v>1</v>
      </c>
      <c r="E692" s="129" t="s">
        <v>4737</v>
      </c>
      <c r="F692" s="129" t="s">
        <v>4735</v>
      </c>
      <c r="G692" s="129" t="s">
        <v>16723</v>
      </c>
      <c r="H692" s="129"/>
    </row>
    <row r="693" spans="1:8" x14ac:dyDescent="0.3">
      <c r="A693" s="183">
        <v>44804</v>
      </c>
      <c r="B693" s="129" t="s">
        <v>5434</v>
      </c>
      <c r="C693" s="129" t="s">
        <v>417</v>
      </c>
      <c r="D693" s="165">
        <v>1</v>
      </c>
      <c r="E693" s="129" t="s">
        <v>4737</v>
      </c>
      <c r="F693" s="129" t="s">
        <v>4735</v>
      </c>
      <c r="G693" s="129" t="s">
        <v>16723</v>
      </c>
      <c r="H693" s="129"/>
    </row>
    <row r="694" spans="1:8" x14ac:dyDescent="0.3">
      <c r="A694" s="183">
        <v>44804</v>
      </c>
      <c r="B694" s="129" t="s">
        <v>5435</v>
      </c>
      <c r="C694" s="129" t="s">
        <v>418</v>
      </c>
      <c r="D694" s="165">
        <v>1</v>
      </c>
      <c r="E694" s="129" t="s">
        <v>4739</v>
      </c>
      <c r="F694" s="129" t="s">
        <v>4735</v>
      </c>
      <c r="G694" s="129" t="s">
        <v>16723</v>
      </c>
      <c r="H694" s="129"/>
    </row>
    <row r="695" spans="1:8" x14ac:dyDescent="0.3">
      <c r="A695" s="183">
        <v>44804</v>
      </c>
      <c r="B695" s="129" t="s">
        <v>5436</v>
      </c>
      <c r="C695" s="129" t="s">
        <v>418</v>
      </c>
      <c r="D695" s="165">
        <v>1</v>
      </c>
      <c r="E695" s="129" t="s">
        <v>4741</v>
      </c>
      <c r="F695" s="129" t="s">
        <v>4735</v>
      </c>
      <c r="G695" s="129" t="s">
        <v>16723</v>
      </c>
      <c r="H695" s="129"/>
    </row>
    <row r="696" spans="1:8" x14ac:dyDescent="0.3">
      <c r="A696" s="183">
        <v>44804</v>
      </c>
      <c r="B696" s="129" t="s">
        <v>5437</v>
      </c>
      <c r="C696" s="129" t="s">
        <v>417</v>
      </c>
      <c r="D696" s="165">
        <v>1</v>
      </c>
      <c r="E696" s="129" t="s">
        <v>4744</v>
      </c>
      <c r="F696" s="129" t="s">
        <v>4735</v>
      </c>
      <c r="G696" s="129" t="s">
        <v>16723</v>
      </c>
      <c r="H696" s="129"/>
    </row>
    <row r="697" spans="1:8" x14ac:dyDescent="0.3">
      <c r="A697" s="183">
        <v>44804</v>
      </c>
      <c r="B697" s="129" t="s">
        <v>5438</v>
      </c>
      <c r="C697" s="129" t="s">
        <v>417</v>
      </c>
      <c r="D697" s="165">
        <v>1</v>
      </c>
      <c r="E697" s="129" t="s">
        <v>4739</v>
      </c>
      <c r="F697" s="129" t="s">
        <v>4735</v>
      </c>
      <c r="G697" s="129" t="s">
        <v>16723</v>
      </c>
      <c r="H697" s="129"/>
    </row>
    <row r="698" spans="1:8" x14ac:dyDescent="0.3">
      <c r="A698" s="183">
        <v>44804</v>
      </c>
      <c r="B698" s="129" t="s">
        <v>5439</v>
      </c>
      <c r="C698" s="129" t="s">
        <v>417</v>
      </c>
      <c r="D698" s="165">
        <v>1</v>
      </c>
      <c r="E698" s="129" t="s">
        <v>4739</v>
      </c>
      <c r="F698" s="129" t="s">
        <v>4735</v>
      </c>
      <c r="G698" s="129" t="s">
        <v>16723</v>
      </c>
      <c r="H698" s="129"/>
    </row>
    <row r="699" spans="1:8" x14ac:dyDescent="0.3">
      <c r="A699" s="183">
        <v>44804</v>
      </c>
      <c r="B699" s="129" t="s">
        <v>5440</v>
      </c>
      <c r="C699" s="129" t="s">
        <v>417</v>
      </c>
      <c r="D699" s="165">
        <v>1</v>
      </c>
      <c r="E699" s="129" t="s">
        <v>4739</v>
      </c>
      <c r="F699" s="129" t="s">
        <v>4735</v>
      </c>
      <c r="G699" s="129" t="s">
        <v>16723</v>
      </c>
      <c r="H699" s="129"/>
    </row>
    <row r="700" spans="1:8" x14ac:dyDescent="0.3">
      <c r="A700" s="183">
        <v>44804</v>
      </c>
      <c r="B700" s="129" t="s">
        <v>5441</v>
      </c>
      <c r="C700" s="129" t="s">
        <v>418</v>
      </c>
      <c r="D700" s="165">
        <v>1</v>
      </c>
      <c r="E700" s="129" t="s">
        <v>4741</v>
      </c>
      <c r="F700" s="129" t="s">
        <v>4735</v>
      </c>
      <c r="G700" s="129" t="s">
        <v>16723</v>
      </c>
      <c r="H700" s="129"/>
    </row>
    <row r="701" spans="1:8" x14ac:dyDescent="0.3">
      <c r="A701" s="183">
        <v>44804</v>
      </c>
      <c r="B701" s="129" t="s">
        <v>5442</v>
      </c>
      <c r="C701" s="129" t="s">
        <v>416</v>
      </c>
      <c r="D701" s="165">
        <v>1</v>
      </c>
      <c r="E701" s="129" t="s">
        <v>4739</v>
      </c>
      <c r="F701" s="129" t="s">
        <v>4735</v>
      </c>
      <c r="G701" s="129" t="s">
        <v>16723</v>
      </c>
      <c r="H701" s="129"/>
    </row>
    <row r="702" spans="1:8" x14ac:dyDescent="0.3">
      <c r="A702" s="183">
        <v>44804</v>
      </c>
      <c r="B702" s="129" t="s">
        <v>5443</v>
      </c>
      <c r="C702" s="129" t="s">
        <v>418</v>
      </c>
      <c r="D702" s="165">
        <v>1</v>
      </c>
      <c r="E702" s="129" t="s">
        <v>4739</v>
      </c>
      <c r="F702" s="129" t="s">
        <v>4735</v>
      </c>
      <c r="G702" s="129" t="s">
        <v>16723</v>
      </c>
      <c r="H702" s="129"/>
    </row>
    <row r="703" spans="1:8" x14ac:dyDescent="0.3">
      <c r="A703" s="183">
        <v>44804</v>
      </c>
      <c r="B703" s="129" t="s">
        <v>5444</v>
      </c>
      <c r="C703" s="129" t="s">
        <v>418</v>
      </c>
      <c r="D703" s="165">
        <v>1</v>
      </c>
      <c r="E703" s="129" t="s">
        <v>4739</v>
      </c>
      <c r="F703" s="129" t="s">
        <v>4735</v>
      </c>
      <c r="G703" s="129" t="s">
        <v>16723</v>
      </c>
      <c r="H703" s="129"/>
    </row>
    <row r="704" spans="1:8" x14ac:dyDescent="0.3">
      <c r="A704" s="183">
        <v>44804</v>
      </c>
      <c r="B704" s="129" t="s">
        <v>5445</v>
      </c>
      <c r="C704" s="129" t="s">
        <v>416</v>
      </c>
      <c r="D704" s="165">
        <v>1</v>
      </c>
      <c r="E704" s="129" t="s">
        <v>4737</v>
      </c>
      <c r="F704" s="129" t="s">
        <v>4735</v>
      </c>
      <c r="G704" s="129" t="s">
        <v>16723</v>
      </c>
      <c r="H704" s="129"/>
    </row>
    <row r="705" spans="1:8" x14ac:dyDescent="0.3">
      <c r="A705" s="183">
        <v>44804</v>
      </c>
      <c r="B705" s="129" t="s">
        <v>5446</v>
      </c>
      <c r="C705" s="129" t="s">
        <v>416</v>
      </c>
      <c r="D705" s="165">
        <v>1</v>
      </c>
      <c r="E705" s="129" t="s">
        <v>4739</v>
      </c>
      <c r="F705" s="129" t="s">
        <v>4735</v>
      </c>
      <c r="G705" s="129" t="s">
        <v>16723</v>
      </c>
      <c r="H705" s="129"/>
    </row>
    <row r="706" spans="1:8" x14ac:dyDescent="0.3">
      <c r="A706" s="183">
        <v>44804</v>
      </c>
      <c r="B706" s="129" t="s">
        <v>5447</v>
      </c>
      <c r="C706" s="129" t="s">
        <v>416</v>
      </c>
      <c r="D706" s="165">
        <v>1</v>
      </c>
      <c r="E706" s="129" t="s">
        <v>4744</v>
      </c>
      <c r="F706" s="129" t="s">
        <v>4735</v>
      </c>
      <c r="G706" s="129" t="s">
        <v>16723</v>
      </c>
      <c r="H706" s="129"/>
    </row>
    <row r="707" spans="1:8" x14ac:dyDescent="0.3">
      <c r="A707" s="183">
        <v>44804</v>
      </c>
      <c r="B707" s="129" t="s">
        <v>5448</v>
      </c>
      <c r="C707" s="129" t="s">
        <v>417</v>
      </c>
      <c r="D707" s="165">
        <v>1</v>
      </c>
      <c r="E707" s="129" t="s">
        <v>4739</v>
      </c>
      <c r="F707" s="129" t="s">
        <v>4735</v>
      </c>
      <c r="G707" s="129" t="s">
        <v>16723</v>
      </c>
      <c r="H707" s="129"/>
    </row>
    <row r="708" spans="1:8" x14ac:dyDescent="0.3">
      <c r="A708" s="183">
        <v>44804</v>
      </c>
      <c r="B708" s="129" t="s">
        <v>5449</v>
      </c>
      <c r="C708" s="129" t="s">
        <v>417</v>
      </c>
      <c r="D708" s="165">
        <v>1</v>
      </c>
      <c r="E708" s="129" t="s">
        <v>4739</v>
      </c>
      <c r="F708" s="129" t="s">
        <v>4735</v>
      </c>
      <c r="G708" s="129" t="s">
        <v>16723</v>
      </c>
      <c r="H708" s="129"/>
    </row>
    <row r="709" spans="1:8" x14ac:dyDescent="0.3">
      <c r="A709" s="183">
        <v>44804</v>
      </c>
      <c r="B709" s="129" t="s">
        <v>5450</v>
      </c>
      <c r="C709" s="129" t="s">
        <v>416</v>
      </c>
      <c r="D709" s="165">
        <v>1</v>
      </c>
      <c r="E709" s="129" t="s">
        <v>4739</v>
      </c>
      <c r="F709" s="129" t="s">
        <v>4735</v>
      </c>
      <c r="G709" s="129" t="s">
        <v>16723</v>
      </c>
      <c r="H709" s="129"/>
    </row>
    <row r="710" spans="1:8" x14ac:dyDescent="0.3">
      <c r="A710" s="183">
        <v>44804</v>
      </c>
      <c r="B710" s="129" t="s">
        <v>5451</v>
      </c>
      <c r="C710" s="129" t="s">
        <v>416</v>
      </c>
      <c r="D710" s="165">
        <v>1</v>
      </c>
      <c r="E710" s="129" t="s">
        <v>4741</v>
      </c>
      <c r="F710" s="129" t="s">
        <v>4735</v>
      </c>
      <c r="G710" s="129" t="s">
        <v>16723</v>
      </c>
      <c r="H710" s="129"/>
    </row>
    <row r="711" spans="1:8" x14ac:dyDescent="0.3">
      <c r="A711" s="183">
        <v>44804</v>
      </c>
      <c r="B711" s="129" t="s">
        <v>5452</v>
      </c>
      <c r="C711" s="129" t="s">
        <v>418</v>
      </c>
      <c r="D711" s="165">
        <v>1</v>
      </c>
      <c r="E711" s="129" t="s">
        <v>4747</v>
      </c>
      <c r="F711" s="129" t="s">
        <v>4735</v>
      </c>
      <c r="G711" s="129" t="s">
        <v>16723</v>
      </c>
      <c r="H711" s="129"/>
    </row>
    <row r="712" spans="1:8" x14ac:dyDescent="0.3">
      <c r="A712" s="183">
        <v>44804</v>
      </c>
      <c r="B712" s="129" t="s">
        <v>5453</v>
      </c>
      <c r="C712" s="129" t="s">
        <v>417</v>
      </c>
      <c r="D712" s="165">
        <v>1</v>
      </c>
      <c r="E712" s="129" t="s">
        <v>4739</v>
      </c>
      <c r="F712" s="129" t="s">
        <v>4735</v>
      </c>
      <c r="G712" s="129" t="s">
        <v>16723</v>
      </c>
      <c r="H712" s="129"/>
    </row>
    <row r="713" spans="1:8" x14ac:dyDescent="0.3">
      <c r="A713" s="183">
        <v>44804</v>
      </c>
      <c r="B713" s="129" t="s">
        <v>5454</v>
      </c>
      <c r="C713" s="129" t="s">
        <v>417</v>
      </c>
      <c r="D713" s="165">
        <v>1</v>
      </c>
      <c r="E713" s="129" t="s">
        <v>4744</v>
      </c>
      <c r="F713" s="129" t="s">
        <v>4735</v>
      </c>
      <c r="G713" s="129" t="s">
        <v>16723</v>
      </c>
      <c r="H713" s="129"/>
    </row>
    <row r="714" spans="1:8" x14ac:dyDescent="0.3">
      <c r="A714" s="183">
        <v>44804</v>
      </c>
      <c r="B714" s="129" t="s">
        <v>5455</v>
      </c>
      <c r="C714" s="129" t="s">
        <v>417</v>
      </c>
      <c r="D714" s="165">
        <v>1</v>
      </c>
      <c r="E714" s="129" t="s">
        <v>4739</v>
      </c>
      <c r="F714" s="129" t="s">
        <v>4735</v>
      </c>
      <c r="G714" s="129" t="s">
        <v>16723</v>
      </c>
      <c r="H714" s="129"/>
    </row>
    <row r="715" spans="1:8" x14ac:dyDescent="0.3">
      <c r="A715" s="183">
        <v>44804</v>
      </c>
      <c r="B715" s="129" t="s">
        <v>5456</v>
      </c>
      <c r="C715" s="129" t="s">
        <v>417</v>
      </c>
      <c r="D715" s="165">
        <v>1</v>
      </c>
      <c r="E715" s="129" t="s">
        <v>4737</v>
      </c>
      <c r="F715" s="129" t="s">
        <v>4735</v>
      </c>
      <c r="G715" s="129" t="s">
        <v>16723</v>
      </c>
      <c r="H715" s="129"/>
    </row>
    <row r="716" spans="1:8" x14ac:dyDescent="0.3">
      <c r="A716" s="183">
        <v>44804</v>
      </c>
      <c r="B716" s="129" t="s">
        <v>5457</v>
      </c>
      <c r="C716" s="129" t="s">
        <v>417</v>
      </c>
      <c r="D716" s="165">
        <v>1</v>
      </c>
      <c r="E716" s="129" t="s">
        <v>4747</v>
      </c>
      <c r="F716" s="129" t="s">
        <v>4735</v>
      </c>
      <c r="G716" s="129" t="s">
        <v>16723</v>
      </c>
      <c r="H716" s="129"/>
    </row>
    <row r="717" spans="1:8" x14ac:dyDescent="0.3">
      <c r="A717" s="183">
        <v>44804</v>
      </c>
      <c r="B717" s="129" t="s">
        <v>5458</v>
      </c>
      <c r="C717" s="129" t="s">
        <v>417</v>
      </c>
      <c r="D717" s="165">
        <v>1</v>
      </c>
      <c r="E717" s="129" t="s">
        <v>4739</v>
      </c>
      <c r="F717" s="129" t="s">
        <v>4735</v>
      </c>
      <c r="G717" s="129" t="s">
        <v>16723</v>
      </c>
      <c r="H717" s="129"/>
    </row>
    <row r="718" spans="1:8" x14ac:dyDescent="0.3">
      <c r="A718" s="183">
        <v>44804</v>
      </c>
      <c r="B718" s="129" t="s">
        <v>5459</v>
      </c>
      <c r="C718" s="129" t="s">
        <v>417</v>
      </c>
      <c r="D718" s="165">
        <v>1</v>
      </c>
      <c r="E718" s="129" t="s">
        <v>4734</v>
      </c>
      <c r="F718" s="129" t="s">
        <v>4735</v>
      </c>
      <c r="G718" s="129" t="s">
        <v>16723</v>
      </c>
      <c r="H718" s="129"/>
    </row>
    <row r="719" spans="1:8" x14ac:dyDescent="0.3">
      <c r="A719" s="183">
        <v>44804</v>
      </c>
      <c r="B719" s="129" t="s">
        <v>5460</v>
      </c>
      <c r="C719" s="129" t="s">
        <v>418</v>
      </c>
      <c r="D719" s="165">
        <v>1</v>
      </c>
      <c r="E719" s="129" t="s">
        <v>4739</v>
      </c>
      <c r="F719" s="129" t="s">
        <v>4735</v>
      </c>
      <c r="G719" s="129" t="s">
        <v>16723</v>
      </c>
      <c r="H719" s="129"/>
    </row>
    <row r="720" spans="1:8" x14ac:dyDescent="0.3">
      <c r="A720" s="183">
        <v>44804</v>
      </c>
      <c r="B720" s="129" t="s">
        <v>5461</v>
      </c>
      <c r="C720" s="129" t="s">
        <v>418</v>
      </c>
      <c r="D720" s="165">
        <v>1</v>
      </c>
      <c r="E720" s="129" t="s">
        <v>4739</v>
      </c>
      <c r="F720" s="129" t="s">
        <v>4735</v>
      </c>
      <c r="G720" s="129" t="s">
        <v>16723</v>
      </c>
      <c r="H720" s="129"/>
    </row>
    <row r="721" spans="1:8" x14ac:dyDescent="0.3">
      <c r="A721" s="183">
        <v>44804</v>
      </c>
      <c r="B721" s="129" t="s">
        <v>5462</v>
      </c>
      <c r="C721" s="129" t="s">
        <v>418</v>
      </c>
      <c r="D721" s="165">
        <v>1</v>
      </c>
      <c r="E721" s="129" t="s">
        <v>4739</v>
      </c>
      <c r="F721" s="129" t="s">
        <v>4735</v>
      </c>
      <c r="G721" s="129" t="s">
        <v>16723</v>
      </c>
      <c r="H721" s="129"/>
    </row>
    <row r="722" spans="1:8" x14ac:dyDescent="0.3">
      <c r="A722" s="183">
        <v>44804</v>
      </c>
      <c r="B722" s="129" t="s">
        <v>5463</v>
      </c>
      <c r="C722" s="129" t="s">
        <v>418</v>
      </c>
      <c r="D722" s="165">
        <v>1</v>
      </c>
      <c r="E722" s="129" t="s">
        <v>4741</v>
      </c>
      <c r="F722" s="129" t="s">
        <v>4735</v>
      </c>
      <c r="G722" s="129" t="s">
        <v>16723</v>
      </c>
      <c r="H722" s="129"/>
    </row>
    <row r="723" spans="1:8" x14ac:dyDescent="0.3">
      <c r="A723" s="183">
        <v>44804</v>
      </c>
      <c r="B723" s="129" t="s">
        <v>5464</v>
      </c>
      <c r="C723" s="129" t="s">
        <v>418</v>
      </c>
      <c r="D723" s="165">
        <v>1</v>
      </c>
      <c r="E723" s="129" t="s">
        <v>4739</v>
      </c>
      <c r="F723" s="129" t="s">
        <v>4735</v>
      </c>
      <c r="G723" s="129" t="s">
        <v>16723</v>
      </c>
      <c r="H723" s="129"/>
    </row>
    <row r="724" spans="1:8" x14ac:dyDescent="0.3">
      <c r="A724" s="183">
        <v>44804</v>
      </c>
      <c r="B724" s="129" t="s">
        <v>5465</v>
      </c>
      <c r="C724" s="129" t="s">
        <v>4743</v>
      </c>
      <c r="D724" s="165">
        <v>1</v>
      </c>
      <c r="E724" s="129" t="s">
        <v>4743</v>
      </c>
      <c r="F724" s="129" t="s">
        <v>4735</v>
      </c>
      <c r="G724" s="129" t="s">
        <v>16745</v>
      </c>
      <c r="H724" s="129"/>
    </row>
    <row r="725" spans="1:8" x14ac:dyDescent="0.3">
      <c r="A725" s="183">
        <v>44804</v>
      </c>
      <c r="B725" s="129" t="s">
        <v>5466</v>
      </c>
      <c r="C725" s="129" t="s">
        <v>417</v>
      </c>
      <c r="D725" s="165">
        <v>1</v>
      </c>
      <c r="E725" s="129" t="s">
        <v>4737</v>
      </c>
      <c r="F725" s="129" t="s">
        <v>4735</v>
      </c>
      <c r="G725" s="129" t="s">
        <v>16723</v>
      </c>
      <c r="H725" s="129"/>
    </row>
    <row r="726" spans="1:8" x14ac:dyDescent="0.3">
      <c r="A726" s="183">
        <v>44804</v>
      </c>
      <c r="B726" s="129" t="s">
        <v>5467</v>
      </c>
      <c r="C726" s="129" t="s">
        <v>418</v>
      </c>
      <c r="D726" s="165">
        <v>1</v>
      </c>
      <c r="E726" s="129" t="s">
        <v>4737</v>
      </c>
      <c r="F726" s="129" t="s">
        <v>4735</v>
      </c>
      <c r="G726" s="129" t="s">
        <v>16723</v>
      </c>
      <c r="H726" s="129"/>
    </row>
    <row r="727" spans="1:8" x14ac:dyDescent="0.3">
      <c r="A727" s="183">
        <v>44804</v>
      </c>
      <c r="B727" s="129" t="s">
        <v>5468</v>
      </c>
      <c r="C727" s="129" t="s">
        <v>417</v>
      </c>
      <c r="D727" s="165">
        <v>1</v>
      </c>
      <c r="E727" s="129" t="s">
        <v>4737</v>
      </c>
      <c r="F727" s="129" t="s">
        <v>4735</v>
      </c>
      <c r="G727" s="129" t="s">
        <v>16723</v>
      </c>
      <c r="H727" s="129"/>
    </row>
    <row r="728" spans="1:8" x14ac:dyDescent="0.3">
      <c r="A728" s="183">
        <v>44804</v>
      </c>
      <c r="B728" s="129" t="s">
        <v>5469</v>
      </c>
      <c r="C728" s="129" t="s">
        <v>417</v>
      </c>
      <c r="D728" s="165">
        <v>1</v>
      </c>
      <c r="E728" s="129" t="s">
        <v>4737</v>
      </c>
      <c r="F728" s="129" t="s">
        <v>4735</v>
      </c>
      <c r="G728" s="129" t="s">
        <v>16723</v>
      </c>
      <c r="H728" s="129"/>
    </row>
    <row r="729" spans="1:8" x14ac:dyDescent="0.3">
      <c r="A729" s="183">
        <v>44804</v>
      </c>
      <c r="B729" s="129" t="s">
        <v>5470</v>
      </c>
      <c r="C729" s="129" t="s">
        <v>417</v>
      </c>
      <c r="D729" s="165">
        <v>1</v>
      </c>
      <c r="E729" s="129" t="s">
        <v>4739</v>
      </c>
      <c r="F729" s="129" t="s">
        <v>4735</v>
      </c>
      <c r="G729" s="129" t="s">
        <v>16723</v>
      </c>
      <c r="H729" s="129"/>
    </row>
    <row r="730" spans="1:8" x14ac:dyDescent="0.3">
      <c r="A730" s="183">
        <v>44804</v>
      </c>
      <c r="B730" s="129" t="s">
        <v>5471</v>
      </c>
      <c r="C730" s="129" t="s">
        <v>417</v>
      </c>
      <c r="D730" s="165">
        <v>1</v>
      </c>
      <c r="E730" s="129" t="s">
        <v>4739</v>
      </c>
      <c r="F730" s="129" t="s">
        <v>4735</v>
      </c>
      <c r="G730" s="129" t="s">
        <v>16723</v>
      </c>
      <c r="H730" s="129"/>
    </row>
    <row r="731" spans="1:8" x14ac:dyDescent="0.3">
      <c r="A731" s="183">
        <v>44804</v>
      </c>
      <c r="B731" s="129" t="s">
        <v>5472</v>
      </c>
      <c r="C731" s="129" t="s">
        <v>417</v>
      </c>
      <c r="D731" s="165">
        <v>1</v>
      </c>
      <c r="E731" s="129" t="s">
        <v>4739</v>
      </c>
      <c r="F731" s="129" t="s">
        <v>4735</v>
      </c>
      <c r="G731" s="129" t="s">
        <v>16723</v>
      </c>
      <c r="H731" s="129"/>
    </row>
    <row r="732" spans="1:8" x14ac:dyDescent="0.3">
      <c r="A732" s="183">
        <v>44804</v>
      </c>
      <c r="B732" s="129" t="s">
        <v>5473</v>
      </c>
      <c r="C732" s="129" t="s">
        <v>417</v>
      </c>
      <c r="D732" s="165">
        <v>1</v>
      </c>
      <c r="E732" s="129" t="s">
        <v>4734</v>
      </c>
      <c r="F732" s="129" t="s">
        <v>4735</v>
      </c>
      <c r="G732" s="129" t="s">
        <v>16723</v>
      </c>
      <c r="H732" s="129"/>
    </row>
    <row r="733" spans="1:8" x14ac:dyDescent="0.3">
      <c r="A733" s="183">
        <v>44804</v>
      </c>
      <c r="B733" s="129" t="s">
        <v>5474</v>
      </c>
      <c r="C733" s="129" t="s">
        <v>417</v>
      </c>
      <c r="D733" s="165">
        <v>1</v>
      </c>
      <c r="E733" s="129" t="s">
        <v>4737</v>
      </c>
      <c r="F733" s="129" t="s">
        <v>4735</v>
      </c>
      <c r="G733" s="129" t="s">
        <v>16723</v>
      </c>
      <c r="H733" s="129"/>
    </row>
    <row r="734" spans="1:8" x14ac:dyDescent="0.3">
      <c r="A734" s="183">
        <v>44804</v>
      </c>
      <c r="B734" s="129" t="s">
        <v>5475</v>
      </c>
      <c r="C734" s="129" t="s">
        <v>417</v>
      </c>
      <c r="D734" s="165">
        <v>1</v>
      </c>
      <c r="E734" s="129" t="s">
        <v>4739</v>
      </c>
      <c r="F734" s="129" t="s">
        <v>4735</v>
      </c>
      <c r="G734" s="129" t="s">
        <v>16723</v>
      </c>
      <c r="H734" s="129"/>
    </row>
    <row r="735" spans="1:8" x14ac:dyDescent="0.3">
      <c r="A735" s="183">
        <v>44804</v>
      </c>
      <c r="B735" s="129" t="s">
        <v>5476</v>
      </c>
      <c r="C735" s="129" t="s">
        <v>417</v>
      </c>
      <c r="D735" s="165">
        <v>1</v>
      </c>
      <c r="E735" s="129" t="s">
        <v>4739</v>
      </c>
      <c r="F735" s="129" t="s">
        <v>4735</v>
      </c>
      <c r="G735" s="129" t="s">
        <v>16723</v>
      </c>
      <c r="H735" s="129"/>
    </row>
    <row r="736" spans="1:8" x14ac:dyDescent="0.3">
      <c r="A736" s="183">
        <v>44804</v>
      </c>
      <c r="B736" s="129" t="s">
        <v>5477</v>
      </c>
      <c r="C736" s="129" t="s">
        <v>417</v>
      </c>
      <c r="D736" s="165">
        <v>1</v>
      </c>
      <c r="E736" s="129" t="s">
        <v>4737</v>
      </c>
      <c r="F736" s="129" t="s">
        <v>4735</v>
      </c>
      <c r="G736" s="129" t="s">
        <v>16723</v>
      </c>
      <c r="H736" s="129"/>
    </row>
    <row r="737" spans="1:8" x14ac:dyDescent="0.3">
      <c r="A737" s="183">
        <v>44804</v>
      </c>
      <c r="B737" s="129" t="s">
        <v>5478</v>
      </c>
      <c r="C737" s="129" t="s">
        <v>417</v>
      </c>
      <c r="D737" s="165">
        <v>1</v>
      </c>
      <c r="E737" s="129" t="s">
        <v>4737</v>
      </c>
      <c r="F737" s="129" t="s">
        <v>4735</v>
      </c>
      <c r="G737" s="129" t="s">
        <v>16723</v>
      </c>
      <c r="H737" s="129"/>
    </row>
    <row r="738" spans="1:8" x14ac:dyDescent="0.3">
      <c r="A738" s="183">
        <v>44804</v>
      </c>
      <c r="B738" s="129" t="s">
        <v>5479</v>
      </c>
      <c r="C738" s="129" t="s">
        <v>417</v>
      </c>
      <c r="D738" s="165">
        <v>1</v>
      </c>
      <c r="E738" s="129" t="s">
        <v>4739</v>
      </c>
      <c r="F738" s="129" t="s">
        <v>4735</v>
      </c>
      <c r="G738" s="129" t="s">
        <v>16723</v>
      </c>
      <c r="H738" s="129"/>
    </row>
    <row r="739" spans="1:8" x14ac:dyDescent="0.3">
      <c r="A739" s="183">
        <v>44804</v>
      </c>
      <c r="B739" s="129" t="s">
        <v>5480</v>
      </c>
      <c r="C739" s="129" t="s">
        <v>417</v>
      </c>
      <c r="D739" s="165">
        <v>1</v>
      </c>
      <c r="E739" s="129" t="s">
        <v>4739</v>
      </c>
      <c r="F739" s="129" t="s">
        <v>4735</v>
      </c>
      <c r="G739" s="129" t="s">
        <v>16723</v>
      </c>
      <c r="H739" s="129"/>
    </row>
    <row r="740" spans="1:8" x14ac:dyDescent="0.3">
      <c r="A740" s="183">
        <v>44804</v>
      </c>
      <c r="B740" s="129" t="s">
        <v>5481</v>
      </c>
      <c r="C740" s="129" t="s">
        <v>418</v>
      </c>
      <c r="D740" s="165">
        <v>1</v>
      </c>
      <c r="E740" s="129" t="s">
        <v>4739</v>
      </c>
      <c r="F740" s="129" t="s">
        <v>4735</v>
      </c>
      <c r="G740" s="129" t="s">
        <v>16723</v>
      </c>
      <c r="H740" s="129"/>
    </row>
    <row r="741" spans="1:8" x14ac:dyDescent="0.3">
      <c r="A741" s="183">
        <v>44804</v>
      </c>
      <c r="B741" s="129" t="s">
        <v>5482</v>
      </c>
      <c r="C741" s="129" t="s">
        <v>418</v>
      </c>
      <c r="D741" s="165">
        <v>1</v>
      </c>
      <c r="E741" s="129" t="s">
        <v>4741</v>
      </c>
      <c r="F741" s="129" t="s">
        <v>4735</v>
      </c>
      <c r="G741" s="129" t="s">
        <v>16723</v>
      </c>
      <c r="H741" s="129"/>
    </row>
    <row r="742" spans="1:8" x14ac:dyDescent="0.3">
      <c r="A742" s="183">
        <v>44804</v>
      </c>
      <c r="B742" s="129" t="s">
        <v>5483</v>
      </c>
      <c r="C742" s="129" t="s">
        <v>418</v>
      </c>
      <c r="D742" s="165">
        <v>1</v>
      </c>
      <c r="E742" s="129" t="s">
        <v>4739</v>
      </c>
      <c r="F742" s="129" t="s">
        <v>4735</v>
      </c>
      <c r="G742" s="129" t="s">
        <v>16723</v>
      </c>
      <c r="H742" s="129"/>
    </row>
    <row r="743" spans="1:8" x14ac:dyDescent="0.3">
      <c r="A743" s="183">
        <v>44804</v>
      </c>
      <c r="B743" s="129" t="s">
        <v>5484</v>
      </c>
      <c r="C743" s="129" t="s">
        <v>417</v>
      </c>
      <c r="D743" s="165">
        <v>1</v>
      </c>
      <c r="E743" s="129" t="s">
        <v>4739</v>
      </c>
      <c r="F743" s="129" t="s">
        <v>4735</v>
      </c>
      <c r="G743" s="129" t="s">
        <v>16723</v>
      </c>
      <c r="H743" s="129"/>
    </row>
    <row r="744" spans="1:8" x14ac:dyDescent="0.3">
      <c r="A744" s="183">
        <v>44804</v>
      </c>
      <c r="B744" s="129" t="s">
        <v>5485</v>
      </c>
      <c r="C744" s="129" t="s">
        <v>417</v>
      </c>
      <c r="D744" s="165">
        <v>1</v>
      </c>
      <c r="E744" s="129" t="s">
        <v>4739</v>
      </c>
      <c r="F744" s="129" t="s">
        <v>4735</v>
      </c>
      <c r="G744" s="129" t="s">
        <v>16723</v>
      </c>
      <c r="H744" s="129"/>
    </row>
    <row r="745" spans="1:8" x14ac:dyDescent="0.3">
      <c r="A745" s="183">
        <v>44804</v>
      </c>
      <c r="B745" s="129" t="s">
        <v>5486</v>
      </c>
      <c r="C745" s="129" t="s">
        <v>417</v>
      </c>
      <c r="D745" s="165">
        <v>1</v>
      </c>
      <c r="E745" s="129" t="s">
        <v>4737</v>
      </c>
      <c r="F745" s="129" t="s">
        <v>4735</v>
      </c>
      <c r="G745" s="129" t="s">
        <v>16723</v>
      </c>
      <c r="H745" s="129"/>
    </row>
    <row r="746" spans="1:8" x14ac:dyDescent="0.3">
      <c r="A746" s="183">
        <v>44804</v>
      </c>
      <c r="B746" s="129" t="s">
        <v>5487</v>
      </c>
      <c r="C746" s="129" t="s">
        <v>417</v>
      </c>
      <c r="D746" s="165">
        <v>1</v>
      </c>
      <c r="E746" s="129" t="s">
        <v>4739</v>
      </c>
      <c r="F746" s="129" t="s">
        <v>4735</v>
      </c>
      <c r="G746" s="129" t="s">
        <v>16723</v>
      </c>
      <c r="H746" s="129"/>
    </row>
    <row r="747" spans="1:8" x14ac:dyDescent="0.3">
      <c r="A747" s="183">
        <v>44804</v>
      </c>
      <c r="B747" s="129" t="s">
        <v>5488</v>
      </c>
      <c r="C747" s="129" t="s">
        <v>417</v>
      </c>
      <c r="D747" s="165">
        <v>1</v>
      </c>
      <c r="E747" s="129" t="s">
        <v>4734</v>
      </c>
      <c r="F747" s="129" t="s">
        <v>4735</v>
      </c>
      <c r="G747" s="129" t="s">
        <v>16723</v>
      </c>
      <c r="H747" s="129"/>
    </row>
    <row r="748" spans="1:8" x14ac:dyDescent="0.3">
      <c r="A748" s="183">
        <v>44804</v>
      </c>
      <c r="B748" s="129" t="s">
        <v>5489</v>
      </c>
      <c r="C748" s="129" t="s">
        <v>417</v>
      </c>
      <c r="D748" s="165">
        <v>1</v>
      </c>
      <c r="E748" s="129" t="s">
        <v>4737</v>
      </c>
      <c r="F748" s="129" t="s">
        <v>4735</v>
      </c>
      <c r="G748" s="129" t="s">
        <v>16723</v>
      </c>
      <c r="H748" s="129"/>
    </row>
    <row r="749" spans="1:8" x14ac:dyDescent="0.3">
      <c r="A749" s="183">
        <v>44804</v>
      </c>
      <c r="B749" s="129" t="s">
        <v>5490</v>
      </c>
      <c r="C749" s="129" t="s">
        <v>418</v>
      </c>
      <c r="D749" s="165">
        <v>1</v>
      </c>
      <c r="E749" s="129" t="s">
        <v>4739</v>
      </c>
      <c r="F749" s="129" t="s">
        <v>4735</v>
      </c>
      <c r="G749" s="129" t="s">
        <v>16723</v>
      </c>
      <c r="H749" s="129"/>
    </row>
    <row r="750" spans="1:8" x14ac:dyDescent="0.3">
      <c r="A750" s="183">
        <v>44804</v>
      </c>
      <c r="B750" s="129" t="s">
        <v>5491</v>
      </c>
      <c r="C750" s="129" t="s">
        <v>418</v>
      </c>
      <c r="D750" s="165">
        <v>1</v>
      </c>
      <c r="E750" s="129" t="s">
        <v>4744</v>
      </c>
      <c r="F750" s="129" t="s">
        <v>4735</v>
      </c>
      <c r="G750" s="129" t="s">
        <v>16723</v>
      </c>
      <c r="H750" s="129"/>
    </row>
    <row r="751" spans="1:8" x14ac:dyDescent="0.3">
      <c r="A751" s="183">
        <v>44804</v>
      </c>
      <c r="B751" s="129" t="s">
        <v>5492</v>
      </c>
      <c r="C751" s="129" t="s">
        <v>416</v>
      </c>
      <c r="D751" s="165">
        <v>1</v>
      </c>
      <c r="E751" s="129" t="s">
        <v>4744</v>
      </c>
      <c r="F751" s="129" t="s">
        <v>4735</v>
      </c>
      <c r="G751" s="129" t="s">
        <v>16723</v>
      </c>
      <c r="H751" s="129"/>
    </row>
    <row r="752" spans="1:8" x14ac:dyDescent="0.3">
      <c r="A752" s="183">
        <v>44804</v>
      </c>
      <c r="B752" s="129" t="s">
        <v>5493</v>
      </c>
      <c r="C752" s="129" t="s">
        <v>417</v>
      </c>
      <c r="D752" s="165">
        <v>1</v>
      </c>
      <c r="E752" s="129" t="s">
        <v>4741</v>
      </c>
      <c r="F752" s="129" t="s">
        <v>4735</v>
      </c>
      <c r="G752" s="129" t="s">
        <v>16723</v>
      </c>
      <c r="H752" s="129"/>
    </row>
    <row r="753" spans="1:8" x14ac:dyDescent="0.3">
      <c r="A753" s="183">
        <v>44804</v>
      </c>
      <c r="B753" s="129" t="s">
        <v>5494</v>
      </c>
      <c r="C753" s="129" t="s">
        <v>417</v>
      </c>
      <c r="D753" s="165">
        <v>1</v>
      </c>
      <c r="E753" s="129" t="s">
        <v>4739</v>
      </c>
      <c r="F753" s="129" t="s">
        <v>4735</v>
      </c>
      <c r="G753" s="129" t="s">
        <v>16723</v>
      </c>
      <c r="H753" s="129"/>
    </row>
    <row r="754" spans="1:8" x14ac:dyDescent="0.3">
      <c r="A754" s="183">
        <v>44804</v>
      </c>
      <c r="B754" s="129" t="s">
        <v>5495</v>
      </c>
      <c r="C754" s="129" t="s">
        <v>417</v>
      </c>
      <c r="D754" s="165">
        <v>1</v>
      </c>
      <c r="E754" s="129" t="s">
        <v>4739</v>
      </c>
      <c r="F754" s="129" t="s">
        <v>4735</v>
      </c>
      <c r="G754" s="129" t="s">
        <v>16723</v>
      </c>
      <c r="H754" s="129"/>
    </row>
    <row r="755" spans="1:8" x14ac:dyDescent="0.3">
      <c r="A755" s="183">
        <v>44804</v>
      </c>
      <c r="B755" s="129" t="s">
        <v>5496</v>
      </c>
      <c r="C755" s="129" t="s">
        <v>417</v>
      </c>
      <c r="D755" s="165">
        <v>1</v>
      </c>
      <c r="E755" s="129" t="s">
        <v>4739</v>
      </c>
      <c r="F755" s="129" t="s">
        <v>4735</v>
      </c>
      <c r="G755" s="129" t="s">
        <v>16723</v>
      </c>
      <c r="H755" s="129"/>
    </row>
    <row r="756" spans="1:8" x14ac:dyDescent="0.3">
      <c r="A756" s="183">
        <v>44804</v>
      </c>
      <c r="B756" s="129" t="s">
        <v>5497</v>
      </c>
      <c r="C756" s="129" t="s">
        <v>417</v>
      </c>
      <c r="D756" s="165">
        <v>1</v>
      </c>
      <c r="E756" s="129" t="s">
        <v>4739</v>
      </c>
      <c r="F756" s="129" t="s">
        <v>4735</v>
      </c>
      <c r="G756" s="129" t="s">
        <v>16723</v>
      </c>
      <c r="H756" s="129"/>
    </row>
    <row r="757" spans="1:8" x14ac:dyDescent="0.3">
      <c r="A757" s="183">
        <v>44804</v>
      </c>
      <c r="B757" s="129" t="s">
        <v>5498</v>
      </c>
      <c r="C757" s="129" t="s">
        <v>418</v>
      </c>
      <c r="D757" s="165">
        <v>1</v>
      </c>
      <c r="E757" s="129" t="s">
        <v>4739</v>
      </c>
      <c r="F757" s="129" t="s">
        <v>4735</v>
      </c>
      <c r="G757" s="129" t="s">
        <v>16723</v>
      </c>
      <c r="H757" s="129"/>
    </row>
    <row r="758" spans="1:8" x14ac:dyDescent="0.3">
      <c r="A758" s="183">
        <v>44804</v>
      </c>
      <c r="B758" s="129" t="s">
        <v>5499</v>
      </c>
      <c r="C758" s="129" t="s">
        <v>418</v>
      </c>
      <c r="D758" s="165">
        <v>1</v>
      </c>
      <c r="E758" s="129" t="s">
        <v>4739</v>
      </c>
      <c r="F758" s="129" t="s">
        <v>4735</v>
      </c>
      <c r="G758" s="129" t="s">
        <v>16723</v>
      </c>
      <c r="H758" s="129"/>
    </row>
    <row r="759" spans="1:8" x14ac:dyDescent="0.3">
      <c r="A759" s="183">
        <v>44804</v>
      </c>
      <c r="B759" s="129" t="s">
        <v>5500</v>
      </c>
      <c r="C759" s="129" t="s">
        <v>416</v>
      </c>
      <c r="D759" s="165">
        <v>1</v>
      </c>
      <c r="E759" s="129" t="s">
        <v>4739</v>
      </c>
      <c r="F759" s="129" t="s">
        <v>4735</v>
      </c>
      <c r="G759" s="129" t="s">
        <v>16723</v>
      </c>
      <c r="H759" s="129"/>
    </row>
    <row r="760" spans="1:8" x14ac:dyDescent="0.3">
      <c r="A760" s="183">
        <v>44804</v>
      </c>
      <c r="B760" s="129" t="s">
        <v>5501</v>
      </c>
      <c r="C760" s="129" t="s">
        <v>418</v>
      </c>
      <c r="D760" s="165">
        <v>1</v>
      </c>
      <c r="E760" s="129" t="s">
        <v>4741</v>
      </c>
      <c r="F760" s="129" t="s">
        <v>4735</v>
      </c>
      <c r="G760" s="129" t="s">
        <v>16723</v>
      </c>
      <c r="H760" s="129"/>
    </row>
    <row r="761" spans="1:8" x14ac:dyDescent="0.3">
      <c r="A761" s="183">
        <v>44804</v>
      </c>
      <c r="B761" s="129" t="s">
        <v>5502</v>
      </c>
      <c r="C761" s="129" t="s">
        <v>418</v>
      </c>
      <c r="D761" s="165">
        <v>1</v>
      </c>
      <c r="E761" s="129" t="s">
        <v>4739</v>
      </c>
      <c r="F761" s="129" t="s">
        <v>4735</v>
      </c>
      <c r="G761" s="129" t="s">
        <v>16723</v>
      </c>
      <c r="H761" s="129"/>
    </row>
    <row r="762" spans="1:8" x14ac:dyDescent="0.3">
      <c r="A762" s="183">
        <v>44804</v>
      </c>
      <c r="B762" s="129" t="s">
        <v>5503</v>
      </c>
      <c r="C762" s="129" t="s">
        <v>416</v>
      </c>
      <c r="D762" s="165">
        <v>1</v>
      </c>
      <c r="E762" s="129" t="s">
        <v>4739</v>
      </c>
      <c r="F762" s="129" t="s">
        <v>4735</v>
      </c>
      <c r="G762" s="129" t="s">
        <v>16723</v>
      </c>
      <c r="H762" s="129"/>
    </row>
    <row r="763" spans="1:8" x14ac:dyDescent="0.3">
      <c r="A763" s="183">
        <v>44804</v>
      </c>
      <c r="B763" s="129" t="s">
        <v>5504</v>
      </c>
      <c r="C763" s="129" t="s">
        <v>416</v>
      </c>
      <c r="D763" s="165">
        <v>1</v>
      </c>
      <c r="E763" s="129" t="s">
        <v>4741</v>
      </c>
      <c r="F763" s="129" t="s">
        <v>4735</v>
      </c>
      <c r="G763" s="129" t="s">
        <v>16723</v>
      </c>
      <c r="H763" s="129"/>
    </row>
    <row r="764" spans="1:8" x14ac:dyDescent="0.3">
      <c r="A764" s="183">
        <v>44804</v>
      </c>
      <c r="B764" s="129" t="s">
        <v>5505</v>
      </c>
      <c r="C764" s="129" t="s">
        <v>418</v>
      </c>
      <c r="D764" s="165">
        <v>1</v>
      </c>
      <c r="E764" s="129" t="s">
        <v>4739</v>
      </c>
      <c r="F764" s="129" t="s">
        <v>4735</v>
      </c>
      <c r="G764" s="129" t="s">
        <v>16723</v>
      </c>
      <c r="H764" s="129"/>
    </row>
    <row r="765" spans="1:8" x14ac:dyDescent="0.3">
      <c r="A765" s="183">
        <v>44804</v>
      </c>
      <c r="B765" s="129" t="s">
        <v>5506</v>
      </c>
      <c r="C765" s="129" t="s">
        <v>418</v>
      </c>
      <c r="D765" s="165">
        <v>1</v>
      </c>
      <c r="E765" s="129" t="s">
        <v>4739</v>
      </c>
      <c r="F765" s="129" t="s">
        <v>4735</v>
      </c>
      <c r="G765" s="129" t="s">
        <v>16723</v>
      </c>
      <c r="H765" s="129"/>
    </row>
    <row r="766" spans="1:8" x14ac:dyDescent="0.3">
      <c r="A766" s="183">
        <v>44804</v>
      </c>
      <c r="B766" s="129" t="s">
        <v>5507</v>
      </c>
      <c r="C766" s="129" t="s">
        <v>418</v>
      </c>
      <c r="D766" s="165">
        <v>1</v>
      </c>
      <c r="E766" s="129" t="s">
        <v>4747</v>
      </c>
      <c r="F766" s="129" t="s">
        <v>4735</v>
      </c>
      <c r="G766" s="129" t="s">
        <v>16723</v>
      </c>
      <c r="H766" s="129"/>
    </row>
    <row r="767" spans="1:8" x14ac:dyDescent="0.3">
      <c r="A767" s="183">
        <v>44804</v>
      </c>
      <c r="B767" s="129" t="s">
        <v>5508</v>
      </c>
      <c r="C767" s="129" t="s">
        <v>417</v>
      </c>
      <c r="D767" s="165">
        <v>1</v>
      </c>
      <c r="E767" s="129" t="s">
        <v>4739</v>
      </c>
      <c r="F767" s="129" t="s">
        <v>4735</v>
      </c>
      <c r="G767" s="129" t="s">
        <v>16723</v>
      </c>
      <c r="H767" s="129"/>
    </row>
    <row r="768" spans="1:8" x14ac:dyDescent="0.3">
      <c r="A768" s="183">
        <v>44804</v>
      </c>
      <c r="B768" s="129" t="s">
        <v>5509</v>
      </c>
      <c r="C768" s="129" t="s">
        <v>417</v>
      </c>
      <c r="D768" s="165">
        <v>1</v>
      </c>
      <c r="E768" s="129" t="s">
        <v>4739</v>
      </c>
      <c r="F768" s="129" t="s">
        <v>4735</v>
      </c>
      <c r="G768" s="129" t="s">
        <v>16723</v>
      </c>
      <c r="H768" s="129"/>
    </row>
    <row r="769" spans="1:8" x14ac:dyDescent="0.3">
      <c r="A769" s="183">
        <v>44804</v>
      </c>
      <c r="B769" s="129" t="s">
        <v>5510</v>
      </c>
      <c r="C769" s="129" t="s">
        <v>417</v>
      </c>
      <c r="D769" s="165">
        <v>1</v>
      </c>
      <c r="E769" s="129" t="s">
        <v>4739</v>
      </c>
      <c r="F769" s="129" t="s">
        <v>4735</v>
      </c>
      <c r="G769" s="129" t="s">
        <v>16723</v>
      </c>
      <c r="H769" s="129"/>
    </row>
    <row r="770" spans="1:8" x14ac:dyDescent="0.3">
      <c r="A770" s="183">
        <v>44804</v>
      </c>
      <c r="B770" s="129" t="s">
        <v>5511</v>
      </c>
      <c r="C770" s="129" t="s">
        <v>417</v>
      </c>
      <c r="D770" s="165">
        <v>1</v>
      </c>
      <c r="E770" s="129" t="s">
        <v>4734</v>
      </c>
      <c r="F770" s="129" t="s">
        <v>4735</v>
      </c>
      <c r="G770" s="129" t="s">
        <v>16723</v>
      </c>
      <c r="H770" s="129"/>
    </row>
    <row r="771" spans="1:8" x14ac:dyDescent="0.3">
      <c r="A771" s="183">
        <v>44804</v>
      </c>
      <c r="B771" s="129" t="s">
        <v>5512</v>
      </c>
      <c r="C771" s="129" t="s">
        <v>417</v>
      </c>
      <c r="D771" s="165">
        <v>1</v>
      </c>
      <c r="E771" s="129" t="s">
        <v>4734</v>
      </c>
      <c r="F771" s="129" t="s">
        <v>4735</v>
      </c>
      <c r="G771" s="129" t="s">
        <v>16723</v>
      </c>
      <c r="H771" s="129"/>
    </row>
    <row r="772" spans="1:8" x14ac:dyDescent="0.3">
      <c r="A772" s="183">
        <v>44804</v>
      </c>
      <c r="B772" s="129" t="s">
        <v>5513</v>
      </c>
      <c r="C772" s="129" t="s">
        <v>417</v>
      </c>
      <c r="D772" s="165">
        <v>1</v>
      </c>
      <c r="E772" s="129" t="s">
        <v>4739</v>
      </c>
      <c r="F772" s="129" t="s">
        <v>4735</v>
      </c>
      <c r="G772" s="129" t="s">
        <v>16723</v>
      </c>
      <c r="H772" s="129"/>
    </row>
    <row r="773" spans="1:8" x14ac:dyDescent="0.3">
      <c r="A773" s="183">
        <v>44804</v>
      </c>
      <c r="B773" s="129" t="s">
        <v>5514</v>
      </c>
      <c r="C773" s="129" t="s">
        <v>417</v>
      </c>
      <c r="D773" s="165">
        <v>1</v>
      </c>
      <c r="E773" s="129" t="s">
        <v>4739</v>
      </c>
      <c r="F773" s="129" t="s">
        <v>4735</v>
      </c>
      <c r="G773" s="129" t="s">
        <v>16723</v>
      </c>
      <c r="H773" s="129"/>
    </row>
    <row r="774" spans="1:8" x14ac:dyDescent="0.3">
      <c r="A774" s="183">
        <v>44804</v>
      </c>
      <c r="B774" s="129" t="s">
        <v>5515</v>
      </c>
      <c r="C774" s="129" t="s">
        <v>417</v>
      </c>
      <c r="D774" s="165">
        <v>1</v>
      </c>
      <c r="E774" s="129" t="s">
        <v>4739</v>
      </c>
      <c r="F774" s="129" t="s">
        <v>4735</v>
      </c>
      <c r="G774" s="129" t="s">
        <v>16723</v>
      </c>
      <c r="H774" s="129"/>
    </row>
    <row r="775" spans="1:8" x14ac:dyDescent="0.3">
      <c r="A775" s="183">
        <v>44804</v>
      </c>
      <c r="B775" s="129" t="s">
        <v>5516</v>
      </c>
      <c r="C775" s="129" t="s">
        <v>417</v>
      </c>
      <c r="D775" s="165">
        <v>1</v>
      </c>
      <c r="E775" s="129" t="s">
        <v>4739</v>
      </c>
      <c r="F775" s="129" t="s">
        <v>4735</v>
      </c>
      <c r="G775" s="129" t="s">
        <v>16723</v>
      </c>
      <c r="H775" s="129"/>
    </row>
    <row r="776" spans="1:8" x14ac:dyDescent="0.3">
      <c r="A776" s="183">
        <v>44804</v>
      </c>
      <c r="B776" s="129" t="s">
        <v>5517</v>
      </c>
      <c r="C776" s="129" t="s">
        <v>417</v>
      </c>
      <c r="D776" s="165">
        <v>1</v>
      </c>
      <c r="E776" s="129" t="s">
        <v>4739</v>
      </c>
      <c r="F776" s="129" t="s">
        <v>4735</v>
      </c>
      <c r="G776" s="129" t="s">
        <v>16723</v>
      </c>
      <c r="H776" s="129"/>
    </row>
    <row r="777" spans="1:8" x14ac:dyDescent="0.3">
      <c r="A777" s="183">
        <v>44804</v>
      </c>
      <c r="B777" s="129" t="s">
        <v>5518</v>
      </c>
      <c r="C777" s="129" t="s">
        <v>417</v>
      </c>
      <c r="D777" s="165">
        <v>1</v>
      </c>
      <c r="E777" s="129" t="s">
        <v>4737</v>
      </c>
      <c r="F777" s="129" t="s">
        <v>4735</v>
      </c>
      <c r="G777" s="129" t="s">
        <v>16723</v>
      </c>
      <c r="H777" s="129"/>
    </row>
    <row r="778" spans="1:8" x14ac:dyDescent="0.3">
      <c r="A778" s="183">
        <v>44804</v>
      </c>
      <c r="B778" s="129" t="s">
        <v>5519</v>
      </c>
      <c r="C778" s="129" t="s">
        <v>417</v>
      </c>
      <c r="D778" s="165">
        <v>1</v>
      </c>
      <c r="E778" s="129" t="s">
        <v>4734</v>
      </c>
      <c r="F778" s="129" t="s">
        <v>4735</v>
      </c>
      <c r="G778" s="129" t="s">
        <v>16723</v>
      </c>
      <c r="H778" s="129"/>
    </row>
    <row r="779" spans="1:8" x14ac:dyDescent="0.3">
      <c r="A779" s="183">
        <v>44804</v>
      </c>
      <c r="B779" s="129" t="s">
        <v>5520</v>
      </c>
      <c r="C779" s="129" t="s">
        <v>417</v>
      </c>
      <c r="D779" s="165">
        <v>1</v>
      </c>
      <c r="E779" s="129" t="s">
        <v>4739</v>
      </c>
      <c r="F779" s="129" t="s">
        <v>4735</v>
      </c>
      <c r="G779" s="129" t="s">
        <v>16723</v>
      </c>
      <c r="H779" s="129"/>
    </row>
    <row r="780" spans="1:8" x14ac:dyDescent="0.3">
      <c r="A780" s="183">
        <v>44804</v>
      </c>
      <c r="B780" s="129" t="s">
        <v>5521</v>
      </c>
      <c r="C780" s="129" t="s">
        <v>417</v>
      </c>
      <c r="D780" s="165">
        <v>1</v>
      </c>
      <c r="E780" s="129" t="s">
        <v>4737</v>
      </c>
      <c r="F780" s="129" t="s">
        <v>4735</v>
      </c>
      <c r="G780" s="129" t="s">
        <v>16723</v>
      </c>
      <c r="H780" s="129"/>
    </row>
    <row r="781" spans="1:8" x14ac:dyDescent="0.3">
      <c r="A781" s="183">
        <v>44804</v>
      </c>
      <c r="B781" s="129" t="s">
        <v>5522</v>
      </c>
      <c r="C781" s="129" t="s">
        <v>417</v>
      </c>
      <c r="D781" s="165">
        <v>1</v>
      </c>
      <c r="E781" s="129" t="s">
        <v>4739</v>
      </c>
      <c r="F781" s="129" t="s">
        <v>4735</v>
      </c>
      <c r="G781" s="129" t="s">
        <v>16723</v>
      </c>
      <c r="H781" s="129"/>
    </row>
    <row r="782" spans="1:8" x14ac:dyDescent="0.3">
      <c r="A782" s="183">
        <v>44804</v>
      </c>
      <c r="B782" s="129" t="s">
        <v>5523</v>
      </c>
      <c r="C782" s="129" t="s">
        <v>417</v>
      </c>
      <c r="D782" s="165">
        <v>1</v>
      </c>
      <c r="E782" s="129" t="s">
        <v>4739</v>
      </c>
      <c r="F782" s="129" t="s">
        <v>4735</v>
      </c>
      <c r="G782" s="129" t="s">
        <v>16723</v>
      </c>
      <c r="H782" s="129"/>
    </row>
    <row r="783" spans="1:8" x14ac:dyDescent="0.3">
      <c r="A783" s="183">
        <v>44804</v>
      </c>
      <c r="B783" s="129" t="s">
        <v>5524</v>
      </c>
      <c r="C783" s="129" t="s">
        <v>417</v>
      </c>
      <c r="D783" s="165">
        <v>1</v>
      </c>
      <c r="E783" s="129" t="s">
        <v>4739</v>
      </c>
      <c r="F783" s="129" t="s">
        <v>4735</v>
      </c>
      <c r="G783" s="129" t="s">
        <v>16723</v>
      </c>
      <c r="H783" s="129"/>
    </row>
    <row r="784" spans="1:8" x14ac:dyDescent="0.3">
      <c r="A784" s="183">
        <v>44804</v>
      </c>
      <c r="B784" s="129" t="s">
        <v>5525</v>
      </c>
      <c r="C784" s="129" t="s">
        <v>417</v>
      </c>
      <c r="D784" s="165">
        <v>1</v>
      </c>
      <c r="E784" s="129" t="s">
        <v>4739</v>
      </c>
      <c r="F784" s="129" t="s">
        <v>4735</v>
      </c>
      <c r="G784" s="129" t="s">
        <v>16723</v>
      </c>
      <c r="H784" s="129"/>
    </row>
    <row r="785" spans="1:8" x14ac:dyDescent="0.3">
      <c r="A785" s="183">
        <v>44804</v>
      </c>
      <c r="B785" s="129" t="s">
        <v>5526</v>
      </c>
      <c r="C785" s="129" t="s">
        <v>417</v>
      </c>
      <c r="D785" s="165">
        <v>1</v>
      </c>
      <c r="E785" s="129" t="s">
        <v>4739</v>
      </c>
      <c r="F785" s="129" t="s">
        <v>4735</v>
      </c>
      <c r="G785" s="129" t="s">
        <v>16723</v>
      </c>
      <c r="H785" s="129"/>
    </row>
    <row r="786" spans="1:8" x14ac:dyDescent="0.3">
      <c r="A786" s="183">
        <v>44804</v>
      </c>
      <c r="B786" s="129" t="s">
        <v>5527</v>
      </c>
      <c r="C786" s="129" t="s">
        <v>417</v>
      </c>
      <c r="D786" s="165">
        <v>1</v>
      </c>
      <c r="E786" s="129" t="s">
        <v>4739</v>
      </c>
      <c r="F786" s="129" t="s">
        <v>4735</v>
      </c>
      <c r="G786" s="129" t="s">
        <v>16723</v>
      </c>
      <c r="H786" s="129"/>
    </row>
    <row r="787" spans="1:8" x14ac:dyDescent="0.3">
      <c r="A787" s="183">
        <v>44804</v>
      </c>
      <c r="B787" s="129" t="s">
        <v>5528</v>
      </c>
      <c r="C787" s="129" t="s">
        <v>417</v>
      </c>
      <c r="D787" s="165">
        <v>1</v>
      </c>
      <c r="E787" s="129" t="s">
        <v>4744</v>
      </c>
      <c r="F787" s="129" t="s">
        <v>4735</v>
      </c>
      <c r="G787" s="129" t="s">
        <v>16723</v>
      </c>
      <c r="H787" s="129"/>
    </row>
    <row r="788" spans="1:8" x14ac:dyDescent="0.3">
      <c r="A788" s="183">
        <v>44804</v>
      </c>
      <c r="B788" s="129" t="s">
        <v>5529</v>
      </c>
      <c r="C788" s="129" t="s">
        <v>417</v>
      </c>
      <c r="D788" s="165">
        <v>1</v>
      </c>
      <c r="E788" s="129" t="s">
        <v>4739</v>
      </c>
      <c r="F788" s="129" t="s">
        <v>4735</v>
      </c>
      <c r="G788" s="129" t="s">
        <v>16723</v>
      </c>
      <c r="H788" s="129"/>
    </row>
    <row r="789" spans="1:8" x14ac:dyDescent="0.3">
      <c r="A789" s="183">
        <v>44804</v>
      </c>
      <c r="B789" s="129" t="s">
        <v>5530</v>
      </c>
      <c r="C789" s="129" t="s">
        <v>416</v>
      </c>
      <c r="D789" s="165">
        <v>1</v>
      </c>
      <c r="E789" s="129" t="s">
        <v>4734</v>
      </c>
      <c r="F789" s="129" t="s">
        <v>4735</v>
      </c>
      <c r="G789" s="129" t="s">
        <v>16723</v>
      </c>
      <c r="H789" s="129"/>
    </row>
    <row r="790" spans="1:8" x14ac:dyDescent="0.3">
      <c r="A790" s="183">
        <v>44804</v>
      </c>
      <c r="B790" s="129" t="s">
        <v>5531</v>
      </c>
      <c r="C790" s="129" t="s">
        <v>418</v>
      </c>
      <c r="D790" s="165">
        <v>1</v>
      </c>
      <c r="E790" s="129" t="s">
        <v>4739</v>
      </c>
      <c r="F790" s="129" t="s">
        <v>4735</v>
      </c>
      <c r="G790" s="129" t="s">
        <v>16723</v>
      </c>
      <c r="H790" s="129"/>
    </row>
    <row r="791" spans="1:8" x14ac:dyDescent="0.3">
      <c r="A791" s="183">
        <v>44804</v>
      </c>
      <c r="B791" s="129" t="s">
        <v>5532</v>
      </c>
      <c r="C791" s="129" t="s">
        <v>418</v>
      </c>
      <c r="D791" s="165">
        <v>1</v>
      </c>
      <c r="E791" s="129" t="s">
        <v>4739</v>
      </c>
      <c r="F791" s="129" t="s">
        <v>4735</v>
      </c>
      <c r="G791" s="129" t="s">
        <v>16723</v>
      </c>
      <c r="H791" s="129"/>
    </row>
    <row r="792" spans="1:8" x14ac:dyDescent="0.3">
      <c r="A792" s="183">
        <v>44804</v>
      </c>
      <c r="B792" s="129" t="s">
        <v>5533</v>
      </c>
      <c r="C792" s="129" t="s">
        <v>416</v>
      </c>
      <c r="D792" s="165">
        <v>1</v>
      </c>
      <c r="E792" s="129" t="s">
        <v>4739</v>
      </c>
      <c r="F792" s="129" t="s">
        <v>4735</v>
      </c>
      <c r="G792" s="129" t="s">
        <v>16723</v>
      </c>
      <c r="H792" s="129"/>
    </row>
    <row r="793" spans="1:8" x14ac:dyDescent="0.3">
      <c r="A793" s="183">
        <v>44804</v>
      </c>
      <c r="B793" s="129" t="s">
        <v>5534</v>
      </c>
      <c r="C793" s="129" t="s">
        <v>416</v>
      </c>
      <c r="D793" s="165">
        <v>1</v>
      </c>
      <c r="E793" s="129" t="s">
        <v>4821</v>
      </c>
      <c r="F793" s="129" t="s">
        <v>4735</v>
      </c>
      <c r="G793" s="129" t="s">
        <v>16723</v>
      </c>
      <c r="H793" s="129"/>
    </row>
    <row r="794" spans="1:8" x14ac:dyDescent="0.3">
      <c r="A794" s="183">
        <v>44804</v>
      </c>
      <c r="B794" s="129" t="s">
        <v>5535</v>
      </c>
      <c r="C794" s="129" t="s">
        <v>418</v>
      </c>
      <c r="D794" s="165">
        <v>1</v>
      </c>
      <c r="E794" s="129" t="s">
        <v>4744</v>
      </c>
      <c r="F794" s="129" t="s">
        <v>4735</v>
      </c>
      <c r="G794" s="129" t="s">
        <v>16723</v>
      </c>
      <c r="H794" s="129"/>
    </row>
    <row r="795" spans="1:8" x14ac:dyDescent="0.3">
      <c r="A795" s="183">
        <v>44804</v>
      </c>
      <c r="B795" s="129" t="s">
        <v>5536</v>
      </c>
      <c r="C795" s="129" t="s">
        <v>418</v>
      </c>
      <c r="D795" s="165">
        <v>1</v>
      </c>
      <c r="E795" s="129" t="s">
        <v>4739</v>
      </c>
      <c r="F795" s="129" t="s">
        <v>4735</v>
      </c>
      <c r="G795" s="129" t="s">
        <v>16723</v>
      </c>
      <c r="H795" s="129"/>
    </row>
    <row r="796" spans="1:8" x14ac:dyDescent="0.3">
      <c r="A796" s="183">
        <v>44804</v>
      </c>
      <c r="B796" s="129" t="s">
        <v>5537</v>
      </c>
      <c r="C796" s="129" t="s">
        <v>417</v>
      </c>
      <c r="D796" s="165">
        <v>1</v>
      </c>
      <c r="E796" s="129" t="s">
        <v>4737</v>
      </c>
      <c r="F796" s="129" t="s">
        <v>4735</v>
      </c>
      <c r="G796" s="129" t="s">
        <v>16723</v>
      </c>
      <c r="H796" s="129"/>
    </row>
    <row r="797" spans="1:8" x14ac:dyDescent="0.3">
      <c r="A797" s="183">
        <v>44804</v>
      </c>
      <c r="B797" s="129" t="s">
        <v>5538</v>
      </c>
      <c r="C797" s="129" t="s">
        <v>417</v>
      </c>
      <c r="D797" s="165">
        <v>1</v>
      </c>
      <c r="E797" s="129" t="s">
        <v>4734</v>
      </c>
      <c r="F797" s="129" t="s">
        <v>4735</v>
      </c>
      <c r="G797" s="129" t="s">
        <v>16723</v>
      </c>
      <c r="H797" s="129"/>
    </row>
    <row r="798" spans="1:8" x14ac:dyDescent="0.3">
      <c r="A798" s="183">
        <v>44804</v>
      </c>
      <c r="B798" s="129" t="s">
        <v>5539</v>
      </c>
      <c r="C798" s="129" t="s">
        <v>416</v>
      </c>
      <c r="D798" s="165">
        <v>1</v>
      </c>
      <c r="E798" s="129" t="s">
        <v>4739</v>
      </c>
      <c r="F798" s="129" t="s">
        <v>4735</v>
      </c>
      <c r="G798" s="129" t="s">
        <v>16723</v>
      </c>
      <c r="H798" s="129"/>
    </row>
    <row r="799" spans="1:8" x14ac:dyDescent="0.3">
      <c r="A799" s="183">
        <v>44804</v>
      </c>
      <c r="B799" s="129" t="s">
        <v>5540</v>
      </c>
      <c r="C799" s="129" t="s">
        <v>416</v>
      </c>
      <c r="D799" s="165">
        <v>1</v>
      </c>
      <c r="E799" s="129" t="s">
        <v>4739</v>
      </c>
      <c r="F799" s="129" t="s">
        <v>4735</v>
      </c>
      <c r="G799" s="129" t="s">
        <v>16723</v>
      </c>
      <c r="H799" s="129"/>
    </row>
    <row r="800" spans="1:8" x14ac:dyDescent="0.3">
      <c r="A800" s="183">
        <v>44804</v>
      </c>
      <c r="B800" s="129" t="s">
        <v>5541</v>
      </c>
      <c r="C800" s="129" t="s">
        <v>418</v>
      </c>
      <c r="D800" s="165">
        <v>1</v>
      </c>
      <c r="E800" s="129" t="s">
        <v>4747</v>
      </c>
      <c r="F800" s="129" t="s">
        <v>4735</v>
      </c>
      <c r="G800" s="129" t="s">
        <v>16723</v>
      </c>
      <c r="H800" s="129"/>
    </row>
    <row r="801" spans="1:8" x14ac:dyDescent="0.3">
      <c r="A801" s="183">
        <v>44804</v>
      </c>
      <c r="B801" s="129" t="s">
        <v>5542</v>
      </c>
      <c r="C801" s="129" t="s">
        <v>416</v>
      </c>
      <c r="D801" s="165">
        <v>1</v>
      </c>
      <c r="E801" s="129" t="s">
        <v>4741</v>
      </c>
      <c r="F801" s="129" t="s">
        <v>4735</v>
      </c>
      <c r="G801" s="129" t="s">
        <v>16723</v>
      </c>
      <c r="H801" s="129"/>
    </row>
    <row r="802" spans="1:8" x14ac:dyDescent="0.3">
      <c r="A802" s="183">
        <v>44804</v>
      </c>
      <c r="B802" s="129" t="s">
        <v>5543</v>
      </c>
      <c r="C802" s="129" t="s">
        <v>417</v>
      </c>
      <c r="D802" s="165">
        <v>1</v>
      </c>
      <c r="E802" s="129" t="s">
        <v>4739</v>
      </c>
      <c r="F802" s="129" t="s">
        <v>4735</v>
      </c>
      <c r="G802" s="129" t="s">
        <v>16723</v>
      </c>
      <c r="H802" s="129"/>
    </row>
    <row r="803" spans="1:8" x14ac:dyDescent="0.3">
      <c r="A803" s="183">
        <v>44804</v>
      </c>
      <c r="B803" s="129" t="s">
        <v>5544</v>
      </c>
      <c r="C803" s="129" t="s">
        <v>416</v>
      </c>
      <c r="D803" s="165">
        <v>1</v>
      </c>
      <c r="E803" s="129" t="s">
        <v>4737</v>
      </c>
      <c r="F803" s="129" t="s">
        <v>4735</v>
      </c>
      <c r="G803" s="129" t="s">
        <v>16723</v>
      </c>
      <c r="H803" s="129"/>
    </row>
    <row r="804" spans="1:8" x14ac:dyDescent="0.3">
      <c r="A804" s="183">
        <v>44804</v>
      </c>
      <c r="B804" s="129" t="s">
        <v>5545</v>
      </c>
      <c r="C804" s="129" t="s">
        <v>418</v>
      </c>
      <c r="D804" s="165">
        <v>1</v>
      </c>
      <c r="E804" s="129" t="s">
        <v>4741</v>
      </c>
      <c r="F804" s="129" t="s">
        <v>4735</v>
      </c>
      <c r="G804" s="129" t="s">
        <v>16723</v>
      </c>
      <c r="H804" s="129"/>
    </row>
    <row r="805" spans="1:8" x14ac:dyDescent="0.3">
      <c r="A805" s="183">
        <v>44804</v>
      </c>
      <c r="B805" s="129" t="s">
        <v>5546</v>
      </c>
      <c r="C805" s="129" t="s">
        <v>417</v>
      </c>
      <c r="D805" s="165">
        <v>1</v>
      </c>
      <c r="E805" s="129" t="s">
        <v>4739</v>
      </c>
      <c r="F805" s="129" t="s">
        <v>4735</v>
      </c>
      <c r="G805" s="129" t="s">
        <v>16723</v>
      </c>
      <c r="H805" s="129"/>
    </row>
    <row r="806" spans="1:8" x14ac:dyDescent="0.3">
      <c r="A806" s="183">
        <v>44804</v>
      </c>
      <c r="B806" s="129" t="s">
        <v>5547</v>
      </c>
      <c r="C806" s="129" t="s">
        <v>417</v>
      </c>
      <c r="D806" s="165">
        <v>1</v>
      </c>
      <c r="E806" s="129" t="s">
        <v>4739</v>
      </c>
      <c r="F806" s="129" t="s">
        <v>4735</v>
      </c>
      <c r="G806" s="129" t="s">
        <v>16723</v>
      </c>
      <c r="H806" s="129"/>
    </row>
    <row r="807" spans="1:8" x14ac:dyDescent="0.3">
      <c r="A807" s="183">
        <v>44804</v>
      </c>
      <c r="B807" s="129" t="s">
        <v>5548</v>
      </c>
      <c r="C807" s="129" t="s">
        <v>417</v>
      </c>
      <c r="D807" s="165">
        <v>1</v>
      </c>
      <c r="E807" s="129" t="s">
        <v>4739</v>
      </c>
      <c r="F807" s="129" t="s">
        <v>4735</v>
      </c>
      <c r="G807" s="129" t="s">
        <v>16723</v>
      </c>
      <c r="H807" s="129"/>
    </row>
    <row r="808" spans="1:8" x14ac:dyDescent="0.3">
      <c r="A808" s="183">
        <v>44804</v>
      </c>
      <c r="B808" s="129" t="s">
        <v>5549</v>
      </c>
      <c r="C808" s="129" t="s">
        <v>417</v>
      </c>
      <c r="D808" s="165">
        <v>1</v>
      </c>
      <c r="E808" s="129" t="s">
        <v>4739</v>
      </c>
      <c r="F808" s="129" t="s">
        <v>4735</v>
      </c>
      <c r="G808" s="129" t="s">
        <v>16723</v>
      </c>
      <c r="H808" s="129"/>
    </row>
    <row r="809" spans="1:8" x14ac:dyDescent="0.3">
      <c r="A809" s="183">
        <v>44804</v>
      </c>
      <c r="B809" s="129" t="s">
        <v>5550</v>
      </c>
      <c r="C809" s="129" t="s">
        <v>417</v>
      </c>
      <c r="D809" s="165">
        <v>1</v>
      </c>
      <c r="E809" s="129" t="s">
        <v>4739</v>
      </c>
      <c r="F809" s="129" t="s">
        <v>4735</v>
      </c>
      <c r="G809" s="129" t="s">
        <v>16723</v>
      </c>
      <c r="H809" s="129"/>
    </row>
    <row r="810" spans="1:8" x14ac:dyDescent="0.3">
      <c r="A810" s="183">
        <v>44804</v>
      </c>
      <c r="B810" s="129" t="s">
        <v>5551</v>
      </c>
      <c r="C810" s="129" t="s">
        <v>417</v>
      </c>
      <c r="D810" s="165">
        <v>1</v>
      </c>
      <c r="E810" s="129" t="s">
        <v>4739</v>
      </c>
      <c r="F810" s="129" t="s">
        <v>4735</v>
      </c>
      <c r="G810" s="129" t="s">
        <v>16723</v>
      </c>
      <c r="H810" s="129"/>
    </row>
    <row r="811" spans="1:8" x14ac:dyDescent="0.3">
      <c r="A811" s="183">
        <v>44804</v>
      </c>
      <c r="B811" s="129" t="s">
        <v>5552</v>
      </c>
      <c r="C811" s="129" t="s">
        <v>418</v>
      </c>
      <c r="D811" s="165">
        <v>1</v>
      </c>
      <c r="E811" s="129" t="s">
        <v>4741</v>
      </c>
      <c r="F811" s="129" t="s">
        <v>4735</v>
      </c>
      <c r="G811" s="129" t="s">
        <v>16723</v>
      </c>
      <c r="H811" s="129"/>
    </row>
    <row r="812" spans="1:8" x14ac:dyDescent="0.3">
      <c r="A812" s="183">
        <v>44804</v>
      </c>
      <c r="B812" s="129" t="s">
        <v>5553</v>
      </c>
      <c r="C812" s="129" t="s">
        <v>418</v>
      </c>
      <c r="D812" s="165">
        <v>1</v>
      </c>
      <c r="E812" s="129" t="s">
        <v>4739</v>
      </c>
      <c r="F812" s="129" t="s">
        <v>4735</v>
      </c>
      <c r="G812" s="129" t="s">
        <v>16723</v>
      </c>
      <c r="H812" s="129"/>
    </row>
    <row r="813" spans="1:8" x14ac:dyDescent="0.3">
      <c r="A813" s="183">
        <v>44804</v>
      </c>
      <c r="B813" s="129" t="s">
        <v>5554</v>
      </c>
      <c r="C813" s="129" t="s">
        <v>418</v>
      </c>
      <c r="D813" s="165">
        <v>1</v>
      </c>
      <c r="E813" s="129" t="s">
        <v>4739</v>
      </c>
      <c r="F813" s="129" t="s">
        <v>4735</v>
      </c>
      <c r="G813" s="129" t="s">
        <v>16723</v>
      </c>
      <c r="H813" s="129"/>
    </row>
    <row r="814" spans="1:8" x14ac:dyDescent="0.3">
      <c r="A814" s="183">
        <v>44804</v>
      </c>
      <c r="B814" s="129" t="s">
        <v>5555</v>
      </c>
      <c r="C814" s="129" t="s">
        <v>418</v>
      </c>
      <c r="D814" s="165">
        <v>1</v>
      </c>
      <c r="E814" s="129" t="s">
        <v>4739</v>
      </c>
      <c r="F814" s="129" t="s">
        <v>4735</v>
      </c>
      <c r="G814" s="129" t="s">
        <v>16723</v>
      </c>
      <c r="H814" s="129"/>
    </row>
    <row r="815" spans="1:8" x14ac:dyDescent="0.3">
      <c r="A815" s="183">
        <v>44804</v>
      </c>
      <c r="B815" s="129" t="s">
        <v>5556</v>
      </c>
      <c r="C815" s="129" t="s">
        <v>417</v>
      </c>
      <c r="D815" s="165">
        <v>1</v>
      </c>
      <c r="E815" s="129" t="s">
        <v>4739</v>
      </c>
      <c r="F815" s="129" t="s">
        <v>4735</v>
      </c>
      <c r="G815" s="129" t="s">
        <v>16723</v>
      </c>
      <c r="H815" s="129"/>
    </row>
    <row r="816" spans="1:8" x14ac:dyDescent="0.3">
      <c r="A816" s="183">
        <v>44804</v>
      </c>
      <c r="B816" s="129" t="s">
        <v>5557</v>
      </c>
      <c r="C816" s="129" t="s">
        <v>417</v>
      </c>
      <c r="D816" s="165">
        <v>1</v>
      </c>
      <c r="E816" s="129" t="s">
        <v>4739</v>
      </c>
      <c r="F816" s="129" t="s">
        <v>4735</v>
      </c>
      <c r="G816" s="129" t="s">
        <v>16723</v>
      </c>
      <c r="H816" s="129"/>
    </row>
    <row r="817" spans="1:8" x14ac:dyDescent="0.3">
      <c r="A817" s="183">
        <v>44804</v>
      </c>
      <c r="B817" s="129" t="s">
        <v>5558</v>
      </c>
      <c r="C817" s="129" t="s">
        <v>417</v>
      </c>
      <c r="D817" s="165">
        <v>1</v>
      </c>
      <c r="E817" s="129" t="s">
        <v>4739</v>
      </c>
      <c r="F817" s="129" t="s">
        <v>4735</v>
      </c>
      <c r="G817" s="129" t="s">
        <v>16723</v>
      </c>
      <c r="H817" s="129"/>
    </row>
    <row r="818" spans="1:8" x14ac:dyDescent="0.3">
      <c r="A818" s="183">
        <v>44804</v>
      </c>
      <c r="B818" s="129" t="s">
        <v>5559</v>
      </c>
      <c r="C818" s="129" t="s">
        <v>417</v>
      </c>
      <c r="D818" s="165">
        <v>1</v>
      </c>
      <c r="E818" s="129" t="s">
        <v>4739</v>
      </c>
      <c r="F818" s="129" t="s">
        <v>4735</v>
      </c>
      <c r="G818" s="129" t="s">
        <v>16723</v>
      </c>
      <c r="H818" s="129"/>
    </row>
    <row r="819" spans="1:8" x14ac:dyDescent="0.3">
      <c r="A819" s="183">
        <v>44804</v>
      </c>
      <c r="B819" s="129" t="s">
        <v>5560</v>
      </c>
      <c r="C819" s="129" t="s">
        <v>417</v>
      </c>
      <c r="D819" s="165">
        <v>1</v>
      </c>
      <c r="E819" s="129" t="s">
        <v>4743</v>
      </c>
      <c r="F819" s="129" t="s">
        <v>4735</v>
      </c>
      <c r="G819" s="129" t="s">
        <v>16746</v>
      </c>
      <c r="H819" s="129"/>
    </row>
    <row r="820" spans="1:8" x14ac:dyDescent="0.3">
      <c r="A820" s="183">
        <v>44804</v>
      </c>
      <c r="B820" s="129" t="s">
        <v>5561</v>
      </c>
      <c r="C820" s="129" t="s">
        <v>417</v>
      </c>
      <c r="D820" s="165">
        <v>1</v>
      </c>
      <c r="E820" s="129" t="s">
        <v>4743</v>
      </c>
      <c r="F820" s="129" t="s">
        <v>4735</v>
      </c>
      <c r="G820" s="129" t="s">
        <v>16746</v>
      </c>
      <c r="H820" s="129"/>
    </row>
    <row r="821" spans="1:8" x14ac:dyDescent="0.3">
      <c r="A821" s="183">
        <v>44804</v>
      </c>
      <c r="B821" s="129" t="s">
        <v>5562</v>
      </c>
      <c r="C821" s="129" t="s">
        <v>418</v>
      </c>
      <c r="D821" s="165">
        <v>1</v>
      </c>
      <c r="E821" s="129" t="s">
        <v>4737</v>
      </c>
      <c r="F821" s="129" t="s">
        <v>4735</v>
      </c>
      <c r="G821" s="129" t="s">
        <v>16723</v>
      </c>
      <c r="H821" s="129"/>
    </row>
    <row r="822" spans="1:8" x14ac:dyDescent="0.3">
      <c r="A822" s="183">
        <v>44804</v>
      </c>
      <c r="B822" s="129" t="s">
        <v>5563</v>
      </c>
      <c r="C822" s="129" t="s">
        <v>418</v>
      </c>
      <c r="D822" s="165">
        <v>1</v>
      </c>
      <c r="E822" s="129" t="s">
        <v>4739</v>
      </c>
      <c r="F822" s="129" t="s">
        <v>4735</v>
      </c>
      <c r="G822" s="129" t="s">
        <v>16723</v>
      </c>
      <c r="H822" s="129"/>
    </row>
    <row r="823" spans="1:8" x14ac:dyDescent="0.3">
      <c r="A823" s="183">
        <v>44804</v>
      </c>
      <c r="B823" s="129" t="s">
        <v>5564</v>
      </c>
      <c r="C823" s="129" t="s">
        <v>418</v>
      </c>
      <c r="D823" s="165">
        <v>1</v>
      </c>
      <c r="E823" s="129" t="s">
        <v>4739</v>
      </c>
      <c r="F823" s="129" t="s">
        <v>4735</v>
      </c>
      <c r="G823" s="129" t="s">
        <v>16723</v>
      </c>
      <c r="H823" s="129"/>
    </row>
    <row r="824" spans="1:8" x14ac:dyDescent="0.3">
      <c r="A824" s="183">
        <v>44804</v>
      </c>
      <c r="B824" s="129" t="s">
        <v>5565</v>
      </c>
      <c r="C824" s="129" t="s">
        <v>416</v>
      </c>
      <c r="D824" s="165">
        <v>1</v>
      </c>
      <c r="E824" s="129" t="s">
        <v>4744</v>
      </c>
      <c r="F824" s="129" t="s">
        <v>4735</v>
      </c>
      <c r="G824" s="129" t="s">
        <v>16723</v>
      </c>
      <c r="H824" s="129"/>
    </row>
    <row r="825" spans="1:8" x14ac:dyDescent="0.3">
      <c r="A825" s="183">
        <v>44804</v>
      </c>
      <c r="B825" s="129" t="s">
        <v>5566</v>
      </c>
      <c r="C825" s="129" t="s">
        <v>417</v>
      </c>
      <c r="D825" s="165">
        <v>1</v>
      </c>
      <c r="E825" s="129" t="s">
        <v>4739</v>
      </c>
      <c r="F825" s="129" t="s">
        <v>4735</v>
      </c>
      <c r="G825" s="129" t="s">
        <v>16723</v>
      </c>
      <c r="H825" s="129"/>
    </row>
    <row r="826" spans="1:8" x14ac:dyDescent="0.3">
      <c r="A826" s="183">
        <v>44804</v>
      </c>
      <c r="B826" s="129" t="s">
        <v>5567</v>
      </c>
      <c r="C826" s="129" t="s">
        <v>417</v>
      </c>
      <c r="D826" s="165">
        <v>1</v>
      </c>
      <c r="E826" s="129" t="s">
        <v>4744</v>
      </c>
      <c r="F826" s="129" t="s">
        <v>4735</v>
      </c>
      <c r="G826" s="129" t="s">
        <v>16723</v>
      </c>
      <c r="H826" s="129"/>
    </row>
    <row r="827" spans="1:8" x14ac:dyDescent="0.3">
      <c r="A827" s="183">
        <v>44804</v>
      </c>
      <c r="B827" s="129" t="s">
        <v>5568</v>
      </c>
      <c r="C827" s="129" t="s">
        <v>417</v>
      </c>
      <c r="D827" s="165">
        <v>1</v>
      </c>
      <c r="E827" s="129" t="s">
        <v>4739</v>
      </c>
      <c r="F827" s="129" t="s">
        <v>4735</v>
      </c>
      <c r="G827" s="129" t="s">
        <v>16723</v>
      </c>
      <c r="H827" s="129"/>
    </row>
    <row r="828" spans="1:8" x14ac:dyDescent="0.3">
      <c r="A828" s="183">
        <v>44804</v>
      </c>
      <c r="B828" s="129" t="s">
        <v>5569</v>
      </c>
      <c r="C828" s="129" t="s">
        <v>417</v>
      </c>
      <c r="D828" s="165">
        <v>1</v>
      </c>
      <c r="E828" s="129" t="s">
        <v>4737</v>
      </c>
      <c r="F828" s="129" t="s">
        <v>4735</v>
      </c>
      <c r="G828" s="129" t="s">
        <v>16723</v>
      </c>
      <c r="H828" s="129"/>
    </row>
    <row r="829" spans="1:8" x14ac:dyDescent="0.3">
      <c r="A829" s="183">
        <v>44804</v>
      </c>
      <c r="B829" s="129" t="s">
        <v>5570</v>
      </c>
      <c r="C829" s="129" t="s">
        <v>417</v>
      </c>
      <c r="D829" s="165">
        <v>1</v>
      </c>
      <c r="E829" s="129" t="s">
        <v>4739</v>
      </c>
      <c r="F829" s="129" t="s">
        <v>4735</v>
      </c>
      <c r="G829" s="129" t="s">
        <v>16723</v>
      </c>
      <c r="H829" s="129"/>
    </row>
    <row r="830" spans="1:8" x14ac:dyDescent="0.3">
      <c r="A830" s="183">
        <v>44804</v>
      </c>
      <c r="B830" s="129" t="s">
        <v>5571</v>
      </c>
      <c r="C830" s="129" t="s">
        <v>417</v>
      </c>
      <c r="D830" s="165">
        <v>1</v>
      </c>
      <c r="E830" s="129" t="s">
        <v>4739</v>
      </c>
      <c r="F830" s="129" t="s">
        <v>4735</v>
      </c>
      <c r="G830" s="129" t="s">
        <v>16723</v>
      </c>
      <c r="H830" s="129"/>
    </row>
    <row r="831" spans="1:8" x14ac:dyDescent="0.3">
      <c r="A831" s="183">
        <v>44804</v>
      </c>
      <c r="B831" s="129" t="s">
        <v>5572</v>
      </c>
      <c r="C831" s="129" t="s">
        <v>418</v>
      </c>
      <c r="D831" s="165">
        <v>1</v>
      </c>
      <c r="E831" s="129" t="s">
        <v>5066</v>
      </c>
      <c r="F831" s="129" t="s">
        <v>4735</v>
      </c>
      <c r="G831" s="129" t="s">
        <v>16723</v>
      </c>
      <c r="H831" s="129"/>
    </row>
    <row r="832" spans="1:8" x14ac:dyDescent="0.3">
      <c r="A832" s="183">
        <v>44804</v>
      </c>
      <c r="B832" s="129" t="s">
        <v>5573</v>
      </c>
      <c r="C832" s="129" t="s">
        <v>416</v>
      </c>
      <c r="D832" s="165">
        <v>1</v>
      </c>
      <c r="E832" s="129" t="s">
        <v>4739</v>
      </c>
      <c r="F832" s="129" t="s">
        <v>4735</v>
      </c>
      <c r="G832" s="129" t="s">
        <v>16723</v>
      </c>
      <c r="H832" s="129"/>
    </row>
    <row r="833" spans="1:8" x14ac:dyDescent="0.3">
      <c r="A833" s="183">
        <v>44804</v>
      </c>
      <c r="B833" s="129" t="s">
        <v>5574</v>
      </c>
      <c r="C833" s="129" t="s">
        <v>416</v>
      </c>
      <c r="D833" s="165">
        <v>1</v>
      </c>
      <c r="E833" s="129" t="s">
        <v>4737</v>
      </c>
      <c r="F833" s="129" t="s">
        <v>4735</v>
      </c>
      <c r="G833" s="129" t="s">
        <v>16723</v>
      </c>
      <c r="H833" s="129"/>
    </row>
    <row r="834" spans="1:8" x14ac:dyDescent="0.3">
      <c r="A834" s="183">
        <v>44804</v>
      </c>
      <c r="B834" s="129" t="s">
        <v>5575</v>
      </c>
      <c r="C834" s="129" t="s">
        <v>418</v>
      </c>
      <c r="D834" s="165">
        <v>1</v>
      </c>
      <c r="E834" s="129" t="s">
        <v>4821</v>
      </c>
      <c r="F834" s="129" t="s">
        <v>4735</v>
      </c>
      <c r="G834" s="129" t="s">
        <v>16723</v>
      </c>
      <c r="H834" s="129"/>
    </row>
    <row r="835" spans="1:8" x14ac:dyDescent="0.3">
      <c r="A835" s="183">
        <v>44804</v>
      </c>
      <c r="B835" s="129" t="s">
        <v>5576</v>
      </c>
      <c r="C835" s="129" t="s">
        <v>418</v>
      </c>
      <c r="D835" s="165">
        <v>1</v>
      </c>
      <c r="E835" s="129" t="s">
        <v>4821</v>
      </c>
      <c r="F835" s="129" t="s">
        <v>4735</v>
      </c>
      <c r="G835" s="129" t="s">
        <v>16723</v>
      </c>
      <c r="H835" s="129"/>
    </row>
    <row r="836" spans="1:8" x14ac:dyDescent="0.3">
      <c r="A836" s="183">
        <v>44804</v>
      </c>
      <c r="B836" s="129" t="s">
        <v>5577</v>
      </c>
      <c r="C836" s="129" t="s">
        <v>417</v>
      </c>
      <c r="D836" s="165">
        <v>1</v>
      </c>
      <c r="E836" s="129" t="s">
        <v>4739</v>
      </c>
      <c r="F836" s="129" t="s">
        <v>4735</v>
      </c>
      <c r="G836" s="129" t="s">
        <v>16723</v>
      </c>
      <c r="H836" s="129"/>
    </row>
    <row r="837" spans="1:8" x14ac:dyDescent="0.3">
      <c r="A837" s="183">
        <v>44804</v>
      </c>
      <c r="B837" s="129" t="s">
        <v>5578</v>
      </c>
      <c r="C837" s="129" t="s">
        <v>417</v>
      </c>
      <c r="D837" s="165">
        <v>1</v>
      </c>
      <c r="E837" s="129" t="s">
        <v>4737</v>
      </c>
      <c r="F837" s="129" t="s">
        <v>4735</v>
      </c>
      <c r="G837" s="129" t="s">
        <v>16723</v>
      </c>
      <c r="H837" s="129"/>
    </row>
    <row r="838" spans="1:8" x14ac:dyDescent="0.3">
      <c r="A838" s="183">
        <v>44804</v>
      </c>
      <c r="B838" s="129" t="s">
        <v>5579</v>
      </c>
      <c r="C838" s="129" t="s">
        <v>417</v>
      </c>
      <c r="D838" s="165">
        <v>1</v>
      </c>
      <c r="E838" s="129" t="s">
        <v>4739</v>
      </c>
      <c r="F838" s="129" t="s">
        <v>4735</v>
      </c>
      <c r="G838" s="129" t="s">
        <v>16723</v>
      </c>
      <c r="H838" s="129"/>
    </row>
    <row r="839" spans="1:8" x14ac:dyDescent="0.3">
      <c r="A839" s="183">
        <v>44804</v>
      </c>
      <c r="B839" s="129" t="s">
        <v>5580</v>
      </c>
      <c r="C839" s="129" t="s">
        <v>417</v>
      </c>
      <c r="D839" s="165">
        <v>1</v>
      </c>
      <c r="E839" s="129" t="s">
        <v>4737</v>
      </c>
      <c r="F839" s="129" t="s">
        <v>4735</v>
      </c>
      <c r="G839" s="129" t="s">
        <v>16723</v>
      </c>
      <c r="H839" s="129"/>
    </row>
    <row r="840" spans="1:8" x14ac:dyDescent="0.3">
      <c r="A840" s="183">
        <v>44804</v>
      </c>
      <c r="B840" s="129" t="s">
        <v>5581</v>
      </c>
      <c r="C840" s="129" t="s">
        <v>417</v>
      </c>
      <c r="D840" s="165">
        <v>1</v>
      </c>
      <c r="E840" s="129" t="s">
        <v>4739</v>
      </c>
      <c r="F840" s="129" t="s">
        <v>4735</v>
      </c>
      <c r="G840" s="129" t="s">
        <v>16723</v>
      </c>
      <c r="H840" s="129"/>
    </row>
    <row r="841" spans="1:8" x14ac:dyDescent="0.3">
      <c r="A841" s="183">
        <v>44804</v>
      </c>
      <c r="B841" s="129" t="s">
        <v>5582</v>
      </c>
      <c r="C841" s="129" t="s">
        <v>417</v>
      </c>
      <c r="D841" s="165">
        <v>1</v>
      </c>
      <c r="E841" s="129" t="s">
        <v>4739</v>
      </c>
      <c r="F841" s="129" t="s">
        <v>4735</v>
      </c>
      <c r="G841" s="129" t="s">
        <v>16723</v>
      </c>
      <c r="H841" s="129"/>
    </row>
    <row r="842" spans="1:8" x14ac:dyDescent="0.3">
      <c r="A842" s="183">
        <v>44804</v>
      </c>
      <c r="B842" s="129" t="s">
        <v>5583</v>
      </c>
      <c r="C842" s="129" t="s">
        <v>417</v>
      </c>
      <c r="D842" s="165">
        <v>1</v>
      </c>
      <c r="E842" s="129" t="s">
        <v>4739</v>
      </c>
      <c r="F842" s="129" t="s">
        <v>4735</v>
      </c>
      <c r="G842" s="129" t="s">
        <v>16723</v>
      </c>
      <c r="H842" s="129"/>
    </row>
    <row r="843" spans="1:8" x14ac:dyDescent="0.3">
      <c r="A843" s="183">
        <v>44804</v>
      </c>
      <c r="B843" s="129" t="s">
        <v>5584</v>
      </c>
      <c r="C843" s="129" t="s">
        <v>417</v>
      </c>
      <c r="D843" s="165">
        <v>1</v>
      </c>
      <c r="E843" s="129" t="s">
        <v>4739</v>
      </c>
      <c r="F843" s="129" t="s">
        <v>4735</v>
      </c>
      <c r="G843" s="129" t="s">
        <v>16723</v>
      </c>
      <c r="H843" s="129"/>
    </row>
    <row r="844" spans="1:8" x14ac:dyDescent="0.3">
      <c r="A844" s="183">
        <v>44804</v>
      </c>
      <c r="B844" s="129" t="s">
        <v>5585</v>
      </c>
      <c r="C844" s="129" t="s">
        <v>417</v>
      </c>
      <c r="D844" s="165">
        <v>1</v>
      </c>
      <c r="E844" s="129" t="s">
        <v>4737</v>
      </c>
      <c r="F844" s="129" t="s">
        <v>4735</v>
      </c>
      <c r="G844" s="129" t="s">
        <v>16723</v>
      </c>
      <c r="H844" s="129"/>
    </row>
    <row r="845" spans="1:8" x14ac:dyDescent="0.3">
      <c r="A845" s="183">
        <v>44804</v>
      </c>
      <c r="B845" s="129" t="s">
        <v>5586</v>
      </c>
      <c r="C845" s="129" t="s">
        <v>418</v>
      </c>
      <c r="D845" s="165">
        <v>1</v>
      </c>
      <c r="E845" s="129" t="s">
        <v>4739</v>
      </c>
      <c r="F845" s="129" t="s">
        <v>4735</v>
      </c>
      <c r="G845" s="129" t="s">
        <v>16723</v>
      </c>
      <c r="H845" s="129"/>
    </row>
    <row r="846" spans="1:8" x14ac:dyDescent="0.3">
      <c r="A846" s="183">
        <v>44804</v>
      </c>
      <c r="B846" s="129" t="s">
        <v>5587</v>
      </c>
      <c r="C846" s="129" t="s">
        <v>417</v>
      </c>
      <c r="D846" s="165">
        <v>1</v>
      </c>
      <c r="E846" s="129" t="s">
        <v>4739</v>
      </c>
      <c r="F846" s="129" t="s">
        <v>4735</v>
      </c>
      <c r="G846" s="129" t="s">
        <v>16723</v>
      </c>
      <c r="H846" s="129"/>
    </row>
    <row r="847" spans="1:8" x14ac:dyDescent="0.3">
      <c r="A847" s="183">
        <v>44804</v>
      </c>
      <c r="B847" s="129" t="s">
        <v>5588</v>
      </c>
      <c r="C847" s="129" t="s">
        <v>418</v>
      </c>
      <c r="D847" s="165">
        <v>1</v>
      </c>
      <c r="E847" s="129" t="s">
        <v>4739</v>
      </c>
      <c r="F847" s="129" t="s">
        <v>4735</v>
      </c>
      <c r="G847" s="129" t="s">
        <v>16723</v>
      </c>
      <c r="H847" s="129"/>
    </row>
    <row r="848" spans="1:8" x14ac:dyDescent="0.3">
      <c r="A848" s="183">
        <v>44804</v>
      </c>
      <c r="B848" s="129" t="s">
        <v>5589</v>
      </c>
      <c r="C848" s="129" t="s">
        <v>418</v>
      </c>
      <c r="D848" s="165">
        <v>1</v>
      </c>
      <c r="E848" s="129" t="s">
        <v>4741</v>
      </c>
      <c r="F848" s="129" t="s">
        <v>4735</v>
      </c>
      <c r="G848" s="129" t="s">
        <v>16723</v>
      </c>
      <c r="H848" s="129"/>
    </row>
    <row r="849" spans="1:8" x14ac:dyDescent="0.3">
      <c r="A849" s="183">
        <v>44804</v>
      </c>
      <c r="B849" s="129" t="s">
        <v>5590</v>
      </c>
      <c r="C849" s="129" t="s">
        <v>416</v>
      </c>
      <c r="D849" s="165">
        <v>1</v>
      </c>
      <c r="E849" s="129" t="s">
        <v>4739</v>
      </c>
      <c r="F849" s="129" t="s">
        <v>4735</v>
      </c>
      <c r="G849" s="129" t="s">
        <v>16723</v>
      </c>
      <c r="H849" s="129"/>
    </row>
    <row r="850" spans="1:8" x14ac:dyDescent="0.3">
      <c r="A850" s="183">
        <v>44804</v>
      </c>
      <c r="B850" s="129" t="s">
        <v>5591</v>
      </c>
      <c r="C850" s="129" t="s">
        <v>418</v>
      </c>
      <c r="D850" s="165">
        <v>1</v>
      </c>
      <c r="E850" s="129" t="s">
        <v>4741</v>
      </c>
      <c r="F850" s="129" t="s">
        <v>4735</v>
      </c>
      <c r="G850" s="129" t="s">
        <v>16723</v>
      </c>
      <c r="H850" s="129"/>
    </row>
    <row r="851" spans="1:8" x14ac:dyDescent="0.3">
      <c r="A851" s="183">
        <v>44804</v>
      </c>
      <c r="B851" s="129" t="s">
        <v>5592</v>
      </c>
      <c r="C851" s="129" t="s">
        <v>417</v>
      </c>
      <c r="D851" s="165">
        <v>1</v>
      </c>
      <c r="E851" s="129" t="s">
        <v>4739</v>
      </c>
      <c r="F851" s="129" t="s">
        <v>4735</v>
      </c>
      <c r="G851" s="129" t="s">
        <v>16723</v>
      </c>
      <c r="H851" s="129"/>
    </row>
    <row r="852" spans="1:8" x14ac:dyDescent="0.3">
      <c r="A852" s="183">
        <v>44804</v>
      </c>
      <c r="B852" s="129" t="s">
        <v>5593</v>
      </c>
      <c r="C852" s="129" t="s">
        <v>417</v>
      </c>
      <c r="D852" s="165">
        <v>1</v>
      </c>
      <c r="E852" s="129" t="s">
        <v>4737</v>
      </c>
      <c r="F852" s="129" t="s">
        <v>4735</v>
      </c>
      <c r="G852" s="129" t="s">
        <v>16723</v>
      </c>
      <c r="H852" s="129"/>
    </row>
    <row r="853" spans="1:8" x14ac:dyDescent="0.3">
      <c r="A853" s="183">
        <v>44804</v>
      </c>
      <c r="B853" s="129" t="s">
        <v>5594</v>
      </c>
      <c r="C853" s="129" t="s">
        <v>416</v>
      </c>
      <c r="D853" s="165">
        <v>1</v>
      </c>
      <c r="E853" s="129" t="s">
        <v>4744</v>
      </c>
      <c r="F853" s="129" t="s">
        <v>4735</v>
      </c>
      <c r="G853" s="129" t="s">
        <v>16723</v>
      </c>
      <c r="H853" s="129"/>
    </row>
    <row r="854" spans="1:8" x14ac:dyDescent="0.3">
      <c r="A854" s="183">
        <v>44804</v>
      </c>
      <c r="B854" s="129" t="s">
        <v>5595</v>
      </c>
      <c r="C854" s="129" t="s">
        <v>418</v>
      </c>
      <c r="D854" s="165">
        <v>1</v>
      </c>
      <c r="E854" s="129" t="s">
        <v>4744</v>
      </c>
      <c r="F854" s="129" t="s">
        <v>4735</v>
      </c>
      <c r="G854" s="129" t="s">
        <v>16723</v>
      </c>
      <c r="H854" s="129"/>
    </row>
    <row r="855" spans="1:8" x14ac:dyDescent="0.3">
      <c r="A855" s="183">
        <v>44804</v>
      </c>
      <c r="B855" s="129" t="s">
        <v>5596</v>
      </c>
      <c r="C855" s="129" t="s">
        <v>418</v>
      </c>
      <c r="D855" s="165">
        <v>1</v>
      </c>
      <c r="E855" s="129" t="s">
        <v>4741</v>
      </c>
      <c r="F855" s="129" t="s">
        <v>4735</v>
      </c>
      <c r="G855" s="129" t="s">
        <v>16723</v>
      </c>
      <c r="H855" s="129"/>
    </row>
    <row r="856" spans="1:8" x14ac:dyDescent="0.3">
      <c r="A856" s="183">
        <v>44804</v>
      </c>
      <c r="B856" s="129" t="s">
        <v>5597</v>
      </c>
      <c r="C856" s="129" t="s">
        <v>418</v>
      </c>
      <c r="D856" s="165">
        <v>1</v>
      </c>
      <c r="E856" s="129" t="s">
        <v>4739</v>
      </c>
      <c r="F856" s="129" t="s">
        <v>4735</v>
      </c>
      <c r="G856" s="129" t="s">
        <v>16723</v>
      </c>
      <c r="H856" s="129"/>
    </row>
    <row r="857" spans="1:8" x14ac:dyDescent="0.3">
      <c r="A857" s="183">
        <v>44804</v>
      </c>
      <c r="B857" s="129" t="s">
        <v>5598</v>
      </c>
      <c r="C857" s="129" t="s">
        <v>418</v>
      </c>
      <c r="D857" s="165">
        <v>1</v>
      </c>
      <c r="E857" s="129" t="s">
        <v>4739</v>
      </c>
      <c r="F857" s="129" t="s">
        <v>4735</v>
      </c>
      <c r="G857" s="129" t="s">
        <v>16723</v>
      </c>
      <c r="H857" s="129"/>
    </row>
    <row r="858" spans="1:8" x14ac:dyDescent="0.3">
      <c r="A858" s="183">
        <v>44804</v>
      </c>
      <c r="B858" s="129" t="s">
        <v>5599</v>
      </c>
      <c r="C858" s="129" t="s">
        <v>418</v>
      </c>
      <c r="D858" s="165">
        <v>1</v>
      </c>
      <c r="E858" s="129" t="s">
        <v>4739</v>
      </c>
      <c r="F858" s="129" t="s">
        <v>4735</v>
      </c>
      <c r="G858" s="129" t="s">
        <v>16723</v>
      </c>
      <c r="H858" s="129"/>
    </row>
    <row r="859" spans="1:8" x14ac:dyDescent="0.3">
      <c r="A859" s="183">
        <v>44804</v>
      </c>
      <c r="B859" s="129" t="s">
        <v>5600</v>
      </c>
      <c r="C859" s="129" t="s">
        <v>416</v>
      </c>
      <c r="D859" s="165">
        <v>1</v>
      </c>
      <c r="E859" s="129" t="s">
        <v>4737</v>
      </c>
      <c r="F859" s="129" t="s">
        <v>4735</v>
      </c>
      <c r="G859" s="129" t="s">
        <v>16723</v>
      </c>
      <c r="H859" s="129"/>
    </row>
    <row r="860" spans="1:8" x14ac:dyDescent="0.3">
      <c r="A860" s="183">
        <v>44804</v>
      </c>
      <c r="B860" s="129" t="s">
        <v>5601</v>
      </c>
      <c r="C860" s="129" t="s">
        <v>416</v>
      </c>
      <c r="D860" s="165">
        <v>1</v>
      </c>
      <c r="E860" s="129" t="s">
        <v>4737</v>
      </c>
      <c r="F860" s="129" t="s">
        <v>4735</v>
      </c>
      <c r="G860" s="129" t="s">
        <v>16723</v>
      </c>
      <c r="H860" s="129"/>
    </row>
    <row r="861" spans="1:8" x14ac:dyDescent="0.3">
      <c r="A861" s="183">
        <v>44804</v>
      </c>
      <c r="B861" s="129" t="s">
        <v>5602</v>
      </c>
      <c r="C861" s="129" t="s">
        <v>418</v>
      </c>
      <c r="D861" s="165">
        <v>1</v>
      </c>
      <c r="E861" s="129" t="s">
        <v>4739</v>
      </c>
      <c r="F861" s="129" t="s">
        <v>4735</v>
      </c>
      <c r="G861" s="129" t="s">
        <v>16723</v>
      </c>
      <c r="H861" s="129"/>
    </row>
    <row r="862" spans="1:8" x14ac:dyDescent="0.3">
      <c r="A862" s="183">
        <v>44804</v>
      </c>
      <c r="B862" s="129" t="s">
        <v>5603</v>
      </c>
      <c r="C862" s="129" t="s">
        <v>418</v>
      </c>
      <c r="D862" s="165">
        <v>1</v>
      </c>
      <c r="E862" s="129" t="s">
        <v>4737</v>
      </c>
      <c r="F862" s="129" t="s">
        <v>4735</v>
      </c>
      <c r="G862" s="129" t="s">
        <v>16723</v>
      </c>
      <c r="H862" s="129"/>
    </row>
    <row r="863" spans="1:8" x14ac:dyDescent="0.3">
      <c r="A863" s="183">
        <v>44804</v>
      </c>
      <c r="B863" s="129" t="s">
        <v>5604</v>
      </c>
      <c r="C863" s="129" t="s">
        <v>417</v>
      </c>
      <c r="D863" s="165">
        <v>1</v>
      </c>
      <c r="E863" s="129" t="s">
        <v>4737</v>
      </c>
      <c r="F863" s="129" t="s">
        <v>4735</v>
      </c>
      <c r="G863" s="129" t="s">
        <v>16723</v>
      </c>
      <c r="H863" s="129"/>
    </row>
    <row r="864" spans="1:8" x14ac:dyDescent="0.3">
      <c r="A864" s="183">
        <v>44804</v>
      </c>
      <c r="B864" s="129" t="s">
        <v>5605</v>
      </c>
      <c r="C864" s="129" t="s">
        <v>417</v>
      </c>
      <c r="D864" s="165">
        <v>1</v>
      </c>
      <c r="E864" s="129" t="s">
        <v>4739</v>
      </c>
      <c r="F864" s="129" t="s">
        <v>4735</v>
      </c>
      <c r="G864" s="129" t="s">
        <v>16723</v>
      </c>
      <c r="H864" s="129"/>
    </row>
    <row r="865" spans="1:8" x14ac:dyDescent="0.3">
      <c r="A865" s="183">
        <v>44804</v>
      </c>
      <c r="B865" s="129" t="s">
        <v>5606</v>
      </c>
      <c r="C865" s="129" t="s">
        <v>417</v>
      </c>
      <c r="D865" s="165">
        <v>1</v>
      </c>
      <c r="E865" s="129" t="s">
        <v>4734</v>
      </c>
      <c r="F865" s="129" t="s">
        <v>4735</v>
      </c>
      <c r="G865" s="129" t="s">
        <v>16723</v>
      </c>
      <c r="H865" s="129"/>
    </row>
    <row r="866" spans="1:8" x14ac:dyDescent="0.3">
      <c r="A866" s="183">
        <v>44804</v>
      </c>
      <c r="B866" s="129" t="s">
        <v>5607</v>
      </c>
      <c r="C866" s="129" t="s">
        <v>417</v>
      </c>
      <c r="D866" s="165">
        <v>1</v>
      </c>
      <c r="E866" s="129" t="s">
        <v>4739</v>
      </c>
      <c r="F866" s="129" t="s">
        <v>4735</v>
      </c>
      <c r="G866" s="129" t="s">
        <v>16723</v>
      </c>
      <c r="H866" s="129"/>
    </row>
    <row r="867" spans="1:8" x14ac:dyDescent="0.3">
      <c r="A867" s="183">
        <v>44804</v>
      </c>
      <c r="B867" s="129" t="s">
        <v>5608</v>
      </c>
      <c r="C867" s="129" t="s">
        <v>417</v>
      </c>
      <c r="D867" s="165">
        <v>1</v>
      </c>
      <c r="E867" s="129" t="s">
        <v>4739</v>
      </c>
      <c r="F867" s="129" t="s">
        <v>4735</v>
      </c>
      <c r="G867" s="129" t="s">
        <v>16723</v>
      </c>
      <c r="H867" s="129"/>
    </row>
    <row r="868" spans="1:8" x14ac:dyDescent="0.3">
      <c r="A868" s="183">
        <v>44804</v>
      </c>
      <c r="B868" s="129" t="s">
        <v>5609</v>
      </c>
      <c r="C868" s="129" t="s">
        <v>417</v>
      </c>
      <c r="D868" s="165">
        <v>1</v>
      </c>
      <c r="E868" s="129" t="s">
        <v>4739</v>
      </c>
      <c r="F868" s="129" t="s">
        <v>4735</v>
      </c>
      <c r="G868" s="129" t="s">
        <v>16723</v>
      </c>
      <c r="H868" s="129"/>
    </row>
    <row r="869" spans="1:8" x14ac:dyDescent="0.3">
      <c r="A869" s="183">
        <v>44804</v>
      </c>
      <c r="B869" s="129" t="s">
        <v>5610</v>
      </c>
      <c r="C869" s="129" t="s">
        <v>417</v>
      </c>
      <c r="D869" s="165">
        <v>1</v>
      </c>
      <c r="E869" s="129" t="s">
        <v>4734</v>
      </c>
      <c r="F869" s="129" t="s">
        <v>4735</v>
      </c>
      <c r="G869" s="129" t="s">
        <v>16723</v>
      </c>
      <c r="H869" s="129"/>
    </row>
    <row r="870" spans="1:8" x14ac:dyDescent="0.3">
      <c r="A870" s="183">
        <v>44804</v>
      </c>
      <c r="B870" s="129" t="s">
        <v>5611</v>
      </c>
      <c r="C870" s="129" t="s">
        <v>417</v>
      </c>
      <c r="D870" s="165">
        <v>1</v>
      </c>
      <c r="E870" s="129" t="s">
        <v>4741</v>
      </c>
      <c r="F870" s="129" t="s">
        <v>4735</v>
      </c>
      <c r="G870" s="129" t="s">
        <v>16723</v>
      </c>
      <c r="H870" s="129"/>
    </row>
    <row r="871" spans="1:8" x14ac:dyDescent="0.3">
      <c r="A871" s="183">
        <v>44804</v>
      </c>
      <c r="B871" s="129" t="s">
        <v>5612</v>
      </c>
      <c r="C871" s="129" t="s">
        <v>417</v>
      </c>
      <c r="D871" s="165">
        <v>1</v>
      </c>
      <c r="E871" s="129" t="s">
        <v>4737</v>
      </c>
      <c r="F871" s="129" t="s">
        <v>4735</v>
      </c>
      <c r="G871" s="129" t="s">
        <v>16723</v>
      </c>
      <c r="H871" s="129"/>
    </row>
    <row r="872" spans="1:8" x14ac:dyDescent="0.3">
      <c r="A872" s="183">
        <v>44804</v>
      </c>
      <c r="B872" s="129" t="s">
        <v>5613</v>
      </c>
      <c r="C872" s="129" t="s">
        <v>417</v>
      </c>
      <c r="D872" s="165">
        <v>1</v>
      </c>
      <c r="E872" s="129" t="s">
        <v>4739</v>
      </c>
      <c r="F872" s="129" t="s">
        <v>4735</v>
      </c>
      <c r="G872" s="129" t="s">
        <v>16723</v>
      </c>
      <c r="H872" s="129"/>
    </row>
    <row r="873" spans="1:8" x14ac:dyDescent="0.3">
      <c r="A873" s="183">
        <v>44804</v>
      </c>
      <c r="B873" s="129" t="s">
        <v>5614</v>
      </c>
      <c r="C873" s="129" t="s">
        <v>418</v>
      </c>
      <c r="D873" s="165">
        <v>1</v>
      </c>
      <c r="E873" s="129" t="s">
        <v>4739</v>
      </c>
      <c r="F873" s="129" t="s">
        <v>4735</v>
      </c>
      <c r="G873" s="129" t="s">
        <v>16723</v>
      </c>
      <c r="H873" s="129"/>
    </row>
    <row r="874" spans="1:8" x14ac:dyDescent="0.3">
      <c r="A874" s="183">
        <v>44804</v>
      </c>
      <c r="B874" s="129" t="s">
        <v>5615</v>
      </c>
      <c r="C874" s="129" t="s">
        <v>416</v>
      </c>
      <c r="D874" s="165">
        <v>1</v>
      </c>
      <c r="E874" s="129" t="s">
        <v>4739</v>
      </c>
      <c r="F874" s="129" t="s">
        <v>4735</v>
      </c>
      <c r="G874" s="129" t="s">
        <v>16723</v>
      </c>
      <c r="H874" s="129"/>
    </row>
    <row r="875" spans="1:8" x14ac:dyDescent="0.3">
      <c r="A875" s="183">
        <v>44804</v>
      </c>
      <c r="B875" s="129" t="s">
        <v>5616</v>
      </c>
      <c r="C875" s="129" t="s">
        <v>416</v>
      </c>
      <c r="D875" s="165">
        <v>1</v>
      </c>
      <c r="E875" s="129" t="s">
        <v>4739</v>
      </c>
      <c r="F875" s="129" t="s">
        <v>4735</v>
      </c>
      <c r="G875" s="129" t="s">
        <v>16723</v>
      </c>
      <c r="H875" s="129"/>
    </row>
    <row r="876" spans="1:8" x14ac:dyDescent="0.3">
      <c r="A876" s="183">
        <v>44804</v>
      </c>
      <c r="B876" s="129" t="s">
        <v>5617</v>
      </c>
      <c r="C876" s="129" t="s">
        <v>416</v>
      </c>
      <c r="D876" s="165">
        <v>1</v>
      </c>
      <c r="E876" s="129" t="s">
        <v>4739</v>
      </c>
      <c r="F876" s="129" t="s">
        <v>4735</v>
      </c>
      <c r="G876" s="129" t="s">
        <v>16723</v>
      </c>
      <c r="H876" s="129"/>
    </row>
    <row r="877" spans="1:8" x14ac:dyDescent="0.3">
      <c r="A877" s="183">
        <v>44804</v>
      </c>
      <c r="B877" s="129" t="s">
        <v>5618</v>
      </c>
      <c r="C877" s="129" t="s">
        <v>416</v>
      </c>
      <c r="D877" s="165">
        <v>1</v>
      </c>
      <c r="E877" s="129" t="s">
        <v>4739</v>
      </c>
      <c r="F877" s="129" t="s">
        <v>4735</v>
      </c>
      <c r="G877" s="129" t="s">
        <v>16723</v>
      </c>
      <c r="H877" s="129"/>
    </row>
    <row r="878" spans="1:8" x14ac:dyDescent="0.3">
      <c r="A878" s="183">
        <v>44804</v>
      </c>
      <c r="B878" s="129" t="s">
        <v>5619</v>
      </c>
      <c r="C878" s="129" t="s">
        <v>418</v>
      </c>
      <c r="D878" s="165">
        <v>1</v>
      </c>
      <c r="E878" s="129" t="s">
        <v>4739</v>
      </c>
      <c r="F878" s="129" t="s">
        <v>4735</v>
      </c>
      <c r="G878" s="129" t="s">
        <v>16723</v>
      </c>
      <c r="H878" s="129"/>
    </row>
    <row r="879" spans="1:8" x14ac:dyDescent="0.3">
      <c r="A879" s="183">
        <v>44804</v>
      </c>
      <c r="B879" s="129" t="s">
        <v>5620</v>
      </c>
      <c r="C879" s="129" t="s">
        <v>418</v>
      </c>
      <c r="D879" s="165">
        <v>1</v>
      </c>
      <c r="E879" s="129" t="s">
        <v>4821</v>
      </c>
      <c r="F879" s="129" t="s">
        <v>4735</v>
      </c>
      <c r="G879" s="129" t="s">
        <v>16723</v>
      </c>
      <c r="H879" s="129"/>
    </row>
    <row r="880" spans="1:8" x14ac:dyDescent="0.3">
      <c r="A880" s="183">
        <v>44804</v>
      </c>
      <c r="B880" s="129" t="s">
        <v>5621</v>
      </c>
      <c r="C880" s="129" t="s">
        <v>417</v>
      </c>
      <c r="D880" s="165">
        <v>1</v>
      </c>
      <c r="E880" s="129" t="s">
        <v>4739</v>
      </c>
      <c r="F880" s="129" t="s">
        <v>4735</v>
      </c>
      <c r="G880" s="129" t="s">
        <v>16723</v>
      </c>
      <c r="H880" s="129"/>
    </row>
    <row r="881" spans="1:8" x14ac:dyDescent="0.3">
      <c r="A881" s="183">
        <v>44804</v>
      </c>
      <c r="B881" s="129" t="s">
        <v>5622</v>
      </c>
      <c r="C881" s="129" t="s">
        <v>417</v>
      </c>
      <c r="D881" s="165">
        <v>1</v>
      </c>
      <c r="E881" s="129" t="s">
        <v>4739</v>
      </c>
      <c r="F881" s="129" t="s">
        <v>4735</v>
      </c>
      <c r="G881" s="129" t="s">
        <v>16723</v>
      </c>
      <c r="H881" s="129"/>
    </row>
    <row r="882" spans="1:8" x14ac:dyDescent="0.3">
      <c r="A882" s="183">
        <v>44804</v>
      </c>
      <c r="B882" s="129" t="s">
        <v>5623</v>
      </c>
      <c r="C882" s="129" t="s">
        <v>417</v>
      </c>
      <c r="D882" s="165">
        <v>1</v>
      </c>
      <c r="E882" s="129" t="s">
        <v>4739</v>
      </c>
      <c r="F882" s="129" t="s">
        <v>4735</v>
      </c>
      <c r="G882" s="129" t="s">
        <v>16723</v>
      </c>
      <c r="H882" s="129"/>
    </row>
    <row r="883" spans="1:8" x14ac:dyDescent="0.3">
      <c r="A883" s="183">
        <v>44804</v>
      </c>
      <c r="B883" s="129" t="s">
        <v>5624</v>
      </c>
      <c r="C883" s="129" t="s">
        <v>417</v>
      </c>
      <c r="D883" s="165">
        <v>1</v>
      </c>
      <c r="E883" s="129" t="s">
        <v>4739</v>
      </c>
      <c r="F883" s="129" t="s">
        <v>4735</v>
      </c>
      <c r="G883" s="129" t="s">
        <v>16723</v>
      </c>
      <c r="H883" s="129"/>
    </row>
    <row r="884" spans="1:8" x14ac:dyDescent="0.3">
      <c r="A884" s="183">
        <v>44804</v>
      </c>
      <c r="B884" s="129" t="s">
        <v>5625</v>
      </c>
      <c r="C884" s="129" t="s">
        <v>417</v>
      </c>
      <c r="D884" s="165">
        <v>1</v>
      </c>
      <c r="E884" s="129" t="s">
        <v>4739</v>
      </c>
      <c r="F884" s="129" t="s">
        <v>4735</v>
      </c>
      <c r="G884" s="129" t="s">
        <v>16723</v>
      </c>
      <c r="H884" s="129"/>
    </row>
    <row r="885" spans="1:8" x14ac:dyDescent="0.3">
      <c r="A885" s="183">
        <v>44804</v>
      </c>
      <c r="B885" s="129" t="s">
        <v>5626</v>
      </c>
      <c r="C885" s="129" t="s">
        <v>417</v>
      </c>
      <c r="D885" s="165">
        <v>1</v>
      </c>
      <c r="E885" s="129" t="s">
        <v>4739</v>
      </c>
      <c r="F885" s="129" t="s">
        <v>4735</v>
      </c>
      <c r="G885" s="129" t="s">
        <v>16723</v>
      </c>
      <c r="H885" s="129"/>
    </row>
    <row r="886" spans="1:8" x14ac:dyDescent="0.3">
      <c r="A886" s="183">
        <v>44804</v>
      </c>
      <c r="B886" s="129" t="s">
        <v>5627</v>
      </c>
      <c r="C886" s="129" t="s">
        <v>417</v>
      </c>
      <c r="D886" s="165">
        <v>1</v>
      </c>
      <c r="E886" s="129" t="s">
        <v>4739</v>
      </c>
      <c r="F886" s="129" t="s">
        <v>4735</v>
      </c>
      <c r="G886" s="129" t="s">
        <v>16723</v>
      </c>
      <c r="H886" s="129"/>
    </row>
    <row r="887" spans="1:8" x14ac:dyDescent="0.3">
      <c r="A887" s="183">
        <v>44804</v>
      </c>
      <c r="B887" s="129" t="s">
        <v>5628</v>
      </c>
      <c r="C887" s="129" t="s">
        <v>417</v>
      </c>
      <c r="D887" s="165">
        <v>1</v>
      </c>
      <c r="E887" s="129" t="s">
        <v>4739</v>
      </c>
      <c r="F887" s="129" t="s">
        <v>4735</v>
      </c>
      <c r="G887" s="129" t="s">
        <v>16723</v>
      </c>
      <c r="H887" s="129"/>
    </row>
    <row r="888" spans="1:8" x14ac:dyDescent="0.3">
      <c r="A888" s="183">
        <v>44804</v>
      </c>
      <c r="B888" s="129" t="s">
        <v>5629</v>
      </c>
      <c r="C888" s="129" t="s">
        <v>417</v>
      </c>
      <c r="D888" s="165">
        <v>1</v>
      </c>
      <c r="E888" s="129" t="s">
        <v>4734</v>
      </c>
      <c r="F888" s="129" t="s">
        <v>4735</v>
      </c>
      <c r="G888" s="129" t="s">
        <v>16723</v>
      </c>
      <c r="H888" s="129"/>
    </row>
    <row r="889" spans="1:8" x14ac:dyDescent="0.3">
      <c r="A889" s="183">
        <v>44804</v>
      </c>
      <c r="B889" s="129" t="s">
        <v>5630</v>
      </c>
      <c r="C889" s="129" t="s">
        <v>417</v>
      </c>
      <c r="D889" s="165">
        <v>1</v>
      </c>
      <c r="E889" s="129" t="s">
        <v>4739</v>
      </c>
      <c r="F889" s="129" t="s">
        <v>4735</v>
      </c>
      <c r="G889" s="129" t="s">
        <v>16723</v>
      </c>
      <c r="H889" s="129"/>
    </row>
    <row r="890" spans="1:8" x14ac:dyDescent="0.3">
      <c r="A890" s="183">
        <v>44804</v>
      </c>
      <c r="B890" s="129" t="s">
        <v>5631</v>
      </c>
      <c r="C890" s="129" t="s">
        <v>417</v>
      </c>
      <c r="D890" s="165">
        <v>1</v>
      </c>
      <c r="E890" s="129" t="s">
        <v>4739</v>
      </c>
      <c r="F890" s="129" t="s">
        <v>4735</v>
      </c>
      <c r="G890" s="129" t="s">
        <v>16723</v>
      </c>
      <c r="H890" s="129"/>
    </row>
    <row r="891" spans="1:8" x14ac:dyDescent="0.3">
      <c r="A891" s="183">
        <v>44804</v>
      </c>
      <c r="B891" s="129" t="s">
        <v>5632</v>
      </c>
      <c r="C891" s="129" t="s">
        <v>416</v>
      </c>
      <c r="D891" s="165">
        <v>1</v>
      </c>
      <c r="E891" s="129" t="s">
        <v>4739</v>
      </c>
      <c r="F891" s="129" t="s">
        <v>4735</v>
      </c>
      <c r="G891" s="129" t="s">
        <v>16723</v>
      </c>
      <c r="H891" s="129"/>
    </row>
    <row r="892" spans="1:8" x14ac:dyDescent="0.3">
      <c r="A892" s="183">
        <v>44804</v>
      </c>
      <c r="B892" s="129" t="s">
        <v>5633</v>
      </c>
      <c r="C892" s="129" t="s">
        <v>417</v>
      </c>
      <c r="D892" s="165">
        <v>1</v>
      </c>
      <c r="E892" s="129" t="s">
        <v>4739</v>
      </c>
      <c r="F892" s="129" t="s">
        <v>4735</v>
      </c>
      <c r="G892" s="129" t="s">
        <v>16723</v>
      </c>
      <c r="H892" s="129"/>
    </row>
    <row r="893" spans="1:8" x14ac:dyDescent="0.3">
      <c r="A893" s="183">
        <v>44804</v>
      </c>
      <c r="B893" s="129" t="s">
        <v>5634</v>
      </c>
      <c r="C893" s="129" t="s">
        <v>417</v>
      </c>
      <c r="D893" s="165">
        <v>1</v>
      </c>
      <c r="E893" s="129" t="s">
        <v>4739</v>
      </c>
      <c r="F893" s="129" t="s">
        <v>4735</v>
      </c>
      <c r="G893" s="129" t="s">
        <v>16723</v>
      </c>
      <c r="H893" s="129"/>
    </row>
    <row r="894" spans="1:8" x14ac:dyDescent="0.3">
      <c r="A894" s="183">
        <v>44804</v>
      </c>
      <c r="B894" s="129" t="s">
        <v>5635</v>
      </c>
      <c r="C894" s="129" t="s">
        <v>417</v>
      </c>
      <c r="D894" s="165">
        <v>1</v>
      </c>
      <c r="E894" s="129" t="s">
        <v>4739</v>
      </c>
      <c r="F894" s="129" t="s">
        <v>4735</v>
      </c>
      <c r="G894" s="129" t="s">
        <v>16723</v>
      </c>
      <c r="H894" s="129"/>
    </row>
    <row r="895" spans="1:8" x14ac:dyDescent="0.3">
      <c r="A895" s="183">
        <v>44804</v>
      </c>
      <c r="B895" s="129" t="s">
        <v>5636</v>
      </c>
      <c r="C895" s="129" t="s">
        <v>417</v>
      </c>
      <c r="D895" s="165">
        <v>1</v>
      </c>
      <c r="E895" s="129" t="s">
        <v>4739</v>
      </c>
      <c r="F895" s="129" t="s">
        <v>4735</v>
      </c>
      <c r="G895" s="129" t="s">
        <v>16723</v>
      </c>
      <c r="H895" s="129"/>
    </row>
    <row r="896" spans="1:8" x14ac:dyDescent="0.3">
      <c r="A896" s="183">
        <v>44804</v>
      </c>
      <c r="B896" s="129" t="s">
        <v>5637</v>
      </c>
      <c r="C896" s="129" t="s">
        <v>417</v>
      </c>
      <c r="D896" s="165">
        <v>1</v>
      </c>
      <c r="E896" s="129" t="s">
        <v>4739</v>
      </c>
      <c r="F896" s="129" t="s">
        <v>4735</v>
      </c>
      <c r="G896" s="129" t="s">
        <v>16723</v>
      </c>
      <c r="H896" s="129"/>
    </row>
    <row r="897" spans="1:8" x14ac:dyDescent="0.3">
      <c r="A897" s="183">
        <v>44804</v>
      </c>
      <c r="B897" s="129" t="s">
        <v>5638</v>
      </c>
      <c r="C897" s="129" t="s">
        <v>418</v>
      </c>
      <c r="D897" s="165">
        <v>1</v>
      </c>
      <c r="E897" s="129" t="s">
        <v>4739</v>
      </c>
      <c r="F897" s="129" t="s">
        <v>4735</v>
      </c>
      <c r="G897" s="129" t="s">
        <v>16723</v>
      </c>
      <c r="H897" s="129"/>
    </row>
    <row r="898" spans="1:8" x14ac:dyDescent="0.3">
      <c r="A898" s="183">
        <v>44804</v>
      </c>
      <c r="B898" s="129" t="s">
        <v>5639</v>
      </c>
      <c r="C898" s="129" t="s">
        <v>418</v>
      </c>
      <c r="D898" s="165">
        <v>1</v>
      </c>
      <c r="E898" s="129" t="s">
        <v>4739</v>
      </c>
      <c r="F898" s="129" t="s">
        <v>4735</v>
      </c>
      <c r="G898" s="129" t="s">
        <v>16723</v>
      </c>
      <c r="H898" s="129"/>
    </row>
    <row r="899" spans="1:8" x14ac:dyDescent="0.3">
      <c r="A899" s="183">
        <v>44804</v>
      </c>
      <c r="B899" s="129" t="s">
        <v>5640</v>
      </c>
      <c r="C899" s="129" t="s">
        <v>417</v>
      </c>
      <c r="D899" s="165">
        <v>1</v>
      </c>
      <c r="E899" s="129" t="s">
        <v>4737</v>
      </c>
      <c r="F899" s="129" t="s">
        <v>4735</v>
      </c>
      <c r="G899" s="129" t="s">
        <v>16723</v>
      </c>
      <c r="H899" s="129"/>
    </row>
    <row r="900" spans="1:8" x14ac:dyDescent="0.3">
      <c r="A900" s="183">
        <v>44804</v>
      </c>
      <c r="B900" s="129" t="s">
        <v>5641</v>
      </c>
      <c r="C900" s="129" t="s">
        <v>418</v>
      </c>
      <c r="D900" s="165">
        <v>1</v>
      </c>
      <c r="E900" s="129" t="s">
        <v>4739</v>
      </c>
      <c r="F900" s="129" t="s">
        <v>4735</v>
      </c>
      <c r="G900" s="129" t="s">
        <v>16723</v>
      </c>
      <c r="H900" s="129"/>
    </row>
    <row r="901" spans="1:8" x14ac:dyDescent="0.3">
      <c r="A901" s="183">
        <v>44804</v>
      </c>
      <c r="B901" s="129" t="s">
        <v>5642</v>
      </c>
      <c r="C901" s="129" t="s">
        <v>418</v>
      </c>
      <c r="D901" s="165">
        <v>1</v>
      </c>
      <c r="E901" s="129" t="s">
        <v>4739</v>
      </c>
      <c r="F901" s="129" t="s">
        <v>4735</v>
      </c>
      <c r="G901" s="129" t="s">
        <v>16723</v>
      </c>
      <c r="H901" s="129"/>
    </row>
    <row r="902" spans="1:8" x14ac:dyDescent="0.3">
      <c r="A902" s="183">
        <v>44804</v>
      </c>
      <c r="B902" s="129" t="s">
        <v>5643</v>
      </c>
      <c r="C902" s="129" t="s">
        <v>416</v>
      </c>
      <c r="D902" s="165">
        <v>1</v>
      </c>
      <c r="E902" s="129" t="s">
        <v>4737</v>
      </c>
      <c r="F902" s="129" t="s">
        <v>4735</v>
      </c>
      <c r="G902" s="129" t="s">
        <v>16723</v>
      </c>
      <c r="H902" s="129"/>
    </row>
    <row r="903" spans="1:8" x14ac:dyDescent="0.3">
      <c r="A903" s="183">
        <v>44804</v>
      </c>
      <c r="B903" s="129" t="s">
        <v>5644</v>
      </c>
      <c r="C903" s="129" t="s">
        <v>418</v>
      </c>
      <c r="D903" s="165">
        <v>1</v>
      </c>
      <c r="E903" s="129" t="s">
        <v>4739</v>
      </c>
      <c r="F903" s="129" t="s">
        <v>4735</v>
      </c>
      <c r="G903" s="129" t="s">
        <v>16723</v>
      </c>
      <c r="H903" s="129"/>
    </row>
    <row r="904" spans="1:8" x14ac:dyDescent="0.3">
      <c r="A904" s="183">
        <v>44804</v>
      </c>
      <c r="B904" s="129" t="s">
        <v>5645</v>
      </c>
      <c r="C904" s="129" t="s">
        <v>418</v>
      </c>
      <c r="D904" s="165">
        <v>1</v>
      </c>
      <c r="E904" s="129" t="s">
        <v>4739</v>
      </c>
      <c r="F904" s="129" t="s">
        <v>4735</v>
      </c>
      <c r="G904" s="129" t="s">
        <v>16723</v>
      </c>
      <c r="H904" s="129"/>
    </row>
    <row r="905" spans="1:8" x14ac:dyDescent="0.3">
      <c r="A905" s="183">
        <v>44804</v>
      </c>
      <c r="B905" s="129" t="s">
        <v>5646</v>
      </c>
      <c r="C905" s="129" t="s">
        <v>417</v>
      </c>
      <c r="D905" s="165">
        <v>1</v>
      </c>
      <c r="E905" s="129" t="s">
        <v>4739</v>
      </c>
      <c r="F905" s="129" t="s">
        <v>4735</v>
      </c>
      <c r="G905" s="129" t="s">
        <v>16723</v>
      </c>
      <c r="H905" s="129"/>
    </row>
    <row r="906" spans="1:8" x14ac:dyDescent="0.3">
      <c r="A906" s="183">
        <v>44804</v>
      </c>
      <c r="B906" s="129" t="s">
        <v>5647</v>
      </c>
      <c r="C906" s="129" t="s">
        <v>417</v>
      </c>
      <c r="D906" s="165">
        <v>1</v>
      </c>
      <c r="E906" s="129" t="s">
        <v>4739</v>
      </c>
      <c r="F906" s="129" t="s">
        <v>4735</v>
      </c>
      <c r="G906" s="129" t="s">
        <v>16723</v>
      </c>
      <c r="H906" s="129"/>
    </row>
    <row r="907" spans="1:8" x14ac:dyDescent="0.3">
      <c r="A907" s="183">
        <v>44804</v>
      </c>
      <c r="B907" s="129" t="s">
        <v>5648</v>
      </c>
      <c r="C907" s="129" t="s">
        <v>417</v>
      </c>
      <c r="D907" s="165">
        <v>1</v>
      </c>
      <c r="E907" s="129" t="s">
        <v>4739</v>
      </c>
      <c r="F907" s="129" t="s">
        <v>4735</v>
      </c>
      <c r="G907" s="129" t="s">
        <v>16723</v>
      </c>
      <c r="H907" s="129"/>
    </row>
    <row r="908" spans="1:8" x14ac:dyDescent="0.3">
      <c r="A908" s="183">
        <v>44804</v>
      </c>
      <c r="B908" s="129" t="s">
        <v>5649</v>
      </c>
      <c r="C908" s="129" t="s">
        <v>417</v>
      </c>
      <c r="D908" s="165">
        <v>1</v>
      </c>
      <c r="E908" s="129" t="s">
        <v>4739</v>
      </c>
      <c r="F908" s="129" t="s">
        <v>4735</v>
      </c>
      <c r="G908" s="129" t="s">
        <v>16723</v>
      </c>
      <c r="H908" s="129"/>
    </row>
    <row r="909" spans="1:8" x14ac:dyDescent="0.3">
      <c r="A909" s="183">
        <v>44804</v>
      </c>
      <c r="B909" s="129" t="s">
        <v>5650</v>
      </c>
      <c r="C909" s="129" t="s">
        <v>417</v>
      </c>
      <c r="D909" s="165">
        <v>1</v>
      </c>
      <c r="E909" s="129" t="s">
        <v>4739</v>
      </c>
      <c r="F909" s="129" t="s">
        <v>4735</v>
      </c>
      <c r="G909" s="129" t="s">
        <v>16723</v>
      </c>
      <c r="H909" s="129"/>
    </row>
    <row r="910" spans="1:8" x14ac:dyDescent="0.3">
      <c r="A910" s="183">
        <v>44804</v>
      </c>
      <c r="B910" s="129" t="s">
        <v>5651</v>
      </c>
      <c r="C910" s="129" t="s">
        <v>417</v>
      </c>
      <c r="D910" s="165">
        <v>1</v>
      </c>
      <c r="E910" s="129" t="s">
        <v>4739</v>
      </c>
      <c r="F910" s="129" t="s">
        <v>4735</v>
      </c>
      <c r="G910" s="129" t="s">
        <v>16723</v>
      </c>
      <c r="H910" s="129"/>
    </row>
    <row r="911" spans="1:8" x14ac:dyDescent="0.3">
      <c r="A911" s="183">
        <v>44804</v>
      </c>
      <c r="B911" s="129" t="s">
        <v>5652</v>
      </c>
      <c r="C911" s="129" t="s">
        <v>417</v>
      </c>
      <c r="D911" s="165">
        <v>1</v>
      </c>
      <c r="E911" s="129" t="s">
        <v>4739</v>
      </c>
      <c r="F911" s="129" t="s">
        <v>4735</v>
      </c>
      <c r="G911" s="129" t="s">
        <v>16723</v>
      </c>
      <c r="H911" s="129"/>
    </row>
    <row r="912" spans="1:8" x14ac:dyDescent="0.3">
      <c r="A912" s="183">
        <v>44804</v>
      </c>
      <c r="B912" s="129" t="s">
        <v>5653</v>
      </c>
      <c r="C912" s="129" t="s">
        <v>417</v>
      </c>
      <c r="D912" s="165">
        <v>1</v>
      </c>
      <c r="E912" s="129" t="s">
        <v>4739</v>
      </c>
      <c r="F912" s="129" t="s">
        <v>4735</v>
      </c>
      <c r="G912" s="129" t="s">
        <v>16723</v>
      </c>
      <c r="H912" s="129"/>
    </row>
    <row r="913" spans="1:8" x14ac:dyDescent="0.3">
      <c r="A913" s="183">
        <v>44804</v>
      </c>
      <c r="B913" s="129" t="s">
        <v>5654</v>
      </c>
      <c r="C913" s="129" t="s">
        <v>416</v>
      </c>
      <c r="D913" s="165">
        <v>1</v>
      </c>
      <c r="E913" s="129" t="s">
        <v>4739</v>
      </c>
      <c r="F913" s="129" t="s">
        <v>4735</v>
      </c>
      <c r="G913" s="129" t="s">
        <v>16723</v>
      </c>
      <c r="H913" s="129"/>
    </row>
    <row r="914" spans="1:8" x14ac:dyDescent="0.3">
      <c r="A914" s="183">
        <v>44804</v>
      </c>
      <c r="B914" s="129" t="s">
        <v>5655</v>
      </c>
      <c r="C914" s="129" t="s">
        <v>418</v>
      </c>
      <c r="D914" s="165">
        <v>1</v>
      </c>
      <c r="E914" s="129" t="s">
        <v>4821</v>
      </c>
      <c r="F914" s="129" t="s">
        <v>4735</v>
      </c>
      <c r="G914" s="129" t="s">
        <v>16723</v>
      </c>
      <c r="H914" s="129"/>
    </row>
    <row r="915" spans="1:8" x14ac:dyDescent="0.3">
      <c r="A915" s="183">
        <v>44804</v>
      </c>
      <c r="B915" s="129" t="s">
        <v>5656</v>
      </c>
      <c r="C915" s="129" t="s">
        <v>3001</v>
      </c>
      <c r="D915" s="165">
        <v>1</v>
      </c>
      <c r="E915" s="129" t="s">
        <v>4741</v>
      </c>
      <c r="F915" s="129" t="s">
        <v>4735</v>
      </c>
      <c r="G915" s="129" t="s">
        <v>16745</v>
      </c>
      <c r="H915" s="129"/>
    </row>
    <row r="916" spans="1:8" x14ac:dyDescent="0.3">
      <c r="A916" s="183">
        <v>44804</v>
      </c>
      <c r="B916" s="129" t="s">
        <v>5657</v>
      </c>
      <c r="C916" s="129" t="s">
        <v>418</v>
      </c>
      <c r="D916" s="165">
        <v>1</v>
      </c>
      <c r="E916" s="129" t="s">
        <v>4739</v>
      </c>
      <c r="F916" s="129" t="s">
        <v>4735</v>
      </c>
      <c r="G916" s="129" t="s">
        <v>16723</v>
      </c>
      <c r="H916" s="129"/>
    </row>
    <row r="917" spans="1:8" x14ac:dyDescent="0.3">
      <c r="A917" s="183">
        <v>44804</v>
      </c>
      <c r="B917" s="129" t="s">
        <v>5658</v>
      </c>
      <c r="C917" s="129" t="s">
        <v>418</v>
      </c>
      <c r="D917" s="165">
        <v>1</v>
      </c>
      <c r="E917" s="129" t="s">
        <v>4739</v>
      </c>
      <c r="F917" s="129" t="s">
        <v>4735</v>
      </c>
      <c r="G917" s="129" t="s">
        <v>16723</v>
      </c>
      <c r="H917" s="129"/>
    </row>
    <row r="918" spans="1:8" x14ac:dyDescent="0.3">
      <c r="A918" s="183">
        <v>44804</v>
      </c>
      <c r="B918" s="129" t="s">
        <v>5659</v>
      </c>
      <c r="C918" s="129" t="s">
        <v>417</v>
      </c>
      <c r="D918" s="165">
        <v>1</v>
      </c>
      <c r="E918" s="129" t="s">
        <v>4737</v>
      </c>
      <c r="F918" s="129" t="s">
        <v>4735</v>
      </c>
      <c r="G918" s="129" t="s">
        <v>16723</v>
      </c>
      <c r="H918" s="129"/>
    </row>
    <row r="919" spans="1:8" x14ac:dyDescent="0.3">
      <c r="A919" s="183">
        <v>44804</v>
      </c>
      <c r="B919" s="129" t="s">
        <v>5660</v>
      </c>
      <c r="C919" s="129" t="s">
        <v>417</v>
      </c>
      <c r="D919" s="165">
        <v>1</v>
      </c>
      <c r="E919" s="129" t="s">
        <v>4739</v>
      </c>
      <c r="F919" s="129" t="s">
        <v>4735</v>
      </c>
      <c r="G919" s="129" t="s">
        <v>16723</v>
      </c>
      <c r="H919" s="129"/>
    </row>
    <row r="920" spans="1:8" x14ac:dyDescent="0.3">
      <c r="A920" s="183">
        <v>44804</v>
      </c>
      <c r="B920" s="129" t="s">
        <v>5661</v>
      </c>
      <c r="C920" s="129" t="s">
        <v>417</v>
      </c>
      <c r="D920" s="165">
        <v>1</v>
      </c>
      <c r="E920" s="129" t="s">
        <v>4739</v>
      </c>
      <c r="F920" s="129" t="s">
        <v>4735</v>
      </c>
      <c r="G920" s="129" t="s">
        <v>16723</v>
      </c>
      <c r="H920" s="129"/>
    </row>
    <row r="921" spans="1:8" x14ac:dyDescent="0.3">
      <c r="A921" s="183">
        <v>44804</v>
      </c>
      <c r="B921" s="129" t="s">
        <v>5662</v>
      </c>
      <c r="C921" s="129" t="s">
        <v>417</v>
      </c>
      <c r="D921" s="165">
        <v>1</v>
      </c>
      <c r="E921" s="129" t="s">
        <v>4737</v>
      </c>
      <c r="F921" s="129" t="s">
        <v>4735</v>
      </c>
      <c r="G921" s="129" t="s">
        <v>16723</v>
      </c>
      <c r="H921" s="129"/>
    </row>
    <row r="922" spans="1:8" x14ac:dyDescent="0.3">
      <c r="A922" s="183">
        <v>44804</v>
      </c>
      <c r="B922" s="129" t="s">
        <v>5663</v>
      </c>
      <c r="C922" s="129" t="s">
        <v>417</v>
      </c>
      <c r="D922" s="165">
        <v>1</v>
      </c>
      <c r="E922" s="129" t="s">
        <v>4739</v>
      </c>
      <c r="F922" s="129" t="s">
        <v>4735</v>
      </c>
      <c r="G922" s="129" t="s">
        <v>16723</v>
      </c>
      <c r="H922" s="129"/>
    </row>
    <row r="923" spans="1:8" x14ac:dyDescent="0.3">
      <c r="A923" s="183">
        <v>44804</v>
      </c>
      <c r="B923" s="129" t="s">
        <v>5664</v>
      </c>
      <c r="C923" s="129" t="s">
        <v>418</v>
      </c>
      <c r="D923" s="165">
        <v>1</v>
      </c>
      <c r="E923" s="129" t="s">
        <v>4741</v>
      </c>
      <c r="F923" s="129" t="s">
        <v>4735</v>
      </c>
      <c r="G923" s="129" t="s">
        <v>16723</v>
      </c>
      <c r="H923" s="129"/>
    </row>
    <row r="924" spans="1:8" x14ac:dyDescent="0.3">
      <c r="A924" s="183">
        <v>44804</v>
      </c>
      <c r="B924" s="129" t="s">
        <v>5665</v>
      </c>
      <c r="C924" s="129" t="s">
        <v>418</v>
      </c>
      <c r="D924" s="165">
        <v>1</v>
      </c>
      <c r="E924" s="129" t="s">
        <v>4739</v>
      </c>
      <c r="F924" s="129" t="s">
        <v>4735</v>
      </c>
      <c r="G924" s="129" t="s">
        <v>16723</v>
      </c>
      <c r="H924" s="129"/>
    </row>
    <row r="925" spans="1:8" x14ac:dyDescent="0.3">
      <c r="A925" s="183">
        <v>44804</v>
      </c>
      <c r="B925" s="129" t="s">
        <v>5666</v>
      </c>
      <c r="C925" s="129" t="s">
        <v>418</v>
      </c>
      <c r="D925" s="165">
        <v>1</v>
      </c>
      <c r="E925" s="129" t="s">
        <v>4739</v>
      </c>
      <c r="F925" s="129" t="s">
        <v>4735</v>
      </c>
      <c r="G925" s="129" t="s">
        <v>16723</v>
      </c>
      <c r="H925" s="129"/>
    </row>
    <row r="926" spans="1:8" x14ac:dyDescent="0.3">
      <c r="A926" s="183">
        <v>44804</v>
      </c>
      <c r="B926" s="129" t="s">
        <v>5667</v>
      </c>
      <c r="C926" s="129" t="s">
        <v>418</v>
      </c>
      <c r="D926" s="165">
        <v>1</v>
      </c>
      <c r="E926" s="129" t="s">
        <v>4739</v>
      </c>
      <c r="F926" s="129" t="s">
        <v>4735</v>
      </c>
      <c r="G926" s="129" t="s">
        <v>16723</v>
      </c>
      <c r="H926" s="129"/>
    </row>
    <row r="927" spans="1:8" x14ac:dyDescent="0.3">
      <c r="A927" s="183">
        <v>44804</v>
      </c>
      <c r="B927" s="129" t="s">
        <v>5668</v>
      </c>
      <c r="C927" s="129" t="s">
        <v>418</v>
      </c>
      <c r="D927" s="165">
        <v>1</v>
      </c>
      <c r="E927" s="129" t="s">
        <v>4744</v>
      </c>
      <c r="F927" s="129" t="s">
        <v>4735</v>
      </c>
      <c r="G927" s="129" t="s">
        <v>16723</v>
      </c>
      <c r="H927" s="129"/>
    </row>
    <row r="928" spans="1:8" x14ac:dyDescent="0.3">
      <c r="A928" s="183">
        <v>44804</v>
      </c>
      <c r="B928" s="129" t="s">
        <v>5669</v>
      </c>
      <c r="C928" s="129" t="s">
        <v>418</v>
      </c>
      <c r="D928" s="165">
        <v>1</v>
      </c>
      <c r="E928" s="129" t="s">
        <v>4737</v>
      </c>
      <c r="F928" s="129" t="s">
        <v>4735</v>
      </c>
      <c r="G928" s="129" t="s">
        <v>16723</v>
      </c>
      <c r="H928" s="129"/>
    </row>
    <row r="929" spans="1:8" x14ac:dyDescent="0.3">
      <c r="A929" s="183">
        <v>44804</v>
      </c>
      <c r="B929" s="129" t="s">
        <v>5670</v>
      </c>
      <c r="C929" s="129" t="s">
        <v>417</v>
      </c>
      <c r="D929" s="165">
        <v>1</v>
      </c>
      <c r="E929" s="129" t="s">
        <v>4739</v>
      </c>
      <c r="F929" s="129" t="s">
        <v>4735</v>
      </c>
      <c r="G929" s="129" t="s">
        <v>16723</v>
      </c>
      <c r="H929" s="129"/>
    </row>
    <row r="930" spans="1:8" x14ac:dyDescent="0.3">
      <c r="A930" s="183">
        <v>44804</v>
      </c>
      <c r="B930" s="129" t="s">
        <v>5671</v>
      </c>
      <c r="C930" s="129" t="s">
        <v>417</v>
      </c>
      <c r="D930" s="165">
        <v>1</v>
      </c>
      <c r="E930" s="129" t="s">
        <v>4734</v>
      </c>
      <c r="F930" s="129" t="s">
        <v>4735</v>
      </c>
      <c r="G930" s="129" t="s">
        <v>16723</v>
      </c>
      <c r="H930" s="129"/>
    </row>
    <row r="931" spans="1:8" x14ac:dyDescent="0.3">
      <c r="A931" s="183">
        <v>44804</v>
      </c>
      <c r="B931" s="129" t="s">
        <v>5672</v>
      </c>
      <c r="C931" s="129" t="s">
        <v>417</v>
      </c>
      <c r="D931" s="165">
        <v>1</v>
      </c>
      <c r="E931" s="129" t="s">
        <v>4739</v>
      </c>
      <c r="F931" s="129" t="s">
        <v>4735</v>
      </c>
      <c r="G931" s="129" t="s">
        <v>16723</v>
      </c>
      <c r="H931" s="129"/>
    </row>
    <row r="932" spans="1:8" x14ac:dyDescent="0.3">
      <c r="A932" s="183">
        <v>44804</v>
      </c>
      <c r="B932" s="129" t="s">
        <v>5673</v>
      </c>
      <c r="C932" s="129" t="s">
        <v>417</v>
      </c>
      <c r="D932" s="165">
        <v>1</v>
      </c>
      <c r="E932" s="129" t="s">
        <v>4737</v>
      </c>
      <c r="F932" s="129" t="s">
        <v>4735</v>
      </c>
      <c r="G932" s="129" t="s">
        <v>16723</v>
      </c>
      <c r="H932" s="129"/>
    </row>
    <row r="933" spans="1:8" x14ac:dyDescent="0.3">
      <c r="A933" s="183">
        <v>44804</v>
      </c>
      <c r="B933" s="129" t="s">
        <v>5674</v>
      </c>
      <c r="C933" s="129" t="s">
        <v>417</v>
      </c>
      <c r="D933" s="165">
        <v>1</v>
      </c>
      <c r="E933" s="129" t="s">
        <v>4737</v>
      </c>
      <c r="F933" s="129" t="s">
        <v>4735</v>
      </c>
      <c r="G933" s="129" t="s">
        <v>16723</v>
      </c>
      <c r="H933" s="129"/>
    </row>
    <row r="934" spans="1:8" x14ac:dyDescent="0.3">
      <c r="A934" s="183">
        <v>44804</v>
      </c>
      <c r="B934" s="129" t="s">
        <v>5675</v>
      </c>
      <c r="C934" s="129" t="s">
        <v>417</v>
      </c>
      <c r="D934" s="165">
        <v>1</v>
      </c>
      <c r="E934" s="129" t="s">
        <v>4739</v>
      </c>
      <c r="F934" s="129" t="s">
        <v>4735</v>
      </c>
      <c r="G934" s="129" t="s">
        <v>16723</v>
      </c>
      <c r="H934" s="129"/>
    </row>
    <row r="935" spans="1:8" x14ac:dyDescent="0.3">
      <c r="A935" s="183">
        <v>44804</v>
      </c>
      <c r="B935" s="129" t="s">
        <v>5676</v>
      </c>
      <c r="C935" s="129" t="s">
        <v>417</v>
      </c>
      <c r="D935" s="165">
        <v>1</v>
      </c>
      <c r="E935" s="129" t="s">
        <v>4739</v>
      </c>
      <c r="F935" s="129" t="s">
        <v>4735</v>
      </c>
      <c r="G935" s="129" t="s">
        <v>16723</v>
      </c>
      <c r="H935" s="129"/>
    </row>
    <row r="936" spans="1:8" x14ac:dyDescent="0.3">
      <c r="A936" s="183">
        <v>44804</v>
      </c>
      <c r="B936" s="129" t="s">
        <v>5677</v>
      </c>
      <c r="C936" s="129" t="s">
        <v>417</v>
      </c>
      <c r="D936" s="165">
        <v>1</v>
      </c>
      <c r="E936" s="129" t="s">
        <v>4739</v>
      </c>
      <c r="F936" s="129" t="s">
        <v>4735</v>
      </c>
      <c r="G936" s="129" t="s">
        <v>16723</v>
      </c>
      <c r="H936" s="129"/>
    </row>
    <row r="937" spans="1:8" x14ac:dyDescent="0.3">
      <c r="A937" s="183">
        <v>44804</v>
      </c>
      <c r="B937" s="129" t="s">
        <v>5678</v>
      </c>
      <c r="C937" s="129" t="s">
        <v>417</v>
      </c>
      <c r="D937" s="165">
        <v>1</v>
      </c>
      <c r="E937" s="129" t="s">
        <v>4739</v>
      </c>
      <c r="F937" s="129" t="s">
        <v>4735</v>
      </c>
      <c r="G937" s="129" t="s">
        <v>16723</v>
      </c>
      <c r="H937" s="129"/>
    </row>
    <row r="938" spans="1:8" x14ac:dyDescent="0.3">
      <c r="A938" s="183">
        <v>44804</v>
      </c>
      <c r="B938" s="129" t="s">
        <v>5679</v>
      </c>
      <c r="C938" s="129" t="s">
        <v>418</v>
      </c>
      <c r="D938" s="165">
        <v>1</v>
      </c>
      <c r="E938" s="129" t="s">
        <v>4744</v>
      </c>
      <c r="F938" s="129" t="s">
        <v>4735</v>
      </c>
      <c r="G938" s="129" t="s">
        <v>16723</v>
      </c>
      <c r="H938" s="129"/>
    </row>
    <row r="939" spans="1:8" x14ac:dyDescent="0.3">
      <c r="A939" s="183">
        <v>44804</v>
      </c>
      <c r="B939" s="129" t="s">
        <v>5680</v>
      </c>
      <c r="C939" s="129" t="s">
        <v>417</v>
      </c>
      <c r="D939" s="165">
        <v>1</v>
      </c>
      <c r="E939" s="129" t="s">
        <v>4739</v>
      </c>
      <c r="F939" s="129" t="s">
        <v>4735</v>
      </c>
      <c r="G939" s="129" t="s">
        <v>16723</v>
      </c>
      <c r="H939" s="129"/>
    </row>
    <row r="940" spans="1:8" x14ac:dyDescent="0.3">
      <c r="A940" s="183">
        <v>44804</v>
      </c>
      <c r="B940" s="129" t="s">
        <v>5681</v>
      </c>
      <c r="C940" s="129" t="s">
        <v>417</v>
      </c>
      <c r="D940" s="165">
        <v>1</v>
      </c>
      <c r="E940" s="129" t="s">
        <v>4739</v>
      </c>
      <c r="F940" s="129" t="s">
        <v>4735</v>
      </c>
      <c r="G940" s="129" t="s">
        <v>16723</v>
      </c>
      <c r="H940" s="129"/>
    </row>
    <row r="941" spans="1:8" x14ac:dyDescent="0.3">
      <c r="A941" s="183">
        <v>44804</v>
      </c>
      <c r="B941" s="129" t="s">
        <v>5682</v>
      </c>
      <c r="C941" s="129" t="s">
        <v>417</v>
      </c>
      <c r="D941" s="165">
        <v>1</v>
      </c>
      <c r="E941" s="129" t="s">
        <v>4739</v>
      </c>
      <c r="F941" s="129" t="s">
        <v>4735</v>
      </c>
      <c r="G941" s="129" t="s">
        <v>16723</v>
      </c>
      <c r="H941" s="129"/>
    </row>
    <row r="942" spans="1:8" x14ac:dyDescent="0.3">
      <c r="A942" s="183">
        <v>44804</v>
      </c>
      <c r="B942" s="129" t="s">
        <v>5683</v>
      </c>
      <c r="C942" s="129" t="s">
        <v>417</v>
      </c>
      <c r="D942" s="165">
        <v>1</v>
      </c>
      <c r="E942" s="129" t="s">
        <v>4739</v>
      </c>
      <c r="F942" s="129" t="s">
        <v>4735</v>
      </c>
      <c r="G942" s="129" t="s">
        <v>16723</v>
      </c>
      <c r="H942" s="129"/>
    </row>
    <row r="943" spans="1:8" x14ac:dyDescent="0.3">
      <c r="A943" s="183">
        <v>44804</v>
      </c>
      <c r="B943" s="129" t="s">
        <v>5684</v>
      </c>
      <c r="C943" s="129" t="s">
        <v>417</v>
      </c>
      <c r="D943" s="165">
        <v>1</v>
      </c>
      <c r="E943" s="129" t="s">
        <v>4737</v>
      </c>
      <c r="F943" s="129" t="s">
        <v>4735</v>
      </c>
      <c r="G943" s="129" t="s">
        <v>16723</v>
      </c>
      <c r="H943" s="129"/>
    </row>
    <row r="944" spans="1:8" x14ac:dyDescent="0.3">
      <c r="A944" s="183">
        <v>44804</v>
      </c>
      <c r="B944" s="129" t="s">
        <v>5685</v>
      </c>
      <c r="C944" s="129" t="s">
        <v>417</v>
      </c>
      <c r="D944" s="165">
        <v>1</v>
      </c>
      <c r="E944" s="129" t="s">
        <v>4739</v>
      </c>
      <c r="F944" s="129" t="s">
        <v>4735</v>
      </c>
      <c r="G944" s="129" t="s">
        <v>16723</v>
      </c>
      <c r="H944" s="129"/>
    </row>
    <row r="945" spans="1:8" x14ac:dyDescent="0.3">
      <c r="A945" s="183">
        <v>44804</v>
      </c>
      <c r="B945" s="129" t="s">
        <v>5686</v>
      </c>
      <c r="C945" s="129" t="s">
        <v>417</v>
      </c>
      <c r="D945" s="165">
        <v>1</v>
      </c>
      <c r="E945" s="129" t="s">
        <v>4739</v>
      </c>
      <c r="F945" s="129" t="s">
        <v>4735</v>
      </c>
      <c r="G945" s="129" t="s">
        <v>16723</v>
      </c>
      <c r="H945" s="129"/>
    </row>
    <row r="946" spans="1:8" x14ac:dyDescent="0.3">
      <c r="A946" s="183">
        <v>44804</v>
      </c>
      <c r="B946" s="129" t="s">
        <v>5687</v>
      </c>
      <c r="C946" s="129" t="s">
        <v>417</v>
      </c>
      <c r="D946" s="165">
        <v>1</v>
      </c>
      <c r="E946" s="129" t="s">
        <v>4739</v>
      </c>
      <c r="F946" s="129" t="s">
        <v>4735</v>
      </c>
      <c r="G946" s="129" t="s">
        <v>16723</v>
      </c>
      <c r="H946" s="129"/>
    </row>
    <row r="947" spans="1:8" x14ac:dyDescent="0.3">
      <c r="A947" s="183">
        <v>44804</v>
      </c>
      <c r="B947" s="129" t="s">
        <v>5688</v>
      </c>
      <c r="C947" s="129" t="s">
        <v>416</v>
      </c>
      <c r="D947" s="165">
        <v>1</v>
      </c>
      <c r="E947" s="129" t="s">
        <v>4741</v>
      </c>
      <c r="F947" s="129" t="s">
        <v>4735</v>
      </c>
      <c r="G947" s="129" t="s">
        <v>16723</v>
      </c>
      <c r="H947" s="129"/>
    </row>
    <row r="948" spans="1:8" x14ac:dyDescent="0.3">
      <c r="A948" s="183">
        <v>44804</v>
      </c>
      <c r="B948" s="129" t="s">
        <v>5689</v>
      </c>
      <c r="C948" s="129" t="s">
        <v>416</v>
      </c>
      <c r="D948" s="165">
        <v>1</v>
      </c>
      <c r="E948" s="129" t="s">
        <v>4739</v>
      </c>
      <c r="F948" s="129" t="s">
        <v>4735</v>
      </c>
      <c r="G948" s="129" t="s">
        <v>16723</v>
      </c>
      <c r="H948" s="129"/>
    </row>
    <row r="949" spans="1:8" x14ac:dyDescent="0.3">
      <c r="A949" s="183">
        <v>44804</v>
      </c>
      <c r="B949" s="129" t="s">
        <v>5690</v>
      </c>
      <c r="C949" s="129" t="s">
        <v>418</v>
      </c>
      <c r="D949" s="165">
        <v>1</v>
      </c>
      <c r="E949" s="129" t="s">
        <v>4739</v>
      </c>
      <c r="F949" s="129" t="s">
        <v>4735</v>
      </c>
      <c r="G949" s="129" t="s">
        <v>16723</v>
      </c>
      <c r="H949" s="129"/>
    </row>
    <row r="950" spans="1:8" x14ac:dyDescent="0.3">
      <c r="A950" s="183">
        <v>44804</v>
      </c>
      <c r="B950" s="129" t="s">
        <v>5691</v>
      </c>
      <c r="C950" s="129" t="s">
        <v>416</v>
      </c>
      <c r="D950" s="165">
        <v>1</v>
      </c>
      <c r="E950" s="129" t="s">
        <v>4737</v>
      </c>
      <c r="F950" s="129" t="s">
        <v>4735</v>
      </c>
      <c r="G950" s="129" t="s">
        <v>16723</v>
      </c>
      <c r="H950" s="129"/>
    </row>
    <row r="951" spans="1:8" x14ac:dyDescent="0.3">
      <c r="A951" s="183">
        <v>44804</v>
      </c>
      <c r="B951" s="129" t="s">
        <v>5692</v>
      </c>
      <c r="C951" s="129" t="s">
        <v>418</v>
      </c>
      <c r="D951" s="165">
        <v>1</v>
      </c>
      <c r="E951" s="129" t="s">
        <v>4744</v>
      </c>
      <c r="F951" s="129" t="s">
        <v>4735</v>
      </c>
      <c r="G951" s="129" t="s">
        <v>16723</v>
      </c>
      <c r="H951" s="129"/>
    </row>
    <row r="952" spans="1:8" x14ac:dyDescent="0.3">
      <c r="A952" s="183">
        <v>44804</v>
      </c>
      <c r="B952" s="129" t="s">
        <v>5693</v>
      </c>
      <c r="C952" s="129" t="s">
        <v>418</v>
      </c>
      <c r="D952" s="165">
        <v>1</v>
      </c>
      <c r="E952" s="129" t="s">
        <v>4739</v>
      </c>
      <c r="F952" s="129" t="s">
        <v>4735</v>
      </c>
      <c r="G952" s="129" t="s">
        <v>16723</v>
      </c>
      <c r="H952" s="129"/>
    </row>
    <row r="953" spans="1:8" x14ac:dyDescent="0.3">
      <c r="A953" s="183">
        <v>44804</v>
      </c>
      <c r="B953" s="129" t="s">
        <v>5694</v>
      </c>
      <c r="C953" s="129" t="s">
        <v>416</v>
      </c>
      <c r="D953" s="165">
        <v>1</v>
      </c>
      <c r="E953" s="129" t="s">
        <v>4744</v>
      </c>
      <c r="F953" s="129" t="s">
        <v>4735</v>
      </c>
      <c r="G953" s="129" t="s">
        <v>16723</v>
      </c>
      <c r="H953" s="129"/>
    </row>
    <row r="954" spans="1:8" x14ac:dyDescent="0.3">
      <c r="A954" s="183">
        <v>44804</v>
      </c>
      <c r="B954" s="129" t="s">
        <v>5695</v>
      </c>
      <c r="C954" s="129" t="s">
        <v>418</v>
      </c>
      <c r="D954" s="165">
        <v>1</v>
      </c>
      <c r="E954" s="129" t="s">
        <v>4744</v>
      </c>
      <c r="F954" s="129" t="s">
        <v>4735</v>
      </c>
      <c r="G954" s="129" t="s">
        <v>16723</v>
      </c>
      <c r="H954" s="129"/>
    </row>
    <row r="955" spans="1:8" x14ac:dyDescent="0.3">
      <c r="A955" s="183">
        <v>44804</v>
      </c>
      <c r="B955" s="129" t="s">
        <v>5696</v>
      </c>
      <c r="C955" s="129" t="s">
        <v>418</v>
      </c>
      <c r="D955" s="165">
        <v>1</v>
      </c>
      <c r="E955" s="129" t="s">
        <v>4739</v>
      </c>
      <c r="F955" s="129" t="s">
        <v>4735</v>
      </c>
      <c r="G955" s="129" t="s">
        <v>16723</v>
      </c>
      <c r="H955" s="129"/>
    </row>
    <row r="956" spans="1:8" x14ac:dyDescent="0.3">
      <c r="A956" s="183">
        <v>44804</v>
      </c>
      <c r="B956" s="129" t="s">
        <v>5697</v>
      </c>
      <c r="C956" s="129" t="s">
        <v>418</v>
      </c>
      <c r="D956" s="165">
        <v>1</v>
      </c>
      <c r="E956" s="129" t="s">
        <v>4739</v>
      </c>
      <c r="F956" s="129" t="s">
        <v>4735</v>
      </c>
      <c r="G956" s="129" t="s">
        <v>16723</v>
      </c>
      <c r="H956" s="129"/>
    </row>
    <row r="957" spans="1:8" x14ac:dyDescent="0.3">
      <c r="A957" s="183">
        <v>44804</v>
      </c>
      <c r="B957" s="129" t="s">
        <v>5698</v>
      </c>
      <c r="C957" s="129" t="s">
        <v>418</v>
      </c>
      <c r="D957" s="165">
        <v>1</v>
      </c>
      <c r="E957" s="129" t="s">
        <v>4741</v>
      </c>
      <c r="F957" s="129" t="s">
        <v>4735</v>
      </c>
      <c r="G957" s="129" t="s">
        <v>16723</v>
      </c>
      <c r="H957" s="129"/>
    </row>
    <row r="958" spans="1:8" x14ac:dyDescent="0.3">
      <c r="A958" s="183">
        <v>44834</v>
      </c>
      <c r="B958" s="129" t="s">
        <v>5699</v>
      </c>
      <c r="C958" s="129" t="s">
        <v>417</v>
      </c>
      <c r="D958" s="165">
        <v>1</v>
      </c>
      <c r="E958" s="129" t="s">
        <v>4739</v>
      </c>
      <c r="F958" s="129" t="s">
        <v>4735</v>
      </c>
      <c r="G958" s="129" t="s">
        <v>16723</v>
      </c>
      <c r="H958" s="129"/>
    </row>
    <row r="959" spans="1:8" x14ac:dyDescent="0.3">
      <c r="A959" s="183">
        <v>44834</v>
      </c>
      <c r="B959" s="129" t="s">
        <v>5700</v>
      </c>
      <c r="C959" s="129" t="s">
        <v>417</v>
      </c>
      <c r="D959" s="165">
        <v>1</v>
      </c>
      <c r="E959" s="129" t="s">
        <v>4739</v>
      </c>
      <c r="F959" s="129" t="s">
        <v>4735</v>
      </c>
      <c r="G959" s="129" t="s">
        <v>16723</v>
      </c>
      <c r="H959" s="129"/>
    </row>
    <row r="960" spans="1:8" x14ac:dyDescent="0.3">
      <c r="A960" s="183">
        <v>44834</v>
      </c>
      <c r="B960" s="129" t="s">
        <v>5701</v>
      </c>
      <c r="C960" s="129" t="s">
        <v>417</v>
      </c>
      <c r="D960" s="165">
        <v>1</v>
      </c>
      <c r="E960" s="129" t="s">
        <v>4744</v>
      </c>
      <c r="F960" s="129" t="s">
        <v>4735</v>
      </c>
      <c r="G960" s="129" t="s">
        <v>16723</v>
      </c>
      <c r="H960" s="129"/>
    </row>
    <row r="961" spans="1:8" x14ac:dyDescent="0.3">
      <c r="A961" s="183">
        <v>44834</v>
      </c>
      <c r="B961" s="129" t="s">
        <v>5702</v>
      </c>
      <c r="C961" s="129" t="s">
        <v>417</v>
      </c>
      <c r="D961" s="165">
        <v>1</v>
      </c>
      <c r="E961" s="129" t="s">
        <v>4739</v>
      </c>
      <c r="F961" s="129" t="s">
        <v>4735</v>
      </c>
      <c r="G961" s="129" t="s">
        <v>16723</v>
      </c>
      <c r="H961" s="129"/>
    </row>
    <row r="962" spans="1:8" x14ac:dyDescent="0.3">
      <c r="A962" s="183">
        <v>44834</v>
      </c>
      <c r="B962" s="129" t="s">
        <v>5703</v>
      </c>
      <c r="C962" s="129" t="s">
        <v>417</v>
      </c>
      <c r="D962" s="165">
        <v>1</v>
      </c>
      <c r="E962" s="129" t="s">
        <v>4739</v>
      </c>
      <c r="F962" s="129" t="s">
        <v>4735</v>
      </c>
      <c r="G962" s="129" t="s">
        <v>16723</v>
      </c>
      <c r="H962" s="129"/>
    </row>
    <row r="963" spans="1:8" x14ac:dyDescent="0.3">
      <c r="A963" s="183">
        <v>44834</v>
      </c>
      <c r="B963" s="129" t="s">
        <v>5704</v>
      </c>
      <c r="C963" s="129" t="s">
        <v>418</v>
      </c>
      <c r="D963" s="165">
        <v>1</v>
      </c>
      <c r="E963" s="129" t="s">
        <v>4739</v>
      </c>
      <c r="F963" s="129" t="s">
        <v>4735</v>
      </c>
      <c r="G963" s="129" t="s">
        <v>16723</v>
      </c>
      <c r="H963" s="129"/>
    </row>
    <row r="964" spans="1:8" x14ac:dyDescent="0.3">
      <c r="A964" s="183">
        <v>44834</v>
      </c>
      <c r="B964" s="129" t="s">
        <v>5705</v>
      </c>
      <c r="C964" s="129" t="s">
        <v>418</v>
      </c>
      <c r="D964" s="165">
        <v>1</v>
      </c>
      <c r="E964" s="129" t="s">
        <v>4739</v>
      </c>
      <c r="F964" s="129" t="s">
        <v>4735</v>
      </c>
      <c r="G964" s="129" t="s">
        <v>16723</v>
      </c>
      <c r="H964" s="129"/>
    </row>
    <row r="965" spans="1:8" x14ac:dyDescent="0.3">
      <c r="A965" s="183">
        <v>44834</v>
      </c>
      <c r="B965" s="129" t="s">
        <v>5706</v>
      </c>
      <c r="C965" s="129" t="s">
        <v>418</v>
      </c>
      <c r="D965" s="165">
        <v>1</v>
      </c>
      <c r="E965" s="129" t="s">
        <v>4744</v>
      </c>
      <c r="F965" s="129" t="s">
        <v>4735</v>
      </c>
      <c r="G965" s="129" t="s">
        <v>16723</v>
      </c>
      <c r="H965" s="129"/>
    </row>
    <row r="966" spans="1:8" x14ac:dyDescent="0.3">
      <c r="A966" s="183">
        <v>44834</v>
      </c>
      <c r="B966" s="129" t="s">
        <v>5707</v>
      </c>
      <c r="C966" s="129" t="s">
        <v>416</v>
      </c>
      <c r="D966" s="165">
        <v>1</v>
      </c>
      <c r="E966" s="129" t="s">
        <v>4739</v>
      </c>
      <c r="F966" s="129" t="s">
        <v>4735</v>
      </c>
      <c r="G966" s="129" t="s">
        <v>16723</v>
      </c>
      <c r="H966" s="129"/>
    </row>
    <row r="967" spans="1:8" x14ac:dyDescent="0.3">
      <c r="A967" s="183">
        <v>44834</v>
      </c>
      <c r="B967" s="129" t="s">
        <v>5708</v>
      </c>
      <c r="C967" s="129" t="s">
        <v>416</v>
      </c>
      <c r="D967" s="165">
        <v>1</v>
      </c>
      <c r="E967" s="129" t="s">
        <v>4741</v>
      </c>
      <c r="F967" s="129" t="s">
        <v>4735</v>
      </c>
      <c r="G967" s="129" t="s">
        <v>16723</v>
      </c>
      <c r="H967" s="129"/>
    </row>
    <row r="968" spans="1:8" x14ac:dyDescent="0.3">
      <c r="A968" s="183">
        <v>44834</v>
      </c>
      <c r="B968" s="129" t="s">
        <v>5709</v>
      </c>
      <c r="C968" s="129" t="s">
        <v>416</v>
      </c>
      <c r="D968" s="165">
        <v>1</v>
      </c>
      <c r="E968" s="129" t="s">
        <v>4739</v>
      </c>
      <c r="F968" s="129" t="s">
        <v>4735</v>
      </c>
      <c r="G968" s="129" t="s">
        <v>16723</v>
      </c>
      <c r="H968" s="129"/>
    </row>
    <row r="969" spans="1:8" x14ac:dyDescent="0.3">
      <c r="A969" s="183">
        <v>44834</v>
      </c>
      <c r="B969" s="129" t="s">
        <v>5710</v>
      </c>
      <c r="C969" s="129" t="s">
        <v>418</v>
      </c>
      <c r="D969" s="165">
        <v>1</v>
      </c>
      <c r="E969" s="129" t="s">
        <v>4739</v>
      </c>
      <c r="F969" s="129" t="s">
        <v>4735</v>
      </c>
      <c r="G969" s="129" t="s">
        <v>16723</v>
      </c>
      <c r="H969" s="129"/>
    </row>
    <row r="970" spans="1:8" x14ac:dyDescent="0.3">
      <c r="A970" s="183">
        <v>44834</v>
      </c>
      <c r="B970" s="129" t="s">
        <v>5711</v>
      </c>
      <c r="C970" s="129" t="s">
        <v>418</v>
      </c>
      <c r="D970" s="165">
        <v>1</v>
      </c>
      <c r="E970" s="129" t="s">
        <v>4744</v>
      </c>
      <c r="F970" s="129" t="s">
        <v>4735</v>
      </c>
      <c r="G970" s="129" t="s">
        <v>16723</v>
      </c>
      <c r="H970" s="129"/>
    </row>
    <row r="971" spans="1:8" x14ac:dyDescent="0.3">
      <c r="A971" s="183">
        <v>44834</v>
      </c>
      <c r="B971" s="129" t="s">
        <v>5712</v>
      </c>
      <c r="C971" s="129" t="s">
        <v>418</v>
      </c>
      <c r="D971" s="165">
        <v>1</v>
      </c>
      <c r="E971" s="129" t="s">
        <v>4739</v>
      </c>
      <c r="F971" s="129" t="s">
        <v>4735</v>
      </c>
      <c r="G971" s="129" t="s">
        <v>16723</v>
      </c>
      <c r="H971" s="129"/>
    </row>
    <row r="972" spans="1:8" x14ac:dyDescent="0.3">
      <c r="A972" s="183">
        <v>44834</v>
      </c>
      <c r="B972" s="129" t="s">
        <v>5713</v>
      </c>
      <c r="C972" s="129" t="s">
        <v>416</v>
      </c>
      <c r="D972" s="165">
        <v>1</v>
      </c>
      <c r="E972" s="129" t="s">
        <v>4739</v>
      </c>
      <c r="F972" s="129" t="s">
        <v>4735</v>
      </c>
      <c r="G972" s="129" t="s">
        <v>16723</v>
      </c>
      <c r="H972" s="129"/>
    </row>
    <row r="973" spans="1:8" x14ac:dyDescent="0.3">
      <c r="A973" s="183">
        <v>44834</v>
      </c>
      <c r="B973" s="129" t="s">
        <v>5714</v>
      </c>
      <c r="C973" s="129" t="s">
        <v>418</v>
      </c>
      <c r="D973" s="165">
        <v>1</v>
      </c>
      <c r="E973" s="129" t="s">
        <v>4739</v>
      </c>
      <c r="F973" s="129" t="s">
        <v>4735</v>
      </c>
      <c r="G973" s="129" t="s">
        <v>16723</v>
      </c>
      <c r="H973" s="129"/>
    </row>
    <row r="974" spans="1:8" x14ac:dyDescent="0.3">
      <c r="A974" s="183">
        <v>44834</v>
      </c>
      <c r="B974" s="129" t="s">
        <v>5715</v>
      </c>
      <c r="C974" s="129" t="s">
        <v>416</v>
      </c>
      <c r="D974" s="165">
        <v>1</v>
      </c>
      <c r="E974" s="129" t="s">
        <v>4739</v>
      </c>
      <c r="F974" s="129" t="s">
        <v>4735</v>
      </c>
      <c r="G974" s="129" t="s">
        <v>16723</v>
      </c>
      <c r="H974" s="129"/>
    </row>
    <row r="975" spans="1:8" x14ac:dyDescent="0.3">
      <c r="A975" s="183">
        <v>44834</v>
      </c>
      <c r="B975" s="129" t="s">
        <v>5716</v>
      </c>
      <c r="C975" s="129" t="s">
        <v>418</v>
      </c>
      <c r="D975" s="165">
        <v>1</v>
      </c>
      <c r="E975" s="129" t="s">
        <v>4737</v>
      </c>
      <c r="F975" s="129" t="s">
        <v>4735</v>
      </c>
      <c r="G975" s="129" t="s">
        <v>16723</v>
      </c>
      <c r="H975" s="129"/>
    </row>
    <row r="976" spans="1:8" x14ac:dyDescent="0.3">
      <c r="A976" s="183">
        <v>44834</v>
      </c>
      <c r="B976" s="129" t="s">
        <v>5717</v>
      </c>
      <c r="C976" s="129" t="s">
        <v>416</v>
      </c>
      <c r="D976" s="165">
        <v>1</v>
      </c>
      <c r="E976" s="129" t="s">
        <v>4741</v>
      </c>
      <c r="F976" s="129" t="s">
        <v>4735</v>
      </c>
      <c r="G976" s="129" t="s">
        <v>16723</v>
      </c>
      <c r="H976" s="129"/>
    </row>
    <row r="977" spans="1:8" x14ac:dyDescent="0.3">
      <c r="A977" s="183">
        <v>44834</v>
      </c>
      <c r="B977" s="129" t="s">
        <v>5718</v>
      </c>
      <c r="C977" s="129" t="s">
        <v>418</v>
      </c>
      <c r="D977" s="165">
        <v>1</v>
      </c>
      <c r="E977" s="129" t="s">
        <v>4739</v>
      </c>
      <c r="F977" s="129" t="s">
        <v>4735</v>
      </c>
      <c r="G977" s="129" t="s">
        <v>16723</v>
      </c>
      <c r="H977" s="129"/>
    </row>
    <row r="978" spans="1:8" x14ac:dyDescent="0.3">
      <c r="A978" s="183">
        <v>44834</v>
      </c>
      <c r="B978" s="129" t="s">
        <v>5719</v>
      </c>
      <c r="C978" s="129" t="s">
        <v>418</v>
      </c>
      <c r="D978" s="165">
        <v>1</v>
      </c>
      <c r="E978" s="129" t="s">
        <v>4739</v>
      </c>
      <c r="F978" s="129" t="s">
        <v>4735</v>
      </c>
      <c r="G978" s="129" t="s">
        <v>16723</v>
      </c>
      <c r="H978" s="129"/>
    </row>
    <row r="979" spans="1:8" x14ac:dyDescent="0.3">
      <c r="A979" s="183">
        <v>44834</v>
      </c>
      <c r="B979" s="129" t="s">
        <v>5720</v>
      </c>
      <c r="C979" s="129" t="s">
        <v>418</v>
      </c>
      <c r="D979" s="165">
        <v>1</v>
      </c>
      <c r="E979" s="129" t="s">
        <v>4739</v>
      </c>
      <c r="F979" s="129" t="s">
        <v>4735</v>
      </c>
      <c r="G979" s="129" t="s">
        <v>16723</v>
      </c>
      <c r="H979" s="129"/>
    </row>
    <row r="980" spans="1:8" x14ac:dyDescent="0.3">
      <c r="A980" s="183">
        <v>44834</v>
      </c>
      <c r="B980" s="129" t="s">
        <v>5721</v>
      </c>
      <c r="C980" s="129" t="s">
        <v>416</v>
      </c>
      <c r="D980" s="165">
        <v>1</v>
      </c>
      <c r="E980" s="129" t="s">
        <v>4737</v>
      </c>
      <c r="F980" s="129" t="s">
        <v>4735</v>
      </c>
      <c r="G980" s="129" t="s">
        <v>16723</v>
      </c>
      <c r="H980" s="129"/>
    </row>
    <row r="981" spans="1:8" x14ac:dyDescent="0.3">
      <c r="A981" s="183">
        <v>44834</v>
      </c>
      <c r="B981" s="129" t="s">
        <v>5722</v>
      </c>
      <c r="C981" s="129" t="s">
        <v>417</v>
      </c>
      <c r="D981" s="165">
        <v>1</v>
      </c>
      <c r="E981" s="129" t="s">
        <v>4739</v>
      </c>
      <c r="F981" s="129" t="s">
        <v>4735</v>
      </c>
      <c r="G981" s="129" t="s">
        <v>16723</v>
      </c>
      <c r="H981" s="129"/>
    </row>
    <row r="982" spans="1:8" x14ac:dyDescent="0.3">
      <c r="A982" s="183">
        <v>44834</v>
      </c>
      <c r="B982" s="129" t="s">
        <v>5723</v>
      </c>
      <c r="C982" s="129" t="s">
        <v>417</v>
      </c>
      <c r="D982" s="165">
        <v>1</v>
      </c>
      <c r="E982" s="129" t="s">
        <v>4739</v>
      </c>
      <c r="F982" s="129" t="s">
        <v>4735</v>
      </c>
      <c r="G982" s="129" t="s">
        <v>16723</v>
      </c>
      <c r="H982" s="129"/>
    </row>
    <row r="983" spans="1:8" x14ac:dyDescent="0.3">
      <c r="A983" s="183">
        <v>44834</v>
      </c>
      <c r="B983" s="129" t="s">
        <v>5724</v>
      </c>
      <c r="C983" s="129" t="s">
        <v>417</v>
      </c>
      <c r="D983" s="165">
        <v>1</v>
      </c>
      <c r="E983" s="129" t="s">
        <v>4739</v>
      </c>
      <c r="F983" s="129" t="s">
        <v>4735</v>
      </c>
      <c r="G983" s="129" t="s">
        <v>16723</v>
      </c>
      <c r="H983" s="129"/>
    </row>
    <row r="984" spans="1:8" x14ac:dyDescent="0.3">
      <c r="A984" s="183">
        <v>44834</v>
      </c>
      <c r="B984" s="129" t="s">
        <v>5725</v>
      </c>
      <c r="C984" s="129" t="s">
        <v>417</v>
      </c>
      <c r="D984" s="165">
        <v>1</v>
      </c>
      <c r="E984" s="129" t="s">
        <v>4739</v>
      </c>
      <c r="F984" s="129" t="s">
        <v>4735</v>
      </c>
      <c r="G984" s="129" t="s">
        <v>16723</v>
      </c>
      <c r="H984" s="129"/>
    </row>
    <row r="985" spans="1:8" x14ac:dyDescent="0.3">
      <c r="A985" s="183">
        <v>44834</v>
      </c>
      <c r="B985" s="129" t="s">
        <v>5726</v>
      </c>
      <c r="C985" s="129" t="s">
        <v>417</v>
      </c>
      <c r="D985" s="165">
        <v>1</v>
      </c>
      <c r="E985" s="129" t="s">
        <v>4739</v>
      </c>
      <c r="F985" s="129" t="s">
        <v>4735</v>
      </c>
      <c r="G985" s="129" t="s">
        <v>16723</v>
      </c>
      <c r="H985" s="129"/>
    </row>
    <row r="986" spans="1:8" x14ac:dyDescent="0.3">
      <c r="A986" s="183">
        <v>44834</v>
      </c>
      <c r="B986" s="129" t="s">
        <v>5727</v>
      </c>
      <c r="C986" s="129" t="s">
        <v>417</v>
      </c>
      <c r="D986" s="165">
        <v>1</v>
      </c>
      <c r="E986" s="129" t="s">
        <v>4739</v>
      </c>
      <c r="F986" s="129" t="s">
        <v>4735</v>
      </c>
      <c r="G986" s="129" t="s">
        <v>16723</v>
      </c>
      <c r="H986" s="129"/>
    </row>
    <row r="987" spans="1:8" x14ac:dyDescent="0.3">
      <c r="A987" s="183">
        <v>44834</v>
      </c>
      <c r="B987" s="129" t="s">
        <v>5728</v>
      </c>
      <c r="C987" s="129" t="s">
        <v>417</v>
      </c>
      <c r="D987" s="165">
        <v>1</v>
      </c>
      <c r="E987" s="129" t="s">
        <v>4739</v>
      </c>
      <c r="F987" s="129" t="s">
        <v>4735</v>
      </c>
      <c r="G987" s="129" t="s">
        <v>16723</v>
      </c>
      <c r="H987" s="129"/>
    </row>
    <row r="988" spans="1:8" x14ac:dyDescent="0.3">
      <c r="A988" s="183">
        <v>44834</v>
      </c>
      <c r="B988" s="129" t="s">
        <v>5729</v>
      </c>
      <c r="C988" s="129" t="s">
        <v>416</v>
      </c>
      <c r="D988" s="165">
        <v>1</v>
      </c>
      <c r="E988" s="129" t="s">
        <v>4739</v>
      </c>
      <c r="F988" s="129" t="s">
        <v>4735</v>
      </c>
      <c r="G988" s="129" t="s">
        <v>16723</v>
      </c>
      <c r="H988" s="129"/>
    </row>
    <row r="989" spans="1:8" x14ac:dyDescent="0.3">
      <c r="A989" s="183">
        <v>44834</v>
      </c>
      <c r="B989" s="129" t="s">
        <v>5730</v>
      </c>
      <c r="C989" s="129" t="s">
        <v>418</v>
      </c>
      <c r="D989" s="165">
        <v>1</v>
      </c>
      <c r="E989" s="129" t="s">
        <v>4741</v>
      </c>
      <c r="F989" s="129" t="s">
        <v>4735</v>
      </c>
      <c r="G989" s="129" t="s">
        <v>16723</v>
      </c>
      <c r="H989" s="129"/>
    </row>
    <row r="990" spans="1:8" x14ac:dyDescent="0.3">
      <c r="A990" s="183">
        <v>44834</v>
      </c>
      <c r="B990" s="129" t="s">
        <v>5731</v>
      </c>
      <c r="C990" s="129" t="s">
        <v>417</v>
      </c>
      <c r="D990" s="165">
        <v>1</v>
      </c>
      <c r="E990" s="129" t="s">
        <v>4739</v>
      </c>
      <c r="F990" s="129" t="s">
        <v>4735</v>
      </c>
      <c r="G990" s="129" t="s">
        <v>16723</v>
      </c>
      <c r="H990" s="129"/>
    </row>
    <row r="991" spans="1:8" x14ac:dyDescent="0.3">
      <c r="A991" s="183">
        <v>44834</v>
      </c>
      <c r="B991" s="129" t="s">
        <v>5732</v>
      </c>
      <c r="C991" s="129" t="s">
        <v>417</v>
      </c>
      <c r="D991" s="165">
        <v>1</v>
      </c>
      <c r="E991" s="129" t="s">
        <v>4739</v>
      </c>
      <c r="F991" s="129" t="s">
        <v>4735</v>
      </c>
      <c r="G991" s="129" t="s">
        <v>16723</v>
      </c>
      <c r="H991" s="129"/>
    </row>
    <row r="992" spans="1:8" x14ac:dyDescent="0.3">
      <c r="A992" s="183">
        <v>44834</v>
      </c>
      <c r="B992" s="129" t="s">
        <v>5733</v>
      </c>
      <c r="C992" s="129" t="s">
        <v>417</v>
      </c>
      <c r="D992" s="165">
        <v>1</v>
      </c>
      <c r="E992" s="129" t="s">
        <v>4739</v>
      </c>
      <c r="F992" s="129" t="s">
        <v>4735</v>
      </c>
      <c r="G992" s="129" t="s">
        <v>16723</v>
      </c>
      <c r="H992" s="129"/>
    </row>
    <row r="993" spans="1:8" x14ac:dyDescent="0.3">
      <c r="A993" s="183">
        <v>44834</v>
      </c>
      <c r="B993" s="129" t="s">
        <v>5734</v>
      </c>
      <c r="C993" s="129" t="s">
        <v>417</v>
      </c>
      <c r="D993" s="165">
        <v>1</v>
      </c>
      <c r="E993" s="129" t="s">
        <v>4737</v>
      </c>
      <c r="F993" s="129" t="s">
        <v>4735</v>
      </c>
      <c r="G993" s="129" t="s">
        <v>16723</v>
      </c>
      <c r="H993" s="129"/>
    </row>
    <row r="994" spans="1:8" x14ac:dyDescent="0.3">
      <c r="A994" s="183">
        <v>44834</v>
      </c>
      <c r="B994" s="129" t="s">
        <v>5735</v>
      </c>
      <c r="C994" s="129" t="s">
        <v>416</v>
      </c>
      <c r="D994" s="165">
        <v>1</v>
      </c>
      <c r="E994" s="129" t="s">
        <v>4739</v>
      </c>
      <c r="F994" s="129" t="s">
        <v>4735</v>
      </c>
      <c r="G994" s="129" t="s">
        <v>16723</v>
      </c>
      <c r="H994" s="129"/>
    </row>
    <row r="995" spans="1:8" x14ac:dyDescent="0.3">
      <c r="A995" s="183">
        <v>44834</v>
      </c>
      <c r="B995" s="129" t="s">
        <v>5736</v>
      </c>
      <c r="C995" s="129" t="s">
        <v>418</v>
      </c>
      <c r="D995" s="165">
        <v>1</v>
      </c>
      <c r="E995" s="129" t="s">
        <v>4734</v>
      </c>
      <c r="F995" s="129" t="s">
        <v>4735</v>
      </c>
      <c r="G995" s="129" t="s">
        <v>16723</v>
      </c>
      <c r="H995" s="129"/>
    </row>
    <row r="996" spans="1:8" x14ac:dyDescent="0.3">
      <c r="A996" s="183">
        <v>44834</v>
      </c>
      <c r="B996" s="129" t="s">
        <v>5737</v>
      </c>
      <c r="C996" s="129" t="s">
        <v>418</v>
      </c>
      <c r="D996" s="165">
        <v>1</v>
      </c>
      <c r="E996" s="129" t="s">
        <v>4739</v>
      </c>
      <c r="F996" s="129" t="s">
        <v>4735</v>
      </c>
      <c r="G996" s="129" t="s">
        <v>16723</v>
      </c>
      <c r="H996" s="129"/>
    </row>
    <row r="997" spans="1:8" x14ac:dyDescent="0.3">
      <c r="A997" s="183">
        <v>44834</v>
      </c>
      <c r="B997" s="129" t="s">
        <v>5738</v>
      </c>
      <c r="C997" s="129" t="s">
        <v>417</v>
      </c>
      <c r="D997" s="165">
        <v>1</v>
      </c>
      <c r="E997" s="129" t="s">
        <v>4739</v>
      </c>
      <c r="F997" s="129" t="s">
        <v>4735</v>
      </c>
      <c r="G997" s="129" t="s">
        <v>16723</v>
      </c>
      <c r="H997" s="129"/>
    </row>
    <row r="998" spans="1:8" x14ac:dyDescent="0.3">
      <c r="A998" s="183">
        <v>44834</v>
      </c>
      <c r="B998" s="129" t="s">
        <v>5739</v>
      </c>
      <c r="C998" s="129" t="s">
        <v>418</v>
      </c>
      <c r="D998" s="165">
        <v>1</v>
      </c>
      <c r="E998" s="129" t="s">
        <v>4739</v>
      </c>
      <c r="F998" s="129" t="s">
        <v>4735</v>
      </c>
      <c r="G998" s="129" t="s">
        <v>16723</v>
      </c>
      <c r="H998" s="129"/>
    </row>
    <row r="999" spans="1:8" x14ac:dyDescent="0.3">
      <c r="A999" s="183">
        <v>44834</v>
      </c>
      <c r="B999" s="129" t="s">
        <v>5740</v>
      </c>
      <c r="C999" s="129" t="s">
        <v>416</v>
      </c>
      <c r="D999" s="165">
        <v>1</v>
      </c>
      <c r="E999" s="129" t="s">
        <v>4739</v>
      </c>
      <c r="F999" s="129" t="s">
        <v>4735</v>
      </c>
      <c r="G999" s="129" t="s">
        <v>16723</v>
      </c>
      <c r="H999" s="129"/>
    </row>
    <row r="1000" spans="1:8" x14ac:dyDescent="0.3">
      <c r="A1000" s="183">
        <v>44834</v>
      </c>
      <c r="B1000" s="129" t="s">
        <v>5741</v>
      </c>
      <c r="C1000" s="129" t="s">
        <v>416</v>
      </c>
      <c r="D1000" s="165">
        <v>1</v>
      </c>
      <c r="E1000" s="129" t="s">
        <v>4739</v>
      </c>
      <c r="F1000" s="129" t="s">
        <v>4735</v>
      </c>
      <c r="G1000" s="129" t="s">
        <v>16723</v>
      </c>
      <c r="H1000" s="129"/>
    </row>
    <row r="1001" spans="1:8" x14ac:dyDescent="0.3">
      <c r="A1001" s="183">
        <v>44834</v>
      </c>
      <c r="B1001" s="129" t="s">
        <v>5742</v>
      </c>
      <c r="C1001" s="129" t="s">
        <v>417</v>
      </c>
      <c r="D1001" s="165">
        <v>1</v>
      </c>
      <c r="E1001" s="129" t="s">
        <v>4739</v>
      </c>
      <c r="F1001" s="129" t="s">
        <v>4735</v>
      </c>
      <c r="G1001" s="129" t="s">
        <v>16723</v>
      </c>
      <c r="H1001" s="129"/>
    </row>
    <row r="1002" spans="1:8" x14ac:dyDescent="0.3">
      <c r="A1002" s="183">
        <v>44834</v>
      </c>
      <c r="B1002" s="129" t="s">
        <v>5743</v>
      </c>
      <c r="C1002" s="129" t="s">
        <v>417</v>
      </c>
      <c r="D1002" s="165">
        <v>1</v>
      </c>
      <c r="E1002" s="129" t="s">
        <v>4739</v>
      </c>
      <c r="F1002" s="129" t="s">
        <v>4735</v>
      </c>
      <c r="G1002" s="129" t="s">
        <v>16723</v>
      </c>
      <c r="H1002" s="129"/>
    </row>
    <row r="1003" spans="1:8" x14ac:dyDescent="0.3">
      <c r="A1003" s="183">
        <v>44834</v>
      </c>
      <c r="B1003" s="129" t="s">
        <v>5744</v>
      </c>
      <c r="C1003" s="129" t="s">
        <v>417</v>
      </c>
      <c r="D1003" s="165">
        <v>1</v>
      </c>
      <c r="E1003" s="129" t="s">
        <v>4739</v>
      </c>
      <c r="F1003" s="129" t="s">
        <v>4735</v>
      </c>
      <c r="G1003" s="129" t="s">
        <v>16723</v>
      </c>
      <c r="H1003" s="129"/>
    </row>
    <row r="1004" spans="1:8" x14ac:dyDescent="0.3">
      <c r="A1004" s="183">
        <v>44834</v>
      </c>
      <c r="B1004" s="129" t="s">
        <v>5745</v>
      </c>
      <c r="C1004" s="129" t="s">
        <v>417</v>
      </c>
      <c r="D1004" s="165">
        <v>1</v>
      </c>
      <c r="E1004" s="129" t="s">
        <v>4737</v>
      </c>
      <c r="F1004" s="129" t="s">
        <v>4735</v>
      </c>
      <c r="G1004" s="129" t="s">
        <v>16723</v>
      </c>
      <c r="H1004" s="129"/>
    </row>
    <row r="1005" spans="1:8" x14ac:dyDescent="0.3">
      <c r="A1005" s="183">
        <v>44834</v>
      </c>
      <c r="B1005" s="129" t="s">
        <v>5746</v>
      </c>
      <c r="C1005" s="129" t="s">
        <v>417</v>
      </c>
      <c r="D1005" s="165">
        <v>1</v>
      </c>
      <c r="E1005" s="129" t="s">
        <v>4734</v>
      </c>
      <c r="F1005" s="129" t="s">
        <v>4735</v>
      </c>
      <c r="G1005" s="129" t="s">
        <v>16723</v>
      </c>
      <c r="H1005" s="129"/>
    </row>
    <row r="1006" spans="1:8" x14ac:dyDescent="0.3">
      <c r="A1006" s="183">
        <v>44834</v>
      </c>
      <c r="B1006" s="129" t="s">
        <v>5747</v>
      </c>
      <c r="C1006" s="129" t="s">
        <v>417</v>
      </c>
      <c r="D1006" s="165">
        <v>1</v>
      </c>
      <c r="E1006" s="129" t="s">
        <v>4821</v>
      </c>
      <c r="F1006" s="129" t="s">
        <v>4735</v>
      </c>
      <c r="G1006" s="129" t="s">
        <v>16723</v>
      </c>
      <c r="H1006" s="129"/>
    </row>
    <row r="1007" spans="1:8" x14ac:dyDescent="0.3">
      <c r="A1007" s="183">
        <v>44834</v>
      </c>
      <c r="B1007" s="129" t="s">
        <v>5748</v>
      </c>
      <c r="C1007" s="129" t="s">
        <v>417</v>
      </c>
      <c r="D1007" s="165">
        <v>1</v>
      </c>
      <c r="E1007" s="129" t="s">
        <v>4737</v>
      </c>
      <c r="F1007" s="129" t="s">
        <v>4735</v>
      </c>
      <c r="G1007" s="129" t="s">
        <v>16723</v>
      </c>
      <c r="H1007" s="129"/>
    </row>
    <row r="1008" spans="1:8" x14ac:dyDescent="0.3">
      <c r="A1008" s="183">
        <v>44834</v>
      </c>
      <c r="B1008" s="129" t="s">
        <v>5749</v>
      </c>
      <c r="C1008" s="129" t="s">
        <v>416</v>
      </c>
      <c r="D1008" s="165">
        <v>1</v>
      </c>
      <c r="E1008" s="129" t="s">
        <v>4737</v>
      </c>
      <c r="F1008" s="129" t="s">
        <v>4735</v>
      </c>
      <c r="G1008" s="129" t="s">
        <v>16723</v>
      </c>
      <c r="H1008" s="129"/>
    </row>
    <row r="1009" spans="1:8" x14ac:dyDescent="0.3">
      <c r="A1009" s="183">
        <v>44834</v>
      </c>
      <c r="B1009" s="129" t="s">
        <v>5750</v>
      </c>
      <c r="C1009" s="129" t="s">
        <v>416</v>
      </c>
      <c r="D1009" s="165">
        <v>1</v>
      </c>
      <c r="E1009" s="129" t="s">
        <v>4737</v>
      </c>
      <c r="F1009" s="129" t="s">
        <v>4735</v>
      </c>
      <c r="G1009" s="129" t="s">
        <v>16723</v>
      </c>
      <c r="H1009" s="129"/>
    </row>
    <row r="1010" spans="1:8" x14ac:dyDescent="0.3">
      <c r="A1010" s="183">
        <v>44834</v>
      </c>
      <c r="B1010" s="129" t="s">
        <v>5751</v>
      </c>
      <c r="C1010" s="129" t="s">
        <v>418</v>
      </c>
      <c r="D1010" s="165">
        <v>1</v>
      </c>
      <c r="E1010" s="129" t="s">
        <v>4737</v>
      </c>
      <c r="F1010" s="129" t="s">
        <v>4735</v>
      </c>
      <c r="G1010" s="129" t="s">
        <v>16723</v>
      </c>
      <c r="H1010" s="129"/>
    </row>
    <row r="1011" spans="1:8" x14ac:dyDescent="0.3">
      <c r="A1011" s="183">
        <v>44834</v>
      </c>
      <c r="B1011" s="129" t="s">
        <v>5752</v>
      </c>
      <c r="C1011" s="129" t="s">
        <v>418</v>
      </c>
      <c r="D1011" s="165">
        <v>1</v>
      </c>
      <c r="E1011" s="129" t="s">
        <v>4739</v>
      </c>
      <c r="F1011" s="129" t="s">
        <v>4735</v>
      </c>
      <c r="G1011" s="129" t="s">
        <v>16723</v>
      </c>
      <c r="H1011" s="129"/>
    </row>
    <row r="1012" spans="1:8" x14ac:dyDescent="0.3">
      <c r="A1012" s="183">
        <v>44834</v>
      </c>
      <c r="B1012" s="129" t="s">
        <v>5753</v>
      </c>
      <c r="C1012" s="129" t="s">
        <v>416</v>
      </c>
      <c r="D1012" s="165">
        <v>1</v>
      </c>
      <c r="E1012" s="129" t="s">
        <v>4737</v>
      </c>
      <c r="F1012" s="129" t="s">
        <v>4735</v>
      </c>
      <c r="G1012" s="129" t="s">
        <v>16723</v>
      </c>
      <c r="H1012" s="129"/>
    </row>
    <row r="1013" spans="1:8" x14ac:dyDescent="0.3">
      <c r="A1013" s="183">
        <v>44834</v>
      </c>
      <c r="B1013" s="129" t="s">
        <v>5754</v>
      </c>
      <c r="C1013" s="129" t="s">
        <v>418</v>
      </c>
      <c r="D1013" s="165">
        <v>1</v>
      </c>
      <c r="E1013" s="129" t="s">
        <v>4739</v>
      </c>
      <c r="F1013" s="129" t="s">
        <v>4735</v>
      </c>
      <c r="G1013" s="129" t="s">
        <v>16723</v>
      </c>
      <c r="H1013" s="129"/>
    </row>
    <row r="1014" spans="1:8" x14ac:dyDescent="0.3">
      <c r="A1014" s="183">
        <v>44834</v>
      </c>
      <c r="B1014" s="129" t="s">
        <v>5755</v>
      </c>
      <c r="C1014" s="129" t="s">
        <v>418</v>
      </c>
      <c r="D1014" s="165">
        <v>1</v>
      </c>
      <c r="E1014" s="129" t="s">
        <v>4739</v>
      </c>
      <c r="F1014" s="129" t="s">
        <v>4735</v>
      </c>
      <c r="G1014" s="129" t="s">
        <v>16723</v>
      </c>
      <c r="H1014" s="129"/>
    </row>
    <row r="1015" spans="1:8" x14ac:dyDescent="0.3">
      <c r="A1015" s="183">
        <v>44834</v>
      </c>
      <c r="B1015" s="129" t="s">
        <v>5756</v>
      </c>
      <c r="C1015" s="129" t="s">
        <v>418</v>
      </c>
      <c r="D1015" s="165">
        <v>1</v>
      </c>
      <c r="E1015" s="129" t="s">
        <v>4739</v>
      </c>
      <c r="F1015" s="129" t="s">
        <v>4735</v>
      </c>
      <c r="G1015" s="129" t="s">
        <v>16723</v>
      </c>
      <c r="H1015" s="129"/>
    </row>
    <row r="1016" spans="1:8" x14ac:dyDescent="0.3">
      <c r="A1016" s="183">
        <v>44834</v>
      </c>
      <c r="B1016" s="129" t="s">
        <v>5757</v>
      </c>
      <c r="C1016" s="129" t="s">
        <v>418</v>
      </c>
      <c r="D1016" s="165">
        <v>1</v>
      </c>
      <c r="E1016" s="129" t="s">
        <v>4739</v>
      </c>
      <c r="F1016" s="129" t="s">
        <v>4735</v>
      </c>
      <c r="G1016" s="129" t="s">
        <v>16723</v>
      </c>
      <c r="H1016" s="129"/>
    </row>
    <row r="1017" spans="1:8" x14ac:dyDescent="0.3">
      <c r="A1017" s="183">
        <v>44834</v>
      </c>
      <c r="B1017" s="129" t="s">
        <v>5758</v>
      </c>
      <c r="C1017" s="129" t="s">
        <v>416</v>
      </c>
      <c r="D1017" s="165">
        <v>1</v>
      </c>
      <c r="E1017" s="129" t="s">
        <v>4739</v>
      </c>
      <c r="F1017" s="129" t="s">
        <v>4735</v>
      </c>
      <c r="G1017" s="129" t="s">
        <v>16723</v>
      </c>
      <c r="H1017" s="129"/>
    </row>
    <row r="1018" spans="1:8" x14ac:dyDescent="0.3">
      <c r="A1018" s="183">
        <v>44834</v>
      </c>
      <c r="B1018" s="129" t="s">
        <v>5759</v>
      </c>
      <c r="C1018" s="129" t="s">
        <v>418</v>
      </c>
      <c r="D1018" s="165">
        <v>1</v>
      </c>
      <c r="E1018" s="129" t="s">
        <v>4739</v>
      </c>
      <c r="F1018" s="129" t="s">
        <v>4735</v>
      </c>
      <c r="G1018" s="129" t="s">
        <v>16723</v>
      </c>
      <c r="H1018" s="129"/>
    </row>
    <row r="1019" spans="1:8" x14ac:dyDescent="0.3">
      <c r="A1019" s="183">
        <v>44834</v>
      </c>
      <c r="B1019" s="129" t="s">
        <v>5760</v>
      </c>
      <c r="C1019" s="129" t="s">
        <v>418</v>
      </c>
      <c r="D1019" s="165">
        <v>1</v>
      </c>
      <c r="E1019" s="129" t="s">
        <v>4739</v>
      </c>
      <c r="F1019" s="129" t="s">
        <v>4735</v>
      </c>
      <c r="G1019" s="129" t="s">
        <v>16723</v>
      </c>
      <c r="H1019" s="129"/>
    </row>
    <row r="1020" spans="1:8" x14ac:dyDescent="0.3">
      <c r="A1020" s="183">
        <v>44834</v>
      </c>
      <c r="B1020" s="129" t="s">
        <v>5761</v>
      </c>
      <c r="C1020" s="129" t="s">
        <v>418</v>
      </c>
      <c r="D1020" s="165">
        <v>1</v>
      </c>
      <c r="E1020" s="129" t="s">
        <v>4739</v>
      </c>
      <c r="F1020" s="129" t="s">
        <v>4735</v>
      </c>
      <c r="G1020" s="129" t="s">
        <v>16723</v>
      </c>
      <c r="H1020" s="129"/>
    </row>
    <row r="1021" spans="1:8" x14ac:dyDescent="0.3">
      <c r="A1021" s="183">
        <v>44834</v>
      </c>
      <c r="B1021" s="129" t="s">
        <v>5762</v>
      </c>
      <c r="C1021" s="129" t="s">
        <v>418</v>
      </c>
      <c r="D1021" s="165">
        <v>1</v>
      </c>
      <c r="E1021" s="129" t="s">
        <v>4739</v>
      </c>
      <c r="F1021" s="129" t="s">
        <v>4735</v>
      </c>
      <c r="G1021" s="129" t="s">
        <v>16723</v>
      </c>
      <c r="H1021" s="129"/>
    </row>
    <row r="1022" spans="1:8" x14ac:dyDescent="0.3">
      <c r="A1022" s="183">
        <v>44834</v>
      </c>
      <c r="B1022" s="129" t="s">
        <v>5763</v>
      </c>
      <c r="C1022" s="129" t="s">
        <v>4743</v>
      </c>
      <c r="D1022" s="165">
        <v>1</v>
      </c>
      <c r="E1022" s="129" t="s">
        <v>4821</v>
      </c>
      <c r="F1022" s="129" t="s">
        <v>4735</v>
      </c>
      <c r="G1022" s="129" t="s">
        <v>16745</v>
      </c>
      <c r="H1022" s="129"/>
    </row>
    <row r="1023" spans="1:8" x14ac:dyDescent="0.3">
      <c r="A1023" s="183">
        <v>44834</v>
      </c>
      <c r="B1023" s="129" t="s">
        <v>5764</v>
      </c>
      <c r="C1023" s="129" t="s">
        <v>418</v>
      </c>
      <c r="D1023" s="165">
        <v>1</v>
      </c>
      <c r="E1023" s="129" t="s">
        <v>4739</v>
      </c>
      <c r="F1023" s="129" t="s">
        <v>4735</v>
      </c>
      <c r="G1023" s="129" t="s">
        <v>16723</v>
      </c>
      <c r="H1023" s="129"/>
    </row>
    <row r="1024" spans="1:8" x14ac:dyDescent="0.3">
      <c r="A1024" s="183">
        <v>44834</v>
      </c>
      <c r="B1024" s="129" t="s">
        <v>5765</v>
      </c>
      <c r="C1024" s="129" t="s">
        <v>418</v>
      </c>
      <c r="D1024" s="165">
        <v>1</v>
      </c>
      <c r="E1024" s="129" t="s">
        <v>4737</v>
      </c>
      <c r="F1024" s="129" t="s">
        <v>4735</v>
      </c>
      <c r="G1024" s="129" t="s">
        <v>16723</v>
      </c>
      <c r="H1024" s="129"/>
    </row>
    <row r="1025" spans="1:8" x14ac:dyDescent="0.3">
      <c r="A1025" s="183">
        <v>44834</v>
      </c>
      <c r="B1025" s="129" t="s">
        <v>5766</v>
      </c>
      <c r="C1025" s="129" t="s">
        <v>417</v>
      </c>
      <c r="D1025" s="165">
        <v>1</v>
      </c>
      <c r="E1025" s="129" t="s">
        <v>4737</v>
      </c>
      <c r="F1025" s="129" t="s">
        <v>4735</v>
      </c>
      <c r="G1025" s="129" t="s">
        <v>16723</v>
      </c>
      <c r="H1025" s="129"/>
    </row>
    <row r="1026" spans="1:8" x14ac:dyDescent="0.3">
      <c r="A1026" s="183">
        <v>44834</v>
      </c>
      <c r="B1026" s="129" t="s">
        <v>5767</v>
      </c>
      <c r="C1026" s="129" t="s">
        <v>417</v>
      </c>
      <c r="D1026" s="165">
        <v>1</v>
      </c>
      <c r="E1026" s="129" t="s">
        <v>4737</v>
      </c>
      <c r="F1026" s="129" t="s">
        <v>4735</v>
      </c>
      <c r="G1026" s="129" t="s">
        <v>16723</v>
      </c>
      <c r="H1026" s="129"/>
    </row>
    <row r="1027" spans="1:8" x14ac:dyDescent="0.3">
      <c r="A1027" s="183">
        <v>44834</v>
      </c>
      <c r="B1027" s="129" t="s">
        <v>5768</v>
      </c>
      <c r="C1027" s="129" t="s">
        <v>418</v>
      </c>
      <c r="D1027" s="165">
        <v>1</v>
      </c>
      <c r="E1027" s="129" t="s">
        <v>4734</v>
      </c>
      <c r="F1027" s="129" t="s">
        <v>4735</v>
      </c>
      <c r="G1027" s="129" t="s">
        <v>16723</v>
      </c>
      <c r="H1027" s="129"/>
    </row>
    <row r="1028" spans="1:8" x14ac:dyDescent="0.3">
      <c r="A1028" s="183">
        <v>44834</v>
      </c>
      <c r="B1028" s="129" t="s">
        <v>5769</v>
      </c>
      <c r="C1028" s="129" t="s">
        <v>416</v>
      </c>
      <c r="D1028" s="165">
        <v>1</v>
      </c>
      <c r="E1028" s="129" t="s">
        <v>4737</v>
      </c>
      <c r="F1028" s="129" t="s">
        <v>4735</v>
      </c>
      <c r="G1028" s="129" t="s">
        <v>16723</v>
      </c>
      <c r="H1028" s="129"/>
    </row>
    <row r="1029" spans="1:8" x14ac:dyDescent="0.3">
      <c r="A1029" s="183">
        <v>44834</v>
      </c>
      <c r="B1029" s="129" t="s">
        <v>5770</v>
      </c>
      <c r="C1029" s="129" t="s">
        <v>418</v>
      </c>
      <c r="D1029" s="165">
        <v>1</v>
      </c>
      <c r="E1029" s="129" t="s">
        <v>4739</v>
      </c>
      <c r="F1029" s="129" t="s">
        <v>4735</v>
      </c>
      <c r="G1029" s="129" t="s">
        <v>16723</v>
      </c>
      <c r="H1029" s="129"/>
    </row>
    <row r="1030" spans="1:8" x14ac:dyDescent="0.3">
      <c r="A1030" s="183">
        <v>44834</v>
      </c>
      <c r="B1030" s="129" t="s">
        <v>5771</v>
      </c>
      <c r="C1030" s="129" t="s">
        <v>416</v>
      </c>
      <c r="D1030" s="165">
        <v>1</v>
      </c>
      <c r="E1030" s="129" t="s">
        <v>4739</v>
      </c>
      <c r="F1030" s="129" t="s">
        <v>4735</v>
      </c>
      <c r="G1030" s="129" t="s">
        <v>16723</v>
      </c>
      <c r="H1030" s="129"/>
    </row>
    <row r="1031" spans="1:8" x14ac:dyDescent="0.3">
      <c r="A1031" s="183">
        <v>44834</v>
      </c>
      <c r="B1031" s="129" t="s">
        <v>5772</v>
      </c>
      <c r="C1031" s="129" t="s">
        <v>418</v>
      </c>
      <c r="D1031" s="165">
        <v>1</v>
      </c>
      <c r="E1031" s="129" t="s">
        <v>4739</v>
      </c>
      <c r="F1031" s="129" t="s">
        <v>4735</v>
      </c>
      <c r="G1031" s="129" t="s">
        <v>16723</v>
      </c>
      <c r="H1031" s="129"/>
    </row>
    <row r="1032" spans="1:8" x14ac:dyDescent="0.3">
      <c r="A1032" s="183">
        <v>44834</v>
      </c>
      <c r="B1032" s="129" t="s">
        <v>5773</v>
      </c>
      <c r="C1032" s="129" t="s">
        <v>418</v>
      </c>
      <c r="D1032" s="165">
        <v>1</v>
      </c>
      <c r="E1032" s="129" t="s">
        <v>4821</v>
      </c>
      <c r="F1032" s="129" t="s">
        <v>4735</v>
      </c>
      <c r="G1032" s="129" t="s">
        <v>16723</v>
      </c>
      <c r="H1032" s="129"/>
    </row>
    <row r="1033" spans="1:8" x14ac:dyDescent="0.3">
      <c r="A1033" s="183">
        <v>44834</v>
      </c>
      <c r="B1033" s="129" t="s">
        <v>5774</v>
      </c>
      <c r="C1033" s="129" t="s">
        <v>417</v>
      </c>
      <c r="D1033" s="165">
        <v>1</v>
      </c>
      <c r="E1033" s="129" t="s">
        <v>4739</v>
      </c>
      <c r="F1033" s="129" t="s">
        <v>4735</v>
      </c>
      <c r="G1033" s="129" t="s">
        <v>16723</v>
      </c>
      <c r="H1033" s="129"/>
    </row>
    <row r="1034" spans="1:8" x14ac:dyDescent="0.3">
      <c r="A1034" s="183">
        <v>44834</v>
      </c>
      <c r="B1034" s="129" t="s">
        <v>5775</v>
      </c>
      <c r="C1034" s="129" t="s">
        <v>417</v>
      </c>
      <c r="D1034" s="165">
        <v>1</v>
      </c>
      <c r="E1034" s="129" t="s">
        <v>4739</v>
      </c>
      <c r="F1034" s="129" t="s">
        <v>4735</v>
      </c>
      <c r="G1034" s="129" t="s">
        <v>16723</v>
      </c>
      <c r="H1034" s="129"/>
    </row>
    <row r="1035" spans="1:8" x14ac:dyDescent="0.3">
      <c r="A1035" s="183">
        <v>44834</v>
      </c>
      <c r="B1035" s="129" t="s">
        <v>5776</v>
      </c>
      <c r="C1035" s="129" t="s">
        <v>416</v>
      </c>
      <c r="D1035" s="165">
        <v>1</v>
      </c>
      <c r="E1035" s="129" t="s">
        <v>4734</v>
      </c>
      <c r="F1035" s="129" t="s">
        <v>4735</v>
      </c>
      <c r="G1035" s="129" t="s">
        <v>16723</v>
      </c>
      <c r="H1035" s="129"/>
    </row>
    <row r="1036" spans="1:8" x14ac:dyDescent="0.3">
      <c r="A1036" s="183">
        <v>44834</v>
      </c>
      <c r="B1036" s="129" t="s">
        <v>5777</v>
      </c>
      <c r="C1036" s="129" t="s">
        <v>418</v>
      </c>
      <c r="D1036" s="165">
        <v>1</v>
      </c>
      <c r="E1036" s="129" t="s">
        <v>4737</v>
      </c>
      <c r="F1036" s="129" t="s">
        <v>4735</v>
      </c>
      <c r="G1036" s="129" t="s">
        <v>16723</v>
      </c>
      <c r="H1036" s="129"/>
    </row>
    <row r="1037" spans="1:8" x14ac:dyDescent="0.3">
      <c r="A1037" s="183">
        <v>44834</v>
      </c>
      <c r="B1037" s="129" t="s">
        <v>5778</v>
      </c>
      <c r="C1037" s="129" t="s">
        <v>416</v>
      </c>
      <c r="D1037" s="165">
        <v>1</v>
      </c>
      <c r="E1037" s="129" t="s">
        <v>4739</v>
      </c>
      <c r="F1037" s="129" t="s">
        <v>4735</v>
      </c>
      <c r="G1037" s="129" t="s">
        <v>16723</v>
      </c>
      <c r="H1037" s="129"/>
    </row>
    <row r="1038" spans="1:8" x14ac:dyDescent="0.3">
      <c r="A1038" s="183">
        <v>44834</v>
      </c>
      <c r="B1038" s="129" t="s">
        <v>5779</v>
      </c>
      <c r="C1038" s="129" t="s">
        <v>417</v>
      </c>
      <c r="D1038" s="165">
        <v>1</v>
      </c>
      <c r="E1038" s="129" t="s">
        <v>4734</v>
      </c>
      <c r="F1038" s="129" t="s">
        <v>4735</v>
      </c>
      <c r="G1038" s="129" t="s">
        <v>16723</v>
      </c>
      <c r="H1038" s="129"/>
    </row>
    <row r="1039" spans="1:8" x14ac:dyDescent="0.3">
      <c r="A1039" s="183">
        <v>44834</v>
      </c>
      <c r="B1039" s="129" t="s">
        <v>5780</v>
      </c>
      <c r="C1039" s="129" t="s">
        <v>416</v>
      </c>
      <c r="D1039" s="165">
        <v>1</v>
      </c>
      <c r="E1039" s="129" t="s">
        <v>4739</v>
      </c>
      <c r="F1039" s="129" t="s">
        <v>4735</v>
      </c>
      <c r="G1039" s="129" t="s">
        <v>16723</v>
      </c>
      <c r="H1039" s="129"/>
    </row>
    <row r="1040" spans="1:8" x14ac:dyDescent="0.3">
      <c r="A1040" s="183">
        <v>44834</v>
      </c>
      <c r="B1040" s="129" t="s">
        <v>5781</v>
      </c>
      <c r="C1040" s="129" t="s">
        <v>416</v>
      </c>
      <c r="D1040" s="165">
        <v>1</v>
      </c>
      <c r="E1040" s="129" t="s">
        <v>4739</v>
      </c>
      <c r="F1040" s="129" t="s">
        <v>4735</v>
      </c>
      <c r="G1040" s="129" t="s">
        <v>16723</v>
      </c>
      <c r="H1040" s="129"/>
    </row>
    <row r="1041" spans="1:8" x14ac:dyDescent="0.3">
      <c r="A1041" s="183">
        <v>44834</v>
      </c>
      <c r="B1041" s="129" t="s">
        <v>5782</v>
      </c>
      <c r="C1041" s="129" t="s">
        <v>418</v>
      </c>
      <c r="D1041" s="165">
        <v>1</v>
      </c>
      <c r="E1041" s="129" t="s">
        <v>4739</v>
      </c>
      <c r="F1041" s="129" t="s">
        <v>4735</v>
      </c>
      <c r="G1041" s="129" t="s">
        <v>16723</v>
      </c>
      <c r="H1041" s="129"/>
    </row>
    <row r="1042" spans="1:8" x14ac:dyDescent="0.3">
      <c r="A1042" s="183">
        <v>44834</v>
      </c>
      <c r="B1042" s="129" t="s">
        <v>5783</v>
      </c>
      <c r="C1042" s="129" t="s">
        <v>417</v>
      </c>
      <c r="D1042" s="165">
        <v>1</v>
      </c>
      <c r="E1042" s="129" t="s">
        <v>4737</v>
      </c>
      <c r="F1042" s="129" t="s">
        <v>4735</v>
      </c>
      <c r="G1042" s="129" t="s">
        <v>16723</v>
      </c>
      <c r="H1042" s="129"/>
    </row>
    <row r="1043" spans="1:8" x14ac:dyDescent="0.3">
      <c r="A1043" s="183">
        <v>44834</v>
      </c>
      <c r="B1043" s="129" t="s">
        <v>5784</v>
      </c>
      <c r="C1043" s="129" t="s">
        <v>417</v>
      </c>
      <c r="D1043" s="165">
        <v>1</v>
      </c>
      <c r="E1043" s="129" t="s">
        <v>4821</v>
      </c>
      <c r="F1043" s="129" t="s">
        <v>4735</v>
      </c>
      <c r="G1043" s="129" t="s">
        <v>16723</v>
      </c>
      <c r="H1043" s="129"/>
    </row>
    <row r="1044" spans="1:8" x14ac:dyDescent="0.3">
      <c r="A1044" s="183">
        <v>44834</v>
      </c>
      <c r="B1044" s="129" t="s">
        <v>5785</v>
      </c>
      <c r="C1044" s="129" t="s">
        <v>418</v>
      </c>
      <c r="D1044" s="165">
        <v>1</v>
      </c>
      <c r="E1044" s="129" t="s">
        <v>4739</v>
      </c>
      <c r="F1044" s="129" t="s">
        <v>4735</v>
      </c>
      <c r="G1044" s="129" t="s">
        <v>16723</v>
      </c>
      <c r="H1044" s="129"/>
    </row>
    <row r="1045" spans="1:8" x14ac:dyDescent="0.3">
      <c r="A1045" s="183">
        <v>44834</v>
      </c>
      <c r="B1045" s="129" t="s">
        <v>5786</v>
      </c>
      <c r="C1045" s="129" t="s">
        <v>417</v>
      </c>
      <c r="D1045" s="165">
        <v>1</v>
      </c>
      <c r="E1045" s="129" t="s">
        <v>4737</v>
      </c>
      <c r="F1045" s="129" t="s">
        <v>4735</v>
      </c>
      <c r="G1045" s="129" t="s">
        <v>16723</v>
      </c>
      <c r="H1045" s="129"/>
    </row>
    <row r="1046" spans="1:8" x14ac:dyDescent="0.3">
      <c r="A1046" s="183">
        <v>44834</v>
      </c>
      <c r="B1046" s="129" t="s">
        <v>5787</v>
      </c>
      <c r="C1046" s="129" t="s">
        <v>417</v>
      </c>
      <c r="D1046" s="165">
        <v>1</v>
      </c>
      <c r="E1046" s="129" t="s">
        <v>4739</v>
      </c>
      <c r="F1046" s="129" t="s">
        <v>4735</v>
      </c>
      <c r="G1046" s="129" t="s">
        <v>16723</v>
      </c>
      <c r="H1046" s="129"/>
    </row>
    <row r="1047" spans="1:8" x14ac:dyDescent="0.3">
      <c r="A1047" s="183">
        <v>44834</v>
      </c>
      <c r="B1047" s="129" t="s">
        <v>5788</v>
      </c>
      <c r="C1047" s="129" t="s">
        <v>417</v>
      </c>
      <c r="D1047" s="165">
        <v>1</v>
      </c>
      <c r="E1047" s="129" t="s">
        <v>4737</v>
      </c>
      <c r="F1047" s="129" t="s">
        <v>4735</v>
      </c>
      <c r="G1047" s="129" t="s">
        <v>16723</v>
      </c>
      <c r="H1047" s="129"/>
    </row>
    <row r="1048" spans="1:8" x14ac:dyDescent="0.3">
      <c r="A1048" s="183">
        <v>44834</v>
      </c>
      <c r="B1048" s="129" t="s">
        <v>5789</v>
      </c>
      <c r="C1048" s="129" t="s">
        <v>417</v>
      </c>
      <c r="D1048" s="165">
        <v>1</v>
      </c>
      <c r="E1048" s="129" t="s">
        <v>4739</v>
      </c>
      <c r="F1048" s="129" t="s">
        <v>4735</v>
      </c>
      <c r="G1048" s="129" t="s">
        <v>16723</v>
      </c>
      <c r="H1048" s="129"/>
    </row>
    <row r="1049" spans="1:8" x14ac:dyDescent="0.3">
      <c r="A1049" s="183">
        <v>44834</v>
      </c>
      <c r="B1049" s="129" t="s">
        <v>5790</v>
      </c>
      <c r="C1049" s="129" t="s">
        <v>416</v>
      </c>
      <c r="D1049" s="165">
        <v>1</v>
      </c>
      <c r="E1049" s="129" t="s">
        <v>4739</v>
      </c>
      <c r="F1049" s="129" t="s">
        <v>4735</v>
      </c>
      <c r="G1049" s="129" t="s">
        <v>16723</v>
      </c>
      <c r="H1049" s="129"/>
    </row>
    <row r="1050" spans="1:8" x14ac:dyDescent="0.3">
      <c r="A1050" s="183">
        <v>44834</v>
      </c>
      <c r="B1050" s="129" t="s">
        <v>5791</v>
      </c>
      <c r="C1050" s="129" t="s">
        <v>418</v>
      </c>
      <c r="D1050" s="165">
        <v>1</v>
      </c>
      <c r="E1050" s="129" t="s">
        <v>4739</v>
      </c>
      <c r="F1050" s="129" t="s">
        <v>4735</v>
      </c>
      <c r="G1050" s="129" t="s">
        <v>16723</v>
      </c>
      <c r="H1050" s="129"/>
    </row>
    <row r="1051" spans="1:8" x14ac:dyDescent="0.3">
      <c r="A1051" s="183">
        <v>44834</v>
      </c>
      <c r="B1051" s="129" t="s">
        <v>5792</v>
      </c>
      <c r="C1051" s="129" t="s">
        <v>418</v>
      </c>
      <c r="D1051" s="165">
        <v>1</v>
      </c>
      <c r="E1051" s="129" t="s">
        <v>4821</v>
      </c>
      <c r="F1051" s="129" t="s">
        <v>4735</v>
      </c>
      <c r="G1051" s="129" t="s">
        <v>16723</v>
      </c>
      <c r="H1051" s="129"/>
    </row>
    <row r="1052" spans="1:8" x14ac:dyDescent="0.3">
      <c r="A1052" s="183">
        <v>44834</v>
      </c>
      <c r="B1052" s="129" t="s">
        <v>5793</v>
      </c>
      <c r="C1052" s="129" t="s">
        <v>418</v>
      </c>
      <c r="D1052" s="165">
        <v>1</v>
      </c>
      <c r="E1052" s="129" t="s">
        <v>4739</v>
      </c>
      <c r="F1052" s="129" t="s">
        <v>4735</v>
      </c>
      <c r="G1052" s="129" t="s">
        <v>16723</v>
      </c>
      <c r="H1052" s="129"/>
    </row>
    <row r="1053" spans="1:8" x14ac:dyDescent="0.3">
      <c r="A1053" s="183">
        <v>44834</v>
      </c>
      <c r="B1053" s="129" t="s">
        <v>5794</v>
      </c>
      <c r="C1053" s="129" t="s">
        <v>416</v>
      </c>
      <c r="D1053" s="165">
        <v>1</v>
      </c>
      <c r="E1053" s="129" t="s">
        <v>4739</v>
      </c>
      <c r="F1053" s="129" t="s">
        <v>4735</v>
      </c>
      <c r="G1053" s="129" t="s">
        <v>16723</v>
      </c>
      <c r="H1053" s="129"/>
    </row>
    <row r="1054" spans="1:8" x14ac:dyDescent="0.3">
      <c r="A1054" s="183">
        <v>44834</v>
      </c>
      <c r="B1054" s="129" t="s">
        <v>5795</v>
      </c>
      <c r="C1054" s="129" t="s">
        <v>416</v>
      </c>
      <c r="D1054" s="165">
        <v>1</v>
      </c>
      <c r="E1054" s="129" t="s">
        <v>4737</v>
      </c>
      <c r="F1054" s="129" t="s">
        <v>4735</v>
      </c>
      <c r="G1054" s="129" t="s">
        <v>16723</v>
      </c>
      <c r="H1054" s="129"/>
    </row>
    <row r="1055" spans="1:8" x14ac:dyDescent="0.3">
      <c r="A1055" s="183">
        <v>44834</v>
      </c>
      <c r="B1055" s="129" t="s">
        <v>5796</v>
      </c>
      <c r="C1055" s="129" t="s">
        <v>418</v>
      </c>
      <c r="D1055" s="165">
        <v>1</v>
      </c>
      <c r="E1055" s="129" t="s">
        <v>4739</v>
      </c>
      <c r="F1055" s="129" t="s">
        <v>4735</v>
      </c>
      <c r="G1055" s="129" t="s">
        <v>16723</v>
      </c>
      <c r="H1055" s="129"/>
    </row>
    <row r="1056" spans="1:8" x14ac:dyDescent="0.3">
      <c r="A1056" s="183">
        <v>44834</v>
      </c>
      <c r="B1056" s="129" t="s">
        <v>5797</v>
      </c>
      <c r="C1056" s="129" t="s">
        <v>418</v>
      </c>
      <c r="D1056" s="165">
        <v>1</v>
      </c>
      <c r="E1056" s="129" t="s">
        <v>4739</v>
      </c>
      <c r="F1056" s="129" t="s">
        <v>4735</v>
      </c>
      <c r="G1056" s="129" t="s">
        <v>16723</v>
      </c>
      <c r="H1056" s="129"/>
    </row>
    <row r="1057" spans="1:8" x14ac:dyDescent="0.3">
      <c r="A1057" s="183">
        <v>44834</v>
      </c>
      <c r="B1057" s="129" t="s">
        <v>5798</v>
      </c>
      <c r="C1057" s="129" t="s">
        <v>416</v>
      </c>
      <c r="D1057" s="165">
        <v>1</v>
      </c>
      <c r="E1057" s="129" t="s">
        <v>4739</v>
      </c>
      <c r="F1057" s="129" t="s">
        <v>4735</v>
      </c>
      <c r="G1057" s="129" t="s">
        <v>16723</v>
      </c>
      <c r="H1057" s="129"/>
    </row>
    <row r="1058" spans="1:8" x14ac:dyDescent="0.3">
      <c r="A1058" s="183">
        <v>44834</v>
      </c>
      <c r="B1058" s="129" t="s">
        <v>5799</v>
      </c>
      <c r="C1058" s="129" t="s">
        <v>416</v>
      </c>
      <c r="D1058" s="165">
        <v>1</v>
      </c>
      <c r="E1058" s="129" t="s">
        <v>4739</v>
      </c>
      <c r="F1058" s="129" t="s">
        <v>4735</v>
      </c>
      <c r="G1058" s="129" t="s">
        <v>16723</v>
      </c>
      <c r="H1058" s="129"/>
    </row>
    <row r="1059" spans="1:8" x14ac:dyDescent="0.3">
      <c r="A1059" s="183">
        <v>44834</v>
      </c>
      <c r="B1059" s="129" t="s">
        <v>5800</v>
      </c>
      <c r="C1059" s="129" t="s">
        <v>418</v>
      </c>
      <c r="D1059" s="165">
        <v>1</v>
      </c>
      <c r="E1059" s="129" t="s">
        <v>4739</v>
      </c>
      <c r="F1059" s="129" t="s">
        <v>4735</v>
      </c>
      <c r="G1059" s="129" t="s">
        <v>16723</v>
      </c>
      <c r="H1059" s="129"/>
    </row>
    <row r="1060" spans="1:8" x14ac:dyDescent="0.3">
      <c r="A1060" s="183">
        <v>44834</v>
      </c>
      <c r="B1060" s="129" t="s">
        <v>5801</v>
      </c>
      <c r="C1060" s="129" t="s">
        <v>418</v>
      </c>
      <c r="D1060" s="165">
        <v>1</v>
      </c>
      <c r="E1060" s="129" t="s">
        <v>4739</v>
      </c>
      <c r="F1060" s="129" t="s">
        <v>4735</v>
      </c>
      <c r="G1060" s="129" t="s">
        <v>16723</v>
      </c>
      <c r="H1060" s="129"/>
    </row>
    <row r="1061" spans="1:8" x14ac:dyDescent="0.3">
      <c r="A1061" s="183">
        <v>44834</v>
      </c>
      <c r="B1061" s="129" t="s">
        <v>5802</v>
      </c>
      <c r="C1061" s="129" t="s">
        <v>418</v>
      </c>
      <c r="D1061" s="165">
        <v>1</v>
      </c>
      <c r="E1061" s="129" t="s">
        <v>4739</v>
      </c>
      <c r="F1061" s="129" t="s">
        <v>4735</v>
      </c>
      <c r="G1061" s="129" t="s">
        <v>16723</v>
      </c>
      <c r="H1061" s="129"/>
    </row>
    <row r="1062" spans="1:8" x14ac:dyDescent="0.3">
      <c r="A1062" s="183">
        <v>44834</v>
      </c>
      <c r="B1062" s="129" t="s">
        <v>5803</v>
      </c>
      <c r="C1062" s="129" t="s">
        <v>417</v>
      </c>
      <c r="D1062" s="165">
        <v>1</v>
      </c>
      <c r="E1062" s="129" t="s">
        <v>4739</v>
      </c>
      <c r="F1062" s="129" t="s">
        <v>4735</v>
      </c>
      <c r="G1062" s="129" t="s">
        <v>16723</v>
      </c>
      <c r="H1062" s="129"/>
    </row>
    <row r="1063" spans="1:8" x14ac:dyDescent="0.3">
      <c r="A1063" s="183">
        <v>44834</v>
      </c>
      <c r="B1063" s="129" t="s">
        <v>5804</v>
      </c>
      <c r="C1063" s="129" t="s">
        <v>417</v>
      </c>
      <c r="D1063" s="165">
        <v>1</v>
      </c>
      <c r="E1063" s="129" t="s">
        <v>4739</v>
      </c>
      <c r="F1063" s="129" t="s">
        <v>4735</v>
      </c>
      <c r="G1063" s="129" t="s">
        <v>16723</v>
      </c>
      <c r="H1063" s="129"/>
    </row>
    <row r="1064" spans="1:8" x14ac:dyDescent="0.3">
      <c r="A1064" s="183">
        <v>44834</v>
      </c>
      <c r="B1064" s="129" t="s">
        <v>5805</v>
      </c>
      <c r="C1064" s="129" t="s">
        <v>418</v>
      </c>
      <c r="D1064" s="165">
        <v>1</v>
      </c>
      <c r="E1064" s="129" t="s">
        <v>4739</v>
      </c>
      <c r="F1064" s="129" t="s">
        <v>4735</v>
      </c>
      <c r="G1064" s="129" t="s">
        <v>16723</v>
      </c>
      <c r="H1064" s="129"/>
    </row>
    <row r="1065" spans="1:8" x14ac:dyDescent="0.3">
      <c r="A1065" s="183">
        <v>44834</v>
      </c>
      <c r="B1065" s="129" t="s">
        <v>5806</v>
      </c>
      <c r="C1065" s="129" t="s">
        <v>416</v>
      </c>
      <c r="D1065" s="165">
        <v>1</v>
      </c>
      <c r="E1065" s="129" t="s">
        <v>4739</v>
      </c>
      <c r="F1065" s="129" t="s">
        <v>4735</v>
      </c>
      <c r="G1065" s="129" t="s">
        <v>16723</v>
      </c>
      <c r="H1065" s="129"/>
    </row>
    <row r="1066" spans="1:8" x14ac:dyDescent="0.3">
      <c r="A1066" s="183">
        <v>44834</v>
      </c>
      <c r="B1066" s="129" t="s">
        <v>5807</v>
      </c>
      <c r="C1066" s="129" t="s">
        <v>418</v>
      </c>
      <c r="D1066" s="165">
        <v>1</v>
      </c>
      <c r="E1066" s="129" t="s">
        <v>4744</v>
      </c>
      <c r="F1066" s="129" t="s">
        <v>4735</v>
      </c>
      <c r="G1066" s="129" t="s">
        <v>16723</v>
      </c>
      <c r="H1066" s="129"/>
    </row>
    <row r="1067" spans="1:8" x14ac:dyDescent="0.3">
      <c r="A1067" s="183">
        <v>44834</v>
      </c>
      <c r="B1067" s="129" t="s">
        <v>5808</v>
      </c>
      <c r="C1067" s="129" t="s">
        <v>418</v>
      </c>
      <c r="D1067" s="165">
        <v>1</v>
      </c>
      <c r="E1067" s="129" t="s">
        <v>4739</v>
      </c>
      <c r="F1067" s="129" t="s">
        <v>4735</v>
      </c>
      <c r="G1067" s="129" t="s">
        <v>16723</v>
      </c>
      <c r="H1067" s="129"/>
    </row>
    <row r="1068" spans="1:8" x14ac:dyDescent="0.3">
      <c r="A1068" s="183">
        <v>44834</v>
      </c>
      <c r="B1068" s="129" t="s">
        <v>5809</v>
      </c>
      <c r="C1068" s="129" t="s">
        <v>416</v>
      </c>
      <c r="D1068" s="165">
        <v>1</v>
      </c>
      <c r="E1068" s="129" t="s">
        <v>4737</v>
      </c>
      <c r="F1068" s="129" t="s">
        <v>4735</v>
      </c>
      <c r="G1068" s="129" t="s">
        <v>16723</v>
      </c>
      <c r="H1068" s="129"/>
    </row>
    <row r="1069" spans="1:8" x14ac:dyDescent="0.3">
      <c r="A1069" s="183">
        <v>44834</v>
      </c>
      <c r="B1069" s="129" t="s">
        <v>5810</v>
      </c>
      <c r="C1069" s="129" t="s">
        <v>418</v>
      </c>
      <c r="D1069" s="165">
        <v>1</v>
      </c>
      <c r="E1069" s="129" t="s">
        <v>4739</v>
      </c>
      <c r="F1069" s="129" t="s">
        <v>4735</v>
      </c>
      <c r="G1069" s="129" t="s">
        <v>16723</v>
      </c>
      <c r="H1069" s="129"/>
    </row>
    <row r="1070" spans="1:8" x14ac:dyDescent="0.3">
      <c r="A1070" s="183">
        <v>44834</v>
      </c>
      <c r="B1070" s="129" t="s">
        <v>5811</v>
      </c>
      <c r="C1070" s="129" t="s">
        <v>416</v>
      </c>
      <c r="D1070" s="165">
        <v>1</v>
      </c>
      <c r="E1070" s="129" t="s">
        <v>4737</v>
      </c>
      <c r="F1070" s="129" t="s">
        <v>4735</v>
      </c>
      <c r="G1070" s="129" t="s">
        <v>16723</v>
      </c>
      <c r="H1070" s="129"/>
    </row>
    <row r="1071" spans="1:8" x14ac:dyDescent="0.3">
      <c r="A1071" s="183">
        <v>44834</v>
      </c>
      <c r="B1071" s="129" t="s">
        <v>5812</v>
      </c>
      <c r="C1071" s="129" t="s">
        <v>418</v>
      </c>
      <c r="D1071" s="165">
        <v>1</v>
      </c>
      <c r="E1071" s="129" t="s">
        <v>4739</v>
      </c>
      <c r="F1071" s="129" t="s">
        <v>4735</v>
      </c>
      <c r="G1071" s="129" t="s">
        <v>16723</v>
      </c>
      <c r="H1071" s="129"/>
    </row>
    <row r="1072" spans="1:8" x14ac:dyDescent="0.3">
      <c r="A1072" s="183">
        <v>44834</v>
      </c>
      <c r="B1072" s="129" t="s">
        <v>5813</v>
      </c>
      <c r="C1072" s="129" t="s">
        <v>416</v>
      </c>
      <c r="D1072" s="165">
        <v>1</v>
      </c>
      <c r="E1072" s="129" t="s">
        <v>4734</v>
      </c>
      <c r="F1072" s="129" t="s">
        <v>4735</v>
      </c>
      <c r="G1072" s="129" t="s">
        <v>16723</v>
      </c>
      <c r="H1072" s="129"/>
    </row>
    <row r="1073" spans="1:8" x14ac:dyDescent="0.3">
      <c r="A1073" s="183">
        <v>44834</v>
      </c>
      <c r="B1073" s="129" t="s">
        <v>5814</v>
      </c>
      <c r="C1073" s="129" t="s">
        <v>417</v>
      </c>
      <c r="D1073" s="165">
        <v>1</v>
      </c>
      <c r="E1073" s="129" t="s">
        <v>4737</v>
      </c>
      <c r="F1073" s="129" t="s">
        <v>4735</v>
      </c>
      <c r="G1073" s="129" t="s">
        <v>16723</v>
      </c>
      <c r="H1073" s="129"/>
    </row>
    <row r="1074" spans="1:8" x14ac:dyDescent="0.3">
      <c r="A1074" s="183">
        <v>44834</v>
      </c>
      <c r="B1074" s="129" t="s">
        <v>5815</v>
      </c>
      <c r="C1074" s="129" t="s">
        <v>417</v>
      </c>
      <c r="D1074" s="165">
        <v>1</v>
      </c>
      <c r="E1074" s="129" t="s">
        <v>4737</v>
      </c>
      <c r="F1074" s="129" t="s">
        <v>4735</v>
      </c>
      <c r="G1074" s="129" t="s">
        <v>16723</v>
      </c>
      <c r="H1074" s="129"/>
    </row>
    <row r="1075" spans="1:8" x14ac:dyDescent="0.3">
      <c r="A1075" s="183">
        <v>44834</v>
      </c>
      <c r="B1075" s="129" t="s">
        <v>5816</v>
      </c>
      <c r="C1075" s="129" t="s">
        <v>417</v>
      </c>
      <c r="D1075" s="165">
        <v>1</v>
      </c>
      <c r="E1075" s="129" t="s">
        <v>4737</v>
      </c>
      <c r="F1075" s="129" t="s">
        <v>4735</v>
      </c>
      <c r="G1075" s="129" t="s">
        <v>16723</v>
      </c>
      <c r="H1075" s="129"/>
    </row>
    <row r="1076" spans="1:8" x14ac:dyDescent="0.3">
      <c r="A1076" s="183">
        <v>44834</v>
      </c>
      <c r="B1076" s="129" t="s">
        <v>5817</v>
      </c>
      <c r="C1076" s="129" t="s">
        <v>417</v>
      </c>
      <c r="D1076" s="165">
        <v>1</v>
      </c>
      <c r="E1076" s="129" t="s">
        <v>4737</v>
      </c>
      <c r="F1076" s="129" t="s">
        <v>4735</v>
      </c>
      <c r="G1076" s="129" t="s">
        <v>16723</v>
      </c>
      <c r="H1076" s="129"/>
    </row>
    <row r="1077" spans="1:8" x14ac:dyDescent="0.3">
      <c r="A1077" s="183">
        <v>44834</v>
      </c>
      <c r="B1077" s="129" t="s">
        <v>5818</v>
      </c>
      <c r="C1077" s="129" t="s">
        <v>417</v>
      </c>
      <c r="D1077" s="165">
        <v>1</v>
      </c>
      <c r="E1077" s="129" t="s">
        <v>4739</v>
      </c>
      <c r="F1077" s="129" t="s">
        <v>4735</v>
      </c>
      <c r="G1077" s="129" t="s">
        <v>16723</v>
      </c>
      <c r="H1077" s="129"/>
    </row>
    <row r="1078" spans="1:8" x14ac:dyDescent="0.3">
      <c r="A1078" s="183">
        <v>44834</v>
      </c>
      <c r="B1078" s="129" t="s">
        <v>5819</v>
      </c>
      <c r="C1078" s="129" t="s">
        <v>417</v>
      </c>
      <c r="D1078" s="165">
        <v>1</v>
      </c>
      <c r="E1078" s="129" t="s">
        <v>4737</v>
      </c>
      <c r="F1078" s="129" t="s">
        <v>4735</v>
      </c>
      <c r="G1078" s="129" t="s">
        <v>16723</v>
      </c>
      <c r="H1078" s="129"/>
    </row>
    <row r="1079" spans="1:8" x14ac:dyDescent="0.3">
      <c r="A1079" s="183">
        <v>44834</v>
      </c>
      <c r="B1079" s="129" t="s">
        <v>5820</v>
      </c>
      <c r="C1079" s="129" t="s">
        <v>4743</v>
      </c>
      <c r="D1079" s="165">
        <v>1</v>
      </c>
      <c r="E1079" s="129" t="s">
        <v>4739</v>
      </c>
      <c r="F1079" s="129" t="s">
        <v>4735</v>
      </c>
      <c r="G1079" s="129" t="s">
        <v>16745</v>
      </c>
      <c r="H1079" s="129"/>
    </row>
    <row r="1080" spans="1:8" x14ac:dyDescent="0.3">
      <c r="A1080" s="183">
        <v>44834</v>
      </c>
      <c r="B1080" s="129" t="s">
        <v>5821</v>
      </c>
      <c r="C1080" s="129" t="s">
        <v>417</v>
      </c>
      <c r="D1080" s="165">
        <v>1</v>
      </c>
      <c r="E1080" s="129" t="s">
        <v>4739</v>
      </c>
      <c r="F1080" s="129" t="s">
        <v>4735</v>
      </c>
      <c r="G1080" s="129" t="s">
        <v>16723</v>
      </c>
      <c r="H1080" s="129"/>
    </row>
    <row r="1081" spans="1:8" x14ac:dyDescent="0.3">
      <c r="A1081" s="183">
        <v>44834</v>
      </c>
      <c r="B1081" s="129" t="s">
        <v>5822</v>
      </c>
      <c r="C1081" s="129" t="s">
        <v>417</v>
      </c>
      <c r="D1081" s="165">
        <v>1</v>
      </c>
      <c r="E1081" s="129" t="s">
        <v>4737</v>
      </c>
      <c r="F1081" s="129" t="s">
        <v>4735</v>
      </c>
      <c r="G1081" s="129" t="s">
        <v>16723</v>
      </c>
      <c r="H1081" s="129"/>
    </row>
    <row r="1082" spans="1:8" x14ac:dyDescent="0.3">
      <c r="A1082" s="183">
        <v>44834</v>
      </c>
      <c r="B1082" s="129" t="s">
        <v>5823</v>
      </c>
      <c r="C1082" s="129" t="s">
        <v>417</v>
      </c>
      <c r="D1082" s="165">
        <v>1</v>
      </c>
      <c r="E1082" s="129" t="s">
        <v>4737</v>
      </c>
      <c r="F1082" s="129" t="s">
        <v>4735</v>
      </c>
      <c r="G1082" s="129" t="s">
        <v>16723</v>
      </c>
      <c r="H1082" s="129"/>
    </row>
    <row r="1083" spans="1:8" x14ac:dyDescent="0.3">
      <c r="A1083" s="183">
        <v>44834</v>
      </c>
      <c r="B1083" s="129" t="s">
        <v>5824</v>
      </c>
      <c r="C1083" s="129" t="s">
        <v>418</v>
      </c>
      <c r="D1083" s="165">
        <v>1</v>
      </c>
      <c r="E1083" s="129" t="s">
        <v>4737</v>
      </c>
      <c r="F1083" s="129" t="s">
        <v>4735</v>
      </c>
      <c r="G1083" s="129" t="s">
        <v>16723</v>
      </c>
      <c r="H1083" s="129"/>
    </row>
    <row r="1084" spans="1:8" x14ac:dyDescent="0.3">
      <c r="A1084" s="183">
        <v>44834</v>
      </c>
      <c r="B1084" s="129" t="s">
        <v>5825</v>
      </c>
      <c r="C1084" s="129" t="s">
        <v>418</v>
      </c>
      <c r="D1084" s="165">
        <v>1</v>
      </c>
      <c r="E1084" s="129" t="s">
        <v>4739</v>
      </c>
      <c r="F1084" s="129" t="s">
        <v>4735</v>
      </c>
      <c r="G1084" s="129" t="s">
        <v>16723</v>
      </c>
      <c r="H1084" s="129"/>
    </row>
    <row r="1085" spans="1:8" x14ac:dyDescent="0.3">
      <c r="A1085" s="183">
        <v>44834</v>
      </c>
      <c r="B1085" s="129" t="s">
        <v>5826</v>
      </c>
      <c r="C1085" s="129" t="s">
        <v>418</v>
      </c>
      <c r="D1085" s="165">
        <v>1</v>
      </c>
      <c r="E1085" s="129" t="s">
        <v>4739</v>
      </c>
      <c r="F1085" s="129" t="s">
        <v>4735</v>
      </c>
      <c r="G1085" s="129" t="s">
        <v>16723</v>
      </c>
      <c r="H1085" s="129"/>
    </row>
    <row r="1086" spans="1:8" x14ac:dyDescent="0.3">
      <c r="A1086" s="183">
        <v>44834</v>
      </c>
      <c r="B1086" s="129" t="s">
        <v>5827</v>
      </c>
      <c r="C1086" s="129" t="s">
        <v>418</v>
      </c>
      <c r="D1086" s="165">
        <v>1</v>
      </c>
      <c r="E1086" s="129" t="s">
        <v>4739</v>
      </c>
      <c r="F1086" s="129" t="s">
        <v>4735</v>
      </c>
      <c r="G1086" s="129" t="s">
        <v>16723</v>
      </c>
      <c r="H1086" s="129"/>
    </row>
    <row r="1087" spans="1:8" x14ac:dyDescent="0.3">
      <c r="A1087" s="183">
        <v>44834</v>
      </c>
      <c r="B1087" s="129" t="s">
        <v>5828</v>
      </c>
      <c r="C1087" s="129" t="s">
        <v>416</v>
      </c>
      <c r="D1087" s="165">
        <v>1</v>
      </c>
      <c r="E1087" s="129" t="s">
        <v>4739</v>
      </c>
      <c r="F1087" s="129" t="s">
        <v>4735</v>
      </c>
      <c r="G1087" s="129" t="s">
        <v>16723</v>
      </c>
      <c r="H1087" s="129"/>
    </row>
    <row r="1088" spans="1:8" x14ac:dyDescent="0.3">
      <c r="A1088" s="183">
        <v>44834</v>
      </c>
      <c r="B1088" s="129" t="s">
        <v>5829</v>
      </c>
      <c r="C1088" s="129" t="s">
        <v>416</v>
      </c>
      <c r="D1088" s="165">
        <v>1</v>
      </c>
      <c r="E1088" s="129" t="s">
        <v>4739</v>
      </c>
      <c r="F1088" s="129" t="s">
        <v>4735</v>
      </c>
      <c r="G1088" s="129" t="s">
        <v>16723</v>
      </c>
      <c r="H1088" s="129"/>
    </row>
    <row r="1089" spans="1:8" x14ac:dyDescent="0.3">
      <c r="A1089" s="183">
        <v>44834</v>
      </c>
      <c r="B1089" s="129" t="s">
        <v>5830</v>
      </c>
      <c r="C1089" s="129" t="s">
        <v>416</v>
      </c>
      <c r="D1089" s="165">
        <v>1</v>
      </c>
      <c r="E1089" s="129" t="s">
        <v>4739</v>
      </c>
      <c r="F1089" s="129" t="s">
        <v>4735</v>
      </c>
      <c r="G1089" s="129" t="s">
        <v>16723</v>
      </c>
      <c r="H1089" s="129"/>
    </row>
    <row r="1090" spans="1:8" x14ac:dyDescent="0.3">
      <c r="A1090" s="183">
        <v>44834</v>
      </c>
      <c r="B1090" s="129" t="s">
        <v>5831</v>
      </c>
      <c r="C1090" s="129" t="s">
        <v>418</v>
      </c>
      <c r="D1090" s="165">
        <v>1</v>
      </c>
      <c r="E1090" s="129" t="s">
        <v>4739</v>
      </c>
      <c r="F1090" s="129" t="s">
        <v>4735</v>
      </c>
      <c r="G1090" s="129" t="s">
        <v>16723</v>
      </c>
      <c r="H1090" s="129"/>
    </row>
    <row r="1091" spans="1:8" x14ac:dyDescent="0.3">
      <c r="A1091" s="183">
        <v>44834</v>
      </c>
      <c r="B1091" s="129" t="s">
        <v>5832</v>
      </c>
      <c r="C1091" s="129" t="s">
        <v>418</v>
      </c>
      <c r="D1091" s="165">
        <v>1</v>
      </c>
      <c r="E1091" s="129" t="s">
        <v>4857</v>
      </c>
      <c r="F1091" s="129" t="s">
        <v>4735</v>
      </c>
      <c r="G1091" s="129" t="s">
        <v>16723</v>
      </c>
      <c r="H1091" s="129"/>
    </row>
    <row r="1092" spans="1:8" x14ac:dyDescent="0.3">
      <c r="A1092" s="183">
        <v>44834</v>
      </c>
      <c r="B1092" s="129" t="s">
        <v>5833</v>
      </c>
      <c r="C1092" s="129" t="s">
        <v>416</v>
      </c>
      <c r="D1092" s="165">
        <v>1</v>
      </c>
      <c r="E1092" s="129" t="s">
        <v>4739</v>
      </c>
      <c r="F1092" s="129" t="s">
        <v>4735</v>
      </c>
      <c r="G1092" s="129" t="s">
        <v>16723</v>
      </c>
      <c r="H1092" s="129"/>
    </row>
    <row r="1093" spans="1:8" x14ac:dyDescent="0.3">
      <c r="A1093" s="183">
        <v>44834</v>
      </c>
      <c r="B1093" s="129" t="s">
        <v>5834</v>
      </c>
      <c r="C1093" s="129" t="s">
        <v>418</v>
      </c>
      <c r="D1093" s="165">
        <v>1</v>
      </c>
      <c r="E1093" s="129" t="s">
        <v>4747</v>
      </c>
      <c r="F1093" s="129" t="s">
        <v>4735</v>
      </c>
      <c r="G1093" s="129" t="s">
        <v>16723</v>
      </c>
      <c r="H1093" s="129"/>
    </row>
    <row r="1094" spans="1:8" x14ac:dyDescent="0.3">
      <c r="A1094" s="183">
        <v>44834</v>
      </c>
      <c r="B1094" s="129" t="s">
        <v>5835</v>
      </c>
      <c r="C1094" s="129" t="s">
        <v>418</v>
      </c>
      <c r="D1094" s="165">
        <v>1</v>
      </c>
      <c r="E1094" s="129" t="s">
        <v>4739</v>
      </c>
      <c r="F1094" s="129" t="s">
        <v>4735</v>
      </c>
      <c r="G1094" s="129" t="s">
        <v>16723</v>
      </c>
      <c r="H1094" s="129"/>
    </row>
    <row r="1095" spans="1:8" x14ac:dyDescent="0.3">
      <c r="A1095" s="183">
        <v>44834</v>
      </c>
      <c r="B1095" s="129" t="s">
        <v>5836</v>
      </c>
      <c r="C1095" s="129" t="s">
        <v>418</v>
      </c>
      <c r="D1095" s="165">
        <v>1</v>
      </c>
      <c r="E1095" s="129" t="s">
        <v>4739</v>
      </c>
      <c r="F1095" s="129" t="s">
        <v>4735</v>
      </c>
      <c r="G1095" s="129" t="s">
        <v>16723</v>
      </c>
      <c r="H1095" s="129"/>
    </row>
    <row r="1096" spans="1:8" x14ac:dyDescent="0.3">
      <c r="A1096" s="183">
        <v>44834</v>
      </c>
      <c r="B1096" s="129" t="s">
        <v>5837</v>
      </c>
      <c r="C1096" s="129" t="s">
        <v>418</v>
      </c>
      <c r="D1096" s="165">
        <v>1</v>
      </c>
      <c r="E1096" s="129" t="s">
        <v>4739</v>
      </c>
      <c r="F1096" s="129" t="s">
        <v>4735</v>
      </c>
      <c r="G1096" s="129" t="s">
        <v>16723</v>
      </c>
      <c r="H1096" s="129"/>
    </row>
    <row r="1097" spans="1:8" x14ac:dyDescent="0.3">
      <c r="A1097" s="183">
        <v>44834</v>
      </c>
      <c r="B1097" s="129" t="s">
        <v>5838</v>
      </c>
      <c r="C1097" s="129" t="s">
        <v>418</v>
      </c>
      <c r="D1097" s="165">
        <v>1</v>
      </c>
      <c r="E1097" s="129" t="s">
        <v>4737</v>
      </c>
      <c r="F1097" s="129" t="s">
        <v>4735</v>
      </c>
      <c r="G1097" s="129" t="s">
        <v>16723</v>
      </c>
      <c r="H1097" s="129"/>
    </row>
    <row r="1098" spans="1:8" x14ac:dyDescent="0.3">
      <c r="A1098" s="183">
        <v>44834</v>
      </c>
      <c r="B1098" s="129" t="s">
        <v>5839</v>
      </c>
      <c r="C1098" s="129" t="s">
        <v>417</v>
      </c>
      <c r="D1098" s="165">
        <v>1</v>
      </c>
      <c r="E1098" s="129" t="s">
        <v>4737</v>
      </c>
      <c r="F1098" s="129" t="s">
        <v>4735</v>
      </c>
      <c r="G1098" s="129" t="s">
        <v>16723</v>
      </c>
      <c r="H1098" s="129"/>
    </row>
    <row r="1099" spans="1:8" x14ac:dyDescent="0.3">
      <c r="A1099" s="183">
        <v>44834</v>
      </c>
      <c r="B1099" s="129" t="s">
        <v>5840</v>
      </c>
      <c r="C1099" s="129" t="s">
        <v>417</v>
      </c>
      <c r="D1099" s="165">
        <v>1</v>
      </c>
      <c r="E1099" s="129" t="s">
        <v>4737</v>
      </c>
      <c r="F1099" s="129" t="s">
        <v>4735</v>
      </c>
      <c r="G1099" s="129" t="s">
        <v>16723</v>
      </c>
      <c r="H1099" s="129"/>
    </row>
    <row r="1100" spans="1:8" x14ac:dyDescent="0.3">
      <c r="A1100" s="183">
        <v>44834</v>
      </c>
      <c r="B1100" s="129" t="s">
        <v>5841</v>
      </c>
      <c r="C1100" s="129" t="s">
        <v>417</v>
      </c>
      <c r="D1100" s="165">
        <v>1</v>
      </c>
      <c r="E1100" s="129" t="s">
        <v>4737</v>
      </c>
      <c r="F1100" s="129" t="s">
        <v>4735</v>
      </c>
      <c r="G1100" s="129" t="s">
        <v>16723</v>
      </c>
      <c r="H1100" s="129"/>
    </row>
    <row r="1101" spans="1:8" x14ac:dyDescent="0.3">
      <c r="A1101" s="183">
        <v>44834</v>
      </c>
      <c r="B1101" s="129" t="s">
        <v>5842</v>
      </c>
      <c r="C1101" s="129" t="s">
        <v>417</v>
      </c>
      <c r="D1101" s="165">
        <v>1</v>
      </c>
      <c r="E1101" s="129" t="s">
        <v>4737</v>
      </c>
      <c r="F1101" s="129" t="s">
        <v>4735</v>
      </c>
      <c r="G1101" s="129" t="s">
        <v>16723</v>
      </c>
      <c r="H1101" s="129"/>
    </row>
    <row r="1102" spans="1:8" x14ac:dyDescent="0.3">
      <c r="A1102" s="183">
        <v>44834</v>
      </c>
      <c r="B1102" s="129" t="s">
        <v>5843</v>
      </c>
      <c r="C1102" s="129" t="s">
        <v>417</v>
      </c>
      <c r="D1102" s="165">
        <v>1</v>
      </c>
      <c r="E1102" s="129" t="s">
        <v>4744</v>
      </c>
      <c r="F1102" s="129" t="s">
        <v>4735</v>
      </c>
      <c r="G1102" s="129" t="s">
        <v>16723</v>
      </c>
      <c r="H1102" s="129"/>
    </row>
    <row r="1103" spans="1:8" x14ac:dyDescent="0.3">
      <c r="A1103" s="183">
        <v>44834</v>
      </c>
      <c r="B1103" s="129" t="s">
        <v>5844</v>
      </c>
      <c r="C1103" s="129" t="s">
        <v>417</v>
      </c>
      <c r="D1103" s="165">
        <v>1</v>
      </c>
      <c r="E1103" s="129" t="s">
        <v>4737</v>
      </c>
      <c r="F1103" s="129" t="s">
        <v>4735</v>
      </c>
      <c r="G1103" s="129" t="s">
        <v>16723</v>
      </c>
      <c r="H1103" s="129"/>
    </row>
    <row r="1104" spans="1:8" x14ac:dyDescent="0.3">
      <c r="A1104" s="183">
        <v>44834</v>
      </c>
      <c r="B1104" s="129" t="s">
        <v>5845</v>
      </c>
      <c r="C1104" s="129" t="s">
        <v>417</v>
      </c>
      <c r="D1104" s="165">
        <v>1</v>
      </c>
      <c r="E1104" s="129" t="s">
        <v>4737</v>
      </c>
      <c r="F1104" s="129" t="s">
        <v>4735</v>
      </c>
      <c r="G1104" s="129" t="s">
        <v>16723</v>
      </c>
      <c r="H1104" s="129"/>
    </row>
    <row r="1105" spans="1:8" x14ac:dyDescent="0.3">
      <c r="A1105" s="183">
        <v>44834</v>
      </c>
      <c r="B1105" s="129" t="s">
        <v>5846</v>
      </c>
      <c r="C1105" s="129" t="s">
        <v>417</v>
      </c>
      <c r="D1105" s="165">
        <v>1</v>
      </c>
      <c r="E1105" s="129" t="s">
        <v>4739</v>
      </c>
      <c r="F1105" s="129" t="s">
        <v>4735</v>
      </c>
      <c r="G1105" s="129" t="s">
        <v>16723</v>
      </c>
      <c r="H1105" s="129"/>
    </row>
    <row r="1106" spans="1:8" x14ac:dyDescent="0.3">
      <c r="A1106" s="183">
        <v>44834</v>
      </c>
      <c r="B1106" s="129" t="s">
        <v>5847</v>
      </c>
      <c r="C1106" s="129" t="s">
        <v>417</v>
      </c>
      <c r="D1106" s="165">
        <v>1</v>
      </c>
      <c r="E1106" s="129" t="s">
        <v>4739</v>
      </c>
      <c r="F1106" s="129" t="s">
        <v>4735</v>
      </c>
      <c r="G1106" s="129" t="s">
        <v>16723</v>
      </c>
      <c r="H1106" s="129"/>
    </row>
    <row r="1107" spans="1:8" x14ac:dyDescent="0.3">
      <c r="A1107" s="183">
        <v>44834</v>
      </c>
      <c r="B1107" s="129" t="s">
        <v>5848</v>
      </c>
      <c r="C1107" s="129" t="s">
        <v>418</v>
      </c>
      <c r="D1107" s="165">
        <v>1</v>
      </c>
      <c r="E1107" s="129" t="s">
        <v>4741</v>
      </c>
      <c r="F1107" s="129" t="s">
        <v>4735</v>
      </c>
      <c r="G1107" s="129" t="s">
        <v>16723</v>
      </c>
      <c r="H1107" s="129"/>
    </row>
    <row r="1108" spans="1:8" x14ac:dyDescent="0.3">
      <c r="A1108" s="183">
        <v>44834</v>
      </c>
      <c r="B1108" s="129" t="s">
        <v>5849</v>
      </c>
      <c r="C1108" s="129" t="s">
        <v>418</v>
      </c>
      <c r="D1108" s="165">
        <v>1</v>
      </c>
      <c r="E1108" s="129" t="s">
        <v>4739</v>
      </c>
      <c r="F1108" s="129" t="s">
        <v>4735</v>
      </c>
      <c r="G1108" s="129" t="s">
        <v>16723</v>
      </c>
      <c r="H1108" s="129"/>
    </row>
    <row r="1109" spans="1:8" x14ac:dyDescent="0.3">
      <c r="A1109" s="183">
        <v>44834</v>
      </c>
      <c r="B1109" s="129" t="s">
        <v>5850</v>
      </c>
      <c r="C1109" s="129" t="s">
        <v>417</v>
      </c>
      <c r="D1109" s="165">
        <v>1</v>
      </c>
      <c r="E1109" s="129" t="s">
        <v>4739</v>
      </c>
      <c r="F1109" s="129" t="s">
        <v>4735</v>
      </c>
      <c r="G1109" s="129" t="s">
        <v>16723</v>
      </c>
      <c r="H1109" s="129"/>
    </row>
    <row r="1110" spans="1:8" x14ac:dyDescent="0.3">
      <c r="A1110" s="183">
        <v>44834</v>
      </c>
      <c r="B1110" s="129" t="s">
        <v>5851</v>
      </c>
      <c r="C1110" s="129" t="s">
        <v>417</v>
      </c>
      <c r="D1110" s="165">
        <v>1</v>
      </c>
      <c r="E1110" s="129" t="s">
        <v>4739</v>
      </c>
      <c r="F1110" s="129" t="s">
        <v>4735</v>
      </c>
      <c r="G1110" s="129" t="s">
        <v>16723</v>
      </c>
      <c r="H1110" s="129"/>
    </row>
    <row r="1111" spans="1:8" x14ac:dyDescent="0.3">
      <c r="A1111" s="183">
        <v>44834</v>
      </c>
      <c r="B1111" s="129" t="s">
        <v>5852</v>
      </c>
      <c r="C1111" s="129" t="s">
        <v>417</v>
      </c>
      <c r="D1111" s="165">
        <v>1</v>
      </c>
      <c r="E1111" s="129" t="s">
        <v>4737</v>
      </c>
      <c r="F1111" s="129" t="s">
        <v>4735</v>
      </c>
      <c r="G1111" s="129" t="s">
        <v>16723</v>
      </c>
      <c r="H1111" s="129"/>
    </row>
    <row r="1112" spans="1:8" x14ac:dyDescent="0.3">
      <c r="A1112" s="183">
        <v>44834</v>
      </c>
      <c r="B1112" s="129" t="s">
        <v>5853</v>
      </c>
      <c r="C1112" s="129" t="s">
        <v>417</v>
      </c>
      <c r="D1112" s="165">
        <v>1</v>
      </c>
      <c r="E1112" s="129" t="s">
        <v>4739</v>
      </c>
      <c r="F1112" s="129" t="s">
        <v>4735</v>
      </c>
      <c r="G1112" s="129" t="s">
        <v>16723</v>
      </c>
      <c r="H1112" s="129"/>
    </row>
    <row r="1113" spans="1:8" x14ac:dyDescent="0.3">
      <c r="A1113" s="183">
        <v>44834</v>
      </c>
      <c r="B1113" s="129" t="s">
        <v>5854</v>
      </c>
      <c r="C1113" s="129" t="s">
        <v>418</v>
      </c>
      <c r="D1113" s="165">
        <v>1</v>
      </c>
      <c r="E1113" s="129" t="s">
        <v>4739</v>
      </c>
      <c r="F1113" s="129" t="s">
        <v>4735</v>
      </c>
      <c r="G1113" s="129" t="s">
        <v>16723</v>
      </c>
      <c r="H1113" s="129"/>
    </row>
    <row r="1114" spans="1:8" x14ac:dyDescent="0.3">
      <c r="A1114" s="183">
        <v>44834</v>
      </c>
      <c r="B1114" s="129" t="s">
        <v>5855</v>
      </c>
      <c r="C1114" s="129" t="s">
        <v>418</v>
      </c>
      <c r="D1114" s="165">
        <v>1</v>
      </c>
      <c r="E1114" s="129" t="s">
        <v>4741</v>
      </c>
      <c r="F1114" s="129" t="s">
        <v>4735</v>
      </c>
      <c r="G1114" s="129" t="s">
        <v>16723</v>
      </c>
      <c r="H1114" s="129"/>
    </row>
    <row r="1115" spans="1:8" x14ac:dyDescent="0.3">
      <c r="A1115" s="183">
        <v>44834</v>
      </c>
      <c r="B1115" s="129" t="s">
        <v>5856</v>
      </c>
      <c r="C1115" s="129" t="s">
        <v>418</v>
      </c>
      <c r="D1115" s="165">
        <v>1</v>
      </c>
      <c r="E1115" s="129" t="s">
        <v>4739</v>
      </c>
      <c r="F1115" s="129" t="s">
        <v>4735</v>
      </c>
      <c r="G1115" s="129" t="s">
        <v>16723</v>
      </c>
      <c r="H1115" s="129"/>
    </row>
    <row r="1116" spans="1:8" x14ac:dyDescent="0.3">
      <c r="A1116" s="183">
        <v>44834</v>
      </c>
      <c r="B1116" s="129" t="s">
        <v>5857</v>
      </c>
      <c r="C1116" s="129" t="s">
        <v>416</v>
      </c>
      <c r="D1116" s="165">
        <v>1</v>
      </c>
      <c r="E1116" s="129" t="s">
        <v>4739</v>
      </c>
      <c r="F1116" s="129" t="s">
        <v>4735</v>
      </c>
      <c r="G1116" s="129" t="s">
        <v>16723</v>
      </c>
      <c r="H1116" s="129"/>
    </row>
    <row r="1117" spans="1:8" x14ac:dyDescent="0.3">
      <c r="A1117" s="183">
        <v>44834</v>
      </c>
      <c r="B1117" s="129" t="s">
        <v>5858</v>
      </c>
      <c r="C1117" s="129" t="s">
        <v>416</v>
      </c>
      <c r="D1117" s="165">
        <v>1</v>
      </c>
      <c r="E1117" s="129" t="s">
        <v>4739</v>
      </c>
      <c r="F1117" s="129" t="s">
        <v>4735</v>
      </c>
      <c r="G1117" s="129" t="s">
        <v>16723</v>
      </c>
      <c r="H1117" s="129"/>
    </row>
    <row r="1118" spans="1:8" x14ac:dyDescent="0.3">
      <c r="A1118" s="183">
        <v>44834</v>
      </c>
      <c r="B1118" s="129" t="s">
        <v>5859</v>
      </c>
      <c r="C1118" s="129" t="s">
        <v>416</v>
      </c>
      <c r="D1118" s="165">
        <v>1</v>
      </c>
      <c r="E1118" s="129" t="s">
        <v>4741</v>
      </c>
      <c r="F1118" s="129" t="s">
        <v>4735</v>
      </c>
      <c r="G1118" s="129" t="s">
        <v>16723</v>
      </c>
      <c r="H1118" s="129"/>
    </row>
    <row r="1119" spans="1:8" x14ac:dyDescent="0.3">
      <c r="A1119" s="183">
        <v>44834</v>
      </c>
      <c r="B1119" s="129" t="s">
        <v>5860</v>
      </c>
      <c r="C1119" s="129" t="s">
        <v>418</v>
      </c>
      <c r="D1119" s="165">
        <v>1</v>
      </c>
      <c r="E1119" s="129" t="s">
        <v>4741</v>
      </c>
      <c r="F1119" s="129" t="s">
        <v>4735</v>
      </c>
      <c r="G1119" s="129" t="s">
        <v>16723</v>
      </c>
      <c r="H1119" s="129"/>
    </row>
    <row r="1120" spans="1:8" x14ac:dyDescent="0.3">
      <c r="A1120" s="183">
        <v>44834</v>
      </c>
      <c r="B1120" s="129" t="s">
        <v>5861</v>
      </c>
      <c r="C1120" s="129" t="s">
        <v>418</v>
      </c>
      <c r="D1120" s="165">
        <v>1</v>
      </c>
      <c r="E1120" s="129" t="s">
        <v>4739</v>
      </c>
      <c r="F1120" s="129" t="s">
        <v>4735</v>
      </c>
      <c r="G1120" s="129" t="s">
        <v>16723</v>
      </c>
      <c r="H1120" s="129"/>
    </row>
    <row r="1121" spans="1:8" x14ac:dyDescent="0.3">
      <c r="A1121" s="183">
        <v>44834</v>
      </c>
      <c r="B1121" s="129" t="s">
        <v>5862</v>
      </c>
      <c r="C1121" s="129" t="s">
        <v>416</v>
      </c>
      <c r="D1121" s="165">
        <v>1</v>
      </c>
      <c r="E1121" s="129" t="s">
        <v>4737</v>
      </c>
      <c r="F1121" s="129" t="s">
        <v>4735</v>
      </c>
      <c r="G1121" s="129" t="s">
        <v>16723</v>
      </c>
      <c r="H1121" s="129"/>
    </row>
    <row r="1122" spans="1:8" x14ac:dyDescent="0.3">
      <c r="A1122" s="183">
        <v>44834</v>
      </c>
      <c r="B1122" s="129" t="s">
        <v>5863</v>
      </c>
      <c r="C1122" s="129" t="s">
        <v>417</v>
      </c>
      <c r="D1122" s="165">
        <v>1</v>
      </c>
      <c r="E1122" s="129" t="s">
        <v>4739</v>
      </c>
      <c r="F1122" s="129" t="s">
        <v>4735</v>
      </c>
      <c r="G1122" s="129" t="s">
        <v>16723</v>
      </c>
      <c r="H1122" s="129"/>
    </row>
    <row r="1123" spans="1:8" x14ac:dyDescent="0.3">
      <c r="A1123" s="183">
        <v>44834</v>
      </c>
      <c r="B1123" s="129" t="s">
        <v>5864</v>
      </c>
      <c r="C1123" s="129" t="s">
        <v>417</v>
      </c>
      <c r="D1123" s="165">
        <v>1</v>
      </c>
      <c r="E1123" s="129" t="s">
        <v>4739</v>
      </c>
      <c r="F1123" s="129" t="s">
        <v>4735</v>
      </c>
      <c r="G1123" s="129" t="s">
        <v>16723</v>
      </c>
      <c r="H1123" s="129"/>
    </row>
    <row r="1124" spans="1:8" x14ac:dyDescent="0.3">
      <c r="A1124" s="183">
        <v>44834</v>
      </c>
      <c r="B1124" s="129" t="s">
        <v>5865</v>
      </c>
      <c r="C1124" s="129" t="s">
        <v>417</v>
      </c>
      <c r="D1124" s="165">
        <v>1</v>
      </c>
      <c r="E1124" s="129" t="s">
        <v>4737</v>
      </c>
      <c r="F1124" s="129" t="s">
        <v>4735</v>
      </c>
      <c r="G1124" s="129" t="s">
        <v>16723</v>
      </c>
      <c r="H1124" s="129"/>
    </row>
    <row r="1125" spans="1:8" x14ac:dyDescent="0.3">
      <c r="A1125" s="183">
        <v>44834</v>
      </c>
      <c r="B1125" s="129" t="s">
        <v>5866</v>
      </c>
      <c r="C1125" s="129" t="s">
        <v>417</v>
      </c>
      <c r="D1125" s="165">
        <v>1</v>
      </c>
      <c r="E1125" s="129" t="s">
        <v>4739</v>
      </c>
      <c r="F1125" s="129" t="s">
        <v>4735</v>
      </c>
      <c r="G1125" s="129" t="s">
        <v>16723</v>
      </c>
      <c r="H1125" s="129"/>
    </row>
    <row r="1126" spans="1:8" x14ac:dyDescent="0.3">
      <c r="A1126" s="183">
        <v>44834</v>
      </c>
      <c r="B1126" s="129" t="s">
        <v>5867</v>
      </c>
      <c r="C1126" s="129" t="s">
        <v>417</v>
      </c>
      <c r="D1126" s="165">
        <v>1</v>
      </c>
      <c r="E1126" s="129" t="s">
        <v>4739</v>
      </c>
      <c r="F1126" s="129" t="s">
        <v>4735</v>
      </c>
      <c r="G1126" s="129" t="s">
        <v>16723</v>
      </c>
      <c r="H1126" s="129"/>
    </row>
    <row r="1127" spans="1:8" x14ac:dyDescent="0.3">
      <c r="A1127" s="183">
        <v>44834</v>
      </c>
      <c r="B1127" s="129" t="s">
        <v>5868</v>
      </c>
      <c r="C1127" s="129" t="s">
        <v>417</v>
      </c>
      <c r="D1127" s="165">
        <v>1</v>
      </c>
      <c r="E1127" s="129" t="s">
        <v>4743</v>
      </c>
      <c r="F1127" s="129" t="s">
        <v>4735</v>
      </c>
      <c r="G1127" s="129" t="s">
        <v>16746</v>
      </c>
      <c r="H1127" s="129"/>
    </row>
    <row r="1128" spans="1:8" x14ac:dyDescent="0.3">
      <c r="A1128" s="183">
        <v>44834</v>
      </c>
      <c r="B1128" s="129" t="s">
        <v>5869</v>
      </c>
      <c r="C1128" s="129" t="s">
        <v>417</v>
      </c>
      <c r="D1128" s="165">
        <v>1</v>
      </c>
      <c r="E1128" s="129" t="s">
        <v>4737</v>
      </c>
      <c r="F1128" s="129" t="s">
        <v>4735</v>
      </c>
      <c r="G1128" s="129" t="s">
        <v>16723</v>
      </c>
      <c r="H1128" s="129"/>
    </row>
    <row r="1129" spans="1:8" x14ac:dyDescent="0.3">
      <c r="A1129" s="183">
        <v>44834</v>
      </c>
      <c r="B1129" s="129" t="s">
        <v>5870</v>
      </c>
      <c r="C1129" s="129" t="s">
        <v>417</v>
      </c>
      <c r="D1129" s="165">
        <v>1</v>
      </c>
      <c r="E1129" s="129" t="s">
        <v>4737</v>
      </c>
      <c r="F1129" s="129" t="s">
        <v>4735</v>
      </c>
      <c r="G1129" s="129" t="s">
        <v>16723</v>
      </c>
      <c r="H1129" s="129"/>
    </row>
    <row r="1130" spans="1:8" x14ac:dyDescent="0.3">
      <c r="A1130" s="183">
        <v>44834</v>
      </c>
      <c r="B1130" s="129" t="s">
        <v>5871</v>
      </c>
      <c r="C1130" s="129" t="s">
        <v>417</v>
      </c>
      <c r="D1130" s="165">
        <v>1</v>
      </c>
      <c r="E1130" s="129" t="s">
        <v>4739</v>
      </c>
      <c r="F1130" s="129" t="s">
        <v>4735</v>
      </c>
      <c r="G1130" s="129" t="s">
        <v>16723</v>
      </c>
      <c r="H1130" s="129"/>
    </row>
    <row r="1131" spans="1:8" x14ac:dyDescent="0.3">
      <c r="A1131" s="183">
        <v>44834</v>
      </c>
      <c r="B1131" s="129" t="s">
        <v>5872</v>
      </c>
      <c r="C1131" s="129" t="s">
        <v>417</v>
      </c>
      <c r="D1131" s="165">
        <v>1</v>
      </c>
      <c r="E1131" s="129" t="s">
        <v>4737</v>
      </c>
      <c r="F1131" s="129" t="s">
        <v>4735</v>
      </c>
      <c r="G1131" s="129" t="s">
        <v>16723</v>
      </c>
      <c r="H1131" s="129"/>
    </row>
    <row r="1132" spans="1:8" x14ac:dyDescent="0.3">
      <c r="A1132" s="183">
        <v>44834</v>
      </c>
      <c r="B1132" s="129" t="s">
        <v>5873</v>
      </c>
      <c r="C1132" s="129" t="s">
        <v>418</v>
      </c>
      <c r="D1132" s="165">
        <v>1</v>
      </c>
      <c r="E1132" s="129" t="s">
        <v>4739</v>
      </c>
      <c r="F1132" s="129" t="s">
        <v>4735</v>
      </c>
      <c r="G1132" s="129" t="s">
        <v>16723</v>
      </c>
      <c r="H1132" s="129"/>
    </row>
    <row r="1133" spans="1:8" x14ac:dyDescent="0.3">
      <c r="A1133" s="183">
        <v>44834</v>
      </c>
      <c r="B1133" s="129" t="s">
        <v>5874</v>
      </c>
      <c r="C1133" s="129" t="s">
        <v>418</v>
      </c>
      <c r="D1133" s="165">
        <v>1</v>
      </c>
      <c r="E1133" s="129" t="s">
        <v>4744</v>
      </c>
      <c r="F1133" s="129" t="s">
        <v>4735</v>
      </c>
      <c r="G1133" s="129" t="s">
        <v>16723</v>
      </c>
      <c r="H1133" s="129"/>
    </row>
    <row r="1134" spans="1:8" x14ac:dyDescent="0.3">
      <c r="A1134" s="183">
        <v>44834</v>
      </c>
      <c r="B1134" s="129" t="s">
        <v>5875</v>
      </c>
      <c r="C1134" s="129" t="s">
        <v>418</v>
      </c>
      <c r="D1134" s="165">
        <v>1</v>
      </c>
      <c r="E1134" s="129" t="s">
        <v>4739</v>
      </c>
      <c r="F1134" s="129" t="s">
        <v>4735</v>
      </c>
      <c r="G1134" s="129" t="s">
        <v>16723</v>
      </c>
      <c r="H1134" s="129"/>
    </row>
    <row r="1135" spans="1:8" x14ac:dyDescent="0.3">
      <c r="A1135" s="183">
        <v>44834</v>
      </c>
      <c r="B1135" s="129" t="s">
        <v>5876</v>
      </c>
      <c r="C1135" s="129" t="s">
        <v>418</v>
      </c>
      <c r="D1135" s="165">
        <v>1</v>
      </c>
      <c r="E1135" s="129" t="s">
        <v>4741</v>
      </c>
      <c r="F1135" s="129" t="s">
        <v>4735</v>
      </c>
      <c r="G1135" s="129" t="s">
        <v>16723</v>
      </c>
      <c r="H1135" s="129"/>
    </row>
    <row r="1136" spans="1:8" x14ac:dyDescent="0.3">
      <c r="A1136" s="183">
        <v>44834</v>
      </c>
      <c r="B1136" s="129" t="s">
        <v>5877</v>
      </c>
      <c r="C1136" s="129" t="s">
        <v>416</v>
      </c>
      <c r="D1136" s="165">
        <v>1</v>
      </c>
      <c r="E1136" s="129" t="s">
        <v>4739</v>
      </c>
      <c r="F1136" s="129" t="s">
        <v>4735</v>
      </c>
      <c r="G1136" s="129" t="s">
        <v>16723</v>
      </c>
      <c r="H1136" s="129"/>
    </row>
    <row r="1137" spans="1:8" x14ac:dyDescent="0.3">
      <c r="A1137" s="183">
        <v>44834</v>
      </c>
      <c r="B1137" s="129" t="s">
        <v>5878</v>
      </c>
      <c r="C1137" s="129" t="s">
        <v>418</v>
      </c>
      <c r="D1137" s="165">
        <v>1</v>
      </c>
      <c r="E1137" s="129" t="s">
        <v>4739</v>
      </c>
      <c r="F1137" s="129" t="s">
        <v>4735</v>
      </c>
      <c r="G1137" s="129" t="s">
        <v>16723</v>
      </c>
      <c r="H1137" s="129"/>
    </row>
    <row r="1138" spans="1:8" x14ac:dyDescent="0.3">
      <c r="A1138" s="183">
        <v>44834</v>
      </c>
      <c r="B1138" s="129" t="s">
        <v>5879</v>
      </c>
      <c r="C1138" s="129" t="s">
        <v>418</v>
      </c>
      <c r="D1138" s="165">
        <v>1</v>
      </c>
      <c r="E1138" s="129" t="s">
        <v>4741</v>
      </c>
      <c r="F1138" s="129" t="s">
        <v>4735</v>
      </c>
      <c r="G1138" s="129" t="s">
        <v>16723</v>
      </c>
      <c r="H1138" s="129"/>
    </row>
    <row r="1139" spans="1:8" x14ac:dyDescent="0.3">
      <c r="A1139" s="183">
        <v>44834</v>
      </c>
      <c r="B1139" s="129" t="s">
        <v>5880</v>
      </c>
      <c r="C1139" s="129" t="s">
        <v>418</v>
      </c>
      <c r="D1139" s="165">
        <v>1</v>
      </c>
      <c r="E1139" s="129" t="s">
        <v>4741</v>
      </c>
      <c r="F1139" s="129" t="s">
        <v>4735</v>
      </c>
      <c r="G1139" s="129" t="s">
        <v>16723</v>
      </c>
      <c r="H1139" s="129"/>
    </row>
    <row r="1140" spans="1:8" x14ac:dyDescent="0.3">
      <c r="A1140" s="183">
        <v>44834</v>
      </c>
      <c r="B1140" s="129" t="s">
        <v>5881</v>
      </c>
      <c r="C1140" s="129" t="s">
        <v>417</v>
      </c>
      <c r="D1140" s="165">
        <v>1</v>
      </c>
      <c r="E1140" s="129" t="s">
        <v>4737</v>
      </c>
      <c r="F1140" s="129" t="s">
        <v>4735</v>
      </c>
      <c r="G1140" s="129" t="s">
        <v>16723</v>
      </c>
      <c r="H1140" s="129"/>
    </row>
    <row r="1141" spans="1:8" x14ac:dyDescent="0.3">
      <c r="A1141" s="183">
        <v>44834</v>
      </c>
      <c r="B1141" s="129" t="s">
        <v>5882</v>
      </c>
      <c r="C1141" s="129" t="s">
        <v>417</v>
      </c>
      <c r="D1141" s="165">
        <v>1</v>
      </c>
      <c r="E1141" s="129" t="s">
        <v>4739</v>
      </c>
      <c r="F1141" s="129" t="s">
        <v>4735</v>
      </c>
      <c r="G1141" s="129" t="s">
        <v>16723</v>
      </c>
      <c r="H1141" s="129"/>
    </row>
    <row r="1142" spans="1:8" x14ac:dyDescent="0.3">
      <c r="A1142" s="183">
        <v>44834</v>
      </c>
      <c r="B1142" s="129" t="s">
        <v>5883</v>
      </c>
      <c r="C1142" s="129" t="s">
        <v>417</v>
      </c>
      <c r="D1142" s="165">
        <v>1</v>
      </c>
      <c r="E1142" s="129" t="s">
        <v>4739</v>
      </c>
      <c r="F1142" s="129" t="s">
        <v>4735</v>
      </c>
      <c r="G1142" s="129" t="s">
        <v>16723</v>
      </c>
      <c r="H1142" s="129"/>
    </row>
    <row r="1143" spans="1:8" x14ac:dyDescent="0.3">
      <c r="A1143" s="183">
        <v>44834</v>
      </c>
      <c r="B1143" s="129" t="s">
        <v>5884</v>
      </c>
      <c r="C1143" s="129" t="s">
        <v>417</v>
      </c>
      <c r="D1143" s="165">
        <v>1</v>
      </c>
      <c r="E1143" s="129" t="s">
        <v>4739</v>
      </c>
      <c r="F1143" s="129" t="s">
        <v>4735</v>
      </c>
      <c r="G1143" s="129" t="s">
        <v>16723</v>
      </c>
      <c r="H1143" s="129"/>
    </row>
    <row r="1144" spans="1:8" x14ac:dyDescent="0.3">
      <c r="A1144" s="183">
        <v>44834</v>
      </c>
      <c r="B1144" s="129" t="s">
        <v>5885</v>
      </c>
      <c r="C1144" s="129" t="s">
        <v>417</v>
      </c>
      <c r="D1144" s="165">
        <v>1</v>
      </c>
      <c r="E1144" s="129" t="s">
        <v>4739</v>
      </c>
      <c r="F1144" s="129" t="s">
        <v>4735</v>
      </c>
      <c r="G1144" s="129" t="s">
        <v>16723</v>
      </c>
      <c r="H1144" s="129"/>
    </row>
    <row r="1145" spans="1:8" x14ac:dyDescent="0.3">
      <c r="A1145" s="183">
        <v>44834</v>
      </c>
      <c r="B1145" s="129" t="s">
        <v>5886</v>
      </c>
      <c r="C1145" s="129" t="s">
        <v>417</v>
      </c>
      <c r="D1145" s="165">
        <v>1</v>
      </c>
      <c r="E1145" s="129" t="s">
        <v>4737</v>
      </c>
      <c r="F1145" s="129" t="s">
        <v>4735</v>
      </c>
      <c r="G1145" s="129" t="s">
        <v>16723</v>
      </c>
      <c r="H1145" s="129"/>
    </row>
    <row r="1146" spans="1:8" x14ac:dyDescent="0.3">
      <c r="A1146" s="183">
        <v>44834</v>
      </c>
      <c r="B1146" s="129" t="s">
        <v>5887</v>
      </c>
      <c r="C1146" s="129" t="s">
        <v>418</v>
      </c>
      <c r="D1146" s="165">
        <v>1</v>
      </c>
      <c r="E1146" s="129" t="s">
        <v>4744</v>
      </c>
      <c r="F1146" s="129" t="s">
        <v>4735</v>
      </c>
      <c r="G1146" s="129" t="s">
        <v>16723</v>
      </c>
      <c r="H1146" s="129"/>
    </row>
    <row r="1147" spans="1:8" x14ac:dyDescent="0.3">
      <c r="A1147" s="183">
        <v>44834</v>
      </c>
      <c r="B1147" s="129" t="s">
        <v>5888</v>
      </c>
      <c r="C1147" s="129" t="s">
        <v>418</v>
      </c>
      <c r="D1147" s="165">
        <v>1</v>
      </c>
      <c r="E1147" s="129" t="s">
        <v>4739</v>
      </c>
      <c r="F1147" s="129" t="s">
        <v>4735</v>
      </c>
      <c r="G1147" s="129" t="s">
        <v>16723</v>
      </c>
      <c r="H1147" s="129"/>
    </row>
    <row r="1148" spans="1:8" x14ac:dyDescent="0.3">
      <c r="A1148" s="183">
        <v>44834</v>
      </c>
      <c r="B1148" s="129" t="s">
        <v>5889</v>
      </c>
      <c r="C1148" s="129" t="s">
        <v>417</v>
      </c>
      <c r="D1148" s="165">
        <v>1</v>
      </c>
      <c r="E1148" s="129" t="s">
        <v>4739</v>
      </c>
      <c r="F1148" s="129" t="s">
        <v>4735</v>
      </c>
      <c r="G1148" s="129" t="s">
        <v>16723</v>
      </c>
      <c r="H1148" s="129"/>
    </row>
    <row r="1149" spans="1:8" x14ac:dyDescent="0.3">
      <c r="A1149" s="183">
        <v>44834</v>
      </c>
      <c r="B1149" s="129" t="s">
        <v>5890</v>
      </c>
      <c r="C1149" s="129" t="s">
        <v>417</v>
      </c>
      <c r="D1149" s="165">
        <v>1</v>
      </c>
      <c r="E1149" s="129" t="s">
        <v>4739</v>
      </c>
      <c r="F1149" s="129" t="s">
        <v>4735</v>
      </c>
      <c r="G1149" s="129" t="s">
        <v>16723</v>
      </c>
      <c r="H1149" s="129"/>
    </row>
    <row r="1150" spans="1:8" x14ac:dyDescent="0.3">
      <c r="A1150" s="183">
        <v>44834</v>
      </c>
      <c r="B1150" s="129" t="s">
        <v>5891</v>
      </c>
      <c r="C1150" s="129" t="s">
        <v>417</v>
      </c>
      <c r="D1150" s="165">
        <v>1</v>
      </c>
      <c r="E1150" s="129" t="s">
        <v>4739</v>
      </c>
      <c r="F1150" s="129" t="s">
        <v>4735</v>
      </c>
      <c r="G1150" s="129" t="s">
        <v>16723</v>
      </c>
      <c r="H1150" s="129"/>
    </row>
    <row r="1151" spans="1:8" x14ac:dyDescent="0.3">
      <c r="A1151" s="183">
        <v>44834</v>
      </c>
      <c r="B1151" s="129" t="s">
        <v>5892</v>
      </c>
      <c r="C1151" s="129" t="s">
        <v>417</v>
      </c>
      <c r="D1151" s="165">
        <v>1</v>
      </c>
      <c r="E1151" s="129" t="s">
        <v>4739</v>
      </c>
      <c r="F1151" s="129" t="s">
        <v>4735</v>
      </c>
      <c r="G1151" s="129" t="s">
        <v>16723</v>
      </c>
      <c r="H1151" s="129"/>
    </row>
    <row r="1152" spans="1:8" x14ac:dyDescent="0.3">
      <c r="A1152" s="183">
        <v>44834</v>
      </c>
      <c r="B1152" s="129" t="s">
        <v>5893</v>
      </c>
      <c r="C1152" s="129" t="s">
        <v>418</v>
      </c>
      <c r="D1152" s="165">
        <v>1</v>
      </c>
      <c r="E1152" s="129" t="s">
        <v>4741</v>
      </c>
      <c r="F1152" s="129" t="s">
        <v>4735</v>
      </c>
      <c r="G1152" s="129" t="s">
        <v>16723</v>
      </c>
      <c r="H1152" s="129"/>
    </row>
    <row r="1153" spans="1:8" x14ac:dyDescent="0.3">
      <c r="A1153" s="183">
        <v>44834</v>
      </c>
      <c r="B1153" s="129" t="s">
        <v>5894</v>
      </c>
      <c r="C1153" s="129" t="s">
        <v>418</v>
      </c>
      <c r="D1153" s="165">
        <v>1</v>
      </c>
      <c r="E1153" s="129" t="s">
        <v>4744</v>
      </c>
      <c r="F1153" s="129" t="s">
        <v>4735</v>
      </c>
      <c r="G1153" s="129" t="s">
        <v>16723</v>
      </c>
      <c r="H1153" s="129"/>
    </row>
    <row r="1154" spans="1:8" x14ac:dyDescent="0.3">
      <c r="A1154" s="183">
        <v>44834</v>
      </c>
      <c r="B1154" s="129" t="s">
        <v>5895</v>
      </c>
      <c r="C1154" s="129" t="s">
        <v>418</v>
      </c>
      <c r="D1154" s="165">
        <v>1</v>
      </c>
      <c r="E1154" s="129" t="s">
        <v>4821</v>
      </c>
      <c r="F1154" s="129" t="s">
        <v>4735</v>
      </c>
      <c r="G1154" s="129" t="s">
        <v>16723</v>
      </c>
      <c r="H1154" s="129"/>
    </row>
    <row r="1155" spans="1:8" x14ac:dyDescent="0.3">
      <c r="A1155" s="183">
        <v>44834</v>
      </c>
      <c r="B1155" s="129" t="s">
        <v>5896</v>
      </c>
      <c r="C1155" s="129" t="s">
        <v>418</v>
      </c>
      <c r="D1155" s="165">
        <v>1</v>
      </c>
      <c r="E1155" s="129" t="s">
        <v>4821</v>
      </c>
      <c r="F1155" s="129" t="s">
        <v>4735</v>
      </c>
      <c r="G1155" s="129" t="s">
        <v>16723</v>
      </c>
      <c r="H1155" s="129"/>
    </row>
    <row r="1156" spans="1:8" x14ac:dyDescent="0.3">
      <c r="A1156" s="183">
        <v>44834</v>
      </c>
      <c r="B1156" s="129" t="s">
        <v>5897</v>
      </c>
      <c r="C1156" s="129" t="s">
        <v>418</v>
      </c>
      <c r="D1156" s="165">
        <v>1</v>
      </c>
      <c r="E1156" s="129" t="s">
        <v>4821</v>
      </c>
      <c r="F1156" s="129" t="s">
        <v>4735</v>
      </c>
      <c r="G1156" s="129" t="s">
        <v>16723</v>
      </c>
      <c r="H1156" s="129"/>
    </row>
    <row r="1157" spans="1:8" x14ac:dyDescent="0.3">
      <c r="A1157" s="183">
        <v>44834</v>
      </c>
      <c r="B1157" s="129" t="s">
        <v>5898</v>
      </c>
      <c r="C1157" s="129" t="s">
        <v>418</v>
      </c>
      <c r="D1157" s="165">
        <v>1</v>
      </c>
      <c r="E1157" s="129" t="s">
        <v>4821</v>
      </c>
      <c r="F1157" s="129" t="s">
        <v>4735</v>
      </c>
      <c r="G1157" s="129" t="s">
        <v>16723</v>
      </c>
      <c r="H1157" s="129"/>
    </row>
    <row r="1158" spans="1:8" x14ac:dyDescent="0.3">
      <c r="A1158" s="183">
        <v>44834</v>
      </c>
      <c r="B1158" s="129" t="s">
        <v>5899</v>
      </c>
      <c r="C1158" s="129" t="s">
        <v>418</v>
      </c>
      <c r="D1158" s="165">
        <v>1</v>
      </c>
      <c r="E1158" s="129" t="s">
        <v>4739</v>
      </c>
      <c r="F1158" s="129" t="s">
        <v>4735</v>
      </c>
      <c r="G1158" s="129" t="s">
        <v>16723</v>
      </c>
      <c r="H1158" s="129"/>
    </row>
    <row r="1159" spans="1:8" x14ac:dyDescent="0.3">
      <c r="A1159" s="183">
        <v>44834</v>
      </c>
      <c r="B1159" s="129" t="s">
        <v>5900</v>
      </c>
      <c r="C1159" s="129" t="s">
        <v>418</v>
      </c>
      <c r="D1159" s="165">
        <v>1</v>
      </c>
      <c r="E1159" s="129" t="s">
        <v>4744</v>
      </c>
      <c r="F1159" s="129" t="s">
        <v>4735</v>
      </c>
      <c r="G1159" s="129" t="s">
        <v>16723</v>
      </c>
      <c r="H1159" s="129"/>
    </row>
    <row r="1160" spans="1:8" x14ac:dyDescent="0.3">
      <c r="A1160" s="183">
        <v>44834</v>
      </c>
      <c r="B1160" s="129" t="s">
        <v>5901</v>
      </c>
      <c r="C1160" s="129" t="s">
        <v>418</v>
      </c>
      <c r="D1160" s="165">
        <v>1</v>
      </c>
      <c r="E1160" s="129" t="s">
        <v>4739</v>
      </c>
      <c r="F1160" s="129" t="s">
        <v>4735</v>
      </c>
      <c r="G1160" s="129" t="s">
        <v>16723</v>
      </c>
      <c r="H1160" s="129"/>
    </row>
    <row r="1161" spans="1:8" x14ac:dyDescent="0.3">
      <c r="A1161" s="183">
        <v>44834</v>
      </c>
      <c r="B1161" s="129" t="s">
        <v>5902</v>
      </c>
      <c r="C1161" s="129" t="s">
        <v>418</v>
      </c>
      <c r="D1161" s="165">
        <v>1</v>
      </c>
      <c r="E1161" s="129" t="s">
        <v>4739</v>
      </c>
      <c r="F1161" s="129" t="s">
        <v>4735</v>
      </c>
      <c r="G1161" s="129" t="s">
        <v>16723</v>
      </c>
      <c r="H1161" s="129"/>
    </row>
    <row r="1162" spans="1:8" x14ac:dyDescent="0.3">
      <c r="A1162" s="183">
        <v>44834</v>
      </c>
      <c r="B1162" s="129" t="s">
        <v>5903</v>
      </c>
      <c r="C1162" s="129" t="s">
        <v>418</v>
      </c>
      <c r="D1162" s="165">
        <v>1</v>
      </c>
      <c r="E1162" s="129" t="s">
        <v>4739</v>
      </c>
      <c r="F1162" s="129" t="s">
        <v>4735</v>
      </c>
      <c r="G1162" s="129" t="s">
        <v>16723</v>
      </c>
      <c r="H1162" s="129"/>
    </row>
    <row r="1163" spans="1:8" x14ac:dyDescent="0.3">
      <c r="A1163" s="183">
        <v>44834</v>
      </c>
      <c r="B1163" s="129" t="s">
        <v>5904</v>
      </c>
      <c r="C1163" s="129" t="s">
        <v>416</v>
      </c>
      <c r="D1163" s="165">
        <v>1</v>
      </c>
      <c r="E1163" s="129" t="s">
        <v>4744</v>
      </c>
      <c r="F1163" s="129" t="s">
        <v>4735</v>
      </c>
      <c r="G1163" s="129" t="s">
        <v>16723</v>
      </c>
      <c r="H1163" s="129"/>
    </row>
    <row r="1164" spans="1:8" x14ac:dyDescent="0.3">
      <c r="A1164" s="183">
        <v>44834</v>
      </c>
      <c r="B1164" s="129" t="s">
        <v>5905</v>
      </c>
      <c r="C1164" s="129" t="s">
        <v>418</v>
      </c>
      <c r="D1164" s="165">
        <v>1</v>
      </c>
      <c r="E1164" s="129" t="s">
        <v>4739</v>
      </c>
      <c r="F1164" s="129" t="s">
        <v>4735</v>
      </c>
      <c r="G1164" s="129" t="s">
        <v>16723</v>
      </c>
      <c r="H1164" s="129"/>
    </row>
    <row r="1165" spans="1:8" x14ac:dyDescent="0.3">
      <c r="A1165" s="183">
        <v>44834</v>
      </c>
      <c r="B1165" s="129" t="s">
        <v>5906</v>
      </c>
      <c r="C1165" s="129" t="s">
        <v>418</v>
      </c>
      <c r="D1165" s="165">
        <v>1</v>
      </c>
      <c r="E1165" s="129" t="s">
        <v>4741</v>
      </c>
      <c r="F1165" s="129" t="s">
        <v>4735</v>
      </c>
      <c r="G1165" s="129" t="s">
        <v>16723</v>
      </c>
      <c r="H1165" s="129"/>
    </row>
    <row r="1166" spans="1:8" x14ac:dyDescent="0.3">
      <c r="A1166" s="183">
        <v>44834</v>
      </c>
      <c r="B1166" s="129" t="s">
        <v>5907</v>
      </c>
      <c r="C1166" s="129" t="s">
        <v>417</v>
      </c>
      <c r="D1166" s="165">
        <v>1</v>
      </c>
      <c r="E1166" s="129" t="s">
        <v>4744</v>
      </c>
      <c r="F1166" s="129" t="s">
        <v>4735</v>
      </c>
      <c r="G1166" s="129" t="s">
        <v>16723</v>
      </c>
      <c r="H1166" s="129"/>
    </row>
    <row r="1167" spans="1:8" x14ac:dyDescent="0.3">
      <c r="A1167" s="183">
        <v>44834</v>
      </c>
      <c r="B1167" s="129" t="s">
        <v>5908</v>
      </c>
      <c r="C1167" s="129" t="s">
        <v>417</v>
      </c>
      <c r="D1167" s="165">
        <v>1</v>
      </c>
      <c r="E1167" s="129" t="s">
        <v>4737</v>
      </c>
      <c r="F1167" s="129" t="s">
        <v>4735</v>
      </c>
      <c r="G1167" s="129" t="s">
        <v>16723</v>
      </c>
      <c r="H1167" s="129"/>
    </row>
    <row r="1168" spans="1:8" x14ac:dyDescent="0.3">
      <c r="A1168" s="183">
        <v>44834</v>
      </c>
      <c r="B1168" s="129" t="s">
        <v>5909</v>
      </c>
      <c r="C1168" s="129" t="s">
        <v>417</v>
      </c>
      <c r="D1168" s="165">
        <v>1</v>
      </c>
      <c r="E1168" s="129" t="s">
        <v>4739</v>
      </c>
      <c r="F1168" s="129" t="s">
        <v>4735</v>
      </c>
      <c r="G1168" s="129" t="s">
        <v>16723</v>
      </c>
      <c r="H1168" s="129"/>
    </row>
    <row r="1169" spans="1:8" x14ac:dyDescent="0.3">
      <c r="A1169" s="183">
        <v>44834</v>
      </c>
      <c r="B1169" s="129" t="s">
        <v>5910</v>
      </c>
      <c r="C1169" s="129" t="s">
        <v>418</v>
      </c>
      <c r="D1169" s="165">
        <v>1</v>
      </c>
      <c r="E1169" s="129" t="s">
        <v>4739</v>
      </c>
      <c r="F1169" s="129" t="s">
        <v>4735</v>
      </c>
      <c r="G1169" s="129" t="s">
        <v>16723</v>
      </c>
      <c r="H1169" s="129"/>
    </row>
    <row r="1170" spans="1:8" x14ac:dyDescent="0.3">
      <c r="A1170" s="183">
        <v>44834</v>
      </c>
      <c r="B1170" s="129" t="s">
        <v>5911</v>
      </c>
      <c r="C1170" s="129" t="s">
        <v>417</v>
      </c>
      <c r="D1170" s="165">
        <v>1</v>
      </c>
      <c r="E1170" s="129" t="s">
        <v>4737</v>
      </c>
      <c r="F1170" s="129" t="s">
        <v>4735</v>
      </c>
      <c r="G1170" s="129" t="s">
        <v>16723</v>
      </c>
      <c r="H1170" s="129"/>
    </row>
    <row r="1171" spans="1:8" x14ac:dyDescent="0.3">
      <c r="A1171" s="183">
        <v>44834</v>
      </c>
      <c r="B1171" s="129" t="s">
        <v>5912</v>
      </c>
      <c r="C1171" s="129" t="s">
        <v>4743</v>
      </c>
      <c r="D1171" s="165">
        <v>1</v>
      </c>
      <c r="E1171" s="129" t="s">
        <v>4737</v>
      </c>
      <c r="F1171" s="129" t="s">
        <v>4735</v>
      </c>
      <c r="G1171" s="129" t="s">
        <v>16745</v>
      </c>
      <c r="H1171" s="129"/>
    </row>
    <row r="1172" spans="1:8" x14ac:dyDescent="0.3">
      <c r="A1172" s="183">
        <v>44834</v>
      </c>
      <c r="B1172" s="129" t="s">
        <v>5913</v>
      </c>
      <c r="C1172" s="129" t="s">
        <v>417</v>
      </c>
      <c r="D1172" s="165">
        <v>1</v>
      </c>
      <c r="E1172" s="129" t="s">
        <v>4739</v>
      </c>
      <c r="F1172" s="129" t="s">
        <v>4735</v>
      </c>
      <c r="G1172" s="129" t="s">
        <v>16723</v>
      </c>
      <c r="H1172" s="129"/>
    </row>
    <row r="1173" spans="1:8" x14ac:dyDescent="0.3">
      <c r="A1173" s="183">
        <v>44834</v>
      </c>
      <c r="B1173" s="129" t="s">
        <v>5914</v>
      </c>
      <c r="C1173" s="129" t="s">
        <v>417</v>
      </c>
      <c r="D1173" s="165">
        <v>1</v>
      </c>
      <c r="E1173" s="129" t="s">
        <v>4821</v>
      </c>
      <c r="F1173" s="129" t="s">
        <v>4735</v>
      </c>
      <c r="G1173" s="129" t="s">
        <v>16723</v>
      </c>
      <c r="H1173" s="129"/>
    </row>
    <row r="1174" spans="1:8" x14ac:dyDescent="0.3">
      <c r="A1174" s="183">
        <v>44834</v>
      </c>
      <c r="B1174" s="129" t="s">
        <v>5915</v>
      </c>
      <c r="C1174" s="129" t="s">
        <v>417</v>
      </c>
      <c r="D1174" s="165">
        <v>1</v>
      </c>
      <c r="E1174" s="129" t="s">
        <v>4737</v>
      </c>
      <c r="F1174" s="129" t="s">
        <v>4735</v>
      </c>
      <c r="G1174" s="129" t="s">
        <v>16723</v>
      </c>
      <c r="H1174" s="129"/>
    </row>
    <row r="1175" spans="1:8" x14ac:dyDescent="0.3">
      <c r="A1175" s="183">
        <v>44834</v>
      </c>
      <c r="B1175" s="129" t="s">
        <v>5916</v>
      </c>
      <c r="C1175" s="129" t="s">
        <v>417</v>
      </c>
      <c r="D1175" s="165">
        <v>1</v>
      </c>
      <c r="E1175" s="129" t="s">
        <v>4737</v>
      </c>
      <c r="F1175" s="129" t="s">
        <v>4735</v>
      </c>
      <c r="G1175" s="129" t="s">
        <v>16723</v>
      </c>
      <c r="H1175" s="129"/>
    </row>
    <row r="1176" spans="1:8" x14ac:dyDescent="0.3">
      <c r="A1176" s="183">
        <v>44834</v>
      </c>
      <c r="B1176" s="129" t="s">
        <v>5917</v>
      </c>
      <c r="C1176" s="129" t="s">
        <v>417</v>
      </c>
      <c r="D1176" s="165">
        <v>1</v>
      </c>
      <c r="E1176" s="129" t="s">
        <v>4744</v>
      </c>
      <c r="F1176" s="129" t="s">
        <v>4735</v>
      </c>
      <c r="G1176" s="129" t="s">
        <v>16723</v>
      </c>
      <c r="H1176" s="129"/>
    </row>
    <row r="1177" spans="1:8" x14ac:dyDescent="0.3">
      <c r="A1177" s="183">
        <v>44834</v>
      </c>
      <c r="B1177" s="129" t="s">
        <v>5918</v>
      </c>
      <c r="C1177" s="129" t="s">
        <v>418</v>
      </c>
      <c r="D1177" s="165">
        <v>1</v>
      </c>
      <c r="E1177" s="129" t="s">
        <v>4739</v>
      </c>
      <c r="F1177" s="129" t="s">
        <v>4735</v>
      </c>
      <c r="G1177" s="129" t="s">
        <v>16723</v>
      </c>
      <c r="H1177" s="129"/>
    </row>
    <row r="1178" spans="1:8" x14ac:dyDescent="0.3">
      <c r="A1178" s="183">
        <v>44834</v>
      </c>
      <c r="B1178" s="129" t="s">
        <v>5919</v>
      </c>
      <c r="C1178" s="129" t="s">
        <v>418</v>
      </c>
      <c r="D1178" s="165">
        <v>1</v>
      </c>
      <c r="E1178" s="129" t="s">
        <v>4734</v>
      </c>
      <c r="F1178" s="129" t="s">
        <v>4735</v>
      </c>
      <c r="G1178" s="129" t="s">
        <v>16723</v>
      </c>
      <c r="H1178" s="129"/>
    </row>
    <row r="1179" spans="1:8" x14ac:dyDescent="0.3">
      <c r="A1179" s="183">
        <v>44834</v>
      </c>
      <c r="B1179" s="129" t="s">
        <v>5920</v>
      </c>
      <c r="C1179" s="129" t="s">
        <v>417</v>
      </c>
      <c r="D1179" s="165">
        <v>1</v>
      </c>
      <c r="E1179" s="129" t="s">
        <v>4737</v>
      </c>
      <c r="F1179" s="129" t="s">
        <v>4735</v>
      </c>
      <c r="G1179" s="129" t="s">
        <v>16723</v>
      </c>
      <c r="H1179" s="129"/>
    </row>
    <row r="1180" spans="1:8" x14ac:dyDescent="0.3">
      <c r="A1180" s="183">
        <v>44834</v>
      </c>
      <c r="B1180" s="129" t="s">
        <v>5921</v>
      </c>
      <c r="C1180" s="129" t="s">
        <v>417</v>
      </c>
      <c r="D1180" s="165">
        <v>1</v>
      </c>
      <c r="E1180" s="129" t="s">
        <v>4737</v>
      </c>
      <c r="F1180" s="129" t="s">
        <v>4735</v>
      </c>
      <c r="G1180" s="129" t="s">
        <v>16723</v>
      </c>
      <c r="H1180" s="129"/>
    </row>
    <row r="1181" spans="1:8" x14ac:dyDescent="0.3">
      <c r="A1181" s="183">
        <v>44834</v>
      </c>
      <c r="B1181" s="129" t="s">
        <v>5922</v>
      </c>
      <c r="C1181" s="129" t="s">
        <v>418</v>
      </c>
      <c r="D1181" s="165">
        <v>1</v>
      </c>
      <c r="E1181" s="129" t="s">
        <v>4739</v>
      </c>
      <c r="F1181" s="129" t="s">
        <v>4735</v>
      </c>
      <c r="G1181" s="129" t="s">
        <v>16723</v>
      </c>
      <c r="H1181" s="129"/>
    </row>
    <row r="1182" spans="1:8" x14ac:dyDescent="0.3">
      <c r="A1182" s="183">
        <v>44834</v>
      </c>
      <c r="B1182" s="129" t="s">
        <v>5923</v>
      </c>
      <c r="C1182" s="129" t="s">
        <v>418</v>
      </c>
      <c r="D1182" s="165">
        <v>1</v>
      </c>
      <c r="E1182" s="129" t="s">
        <v>4821</v>
      </c>
      <c r="F1182" s="129" t="s">
        <v>4735</v>
      </c>
      <c r="G1182" s="129" t="s">
        <v>16723</v>
      </c>
      <c r="H1182" s="129"/>
    </row>
    <row r="1183" spans="1:8" x14ac:dyDescent="0.3">
      <c r="A1183" s="183">
        <v>44834</v>
      </c>
      <c r="B1183" s="129" t="s">
        <v>5924</v>
      </c>
      <c r="C1183" s="129" t="s">
        <v>417</v>
      </c>
      <c r="D1183" s="165">
        <v>1</v>
      </c>
      <c r="E1183" s="129" t="s">
        <v>4739</v>
      </c>
      <c r="F1183" s="129" t="s">
        <v>4735</v>
      </c>
      <c r="G1183" s="129" t="s">
        <v>16723</v>
      </c>
      <c r="H1183" s="129"/>
    </row>
    <row r="1184" spans="1:8" x14ac:dyDescent="0.3">
      <c r="A1184" s="183">
        <v>44834</v>
      </c>
      <c r="B1184" s="129" t="s">
        <v>5925</v>
      </c>
      <c r="C1184" s="129" t="s">
        <v>417</v>
      </c>
      <c r="D1184" s="165">
        <v>1</v>
      </c>
      <c r="E1184" s="129" t="s">
        <v>4739</v>
      </c>
      <c r="F1184" s="129" t="s">
        <v>4735</v>
      </c>
      <c r="G1184" s="129" t="s">
        <v>16723</v>
      </c>
      <c r="H1184" s="129"/>
    </row>
    <row r="1185" spans="1:8" x14ac:dyDescent="0.3">
      <c r="A1185" s="183">
        <v>44834</v>
      </c>
      <c r="B1185" s="129" t="s">
        <v>5926</v>
      </c>
      <c r="C1185" s="129" t="s">
        <v>417</v>
      </c>
      <c r="D1185" s="165">
        <v>1</v>
      </c>
      <c r="E1185" s="129" t="s">
        <v>4739</v>
      </c>
      <c r="F1185" s="129" t="s">
        <v>4735</v>
      </c>
      <c r="G1185" s="129" t="s">
        <v>16723</v>
      </c>
      <c r="H1185" s="129"/>
    </row>
    <row r="1186" spans="1:8" x14ac:dyDescent="0.3">
      <c r="A1186" s="183">
        <v>44834</v>
      </c>
      <c r="B1186" s="129" t="s">
        <v>5927</v>
      </c>
      <c r="C1186" s="129" t="s">
        <v>417</v>
      </c>
      <c r="D1186" s="165">
        <v>1</v>
      </c>
      <c r="E1186" s="129" t="s">
        <v>4739</v>
      </c>
      <c r="F1186" s="129" t="s">
        <v>4735</v>
      </c>
      <c r="G1186" s="129" t="s">
        <v>16723</v>
      </c>
      <c r="H1186" s="129"/>
    </row>
    <row r="1187" spans="1:8" x14ac:dyDescent="0.3">
      <c r="A1187" s="183">
        <v>44834</v>
      </c>
      <c r="B1187" s="129" t="s">
        <v>5928</v>
      </c>
      <c r="C1187" s="129" t="s">
        <v>417</v>
      </c>
      <c r="D1187" s="165">
        <v>1</v>
      </c>
      <c r="E1187" s="129" t="s">
        <v>4744</v>
      </c>
      <c r="F1187" s="129" t="s">
        <v>4735</v>
      </c>
      <c r="G1187" s="129" t="s">
        <v>16723</v>
      </c>
      <c r="H1187" s="129"/>
    </row>
    <row r="1188" spans="1:8" x14ac:dyDescent="0.3">
      <c r="A1188" s="183">
        <v>44834</v>
      </c>
      <c r="B1188" s="129" t="s">
        <v>5929</v>
      </c>
      <c r="C1188" s="129" t="s">
        <v>418</v>
      </c>
      <c r="D1188" s="165">
        <v>1</v>
      </c>
      <c r="E1188" s="129" t="s">
        <v>4737</v>
      </c>
      <c r="F1188" s="129" t="s">
        <v>4735</v>
      </c>
      <c r="G1188" s="129" t="s">
        <v>16723</v>
      </c>
      <c r="H1188" s="129"/>
    </row>
    <row r="1189" spans="1:8" x14ac:dyDescent="0.3">
      <c r="A1189" s="183">
        <v>44834</v>
      </c>
      <c r="B1189" s="129" t="s">
        <v>5930</v>
      </c>
      <c r="C1189" s="129" t="s">
        <v>418</v>
      </c>
      <c r="D1189" s="165">
        <v>1</v>
      </c>
      <c r="E1189" s="129" t="s">
        <v>4737</v>
      </c>
      <c r="F1189" s="129" t="s">
        <v>4735</v>
      </c>
      <c r="G1189" s="129" t="s">
        <v>16723</v>
      </c>
      <c r="H1189" s="129"/>
    </row>
    <row r="1190" spans="1:8" x14ac:dyDescent="0.3">
      <c r="A1190" s="183">
        <v>44834</v>
      </c>
      <c r="B1190" s="129" t="s">
        <v>5931</v>
      </c>
      <c r="C1190" s="129" t="s">
        <v>416</v>
      </c>
      <c r="D1190" s="165">
        <v>1</v>
      </c>
      <c r="E1190" s="129" t="s">
        <v>4739</v>
      </c>
      <c r="F1190" s="129" t="s">
        <v>4735</v>
      </c>
      <c r="G1190" s="129" t="s">
        <v>16723</v>
      </c>
      <c r="H1190" s="129"/>
    </row>
    <row r="1191" spans="1:8" x14ac:dyDescent="0.3">
      <c r="A1191" s="183">
        <v>44834</v>
      </c>
      <c r="B1191" s="129" t="s">
        <v>5932</v>
      </c>
      <c r="C1191" s="129" t="s">
        <v>416</v>
      </c>
      <c r="D1191" s="165">
        <v>1</v>
      </c>
      <c r="E1191" s="129" t="s">
        <v>4739</v>
      </c>
      <c r="F1191" s="129" t="s">
        <v>4735</v>
      </c>
      <c r="G1191" s="129" t="s">
        <v>16723</v>
      </c>
      <c r="H1191" s="129"/>
    </row>
    <row r="1192" spans="1:8" x14ac:dyDescent="0.3">
      <c r="A1192" s="183">
        <v>44834</v>
      </c>
      <c r="B1192" s="129" t="s">
        <v>5933</v>
      </c>
      <c r="C1192" s="129" t="s">
        <v>417</v>
      </c>
      <c r="D1192" s="165">
        <v>1</v>
      </c>
      <c r="E1192" s="129" t="s">
        <v>4737</v>
      </c>
      <c r="F1192" s="129" t="s">
        <v>4735</v>
      </c>
      <c r="G1192" s="129" t="s">
        <v>16723</v>
      </c>
      <c r="H1192" s="129"/>
    </row>
    <row r="1193" spans="1:8" x14ac:dyDescent="0.3">
      <c r="A1193" s="183">
        <v>44834</v>
      </c>
      <c r="B1193" s="129" t="s">
        <v>5934</v>
      </c>
      <c r="C1193" s="129" t="s">
        <v>417</v>
      </c>
      <c r="D1193" s="165">
        <v>1</v>
      </c>
      <c r="E1193" s="129" t="s">
        <v>4737</v>
      </c>
      <c r="F1193" s="129" t="s">
        <v>4735</v>
      </c>
      <c r="G1193" s="129" t="s">
        <v>16723</v>
      </c>
      <c r="H1193" s="129"/>
    </row>
    <row r="1194" spans="1:8" x14ac:dyDescent="0.3">
      <c r="A1194" s="183">
        <v>44834</v>
      </c>
      <c r="B1194" s="129" t="s">
        <v>5935</v>
      </c>
      <c r="C1194" s="129" t="s">
        <v>417</v>
      </c>
      <c r="D1194" s="165">
        <v>1</v>
      </c>
      <c r="E1194" s="129" t="s">
        <v>4739</v>
      </c>
      <c r="F1194" s="129" t="s">
        <v>4735</v>
      </c>
      <c r="G1194" s="129" t="s">
        <v>16723</v>
      </c>
      <c r="H1194" s="129"/>
    </row>
    <row r="1195" spans="1:8" x14ac:dyDescent="0.3">
      <c r="A1195" s="183">
        <v>44834</v>
      </c>
      <c r="B1195" s="129" t="s">
        <v>5936</v>
      </c>
      <c r="C1195" s="129" t="s">
        <v>417</v>
      </c>
      <c r="D1195" s="165">
        <v>1</v>
      </c>
      <c r="E1195" s="129" t="s">
        <v>4737</v>
      </c>
      <c r="F1195" s="129" t="s">
        <v>4735</v>
      </c>
      <c r="G1195" s="129" t="s">
        <v>16723</v>
      </c>
      <c r="H1195" s="129"/>
    </row>
    <row r="1196" spans="1:8" x14ac:dyDescent="0.3">
      <c r="A1196" s="183">
        <v>44834</v>
      </c>
      <c r="B1196" s="129" t="s">
        <v>5937</v>
      </c>
      <c r="C1196" s="129" t="s">
        <v>417</v>
      </c>
      <c r="D1196" s="165">
        <v>1</v>
      </c>
      <c r="E1196" s="129" t="s">
        <v>4739</v>
      </c>
      <c r="F1196" s="129" t="s">
        <v>4735</v>
      </c>
      <c r="G1196" s="129" t="s">
        <v>16723</v>
      </c>
      <c r="H1196" s="129"/>
    </row>
    <row r="1197" spans="1:8" x14ac:dyDescent="0.3">
      <c r="A1197" s="183">
        <v>44834</v>
      </c>
      <c r="B1197" s="129" t="s">
        <v>5938</v>
      </c>
      <c r="C1197" s="129" t="s">
        <v>418</v>
      </c>
      <c r="D1197" s="165">
        <v>1</v>
      </c>
      <c r="E1197" s="129" t="s">
        <v>4739</v>
      </c>
      <c r="F1197" s="129" t="s">
        <v>4735</v>
      </c>
      <c r="G1197" s="129" t="s">
        <v>16723</v>
      </c>
      <c r="H1197" s="129"/>
    </row>
    <row r="1198" spans="1:8" x14ac:dyDescent="0.3">
      <c r="A1198" s="183">
        <v>44834</v>
      </c>
      <c r="B1198" s="129" t="s">
        <v>5939</v>
      </c>
      <c r="C1198" s="129" t="s">
        <v>418</v>
      </c>
      <c r="D1198" s="165">
        <v>1</v>
      </c>
      <c r="E1198" s="129" t="s">
        <v>4739</v>
      </c>
      <c r="F1198" s="129" t="s">
        <v>4735</v>
      </c>
      <c r="G1198" s="129" t="s">
        <v>16723</v>
      </c>
      <c r="H1198" s="129"/>
    </row>
    <row r="1199" spans="1:8" x14ac:dyDescent="0.3">
      <c r="A1199" s="183">
        <v>44834</v>
      </c>
      <c r="B1199" s="129" t="s">
        <v>5940</v>
      </c>
      <c r="C1199" s="129" t="s">
        <v>416</v>
      </c>
      <c r="D1199" s="165">
        <v>1</v>
      </c>
      <c r="E1199" s="129" t="s">
        <v>4739</v>
      </c>
      <c r="F1199" s="129" t="s">
        <v>4735</v>
      </c>
      <c r="G1199" s="129" t="s">
        <v>16723</v>
      </c>
      <c r="H1199" s="129"/>
    </row>
    <row r="1200" spans="1:8" x14ac:dyDescent="0.3">
      <c r="A1200" s="183">
        <v>44834</v>
      </c>
      <c r="B1200" s="129" t="s">
        <v>5941</v>
      </c>
      <c r="C1200" s="129" t="s">
        <v>416</v>
      </c>
      <c r="D1200" s="165">
        <v>1</v>
      </c>
      <c r="E1200" s="129" t="s">
        <v>4737</v>
      </c>
      <c r="F1200" s="129" t="s">
        <v>4735</v>
      </c>
      <c r="G1200" s="129" t="s">
        <v>16723</v>
      </c>
      <c r="H1200" s="129"/>
    </row>
    <row r="1201" spans="1:8" x14ac:dyDescent="0.3">
      <c r="A1201" s="183">
        <v>44834</v>
      </c>
      <c r="B1201" s="129" t="s">
        <v>5942</v>
      </c>
      <c r="C1201" s="129" t="s">
        <v>416</v>
      </c>
      <c r="D1201" s="165">
        <v>1</v>
      </c>
      <c r="E1201" s="129" t="s">
        <v>4744</v>
      </c>
      <c r="F1201" s="129" t="s">
        <v>4735</v>
      </c>
      <c r="G1201" s="129" t="s">
        <v>16723</v>
      </c>
      <c r="H1201" s="129"/>
    </row>
    <row r="1202" spans="1:8" x14ac:dyDescent="0.3">
      <c r="A1202" s="183">
        <v>44834</v>
      </c>
      <c r="B1202" s="129" t="s">
        <v>5943</v>
      </c>
      <c r="C1202" s="129" t="s">
        <v>418</v>
      </c>
      <c r="D1202" s="165">
        <v>1</v>
      </c>
      <c r="E1202" s="129" t="s">
        <v>4739</v>
      </c>
      <c r="F1202" s="129" t="s">
        <v>4735</v>
      </c>
      <c r="G1202" s="129" t="s">
        <v>16723</v>
      </c>
      <c r="H1202" s="129"/>
    </row>
    <row r="1203" spans="1:8" x14ac:dyDescent="0.3">
      <c r="A1203" s="183">
        <v>44834</v>
      </c>
      <c r="B1203" s="129" t="s">
        <v>5944</v>
      </c>
      <c r="C1203" s="129" t="s">
        <v>417</v>
      </c>
      <c r="D1203" s="165">
        <v>1</v>
      </c>
      <c r="E1203" s="129" t="s">
        <v>4739</v>
      </c>
      <c r="F1203" s="129" t="s">
        <v>4735</v>
      </c>
      <c r="G1203" s="129" t="s">
        <v>16723</v>
      </c>
      <c r="H1203" s="129"/>
    </row>
    <row r="1204" spans="1:8" x14ac:dyDescent="0.3">
      <c r="A1204" s="183">
        <v>44834</v>
      </c>
      <c r="B1204" s="129" t="s">
        <v>5945</v>
      </c>
      <c r="C1204" s="129" t="s">
        <v>417</v>
      </c>
      <c r="D1204" s="165">
        <v>1</v>
      </c>
      <c r="E1204" s="129" t="s">
        <v>4747</v>
      </c>
      <c r="F1204" s="129" t="s">
        <v>4735</v>
      </c>
      <c r="G1204" s="129" t="s">
        <v>16723</v>
      </c>
      <c r="H1204" s="129"/>
    </row>
    <row r="1205" spans="1:8" x14ac:dyDescent="0.3">
      <c r="A1205" s="183">
        <v>44834</v>
      </c>
      <c r="B1205" s="129" t="s">
        <v>5946</v>
      </c>
      <c r="C1205" s="129" t="s">
        <v>417</v>
      </c>
      <c r="D1205" s="165">
        <v>1</v>
      </c>
      <c r="E1205" s="129" t="s">
        <v>4739</v>
      </c>
      <c r="F1205" s="129" t="s">
        <v>4735</v>
      </c>
      <c r="G1205" s="129" t="s">
        <v>16723</v>
      </c>
      <c r="H1205" s="129"/>
    </row>
    <row r="1206" spans="1:8" x14ac:dyDescent="0.3">
      <c r="A1206" s="183">
        <v>44834</v>
      </c>
      <c r="B1206" s="129" t="s">
        <v>5947</v>
      </c>
      <c r="C1206" s="129" t="s">
        <v>417</v>
      </c>
      <c r="D1206" s="165">
        <v>1</v>
      </c>
      <c r="E1206" s="129" t="s">
        <v>4737</v>
      </c>
      <c r="F1206" s="129" t="s">
        <v>4735</v>
      </c>
      <c r="G1206" s="129" t="s">
        <v>16723</v>
      </c>
      <c r="H1206" s="129"/>
    </row>
    <row r="1207" spans="1:8" x14ac:dyDescent="0.3">
      <c r="A1207" s="183">
        <v>44834</v>
      </c>
      <c r="B1207" s="129" t="s">
        <v>5948</v>
      </c>
      <c r="C1207" s="129" t="s">
        <v>417</v>
      </c>
      <c r="D1207" s="165">
        <v>1</v>
      </c>
      <c r="E1207" s="129" t="s">
        <v>4734</v>
      </c>
      <c r="F1207" s="129" t="s">
        <v>4735</v>
      </c>
      <c r="G1207" s="129" t="s">
        <v>16723</v>
      </c>
      <c r="H1207" s="129"/>
    </row>
    <row r="1208" spans="1:8" x14ac:dyDescent="0.3">
      <c r="A1208" s="183">
        <v>44834</v>
      </c>
      <c r="B1208" s="129" t="s">
        <v>5949</v>
      </c>
      <c r="C1208" s="129" t="s">
        <v>417</v>
      </c>
      <c r="D1208" s="165">
        <v>1</v>
      </c>
      <c r="E1208" s="129" t="s">
        <v>4739</v>
      </c>
      <c r="F1208" s="129" t="s">
        <v>4735</v>
      </c>
      <c r="G1208" s="129" t="s">
        <v>16723</v>
      </c>
      <c r="H1208" s="129"/>
    </row>
    <row r="1209" spans="1:8" x14ac:dyDescent="0.3">
      <c r="A1209" s="183">
        <v>44834</v>
      </c>
      <c r="B1209" s="129" t="s">
        <v>5950</v>
      </c>
      <c r="C1209" s="129" t="s">
        <v>417</v>
      </c>
      <c r="D1209" s="165">
        <v>1</v>
      </c>
      <c r="E1209" s="129" t="s">
        <v>4739</v>
      </c>
      <c r="F1209" s="129" t="s">
        <v>4735</v>
      </c>
      <c r="G1209" s="129" t="s">
        <v>16723</v>
      </c>
      <c r="H1209" s="129"/>
    </row>
    <row r="1210" spans="1:8" x14ac:dyDescent="0.3">
      <c r="A1210" s="183">
        <v>44834</v>
      </c>
      <c r="B1210" s="129" t="s">
        <v>5951</v>
      </c>
      <c r="C1210" s="129" t="s">
        <v>417</v>
      </c>
      <c r="D1210" s="165">
        <v>1</v>
      </c>
      <c r="E1210" s="129" t="s">
        <v>4739</v>
      </c>
      <c r="F1210" s="129" t="s">
        <v>4735</v>
      </c>
      <c r="G1210" s="129" t="s">
        <v>16723</v>
      </c>
      <c r="H1210" s="129"/>
    </row>
    <row r="1211" spans="1:8" x14ac:dyDescent="0.3">
      <c r="A1211" s="183">
        <v>44834</v>
      </c>
      <c r="B1211" s="129" t="s">
        <v>5952</v>
      </c>
      <c r="C1211" s="129" t="s">
        <v>417</v>
      </c>
      <c r="D1211" s="165">
        <v>1</v>
      </c>
      <c r="E1211" s="129" t="s">
        <v>4739</v>
      </c>
      <c r="F1211" s="129" t="s">
        <v>4735</v>
      </c>
      <c r="G1211" s="129" t="s">
        <v>16723</v>
      </c>
      <c r="H1211" s="129"/>
    </row>
    <row r="1212" spans="1:8" x14ac:dyDescent="0.3">
      <c r="A1212" s="183">
        <v>44834</v>
      </c>
      <c r="B1212" s="129" t="s">
        <v>5953</v>
      </c>
      <c r="C1212" s="129" t="s">
        <v>417</v>
      </c>
      <c r="D1212" s="165">
        <v>1</v>
      </c>
      <c r="E1212" s="129" t="s">
        <v>4737</v>
      </c>
      <c r="F1212" s="129" t="s">
        <v>4735</v>
      </c>
      <c r="G1212" s="129" t="s">
        <v>16723</v>
      </c>
      <c r="H1212" s="129"/>
    </row>
    <row r="1213" spans="1:8" x14ac:dyDescent="0.3">
      <c r="A1213" s="183">
        <v>44834</v>
      </c>
      <c r="B1213" s="129" t="s">
        <v>5954</v>
      </c>
      <c r="C1213" s="129" t="s">
        <v>416</v>
      </c>
      <c r="D1213" s="165">
        <v>1</v>
      </c>
      <c r="E1213" s="129" t="s">
        <v>4739</v>
      </c>
      <c r="F1213" s="129" t="s">
        <v>4735</v>
      </c>
      <c r="G1213" s="129" t="s">
        <v>16723</v>
      </c>
      <c r="H1213" s="129"/>
    </row>
    <row r="1214" spans="1:8" x14ac:dyDescent="0.3">
      <c r="A1214" s="183">
        <v>44834</v>
      </c>
      <c r="B1214" s="129" t="s">
        <v>5955</v>
      </c>
      <c r="C1214" s="129" t="s">
        <v>418</v>
      </c>
      <c r="D1214" s="165">
        <v>1</v>
      </c>
      <c r="E1214" s="129" t="s">
        <v>4739</v>
      </c>
      <c r="F1214" s="129" t="s">
        <v>4735</v>
      </c>
      <c r="G1214" s="129" t="s">
        <v>16723</v>
      </c>
      <c r="H1214" s="129"/>
    </row>
    <row r="1215" spans="1:8" x14ac:dyDescent="0.3">
      <c r="A1215" s="183">
        <v>44834</v>
      </c>
      <c r="B1215" s="129" t="s">
        <v>5956</v>
      </c>
      <c r="C1215" s="129" t="s">
        <v>418</v>
      </c>
      <c r="D1215" s="165">
        <v>1</v>
      </c>
      <c r="E1215" s="129" t="s">
        <v>4739</v>
      </c>
      <c r="F1215" s="129" t="s">
        <v>4735</v>
      </c>
      <c r="G1215" s="129" t="s">
        <v>16723</v>
      </c>
      <c r="H1215" s="129"/>
    </row>
    <row r="1216" spans="1:8" x14ac:dyDescent="0.3">
      <c r="A1216" s="183">
        <v>44834</v>
      </c>
      <c r="B1216" s="129" t="s">
        <v>5957</v>
      </c>
      <c r="C1216" s="129" t="s">
        <v>417</v>
      </c>
      <c r="D1216" s="165">
        <v>1</v>
      </c>
      <c r="E1216" s="129" t="s">
        <v>4739</v>
      </c>
      <c r="F1216" s="129" t="s">
        <v>4735</v>
      </c>
      <c r="G1216" s="129" t="s">
        <v>16723</v>
      </c>
      <c r="H1216" s="129"/>
    </row>
    <row r="1217" spans="1:8" x14ac:dyDescent="0.3">
      <c r="A1217" s="183">
        <v>44834</v>
      </c>
      <c r="B1217" s="129" t="s">
        <v>5958</v>
      </c>
      <c r="C1217" s="129" t="s">
        <v>416</v>
      </c>
      <c r="D1217" s="165">
        <v>1</v>
      </c>
      <c r="E1217" s="129" t="s">
        <v>4739</v>
      </c>
      <c r="F1217" s="129" t="s">
        <v>4735</v>
      </c>
      <c r="G1217" s="129" t="s">
        <v>16723</v>
      </c>
      <c r="H1217" s="129"/>
    </row>
    <row r="1218" spans="1:8" x14ac:dyDescent="0.3">
      <c r="A1218" s="183">
        <v>44834</v>
      </c>
      <c r="B1218" s="129" t="s">
        <v>5959</v>
      </c>
      <c r="C1218" s="129" t="s">
        <v>418</v>
      </c>
      <c r="D1218" s="165">
        <v>1</v>
      </c>
      <c r="E1218" s="129" t="s">
        <v>4747</v>
      </c>
      <c r="F1218" s="129" t="s">
        <v>4735</v>
      </c>
      <c r="G1218" s="129" t="s">
        <v>16723</v>
      </c>
      <c r="H1218" s="129"/>
    </row>
    <row r="1219" spans="1:8" x14ac:dyDescent="0.3">
      <c r="A1219" s="183">
        <v>44834</v>
      </c>
      <c r="B1219" s="129" t="s">
        <v>5960</v>
      </c>
      <c r="C1219" s="129" t="s">
        <v>418</v>
      </c>
      <c r="D1219" s="165">
        <v>1</v>
      </c>
      <c r="E1219" s="129" t="s">
        <v>4737</v>
      </c>
      <c r="F1219" s="129" t="s">
        <v>4735</v>
      </c>
      <c r="G1219" s="129" t="s">
        <v>16723</v>
      </c>
      <c r="H1219" s="129"/>
    </row>
    <row r="1220" spans="1:8" x14ac:dyDescent="0.3">
      <c r="A1220" s="183">
        <v>44834</v>
      </c>
      <c r="B1220" s="129" t="s">
        <v>5961</v>
      </c>
      <c r="C1220" s="129" t="s">
        <v>417</v>
      </c>
      <c r="D1220" s="165">
        <v>1</v>
      </c>
      <c r="E1220" s="129" t="s">
        <v>4737</v>
      </c>
      <c r="F1220" s="129" t="s">
        <v>4735</v>
      </c>
      <c r="G1220" s="129" t="s">
        <v>16723</v>
      </c>
      <c r="H1220" s="129"/>
    </row>
    <row r="1221" spans="1:8" x14ac:dyDescent="0.3">
      <c r="A1221" s="183">
        <v>44834</v>
      </c>
      <c r="B1221" s="129" t="s">
        <v>5962</v>
      </c>
      <c r="C1221" s="129" t="s">
        <v>417</v>
      </c>
      <c r="D1221" s="165">
        <v>1</v>
      </c>
      <c r="E1221" s="129" t="s">
        <v>4737</v>
      </c>
      <c r="F1221" s="129" t="s">
        <v>4735</v>
      </c>
      <c r="G1221" s="129" t="s">
        <v>16723</v>
      </c>
      <c r="H1221" s="129"/>
    </row>
    <row r="1222" spans="1:8" x14ac:dyDescent="0.3">
      <c r="A1222" s="183">
        <v>44834</v>
      </c>
      <c r="B1222" s="129" t="s">
        <v>5963</v>
      </c>
      <c r="C1222" s="129" t="s">
        <v>417</v>
      </c>
      <c r="D1222" s="165">
        <v>1</v>
      </c>
      <c r="E1222" s="129" t="s">
        <v>4739</v>
      </c>
      <c r="F1222" s="129" t="s">
        <v>4735</v>
      </c>
      <c r="G1222" s="129" t="s">
        <v>16723</v>
      </c>
      <c r="H1222" s="129"/>
    </row>
    <row r="1223" spans="1:8" x14ac:dyDescent="0.3">
      <c r="A1223" s="183">
        <v>44834</v>
      </c>
      <c r="B1223" s="129" t="s">
        <v>5964</v>
      </c>
      <c r="C1223" s="129" t="s">
        <v>417</v>
      </c>
      <c r="D1223" s="165">
        <v>1</v>
      </c>
      <c r="E1223" s="129" t="s">
        <v>4737</v>
      </c>
      <c r="F1223" s="129" t="s">
        <v>4735</v>
      </c>
      <c r="G1223" s="129" t="s">
        <v>16723</v>
      </c>
      <c r="H1223" s="129"/>
    </row>
    <row r="1224" spans="1:8" x14ac:dyDescent="0.3">
      <c r="A1224" s="183">
        <v>44834</v>
      </c>
      <c r="B1224" s="129" t="s">
        <v>5965</v>
      </c>
      <c r="C1224" s="129" t="s">
        <v>417</v>
      </c>
      <c r="D1224" s="165">
        <v>1</v>
      </c>
      <c r="E1224" s="129" t="s">
        <v>4741</v>
      </c>
      <c r="F1224" s="129" t="s">
        <v>4735</v>
      </c>
      <c r="G1224" s="129" t="s">
        <v>16723</v>
      </c>
      <c r="H1224" s="129"/>
    </row>
    <row r="1225" spans="1:8" x14ac:dyDescent="0.3">
      <c r="A1225" s="183">
        <v>44834</v>
      </c>
      <c r="B1225" s="129" t="s">
        <v>5966</v>
      </c>
      <c r="C1225" s="129" t="s">
        <v>417</v>
      </c>
      <c r="D1225" s="165">
        <v>1</v>
      </c>
      <c r="E1225" s="129" t="s">
        <v>4741</v>
      </c>
      <c r="F1225" s="129" t="s">
        <v>4735</v>
      </c>
      <c r="G1225" s="129" t="s">
        <v>16723</v>
      </c>
      <c r="H1225" s="129"/>
    </row>
    <row r="1226" spans="1:8" x14ac:dyDescent="0.3">
      <c r="A1226" s="183">
        <v>44834</v>
      </c>
      <c r="B1226" s="129" t="s">
        <v>5967</v>
      </c>
      <c r="C1226" s="129" t="s">
        <v>417</v>
      </c>
      <c r="D1226" s="165">
        <v>1</v>
      </c>
      <c r="E1226" s="129" t="s">
        <v>4741</v>
      </c>
      <c r="F1226" s="129" t="s">
        <v>4735</v>
      </c>
      <c r="G1226" s="129" t="s">
        <v>16723</v>
      </c>
      <c r="H1226" s="129"/>
    </row>
    <row r="1227" spans="1:8" x14ac:dyDescent="0.3">
      <c r="A1227" s="183">
        <v>44834</v>
      </c>
      <c r="B1227" s="129" t="s">
        <v>5968</v>
      </c>
      <c r="C1227" s="129" t="s">
        <v>417</v>
      </c>
      <c r="D1227" s="165">
        <v>1</v>
      </c>
      <c r="E1227" s="129" t="s">
        <v>4737</v>
      </c>
      <c r="F1227" s="129" t="s">
        <v>4735</v>
      </c>
      <c r="G1227" s="129" t="s">
        <v>16723</v>
      </c>
      <c r="H1227" s="129"/>
    </row>
    <row r="1228" spans="1:8" x14ac:dyDescent="0.3">
      <c r="A1228" s="183">
        <v>44834</v>
      </c>
      <c r="B1228" s="129" t="s">
        <v>5969</v>
      </c>
      <c r="C1228" s="129" t="s">
        <v>417</v>
      </c>
      <c r="D1228" s="165">
        <v>1</v>
      </c>
      <c r="E1228" s="129" t="s">
        <v>4739</v>
      </c>
      <c r="F1228" s="129" t="s">
        <v>4735</v>
      </c>
      <c r="G1228" s="129" t="s">
        <v>16723</v>
      </c>
      <c r="H1228" s="129"/>
    </row>
    <row r="1229" spans="1:8" x14ac:dyDescent="0.3">
      <c r="A1229" s="183">
        <v>44834</v>
      </c>
      <c r="B1229" s="129" t="s">
        <v>5970</v>
      </c>
      <c r="C1229" s="129" t="s">
        <v>417</v>
      </c>
      <c r="D1229" s="165">
        <v>1</v>
      </c>
      <c r="E1229" s="129" t="s">
        <v>4739</v>
      </c>
      <c r="F1229" s="129" t="s">
        <v>4735</v>
      </c>
      <c r="G1229" s="129" t="s">
        <v>16723</v>
      </c>
      <c r="H1229" s="129"/>
    </row>
    <row r="1230" spans="1:8" x14ac:dyDescent="0.3">
      <c r="A1230" s="183">
        <v>44834</v>
      </c>
      <c r="B1230" s="129" t="s">
        <v>5971</v>
      </c>
      <c r="C1230" s="129" t="s">
        <v>417</v>
      </c>
      <c r="D1230" s="165">
        <v>1</v>
      </c>
      <c r="E1230" s="129" t="s">
        <v>4737</v>
      </c>
      <c r="F1230" s="129" t="s">
        <v>4735</v>
      </c>
      <c r="G1230" s="129" t="s">
        <v>16723</v>
      </c>
      <c r="H1230" s="129"/>
    </row>
    <row r="1231" spans="1:8" x14ac:dyDescent="0.3">
      <c r="A1231" s="183">
        <v>44834</v>
      </c>
      <c r="B1231" s="129" t="s">
        <v>5972</v>
      </c>
      <c r="C1231" s="129" t="s">
        <v>417</v>
      </c>
      <c r="D1231" s="165">
        <v>1</v>
      </c>
      <c r="E1231" s="129" t="s">
        <v>4737</v>
      </c>
      <c r="F1231" s="129" t="s">
        <v>4735</v>
      </c>
      <c r="G1231" s="129" t="s">
        <v>16723</v>
      </c>
      <c r="H1231" s="129"/>
    </row>
    <row r="1232" spans="1:8" x14ac:dyDescent="0.3">
      <c r="A1232" s="183">
        <v>44834</v>
      </c>
      <c r="B1232" s="129" t="s">
        <v>5973</v>
      </c>
      <c r="C1232" s="129" t="s">
        <v>417</v>
      </c>
      <c r="D1232" s="165">
        <v>1</v>
      </c>
      <c r="E1232" s="129" t="s">
        <v>4737</v>
      </c>
      <c r="F1232" s="129" t="s">
        <v>4735</v>
      </c>
      <c r="G1232" s="129" t="s">
        <v>16723</v>
      </c>
      <c r="H1232" s="129"/>
    </row>
    <row r="1233" spans="1:8" x14ac:dyDescent="0.3">
      <c r="A1233" s="183">
        <v>44834</v>
      </c>
      <c r="B1233" s="129" t="s">
        <v>5974</v>
      </c>
      <c r="C1233" s="129" t="s">
        <v>417</v>
      </c>
      <c r="D1233" s="165">
        <v>1</v>
      </c>
      <c r="E1233" s="129" t="s">
        <v>4739</v>
      </c>
      <c r="F1233" s="129" t="s">
        <v>4735</v>
      </c>
      <c r="G1233" s="129" t="s">
        <v>16723</v>
      </c>
      <c r="H1233" s="129"/>
    </row>
    <row r="1234" spans="1:8" x14ac:dyDescent="0.3">
      <c r="A1234" s="183">
        <v>44834</v>
      </c>
      <c r="B1234" s="129" t="s">
        <v>5975</v>
      </c>
      <c r="C1234" s="129" t="s">
        <v>417</v>
      </c>
      <c r="D1234" s="165">
        <v>1</v>
      </c>
      <c r="E1234" s="129" t="s">
        <v>4744</v>
      </c>
      <c r="F1234" s="129" t="s">
        <v>4735</v>
      </c>
      <c r="G1234" s="129" t="s">
        <v>16723</v>
      </c>
      <c r="H1234" s="129"/>
    </row>
    <row r="1235" spans="1:8" x14ac:dyDescent="0.3">
      <c r="A1235" s="183">
        <v>44834</v>
      </c>
      <c r="B1235" s="129" t="s">
        <v>5976</v>
      </c>
      <c r="C1235" s="129" t="s">
        <v>417</v>
      </c>
      <c r="D1235" s="165">
        <v>1</v>
      </c>
      <c r="E1235" s="129" t="s">
        <v>4739</v>
      </c>
      <c r="F1235" s="129" t="s">
        <v>4735</v>
      </c>
      <c r="G1235" s="129" t="s">
        <v>16723</v>
      </c>
      <c r="H1235" s="129"/>
    </row>
    <row r="1236" spans="1:8" x14ac:dyDescent="0.3">
      <c r="A1236" s="183">
        <v>44834</v>
      </c>
      <c r="B1236" s="129" t="s">
        <v>5977</v>
      </c>
      <c r="C1236" s="129" t="s">
        <v>417</v>
      </c>
      <c r="D1236" s="165">
        <v>1</v>
      </c>
      <c r="E1236" s="129" t="s">
        <v>4739</v>
      </c>
      <c r="F1236" s="129" t="s">
        <v>4735</v>
      </c>
      <c r="G1236" s="129" t="s">
        <v>16723</v>
      </c>
      <c r="H1236" s="129"/>
    </row>
    <row r="1237" spans="1:8" x14ac:dyDescent="0.3">
      <c r="A1237" s="183">
        <v>44834</v>
      </c>
      <c r="B1237" s="129" t="s">
        <v>5978</v>
      </c>
      <c r="C1237" s="129" t="s">
        <v>417</v>
      </c>
      <c r="D1237" s="165">
        <v>1</v>
      </c>
      <c r="E1237" s="129" t="s">
        <v>4739</v>
      </c>
      <c r="F1237" s="129" t="s">
        <v>4735</v>
      </c>
      <c r="G1237" s="129" t="s">
        <v>16723</v>
      </c>
      <c r="H1237" s="129"/>
    </row>
    <row r="1238" spans="1:8" x14ac:dyDescent="0.3">
      <c r="A1238" s="183">
        <v>44834</v>
      </c>
      <c r="B1238" s="129" t="s">
        <v>5979</v>
      </c>
      <c r="C1238" s="129" t="s">
        <v>417</v>
      </c>
      <c r="D1238" s="165">
        <v>1</v>
      </c>
      <c r="E1238" s="129" t="s">
        <v>4739</v>
      </c>
      <c r="F1238" s="129" t="s">
        <v>4735</v>
      </c>
      <c r="G1238" s="129" t="s">
        <v>16723</v>
      </c>
      <c r="H1238" s="129"/>
    </row>
    <row r="1239" spans="1:8" x14ac:dyDescent="0.3">
      <c r="A1239" s="183">
        <v>44834</v>
      </c>
      <c r="B1239" s="129" t="s">
        <v>5980</v>
      </c>
      <c r="C1239" s="129" t="s">
        <v>417</v>
      </c>
      <c r="D1239" s="165">
        <v>1</v>
      </c>
      <c r="E1239" s="129" t="s">
        <v>4739</v>
      </c>
      <c r="F1239" s="129" t="s">
        <v>4735</v>
      </c>
      <c r="G1239" s="129" t="s">
        <v>16723</v>
      </c>
      <c r="H1239" s="129"/>
    </row>
    <row r="1240" spans="1:8" x14ac:dyDescent="0.3">
      <c r="A1240" s="183">
        <v>44834</v>
      </c>
      <c r="B1240" s="129" t="s">
        <v>5981</v>
      </c>
      <c r="C1240" s="129" t="s">
        <v>417</v>
      </c>
      <c r="D1240" s="165">
        <v>1</v>
      </c>
      <c r="E1240" s="129" t="s">
        <v>4739</v>
      </c>
      <c r="F1240" s="129" t="s">
        <v>4735</v>
      </c>
      <c r="G1240" s="129" t="s">
        <v>16723</v>
      </c>
      <c r="H1240" s="129"/>
    </row>
    <row r="1241" spans="1:8" x14ac:dyDescent="0.3">
      <c r="A1241" s="183">
        <v>44834</v>
      </c>
      <c r="B1241" s="129" t="s">
        <v>5982</v>
      </c>
      <c r="C1241" s="129" t="s">
        <v>417</v>
      </c>
      <c r="D1241" s="165">
        <v>1</v>
      </c>
      <c r="E1241" s="129" t="s">
        <v>4737</v>
      </c>
      <c r="F1241" s="129" t="s">
        <v>4735</v>
      </c>
      <c r="G1241" s="129" t="s">
        <v>16723</v>
      </c>
      <c r="H1241" s="129"/>
    </row>
    <row r="1242" spans="1:8" x14ac:dyDescent="0.3">
      <c r="A1242" s="183">
        <v>44834</v>
      </c>
      <c r="B1242" s="129" t="s">
        <v>5983</v>
      </c>
      <c r="C1242" s="129" t="s">
        <v>417</v>
      </c>
      <c r="D1242" s="165">
        <v>1</v>
      </c>
      <c r="E1242" s="129" t="s">
        <v>4739</v>
      </c>
      <c r="F1242" s="129" t="s">
        <v>4735</v>
      </c>
      <c r="G1242" s="129" t="s">
        <v>16723</v>
      </c>
      <c r="H1242" s="129"/>
    </row>
    <row r="1243" spans="1:8" x14ac:dyDescent="0.3">
      <c r="A1243" s="183">
        <v>44834</v>
      </c>
      <c r="B1243" s="129" t="s">
        <v>5984</v>
      </c>
      <c r="C1243" s="129" t="s">
        <v>417</v>
      </c>
      <c r="D1243" s="165">
        <v>1</v>
      </c>
      <c r="E1243" s="129" t="s">
        <v>4737</v>
      </c>
      <c r="F1243" s="129" t="s">
        <v>4735</v>
      </c>
      <c r="G1243" s="129" t="s">
        <v>16723</v>
      </c>
      <c r="H1243" s="129"/>
    </row>
    <row r="1244" spans="1:8" x14ac:dyDescent="0.3">
      <c r="A1244" s="183">
        <v>44834</v>
      </c>
      <c r="B1244" s="129" t="s">
        <v>5985</v>
      </c>
      <c r="C1244" s="129" t="s">
        <v>4743</v>
      </c>
      <c r="D1244" s="165">
        <v>1</v>
      </c>
      <c r="E1244" s="129" t="s">
        <v>4739</v>
      </c>
      <c r="F1244" s="129" t="s">
        <v>4735</v>
      </c>
      <c r="G1244" s="129" t="s">
        <v>16745</v>
      </c>
      <c r="H1244" s="129"/>
    </row>
    <row r="1245" spans="1:8" x14ac:dyDescent="0.3">
      <c r="A1245" s="183">
        <v>44834</v>
      </c>
      <c r="B1245" s="129" t="s">
        <v>5986</v>
      </c>
      <c r="C1245" s="129" t="s">
        <v>417</v>
      </c>
      <c r="D1245" s="165">
        <v>1</v>
      </c>
      <c r="E1245" s="129" t="s">
        <v>4739</v>
      </c>
      <c r="F1245" s="129" t="s">
        <v>4735</v>
      </c>
      <c r="G1245" s="129" t="s">
        <v>16723</v>
      </c>
      <c r="H1245" s="129"/>
    </row>
    <row r="1246" spans="1:8" x14ac:dyDescent="0.3">
      <c r="A1246" s="183">
        <v>44834</v>
      </c>
      <c r="B1246" s="129" t="s">
        <v>5987</v>
      </c>
      <c r="C1246" s="129" t="s">
        <v>417</v>
      </c>
      <c r="D1246" s="165">
        <v>1</v>
      </c>
      <c r="E1246" s="129" t="s">
        <v>4739</v>
      </c>
      <c r="F1246" s="129" t="s">
        <v>4735</v>
      </c>
      <c r="G1246" s="129" t="s">
        <v>16723</v>
      </c>
      <c r="H1246" s="129"/>
    </row>
    <row r="1247" spans="1:8" x14ac:dyDescent="0.3">
      <c r="A1247" s="183">
        <v>44834</v>
      </c>
      <c r="B1247" s="129" t="s">
        <v>5988</v>
      </c>
      <c r="C1247" s="129" t="s">
        <v>417</v>
      </c>
      <c r="D1247" s="165">
        <v>1</v>
      </c>
      <c r="E1247" s="129" t="s">
        <v>4737</v>
      </c>
      <c r="F1247" s="129" t="s">
        <v>4735</v>
      </c>
      <c r="G1247" s="129" t="s">
        <v>16723</v>
      </c>
      <c r="H1247" s="129"/>
    </row>
    <row r="1248" spans="1:8" x14ac:dyDescent="0.3">
      <c r="A1248" s="183">
        <v>44834</v>
      </c>
      <c r="B1248" s="129" t="s">
        <v>5989</v>
      </c>
      <c r="C1248" s="129" t="s">
        <v>417</v>
      </c>
      <c r="D1248" s="165">
        <v>1</v>
      </c>
      <c r="E1248" s="129" t="s">
        <v>4737</v>
      </c>
      <c r="F1248" s="129" t="s">
        <v>4735</v>
      </c>
      <c r="G1248" s="129" t="s">
        <v>16723</v>
      </c>
      <c r="H1248" s="129"/>
    </row>
    <row r="1249" spans="1:8" x14ac:dyDescent="0.3">
      <c r="A1249" s="183">
        <v>44834</v>
      </c>
      <c r="B1249" s="129" t="s">
        <v>5990</v>
      </c>
      <c r="C1249" s="129" t="s">
        <v>417</v>
      </c>
      <c r="D1249" s="165">
        <v>1</v>
      </c>
      <c r="E1249" s="129" t="s">
        <v>4739</v>
      </c>
      <c r="F1249" s="129" t="s">
        <v>4735</v>
      </c>
      <c r="G1249" s="129" t="s">
        <v>16723</v>
      </c>
      <c r="H1249" s="129"/>
    </row>
    <row r="1250" spans="1:8" x14ac:dyDescent="0.3">
      <c r="A1250" s="183">
        <v>44834</v>
      </c>
      <c r="B1250" s="129" t="s">
        <v>5991</v>
      </c>
      <c r="C1250" s="129" t="s">
        <v>417</v>
      </c>
      <c r="D1250" s="165">
        <v>1</v>
      </c>
      <c r="E1250" s="129" t="s">
        <v>4737</v>
      </c>
      <c r="F1250" s="129" t="s">
        <v>4735</v>
      </c>
      <c r="G1250" s="129" t="s">
        <v>16723</v>
      </c>
      <c r="H1250" s="129"/>
    </row>
    <row r="1251" spans="1:8" x14ac:dyDescent="0.3">
      <c r="A1251" s="183">
        <v>44834</v>
      </c>
      <c r="B1251" s="129" t="s">
        <v>5992</v>
      </c>
      <c r="C1251" s="129" t="s">
        <v>417</v>
      </c>
      <c r="D1251" s="165">
        <v>1</v>
      </c>
      <c r="E1251" s="129" t="s">
        <v>4737</v>
      </c>
      <c r="F1251" s="129" t="s">
        <v>4735</v>
      </c>
      <c r="G1251" s="129" t="s">
        <v>16723</v>
      </c>
      <c r="H1251" s="129"/>
    </row>
    <row r="1252" spans="1:8" x14ac:dyDescent="0.3">
      <c r="A1252" s="183">
        <v>44834</v>
      </c>
      <c r="B1252" s="129" t="s">
        <v>5993</v>
      </c>
      <c r="C1252" s="129" t="s">
        <v>417</v>
      </c>
      <c r="D1252" s="165">
        <v>1</v>
      </c>
      <c r="E1252" s="129" t="s">
        <v>4739</v>
      </c>
      <c r="F1252" s="129" t="s">
        <v>4735</v>
      </c>
      <c r="G1252" s="129" t="s">
        <v>16723</v>
      </c>
      <c r="H1252" s="129"/>
    </row>
    <row r="1253" spans="1:8" x14ac:dyDescent="0.3">
      <c r="A1253" s="183">
        <v>44834</v>
      </c>
      <c r="B1253" s="129" t="s">
        <v>5994</v>
      </c>
      <c r="C1253" s="129" t="s">
        <v>417</v>
      </c>
      <c r="D1253" s="165">
        <v>1</v>
      </c>
      <c r="E1253" s="129" t="s">
        <v>4739</v>
      </c>
      <c r="F1253" s="129" t="s">
        <v>4735</v>
      </c>
      <c r="G1253" s="129" t="s">
        <v>16723</v>
      </c>
      <c r="H1253" s="129"/>
    </row>
    <row r="1254" spans="1:8" x14ac:dyDescent="0.3">
      <c r="A1254" s="183">
        <v>44834</v>
      </c>
      <c r="B1254" s="129" t="s">
        <v>5995</v>
      </c>
      <c r="C1254" s="129" t="s">
        <v>416</v>
      </c>
      <c r="D1254" s="165">
        <v>1</v>
      </c>
      <c r="E1254" s="129" t="s">
        <v>4739</v>
      </c>
      <c r="F1254" s="129" t="s">
        <v>4735</v>
      </c>
      <c r="G1254" s="129" t="s">
        <v>16723</v>
      </c>
      <c r="H1254" s="129"/>
    </row>
    <row r="1255" spans="1:8" x14ac:dyDescent="0.3">
      <c r="A1255" s="183">
        <v>44834</v>
      </c>
      <c r="B1255" s="129" t="s">
        <v>5996</v>
      </c>
      <c r="C1255" s="129" t="s">
        <v>416</v>
      </c>
      <c r="D1255" s="165">
        <v>1</v>
      </c>
      <c r="E1255" s="129" t="s">
        <v>4737</v>
      </c>
      <c r="F1255" s="129" t="s">
        <v>4735</v>
      </c>
      <c r="G1255" s="129" t="s">
        <v>16723</v>
      </c>
      <c r="H1255" s="129"/>
    </row>
    <row r="1256" spans="1:8" x14ac:dyDescent="0.3">
      <c r="A1256" s="183">
        <v>44834</v>
      </c>
      <c r="B1256" s="129" t="s">
        <v>5997</v>
      </c>
      <c r="C1256" s="129" t="s">
        <v>418</v>
      </c>
      <c r="D1256" s="165">
        <v>1</v>
      </c>
      <c r="E1256" s="129" t="s">
        <v>4739</v>
      </c>
      <c r="F1256" s="129" t="s">
        <v>4735</v>
      </c>
      <c r="G1256" s="129" t="s">
        <v>16723</v>
      </c>
      <c r="H1256" s="129"/>
    </row>
    <row r="1257" spans="1:8" x14ac:dyDescent="0.3">
      <c r="A1257" s="183">
        <v>44834</v>
      </c>
      <c r="B1257" s="129" t="s">
        <v>5998</v>
      </c>
      <c r="C1257" s="129" t="s">
        <v>418</v>
      </c>
      <c r="D1257" s="165">
        <v>1</v>
      </c>
      <c r="E1257" s="129" t="s">
        <v>4739</v>
      </c>
      <c r="F1257" s="129" t="s">
        <v>4735</v>
      </c>
      <c r="G1257" s="129" t="s">
        <v>16723</v>
      </c>
      <c r="H1257" s="129"/>
    </row>
    <row r="1258" spans="1:8" x14ac:dyDescent="0.3">
      <c r="A1258" s="183">
        <v>44834</v>
      </c>
      <c r="B1258" s="129" t="s">
        <v>5999</v>
      </c>
      <c r="C1258" s="129" t="s">
        <v>418</v>
      </c>
      <c r="D1258" s="165">
        <v>1</v>
      </c>
      <c r="E1258" s="129" t="s">
        <v>4739</v>
      </c>
      <c r="F1258" s="129" t="s">
        <v>4735</v>
      </c>
      <c r="G1258" s="129" t="s">
        <v>16723</v>
      </c>
      <c r="H1258" s="129"/>
    </row>
    <row r="1259" spans="1:8" x14ac:dyDescent="0.3">
      <c r="A1259" s="183">
        <v>44834</v>
      </c>
      <c r="B1259" s="129" t="s">
        <v>6000</v>
      </c>
      <c r="C1259" s="129" t="s">
        <v>417</v>
      </c>
      <c r="D1259" s="165">
        <v>1</v>
      </c>
      <c r="E1259" s="129" t="s">
        <v>4739</v>
      </c>
      <c r="F1259" s="129" t="s">
        <v>4735</v>
      </c>
      <c r="G1259" s="129" t="s">
        <v>16723</v>
      </c>
      <c r="H1259" s="129"/>
    </row>
    <row r="1260" spans="1:8" x14ac:dyDescent="0.3">
      <c r="A1260" s="183">
        <v>44834</v>
      </c>
      <c r="B1260" s="129" t="s">
        <v>6001</v>
      </c>
      <c r="C1260" s="129" t="s">
        <v>418</v>
      </c>
      <c r="D1260" s="165">
        <v>1</v>
      </c>
      <c r="E1260" s="129" t="s">
        <v>4744</v>
      </c>
      <c r="F1260" s="129" t="s">
        <v>4735</v>
      </c>
      <c r="G1260" s="129" t="s">
        <v>16723</v>
      </c>
      <c r="H1260" s="129"/>
    </row>
    <row r="1261" spans="1:8" x14ac:dyDescent="0.3">
      <c r="A1261" s="183">
        <v>44834</v>
      </c>
      <c r="B1261" s="129" t="s">
        <v>6002</v>
      </c>
      <c r="C1261" s="129" t="s">
        <v>418</v>
      </c>
      <c r="D1261" s="165">
        <v>1</v>
      </c>
      <c r="E1261" s="129" t="s">
        <v>4737</v>
      </c>
      <c r="F1261" s="129" t="s">
        <v>4735</v>
      </c>
      <c r="G1261" s="129" t="s">
        <v>16723</v>
      </c>
      <c r="H1261" s="129"/>
    </row>
    <row r="1262" spans="1:8" x14ac:dyDescent="0.3">
      <c r="A1262" s="183">
        <v>44834</v>
      </c>
      <c r="B1262" s="129" t="s">
        <v>6003</v>
      </c>
      <c r="C1262" s="129" t="s">
        <v>418</v>
      </c>
      <c r="D1262" s="165">
        <v>1</v>
      </c>
      <c r="E1262" s="129" t="s">
        <v>4741</v>
      </c>
      <c r="F1262" s="129" t="s">
        <v>4735</v>
      </c>
      <c r="G1262" s="129" t="s">
        <v>16723</v>
      </c>
      <c r="H1262" s="129"/>
    </row>
    <row r="1263" spans="1:8" x14ac:dyDescent="0.3">
      <c r="A1263" s="183">
        <v>44834</v>
      </c>
      <c r="B1263" s="129" t="s">
        <v>6004</v>
      </c>
      <c r="C1263" s="129" t="s">
        <v>417</v>
      </c>
      <c r="D1263" s="165">
        <v>1</v>
      </c>
      <c r="E1263" s="129" t="s">
        <v>4737</v>
      </c>
      <c r="F1263" s="129" t="s">
        <v>4735</v>
      </c>
      <c r="G1263" s="129" t="s">
        <v>16723</v>
      </c>
      <c r="H1263" s="129"/>
    </row>
    <row r="1264" spans="1:8" x14ac:dyDescent="0.3">
      <c r="A1264" s="183">
        <v>44834</v>
      </c>
      <c r="B1264" s="129" t="s">
        <v>6005</v>
      </c>
      <c r="C1264" s="129" t="s">
        <v>418</v>
      </c>
      <c r="D1264" s="165">
        <v>1</v>
      </c>
      <c r="E1264" s="129" t="s">
        <v>4739</v>
      </c>
      <c r="F1264" s="129" t="s">
        <v>4735</v>
      </c>
      <c r="G1264" s="129" t="s">
        <v>16723</v>
      </c>
      <c r="H1264" s="129"/>
    </row>
    <row r="1265" spans="1:8" x14ac:dyDescent="0.3">
      <c r="A1265" s="183">
        <v>44834</v>
      </c>
      <c r="B1265" s="129" t="s">
        <v>6006</v>
      </c>
      <c r="C1265" s="129" t="s">
        <v>418</v>
      </c>
      <c r="D1265" s="165">
        <v>1</v>
      </c>
      <c r="E1265" s="129" t="s">
        <v>4741</v>
      </c>
      <c r="F1265" s="129" t="s">
        <v>4735</v>
      </c>
      <c r="G1265" s="129" t="s">
        <v>16723</v>
      </c>
      <c r="H1265" s="129"/>
    </row>
    <row r="1266" spans="1:8" x14ac:dyDescent="0.3">
      <c r="A1266" s="183">
        <v>44834</v>
      </c>
      <c r="B1266" s="129" t="s">
        <v>6007</v>
      </c>
      <c r="C1266" s="129" t="s">
        <v>418</v>
      </c>
      <c r="D1266" s="165">
        <v>1</v>
      </c>
      <c r="E1266" s="129" t="s">
        <v>4741</v>
      </c>
      <c r="F1266" s="129" t="s">
        <v>4735</v>
      </c>
      <c r="G1266" s="129" t="s">
        <v>16723</v>
      </c>
      <c r="H1266" s="129"/>
    </row>
    <row r="1267" spans="1:8" x14ac:dyDescent="0.3">
      <c r="A1267" s="183">
        <v>44834</v>
      </c>
      <c r="B1267" s="129" t="s">
        <v>6008</v>
      </c>
      <c r="C1267" s="129" t="s">
        <v>418</v>
      </c>
      <c r="D1267" s="165">
        <v>1</v>
      </c>
      <c r="E1267" s="129" t="s">
        <v>4744</v>
      </c>
      <c r="F1267" s="129" t="s">
        <v>4735</v>
      </c>
      <c r="G1267" s="129" t="s">
        <v>16723</v>
      </c>
      <c r="H1267" s="129"/>
    </row>
    <row r="1268" spans="1:8" x14ac:dyDescent="0.3">
      <c r="A1268" s="183">
        <v>44834</v>
      </c>
      <c r="B1268" s="129" t="s">
        <v>6009</v>
      </c>
      <c r="C1268" s="129" t="s">
        <v>418</v>
      </c>
      <c r="D1268" s="165">
        <v>1</v>
      </c>
      <c r="E1268" s="129" t="s">
        <v>4744</v>
      </c>
      <c r="F1268" s="129" t="s">
        <v>4735</v>
      </c>
      <c r="G1268" s="129" t="s">
        <v>16723</v>
      </c>
      <c r="H1268" s="129"/>
    </row>
    <row r="1269" spans="1:8" x14ac:dyDescent="0.3">
      <c r="A1269" s="183">
        <v>44834</v>
      </c>
      <c r="B1269" s="129" t="s">
        <v>6010</v>
      </c>
      <c r="C1269" s="129" t="s">
        <v>418</v>
      </c>
      <c r="D1269" s="165">
        <v>1</v>
      </c>
      <c r="E1269" s="129" t="s">
        <v>4741</v>
      </c>
      <c r="F1269" s="129" t="s">
        <v>4735</v>
      </c>
      <c r="G1269" s="129" t="s">
        <v>16723</v>
      </c>
      <c r="H1269" s="129"/>
    </row>
    <row r="1270" spans="1:8" x14ac:dyDescent="0.3">
      <c r="A1270" s="183">
        <v>44834</v>
      </c>
      <c r="B1270" s="129" t="s">
        <v>6011</v>
      </c>
      <c r="C1270" s="129" t="s">
        <v>417</v>
      </c>
      <c r="D1270" s="165">
        <v>1</v>
      </c>
      <c r="E1270" s="129" t="s">
        <v>4739</v>
      </c>
      <c r="F1270" s="129" t="s">
        <v>4735</v>
      </c>
      <c r="G1270" s="129" t="s">
        <v>16723</v>
      </c>
      <c r="H1270" s="129"/>
    </row>
    <row r="1271" spans="1:8" x14ac:dyDescent="0.3">
      <c r="A1271" s="183">
        <v>44834</v>
      </c>
      <c r="B1271" s="129" t="s">
        <v>6012</v>
      </c>
      <c r="C1271" s="129" t="s">
        <v>417</v>
      </c>
      <c r="D1271" s="165">
        <v>1</v>
      </c>
      <c r="E1271" s="129" t="s">
        <v>4737</v>
      </c>
      <c r="F1271" s="129" t="s">
        <v>4735</v>
      </c>
      <c r="G1271" s="129" t="s">
        <v>16723</v>
      </c>
      <c r="H1271" s="129"/>
    </row>
    <row r="1272" spans="1:8" x14ac:dyDescent="0.3">
      <c r="A1272" s="183">
        <v>44834</v>
      </c>
      <c r="B1272" s="129" t="s">
        <v>6013</v>
      </c>
      <c r="C1272" s="129" t="s">
        <v>417</v>
      </c>
      <c r="D1272" s="165">
        <v>1</v>
      </c>
      <c r="E1272" s="129" t="s">
        <v>4739</v>
      </c>
      <c r="F1272" s="129" t="s">
        <v>4735</v>
      </c>
      <c r="G1272" s="129" t="s">
        <v>16723</v>
      </c>
      <c r="H1272" s="129"/>
    </row>
    <row r="1273" spans="1:8" x14ac:dyDescent="0.3">
      <c r="A1273" s="183">
        <v>44834</v>
      </c>
      <c r="B1273" s="129" t="s">
        <v>6014</v>
      </c>
      <c r="C1273" s="129" t="s">
        <v>417</v>
      </c>
      <c r="D1273" s="165">
        <v>1</v>
      </c>
      <c r="E1273" s="129" t="s">
        <v>4821</v>
      </c>
      <c r="F1273" s="129" t="s">
        <v>4735</v>
      </c>
      <c r="G1273" s="129" t="s">
        <v>16723</v>
      </c>
      <c r="H1273" s="129"/>
    </row>
    <row r="1274" spans="1:8" x14ac:dyDescent="0.3">
      <c r="A1274" s="183">
        <v>44834</v>
      </c>
      <c r="B1274" s="129" t="s">
        <v>6015</v>
      </c>
      <c r="C1274" s="129" t="s">
        <v>417</v>
      </c>
      <c r="D1274" s="165">
        <v>1</v>
      </c>
      <c r="E1274" s="129" t="s">
        <v>4739</v>
      </c>
      <c r="F1274" s="129" t="s">
        <v>4735</v>
      </c>
      <c r="G1274" s="129" t="s">
        <v>16723</v>
      </c>
      <c r="H1274" s="129"/>
    </row>
    <row r="1275" spans="1:8" x14ac:dyDescent="0.3">
      <c r="A1275" s="183">
        <v>44834</v>
      </c>
      <c r="B1275" s="129" t="s">
        <v>6016</v>
      </c>
      <c r="C1275" s="129" t="s">
        <v>417</v>
      </c>
      <c r="D1275" s="165">
        <v>1</v>
      </c>
      <c r="E1275" s="129" t="s">
        <v>4739</v>
      </c>
      <c r="F1275" s="129" t="s">
        <v>4735</v>
      </c>
      <c r="G1275" s="129" t="s">
        <v>16723</v>
      </c>
      <c r="H1275" s="129"/>
    </row>
    <row r="1276" spans="1:8" x14ac:dyDescent="0.3">
      <c r="A1276" s="183">
        <v>44834</v>
      </c>
      <c r="B1276" s="129" t="s">
        <v>6017</v>
      </c>
      <c r="C1276" s="129" t="s">
        <v>417</v>
      </c>
      <c r="D1276" s="165">
        <v>1</v>
      </c>
      <c r="E1276" s="129" t="s">
        <v>4739</v>
      </c>
      <c r="F1276" s="129" t="s">
        <v>4735</v>
      </c>
      <c r="G1276" s="129" t="s">
        <v>16723</v>
      </c>
      <c r="H1276" s="129"/>
    </row>
    <row r="1277" spans="1:8" x14ac:dyDescent="0.3">
      <c r="A1277" s="183">
        <v>44834</v>
      </c>
      <c r="B1277" s="129" t="s">
        <v>6018</v>
      </c>
      <c r="C1277" s="129" t="s">
        <v>416</v>
      </c>
      <c r="D1277" s="165">
        <v>1</v>
      </c>
      <c r="E1277" s="129" t="s">
        <v>4744</v>
      </c>
      <c r="F1277" s="129" t="s">
        <v>4735</v>
      </c>
      <c r="G1277" s="129" t="s">
        <v>16723</v>
      </c>
      <c r="H1277" s="129"/>
    </row>
    <row r="1278" spans="1:8" x14ac:dyDescent="0.3">
      <c r="A1278" s="183">
        <v>44834</v>
      </c>
      <c r="B1278" s="129" t="s">
        <v>6019</v>
      </c>
      <c r="C1278" s="129" t="s">
        <v>417</v>
      </c>
      <c r="D1278" s="165">
        <v>1</v>
      </c>
      <c r="E1278" s="129" t="s">
        <v>4739</v>
      </c>
      <c r="F1278" s="129" t="s">
        <v>4735</v>
      </c>
      <c r="G1278" s="129" t="s">
        <v>16723</v>
      </c>
      <c r="H1278" s="129"/>
    </row>
    <row r="1279" spans="1:8" x14ac:dyDescent="0.3">
      <c r="A1279" s="183">
        <v>44834</v>
      </c>
      <c r="B1279" s="129" t="s">
        <v>6020</v>
      </c>
      <c r="C1279" s="129" t="s">
        <v>417</v>
      </c>
      <c r="D1279" s="165">
        <v>1</v>
      </c>
      <c r="E1279" s="129" t="s">
        <v>4739</v>
      </c>
      <c r="F1279" s="129" t="s">
        <v>4735</v>
      </c>
      <c r="G1279" s="129" t="s">
        <v>16723</v>
      </c>
      <c r="H1279" s="129"/>
    </row>
    <row r="1280" spans="1:8" x14ac:dyDescent="0.3">
      <c r="A1280" s="183">
        <v>44834</v>
      </c>
      <c r="B1280" s="129" t="s">
        <v>6021</v>
      </c>
      <c r="C1280" s="129" t="s">
        <v>417</v>
      </c>
      <c r="D1280" s="165">
        <v>1</v>
      </c>
      <c r="E1280" s="129" t="s">
        <v>4739</v>
      </c>
      <c r="F1280" s="129" t="s">
        <v>4735</v>
      </c>
      <c r="G1280" s="129" t="s">
        <v>16723</v>
      </c>
      <c r="H1280" s="129"/>
    </row>
    <row r="1281" spans="1:8" x14ac:dyDescent="0.3">
      <c r="A1281" s="183">
        <v>44834</v>
      </c>
      <c r="B1281" s="129" t="s">
        <v>6022</v>
      </c>
      <c r="C1281" s="129" t="s">
        <v>417</v>
      </c>
      <c r="D1281" s="165">
        <v>1</v>
      </c>
      <c r="E1281" s="129" t="s">
        <v>4747</v>
      </c>
      <c r="F1281" s="129" t="s">
        <v>4735</v>
      </c>
      <c r="G1281" s="129" t="s">
        <v>16723</v>
      </c>
      <c r="H1281" s="129"/>
    </row>
    <row r="1282" spans="1:8" x14ac:dyDescent="0.3">
      <c r="A1282" s="183">
        <v>44834</v>
      </c>
      <c r="B1282" s="129" t="s">
        <v>6023</v>
      </c>
      <c r="C1282" s="129" t="s">
        <v>418</v>
      </c>
      <c r="D1282" s="165">
        <v>1</v>
      </c>
      <c r="E1282" s="129" t="s">
        <v>4739</v>
      </c>
      <c r="F1282" s="129" t="s">
        <v>4735</v>
      </c>
      <c r="G1282" s="129" t="s">
        <v>16723</v>
      </c>
      <c r="H1282" s="129"/>
    </row>
    <row r="1283" spans="1:8" x14ac:dyDescent="0.3">
      <c r="A1283" s="183">
        <v>44834</v>
      </c>
      <c r="B1283" s="129" t="s">
        <v>6024</v>
      </c>
      <c r="C1283" s="129" t="s">
        <v>417</v>
      </c>
      <c r="D1283" s="165">
        <v>1</v>
      </c>
      <c r="E1283" s="129" t="s">
        <v>4739</v>
      </c>
      <c r="F1283" s="129" t="s">
        <v>4735</v>
      </c>
      <c r="G1283" s="129" t="s">
        <v>16723</v>
      </c>
      <c r="H1283" s="129"/>
    </row>
    <row r="1284" spans="1:8" x14ac:dyDescent="0.3">
      <c r="A1284" s="183">
        <v>44834</v>
      </c>
      <c r="B1284" s="129" t="s">
        <v>6025</v>
      </c>
      <c r="C1284" s="129" t="s">
        <v>418</v>
      </c>
      <c r="D1284" s="165">
        <v>1</v>
      </c>
      <c r="E1284" s="129" t="s">
        <v>4739</v>
      </c>
      <c r="F1284" s="129" t="s">
        <v>4735</v>
      </c>
      <c r="G1284" s="129" t="s">
        <v>16723</v>
      </c>
      <c r="H1284" s="129"/>
    </row>
    <row r="1285" spans="1:8" x14ac:dyDescent="0.3">
      <c r="A1285" s="183">
        <v>44834</v>
      </c>
      <c r="B1285" s="129" t="s">
        <v>6026</v>
      </c>
      <c r="C1285" s="129" t="s">
        <v>418</v>
      </c>
      <c r="D1285" s="165">
        <v>1</v>
      </c>
      <c r="E1285" s="129" t="s">
        <v>4739</v>
      </c>
      <c r="F1285" s="129" t="s">
        <v>4735</v>
      </c>
      <c r="G1285" s="129" t="s">
        <v>16723</v>
      </c>
      <c r="H1285" s="129"/>
    </row>
    <row r="1286" spans="1:8" x14ac:dyDescent="0.3">
      <c r="A1286" s="183">
        <v>44834</v>
      </c>
      <c r="B1286" s="129" t="s">
        <v>6027</v>
      </c>
      <c r="C1286" s="129" t="s">
        <v>418</v>
      </c>
      <c r="D1286" s="165">
        <v>1</v>
      </c>
      <c r="E1286" s="129" t="s">
        <v>4739</v>
      </c>
      <c r="F1286" s="129" t="s">
        <v>4735</v>
      </c>
      <c r="G1286" s="129" t="s">
        <v>16723</v>
      </c>
      <c r="H1286" s="129"/>
    </row>
    <row r="1287" spans="1:8" x14ac:dyDescent="0.3">
      <c r="A1287" s="183">
        <v>44834</v>
      </c>
      <c r="B1287" s="129" t="s">
        <v>6028</v>
      </c>
      <c r="C1287" s="129" t="s">
        <v>418</v>
      </c>
      <c r="D1287" s="165">
        <v>1</v>
      </c>
      <c r="E1287" s="129" t="s">
        <v>4739</v>
      </c>
      <c r="F1287" s="129" t="s">
        <v>4735</v>
      </c>
      <c r="G1287" s="129" t="s">
        <v>16723</v>
      </c>
      <c r="H1287" s="129"/>
    </row>
    <row r="1288" spans="1:8" x14ac:dyDescent="0.3">
      <c r="A1288" s="183">
        <v>44834</v>
      </c>
      <c r="B1288" s="129" t="s">
        <v>6029</v>
      </c>
      <c r="C1288" s="129" t="s">
        <v>416</v>
      </c>
      <c r="D1288" s="165">
        <v>1</v>
      </c>
      <c r="E1288" s="129" t="s">
        <v>4747</v>
      </c>
      <c r="F1288" s="129" t="s">
        <v>4735</v>
      </c>
      <c r="G1288" s="129" t="s">
        <v>16723</v>
      </c>
      <c r="H1288" s="129"/>
    </row>
    <row r="1289" spans="1:8" x14ac:dyDescent="0.3">
      <c r="A1289" s="183">
        <v>44834</v>
      </c>
      <c r="B1289" s="129" t="s">
        <v>6030</v>
      </c>
      <c r="C1289" s="129" t="s">
        <v>416</v>
      </c>
      <c r="D1289" s="165">
        <v>1</v>
      </c>
      <c r="E1289" s="129" t="s">
        <v>4747</v>
      </c>
      <c r="F1289" s="129" t="s">
        <v>4735</v>
      </c>
      <c r="G1289" s="129" t="s">
        <v>16723</v>
      </c>
      <c r="H1289" s="129"/>
    </row>
    <row r="1290" spans="1:8" x14ac:dyDescent="0.3">
      <c r="A1290" s="183">
        <v>44834</v>
      </c>
      <c r="B1290" s="129" t="s">
        <v>6031</v>
      </c>
      <c r="C1290" s="129" t="s">
        <v>417</v>
      </c>
      <c r="D1290" s="165">
        <v>1</v>
      </c>
      <c r="E1290" s="129" t="s">
        <v>4739</v>
      </c>
      <c r="F1290" s="129" t="s">
        <v>4735</v>
      </c>
      <c r="G1290" s="129" t="s">
        <v>16723</v>
      </c>
      <c r="H1290" s="129"/>
    </row>
    <row r="1291" spans="1:8" x14ac:dyDescent="0.3">
      <c r="A1291" s="183">
        <v>44834</v>
      </c>
      <c r="B1291" s="129" t="s">
        <v>6032</v>
      </c>
      <c r="C1291" s="129" t="s">
        <v>417</v>
      </c>
      <c r="D1291" s="165">
        <v>1</v>
      </c>
      <c r="E1291" s="129" t="s">
        <v>4739</v>
      </c>
      <c r="F1291" s="129" t="s">
        <v>4735</v>
      </c>
      <c r="G1291" s="129" t="s">
        <v>16723</v>
      </c>
      <c r="H1291" s="129"/>
    </row>
    <row r="1292" spans="1:8" x14ac:dyDescent="0.3">
      <c r="A1292" s="183">
        <v>44834</v>
      </c>
      <c r="B1292" s="129" t="s">
        <v>6033</v>
      </c>
      <c r="C1292" s="129" t="s">
        <v>417</v>
      </c>
      <c r="D1292" s="165">
        <v>1</v>
      </c>
      <c r="E1292" s="129" t="s">
        <v>4737</v>
      </c>
      <c r="F1292" s="129" t="s">
        <v>4735</v>
      </c>
      <c r="G1292" s="129" t="s">
        <v>16723</v>
      </c>
      <c r="H1292" s="129"/>
    </row>
    <row r="1293" spans="1:8" x14ac:dyDescent="0.3">
      <c r="A1293" s="183">
        <v>44834</v>
      </c>
      <c r="B1293" s="129" t="s">
        <v>6034</v>
      </c>
      <c r="C1293" s="129" t="s">
        <v>416</v>
      </c>
      <c r="D1293" s="165">
        <v>1</v>
      </c>
      <c r="E1293" s="129" t="s">
        <v>4737</v>
      </c>
      <c r="F1293" s="129" t="s">
        <v>4735</v>
      </c>
      <c r="G1293" s="129" t="s">
        <v>16723</v>
      </c>
      <c r="H1293" s="129"/>
    </row>
    <row r="1294" spans="1:8" x14ac:dyDescent="0.3">
      <c r="A1294" s="183">
        <v>44834</v>
      </c>
      <c r="B1294" s="129" t="s">
        <v>6035</v>
      </c>
      <c r="C1294" s="129" t="s">
        <v>416</v>
      </c>
      <c r="D1294" s="165">
        <v>1</v>
      </c>
      <c r="E1294" s="129" t="s">
        <v>4739</v>
      </c>
      <c r="F1294" s="129" t="s">
        <v>4735</v>
      </c>
      <c r="G1294" s="129" t="s">
        <v>16723</v>
      </c>
      <c r="H1294" s="129"/>
    </row>
    <row r="1295" spans="1:8" x14ac:dyDescent="0.3">
      <c r="A1295" s="183">
        <v>44834</v>
      </c>
      <c r="B1295" s="129" t="s">
        <v>6036</v>
      </c>
      <c r="C1295" s="129" t="s">
        <v>417</v>
      </c>
      <c r="D1295" s="165">
        <v>1</v>
      </c>
      <c r="E1295" s="129" t="s">
        <v>4739</v>
      </c>
      <c r="F1295" s="129" t="s">
        <v>4735</v>
      </c>
      <c r="G1295" s="129" t="s">
        <v>16723</v>
      </c>
      <c r="H1295" s="129"/>
    </row>
    <row r="1296" spans="1:8" x14ac:dyDescent="0.3">
      <c r="A1296" s="183">
        <v>44834</v>
      </c>
      <c r="B1296" s="129" t="s">
        <v>6037</v>
      </c>
      <c r="C1296" s="129" t="s">
        <v>417</v>
      </c>
      <c r="D1296" s="165">
        <v>1</v>
      </c>
      <c r="E1296" s="129" t="s">
        <v>4739</v>
      </c>
      <c r="F1296" s="129" t="s">
        <v>4735</v>
      </c>
      <c r="G1296" s="129" t="s">
        <v>16723</v>
      </c>
      <c r="H1296" s="129"/>
    </row>
    <row r="1297" spans="1:8" x14ac:dyDescent="0.3">
      <c r="A1297" s="183">
        <v>44834</v>
      </c>
      <c r="B1297" s="129" t="s">
        <v>6038</v>
      </c>
      <c r="C1297" s="129" t="s">
        <v>417</v>
      </c>
      <c r="D1297" s="165">
        <v>1</v>
      </c>
      <c r="E1297" s="129" t="s">
        <v>4739</v>
      </c>
      <c r="F1297" s="129" t="s">
        <v>4735</v>
      </c>
      <c r="G1297" s="129" t="s">
        <v>16723</v>
      </c>
      <c r="H1297" s="129"/>
    </row>
    <row r="1298" spans="1:8" x14ac:dyDescent="0.3">
      <c r="A1298" s="183">
        <v>44834</v>
      </c>
      <c r="B1298" s="129" t="s">
        <v>6039</v>
      </c>
      <c r="C1298" s="129" t="s">
        <v>417</v>
      </c>
      <c r="D1298" s="165">
        <v>1</v>
      </c>
      <c r="E1298" s="129" t="s">
        <v>4737</v>
      </c>
      <c r="F1298" s="129" t="s">
        <v>4735</v>
      </c>
      <c r="G1298" s="129" t="s">
        <v>16723</v>
      </c>
      <c r="H1298" s="129"/>
    </row>
    <row r="1299" spans="1:8" x14ac:dyDescent="0.3">
      <c r="A1299" s="183">
        <v>44834</v>
      </c>
      <c r="B1299" s="129" t="s">
        <v>6040</v>
      </c>
      <c r="C1299" s="129" t="s">
        <v>417</v>
      </c>
      <c r="D1299" s="165">
        <v>1</v>
      </c>
      <c r="E1299" s="129" t="s">
        <v>4739</v>
      </c>
      <c r="F1299" s="129" t="s">
        <v>4735</v>
      </c>
      <c r="G1299" s="129" t="s">
        <v>16723</v>
      </c>
      <c r="H1299" s="129"/>
    </row>
    <row r="1300" spans="1:8" x14ac:dyDescent="0.3">
      <c r="A1300" s="183">
        <v>44834</v>
      </c>
      <c r="B1300" s="129" t="s">
        <v>6041</v>
      </c>
      <c r="C1300" s="129" t="s">
        <v>417</v>
      </c>
      <c r="D1300" s="165">
        <v>1</v>
      </c>
      <c r="E1300" s="129" t="s">
        <v>4739</v>
      </c>
      <c r="F1300" s="129" t="s">
        <v>4735</v>
      </c>
      <c r="G1300" s="129" t="s">
        <v>16723</v>
      </c>
      <c r="H1300" s="129"/>
    </row>
    <row r="1301" spans="1:8" x14ac:dyDescent="0.3">
      <c r="A1301" s="183">
        <v>44834</v>
      </c>
      <c r="B1301" s="129" t="s">
        <v>6042</v>
      </c>
      <c r="C1301" s="129" t="s">
        <v>417</v>
      </c>
      <c r="D1301" s="165">
        <v>1</v>
      </c>
      <c r="E1301" s="129" t="s">
        <v>4739</v>
      </c>
      <c r="F1301" s="129" t="s">
        <v>4735</v>
      </c>
      <c r="G1301" s="129" t="s">
        <v>16723</v>
      </c>
      <c r="H1301" s="129"/>
    </row>
    <row r="1302" spans="1:8" x14ac:dyDescent="0.3">
      <c r="A1302" s="183">
        <v>44834</v>
      </c>
      <c r="B1302" s="129" t="s">
        <v>6043</v>
      </c>
      <c r="C1302" s="129" t="s">
        <v>417</v>
      </c>
      <c r="D1302" s="165">
        <v>1</v>
      </c>
      <c r="E1302" s="129" t="s">
        <v>4739</v>
      </c>
      <c r="F1302" s="129" t="s">
        <v>4735</v>
      </c>
      <c r="G1302" s="129" t="s">
        <v>16723</v>
      </c>
      <c r="H1302" s="129"/>
    </row>
    <row r="1303" spans="1:8" x14ac:dyDescent="0.3">
      <c r="A1303" s="183">
        <v>44834</v>
      </c>
      <c r="B1303" s="129" t="s">
        <v>6044</v>
      </c>
      <c r="C1303" s="129" t="s">
        <v>418</v>
      </c>
      <c r="D1303" s="165">
        <v>1</v>
      </c>
      <c r="E1303" s="129" t="s">
        <v>4739</v>
      </c>
      <c r="F1303" s="129" t="s">
        <v>4735</v>
      </c>
      <c r="G1303" s="129" t="s">
        <v>16723</v>
      </c>
      <c r="H1303" s="129"/>
    </row>
    <row r="1304" spans="1:8" x14ac:dyDescent="0.3">
      <c r="A1304" s="183">
        <v>44834</v>
      </c>
      <c r="B1304" s="129" t="s">
        <v>6045</v>
      </c>
      <c r="C1304" s="129" t="s">
        <v>418</v>
      </c>
      <c r="D1304" s="165">
        <v>1</v>
      </c>
      <c r="E1304" s="129" t="s">
        <v>4739</v>
      </c>
      <c r="F1304" s="129" t="s">
        <v>4735</v>
      </c>
      <c r="G1304" s="129" t="s">
        <v>16723</v>
      </c>
      <c r="H1304" s="129"/>
    </row>
    <row r="1305" spans="1:8" x14ac:dyDescent="0.3">
      <c r="A1305" s="183">
        <v>44834</v>
      </c>
      <c r="B1305" s="129" t="s">
        <v>6046</v>
      </c>
      <c r="C1305" s="129" t="s">
        <v>418</v>
      </c>
      <c r="D1305" s="165">
        <v>1</v>
      </c>
      <c r="E1305" s="129" t="s">
        <v>4739</v>
      </c>
      <c r="F1305" s="129" t="s">
        <v>4735</v>
      </c>
      <c r="G1305" s="129" t="s">
        <v>16723</v>
      </c>
      <c r="H1305" s="129"/>
    </row>
    <row r="1306" spans="1:8" x14ac:dyDescent="0.3">
      <c r="A1306" s="183">
        <v>44834</v>
      </c>
      <c r="B1306" s="129" t="s">
        <v>6047</v>
      </c>
      <c r="C1306" s="129" t="s">
        <v>418</v>
      </c>
      <c r="D1306" s="165">
        <v>1</v>
      </c>
      <c r="E1306" s="129" t="s">
        <v>4737</v>
      </c>
      <c r="F1306" s="129" t="s">
        <v>4735</v>
      </c>
      <c r="G1306" s="129" t="s">
        <v>16723</v>
      </c>
      <c r="H1306" s="129"/>
    </row>
    <row r="1307" spans="1:8" x14ac:dyDescent="0.3">
      <c r="A1307" s="183">
        <v>44834</v>
      </c>
      <c r="B1307" s="129" t="s">
        <v>6048</v>
      </c>
      <c r="C1307" s="129" t="s">
        <v>418</v>
      </c>
      <c r="D1307" s="165">
        <v>1</v>
      </c>
      <c r="E1307" s="129" t="s">
        <v>4737</v>
      </c>
      <c r="F1307" s="129" t="s">
        <v>4735</v>
      </c>
      <c r="G1307" s="129" t="s">
        <v>16723</v>
      </c>
      <c r="H1307" s="129"/>
    </row>
    <row r="1308" spans="1:8" x14ac:dyDescent="0.3">
      <c r="A1308" s="183">
        <v>44834</v>
      </c>
      <c r="B1308" s="129" t="s">
        <v>6049</v>
      </c>
      <c r="C1308" s="129" t="s">
        <v>417</v>
      </c>
      <c r="D1308" s="165">
        <v>1</v>
      </c>
      <c r="E1308" s="129" t="s">
        <v>4739</v>
      </c>
      <c r="F1308" s="129" t="s">
        <v>4735</v>
      </c>
      <c r="G1308" s="129" t="s">
        <v>16723</v>
      </c>
      <c r="H1308" s="129"/>
    </row>
    <row r="1309" spans="1:8" x14ac:dyDescent="0.3">
      <c r="A1309" s="183">
        <v>44834</v>
      </c>
      <c r="B1309" s="129" t="s">
        <v>6050</v>
      </c>
      <c r="C1309" s="129" t="s">
        <v>416</v>
      </c>
      <c r="D1309" s="165">
        <v>1</v>
      </c>
      <c r="E1309" s="129" t="s">
        <v>4741</v>
      </c>
      <c r="F1309" s="129" t="s">
        <v>4735</v>
      </c>
      <c r="G1309" s="129" t="s">
        <v>16723</v>
      </c>
      <c r="H1309" s="129"/>
    </row>
    <row r="1310" spans="1:8" x14ac:dyDescent="0.3">
      <c r="A1310" s="183">
        <v>44834</v>
      </c>
      <c r="B1310" s="129" t="s">
        <v>6051</v>
      </c>
      <c r="C1310" s="129" t="s">
        <v>416</v>
      </c>
      <c r="D1310" s="165">
        <v>1</v>
      </c>
      <c r="E1310" s="129" t="s">
        <v>4739</v>
      </c>
      <c r="F1310" s="129" t="s">
        <v>4735</v>
      </c>
      <c r="G1310" s="129" t="s">
        <v>16723</v>
      </c>
      <c r="H1310" s="129"/>
    </row>
    <row r="1311" spans="1:8" x14ac:dyDescent="0.3">
      <c r="A1311" s="183">
        <v>44865</v>
      </c>
      <c r="B1311" s="129" t="s">
        <v>6052</v>
      </c>
      <c r="C1311" s="129" t="s">
        <v>417</v>
      </c>
      <c r="D1311" s="165">
        <v>1</v>
      </c>
      <c r="E1311" s="129" t="s">
        <v>4737</v>
      </c>
      <c r="F1311" s="129" t="s">
        <v>4735</v>
      </c>
      <c r="G1311" s="129" t="s">
        <v>16723</v>
      </c>
      <c r="H1311" s="129"/>
    </row>
    <row r="1312" spans="1:8" x14ac:dyDescent="0.3">
      <c r="A1312" s="183">
        <v>44865</v>
      </c>
      <c r="B1312" s="129" t="s">
        <v>6053</v>
      </c>
      <c r="C1312" s="129" t="s">
        <v>417</v>
      </c>
      <c r="D1312" s="165">
        <v>1</v>
      </c>
      <c r="E1312" s="129" t="s">
        <v>4737</v>
      </c>
      <c r="F1312" s="129" t="s">
        <v>4735</v>
      </c>
      <c r="G1312" s="129" t="s">
        <v>16723</v>
      </c>
      <c r="H1312" s="129"/>
    </row>
    <row r="1313" spans="1:8" x14ac:dyDescent="0.3">
      <c r="A1313" s="183">
        <v>44865</v>
      </c>
      <c r="B1313" s="129" t="s">
        <v>6054</v>
      </c>
      <c r="C1313" s="129" t="s">
        <v>4743</v>
      </c>
      <c r="D1313" s="165">
        <v>1</v>
      </c>
      <c r="E1313" s="129" t="s">
        <v>4739</v>
      </c>
      <c r="F1313" s="129" t="s">
        <v>4735</v>
      </c>
      <c r="G1313" s="129" t="s">
        <v>16745</v>
      </c>
      <c r="H1313" s="129"/>
    </row>
    <row r="1314" spans="1:8" x14ac:dyDescent="0.3">
      <c r="A1314" s="183">
        <v>44865</v>
      </c>
      <c r="B1314" s="129" t="s">
        <v>6055</v>
      </c>
      <c r="C1314" s="129" t="s">
        <v>417</v>
      </c>
      <c r="D1314" s="165">
        <v>1</v>
      </c>
      <c r="E1314" s="129" t="s">
        <v>4734</v>
      </c>
      <c r="F1314" s="129" t="s">
        <v>4735</v>
      </c>
      <c r="G1314" s="129" t="s">
        <v>16723</v>
      </c>
      <c r="H1314" s="129"/>
    </row>
    <row r="1315" spans="1:8" x14ac:dyDescent="0.3">
      <c r="A1315" s="183">
        <v>44865</v>
      </c>
      <c r="B1315" s="129" t="s">
        <v>6056</v>
      </c>
      <c r="C1315" s="129" t="s">
        <v>417</v>
      </c>
      <c r="D1315" s="165">
        <v>1</v>
      </c>
      <c r="E1315" s="129" t="s">
        <v>4734</v>
      </c>
      <c r="F1315" s="129" t="s">
        <v>4735</v>
      </c>
      <c r="G1315" s="129" t="s">
        <v>16723</v>
      </c>
      <c r="H1315" s="129"/>
    </row>
    <row r="1316" spans="1:8" x14ac:dyDescent="0.3">
      <c r="A1316" s="183">
        <v>44865</v>
      </c>
      <c r="B1316" s="129" t="s">
        <v>6057</v>
      </c>
      <c r="C1316" s="129" t="s">
        <v>417</v>
      </c>
      <c r="D1316" s="165">
        <v>1</v>
      </c>
      <c r="E1316" s="129" t="s">
        <v>4739</v>
      </c>
      <c r="F1316" s="129" t="s">
        <v>4735</v>
      </c>
      <c r="G1316" s="129" t="s">
        <v>16723</v>
      </c>
      <c r="H1316" s="129"/>
    </row>
    <row r="1317" spans="1:8" x14ac:dyDescent="0.3">
      <c r="A1317" s="183">
        <v>44865</v>
      </c>
      <c r="B1317" s="129" t="s">
        <v>6058</v>
      </c>
      <c r="C1317" s="129" t="s">
        <v>417</v>
      </c>
      <c r="D1317" s="165">
        <v>1</v>
      </c>
      <c r="E1317" s="129" t="s">
        <v>4739</v>
      </c>
      <c r="F1317" s="129" t="s">
        <v>4735</v>
      </c>
      <c r="G1317" s="129" t="s">
        <v>16723</v>
      </c>
      <c r="H1317" s="129"/>
    </row>
    <row r="1318" spans="1:8" x14ac:dyDescent="0.3">
      <c r="A1318" s="183">
        <v>44865</v>
      </c>
      <c r="B1318" s="129" t="s">
        <v>6059</v>
      </c>
      <c r="C1318" s="129" t="s">
        <v>417</v>
      </c>
      <c r="D1318" s="165">
        <v>1</v>
      </c>
      <c r="E1318" s="129" t="s">
        <v>4739</v>
      </c>
      <c r="F1318" s="129" t="s">
        <v>4735</v>
      </c>
      <c r="G1318" s="129" t="s">
        <v>16723</v>
      </c>
      <c r="H1318" s="129"/>
    </row>
    <row r="1319" spans="1:8" x14ac:dyDescent="0.3">
      <c r="A1319" s="183">
        <v>44865</v>
      </c>
      <c r="B1319" s="129" t="s">
        <v>6060</v>
      </c>
      <c r="C1319" s="129" t="s">
        <v>417</v>
      </c>
      <c r="D1319" s="165">
        <v>1</v>
      </c>
      <c r="E1319" s="129" t="s">
        <v>4737</v>
      </c>
      <c r="F1319" s="129" t="s">
        <v>4735</v>
      </c>
      <c r="G1319" s="129" t="s">
        <v>16723</v>
      </c>
      <c r="H1319" s="129"/>
    </row>
    <row r="1320" spans="1:8" x14ac:dyDescent="0.3">
      <c r="A1320" s="183">
        <v>44865</v>
      </c>
      <c r="B1320" s="129" t="s">
        <v>6061</v>
      </c>
      <c r="C1320" s="129" t="s">
        <v>417</v>
      </c>
      <c r="D1320" s="165">
        <v>1</v>
      </c>
      <c r="E1320" s="129" t="s">
        <v>4737</v>
      </c>
      <c r="F1320" s="129" t="s">
        <v>4735</v>
      </c>
      <c r="G1320" s="129" t="s">
        <v>16723</v>
      </c>
      <c r="H1320" s="129"/>
    </row>
    <row r="1321" spans="1:8" x14ac:dyDescent="0.3">
      <c r="A1321" s="183">
        <v>44865</v>
      </c>
      <c r="B1321" s="129" t="s">
        <v>6062</v>
      </c>
      <c r="C1321" s="129" t="s">
        <v>418</v>
      </c>
      <c r="D1321" s="165">
        <v>1</v>
      </c>
      <c r="E1321" s="129" t="s">
        <v>4739</v>
      </c>
      <c r="F1321" s="129" t="s">
        <v>4735</v>
      </c>
      <c r="G1321" s="129" t="s">
        <v>16723</v>
      </c>
      <c r="H1321" s="129"/>
    </row>
    <row r="1322" spans="1:8" x14ac:dyDescent="0.3">
      <c r="A1322" s="183">
        <v>44865</v>
      </c>
      <c r="B1322" s="129" t="s">
        <v>6063</v>
      </c>
      <c r="C1322" s="129" t="s">
        <v>418</v>
      </c>
      <c r="D1322" s="165">
        <v>1</v>
      </c>
      <c r="E1322" s="129" t="s">
        <v>4739</v>
      </c>
      <c r="F1322" s="129" t="s">
        <v>4735</v>
      </c>
      <c r="G1322" s="129" t="s">
        <v>16723</v>
      </c>
      <c r="H1322" s="129"/>
    </row>
    <row r="1323" spans="1:8" x14ac:dyDescent="0.3">
      <c r="A1323" s="183">
        <v>44865</v>
      </c>
      <c r="B1323" s="129" t="s">
        <v>6064</v>
      </c>
      <c r="C1323" s="129" t="s">
        <v>416</v>
      </c>
      <c r="D1323" s="165">
        <v>1</v>
      </c>
      <c r="E1323" s="129" t="s">
        <v>4739</v>
      </c>
      <c r="F1323" s="129" t="s">
        <v>4735</v>
      </c>
      <c r="G1323" s="129" t="s">
        <v>16723</v>
      </c>
      <c r="H1323" s="129"/>
    </row>
    <row r="1324" spans="1:8" x14ac:dyDescent="0.3">
      <c r="A1324" s="183">
        <v>44865</v>
      </c>
      <c r="B1324" s="129" t="s">
        <v>6065</v>
      </c>
      <c r="C1324" s="129" t="s">
        <v>418</v>
      </c>
      <c r="D1324" s="165">
        <v>1</v>
      </c>
      <c r="E1324" s="129" t="s">
        <v>4744</v>
      </c>
      <c r="F1324" s="129" t="s">
        <v>4735</v>
      </c>
      <c r="G1324" s="129" t="s">
        <v>16723</v>
      </c>
      <c r="H1324" s="129"/>
    </row>
    <row r="1325" spans="1:8" x14ac:dyDescent="0.3">
      <c r="A1325" s="183">
        <v>44865</v>
      </c>
      <c r="B1325" s="129" t="s">
        <v>6066</v>
      </c>
      <c r="C1325" s="129" t="s">
        <v>416</v>
      </c>
      <c r="D1325" s="165">
        <v>1</v>
      </c>
      <c r="E1325" s="129" t="s">
        <v>4821</v>
      </c>
      <c r="F1325" s="129" t="s">
        <v>4735</v>
      </c>
      <c r="G1325" s="129" t="s">
        <v>16723</v>
      </c>
      <c r="H1325" s="129"/>
    </row>
    <row r="1326" spans="1:8" x14ac:dyDescent="0.3">
      <c r="A1326" s="183">
        <v>44865</v>
      </c>
      <c r="B1326" s="129" t="s">
        <v>6067</v>
      </c>
      <c r="C1326" s="129" t="s">
        <v>417</v>
      </c>
      <c r="D1326" s="165">
        <v>1</v>
      </c>
      <c r="E1326" s="129" t="s">
        <v>4737</v>
      </c>
      <c r="F1326" s="129" t="s">
        <v>4735</v>
      </c>
      <c r="G1326" s="129" t="s">
        <v>16723</v>
      </c>
      <c r="H1326" s="129"/>
    </row>
    <row r="1327" spans="1:8" x14ac:dyDescent="0.3">
      <c r="A1327" s="183">
        <v>44865</v>
      </c>
      <c r="B1327" s="129" t="s">
        <v>6068</v>
      </c>
      <c r="C1327" s="129" t="s">
        <v>417</v>
      </c>
      <c r="D1327" s="165">
        <v>1</v>
      </c>
      <c r="E1327" s="129" t="s">
        <v>4739</v>
      </c>
      <c r="F1327" s="129" t="s">
        <v>4735</v>
      </c>
      <c r="G1327" s="129" t="s">
        <v>16723</v>
      </c>
      <c r="H1327" s="129"/>
    </row>
    <row r="1328" spans="1:8" x14ac:dyDescent="0.3">
      <c r="A1328" s="183">
        <v>44865</v>
      </c>
      <c r="B1328" s="129" t="s">
        <v>6069</v>
      </c>
      <c r="C1328" s="129" t="s">
        <v>417</v>
      </c>
      <c r="D1328" s="165">
        <v>1</v>
      </c>
      <c r="E1328" s="129" t="s">
        <v>4739</v>
      </c>
      <c r="F1328" s="129" t="s">
        <v>4735</v>
      </c>
      <c r="G1328" s="129" t="s">
        <v>16723</v>
      </c>
      <c r="H1328" s="129"/>
    </row>
    <row r="1329" spans="1:8" x14ac:dyDescent="0.3">
      <c r="A1329" s="183">
        <v>44865</v>
      </c>
      <c r="B1329" s="129" t="s">
        <v>6070</v>
      </c>
      <c r="C1329" s="129" t="s">
        <v>417</v>
      </c>
      <c r="D1329" s="165">
        <v>1</v>
      </c>
      <c r="E1329" s="129" t="s">
        <v>4737</v>
      </c>
      <c r="F1329" s="129" t="s">
        <v>4735</v>
      </c>
      <c r="G1329" s="129" t="s">
        <v>16723</v>
      </c>
      <c r="H1329" s="129"/>
    </row>
    <row r="1330" spans="1:8" x14ac:dyDescent="0.3">
      <c r="A1330" s="183">
        <v>44865</v>
      </c>
      <c r="B1330" s="129" t="s">
        <v>6071</v>
      </c>
      <c r="C1330" s="129" t="s">
        <v>418</v>
      </c>
      <c r="D1330" s="165">
        <v>1</v>
      </c>
      <c r="E1330" s="129" t="s">
        <v>4739</v>
      </c>
      <c r="F1330" s="129" t="s">
        <v>4735</v>
      </c>
      <c r="G1330" s="129" t="s">
        <v>16723</v>
      </c>
      <c r="H1330" s="129"/>
    </row>
    <row r="1331" spans="1:8" x14ac:dyDescent="0.3">
      <c r="A1331" s="183">
        <v>44865</v>
      </c>
      <c r="B1331" s="129" t="s">
        <v>6072</v>
      </c>
      <c r="C1331" s="129" t="s">
        <v>418</v>
      </c>
      <c r="D1331" s="165">
        <v>1</v>
      </c>
      <c r="E1331" s="129" t="s">
        <v>4739</v>
      </c>
      <c r="F1331" s="129" t="s">
        <v>4735</v>
      </c>
      <c r="G1331" s="129" t="s">
        <v>16723</v>
      </c>
      <c r="H1331" s="129"/>
    </row>
    <row r="1332" spans="1:8" x14ac:dyDescent="0.3">
      <c r="A1332" s="183">
        <v>44865</v>
      </c>
      <c r="B1332" s="129" t="s">
        <v>6073</v>
      </c>
      <c r="C1332" s="129" t="s">
        <v>416</v>
      </c>
      <c r="D1332" s="165">
        <v>1</v>
      </c>
      <c r="E1332" s="129" t="s">
        <v>4739</v>
      </c>
      <c r="F1332" s="129" t="s">
        <v>4735</v>
      </c>
      <c r="G1332" s="129" t="s">
        <v>16723</v>
      </c>
      <c r="H1332" s="129"/>
    </row>
    <row r="1333" spans="1:8" x14ac:dyDescent="0.3">
      <c r="A1333" s="183">
        <v>44865</v>
      </c>
      <c r="B1333" s="129" t="s">
        <v>6074</v>
      </c>
      <c r="C1333" s="129" t="s">
        <v>418</v>
      </c>
      <c r="D1333" s="165">
        <v>1</v>
      </c>
      <c r="E1333" s="129" t="s">
        <v>4739</v>
      </c>
      <c r="F1333" s="129" t="s">
        <v>4735</v>
      </c>
      <c r="G1333" s="129" t="s">
        <v>16723</v>
      </c>
      <c r="H1333" s="129"/>
    </row>
    <row r="1334" spans="1:8" x14ac:dyDescent="0.3">
      <c r="A1334" s="183">
        <v>44865</v>
      </c>
      <c r="B1334" s="129" t="s">
        <v>6075</v>
      </c>
      <c r="C1334" s="129" t="s">
        <v>417</v>
      </c>
      <c r="D1334" s="165">
        <v>1</v>
      </c>
      <c r="E1334" s="129" t="s">
        <v>4734</v>
      </c>
      <c r="F1334" s="129" t="s">
        <v>4735</v>
      </c>
      <c r="G1334" s="129" t="s">
        <v>16723</v>
      </c>
      <c r="H1334" s="129"/>
    </row>
    <row r="1335" spans="1:8" x14ac:dyDescent="0.3">
      <c r="A1335" s="183">
        <v>44865</v>
      </c>
      <c r="B1335" s="129" t="s">
        <v>6076</v>
      </c>
      <c r="C1335" s="129" t="s">
        <v>417</v>
      </c>
      <c r="D1335" s="165">
        <v>1</v>
      </c>
      <c r="E1335" s="129" t="s">
        <v>4744</v>
      </c>
      <c r="F1335" s="129" t="s">
        <v>4735</v>
      </c>
      <c r="G1335" s="129" t="s">
        <v>16723</v>
      </c>
      <c r="H1335" s="129"/>
    </row>
    <row r="1336" spans="1:8" x14ac:dyDescent="0.3">
      <c r="A1336" s="183">
        <v>44865</v>
      </c>
      <c r="B1336" s="129" t="s">
        <v>6077</v>
      </c>
      <c r="C1336" s="129" t="s">
        <v>417</v>
      </c>
      <c r="D1336" s="165">
        <v>1</v>
      </c>
      <c r="E1336" s="129" t="s">
        <v>4737</v>
      </c>
      <c r="F1336" s="129" t="s">
        <v>4735</v>
      </c>
      <c r="G1336" s="129" t="s">
        <v>16723</v>
      </c>
      <c r="H1336" s="129"/>
    </row>
    <row r="1337" spans="1:8" x14ac:dyDescent="0.3">
      <c r="A1337" s="183">
        <v>44865</v>
      </c>
      <c r="B1337" s="129" t="s">
        <v>6078</v>
      </c>
      <c r="C1337" s="129" t="s">
        <v>417</v>
      </c>
      <c r="D1337" s="165">
        <v>1</v>
      </c>
      <c r="E1337" s="129" t="s">
        <v>4737</v>
      </c>
      <c r="F1337" s="129" t="s">
        <v>4735</v>
      </c>
      <c r="G1337" s="129" t="s">
        <v>16723</v>
      </c>
      <c r="H1337" s="129"/>
    </row>
    <row r="1338" spans="1:8" x14ac:dyDescent="0.3">
      <c r="A1338" s="183">
        <v>44865</v>
      </c>
      <c r="B1338" s="129" t="s">
        <v>6079</v>
      </c>
      <c r="C1338" s="129" t="s">
        <v>417</v>
      </c>
      <c r="D1338" s="165">
        <v>1</v>
      </c>
      <c r="E1338" s="129" t="s">
        <v>4739</v>
      </c>
      <c r="F1338" s="129" t="s">
        <v>4735</v>
      </c>
      <c r="G1338" s="129" t="s">
        <v>16723</v>
      </c>
      <c r="H1338" s="129"/>
    </row>
    <row r="1339" spans="1:8" x14ac:dyDescent="0.3">
      <c r="A1339" s="183">
        <v>44865</v>
      </c>
      <c r="B1339" s="129" t="s">
        <v>6080</v>
      </c>
      <c r="C1339" s="129" t="s">
        <v>417</v>
      </c>
      <c r="D1339" s="165">
        <v>1</v>
      </c>
      <c r="E1339" s="129" t="s">
        <v>4739</v>
      </c>
      <c r="F1339" s="129" t="s">
        <v>4735</v>
      </c>
      <c r="G1339" s="129" t="s">
        <v>16723</v>
      </c>
      <c r="H1339" s="129"/>
    </row>
    <row r="1340" spans="1:8" x14ac:dyDescent="0.3">
      <c r="A1340" s="183">
        <v>44865</v>
      </c>
      <c r="B1340" s="129" t="s">
        <v>6081</v>
      </c>
      <c r="C1340" s="129" t="s">
        <v>417</v>
      </c>
      <c r="D1340" s="165">
        <v>1</v>
      </c>
      <c r="E1340" s="129" t="s">
        <v>4737</v>
      </c>
      <c r="F1340" s="129" t="s">
        <v>4735</v>
      </c>
      <c r="G1340" s="129" t="s">
        <v>16723</v>
      </c>
      <c r="H1340" s="129"/>
    </row>
    <row r="1341" spans="1:8" x14ac:dyDescent="0.3">
      <c r="A1341" s="183">
        <v>44865</v>
      </c>
      <c r="B1341" s="129" t="s">
        <v>6082</v>
      </c>
      <c r="C1341" s="129" t="s">
        <v>417</v>
      </c>
      <c r="D1341" s="165">
        <v>1</v>
      </c>
      <c r="E1341" s="129" t="s">
        <v>4739</v>
      </c>
      <c r="F1341" s="129" t="s">
        <v>4735</v>
      </c>
      <c r="G1341" s="129" t="s">
        <v>16723</v>
      </c>
      <c r="H1341" s="129"/>
    </row>
    <row r="1342" spans="1:8" x14ac:dyDescent="0.3">
      <c r="A1342" s="183">
        <v>44865</v>
      </c>
      <c r="B1342" s="129" t="s">
        <v>6083</v>
      </c>
      <c r="C1342" s="129" t="s">
        <v>417</v>
      </c>
      <c r="D1342" s="165">
        <v>1</v>
      </c>
      <c r="E1342" s="129" t="s">
        <v>4739</v>
      </c>
      <c r="F1342" s="129" t="s">
        <v>4735</v>
      </c>
      <c r="G1342" s="129" t="s">
        <v>16723</v>
      </c>
      <c r="H1342" s="129"/>
    </row>
    <row r="1343" spans="1:8" x14ac:dyDescent="0.3">
      <c r="A1343" s="183">
        <v>44865</v>
      </c>
      <c r="B1343" s="129" t="s">
        <v>6084</v>
      </c>
      <c r="C1343" s="129" t="s">
        <v>417</v>
      </c>
      <c r="D1343" s="165">
        <v>1</v>
      </c>
      <c r="E1343" s="129" t="s">
        <v>4744</v>
      </c>
      <c r="F1343" s="129" t="s">
        <v>4735</v>
      </c>
      <c r="G1343" s="129" t="s">
        <v>16723</v>
      </c>
      <c r="H1343" s="129"/>
    </row>
    <row r="1344" spans="1:8" x14ac:dyDescent="0.3">
      <c r="A1344" s="183">
        <v>44865</v>
      </c>
      <c r="B1344" s="129" t="s">
        <v>6085</v>
      </c>
      <c r="C1344" s="129" t="s">
        <v>417</v>
      </c>
      <c r="D1344" s="165">
        <v>1</v>
      </c>
      <c r="E1344" s="129" t="s">
        <v>4737</v>
      </c>
      <c r="F1344" s="129" t="s">
        <v>4735</v>
      </c>
      <c r="G1344" s="129" t="s">
        <v>16723</v>
      </c>
      <c r="H1344" s="129"/>
    </row>
    <row r="1345" spans="1:8" x14ac:dyDescent="0.3">
      <c r="A1345" s="183">
        <v>44865</v>
      </c>
      <c r="B1345" s="129" t="s">
        <v>6086</v>
      </c>
      <c r="C1345" s="129" t="s">
        <v>418</v>
      </c>
      <c r="D1345" s="165">
        <v>1</v>
      </c>
      <c r="E1345" s="129" t="s">
        <v>4739</v>
      </c>
      <c r="F1345" s="129" t="s">
        <v>4735</v>
      </c>
      <c r="G1345" s="129" t="s">
        <v>16723</v>
      </c>
      <c r="H1345" s="129"/>
    </row>
    <row r="1346" spans="1:8" x14ac:dyDescent="0.3">
      <c r="A1346" s="183">
        <v>44865</v>
      </c>
      <c r="B1346" s="129" t="s">
        <v>6087</v>
      </c>
      <c r="C1346" s="129" t="s">
        <v>418</v>
      </c>
      <c r="D1346" s="165">
        <v>1</v>
      </c>
      <c r="E1346" s="129" t="s">
        <v>4741</v>
      </c>
      <c r="F1346" s="129" t="s">
        <v>4735</v>
      </c>
      <c r="G1346" s="129" t="s">
        <v>16723</v>
      </c>
      <c r="H1346" s="129"/>
    </row>
    <row r="1347" spans="1:8" x14ac:dyDescent="0.3">
      <c r="A1347" s="183">
        <v>44865</v>
      </c>
      <c r="B1347" s="129" t="s">
        <v>6088</v>
      </c>
      <c r="C1347" s="129" t="s">
        <v>418</v>
      </c>
      <c r="D1347" s="165">
        <v>1</v>
      </c>
      <c r="E1347" s="129" t="s">
        <v>4741</v>
      </c>
      <c r="F1347" s="129" t="s">
        <v>4735</v>
      </c>
      <c r="G1347" s="129" t="s">
        <v>16723</v>
      </c>
      <c r="H1347" s="129"/>
    </row>
    <row r="1348" spans="1:8" x14ac:dyDescent="0.3">
      <c r="A1348" s="183">
        <v>44865</v>
      </c>
      <c r="B1348" s="129" t="s">
        <v>6089</v>
      </c>
      <c r="C1348" s="129" t="s">
        <v>417</v>
      </c>
      <c r="D1348" s="165">
        <v>1</v>
      </c>
      <c r="E1348" s="129" t="s">
        <v>4737</v>
      </c>
      <c r="F1348" s="129" t="s">
        <v>4735</v>
      </c>
      <c r="G1348" s="129" t="s">
        <v>16723</v>
      </c>
      <c r="H1348" s="129"/>
    </row>
    <row r="1349" spans="1:8" x14ac:dyDescent="0.3">
      <c r="A1349" s="183">
        <v>44865</v>
      </c>
      <c r="B1349" s="129" t="s">
        <v>6090</v>
      </c>
      <c r="C1349" s="129" t="s">
        <v>417</v>
      </c>
      <c r="D1349" s="165">
        <v>1</v>
      </c>
      <c r="E1349" s="129" t="s">
        <v>4739</v>
      </c>
      <c r="F1349" s="129" t="s">
        <v>4735</v>
      </c>
      <c r="G1349" s="129" t="s">
        <v>16723</v>
      </c>
      <c r="H1349" s="129"/>
    </row>
    <row r="1350" spans="1:8" x14ac:dyDescent="0.3">
      <c r="A1350" s="183">
        <v>44865</v>
      </c>
      <c r="B1350" s="129" t="s">
        <v>6091</v>
      </c>
      <c r="C1350" s="129" t="s">
        <v>417</v>
      </c>
      <c r="D1350" s="165">
        <v>1</v>
      </c>
      <c r="E1350" s="129" t="s">
        <v>4739</v>
      </c>
      <c r="F1350" s="129" t="s">
        <v>4735</v>
      </c>
      <c r="G1350" s="129" t="s">
        <v>16723</v>
      </c>
      <c r="H1350" s="129"/>
    </row>
    <row r="1351" spans="1:8" x14ac:dyDescent="0.3">
      <c r="A1351" s="183">
        <v>44865</v>
      </c>
      <c r="B1351" s="129" t="s">
        <v>6092</v>
      </c>
      <c r="C1351" s="129" t="s">
        <v>417</v>
      </c>
      <c r="D1351" s="165">
        <v>1</v>
      </c>
      <c r="E1351" s="129" t="s">
        <v>4739</v>
      </c>
      <c r="F1351" s="129" t="s">
        <v>4735</v>
      </c>
      <c r="G1351" s="129" t="s">
        <v>16723</v>
      </c>
      <c r="H1351" s="129"/>
    </row>
    <row r="1352" spans="1:8" x14ac:dyDescent="0.3">
      <c r="A1352" s="183">
        <v>44865</v>
      </c>
      <c r="B1352" s="129" t="s">
        <v>6093</v>
      </c>
      <c r="C1352" s="129" t="s">
        <v>417</v>
      </c>
      <c r="D1352" s="165">
        <v>1</v>
      </c>
      <c r="E1352" s="129" t="s">
        <v>4747</v>
      </c>
      <c r="F1352" s="129" t="s">
        <v>4735</v>
      </c>
      <c r="G1352" s="129" t="s">
        <v>16723</v>
      </c>
      <c r="H1352" s="129"/>
    </row>
    <row r="1353" spans="1:8" x14ac:dyDescent="0.3">
      <c r="A1353" s="183">
        <v>44865</v>
      </c>
      <c r="B1353" s="129" t="s">
        <v>6094</v>
      </c>
      <c r="C1353" s="129" t="s">
        <v>417</v>
      </c>
      <c r="D1353" s="165">
        <v>1</v>
      </c>
      <c r="E1353" s="129" t="s">
        <v>4737</v>
      </c>
      <c r="F1353" s="129" t="s">
        <v>4735</v>
      </c>
      <c r="G1353" s="129" t="s">
        <v>16723</v>
      </c>
      <c r="H1353" s="129"/>
    </row>
    <row r="1354" spans="1:8" x14ac:dyDescent="0.3">
      <c r="A1354" s="183">
        <v>44865</v>
      </c>
      <c r="B1354" s="129" t="s">
        <v>6095</v>
      </c>
      <c r="C1354" s="129" t="s">
        <v>417</v>
      </c>
      <c r="D1354" s="165">
        <v>1</v>
      </c>
      <c r="E1354" s="129" t="s">
        <v>4739</v>
      </c>
      <c r="F1354" s="129" t="s">
        <v>4735</v>
      </c>
      <c r="G1354" s="129" t="s">
        <v>16723</v>
      </c>
      <c r="H1354" s="129"/>
    </row>
    <row r="1355" spans="1:8" x14ac:dyDescent="0.3">
      <c r="A1355" s="183">
        <v>44865</v>
      </c>
      <c r="B1355" s="129" t="s">
        <v>6096</v>
      </c>
      <c r="C1355" s="129" t="s">
        <v>416</v>
      </c>
      <c r="D1355" s="165">
        <v>1</v>
      </c>
      <c r="E1355" s="129" t="s">
        <v>4739</v>
      </c>
      <c r="F1355" s="129" t="s">
        <v>4735</v>
      </c>
      <c r="G1355" s="129" t="s">
        <v>16723</v>
      </c>
      <c r="H1355" s="129"/>
    </row>
    <row r="1356" spans="1:8" x14ac:dyDescent="0.3">
      <c r="A1356" s="183">
        <v>44865</v>
      </c>
      <c r="B1356" s="129" t="s">
        <v>6097</v>
      </c>
      <c r="C1356" s="129" t="s">
        <v>416</v>
      </c>
      <c r="D1356" s="165">
        <v>1</v>
      </c>
      <c r="E1356" s="129" t="s">
        <v>4747</v>
      </c>
      <c r="F1356" s="129" t="s">
        <v>4735</v>
      </c>
      <c r="G1356" s="129" t="s">
        <v>16723</v>
      </c>
      <c r="H1356" s="129"/>
    </row>
    <row r="1357" spans="1:8" x14ac:dyDescent="0.3">
      <c r="A1357" s="183">
        <v>44865</v>
      </c>
      <c r="B1357" s="129" t="s">
        <v>6098</v>
      </c>
      <c r="C1357" s="129" t="s">
        <v>416</v>
      </c>
      <c r="D1357" s="165">
        <v>1</v>
      </c>
      <c r="E1357" s="129" t="s">
        <v>4737</v>
      </c>
      <c r="F1357" s="129" t="s">
        <v>4735</v>
      </c>
      <c r="G1357" s="129" t="s">
        <v>16723</v>
      </c>
      <c r="H1357" s="129"/>
    </row>
    <row r="1358" spans="1:8" x14ac:dyDescent="0.3">
      <c r="A1358" s="183">
        <v>44865</v>
      </c>
      <c r="B1358" s="129" t="s">
        <v>6099</v>
      </c>
      <c r="C1358" s="129" t="s">
        <v>416</v>
      </c>
      <c r="D1358" s="165">
        <v>1</v>
      </c>
      <c r="E1358" s="129" t="s">
        <v>4737</v>
      </c>
      <c r="F1358" s="129" t="s">
        <v>4735</v>
      </c>
      <c r="G1358" s="129" t="s">
        <v>16723</v>
      </c>
      <c r="H1358" s="129"/>
    </row>
    <row r="1359" spans="1:8" x14ac:dyDescent="0.3">
      <c r="A1359" s="183">
        <v>44865</v>
      </c>
      <c r="B1359" s="129" t="s">
        <v>6100</v>
      </c>
      <c r="C1359" s="129" t="s">
        <v>416</v>
      </c>
      <c r="D1359" s="165">
        <v>1</v>
      </c>
      <c r="E1359" s="129" t="s">
        <v>4741</v>
      </c>
      <c r="F1359" s="129" t="s">
        <v>4735</v>
      </c>
      <c r="G1359" s="129" t="s">
        <v>16723</v>
      </c>
      <c r="H1359" s="129"/>
    </row>
    <row r="1360" spans="1:8" x14ac:dyDescent="0.3">
      <c r="A1360" s="183">
        <v>44865</v>
      </c>
      <c r="B1360" s="129" t="s">
        <v>6101</v>
      </c>
      <c r="C1360" s="129" t="s">
        <v>417</v>
      </c>
      <c r="D1360" s="165">
        <v>1</v>
      </c>
      <c r="E1360" s="129" t="s">
        <v>4737</v>
      </c>
      <c r="F1360" s="129" t="s">
        <v>4735</v>
      </c>
      <c r="G1360" s="129" t="s">
        <v>16723</v>
      </c>
      <c r="H1360" s="129"/>
    </row>
    <row r="1361" spans="1:8" x14ac:dyDescent="0.3">
      <c r="A1361" s="183">
        <v>44865</v>
      </c>
      <c r="B1361" s="129" t="s">
        <v>6102</v>
      </c>
      <c r="C1361" s="129" t="s">
        <v>417</v>
      </c>
      <c r="D1361" s="165">
        <v>1</v>
      </c>
      <c r="E1361" s="129" t="s">
        <v>4744</v>
      </c>
      <c r="F1361" s="129" t="s">
        <v>4735</v>
      </c>
      <c r="G1361" s="129" t="s">
        <v>16723</v>
      </c>
      <c r="H1361" s="129"/>
    </row>
    <row r="1362" spans="1:8" x14ac:dyDescent="0.3">
      <c r="A1362" s="183">
        <v>44865</v>
      </c>
      <c r="B1362" s="129" t="s">
        <v>6103</v>
      </c>
      <c r="C1362" s="129" t="s">
        <v>418</v>
      </c>
      <c r="D1362" s="165">
        <v>1</v>
      </c>
      <c r="E1362" s="129" t="s">
        <v>4741</v>
      </c>
      <c r="F1362" s="129" t="s">
        <v>4735</v>
      </c>
      <c r="G1362" s="129" t="s">
        <v>16723</v>
      </c>
      <c r="H1362" s="129"/>
    </row>
    <row r="1363" spans="1:8" x14ac:dyDescent="0.3">
      <c r="A1363" s="183">
        <v>44865</v>
      </c>
      <c r="B1363" s="129" t="s">
        <v>6104</v>
      </c>
      <c r="C1363" s="129" t="s">
        <v>417</v>
      </c>
      <c r="D1363" s="165">
        <v>1</v>
      </c>
      <c r="E1363" s="129" t="s">
        <v>4737</v>
      </c>
      <c r="F1363" s="129" t="s">
        <v>4735</v>
      </c>
      <c r="G1363" s="129" t="s">
        <v>16723</v>
      </c>
      <c r="H1363" s="129"/>
    </row>
    <row r="1364" spans="1:8" x14ac:dyDescent="0.3">
      <c r="A1364" s="183">
        <v>44865</v>
      </c>
      <c r="B1364" s="129" t="s">
        <v>6105</v>
      </c>
      <c r="C1364" s="129" t="s">
        <v>417</v>
      </c>
      <c r="D1364" s="165">
        <v>1</v>
      </c>
      <c r="E1364" s="129" t="s">
        <v>4739</v>
      </c>
      <c r="F1364" s="129" t="s">
        <v>4735</v>
      </c>
      <c r="G1364" s="129" t="s">
        <v>16723</v>
      </c>
      <c r="H1364" s="129"/>
    </row>
    <row r="1365" spans="1:8" x14ac:dyDescent="0.3">
      <c r="A1365" s="183">
        <v>44865</v>
      </c>
      <c r="B1365" s="129" t="s">
        <v>6106</v>
      </c>
      <c r="C1365" s="129" t="s">
        <v>417</v>
      </c>
      <c r="D1365" s="165">
        <v>1</v>
      </c>
      <c r="E1365" s="129" t="s">
        <v>4744</v>
      </c>
      <c r="F1365" s="129" t="s">
        <v>4735</v>
      </c>
      <c r="G1365" s="129" t="s">
        <v>16723</v>
      </c>
      <c r="H1365" s="129"/>
    </row>
    <row r="1366" spans="1:8" x14ac:dyDescent="0.3">
      <c r="A1366" s="183">
        <v>44865</v>
      </c>
      <c r="B1366" s="129" t="s">
        <v>6107</v>
      </c>
      <c r="C1366" s="129" t="s">
        <v>417</v>
      </c>
      <c r="D1366" s="165">
        <v>1</v>
      </c>
      <c r="E1366" s="129" t="s">
        <v>4744</v>
      </c>
      <c r="F1366" s="129" t="s">
        <v>4735</v>
      </c>
      <c r="G1366" s="129" t="s">
        <v>16723</v>
      </c>
      <c r="H1366" s="129"/>
    </row>
    <row r="1367" spans="1:8" x14ac:dyDescent="0.3">
      <c r="A1367" s="183">
        <v>44865</v>
      </c>
      <c r="B1367" s="129" t="s">
        <v>6108</v>
      </c>
      <c r="C1367" s="129" t="s">
        <v>417</v>
      </c>
      <c r="D1367" s="165">
        <v>1</v>
      </c>
      <c r="E1367" s="129" t="s">
        <v>4737</v>
      </c>
      <c r="F1367" s="129" t="s">
        <v>4735</v>
      </c>
      <c r="G1367" s="129" t="s">
        <v>16723</v>
      </c>
      <c r="H1367" s="129"/>
    </row>
    <row r="1368" spans="1:8" x14ac:dyDescent="0.3">
      <c r="A1368" s="183">
        <v>44865</v>
      </c>
      <c r="B1368" s="129" t="s">
        <v>6109</v>
      </c>
      <c r="C1368" s="129" t="s">
        <v>417</v>
      </c>
      <c r="D1368" s="165">
        <v>1</v>
      </c>
      <c r="E1368" s="129" t="s">
        <v>4737</v>
      </c>
      <c r="F1368" s="129" t="s">
        <v>4735</v>
      </c>
      <c r="G1368" s="129" t="s">
        <v>16723</v>
      </c>
      <c r="H1368" s="129"/>
    </row>
    <row r="1369" spans="1:8" x14ac:dyDescent="0.3">
      <c r="A1369" s="183">
        <v>44865</v>
      </c>
      <c r="B1369" s="129" t="s">
        <v>6110</v>
      </c>
      <c r="C1369" s="129" t="s">
        <v>418</v>
      </c>
      <c r="D1369" s="165">
        <v>1</v>
      </c>
      <c r="E1369" s="129" t="s">
        <v>4737</v>
      </c>
      <c r="F1369" s="129" t="s">
        <v>4735</v>
      </c>
      <c r="G1369" s="129" t="s">
        <v>16723</v>
      </c>
      <c r="H1369" s="129"/>
    </row>
    <row r="1370" spans="1:8" x14ac:dyDescent="0.3">
      <c r="A1370" s="183">
        <v>44865</v>
      </c>
      <c r="B1370" s="129" t="s">
        <v>6111</v>
      </c>
      <c r="C1370" s="129" t="s">
        <v>417</v>
      </c>
      <c r="D1370" s="165">
        <v>1</v>
      </c>
      <c r="E1370" s="129" t="s">
        <v>4737</v>
      </c>
      <c r="F1370" s="129" t="s">
        <v>4735</v>
      </c>
      <c r="G1370" s="129" t="s">
        <v>16723</v>
      </c>
      <c r="H1370" s="129"/>
    </row>
    <row r="1371" spans="1:8" x14ac:dyDescent="0.3">
      <c r="A1371" s="183">
        <v>44865</v>
      </c>
      <c r="B1371" s="129" t="s">
        <v>6112</v>
      </c>
      <c r="C1371" s="129" t="s">
        <v>417</v>
      </c>
      <c r="D1371" s="165">
        <v>1</v>
      </c>
      <c r="E1371" s="129" t="s">
        <v>4737</v>
      </c>
      <c r="F1371" s="129" t="s">
        <v>4735</v>
      </c>
      <c r="G1371" s="129" t="s">
        <v>16723</v>
      </c>
      <c r="H1371" s="129"/>
    </row>
    <row r="1372" spans="1:8" x14ac:dyDescent="0.3">
      <c r="A1372" s="183">
        <v>44865</v>
      </c>
      <c r="B1372" s="129" t="s">
        <v>6113</v>
      </c>
      <c r="C1372" s="129" t="s">
        <v>417</v>
      </c>
      <c r="D1372" s="165">
        <v>1</v>
      </c>
      <c r="E1372" s="129" t="s">
        <v>4737</v>
      </c>
      <c r="F1372" s="129" t="s">
        <v>4735</v>
      </c>
      <c r="G1372" s="129" t="s">
        <v>16723</v>
      </c>
      <c r="H1372" s="129"/>
    </row>
    <row r="1373" spans="1:8" x14ac:dyDescent="0.3">
      <c r="A1373" s="183">
        <v>44865</v>
      </c>
      <c r="B1373" s="129" t="s">
        <v>6114</v>
      </c>
      <c r="C1373" s="129" t="s">
        <v>417</v>
      </c>
      <c r="D1373" s="165">
        <v>1</v>
      </c>
      <c r="E1373" s="129" t="s">
        <v>4737</v>
      </c>
      <c r="F1373" s="129" t="s">
        <v>4735</v>
      </c>
      <c r="G1373" s="129" t="s">
        <v>16723</v>
      </c>
      <c r="H1373" s="129"/>
    </row>
    <row r="1374" spans="1:8" x14ac:dyDescent="0.3">
      <c r="A1374" s="183">
        <v>44865</v>
      </c>
      <c r="B1374" s="129" t="s">
        <v>6115</v>
      </c>
      <c r="C1374" s="129" t="s">
        <v>417</v>
      </c>
      <c r="D1374" s="165">
        <v>1</v>
      </c>
      <c r="E1374" s="129" t="s">
        <v>4744</v>
      </c>
      <c r="F1374" s="129" t="s">
        <v>4735</v>
      </c>
      <c r="G1374" s="129" t="s">
        <v>16723</v>
      </c>
      <c r="H1374" s="129"/>
    </row>
    <row r="1375" spans="1:8" x14ac:dyDescent="0.3">
      <c r="A1375" s="183">
        <v>44865</v>
      </c>
      <c r="B1375" s="129" t="s">
        <v>6116</v>
      </c>
      <c r="C1375" s="129" t="s">
        <v>417</v>
      </c>
      <c r="D1375" s="165">
        <v>1</v>
      </c>
      <c r="E1375" s="129" t="s">
        <v>4737</v>
      </c>
      <c r="F1375" s="129" t="s">
        <v>4735</v>
      </c>
      <c r="G1375" s="129" t="s">
        <v>16723</v>
      </c>
      <c r="H1375" s="129"/>
    </row>
    <row r="1376" spans="1:8" x14ac:dyDescent="0.3">
      <c r="A1376" s="183">
        <v>44865</v>
      </c>
      <c r="B1376" s="129" t="s">
        <v>6117</v>
      </c>
      <c r="C1376" s="129" t="s">
        <v>417</v>
      </c>
      <c r="D1376" s="165">
        <v>1</v>
      </c>
      <c r="E1376" s="129" t="s">
        <v>4737</v>
      </c>
      <c r="F1376" s="129" t="s">
        <v>4735</v>
      </c>
      <c r="G1376" s="129" t="s">
        <v>16723</v>
      </c>
      <c r="H1376" s="129"/>
    </row>
    <row r="1377" spans="1:8" x14ac:dyDescent="0.3">
      <c r="A1377" s="183">
        <v>44865</v>
      </c>
      <c r="B1377" s="129" t="s">
        <v>6118</v>
      </c>
      <c r="C1377" s="129" t="s">
        <v>417</v>
      </c>
      <c r="D1377" s="165">
        <v>1</v>
      </c>
      <c r="E1377" s="129" t="s">
        <v>4739</v>
      </c>
      <c r="F1377" s="129" t="s">
        <v>4735</v>
      </c>
      <c r="G1377" s="129" t="s">
        <v>16723</v>
      </c>
      <c r="H1377" s="129"/>
    </row>
    <row r="1378" spans="1:8" x14ac:dyDescent="0.3">
      <c r="A1378" s="183">
        <v>44865</v>
      </c>
      <c r="B1378" s="129" t="s">
        <v>6119</v>
      </c>
      <c r="C1378" s="129" t="s">
        <v>417</v>
      </c>
      <c r="D1378" s="165">
        <v>1</v>
      </c>
      <c r="E1378" s="129" t="s">
        <v>4739</v>
      </c>
      <c r="F1378" s="129" t="s">
        <v>4735</v>
      </c>
      <c r="G1378" s="129" t="s">
        <v>16723</v>
      </c>
      <c r="H1378" s="129"/>
    </row>
    <row r="1379" spans="1:8" x14ac:dyDescent="0.3">
      <c r="A1379" s="183">
        <v>44865</v>
      </c>
      <c r="B1379" s="129" t="s">
        <v>6120</v>
      </c>
      <c r="C1379" s="129" t="s">
        <v>418</v>
      </c>
      <c r="D1379" s="165">
        <v>1</v>
      </c>
      <c r="E1379" s="129" t="s">
        <v>4744</v>
      </c>
      <c r="F1379" s="129" t="s">
        <v>4735</v>
      </c>
      <c r="G1379" s="129" t="s">
        <v>16723</v>
      </c>
      <c r="H1379" s="129"/>
    </row>
    <row r="1380" spans="1:8" x14ac:dyDescent="0.3">
      <c r="A1380" s="183">
        <v>44865</v>
      </c>
      <c r="B1380" s="129" t="s">
        <v>6121</v>
      </c>
      <c r="C1380" s="129" t="s">
        <v>418</v>
      </c>
      <c r="D1380" s="165">
        <v>1</v>
      </c>
      <c r="E1380" s="129" t="s">
        <v>4739</v>
      </c>
      <c r="F1380" s="129" t="s">
        <v>4735</v>
      </c>
      <c r="G1380" s="129" t="s">
        <v>16723</v>
      </c>
      <c r="H1380" s="129"/>
    </row>
    <row r="1381" spans="1:8" x14ac:dyDescent="0.3">
      <c r="A1381" s="183">
        <v>44865</v>
      </c>
      <c r="B1381" s="129" t="s">
        <v>6122</v>
      </c>
      <c r="C1381" s="129" t="s">
        <v>418</v>
      </c>
      <c r="D1381" s="165">
        <v>1</v>
      </c>
      <c r="E1381" s="129" t="s">
        <v>4739</v>
      </c>
      <c r="F1381" s="129" t="s">
        <v>4735</v>
      </c>
      <c r="G1381" s="129" t="s">
        <v>16723</v>
      </c>
      <c r="H1381" s="129"/>
    </row>
    <row r="1382" spans="1:8" x14ac:dyDescent="0.3">
      <c r="A1382" s="183">
        <v>44865</v>
      </c>
      <c r="B1382" s="129" t="s">
        <v>6123</v>
      </c>
      <c r="C1382" s="129" t="s">
        <v>418</v>
      </c>
      <c r="D1382" s="165">
        <v>1</v>
      </c>
      <c r="E1382" s="129" t="s">
        <v>4739</v>
      </c>
      <c r="F1382" s="129" t="s">
        <v>4735</v>
      </c>
      <c r="G1382" s="129" t="s">
        <v>16723</v>
      </c>
      <c r="H1382" s="129"/>
    </row>
    <row r="1383" spans="1:8" x14ac:dyDescent="0.3">
      <c r="A1383" s="183">
        <v>44865</v>
      </c>
      <c r="B1383" s="129" t="s">
        <v>6124</v>
      </c>
      <c r="C1383" s="129" t="s">
        <v>416</v>
      </c>
      <c r="D1383" s="165">
        <v>1</v>
      </c>
      <c r="E1383" s="129" t="s">
        <v>4739</v>
      </c>
      <c r="F1383" s="129" t="s">
        <v>4735</v>
      </c>
      <c r="G1383" s="129" t="s">
        <v>16723</v>
      </c>
      <c r="H1383" s="129"/>
    </row>
    <row r="1384" spans="1:8" x14ac:dyDescent="0.3">
      <c r="A1384" s="183">
        <v>44865</v>
      </c>
      <c r="B1384" s="129" t="s">
        <v>6125</v>
      </c>
      <c r="C1384" s="129" t="s">
        <v>416</v>
      </c>
      <c r="D1384" s="165">
        <v>1</v>
      </c>
      <c r="E1384" s="129" t="s">
        <v>4739</v>
      </c>
      <c r="F1384" s="129" t="s">
        <v>4735</v>
      </c>
      <c r="G1384" s="129" t="s">
        <v>16723</v>
      </c>
      <c r="H1384" s="129"/>
    </row>
    <row r="1385" spans="1:8" x14ac:dyDescent="0.3">
      <c r="A1385" s="183">
        <v>44865</v>
      </c>
      <c r="B1385" s="129" t="s">
        <v>6126</v>
      </c>
      <c r="C1385" s="129" t="s">
        <v>416</v>
      </c>
      <c r="D1385" s="165">
        <v>1</v>
      </c>
      <c r="E1385" s="129" t="s">
        <v>4739</v>
      </c>
      <c r="F1385" s="129" t="s">
        <v>4735</v>
      </c>
      <c r="G1385" s="129" t="s">
        <v>16723</v>
      </c>
      <c r="H1385" s="129"/>
    </row>
    <row r="1386" spans="1:8" x14ac:dyDescent="0.3">
      <c r="A1386" s="183">
        <v>44865</v>
      </c>
      <c r="B1386" s="129" t="s">
        <v>6127</v>
      </c>
      <c r="C1386" s="129" t="s">
        <v>418</v>
      </c>
      <c r="D1386" s="165">
        <v>1</v>
      </c>
      <c r="E1386" s="129" t="s">
        <v>4739</v>
      </c>
      <c r="F1386" s="129" t="s">
        <v>4735</v>
      </c>
      <c r="G1386" s="129" t="s">
        <v>16723</v>
      </c>
      <c r="H1386" s="129"/>
    </row>
    <row r="1387" spans="1:8" x14ac:dyDescent="0.3">
      <c r="A1387" s="183">
        <v>44865</v>
      </c>
      <c r="B1387" s="129" t="s">
        <v>6128</v>
      </c>
      <c r="C1387" s="129" t="s">
        <v>417</v>
      </c>
      <c r="D1387" s="165">
        <v>1</v>
      </c>
      <c r="E1387" s="129" t="s">
        <v>4739</v>
      </c>
      <c r="F1387" s="129" t="s">
        <v>4735</v>
      </c>
      <c r="G1387" s="129" t="s">
        <v>16723</v>
      </c>
      <c r="H1387" s="129"/>
    </row>
    <row r="1388" spans="1:8" x14ac:dyDescent="0.3">
      <c r="A1388" s="183">
        <v>44865</v>
      </c>
      <c r="B1388" s="129" t="s">
        <v>6129</v>
      </c>
      <c r="C1388" s="129" t="s">
        <v>416</v>
      </c>
      <c r="D1388" s="165">
        <v>1</v>
      </c>
      <c r="E1388" s="129" t="s">
        <v>4739</v>
      </c>
      <c r="F1388" s="129" t="s">
        <v>4735</v>
      </c>
      <c r="G1388" s="129" t="s">
        <v>16723</v>
      </c>
      <c r="H1388" s="129"/>
    </row>
    <row r="1389" spans="1:8" x14ac:dyDescent="0.3">
      <c r="A1389" s="183">
        <v>44865</v>
      </c>
      <c r="B1389" s="129" t="s">
        <v>6130</v>
      </c>
      <c r="C1389" s="129" t="s">
        <v>417</v>
      </c>
      <c r="D1389" s="165">
        <v>1</v>
      </c>
      <c r="E1389" s="129" t="s">
        <v>4739</v>
      </c>
      <c r="F1389" s="129" t="s">
        <v>4735</v>
      </c>
      <c r="G1389" s="129" t="s">
        <v>16723</v>
      </c>
      <c r="H1389" s="129"/>
    </row>
    <row r="1390" spans="1:8" x14ac:dyDescent="0.3">
      <c r="A1390" s="183">
        <v>44865</v>
      </c>
      <c r="B1390" s="129" t="s">
        <v>6131</v>
      </c>
      <c r="C1390" s="129" t="s">
        <v>417</v>
      </c>
      <c r="D1390" s="165">
        <v>1</v>
      </c>
      <c r="E1390" s="129" t="s">
        <v>4737</v>
      </c>
      <c r="F1390" s="129" t="s">
        <v>4735</v>
      </c>
      <c r="G1390" s="129" t="s">
        <v>16723</v>
      </c>
      <c r="H1390" s="129"/>
    </row>
    <row r="1391" spans="1:8" x14ac:dyDescent="0.3">
      <c r="A1391" s="183">
        <v>44865</v>
      </c>
      <c r="B1391" s="129" t="s">
        <v>6132</v>
      </c>
      <c r="C1391" s="129" t="s">
        <v>417</v>
      </c>
      <c r="D1391" s="165">
        <v>1</v>
      </c>
      <c r="E1391" s="129" t="s">
        <v>4739</v>
      </c>
      <c r="F1391" s="129" t="s">
        <v>4735</v>
      </c>
      <c r="G1391" s="129" t="s">
        <v>16723</v>
      </c>
      <c r="H1391" s="129"/>
    </row>
    <row r="1392" spans="1:8" x14ac:dyDescent="0.3">
      <c r="A1392" s="183">
        <v>44865</v>
      </c>
      <c r="B1392" s="129" t="s">
        <v>6133</v>
      </c>
      <c r="C1392" s="129" t="s">
        <v>417</v>
      </c>
      <c r="D1392" s="165">
        <v>1</v>
      </c>
      <c r="E1392" s="129" t="s">
        <v>4737</v>
      </c>
      <c r="F1392" s="129" t="s">
        <v>4735</v>
      </c>
      <c r="G1392" s="129" t="s">
        <v>16723</v>
      </c>
      <c r="H1392" s="129"/>
    </row>
    <row r="1393" spans="1:8" x14ac:dyDescent="0.3">
      <c r="A1393" s="183">
        <v>44865</v>
      </c>
      <c r="B1393" s="129" t="s">
        <v>6134</v>
      </c>
      <c r="C1393" s="129" t="s">
        <v>417</v>
      </c>
      <c r="D1393" s="165">
        <v>1</v>
      </c>
      <c r="E1393" s="129" t="s">
        <v>4737</v>
      </c>
      <c r="F1393" s="129" t="s">
        <v>4735</v>
      </c>
      <c r="G1393" s="129" t="s">
        <v>16723</v>
      </c>
      <c r="H1393" s="129"/>
    </row>
    <row r="1394" spans="1:8" x14ac:dyDescent="0.3">
      <c r="A1394" s="183">
        <v>44865</v>
      </c>
      <c r="B1394" s="129" t="s">
        <v>6135</v>
      </c>
      <c r="C1394" s="129" t="s">
        <v>417</v>
      </c>
      <c r="D1394" s="165">
        <v>1</v>
      </c>
      <c r="E1394" s="129" t="s">
        <v>4739</v>
      </c>
      <c r="F1394" s="129" t="s">
        <v>4735</v>
      </c>
      <c r="G1394" s="129" t="s">
        <v>16723</v>
      </c>
      <c r="H1394" s="129"/>
    </row>
    <row r="1395" spans="1:8" x14ac:dyDescent="0.3">
      <c r="A1395" s="183">
        <v>44865</v>
      </c>
      <c r="B1395" s="129" t="s">
        <v>6136</v>
      </c>
      <c r="C1395" s="129" t="s">
        <v>418</v>
      </c>
      <c r="D1395" s="165">
        <v>1</v>
      </c>
      <c r="E1395" s="129" t="s">
        <v>4821</v>
      </c>
      <c r="F1395" s="129" t="s">
        <v>4735</v>
      </c>
      <c r="G1395" s="129" t="s">
        <v>16723</v>
      </c>
      <c r="H1395" s="129"/>
    </row>
    <row r="1396" spans="1:8" x14ac:dyDescent="0.3">
      <c r="A1396" s="183">
        <v>44865</v>
      </c>
      <c r="B1396" s="129" t="s">
        <v>6137</v>
      </c>
      <c r="C1396" s="129" t="s">
        <v>416</v>
      </c>
      <c r="D1396" s="165">
        <v>1</v>
      </c>
      <c r="E1396" s="129" t="s">
        <v>4739</v>
      </c>
      <c r="F1396" s="129" t="s">
        <v>4735</v>
      </c>
      <c r="G1396" s="129" t="s">
        <v>16723</v>
      </c>
      <c r="H1396" s="129"/>
    </row>
    <row r="1397" spans="1:8" x14ac:dyDescent="0.3">
      <c r="A1397" s="183">
        <v>44865</v>
      </c>
      <c r="B1397" s="129" t="s">
        <v>6138</v>
      </c>
      <c r="C1397" s="129" t="s">
        <v>416</v>
      </c>
      <c r="D1397" s="165">
        <v>1</v>
      </c>
      <c r="E1397" s="129" t="s">
        <v>4739</v>
      </c>
      <c r="F1397" s="129" t="s">
        <v>4735</v>
      </c>
      <c r="G1397" s="129" t="s">
        <v>16723</v>
      </c>
      <c r="H1397" s="129"/>
    </row>
    <row r="1398" spans="1:8" x14ac:dyDescent="0.3">
      <c r="A1398" s="183">
        <v>44865</v>
      </c>
      <c r="B1398" s="129" t="s">
        <v>6139</v>
      </c>
      <c r="C1398" s="129" t="s">
        <v>418</v>
      </c>
      <c r="D1398" s="165">
        <v>1</v>
      </c>
      <c r="E1398" s="129" t="s">
        <v>4744</v>
      </c>
      <c r="F1398" s="129" t="s">
        <v>4735</v>
      </c>
      <c r="G1398" s="129" t="s">
        <v>16723</v>
      </c>
      <c r="H1398" s="129"/>
    </row>
    <row r="1399" spans="1:8" x14ac:dyDescent="0.3">
      <c r="A1399" s="183">
        <v>44865</v>
      </c>
      <c r="B1399" s="129" t="s">
        <v>6140</v>
      </c>
      <c r="C1399" s="129" t="s">
        <v>418</v>
      </c>
      <c r="D1399" s="165">
        <v>1</v>
      </c>
      <c r="E1399" s="129" t="s">
        <v>4739</v>
      </c>
      <c r="F1399" s="129" t="s">
        <v>4735</v>
      </c>
      <c r="G1399" s="129" t="s">
        <v>16723</v>
      </c>
      <c r="H1399" s="129"/>
    </row>
    <row r="1400" spans="1:8" x14ac:dyDescent="0.3">
      <c r="A1400" s="183">
        <v>44865</v>
      </c>
      <c r="B1400" s="129" t="s">
        <v>6141</v>
      </c>
      <c r="C1400" s="129" t="s">
        <v>418</v>
      </c>
      <c r="D1400" s="165">
        <v>1</v>
      </c>
      <c r="E1400" s="129" t="s">
        <v>4741</v>
      </c>
      <c r="F1400" s="129" t="s">
        <v>4735</v>
      </c>
      <c r="G1400" s="129" t="s">
        <v>16723</v>
      </c>
      <c r="H1400" s="129"/>
    </row>
    <row r="1401" spans="1:8" x14ac:dyDescent="0.3">
      <c r="A1401" s="183">
        <v>44865</v>
      </c>
      <c r="B1401" s="129" t="s">
        <v>6142</v>
      </c>
      <c r="C1401" s="129" t="s">
        <v>418</v>
      </c>
      <c r="D1401" s="165">
        <v>1</v>
      </c>
      <c r="E1401" s="129" t="s">
        <v>4739</v>
      </c>
      <c r="F1401" s="129" t="s">
        <v>4735</v>
      </c>
      <c r="G1401" s="129" t="s">
        <v>16723</v>
      </c>
      <c r="H1401" s="129"/>
    </row>
    <row r="1402" spans="1:8" x14ac:dyDescent="0.3">
      <c r="A1402" s="183">
        <v>44865</v>
      </c>
      <c r="B1402" s="129" t="s">
        <v>6143</v>
      </c>
      <c r="C1402" s="129" t="s">
        <v>418</v>
      </c>
      <c r="D1402" s="165">
        <v>1</v>
      </c>
      <c r="E1402" s="129" t="s">
        <v>4739</v>
      </c>
      <c r="F1402" s="129" t="s">
        <v>4735</v>
      </c>
      <c r="G1402" s="129" t="s">
        <v>16723</v>
      </c>
      <c r="H1402" s="129"/>
    </row>
    <row r="1403" spans="1:8" x14ac:dyDescent="0.3">
      <c r="A1403" s="183">
        <v>44865</v>
      </c>
      <c r="B1403" s="129" t="s">
        <v>6144</v>
      </c>
      <c r="C1403" s="129" t="s">
        <v>417</v>
      </c>
      <c r="D1403" s="165">
        <v>1</v>
      </c>
      <c r="E1403" s="129" t="s">
        <v>4737</v>
      </c>
      <c r="F1403" s="129" t="s">
        <v>4735</v>
      </c>
      <c r="G1403" s="129" t="s">
        <v>16723</v>
      </c>
      <c r="H1403" s="129"/>
    </row>
    <row r="1404" spans="1:8" x14ac:dyDescent="0.3">
      <c r="A1404" s="183">
        <v>44865</v>
      </c>
      <c r="B1404" s="129" t="s">
        <v>6145</v>
      </c>
      <c r="C1404" s="129" t="s">
        <v>417</v>
      </c>
      <c r="D1404" s="165">
        <v>1</v>
      </c>
      <c r="E1404" s="129" t="s">
        <v>4739</v>
      </c>
      <c r="F1404" s="129" t="s">
        <v>4735</v>
      </c>
      <c r="G1404" s="129" t="s">
        <v>16723</v>
      </c>
      <c r="H1404" s="129"/>
    </row>
    <row r="1405" spans="1:8" x14ac:dyDescent="0.3">
      <c r="A1405" s="183">
        <v>44865</v>
      </c>
      <c r="B1405" s="129" t="s">
        <v>6146</v>
      </c>
      <c r="C1405" s="129" t="s">
        <v>417</v>
      </c>
      <c r="D1405" s="165">
        <v>1</v>
      </c>
      <c r="E1405" s="129" t="s">
        <v>4739</v>
      </c>
      <c r="F1405" s="129" t="s">
        <v>4735</v>
      </c>
      <c r="G1405" s="129" t="s">
        <v>16723</v>
      </c>
      <c r="H1405" s="129"/>
    </row>
    <row r="1406" spans="1:8" x14ac:dyDescent="0.3">
      <c r="A1406" s="183">
        <v>44865</v>
      </c>
      <c r="B1406" s="129" t="s">
        <v>6147</v>
      </c>
      <c r="C1406" s="129" t="s">
        <v>417</v>
      </c>
      <c r="D1406" s="165">
        <v>1</v>
      </c>
      <c r="E1406" s="129" t="s">
        <v>4737</v>
      </c>
      <c r="F1406" s="129" t="s">
        <v>4735</v>
      </c>
      <c r="G1406" s="129" t="s">
        <v>16723</v>
      </c>
      <c r="H1406" s="129"/>
    </row>
    <row r="1407" spans="1:8" x14ac:dyDescent="0.3">
      <c r="A1407" s="183">
        <v>44865</v>
      </c>
      <c r="B1407" s="129" t="s">
        <v>6148</v>
      </c>
      <c r="C1407" s="129" t="s">
        <v>417</v>
      </c>
      <c r="D1407" s="165">
        <v>1</v>
      </c>
      <c r="E1407" s="129" t="s">
        <v>4739</v>
      </c>
      <c r="F1407" s="129" t="s">
        <v>4735</v>
      </c>
      <c r="G1407" s="129" t="s">
        <v>16723</v>
      </c>
      <c r="H1407" s="129"/>
    </row>
    <row r="1408" spans="1:8" x14ac:dyDescent="0.3">
      <c r="A1408" s="183">
        <v>44865</v>
      </c>
      <c r="B1408" s="129" t="s">
        <v>6149</v>
      </c>
      <c r="C1408" s="129" t="s">
        <v>417</v>
      </c>
      <c r="D1408" s="165">
        <v>1</v>
      </c>
      <c r="E1408" s="129" t="s">
        <v>4737</v>
      </c>
      <c r="F1408" s="129" t="s">
        <v>4735</v>
      </c>
      <c r="G1408" s="129" t="s">
        <v>16723</v>
      </c>
      <c r="H1408" s="129"/>
    </row>
    <row r="1409" spans="1:8" x14ac:dyDescent="0.3">
      <c r="A1409" s="183">
        <v>44865</v>
      </c>
      <c r="B1409" s="129" t="s">
        <v>6150</v>
      </c>
      <c r="C1409" s="129" t="s">
        <v>418</v>
      </c>
      <c r="D1409" s="165">
        <v>1</v>
      </c>
      <c r="E1409" s="129" t="s">
        <v>4744</v>
      </c>
      <c r="F1409" s="129" t="s">
        <v>4735</v>
      </c>
      <c r="G1409" s="129" t="s">
        <v>16723</v>
      </c>
      <c r="H1409" s="129"/>
    </row>
    <row r="1410" spans="1:8" x14ac:dyDescent="0.3">
      <c r="A1410" s="183">
        <v>44865</v>
      </c>
      <c r="B1410" s="129" t="s">
        <v>6151</v>
      </c>
      <c r="C1410" s="129" t="s">
        <v>416</v>
      </c>
      <c r="D1410" s="165">
        <v>1</v>
      </c>
      <c r="E1410" s="129" t="s">
        <v>4734</v>
      </c>
      <c r="F1410" s="129" t="s">
        <v>4735</v>
      </c>
      <c r="G1410" s="129" t="s">
        <v>16723</v>
      </c>
      <c r="H1410" s="129"/>
    </row>
    <row r="1411" spans="1:8" x14ac:dyDescent="0.3">
      <c r="A1411" s="183">
        <v>44865</v>
      </c>
      <c r="B1411" s="129" t="s">
        <v>6152</v>
      </c>
      <c r="C1411" s="129" t="s">
        <v>417</v>
      </c>
      <c r="D1411" s="165">
        <v>1</v>
      </c>
      <c r="E1411" s="129" t="s">
        <v>4739</v>
      </c>
      <c r="F1411" s="129" t="s">
        <v>4735</v>
      </c>
      <c r="G1411" s="129" t="s">
        <v>16723</v>
      </c>
      <c r="H1411" s="129"/>
    </row>
    <row r="1412" spans="1:8" x14ac:dyDescent="0.3">
      <c r="A1412" s="183">
        <v>44865</v>
      </c>
      <c r="B1412" s="129" t="s">
        <v>6153</v>
      </c>
      <c r="C1412" s="129" t="s">
        <v>417</v>
      </c>
      <c r="D1412" s="165">
        <v>1</v>
      </c>
      <c r="E1412" s="129" t="s">
        <v>4734</v>
      </c>
      <c r="F1412" s="129" t="s">
        <v>4735</v>
      </c>
      <c r="G1412" s="129" t="s">
        <v>16723</v>
      </c>
      <c r="H1412" s="129"/>
    </row>
    <row r="1413" spans="1:8" x14ac:dyDescent="0.3">
      <c r="A1413" s="183">
        <v>44865</v>
      </c>
      <c r="B1413" s="129" t="s">
        <v>6154</v>
      </c>
      <c r="C1413" s="129" t="s">
        <v>417</v>
      </c>
      <c r="D1413" s="165">
        <v>1</v>
      </c>
      <c r="E1413" s="129" t="s">
        <v>4739</v>
      </c>
      <c r="F1413" s="129" t="s">
        <v>4735</v>
      </c>
      <c r="G1413" s="129" t="s">
        <v>16723</v>
      </c>
      <c r="H1413" s="129"/>
    </row>
    <row r="1414" spans="1:8" x14ac:dyDescent="0.3">
      <c r="A1414" s="183">
        <v>44865</v>
      </c>
      <c r="B1414" s="129" t="s">
        <v>6155</v>
      </c>
      <c r="C1414" s="129" t="s">
        <v>418</v>
      </c>
      <c r="D1414" s="165">
        <v>1</v>
      </c>
      <c r="E1414" s="129" t="s">
        <v>4739</v>
      </c>
      <c r="F1414" s="129" t="s">
        <v>4735</v>
      </c>
      <c r="G1414" s="129" t="s">
        <v>16723</v>
      </c>
      <c r="H1414" s="129"/>
    </row>
    <row r="1415" spans="1:8" x14ac:dyDescent="0.3">
      <c r="A1415" s="183">
        <v>44865</v>
      </c>
      <c r="B1415" s="129" t="s">
        <v>6156</v>
      </c>
      <c r="C1415" s="129" t="s">
        <v>418</v>
      </c>
      <c r="D1415" s="165">
        <v>1</v>
      </c>
      <c r="E1415" s="129" t="s">
        <v>4739</v>
      </c>
      <c r="F1415" s="129" t="s">
        <v>4735</v>
      </c>
      <c r="G1415" s="129" t="s">
        <v>16723</v>
      </c>
      <c r="H1415" s="129"/>
    </row>
    <row r="1416" spans="1:8" x14ac:dyDescent="0.3">
      <c r="A1416" s="183">
        <v>44865</v>
      </c>
      <c r="B1416" s="129" t="s">
        <v>6157</v>
      </c>
      <c r="C1416" s="129" t="s">
        <v>416</v>
      </c>
      <c r="D1416" s="165">
        <v>1</v>
      </c>
      <c r="E1416" s="129" t="s">
        <v>4739</v>
      </c>
      <c r="F1416" s="129" t="s">
        <v>4735</v>
      </c>
      <c r="G1416" s="129" t="s">
        <v>16723</v>
      </c>
      <c r="H1416" s="129"/>
    </row>
    <row r="1417" spans="1:8" x14ac:dyDescent="0.3">
      <c r="A1417" s="183">
        <v>44865</v>
      </c>
      <c r="B1417" s="129" t="s">
        <v>6158</v>
      </c>
      <c r="C1417" s="129" t="s">
        <v>418</v>
      </c>
      <c r="D1417" s="165">
        <v>1</v>
      </c>
      <c r="E1417" s="129" t="s">
        <v>4741</v>
      </c>
      <c r="F1417" s="129" t="s">
        <v>4735</v>
      </c>
      <c r="G1417" s="129" t="s">
        <v>16723</v>
      </c>
      <c r="H1417" s="129"/>
    </row>
    <row r="1418" spans="1:8" x14ac:dyDescent="0.3">
      <c r="A1418" s="183">
        <v>44865</v>
      </c>
      <c r="B1418" s="129" t="s">
        <v>6159</v>
      </c>
      <c r="C1418" s="129" t="s">
        <v>417</v>
      </c>
      <c r="D1418" s="165">
        <v>1</v>
      </c>
      <c r="E1418" s="129" t="s">
        <v>4737</v>
      </c>
      <c r="F1418" s="129" t="s">
        <v>4735</v>
      </c>
      <c r="G1418" s="129" t="s">
        <v>16723</v>
      </c>
      <c r="H1418" s="129"/>
    </row>
    <row r="1419" spans="1:8" x14ac:dyDescent="0.3">
      <c r="A1419" s="183">
        <v>44865</v>
      </c>
      <c r="B1419" s="129" t="s">
        <v>6160</v>
      </c>
      <c r="C1419" s="129" t="s">
        <v>417</v>
      </c>
      <c r="D1419" s="165">
        <v>1</v>
      </c>
      <c r="E1419" s="129" t="s">
        <v>4739</v>
      </c>
      <c r="F1419" s="129" t="s">
        <v>4735</v>
      </c>
      <c r="G1419" s="129" t="s">
        <v>16723</v>
      </c>
      <c r="H1419" s="129"/>
    </row>
    <row r="1420" spans="1:8" x14ac:dyDescent="0.3">
      <c r="A1420" s="183">
        <v>44865</v>
      </c>
      <c r="B1420" s="129" t="s">
        <v>6161</v>
      </c>
      <c r="C1420" s="129" t="s">
        <v>418</v>
      </c>
      <c r="D1420" s="165">
        <v>1</v>
      </c>
      <c r="E1420" s="129" t="s">
        <v>4739</v>
      </c>
      <c r="F1420" s="129" t="s">
        <v>4735</v>
      </c>
      <c r="G1420" s="129" t="s">
        <v>16723</v>
      </c>
      <c r="H1420" s="129"/>
    </row>
    <row r="1421" spans="1:8" x14ac:dyDescent="0.3">
      <c r="A1421" s="183">
        <v>44865</v>
      </c>
      <c r="B1421" s="129" t="s">
        <v>6162</v>
      </c>
      <c r="C1421" s="129" t="s">
        <v>418</v>
      </c>
      <c r="D1421" s="165">
        <v>1</v>
      </c>
      <c r="E1421" s="129" t="s">
        <v>4744</v>
      </c>
      <c r="F1421" s="129" t="s">
        <v>4735</v>
      </c>
      <c r="G1421" s="129" t="s">
        <v>16723</v>
      </c>
      <c r="H1421" s="129"/>
    </row>
    <row r="1422" spans="1:8" x14ac:dyDescent="0.3">
      <c r="A1422" s="183">
        <v>44865</v>
      </c>
      <c r="B1422" s="129" t="s">
        <v>6163</v>
      </c>
      <c r="C1422" s="129" t="s">
        <v>417</v>
      </c>
      <c r="D1422" s="165">
        <v>1</v>
      </c>
      <c r="E1422" s="129" t="s">
        <v>4739</v>
      </c>
      <c r="F1422" s="129" t="s">
        <v>4735</v>
      </c>
      <c r="G1422" s="129" t="s">
        <v>16723</v>
      </c>
      <c r="H1422" s="129"/>
    </row>
    <row r="1423" spans="1:8" x14ac:dyDescent="0.3">
      <c r="A1423" s="183">
        <v>44865</v>
      </c>
      <c r="B1423" s="129" t="s">
        <v>6164</v>
      </c>
      <c r="C1423" s="129" t="s">
        <v>417</v>
      </c>
      <c r="D1423" s="165">
        <v>1</v>
      </c>
      <c r="E1423" s="129" t="s">
        <v>4737</v>
      </c>
      <c r="F1423" s="129" t="s">
        <v>4735</v>
      </c>
      <c r="G1423" s="129" t="s">
        <v>16723</v>
      </c>
      <c r="H1423" s="129"/>
    </row>
    <row r="1424" spans="1:8" x14ac:dyDescent="0.3">
      <c r="A1424" s="183">
        <v>44865</v>
      </c>
      <c r="B1424" s="129" t="s">
        <v>6165</v>
      </c>
      <c r="C1424" s="129" t="s">
        <v>417</v>
      </c>
      <c r="D1424" s="165">
        <v>1</v>
      </c>
      <c r="E1424" s="129" t="s">
        <v>4739</v>
      </c>
      <c r="F1424" s="129" t="s">
        <v>4735</v>
      </c>
      <c r="G1424" s="129" t="s">
        <v>16723</v>
      </c>
      <c r="H1424" s="129"/>
    </row>
    <row r="1425" spans="1:8" x14ac:dyDescent="0.3">
      <c r="A1425" s="183">
        <v>44865</v>
      </c>
      <c r="B1425" s="129" t="s">
        <v>6166</v>
      </c>
      <c r="C1425" s="129" t="s">
        <v>417</v>
      </c>
      <c r="D1425" s="165">
        <v>1</v>
      </c>
      <c r="E1425" s="129" t="s">
        <v>4739</v>
      </c>
      <c r="F1425" s="129" t="s">
        <v>4735</v>
      </c>
      <c r="G1425" s="129" t="s">
        <v>16723</v>
      </c>
      <c r="H1425" s="129"/>
    </row>
    <row r="1426" spans="1:8" x14ac:dyDescent="0.3">
      <c r="A1426" s="183">
        <v>44865</v>
      </c>
      <c r="B1426" s="129" t="s">
        <v>6167</v>
      </c>
      <c r="C1426" s="129" t="s">
        <v>417</v>
      </c>
      <c r="D1426" s="165">
        <v>1</v>
      </c>
      <c r="E1426" s="129" t="s">
        <v>4739</v>
      </c>
      <c r="F1426" s="129" t="s">
        <v>4735</v>
      </c>
      <c r="G1426" s="129" t="s">
        <v>16723</v>
      </c>
      <c r="H1426" s="129"/>
    </row>
    <row r="1427" spans="1:8" x14ac:dyDescent="0.3">
      <c r="A1427" s="183">
        <v>44865</v>
      </c>
      <c r="B1427" s="129" t="s">
        <v>6168</v>
      </c>
      <c r="C1427" s="129" t="s">
        <v>417</v>
      </c>
      <c r="D1427" s="165">
        <v>1</v>
      </c>
      <c r="E1427" s="129" t="s">
        <v>4739</v>
      </c>
      <c r="F1427" s="129" t="s">
        <v>4735</v>
      </c>
      <c r="G1427" s="129" t="s">
        <v>16723</v>
      </c>
      <c r="H1427" s="129"/>
    </row>
    <row r="1428" spans="1:8" x14ac:dyDescent="0.3">
      <c r="A1428" s="183">
        <v>44865</v>
      </c>
      <c r="B1428" s="129" t="s">
        <v>6169</v>
      </c>
      <c r="C1428" s="129" t="s">
        <v>417</v>
      </c>
      <c r="D1428" s="165">
        <v>1</v>
      </c>
      <c r="E1428" s="129" t="s">
        <v>4737</v>
      </c>
      <c r="F1428" s="129" t="s">
        <v>4735</v>
      </c>
      <c r="G1428" s="129" t="s">
        <v>16723</v>
      </c>
      <c r="H1428" s="129"/>
    </row>
    <row r="1429" spans="1:8" x14ac:dyDescent="0.3">
      <c r="A1429" s="183">
        <v>44865</v>
      </c>
      <c r="B1429" s="129" t="s">
        <v>6170</v>
      </c>
      <c r="C1429" s="129" t="s">
        <v>417</v>
      </c>
      <c r="D1429" s="165">
        <v>1</v>
      </c>
      <c r="E1429" s="129" t="s">
        <v>4737</v>
      </c>
      <c r="F1429" s="129" t="s">
        <v>4735</v>
      </c>
      <c r="G1429" s="129" t="s">
        <v>16723</v>
      </c>
      <c r="H1429" s="129"/>
    </row>
    <row r="1430" spans="1:8" x14ac:dyDescent="0.3">
      <c r="A1430" s="183">
        <v>44865</v>
      </c>
      <c r="B1430" s="129" t="s">
        <v>6171</v>
      </c>
      <c r="C1430" s="129" t="s">
        <v>417</v>
      </c>
      <c r="D1430" s="165">
        <v>1</v>
      </c>
      <c r="E1430" s="129" t="s">
        <v>4737</v>
      </c>
      <c r="F1430" s="129" t="s">
        <v>4735</v>
      </c>
      <c r="G1430" s="129" t="s">
        <v>16723</v>
      </c>
      <c r="H1430" s="129"/>
    </row>
    <row r="1431" spans="1:8" x14ac:dyDescent="0.3">
      <c r="A1431" s="183">
        <v>44865</v>
      </c>
      <c r="B1431" s="129" t="s">
        <v>6172</v>
      </c>
      <c r="C1431" s="129" t="s">
        <v>417</v>
      </c>
      <c r="D1431" s="165">
        <v>1</v>
      </c>
      <c r="E1431" s="129" t="s">
        <v>4737</v>
      </c>
      <c r="F1431" s="129" t="s">
        <v>4735</v>
      </c>
      <c r="G1431" s="129" t="s">
        <v>16723</v>
      </c>
      <c r="H1431" s="129"/>
    </row>
    <row r="1432" spans="1:8" x14ac:dyDescent="0.3">
      <c r="A1432" s="183">
        <v>44865</v>
      </c>
      <c r="B1432" s="129" t="s">
        <v>6173</v>
      </c>
      <c r="C1432" s="129" t="s">
        <v>418</v>
      </c>
      <c r="D1432" s="165">
        <v>1</v>
      </c>
      <c r="E1432" s="129" t="s">
        <v>4739</v>
      </c>
      <c r="F1432" s="129" t="s">
        <v>4735</v>
      </c>
      <c r="G1432" s="129" t="s">
        <v>16723</v>
      </c>
      <c r="H1432" s="129"/>
    </row>
    <row r="1433" spans="1:8" x14ac:dyDescent="0.3">
      <c r="A1433" s="183">
        <v>44865</v>
      </c>
      <c r="B1433" s="129" t="s">
        <v>6174</v>
      </c>
      <c r="C1433" s="129" t="s">
        <v>418</v>
      </c>
      <c r="D1433" s="165">
        <v>1</v>
      </c>
      <c r="E1433" s="129" t="s">
        <v>4747</v>
      </c>
      <c r="F1433" s="129" t="s">
        <v>4735</v>
      </c>
      <c r="G1433" s="129" t="s">
        <v>16723</v>
      </c>
      <c r="H1433" s="129"/>
    </row>
    <row r="1434" spans="1:8" x14ac:dyDescent="0.3">
      <c r="A1434" s="183">
        <v>44865</v>
      </c>
      <c r="B1434" s="129" t="s">
        <v>6175</v>
      </c>
      <c r="C1434" s="129" t="s">
        <v>417</v>
      </c>
      <c r="D1434" s="165">
        <v>1</v>
      </c>
      <c r="E1434" s="129" t="s">
        <v>4739</v>
      </c>
      <c r="F1434" s="129" t="s">
        <v>4735</v>
      </c>
      <c r="G1434" s="129" t="s">
        <v>16723</v>
      </c>
      <c r="H1434" s="129"/>
    </row>
    <row r="1435" spans="1:8" x14ac:dyDescent="0.3">
      <c r="A1435" s="183">
        <v>44865</v>
      </c>
      <c r="B1435" s="129" t="s">
        <v>6176</v>
      </c>
      <c r="C1435" s="129" t="s">
        <v>417</v>
      </c>
      <c r="D1435" s="165">
        <v>1</v>
      </c>
      <c r="E1435" s="129" t="s">
        <v>4739</v>
      </c>
      <c r="F1435" s="129" t="s">
        <v>4735</v>
      </c>
      <c r="G1435" s="129" t="s">
        <v>16723</v>
      </c>
      <c r="H1435" s="129"/>
    </row>
    <row r="1436" spans="1:8" x14ac:dyDescent="0.3">
      <c r="A1436" s="183">
        <v>44865</v>
      </c>
      <c r="B1436" s="129" t="s">
        <v>6177</v>
      </c>
      <c r="C1436" s="129" t="s">
        <v>417</v>
      </c>
      <c r="D1436" s="165">
        <v>1</v>
      </c>
      <c r="E1436" s="129" t="s">
        <v>4744</v>
      </c>
      <c r="F1436" s="129" t="s">
        <v>4735</v>
      </c>
      <c r="G1436" s="129" t="s">
        <v>16723</v>
      </c>
      <c r="H1436" s="129"/>
    </row>
    <row r="1437" spans="1:8" x14ac:dyDescent="0.3">
      <c r="A1437" s="183">
        <v>44865</v>
      </c>
      <c r="B1437" s="129" t="s">
        <v>6178</v>
      </c>
      <c r="C1437" s="129" t="s">
        <v>418</v>
      </c>
      <c r="D1437" s="165">
        <v>1</v>
      </c>
      <c r="E1437" s="129" t="s">
        <v>4747</v>
      </c>
      <c r="F1437" s="129" t="s">
        <v>4735</v>
      </c>
      <c r="G1437" s="129" t="s">
        <v>16723</v>
      </c>
      <c r="H1437" s="129"/>
    </row>
    <row r="1438" spans="1:8" x14ac:dyDescent="0.3">
      <c r="A1438" s="183">
        <v>44865</v>
      </c>
      <c r="B1438" s="129" t="s">
        <v>6179</v>
      </c>
      <c r="C1438" s="129" t="s">
        <v>418</v>
      </c>
      <c r="D1438" s="165">
        <v>1</v>
      </c>
      <c r="E1438" s="129" t="s">
        <v>4741</v>
      </c>
      <c r="F1438" s="129" t="s">
        <v>4735</v>
      </c>
      <c r="G1438" s="129" t="s">
        <v>16723</v>
      </c>
      <c r="H1438" s="129"/>
    </row>
    <row r="1439" spans="1:8" x14ac:dyDescent="0.3">
      <c r="A1439" s="183">
        <v>44865</v>
      </c>
      <c r="B1439" s="129" t="s">
        <v>6180</v>
      </c>
      <c r="C1439" s="129" t="s">
        <v>417</v>
      </c>
      <c r="D1439" s="165">
        <v>1</v>
      </c>
      <c r="E1439" s="129" t="s">
        <v>4737</v>
      </c>
      <c r="F1439" s="129" t="s">
        <v>4735</v>
      </c>
      <c r="G1439" s="129" t="s">
        <v>16723</v>
      </c>
      <c r="H1439" s="129"/>
    </row>
    <row r="1440" spans="1:8" x14ac:dyDescent="0.3">
      <c r="A1440" s="183">
        <v>44865</v>
      </c>
      <c r="B1440" s="129" t="s">
        <v>6181</v>
      </c>
      <c r="C1440" s="129" t="s">
        <v>417</v>
      </c>
      <c r="D1440" s="165">
        <v>1</v>
      </c>
      <c r="E1440" s="129" t="s">
        <v>4737</v>
      </c>
      <c r="F1440" s="129" t="s">
        <v>4735</v>
      </c>
      <c r="G1440" s="129" t="s">
        <v>16723</v>
      </c>
      <c r="H1440" s="129"/>
    </row>
    <row r="1441" spans="1:8" x14ac:dyDescent="0.3">
      <c r="A1441" s="183">
        <v>44865</v>
      </c>
      <c r="B1441" s="129" t="s">
        <v>6182</v>
      </c>
      <c r="C1441" s="129" t="s">
        <v>417</v>
      </c>
      <c r="D1441" s="165">
        <v>1</v>
      </c>
      <c r="E1441" s="129" t="s">
        <v>4739</v>
      </c>
      <c r="F1441" s="129" t="s">
        <v>4735</v>
      </c>
      <c r="G1441" s="129" t="s">
        <v>16723</v>
      </c>
      <c r="H1441" s="129"/>
    </row>
    <row r="1442" spans="1:8" x14ac:dyDescent="0.3">
      <c r="A1442" s="183">
        <v>44865</v>
      </c>
      <c r="B1442" s="129" t="s">
        <v>6183</v>
      </c>
      <c r="C1442" s="129" t="s">
        <v>416</v>
      </c>
      <c r="D1442" s="165">
        <v>1</v>
      </c>
      <c r="E1442" s="129" t="s">
        <v>4744</v>
      </c>
      <c r="F1442" s="129" t="s">
        <v>4735</v>
      </c>
      <c r="G1442" s="129" t="s">
        <v>16723</v>
      </c>
      <c r="H1442" s="129"/>
    </row>
    <row r="1443" spans="1:8" x14ac:dyDescent="0.3">
      <c r="A1443" s="183">
        <v>44865</v>
      </c>
      <c r="B1443" s="129" t="s">
        <v>6184</v>
      </c>
      <c r="C1443" s="129" t="s">
        <v>418</v>
      </c>
      <c r="D1443" s="165">
        <v>1</v>
      </c>
      <c r="E1443" s="129" t="s">
        <v>4739</v>
      </c>
      <c r="F1443" s="129" t="s">
        <v>4735</v>
      </c>
      <c r="G1443" s="129" t="s">
        <v>16723</v>
      </c>
      <c r="H1443" s="129"/>
    </row>
    <row r="1444" spans="1:8" x14ac:dyDescent="0.3">
      <c r="A1444" s="183">
        <v>44865</v>
      </c>
      <c r="B1444" s="129" t="s">
        <v>6185</v>
      </c>
      <c r="C1444" s="129" t="s">
        <v>418</v>
      </c>
      <c r="D1444" s="165">
        <v>1</v>
      </c>
      <c r="E1444" s="129" t="s">
        <v>4739</v>
      </c>
      <c r="F1444" s="129" t="s">
        <v>4735</v>
      </c>
      <c r="G1444" s="129" t="s">
        <v>16723</v>
      </c>
      <c r="H1444" s="129"/>
    </row>
    <row r="1445" spans="1:8" x14ac:dyDescent="0.3">
      <c r="A1445" s="183">
        <v>44865</v>
      </c>
      <c r="B1445" s="129" t="s">
        <v>6186</v>
      </c>
      <c r="C1445" s="129" t="s">
        <v>418</v>
      </c>
      <c r="D1445" s="165">
        <v>1</v>
      </c>
      <c r="E1445" s="129" t="s">
        <v>4821</v>
      </c>
      <c r="F1445" s="129" t="s">
        <v>4735</v>
      </c>
      <c r="G1445" s="129" t="s">
        <v>16723</v>
      </c>
      <c r="H1445" s="129"/>
    </row>
    <row r="1446" spans="1:8" x14ac:dyDescent="0.3">
      <c r="A1446" s="183">
        <v>44865</v>
      </c>
      <c r="B1446" s="129" t="s">
        <v>6187</v>
      </c>
      <c r="C1446" s="129" t="s">
        <v>416</v>
      </c>
      <c r="D1446" s="165">
        <v>1</v>
      </c>
      <c r="E1446" s="129" t="s">
        <v>4739</v>
      </c>
      <c r="F1446" s="129" t="s">
        <v>4735</v>
      </c>
      <c r="G1446" s="129" t="s">
        <v>16723</v>
      </c>
      <c r="H1446" s="129"/>
    </row>
    <row r="1447" spans="1:8" x14ac:dyDescent="0.3">
      <c r="A1447" s="183">
        <v>44865</v>
      </c>
      <c r="B1447" s="129" t="s">
        <v>6188</v>
      </c>
      <c r="C1447" s="129" t="s">
        <v>417</v>
      </c>
      <c r="D1447" s="165">
        <v>1</v>
      </c>
      <c r="E1447" s="129" t="s">
        <v>4737</v>
      </c>
      <c r="F1447" s="129" t="s">
        <v>4735</v>
      </c>
      <c r="G1447" s="129" t="s">
        <v>16723</v>
      </c>
      <c r="H1447" s="129"/>
    </row>
    <row r="1448" spans="1:8" x14ac:dyDescent="0.3">
      <c r="A1448" s="183">
        <v>44865</v>
      </c>
      <c r="B1448" s="129" t="s">
        <v>6189</v>
      </c>
      <c r="C1448" s="129" t="s">
        <v>417</v>
      </c>
      <c r="D1448" s="165">
        <v>1</v>
      </c>
      <c r="E1448" s="129" t="s">
        <v>4737</v>
      </c>
      <c r="F1448" s="129" t="s">
        <v>4735</v>
      </c>
      <c r="G1448" s="129" t="s">
        <v>16723</v>
      </c>
      <c r="H1448" s="129"/>
    </row>
    <row r="1449" spans="1:8" x14ac:dyDescent="0.3">
      <c r="A1449" s="183">
        <v>44865</v>
      </c>
      <c r="B1449" s="129" t="s">
        <v>6190</v>
      </c>
      <c r="C1449" s="129" t="s">
        <v>417</v>
      </c>
      <c r="D1449" s="165">
        <v>1</v>
      </c>
      <c r="E1449" s="129" t="s">
        <v>4739</v>
      </c>
      <c r="F1449" s="129" t="s">
        <v>4735</v>
      </c>
      <c r="G1449" s="129" t="s">
        <v>16723</v>
      </c>
      <c r="H1449" s="129"/>
    </row>
    <row r="1450" spans="1:8" x14ac:dyDescent="0.3">
      <c r="A1450" s="183">
        <v>44865</v>
      </c>
      <c r="B1450" s="129" t="s">
        <v>6191</v>
      </c>
      <c r="C1450" s="129" t="s">
        <v>417</v>
      </c>
      <c r="D1450" s="165">
        <v>1</v>
      </c>
      <c r="E1450" s="129" t="s">
        <v>4734</v>
      </c>
      <c r="F1450" s="129" t="s">
        <v>4735</v>
      </c>
      <c r="G1450" s="129" t="s">
        <v>16723</v>
      </c>
      <c r="H1450" s="129"/>
    </row>
    <row r="1451" spans="1:8" x14ac:dyDescent="0.3">
      <c r="A1451" s="183">
        <v>44865</v>
      </c>
      <c r="B1451" s="129" t="s">
        <v>6192</v>
      </c>
      <c r="C1451" s="129" t="s">
        <v>417</v>
      </c>
      <c r="D1451" s="165">
        <v>1</v>
      </c>
      <c r="E1451" s="129" t="s">
        <v>4739</v>
      </c>
      <c r="F1451" s="129" t="s">
        <v>4735</v>
      </c>
      <c r="G1451" s="129" t="s">
        <v>16723</v>
      </c>
      <c r="H1451" s="129"/>
    </row>
    <row r="1452" spans="1:8" x14ac:dyDescent="0.3">
      <c r="A1452" s="183">
        <v>44865</v>
      </c>
      <c r="B1452" s="129" t="s">
        <v>6193</v>
      </c>
      <c r="C1452" s="129" t="s">
        <v>417</v>
      </c>
      <c r="D1452" s="165">
        <v>1</v>
      </c>
      <c r="E1452" s="129" t="s">
        <v>4737</v>
      </c>
      <c r="F1452" s="129" t="s">
        <v>4735</v>
      </c>
      <c r="G1452" s="129" t="s">
        <v>16723</v>
      </c>
      <c r="H1452" s="129"/>
    </row>
    <row r="1453" spans="1:8" x14ac:dyDescent="0.3">
      <c r="A1453" s="183">
        <v>44865</v>
      </c>
      <c r="B1453" s="129" t="s">
        <v>6194</v>
      </c>
      <c r="C1453" s="129" t="s">
        <v>417</v>
      </c>
      <c r="D1453" s="165">
        <v>1</v>
      </c>
      <c r="E1453" s="129" t="s">
        <v>4737</v>
      </c>
      <c r="F1453" s="129" t="s">
        <v>4735</v>
      </c>
      <c r="G1453" s="129" t="s">
        <v>16723</v>
      </c>
      <c r="H1453" s="129"/>
    </row>
    <row r="1454" spans="1:8" x14ac:dyDescent="0.3">
      <c r="A1454" s="183">
        <v>44865</v>
      </c>
      <c r="B1454" s="129" t="s">
        <v>6195</v>
      </c>
      <c r="C1454" s="129" t="s">
        <v>417</v>
      </c>
      <c r="D1454" s="165">
        <v>1</v>
      </c>
      <c r="E1454" s="129" t="s">
        <v>4739</v>
      </c>
      <c r="F1454" s="129" t="s">
        <v>4735</v>
      </c>
      <c r="G1454" s="129" t="s">
        <v>16723</v>
      </c>
      <c r="H1454" s="129"/>
    </row>
    <row r="1455" spans="1:8" x14ac:dyDescent="0.3">
      <c r="A1455" s="183">
        <v>44865</v>
      </c>
      <c r="B1455" s="129" t="s">
        <v>6196</v>
      </c>
      <c r="C1455" s="129" t="s">
        <v>417</v>
      </c>
      <c r="D1455" s="165">
        <v>1</v>
      </c>
      <c r="E1455" s="129" t="s">
        <v>4739</v>
      </c>
      <c r="F1455" s="129" t="s">
        <v>4735</v>
      </c>
      <c r="G1455" s="129" t="s">
        <v>16723</v>
      </c>
      <c r="H1455" s="129"/>
    </row>
    <row r="1456" spans="1:8" x14ac:dyDescent="0.3">
      <c r="A1456" s="183">
        <v>44865</v>
      </c>
      <c r="B1456" s="129" t="s">
        <v>6197</v>
      </c>
      <c r="C1456" s="129" t="s">
        <v>418</v>
      </c>
      <c r="D1456" s="165">
        <v>1</v>
      </c>
      <c r="E1456" s="129" t="s">
        <v>4739</v>
      </c>
      <c r="F1456" s="129" t="s">
        <v>4735</v>
      </c>
      <c r="G1456" s="129" t="s">
        <v>16723</v>
      </c>
      <c r="H1456" s="129"/>
    </row>
    <row r="1457" spans="1:8" x14ac:dyDescent="0.3">
      <c r="A1457" s="183">
        <v>44865</v>
      </c>
      <c r="B1457" s="129" t="s">
        <v>6198</v>
      </c>
      <c r="C1457" s="129" t="s">
        <v>418</v>
      </c>
      <c r="D1457" s="165">
        <v>1</v>
      </c>
      <c r="E1457" s="129" t="s">
        <v>4739</v>
      </c>
      <c r="F1457" s="129" t="s">
        <v>4735</v>
      </c>
      <c r="G1457" s="129" t="s">
        <v>16723</v>
      </c>
      <c r="H1457" s="129"/>
    </row>
    <row r="1458" spans="1:8" x14ac:dyDescent="0.3">
      <c r="A1458" s="183">
        <v>44865</v>
      </c>
      <c r="B1458" s="129" t="s">
        <v>6199</v>
      </c>
      <c r="C1458" s="129" t="s">
        <v>417</v>
      </c>
      <c r="D1458" s="165">
        <v>1</v>
      </c>
      <c r="E1458" s="129" t="s">
        <v>4744</v>
      </c>
      <c r="F1458" s="129" t="s">
        <v>4735</v>
      </c>
      <c r="G1458" s="129" t="s">
        <v>16723</v>
      </c>
      <c r="H1458" s="129"/>
    </row>
    <row r="1459" spans="1:8" x14ac:dyDescent="0.3">
      <c r="A1459" s="183">
        <v>44865</v>
      </c>
      <c r="B1459" s="129" t="s">
        <v>6200</v>
      </c>
      <c r="C1459" s="129" t="s">
        <v>416</v>
      </c>
      <c r="D1459" s="165">
        <v>1</v>
      </c>
      <c r="E1459" s="129" t="s">
        <v>4741</v>
      </c>
      <c r="F1459" s="129" t="s">
        <v>4735</v>
      </c>
      <c r="G1459" s="129" t="s">
        <v>16723</v>
      </c>
      <c r="H1459" s="129"/>
    </row>
    <row r="1460" spans="1:8" x14ac:dyDescent="0.3">
      <c r="A1460" s="183">
        <v>44865</v>
      </c>
      <c r="B1460" s="129" t="s">
        <v>6201</v>
      </c>
      <c r="C1460" s="129" t="s">
        <v>418</v>
      </c>
      <c r="D1460" s="165">
        <v>1</v>
      </c>
      <c r="E1460" s="129" t="s">
        <v>4741</v>
      </c>
      <c r="F1460" s="129" t="s">
        <v>4735</v>
      </c>
      <c r="G1460" s="129" t="s">
        <v>16723</v>
      </c>
      <c r="H1460" s="129"/>
    </row>
    <row r="1461" spans="1:8" x14ac:dyDescent="0.3">
      <c r="A1461" s="183">
        <v>44865</v>
      </c>
      <c r="B1461" s="129" t="s">
        <v>6202</v>
      </c>
      <c r="C1461" s="129" t="s">
        <v>417</v>
      </c>
      <c r="D1461" s="165">
        <v>1</v>
      </c>
      <c r="E1461" s="129" t="s">
        <v>4739</v>
      </c>
      <c r="F1461" s="129" t="s">
        <v>4735</v>
      </c>
      <c r="G1461" s="129" t="s">
        <v>16723</v>
      </c>
      <c r="H1461" s="129"/>
    </row>
    <row r="1462" spans="1:8" x14ac:dyDescent="0.3">
      <c r="A1462" s="183">
        <v>44865</v>
      </c>
      <c r="B1462" s="129" t="s">
        <v>6203</v>
      </c>
      <c r="C1462" s="129" t="s">
        <v>417</v>
      </c>
      <c r="D1462" s="165">
        <v>1</v>
      </c>
      <c r="E1462" s="129" t="s">
        <v>4821</v>
      </c>
      <c r="F1462" s="129" t="s">
        <v>4735</v>
      </c>
      <c r="G1462" s="129" t="s">
        <v>16723</v>
      </c>
      <c r="H1462" s="129"/>
    </row>
    <row r="1463" spans="1:8" x14ac:dyDescent="0.3">
      <c r="A1463" s="183">
        <v>44865</v>
      </c>
      <c r="B1463" s="129" t="s">
        <v>6204</v>
      </c>
      <c r="C1463" s="129" t="s">
        <v>417</v>
      </c>
      <c r="D1463" s="165">
        <v>1</v>
      </c>
      <c r="E1463" s="129" t="s">
        <v>4737</v>
      </c>
      <c r="F1463" s="129" t="s">
        <v>4735</v>
      </c>
      <c r="G1463" s="129" t="s">
        <v>16723</v>
      </c>
      <c r="H1463" s="129"/>
    </row>
    <row r="1464" spans="1:8" x14ac:dyDescent="0.3">
      <c r="A1464" s="183">
        <v>44865</v>
      </c>
      <c r="B1464" s="129" t="s">
        <v>6205</v>
      </c>
      <c r="C1464" s="129" t="s">
        <v>417</v>
      </c>
      <c r="D1464" s="165">
        <v>1</v>
      </c>
      <c r="E1464" s="129" t="s">
        <v>4737</v>
      </c>
      <c r="F1464" s="129" t="s">
        <v>4735</v>
      </c>
      <c r="G1464" s="129" t="s">
        <v>16723</v>
      </c>
      <c r="H1464" s="129"/>
    </row>
    <row r="1465" spans="1:8" x14ac:dyDescent="0.3">
      <c r="A1465" s="183">
        <v>44865</v>
      </c>
      <c r="B1465" s="129" t="s">
        <v>6206</v>
      </c>
      <c r="C1465" s="129" t="s">
        <v>417</v>
      </c>
      <c r="D1465" s="165">
        <v>1</v>
      </c>
      <c r="E1465" s="129" t="s">
        <v>4739</v>
      </c>
      <c r="F1465" s="129" t="s">
        <v>4735</v>
      </c>
      <c r="G1465" s="129" t="s">
        <v>16723</v>
      </c>
      <c r="H1465" s="129"/>
    </row>
    <row r="1466" spans="1:8" x14ac:dyDescent="0.3">
      <c r="A1466" s="183">
        <v>44865</v>
      </c>
      <c r="B1466" s="129" t="s">
        <v>6207</v>
      </c>
      <c r="C1466" s="129" t="s">
        <v>417</v>
      </c>
      <c r="D1466" s="165">
        <v>1</v>
      </c>
      <c r="E1466" s="129" t="s">
        <v>4739</v>
      </c>
      <c r="F1466" s="129" t="s">
        <v>4735</v>
      </c>
      <c r="G1466" s="129" t="s">
        <v>16723</v>
      </c>
      <c r="H1466" s="129"/>
    </row>
    <row r="1467" spans="1:8" x14ac:dyDescent="0.3">
      <c r="A1467" s="183">
        <v>44865</v>
      </c>
      <c r="B1467" s="129" t="s">
        <v>6208</v>
      </c>
      <c r="C1467" s="129" t="s">
        <v>417</v>
      </c>
      <c r="D1467" s="165">
        <v>1</v>
      </c>
      <c r="E1467" s="129" t="s">
        <v>4739</v>
      </c>
      <c r="F1467" s="129" t="s">
        <v>4735</v>
      </c>
      <c r="G1467" s="129" t="s">
        <v>16723</v>
      </c>
      <c r="H1467" s="129"/>
    </row>
    <row r="1468" spans="1:8" x14ac:dyDescent="0.3">
      <c r="A1468" s="183">
        <v>44865</v>
      </c>
      <c r="B1468" s="129" t="s">
        <v>6209</v>
      </c>
      <c r="C1468" s="129" t="s">
        <v>417</v>
      </c>
      <c r="D1468" s="165">
        <v>1</v>
      </c>
      <c r="E1468" s="129" t="s">
        <v>4739</v>
      </c>
      <c r="F1468" s="129" t="s">
        <v>4735</v>
      </c>
      <c r="G1468" s="129" t="s">
        <v>16723</v>
      </c>
      <c r="H1468" s="129"/>
    </row>
    <row r="1469" spans="1:8" x14ac:dyDescent="0.3">
      <c r="A1469" s="183">
        <v>44865</v>
      </c>
      <c r="B1469" s="129" t="s">
        <v>6210</v>
      </c>
      <c r="C1469" s="129" t="s">
        <v>417</v>
      </c>
      <c r="D1469" s="165">
        <v>1</v>
      </c>
      <c r="E1469" s="129" t="s">
        <v>4737</v>
      </c>
      <c r="F1469" s="129" t="s">
        <v>4735</v>
      </c>
      <c r="G1469" s="129" t="s">
        <v>16723</v>
      </c>
      <c r="H1469" s="129"/>
    </row>
    <row r="1470" spans="1:8" x14ac:dyDescent="0.3">
      <c r="A1470" s="183">
        <v>44865</v>
      </c>
      <c r="B1470" s="129" t="s">
        <v>6211</v>
      </c>
      <c r="C1470" s="129" t="s">
        <v>417</v>
      </c>
      <c r="D1470" s="165">
        <v>1</v>
      </c>
      <c r="E1470" s="129" t="s">
        <v>4739</v>
      </c>
      <c r="F1470" s="129" t="s">
        <v>4735</v>
      </c>
      <c r="G1470" s="129" t="s">
        <v>16723</v>
      </c>
      <c r="H1470" s="129"/>
    </row>
    <row r="1471" spans="1:8" x14ac:dyDescent="0.3">
      <c r="A1471" s="183">
        <v>44865</v>
      </c>
      <c r="B1471" s="129" t="s">
        <v>6212</v>
      </c>
      <c r="C1471" s="129" t="s">
        <v>417</v>
      </c>
      <c r="D1471" s="165">
        <v>1</v>
      </c>
      <c r="E1471" s="129" t="s">
        <v>4737</v>
      </c>
      <c r="F1471" s="129" t="s">
        <v>4735</v>
      </c>
      <c r="G1471" s="129" t="s">
        <v>16723</v>
      </c>
      <c r="H1471" s="129"/>
    </row>
    <row r="1472" spans="1:8" x14ac:dyDescent="0.3">
      <c r="A1472" s="183">
        <v>44865</v>
      </c>
      <c r="B1472" s="129" t="s">
        <v>6213</v>
      </c>
      <c r="C1472" s="129" t="s">
        <v>417</v>
      </c>
      <c r="D1472" s="165">
        <v>1</v>
      </c>
      <c r="E1472" s="129" t="s">
        <v>4739</v>
      </c>
      <c r="F1472" s="129" t="s">
        <v>4735</v>
      </c>
      <c r="G1472" s="129" t="s">
        <v>16723</v>
      </c>
      <c r="H1472" s="129"/>
    </row>
    <row r="1473" spans="1:8" x14ac:dyDescent="0.3">
      <c r="A1473" s="183">
        <v>44865</v>
      </c>
      <c r="B1473" s="129" t="s">
        <v>6214</v>
      </c>
      <c r="C1473" s="129" t="s">
        <v>417</v>
      </c>
      <c r="D1473" s="165">
        <v>1</v>
      </c>
      <c r="E1473" s="129" t="s">
        <v>4739</v>
      </c>
      <c r="F1473" s="129" t="s">
        <v>4735</v>
      </c>
      <c r="G1473" s="129" t="s">
        <v>16723</v>
      </c>
      <c r="H1473" s="129"/>
    </row>
    <row r="1474" spans="1:8" x14ac:dyDescent="0.3">
      <c r="A1474" s="183">
        <v>44865</v>
      </c>
      <c r="B1474" s="129" t="s">
        <v>6215</v>
      </c>
      <c r="C1474" s="129" t="s">
        <v>417</v>
      </c>
      <c r="D1474" s="165">
        <v>1</v>
      </c>
      <c r="E1474" s="129" t="s">
        <v>4739</v>
      </c>
      <c r="F1474" s="129" t="s">
        <v>4735</v>
      </c>
      <c r="G1474" s="129" t="s">
        <v>16723</v>
      </c>
      <c r="H1474" s="129"/>
    </row>
    <row r="1475" spans="1:8" x14ac:dyDescent="0.3">
      <c r="A1475" s="183">
        <v>44865</v>
      </c>
      <c r="B1475" s="129" t="s">
        <v>6216</v>
      </c>
      <c r="C1475" s="129" t="s">
        <v>417</v>
      </c>
      <c r="D1475" s="165">
        <v>1</v>
      </c>
      <c r="E1475" s="129" t="s">
        <v>4739</v>
      </c>
      <c r="F1475" s="129" t="s">
        <v>4735</v>
      </c>
      <c r="G1475" s="129" t="s">
        <v>16723</v>
      </c>
      <c r="H1475" s="129"/>
    </row>
    <row r="1476" spans="1:8" x14ac:dyDescent="0.3">
      <c r="A1476" s="183">
        <v>44865</v>
      </c>
      <c r="B1476" s="129" t="s">
        <v>6217</v>
      </c>
      <c r="C1476" s="129" t="s">
        <v>417</v>
      </c>
      <c r="D1476" s="165">
        <v>1</v>
      </c>
      <c r="E1476" s="129" t="s">
        <v>4739</v>
      </c>
      <c r="F1476" s="129" t="s">
        <v>4735</v>
      </c>
      <c r="G1476" s="129" t="s">
        <v>16723</v>
      </c>
      <c r="H1476" s="129"/>
    </row>
    <row r="1477" spans="1:8" x14ac:dyDescent="0.3">
      <c r="A1477" s="183">
        <v>44865</v>
      </c>
      <c r="B1477" s="129" t="s">
        <v>6218</v>
      </c>
      <c r="C1477" s="129" t="s">
        <v>417</v>
      </c>
      <c r="D1477" s="165">
        <v>1</v>
      </c>
      <c r="E1477" s="129" t="s">
        <v>4737</v>
      </c>
      <c r="F1477" s="129" t="s">
        <v>4735</v>
      </c>
      <c r="G1477" s="129" t="s">
        <v>16723</v>
      </c>
      <c r="H1477" s="129"/>
    </row>
    <row r="1478" spans="1:8" x14ac:dyDescent="0.3">
      <c r="A1478" s="183">
        <v>44865</v>
      </c>
      <c r="B1478" s="129" t="s">
        <v>6219</v>
      </c>
      <c r="C1478" s="129" t="s">
        <v>417</v>
      </c>
      <c r="D1478" s="165">
        <v>1</v>
      </c>
      <c r="E1478" s="129" t="s">
        <v>4739</v>
      </c>
      <c r="F1478" s="129" t="s">
        <v>4735</v>
      </c>
      <c r="G1478" s="129" t="s">
        <v>16723</v>
      </c>
      <c r="H1478" s="129"/>
    </row>
    <row r="1479" spans="1:8" x14ac:dyDescent="0.3">
      <c r="A1479" s="183">
        <v>44865</v>
      </c>
      <c r="B1479" s="129" t="s">
        <v>6220</v>
      </c>
      <c r="C1479" s="129" t="s">
        <v>417</v>
      </c>
      <c r="D1479" s="165">
        <v>1</v>
      </c>
      <c r="E1479" s="129" t="s">
        <v>4739</v>
      </c>
      <c r="F1479" s="129" t="s">
        <v>4735</v>
      </c>
      <c r="G1479" s="129" t="s">
        <v>16723</v>
      </c>
      <c r="H1479" s="129"/>
    </row>
    <row r="1480" spans="1:8" x14ac:dyDescent="0.3">
      <c r="A1480" s="183">
        <v>44865</v>
      </c>
      <c r="B1480" s="129" t="s">
        <v>6221</v>
      </c>
      <c r="C1480" s="129" t="s">
        <v>417</v>
      </c>
      <c r="D1480" s="165">
        <v>1</v>
      </c>
      <c r="E1480" s="129" t="s">
        <v>4737</v>
      </c>
      <c r="F1480" s="129" t="s">
        <v>4735</v>
      </c>
      <c r="G1480" s="129" t="s">
        <v>16723</v>
      </c>
      <c r="H1480" s="129"/>
    </row>
    <row r="1481" spans="1:8" x14ac:dyDescent="0.3">
      <c r="A1481" s="183">
        <v>44865</v>
      </c>
      <c r="B1481" s="129" t="s">
        <v>6222</v>
      </c>
      <c r="C1481" s="129" t="s">
        <v>417</v>
      </c>
      <c r="D1481" s="165">
        <v>1</v>
      </c>
      <c r="E1481" s="129" t="s">
        <v>4737</v>
      </c>
      <c r="F1481" s="129" t="s">
        <v>4735</v>
      </c>
      <c r="G1481" s="129" t="s">
        <v>16723</v>
      </c>
      <c r="H1481" s="129"/>
    </row>
    <row r="1482" spans="1:8" x14ac:dyDescent="0.3">
      <c r="A1482" s="183">
        <v>44865</v>
      </c>
      <c r="B1482" s="129" t="s">
        <v>6223</v>
      </c>
      <c r="C1482" s="129" t="s">
        <v>417</v>
      </c>
      <c r="D1482" s="165">
        <v>1</v>
      </c>
      <c r="E1482" s="129" t="s">
        <v>4737</v>
      </c>
      <c r="F1482" s="129" t="s">
        <v>4735</v>
      </c>
      <c r="G1482" s="129" t="s">
        <v>16723</v>
      </c>
      <c r="H1482" s="129"/>
    </row>
    <row r="1483" spans="1:8" x14ac:dyDescent="0.3">
      <c r="A1483" s="183">
        <v>44865</v>
      </c>
      <c r="B1483" s="129" t="s">
        <v>6224</v>
      </c>
      <c r="C1483" s="129" t="s">
        <v>417</v>
      </c>
      <c r="D1483" s="165">
        <v>1</v>
      </c>
      <c r="E1483" s="129" t="s">
        <v>4737</v>
      </c>
      <c r="F1483" s="129" t="s">
        <v>4735</v>
      </c>
      <c r="G1483" s="129" t="s">
        <v>16723</v>
      </c>
      <c r="H1483" s="129"/>
    </row>
    <row r="1484" spans="1:8" x14ac:dyDescent="0.3">
      <c r="A1484" s="183">
        <v>44865</v>
      </c>
      <c r="B1484" s="129" t="s">
        <v>6225</v>
      </c>
      <c r="C1484" s="129" t="s">
        <v>416</v>
      </c>
      <c r="D1484" s="165">
        <v>1</v>
      </c>
      <c r="E1484" s="129" t="s">
        <v>4737</v>
      </c>
      <c r="F1484" s="129" t="s">
        <v>4735</v>
      </c>
      <c r="G1484" s="129" t="s">
        <v>16723</v>
      </c>
      <c r="H1484" s="129"/>
    </row>
    <row r="1485" spans="1:8" x14ac:dyDescent="0.3">
      <c r="A1485" s="183">
        <v>44865</v>
      </c>
      <c r="B1485" s="129" t="s">
        <v>6226</v>
      </c>
      <c r="C1485" s="129" t="s">
        <v>416</v>
      </c>
      <c r="D1485" s="165">
        <v>1</v>
      </c>
      <c r="E1485" s="129" t="s">
        <v>4739</v>
      </c>
      <c r="F1485" s="129" t="s">
        <v>4735</v>
      </c>
      <c r="G1485" s="129" t="s">
        <v>16723</v>
      </c>
      <c r="H1485" s="129"/>
    </row>
    <row r="1486" spans="1:8" x14ac:dyDescent="0.3">
      <c r="A1486" s="183">
        <v>44865</v>
      </c>
      <c r="B1486" s="129" t="s">
        <v>6227</v>
      </c>
      <c r="C1486" s="129" t="s">
        <v>418</v>
      </c>
      <c r="D1486" s="165">
        <v>1</v>
      </c>
      <c r="E1486" s="129" t="s">
        <v>4739</v>
      </c>
      <c r="F1486" s="129" t="s">
        <v>4735</v>
      </c>
      <c r="G1486" s="129" t="s">
        <v>16723</v>
      </c>
      <c r="H1486" s="129"/>
    </row>
    <row r="1487" spans="1:8" x14ac:dyDescent="0.3">
      <c r="A1487" s="183">
        <v>44865</v>
      </c>
      <c r="B1487" s="129" t="s">
        <v>6228</v>
      </c>
      <c r="C1487" s="129" t="s">
        <v>416</v>
      </c>
      <c r="D1487" s="165">
        <v>1</v>
      </c>
      <c r="E1487" s="129" t="s">
        <v>4739</v>
      </c>
      <c r="F1487" s="129" t="s">
        <v>4735</v>
      </c>
      <c r="G1487" s="129" t="s">
        <v>16723</v>
      </c>
      <c r="H1487" s="129"/>
    </row>
    <row r="1488" spans="1:8" x14ac:dyDescent="0.3">
      <c r="A1488" s="183">
        <v>44865</v>
      </c>
      <c r="B1488" s="129" t="s">
        <v>6229</v>
      </c>
      <c r="C1488" s="129" t="s">
        <v>418</v>
      </c>
      <c r="D1488" s="165">
        <v>1</v>
      </c>
      <c r="E1488" s="129" t="s">
        <v>4739</v>
      </c>
      <c r="F1488" s="129" t="s">
        <v>4735</v>
      </c>
      <c r="G1488" s="129" t="s">
        <v>16723</v>
      </c>
      <c r="H1488" s="129"/>
    </row>
    <row r="1489" spans="1:8" x14ac:dyDescent="0.3">
      <c r="A1489" s="183">
        <v>44865</v>
      </c>
      <c r="B1489" s="129" t="s">
        <v>6230</v>
      </c>
      <c r="C1489" s="129" t="s">
        <v>418</v>
      </c>
      <c r="D1489" s="165">
        <v>1</v>
      </c>
      <c r="E1489" s="129" t="s">
        <v>4739</v>
      </c>
      <c r="F1489" s="129" t="s">
        <v>4735</v>
      </c>
      <c r="G1489" s="129" t="s">
        <v>16723</v>
      </c>
      <c r="H1489" s="129"/>
    </row>
    <row r="1490" spans="1:8" x14ac:dyDescent="0.3">
      <c r="A1490" s="183">
        <v>44865</v>
      </c>
      <c r="B1490" s="129" t="s">
        <v>6231</v>
      </c>
      <c r="C1490" s="129" t="s">
        <v>418</v>
      </c>
      <c r="D1490" s="165">
        <v>1</v>
      </c>
      <c r="E1490" s="129" t="s">
        <v>4739</v>
      </c>
      <c r="F1490" s="129" t="s">
        <v>4735</v>
      </c>
      <c r="G1490" s="129" t="s">
        <v>16723</v>
      </c>
      <c r="H1490" s="129"/>
    </row>
    <row r="1491" spans="1:8" x14ac:dyDescent="0.3">
      <c r="A1491" s="183">
        <v>44865</v>
      </c>
      <c r="B1491" s="129" t="s">
        <v>6232</v>
      </c>
      <c r="C1491" s="129" t="s">
        <v>417</v>
      </c>
      <c r="D1491" s="165">
        <v>1</v>
      </c>
      <c r="E1491" s="129" t="s">
        <v>4737</v>
      </c>
      <c r="F1491" s="129" t="s">
        <v>4735</v>
      </c>
      <c r="G1491" s="129" t="s">
        <v>16723</v>
      </c>
      <c r="H1491" s="129"/>
    </row>
    <row r="1492" spans="1:8" x14ac:dyDescent="0.3">
      <c r="A1492" s="183">
        <v>44865</v>
      </c>
      <c r="B1492" s="129" t="s">
        <v>6233</v>
      </c>
      <c r="C1492" s="129" t="s">
        <v>417</v>
      </c>
      <c r="D1492" s="165">
        <v>1</v>
      </c>
      <c r="E1492" s="129" t="s">
        <v>4739</v>
      </c>
      <c r="F1492" s="129" t="s">
        <v>4735</v>
      </c>
      <c r="G1492" s="129" t="s">
        <v>16723</v>
      </c>
      <c r="H1492" s="129"/>
    </row>
    <row r="1493" spans="1:8" x14ac:dyDescent="0.3">
      <c r="A1493" s="183">
        <v>44865</v>
      </c>
      <c r="B1493" s="129" t="s">
        <v>6234</v>
      </c>
      <c r="C1493" s="129" t="s">
        <v>417</v>
      </c>
      <c r="D1493" s="165">
        <v>1</v>
      </c>
      <c r="E1493" s="129" t="s">
        <v>4737</v>
      </c>
      <c r="F1493" s="129" t="s">
        <v>4735</v>
      </c>
      <c r="G1493" s="129" t="s">
        <v>16723</v>
      </c>
      <c r="H1493" s="129"/>
    </row>
    <row r="1494" spans="1:8" x14ac:dyDescent="0.3">
      <c r="A1494" s="183">
        <v>44865</v>
      </c>
      <c r="B1494" s="129" t="s">
        <v>6235</v>
      </c>
      <c r="C1494" s="129" t="s">
        <v>417</v>
      </c>
      <c r="D1494" s="165">
        <v>1</v>
      </c>
      <c r="E1494" s="129" t="s">
        <v>4737</v>
      </c>
      <c r="F1494" s="129" t="s">
        <v>4735</v>
      </c>
      <c r="G1494" s="129" t="s">
        <v>16723</v>
      </c>
      <c r="H1494" s="129"/>
    </row>
    <row r="1495" spans="1:8" x14ac:dyDescent="0.3">
      <c r="A1495" s="183">
        <v>44865</v>
      </c>
      <c r="B1495" s="129" t="s">
        <v>6236</v>
      </c>
      <c r="C1495" s="129" t="s">
        <v>418</v>
      </c>
      <c r="D1495" s="165">
        <v>1</v>
      </c>
      <c r="E1495" s="129" t="s">
        <v>4739</v>
      </c>
      <c r="F1495" s="129" t="s">
        <v>4735</v>
      </c>
      <c r="G1495" s="129" t="s">
        <v>16723</v>
      </c>
      <c r="H1495" s="129"/>
    </row>
    <row r="1496" spans="1:8" x14ac:dyDescent="0.3">
      <c r="A1496" s="183">
        <v>44865</v>
      </c>
      <c r="B1496" s="129" t="s">
        <v>6237</v>
      </c>
      <c r="C1496" s="129" t="s">
        <v>416</v>
      </c>
      <c r="D1496" s="165">
        <v>1</v>
      </c>
      <c r="E1496" s="129" t="s">
        <v>4741</v>
      </c>
      <c r="F1496" s="129" t="s">
        <v>4735</v>
      </c>
      <c r="G1496" s="129" t="s">
        <v>16723</v>
      </c>
      <c r="H1496" s="129"/>
    </row>
    <row r="1497" spans="1:8" x14ac:dyDescent="0.3">
      <c r="A1497" s="183">
        <v>44865</v>
      </c>
      <c r="B1497" s="129" t="s">
        <v>6238</v>
      </c>
      <c r="C1497" s="129" t="s">
        <v>416</v>
      </c>
      <c r="D1497" s="165">
        <v>1</v>
      </c>
      <c r="E1497" s="129" t="s">
        <v>4747</v>
      </c>
      <c r="F1497" s="129" t="s">
        <v>4735</v>
      </c>
      <c r="G1497" s="129" t="s">
        <v>16723</v>
      </c>
      <c r="H1497" s="129"/>
    </row>
    <row r="1498" spans="1:8" x14ac:dyDescent="0.3">
      <c r="A1498" s="183">
        <v>44865</v>
      </c>
      <c r="B1498" s="129" t="s">
        <v>6239</v>
      </c>
      <c r="C1498" s="129" t="s">
        <v>416</v>
      </c>
      <c r="D1498" s="165">
        <v>1</v>
      </c>
      <c r="E1498" s="129" t="s">
        <v>4739</v>
      </c>
      <c r="F1498" s="129" t="s">
        <v>4735</v>
      </c>
      <c r="G1498" s="129" t="s">
        <v>16723</v>
      </c>
      <c r="H1498" s="129"/>
    </row>
    <row r="1499" spans="1:8" x14ac:dyDescent="0.3">
      <c r="A1499" s="183">
        <v>44865</v>
      </c>
      <c r="B1499" s="129" t="s">
        <v>6240</v>
      </c>
      <c r="C1499" s="129" t="s">
        <v>416</v>
      </c>
      <c r="D1499" s="165">
        <v>1</v>
      </c>
      <c r="E1499" s="129" t="s">
        <v>4739</v>
      </c>
      <c r="F1499" s="129" t="s">
        <v>4735</v>
      </c>
      <c r="G1499" s="129" t="s">
        <v>16723</v>
      </c>
      <c r="H1499" s="129"/>
    </row>
    <row r="1500" spans="1:8" x14ac:dyDescent="0.3">
      <c r="A1500" s="183">
        <v>44865</v>
      </c>
      <c r="B1500" s="129" t="s">
        <v>6241</v>
      </c>
      <c r="C1500" s="129" t="s">
        <v>418</v>
      </c>
      <c r="D1500" s="165">
        <v>1</v>
      </c>
      <c r="E1500" s="129" t="s">
        <v>4744</v>
      </c>
      <c r="F1500" s="129" t="s">
        <v>4735</v>
      </c>
      <c r="G1500" s="129" t="s">
        <v>16723</v>
      </c>
      <c r="H1500" s="129"/>
    </row>
    <row r="1501" spans="1:8" x14ac:dyDescent="0.3">
      <c r="A1501" s="183">
        <v>44865</v>
      </c>
      <c r="B1501" s="129" t="s">
        <v>6242</v>
      </c>
      <c r="C1501" s="129" t="s">
        <v>417</v>
      </c>
      <c r="D1501" s="165">
        <v>1</v>
      </c>
      <c r="E1501" s="129" t="s">
        <v>4744</v>
      </c>
      <c r="F1501" s="129" t="s">
        <v>4735</v>
      </c>
      <c r="G1501" s="129" t="s">
        <v>16723</v>
      </c>
      <c r="H1501" s="129"/>
    </row>
    <row r="1502" spans="1:8" x14ac:dyDescent="0.3">
      <c r="A1502" s="183">
        <v>44865</v>
      </c>
      <c r="B1502" s="129" t="s">
        <v>6243</v>
      </c>
      <c r="C1502" s="129" t="s">
        <v>418</v>
      </c>
      <c r="D1502" s="165">
        <v>1</v>
      </c>
      <c r="E1502" s="129" t="s">
        <v>4741</v>
      </c>
      <c r="F1502" s="129" t="s">
        <v>4735</v>
      </c>
      <c r="G1502" s="129" t="s">
        <v>16723</v>
      </c>
      <c r="H1502" s="129"/>
    </row>
    <row r="1503" spans="1:8" x14ac:dyDescent="0.3">
      <c r="A1503" s="183">
        <v>44865</v>
      </c>
      <c r="B1503" s="129" t="s">
        <v>6244</v>
      </c>
      <c r="C1503" s="129" t="s">
        <v>416</v>
      </c>
      <c r="D1503" s="165">
        <v>1</v>
      </c>
      <c r="E1503" s="129" t="s">
        <v>4739</v>
      </c>
      <c r="F1503" s="129" t="s">
        <v>4735</v>
      </c>
      <c r="G1503" s="129" t="s">
        <v>16723</v>
      </c>
      <c r="H1503" s="129"/>
    </row>
    <row r="1504" spans="1:8" x14ac:dyDescent="0.3">
      <c r="A1504" s="183">
        <v>44865</v>
      </c>
      <c r="B1504" s="129" t="s">
        <v>6245</v>
      </c>
      <c r="C1504" s="129" t="s">
        <v>418</v>
      </c>
      <c r="D1504" s="165">
        <v>1</v>
      </c>
      <c r="E1504" s="129" t="s">
        <v>4734</v>
      </c>
      <c r="F1504" s="129" t="s">
        <v>4735</v>
      </c>
      <c r="G1504" s="129" t="s">
        <v>16723</v>
      </c>
      <c r="H1504" s="129"/>
    </row>
    <row r="1505" spans="1:8" x14ac:dyDescent="0.3">
      <c r="A1505" s="183">
        <v>44865</v>
      </c>
      <c r="B1505" s="129" t="s">
        <v>6246</v>
      </c>
      <c r="C1505" s="129" t="s">
        <v>418</v>
      </c>
      <c r="D1505" s="165">
        <v>1</v>
      </c>
      <c r="E1505" s="129" t="s">
        <v>4739</v>
      </c>
      <c r="F1505" s="129" t="s">
        <v>4735</v>
      </c>
      <c r="G1505" s="129" t="s">
        <v>16723</v>
      </c>
      <c r="H1505" s="129"/>
    </row>
    <row r="1506" spans="1:8" x14ac:dyDescent="0.3">
      <c r="A1506" s="183">
        <v>44865</v>
      </c>
      <c r="B1506" s="129" t="s">
        <v>6247</v>
      </c>
      <c r="C1506" s="129" t="s">
        <v>418</v>
      </c>
      <c r="D1506" s="165">
        <v>1</v>
      </c>
      <c r="E1506" s="129" t="s">
        <v>4739</v>
      </c>
      <c r="F1506" s="129" t="s">
        <v>4735</v>
      </c>
      <c r="G1506" s="129" t="s">
        <v>16723</v>
      </c>
      <c r="H1506" s="129"/>
    </row>
    <row r="1507" spans="1:8" x14ac:dyDescent="0.3">
      <c r="A1507" s="183">
        <v>44865</v>
      </c>
      <c r="B1507" s="129" t="s">
        <v>6248</v>
      </c>
      <c r="C1507" s="129" t="s">
        <v>416</v>
      </c>
      <c r="D1507" s="165">
        <v>1</v>
      </c>
      <c r="E1507" s="129" t="s">
        <v>4747</v>
      </c>
      <c r="F1507" s="129" t="s">
        <v>4735</v>
      </c>
      <c r="G1507" s="129" t="s">
        <v>16723</v>
      </c>
      <c r="H1507" s="129"/>
    </row>
    <row r="1508" spans="1:8" x14ac:dyDescent="0.3">
      <c r="A1508" s="183">
        <v>44865</v>
      </c>
      <c r="B1508" s="129" t="s">
        <v>6249</v>
      </c>
      <c r="C1508" s="129" t="s">
        <v>418</v>
      </c>
      <c r="D1508" s="165">
        <v>1</v>
      </c>
      <c r="E1508" s="129" t="s">
        <v>4737</v>
      </c>
      <c r="F1508" s="129" t="s">
        <v>4735</v>
      </c>
      <c r="G1508" s="129" t="s">
        <v>16723</v>
      </c>
      <c r="H1508" s="129"/>
    </row>
    <row r="1509" spans="1:8" x14ac:dyDescent="0.3">
      <c r="A1509" s="183">
        <v>44865</v>
      </c>
      <c r="B1509" s="129" t="s">
        <v>6250</v>
      </c>
      <c r="C1509" s="129" t="s">
        <v>416</v>
      </c>
      <c r="D1509" s="165">
        <v>1</v>
      </c>
      <c r="E1509" s="129" t="s">
        <v>4741</v>
      </c>
      <c r="F1509" s="129" t="s">
        <v>4735</v>
      </c>
      <c r="G1509" s="129" t="s">
        <v>16723</v>
      </c>
      <c r="H1509" s="129"/>
    </row>
    <row r="1510" spans="1:8" x14ac:dyDescent="0.3">
      <c r="A1510" s="183">
        <v>44865</v>
      </c>
      <c r="B1510" s="129" t="s">
        <v>6251</v>
      </c>
      <c r="C1510" s="129" t="s">
        <v>418</v>
      </c>
      <c r="D1510" s="165">
        <v>1</v>
      </c>
      <c r="E1510" s="129" t="s">
        <v>4744</v>
      </c>
      <c r="F1510" s="129" t="s">
        <v>4735</v>
      </c>
      <c r="G1510" s="129" t="s">
        <v>16723</v>
      </c>
      <c r="H1510" s="129"/>
    </row>
    <row r="1511" spans="1:8" x14ac:dyDescent="0.3">
      <c r="A1511" s="183">
        <v>44865</v>
      </c>
      <c r="B1511" s="129" t="s">
        <v>6252</v>
      </c>
      <c r="C1511" s="129" t="s">
        <v>417</v>
      </c>
      <c r="D1511" s="165">
        <v>1</v>
      </c>
      <c r="E1511" s="129" t="s">
        <v>4739</v>
      </c>
      <c r="F1511" s="129" t="s">
        <v>4735</v>
      </c>
      <c r="G1511" s="129" t="s">
        <v>16723</v>
      </c>
      <c r="H1511" s="129"/>
    </row>
    <row r="1512" spans="1:8" x14ac:dyDescent="0.3">
      <c r="A1512" s="183">
        <v>44865</v>
      </c>
      <c r="B1512" s="129" t="s">
        <v>6253</v>
      </c>
      <c r="C1512" s="129" t="s">
        <v>417</v>
      </c>
      <c r="D1512" s="165">
        <v>1</v>
      </c>
      <c r="E1512" s="129" t="s">
        <v>4739</v>
      </c>
      <c r="F1512" s="129" t="s">
        <v>4735</v>
      </c>
      <c r="G1512" s="129" t="s">
        <v>16723</v>
      </c>
      <c r="H1512" s="129"/>
    </row>
    <row r="1513" spans="1:8" x14ac:dyDescent="0.3">
      <c r="A1513" s="183">
        <v>44865</v>
      </c>
      <c r="B1513" s="129" t="s">
        <v>6254</v>
      </c>
      <c r="C1513" s="129" t="s">
        <v>417</v>
      </c>
      <c r="D1513" s="165">
        <v>1</v>
      </c>
      <c r="E1513" s="129" t="s">
        <v>4739</v>
      </c>
      <c r="F1513" s="129" t="s">
        <v>4735</v>
      </c>
      <c r="G1513" s="129" t="s">
        <v>16723</v>
      </c>
      <c r="H1513" s="129"/>
    </row>
    <row r="1514" spans="1:8" x14ac:dyDescent="0.3">
      <c r="A1514" s="183">
        <v>44865</v>
      </c>
      <c r="B1514" s="129" t="s">
        <v>6255</v>
      </c>
      <c r="C1514" s="129" t="s">
        <v>417</v>
      </c>
      <c r="D1514" s="165">
        <v>1</v>
      </c>
      <c r="E1514" s="129" t="s">
        <v>4739</v>
      </c>
      <c r="F1514" s="129" t="s">
        <v>4735</v>
      </c>
      <c r="G1514" s="129" t="s">
        <v>16723</v>
      </c>
      <c r="H1514" s="129"/>
    </row>
    <row r="1515" spans="1:8" x14ac:dyDescent="0.3">
      <c r="A1515" s="183">
        <v>44865</v>
      </c>
      <c r="B1515" s="129" t="s">
        <v>6256</v>
      </c>
      <c r="C1515" s="129" t="s">
        <v>417</v>
      </c>
      <c r="D1515" s="165">
        <v>1</v>
      </c>
      <c r="E1515" s="129" t="s">
        <v>4737</v>
      </c>
      <c r="F1515" s="129" t="s">
        <v>4735</v>
      </c>
      <c r="G1515" s="129" t="s">
        <v>16723</v>
      </c>
      <c r="H1515" s="129"/>
    </row>
    <row r="1516" spans="1:8" x14ac:dyDescent="0.3">
      <c r="A1516" s="183">
        <v>44865</v>
      </c>
      <c r="B1516" s="129" t="s">
        <v>6257</v>
      </c>
      <c r="C1516" s="129" t="s">
        <v>417</v>
      </c>
      <c r="D1516" s="165">
        <v>1</v>
      </c>
      <c r="E1516" s="129" t="s">
        <v>4739</v>
      </c>
      <c r="F1516" s="129" t="s">
        <v>4735</v>
      </c>
      <c r="G1516" s="129" t="s">
        <v>16723</v>
      </c>
      <c r="H1516" s="129"/>
    </row>
    <row r="1517" spans="1:8" x14ac:dyDescent="0.3">
      <c r="A1517" s="183">
        <v>44865</v>
      </c>
      <c r="B1517" s="129" t="s">
        <v>6258</v>
      </c>
      <c r="C1517" s="129" t="s">
        <v>417</v>
      </c>
      <c r="D1517" s="165">
        <v>1</v>
      </c>
      <c r="E1517" s="129" t="s">
        <v>4739</v>
      </c>
      <c r="F1517" s="129" t="s">
        <v>4735</v>
      </c>
      <c r="G1517" s="129" t="s">
        <v>16723</v>
      </c>
      <c r="H1517" s="129"/>
    </row>
    <row r="1518" spans="1:8" x14ac:dyDescent="0.3">
      <c r="A1518" s="183">
        <v>44865</v>
      </c>
      <c r="B1518" s="129" t="s">
        <v>6259</v>
      </c>
      <c r="C1518" s="129" t="s">
        <v>417</v>
      </c>
      <c r="D1518" s="165">
        <v>1</v>
      </c>
      <c r="E1518" s="129" t="s">
        <v>4739</v>
      </c>
      <c r="F1518" s="129" t="s">
        <v>4735</v>
      </c>
      <c r="G1518" s="129" t="s">
        <v>16723</v>
      </c>
      <c r="H1518" s="129"/>
    </row>
    <row r="1519" spans="1:8" x14ac:dyDescent="0.3">
      <c r="A1519" s="183">
        <v>44865</v>
      </c>
      <c r="B1519" s="129" t="s">
        <v>6260</v>
      </c>
      <c r="C1519" s="129" t="s">
        <v>417</v>
      </c>
      <c r="D1519" s="165">
        <v>1</v>
      </c>
      <c r="E1519" s="129" t="s">
        <v>4739</v>
      </c>
      <c r="F1519" s="129" t="s">
        <v>4735</v>
      </c>
      <c r="G1519" s="129" t="s">
        <v>16723</v>
      </c>
      <c r="H1519" s="129"/>
    </row>
    <row r="1520" spans="1:8" x14ac:dyDescent="0.3">
      <c r="A1520" s="183">
        <v>44865</v>
      </c>
      <c r="B1520" s="129" t="s">
        <v>6261</v>
      </c>
      <c r="C1520" s="129" t="s">
        <v>417</v>
      </c>
      <c r="D1520" s="165">
        <v>1</v>
      </c>
      <c r="E1520" s="129" t="s">
        <v>4739</v>
      </c>
      <c r="F1520" s="129" t="s">
        <v>4735</v>
      </c>
      <c r="G1520" s="129" t="s">
        <v>16723</v>
      </c>
      <c r="H1520" s="129"/>
    </row>
    <row r="1521" spans="1:8" x14ac:dyDescent="0.3">
      <c r="A1521" s="183">
        <v>44865</v>
      </c>
      <c r="B1521" s="129" t="s">
        <v>6262</v>
      </c>
      <c r="C1521" s="129" t="s">
        <v>417</v>
      </c>
      <c r="D1521" s="165">
        <v>1</v>
      </c>
      <c r="E1521" s="129" t="s">
        <v>4737</v>
      </c>
      <c r="F1521" s="129" t="s">
        <v>4735</v>
      </c>
      <c r="G1521" s="129" t="s">
        <v>16723</v>
      </c>
      <c r="H1521" s="129"/>
    </row>
    <row r="1522" spans="1:8" x14ac:dyDescent="0.3">
      <c r="A1522" s="183">
        <v>44865</v>
      </c>
      <c r="B1522" s="129" t="s">
        <v>6263</v>
      </c>
      <c r="C1522" s="129" t="s">
        <v>418</v>
      </c>
      <c r="D1522" s="165">
        <v>1</v>
      </c>
      <c r="E1522" s="129" t="s">
        <v>4739</v>
      </c>
      <c r="F1522" s="129" t="s">
        <v>4735</v>
      </c>
      <c r="G1522" s="129" t="s">
        <v>16723</v>
      </c>
      <c r="H1522" s="129"/>
    </row>
    <row r="1523" spans="1:8" x14ac:dyDescent="0.3">
      <c r="A1523" s="183">
        <v>44865</v>
      </c>
      <c r="B1523" s="129" t="s">
        <v>6264</v>
      </c>
      <c r="C1523" s="129" t="s">
        <v>416</v>
      </c>
      <c r="D1523" s="165">
        <v>1</v>
      </c>
      <c r="E1523" s="129" t="s">
        <v>4737</v>
      </c>
      <c r="F1523" s="129" t="s">
        <v>4735</v>
      </c>
      <c r="G1523" s="129" t="s">
        <v>16723</v>
      </c>
      <c r="H1523" s="129"/>
    </row>
    <row r="1524" spans="1:8" x14ac:dyDescent="0.3">
      <c r="A1524" s="183">
        <v>44865</v>
      </c>
      <c r="B1524" s="129" t="s">
        <v>6265</v>
      </c>
      <c r="C1524" s="129" t="s">
        <v>416</v>
      </c>
      <c r="D1524" s="165">
        <v>1</v>
      </c>
      <c r="E1524" s="129" t="s">
        <v>4737</v>
      </c>
      <c r="F1524" s="129" t="s">
        <v>4735</v>
      </c>
      <c r="G1524" s="129" t="s">
        <v>16723</v>
      </c>
      <c r="H1524" s="129"/>
    </row>
    <row r="1525" spans="1:8" x14ac:dyDescent="0.3">
      <c r="A1525" s="183">
        <v>44865</v>
      </c>
      <c r="B1525" s="129" t="s">
        <v>6266</v>
      </c>
      <c r="C1525" s="129" t="s">
        <v>416</v>
      </c>
      <c r="D1525" s="165">
        <v>1</v>
      </c>
      <c r="E1525" s="129" t="s">
        <v>4739</v>
      </c>
      <c r="F1525" s="129" t="s">
        <v>4735</v>
      </c>
      <c r="G1525" s="129" t="s">
        <v>16723</v>
      </c>
      <c r="H1525" s="129"/>
    </row>
    <row r="1526" spans="1:8" x14ac:dyDescent="0.3">
      <c r="A1526" s="183">
        <v>44865</v>
      </c>
      <c r="B1526" s="129" t="s">
        <v>6267</v>
      </c>
      <c r="C1526" s="129" t="s">
        <v>416</v>
      </c>
      <c r="D1526" s="165">
        <v>1</v>
      </c>
      <c r="E1526" s="129" t="s">
        <v>4739</v>
      </c>
      <c r="F1526" s="129" t="s">
        <v>4735</v>
      </c>
      <c r="G1526" s="129" t="s">
        <v>16723</v>
      </c>
      <c r="H1526" s="129"/>
    </row>
    <row r="1527" spans="1:8" x14ac:dyDescent="0.3">
      <c r="A1527" s="183">
        <v>44865</v>
      </c>
      <c r="B1527" s="129" t="s">
        <v>6268</v>
      </c>
      <c r="C1527" s="129" t="s">
        <v>418</v>
      </c>
      <c r="D1527" s="165">
        <v>1</v>
      </c>
      <c r="E1527" s="129" t="s">
        <v>4739</v>
      </c>
      <c r="F1527" s="129" t="s">
        <v>4735</v>
      </c>
      <c r="G1527" s="129" t="s">
        <v>16723</v>
      </c>
      <c r="H1527" s="129"/>
    </row>
    <row r="1528" spans="1:8" x14ac:dyDescent="0.3">
      <c r="A1528" s="183">
        <v>44865</v>
      </c>
      <c r="B1528" s="129" t="s">
        <v>6269</v>
      </c>
      <c r="C1528" s="129" t="s">
        <v>417</v>
      </c>
      <c r="D1528" s="165">
        <v>1</v>
      </c>
      <c r="E1528" s="129" t="s">
        <v>4737</v>
      </c>
      <c r="F1528" s="129" t="s">
        <v>4735</v>
      </c>
      <c r="G1528" s="129" t="s">
        <v>16723</v>
      </c>
      <c r="H1528" s="129"/>
    </row>
    <row r="1529" spans="1:8" x14ac:dyDescent="0.3">
      <c r="A1529" s="183">
        <v>44865</v>
      </c>
      <c r="B1529" s="129" t="s">
        <v>6270</v>
      </c>
      <c r="C1529" s="129" t="s">
        <v>417</v>
      </c>
      <c r="D1529" s="165">
        <v>1</v>
      </c>
      <c r="E1529" s="129" t="s">
        <v>4744</v>
      </c>
      <c r="F1529" s="129" t="s">
        <v>4735</v>
      </c>
      <c r="G1529" s="129" t="s">
        <v>16723</v>
      </c>
      <c r="H1529" s="129"/>
    </row>
    <row r="1530" spans="1:8" x14ac:dyDescent="0.3">
      <c r="A1530" s="183">
        <v>44865</v>
      </c>
      <c r="B1530" s="129" t="s">
        <v>6271</v>
      </c>
      <c r="C1530" s="129" t="s">
        <v>417</v>
      </c>
      <c r="D1530" s="165">
        <v>1</v>
      </c>
      <c r="E1530" s="129" t="s">
        <v>4739</v>
      </c>
      <c r="F1530" s="129" t="s">
        <v>4735</v>
      </c>
      <c r="G1530" s="129" t="s">
        <v>16723</v>
      </c>
      <c r="H1530" s="129"/>
    </row>
    <row r="1531" spans="1:8" x14ac:dyDescent="0.3">
      <c r="A1531" s="183">
        <v>44865</v>
      </c>
      <c r="B1531" s="129" t="s">
        <v>6272</v>
      </c>
      <c r="C1531" s="129" t="s">
        <v>417</v>
      </c>
      <c r="D1531" s="165">
        <v>1</v>
      </c>
      <c r="E1531" s="129" t="s">
        <v>4739</v>
      </c>
      <c r="F1531" s="129" t="s">
        <v>4735</v>
      </c>
      <c r="G1531" s="129" t="s">
        <v>16723</v>
      </c>
      <c r="H1531" s="129"/>
    </row>
    <row r="1532" spans="1:8" x14ac:dyDescent="0.3">
      <c r="A1532" s="183">
        <v>44865</v>
      </c>
      <c r="B1532" s="129" t="s">
        <v>6273</v>
      </c>
      <c r="C1532" s="129" t="s">
        <v>417</v>
      </c>
      <c r="D1532" s="165">
        <v>1</v>
      </c>
      <c r="E1532" s="129" t="s">
        <v>4739</v>
      </c>
      <c r="F1532" s="129" t="s">
        <v>4735</v>
      </c>
      <c r="G1532" s="129" t="s">
        <v>16723</v>
      </c>
      <c r="H1532" s="129"/>
    </row>
    <row r="1533" spans="1:8" x14ac:dyDescent="0.3">
      <c r="A1533" s="183">
        <v>44865</v>
      </c>
      <c r="B1533" s="129" t="s">
        <v>6274</v>
      </c>
      <c r="C1533" s="129" t="s">
        <v>418</v>
      </c>
      <c r="D1533" s="165">
        <v>1</v>
      </c>
      <c r="E1533" s="129" t="s">
        <v>4744</v>
      </c>
      <c r="F1533" s="129" t="s">
        <v>4735</v>
      </c>
      <c r="G1533" s="129" t="s">
        <v>16723</v>
      </c>
      <c r="H1533" s="129"/>
    </row>
    <row r="1534" spans="1:8" x14ac:dyDescent="0.3">
      <c r="A1534" s="183">
        <v>44865</v>
      </c>
      <c r="B1534" s="129" t="s">
        <v>6275</v>
      </c>
      <c r="C1534" s="129" t="s">
        <v>417</v>
      </c>
      <c r="D1534" s="165">
        <v>1</v>
      </c>
      <c r="E1534" s="129" t="s">
        <v>4737</v>
      </c>
      <c r="F1534" s="129" t="s">
        <v>4735</v>
      </c>
      <c r="G1534" s="129" t="s">
        <v>16723</v>
      </c>
      <c r="H1534" s="129"/>
    </row>
    <row r="1535" spans="1:8" x14ac:dyDescent="0.3">
      <c r="A1535" s="183">
        <v>44865</v>
      </c>
      <c r="B1535" s="129" t="s">
        <v>6276</v>
      </c>
      <c r="C1535" s="129" t="s">
        <v>417</v>
      </c>
      <c r="D1535" s="165">
        <v>1</v>
      </c>
      <c r="E1535" s="129" t="s">
        <v>4739</v>
      </c>
      <c r="F1535" s="129" t="s">
        <v>4735</v>
      </c>
      <c r="G1535" s="129" t="s">
        <v>16723</v>
      </c>
      <c r="H1535" s="129"/>
    </row>
    <row r="1536" spans="1:8" x14ac:dyDescent="0.3">
      <c r="A1536" s="183">
        <v>44865</v>
      </c>
      <c r="B1536" s="129" t="s">
        <v>6277</v>
      </c>
      <c r="C1536" s="129" t="s">
        <v>417</v>
      </c>
      <c r="D1536" s="165">
        <v>1</v>
      </c>
      <c r="E1536" s="129" t="s">
        <v>4739</v>
      </c>
      <c r="F1536" s="129" t="s">
        <v>4735</v>
      </c>
      <c r="G1536" s="129" t="s">
        <v>16723</v>
      </c>
      <c r="H1536" s="129"/>
    </row>
    <row r="1537" spans="1:8" x14ac:dyDescent="0.3">
      <c r="A1537" s="183">
        <v>44865</v>
      </c>
      <c r="B1537" s="129" t="s">
        <v>6278</v>
      </c>
      <c r="C1537" s="129" t="s">
        <v>417</v>
      </c>
      <c r="D1537" s="165">
        <v>1</v>
      </c>
      <c r="E1537" s="129" t="s">
        <v>4737</v>
      </c>
      <c r="F1537" s="129" t="s">
        <v>4735</v>
      </c>
      <c r="G1537" s="129" t="s">
        <v>16723</v>
      </c>
      <c r="H1537" s="129"/>
    </row>
    <row r="1538" spans="1:8" x14ac:dyDescent="0.3">
      <c r="A1538" s="183">
        <v>44865</v>
      </c>
      <c r="B1538" s="129" t="s">
        <v>6279</v>
      </c>
      <c r="C1538" s="129" t="s">
        <v>417</v>
      </c>
      <c r="D1538" s="165">
        <v>1</v>
      </c>
      <c r="E1538" s="129" t="s">
        <v>4737</v>
      </c>
      <c r="F1538" s="129" t="s">
        <v>4735</v>
      </c>
      <c r="G1538" s="129" t="s">
        <v>16723</v>
      </c>
      <c r="H1538" s="129"/>
    </row>
    <row r="1539" spans="1:8" x14ac:dyDescent="0.3">
      <c r="A1539" s="183">
        <v>44865</v>
      </c>
      <c r="B1539" s="129" t="s">
        <v>6280</v>
      </c>
      <c r="C1539" s="129" t="s">
        <v>417</v>
      </c>
      <c r="D1539" s="165">
        <v>1</v>
      </c>
      <c r="E1539" s="129" t="s">
        <v>4744</v>
      </c>
      <c r="F1539" s="129" t="s">
        <v>4735</v>
      </c>
      <c r="G1539" s="129" t="s">
        <v>16723</v>
      </c>
      <c r="H1539" s="129"/>
    </row>
    <row r="1540" spans="1:8" x14ac:dyDescent="0.3">
      <c r="A1540" s="183">
        <v>44865</v>
      </c>
      <c r="B1540" s="129" t="s">
        <v>6281</v>
      </c>
      <c r="C1540" s="129" t="s">
        <v>417</v>
      </c>
      <c r="D1540" s="165">
        <v>1</v>
      </c>
      <c r="E1540" s="129" t="s">
        <v>4739</v>
      </c>
      <c r="F1540" s="129" t="s">
        <v>4735</v>
      </c>
      <c r="G1540" s="129" t="s">
        <v>16723</v>
      </c>
      <c r="H1540" s="129"/>
    </row>
    <row r="1541" spans="1:8" x14ac:dyDescent="0.3">
      <c r="A1541" s="183">
        <v>44865</v>
      </c>
      <c r="B1541" s="129" t="s">
        <v>6282</v>
      </c>
      <c r="C1541" s="129" t="s">
        <v>417</v>
      </c>
      <c r="D1541" s="165">
        <v>1</v>
      </c>
      <c r="E1541" s="129" t="s">
        <v>4737</v>
      </c>
      <c r="F1541" s="129" t="s">
        <v>4735</v>
      </c>
      <c r="G1541" s="129" t="s">
        <v>16723</v>
      </c>
      <c r="H1541" s="129"/>
    </row>
    <row r="1542" spans="1:8" x14ac:dyDescent="0.3">
      <c r="A1542" s="183">
        <v>44865</v>
      </c>
      <c r="B1542" s="129" t="s">
        <v>6283</v>
      </c>
      <c r="C1542" s="129" t="s">
        <v>417</v>
      </c>
      <c r="D1542" s="165">
        <v>1</v>
      </c>
      <c r="E1542" s="129" t="s">
        <v>4739</v>
      </c>
      <c r="F1542" s="129" t="s">
        <v>4735</v>
      </c>
      <c r="G1542" s="129" t="s">
        <v>16723</v>
      </c>
      <c r="H1542" s="129"/>
    </row>
    <row r="1543" spans="1:8" x14ac:dyDescent="0.3">
      <c r="A1543" s="183">
        <v>44865</v>
      </c>
      <c r="B1543" s="129" t="s">
        <v>6284</v>
      </c>
      <c r="C1543" s="129" t="s">
        <v>417</v>
      </c>
      <c r="D1543" s="165">
        <v>1</v>
      </c>
      <c r="E1543" s="129" t="s">
        <v>4737</v>
      </c>
      <c r="F1543" s="129" t="s">
        <v>4735</v>
      </c>
      <c r="G1543" s="129" t="s">
        <v>16723</v>
      </c>
      <c r="H1543" s="129"/>
    </row>
    <row r="1544" spans="1:8" x14ac:dyDescent="0.3">
      <c r="A1544" s="183">
        <v>44865</v>
      </c>
      <c r="B1544" s="129" t="s">
        <v>6285</v>
      </c>
      <c r="C1544" s="129" t="s">
        <v>417</v>
      </c>
      <c r="D1544" s="165">
        <v>1</v>
      </c>
      <c r="E1544" s="129" t="s">
        <v>4744</v>
      </c>
      <c r="F1544" s="129" t="s">
        <v>4735</v>
      </c>
      <c r="G1544" s="129" t="s">
        <v>16723</v>
      </c>
      <c r="H1544" s="129"/>
    </row>
    <row r="1545" spans="1:8" x14ac:dyDescent="0.3">
      <c r="A1545" s="183">
        <v>44865</v>
      </c>
      <c r="B1545" s="129" t="s">
        <v>6286</v>
      </c>
      <c r="C1545" s="129" t="s">
        <v>417</v>
      </c>
      <c r="D1545" s="165">
        <v>1</v>
      </c>
      <c r="E1545" s="129" t="s">
        <v>4739</v>
      </c>
      <c r="F1545" s="129" t="s">
        <v>4735</v>
      </c>
      <c r="G1545" s="129" t="s">
        <v>16723</v>
      </c>
      <c r="H1545" s="129"/>
    </row>
    <row r="1546" spans="1:8" x14ac:dyDescent="0.3">
      <c r="A1546" s="183">
        <v>44865</v>
      </c>
      <c r="B1546" s="129" t="s">
        <v>6287</v>
      </c>
      <c r="C1546" s="129" t="s">
        <v>417</v>
      </c>
      <c r="D1546" s="165">
        <v>1</v>
      </c>
      <c r="E1546" s="129" t="s">
        <v>4737</v>
      </c>
      <c r="F1546" s="129" t="s">
        <v>4735</v>
      </c>
      <c r="G1546" s="129" t="s">
        <v>16723</v>
      </c>
      <c r="H1546" s="129"/>
    </row>
    <row r="1547" spans="1:8" x14ac:dyDescent="0.3">
      <c r="A1547" s="183">
        <v>44865</v>
      </c>
      <c r="B1547" s="129" t="s">
        <v>6288</v>
      </c>
      <c r="C1547" s="129" t="s">
        <v>417</v>
      </c>
      <c r="D1547" s="165">
        <v>1</v>
      </c>
      <c r="E1547" s="129" t="s">
        <v>4737</v>
      </c>
      <c r="F1547" s="129" t="s">
        <v>4735</v>
      </c>
      <c r="G1547" s="129" t="s">
        <v>16723</v>
      </c>
      <c r="H1547" s="129"/>
    </row>
    <row r="1548" spans="1:8" x14ac:dyDescent="0.3">
      <c r="A1548" s="183">
        <v>44865</v>
      </c>
      <c r="B1548" s="129" t="s">
        <v>6289</v>
      </c>
      <c r="C1548" s="129" t="s">
        <v>417</v>
      </c>
      <c r="D1548" s="165">
        <v>1</v>
      </c>
      <c r="E1548" s="129" t="s">
        <v>4739</v>
      </c>
      <c r="F1548" s="129" t="s">
        <v>4735</v>
      </c>
      <c r="G1548" s="129" t="s">
        <v>16723</v>
      </c>
      <c r="H1548" s="129"/>
    </row>
    <row r="1549" spans="1:8" x14ac:dyDescent="0.3">
      <c r="A1549" s="183">
        <v>44865</v>
      </c>
      <c r="B1549" s="129" t="s">
        <v>6290</v>
      </c>
      <c r="C1549" s="129" t="s">
        <v>417</v>
      </c>
      <c r="D1549" s="165">
        <v>1</v>
      </c>
      <c r="E1549" s="129" t="s">
        <v>4739</v>
      </c>
      <c r="F1549" s="129" t="s">
        <v>4735</v>
      </c>
      <c r="G1549" s="129" t="s">
        <v>16723</v>
      </c>
      <c r="H1549" s="129"/>
    </row>
    <row r="1550" spans="1:8" x14ac:dyDescent="0.3">
      <c r="A1550" s="183">
        <v>44865</v>
      </c>
      <c r="B1550" s="129" t="s">
        <v>6291</v>
      </c>
      <c r="C1550" s="129" t="s">
        <v>418</v>
      </c>
      <c r="D1550" s="165">
        <v>1</v>
      </c>
      <c r="E1550" s="129" t="s">
        <v>4744</v>
      </c>
      <c r="F1550" s="129" t="s">
        <v>4735</v>
      </c>
      <c r="G1550" s="129" t="s">
        <v>16723</v>
      </c>
      <c r="H1550" s="129"/>
    </row>
    <row r="1551" spans="1:8" x14ac:dyDescent="0.3">
      <c r="A1551" s="183">
        <v>44865</v>
      </c>
      <c r="B1551" s="129" t="s">
        <v>6292</v>
      </c>
      <c r="C1551" s="129" t="s">
        <v>418</v>
      </c>
      <c r="D1551" s="165">
        <v>1</v>
      </c>
      <c r="E1551" s="129" t="s">
        <v>4741</v>
      </c>
      <c r="F1551" s="129" t="s">
        <v>4735</v>
      </c>
      <c r="G1551" s="129" t="s">
        <v>16723</v>
      </c>
      <c r="H1551" s="129"/>
    </row>
    <row r="1552" spans="1:8" x14ac:dyDescent="0.3">
      <c r="A1552" s="183">
        <v>44865</v>
      </c>
      <c r="B1552" s="129" t="s">
        <v>6293</v>
      </c>
      <c r="C1552" s="129" t="s">
        <v>418</v>
      </c>
      <c r="D1552" s="165">
        <v>1</v>
      </c>
      <c r="E1552" s="129" t="s">
        <v>4747</v>
      </c>
      <c r="F1552" s="129" t="s">
        <v>4735</v>
      </c>
      <c r="G1552" s="129" t="s">
        <v>16723</v>
      </c>
      <c r="H1552" s="129"/>
    </row>
    <row r="1553" spans="1:8" x14ac:dyDescent="0.3">
      <c r="A1553" s="183">
        <v>44865</v>
      </c>
      <c r="B1553" s="129" t="s">
        <v>6294</v>
      </c>
      <c r="C1553" s="129" t="s">
        <v>418</v>
      </c>
      <c r="D1553" s="165">
        <v>1</v>
      </c>
      <c r="E1553" s="129" t="s">
        <v>4739</v>
      </c>
      <c r="F1553" s="129" t="s">
        <v>4735</v>
      </c>
      <c r="G1553" s="129" t="s">
        <v>16723</v>
      </c>
      <c r="H1553" s="129"/>
    </row>
    <row r="1554" spans="1:8" x14ac:dyDescent="0.3">
      <c r="A1554" s="183">
        <v>44865</v>
      </c>
      <c r="B1554" s="129" t="s">
        <v>6295</v>
      </c>
      <c r="C1554" s="129" t="s">
        <v>416</v>
      </c>
      <c r="D1554" s="165">
        <v>1</v>
      </c>
      <c r="E1554" s="129" t="s">
        <v>4739</v>
      </c>
      <c r="F1554" s="129" t="s">
        <v>4735</v>
      </c>
      <c r="G1554" s="129" t="s">
        <v>16723</v>
      </c>
      <c r="H1554" s="129"/>
    </row>
    <row r="1555" spans="1:8" x14ac:dyDescent="0.3">
      <c r="A1555" s="183">
        <v>44865</v>
      </c>
      <c r="B1555" s="129" t="s">
        <v>6296</v>
      </c>
      <c r="C1555" s="129" t="s">
        <v>416</v>
      </c>
      <c r="D1555" s="165">
        <v>1</v>
      </c>
      <c r="E1555" s="129" t="s">
        <v>4739</v>
      </c>
      <c r="F1555" s="129" t="s">
        <v>4735</v>
      </c>
      <c r="G1555" s="129" t="s">
        <v>16723</v>
      </c>
      <c r="H1555" s="129"/>
    </row>
    <row r="1556" spans="1:8" x14ac:dyDescent="0.3">
      <c r="A1556" s="183">
        <v>44865</v>
      </c>
      <c r="B1556" s="129" t="s">
        <v>6297</v>
      </c>
      <c r="C1556" s="129" t="s">
        <v>418</v>
      </c>
      <c r="D1556" s="165">
        <v>1</v>
      </c>
      <c r="E1556" s="129" t="s">
        <v>4743</v>
      </c>
      <c r="F1556" s="129" t="s">
        <v>4735</v>
      </c>
      <c r="G1556" s="129" t="s">
        <v>16746</v>
      </c>
      <c r="H1556" s="129"/>
    </row>
    <row r="1557" spans="1:8" x14ac:dyDescent="0.3">
      <c r="A1557" s="183">
        <v>44865</v>
      </c>
      <c r="B1557" s="129" t="s">
        <v>6298</v>
      </c>
      <c r="C1557" s="129" t="s">
        <v>416</v>
      </c>
      <c r="D1557" s="165">
        <v>1</v>
      </c>
      <c r="E1557" s="129" t="s">
        <v>4737</v>
      </c>
      <c r="F1557" s="129" t="s">
        <v>4735</v>
      </c>
      <c r="G1557" s="129" t="s">
        <v>16723</v>
      </c>
      <c r="H1557" s="129"/>
    </row>
    <row r="1558" spans="1:8" x14ac:dyDescent="0.3">
      <c r="A1558" s="183">
        <v>44865</v>
      </c>
      <c r="B1558" s="129" t="s">
        <v>6299</v>
      </c>
      <c r="C1558" s="129" t="s">
        <v>418</v>
      </c>
      <c r="D1558" s="165">
        <v>1</v>
      </c>
      <c r="E1558" s="129" t="s">
        <v>4747</v>
      </c>
      <c r="F1558" s="129" t="s">
        <v>4735</v>
      </c>
      <c r="G1558" s="129" t="s">
        <v>16723</v>
      </c>
      <c r="H1558" s="129"/>
    </row>
    <row r="1559" spans="1:8" x14ac:dyDescent="0.3">
      <c r="A1559" s="183">
        <v>44865</v>
      </c>
      <c r="B1559" s="129" t="s">
        <v>6300</v>
      </c>
      <c r="C1559" s="129" t="s">
        <v>418</v>
      </c>
      <c r="D1559" s="165">
        <v>1</v>
      </c>
      <c r="E1559" s="129" t="s">
        <v>4739</v>
      </c>
      <c r="F1559" s="129" t="s">
        <v>4735</v>
      </c>
      <c r="G1559" s="129" t="s">
        <v>16723</v>
      </c>
      <c r="H1559" s="129"/>
    </row>
    <row r="1560" spans="1:8" x14ac:dyDescent="0.3">
      <c r="A1560" s="183">
        <v>44865</v>
      </c>
      <c r="B1560" s="129" t="s">
        <v>6301</v>
      </c>
      <c r="C1560" s="129" t="s">
        <v>418</v>
      </c>
      <c r="D1560" s="165">
        <v>1</v>
      </c>
      <c r="E1560" s="129" t="s">
        <v>4739</v>
      </c>
      <c r="F1560" s="129" t="s">
        <v>4735</v>
      </c>
      <c r="G1560" s="129" t="s">
        <v>16723</v>
      </c>
      <c r="H1560" s="129"/>
    </row>
    <row r="1561" spans="1:8" x14ac:dyDescent="0.3">
      <c r="A1561" s="183">
        <v>44865</v>
      </c>
      <c r="B1561" s="129" t="s">
        <v>6302</v>
      </c>
      <c r="C1561" s="129" t="s">
        <v>417</v>
      </c>
      <c r="D1561" s="165">
        <v>1</v>
      </c>
      <c r="E1561" s="129" t="s">
        <v>4737</v>
      </c>
      <c r="F1561" s="129" t="s">
        <v>4735</v>
      </c>
      <c r="G1561" s="129" t="s">
        <v>16723</v>
      </c>
      <c r="H1561" s="129"/>
    </row>
    <row r="1562" spans="1:8" x14ac:dyDescent="0.3">
      <c r="A1562" s="183">
        <v>44865</v>
      </c>
      <c r="B1562" s="129" t="s">
        <v>6303</v>
      </c>
      <c r="C1562" s="129" t="s">
        <v>417</v>
      </c>
      <c r="D1562" s="165">
        <v>1</v>
      </c>
      <c r="E1562" s="129" t="s">
        <v>4744</v>
      </c>
      <c r="F1562" s="129" t="s">
        <v>4735</v>
      </c>
      <c r="G1562" s="129" t="s">
        <v>16723</v>
      </c>
      <c r="H1562" s="129"/>
    </row>
    <row r="1563" spans="1:8" x14ac:dyDescent="0.3">
      <c r="A1563" s="183">
        <v>44865</v>
      </c>
      <c r="B1563" s="129" t="s">
        <v>6304</v>
      </c>
      <c r="C1563" s="129" t="s">
        <v>416</v>
      </c>
      <c r="D1563" s="165">
        <v>1</v>
      </c>
      <c r="E1563" s="129" t="s">
        <v>4739</v>
      </c>
      <c r="F1563" s="129" t="s">
        <v>4735</v>
      </c>
      <c r="G1563" s="129" t="s">
        <v>16723</v>
      </c>
      <c r="H1563" s="129"/>
    </row>
    <row r="1564" spans="1:8" x14ac:dyDescent="0.3">
      <c r="A1564" s="183">
        <v>44865</v>
      </c>
      <c r="B1564" s="129" t="s">
        <v>6305</v>
      </c>
      <c r="C1564" s="129" t="s">
        <v>417</v>
      </c>
      <c r="D1564" s="165">
        <v>1</v>
      </c>
      <c r="E1564" s="129" t="s">
        <v>4739</v>
      </c>
      <c r="F1564" s="129" t="s">
        <v>4735</v>
      </c>
      <c r="G1564" s="129" t="s">
        <v>16723</v>
      </c>
      <c r="H1564" s="129"/>
    </row>
    <row r="1565" spans="1:8" x14ac:dyDescent="0.3">
      <c r="A1565" s="183">
        <v>44865</v>
      </c>
      <c r="B1565" s="129" t="s">
        <v>6306</v>
      </c>
      <c r="C1565" s="129" t="s">
        <v>417</v>
      </c>
      <c r="D1565" s="165">
        <v>1</v>
      </c>
      <c r="E1565" s="129" t="s">
        <v>4821</v>
      </c>
      <c r="F1565" s="129" t="s">
        <v>4735</v>
      </c>
      <c r="G1565" s="129" t="s">
        <v>16723</v>
      </c>
      <c r="H1565" s="129"/>
    </row>
    <row r="1566" spans="1:8" x14ac:dyDescent="0.3">
      <c r="A1566" s="183">
        <v>44865</v>
      </c>
      <c r="B1566" s="129" t="s">
        <v>6307</v>
      </c>
      <c r="C1566" s="129" t="s">
        <v>417</v>
      </c>
      <c r="D1566" s="165">
        <v>1</v>
      </c>
      <c r="E1566" s="129" t="s">
        <v>4744</v>
      </c>
      <c r="F1566" s="129" t="s">
        <v>4735</v>
      </c>
      <c r="G1566" s="129" t="s">
        <v>16723</v>
      </c>
      <c r="H1566" s="129"/>
    </row>
    <row r="1567" spans="1:8" x14ac:dyDescent="0.3">
      <c r="A1567" s="183">
        <v>44865</v>
      </c>
      <c r="B1567" s="129" t="s">
        <v>6308</v>
      </c>
      <c r="C1567" s="129" t="s">
        <v>417</v>
      </c>
      <c r="D1567" s="165">
        <v>1</v>
      </c>
      <c r="E1567" s="129" t="s">
        <v>4739</v>
      </c>
      <c r="F1567" s="129" t="s">
        <v>4735</v>
      </c>
      <c r="G1567" s="129" t="s">
        <v>16723</v>
      </c>
      <c r="H1567" s="129"/>
    </row>
    <row r="1568" spans="1:8" x14ac:dyDescent="0.3">
      <c r="A1568" s="183">
        <v>44865</v>
      </c>
      <c r="B1568" s="129" t="s">
        <v>6309</v>
      </c>
      <c r="C1568" s="129" t="s">
        <v>418</v>
      </c>
      <c r="D1568" s="165">
        <v>1</v>
      </c>
      <c r="E1568" s="129" t="s">
        <v>4739</v>
      </c>
      <c r="F1568" s="129" t="s">
        <v>4735</v>
      </c>
      <c r="G1568" s="129" t="s">
        <v>16723</v>
      </c>
      <c r="H1568" s="129"/>
    </row>
    <row r="1569" spans="1:8" x14ac:dyDescent="0.3">
      <c r="A1569" s="183">
        <v>44865</v>
      </c>
      <c r="B1569" s="129" t="s">
        <v>6310</v>
      </c>
      <c r="C1569" s="129" t="s">
        <v>417</v>
      </c>
      <c r="D1569" s="165">
        <v>1</v>
      </c>
      <c r="E1569" s="129" t="s">
        <v>4737</v>
      </c>
      <c r="F1569" s="129" t="s">
        <v>4735</v>
      </c>
      <c r="G1569" s="129" t="s">
        <v>16723</v>
      </c>
      <c r="H1569" s="129"/>
    </row>
    <row r="1570" spans="1:8" x14ac:dyDescent="0.3">
      <c r="A1570" s="183">
        <v>44865</v>
      </c>
      <c r="B1570" s="129" t="s">
        <v>6311</v>
      </c>
      <c r="C1570" s="129" t="s">
        <v>417</v>
      </c>
      <c r="D1570" s="165">
        <v>1</v>
      </c>
      <c r="E1570" s="129" t="s">
        <v>4739</v>
      </c>
      <c r="F1570" s="129" t="s">
        <v>4735</v>
      </c>
      <c r="G1570" s="129" t="s">
        <v>16723</v>
      </c>
      <c r="H1570" s="129"/>
    </row>
    <row r="1571" spans="1:8" x14ac:dyDescent="0.3">
      <c r="A1571" s="183">
        <v>44865</v>
      </c>
      <c r="B1571" s="129" t="s">
        <v>6312</v>
      </c>
      <c r="C1571" s="129" t="s">
        <v>417</v>
      </c>
      <c r="D1571" s="165">
        <v>1</v>
      </c>
      <c r="E1571" s="129" t="s">
        <v>4739</v>
      </c>
      <c r="F1571" s="129" t="s">
        <v>4735</v>
      </c>
      <c r="G1571" s="129" t="s">
        <v>16723</v>
      </c>
      <c r="H1571" s="129"/>
    </row>
    <row r="1572" spans="1:8" x14ac:dyDescent="0.3">
      <c r="A1572" s="183">
        <v>44865</v>
      </c>
      <c r="B1572" s="129" t="s">
        <v>6313</v>
      </c>
      <c r="C1572" s="129" t="s">
        <v>417</v>
      </c>
      <c r="D1572" s="165">
        <v>1</v>
      </c>
      <c r="E1572" s="129" t="s">
        <v>4739</v>
      </c>
      <c r="F1572" s="129" t="s">
        <v>4735</v>
      </c>
      <c r="G1572" s="129" t="s">
        <v>16723</v>
      </c>
      <c r="H1572" s="129"/>
    </row>
    <row r="1573" spans="1:8" x14ac:dyDescent="0.3">
      <c r="A1573" s="183">
        <v>44865</v>
      </c>
      <c r="B1573" s="129" t="s">
        <v>6314</v>
      </c>
      <c r="C1573" s="129" t="s">
        <v>417</v>
      </c>
      <c r="D1573" s="165">
        <v>1</v>
      </c>
      <c r="E1573" s="129" t="s">
        <v>4739</v>
      </c>
      <c r="F1573" s="129" t="s">
        <v>4735</v>
      </c>
      <c r="G1573" s="129" t="s">
        <v>16723</v>
      </c>
      <c r="H1573" s="129"/>
    </row>
    <row r="1574" spans="1:8" x14ac:dyDescent="0.3">
      <c r="A1574" s="183">
        <v>44865</v>
      </c>
      <c r="B1574" s="129" t="s">
        <v>6315</v>
      </c>
      <c r="C1574" s="129" t="s">
        <v>417</v>
      </c>
      <c r="D1574" s="165">
        <v>1</v>
      </c>
      <c r="E1574" s="129" t="s">
        <v>4739</v>
      </c>
      <c r="F1574" s="129" t="s">
        <v>4735</v>
      </c>
      <c r="G1574" s="129" t="s">
        <v>16723</v>
      </c>
      <c r="H1574" s="129"/>
    </row>
    <row r="1575" spans="1:8" x14ac:dyDescent="0.3">
      <c r="A1575" s="183">
        <v>44865</v>
      </c>
      <c r="B1575" s="129" t="s">
        <v>6316</v>
      </c>
      <c r="C1575" s="129" t="s">
        <v>417</v>
      </c>
      <c r="D1575" s="165">
        <v>1</v>
      </c>
      <c r="E1575" s="129" t="s">
        <v>4739</v>
      </c>
      <c r="F1575" s="129" t="s">
        <v>4735</v>
      </c>
      <c r="G1575" s="129" t="s">
        <v>16723</v>
      </c>
      <c r="H1575" s="129"/>
    </row>
    <row r="1576" spans="1:8" x14ac:dyDescent="0.3">
      <c r="A1576" s="183">
        <v>44865</v>
      </c>
      <c r="B1576" s="129" t="s">
        <v>6317</v>
      </c>
      <c r="C1576" s="129" t="s">
        <v>416</v>
      </c>
      <c r="D1576" s="165">
        <v>1</v>
      </c>
      <c r="E1576" s="129" t="s">
        <v>4741</v>
      </c>
      <c r="F1576" s="129" t="s">
        <v>4735</v>
      </c>
      <c r="G1576" s="129" t="s">
        <v>16723</v>
      </c>
      <c r="H1576" s="129"/>
    </row>
    <row r="1577" spans="1:8" x14ac:dyDescent="0.3">
      <c r="A1577" s="183">
        <v>44865</v>
      </c>
      <c r="B1577" s="129" t="s">
        <v>6318</v>
      </c>
      <c r="C1577" s="129" t="s">
        <v>416</v>
      </c>
      <c r="D1577" s="165">
        <v>1</v>
      </c>
      <c r="E1577" s="129" t="s">
        <v>4739</v>
      </c>
      <c r="F1577" s="129" t="s">
        <v>4735</v>
      </c>
      <c r="G1577" s="129" t="s">
        <v>16723</v>
      </c>
      <c r="H1577" s="129"/>
    </row>
    <row r="1578" spans="1:8" x14ac:dyDescent="0.3">
      <c r="A1578" s="183">
        <v>44865</v>
      </c>
      <c r="B1578" s="129" t="s">
        <v>6319</v>
      </c>
      <c r="C1578" s="129" t="s">
        <v>416</v>
      </c>
      <c r="D1578" s="165">
        <v>1</v>
      </c>
      <c r="E1578" s="129" t="s">
        <v>4739</v>
      </c>
      <c r="F1578" s="129" t="s">
        <v>4735</v>
      </c>
      <c r="G1578" s="129" t="s">
        <v>16723</v>
      </c>
      <c r="H1578" s="129"/>
    </row>
    <row r="1579" spans="1:8" x14ac:dyDescent="0.3">
      <c r="A1579" s="183">
        <v>44865</v>
      </c>
      <c r="B1579" s="129" t="s">
        <v>6320</v>
      </c>
      <c r="C1579" s="129" t="s">
        <v>417</v>
      </c>
      <c r="D1579" s="165">
        <v>1</v>
      </c>
      <c r="E1579" s="129" t="s">
        <v>4739</v>
      </c>
      <c r="F1579" s="129" t="s">
        <v>4735</v>
      </c>
      <c r="G1579" s="129" t="s">
        <v>16723</v>
      </c>
      <c r="H1579" s="129"/>
    </row>
    <row r="1580" spans="1:8" x14ac:dyDescent="0.3">
      <c r="A1580" s="183">
        <v>44865</v>
      </c>
      <c r="B1580" s="129" t="s">
        <v>6321</v>
      </c>
      <c r="C1580" s="129" t="s">
        <v>417</v>
      </c>
      <c r="D1580" s="165">
        <v>1</v>
      </c>
      <c r="E1580" s="129" t="s">
        <v>4744</v>
      </c>
      <c r="F1580" s="129" t="s">
        <v>4735</v>
      </c>
      <c r="G1580" s="129" t="s">
        <v>16723</v>
      </c>
      <c r="H1580" s="129"/>
    </row>
    <row r="1581" spans="1:8" x14ac:dyDescent="0.3">
      <c r="A1581" s="183">
        <v>44865</v>
      </c>
      <c r="B1581" s="129" t="s">
        <v>6322</v>
      </c>
      <c r="C1581" s="129" t="s">
        <v>417</v>
      </c>
      <c r="D1581" s="165">
        <v>1</v>
      </c>
      <c r="E1581" s="129" t="s">
        <v>4739</v>
      </c>
      <c r="F1581" s="129" t="s">
        <v>4735</v>
      </c>
      <c r="G1581" s="129" t="s">
        <v>16723</v>
      </c>
      <c r="H1581" s="129"/>
    </row>
    <row r="1582" spans="1:8" x14ac:dyDescent="0.3">
      <c r="A1582" s="183">
        <v>44865</v>
      </c>
      <c r="B1582" s="129" t="s">
        <v>6323</v>
      </c>
      <c r="C1582" s="129" t="s">
        <v>417</v>
      </c>
      <c r="D1582" s="165">
        <v>1</v>
      </c>
      <c r="E1582" s="129" t="s">
        <v>4739</v>
      </c>
      <c r="F1582" s="129" t="s">
        <v>4735</v>
      </c>
      <c r="G1582" s="129" t="s">
        <v>16723</v>
      </c>
      <c r="H1582" s="129"/>
    </row>
    <row r="1583" spans="1:8" x14ac:dyDescent="0.3">
      <c r="A1583" s="183">
        <v>44865</v>
      </c>
      <c r="B1583" s="129" t="s">
        <v>6324</v>
      </c>
      <c r="C1583" s="129" t="s">
        <v>417</v>
      </c>
      <c r="D1583" s="165">
        <v>1</v>
      </c>
      <c r="E1583" s="129" t="s">
        <v>4737</v>
      </c>
      <c r="F1583" s="129" t="s">
        <v>4735</v>
      </c>
      <c r="G1583" s="129" t="s">
        <v>16723</v>
      </c>
      <c r="H1583" s="129"/>
    </row>
    <row r="1584" spans="1:8" x14ac:dyDescent="0.3">
      <c r="A1584" s="183">
        <v>44865</v>
      </c>
      <c r="B1584" s="129" t="s">
        <v>6325</v>
      </c>
      <c r="C1584" s="129" t="s">
        <v>417</v>
      </c>
      <c r="D1584" s="165">
        <v>1</v>
      </c>
      <c r="E1584" s="129" t="s">
        <v>4737</v>
      </c>
      <c r="F1584" s="129" t="s">
        <v>4735</v>
      </c>
      <c r="G1584" s="129" t="s">
        <v>16723</v>
      </c>
      <c r="H1584" s="129"/>
    </row>
    <row r="1585" spans="1:8" x14ac:dyDescent="0.3">
      <c r="A1585" s="183">
        <v>44865</v>
      </c>
      <c r="B1585" s="129" t="s">
        <v>6326</v>
      </c>
      <c r="C1585" s="129" t="s">
        <v>417</v>
      </c>
      <c r="D1585" s="165">
        <v>1</v>
      </c>
      <c r="E1585" s="129" t="s">
        <v>4737</v>
      </c>
      <c r="F1585" s="129" t="s">
        <v>4735</v>
      </c>
      <c r="G1585" s="129" t="s">
        <v>16723</v>
      </c>
      <c r="H1585" s="129"/>
    </row>
    <row r="1586" spans="1:8" x14ac:dyDescent="0.3">
      <c r="A1586" s="183">
        <v>44865</v>
      </c>
      <c r="B1586" s="129" t="s">
        <v>6327</v>
      </c>
      <c r="C1586" s="129" t="s">
        <v>417</v>
      </c>
      <c r="D1586" s="165">
        <v>1</v>
      </c>
      <c r="E1586" s="129" t="s">
        <v>4739</v>
      </c>
      <c r="F1586" s="129" t="s">
        <v>4735</v>
      </c>
      <c r="G1586" s="129" t="s">
        <v>16723</v>
      </c>
      <c r="H1586" s="129"/>
    </row>
    <row r="1587" spans="1:8" x14ac:dyDescent="0.3">
      <c r="A1587" s="183">
        <v>44865</v>
      </c>
      <c r="B1587" s="129" t="s">
        <v>6328</v>
      </c>
      <c r="C1587" s="129" t="s">
        <v>417</v>
      </c>
      <c r="D1587" s="165">
        <v>1</v>
      </c>
      <c r="E1587" s="129" t="s">
        <v>4737</v>
      </c>
      <c r="F1587" s="129" t="s">
        <v>4735</v>
      </c>
      <c r="G1587" s="129" t="s">
        <v>16723</v>
      </c>
      <c r="H1587" s="129"/>
    </row>
    <row r="1588" spans="1:8" x14ac:dyDescent="0.3">
      <c r="A1588" s="183">
        <v>44865</v>
      </c>
      <c r="B1588" s="129" t="s">
        <v>6329</v>
      </c>
      <c r="C1588" s="129" t="s">
        <v>4743</v>
      </c>
      <c r="D1588" s="165">
        <v>1</v>
      </c>
      <c r="E1588" s="129" t="s">
        <v>4734</v>
      </c>
      <c r="F1588" s="129" t="s">
        <v>4735</v>
      </c>
      <c r="G1588" s="129" t="s">
        <v>16745</v>
      </c>
      <c r="H1588" s="129"/>
    </row>
    <row r="1589" spans="1:8" x14ac:dyDescent="0.3">
      <c r="A1589" s="183">
        <v>44865</v>
      </c>
      <c r="B1589" s="129" t="s">
        <v>6330</v>
      </c>
      <c r="C1589" s="129" t="s">
        <v>417</v>
      </c>
      <c r="D1589" s="165">
        <v>1</v>
      </c>
      <c r="E1589" s="129" t="s">
        <v>4744</v>
      </c>
      <c r="F1589" s="129" t="s">
        <v>4735</v>
      </c>
      <c r="G1589" s="129" t="s">
        <v>16723</v>
      </c>
      <c r="H1589" s="129"/>
    </row>
    <row r="1590" spans="1:8" x14ac:dyDescent="0.3">
      <c r="A1590" s="183">
        <v>44865</v>
      </c>
      <c r="B1590" s="129" t="s">
        <v>6331</v>
      </c>
      <c r="C1590" s="129" t="s">
        <v>416</v>
      </c>
      <c r="D1590" s="165">
        <v>1</v>
      </c>
      <c r="E1590" s="129" t="s">
        <v>4737</v>
      </c>
      <c r="F1590" s="129" t="s">
        <v>4735</v>
      </c>
      <c r="G1590" s="129" t="s">
        <v>16723</v>
      </c>
      <c r="H1590" s="129"/>
    </row>
    <row r="1591" spans="1:8" x14ac:dyDescent="0.3">
      <c r="A1591" s="183">
        <v>44865</v>
      </c>
      <c r="B1591" s="129" t="s">
        <v>6332</v>
      </c>
      <c r="C1591" s="129" t="s">
        <v>416</v>
      </c>
      <c r="D1591" s="165">
        <v>1</v>
      </c>
      <c r="E1591" s="129" t="s">
        <v>4739</v>
      </c>
      <c r="F1591" s="129" t="s">
        <v>4735</v>
      </c>
      <c r="G1591" s="129" t="s">
        <v>16723</v>
      </c>
      <c r="H1591" s="129"/>
    </row>
    <row r="1592" spans="1:8" x14ac:dyDescent="0.3">
      <c r="A1592" s="183">
        <v>44865</v>
      </c>
      <c r="B1592" s="129" t="s">
        <v>6333</v>
      </c>
      <c r="C1592" s="129" t="s">
        <v>418</v>
      </c>
      <c r="D1592" s="165">
        <v>1</v>
      </c>
      <c r="E1592" s="129" t="s">
        <v>4739</v>
      </c>
      <c r="F1592" s="129" t="s">
        <v>4735</v>
      </c>
      <c r="G1592" s="129" t="s">
        <v>16723</v>
      </c>
      <c r="H1592" s="129"/>
    </row>
    <row r="1593" spans="1:8" x14ac:dyDescent="0.3">
      <c r="A1593" s="183">
        <v>44865</v>
      </c>
      <c r="B1593" s="129" t="s">
        <v>6334</v>
      </c>
      <c r="C1593" s="129" t="s">
        <v>417</v>
      </c>
      <c r="D1593" s="165">
        <v>1</v>
      </c>
      <c r="E1593" s="129" t="s">
        <v>4739</v>
      </c>
      <c r="F1593" s="129" t="s">
        <v>4735</v>
      </c>
      <c r="G1593" s="129" t="s">
        <v>16723</v>
      </c>
      <c r="H1593" s="129"/>
    </row>
    <row r="1594" spans="1:8" x14ac:dyDescent="0.3">
      <c r="A1594" s="183">
        <v>44865</v>
      </c>
      <c r="B1594" s="129" t="s">
        <v>6335</v>
      </c>
      <c r="C1594" s="129" t="s">
        <v>417</v>
      </c>
      <c r="D1594" s="165">
        <v>1</v>
      </c>
      <c r="E1594" s="129" t="s">
        <v>4747</v>
      </c>
      <c r="F1594" s="129" t="s">
        <v>4735</v>
      </c>
      <c r="G1594" s="129" t="s">
        <v>16723</v>
      </c>
      <c r="H1594" s="129"/>
    </row>
    <row r="1595" spans="1:8" x14ac:dyDescent="0.3">
      <c r="A1595" s="183">
        <v>44865</v>
      </c>
      <c r="B1595" s="129" t="s">
        <v>6336</v>
      </c>
      <c r="C1595" s="129" t="s">
        <v>417</v>
      </c>
      <c r="D1595" s="165">
        <v>1</v>
      </c>
      <c r="E1595" s="129" t="s">
        <v>4739</v>
      </c>
      <c r="F1595" s="129" t="s">
        <v>4735</v>
      </c>
      <c r="G1595" s="129" t="s">
        <v>16723</v>
      </c>
      <c r="H1595" s="129"/>
    </row>
    <row r="1596" spans="1:8" x14ac:dyDescent="0.3">
      <c r="A1596" s="183">
        <v>44865</v>
      </c>
      <c r="B1596" s="129" t="s">
        <v>6337</v>
      </c>
      <c r="C1596" s="129" t="s">
        <v>417</v>
      </c>
      <c r="D1596" s="165">
        <v>1</v>
      </c>
      <c r="E1596" s="129" t="s">
        <v>4739</v>
      </c>
      <c r="F1596" s="129" t="s">
        <v>4735</v>
      </c>
      <c r="G1596" s="129" t="s">
        <v>16723</v>
      </c>
      <c r="H1596" s="129"/>
    </row>
    <row r="1597" spans="1:8" x14ac:dyDescent="0.3">
      <c r="A1597" s="183">
        <v>44865</v>
      </c>
      <c r="B1597" s="129" t="s">
        <v>6338</v>
      </c>
      <c r="C1597" s="129" t="s">
        <v>417</v>
      </c>
      <c r="D1597" s="165">
        <v>1</v>
      </c>
      <c r="E1597" s="129" t="s">
        <v>4737</v>
      </c>
      <c r="F1597" s="129" t="s">
        <v>4735</v>
      </c>
      <c r="G1597" s="129" t="s">
        <v>16723</v>
      </c>
      <c r="H1597" s="129"/>
    </row>
    <row r="1598" spans="1:8" x14ac:dyDescent="0.3">
      <c r="A1598" s="183">
        <v>44865</v>
      </c>
      <c r="B1598" s="129" t="s">
        <v>6339</v>
      </c>
      <c r="C1598" s="129" t="s">
        <v>417</v>
      </c>
      <c r="D1598" s="165">
        <v>1</v>
      </c>
      <c r="E1598" s="129" t="s">
        <v>4739</v>
      </c>
      <c r="F1598" s="129" t="s">
        <v>4735</v>
      </c>
      <c r="G1598" s="129" t="s">
        <v>16723</v>
      </c>
      <c r="H1598" s="129"/>
    </row>
    <row r="1599" spans="1:8" x14ac:dyDescent="0.3">
      <c r="A1599" s="183">
        <v>44865</v>
      </c>
      <c r="B1599" s="129" t="s">
        <v>6340</v>
      </c>
      <c r="C1599" s="129" t="s">
        <v>417</v>
      </c>
      <c r="D1599" s="165">
        <v>1</v>
      </c>
      <c r="E1599" s="129" t="s">
        <v>4737</v>
      </c>
      <c r="F1599" s="129" t="s">
        <v>4735</v>
      </c>
      <c r="G1599" s="129" t="s">
        <v>16723</v>
      </c>
      <c r="H1599" s="129"/>
    </row>
    <row r="1600" spans="1:8" x14ac:dyDescent="0.3">
      <c r="A1600" s="183">
        <v>44865</v>
      </c>
      <c r="B1600" s="129" t="s">
        <v>6341</v>
      </c>
      <c r="C1600" s="129" t="s">
        <v>417</v>
      </c>
      <c r="D1600" s="165">
        <v>1</v>
      </c>
      <c r="E1600" s="129" t="s">
        <v>4739</v>
      </c>
      <c r="F1600" s="129" t="s">
        <v>4735</v>
      </c>
      <c r="G1600" s="129" t="s">
        <v>16723</v>
      </c>
      <c r="H1600" s="129"/>
    </row>
    <row r="1601" spans="1:8" x14ac:dyDescent="0.3">
      <c r="A1601" s="183">
        <v>44865</v>
      </c>
      <c r="B1601" s="129" t="s">
        <v>6342</v>
      </c>
      <c r="C1601" s="129" t="s">
        <v>417</v>
      </c>
      <c r="D1601" s="165">
        <v>1</v>
      </c>
      <c r="E1601" s="129" t="s">
        <v>4739</v>
      </c>
      <c r="F1601" s="129" t="s">
        <v>4735</v>
      </c>
      <c r="G1601" s="129" t="s">
        <v>16723</v>
      </c>
      <c r="H1601" s="129"/>
    </row>
    <row r="1602" spans="1:8" x14ac:dyDescent="0.3">
      <c r="A1602" s="183">
        <v>44865</v>
      </c>
      <c r="B1602" s="129" t="s">
        <v>6343</v>
      </c>
      <c r="C1602" s="129" t="s">
        <v>417</v>
      </c>
      <c r="D1602" s="165">
        <v>1</v>
      </c>
      <c r="E1602" s="129" t="s">
        <v>4737</v>
      </c>
      <c r="F1602" s="129" t="s">
        <v>4735</v>
      </c>
      <c r="G1602" s="129" t="s">
        <v>16723</v>
      </c>
      <c r="H1602" s="129"/>
    </row>
    <row r="1603" spans="1:8" x14ac:dyDescent="0.3">
      <c r="A1603" s="183">
        <v>44865</v>
      </c>
      <c r="B1603" s="129" t="s">
        <v>6344</v>
      </c>
      <c r="C1603" s="129" t="s">
        <v>418</v>
      </c>
      <c r="D1603" s="165">
        <v>1</v>
      </c>
      <c r="E1603" s="129" t="s">
        <v>4739</v>
      </c>
      <c r="F1603" s="129" t="s">
        <v>4735</v>
      </c>
      <c r="G1603" s="129" t="s">
        <v>16723</v>
      </c>
      <c r="H1603" s="129"/>
    </row>
    <row r="1604" spans="1:8" x14ac:dyDescent="0.3">
      <c r="A1604" s="183">
        <v>44865</v>
      </c>
      <c r="B1604" s="129" t="s">
        <v>6345</v>
      </c>
      <c r="C1604" s="129" t="s">
        <v>416</v>
      </c>
      <c r="D1604" s="165">
        <v>1</v>
      </c>
      <c r="E1604" s="129" t="s">
        <v>4737</v>
      </c>
      <c r="F1604" s="129" t="s">
        <v>4735</v>
      </c>
      <c r="G1604" s="129" t="s">
        <v>16723</v>
      </c>
      <c r="H1604" s="129"/>
    </row>
    <row r="1605" spans="1:8" x14ac:dyDescent="0.3">
      <c r="A1605" s="183">
        <v>44865</v>
      </c>
      <c r="B1605" s="129" t="s">
        <v>6346</v>
      </c>
      <c r="C1605" s="129" t="s">
        <v>418</v>
      </c>
      <c r="D1605" s="165">
        <v>1</v>
      </c>
      <c r="E1605" s="129" t="s">
        <v>4739</v>
      </c>
      <c r="F1605" s="129" t="s">
        <v>4735</v>
      </c>
      <c r="G1605" s="129" t="s">
        <v>16723</v>
      </c>
      <c r="H1605" s="129"/>
    </row>
    <row r="1606" spans="1:8" x14ac:dyDescent="0.3">
      <c r="A1606" s="183">
        <v>44865</v>
      </c>
      <c r="B1606" s="129" t="s">
        <v>6347</v>
      </c>
      <c r="C1606" s="129" t="s">
        <v>418</v>
      </c>
      <c r="D1606" s="165">
        <v>1</v>
      </c>
      <c r="E1606" s="129" t="s">
        <v>4741</v>
      </c>
      <c r="F1606" s="129" t="s">
        <v>4735</v>
      </c>
      <c r="G1606" s="129" t="s">
        <v>16723</v>
      </c>
      <c r="H1606" s="129"/>
    </row>
    <row r="1607" spans="1:8" x14ac:dyDescent="0.3">
      <c r="A1607" s="183">
        <v>44865</v>
      </c>
      <c r="B1607" s="129" t="s">
        <v>6348</v>
      </c>
      <c r="C1607" s="129" t="s">
        <v>416</v>
      </c>
      <c r="D1607" s="165">
        <v>1</v>
      </c>
      <c r="E1607" s="129" t="s">
        <v>4739</v>
      </c>
      <c r="F1607" s="129" t="s">
        <v>4735</v>
      </c>
      <c r="G1607" s="129" t="s">
        <v>16723</v>
      </c>
      <c r="H1607" s="129"/>
    </row>
    <row r="1608" spans="1:8" x14ac:dyDescent="0.3">
      <c r="A1608" s="183">
        <v>44865</v>
      </c>
      <c r="B1608" s="129" t="s">
        <v>6349</v>
      </c>
      <c r="C1608" s="129" t="s">
        <v>416</v>
      </c>
      <c r="D1608" s="165">
        <v>1</v>
      </c>
      <c r="E1608" s="129" t="s">
        <v>4737</v>
      </c>
      <c r="F1608" s="129" t="s">
        <v>4735</v>
      </c>
      <c r="G1608" s="129" t="s">
        <v>16723</v>
      </c>
      <c r="H1608" s="129"/>
    </row>
    <row r="1609" spans="1:8" x14ac:dyDescent="0.3">
      <c r="A1609" s="183">
        <v>44865</v>
      </c>
      <c r="B1609" s="129" t="s">
        <v>6350</v>
      </c>
      <c r="C1609" s="129" t="s">
        <v>418</v>
      </c>
      <c r="D1609" s="165">
        <v>1</v>
      </c>
      <c r="E1609" s="129" t="s">
        <v>4744</v>
      </c>
      <c r="F1609" s="129" t="s">
        <v>4735</v>
      </c>
      <c r="G1609" s="129" t="s">
        <v>16723</v>
      </c>
      <c r="H1609" s="129"/>
    </row>
    <row r="1610" spans="1:8" x14ac:dyDescent="0.3">
      <c r="A1610" s="183">
        <v>44865</v>
      </c>
      <c r="B1610" s="129" t="s">
        <v>6351</v>
      </c>
      <c r="C1610" s="129" t="s">
        <v>418</v>
      </c>
      <c r="D1610" s="165">
        <v>1</v>
      </c>
      <c r="E1610" s="129" t="s">
        <v>4739</v>
      </c>
      <c r="F1610" s="129" t="s">
        <v>4735</v>
      </c>
      <c r="G1610" s="129" t="s">
        <v>16723</v>
      </c>
      <c r="H1610" s="129"/>
    </row>
    <row r="1611" spans="1:8" x14ac:dyDescent="0.3">
      <c r="A1611" s="183">
        <v>44865</v>
      </c>
      <c r="B1611" s="129" t="s">
        <v>6352</v>
      </c>
      <c r="C1611" s="129" t="s">
        <v>416</v>
      </c>
      <c r="D1611" s="165">
        <v>1</v>
      </c>
      <c r="E1611" s="129" t="s">
        <v>4739</v>
      </c>
      <c r="F1611" s="129" t="s">
        <v>4735</v>
      </c>
      <c r="G1611" s="129" t="s">
        <v>16723</v>
      </c>
      <c r="H1611" s="129"/>
    </row>
    <row r="1612" spans="1:8" x14ac:dyDescent="0.3">
      <c r="A1612" s="183">
        <v>44865</v>
      </c>
      <c r="B1612" s="129" t="s">
        <v>6353</v>
      </c>
      <c r="C1612" s="129" t="s">
        <v>418</v>
      </c>
      <c r="D1612" s="165">
        <v>1</v>
      </c>
      <c r="E1612" s="129" t="s">
        <v>4739</v>
      </c>
      <c r="F1612" s="129" t="s">
        <v>4735</v>
      </c>
      <c r="G1612" s="129" t="s">
        <v>16723</v>
      </c>
      <c r="H1612" s="129"/>
    </row>
    <row r="1613" spans="1:8" x14ac:dyDescent="0.3">
      <c r="A1613" s="183">
        <v>44865</v>
      </c>
      <c r="B1613" s="129" t="s">
        <v>6354</v>
      </c>
      <c r="C1613" s="129" t="s">
        <v>417</v>
      </c>
      <c r="D1613" s="165">
        <v>1</v>
      </c>
      <c r="E1613" s="129" t="s">
        <v>4737</v>
      </c>
      <c r="F1613" s="129" t="s">
        <v>4735</v>
      </c>
      <c r="G1613" s="129" t="s">
        <v>16723</v>
      </c>
      <c r="H1613" s="129"/>
    </row>
    <row r="1614" spans="1:8" x14ac:dyDescent="0.3">
      <c r="A1614" s="183">
        <v>44865</v>
      </c>
      <c r="B1614" s="129" t="s">
        <v>6355</v>
      </c>
      <c r="C1614" s="129" t="s">
        <v>417</v>
      </c>
      <c r="D1614" s="165">
        <v>1</v>
      </c>
      <c r="E1614" s="129" t="s">
        <v>4739</v>
      </c>
      <c r="F1614" s="129" t="s">
        <v>4735</v>
      </c>
      <c r="G1614" s="129" t="s">
        <v>16723</v>
      </c>
      <c r="H1614" s="129"/>
    </row>
    <row r="1615" spans="1:8" x14ac:dyDescent="0.3">
      <c r="A1615" s="183">
        <v>44865</v>
      </c>
      <c r="B1615" s="129" t="s">
        <v>6356</v>
      </c>
      <c r="C1615" s="129" t="s">
        <v>417</v>
      </c>
      <c r="D1615" s="165">
        <v>1</v>
      </c>
      <c r="E1615" s="129" t="s">
        <v>4739</v>
      </c>
      <c r="F1615" s="129" t="s">
        <v>4735</v>
      </c>
      <c r="G1615" s="129" t="s">
        <v>16723</v>
      </c>
      <c r="H1615" s="129"/>
    </row>
    <row r="1616" spans="1:8" x14ac:dyDescent="0.3">
      <c r="A1616" s="183">
        <v>44865</v>
      </c>
      <c r="B1616" s="129" t="s">
        <v>6357</v>
      </c>
      <c r="C1616" s="129" t="s">
        <v>417</v>
      </c>
      <c r="D1616" s="165">
        <v>1</v>
      </c>
      <c r="E1616" s="129" t="s">
        <v>4737</v>
      </c>
      <c r="F1616" s="129" t="s">
        <v>4735</v>
      </c>
      <c r="G1616" s="129" t="s">
        <v>16723</v>
      </c>
      <c r="H1616" s="129"/>
    </row>
    <row r="1617" spans="1:8" x14ac:dyDescent="0.3">
      <c r="A1617" s="183">
        <v>44865</v>
      </c>
      <c r="B1617" s="129" t="s">
        <v>6358</v>
      </c>
      <c r="C1617" s="129" t="s">
        <v>417</v>
      </c>
      <c r="D1617" s="165">
        <v>1</v>
      </c>
      <c r="E1617" s="129" t="s">
        <v>4739</v>
      </c>
      <c r="F1617" s="129" t="s">
        <v>4735</v>
      </c>
      <c r="G1617" s="129" t="s">
        <v>16723</v>
      </c>
      <c r="H1617" s="129"/>
    </row>
    <row r="1618" spans="1:8" x14ac:dyDescent="0.3">
      <c r="A1618" s="183">
        <v>44865</v>
      </c>
      <c r="B1618" s="129" t="s">
        <v>6359</v>
      </c>
      <c r="C1618" s="129" t="s">
        <v>417</v>
      </c>
      <c r="D1618" s="165">
        <v>1</v>
      </c>
      <c r="E1618" s="129" t="s">
        <v>4739</v>
      </c>
      <c r="F1618" s="129" t="s">
        <v>4735</v>
      </c>
      <c r="G1618" s="129" t="s">
        <v>16723</v>
      </c>
      <c r="H1618" s="129"/>
    </row>
    <row r="1619" spans="1:8" x14ac:dyDescent="0.3">
      <c r="A1619" s="183">
        <v>44865</v>
      </c>
      <c r="B1619" s="129" t="s">
        <v>6360</v>
      </c>
      <c r="C1619" s="129" t="s">
        <v>417</v>
      </c>
      <c r="D1619" s="165">
        <v>1</v>
      </c>
      <c r="E1619" s="129" t="s">
        <v>4739</v>
      </c>
      <c r="F1619" s="129" t="s">
        <v>4735</v>
      </c>
      <c r="G1619" s="129" t="s">
        <v>16723</v>
      </c>
      <c r="H1619" s="129"/>
    </row>
    <row r="1620" spans="1:8" x14ac:dyDescent="0.3">
      <c r="A1620" s="183">
        <v>44865</v>
      </c>
      <c r="B1620" s="129" t="s">
        <v>6361</v>
      </c>
      <c r="C1620" s="129" t="s">
        <v>416</v>
      </c>
      <c r="D1620" s="165">
        <v>1</v>
      </c>
      <c r="E1620" s="129" t="s">
        <v>4737</v>
      </c>
      <c r="F1620" s="129" t="s">
        <v>4735</v>
      </c>
      <c r="G1620" s="129" t="s">
        <v>16723</v>
      </c>
      <c r="H1620" s="129"/>
    </row>
    <row r="1621" spans="1:8" x14ac:dyDescent="0.3">
      <c r="A1621" s="183">
        <v>44865</v>
      </c>
      <c r="B1621" s="129" t="s">
        <v>6362</v>
      </c>
      <c r="C1621" s="129" t="s">
        <v>416</v>
      </c>
      <c r="D1621" s="165">
        <v>1</v>
      </c>
      <c r="E1621" s="129" t="s">
        <v>4739</v>
      </c>
      <c r="F1621" s="129" t="s">
        <v>4735</v>
      </c>
      <c r="G1621" s="129" t="s">
        <v>16723</v>
      </c>
      <c r="H1621" s="129"/>
    </row>
    <row r="1622" spans="1:8" x14ac:dyDescent="0.3">
      <c r="A1622" s="183">
        <v>44865</v>
      </c>
      <c r="B1622" s="129" t="s">
        <v>6363</v>
      </c>
      <c r="C1622" s="129" t="s">
        <v>416</v>
      </c>
      <c r="D1622" s="165">
        <v>1</v>
      </c>
      <c r="E1622" s="129" t="s">
        <v>4739</v>
      </c>
      <c r="F1622" s="129" t="s">
        <v>4735</v>
      </c>
      <c r="G1622" s="129" t="s">
        <v>16723</v>
      </c>
      <c r="H1622" s="129"/>
    </row>
    <row r="1623" spans="1:8" x14ac:dyDescent="0.3">
      <c r="A1623" s="183">
        <v>44865</v>
      </c>
      <c r="B1623" s="129" t="s">
        <v>6364</v>
      </c>
      <c r="C1623" s="129" t="s">
        <v>416</v>
      </c>
      <c r="D1623" s="165">
        <v>1</v>
      </c>
      <c r="E1623" s="129" t="s">
        <v>4737</v>
      </c>
      <c r="F1623" s="129" t="s">
        <v>4735</v>
      </c>
      <c r="G1623" s="129" t="s">
        <v>16723</v>
      </c>
      <c r="H1623" s="129"/>
    </row>
    <row r="1624" spans="1:8" x14ac:dyDescent="0.3">
      <c r="A1624" s="183">
        <v>44865</v>
      </c>
      <c r="B1624" s="129" t="s">
        <v>6365</v>
      </c>
      <c r="C1624" s="129" t="s">
        <v>416</v>
      </c>
      <c r="D1624" s="165">
        <v>1</v>
      </c>
      <c r="E1624" s="129" t="s">
        <v>4737</v>
      </c>
      <c r="F1624" s="129" t="s">
        <v>4735</v>
      </c>
      <c r="G1624" s="129" t="s">
        <v>16723</v>
      </c>
      <c r="H1624" s="129"/>
    </row>
    <row r="1625" spans="1:8" x14ac:dyDescent="0.3">
      <c r="A1625" s="183">
        <v>44865</v>
      </c>
      <c r="B1625" s="129" t="s">
        <v>6366</v>
      </c>
      <c r="C1625" s="129" t="s">
        <v>416</v>
      </c>
      <c r="D1625" s="165">
        <v>1</v>
      </c>
      <c r="E1625" s="129" t="s">
        <v>4739</v>
      </c>
      <c r="F1625" s="129" t="s">
        <v>4735</v>
      </c>
      <c r="G1625" s="129" t="s">
        <v>16723</v>
      </c>
      <c r="H1625" s="129"/>
    </row>
    <row r="1626" spans="1:8" x14ac:dyDescent="0.3">
      <c r="A1626" s="183">
        <v>44865</v>
      </c>
      <c r="B1626" s="129" t="s">
        <v>6367</v>
      </c>
      <c r="C1626" s="129" t="s">
        <v>416</v>
      </c>
      <c r="D1626" s="165">
        <v>1</v>
      </c>
      <c r="E1626" s="129" t="s">
        <v>4737</v>
      </c>
      <c r="F1626" s="129" t="s">
        <v>4735</v>
      </c>
      <c r="G1626" s="129" t="s">
        <v>16723</v>
      </c>
      <c r="H1626" s="129"/>
    </row>
    <row r="1627" spans="1:8" x14ac:dyDescent="0.3">
      <c r="A1627" s="183">
        <v>44865</v>
      </c>
      <c r="B1627" s="129" t="s">
        <v>6368</v>
      </c>
      <c r="C1627" s="129" t="s">
        <v>417</v>
      </c>
      <c r="D1627" s="165">
        <v>1</v>
      </c>
      <c r="E1627" s="129" t="s">
        <v>4739</v>
      </c>
      <c r="F1627" s="129" t="s">
        <v>4735</v>
      </c>
      <c r="G1627" s="129" t="s">
        <v>16723</v>
      </c>
      <c r="H1627" s="129"/>
    </row>
    <row r="1628" spans="1:8" x14ac:dyDescent="0.3">
      <c r="A1628" s="183">
        <v>44865</v>
      </c>
      <c r="B1628" s="129" t="s">
        <v>6369</v>
      </c>
      <c r="C1628" s="129" t="s">
        <v>417</v>
      </c>
      <c r="D1628" s="165">
        <v>1</v>
      </c>
      <c r="E1628" s="129" t="s">
        <v>4739</v>
      </c>
      <c r="F1628" s="129" t="s">
        <v>4735</v>
      </c>
      <c r="G1628" s="129" t="s">
        <v>16723</v>
      </c>
      <c r="H1628" s="129"/>
    </row>
    <row r="1629" spans="1:8" x14ac:dyDescent="0.3">
      <c r="A1629" s="183">
        <v>44865</v>
      </c>
      <c r="B1629" s="129" t="s">
        <v>6370</v>
      </c>
      <c r="C1629" s="129" t="s">
        <v>417</v>
      </c>
      <c r="D1629" s="165">
        <v>1</v>
      </c>
      <c r="E1629" s="129" t="s">
        <v>4737</v>
      </c>
      <c r="F1629" s="129" t="s">
        <v>4735</v>
      </c>
      <c r="G1629" s="129" t="s">
        <v>16723</v>
      </c>
      <c r="H1629" s="129"/>
    </row>
    <row r="1630" spans="1:8" x14ac:dyDescent="0.3">
      <c r="A1630" s="183">
        <v>44865</v>
      </c>
      <c r="B1630" s="129" t="s">
        <v>6371</v>
      </c>
      <c r="C1630" s="129" t="s">
        <v>417</v>
      </c>
      <c r="D1630" s="165">
        <v>1</v>
      </c>
      <c r="E1630" s="129" t="s">
        <v>4739</v>
      </c>
      <c r="F1630" s="129" t="s">
        <v>4735</v>
      </c>
      <c r="G1630" s="129" t="s">
        <v>16723</v>
      </c>
      <c r="H1630" s="129"/>
    </row>
    <row r="1631" spans="1:8" x14ac:dyDescent="0.3">
      <c r="A1631" s="183">
        <v>44865</v>
      </c>
      <c r="B1631" s="129" t="s">
        <v>6372</v>
      </c>
      <c r="C1631" s="129" t="s">
        <v>417</v>
      </c>
      <c r="D1631" s="165">
        <v>1</v>
      </c>
      <c r="E1631" s="129" t="s">
        <v>4737</v>
      </c>
      <c r="F1631" s="129" t="s">
        <v>4735</v>
      </c>
      <c r="G1631" s="129" t="s">
        <v>16723</v>
      </c>
      <c r="H1631" s="129"/>
    </row>
    <row r="1632" spans="1:8" x14ac:dyDescent="0.3">
      <c r="A1632" s="183">
        <v>44865</v>
      </c>
      <c r="B1632" s="129" t="s">
        <v>6373</v>
      </c>
      <c r="C1632" s="129" t="s">
        <v>418</v>
      </c>
      <c r="D1632" s="165">
        <v>1</v>
      </c>
      <c r="E1632" s="129" t="s">
        <v>4739</v>
      </c>
      <c r="F1632" s="129" t="s">
        <v>4735</v>
      </c>
      <c r="G1632" s="129" t="s">
        <v>16723</v>
      </c>
      <c r="H1632" s="129"/>
    </row>
    <row r="1633" spans="1:8" x14ac:dyDescent="0.3">
      <c r="A1633" s="183">
        <v>44865</v>
      </c>
      <c r="B1633" s="129" t="s">
        <v>6374</v>
      </c>
      <c r="C1633" s="129" t="s">
        <v>418</v>
      </c>
      <c r="D1633" s="165">
        <v>1</v>
      </c>
      <c r="E1633" s="129" t="s">
        <v>4739</v>
      </c>
      <c r="F1633" s="129" t="s">
        <v>4735</v>
      </c>
      <c r="G1633" s="129" t="s">
        <v>16723</v>
      </c>
      <c r="H1633" s="129"/>
    </row>
    <row r="1634" spans="1:8" x14ac:dyDescent="0.3">
      <c r="A1634" s="183">
        <v>44865</v>
      </c>
      <c r="B1634" s="129" t="s">
        <v>6375</v>
      </c>
      <c r="C1634" s="129" t="s">
        <v>418</v>
      </c>
      <c r="D1634" s="165">
        <v>1</v>
      </c>
      <c r="E1634" s="129" t="s">
        <v>4739</v>
      </c>
      <c r="F1634" s="129" t="s">
        <v>4735</v>
      </c>
      <c r="G1634" s="129" t="s">
        <v>16723</v>
      </c>
      <c r="H1634" s="129"/>
    </row>
    <row r="1635" spans="1:8" x14ac:dyDescent="0.3">
      <c r="A1635" s="183">
        <v>44865</v>
      </c>
      <c r="B1635" s="129" t="s">
        <v>6376</v>
      </c>
      <c r="C1635" s="129" t="s">
        <v>416</v>
      </c>
      <c r="D1635" s="165">
        <v>1</v>
      </c>
      <c r="E1635" s="129" t="s">
        <v>4737</v>
      </c>
      <c r="F1635" s="129" t="s">
        <v>4735</v>
      </c>
      <c r="G1635" s="129" t="s">
        <v>16723</v>
      </c>
      <c r="H1635" s="129"/>
    </row>
    <row r="1636" spans="1:8" x14ac:dyDescent="0.3">
      <c r="A1636" s="183">
        <v>44865</v>
      </c>
      <c r="B1636" s="129" t="s">
        <v>6377</v>
      </c>
      <c r="C1636" s="129" t="s">
        <v>416</v>
      </c>
      <c r="D1636" s="165">
        <v>1</v>
      </c>
      <c r="E1636" s="129" t="s">
        <v>4737</v>
      </c>
      <c r="F1636" s="129" t="s">
        <v>4735</v>
      </c>
      <c r="G1636" s="129" t="s">
        <v>16723</v>
      </c>
      <c r="H1636" s="129"/>
    </row>
    <row r="1637" spans="1:8" x14ac:dyDescent="0.3">
      <c r="A1637" s="183">
        <v>44865</v>
      </c>
      <c r="B1637" s="129" t="s">
        <v>6378</v>
      </c>
      <c r="C1637" s="129" t="s">
        <v>416</v>
      </c>
      <c r="D1637" s="165">
        <v>1</v>
      </c>
      <c r="E1637" s="129" t="s">
        <v>4737</v>
      </c>
      <c r="F1637" s="129" t="s">
        <v>4735</v>
      </c>
      <c r="G1637" s="129" t="s">
        <v>16723</v>
      </c>
      <c r="H1637" s="129"/>
    </row>
    <row r="1638" spans="1:8" x14ac:dyDescent="0.3">
      <c r="A1638" s="183">
        <v>44865</v>
      </c>
      <c r="B1638" s="129" t="s">
        <v>6379</v>
      </c>
      <c r="C1638" s="129" t="s">
        <v>418</v>
      </c>
      <c r="D1638" s="165">
        <v>1</v>
      </c>
      <c r="E1638" s="129" t="s">
        <v>4741</v>
      </c>
      <c r="F1638" s="129" t="s">
        <v>4735</v>
      </c>
      <c r="G1638" s="129" t="s">
        <v>16723</v>
      </c>
      <c r="H1638" s="129"/>
    </row>
    <row r="1639" spans="1:8" x14ac:dyDescent="0.3">
      <c r="A1639" s="183">
        <v>44865</v>
      </c>
      <c r="B1639" s="129" t="s">
        <v>6380</v>
      </c>
      <c r="C1639" s="129" t="s">
        <v>416</v>
      </c>
      <c r="D1639" s="165">
        <v>1</v>
      </c>
      <c r="E1639" s="129" t="s">
        <v>4734</v>
      </c>
      <c r="F1639" s="129" t="s">
        <v>4735</v>
      </c>
      <c r="G1639" s="129" t="s">
        <v>16723</v>
      </c>
      <c r="H1639" s="129"/>
    </row>
    <row r="1640" spans="1:8" x14ac:dyDescent="0.3">
      <c r="A1640" s="183">
        <v>44865</v>
      </c>
      <c r="B1640" s="129" t="s">
        <v>6381</v>
      </c>
      <c r="C1640" s="129" t="s">
        <v>416</v>
      </c>
      <c r="D1640" s="165">
        <v>1</v>
      </c>
      <c r="E1640" s="129" t="s">
        <v>4739</v>
      </c>
      <c r="F1640" s="129" t="s">
        <v>4735</v>
      </c>
      <c r="G1640" s="129" t="s">
        <v>16723</v>
      </c>
      <c r="H1640" s="129"/>
    </row>
    <row r="1641" spans="1:8" x14ac:dyDescent="0.3">
      <c r="A1641" s="183">
        <v>44865</v>
      </c>
      <c r="B1641" s="129" t="s">
        <v>6382</v>
      </c>
      <c r="C1641" s="129" t="s">
        <v>416</v>
      </c>
      <c r="D1641" s="165">
        <v>1</v>
      </c>
      <c r="E1641" s="129" t="s">
        <v>4737</v>
      </c>
      <c r="F1641" s="129" t="s">
        <v>4735</v>
      </c>
      <c r="G1641" s="129" t="s">
        <v>16723</v>
      </c>
      <c r="H1641" s="129"/>
    </row>
    <row r="1642" spans="1:8" x14ac:dyDescent="0.3">
      <c r="A1642" s="183">
        <v>44865</v>
      </c>
      <c r="B1642" s="129" t="s">
        <v>6383</v>
      </c>
      <c r="C1642" s="129" t="s">
        <v>418</v>
      </c>
      <c r="D1642" s="165">
        <v>1</v>
      </c>
      <c r="E1642" s="129" t="s">
        <v>4821</v>
      </c>
      <c r="F1642" s="129" t="s">
        <v>4735</v>
      </c>
      <c r="G1642" s="129" t="s">
        <v>16723</v>
      </c>
      <c r="H1642" s="129"/>
    </row>
    <row r="1643" spans="1:8" x14ac:dyDescent="0.3">
      <c r="A1643" s="183">
        <v>44865</v>
      </c>
      <c r="B1643" s="129" t="s">
        <v>6384</v>
      </c>
      <c r="C1643" s="129" t="s">
        <v>416</v>
      </c>
      <c r="D1643" s="165">
        <v>1</v>
      </c>
      <c r="E1643" s="129" t="s">
        <v>4737</v>
      </c>
      <c r="F1643" s="129" t="s">
        <v>4735</v>
      </c>
      <c r="G1643" s="129" t="s">
        <v>16723</v>
      </c>
      <c r="H1643" s="129"/>
    </row>
    <row r="1644" spans="1:8" x14ac:dyDescent="0.3">
      <c r="A1644" s="183">
        <v>44865</v>
      </c>
      <c r="B1644" s="129" t="s">
        <v>6385</v>
      </c>
      <c r="C1644" s="129" t="s">
        <v>418</v>
      </c>
      <c r="D1644" s="165">
        <v>1</v>
      </c>
      <c r="E1644" s="129" t="s">
        <v>4739</v>
      </c>
      <c r="F1644" s="129" t="s">
        <v>4735</v>
      </c>
      <c r="G1644" s="129" t="s">
        <v>16723</v>
      </c>
      <c r="H1644" s="129"/>
    </row>
    <row r="1645" spans="1:8" x14ac:dyDescent="0.3">
      <c r="A1645" s="183">
        <v>44865</v>
      </c>
      <c r="B1645" s="129" t="s">
        <v>6386</v>
      </c>
      <c r="C1645" s="129" t="s">
        <v>417</v>
      </c>
      <c r="D1645" s="165">
        <v>1</v>
      </c>
      <c r="E1645" s="129" t="s">
        <v>4739</v>
      </c>
      <c r="F1645" s="129" t="s">
        <v>4735</v>
      </c>
      <c r="G1645" s="129" t="s">
        <v>16723</v>
      </c>
      <c r="H1645" s="129"/>
    </row>
    <row r="1646" spans="1:8" x14ac:dyDescent="0.3">
      <c r="A1646" s="183">
        <v>44865</v>
      </c>
      <c r="B1646" s="129" t="s">
        <v>6387</v>
      </c>
      <c r="C1646" s="129" t="s">
        <v>417</v>
      </c>
      <c r="D1646" s="165">
        <v>1</v>
      </c>
      <c r="E1646" s="129" t="s">
        <v>4739</v>
      </c>
      <c r="F1646" s="129" t="s">
        <v>4735</v>
      </c>
      <c r="G1646" s="129" t="s">
        <v>16723</v>
      </c>
      <c r="H1646" s="129"/>
    </row>
    <row r="1647" spans="1:8" x14ac:dyDescent="0.3">
      <c r="A1647" s="183">
        <v>44865</v>
      </c>
      <c r="B1647" s="129" t="s">
        <v>6388</v>
      </c>
      <c r="C1647" s="129" t="s">
        <v>417</v>
      </c>
      <c r="D1647" s="165">
        <v>1</v>
      </c>
      <c r="E1647" s="129" t="s">
        <v>4739</v>
      </c>
      <c r="F1647" s="129" t="s">
        <v>4735</v>
      </c>
      <c r="G1647" s="129" t="s">
        <v>16723</v>
      </c>
      <c r="H1647" s="129"/>
    </row>
    <row r="1648" spans="1:8" x14ac:dyDescent="0.3">
      <c r="A1648" s="183">
        <v>44865</v>
      </c>
      <c r="B1648" s="129" t="s">
        <v>6389</v>
      </c>
      <c r="C1648" s="129" t="s">
        <v>417</v>
      </c>
      <c r="D1648" s="165">
        <v>1</v>
      </c>
      <c r="E1648" s="129" t="s">
        <v>4737</v>
      </c>
      <c r="F1648" s="129" t="s">
        <v>4735</v>
      </c>
      <c r="G1648" s="129" t="s">
        <v>16723</v>
      </c>
      <c r="H1648" s="129"/>
    </row>
    <row r="1649" spans="1:8" x14ac:dyDescent="0.3">
      <c r="A1649" s="183">
        <v>44865</v>
      </c>
      <c r="B1649" s="129" t="s">
        <v>6390</v>
      </c>
      <c r="C1649" s="129" t="s">
        <v>417</v>
      </c>
      <c r="D1649" s="165">
        <v>1</v>
      </c>
      <c r="E1649" s="129" t="s">
        <v>4737</v>
      </c>
      <c r="F1649" s="129" t="s">
        <v>4735</v>
      </c>
      <c r="G1649" s="129" t="s">
        <v>16723</v>
      </c>
      <c r="H1649" s="129"/>
    </row>
    <row r="1650" spans="1:8" x14ac:dyDescent="0.3">
      <c r="A1650" s="183">
        <v>44865</v>
      </c>
      <c r="B1650" s="129" t="s">
        <v>6391</v>
      </c>
      <c r="C1650" s="129" t="s">
        <v>417</v>
      </c>
      <c r="D1650" s="165">
        <v>1</v>
      </c>
      <c r="E1650" s="129" t="s">
        <v>4739</v>
      </c>
      <c r="F1650" s="129" t="s">
        <v>4735</v>
      </c>
      <c r="G1650" s="129" t="s">
        <v>16723</v>
      </c>
      <c r="H1650" s="129"/>
    </row>
    <row r="1651" spans="1:8" x14ac:dyDescent="0.3">
      <c r="A1651" s="183">
        <v>44865</v>
      </c>
      <c r="B1651" s="129" t="s">
        <v>6392</v>
      </c>
      <c r="C1651" s="129" t="s">
        <v>416</v>
      </c>
      <c r="D1651" s="165">
        <v>1</v>
      </c>
      <c r="E1651" s="129" t="s">
        <v>4737</v>
      </c>
      <c r="F1651" s="129" t="s">
        <v>4735</v>
      </c>
      <c r="G1651" s="129" t="s">
        <v>16723</v>
      </c>
      <c r="H1651" s="129"/>
    </row>
    <row r="1652" spans="1:8" x14ac:dyDescent="0.3">
      <c r="A1652" s="183">
        <v>44865</v>
      </c>
      <c r="B1652" s="129" t="s">
        <v>6393</v>
      </c>
      <c r="C1652" s="129" t="s">
        <v>417</v>
      </c>
      <c r="D1652" s="165">
        <v>1</v>
      </c>
      <c r="E1652" s="129" t="s">
        <v>4739</v>
      </c>
      <c r="F1652" s="129" t="s">
        <v>4735</v>
      </c>
      <c r="G1652" s="129" t="s">
        <v>16723</v>
      </c>
      <c r="H1652" s="129"/>
    </row>
    <row r="1653" spans="1:8" x14ac:dyDescent="0.3">
      <c r="A1653" s="183">
        <v>44865</v>
      </c>
      <c r="B1653" s="129" t="s">
        <v>6394</v>
      </c>
      <c r="C1653" s="129" t="s">
        <v>417</v>
      </c>
      <c r="D1653" s="165">
        <v>1</v>
      </c>
      <c r="E1653" s="129" t="s">
        <v>4739</v>
      </c>
      <c r="F1653" s="129" t="s">
        <v>4735</v>
      </c>
      <c r="G1653" s="129" t="s">
        <v>16723</v>
      </c>
      <c r="H1653" s="129"/>
    </row>
    <row r="1654" spans="1:8" x14ac:dyDescent="0.3">
      <c r="A1654" s="183">
        <v>44865</v>
      </c>
      <c r="B1654" s="129" t="s">
        <v>6395</v>
      </c>
      <c r="C1654" s="129" t="s">
        <v>417</v>
      </c>
      <c r="D1654" s="165">
        <v>1</v>
      </c>
      <c r="E1654" s="129" t="s">
        <v>4739</v>
      </c>
      <c r="F1654" s="129" t="s">
        <v>4735</v>
      </c>
      <c r="G1654" s="129" t="s">
        <v>16723</v>
      </c>
      <c r="H1654" s="129"/>
    </row>
    <row r="1655" spans="1:8" x14ac:dyDescent="0.3">
      <c r="A1655" s="183">
        <v>44865</v>
      </c>
      <c r="B1655" s="129" t="s">
        <v>6396</v>
      </c>
      <c r="C1655" s="129" t="s">
        <v>417</v>
      </c>
      <c r="D1655" s="165">
        <v>1</v>
      </c>
      <c r="E1655" s="129" t="s">
        <v>4739</v>
      </c>
      <c r="F1655" s="129" t="s">
        <v>4735</v>
      </c>
      <c r="G1655" s="129" t="s">
        <v>16723</v>
      </c>
      <c r="H1655" s="129"/>
    </row>
    <row r="1656" spans="1:8" x14ac:dyDescent="0.3">
      <c r="A1656" s="183">
        <v>44865</v>
      </c>
      <c r="B1656" s="129" t="s">
        <v>6397</v>
      </c>
      <c r="C1656" s="129" t="s">
        <v>417</v>
      </c>
      <c r="D1656" s="165">
        <v>1</v>
      </c>
      <c r="E1656" s="129" t="s">
        <v>4739</v>
      </c>
      <c r="F1656" s="129" t="s">
        <v>4735</v>
      </c>
      <c r="G1656" s="129" t="s">
        <v>16723</v>
      </c>
      <c r="H1656" s="129"/>
    </row>
    <row r="1657" spans="1:8" x14ac:dyDescent="0.3">
      <c r="A1657" s="183">
        <v>44865</v>
      </c>
      <c r="B1657" s="129" t="s">
        <v>6398</v>
      </c>
      <c r="C1657" s="129" t="s">
        <v>418</v>
      </c>
      <c r="D1657" s="165">
        <v>1</v>
      </c>
      <c r="E1657" s="129" t="s">
        <v>4821</v>
      </c>
      <c r="F1657" s="129" t="s">
        <v>4735</v>
      </c>
      <c r="G1657" s="129" t="s">
        <v>16723</v>
      </c>
      <c r="H1657" s="129"/>
    </row>
    <row r="1658" spans="1:8" x14ac:dyDescent="0.3">
      <c r="A1658" s="183">
        <v>44865</v>
      </c>
      <c r="B1658" s="129" t="s">
        <v>6399</v>
      </c>
      <c r="C1658" s="129" t="s">
        <v>418</v>
      </c>
      <c r="D1658" s="165">
        <v>1</v>
      </c>
      <c r="E1658" s="129" t="s">
        <v>4739</v>
      </c>
      <c r="F1658" s="129" t="s">
        <v>4735</v>
      </c>
      <c r="G1658" s="129" t="s">
        <v>16723</v>
      </c>
      <c r="H1658" s="129"/>
    </row>
    <row r="1659" spans="1:8" x14ac:dyDescent="0.3">
      <c r="A1659" s="183">
        <v>44865</v>
      </c>
      <c r="B1659" s="129" t="s">
        <v>6400</v>
      </c>
      <c r="C1659" s="129" t="s">
        <v>418</v>
      </c>
      <c r="D1659" s="165">
        <v>1</v>
      </c>
      <c r="E1659" s="129" t="s">
        <v>4821</v>
      </c>
      <c r="F1659" s="129" t="s">
        <v>4735</v>
      </c>
      <c r="G1659" s="129" t="s">
        <v>16723</v>
      </c>
      <c r="H1659" s="129"/>
    </row>
    <row r="1660" spans="1:8" x14ac:dyDescent="0.3">
      <c r="A1660" s="183">
        <v>44865</v>
      </c>
      <c r="B1660" s="129" t="s">
        <v>6401</v>
      </c>
      <c r="C1660" s="129" t="s">
        <v>418</v>
      </c>
      <c r="D1660" s="165">
        <v>1</v>
      </c>
      <c r="E1660" s="129" t="s">
        <v>4741</v>
      </c>
      <c r="F1660" s="129" t="s">
        <v>4735</v>
      </c>
      <c r="G1660" s="129" t="s">
        <v>16723</v>
      </c>
      <c r="H1660" s="129"/>
    </row>
    <row r="1661" spans="1:8" x14ac:dyDescent="0.3">
      <c r="A1661" s="183">
        <v>44865</v>
      </c>
      <c r="B1661" s="129" t="s">
        <v>6402</v>
      </c>
      <c r="C1661" s="129" t="s">
        <v>416</v>
      </c>
      <c r="D1661" s="165">
        <v>1</v>
      </c>
      <c r="E1661" s="129" t="s">
        <v>4739</v>
      </c>
      <c r="F1661" s="129" t="s">
        <v>4735</v>
      </c>
      <c r="G1661" s="129" t="s">
        <v>16723</v>
      </c>
      <c r="H1661" s="129"/>
    </row>
    <row r="1662" spans="1:8" x14ac:dyDescent="0.3">
      <c r="A1662" s="183">
        <v>44865</v>
      </c>
      <c r="B1662" s="129" t="s">
        <v>6403</v>
      </c>
      <c r="C1662" s="129" t="s">
        <v>418</v>
      </c>
      <c r="D1662" s="165">
        <v>1</v>
      </c>
      <c r="E1662" s="129" t="s">
        <v>4747</v>
      </c>
      <c r="F1662" s="129" t="s">
        <v>4735</v>
      </c>
      <c r="G1662" s="129" t="s">
        <v>16723</v>
      </c>
      <c r="H1662" s="129"/>
    </row>
    <row r="1663" spans="1:8" x14ac:dyDescent="0.3">
      <c r="A1663" s="183">
        <v>44865</v>
      </c>
      <c r="B1663" s="129" t="s">
        <v>6404</v>
      </c>
      <c r="C1663" s="129" t="s">
        <v>418</v>
      </c>
      <c r="D1663" s="165">
        <v>1</v>
      </c>
      <c r="E1663" s="129" t="s">
        <v>4739</v>
      </c>
      <c r="F1663" s="129" t="s">
        <v>4735</v>
      </c>
      <c r="G1663" s="129" t="s">
        <v>16723</v>
      </c>
      <c r="H1663" s="129"/>
    </row>
    <row r="1664" spans="1:8" x14ac:dyDescent="0.3">
      <c r="A1664" s="183">
        <v>44865</v>
      </c>
      <c r="B1664" s="129" t="s">
        <v>6405</v>
      </c>
      <c r="C1664" s="129" t="s">
        <v>418</v>
      </c>
      <c r="D1664" s="165">
        <v>1</v>
      </c>
      <c r="E1664" s="129" t="s">
        <v>4821</v>
      </c>
      <c r="F1664" s="129" t="s">
        <v>4735</v>
      </c>
      <c r="G1664" s="129" t="s">
        <v>16723</v>
      </c>
      <c r="H1664" s="129"/>
    </row>
    <row r="1665" spans="1:8" x14ac:dyDescent="0.3">
      <c r="A1665" s="183">
        <v>44865</v>
      </c>
      <c r="B1665" s="129" t="s">
        <v>6406</v>
      </c>
      <c r="C1665" s="129" t="s">
        <v>418</v>
      </c>
      <c r="D1665" s="165">
        <v>1</v>
      </c>
      <c r="E1665" s="129" t="s">
        <v>4739</v>
      </c>
      <c r="F1665" s="129" t="s">
        <v>4735</v>
      </c>
      <c r="G1665" s="129" t="s">
        <v>16723</v>
      </c>
      <c r="H1665" s="129"/>
    </row>
    <row r="1666" spans="1:8" x14ac:dyDescent="0.3">
      <c r="A1666" s="183">
        <v>44865</v>
      </c>
      <c r="B1666" s="129" t="s">
        <v>6407</v>
      </c>
      <c r="C1666" s="129" t="s">
        <v>418</v>
      </c>
      <c r="D1666" s="165">
        <v>1</v>
      </c>
      <c r="E1666" s="129" t="s">
        <v>4739</v>
      </c>
      <c r="F1666" s="129" t="s">
        <v>4735</v>
      </c>
      <c r="G1666" s="129" t="s">
        <v>16723</v>
      </c>
      <c r="H1666" s="129"/>
    </row>
    <row r="1667" spans="1:8" x14ac:dyDescent="0.3">
      <c r="A1667" s="183">
        <v>44865</v>
      </c>
      <c r="B1667" s="129" t="s">
        <v>6408</v>
      </c>
      <c r="C1667" s="129" t="s">
        <v>418</v>
      </c>
      <c r="D1667" s="165">
        <v>1</v>
      </c>
      <c r="E1667" s="129" t="s">
        <v>4747</v>
      </c>
      <c r="F1667" s="129" t="s">
        <v>4735</v>
      </c>
      <c r="G1667" s="129" t="s">
        <v>16723</v>
      </c>
      <c r="H1667" s="129"/>
    </row>
    <row r="1668" spans="1:8" x14ac:dyDescent="0.3">
      <c r="A1668" s="183">
        <v>44865</v>
      </c>
      <c r="B1668" s="129" t="s">
        <v>6409</v>
      </c>
      <c r="C1668" s="129" t="s">
        <v>417</v>
      </c>
      <c r="D1668" s="165">
        <v>1</v>
      </c>
      <c r="E1668" s="129" t="s">
        <v>4739</v>
      </c>
      <c r="F1668" s="129" t="s">
        <v>4735</v>
      </c>
      <c r="G1668" s="129" t="s">
        <v>16723</v>
      </c>
      <c r="H1668" s="129"/>
    </row>
    <row r="1669" spans="1:8" x14ac:dyDescent="0.3">
      <c r="A1669" s="183">
        <v>44865</v>
      </c>
      <c r="B1669" s="129" t="s">
        <v>6410</v>
      </c>
      <c r="C1669" s="129" t="s">
        <v>417</v>
      </c>
      <c r="D1669" s="165">
        <v>1</v>
      </c>
      <c r="E1669" s="129" t="s">
        <v>4737</v>
      </c>
      <c r="F1669" s="129" t="s">
        <v>4735</v>
      </c>
      <c r="G1669" s="129" t="s">
        <v>16723</v>
      </c>
      <c r="H1669" s="129"/>
    </row>
    <row r="1670" spans="1:8" x14ac:dyDescent="0.3">
      <c r="A1670" s="183">
        <v>44865</v>
      </c>
      <c r="B1670" s="129" t="s">
        <v>6411</v>
      </c>
      <c r="C1670" s="129" t="s">
        <v>418</v>
      </c>
      <c r="D1670" s="165">
        <v>1</v>
      </c>
      <c r="E1670" s="129" t="s">
        <v>4739</v>
      </c>
      <c r="F1670" s="129" t="s">
        <v>4735</v>
      </c>
      <c r="G1670" s="129" t="s">
        <v>16723</v>
      </c>
      <c r="H1670" s="129"/>
    </row>
    <row r="1671" spans="1:8" x14ac:dyDescent="0.3">
      <c r="A1671" s="183">
        <v>44865</v>
      </c>
      <c r="B1671" s="129" t="s">
        <v>6412</v>
      </c>
      <c r="C1671" s="129" t="s">
        <v>4743</v>
      </c>
      <c r="D1671" s="165">
        <v>1</v>
      </c>
      <c r="E1671" s="129" t="s">
        <v>4739</v>
      </c>
      <c r="F1671" s="129" t="s">
        <v>4735</v>
      </c>
      <c r="G1671" s="129" t="s">
        <v>16745</v>
      </c>
      <c r="H1671" s="129"/>
    </row>
    <row r="1672" spans="1:8" x14ac:dyDescent="0.3">
      <c r="A1672" s="183">
        <v>44865</v>
      </c>
      <c r="B1672" s="129" t="s">
        <v>6413</v>
      </c>
      <c r="C1672" s="129" t="s">
        <v>416</v>
      </c>
      <c r="D1672" s="165">
        <v>1</v>
      </c>
      <c r="E1672" s="129" t="s">
        <v>4739</v>
      </c>
      <c r="F1672" s="129" t="s">
        <v>4735</v>
      </c>
      <c r="G1672" s="129" t="s">
        <v>16723</v>
      </c>
      <c r="H1672" s="129"/>
    </row>
    <row r="1673" spans="1:8" x14ac:dyDescent="0.3">
      <c r="A1673" s="183">
        <v>44865</v>
      </c>
      <c r="B1673" s="129" t="s">
        <v>6414</v>
      </c>
      <c r="C1673" s="129" t="s">
        <v>418</v>
      </c>
      <c r="D1673" s="165">
        <v>1</v>
      </c>
      <c r="E1673" s="129" t="s">
        <v>4739</v>
      </c>
      <c r="F1673" s="129" t="s">
        <v>4735</v>
      </c>
      <c r="G1673" s="129" t="s">
        <v>16723</v>
      </c>
      <c r="H1673" s="129"/>
    </row>
    <row r="1674" spans="1:8" x14ac:dyDescent="0.3">
      <c r="A1674" s="183">
        <v>44865</v>
      </c>
      <c r="B1674" s="129" t="s">
        <v>6415</v>
      </c>
      <c r="C1674" s="129" t="s">
        <v>416</v>
      </c>
      <c r="D1674" s="165">
        <v>1</v>
      </c>
      <c r="E1674" s="129" t="s">
        <v>4737</v>
      </c>
      <c r="F1674" s="129" t="s">
        <v>4735</v>
      </c>
      <c r="G1674" s="129" t="s">
        <v>16723</v>
      </c>
      <c r="H1674" s="129"/>
    </row>
    <row r="1675" spans="1:8" x14ac:dyDescent="0.3">
      <c r="A1675" s="183">
        <v>44865</v>
      </c>
      <c r="B1675" s="129" t="s">
        <v>6416</v>
      </c>
      <c r="C1675" s="129" t="s">
        <v>417</v>
      </c>
      <c r="D1675" s="165">
        <v>1</v>
      </c>
      <c r="E1675" s="129" t="s">
        <v>4739</v>
      </c>
      <c r="F1675" s="129" t="s">
        <v>4735</v>
      </c>
      <c r="G1675" s="129" t="s">
        <v>16723</v>
      </c>
      <c r="H1675" s="129"/>
    </row>
    <row r="1676" spans="1:8" x14ac:dyDescent="0.3">
      <c r="A1676" s="183">
        <v>44865</v>
      </c>
      <c r="B1676" s="129" t="s">
        <v>6417</v>
      </c>
      <c r="C1676" s="129" t="s">
        <v>416</v>
      </c>
      <c r="D1676" s="165">
        <v>1</v>
      </c>
      <c r="E1676" s="129" t="s">
        <v>4737</v>
      </c>
      <c r="F1676" s="129" t="s">
        <v>4735</v>
      </c>
      <c r="G1676" s="129" t="s">
        <v>16723</v>
      </c>
      <c r="H1676" s="129"/>
    </row>
    <row r="1677" spans="1:8" x14ac:dyDescent="0.3">
      <c r="A1677" s="183">
        <v>44865</v>
      </c>
      <c r="B1677" s="129" t="s">
        <v>6418</v>
      </c>
      <c r="C1677" s="129" t="s">
        <v>4743</v>
      </c>
      <c r="D1677" s="165">
        <v>1</v>
      </c>
      <c r="E1677" s="129" t="s">
        <v>4739</v>
      </c>
      <c r="F1677" s="129" t="s">
        <v>4735</v>
      </c>
      <c r="G1677" s="129" t="s">
        <v>16745</v>
      </c>
      <c r="H1677" s="129"/>
    </row>
    <row r="1678" spans="1:8" x14ac:dyDescent="0.3">
      <c r="A1678" s="183">
        <v>44865</v>
      </c>
      <c r="B1678" s="129" t="s">
        <v>6419</v>
      </c>
      <c r="C1678" s="129" t="s">
        <v>418</v>
      </c>
      <c r="D1678" s="165">
        <v>1</v>
      </c>
      <c r="E1678" s="129" t="s">
        <v>4739</v>
      </c>
      <c r="F1678" s="129" t="s">
        <v>4735</v>
      </c>
      <c r="G1678" s="129" t="s">
        <v>16723</v>
      </c>
      <c r="H1678" s="129"/>
    </row>
    <row r="1679" spans="1:8" x14ac:dyDescent="0.3">
      <c r="A1679" s="183">
        <v>44865</v>
      </c>
      <c r="B1679" s="129" t="s">
        <v>6420</v>
      </c>
      <c r="C1679" s="129" t="s">
        <v>416</v>
      </c>
      <c r="D1679" s="165">
        <v>1</v>
      </c>
      <c r="E1679" s="129" t="s">
        <v>4739</v>
      </c>
      <c r="F1679" s="129" t="s">
        <v>4735</v>
      </c>
      <c r="G1679" s="129" t="s">
        <v>16723</v>
      </c>
      <c r="H1679" s="129"/>
    </row>
    <row r="1680" spans="1:8" x14ac:dyDescent="0.3">
      <c r="A1680" s="183">
        <v>44865</v>
      </c>
      <c r="B1680" s="129" t="s">
        <v>6421</v>
      </c>
      <c r="C1680" s="129" t="s">
        <v>416</v>
      </c>
      <c r="D1680" s="165">
        <v>1</v>
      </c>
      <c r="E1680" s="129" t="s">
        <v>4737</v>
      </c>
      <c r="F1680" s="129" t="s">
        <v>4735</v>
      </c>
      <c r="G1680" s="129" t="s">
        <v>16723</v>
      </c>
      <c r="H1680" s="129"/>
    </row>
    <row r="1681" spans="1:8" x14ac:dyDescent="0.3">
      <c r="A1681" s="183">
        <v>44865</v>
      </c>
      <c r="B1681" s="129" t="s">
        <v>6422</v>
      </c>
      <c r="C1681" s="129" t="s">
        <v>4743</v>
      </c>
      <c r="D1681" s="165">
        <v>1</v>
      </c>
      <c r="E1681" s="129" t="s">
        <v>4734</v>
      </c>
      <c r="F1681" s="129" t="s">
        <v>4735</v>
      </c>
      <c r="G1681" s="129" t="s">
        <v>16745</v>
      </c>
      <c r="H1681" s="129"/>
    </row>
    <row r="1682" spans="1:8" x14ac:dyDescent="0.3">
      <c r="A1682" s="183">
        <v>44865</v>
      </c>
      <c r="B1682" s="129" t="s">
        <v>6423</v>
      </c>
      <c r="C1682" s="129" t="s">
        <v>418</v>
      </c>
      <c r="D1682" s="165">
        <v>1</v>
      </c>
      <c r="E1682" s="129" t="s">
        <v>4741</v>
      </c>
      <c r="F1682" s="129" t="s">
        <v>4735</v>
      </c>
      <c r="G1682" s="129" t="s">
        <v>16723</v>
      </c>
      <c r="H1682" s="129"/>
    </row>
    <row r="1683" spans="1:8" x14ac:dyDescent="0.3">
      <c r="A1683" s="183">
        <v>44865</v>
      </c>
      <c r="B1683" s="129" t="s">
        <v>6424</v>
      </c>
      <c r="C1683" s="129" t="s">
        <v>418</v>
      </c>
      <c r="D1683" s="165">
        <v>1</v>
      </c>
      <c r="E1683" s="129" t="s">
        <v>4821</v>
      </c>
      <c r="F1683" s="129" t="s">
        <v>4735</v>
      </c>
      <c r="G1683" s="129" t="s">
        <v>16723</v>
      </c>
      <c r="H1683" s="129"/>
    </row>
    <row r="1684" spans="1:8" x14ac:dyDescent="0.3">
      <c r="A1684" s="183">
        <v>44865</v>
      </c>
      <c r="B1684" s="129" t="s">
        <v>6425</v>
      </c>
      <c r="C1684" s="129" t="s">
        <v>416</v>
      </c>
      <c r="D1684" s="165">
        <v>1</v>
      </c>
      <c r="E1684" s="129" t="s">
        <v>4739</v>
      </c>
      <c r="F1684" s="129" t="s">
        <v>4735</v>
      </c>
      <c r="G1684" s="129" t="s">
        <v>16723</v>
      </c>
      <c r="H1684" s="129"/>
    </row>
    <row r="1685" spans="1:8" x14ac:dyDescent="0.3">
      <c r="A1685" s="183">
        <v>44865</v>
      </c>
      <c r="B1685" s="129" t="s">
        <v>6426</v>
      </c>
      <c r="C1685" s="129" t="s">
        <v>417</v>
      </c>
      <c r="D1685" s="165">
        <v>1</v>
      </c>
      <c r="E1685" s="129" t="s">
        <v>4737</v>
      </c>
      <c r="F1685" s="129" t="s">
        <v>4735</v>
      </c>
      <c r="G1685" s="129" t="s">
        <v>16723</v>
      </c>
      <c r="H1685" s="129"/>
    </row>
    <row r="1686" spans="1:8" x14ac:dyDescent="0.3">
      <c r="A1686" s="183">
        <v>44865</v>
      </c>
      <c r="B1686" s="129" t="s">
        <v>6427</v>
      </c>
      <c r="C1686" s="129" t="s">
        <v>418</v>
      </c>
      <c r="D1686" s="165">
        <v>1</v>
      </c>
      <c r="E1686" s="129" t="s">
        <v>4737</v>
      </c>
      <c r="F1686" s="129" t="s">
        <v>4735</v>
      </c>
      <c r="G1686" s="129" t="s">
        <v>16723</v>
      </c>
      <c r="H1686" s="129"/>
    </row>
    <row r="1687" spans="1:8" x14ac:dyDescent="0.3">
      <c r="A1687" s="183">
        <v>44865</v>
      </c>
      <c r="B1687" s="129" t="s">
        <v>6428</v>
      </c>
      <c r="C1687" s="129" t="s">
        <v>417</v>
      </c>
      <c r="D1687" s="165">
        <v>1</v>
      </c>
      <c r="E1687" s="129" t="s">
        <v>4739</v>
      </c>
      <c r="F1687" s="129" t="s">
        <v>4735</v>
      </c>
      <c r="G1687" s="129" t="s">
        <v>16723</v>
      </c>
      <c r="H1687" s="129"/>
    </row>
    <row r="1688" spans="1:8" x14ac:dyDescent="0.3">
      <c r="A1688" s="183">
        <v>44865</v>
      </c>
      <c r="B1688" s="129" t="s">
        <v>6429</v>
      </c>
      <c r="C1688" s="129" t="s">
        <v>417</v>
      </c>
      <c r="D1688" s="165">
        <v>1</v>
      </c>
      <c r="E1688" s="129" t="s">
        <v>4739</v>
      </c>
      <c r="F1688" s="129" t="s">
        <v>4735</v>
      </c>
      <c r="G1688" s="129" t="s">
        <v>16723</v>
      </c>
      <c r="H1688" s="129"/>
    </row>
    <row r="1689" spans="1:8" x14ac:dyDescent="0.3">
      <c r="A1689" s="183">
        <v>44865</v>
      </c>
      <c r="B1689" s="129" t="s">
        <v>6430</v>
      </c>
      <c r="C1689" s="129" t="s">
        <v>417</v>
      </c>
      <c r="D1689" s="165">
        <v>1</v>
      </c>
      <c r="E1689" s="129" t="s">
        <v>4737</v>
      </c>
      <c r="F1689" s="129" t="s">
        <v>4735</v>
      </c>
      <c r="G1689" s="129" t="s">
        <v>16723</v>
      </c>
      <c r="H1689" s="129"/>
    </row>
    <row r="1690" spans="1:8" x14ac:dyDescent="0.3">
      <c r="A1690" s="183">
        <v>44865</v>
      </c>
      <c r="B1690" s="129" t="s">
        <v>6431</v>
      </c>
      <c r="C1690" s="129" t="s">
        <v>418</v>
      </c>
      <c r="D1690" s="165">
        <v>1</v>
      </c>
      <c r="E1690" s="129" t="s">
        <v>4737</v>
      </c>
      <c r="F1690" s="129" t="s">
        <v>4735</v>
      </c>
      <c r="G1690" s="129" t="s">
        <v>16723</v>
      </c>
      <c r="H1690" s="129"/>
    </row>
    <row r="1691" spans="1:8" x14ac:dyDescent="0.3">
      <c r="A1691" s="183">
        <v>44865</v>
      </c>
      <c r="B1691" s="129" t="s">
        <v>6432</v>
      </c>
      <c r="C1691" s="129" t="s">
        <v>417</v>
      </c>
      <c r="D1691" s="165">
        <v>1</v>
      </c>
      <c r="E1691" s="129" t="s">
        <v>4739</v>
      </c>
      <c r="F1691" s="129" t="s">
        <v>4735</v>
      </c>
      <c r="G1691" s="129" t="s">
        <v>16723</v>
      </c>
      <c r="H1691" s="129"/>
    </row>
    <row r="1692" spans="1:8" x14ac:dyDescent="0.3">
      <c r="A1692" s="183">
        <v>44865</v>
      </c>
      <c r="B1692" s="129" t="s">
        <v>6433</v>
      </c>
      <c r="C1692" s="129" t="s">
        <v>417</v>
      </c>
      <c r="D1692" s="165">
        <v>1</v>
      </c>
      <c r="E1692" s="129" t="s">
        <v>4739</v>
      </c>
      <c r="F1692" s="129" t="s">
        <v>4735</v>
      </c>
      <c r="G1692" s="129" t="s">
        <v>16723</v>
      </c>
      <c r="H1692" s="129"/>
    </row>
    <row r="1693" spans="1:8" x14ac:dyDescent="0.3">
      <c r="A1693" s="183">
        <v>44865</v>
      </c>
      <c r="B1693" s="129" t="s">
        <v>6434</v>
      </c>
      <c r="C1693" s="129" t="s">
        <v>417</v>
      </c>
      <c r="D1693" s="165">
        <v>1</v>
      </c>
      <c r="E1693" s="129" t="s">
        <v>4739</v>
      </c>
      <c r="F1693" s="129" t="s">
        <v>4735</v>
      </c>
      <c r="G1693" s="129" t="s">
        <v>16723</v>
      </c>
      <c r="H1693" s="129"/>
    </row>
    <row r="1694" spans="1:8" x14ac:dyDescent="0.3">
      <c r="A1694" s="183">
        <v>44865</v>
      </c>
      <c r="B1694" s="129" t="s">
        <v>6435</v>
      </c>
      <c r="C1694" s="129" t="s">
        <v>418</v>
      </c>
      <c r="D1694" s="165">
        <v>1</v>
      </c>
      <c r="E1694" s="129" t="s">
        <v>4739</v>
      </c>
      <c r="F1694" s="129" t="s">
        <v>4735</v>
      </c>
      <c r="G1694" s="129" t="s">
        <v>16723</v>
      </c>
      <c r="H1694" s="129"/>
    </row>
    <row r="1695" spans="1:8" x14ac:dyDescent="0.3">
      <c r="A1695" s="183">
        <v>44865</v>
      </c>
      <c r="B1695" s="129" t="s">
        <v>6436</v>
      </c>
      <c r="C1695" s="129" t="s">
        <v>418</v>
      </c>
      <c r="D1695" s="165">
        <v>1</v>
      </c>
      <c r="E1695" s="129" t="s">
        <v>4739</v>
      </c>
      <c r="F1695" s="129" t="s">
        <v>4735</v>
      </c>
      <c r="G1695" s="129" t="s">
        <v>16723</v>
      </c>
      <c r="H1695" s="129"/>
    </row>
    <row r="1696" spans="1:8" x14ac:dyDescent="0.3">
      <c r="A1696" s="183">
        <v>44865</v>
      </c>
      <c r="B1696" s="129" t="s">
        <v>6437</v>
      </c>
      <c r="C1696" s="129" t="s">
        <v>418</v>
      </c>
      <c r="D1696" s="165">
        <v>1</v>
      </c>
      <c r="E1696" s="129" t="s">
        <v>4739</v>
      </c>
      <c r="F1696" s="129" t="s">
        <v>4735</v>
      </c>
      <c r="G1696" s="129" t="s">
        <v>16723</v>
      </c>
      <c r="H1696" s="129"/>
    </row>
    <row r="1697" spans="1:8" x14ac:dyDescent="0.3">
      <c r="A1697" s="183">
        <v>44865</v>
      </c>
      <c r="B1697" s="129" t="s">
        <v>6438</v>
      </c>
      <c r="C1697" s="129" t="s">
        <v>418</v>
      </c>
      <c r="D1697" s="165">
        <v>1</v>
      </c>
      <c r="E1697" s="129" t="s">
        <v>4734</v>
      </c>
      <c r="F1697" s="129" t="s">
        <v>4735</v>
      </c>
      <c r="G1697" s="129" t="s">
        <v>16723</v>
      </c>
      <c r="H1697" s="129"/>
    </row>
    <row r="1698" spans="1:8" x14ac:dyDescent="0.3">
      <c r="A1698" s="183">
        <v>44865</v>
      </c>
      <c r="B1698" s="129" t="s">
        <v>6439</v>
      </c>
      <c r="C1698" s="129" t="s">
        <v>416</v>
      </c>
      <c r="D1698" s="165">
        <v>1</v>
      </c>
      <c r="E1698" s="129" t="s">
        <v>4739</v>
      </c>
      <c r="F1698" s="129" t="s">
        <v>4735</v>
      </c>
      <c r="G1698" s="129" t="s">
        <v>16723</v>
      </c>
      <c r="H1698" s="129"/>
    </row>
    <row r="1699" spans="1:8" x14ac:dyDescent="0.3">
      <c r="A1699" s="183">
        <v>44865</v>
      </c>
      <c r="B1699" s="129" t="s">
        <v>6440</v>
      </c>
      <c r="C1699" s="129" t="s">
        <v>418</v>
      </c>
      <c r="D1699" s="165">
        <v>1</v>
      </c>
      <c r="E1699" s="129" t="s">
        <v>4744</v>
      </c>
      <c r="F1699" s="129" t="s">
        <v>4735</v>
      </c>
      <c r="G1699" s="129" t="s">
        <v>16723</v>
      </c>
      <c r="H1699" s="129"/>
    </row>
    <row r="1700" spans="1:8" x14ac:dyDescent="0.3">
      <c r="A1700" s="183">
        <v>44865</v>
      </c>
      <c r="B1700" s="129" t="s">
        <v>6441</v>
      </c>
      <c r="C1700" s="129" t="s">
        <v>416</v>
      </c>
      <c r="D1700" s="165">
        <v>1</v>
      </c>
      <c r="E1700" s="129" t="s">
        <v>4737</v>
      </c>
      <c r="F1700" s="129" t="s">
        <v>4735</v>
      </c>
      <c r="G1700" s="129" t="s">
        <v>16723</v>
      </c>
      <c r="H1700" s="129"/>
    </row>
    <row r="1701" spans="1:8" x14ac:dyDescent="0.3">
      <c r="A1701" s="183">
        <v>44865</v>
      </c>
      <c r="B1701" s="129" t="s">
        <v>6442</v>
      </c>
      <c r="C1701" s="129" t="s">
        <v>417</v>
      </c>
      <c r="D1701" s="165">
        <v>1</v>
      </c>
      <c r="E1701" s="129" t="s">
        <v>4739</v>
      </c>
      <c r="F1701" s="129" t="s">
        <v>4735</v>
      </c>
      <c r="G1701" s="129" t="s">
        <v>16723</v>
      </c>
      <c r="H1701" s="129"/>
    </row>
    <row r="1702" spans="1:8" x14ac:dyDescent="0.3">
      <c r="A1702" s="183">
        <v>44865</v>
      </c>
      <c r="B1702" s="129" t="s">
        <v>6443</v>
      </c>
      <c r="C1702" s="129" t="s">
        <v>418</v>
      </c>
      <c r="D1702" s="165">
        <v>1</v>
      </c>
      <c r="E1702" s="129" t="s">
        <v>4739</v>
      </c>
      <c r="F1702" s="129" t="s">
        <v>4735</v>
      </c>
      <c r="G1702" s="129" t="s">
        <v>16723</v>
      </c>
      <c r="H1702" s="129"/>
    </row>
    <row r="1703" spans="1:8" x14ac:dyDescent="0.3">
      <c r="A1703" s="183">
        <v>44865</v>
      </c>
      <c r="B1703" s="129" t="s">
        <v>6444</v>
      </c>
      <c r="C1703" s="129" t="s">
        <v>418</v>
      </c>
      <c r="D1703" s="165">
        <v>1</v>
      </c>
      <c r="E1703" s="129" t="s">
        <v>4739</v>
      </c>
      <c r="F1703" s="129" t="s">
        <v>4735</v>
      </c>
      <c r="G1703" s="129" t="s">
        <v>16723</v>
      </c>
      <c r="H1703" s="129"/>
    </row>
    <row r="1704" spans="1:8" x14ac:dyDescent="0.3">
      <c r="A1704" s="183">
        <v>44865</v>
      </c>
      <c r="B1704" s="129" t="s">
        <v>6445</v>
      </c>
      <c r="C1704" s="129" t="s">
        <v>418</v>
      </c>
      <c r="D1704" s="165">
        <v>1</v>
      </c>
      <c r="E1704" s="129" t="s">
        <v>4739</v>
      </c>
      <c r="F1704" s="129" t="s">
        <v>4735</v>
      </c>
      <c r="G1704" s="129" t="s">
        <v>16723</v>
      </c>
      <c r="H1704" s="129"/>
    </row>
    <row r="1705" spans="1:8" x14ac:dyDescent="0.3">
      <c r="A1705" s="183">
        <v>44865</v>
      </c>
      <c r="B1705" s="129" t="s">
        <v>6446</v>
      </c>
      <c r="C1705" s="129" t="s">
        <v>417</v>
      </c>
      <c r="D1705" s="165">
        <v>1</v>
      </c>
      <c r="E1705" s="129" t="s">
        <v>4747</v>
      </c>
      <c r="F1705" s="129" t="s">
        <v>4735</v>
      </c>
      <c r="G1705" s="129" t="s">
        <v>16723</v>
      </c>
      <c r="H1705" s="129"/>
    </row>
    <row r="1706" spans="1:8" x14ac:dyDescent="0.3">
      <c r="A1706" s="183">
        <v>44865</v>
      </c>
      <c r="B1706" s="129" t="s">
        <v>6447</v>
      </c>
      <c r="C1706" s="129" t="s">
        <v>417</v>
      </c>
      <c r="D1706" s="165">
        <v>1</v>
      </c>
      <c r="E1706" s="129" t="s">
        <v>4737</v>
      </c>
      <c r="F1706" s="129" t="s">
        <v>4735</v>
      </c>
      <c r="G1706" s="129" t="s">
        <v>16723</v>
      </c>
      <c r="H1706" s="129"/>
    </row>
    <row r="1707" spans="1:8" x14ac:dyDescent="0.3">
      <c r="A1707" s="183">
        <v>44865</v>
      </c>
      <c r="B1707" s="129" t="s">
        <v>6448</v>
      </c>
      <c r="C1707" s="129" t="s">
        <v>417</v>
      </c>
      <c r="D1707" s="165">
        <v>1</v>
      </c>
      <c r="E1707" s="129" t="s">
        <v>4744</v>
      </c>
      <c r="F1707" s="129" t="s">
        <v>4735</v>
      </c>
      <c r="G1707" s="129" t="s">
        <v>16723</v>
      </c>
      <c r="H1707" s="129"/>
    </row>
    <row r="1708" spans="1:8" x14ac:dyDescent="0.3">
      <c r="A1708" s="183">
        <v>44865</v>
      </c>
      <c r="B1708" s="129" t="s">
        <v>6449</v>
      </c>
      <c r="C1708" s="129" t="s">
        <v>417</v>
      </c>
      <c r="D1708" s="165">
        <v>1</v>
      </c>
      <c r="E1708" s="129" t="s">
        <v>4737</v>
      </c>
      <c r="F1708" s="129" t="s">
        <v>4735</v>
      </c>
      <c r="G1708" s="129" t="s">
        <v>16723</v>
      </c>
      <c r="H1708" s="129"/>
    </row>
    <row r="1709" spans="1:8" x14ac:dyDescent="0.3">
      <c r="A1709" s="183">
        <v>44865</v>
      </c>
      <c r="B1709" s="129" t="s">
        <v>6450</v>
      </c>
      <c r="C1709" s="129" t="s">
        <v>418</v>
      </c>
      <c r="D1709" s="165">
        <v>1</v>
      </c>
      <c r="E1709" s="129" t="s">
        <v>4739</v>
      </c>
      <c r="F1709" s="129" t="s">
        <v>4735</v>
      </c>
      <c r="G1709" s="129" t="s">
        <v>16723</v>
      </c>
      <c r="H1709" s="129"/>
    </row>
    <row r="1710" spans="1:8" x14ac:dyDescent="0.3">
      <c r="A1710" s="183">
        <v>44865</v>
      </c>
      <c r="B1710" s="129" t="s">
        <v>6451</v>
      </c>
      <c r="C1710" s="129" t="s">
        <v>417</v>
      </c>
      <c r="D1710" s="165">
        <v>1</v>
      </c>
      <c r="E1710" s="129" t="s">
        <v>4737</v>
      </c>
      <c r="F1710" s="129" t="s">
        <v>4735</v>
      </c>
      <c r="G1710" s="129" t="s">
        <v>16723</v>
      </c>
      <c r="H1710" s="129"/>
    </row>
    <row r="1711" spans="1:8" x14ac:dyDescent="0.3">
      <c r="A1711" s="183">
        <v>44865</v>
      </c>
      <c r="B1711" s="129" t="s">
        <v>6452</v>
      </c>
      <c r="C1711" s="129" t="s">
        <v>417</v>
      </c>
      <c r="D1711" s="165">
        <v>1</v>
      </c>
      <c r="E1711" s="129" t="s">
        <v>4737</v>
      </c>
      <c r="F1711" s="129" t="s">
        <v>4735</v>
      </c>
      <c r="G1711" s="129" t="s">
        <v>16723</v>
      </c>
      <c r="H1711" s="129"/>
    </row>
    <row r="1712" spans="1:8" x14ac:dyDescent="0.3">
      <c r="A1712" s="183">
        <v>44865</v>
      </c>
      <c r="B1712" s="129" t="s">
        <v>6453</v>
      </c>
      <c r="C1712" s="129" t="s">
        <v>417</v>
      </c>
      <c r="D1712" s="165">
        <v>1</v>
      </c>
      <c r="E1712" s="129" t="s">
        <v>4737</v>
      </c>
      <c r="F1712" s="129" t="s">
        <v>4735</v>
      </c>
      <c r="G1712" s="129" t="s">
        <v>16723</v>
      </c>
      <c r="H1712" s="129"/>
    </row>
    <row r="1713" spans="1:8" x14ac:dyDescent="0.3">
      <c r="A1713" s="183">
        <v>44865</v>
      </c>
      <c r="B1713" s="129" t="s">
        <v>6454</v>
      </c>
      <c r="C1713" s="129" t="s">
        <v>417</v>
      </c>
      <c r="D1713" s="165">
        <v>1</v>
      </c>
      <c r="E1713" s="129" t="s">
        <v>4739</v>
      </c>
      <c r="F1713" s="129" t="s">
        <v>4735</v>
      </c>
      <c r="G1713" s="129" t="s">
        <v>16723</v>
      </c>
      <c r="H1713" s="129"/>
    </row>
    <row r="1714" spans="1:8" x14ac:dyDescent="0.3">
      <c r="A1714" s="183">
        <v>44865</v>
      </c>
      <c r="B1714" s="129" t="s">
        <v>6455</v>
      </c>
      <c r="C1714" s="129" t="s">
        <v>417</v>
      </c>
      <c r="D1714" s="165">
        <v>1</v>
      </c>
      <c r="E1714" s="129" t="s">
        <v>4739</v>
      </c>
      <c r="F1714" s="129" t="s">
        <v>4735</v>
      </c>
      <c r="G1714" s="129" t="s">
        <v>16723</v>
      </c>
      <c r="H1714" s="129"/>
    </row>
    <row r="1715" spans="1:8" x14ac:dyDescent="0.3">
      <c r="A1715" s="183">
        <v>44865</v>
      </c>
      <c r="B1715" s="129" t="s">
        <v>6456</v>
      </c>
      <c r="C1715" s="129" t="s">
        <v>417</v>
      </c>
      <c r="D1715" s="165">
        <v>1</v>
      </c>
      <c r="E1715" s="129" t="s">
        <v>4737</v>
      </c>
      <c r="F1715" s="129" t="s">
        <v>4735</v>
      </c>
      <c r="G1715" s="129" t="s">
        <v>16723</v>
      </c>
      <c r="H1715" s="129"/>
    </row>
    <row r="1716" spans="1:8" x14ac:dyDescent="0.3">
      <c r="A1716" s="183">
        <v>44865</v>
      </c>
      <c r="B1716" s="129" t="s">
        <v>6457</v>
      </c>
      <c r="C1716" s="129" t="s">
        <v>416</v>
      </c>
      <c r="D1716" s="165">
        <v>1</v>
      </c>
      <c r="E1716" s="129" t="s">
        <v>4739</v>
      </c>
      <c r="F1716" s="129" t="s">
        <v>4735</v>
      </c>
      <c r="G1716" s="129" t="s">
        <v>16723</v>
      </c>
      <c r="H1716" s="129"/>
    </row>
    <row r="1717" spans="1:8" x14ac:dyDescent="0.3">
      <c r="A1717" s="183">
        <v>44865</v>
      </c>
      <c r="B1717" s="129" t="s">
        <v>6458</v>
      </c>
      <c r="C1717" s="129" t="s">
        <v>418</v>
      </c>
      <c r="D1717" s="165">
        <v>1</v>
      </c>
      <c r="E1717" s="129" t="s">
        <v>4739</v>
      </c>
      <c r="F1717" s="129" t="s">
        <v>4735</v>
      </c>
      <c r="G1717" s="129" t="s">
        <v>16723</v>
      </c>
      <c r="H1717" s="129"/>
    </row>
    <row r="1718" spans="1:8" x14ac:dyDescent="0.3">
      <c r="A1718" s="183">
        <v>44865</v>
      </c>
      <c r="B1718" s="129" t="s">
        <v>6459</v>
      </c>
      <c r="C1718" s="129" t="s">
        <v>417</v>
      </c>
      <c r="D1718" s="165">
        <v>1</v>
      </c>
      <c r="E1718" s="129" t="s">
        <v>4737</v>
      </c>
      <c r="F1718" s="129" t="s">
        <v>4735</v>
      </c>
      <c r="G1718" s="129" t="s">
        <v>16723</v>
      </c>
      <c r="H1718" s="129"/>
    </row>
    <row r="1719" spans="1:8" x14ac:dyDescent="0.3">
      <c r="A1719" s="183">
        <v>44865</v>
      </c>
      <c r="B1719" s="129" t="s">
        <v>6460</v>
      </c>
      <c r="C1719" s="129" t="s">
        <v>417</v>
      </c>
      <c r="D1719" s="165">
        <v>1</v>
      </c>
      <c r="E1719" s="129" t="s">
        <v>4739</v>
      </c>
      <c r="F1719" s="129" t="s">
        <v>4735</v>
      </c>
      <c r="G1719" s="129" t="s">
        <v>16723</v>
      </c>
      <c r="H1719" s="129"/>
    </row>
    <row r="1720" spans="1:8" x14ac:dyDescent="0.3">
      <c r="A1720" s="183">
        <v>44865</v>
      </c>
      <c r="B1720" s="129" t="s">
        <v>6461</v>
      </c>
      <c r="C1720" s="129" t="s">
        <v>417</v>
      </c>
      <c r="D1720" s="165">
        <v>1</v>
      </c>
      <c r="E1720" s="129" t="s">
        <v>4739</v>
      </c>
      <c r="F1720" s="129" t="s">
        <v>4735</v>
      </c>
      <c r="G1720" s="129" t="s">
        <v>16723</v>
      </c>
      <c r="H1720" s="129"/>
    </row>
    <row r="1721" spans="1:8" x14ac:dyDescent="0.3">
      <c r="A1721" s="183">
        <v>44865</v>
      </c>
      <c r="B1721" s="129" t="s">
        <v>6462</v>
      </c>
      <c r="C1721" s="129" t="s">
        <v>417</v>
      </c>
      <c r="D1721" s="165">
        <v>1</v>
      </c>
      <c r="E1721" s="129" t="s">
        <v>4744</v>
      </c>
      <c r="F1721" s="129" t="s">
        <v>4735</v>
      </c>
      <c r="G1721" s="129" t="s">
        <v>16723</v>
      </c>
      <c r="H1721" s="129"/>
    </row>
    <row r="1722" spans="1:8" x14ac:dyDescent="0.3">
      <c r="A1722" s="183">
        <v>44865</v>
      </c>
      <c r="B1722" s="129" t="s">
        <v>6463</v>
      </c>
      <c r="C1722" s="129" t="s">
        <v>417</v>
      </c>
      <c r="D1722" s="165">
        <v>1</v>
      </c>
      <c r="E1722" s="129" t="s">
        <v>4737</v>
      </c>
      <c r="F1722" s="129" t="s">
        <v>4735</v>
      </c>
      <c r="G1722" s="129" t="s">
        <v>16723</v>
      </c>
      <c r="H1722" s="129"/>
    </row>
    <row r="1723" spans="1:8" x14ac:dyDescent="0.3">
      <c r="A1723" s="183">
        <v>44865</v>
      </c>
      <c r="B1723" s="129" t="s">
        <v>6464</v>
      </c>
      <c r="C1723" s="129" t="s">
        <v>417</v>
      </c>
      <c r="D1723" s="165">
        <v>1</v>
      </c>
      <c r="E1723" s="129" t="s">
        <v>4737</v>
      </c>
      <c r="F1723" s="129" t="s">
        <v>4735</v>
      </c>
      <c r="G1723" s="129" t="s">
        <v>16723</v>
      </c>
      <c r="H1723" s="129"/>
    </row>
    <row r="1724" spans="1:8" x14ac:dyDescent="0.3">
      <c r="A1724" s="183">
        <v>44865</v>
      </c>
      <c r="B1724" s="129" t="s">
        <v>6465</v>
      </c>
      <c r="C1724" s="129" t="s">
        <v>417</v>
      </c>
      <c r="D1724" s="165">
        <v>1</v>
      </c>
      <c r="E1724" s="129" t="s">
        <v>4744</v>
      </c>
      <c r="F1724" s="129" t="s">
        <v>4735</v>
      </c>
      <c r="G1724" s="129" t="s">
        <v>16723</v>
      </c>
      <c r="H1724" s="129"/>
    </row>
    <row r="1725" spans="1:8" x14ac:dyDescent="0.3">
      <c r="A1725" s="183">
        <v>44865</v>
      </c>
      <c r="B1725" s="129" t="s">
        <v>6466</v>
      </c>
      <c r="C1725" s="129" t="s">
        <v>417</v>
      </c>
      <c r="D1725" s="165">
        <v>1</v>
      </c>
      <c r="E1725" s="129" t="s">
        <v>4739</v>
      </c>
      <c r="F1725" s="129" t="s">
        <v>4735</v>
      </c>
      <c r="G1725" s="129" t="s">
        <v>16723</v>
      </c>
      <c r="H1725" s="129"/>
    </row>
    <row r="1726" spans="1:8" x14ac:dyDescent="0.3">
      <c r="A1726" s="183">
        <v>44865</v>
      </c>
      <c r="B1726" s="129" t="s">
        <v>6467</v>
      </c>
      <c r="C1726" s="129" t="s">
        <v>417</v>
      </c>
      <c r="D1726" s="165">
        <v>1</v>
      </c>
      <c r="E1726" s="129" t="s">
        <v>4739</v>
      </c>
      <c r="F1726" s="129" t="s">
        <v>4735</v>
      </c>
      <c r="G1726" s="129" t="s">
        <v>16723</v>
      </c>
      <c r="H1726" s="129"/>
    </row>
    <row r="1727" spans="1:8" x14ac:dyDescent="0.3">
      <c r="A1727" s="183">
        <v>44865</v>
      </c>
      <c r="B1727" s="129" t="s">
        <v>6468</v>
      </c>
      <c r="C1727" s="129" t="s">
        <v>417</v>
      </c>
      <c r="D1727" s="165">
        <v>1</v>
      </c>
      <c r="E1727" s="129" t="s">
        <v>4739</v>
      </c>
      <c r="F1727" s="129" t="s">
        <v>4735</v>
      </c>
      <c r="G1727" s="129" t="s">
        <v>16723</v>
      </c>
      <c r="H1727" s="129"/>
    </row>
    <row r="1728" spans="1:8" x14ac:dyDescent="0.3">
      <c r="A1728" s="183">
        <v>44865</v>
      </c>
      <c r="B1728" s="129" t="s">
        <v>6469</v>
      </c>
      <c r="C1728" s="129" t="s">
        <v>417</v>
      </c>
      <c r="D1728" s="165">
        <v>1</v>
      </c>
      <c r="E1728" s="129" t="s">
        <v>4737</v>
      </c>
      <c r="F1728" s="129" t="s">
        <v>4735</v>
      </c>
      <c r="G1728" s="129" t="s">
        <v>16723</v>
      </c>
      <c r="H1728" s="129"/>
    </row>
    <row r="1729" spans="1:8" x14ac:dyDescent="0.3">
      <c r="A1729" s="183">
        <v>44865</v>
      </c>
      <c r="B1729" s="129" t="s">
        <v>6470</v>
      </c>
      <c r="C1729" s="129" t="s">
        <v>417</v>
      </c>
      <c r="D1729" s="165">
        <v>1</v>
      </c>
      <c r="E1729" s="129" t="s">
        <v>4737</v>
      </c>
      <c r="F1729" s="129" t="s">
        <v>4735</v>
      </c>
      <c r="G1729" s="129" t="s">
        <v>16723</v>
      </c>
      <c r="H1729" s="129"/>
    </row>
    <row r="1730" spans="1:8" x14ac:dyDescent="0.3">
      <c r="A1730" s="183">
        <v>44865</v>
      </c>
      <c r="B1730" s="129" t="s">
        <v>6471</v>
      </c>
      <c r="C1730" s="129" t="s">
        <v>417</v>
      </c>
      <c r="D1730" s="165">
        <v>1</v>
      </c>
      <c r="E1730" s="129" t="s">
        <v>4737</v>
      </c>
      <c r="F1730" s="129" t="s">
        <v>4735</v>
      </c>
      <c r="G1730" s="129" t="s">
        <v>16723</v>
      </c>
      <c r="H1730" s="129"/>
    </row>
    <row r="1731" spans="1:8" x14ac:dyDescent="0.3">
      <c r="A1731" s="183">
        <v>44865</v>
      </c>
      <c r="B1731" s="129" t="s">
        <v>6472</v>
      </c>
      <c r="C1731" s="129" t="s">
        <v>417</v>
      </c>
      <c r="D1731" s="165">
        <v>1</v>
      </c>
      <c r="E1731" s="129" t="s">
        <v>4739</v>
      </c>
      <c r="F1731" s="129" t="s">
        <v>4735</v>
      </c>
      <c r="G1731" s="129" t="s">
        <v>16723</v>
      </c>
      <c r="H1731" s="129"/>
    </row>
    <row r="1732" spans="1:8" x14ac:dyDescent="0.3">
      <c r="A1732" s="183">
        <v>44865</v>
      </c>
      <c r="B1732" s="129" t="s">
        <v>6473</v>
      </c>
      <c r="C1732" s="129" t="s">
        <v>417</v>
      </c>
      <c r="D1732" s="165">
        <v>1</v>
      </c>
      <c r="E1732" s="129" t="s">
        <v>4737</v>
      </c>
      <c r="F1732" s="129" t="s">
        <v>4735</v>
      </c>
      <c r="G1732" s="129" t="s">
        <v>16723</v>
      </c>
      <c r="H1732" s="129"/>
    </row>
    <row r="1733" spans="1:8" x14ac:dyDescent="0.3">
      <c r="A1733" s="183">
        <v>44895</v>
      </c>
      <c r="B1733" s="129" t="s">
        <v>6474</v>
      </c>
      <c r="C1733" s="129" t="s">
        <v>417</v>
      </c>
      <c r="D1733" s="165">
        <v>1</v>
      </c>
      <c r="E1733" s="129" t="s">
        <v>4737</v>
      </c>
      <c r="F1733" s="129" t="s">
        <v>4735</v>
      </c>
      <c r="G1733" s="129" t="s">
        <v>16723</v>
      </c>
      <c r="H1733" s="129"/>
    </row>
    <row r="1734" spans="1:8" x14ac:dyDescent="0.3">
      <c r="A1734" s="183">
        <v>44895</v>
      </c>
      <c r="B1734" s="129" t="s">
        <v>6475</v>
      </c>
      <c r="C1734" s="129" t="s">
        <v>417</v>
      </c>
      <c r="D1734" s="165">
        <v>1</v>
      </c>
      <c r="E1734" s="129" t="s">
        <v>4739</v>
      </c>
      <c r="F1734" s="129" t="s">
        <v>4735</v>
      </c>
      <c r="G1734" s="129" t="s">
        <v>16723</v>
      </c>
      <c r="H1734" s="129"/>
    </row>
    <row r="1735" spans="1:8" x14ac:dyDescent="0.3">
      <c r="A1735" s="183">
        <v>44895</v>
      </c>
      <c r="B1735" s="129" t="s">
        <v>6476</v>
      </c>
      <c r="C1735" s="129" t="s">
        <v>417</v>
      </c>
      <c r="D1735" s="165">
        <v>1</v>
      </c>
      <c r="E1735" s="129" t="s">
        <v>4739</v>
      </c>
      <c r="F1735" s="129" t="s">
        <v>4735</v>
      </c>
      <c r="G1735" s="129" t="s">
        <v>16723</v>
      </c>
      <c r="H1735" s="129"/>
    </row>
    <row r="1736" spans="1:8" x14ac:dyDescent="0.3">
      <c r="A1736" s="183">
        <v>44895</v>
      </c>
      <c r="B1736" s="129" t="s">
        <v>6477</v>
      </c>
      <c r="C1736" s="129" t="s">
        <v>417</v>
      </c>
      <c r="D1736" s="165">
        <v>1</v>
      </c>
      <c r="E1736" s="129" t="s">
        <v>4739</v>
      </c>
      <c r="F1736" s="129" t="s">
        <v>4735</v>
      </c>
      <c r="G1736" s="129" t="s">
        <v>16723</v>
      </c>
      <c r="H1736" s="129"/>
    </row>
    <row r="1737" spans="1:8" x14ac:dyDescent="0.3">
      <c r="A1737" s="183">
        <v>44895</v>
      </c>
      <c r="B1737" s="129" t="s">
        <v>6478</v>
      </c>
      <c r="C1737" s="129" t="s">
        <v>417</v>
      </c>
      <c r="D1737" s="165">
        <v>1</v>
      </c>
      <c r="E1737" s="129" t="s">
        <v>4739</v>
      </c>
      <c r="F1737" s="129" t="s">
        <v>4735</v>
      </c>
      <c r="G1737" s="129" t="s">
        <v>16723</v>
      </c>
      <c r="H1737" s="129"/>
    </row>
    <row r="1738" spans="1:8" x14ac:dyDescent="0.3">
      <c r="A1738" s="183">
        <v>44895</v>
      </c>
      <c r="B1738" s="129" t="s">
        <v>6479</v>
      </c>
      <c r="C1738" s="129" t="s">
        <v>417</v>
      </c>
      <c r="D1738" s="165">
        <v>1</v>
      </c>
      <c r="E1738" s="129" t="s">
        <v>4739</v>
      </c>
      <c r="F1738" s="129" t="s">
        <v>4735</v>
      </c>
      <c r="G1738" s="129" t="s">
        <v>16723</v>
      </c>
      <c r="H1738" s="129"/>
    </row>
    <row r="1739" spans="1:8" x14ac:dyDescent="0.3">
      <c r="A1739" s="183">
        <v>44895</v>
      </c>
      <c r="B1739" s="129" t="s">
        <v>6480</v>
      </c>
      <c r="C1739" s="129" t="s">
        <v>417</v>
      </c>
      <c r="D1739" s="165">
        <v>1</v>
      </c>
      <c r="E1739" s="129" t="s">
        <v>4737</v>
      </c>
      <c r="F1739" s="129" t="s">
        <v>4735</v>
      </c>
      <c r="G1739" s="129" t="s">
        <v>16723</v>
      </c>
      <c r="H1739" s="129"/>
    </row>
    <row r="1740" spans="1:8" x14ac:dyDescent="0.3">
      <c r="A1740" s="183">
        <v>44895</v>
      </c>
      <c r="B1740" s="129" t="s">
        <v>6481</v>
      </c>
      <c r="C1740" s="129" t="s">
        <v>416</v>
      </c>
      <c r="D1740" s="165">
        <v>1</v>
      </c>
      <c r="E1740" s="129" t="s">
        <v>4737</v>
      </c>
      <c r="F1740" s="129" t="s">
        <v>4735</v>
      </c>
      <c r="G1740" s="129" t="s">
        <v>16723</v>
      </c>
      <c r="H1740" s="129"/>
    </row>
    <row r="1741" spans="1:8" x14ac:dyDescent="0.3">
      <c r="A1741" s="183">
        <v>44895</v>
      </c>
      <c r="B1741" s="129" t="s">
        <v>6482</v>
      </c>
      <c r="C1741" s="129" t="s">
        <v>418</v>
      </c>
      <c r="D1741" s="165">
        <v>1</v>
      </c>
      <c r="E1741" s="129" t="s">
        <v>4739</v>
      </c>
      <c r="F1741" s="129" t="s">
        <v>4735</v>
      </c>
      <c r="G1741" s="129" t="s">
        <v>16723</v>
      </c>
      <c r="H1741" s="129"/>
    </row>
    <row r="1742" spans="1:8" x14ac:dyDescent="0.3">
      <c r="A1742" s="183">
        <v>44895</v>
      </c>
      <c r="B1742" s="129" t="s">
        <v>6483</v>
      </c>
      <c r="C1742" s="129" t="s">
        <v>418</v>
      </c>
      <c r="D1742" s="165">
        <v>1</v>
      </c>
      <c r="E1742" s="129" t="s">
        <v>4739</v>
      </c>
      <c r="F1742" s="129" t="s">
        <v>4735</v>
      </c>
      <c r="G1742" s="129" t="s">
        <v>16723</v>
      </c>
      <c r="H1742" s="129"/>
    </row>
    <row r="1743" spans="1:8" x14ac:dyDescent="0.3">
      <c r="A1743" s="183">
        <v>44895</v>
      </c>
      <c r="B1743" s="129" t="s">
        <v>6484</v>
      </c>
      <c r="C1743" s="129" t="s">
        <v>416</v>
      </c>
      <c r="D1743" s="165">
        <v>1</v>
      </c>
      <c r="E1743" s="129" t="s">
        <v>4737</v>
      </c>
      <c r="F1743" s="129" t="s">
        <v>4735</v>
      </c>
      <c r="G1743" s="129" t="s">
        <v>16723</v>
      </c>
      <c r="H1743" s="129"/>
    </row>
    <row r="1744" spans="1:8" x14ac:dyDescent="0.3">
      <c r="A1744" s="183">
        <v>44895</v>
      </c>
      <c r="B1744" s="129" t="s">
        <v>6485</v>
      </c>
      <c r="C1744" s="129" t="s">
        <v>418</v>
      </c>
      <c r="D1744" s="165">
        <v>1</v>
      </c>
      <c r="E1744" s="129" t="s">
        <v>4739</v>
      </c>
      <c r="F1744" s="129" t="s">
        <v>4735</v>
      </c>
      <c r="G1744" s="129" t="s">
        <v>16723</v>
      </c>
      <c r="H1744" s="129"/>
    </row>
    <row r="1745" spans="1:8" x14ac:dyDescent="0.3">
      <c r="A1745" s="183">
        <v>44895</v>
      </c>
      <c r="B1745" s="129" t="s">
        <v>6486</v>
      </c>
      <c r="C1745" s="129" t="s">
        <v>418</v>
      </c>
      <c r="D1745" s="165">
        <v>1</v>
      </c>
      <c r="E1745" s="129" t="s">
        <v>4739</v>
      </c>
      <c r="F1745" s="129" t="s">
        <v>4735</v>
      </c>
      <c r="G1745" s="129" t="s">
        <v>16723</v>
      </c>
      <c r="H1745" s="129"/>
    </row>
    <row r="1746" spans="1:8" x14ac:dyDescent="0.3">
      <c r="A1746" s="183">
        <v>44895</v>
      </c>
      <c r="B1746" s="129" t="s">
        <v>6487</v>
      </c>
      <c r="C1746" s="129" t="s">
        <v>418</v>
      </c>
      <c r="D1746" s="165">
        <v>1</v>
      </c>
      <c r="E1746" s="129" t="s">
        <v>4737</v>
      </c>
      <c r="F1746" s="129" t="s">
        <v>4735</v>
      </c>
      <c r="G1746" s="129" t="s">
        <v>16723</v>
      </c>
      <c r="H1746" s="129"/>
    </row>
    <row r="1747" spans="1:8" x14ac:dyDescent="0.3">
      <c r="A1747" s="183">
        <v>44895</v>
      </c>
      <c r="B1747" s="129" t="s">
        <v>6488</v>
      </c>
      <c r="C1747" s="129" t="s">
        <v>418</v>
      </c>
      <c r="D1747" s="165">
        <v>1</v>
      </c>
      <c r="E1747" s="129" t="s">
        <v>4747</v>
      </c>
      <c r="F1747" s="129" t="s">
        <v>4735</v>
      </c>
      <c r="G1747" s="129" t="s">
        <v>16723</v>
      </c>
      <c r="H1747" s="129"/>
    </row>
    <row r="1748" spans="1:8" x14ac:dyDescent="0.3">
      <c r="A1748" s="183">
        <v>44895</v>
      </c>
      <c r="B1748" s="129" t="s">
        <v>6489</v>
      </c>
      <c r="C1748" s="129" t="s">
        <v>418</v>
      </c>
      <c r="D1748" s="165">
        <v>1</v>
      </c>
      <c r="E1748" s="129" t="s">
        <v>4739</v>
      </c>
      <c r="F1748" s="129" t="s">
        <v>4735</v>
      </c>
      <c r="G1748" s="129" t="s">
        <v>16723</v>
      </c>
      <c r="H1748" s="129"/>
    </row>
    <row r="1749" spans="1:8" x14ac:dyDescent="0.3">
      <c r="A1749" s="183">
        <v>44895</v>
      </c>
      <c r="B1749" s="129" t="s">
        <v>6490</v>
      </c>
      <c r="C1749" s="129" t="s">
        <v>416</v>
      </c>
      <c r="D1749" s="165">
        <v>1</v>
      </c>
      <c r="E1749" s="129" t="s">
        <v>4739</v>
      </c>
      <c r="F1749" s="129" t="s">
        <v>4735</v>
      </c>
      <c r="G1749" s="129" t="s">
        <v>16723</v>
      </c>
      <c r="H1749" s="129"/>
    </row>
    <row r="1750" spans="1:8" x14ac:dyDescent="0.3">
      <c r="A1750" s="183">
        <v>44895</v>
      </c>
      <c r="B1750" s="129" t="s">
        <v>6491</v>
      </c>
      <c r="C1750" s="129" t="s">
        <v>417</v>
      </c>
      <c r="D1750" s="165">
        <v>1</v>
      </c>
      <c r="E1750" s="129" t="s">
        <v>4739</v>
      </c>
      <c r="F1750" s="129" t="s">
        <v>4735</v>
      </c>
      <c r="G1750" s="129" t="s">
        <v>16723</v>
      </c>
      <c r="H1750" s="129"/>
    </row>
    <row r="1751" spans="1:8" x14ac:dyDescent="0.3">
      <c r="A1751" s="183">
        <v>44895</v>
      </c>
      <c r="B1751" s="129" t="s">
        <v>6492</v>
      </c>
      <c r="C1751" s="129" t="s">
        <v>417</v>
      </c>
      <c r="D1751" s="165">
        <v>1</v>
      </c>
      <c r="E1751" s="129" t="s">
        <v>4744</v>
      </c>
      <c r="F1751" s="129" t="s">
        <v>4735</v>
      </c>
      <c r="G1751" s="129" t="s">
        <v>16723</v>
      </c>
      <c r="H1751" s="129"/>
    </row>
    <row r="1752" spans="1:8" x14ac:dyDescent="0.3">
      <c r="A1752" s="183">
        <v>44895</v>
      </c>
      <c r="B1752" s="129" t="s">
        <v>6493</v>
      </c>
      <c r="C1752" s="129" t="s">
        <v>417</v>
      </c>
      <c r="D1752" s="165">
        <v>1</v>
      </c>
      <c r="E1752" s="129" t="s">
        <v>4737</v>
      </c>
      <c r="F1752" s="129" t="s">
        <v>4735</v>
      </c>
      <c r="G1752" s="129" t="s">
        <v>16723</v>
      </c>
      <c r="H1752" s="129"/>
    </row>
    <row r="1753" spans="1:8" x14ac:dyDescent="0.3">
      <c r="A1753" s="183">
        <v>44895</v>
      </c>
      <c r="B1753" s="129" t="s">
        <v>6494</v>
      </c>
      <c r="C1753" s="129" t="s">
        <v>417</v>
      </c>
      <c r="D1753" s="165">
        <v>1</v>
      </c>
      <c r="E1753" s="129" t="s">
        <v>4744</v>
      </c>
      <c r="F1753" s="129" t="s">
        <v>4735</v>
      </c>
      <c r="G1753" s="129" t="s">
        <v>16723</v>
      </c>
      <c r="H1753" s="129"/>
    </row>
    <row r="1754" spans="1:8" x14ac:dyDescent="0.3">
      <c r="A1754" s="183">
        <v>44895</v>
      </c>
      <c r="B1754" s="129" t="s">
        <v>6495</v>
      </c>
      <c r="C1754" s="129" t="s">
        <v>417</v>
      </c>
      <c r="D1754" s="165">
        <v>1</v>
      </c>
      <c r="E1754" s="129" t="s">
        <v>4739</v>
      </c>
      <c r="F1754" s="129" t="s">
        <v>4735</v>
      </c>
      <c r="G1754" s="129" t="s">
        <v>16723</v>
      </c>
      <c r="H1754" s="129"/>
    </row>
    <row r="1755" spans="1:8" x14ac:dyDescent="0.3">
      <c r="A1755" s="183">
        <v>44895</v>
      </c>
      <c r="B1755" s="129" t="s">
        <v>6496</v>
      </c>
      <c r="C1755" s="129" t="s">
        <v>417</v>
      </c>
      <c r="D1755" s="165">
        <v>1</v>
      </c>
      <c r="E1755" s="129" t="s">
        <v>4737</v>
      </c>
      <c r="F1755" s="129" t="s">
        <v>4735</v>
      </c>
      <c r="G1755" s="129" t="s">
        <v>16723</v>
      </c>
      <c r="H1755" s="129"/>
    </row>
    <row r="1756" spans="1:8" x14ac:dyDescent="0.3">
      <c r="A1756" s="183">
        <v>44895</v>
      </c>
      <c r="B1756" s="129" t="s">
        <v>6497</v>
      </c>
      <c r="C1756" s="129" t="s">
        <v>417</v>
      </c>
      <c r="D1756" s="165">
        <v>1</v>
      </c>
      <c r="E1756" s="129" t="s">
        <v>4739</v>
      </c>
      <c r="F1756" s="129" t="s">
        <v>4735</v>
      </c>
      <c r="G1756" s="129" t="s">
        <v>16723</v>
      </c>
      <c r="H1756" s="129"/>
    </row>
    <row r="1757" spans="1:8" x14ac:dyDescent="0.3">
      <c r="A1757" s="183">
        <v>44895</v>
      </c>
      <c r="B1757" s="129" t="s">
        <v>6498</v>
      </c>
      <c r="C1757" s="129" t="s">
        <v>417</v>
      </c>
      <c r="D1757" s="165">
        <v>1</v>
      </c>
      <c r="E1757" s="129" t="s">
        <v>4739</v>
      </c>
      <c r="F1757" s="129" t="s">
        <v>4735</v>
      </c>
      <c r="G1757" s="129" t="s">
        <v>16723</v>
      </c>
      <c r="H1757" s="129"/>
    </row>
    <row r="1758" spans="1:8" x14ac:dyDescent="0.3">
      <c r="A1758" s="183">
        <v>44895</v>
      </c>
      <c r="B1758" s="129" t="s">
        <v>6499</v>
      </c>
      <c r="C1758" s="129" t="s">
        <v>417</v>
      </c>
      <c r="D1758" s="165">
        <v>1</v>
      </c>
      <c r="E1758" s="129" t="s">
        <v>4739</v>
      </c>
      <c r="F1758" s="129" t="s">
        <v>4735</v>
      </c>
      <c r="G1758" s="129" t="s">
        <v>16723</v>
      </c>
      <c r="H1758" s="129"/>
    </row>
    <row r="1759" spans="1:8" x14ac:dyDescent="0.3">
      <c r="A1759" s="183">
        <v>44895</v>
      </c>
      <c r="B1759" s="129" t="s">
        <v>6500</v>
      </c>
      <c r="C1759" s="129" t="s">
        <v>417</v>
      </c>
      <c r="D1759" s="165">
        <v>1</v>
      </c>
      <c r="E1759" s="129" t="s">
        <v>4739</v>
      </c>
      <c r="F1759" s="129" t="s">
        <v>4735</v>
      </c>
      <c r="G1759" s="129" t="s">
        <v>16723</v>
      </c>
      <c r="H1759" s="129"/>
    </row>
    <row r="1760" spans="1:8" x14ac:dyDescent="0.3">
      <c r="A1760" s="183">
        <v>44895</v>
      </c>
      <c r="B1760" s="129" t="s">
        <v>6501</v>
      </c>
      <c r="C1760" s="129" t="s">
        <v>417</v>
      </c>
      <c r="D1760" s="165">
        <v>1</v>
      </c>
      <c r="E1760" s="129" t="s">
        <v>4734</v>
      </c>
      <c r="F1760" s="129" t="s">
        <v>4735</v>
      </c>
      <c r="G1760" s="129" t="s">
        <v>16723</v>
      </c>
      <c r="H1760" s="129"/>
    </row>
    <row r="1761" spans="1:8" x14ac:dyDescent="0.3">
      <c r="A1761" s="183">
        <v>44895</v>
      </c>
      <c r="B1761" s="129" t="s">
        <v>6502</v>
      </c>
      <c r="C1761" s="129" t="s">
        <v>416</v>
      </c>
      <c r="D1761" s="165">
        <v>1</v>
      </c>
      <c r="E1761" s="129" t="s">
        <v>4737</v>
      </c>
      <c r="F1761" s="129" t="s">
        <v>4735</v>
      </c>
      <c r="G1761" s="129" t="s">
        <v>16723</v>
      </c>
      <c r="H1761" s="129"/>
    </row>
    <row r="1762" spans="1:8" x14ac:dyDescent="0.3">
      <c r="A1762" s="183">
        <v>44895</v>
      </c>
      <c r="B1762" s="129" t="s">
        <v>6503</v>
      </c>
      <c r="C1762" s="129" t="s">
        <v>416</v>
      </c>
      <c r="D1762" s="165">
        <v>1</v>
      </c>
      <c r="E1762" s="129" t="s">
        <v>4739</v>
      </c>
      <c r="F1762" s="129" t="s">
        <v>4735</v>
      </c>
      <c r="G1762" s="129" t="s">
        <v>16723</v>
      </c>
      <c r="H1762" s="129"/>
    </row>
    <row r="1763" spans="1:8" x14ac:dyDescent="0.3">
      <c r="A1763" s="183">
        <v>44895</v>
      </c>
      <c r="B1763" s="129" t="s">
        <v>6504</v>
      </c>
      <c r="C1763" s="129" t="s">
        <v>416</v>
      </c>
      <c r="D1763" s="165">
        <v>1</v>
      </c>
      <c r="E1763" s="129" t="s">
        <v>4739</v>
      </c>
      <c r="F1763" s="129" t="s">
        <v>4735</v>
      </c>
      <c r="G1763" s="129" t="s">
        <v>16723</v>
      </c>
      <c r="H1763" s="129"/>
    </row>
    <row r="1764" spans="1:8" x14ac:dyDescent="0.3">
      <c r="A1764" s="183">
        <v>44895</v>
      </c>
      <c r="B1764" s="129" t="s">
        <v>6505</v>
      </c>
      <c r="C1764" s="129" t="s">
        <v>418</v>
      </c>
      <c r="D1764" s="165">
        <v>1</v>
      </c>
      <c r="E1764" s="129" t="s">
        <v>4739</v>
      </c>
      <c r="F1764" s="129" t="s">
        <v>4735</v>
      </c>
      <c r="G1764" s="129" t="s">
        <v>16723</v>
      </c>
      <c r="H1764" s="129"/>
    </row>
    <row r="1765" spans="1:8" x14ac:dyDescent="0.3">
      <c r="A1765" s="183">
        <v>44895</v>
      </c>
      <c r="B1765" s="129" t="s">
        <v>6506</v>
      </c>
      <c r="C1765" s="129" t="s">
        <v>416</v>
      </c>
      <c r="D1765" s="165">
        <v>1</v>
      </c>
      <c r="E1765" s="129" t="s">
        <v>4739</v>
      </c>
      <c r="F1765" s="129" t="s">
        <v>4735</v>
      </c>
      <c r="G1765" s="129" t="s">
        <v>16723</v>
      </c>
      <c r="H1765" s="129"/>
    </row>
    <row r="1766" spans="1:8" x14ac:dyDescent="0.3">
      <c r="A1766" s="183">
        <v>44895</v>
      </c>
      <c r="B1766" s="129" t="s">
        <v>6507</v>
      </c>
      <c r="C1766" s="129" t="s">
        <v>418</v>
      </c>
      <c r="D1766" s="165">
        <v>1</v>
      </c>
      <c r="E1766" s="129" t="s">
        <v>4739</v>
      </c>
      <c r="F1766" s="129" t="s">
        <v>4735</v>
      </c>
      <c r="G1766" s="129" t="s">
        <v>16723</v>
      </c>
      <c r="H1766" s="129"/>
    </row>
    <row r="1767" spans="1:8" x14ac:dyDescent="0.3">
      <c r="A1767" s="183">
        <v>44895</v>
      </c>
      <c r="B1767" s="129" t="s">
        <v>6508</v>
      </c>
      <c r="C1767" s="129" t="s">
        <v>418</v>
      </c>
      <c r="D1767" s="165">
        <v>1</v>
      </c>
      <c r="E1767" s="129" t="s">
        <v>4739</v>
      </c>
      <c r="F1767" s="129" t="s">
        <v>4735</v>
      </c>
      <c r="G1767" s="129" t="s">
        <v>16723</v>
      </c>
      <c r="H1767" s="129"/>
    </row>
    <row r="1768" spans="1:8" x14ac:dyDescent="0.3">
      <c r="A1768" s="183">
        <v>44895</v>
      </c>
      <c r="B1768" s="129" t="s">
        <v>6509</v>
      </c>
      <c r="C1768" s="129" t="s">
        <v>416</v>
      </c>
      <c r="D1768" s="165">
        <v>1</v>
      </c>
      <c r="E1768" s="129" t="s">
        <v>4737</v>
      </c>
      <c r="F1768" s="129" t="s">
        <v>4735</v>
      </c>
      <c r="G1768" s="129" t="s">
        <v>16723</v>
      </c>
      <c r="H1768" s="129"/>
    </row>
    <row r="1769" spans="1:8" x14ac:dyDescent="0.3">
      <c r="A1769" s="183">
        <v>44895</v>
      </c>
      <c r="B1769" s="129" t="s">
        <v>6510</v>
      </c>
      <c r="C1769" s="129" t="s">
        <v>416</v>
      </c>
      <c r="D1769" s="165">
        <v>1</v>
      </c>
      <c r="E1769" s="129" t="s">
        <v>4737</v>
      </c>
      <c r="F1769" s="129" t="s">
        <v>4735</v>
      </c>
      <c r="G1769" s="129" t="s">
        <v>16723</v>
      </c>
      <c r="H1769" s="129"/>
    </row>
    <row r="1770" spans="1:8" x14ac:dyDescent="0.3">
      <c r="A1770" s="183">
        <v>44895</v>
      </c>
      <c r="B1770" s="129" t="s">
        <v>6511</v>
      </c>
      <c r="C1770" s="129" t="s">
        <v>416</v>
      </c>
      <c r="D1770" s="165">
        <v>1</v>
      </c>
      <c r="E1770" s="129" t="s">
        <v>4739</v>
      </c>
      <c r="F1770" s="129" t="s">
        <v>4735</v>
      </c>
      <c r="G1770" s="129" t="s">
        <v>16723</v>
      </c>
      <c r="H1770" s="129"/>
    </row>
    <row r="1771" spans="1:8" x14ac:dyDescent="0.3">
      <c r="A1771" s="183">
        <v>44895</v>
      </c>
      <c r="B1771" s="129" t="s">
        <v>6512</v>
      </c>
      <c r="C1771" s="129" t="s">
        <v>418</v>
      </c>
      <c r="D1771" s="165">
        <v>1</v>
      </c>
      <c r="E1771" s="129" t="s">
        <v>4739</v>
      </c>
      <c r="F1771" s="129" t="s">
        <v>4735</v>
      </c>
      <c r="G1771" s="129" t="s">
        <v>16723</v>
      </c>
      <c r="H1771" s="129"/>
    </row>
    <row r="1772" spans="1:8" x14ac:dyDescent="0.3">
      <c r="A1772" s="183">
        <v>44895</v>
      </c>
      <c r="B1772" s="129" t="s">
        <v>6513</v>
      </c>
      <c r="C1772" s="129" t="s">
        <v>416</v>
      </c>
      <c r="D1772" s="165">
        <v>1</v>
      </c>
      <c r="E1772" s="129" t="s">
        <v>4739</v>
      </c>
      <c r="F1772" s="129" t="s">
        <v>4735</v>
      </c>
      <c r="G1772" s="129" t="s">
        <v>16723</v>
      </c>
      <c r="H1772" s="129"/>
    </row>
    <row r="1773" spans="1:8" x14ac:dyDescent="0.3">
      <c r="A1773" s="183">
        <v>44895</v>
      </c>
      <c r="B1773" s="129" t="s">
        <v>6514</v>
      </c>
      <c r="C1773" s="129" t="s">
        <v>418</v>
      </c>
      <c r="D1773" s="165">
        <v>1</v>
      </c>
      <c r="E1773" s="129" t="s">
        <v>4744</v>
      </c>
      <c r="F1773" s="129" t="s">
        <v>4735</v>
      </c>
      <c r="G1773" s="129" t="s">
        <v>16723</v>
      </c>
      <c r="H1773" s="129"/>
    </row>
    <row r="1774" spans="1:8" x14ac:dyDescent="0.3">
      <c r="A1774" s="183">
        <v>44895</v>
      </c>
      <c r="B1774" s="129" t="s">
        <v>6515</v>
      </c>
      <c r="C1774" s="129" t="s">
        <v>418</v>
      </c>
      <c r="D1774" s="165">
        <v>1</v>
      </c>
      <c r="E1774" s="129" t="s">
        <v>4744</v>
      </c>
      <c r="F1774" s="129" t="s">
        <v>4735</v>
      </c>
      <c r="G1774" s="129" t="s">
        <v>16723</v>
      </c>
      <c r="H1774" s="129"/>
    </row>
    <row r="1775" spans="1:8" x14ac:dyDescent="0.3">
      <c r="A1775" s="183">
        <v>44895</v>
      </c>
      <c r="B1775" s="129" t="s">
        <v>6516</v>
      </c>
      <c r="C1775" s="129" t="s">
        <v>417</v>
      </c>
      <c r="D1775" s="165">
        <v>1</v>
      </c>
      <c r="E1775" s="129" t="s">
        <v>4737</v>
      </c>
      <c r="F1775" s="129" t="s">
        <v>4735</v>
      </c>
      <c r="G1775" s="129" t="s">
        <v>16723</v>
      </c>
      <c r="H1775" s="129"/>
    </row>
    <row r="1776" spans="1:8" x14ac:dyDescent="0.3">
      <c r="A1776" s="183">
        <v>44895</v>
      </c>
      <c r="B1776" s="129" t="s">
        <v>6517</v>
      </c>
      <c r="C1776" s="129" t="s">
        <v>417</v>
      </c>
      <c r="D1776" s="165">
        <v>1</v>
      </c>
      <c r="E1776" s="129" t="s">
        <v>4739</v>
      </c>
      <c r="F1776" s="129" t="s">
        <v>4735</v>
      </c>
      <c r="G1776" s="129" t="s">
        <v>16723</v>
      </c>
      <c r="H1776" s="129"/>
    </row>
    <row r="1777" spans="1:8" x14ac:dyDescent="0.3">
      <c r="A1777" s="183">
        <v>44895</v>
      </c>
      <c r="B1777" s="129" t="s">
        <v>6518</v>
      </c>
      <c r="C1777" s="129" t="s">
        <v>417</v>
      </c>
      <c r="D1777" s="165">
        <v>1</v>
      </c>
      <c r="E1777" s="129" t="s">
        <v>4737</v>
      </c>
      <c r="F1777" s="129" t="s">
        <v>4735</v>
      </c>
      <c r="G1777" s="129" t="s">
        <v>16723</v>
      </c>
      <c r="H1777" s="129"/>
    </row>
    <row r="1778" spans="1:8" x14ac:dyDescent="0.3">
      <c r="A1778" s="183">
        <v>44895</v>
      </c>
      <c r="B1778" s="129" t="s">
        <v>6519</v>
      </c>
      <c r="C1778" s="129" t="s">
        <v>417</v>
      </c>
      <c r="D1778" s="165">
        <v>1</v>
      </c>
      <c r="E1778" s="129" t="s">
        <v>4737</v>
      </c>
      <c r="F1778" s="129" t="s">
        <v>4735</v>
      </c>
      <c r="G1778" s="129" t="s">
        <v>16723</v>
      </c>
      <c r="H1778" s="129"/>
    </row>
    <row r="1779" spans="1:8" x14ac:dyDescent="0.3">
      <c r="A1779" s="183">
        <v>44895</v>
      </c>
      <c r="B1779" s="129" t="s">
        <v>6520</v>
      </c>
      <c r="C1779" s="129" t="s">
        <v>417</v>
      </c>
      <c r="D1779" s="165">
        <v>1</v>
      </c>
      <c r="E1779" s="129" t="s">
        <v>4734</v>
      </c>
      <c r="F1779" s="129" t="s">
        <v>4735</v>
      </c>
      <c r="G1779" s="129" t="s">
        <v>16723</v>
      </c>
      <c r="H1779" s="129"/>
    </row>
    <row r="1780" spans="1:8" x14ac:dyDescent="0.3">
      <c r="A1780" s="183">
        <v>44895</v>
      </c>
      <c r="B1780" s="129" t="s">
        <v>6521</v>
      </c>
      <c r="C1780" s="129" t="s">
        <v>417</v>
      </c>
      <c r="D1780" s="165">
        <v>1</v>
      </c>
      <c r="E1780" s="129" t="s">
        <v>4739</v>
      </c>
      <c r="F1780" s="129" t="s">
        <v>4735</v>
      </c>
      <c r="G1780" s="129" t="s">
        <v>16723</v>
      </c>
      <c r="H1780" s="129"/>
    </row>
    <row r="1781" spans="1:8" x14ac:dyDescent="0.3">
      <c r="A1781" s="183">
        <v>44895</v>
      </c>
      <c r="B1781" s="129" t="s">
        <v>6522</v>
      </c>
      <c r="C1781" s="129" t="s">
        <v>418</v>
      </c>
      <c r="D1781" s="165">
        <v>1</v>
      </c>
      <c r="E1781" s="129" t="s">
        <v>4739</v>
      </c>
      <c r="F1781" s="129" t="s">
        <v>4735</v>
      </c>
      <c r="G1781" s="129" t="s">
        <v>16723</v>
      </c>
      <c r="H1781" s="129"/>
    </row>
    <row r="1782" spans="1:8" x14ac:dyDescent="0.3">
      <c r="A1782" s="183">
        <v>44895</v>
      </c>
      <c r="B1782" s="129" t="s">
        <v>6517</v>
      </c>
      <c r="C1782" s="129" t="s">
        <v>418</v>
      </c>
      <c r="D1782" s="165">
        <v>1</v>
      </c>
      <c r="E1782" s="129" t="s">
        <v>4747</v>
      </c>
      <c r="F1782" s="129" t="s">
        <v>4735</v>
      </c>
      <c r="G1782" s="129" t="s">
        <v>16723</v>
      </c>
      <c r="H1782" s="129"/>
    </row>
    <row r="1783" spans="1:8" x14ac:dyDescent="0.3">
      <c r="A1783" s="183">
        <v>44895</v>
      </c>
      <c r="B1783" s="129" t="s">
        <v>6523</v>
      </c>
      <c r="C1783" s="129" t="s">
        <v>416</v>
      </c>
      <c r="D1783" s="165">
        <v>1</v>
      </c>
      <c r="E1783" s="129" t="s">
        <v>4737</v>
      </c>
      <c r="F1783" s="129" t="s">
        <v>4735</v>
      </c>
      <c r="G1783" s="129" t="s">
        <v>16723</v>
      </c>
      <c r="H1783" s="129"/>
    </row>
    <row r="1784" spans="1:8" x14ac:dyDescent="0.3">
      <c r="A1784" s="183">
        <v>44895</v>
      </c>
      <c r="B1784" s="129" t="s">
        <v>6524</v>
      </c>
      <c r="C1784" s="129" t="s">
        <v>418</v>
      </c>
      <c r="D1784" s="165">
        <v>1</v>
      </c>
      <c r="E1784" s="129" t="s">
        <v>4739</v>
      </c>
      <c r="F1784" s="129" t="s">
        <v>4735</v>
      </c>
      <c r="G1784" s="129" t="s">
        <v>16723</v>
      </c>
      <c r="H1784" s="129"/>
    </row>
    <row r="1785" spans="1:8" x14ac:dyDescent="0.3">
      <c r="A1785" s="183">
        <v>44895</v>
      </c>
      <c r="B1785" s="129" t="s">
        <v>6525</v>
      </c>
      <c r="C1785" s="129" t="s">
        <v>418</v>
      </c>
      <c r="D1785" s="165">
        <v>1</v>
      </c>
      <c r="E1785" s="129" t="s">
        <v>4739</v>
      </c>
      <c r="F1785" s="129" t="s">
        <v>4735</v>
      </c>
      <c r="G1785" s="129" t="s">
        <v>16723</v>
      </c>
      <c r="H1785" s="129"/>
    </row>
    <row r="1786" spans="1:8" x14ac:dyDescent="0.3">
      <c r="A1786" s="183">
        <v>44895</v>
      </c>
      <c r="B1786" s="129" t="s">
        <v>6526</v>
      </c>
      <c r="C1786" s="129" t="s">
        <v>418</v>
      </c>
      <c r="D1786" s="165">
        <v>1</v>
      </c>
      <c r="E1786" s="129" t="s">
        <v>4747</v>
      </c>
      <c r="F1786" s="129" t="s">
        <v>4735</v>
      </c>
      <c r="G1786" s="129" t="s">
        <v>16723</v>
      </c>
      <c r="H1786" s="129"/>
    </row>
    <row r="1787" spans="1:8" x14ac:dyDescent="0.3">
      <c r="A1787" s="183">
        <v>44895</v>
      </c>
      <c r="B1787" s="129" t="s">
        <v>6527</v>
      </c>
      <c r="C1787" s="129" t="s">
        <v>418</v>
      </c>
      <c r="D1787" s="165">
        <v>1</v>
      </c>
      <c r="E1787" s="129" t="s">
        <v>4741</v>
      </c>
      <c r="F1787" s="129" t="s">
        <v>4735</v>
      </c>
      <c r="G1787" s="129" t="s">
        <v>16723</v>
      </c>
      <c r="H1787" s="129"/>
    </row>
    <row r="1788" spans="1:8" x14ac:dyDescent="0.3">
      <c r="A1788" s="183">
        <v>44895</v>
      </c>
      <c r="B1788" s="129" t="s">
        <v>6528</v>
      </c>
      <c r="C1788" s="129" t="s">
        <v>418</v>
      </c>
      <c r="D1788" s="165">
        <v>1</v>
      </c>
      <c r="E1788" s="129" t="s">
        <v>4741</v>
      </c>
      <c r="F1788" s="129" t="s">
        <v>4735</v>
      </c>
      <c r="G1788" s="129" t="s">
        <v>16723</v>
      </c>
      <c r="H1788" s="129"/>
    </row>
    <row r="1789" spans="1:8" x14ac:dyDescent="0.3">
      <c r="A1789" s="183">
        <v>44895</v>
      </c>
      <c r="B1789" s="129" t="s">
        <v>6529</v>
      </c>
      <c r="C1789" s="129" t="s">
        <v>418</v>
      </c>
      <c r="D1789" s="165">
        <v>1</v>
      </c>
      <c r="E1789" s="129" t="s">
        <v>4737</v>
      </c>
      <c r="F1789" s="129" t="s">
        <v>4735</v>
      </c>
      <c r="G1789" s="129" t="s">
        <v>16723</v>
      </c>
      <c r="H1789" s="129"/>
    </row>
    <row r="1790" spans="1:8" x14ac:dyDescent="0.3">
      <c r="A1790" s="183">
        <v>44895</v>
      </c>
      <c r="B1790" s="129" t="s">
        <v>6530</v>
      </c>
      <c r="C1790" s="129" t="s">
        <v>418</v>
      </c>
      <c r="D1790" s="165">
        <v>1</v>
      </c>
      <c r="E1790" s="129" t="s">
        <v>4734</v>
      </c>
      <c r="F1790" s="129" t="s">
        <v>4735</v>
      </c>
      <c r="G1790" s="129" t="s">
        <v>16723</v>
      </c>
      <c r="H1790" s="129"/>
    </row>
    <row r="1791" spans="1:8" x14ac:dyDescent="0.3">
      <c r="A1791" s="183">
        <v>44895</v>
      </c>
      <c r="B1791" s="129" t="s">
        <v>6531</v>
      </c>
      <c r="C1791" s="129" t="s">
        <v>417</v>
      </c>
      <c r="D1791" s="165">
        <v>1</v>
      </c>
      <c r="E1791" s="129" t="s">
        <v>4737</v>
      </c>
      <c r="F1791" s="129" t="s">
        <v>4735</v>
      </c>
      <c r="G1791" s="129" t="s">
        <v>16723</v>
      </c>
      <c r="H1791" s="129"/>
    </row>
    <row r="1792" spans="1:8" x14ac:dyDescent="0.3">
      <c r="A1792" s="183">
        <v>44895</v>
      </c>
      <c r="B1792" s="129" t="s">
        <v>6532</v>
      </c>
      <c r="C1792" s="129" t="s">
        <v>417</v>
      </c>
      <c r="D1792" s="165">
        <v>1</v>
      </c>
      <c r="E1792" s="129" t="s">
        <v>4737</v>
      </c>
      <c r="F1792" s="129" t="s">
        <v>4735</v>
      </c>
      <c r="G1792" s="129" t="s">
        <v>16723</v>
      </c>
      <c r="H1792" s="129"/>
    </row>
    <row r="1793" spans="1:8" x14ac:dyDescent="0.3">
      <c r="A1793" s="183">
        <v>44895</v>
      </c>
      <c r="B1793" s="129" t="s">
        <v>6533</v>
      </c>
      <c r="C1793" s="129" t="s">
        <v>416</v>
      </c>
      <c r="D1793" s="165">
        <v>1</v>
      </c>
      <c r="E1793" s="129" t="s">
        <v>4739</v>
      </c>
      <c r="F1793" s="129" t="s">
        <v>4735</v>
      </c>
      <c r="G1793" s="129" t="s">
        <v>16723</v>
      </c>
      <c r="H1793" s="129"/>
    </row>
    <row r="1794" spans="1:8" x14ac:dyDescent="0.3">
      <c r="A1794" s="183">
        <v>44895</v>
      </c>
      <c r="B1794" s="129" t="s">
        <v>6534</v>
      </c>
      <c r="C1794" s="129" t="s">
        <v>417</v>
      </c>
      <c r="D1794" s="165">
        <v>1</v>
      </c>
      <c r="E1794" s="129" t="s">
        <v>4739</v>
      </c>
      <c r="F1794" s="129" t="s">
        <v>4735</v>
      </c>
      <c r="G1794" s="129" t="s">
        <v>16723</v>
      </c>
      <c r="H1794" s="129"/>
    </row>
    <row r="1795" spans="1:8" x14ac:dyDescent="0.3">
      <c r="A1795" s="183">
        <v>44895</v>
      </c>
      <c r="B1795" s="129" t="s">
        <v>6535</v>
      </c>
      <c r="C1795" s="129" t="s">
        <v>417</v>
      </c>
      <c r="D1795" s="165">
        <v>1</v>
      </c>
      <c r="E1795" s="129" t="s">
        <v>4739</v>
      </c>
      <c r="F1795" s="129" t="s">
        <v>4735</v>
      </c>
      <c r="G1795" s="129" t="s">
        <v>16723</v>
      </c>
      <c r="H1795" s="129"/>
    </row>
    <row r="1796" spans="1:8" x14ac:dyDescent="0.3">
      <c r="A1796" s="183">
        <v>44895</v>
      </c>
      <c r="B1796" s="129" t="s">
        <v>6536</v>
      </c>
      <c r="C1796" s="129" t="s">
        <v>416</v>
      </c>
      <c r="D1796" s="165">
        <v>1</v>
      </c>
      <c r="E1796" s="129" t="s">
        <v>4739</v>
      </c>
      <c r="F1796" s="129" t="s">
        <v>4735</v>
      </c>
      <c r="G1796" s="129" t="s">
        <v>16723</v>
      </c>
      <c r="H1796" s="129"/>
    </row>
    <row r="1797" spans="1:8" x14ac:dyDescent="0.3">
      <c r="A1797" s="183">
        <v>44895</v>
      </c>
      <c r="B1797" s="129" t="s">
        <v>6537</v>
      </c>
      <c r="C1797" s="129" t="s">
        <v>418</v>
      </c>
      <c r="D1797" s="165">
        <v>1</v>
      </c>
      <c r="E1797" s="129" t="s">
        <v>4744</v>
      </c>
      <c r="F1797" s="129" t="s">
        <v>4735</v>
      </c>
      <c r="G1797" s="129" t="s">
        <v>16723</v>
      </c>
      <c r="H1797" s="129"/>
    </row>
    <row r="1798" spans="1:8" x14ac:dyDescent="0.3">
      <c r="A1798" s="183">
        <v>44895</v>
      </c>
      <c r="B1798" s="129" t="s">
        <v>6538</v>
      </c>
      <c r="C1798" s="129" t="s">
        <v>418</v>
      </c>
      <c r="D1798" s="165">
        <v>1</v>
      </c>
      <c r="E1798" s="129" t="s">
        <v>4739</v>
      </c>
      <c r="F1798" s="129" t="s">
        <v>4735</v>
      </c>
      <c r="G1798" s="129" t="s">
        <v>16723</v>
      </c>
      <c r="H1798" s="129"/>
    </row>
    <row r="1799" spans="1:8" x14ac:dyDescent="0.3">
      <c r="A1799" s="183">
        <v>44895</v>
      </c>
      <c r="B1799" s="129" t="s">
        <v>6539</v>
      </c>
      <c r="C1799" s="129" t="s">
        <v>418</v>
      </c>
      <c r="D1799" s="165">
        <v>1</v>
      </c>
      <c r="E1799" s="129" t="s">
        <v>4739</v>
      </c>
      <c r="F1799" s="129" t="s">
        <v>4735</v>
      </c>
      <c r="G1799" s="129" t="s">
        <v>16723</v>
      </c>
      <c r="H1799" s="129"/>
    </row>
    <row r="1800" spans="1:8" x14ac:dyDescent="0.3">
      <c r="A1800" s="183">
        <v>44895</v>
      </c>
      <c r="B1800" s="129" t="s">
        <v>6540</v>
      </c>
      <c r="C1800" s="129" t="s">
        <v>418</v>
      </c>
      <c r="D1800" s="165">
        <v>1</v>
      </c>
      <c r="E1800" s="129" t="s">
        <v>4739</v>
      </c>
      <c r="F1800" s="129" t="s">
        <v>4735</v>
      </c>
      <c r="G1800" s="129" t="s">
        <v>16723</v>
      </c>
      <c r="H1800" s="129"/>
    </row>
    <row r="1801" spans="1:8" x14ac:dyDescent="0.3">
      <c r="A1801" s="183">
        <v>44895</v>
      </c>
      <c r="B1801" s="129" t="s">
        <v>6541</v>
      </c>
      <c r="C1801" s="129" t="s">
        <v>418</v>
      </c>
      <c r="D1801" s="165">
        <v>1</v>
      </c>
      <c r="E1801" s="129" t="s">
        <v>4739</v>
      </c>
      <c r="F1801" s="129" t="s">
        <v>4735</v>
      </c>
      <c r="G1801" s="129" t="s">
        <v>16723</v>
      </c>
      <c r="H1801" s="129"/>
    </row>
    <row r="1802" spans="1:8" x14ac:dyDescent="0.3">
      <c r="A1802" s="183">
        <v>44895</v>
      </c>
      <c r="B1802" s="129" t="s">
        <v>6542</v>
      </c>
      <c r="C1802" s="129" t="s">
        <v>418</v>
      </c>
      <c r="D1802" s="165">
        <v>1</v>
      </c>
      <c r="E1802" s="129" t="s">
        <v>4739</v>
      </c>
      <c r="F1802" s="129" t="s">
        <v>4735</v>
      </c>
      <c r="G1802" s="129" t="s">
        <v>16723</v>
      </c>
      <c r="H1802" s="129"/>
    </row>
    <row r="1803" spans="1:8" x14ac:dyDescent="0.3">
      <c r="A1803" s="183">
        <v>44895</v>
      </c>
      <c r="B1803" s="129" t="s">
        <v>6543</v>
      </c>
      <c r="C1803" s="129" t="s">
        <v>418</v>
      </c>
      <c r="D1803" s="165">
        <v>1</v>
      </c>
      <c r="E1803" s="129" t="s">
        <v>4739</v>
      </c>
      <c r="F1803" s="129" t="s">
        <v>4735</v>
      </c>
      <c r="G1803" s="129" t="s">
        <v>16723</v>
      </c>
      <c r="H1803" s="129"/>
    </row>
    <row r="1804" spans="1:8" x14ac:dyDescent="0.3">
      <c r="A1804" s="183">
        <v>44895</v>
      </c>
      <c r="B1804" s="129" t="s">
        <v>6544</v>
      </c>
      <c r="C1804" s="129" t="s">
        <v>418</v>
      </c>
      <c r="D1804" s="165">
        <v>1</v>
      </c>
      <c r="E1804" s="129" t="s">
        <v>4739</v>
      </c>
      <c r="F1804" s="129" t="s">
        <v>4735</v>
      </c>
      <c r="G1804" s="129" t="s">
        <v>16723</v>
      </c>
      <c r="H1804" s="129"/>
    </row>
    <row r="1805" spans="1:8" x14ac:dyDescent="0.3">
      <c r="A1805" s="183">
        <v>44895</v>
      </c>
      <c r="B1805" s="129" t="s">
        <v>6545</v>
      </c>
      <c r="C1805" s="129" t="s">
        <v>417</v>
      </c>
      <c r="D1805" s="165">
        <v>1</v>
      </c>
      <c r="E1805" s="129" t="s">
        <v>4737</v>
      </c>
      <c r="F1805" s="129" t="s">
        <v>4735</v>
      </c>
      <c r="G1805" s="129" t="s">
        <v>16723</v>
      </c>
      <c r="H1805" s="129"/>
    </row>
    <row r="1806" spans="1:8" x14ac:dyDescent="0.3">
      <c r="A1806" s="183">
        <v>44895</v>
      </c>
      <c r="B1806" s="129" t="s">
        <v>6546</v>
      </c>
      <c r="C1806" s="129" t="s">
        <v>417</v>
      </c>
      <c r="D1806" s="165">
        <v>1</v>
      </c>
      <c r="E1806" s="129" t="s">
        <v>4739</v>
      </c>
      <c r="F1806" s="129" t="s">
        <v>4735</v>
      </c>
      <c r="G1806" s="129" t="s">
        <v>16723</v>
      </c>
      <c r="H1806" s="129"/>
    </row>
    <row r="1807" spans="1:8" x14ac:dyDescent="0.3">
      <c r="A1807" s="183">
        <v>44895</v>
      </c>
      <c r="B1807" s="129" t="s">
        <v>6547</v>
      </c>
      <c r="C1807" s="129" t="s">
        <v>417</v>
      </c>
      <c r="D1807" s="165">
        <v>1</v>
      </c>
      <c r="E1807" s="129" t="s">
        <v>4739</v>
      </c>
      <c r="F1807" s="129" t="s">
        <v>4735</v>
      </c>
      <c r="G1807" s="129" t="s">
        <v>16723</v>
      </c>
      <c r="H1807" s="129"/>
    </row>
    <row r="1808" spans="1:8" x14ac:dyDescent="0.3">
      <c r="A1808" s="183">
        <v>44895</v>
      </c>
      <c r="B1808" s="129" t="s">
        <v>6548</v>
      </c>
      <c r="C1808" s="129" t="s">
        <v>417</v>
      </c>
      <c r="D1808" s="165">
        <v>1</v>
      </c>
      <c r="E1808" s="129" t="s">
        <v>4739</v>
      </c>
      <c r="F1808" s="129" t="s">
        <v>4735</v>
      </c>
      <c r="G1808" s="129" t="s">
        <v>16723</v>
      </c>
      <c r="H1808" s="129"/>
    </row>
    <row r="1809" spans="1:8" x14ac:dyDescent="0.3">
      <c r="A1809" s="183">
        <v>44895</v>
      </c>
      <c r="B1809" s="129" t="s">
        <v>6549</v>
      </c>
      <c r="C1809" s="129" t="s">
        <v>417</v>
      </c>
      <c r="D1809" s="165">
        <v>1</v>
      </c>
      <c r="E1809" s="129" t="s">
        <v>4737</v>
      </c>
      <c r="F1809" s="129" t="s">
        <v>4735</v>
      </c>
      <c r="G1809" s="129" t="s">
        <v>16723</v>
      </c>
      <c r="H1809" s="129"/>
    </row>
    <row r="1810" spans="1:8" x14ac:dyDescent="0.3">
      <c r="A1810" s="183">
        <v>44895</v>
      </c>
      <c r="B1810" s="129" t="s">
        <v>6550</v>
      </c>
      <c r="C1810" s="129" t="s">
        <v>417</v>
      </c>
      <c r="D1810" s="165">
        <v>1</v>
      </c>
      <c r="E1810" s="129" t="s">
        <v>4739</v>
      </c>
      <c r="F1810" s="129" t="s">
        <v>4735</v>
      </c>
      <c r="G1810" s="129" t="s">
        <v>16723</v>
      </c>
      <c r="H1810" s="129"/>
    </row>
    <row r="1811" spans="1:8" x14ac:dyDescent="0.3">
      <c r="A1811" s="183">
        <v>44895</v>
      </c>
      <c r="B1811" s="129" t="s">
        <v>6551</v>
      </c>
      <c r="C1811" s="129" t="s">
        <v>417</v>
      </c>
      <c r="D1811" s="165">
        <v>1</v>
      </c>
      <c r="E1811" s="129" t="s">
        <v>4739</v>
      </c>
      <c r="F1811" s="129" t="s">
        <v>4735</v>
      </c>
      <c r="G1811" s="129" t="s">
        <v>16723</v>
      </c>
      <c r="H1811" s="129"/>
    </row>
    <row r="1812" spans="1:8" x14ac:dyDescent="0.3">
      <c r="A1812" s="183">
        <v>44895</v>
      </c>
      <c r="B1812" s="129" t="s">
        <v>6552</v>
      </c>
      <c r="C1812" s="129" t="s">
        <v>417</v>
      </c>
      <c r="D1812" s="165">
        <v>1</v>
      </c>
      <c r="E1812" s="129" t="s">
        <v>4737</v>
      </c>
      <c r="F1812" s="129" t="s">
        <v>4735</v>
      </c>
      <c r="G1812" s="129" t="s">
        <v>16723</v>
      </c>
      <c r="H1812" s="129"/>
    </row>
    <row r="1813" spans="1:8" x14ac:dyDescent="0.3">
      <c r="A1813" s="183">
        <v>44895</v>
      </c>
      <c r="B1813" s="129" t="s">
        <v>6553</v>
      </c>
      <c r="C1813" s="129" t="s">
        <v>417</v>
      </c>
      <c r="D1813" s="165">
        <v>1</v>
      </c>
      <c r="E1813" s="129" t="s">
        <v>4737</v>
      </c>
      <c r="F1813" s="129" t="s">
        <v>4735</v>
      </c>
      <c r="G1813" s="129" t="s">
        <v>16723</v>
      </c>
      <c r="H1813" s="129"/>
    </row>
    <row r="1814" spans="1:8" x14ac:dyDescent="0.3">
      <c r="A1814" s="183">
        <v>44895</v>
      </c>
      <c r="B1814" s="129" t="s">
        <v>6554</v>
      </c>
      <c r="C1814" s="129" t="s">
        <v>416</v>
      </c>
      <c r="D1814" s="165">
        <v>1</v>
      </c>
      <c r="E1814" s="129" t="s">
        <v>4739</v>
      </c>
      <c r="F1814" s="129" t="s">
        <v>4735</v>
      </c>
      <c r="G1814" s="129" t="s">
        <v>16723</v>
      </c>
      <c r="H1814" s="129"/>
    </row>
    <row r="1815" spans="1:8" x14ac:dyDescent="0.3">
      <c r="A1815" s="183">
        <v>44895</v>
      </c>
      <c r="B1815" s="129" t="s">
        <v>6555</v>
      </c>
      <c r="C1815" s="129" t="s">
        <v>416</v>
      </c>
      <c r="D1815" s="165">
        <v>1</v>
      </c>
      <c r="E1815" s="129" t="s">
        <v>4747</v>
      </c>
      <c r="F1815" s="129" t="s">
        <v>4735</v>
      </c>
      <c r="G1815" s="129" t="s">
        <v>16723</v>
      </c>
      <c r="H1815" s="129"/>
    </row>
    <row r="1816" spans="1:8" x14ac:dyDescent="0.3">
      <c r="A1816" s="183">
        <v>44895</v>
      </c>
      <c r="B1816" s="129" t="s">
        <v>6556</v>
      </c>
      <c r="C1816" s="129" t="s">
        <v>418</v>
      </c>
      <c r="D1816" s="165">
        <v>1</v>
      </c>
      <c r="E1816" s="129" t="s">
        <v>4739</v>
      </c>
      <c r="F1816" s="129" t="s">
        <v>4735</v>
      </c>
      <c r="G1816" s="129" t="s">
        <v>16723</v>
      </c>
      <c r="H1816" s="129"/>
    </row>
    <row r="1817" spans="1:8" x14ac:dyDescent="0.3">
      <c r="A1817" s="183">
        <v>44895</v>
      </c>
      <c r="B1817" s="129" t="s">
        <v>6557</v>
      </c>
      <c r="C1817" s="129" t="s">
        <v>418</v>
      </c>
      <c r="D1817" s="165">
        <v>1</v>
      </c>
      <c r="E1817" s="129" t="s">
        <v>4741</v>
      </c>
      <c r="F1817" s="129" t="s">
        <v>4735</v>
      </c>
      <c r="G1817" s="129" t="s">
        <v>16723</v>
      </c>
      <c r="H1817" s="129"/>
    </row>
    <row r="1818" spans="1:8" x14ac:dyDescent="0.3">
      <c r="A1818" s="183">
        <v>44895</v>
      </c>
      <c r="B1818" s="129" t="s">
        <v>6558</v>
      </c>
      <c r="C1818" s="129" t="s">
        <v>418</v>
      </c>
      <c r="D1818" s="165">
        <v>1</v>
      </c>
      <c r="E1818" s="129" t="s">
        <v>4739</v>
      </c>
      <c r="F1818" s="129" t="s">
        <v>4735</v>
      </c>
      <c r="G1818" s="129" t="s">
        <v>16723</v>
      </c>
      <c r="H1818" s="129"/>
    </row>
    <row r="1819" spans="1:8" x14ac:dyDescent="0.3">
      <c r="A1819" s="183">
        <v>44895</v>
      </c>
      <c r="B1819" s="129" t="s">
        <v>6559</v>
      </c>
      <c r="C1819" s="129" t="s">
        <v>418</v>
      </c>
      <c r="D1819" s="165">
        <v>1</v>
      </c>
      <c r="E1819" s="129" t="s">
        <v>4741</v>
      </c>
      <c r="F1819" s="129" t="s">
        <v>4735</v>
      </c>
      <c r="G1819" s="129" t="s">
        <v>16723</v>
      </c>
      <c r="H1819" s="129"/>
    </row>
    <row r="1820" spans="1:8" x14ac:dyDescent="0.3">
      <c r="A1820" s="183">
        <v>44895</v>
      </c>
      <c r="B1820" s="129" t="s">
        <v>6560</v>
      </c>
      <c r="C1820" s="129" t="s">
        <v>416</v>
      </c>
      <c r="D1820" s="165">
        <v>1</v>
      </c>
      <c r="E1820" s="129" t="s">
        <v>4739</v>
      </c>
      <c r="F1820" s="129" t="s">
        <v>4735</v>
      </c>
      <c r="G1820" s="129" t="s">
        <v>16723</v>
      </c>
      <c r="H1820" s="129"/>
    </row>
    <row r="1821" spans="1:8" x14ac:dyDescent="0.3">
      <c r="A1821" s="183">
        <v>44895</v>
      </c>
      <c r="B1821" s="129" t="s">
        <v>6561</v>
      </c>
      <c r="C1821" s="129" t="s">
        <v>416</v>
      </c>
      <c r="D1821" s="165">
        <v>1</v>
      </c>
      <c r="E1821" s="129" t="s">
        <v>4737</v>
      </c>
      <c r="F1821" s="129" t="s">
        <v>4735</v>
      </c>
      <c r="G1821" s="129" t="s">
        <v>16723</v>
      </c>
      <c r="H1821" s="129"/>
    </row>
    <row r="1822" spans="1:8" x14ac:dyDescent="0.3">
      <c r="A1822" s="183">
        <v>44895</v>
      </c>
      <c r="B1822" s="129" t="s">
        <v>6562</v>
      </c>
      <c r="C1822" s="129" t="s">
        <v>417</v>
      </c>
      <c r="D1822" s="165">
        <v>1</v>
      </c>
      <c r="E1822" s="129" t="s">
        <v>4739</v>
      </c>
      <c r="F1822" s="129" t="s">
        <v>4735</v>
      </c>
      <c r="G1822" s="129" t="s">
        <v>16723</v>
      </c>
      <c r="H1822" s="129"/>
    </row>
    <row r="1823" spans="1:8" x14ac:dyDescent="0.3">
      <c r="A1823" s="183">
        <v>44895</v>
      </c>
      <c r="B1823" s="129" t="s">
        <v>6563</v>
      </c>
      <c r="C1823" s="129" t="s">
        <v>416</v>
      </c>
      <c r="D1823" s="165">
        <v>1</v>
      </c>
      <c r="E1823" s="129" t="s">
        <v>4737</v>
      </c>
      <c r="F1823" s="129" t="s">
        <v>4735</v>
      </c>
      <c r="G1823" s="129" t="s">
        <v>16723</v>
      </c>
      <c r="H1823" s="129"/>
    </row>
    <row r="1824" spans="1:8" x14ac:dyDescent="0.3">
      <c r="A1824" s="183">
        <v>44895</v>
      </c>
      <c r="B1824" s="129" t="s">
        <v>6564</v>
      </c>
      <c r="C1824" s="129" t="s">
        <v>418</v>
      </c>
      <c r="D1824" s="165">
        <v>1</v>
      </c>
      <c r="E1824" s="129" t="s">
        <v>4737</v>
      </c>
      <c r="F1824" s="129" t="s">
        <v>4735</v>
      </c>
      <c r="G1824" s="129" t="s">
        <v>16723</v>
      </c>
      <c r="H1824" s="129"/>
    </row>
    <row r="1825" spans="1:8" x14ac:dyDescent="0.3">
      <c r="A1825" s="183">
        <v>44895</v>
      </c>
      <c r="B1825" s="129" t="s">
        <v>6565</v>
      </c>
      <c r="C1825" s="129" t="s">
        <v>417</v>
      </c>
      <c r="D1825" s="165">
        <v>1</v>
      </c>
      <c r="E1825" s="129" t="s">
        <v>4739</v>
      </c>
      <c r="F1825" s="129" t="s">
        <v>4735</v>
      </c>
      <c r="G1825" s="129" t="s">
        <v>16723</v>
      </c>
      <c r="H1825" s="129"/>
    </row>
    <row r="1826" spans="1:8" x14ac:dyDescent="0.3">
      <c r="A1826" s="183">
        <v>44895</v>
      </c>
      <c r="B1826" s="129" t="s">
        <v>6566</v>
      </c>
      <c r="C1826" s="129" t="s">
        <v>417</v>
      </c>
      <c r="D1826" s="165">
        <v>1</v>
      </c>
      <c r="E1826" s="129" t="s">
        <v>4737</v>
      </c>
      <c r="F1826" s="129" t="s">
        <v>4735</v>
      </c>
      <c r="G1826" s="129" t="s">
        <v>16723</v>
      </c>
      <c r="H1826" s="129"/>
    </row>
    <row r="1827" spans="1:8" x14ac:dyDescent="0.3">
      <c r="A1827" s="183">
        <v>44895</v>
      </c>
      <c r="B1827" s="129" t="s">
        <v>6567</v>
      </c>
      <c r="C1827" s="129" t="s">
        <v>416</v>
      </c>
      <c r="D1827" s="165">
        <v>1</v>
      </c>
      <c r="E1827" s="129" t="s">
        <v>4739</v>
      </c>
      <c r="F1827" s="129" t="s">
        <v>4735</v>
      </c>
      <c r="G1827" s="129" t="s">
        <v>16723</v>
      </c>
      <c r="H1827" s="129"/>
    </row>
    <row r="1828" spans="1:8" x14ac:dyDescent="0.3">
      <c r="A1828" s="183">
        <v>44895</v>
      </c>
      <c r="B1828" s="129" t="s">
        <v>6568</v>
      </c>
      <c r="C1828" s="129" t="s">
        <v>416</v>
      </c>
      <c r="D1828" s="165">
        <v>1</v>
      </c>
      <c r="E1828" s="129" t="s">
        <v>4739</v>
      </c>
      <c r="F1828" s="129" t="s">
        <v>4735</v>
      </c>
      <c r="G1828" s="129" t="s">
        <v>16723</v>
      </c>
      <c r="H1828" s="129"/>
    </row>
    <row r="1829" spans="1:8" x14ac:dyDescent="0.3">
      <c r="A1829" s="183">
        <v>44895</v>
      </c>
      <c r="B1829" s="129" t="s">
        <v>6569</v>
      </c>
      <c r="C1829" s="129" t="s">
        <v>416</v>
      </c>
      <c r="D1829" s="165">
        <v>1</v>
      </c>
      <c r="E1829" s="129" t="s">
        <v>4737</v>
      </c>
      <c r="F1829" s="129" t="s">
        <v>4735</v>
      </c>
      <c r="G1829" s="129" t="s">
        <v>16723</v>
      </c>
      <c r="H1829" s="129"/>
    </row>
    <row r="1830" spans="1:8" x14ac:dyDescent="0.3">
      <c r="A1830" s="183">
        <v>44895</v>
      </c>
      <c r="B1830" s="129" t="s">
        <v>6570</v>
      </c>
      <c r="C1830" s="129" t="s">
        <v>417</v>
      </c>
      <c r="D1830" s="165">
        <v>1</v>
      </c>
      <c r="E1830" s="129" t="s">
        <v>4737</v>
      </c>
      <c r="F1830" s="129" t="s">
        <v>4735</v>
      </c>
      <c r="G1830" s="129" t="s">
        <v>16723</v>
      </c>
      <c r="H1830" s="129"/>
    </row>
    <row r="1831" spans="1:8" x14ac:dyDescent="0.3">
      <c r="A1831" s="183">
        <v>44895</v>
      </c>
      <c r="B1831" s="129" t="s">
        <v>6571</v>
      </c>
      <c r="C1831" s="129" t="s">
        <v>417</v>
      </c>
      <c r="D1831" s="165">
        <v>1</v>
      </c>
      <c r="E1831" s="129" t="s">
        <v>4739</v>
      </c>
      <c r="F1831" s="129" t="s">
        <v>4735</v>
      </c>
      <c r="G1831" s="129" t="s">
        <v>16723</v>
      </c>
      <c r="H1831" s="129"/>
    </row>
    <row r="1832" spans="1:8" x14ac:dyDescent="0.3">
      <c r="A1832" s="183">
        <v>44895</v>
      </c>
      <c r="B1832" s="129" t="s">
        <v>6572</v>
      </c>
      <c r="C1832" s="129" t="s">
        <v>417</v>
      </c>
      <c r="D1832" s="165">
        <v>1</v>
      </c>
      <c r="E1832" s="129" t="s">
        <v>4739</v>
      </c>
      <c r="F1832" s="129" t="s">
        <v>4735</v>
      </c>
      <c r="G1832" s="129" t="s">
        <v>16723</v>
      </c>
      <c r="H1832" s="129"/>
    </row>
    <row r="1833" spans="1:8" x14ac:dyDescent="0.3">
      <c r="A1833" s="183">
        <v>44895</v>
      </c>
      <c r="B1833" s="129" t="s">
        <v>6573</v>
      </c>
      <c r="C1833" s="129" t="s">
        <v>417</v>
      </c>
      <c r="D1833" s="165">
        <v>1</v>
      </c>
      <c r="E1833" s="129" t="s">
        <v>4737</v>
      </c>
      <c r="F1833" s="129" t="s">
        <v>4735</v>
      </c>
      <c r="G1833" s="129" t="s">
        <v>16723</v>
      </c>
      <c r="H1833" s="129"/>
    </row>
    <row r="1834" spans="1:8" x14ac:dyDescent="0.3">
      <c r="A1834" s="183">
        <v>44895</v>
      </c>
      <c r="B1834" s="129" t="s">
        <v>6574</v>
      </c>
      <c r="C1834" s="129" t="s">
        <v>417</v>
      </c>
      <c r="D1834" s="165">
        <v>1</v>
      </c>
      <c r="E1834" s="129" t="s">
        <v>4737</v>
      </c>
      <c r="F1834" s="129" t="s">
        <v>4735</v>
      </c>
      <c r="G1834" s="129" t="s">
        <v>16723</v>
      </c>
      <c r="H1834" s="129"/>
    </row>
    <row r="1835" spans="1:8" x14ac:dyDescent="0.3">
      <c r="A1835" s="183">
        <v>44895</v>
      </c>
      <c r="B1835" s="129" t="s">
        <v>6575</v>
      </c>
      <c r="C1835" s="129" t="s">
        <v>417</v>
      </c>
      <c r="D1835" s="165">
        <v>1</v>
      </c>
      <c r="E1835" s="129" t="s">
        <v>4737</v>
      </c>
      <c r="F1835" s="129" t="s">
        <v>4735</v>
      </c>
      <c r="G1835" s="129" t="s">
        <v>16723</v>
      </c>
      <c r="H1835" s="129"/>
    </row>
    <row r="1836" spans="1:8" x14ac:dyDescent="0.3">
      <c r="A1836" s="183">
        <v>44895</v>
      </c>
      <c r="B1836" s="129" t="s">
        <v>6576</v>
      </c>
      <c r="C1836" s="129" t="s">
        <v>417</v>
      </c>
      <c r="D1836" s="165">
        <v>1</v>
      </c>
      <c r="E1836" s="129" t="s">
        <v>4737</v>
      </c>
      <c r="F1836" s="129" t="s">
        <v>4735</v>
      </c>
      <c r="G1836" s="129" t="s">
        <v>16723</v>
      </c>
      <c r="H1836" s="129"/>
    </row>
    <row r="1837" spans="1:8" x14ac:dyDescent="0.3">
      <c r="A1837" s="183">
        <v>44895</v>
      </c>
      <c r="B1837" s="129" t="s">
        <v>6577</v>
      </c>
      <c r="C1837" s="129" t="s">
        <v>417</v>
      </c>
      <c r="D1837" s="165">
        <v>1</v>
      </c>
      <c r="E1837" s="129" t="s">
        <v>4737</v>
      </c>
      <c r="F1837" s="129" t="s">
        <v>4735</v>
      </c>
      <c r="G1837" s="129" t="s">
        <v>16723</v>
      </c>
      <c r="H1837" s="129"/>
    </row>
    <row r="1838" spans="1:8" x14ac:dyDescent="0.3">
      <c r="A1838" s="183">
        <v>44895</v>
      </c>
      <c r="B1838" s="129" t="s">
        <v>6578</v>
      </c>
      <c r="C1838" s="129" t="s">
        <v>416</v>
      </c>
      <c r="D1838" s="165">
        <v>1</v>
      </c>
      <c r="E1838" s="129" t="s">
        <v>4737</v>
      </c>
      <c r="F1838" s="129" t="s">
        <v>4735</v>
      </c>
      <c r="G1838" s="129" t="s">
        <v>16723</v>
      </c>
      <c r="H1838" s="129"/>
    </row>
    <row r="1839" spans="1:8" x14ac:dyDescent="0.3">
      <c r="A1839" s="183">
        <v>44895</v>
      </c>
      <c r="B1839" s="129" t="s">
        <v>6579</v>
      </c>
      <c r="C1839" s="129" t="s">
        <v>416</v>
      </c>
      <c r="D1839" s="165">
        <v>1</v>
      </c>
      <c r="E1839" s="129" t="s">
        <v>4737</v>
      </c>
      <c r="F1839" s="129" t="s">
        <v>4735</v>
      </c>
      <c r="G1839" s="129" t="s">
        <v>16723</v>
      </c>
      <c r="H1839" s="129"/>
    </row>
    <row r="1840" spans="1:8" x14ac:dyDescent="0.3">
      <c r="A1840" s="183">
        <v>44895</v>
      </c>
      <c r="B1840" s="129" t="s">
        <v>6580</v>
      </c>
      <c r="C1840" s="129" t="s">
        <v>418</v>
      </c>
      <c r="D1840" s="165">
        <v>1</v>
      </c>
      <c r="E1840" s="129" t="s">
        <v>4747</v>
      </c>
      <c r="F1840" s="129" t="s">
        <v>4735</v>
      </c>
      <c r="G1840" s="129" t="s">
        <v>16723</v>
      </c>
      <c r="H1840" s="129"/>
    </row>
    <row r="1841" spans="1:8" x14ac:dyDescent="0.3">
      <c r="A1841" s="183">
        <v>44895</v>
      </c>
      <c r="B1841" s="129" t="s">
        <v>6581</v>
      </c>
      <c r="C1841" s="129" t="s">
        <v>416</v>
      </c>
      <c r="D1841" s="165">
        <v>1</v>
      </c>
      <c r="E1841" s="129" t="s">
        <v>4739</v>
      </c>
      <c r="F1841" s="129" t="s">
        <v>4735</v>
      </c>
      <c r="G1841" s="129" t="s">
        <v>16723</v>
      </c>
      <c r="H1841" s="129"/>
    </row>
    <row r="1842" spans="1:8" x14ac:dyDescent="0.3">
      <c r="A1842" s="183">
        <v>44895</v>
      </c>
      <c r="B1842" s="129" t="s">
        <v>6582</v>
      </c>
      <c r="C1842" s="129" t="s">
        <v>418</v>
      </c>
      <c r="D1842" s="165">
        <v>1</v>
      </c>
      <c r="E1842" s="129" t="s">
        <v>4739</v>
      </c>
      <c r="F1842" s="129" t="s">
        <v>4735</v>
      </c>
      <c r="G1842" s="129" t="s">
        <v>16723</v>
      </c>
      <c r="H1842" s="129"/>
    </row>
    <row r="1843" spans="1:8" x14ac:dyDescent="0.3">
      <c r="A1843" s="183">
        <v>44895</v>
      </c>
      <c r="B1843" s="129" t="s">
        <v>6583</v>
      </c>
      <c r="C1843" s="129" t="s">
        <v>418</v>
      </c>
      <c r="D1843" s="165">
        <v>1</v>
      </c>
      <c r="E1843" s="129" t="s">
        <v>4744</v>
      </c>
      <c r="F1843" s="129" t="s">
        <v>4735</v>
      </c>
      <c r="G1843" s="129" t="s">
        <v>16723</v>
      </c>
      <c r="H1843" s="129"/>
    </row>
    <row r="1844" spans="1:8" x14ac:dyDescent="0.3">
      <c r="A1844" s="183">
        <v>44895</v>
      </c>
      <c r="B1844" s="129" t="s">
        <v>6584</v>
      </c>
      <c r="C1844" s="129" t="s">
        <v>417</v>
      </c>
      <c r="D1844" s="165">
        <v>1</v>
      </c>
      <c r="E1844" s="129" t="s">
        <v>4739</v>
      </c>
      <c r="F1844" s="129" t="s">
        <v>4735</v>
      </c>
      <c r="G1844" s="129" t="s">
        <v>16723</v>
      </c>
      <c r="H1844" s="129"/>
    </row>
    <row r="1845" spans="1:8" x14ac:dyDescent="0.3">
      <c r="A1845" s="183">
        <v>44895</v>
      </c>
      <c r="B1845" s="129" t="s">
        <v>6585</v>
      </c>
      <c r="C1845" s="129" t="s">
        <v>417</v>
      </c>
      <c r="D1845" s="165">
        <v>1</v>
      </c>
      <c r="E1845" s="129" t="s">
        <v>4737</v>
      </c>
      <c r="F1845" s="129" t="s">
        <v>4735</v>
      </c>
      <c r="G1845" s="129" t="s">
        <v>16723</v>
      </c>
      <c r="H1845" s="129"/>
    </row>
    <row r="1846" spans="1:8" x14ac:dyDescent="0.3">
      <c r="A1846" s="183">
        <v>44895</v>
      </c>
      <c r="B1846" s="129" t="s">
        <v>6586</v>
      </c>
      <c r="C1846" s="129" t="s">
        <v>417</v>
      </c>
      <c r="D1846" s="165">
        <v>1</v>
      </c>
      <c r="E1846" s="129" t="s">
        <v>4739</v>
      </c>
      <c r="F1846" s="129" t="s">
        <v>4735</v>
      </c>
      <c r="G1846" s="129" t="s">
        <v>16723</v>
      </c>
      <c r="H1846" s="129"/>
    </row>
    <row r="1847" spans="1:8" x14ac:dyDescent="0.3">
      <c r="A1847" s="183">
        <v>44895</v>
      </c>
      <c r="B1847" s="129" t="s">
        <v>6587</v>
      </c>
      <c r="C1847" s="129" t="s">
        <v>417</v>
      </c>
      <c r="D1847" s="165">
        <v>1</v>
      </c>
      <c r="E1847" s="129" t="s">
        <v>4739</v>
      </c>
      <c r="F1847" s="129" t="s">
        <v>4735</v>
      </c>
      <c r="G1847" s="129" t="s">
        <v>16723</v>
      </c>
      <c r="H1847" s="129"/>
    </row>
    <row r="1848" spans="1:8" x14ac:dyDescent="0.3">
      <c r="A1848" s="183">
        <v>44895</v>
      </c>
      <c r="B1848" s="129" t="s">
        <v>6588</v>
      </c>
      <c r="C1848" s="129" t="s">
        <v>417</v>
      </c>
      <c r="D1848" s="165">
        <v>1</v>
      </c>
      <c r="E1848" s="129" t="s">
        <v>4739</v>
      </c>
      <c r="F1848" s="129" t="s">
        <v>4735</v>
      </c>
      <c r="G1848" s="129" t="s">
        <v>16723</v>
      </c>
      <c r="H1848" s="129"/>
    </row>
    <row r="1849" spans="1:8" x14ac:dyDescent="0.3">
      <c r="A1849" s="183">
        <v>44895</v>
      </c>
      <c r="B1849" s="129" t="s">
        <v>6589</v>
      </c>
      <c r="C1849" s="129" t="s">
        <v>417</v>
      </c>
      <c r="D1849" s="165">
        <v>1</v>
      </c>
      <c r="E1849" s="129" t="s">
        <v>4739</v>
      </c>
      <c r="F1849" s="129" t="s">
        <v>4735</v>
      </c>
      <c r="G1849" s="129" t="s">
        <v>16723</v>
      </c>
      <c r="H1849" s="129"/>
    </row>
    <row r="1850" spans="1:8" x14ac:dyDescent="0.3">
      <c r="A1850" s="183">
        <v>44895</v>
      </c>
      <c r="B1850" s="129" t="s">
        <v>6590</v>
      </c>
      <c r="C1850" s="129" t="s">
        <v>417</v>
      </c>
      <c r="D1850" s="165">
        <v>1</v>
      </c>
      <c r="E1850" s="129" t="s">
        <v>4739</v>
      </c>
      <c r="F1850" s="129" t="s">
        <v>4735</v>
      </c>
      <c r="G1850" s="129" t="s">
        <v>16723</v>
      </c>
      <c r="H1850" s="129"/>
    </row>
    <row r="1851" spans="1:8" x14ac:dyDescent="0.3">
      <c r="A1851" s="183">
        <v>44895</v>
      </c>
      <c r="B1851" s="129" t="s">
        <v>6591</v>
      </c>
      <c r="C1851" s="129" t="s">
        <v>417</v>
      </c>
      <c r="D1851" s="165">
        <v>1</v>
      </c>
      <c r="E1851" s="129" t="s">
        <v>4739</v>
      </c>
      <c r="F1851" s="129" t="s">
        <v>4735</v>
      </c>
      <c r="G1851" s="129" t="s">
        <v>16723</v>
      </c>
      <c r="H1851" s="129"/>
    </row>
    <row r="1852" spans="1:8" x14ac:dyDescent="0.3">
      <c r="A1852" s="183">
        <v>44895</v>
      </c>
      <c r="B1852" s="129" t="s">
        <v>6592</v>
      </c>
      <c r="C1852" s="129" t="s">
        <v>417</v>
      </c>
      <c r="D1852" s="165">
        <v>1</v>
      </c>
      <c r="E1852" s="129" t="s">
        <v>4737</v>
      </c>
      <c r="F1852" s="129" t="s">
        <v>4735</v>
      </c>
      <c r="G1852" s="129" t="s">
        <v>16723</v>
      </c>
      <c r="H1852" s="129"/>
    </row>
    <row r="1853" spans="1:8" x14ac:dyDescent="0.3">
      <c r="A1853" s="183">
        <v>44895</v>
      </c>
      <c r="B1853" s="129" t="s">
        <v>6593</v>
      </c>
      <c r="C1853" s="129" t="s">
        <v>418</v>
      </c>
      <c r="D1853" s="165">
        <v>1</v>
      </c>
      <c r="E1853" s="129" t="s">
        <v>4744</v>
      </c>
      <c r="F1853" s="129" t="s">
        <v>4735</v>
      </c>
      <c r="G1853" s="129" t="s">
        <v>16723</v>
      </c>
      <c r="H1853" s="129"/>
    </row>
    <row r="1854" spans="1:8" x14ac:dyDescent="0.3">
      <c r="A1854" s="183">
        <v>44895</v>
      </c>
      <c r="B1854" s="129" t="s">
        <v>6594</v>
      </c>
      <c r="C1854" s="129" t="s">
        <v>418</v>
      </c>
      <c r="D1854" s="165">
        <v>1</v>
      </c>
      <c r="E1854" s="129" t="s">
        <v>4744</v>
      </c>
      <c r="F1854" s="129" t="s">
        <v>4735</v>
      </c>
      <c r="G1854" s="129" t="s">
        <v>16723</v>
      </c>
      <c r="H1854" s="129"/>
    </row>
    <row r="1855" spans="1:8" x14ac:dyDescent="0.3">
      <c r="A1855" s="183">
        <v>44895</v>
      </c>
      <c r="B1855" s="129" t="s">
        <v>6595</v>
      </c>
      <c r="C1855" s="129" t="s">
        <v>418</v>
      </c>
      <c r="D1855" s="165">
        <v>1</v>
      </c>
      <c r="E1855" s="129" t="s">
        <v>4739</v>
      </c>
      <c r="F1855" s="129" t="s">
        <v>4735</v>
      </c>
      <c r="G1855" s="129" t="s">
        <v>16723</v>
      </c>
      <c r="H1855" s="129"/>
    </row>
    <row r="1856" spans="1:8" x14ac:dyDescent="0.3">
      <c r="A1856" s="183">
        <v>44895</v>
      </c>
      <c r="B1856" s="129" t="s">
        <v>6596</v>
      </c>
      <c r="C1856" s="129" t="s">
        <v>416</v>
      </c>
      <c r="D1856" s="165">
        <v>1</v>
      </c>
      <c r="E1856" s="129" t="s">
        <v>4737</v>
      </c>
      <c r="F1856" s="129" t="s">
        <v>4735</v>
      </c>
      <c r="G1856" s="129" t="s">
        <v>16723</v>
      </c>
      <c r="H1856" s="129"/>
    </row>
    <row r="1857" spans="1:8" x14ac:dyDescent="0.3">
      <c r="A1857" s="183">
        <v>44895</v>
      </c>
      <c r="B1857" s="129" t="s">
        <v>6597</v>
      </c>
      <c r="C1857" s="129" t="s">
        <v>417</v>
      </c>
      <c r="D1857" s="165">
        <v>1</v>
      </c>
      <c r="E1857" s="129" t="s">
        <v>4744</v>
      </c>
      <c r="F1857" s="129" t="s">
        <v>4735</v>
      </c>
      <c r="G1857" s="129" t="s">
        <v>16723</v>
      </c>
      <c r="H1857" s="129"/>
    </row>
    <row r="1858" spans="1:8" x14ac:dyDescent="0.3">
      <c r="A1858" s="183">
        <v>44895</v>
      </c>
      <c r="B1858" s="129" t="s">
        <v>6598</v>
      </c>
      <c r="C1858" s="129" t="s">
        <v>418</v>
      </c>
      <c r="D1858" s="165">
        <v>1</v>
      </c>
      <c r="E1858" s="129" t="s">
        <v>4744</v>
      </c>
      <c r="F1858" s="129" t="s">
        <v>4735</v>
      </c>
      <c r="G1858" s="129" t="s">
        <v>16723</v>
      </c>
      <c r="H1858" s="129"/>
    </row>
    <row r="1859" spans="1:8" x14ac:dyDescent="0.3">
      <c r="A1859" s="183">
        <v>44895</v>
      </c>
      <c r="B1859" s="129" t="s">
        <v>6599</v>
      </c>
      <c r="C1859" s="129" t="s">
        <v>416</v>
      </c>
      <c r="D1859" s="165">
        <v>1</v>
      </c>
      <c r="E1859" s="129" t="s">
        <v>4737</v>
      </c>
      <c r="F1859" s="129" t="s">
        <v>4735</v>
      </c>
      <c r="G1859" s="129" t="s">
        <v>16723</v>
      </c>
      <c r="H1859" s="129"/>
    </row>
    <row r="1860" spans="1:8" x14ac:dyDescent="0.3">
      <c r="A1860" s="183">
        <v>44895</v>
      </c>
      <c r="B1860" s="129" t="s">
        <v>6600</v>
      </c>
      <c r="C1860" s="129" t="s">
        <v>418</v>
      </c>
      <c r="D1860" s="165">
        <v>1</v>
      </c>
      <c r="E1860" s="129" t="s">
        <v>4737</v>
      </c>
      <c r="F1860" s="129" t="s">
        <v>4735</v>
      </c>
      <c r="G1860" s="129" t="s">
        <v>16723</v>
      </c>
      <c r="H1860" s="129"/>
    </row>
    <row r="1861" spans="1:8" x14ac:dyDescent="0.3">
      <c r="A1861" s="183">
        <v>44895</v>
      </c>
      <c r="B1861" s="129" t="s">
        <v>6601</v>
      </c>
      <c r="C1861" s="129" t="s">
        <v>416</v>
      </c>
      <c r="D1861" s="165">
        <v>1</v>
      </c>
      <c r="E1861" s="129" t="s">
        <v>4747</v>
      </c>
      <c r="F1861" s="129" t="s">
        <v>4735</v>
      </c>
      <c r="G1861" s="129" t="s">
        <v>16723</v>
      </c>
      <c r="H1861" s="129"/>
    </row>
    <row r="1862" spans="1:8" x14ac:dyDescent="0.3">
      <c r="A1862" s="183">
        <v>44895</v>
      </c>
      <c r="B1862" s="129" t="s">
        <v>6602</v>
      </c>
      <c r="C1862" s="129" t="s">
        <v>416</v>
      </c>
      <c r="D1862" s="165">
        <v>1</v>
      </c>
      <c r="E1862" s="129" t="s">
        <v>4744</v>
      </c>
      <c r="F1862" s="129" t="s">
        <v>4735</v>
      </c>
      <c r="G1862" s="129" t="s">
        <v>16723</v>
      </c>
      <c r="H1862" s="129"/>
    </row>
    <row r="1863" spans="1:8" x14ac:dyDescent="0.3">
      <c r="A1863" s="183">
        <v>44895</v>
      </c>
      <c r="B1863" s="129" t="s">
        <v>6603</v>
      </c>
      <c r="C1863" s="129" t="s">
        <v>416</v>
      </c>
      <c r="D1863" s="165">
        <v>1</v>
      </c>
      <c r="E1863" s="129" t="s">
        <v>4739</v>
      </c>
      <c r="F1863" s="129" t="s">
        <v>4735</v>
      </c>
      <c r="G1863" s="129" t="s">
        <v>16723</v>
      </c>
      <c r="H1863" s="129"/>
    </row>
    <row r="1864" spans="1:8" x14ac:dyDescent="0.3">
      <c r="A1864" s="183">
        <v>44895</v>
      </c>
      <c r="B1864" s="129" t="s">
        <v>6604</v>
      </c>
      <c r="C1864" s="129" t="s">
        <v>418</v>
      </c>
      <c r="D1864" s="165">
        <v>1</v>
      </c>
      <c r="E1864" s="129" t="s">
        <v>4737</v>
      </c>
      <c r="F1864" s="129" t="s">
        <v>4735</v>
      </c>
      <c r="G1864" s="129" t="s">
        <v>16723</v>
      </c>
      <c r="H1864" s="129"/>
    </row>
    <row r="1865" spans="1:8" x14ac:dyDescent="0.3">
      <c r="A1865" s="183">
        <v>44895</v>
      </c>
      <c r="B1865" s="129" t="s">
        <v>6605</v>
      </c>
      <c r="C1865" s="129" t="s">
        <v>417</v>
      </c>
      <c r="D1865" s="165">
        <v>1</v>
      </c>
      <c r="E1865" s="129" t="s">
        <v>4737</v>
      </c>
      <c r="F1865" s="129" t="s">
        <v>4735</v>
      </c>
      <c r="G1865" s="129" t="s">
        <v>16723</v>
      </c>
      <c r="H1865" s="129"/>
    </row>
    <row r="1866" spans="1:8" x14ac:dyDescent="0.3">
      <c r="A1866" s="183">
        <v>44895</v>
      </c>
      <c r="B1866" s="129" t="s">
        <v>6606</v>
      </c>
      <c r="C1866" s="129" t="s">
        <v>417</v>
      </c>
      <c r="D1866" s="165">
        <v>1</v>
      </c>
      <c r="E1866" s="129" t="s">
        <v>4737</v>
      </c>
      <c r="F1866" s="129" t="s">
        <v>4735</v>
      </c>
      <c r="G1866" s="129" t="s">
        <v>16723</v>
      </c>
      <c r="H1866" s="129"/>
    </row>
    <row r="1867" spans="1:8" x14ac:dyDescent="0.3">
      <c r="A1867" s="183">
        <v>44895</v>
      </c>
      <c r="B1867" s="129" t="s">
        <v>6607</v>
      </c>
      <c r="C1867" s="129" t="s">
        <v>416</v>
      </c>
      <c r="D1867" s="165">
        <v>1</v>
      </c>
      <c r="E1867" s="129" t="s">
        <v>4739</v>
      </c>
      <c r="F1867" s="129" t="s">
        <v>4735</v>
      </c>
      <c r="G1867" s="129" t="s">
        <v>16723</v>
      </c>
      <c r="H1867" s="129"/>
    </row>
    <row r="1868" spans="1:8" x14ac:dyDescent="0.3">
      <c r="A1868" s="183">
        <v>44895</v>
      </c>
      <c r="B1868" s="129" t="s">
        <v>6608</v>
      </c>
      <c r="C1868" s="129" t="s">
        <v>416</v>
      </c>
      <c r="D1868" s="165">
        <v>1</v>
      </c>
      <c r="E1868" s="129" t="s">
        <v>4744</v>
      </c>
      <c r="F1868" s="129" t="s">
        <v>4735</v>
      </c>
      <c r="G1868" s="129" t="s">
        <v>16723</v>
      </c>
      <c r="H1868" s="129"/>
    </row>
    <row r="1869" spans="1:8" x14ac:dyDescent="0.3">
      <c r="A1869" s="183">
        <v>44895</v>
      </c>
      <c r="B1869" s="129" t="s">
        <v>6609</v>
      </c>
      <c r="C1869" s="129" t="s">
        <v>418</v>
      </c>
      <c r="D1869" s="165">
        <v>1</v>
      </c>
      <c r="E1869" s="129" t="s">
        <v>4739</v>
      </c>
      <c r="F1869" s="129" t="s">
        <v>4735</v>
      </c>
      <c r="G1869" s="129" t="s">
        <v>16723</v>
      </c>
      <c r="H1869" s="129"/>
    </row>
    <row r="1870" spans="1:8" x14ac:dyDescent="0.3">
      <c r="A1870" s="183">
        <v>44895</v>
      </c>
      <c r="B1870" s="129" t="s">
        <v>6610</v>
      </c>
      <c r="C1870" s="129" t="s">
        <v>418</v>
      </c>
      <c r="D1870" s="165">
        <v>1</v>
      </c>
      <c r="E1870" s="129" t="s">
        <v>4741</v>
      </c>
      <c r="F1870" s="129" t="s">
        <v>4735</v>
      </c>
      <c r="G1870" s="129" t="s">
        <v>16723</v>
      </c>
      <c r="H1870" s="129"/>
    </row>
    <row r="1871" spans="1:8" x14ac:dyDescent="0.3">
      <c r="A1871" s="183">
        <v>44895</v>
      </c>
      <c r="B1871" s="129" t="s">
        <v>6611</v>
      </c>
      <c r="C1871" s="129" t="s">
        <v>417</v>
      </c>
      <c r="D1871" s="165">
        <v>1</v>
      </c>
      <c r="E1871" s="129" t="s">
        <v>4737</v>
      </c>
      <c r="F1871" s="129" t="s">
        <v>4735</v>
      </c>
      <c r="G1871" s="129" t="s">
        <v>16723</v>
      </c>
      <c r="H1871" s="129"/>
    </row>
    <row r="1872" spans="1:8" x14ac:dyDescent="0.3">
      <c r="A1872" s="183">
        <v>44895</v>
      </c>
      <c r="B1872" s="129" t="s">
        <v>6612</v>
      </c>
      <c r="C1872" s="129" t="s">
        <v>416</v>
      </c>
      <c r="D1872" s="165">
        <v>1</v>
      </c>
      <c r="E1872" s="129" t="s">
        <v>4741</v>
      </c>
      <c r="F1872" s="129" t="s">
        <v>4735</v>
      </c>
      <c r="G1872" s="129" t="s">
        <v>16723</v>
      </c>
      <c r="H1872" s="129"/>
    </row>
    <row r="1873" spans="1:8" x14ac:dyDescent="0.3">
      <c r="A1873" s="183">
        <v>44895</v>
      </c>
      <c r="B1873" s="129" t="s">
        <v>6613</v>
      </c>
      <c r="C1873" s="129" t="s">
        <v>418</v>
      </c>
      <c r="D1873" s="165">
        <v>1</v>
      </c>
      <c r="E1873" s="129" t="s">
        <v>4739</v>
      </c>
      <c r="F1873" s="129" t="s">
        <v>4735</v>
      </c>
      <c r="G1873" s="129" t="s">
        <v>16723</v>
      </c>
      <c r="H1873" s="129"/>
    </row>
    <row r="1874" spans="1:8" x14ac:dyDescent="0.3">
      <c r="A1874" s="183">
        <v>44895</v>
      </c>
      <c r="B1874" s="129" t="s">
        <v>6614</v>
      </c>
      <c r="C1874" s="129" t="s">
        <v>417</v>
      </c>
      <c r="D1874" s="165">
        <v>1</v>
      </c>
      <c r="E1874" s="129" t="s">
        <v>4739</v>
      </c>
      <c r="F1874" s="129" t="s">
        <v>4735</v>
      </c>
      <c r="G1874" s="129" t="s">
        <v>16723</v>
      </c>
      <c r="H1874" s="129"/>
    </row>
    <row r="1875" spans="1:8" x14ac:dyDescent="0.3">
      <c r="A1875" s="183">
        <v>44895</v>
      </c>
      <c r="B1875" s="129" t="s">
        <v>6615</v>
      </c>
      <c r="C1875" s="129" t="s">
        <v>417</v>
      </c>
      <c r="D1875" s="165">
        <v>1</v>
      </c>
      <c r="E1875" s="129" t="s">
        <v>4739</v>
      </c>
      <c r="F1875" s="129" t="s">
        <v>4735</v>
      </c>
      <c r="G1875" s="129" t="s">
        <v>16723</v>
      </c>
      <c r="H1875" s="129"/>
    </row>
    <row r="1876" spans="1:8" x14ac:dyDescent="0.3">
      <c r="A1876" s="183">
        <v>44895</v>
      </c>
      <c r="B1876" s="129" t="s">
        <v>6616</v>
      </c>
      <c r="C1876" s="129" t="s">
        <v>417</v>
      </c>
      <c r="D1876" s="165">
        <v>1</v>
      </c>
      <c r="E1876" s="129" t="s">
        <v>4739</v>
      </c>
      <c r="F1876" s="129" t="s">
        <v>4735</v>
      </c>
      <c r="G1876" s="129" t="s">
        <v>16723</v>
      </c>
      <c r="H1876" s="129"/>
    </row>
    <row r="1877" spans="1:8" x14ac:dyDescent="0.3">
      <c r="A1877" s="183">
        <v>44895</v>
      </c>
      <c r="B1877" s="129" t="s">
        <v>6617</v>
      </c>
      <c r="C1877" s="129" t="s">
        <v>417</v>
      </c>
      <c r="D1877" s="165">
        <v>1</v>
      </c>
      <c r="E1877" s="129" t="s">
        <v>4739</v>
      </c>
      <c r="F1877" s="129" t="s">
        <v>4735</v>
      </c>
      <c r="G1877" s="129" t="s">
        <v>16723</v>
      </c>
      <c r="H1877" s="129"/>
    </row>
    <row r="1878" spans="1:8" x14ac:dyDescent="0.3">
      <c r="A1878" s="183">
        <v>44895</v>
      </c>
      <c r="B1878" s="129" t="s">
        <v>6618</v>
      </c>
      <c r="C1878" s="129" t="s">
        <v>416</v>
      </c>
      <c r="D1878" s="165">
        <v>1</v>
      </c>
      <c r="E1878" s="129" t="s">
        <v>4737</v>
      </c>
      <c r="F1878" s="129" t="s">
        <v>4735</v>
      </c>
      <c r="G1878" s="129" t="s">
        <v>16723</v>
      </c>
      <c r="H1878" s="129"/>
    </row>
    <row r="1879" spans="1:8" x14ac:dyDescent="0.3">
      <c r="A1879" s="183">
        <v>44895</v>
      </c>
      <c r="B1879" s="129" t="s">
        <v>6619</v>
      </c>
      <c r="C1879" s="129" t="s">
        <v>416</v>
      </c>
      <c r="D1879" s="165">
        <v>1</v>
      </c>
      <c r="E1879" s="129" t="s">
        <v>4739</v>
      </c>
      <c r="F1879" s="129" t="s">
        <v>4735</v>
      </c>
      <c r="G1879" s="129" t="s">
        <v>16723</v>
      </c>
      <c r="H1879" s="129"/>
    </row>
    <row r="1880" spans="1:8" x14ac:dyDescent="0.3">
      <c r="A1880" s="183">
        <v>44895</v>
      </c>
      <c r="B1880" s="129" t="s">
        <v>6620</v>
      </c>
      <c r="C1880" s="129" t="s">
        <v>418</v>
      </c>
      <c r="D1880" s="165">
        <v>1</v>
      </c>
      <c r="E1880" s="129" t="s">
        <v>4739</v>
      </c>
      <c r="F1880" s="129" t="s">
        <v>4735</v>
      </c>
      <c r="G1880" s="129" t="s">
        <v>16723</v>
      </c>
      <c r="H1880" s="129"/>
    </row>
    <row r="1881" spans="1:8" x14ac:dyDescent="0.3">
      <c r="A1881" s="183">
        <v>44895</v>
      </c>
      <c r="B1881" s="129" t="s">
        <v>6621</v>
      </c>
      <c r="C1881" s="129" t="s">
        <v>418</v>
      </c>
      <c r="D1881" s="165">
        <v>1</v>
      </c>
      <c r="E1881" s="129" t="s">
        <v>4821</v>
      </c>
      <c r="F1881" s="129" t="s">
        <v>4735</v>
      </c>
      <c r="G1881" s="129" t="s">
        <v>16723</v>
      </c>
      <c r="H1881" s="129"/>
    </row>
    <row r="1882" spans="1:8" x14ac:dyDescent="0.3">
      <c r="A1882" s="183">
        <v>44895</v>
      </c>
      <c r="B1882" s="129" t="s">
        <v>6622</v>
      </c>
      <c r="C1882" s="129" t="s">
        <v>418</v>
      </c>
      <c r="D1882" s="165">
        <v>1</v>
      </c>
      <c r="E1882" s="129" t="s">
        <v>4739</v>
      </c>
      <c r="F1882" s="129" t="s">
        <v>4735</v>
      </c>
      <c r="G1882" s="129" t="s">
        <v>16723</v>
      </c>
      <c r="H1882" s="129"/>
    </row>
    <row r="1883" spans="1:8" x14ac:dyDescent="0.3">
      <c r="A1883" s="183">
        <v>44895</v>
      </c>
      <c r="B1883" s="129" t="s">
        <v>6623</v>
      </c>
      <c r="C1883" s="129" t="s">
        <v>418</v>
      </c>
      <c r="D1883" s="165">
        <v>1</v>
      </c>
      <c r="E1883" s="129" t="s">
        <v>4737</v>
      </c>
      <c r="F1883" s="129" t="s">
        <v>4735</v>
      </c>
      <c r="G1883" s="129" t="s">
        <v>16723</v>
      </c>
      <c r="H1883" s="129"/>
    </row>
    <row r="1884" spans="1:8" x14ac:dyDescent="0.3">
      <c r="A1884" s="183">
        <v>44895</v>
      </c>
      <c r="B1884" s="129" t="s">
        <v>6624</v>
      </c>
      <c r="C1884" s="129" t="s">
        <v>418</v>
      </c>
      <c r="D1884" s="165">
        <v>1</v>
      </c>
      <c r="E1884" s="129" t="s">
        <v>4739</v>
      </c>
      <c r="F1884" s="129" t="s">
        <v>4735</v>
      </c>
      <c r="G1884" s="129" t="s">
        <v>16723</v>
      </c>
      <c r="H1884" s="129"/>
    </row>
    <row r="1885" spans="1:8" x14ac:dyDescent="0.3">
      <c r="A1885" s="183">
        <v>44895</v>
      </c>
      <c r="B1885" s="129" t="s">
        <v>6625</v>
      </c>
      <c r="C1885" s="129" t="s">
        <v>417</v>
      </c>
      <c r="D1885" s="165">
        <v>1</v>
      </c>
      <c r="E1885" s="129" t="s">
        <v>4737</v>
      </c>
      <c r="F1885" s="129" t="s">
        <v>4735</v>
      </c>
      <c r="G1885" s="129" t="s">
        <v>16723</v>
      </c>
      <c r="H1885" s="129"/>
    </row>
    <row r="1886" spans="1:8" x14ac:dyDescent="0.3">
      <c r="A1886" s="183">
        <v>44895</v>
      </c>
      <c r="B1886" s="129" t="s">
        <v>6626</v>
      </c>
      <c r="C1886" s="129" t="s">
        <v>417</v>
      </c>
      <c r="D1886" s="165">
        <v>1</v>
      </c>
      <c r="E1886" s="129" t="s">
        <v>4737</v>
      </c>
      <c r="F1886" s="129" t="s">
        <v>4735</v>
      </c>
      <c r="G1886" s="129" t="s">
        <v>16723</v>
      </c>
      <c r="H1886" s="129"/>
    </row>
    <row r="1887" spans="1:8" x14ac:dyDescent="0.3">
      <c r="A1887" s="183">
        <v>44895</v>
      </c>
      <c r="B1887" s="129" t="s">
        <v>6627</v>
      </c>
      <c r="C1887" s="129" t="s">
        <v>418</v>
      </c>
      <c r="D1887" s="165">
        <v>1</v>
      </c>
      <c r="E1887" s="129" t="s">
        <v>4741</v>
      </c>
      <c r="F1887" s="129" t="s">
        <v>4735</v>
      </c>
      <c r="G1887" s="129" t="s">
        <v>16723</v>
      </c>
      <c r="H1887" s="129"/>
    </row>
    <row r="1888" spans="1:8" x14ac:dyDescent="0.3">
      <c r="A1888" s="183">
        <v>44895</v>
      </c>
      <c r="B1888" s="129" t="s">
        <v>6628</v>
      </c>
      <c r="C1888" s="129" t="s">
        <v>418</v>
      </c>
      <c r="D1888" s="165">
        <v>1</v>
      </c>
      <c r="E1888" s="129" t="s">
        <v>4744</v>
      </c>
      <c r="F1888" s="129" t="s">
        <v>4735</v>
      </c>
      <c r="G1888" s="129" t="s">
        <v>16723</v>
      </c>
      <c r="H1888" s="129"/>
    </row>
    <row r="1889" spans="1:8" x14ac:dyDescent="0.3">
      <c r="A1889" s="183">
        <v>44895</v>
      </c>
      <c r="B1889" s="129" t="s">
        <v>6629</v>
      </c>
      <c r="C1889" s="129" t="s">
        <v>3001</v>
      </c>
      <c r="D1889" s="165">
        <v>1</v>
      </c>
      <c r="E1889" s="129" t="s">
        <v>4739</v>
      </c>
      <c r="F1889" s="129" t="s">
        <v>4735</v>
      </c>
      <c r="G1889" s="129" t="s">
        <v>16745</v>
      </c>
      <c r="H1889" s="129"/>
    </row>
    <row r="1890" spans="1:8" x14ac:dyDescent="0.3">
      <c r="A1890" s="183">
        <v>44895</v>
      </c>
      <c r="B1890" s="129" t="s">
        <v>6630</v>
      </c>
      <c r="C1890" s="129" t="s">
        <v>418</v>
      </c>
      <c r="D1890" s="165">
        <v>1</v>
      </c>
      <c r="E1890" s="129" t="s">
        <v>4821</v>
      </c>
      <c r="F1890" s="129" t="s">
        <v>4735</v>
      </c>
      <c r="G1890" s="129" t="s">
        <v>16723</v>
      </c>
      <c r="H1890" s="129"/>
    </row>
    <row r="1891" spans="1:8" x14ac:dyDescent="0.3">
      <c r="A1891" s="183">
        <v>44895</v>
      </c>
      <c r="B1891" s="129" t="s">
        <v>6631</v>
      </c>
      <c r="C1891" s="129" t="s">
        <v>417</v>
      </c>
      <c r="D1891" s="165">
        <v>1</v>
      </c>
      <c r="E1891" s="129" t="s">
        <v>4737</v>
      </c>
      <c r="F1891" s="129" t="s">
        <v>4735</v>
      </c>
      <c r="G1891" s="129" t="s">
        <v>16723</v>
      </c>
      <c r="H1891" s="129"/>
    </row>
    <row r="1892" spans="1:8" x14ac:dyDescent="0.3">
      <c r="A1892" s="183">
        <v>44895</v>
      </c>
      <c r="B1892" s="129" t="s">
        <v>6632</v>
      </c>
      <c r="C1892" s="129" t="s">
        <v>417</v>
      </c>
      <c r="D1892" s="165">
        <v>1</v>
      </c>
      <c r="E1892" s="129" t="s">
        <v>4739</v>
      </c>
      <c r="F1892" s="129" t="s">
        <v>4735</v>
      </c>
      <c r="G1892" s="129" t="s">
        <v>16723</v>
      </c>
      <c r="H1892" s="129"/>
    </row>
    <row r="1893" spans="1:8" x14ac:dyDescent="0.3">
      <c r="A1893" s="183">
        <v>44895</v>
      </c>
      <c r="B1893" s="129" t="s">
        <v>6633</v>
      </c>
      <c r="C1893" s="129" t="s">
        <v>417</v>
      </c>
      <c r="D1893" s="165">
        <v>1</v>
      </c>
      <c r="E1893" s="129" t="s">
        <v>4737</v>
      </c>
      <c r="F1893" s="129" t="s">
        <v>4735</v>
      </c>
      <c r="G1893" s="129" t="s">
        <v>16723</v>
      </c>
      <c r="H1893" s="129"/>
    </row>
    <row r="1894" spans="1:8" x14ac:dyDescent="0.3">
      <c r="A1894" s="183">
        <v>44895</v>
      </c>
      <c r="B1894" s="129" t="s">
        <v>6634</v>
      </c>
      <c r="C1894" s="129" t="s">
        <v>417</v>
      </c>
      <c r="D1894" s="165">
        <v>1</v>
      </c>
      <c r="E1894" s="129" t="s">
        <v>4737</v>
      </c>
      <c r="F1894" s="129" t="s">
        <v>4735</v>
      </c>
      <c r="G1894" s="129" t="s">
        <v>16723</v>
      </c>
      <c r="H1894" s="129"/>
    </row>
    <row r="1895" spans="1:8" x14ac:dyDescent="0.3">
      <c r="A1895" s="183">
        <v>44895</v>
      </c>
      <c r="B1895" s="129" t="s">
        <v>6635</v>
      </c>
      <c r="C1895" s="129" t="s">
        <v>417</v>
      </c>
      <c r="D1895" s="165">
        <v>1</v>
      </c>
      <c r="E1895" s="129" t="s">
        <v>4737</v>
      </c>
      <c r="F1895" s="129" t="s">
        <v>4735</v>
      </c>
      <c r="G1895" s="129" t="s">
        <v>16723</v>
      </c>
      <c r="H1895" s="129"/>
    </row>
    <row r="1896" spans="1:8" x14ac:dyDescent="0.3">
      <c r="A1896" s="183">
        <v>44895</v>
      </c>
      <c r="B1896" s="129" t="s">
        <v>6636</v>
      </c>
      <c r="C1896" s="129" t="s">
        <v>417</v>
      </c>
      <c r="D1896" s="165">
        <v>1</v>
      </c>
      <c r="E1896" s="129" t="s">
        <v>4739</v>
      </c>
      <c r="F1896" s="129" t="s">
        <v>4735</v>
      </c>
      <c r="G1896" s="129" t="s">
        <v>16723</v>
      </c>
      <c r="H1896" s="129"/>
    </row>
    <row r="1897" spans="1:8" x14ac:dyDescent="0.3">
      <c r="A1897" s="183">
        <v>44895</v>
      </c>
      <c r="B1897" s="129" t="s">
        <v>6637</v>
      </c>
      <c r="C1897" s="129" t="s">
        <v>417</v>
      </c>
      <c r="D1897" s="165">
        <v>1</v>
      </c>
      <c r="E1897" s="129" t="s">
        <v>4739</v>
      </c>
      <c r="F1897" s="129" t="s">
        <v>4735</v>
      </c>
      <c r="G1897" s="129" t="s">
        <v>16723</v>
      </c>
      <c r="H1897" s="129"/>
    </row>
    <row r="1898" spans="1:8" x14ac:dyDescent="0.3">
      <c r="A1898" s="183">
        <v>44895</v>
      </c>
      <c r="B1898" s="129" t="s">
        <v>6638</v>
      </c>
      <c r="C1898" s="129" t="s">
        <v>417</v>
      </c>
      <c r="D1898" s="165">
        <v>1</v>
      </c>
      <c r="E1898" s="129" t="s">
        <v>4737</v>
      </c>
      <c r="F1898" s="129" t="s">
        <v>4735</v>
      </c>
      <c r="G1898" s="129" t="s">
        <v>16723</v>
      </c>
      <c r="H1898" s="129"/>
    </row>
    <row r="1899" spans="1:8" x14ac:dyDescent="0.3">
      <c r="A1899" s="183">
        <v>44895</v>
      </c>
      <c r="B1899" s="129" t="s">
        <v>6639</v>
      </c>
      <c r="C1899" s="129" t="s">
        <v>417</v>
      </c>
      <c r="D1899" s="165">
        <v>1</v>
      </c>
      <c r="E1899" s="129" t="s">
        <v>4739</v>
      </c>
      <c r="F1899" s="129" t="s">
        <v>4735</v>
      </c>
      <c r="G1899" s="129" t="s">
        <v>16723</v>
      </c>
      <c r="H1899" s="129"/>
    </row>
    <row r="1900" spans="1:8" x14ac:dyDescent="0.3">
      <c r="A1900" s="183">
        <v>44895</v>
      </c>
      <c r="B1900" s="129" t="s">
        <v>6640</v>
      </c>
      <c r="C1900" s="129" t="s">
        <v>417</v>
      </c>
      <c r="D1900" s="165">
        <v>1</v>
      </c>
      <c r="E1900" s="129" t="s">
        <v>4737</v>
      </c>
      <c r="F1900" s="129" t="s">
        <v>4735</v>
      </c>
      <c r="G1900" s="129" t="s">
        <v>16723</v>
      </c>
      <c r="H1900" s="129"/>
    </row>
    <row r="1901" spans="1:8" x14ac:dyDescent="0.3">
      <c r="A1901" s="183">
        <v>44895</v>
      </c>
      <c r="B1901" s="129" t="s">
        <v>6641</v>
      </c>
      <c r="C1901" s="129" t="s">
        <v>417</v>
      </c>
      <c r="D1901" s="165">
        <v>1</v>
      </c>
      <c r="E1901" s="129" t="s">
        <v>4739</v>
      </c>
      <c r="F1901" s="129" t="s">
        <v>4735</v>
      </c>
      <c r="G1901" s="129" t="s">
        <v>16723</v>
      </c>
      <c r="H1901" s="129"/>
    </row>
    <row r="1902" spans="1:8" x14ac:dyDescent="0.3">
      <c r="A1902" s="183">
        <v>44895</v>
      </c>
      <c r="B1902" s="129" t="s">
        <v>6642</v>
      </c>
      <c r="C1902" s="129" t="s">
        <v>418</v>
      </c>
      <c r="D1902" s="165">
        <v>1</v>
      </c>
      <c r="E1902" s="129" t="s">
        <v>4744</v>
      </c>
      <c r="F1902" s="129" t="s">
        <v>4735</v>
      </c>
      <c r="G1902" s="129" t="s">
        <v>16723</v>
      </c>
      <c r="H1902" s="129"/>
    </row>
    <row r="1903" spans="1:8" x14ac:dyDescent="0.3">
      <c r="A1903" s="183">
        <v>44895</v>
      </c>
      <c r="B1903" s="129" t="s">
        <v>6643</v>
      </c>
      <c r="C1903" s="129" t="s">
        <v>418</v>
      </c>
      <c r="D1903" s="165">
        <v>1</v>
      </c>
      <c r="E1903" s="129" t="s">
        <v>4744</v>
      </c>
      <c r="F1903" s="129" t="s">
        <v>4735</v>
      </c>
      <c r="G1903" s="129" t="s">
        <v>16723</v>
      </c>
      <c r="H1903" s="129"/>
    </row>
    <row r="1904" spans="1:8" x14ac:dyDescent="0.3">
      <c r="A1904" s="183">
        <v>44895</v>
      </c>
      <c r="B1904" s="129" t="s">
        <v>6644</v>
      </c>
      <c r="C1904" s="129" t="s">
        <v>418</v>
      </c>
      <c r="D1904" s="165">
        <v>1</v>
      </c>
      <c r="E1904" s="129" t="s">
        <v>4739</v>
      </c>
      <c r="F1904" s="129" t="s">
        <v>4735</v>
      </c>
      <c r="G1904" s="129" t="s">
        <v>16723</v>
      </c>
      <c r="H1904" s="129"/>
    </row>
    <row r="1905" spans="1:8" x14ac:dyDescent="0.3">
      <c r="A1905" s="183">
        <v>44895</v>
      </c>
      <c r="B1905" s="129" t="s">
        <v>6645</v>
      </c>
      <c r="C1905" s="129" t="s">
        <v>417</v>
      </c>
      <c r="D1905" s="165">
        <v>1</v>
      </c>
      <c r="E1905" s="129" t="s">
        <v>4739</v>
      </c>
      <c r="F1905" s="129" t="s">
        <v>4735</v>
      </c>
      <c r="G1905" s="129" t="s">
        <v>16723</v>
      </c>
      <c r="H1905" s="129"/>
    </row>
    <row r="1906" spans="1:8" x14ac:dyDescent="0.3">
      <c r="A1906" s="183">
        <v>44895</v>
      </c>
      <c r="B1906" s="129" t="s">
        <v>6646</v>
      </c>
      <c r="C1906" s="129" t="s">
        <v>417</v>
      </c>
      <c r="D1906" s="165">
        <v>1</v>
      </c>
      <c r="E1906" s="129" t="s">
        <v>4737</v>
      </c>
      <c r="F1906" s="129" t="s">
        <v>4735</v>
      </c>
      <c r="G1906" s="129" t="s">
        <v>16723</v>
      </c>
      <c r="H1906" s="129"/>
    </row>
    <row r="1907" spans="1:8" x14ac:dyDescent="0.3">
      <c r="A1907" s="183">
        <v>44895</v>
      </c>
      <c r="B1907" s="129" t="s">
        <v>6647</v>
      </c>
      <c r="C1907" s="129" t="s">
        <v>417</v>
      </c>
      <c r="D1907" s="165">
        <v>1</v>
      </c>
      <c r="E1907" s="129" t="s">
        <v>4739</v>
      </c>
      <c r="F1907" s="129" t="s">
        <v>4735</v>
      </c>
      <c r="G1907" s="129" t="s">
        <v>16723</v>
      </c>
      <c r="H1907" s="129"/>
    </row>
    <row r="1908" spans="1:8" x14ac:dyDescent="0.3">
      <c r="A1908" s="183">
        <v>44895</v>
      </c>
      <c r="B1908" s="129" t="s">
        <v>6648</v>
      </c>
      <c r="C1908" s="129" t="s">
        <v>417</v>
      </c>
      <c r="D1908" s="165">
        <v>1</v>
      </c>
      <c r="E1908" s="129" t="s">
        <v>4739</v>
      </c>
      <c r="F1908" s="129" t="s">
        <v>4735</v>
      </c>
      <c r="G1908" s="129" t="s">
        <v>16723</v>
      </c>
      <c r="H1908" s="129"/>
    </row>
    <row r="1909" spans="1:8" x14ac:dyDescent="0.3">
      <c r="A1909" s="183">
        <v>44895</v>
      </c>
      <c r="B1909" s="129" t="s">
        <v>6649</v>
      </c>
      <c r="C1909" s="129" t="s">
        <v>417</v>
      </c>
      <c r="D1909" s="165">
        <v>1</v>
      </c>
      <c r="E1909" s="129" t="s">
        <v>4737</v>
      </c>
      <c r="F1909" s="129" t="s">
        <v>4735</v>
      </c>
      <c r="G1909" s="129" t="s">
        <v>16723</v>
      </c>
      <c r="H1909" s="129"/>
    </row>
    <row r="1910" spans="1:8" x14ac:dyDescent="0.3">
      <c r="A1910" s="183">
        <v>44895</v>
      </c>
      <c r="B1910" s="129" t="s">
        <v>6650</v>
      </c>
      <c r="C1910" s="129" t="s">
        <v>417</v>
      </c>
      <c r="D1910" s="165">
        <v>1</v>
      </c>
      <c r="E1910" s="129" t="s">
        <v>4739</v>
      </c>
      <c r="F1910" s="129" t="s">
        <v>4735</v>
      </c>
      <c r="G1910" s="129" t="s">
        <v>16723</v>
      </c>
      <c r="H1910" s="129"/>
    </row>
    <row r="1911" spans="1:8" x14ac:dyDescent="0.3">
      <c r="A1911" s="183">
        <v>44895</v>
      </c>
      <c r="B1911" s="129" t="s">
        <v>6651</v>
      </c>
      <c r="C1911" s="129" t="s">
        <v>417</v>
      </c>
      <c r="D1911" s="165">
        <v>1</v>
      </c>
      <c r="E1911" s="129" t="s">
        <v>4739</v>
      </c>
      <c r="F1911" s="129" t="s">
        <v>4735</v>
      </c>
      <c r="G1911" s="129" t="s">
        <v>16723</v>
      </c>
      <c r="H1911" s="129"/>
    </row>
    <row r="1912" spans="1:8" x14ac:dyDescent="0.3">
      <c r="A1912" s="183">
        <v>44895</v>
      </c>
      <c r="B1912" s="129" t="s">
        <v>6652</v>
      </c>
      <c r="C1912" s="129" t="s">
        <v>417</v>
      </c>
      <c r="D1912" s="165">
        <v>1</v>
      </c>
      <c r="E1912" s="129" t="s">
        <v>4737</v>
      </c>
      <c r="F1912" s="129" t="s">
        <v>4735</v>
      </c>
      <c r="G1912" s="129" t="s">
        <v>16723</v>
      </c>
      <c r="H1912" s="129"/>
    </row>
    <row r="1913" spans="1:8" x14ac:dyDescent="0.3">
      <c r="A1913" s="183">
        <v>44895</v>
      </c>
      <c r="B1913" s="129" t="s">
        <v>6653</v>
      </c>
      <c r="C1913" s="129" t="s">
        <v>418</v>
      </c>
      <c r="D1913" s="165">
        <v>1</v>
      </c>
      <c r="E1913" s="129" t="s">
        <v>4739</v>
      </c>
      <c r="F1913" s="129" t="s">
        <v>4735</v>
      </c>
      <c r="G1913" s="129" t="s">
        <v>16723</v>
      </c>
      <c r="H1913" s="129"/>
    </row>
    <row r="1914" spans="1:8" x14ac:dyDescent="0.3">
      <c r="A1914" s="183">
        <v>44895</v>
      </c>
      <c r="B1914" s="129" t="s">
        <v>6654</v>
      </c>
      <c r="C1914" s="129" t="s">
        <v>416</v>
      </c>
      <c r="D1914" s="165">
        <v>1</v>
      </c>
      <c r="E1914" s="129" t="s">
        <v>4739</v>
      </c>
      <c r="F1914" s="129" t="s">
        <v>4735</v>
      </c>
      <c r="G1914" s="129" t="s">
        <v>16723</v>
      </c>
      <c r="H1914" s="129"/>
    </row>
    <row r="1915" spans="1:8" x14ac:dyDescent="0.3">
      <c r="A1915" s="183">
        <v>44895</v>
      </c>
      <c r="B1915" s="129" t="s">
        <v>6655</v>
      </c>
      <c r="C1915" s="129" t="s">
        <v>418</v>
      </c>
      <c r="D1915" s="165">
        <v>1</v>
      </c>
      <c r="E1915" s="129" t="s">
        <v>4739</v>
      </c>
      <c r="F1915" s="129" t="s">
        <v>4735</v>
      </c>
      <c r="G1915" s="129" t="s">
        <v>16723</v>
      </c>
      <c r="H1915" s="129"/>
    </row>
    <row r="1916" spans="1:8" x14ac:dyDescent="0.3">
      <c r="A1916" s="183">
        <v>44895</v>
      </c>
      <c r="B1916" s="129" t="s">
        <v>6656</v>
      </c>
      <c r="C1916" s="129" t="s">
        <v>416</v>
      </c>
      <c r="D1916" s="165">
        <v>1</v>
      </c>
      <c r="E1916" s="129" t="s">
        <v>4739</v>
      </c>
      <c r="F1916" s="129" t="s">
        <v>4735</v>
      </c>
      <c r="G1916" s="129" t="s">
        <v>16723</v>
      </c>
      <c r="H1916" s="129"/>
    </row>
    <row r="1917" spans="1:8" x14ac:dyDescent="0.3">
      <c r="A1917" s="183">
        <v>44895</v>
      </c>
      <c r="B1917" s="129" t="s">
        <v>6657</v>
      </c>
      <c r="C1917" s="129" t="s">
        <v>416</v>
      </c>
      <c r="D1917" s="165">
        <v>1</v>
      </c>
      <c r="E1917" s="129" t="s">
        <v>4739</v>
      </c>
      <c r="F1917" s="129" t="s">
        <v>4735</v>
      </c>
      <c r="G1917" s="129" t="s">
        <v>16723</v>
      </c>
      <c r="H1917" s="129"/>
    </row>
    <row r="1918" spans="1:8" x14ac:dyDescent="0.3">
      <c r="A1918" s="183">
        <v>44895</v>
      </c>
      <c r="B1918" s="129" t="s">
        <v>6658</v>
      </c>
      <c r="C1918" s="129" t="s">
        <v>418</v>
      </c>
      <c r="D1918" s="165">
        <v>1</v>
      </c>
      <c r="E1918" s="129" t="s">
        <v>4739</v>
      </c>
      <c r="F1918" s="129" t="s">
        <v>4735</v>
      </c>
      <c r="G1918" s="129" t="s">
        <v>16723</v>
      </c>
      <c r="H1918" s="129"/>
    </row>
    <row r="1919" spans="1:8" x14ac:dyDescent="0.3">
      <c r="A1919" s="183">
        <v>44895</v>
      </c>
      <c r="B1919" s="129" t="s">
        <v>6659</v>
      </c>
      <c r="C1919" s="129" t="s">
        <v>416</v>
      </c>
      <c r="D1919" s="165">
        <v>1</v>
      </c>
      <c r="E1919" s="129" t="s">
        <v>4739</v>
      </c>
      <c r="F1919" s="129" t="s">
        <v>4735</v>
      </c>
      <c r="G1919" s="129" t="s">
        <v>16723</v>
      </c>
      <c r="H1919" s="129"/>
    </row>
    <row r="1920" spans="1:8" x14ac:dyDescent="0.3">
      <c r="A1920" s="183">
        <v>44895</v>
      </c>
      <c r="B1920" s="129" t="s">
        <v>6660</v>
      </c>
      <c r="C1920" s="129" t="s">
        <v>418</v>
      </c>
      <c r="D1920" s="165">
        <v>1</v>
      </c>
      <c r="E1920" s="129" t="s">
        <v>4739</v>
      </c>
      <c r="F1920" s="129" t="s">
        <v>4735</v>
      </c>
      <c r="G1920" s="129" t="s">
        <v>16723</v>
      </c>
      <c r="H1920" s="129"/>
    </row>
    <row r="1921" spans="1:8" x14ac:dyDescent="0.3">
      <c r="A1921" s="183">
        <v>44895</v>
      </c>
      <c r="B1921" s="129" t="s">
        <v>6661</v>
      </c>
      <c r="C1921" s="129" t="s">
        <v>417</v>
      </c>
      <c r="D1921" s="165">
        <v>1</v>
      </c>
      <c r="E1921" s="129" t="s">
        <v>4737</v>
      </c>
      <c r="F1921" s="129" t="s">
        <v>4735</v>
      </c>
      <c r="G1921" s="129" t="s">
        <v>16723</v>
      </c>
      <c r="H1921" s="129"/>
    </row>
    <row r="1922" spans="1:8" x14ac:dyDescent="0.3">
      <c r="A1922" s="183">
        <v>44895</v>
      </c>
      <c r="B1922" s="129" t="s">
        <v>6662</v>
      </c>
      <c r="C1922" s="129" t="s">
        <v>417</v>
      </c>
      <c r="D1922" s="165">
        <v>1</v>
      </c>
      <c r="E1922" s="129" t="s">
        <v>4737</v>
      </c>
      <c r="F1922" s="129" t="s">
        <v>4735</v>
      </c>
      <c r="G1922" s="129" t="s">
        <v>16723</v>
      </c>
      <c r="H1922" s="129"/>
    </row>
    <row r="1923" spans="1:8" x14ac:dyDescent="0.3">
      <c r="A1923" s="183">
        <v>44895</v>
      </c>
      <c r="B1923" s="129" t="s">
        <v>6663</v>
      </c>
      <c r="C1923" s="129" t="s">
        <v>417</v>
      </c>
      <c r="D1923" s="165">
        <v>1</v>
      </c>
      <c r="E1923" s="129" t="s">
        <v>4737</v>
      </c>
      <c r="F1923" s="129" t="s">
        <v>4735</v>
      </c>
      <c r="G1923" s="129" t="s">
        <v>16723</v>
      </c>
      <c r="H1923" s="129"/>
    </row>
    <row r="1924" spans="1:8" x14ac:dyDescent="0.3">
      <c r="A1924" s="183">
        <v>44895</v>
      </c>
      <c r="B1924" s="129" t="s">
        <v>6664</v>
      </c>
      <c r="C1924" s="129" t="s">
        <v>417</v>
      </c>
      <c r="D1924" s="165">
        <v>1</v>
      </c>
      <c r="E1924" s="129" t="s">
        <v>4739</v>
      </c>
      <c r="F1924" s="129" t="s">
        <v>4735</v>
      </c>
      <c r="G1924" s="129" t="s">
        <v>16723</v>
      </c>
      <c r="H1924" s="129"/>
    </row>
    <row r="1925" spans="1:8" x14ac:dyDescent="0.3">
      <c r="A1925" s="183">
        <v>44895</v>
      </c>
      <c r="B1925" s="129" t="s">
        <v>6665</v>
      </c>
      <c r="C1925" s="129" t="s">
        <v>417</v>
      </c>
      <c r="D1925" s="165">
        <v>1</v>
      </c>
      <c r="E1925" s="129" t="s">
        <v>4737</v>
      </c>
      <c r="F1925" s="129" t="s">
        <v>4735</v>
      </c>
      <c r="G1925" s="129" t="s">
        <v>16723</v>
      </c>
      <c r="H1925" s="129"/>
    </row>
    <row r="1926" spans="1:8" x14ac:dyDescent="0.3">
      <c r="A1926" s="183">
        <v>44895</v>
      </c>
      <c r="B1926" s="129" t="s">
        <v>6666</v>
      </c>
      <c r="C1926" s="129" t="s">
        <v>417</v>
      </c>
      <c r="D1926" s="165">
        <v>1</v>
      </c>
      <c r="E1926" s="129" t="s">
        <v>4737</v>
      </c>
      <c r="F1926" s="129" t="s">
        <v>4735</v>
      </c>
      <c r="G1926" s="129" t="s">
        <v>16723</v>
      </c>
      <c r="H1926" s="129"/>
    </row>
    <row r="1927" spans="1:8" x14ac:dyDescent="0.3">
      <c r="A1927" s="183">
        <v>44895</v>
      </c>
      <c r="B1927" s="129" t="s">
        <v>6667</v>
      </c>
      <c r="C1927" s="129" t="s">
        <v>417</v>
      </c>
      <c r="D1927" s="165">
        <v>1</v>
      </c>
      <c r="E1927" s="129" t="s">
        <v>4739</v>
      </c>
      <c r="F1927" s="129" t="s">
        <v>4735</v>
      </c>
      <c r="G1927" s="129" t="s">
        <v>16723</v>
      </c>
      <c r="H1927" s="129"/>
    </row>
    <row r="1928" spans="1:8" x14ac:dyDescent="0.3">
      <c r="A1928" s="183">
        <v>44895</v>
      </c>
      <c r="B1928" s="129" t="s">
        <v>6668</v>
      </c>
      <c r="C1928" s="129" t="s">
        <v>418</v>
      </c>
      <c r="D1928" s="165">
        <v>1</v>
      </c>
      <c r="E1928" s="129" t="s">
        <v>4737</v>
      </c>
      <c r="F1928" s="129" t="s">
        <v>4735</v>
      </c>
      <c r="G1928" s="129" t="s">
        <v>16723</v>
      </c>
      <c r="H1928" s="129"/>
    </row>
    <row r="1929" spans="1:8" x14ac:dyDescent="0.3">
      <c r="A1929" s="183">
        <v>44895</v>
      </c>
      <c r="B1929" s="129" t="s">
        <v>6669</v>
      </c>
      <c r="C1929" s="129" t="s">
        <v>418</v>
      </c>
      <c r="D1929" s="165">
        <v>1</v>
      </c>
      <c r="E1929" s="129" t="s">
        <v>4744</v>
      </c>
      <c r="F1929" s="129" t="s">
        <v>4735</v>
      </c>
      <c r="G1929" s="129" t="s">
        <v>16723</v>
      </c>
      <c r="H1929" s="129"/>
    </row>
    <row r="1930" spans="1:8" x14ac:dyDescent="0.3">
      <c r="A1930" s="183">
        <v>44895</v>
      </c>
      <c r="B1930" s="129" t="s">
        <v>6670</v>
      </c>
      <c r="C1930" s="129" t="s">
        <v>418</v>
      </c>
      <c r="D1930" s="165">
        <v>1</v>
      </c>
      <c r="E1930" s="129" t="s">
        <v>4739</v>
      </c>
      <c r="F1930" s="129" t="s">
        <v>4735</v>
      </c>
      <c r="G1930" s="129" t="s">
        <v>16723</v>
      </c>
      <c r="H1930" s="129"/>
    </row>
    <row r="1931" spans="1:8" x14ac:dyDescent="0.3">
      <c r="A1931" s="183">
        <v>44895</v>
      </c>
      <c r="B1931" s="129" t="s">
        <v>6671</v>
      </c>
      <c r="C1931" s="129" t="s">
        <v>416</v>
      </c>
      <c r="D1931" s="165">
        <v>1</v>
      </c>
      <c r="E1931" s="129" t="s">
        <v>4739</v>
      </c>
      <c r="F1931" s="129" t="s">
        <v>4735</v>
      </c>
      <c r="G1931" s="129" t="s">
        <v>16723</v>
      </c>
      <c r="H1931" s="129"/>
    </row>
    <row r="1932" spans="1:8" x14ac:dyDescent="0.3">
      <c r="A1932" s="183">
        <v>44895</v>
      </c>
      <c r="B1932" s="129" t="s">
        <v>6672</v>
      </c>
      <c r="C1932" s="129" t="s">
        <v>416</v>
      </c>
      <c r="D1932" s="165">
        <v>1</v>
      </c>
      <c r="E1932" s="129" t="s">
        <v>4739</v>
      </c>
      <c r="F1932" s="129" t="s">
        <v>4735</v>
      </c>
      <c r="G1932" s="129" t="s">
        <v>16723</v>
      </c>
      <c r="H1932" s="129"/>
    </row>
    <row r="1933" spans="1:8" x14ac:dyDescent="0.3">
      <c r="A1933" s="183">
        <v>44895</v>
      </c>
      <c r="B1933" s="129" t="s">
        <v>6673</v>
      </c>
      <c r="C1933" s="129" t="s">
        <v>418</v>
      </c>
      <c r="D1933" s="165">
        <v>1</v>
      </c>
      <c r="E1933" s="129" t="s">
        <v>4739</v>
      </c>
      <c r="F1933" s="129" t="s">
        <v>4735</v>
      </c>
      <c r="G1933" s="129" t="s">
        <v>16723</v>
      </c>
      <c r="H1933" s="129"/>
    </row>
    <row r="1934" spans="1:8" x14ac:dyDescent="0.3">
      <c r="A1934" s="183">
        <v>44895</v>
      </c>
      <c r="B1934" s="129" t="s">
        <v>6674</v>
      </c>
      <c r="C1934" s="129" t="s">
        <v>418</v>
      </c>
      <c r="D1934" s="165">
        <v>1</v>
      </c>
      <c r="E1934" s="129" t="s">
        <v>4739</v>
      </c>
      <c r="F1934" s="129" t="s">
        <v>4735</v>
      </c>
      <c r="G1934" s="129" t="s">
        <v>16723</v>
      </c>
      <c r="H1934" s="129"/>
    </row>
    <row r="1935" spans="1:8" x14ac:dyDescent="0.3">
      <c r="A1935" s="183">
        <v>44895</v>
      </c>
      <c r="B1935" s="129" t="s">
        <v>6675</v>
      </c>
      <c r="C1935" s="129" t="s">
        <v>417</v>
      </c>
      <c r="D1935" s="165">
        <v>1</v>
      </c>
      <c r="E1935" s="129" t="s">
        <v>4739</v>
      </c>
      <c r="F1935" s="129" t="s">
        <v>4735</v>
      </c>
      <c r="G1935" s="129" t="s">
        <v>16723</v>
      </c>
      <c r="H1935" s="129"/>
    </row>
    <row r="1936" spans="1:8" x14ac:dyDescent="0.3">
      <c r="A1936" s="183">
        <v>44895</v>
      </c>
      <c r="B1936" s="129" t="s">
        <v>6676</v>
      </c>
      <c r="C1936" s="129" t="s">
        <v>417</v>
      </c>
      <c r="D1936" s="165">
        <v>1</v>
      </c>
      <c r="E1936" s="129" t="s">
        <v>4739</v>
      </c>
      <c r="F1936" s="129" t="s">
        <v>4735</v>
      </c>
      <c r="G1936" s="129" t="s">
        <v>16723</v>
      </c>
      <c r="H1936" s="129"/>
    </row>
    <row r="1937" spans="1:8" x14ac:dyDescent="0.3">
      <c r="A1937" s="183">
        <v>44895</v>
      </c>
      <c r="B1937" s="129" t="s">
        <v>6677</v>
      </c>
      <c r="C1937" s="129" t="s">
        <v>417</v>
      </c>
      <c r="D1937" s="165">
        <v>1</v>
      </c>
      <c r="E1937" s="129" t="s">
        <v>4739</v>
      </c>
      <c r="F1937" s="129" t="s">
        <v>4735</v>
      </c>
      <c r="G1937" s="129" t="s">
        <v>16723</v>
      </c>
      <c r="H1937" s="129"/>
    </row>
    <row r="1938" spans="1:8" x14ac:dyDescent="0.3">
      <c r="A1938" s="183">
        <v>44895</v>
      </c>
      <c r="B1938" s="129" t="s">
        <v>6678</v>
      </c>
      <c r="C1938" s="129" t="s">
        <v>417</v>
      </c>
      <c r="D1938" s="165">
        <v>1</v>
      </c>
      <c r="E1938" s="129" t="s">
        <v>4739</v>
      </c>
      <c r="F1938" s="129" t="s">
        <v>4735</v>
      </c>
      <c r="G1938" s="129" t="s">
        <v>16723</v>
      </c>
      <c r="H1938" s="129"/>
    </row>
    <row r="1939" spans="1:8" x14ac:dyDescent="0.3">
      <c r="A1939" s="183">
        <v>44895</v>
      </c>
      <c r="B1939" s="129" t="s">
        <v>6679</v>
      </c>
      <c r="C1939" s="129" t="s">
        <v>418</v>
      </c>
      <c r="D1939" s="165">
        <v>1</v>
      </c>
      <c r="E1939" s="129" t="s">
        <v>4741</v>
      </c>
      <c r="F1939" s="129" t="s">
        <v>4735</v>
      </c>
      <c r="G1939" s="129" t="s">
        <v>16723</v>
      </c>
      <c r="H1939" s="129"/>
    </row>
    <row r="1940" spans="1:8" x14ac:dyDescent="0.3">
      <c r="A1940" s="183">
        <v>44895</v>
      </c>
      <c r="B1940" s="129" t="s">
        <v>6680</v>
      </c>
      <c r="C1940" s="129" t="s">
        <v>418</v>
      </c>
      <c r="D1940" s="165">
        <v>1</v>
      </c>
      <c r="E1940" s="129" t="s">
        <v>4739</v>
      </c>
      <c r="F1940" s="129" t="s">
        <v>4735</v>
      </c>
      <c r="G1940" s="129" t="s">
        <v>16723</v>
      </c>
      <c r="H1940" s="129"/>
    </row>
    <row r="1941" spans="1:8" x14ac:dyDescent="0.3">
      <c r="A1941" s="183">
        <v>44895</v>
      </c>
      <c r="B1941" s="129" t="s">
        <v>6681</v>
      </c>
      <c r="C1941" s="129" t="s">
        <v>418</v>
      </c>
      <c r="D1941" s="165">
        <v>1</v>
      </c>
      <c r="E1941" s="129" t="s">
        <v>4739</v>
      </c>
      <c r="F1941" s="129" t="s">
        <v>4735</v>
      </c>
      <c r="G1941" s="129" t="s">
        <v>16723</v>
      </c>
      <c r="H1941" s="129"/>
    </row>
    <row r="1942" spans="1:8" x14ac:dyDescent="0.3">
      <c r="A1942" s="183">
        <v>44895</v>
      </c>
      <c r="B1942" s="129" t="s">
        <v>6682</v>
      </c>
      <c r="C1942" s="129" t="s">
        <v>418</v>
      </c>
      <c r="D1942" s="165">
        <v>1</v>
      </c>
      <c r="E1942" s="129" t="s">
        <v>4739</v>
      </c>
      <c r="F1942" s="129" t="s">
        <v>4735</v>
      </c>
      <c r="G1942" s="129" t="s">
        <v>16723</v>
      </c>
      <c r="H1942" s="129"/>
    </row>
    <row r="1943" spans="1:8" x14ac:dyDescent="0.3">
      <c r="A1943" s="183">
        <v>44895</v>
      </c>
      <c r="B1943" s="129" t="s">
        <v>6683</v>
      </c>
      <c r="C1943" s="129" t="s">
        <v>418</v>
      </c>
      <c r="D1943" s="165">
        <v>1</v>
      </c>
      <c r="E1943" s="129" t="s">
        <v>4739</v>
      </c>
      <c r="F1943" s="129" t="s">
        <v>4735</v>
      </c>
      <c r="G1943" s="129" t="s">
        <v>16723</v>
      </c>
      <c r="H1943" s="129"/>
    </row>
    <row r="1944" spans="1:8" x14ac:dyDescent="0.3">
      <c r="A1944" s="183">
        <v>44895</v>
      </c>
      <c r="B1944" s="129" t="s">
        <v>6684</v>
      </c>
      <c r="C1944" s="129" t="s">
        <v>416</v>
      </c>
      <c r="D1944" s="165">
        <v>1</v>
      </c>
      <c r="E1944" s="129" t="s">
        <v>4737</v>
      </c>
      <c r="F1944" s="129" t="s">
        <v>4735</v>
      </c>
      <c r="G1944" s="129" t="s">
        <v>16723</v>
      </c>
      <c r="H1944" s="129"/>
    </row>
    <row r="1945" spans="1:8" x14ac:dyDescent="0.3">
      <c r="A1945" s="183">
        <v>44895</v>
      </c>
      <c r="B1945" s="129" t="s">
        <v>6685</v>
      </c>
      <c r="C1945" s="129" t="s">
        <v>417</v>
      </c>
      <c r="D1945" s="165">
        <v>1</v>
      </c>
      <c r="E1945" s="129" t="s">
        <v>4739</v>
      </c>
      <c r="F1945" s="129" t="s">
        <v>4735</v>
      </c>
      <c r="G1945" s="129" t="s">
        <v>16723</v>
      </c>
      <c r="H1945" s="129"/>
    </row>
    <row r="1946" spans="1:8" x14ac:dyDescent="0.3">
      <c r="A1946" s="183">
        <v>44895</v>
      </c>
      <c r="B1946" s="129" t="s">
        <v>6686</v>
      </c>
      <c r="C1946" s="129" t="s">
        <v>417</v>
      </c>
      <c r="D1946" s="165">
        <v>1</v>
      </c>
      <c r="E1946" s="129" t="s">
        <v>4739</v>
      </c>
      <c r="F1946" s="129" t="s">
        <v>4735</v>
      </c>
      <c r="G1946" s="129" t="s">
        <v>16723</v>
      </c>
      <c r="H1946" s="129"/>
    </row>
    <row r="1947" spans="1:8" x14ac:dyDescent="0.3">
      <c r="A1947" s="183">
        <v>44895</v>
      </c>
      <c r="B1947" s="129" t="s">
        <v>6687</v>
      </c>
      <c r="C1947" s="129" t="s">
        <v>417</v>
      </c>
      <c r="D1947" s="165">
        <v>1</v>
      </c>
      <c r="E1947" s="129" t="s">
        <v>4739</v>
      </c>
      <c r="F1947" s="129" t="s">
        <v>4735</v>
      </c>
      <c r="G1947" s="129" t="s">
        <v>16723</v>
      </c>
      <c r="H1947" s="129"/>
    </row>
    <row r="1948" spans="1:8" x14ac:dyDescent="0.3">
      <c r="A1948" s="183">
        <v>44895</v>
      </c>
      <c r="B1948" s="129" t="s">
        <v>6688</v>
      </c>
      <c r="C1948" s="129" t="s">
        <v>417</v>
      </c>
      <c r="D1948" s="165">
        <v>1</v>
      </c>
      <c r="E1948" s="129" t="s">
        <v>4739</v>
      </c>
      <c r="F1948" s="129" t="s">
        <v>4735</v>
      </c>
      <c r="G1948" s="129" t="s">
        <v>16723</v>
      </c>
      <c r="H1948" s="129"/>
    </row>
    <row r="1949" spans="1:8" x14ac:dyDescent="0.3">
      <c r="A1949" s="183">
        <v>44895</v>
      </c>
      <c r="B1949" s="129" t="s">
        <v>6689</v>
      </c>
      <c r="C1949" s="129" t="s">
        <v>417</v>
      </c>
      <c r="D1949" s="165">
        <v>1</v>
      </c>
      <c r="E1949" s="129" t="s">
        <v>4739</v>
      </c>
      <c r="F1949" s="129" t="s">
        <v>4735</v>
      </c>
      <c r="G1949" s="129" t="s">
        <v>16723</v>
      </c>
      <c r="H1949" s="129"/>
    </row>
    <row r="1950" spans="1:8" x14ac:dyDescent="0.3">
      <c r="A1950" s="183">
        <v>44895</v>
      </c>
      <c r="B1950" s="129" t="s">
        <v>6690</v>
      </c>
      <c r="C1950" s="129" t="s">
        <v>418</v>
      </c>
      <c r="D1950" s="165">
        <v>1</v>
      </c>
      <c r="E1950" s="129" t="s">
        <v>4739</v>
      </c>
      <c r="F1950" s="129" t="s">
        <v>4735</v>
      </c>
      <c r="G1950" s="129" t="s">
        <v>16723</v>
      </c>
      <c r="H1950" s="129"/>
    </row>
    <row r="1951" spans="1:8" x14ac:dyDescent="0.3">
      <c r="A1951" s="183">
        <v>44895</v>
      </c>
      <c r="B1951" s="129" t="s">
        <v>6691</v>
      </c>
      <c r="C1951" s="129" t="s">
        <v>418</v>
      </c>
      <c r="D1951" s="165">
        <v>1</v>
      </c>
      <c r="E1951" s="129" t="s">
        <v>4741</v>
      </c>
      <c r="F1951" s="129" t="s">
        <v>4735</v>
      </c>
      <c r="G1951" s="129" t="s">
        <v>16723</v>
      </c>
      <c r="H1951" s="129"/>
    </row>
    <row r="1952" spans="1:8" x14ac:dyDescent="0.3">
      <c r="A1952" s="183">
        <v>44895</v>
      </c>
      <c r="B1952" s="129" t="s">
        <v>6692</v>
      </c>
      <c r="C1952" s="129" t="s">
        <v>418</v>
      </c>
      <c r="D1952" s="165">
        <v>1</v>
      </c>
      <c r="E1952" s="129" t="s">
        <v>4741</v>
      </c>
      <c r="F1952" s="129" t="s">
        <v>4735</v>
      </c>
      <c r="G1952" s="129" t="s">
        <v>16723</v>
      </c>
      <c r="H1952" s="129"/>
    </row>
    <row r="1953" spans="1:8" x14ac:dyDescent="0.3">
      <c r="A1953" s="183">
        <v>44895</v>
      </c>
      <c r="B1953" s="129" t="s">
        <v>6693</v>
      </c>
      <c r="C1953" s="129" t="s">
        <v>417</v>
      </c>
      <c r="D1953" s="165">
        <v>1</v>
      </c>
      <c r="E1953" s="129" t="s">
        <v>4739</v>
      </c>
      <c r="F1953" s="129" t="s">
        <v>4735</v>
      </c>
      <c r="G1953" s="129" t="s">
        <v>16723</v>
      </c>
      <c r="H1953" s="129"/>
    </row>
    <row r="1954" spans="1:8" x14ac:dyDescent="0.3">
      <c r="A1954" s="183">
        <v>44895</v>
      </c>
      <c r="B1954" s="129" t="s">
        <v>6694</v>
      </c>
      <c r="C1954" s="129" t="s">
        <v>417</v>
      </c>
      <c r="D1954" s="165">
        <v>1</v>
      </c>
      <c r="E1954" s="129" t="s">
        <v>4737</v>
      </c>
      <c r="F1954" s="129" t="s">
        <v>4735</v>
      </c>
      <c r="G1954" s="129" t="s">
        <v>16723</v>
      </c>
      <c r="H1954" s="129"/>
    </row>
    <row r="1955" spans="1:8" x14ac:dyDescent="0.3">
      <c r="A1955" s="183">
        <v>44895</v>
      </c>
      <c r="B1955" s="129" t="s">
        <v>6695</v>
      </c>
      <c r="C1955" s="129" t="s">
        <v>417</v>
      </c>
      <c r="D1955" s="165">
        <v>1</v>
      </c>
      <c r="E1955" s="129" t="s">
        <v>4739</v>
      </c>
      <c r="F1955" s="129" t="s">
        <v>4735</v>
      </c>
      <c r="G1955" s="129" t="s">
        <v>16723</v>
      </c>
      <c r="H1955" s="129"/>
    </row>
    <row r="1956" spans="1:8" x14ac:dyDescent="0.3">
      <c r="A1956" s="183">
        <v>44895</v>
      </c>
      <c r="B1956" s="129" t="s">
        <v>6696</v>
      </c>
      <c r="C1956" s="129" t="s">
        <v>417</v>
      </c>
      <c r="D1956" s="165">
        <v>1</v>
      </c>
      <c r="E1956" s="129" t="s">
        <v>4739</v>
      </c>
      <c r="F1956" s="129" t="s">
        <v>4735</v>
      </c>
      <c r="G1956" s="129" t="s">
        <v>16723</v>
      </c>
      <c r="H1956" s="129"/>
    </row>
    <row r="1957" spans="1:8" x14ac:dyDescent="0.3">
      <c r="A1957" s="183">
        <v>44895</v>
      </c>
      <c r="B1957" s="129" t="s">
        <v>6697</v>
      </c>
      <c r="C1957" s="129" t="s">
        <v>417</v>
      </c>
      <c r="D1957" s="165">
        <v>1</v>
      </c>
      <c r="E1957" s="129" t="s">
        <v>4739</v>
      </c>
      <c r="F1957" s="129" t="s">
        <v>4735</v>
      </c>
      <c r="G1957" s="129" t="s">
        <v>16723</v>
      </c>
      <c r="H1957" s="129"/>
    </row>
    <row r="1958" spans="1:8" x14ac:dyDescent="0.3">
      <c r="A1958" s="183">
        <v>44895</v>
      </c>
      <c r="B1958" s="129" t="s">
        <v>6698</v>
      </c>
      <c r="C1958" s="129" t="s">
        <v>417</v>
      </c>
      <c r="D1958" s="165">
        <v>1</v>
      </c>
      <c r="E1958" s="129" t="s">
        <v>4739</v>
      </c>
      <c r="F1958" s="129" t="s">
        <v>4735</v>
      </c>
      <c r="G1958" s="129" t="s">
        <v>16723</v>
      </c>
      <c r="H1958" s="129"/>
    </row>
    <row r="1959" spans="1:8" x14ac:dyDescent="0.3">
      <c r="A1959" s="183">
        <v>44895</v>
      </c>
      <c r="B1959" s="129" t="s">
        <v>6699</v>
      </c>
      <c r="C1959" s="129" t="s">
        <v>418</v>
      </c>
      <c r="D1959" s="165">
        <v>1</v>
      </c>
      <c r="E1959" s="129" t="s">
        <v>4741</v>
      </c>
      <c r="F1959" s="129" t="s">
        <v>4735</v>
      </c>
      <c r="G1959" s="129" t="s">
        <v>16723</v>
      </c>
      <c r="H1959" s="129"/>
    </row>
    <row r="1960" spans="1:8" x14ac:dyDescent="0.3">
      <c r="A1960" s="183">
        <v>44895</v>
      </c>
      <c r="B1960" s="129" t="s">
        <v>6700</v>
      </c>
      <c r="C1960" s="129" t="s">
        <v>418</v>
      </c>
      <c r="D1960" s="165">
        <v>1</v>
      </c>
      <c r="E1960" s="129" t="s">
        <v>4737</v>
      </c>
      <c r="F1960" s="129" t="s">
        <v>4735</v>
      </c>
      <c r="G1960" s="129" t="s">
        <v>16723</v>
      </c>
      <c r="H1960" s="129"/>
    </row>
    <row r="1961" spans="1:8" x14ac:dyDescent="0.3">
      <c r="A1961" s="183">
        <v>44895</v>
      </c>
      <c r="B1961" s="129" t="s">
        <v>6701</v>
      </c>
      <c r="C1961" s="129" t="s">
        <v>418</v>
      </c>
      <c r="D1961" s="165">
        <v>1</v>
      </c>
      <c r="E1961" s="129" t="s">
        <v>4741</v>
      </c>
      <c r="F1961" s="129" t="s">
        <v>4735</v>
      </c>
      <c r="G1961" s="129" t="s">
        <v>16723</v>
      </c>
      <c r="H1961" s="129"/>
    </row>
    <row r="1962" spans="1:8" x14ac:dyDescent="0.3">
      <c r="A1962" s="183">
        <v>44895</v>
      </c>
      <c r="B1962" s="129" t="s">
        <v>6702</v>
      </c>
      <c r="C1962" s="129" t="s">
        <v>418</v>
      </c>
      <c r="D1962" s="165">
        <v>1</v>
      </c>
      <c r="E1962" s="129" t="s">
        <v>4739</v>
      </c>
      <c r="F1962" s="129" t="s">
        <v>4735</v>
      </c>
      <c r="G1962" s="129" t="s">
        <v>16723</v>
      </c>
      <c r="H1962" s="129"/>
    </row>
    <row r="1963" spans="1:8" x14ac:dyDescent="0.3">
      <c r="A1963" s="183">
        <v>44895</v>
      </c>
      <c r="B1963" s="129" t="s">
        <v>6703</v>
      </c>
      <c r="C1963" s="129" t="s">
        <v>417</v>
      </c>
      <c r="D1963" s="165">
        <v>1</v>
      </c>
      <c r="E1963" s="129" t="s">
        <v>4739</v>
      </c>
      <c r="F1963" s="129" t="s">
        <v>4735</v>
      </c>
      <c r="G1963" s="129" t="s">
        <v>16723</v>
      </c>
      <c r="H1963" s="129"/>
    </row>
    <row r="1964" spans="1:8" x14ac:dyDescent="0.3">
      <c r="A1964" s="183">
        <v>44895</v>
      </c>
      <c r="B1964" s="129" t="s">
        <v>6704</v>
      </c>
      <c r="C1964" s="129" t="s">
        <v>417</v>
      </c>
      <c r="D1964" s="165">
        <v>1</v>
      </c>
      <c r="E1964" s="129" t="s">
        <v>4739</v>
      </c>
      <c r="F1964" s="129" t="s">
        <v>4735</v>
      </c>
      <c r="G1964" s="129" t="s">
        <v>16723</v>
      </c>
      <c r="H1964" s="129"/>
    </row>
    <row r="1965" spans="1:8" x14ac:dyDescent="0.3">
      <c r="A1965" s="183">
        <v>44895</v>
      </c>
      <c r="B1965" s="129" t="s">
        <v>6705</v>
      </c>
      <c r="C1965" s="129" t="s">
        <v>417</v>
      </c>
      <c r="D1965" s="165">
        <v>1</v>
      </c>
      <c r="E1965" s="129" t="s">
        <v>4737</v>
      </c>
      <c r="F1965" s="129" t="s">
        <v>4735</v>
      </c>
      <c r="G1965" s="129" t="s">
        <v>16723</v>
      </c>
      <c r="H1965" s="129"/>
    </row>
    <row r="1966" spans="1:8" x14ac:dyDescent="0.3">
      <c r="A1966" s="183">
        <v>44895</v>
      </c>
      <c r="B1966" s="129" t="s">
        <v>6706</v>
      </c>
      <c r="C1966" s="129" t="s">
        <v>417</v>
      </c>
      <c r="D1966" s="165">
        <v>1</v>
      </c>
      <c r="E1966" s="129" t="s">
        <v>4739</v>
      </c>
      <c r="F1966" s="129" t="s">
        <v>4735</v>
      </c>
      <c r="G1966" s="129" t="s">
        <v>16723</v>
      </c>
      <c r="H1966" s="129"/>
    </row>
    <row r="1967" spans="1:8" x14ac:dyDescent="0.3">
      <c r="A1967" s="183">
        <v>44895</v>
      </c>
      <c r="B1967" s="129" t="s">
        <v>6707</v>
      </c>
      <c r="C1967" s="129" t="s">
        <v>418</v>
      </c>
      <c r="D1967" s="165">
        <v>1</v>
      </c>
      <c r="E1967" s="129" t="s">
        <v>4744</v>
      </c>
      <c r="F1967" s="129" t="s">
        <v>4735</v>
      </c>
      <c r="G1967" s="129" t="s">
        <v>16723</v>
      </c>
      <c r="H1967" s="129"/>
    </row>
    <row r="1968" spans="1:8" x14ac:dyDescent="0.3">
      <c r="A1968" s="183">
        <v>44895</v>
      </c>
      <c r="B1968" s="129" t="s">
        <v>6708</v>
      </c>
      <c r="C1968" s="129" t="s">
        <v>418</v>
      </c>
      <c r="D1968" s="165">
        <v>1</v>
      </c>
      <c r="E1968" s="129" t="s">
        <v>4739</v>
      </c>
      <c r="F1968" s="129" t="s">
        <v>4735</v>
      </c>
      <c r="G1968" s="129" t="s">
        <v>16723</v>
      </c>
      <c r="H1968" s="129"/>
    </row>
    <row r="1969" spans="1:8" x14ac:dyDescent="0.3">
      <c r="A1969" s="183">
        <v>44895</v>
      </c>
      <c r="B1969" s="129" t="s">
        <v>6709</v>
      </c>
      <c r="C1969" s="129" t="s">
        <v>416</v>
      </c>
      <c r="D1969" s="165">
        <v>1</v>
      </c>
      <c r="E1969" s="129" t="s">
        <v>4737</v>
      </c>
      <c r="F1969" s="129" t="s">
        <v>4735</v>
      </c>
      <c r="G1969" s="129" t="s">
        <v>16723</v>
      </c>
      <c r="H1969" s="129"/>
    </row>
    <row r="1970" spans="1:8" x14ac:dyDescent="0.3">
      <c r="A1970" s="183">
        <v>44895</v>
      </c>
      <c r="B1970" s="129" t="s">
        <v>6710</v>
      </c>
      <c r="C1970" s="129" t="s">
        <v>416</v>
      </c>
      <c r="D1970" s="165">
        <v>1</v>
      </c>
      <c r="E1970" s="129" t="s">
        <v>4737</v>
      </c>
      <c r="F1970" s="129" t="s">
        <v>4735</v>
      </c>
      <c r="G1970" s="129" t="s">
        <v>16723</v>
      </c>
      <c r="H1970" s="129"/>
    </row>
    <row r="1971" spans="1:8" x14ac:dyDescent="0.3">
      <c r="A1971" s="183">
        <v>44895</v>
      </c>
      <c r="B1971" s="129" t="s">
        <v>6711</v>
      </c>
      <c r="C1971" s="129" t="s">
        <v>417</v>
      </c>
      <c r="D1971" s="165">
        <v>1</v>
      </c>
      <c r="E1971" s="129" t="s">
        <v>4737</v>
      </c>
      <c r="F1971" s="129" t="s">
        <v>4735</v>
      </c>
      <c r="G1971" s="129" t="s">
        <v>16723</v>
      </c>
      <c r="H1971" s="129"/>
    </row>
    <row r="1972" spans="1:8" x14ac:dyDescent="0.3">
      <c r="A1972" s="183">
        <v>44895</v>
      </c>
      <c r="B1972" s="129" t="s">
        <v>6712</v>
      </c>
      <c r="C1972" s="129" t="s">
        <v>417</v>
      </c>
      <c r="D1972" s="165">
        <v>1</v>
      </c>
      <c r="E1972" s="129" t="s">
        <v>4737</v>
      </c>
      <c r="F1972" s="129" t="s">
        <v>4735</v>
      </c>
      <c r="G1972" s="129" t="s">
        <v>16723</v>
      </c>
      <c r="H1972" s="129"/>
    </row>
    <row r="1973" spans="1:8" x14ac:dyDescent="0.3">
      <c r="A1973" s="183">
        <v>44895</v>
      </c>
      <c r="B1973" s="129" t="s">
        <v>6713</v>
      </c>
      <c r="C1973" s="129" t="s">
        <v>417</v>
      </c>
      <c r="D1973" s="165">
        <v>1</v>
      </c>
      <c r="E1973" s="129" t="s">
        <v>4739</v>
      </c>
      <c r="F1973" s="129" t="s">
        <v>4735</v>
      </c>
      <c r="G1973" s="129" t="s">
        <v>16723</v>
      </c>
      <c r="H1973" s="129"/>
    </row>
    <row r="1974" spans="1:8" x14ac:dyDescent="0.3">
      <c r="A1974" s="183">
        <v>44895</v>
      </c>
      <c r="B1974" s="129" t="s">
        <v>6714</v>
      </c>
      <c r="C1974" s="129" t="s">
        <v>416</v>
      </c>
      <c r="D1974" s="165">
        <v>1</v>
      </c>
      <c r="E1974" s="129" t="s">
        <v>4737</v>
      </c>
      <c r="F1974" s="129" t="s">
        <v>4735</v>
      </c>
      <c r="G1974" s="129" t="s">
        <v>16723</v>
      </c>
      <c r="H1974" s="129"/>
    </row>
    <row r="1975" spans="1:8" x14ac:dyDescent="0.3">
      <c r="A1975" s="183">
        <v>44895</v>
      </c>
      <c r="B1975" s="129" t="s">
        <v>6715</v>
      </c>
      <c r="C1975" s="129" t="s">
        <v>418</v>
      </c>
      <c r="D1975" s="165">
        <v>1</v>
      </c>
      <c r="E1975" s="129" t="s">
        <v>4739</v>
      </c>
      <c r="F1975" s="129" t="s">
        <v>4735</v>
      </c>
      <c r="G1975" s="129" t="s">
        <v>16723</v>
      </c>
      <c r="H1975" s="129"/>
    </row>
    <row r="1976" spans="1:8" x14ac:dyDescent="0.3">
      <c r="A1976" s="183">
        <v>44895</v>
      </c>
      <c r="B1976" s="129" t="s">
        <v>6716</v>
      </c>
      <c r="C1976" s="129" t="s">
        <v>418</v>
      </c>
      <c r="D1976" s="165">
        <v>1</v>
      </c>
      <c r="E1976" s="129" t="s">
        <v>4741</v>
      </c>
      <c r="F1976" s="129" t="s">
        <v>4735</v>
      </c>
      <c r="G1976" s="129" t="s">
        <v>16723</v>
      </c>
      <c r="H1976" s="129"/>
    </row>
    <row r="1977" spans="1:8" x14ac:dyDescent="0.3">
      <c r="A1977" s="183">
        <v>44895</v>
      </c>
      <c r="B1977" s="129" t="s">
        <v>6717</v>
      </c>
      <c r="C1977" s="129" t="s">
        <v>416</v>
      </c>
      <c r="D1977" s="165">
        <v>1</v>
      </c>
      <c r="E1977" s="129" t="s">
        <v>4739</v>
      </c>
      <c r="F1977" s="129" t="s">
        <v>4735</v>
      </c>
      <c r="G1977" s="129" t="s">
        <v>16723</v>
      </c>
      <c r="H1977" s="129"/>
    </row>
    <row r="1978" spans="1:8" x14ac:dyDescent="0.3">
      <c r="A1978" s="183">
        <v>44895</v>
      </c>
      <c r="B1978" s="129" t="s">
        <v>6718</v>
      </c>
      <c r="C1978" s="129" t="s">
        <v>418</v>
      </c>
      <c r="D1978" s="165">
        <v>1</v>
      </c>
      <c r="E1978" s="129" t="s">
        <v>4739</v>
      </c>
      <c r="F1978" s="129" t="s">
        <v>4735</v>
      </c>
      <c r="G1978" s="129" t="s">
        <v>16723</v>
      </c>
      <c r="H1978" s="129"/>
    </row>
    <row r="1979" spans="1:8" x14ac:dyDescent="0.3">
      <c r="A1979" s="183">
        <v>44895</v>
      </c>
      <c r="B1979" s="129" t="s">
        <v>6719</v>
      </c>
      <c r="C1979" s="129" t="s">
        <v>418</v>
      </c>
      <c r="D1979" s="165">
        <v>1</v>
      </c>
      <c r="E1979" s="129" t="s">
        <v>4739</v>
      </c>
      <c r="F1979" s="129" t="s">
        <v>4735</v>
      </c>
      <c r="G1979" s="129" t="s">
        <v>16723</v>
      </c>
      <c r="H1979" s="129"/>
    </row>
    <row r="1980" spans="1:8" x14ac:dyDescent="0.3">
      <c r="A1980" s="183">
        <v>44895</v>
      </c>
      <c r="B1980" s="129" t="s">
        <v>6720</v>
      </c>
      <c r="C1980" s="129" t="s">
        <v>418</v>
      </c>
      <c r="D1980" s="165">
        <v>1</v>
      </c>
      <c r="E1980" s="129" t="s">
        <v>4741</v>
      </c>
      <c r="F1980" s="129" t="s">
        <v>4735</v>
      </c>
      <c r="G1980" s="129" t="s">
        <v>16723</v>
      </c>
      <c r="H1980" s="129"/>
    </row>
    <row r="1981" spans="1:8" x14ac:dyDescent="0.3">
      <c r="A1981" s="183">
        <v>44895</v>
      </c>
      <c r="B1981" s="129" t="s">
        <v>6721</v>
      </c>
      <c r="C1981" s="129" t="s">
        <v>418</v>
      </c>
      <c r="D1981" s="165">
        <v>1</v>
      </c>
      <c r="E1981" s="129" t="s">
        <v>4739</v>
      </c>
      <c r="F1981" s="129" t="s">
        <v>4735</v>
      </c>
      <c r="G1981" s="129" t="s">
        <v>16723</v>
      </c>
      <c r="H1981" s="129"/>
    </row>
    <row r="1982" spans="1:8" x14ac:dyDescent="0.3">
      <c r="A1982" s="183">
        <v>44895</v>
      </c>
      <c r="B1982" s="129" t="s">
        <v>6722</v>
      </c>
      <c r="C1982" s="129" t="s">
        <v>418</v>
      </c>
      <c r="D1982" s="165">
        <v>1</v>
      </c>
      <c r="E1982" s="129" t="s">
        <v>4739</v>
      </c>
      <c r="F1982" s="129" t="s">
        <v>4735</v>
      </c>
      <c r="G1982" s="129" t="s">
        <v>16723</v>
      </c>
      <c r="H1982" s="129"/>
    </row>
    <row r="1983" spans="1:8" x14ac:dyDescent="0.3">
      <c r="A1983" s="183">
        <v>44895</v>
      </c>
      <c r="B1983" s="129" t="s">
        <v>6723</v>
      </c>
      <c r="C1983" s="129" t="s">
        <v>416</v>
      </c>
      <c r="D1983" s="165">
        <v>1</v>
      </c>
      <c r="E1983" s="129" t="s">
        <v>4737</v>
      </c>
      <c r="F1983" s="129" t="s">
        <v>4735</v>
      </c>
      <c r="G1983" s="129" t="s">
        <v>16723</v>
      </c>
      <c r="H1983" s="129"/>
    </row>
    <row r="1984" spans="1:8" x14ac:dyDescent="0.3">
      <c r="A1984" s="183">
        <v>44895</v>
      </c>
      <c r="B1984" s="129" t="s">
        <v>6724</v>
      </c>
      <c r="C1984" s="129" t="s">
        <v>416</v>
      </c>
      <c r="D1984" s="165">
        <v>1</v>
      </c>
      <c r="E1984" s="129" t="s">
        <v>4737</v>
      </c>
      <c r="F1984" s="129" t="s">
        <v>4735</v>
      </c>
      <c r="G1984" s="129" t="s">
        <v>16723</v>
      </c>
      <c r="H1984" s="129"/>
    </row>
    <row r="1985" spans="1:8" x14ac:dyDescent="0.3">
      <c r="A1985" s="183">
        <v>44895</v>
      </c>
      <c r="B1985" s="129" t="s">
        <v>6725</v>
      </c>
      <c r="C1985" s="129" t="s">
        <v>417</v>
      </c>
      <c r="D1985" s="165">
        <v>1</v>
      </c>
      <c r="E1985" s="129" t="s">
        <v>4739</v>
      </c>
      <c r="F1985" s="129" t="s">
        <v>4735</v>
      </c>
      <c r="G1985" s="129" t="s">
        <v>16723</v>
      </c>
      <c r="H1985" s="129"/>
    </row>
    <row r="1986" spans="1:8" x14ac:dyDescent="0.3">
      <c r="A1986" s="183">
        <v>44895</v>
      </c>
      <c r="B1986" s="129" t="s">
        <v>6726</v>
      </c>
      <c r="C1986" s="129" t="s">
        <v>417</v>
      </c>
      <c r="D1986" s="165">
        <v>1</v>
      </c>
      <c r="E1986" s="129" t="s">
        <v>4739</v>
      </c>
      <c r="F1986" s="129" t="s">
        <v>4735</v>
      </c>
      <c r="G1986" s="129" t="s">
        <v>16723</v>
      </c>
      <c r="H1986" s="129"/>
    </row>
    <row r="1987" spans="1:8" x14ac:dyDescent="0.3">
      <c r="A1987" s="183">
        <v>44895</v>
      </c>
      <c r="B1987" s="129" t="s">
        <v>6727</v>
      </c>
      <c r="C1987" s="129" t="s">
        <v>417</v>
      </c>
      <c r="D1987" s="165">
        <v>1</v>
      </c>
      <c r="E1987" s="129" t="s">
        <v>4737</v>
      </c>
      <c r="F1987" s="129" t="s">
        <v>4735</v>
      </c>
      <c r="G1987" s="129" t="s">
        <v>16723</v>
      </c>
      <c r="H1987" s="129"/>
    </row>
    <row r="1988" spans="1:8" x14ac:dyDescent="0.3">
      <c r="A1988" s="183">
        <v>44895</v>
      </c>
      <c r="B1988" s="129" t="s">
        <v>6728</v>
      </c>
      <c r="C1988" s="129" t="s">
        <v>417</v>
      </c>
      <c r="D1988" s="165">
        <v>1</v>
      </c>
      <c r="E1988" s="129" t="s">
        <v>4739</v>
      </c>
      <c r="F1988" s="129" t="s">
        <v>4735</v>
      </c>
      <c r="G1988" s="129" t="s">
        <v>16723</v>
      </c>
      <c r="H1988" s="129"/>
    </row>
    <row r="1989" spans="1:8" x14ac:dyDescent="0.3">
      <c r="A1989" s="183">
        <v>44895</v>
      </c>
      <c r="B1989" s="129" t="s">
        <v>6729</v>
      </c>
      <c r="C1989" s="129" t="s">
        <v>417</v>
      </c>
      <c r="D1989" s="165">
        <v>1</v>
      </c>
      <c r="E1989" s="129" t="s">
        <v>4739</v>
      </c>
      <c r="F1989" s="129" t="s">
        <v>4735</v>
      </c>
      <c r="G1989" s="129" t="s">
        <v>16723</v>
      </c>
      <c r="H1989" s="129"/>
    </row>
    <row r="1990" spans="1:8" x14ac:dyDescent="0.3">
      <c r="A1990" s="183">
        <v>44895</v>
      </c>
      <c r="B1990" s="129" t="s">
        <v>6730</v>
      </c>
      <c r="C1990" s="129" t="s">
        <v>417</v>
      </c>
      <c r="D1990" s="165">
        <v>1</v>
      </c>
      <c r="E1990" s="129" t="s">
        <v>4737</v>
      </c>
      <c r="F1990" s="129" t="s">
        <v>4735</v>
      </c>
      <c r="G1990" s="129" t="s">
        <v>16723</v>
      </c>
      <c r="H1990" s="129"/>
    </row>
    <row r="1991" spans="1:8" x14ac:dyDescent="0.3">
      <c r="A1991" s="183">
        <v>44895</v>
      </c>
      <c r="B1991" s="129" t="s">
        <v>6731</v>
      </c>
      <c r="C1991" s="129" t="s">
        <v>417</v>
      </c>
      <c r="D1991" s="165">
        <v>1</v>
      </c>
      <c r="E1991" s="129" t="s">
        <v>4737</v>
      </c>
      <c r="F1991" s="129" t="s">
        <v>4735</v>
      </c>
      <c r="G1991" s="129" t="s">
        <v>16723</v>
      </c>
      <c r="H1991" s="129"/>
    </row>
    <row r="1992" spans="1:8" x14ac:dyDescent="0.3">
      <c r="A1992" s="183">
        <v>44895</v>
      </c>
      <c r="B1992" s="129" t="s">
        <v>6732</v>
      </c>
      <c r="C1992" s="129" t="s">
        <v>417</v>
      </c>
      <c r="D1992" s="165">
        <v>1</v>
      </c>
      <c r="E1992" s="129" t="s">
        <v>4739</v>
      </c>
      <c r="F1992" s="129" t="s">
        <v>4735</v>
      </c>
      <c r="G1992" s="129" t="s">
        <v>16723</v>
      </c>
      <c r="H1992" s="129"/>
    </row>
    <row r="1993" spans="1:8" x14ac:dyDescent="0.3">
      <c r="A1993" s="183">
        <v>44895</v>
      </c>
      <c r="B1993" s="129" t="s">
        <v>6733</v>
      </c>
      <c r="C1993" s="129" t="s">
        <v>417</v>
      </c>
      <c r="D1993" s="165">
        <v>1</v>
      </c>
      <c r="E1993" s="129" t="s">
        <v>4744</v>
      </c>
      <c r="F1993" s="129" t="s">
        <v>4735</v>
      </c>
      <c r="G1993" s="129" t="s">
        <v>16723</v>
      </c>
      <c r="H1993" s="129"/>
    </row>
    <row r="1994" spans="1:8" x14ac:dyDescent="0.3">
      <c r="A1994" s="183">
        <v>44895</v>
      </c>
      <c r="B1994" s="129" t="s">
        <v>6734</v>
      </c>
      <c r="C1994" s="129" t="s">
        <v>416</v>
      </c>
      <c r="D1994" s="165">
        <v>1</v>
      </c>
      <c r="E1994" s="129" t="s">
        <v>4739</v>
      </c>
      <c r="F1994" s="129" t="s">
        <v>4735</v>
      </c>
      <c r="G1994" s="129" t="s">
        <v>16723</v>
      </c>
      <c r="H1994" s="129"/>
    </row>
    <row r="1995" spans="1:8" x14ac:dyDescent="0.3">
      <c r="A1995" s="183">
        <v>44895</v>
      </c>
      <c r="B1995" s="129" t="s">
        <v>6735</v>
      </c>
      <c r="C1995" s="129" t="s">
        <v>418</v>
      </c>
      <c r="D1995" s="165">
        <v>1</v>
      </c>
      <c r="E1995" s="129" t="s">
        <v>4739</v>
      </c>
      <c r="F1995" s="129" t="s">
        <v>4735</v>
      </c>
      <c r="G1995" s="129" t="s">
        <v>16723</v>
      </c>
      <c r="H1995" s="129"/>
    </row>
    <row r="1996" spans="1:8" x14ac:dyDescent="0.3">
      <c r="A1996" s="183">
        <v>44895</v>
      </c>
      <c r="B1996" s="129" t="s">
        <v>6736</v>
      </c>
      <c r="C1996" s="129" t="s">
        <v>416</v>
      </c>
      <c r="D1996" s="165">
        <v>1</v>
      </c>
      <c r="E1996" s="129" t="s">
        <v>4739</v>
      </c>
      <c r="F1996" s="129" t="s">
        <v>4735</v>
      </c>
      <c r="G1996" s="129" t="s">
        <v>16723</v>
      </c>
      <c r="H1996" s="129"/>
    </row>
    <row r="1997" spans="1:8" x14ac:dyDescent="0.3">
      <c r="A1997" s="183">
        <v>44895</v>
      </c>
      <c r="B1997" s="129" t="s">
        <v>6737</v>
      </c>
      <c r="C1997" s="129" t="s">
        <v>418</v>
      </c>
      <c r="D1997" s="165">
        <v>1</v>
      </c>
      <c r="E1997" s="129" t="s">
        <v>4739</v>
      </c>
      <c r="F1997" s="129" t="s">
        <v>4735</v>
      </c>
      <c r="G1997" s="129" t="s">
        <v>16723</v>
      </c>
      <c r="H1997" s="129"/>
    </row>
    <row r="1998" spans="1:8" x14ac:dyDescent="0.3">
      <c r="A1998" s="183">
        <v>44895</v>
      </c>
      <c r="B1998" s="129" t="s">
        <v>6738</v>
      </c>
      <c r="C1998" s="129" t="s">
        <v>418</v>
      </c>
      <c r="D1998" s="165">
        <v>1</v>
      </c>
      <c r="E1998" s="129" t="s">
        <v>4744</v>
      </c>
      <c r="F1998" s="129" t="s">
        <v>4735</v>
      </c>
      <c r="G1998" s="129" t="s">
        <v>16723</v>
      </c>
      <c r="H1998" s="129"/>
    </row>
    <row r="1999" spans="1:8" x14ac:dyDescent="0.3">
      <c r="A1999" s="183">
        <v>44895</v>
      </c>
      <c r="B1999" s="129" t="s">
        <v>6739</v>
      </c>
      <c r="C1999" s="129" t="s">
        <v>418</v>
      </c>
      <c r="D1999" s="165">
        <v>1</v>
      </c>
      <c r="E1999" s="129" t="s">
        <v>4741</v>
      </c>
      <c r="F1999" s="129" t="s">
        <v>4735</v>
      </c>
      <c r="G1999" s="129" t="s">
        <v>16723</v>
      </c>
      <c r="H1999" s="129"/>
    </row>
    <row r="2000" spans="1:8" x14ac:dyDescent="0.3">
      <c r="A2000" s="183">
        <v>44895</v>
      </c>
      <c r="B2000" s="129" t="s">
        <v>6740</v>
      </c>
      <c r="C2000" s="129" t="s">
        <v>416</v>
      </c>
      <c r="D2000" s="165">
        <v>1</v>
      </c>
      <c r="E2000" s="129" t="s">
        <v>4737</v>
      </c>
      <c r="F2000" s="129" t="s">
        <v>4735</v>
      </c>
      <c r="G2000" s="129" t="s">
        <v>16723</v>
      </c>
      <c r="H2000" s="129"/>
    </row>
    <row r="2001" spans="1:8" x14ac:dyDescent="0.3">
      <c r="A2001" s="183">
        <v>44895</v>
      </c>
      <c r="B2001" s="129" t="s">
        <v>6741</v>
      </c>
      <c r="C2001" s="129" t="s">
        <v>418</v>
      </c>
      <c r="D2001" s="165">
        <v>1</v>
      </c>
      <c r="E2001" s="129" t="s">
        <v>4739</v>
      </c>
      <c r="F2001" s="129" t="s">
        <v>4735</v>
      </c>
      <c r="G2001" s="129" t="s">
        <v>16723</v>
      </c>
      <c r="H2001" s="129"/>
    </row>
    <row r="2002" spans="1:8" x14ac:dyDescent="0.3">
      <c r="A2002" s="183">
        <v>44895</v>
      </c>
      <c r="B2002" s="129" t="s">
        <v>6742</v>
      </c>
      <c r="C2002" s="129" t="s">
        <v>417</v>
      </c>
      <c r="D2002" s="165">
        <v>1</v>
      </c>
      <c r="E2002" s="129" t="s">
        <v>4739</v>
      </c>
      <c r="F2002" s="129" t="s">
        <v>4735</v>
      </c>
      <c r="G2002" s="129" t="s">
        <v>16723</v>
      </c>
      <c r="H2002" s="129"/>
    </row>
    <row r="2003" spans="1:8" x14ac:dyDescent="0.3">
      <c r="A2003" s="183">
        <v>44895</v>
      </c>
      <c r="B2003" s="129" t="s">
        <v>6743</v>
      </c>
      <c r="C2003" s="129" t="s">
        <v>416</v>
      </c>
      <c r="D2003" s="165">
        <v>1</v>
      </c>
      <c r="E2003" s="129" t="s">
        <v>4739</v>
      </c>
      <c r="F2003" s="129" t="s">
        <v>4735</v>
      </c>
      <c r="G2003" s="129" t="s">
        <v>16723</v>
      </c>
      <c r="H2003" s="129"/>
    </row>
    <row r="2004" spans="1:8" x14ac:dyDescent="0.3">
      <c r="A2004" s="183">
        <v>44895</v>
      </c>
      <c r="B2004" s="129" t="s">
        <v>6744</v>
      </c>
      <c r="C2004" s="129" t="s">
        <v>416</v>
      </c>
      <c r="D2004" s="165">
        <v>1</v>
      </c>
      <c r="E2004" s="129" t="s">
        <v>4739</v>
      </c>
      <c r="F2004" s="129" t="s">
        <v>4735</v>
      </c>
      <c r="G2004" s="129" t="s">
        <v>16723</v>
      </c>
      <c r="H2004" s="129"/>
    </row>
    <row r="2005" spans="1:8" x14ac:dyDescent="0.3">
      <c r="A2005" s="183">
        <v>44895</v>
      </c>
      <c r="B2005" s="129" t="s">
        <v>6745</v>
      </c>
      <c r="C2005" s="129" t="s">
        <v>418</v>
      </c>
      <c r="D2005" s="165">
        <v>1</v>
      </c>
      <c r="E2005" s="129" t="s">
        <v>4739</v>
      </c>
      <c r="F2005" s="129" t="s">
        <v>4735</v>
      </c>
      <c r="G2005" s="129" t="s">
        <v>16723</v>
      </c>
      <c r="H2005" s="129"/>
    </row>
    <row r="2006" spans="1:8" x14ac:dyDescent="0.3">
      <c r="A2006" s="183">
        <v>44895</v>
      </c>
      <c r="B2006" s="129" t="s">
        <v>6746</v>
      </c>
      <c r="C2006" s="129" t="s">
        <v>418</v>
      </c>
      <c r="D2006" s="165">
        <v>1</v>
      </c>
      <c r="E2006" s="129" t="s">
        <v>4821</v>
      </c>
      <c r="F2006" s="129" t="s">
        <v>4735</v>
      </c>
      <c r="G2006" s="129" t="s">
        <v>16723</v>
      </c>
      <c r="H2006" s="129"/>
    </row>
    <row r="2007" spans="1:8" x14ac:dyDescent="0.3">
      <c r="A2007" s="183">
        <v>44895</v>
      </c>
      <c r="B2007" s="129" t="s">
        <v>6747</v>
      </c>
      <c r="C2007" s="129" t="s">
        <v>418</v>
      </c>
      <c r="D2007" s="165">
        <v>1</v>
      </c>
      <c r="E2007" s="129" t="s">
        <v>4739</v>
      </c>
      <c r="F2007" s="129" t="s">
        <v>4735</v>
      </c>
      <c r="G2007" s="129" t="s">
        <v>16723</v>
      </c>
      <c r="H2007" s="129"/>
    </row>
    <row r="2008" spans="1:8" x14ac:dyDescent="0.3">
      <c r="A2008" s="183">
        <v>44895</v>
      </c>
      <c r="B2008" s="129" t="s">
        <v>6748</v>
      </c>
      <c r="C2008" s="129" t="s">
        <v>418</v>
      </c>
      <c r="D2008" s="165">
        <v>1</v>
      </c>
      <c r="E2008" s="129" t="s">
        <v>4739</v>
      </c>
      <c r="F2008" s="129" t="s">
        <v>4735</v>
      </c>
      <c r="G2008" s="129" t="s">
        <v>16723</v>
      </c>
      <c r="H2008" s="129"/>
    </row>
    <row r="2009" spans="1:8" x14ac:dyDescent="0.3">
      <c r="A2009" s="183">
        <v>44895</v>
      </c>
      <c r="B2009" s="129" t="s">
        <v>6749</v>
      </c>
      <c r="C2009" s="129" t="s">
        <v>418</v>
      </c>
      <c r="D2009" s="165">
        <v>1</v>
      </c>
      <c r="E2009" s="129" t="s">
        <v>4739</v>
      </c>
      <c r="F2009" s="129" t="s">
        <v>4735</v>
      </c>
      <c r="G2009" s="129" t="s">
        <v>16723</v>
      </c>
      <c r="H2009" s="129"/>
    </row>
    <row r="2010" spans="1:8" x14ac:dyDescent="0.3">
      <c r="A2010" s="183">
        <v>44895</v>
      </c>
      <c r="B2010" s="129" t="s">
        <v>6750</v>
      </c>
      <c r="C2010" s="129" t="s">
        <v>418</v>
      </c>
      <c r="D2010" s="165">
        <v>1</v>
      </c>
      <c r="E2010" s="129" t="s">
        <v>4739</v>
      </c>
      <c r="F2010" s="129" t="s">
        <v>4735</v>
      </c>
      <c r="G2010" s="129" t="s">
        <v>16723</v>
      </c>
      <c r="H2010" s="129"/>
    </row>
    <row r="2011" spans="1:8" x14ac:dyDescent="0.3">
      <c r="A2011" s="183">
        <v>44895</v>
      </c>
      <c r="B2011" s="129" t="s">
        <v>6751</v>
      </c>
      <c r="C2011" s="129" t="s">
        <v>417</v>
      </c>
      <c r="D2011" s="165">
        <v>1</v>
      </c>
      <c r="E2011" s="129" t="s">
        <v>4739</v>
      </c>
      <c r="F2011" s="129" t="s">
        <v>4735</v>
      </c>
      <c r="G2011" s="129" t="s">
        <v>16723</v>
      </c>
      <c r="H2011" s="129"/>
    </row>
    <row r="2012" spans="1:8" x14ac:dyDescent="0.3">
      <c r="A2012" s="183">
        <v>44895</v>
      </c>
      <c r="B2012" s="129" t="s">
        <v>6752</v>
      </c>
      <c r="C2012" s="129" t="s">
        <v>418</v>
      </c>
      <c r="D2012" s="165">
        <v>1</v>
      </c>
      <c r="E2012" s="129" t="s">
        <v>4741</v>
      </c>
      <c r="F2012" s="129" t="s">
        <v>4735</v>
      </c>
      <c r="G2012" s="129" t="s">
        <v>16723</v>
      </c>
      <c r="H2012" s="129"/>
    </row>
    <row r="2013" spans="1:8" x14ac:dyDescent="0.3">
      <c r="A2013" s="183">
        <v>44895</v>
      </c>
      <c r="B2013" s="129" t="s">
        <v>6753</v>
      </c>
      <c r="C2013" s="129" t="s">
        <v>418</v>
      </c>
      <c r="D2013" s="165">
        <v>1</v>
      </c>
      <c r="E2013" s="129" t="s">
        <v>4739</v>
      </c>
      <c r="F2013" s="129" t="s">
        <v>4735</v>
      </c>
      <c r="G2013" s="129" t="s">
        <v>16723</v>
      </c>
      <c r="H2013" s="129"/>
    </row>
    <row r="2014" spans="1:8" x14ac:dyDescent="0.3">
      <c r="A2014" s="183">
        <v>44895</v>
      </c>
      <c r="B2014" s="129" t="s">
        <v>6754</v>
      </c>
      <c r="C2014" s="129" t="s">
        <v>416</v>
      </c>
      <c r="D2014" s="165">
        <v>1</v>
      </c>
      <c r="E2014" s="129" t="s">
        <v>4739</v>
      </c>
      <c r="F2014" s="129" t="s">
        <v>4735</v>
      </c>
      <c r="G2014" s="129" t="s">
        <v>16723</v>
      </c>
      <c r="H2014" s="129"/>
    </row>
    <row r="2015" spans="1:8" x14ac:dyDescent="0.3">
      <c r="A2015" s="183">
        <v>44895</v>
      </c>
      <c r="B2015" s="129" t="s">
        <v>6755</v>
      </c>
      <c r="C2015" s="129" t="s">
        <v>417</v>
      </c>
      <c r="D2015" s="165">
        <v>1</v>
      </c>
      <c r="E2015" s="129" t="s">
        <v>4737</v>
      </c>
      <c r="F2015" s="129" t="s">
        <v>4735</v>
      </c>
      <c r="G2015" s="129" t="s">
        <v>16723</v>
      </c>
      <c r="H2015" s="129"/>
    </row>
    <row r="2016" spans="1:8" x14ac:dyDescent="0.3">
      <c r="A2016" s="183">
        <v>44895</v>
      </c>
      <c r="B2016" s="129" t="s">
        <v>6756</v>
      </c>
      <c r="C2016" s="129" t="s">
        <v>417</v>
      </c>
      <c r="D2016" s="165">
        <v>1</v>
      </c>
      <c r="E2016" s="129" t="s">
        <v>4737</v>
      </c>
      <c r="F2016" s="129" t="s">
        <v>4735</v>
      </c>
      <c r="G2016" s="129" t="s">
        <v>16723</v>
      </c>
      <c r="H2016" s="129"/>
    </row>
    <row r="2017" spans="1:8" x14ac:dyDescent="0.3">
      <c r="A2017" s="183">
        <v>44895</v>
      </c>
      <c r="B2017" s="129" t="s">
        <v>6757</v>
      </c>
      <c r="C2017" s="129" t="s">
        <v>417</v>
      </c>
      <c r="D2017" s="165">
        <v>1</v>
      </c>
      <c r="E2017" s="129" t="s">
        <v>4739</v>
      </c>
      <c r="F2017" s="129" t="s">
        <v>4735</v>
      </c>
      <c r="G2017" s="129" t="s">
        <v>16723</v>
      </c>
      <c r="H2017" s="129"/>
    </row>
    <row r="2018" spans="1:8" x14ac:dyDescent="0.3">
      <c r="A2018" s="183">
        <v>44895</v>
      </c>
      <c r="B2018" s="129" t="s">
        <v>6758</v>
      </c>
      <c r="C2018" s="129" t="s">
        <v>417</v>
      </c>
      <c r="D2018" s="165">
        <v>1</v>
      </c>
      <c r="E2018" s="129" t="s">
        <v>4739</v>
      </c>
      <c r="F2018" s="129" t="s">
        <v>4735</v>
      </c>
      <c r="G2018" s="129" t="s">
        <v>16723</v>
      </c>
      <c r="H2018" s="129"/>
    </row>
    <row r="2019" spans="1:8" x14ac:dyDescent="0.3">
      <c r="A2019" s="183">
        <v>44895</v>
      </c>
      <c r="B2019" s="129" t="s">
        <v>6759</v>
      </c>
      <c r="C2019" s="129" t="s">
        <v>417</v>
      </c>
      <c r="D2019" s="165">
        <v>1</v>
      </c>
      <c r="E2019" s="129" t="s">
        <v>4744</v>
      </c>
      <c r="F2019" s="129" t="s">
        <v>4735</v>
      </c>
      <c r="G2019" s="129" t="s">
        <v>16723</v>
      </c>
      <c r="H2019" s="129"/>
    </row>
    <row r="2020" spans="1:8" x14ac:dyDescent="0.3">
      <c r="A2020" s="183">
        <v>44895</v>
      </c>
      <c r="B2020" s="129" t="s">
        <v>6760</v>
      </c>
      <c r="C2020" s="129" t="s">
        <v>417</v>
      </c>
      <c r="D2020" s="165">
        <v>1</v>
      </c>
      <c r="E2020" s="129" t="s">
        <v>4737</v>
      </c>
      <c r="F2020" s="129" t="s">
        <v>4735</v>
      </c>
      <c r="G2020" s="129" t="s">
        <v>16723</v>
      </c>
      <c r="H2020" s="129"/>
    </row>
    <row r="2021" spans="1:8" x14ac:dyDescent="0.3">
      <c r="A2021" s="183">
        <v>44895</v>
      </c>
      <c r="B2021" s="129" t="s">
        <v>6761</v>
      </c>
      <c r="C2021" s="129" t="s">
        <v>417</v>
      </c>
      <c r="D2021" s="165">
        <v>1</v>
      </c>
      <c r="E2021" s="129" t="s">
        <v>4739</v>
      </c>
      <c r="F2021" s="129" t="s">
        <v>4735</v>
      </c>
      <c r="G2021" s="129" t="s">
        <v>16723</v>
      </c>
      <c r="H2021" s="129"/>
    </row>
    <row r="2022" spans="1:8" x14ac:dyDescent="0.3">
      <c r="A2022" s="183">
        <v>44895</v>
      </c>
      <c r="B2022" s="129" t="s">
        <v>6762</v>
      </c>
      <c r="C2022" s="129" t="s">
        <v>418</v>
      </c>
      <c r="D2022" s="165">
        <v>1</v>
      </c>
      <c r="E2022" s="129" t="s">
        <v>4739</v>
      </c>
      <c r="F2022" s="129" t="s">
        <v>4735</v>
      </c>
      <c r="G2022" s="129" t="s">
        <v>16723</v>
      </c>
      <c r="H2022" s="129"/>
    </row>
    <row r="2023" spans="1:8" x14ac:dyDescent="0.3">
      <c r="A2023" s="183">
        <v>44895</v>
      </c>
      <c r="B2023" s="129" t="s">
        <v>6763</v>
      </c>
      <c r="C2023" s="129" t="s">
        <v>418</v>
      </c>
      <c r="D2023" s="165">
        <v>1</v>
      </c>
      <c r="E2023" s="129" t="s">
        <v>4739</v>
      </c>
      <c r="F2023" s="129" t="s">
        <v>4735</v>
      </c>
      <c r="G2023" s="129" t="s">
        <v>16723</v>
      </c>
      <c r="H2023" s="129"/>
    </row>
    <row r="2024" spans="1:8" x14ac:dyDescent="0.3">
      <c r="A2024" s="183">
        <v>44895</v>
      </c>
      <c r="B2024" s="129" t="s">
        <v>6764</v>
      </c>
      <c r="C2024" s="129" t="s">
        <v>416</v>
      </c>
      <c r="D2024" s="165">
        <v>1</v>
      </c>
      <c r="E2024" s="129" t="s">
        <v>4737</v>
      </c>
      <c r="F2024" s="129" t="s">
        <v>4735</v>
      </c>
      <c r="G2024" s="129" t="s">
        <v>16723</v>
      </c>
      <c r="H2024" s="129"/>
    </row>
    <row r="2025" spans="1:8" x14ac:dyDescent="0.3">
      <c r="A2025" s="183">
        <v>44895</v>
      </c>
      <c r="B2025" s="129" t="s">
        <v>6765</v>
      </c>
      <c r="C2025" s="129" t="s">
        <v>416</v>
      </c>
      <c r="D2025" s="165">
        <v>1</v>
      </c>
      <c r="E2025" s="129" t="s">
        <v>4739</v>
      </c>
      <c r="F2025" s="129" t="s">
        <v>4735</v>
      </c>
      <c r="G2025" s="129" t="s">
        <v>16723</v>
      </c>
      <c r="H2025" s="129"/>
    </row>
    <row r="2026" spans="1:8" x14ac:dyDescent="0.3">
      <c r="A2026" s="183">
        <v>44895</v>
      </c>
      <c r="B2026" s="129" t="s">
        <v>6766</v>
      </c>
      <c r="C2026" s="129" t="s">
        <v>417</v>
      </c>
      <c r="D2026" s="165">
        <v>1</v>
      </c>
      <c r="E2026" s="129" t="s">
        <v>4737</v>
      </c>
      <c r="F2026" s="129" t="s">
        <v>4735</v>
      </c>
      <c r="G2026" s="129" t="s">
        <v>16723</v>
      </c>
      <c r="H2026" s="129"/>
    </row>
    <row r="2027" spans="1:8" x14ac:dyDescent="0.3">
      <c r="A2027" s="183">
        <v>44895</v>
      </c>
      <c r="B2027" s="129" t="s">
        <v>6767</v>
      </c>
      <c r="C2027" s="129" t="s">
        <v>417</v>
      </c>
      <c r="D2027" s="165">
        <v>1</v>
      </c>
      <c r="E2027" s="129" t="s">
        <v>4739</v>
      </c>
      <c r="F2027" s="129" t="s">
        <v>4735</v>
      </c>
      <c r="G2027" s="129" t="s">
        <v>16723</v>
      </c>
      <c r="H2027" s="129"/>
    </row>
    <row r="2028" spans="1:8" x14ac:dyDescent="0.3">
      <c r="A2028" s="183">
        <v>44895</v>
      </c>
      <c r="B2028" s="129" t="s">
        <v>6768</v>
      </c>
      <c r="C2028" s="129" t="s">
        <v>418</v>
      </c>
      <c r="D2028" s="165">
        <v>1</v>
      </c>
      <c r="E2028" s="129" t="s">
        <v>4741</v>
      </c>
      <c r="F2028" s="129" t="s">
        <v>4735</v>
      </c>
      <c r="G2028" s="129" t="s">
        <v>16723</v>
      </c>
      <c r="H2028" s="129"/>
    </row>
    <row r="2029" spans="1:8" x14ac:dyDescent="0.3">
      <c r="A2029" s="183">
        <v>44895</v>
      </c>
      <c r="B2029" s="129" t="s">
        <v>6769</v>
      </c>
      <c r="C2029" s="129" t="s">
        <v>416</v>
      </c>
      <c r="D2029" s="165">
        <v>1</v>
      </c>
      <c r="E2029" s="129" t="s">
        <v>4737</v>
      </c>
      <c r="F2029" s="129" t="s">
        <v>4735</v>
      </c>
      <c r="G2029" s="129" t="s">
        <v>16723</v>
      </c>
      <c r="H2029" s="129"/>
    </row>
    <row r="2030" spans="1:8" x14ac:dyDescent="0.3">
      <c r="A2030" s="183">
        <v>44895</v>
      </c>
      <c r="B2030" s="129" t="s">
        <v>6770</v>
      </c>
      <c r="C2030" s="129" t="s">
        <v>416</v>
      </c>
      <c r="D2030" s="165">
        <v>1</v>
      </c>
      <c r="E2030" s="129" t="s">
        <v>4739</v>
      </c>
      <c r="F2030" s="129" t="s">
        <v>4735</v>
      </c>
      <c r="G2030" s="129" t="s">
        <v>16723</v>
      </c>
      <c r="H2030" s="129"/>
    </row>
    <row r="2031" spans="1:8" x14ac:dyDescent="0.3">
      <c r="A2031" s="183">
        <v>44895</v>
      </c>
      <c r="B2031" s="129" t="s">
        <v>6771</v>
      </c>
      <c r="C2031" s="129" t="s">
        <v>416</v>
      </c>
      <c r="D2031" s="165">
        <v>1</v>
      </c>
      <c r="E2031" s="129" t="s">
        <v>4739</v>
      </c>
      <c r="F2031" s="129" t="s">
        <v>4735</v>
      </c>
      <c r="G2031" s="129" t="s">
        <v>16723</v>
      </c>
      <c r="H2031" s="129"/>
    </row>
    <row r="2032" spans="1:8" x14ac:dyDescent="0.3">
      <c r="A2032" s="183">
        <v>44895</v>
      </c>
      <c r="B2032" s="129" t="s">
        <v>6772</v>
      </c>
      <c r="C2032" s="129" t="s">
        <v>418</v>
      </c>
      <c r="D2032" s="165">
        <v>1</v>
      </c>
      <c r="E2032" s="129" t="s">
        <v>4744</v>
      </c>
      <c r="F2032" s="129" t="s">
        <v>4735</v>
      </c>
      <c r="G2032" s="129" t="s">
        <v>16723</v>
      </c>
      <c r="H2032" s="129"/>
    </row>
    <row r="2033" spans="1:8" x14ac:dyDescent="0.3">
      <c r="A2033" s="183">
        <v>44895</v>
      </c>
      <c r="B2033" s="129" t="s">
        <v>6773</v>
      </c>
      <c r="C2033" s="129" t="s">
        <v>418</v>
      </c>
      <c r="D2033" s="165">
        <v>1</v>
      </c>
      <c r="E2033" s="129" t="s">
        <v>4739</v>
      </c>
      <c r="F2033" s="129" t="s">
        <v>4735</v>
      </c>
      <c r="G2033" s="129" t="s">
        <v>16723</v>
      </c>
      <c r="H2033" s="129"/>
    </row>
    <row r="2034" spans="1:8" x14ac:dyDescent="0.3">
      <c r="A2034" s="183">
        <v>44895</v>
      </c>
      <c r="B2034" s="129" t="s">
        <v>6774</v>
      </c>
      <c r="C2034" s="129" t="s">
        <v>417</v>
      </c>
      <c r="D2034" s="165">
        <v>1</v>
      </c>
      <c r="E2034" s="129" t="s">
        <v>4739</v>
      </c>
      <c r="F2034" s="129" t="s">
        <v>4735</v>
      </c>
      <c r="G2034" s="129" t="s">
        <v>16723</v>
      </c>
      <c r="H2034" s="129"/>
    </row>
    <row r="2035" spans="1:8" x14ac:dyDescent="0.3">
      <c r="A2035" s="183">
        <v>44895</v>
      </c>
      <c r="B2035" s="129" t="s">
        <v>6775</v>
      </c>
      <c r="C2035" s="129" t="s">
        <v>417</v>
      </c>
      <c r="D2035" s="165">
        <v>1</v>
      </c>
      <c r="E2035" s="129" t="s">
        <v>4737</v>
      </c>
      <c r="F2035" s="129" t="s">
        <v>4735</v>
      </c>
      <c r="G2035" s="129" t="s">
        <v>16723</v>
      </c>
      <c r="H2035" s="129"/>
    </row>
    <row r="2036" spans="1:8" x14ac:dyDescent="0.3">
      <c r="A2036" s="183">
        <v>44895</v>
      </c>
      <c r="B2036" s="129" t="s">
        <v>6776</v>
      </c>
      <c r="C2036" s="129" t="s">
        <v>417</v>
      </c>
      <c r="D2036" s="165">
        <v>1</v>
      </c>
      <c r="E2036" s="129" t="s">
        <v>4737</v>
      </c>
      <c r="F2036" s="129" t="s">
        <v>4735</v>
      </c>
      <c r="G2036" s="129" t="s">
        <v>16723</v>
      </c>
      <c r="H2036" s="129"/>
    </row>
    <row r="2037" spans="1:8" x14ac:dyDescent="0.3">
      <c r="A2037" s="183">
        <v>44895</v>
      </c>
      <c r="B2037" s="129" t="s">
        <v>6777</v>
      </c>
      <c r="C2037" s="129" t="s">
        <v>417</v>
      </c>
      <c r="D2037" s="165">
        <v>1</v>
      </c>
      <c r="E2037" s="129" t="s">
        <v>4737</v>
      </c>
      <c r="F2037" s="129" t="s">
        <v>4735</v>
      </c>
      <c r="G2037" s="129" t="s">
        <v>16723</v>
      </c>
      <c r="H2037" s="129"/>
    </row>
    <row r="2038" spans="1:8" x14ac:dyDescent="0.3">
      <c r="A2038" s="183">
        <v>44895</v>
      </c>
      <c r="B2038" s="129" t="s">
        <v>6778</v>
      </c>
      <c r="C2038" s="129" t="s">
        <v>417</v>
      </c>
      <c r="D2038" s="165">
        <v>1</v>
      </c>
      <c r="E2038" s="129" t="s">
        <v>4737</v>
      </c>
      <c r="F2038" s="129" t="s">
        <v>4735</v>
      </c>
      <c r="G2038" s="129" t="s">
        <v>16723</v>
      </c>
      <c r="H2038" s="129"/>
    </row>
    <row r="2039" spans="1:8" x14ac:dyDescent="0.3">
      <c r="A2039" s="183">
        <v>44895</v>
      </c>
      <c r="B2039" s="129" t="s">
        <v>6779</v>
      </c>
      <c r="C2039" s="129" t="s">
        <v>418</v>
      </c>
      <c r="D2039" s="165">
        <v>1</v>
      </c>
      <c r="E2039" s="129" t="s">
        <v>4739</v>
      </c>
      <c r="F2039" s="129" t="s">
        <v>4735</v>
      </c>
      <c r="G2039" s="129" t="s">
        <v>16723</v>
      </c>
      <c r="H2039" s="129"/>
    </row>
    <row r="2040" spans="1:8" x14ac:dyDescent="0.3">
      <c r="A2040" s="183">
        <v>44895</v>
      </c>
      <c r="B2040" s="129" t="s">
        <v>6780</v>
      </c>
      <c r="C2040" s="129" t="s">
        <v>417</v>
      </c>
      <c r="D2040" s="165">
        <v>1</v>
      </c>
      <c r="E2040" s="129" t="s">
        <v>4737</v>
      </c>
      <c r="F2040" s="129" t="s">
        <v>4735</v>
      </c>
      <c r="G2040" s="129" t="s">
        <v>16723</v>
      </c>
      <c r="H2040" s="129"/>
    </row>
    <row r="2041" spans="1:8" x14ac:dyDescent="0.3">
      <c r="A2041" s="183">
        <v>44895</v>
      </c>
      <c r="B2041" s="129" t="s">
        <v>6781</v>
      </c>
      <c r="C2041" s="129" t="s">
        <v>418</v>
      </c>
      <c r="D2041" s="165">
        <v>1</v>
      </c>
      <c r="E2041" s="129" t="s">
        <v>4744</v>
      </c>
      <c r="F2041" s="129" t="s">
        <v>4735</v>
      </c>
      <c r="G2041" s="129" t="s">
        <v>16723</v>
      </c>
      <c r="H2041" s="129"/>
    </row>
    <row r="2042" spans="1:8" x14ac:dyDescent="0.3">
      <c r="A2042" s="183">
        <v>44895</v>
      </c>
      <c r="B2042" s="129" t="s">
        <v>6782</v>
      </c>
      <c r="C2042" s="129" t="s">
        <v>416</v>
      </c>
      <c r="D2042" s="165">
        <v>1</v>
      </c>
      <c r="E2042" s="129" t="s">
        <v>4737</v>
      </c>
      <c r="F2042" s="129" t="s">
        <v>4735</v>
      </c>
      <c r="G2042" s="129" t="s">
        <v>16723</v>
      </c>
      <c r="H2042" s="129"/>
    </row>
    <row r="2043" spans="1:8" x14ac:dyDescent="0.3">
      <c r="A2043" s="183">
        <v>44895</v>
      </c>
      <c r="B2043" s="129" t="s">
        <v>6783</v>
      </c>
      <c r="C2043" s="129" t="s">
        <v>418</v>
      </c>
      <c r="D2043" s="165">
        <v>1</v>
      </c>
      <c r="E2043" s="129" t="s">
        <v>4739</v>
      </c>
      <c r="F2043" s="129" t="s">
        <v>4735</v>
      </c>
      <c r="G2043" s="129" t="s">
        <v>16723</v>
      </c>
      <c r="H2043" s="129"/>
    </row>
    <row r="2044" spans="1:8" x14ac:dyDescent="0.3">
      <c r="A2044" s="183">
        <v>44895</v>
      </c>
      <c r="B2044" s="129" t="s">
        <v>6784</v>
      </c>
      <c r="C2044" s="129" t="s">
        <v>418</v>
      </c>
      <c r="D2044" s="165">
        <v>1</v>
      </c>
      <c r="E2044" s="129" t="s">
        <v>4739</v>
      </c>
      <c r="F2044" s="129" t="s">
        <v>4735</v>
      </c>
      <c r="G2044" s="129" t="s">
        <v>16723</v>
      </c>
      <c r="H2044" s="129"/>
    </row>
    <row r="2045" spans="1:8" x14ac:dyDescent="0.3">
      <c r="A2045" s="183">
        <v>44895</v>
      </c>
      <c r="B2045" s="129" t="s">
        <v>6785</v>
      </c>
      <c r="C2045" s="129" t="s">
        <v>418</v>
      </c>
      <c r="D2045" s="165">
        <v>1</v>
      </c>
      <c r="E2045" s="129" t="s">
        <v>4739</v>
      </c>
      <c r="F2045" s="129" t="s">
        <v>4735</v>
      </c>
      <c r="G2045" s="129" t="s">
        <v>16723</v>
      </c>
      <c r="H2045" s="129"/>
    </row>
    <row r="2046" spans="1:8" x14ac:dyDescent="0.3">
      <c r="A2046" s="183">
        <v>44895</v>
      </c>
      <c r="B2046" s="129" t="s">
        <v>6786</v>
      </c>
      <c r="C2046" s="129" t="s">
        <v>418</v>
      </c>
      <c r="D2046" s="165">
        <v>1</v>
      </c>
      <c r="E2046" s="129" t="s">
        <v>4739</v>
      </c>
      <c r="F2046" s="129" t="s">
        <v>4735</v>
      </c>
      <c r="G2046" s="129" t="s">
        <v>16723</v>
      </c>
      <c r="H2046" s="129"/>
    </row>
    <row r="2047" spans="1:8" x14ac:dyDescent="0.3">
      <c r="A2047" s="183">
        <v>44895</v>
      </c>
      <c r="B2047" s="129" t="s">
        <v>6787</v>
      </c>
      <c r="C2047" s="129" t="s">
        <v>418</v>
      </c>
      <c r="D2047" s="165">
        <v>1</v>
      </c>
      <c r="E2047" s="129" t="s">
        <v>4739</v>
      </c>
      <c r="F2047" s="129" t="s">
        <v>4735</v>
      </c>
      <c r="G2047" s="129" t="s">
        <v>16723</v>
      </c>
      <c r="H2047" s="129"/>
    </row>
    <row r="2048" spans="1:8" x14ac:dyDescent="0.3">
      <c r="A2048" s="183">
        <v>44895</v>
      </c>
      <c r="B2048" s="129" t="s">
        <v>6788</v>
      </c>
      <c r="C2048" s="129" t="s">
        <v>418</v>
      </c>
      <c r="D2048" s="165">
        <v>1</v>
      </c>
      <c r="E2048" s="129" t="s">
        <v>4739</v>
      </c>
      <c r="F2048" s="129" t="s">
        <v>4735</v>
      </c>
      <c r="G2048" s="129" t="s">
        <v>16723</v>
      </c>
      <c r="H2048" s="129"/>
    </row>
    <row r="2049" spans="1:8" x14ac:dyDescent="0.3">
      <c r="A2049" s="183">
        <v>44895</v>
      </c>
      <c r="B2049" s="129" t="s">
        <v>6789</v>
      </c>
      <c r="C2049" s="129" t="s">
        <v>417</v>
      </c>
      <c r="D2049" s="165">
        <v>1</v>
      </c>
      <c r="E2049" s="129" t="s">
        <v>4739</v>
      </c>
      <c r="F2049" s="129" t="s">
        <v>4735</v>
      </c>
      <c r="G2049" s="129" t="s">
        <v>16723</v>
      </c>
      <c r="H2049" s="129"/>
    </row>
    <row r="2050" spans="1:8" x14ac:dyDescent="0.3">
      <c r="A2050" s="183">
        <v>44926</v>
      </c>
      <c r="B2050" s="129" t="s">
        <v>6790</v>
      </c>
      <c r="C2050" s="129" t="s">
        <v>418</v>
      </c>
      <c r="D2050" s="165">
        <v>1</v>
      </c>
      <c r="E2050" s="129" t="s">
        <v>4739</v>
      </c>
      <c r="F2050" s="129" t="s">
        <v>4735</v>
      </c>
      <c r="G2050" s="129" t="s">
        <v>16723</v>
      </c>
      <c r="H2050" s="129"/>
    </row>
    <row r="2051" spans="1:8" x14ac:dyDescent="0.3">
      <c r="A2051" s="183">
        <v>44926</v>
      </c>
      <c r="B2051" s="129" t="s">
        <v>6791</v>
      </c>
      <c r="C2051" s="129" t="s">
        <v>418</v>
      </c>
      <c r="D2051" s="165">
        <v>1</v>
      </c>
      <c r="E2051" s="129" t="s">
        <v>4739</v>
      </c>
      <c r="F2051" s="129" t="s">
        <v>4735</v>
      </c>
      <c r="G2051" s="129" t="s">
        <v>16723</v>
      </c>
      <c r="H2051" s="129"/>
    </row>
    <row r="2052" spans="1:8" x14ac:dyDescent="0.3">
      <c r="A2052" s="183">
        <v>44926</v>
      </c>
      <c r="B2052" s="129" t="s">
        <v>6792</v>
      </c>
      <c r="C2052" s="129" t="s">
        <v>418</v>
      </c>
      <c r="D2052" s="165">
        <v>1</v>
      </c>
      <c r="E2052" s="129" t="s">
        <v>4734</v>
      </c>
      <c r="F2052" s="129" t="s">
        <v>4735</v>
      </c>
      <c r="G2052" s="129" t="s">
        <v>16723</v>
      </c>
      <c r="H2052" s="129"/>
    </row>
    <row r="2053" spans="1:8" x14ac:dyDescent="0.3">
      <c r="A2053" s="183">
        <v>44926</v>
      </c>
      <c r="B2053" s="129" t="s">
        <v>6793</v>
      </c>
      <c r="C2053" s="129" t="s">
        <v>418</v>
      </c>
      <c r="D2053" s="165">
        <v>1</v>
      </c>
      <c r="E2053" s="129" t="s">
        <v>4739</v>
      </c>
      <c r="F2053" s="129" t="s">
        <v>4735</v>
      </c>
      <c r="G2053" s="129" t="s">
        <v>16723</v>
      </c>
      <c r="H2053" s="129"/>
    </row>
    <row r="2054" spans="1:8" x14ac:dyDescent="0.3">
      <c r="A2054" s="183">
        <v>44926</v>
      </c>
      <c r="B2054" s="129" t="s">
        <v>6794</v>
      </c>
      <c r="C2054" s="129" t="s">
        <v>418</v>
      </c>
      <c r="D2054" s="165">
        <v>1</v>
      </c>
      <c r="E2054" s="129" t="s">
        <v>4821</v>
      </c>
      <c r="F2054" s="129" t="s">
        <v>4735</v>
      </c>
      <c r="G2054" s="129" t="s">
        <v>16723</v>
      </c>
      <c r="H2054" s="129"/>
    </row>
    <row r="2055" spans="1:8" x14ac:dyDescent="0.3">
      <c r="A2055" s="183">
        <v>44926</v>
      </c>
      <c r="B2055" s="129" t="s">
        <v>6795</v>
      </c>
      <c r="C2055" s="129" t="s">
        <v>418</v>
      </c>
      <c r="D2055" s="165">
        <v>1</v>
      </c>
      <c r="E2055" s="129" t="s">
        <v>4739</v>
      </c>
      <c r="F2055" s="129" t="s">
        <v>4735</v>
      </c>
      <c r="G2055" s="129" t="s">
        <v>16723</v>
      </c>
      <c r="H2055" s="129"/>
    </row>
    <row r="2056" spans="1:8" x14ac:dyDescent="0.3">
      <c r="A2056" s="183">
        <v>44926</v>
      </c>
      <c r="B2056" s="129" t="s">
        <v>6796</v>
      </c>
      <c r="C2056" s="129" t="s">
        <v>416</v>
      </c>
      <c r="D2056" s="165">
        <v>1</v>
      </c>
      <c r="E2056" s="129" t="s">
        <v>4739</v>
      </c>
      <c r="F2056" s="129" t="s">
        <v>4735</v>
      </c>
      <c r="G2056" s="129" t="s">
        <v>16723</v>
      </c>
      <c r="H2056" s="129"/>
    </row>
    <row r="2057" spans="1:8" x14ac:dyDescent="0.3">
      <c r="A2057" s="183">
        <v>44926</v>
      </c>
      <c r="B2057" s="129" t="s">
        <v>6797</v>
      </c>
      <c r="C2057" s="129" t="s">
        <v>418</v>
      </c>
      <c r="D2057" s="165">
        <v>1</v>
      </c>
      <c r="E2057" s="129" t="s">
        <v>4739</v>
      </c>
      <c r="F2057" s="129" t="s">
        <v>4735</v>
      </c>
      <c r="G2057" s="129" t="s">
        <v>16723</v>
      </c>
      <c r="H2057" s="129"/>
    </row>
    <row r="2058" spans="1:8" x14ac:dyDescent="0.3">
      <c r="A2058" s="183">
        <v>44926</v>
      </c>
      <c r="B2058" s="129" t="s">
        <v>6798</v>
      </c>
      <c r="C2058" s="129" t="s">
        <v>418</v>
      </c>
      <c r="D2058" s="165">
        <v>1</v>
      </c>
      <c r="E2058" s="129" t="s">
        <v>4739</v>
      </c>
      <c r="F2058" s="129" t="s">
        <v>4735</v>
      </c>
      <c r="G2058" s="129" t="s">
        <v>16723</v>
      </c>
      <c r="H2058" s="129"/>
    </row>
    <row r="2059" spans="1:8" x14ac:dyDescent="0.3">
      <c r="A2059" s="183">
        <v>44926</v>
      </c>
      <c r="B2059" s="129" t="s">
        <v>6799</v>
      </c>
      <c r="C2059" s="129" t="s">
        <v>417</v>
      </c>
      <c r="D2059" s="165">
        <v>1</v>
      </c>
      <c r="E2059" s="129" t="s">
        <v>4737</v>
      </c>
      <c r="F2059" s="129" t="s">
        <v>4735</v>
      </c>
      <c r="G2059" s="129" t="s">
        <v>16723</v>
      </c>
      <c r="H2059" s="129"/>
    </row>
    <row r="2060" spans="1:8" x14ac:dyDescent="0.3">
      <c r="A2060" s="183">
        <v>44926</v>
      </c>
      <c r="B2060" s="129" t="s">
        <v>6800</v>
      </c>
      <c r="C2060" s="129" t="s">
        <v>417</v>
      </c>
      <c r="D2060" s="165">
        <v>1</v>
      </c>
      <c r="E2060" s="129" t="s">
        <v>4739</v>
      </c>
      <c r="F2060" s="129" t="s">
        <v>4735</v>
      </c>
      <c r="G2060" s="129" t="s">
        <v>16723</v>
      </c>
      <c r="H2060" s="129"/>
    </row>
    <row r="2061" spans="1:8" x14ac:dyDescent="0.3">
      <c r="A2061" s="183">
        <v>44926</v>
      </c>
      <c r="B2061" s="129" t="s">
        <v>6801</v>
      </c>
      <c r="C2061" s="129" t="s">
        <v>418</v>
      </c>
      <c r="D2061" s="165">
        <v>1</v>
      </c>
      <c r="E2061" s="129" t="s">
        <v>4744</v>
      </c>
      <c r="F2061" s="129" t="s">
        <v>4735</v>
      </c>
      <c r="G2061" s="129" t="s">
        <v>16723</v>
      </c>
      <c r="H2061" s="129"/>
    </row>
    <row r="2062" spans="1:8" x14ac:dyDescent="0.3">
      <c r="A2062" s="183">
        <v>44926</v>
      </c>
      <c r="B2062" s="129" t="s">
        <v>6802</v>
      </c>
      <c r="C2062" s="129" t="s">
        <v>417</v>
      </c>
      <c r="D2062" s="165">
        <v>1</v>
      </c>
      <c r="E2062" s="129" t="s">
        <v>4739</v>
      </c>
      <c r="F2062" s="129" t="s">
        <v>4735</v>
      </c>
      <c r="G2062" s="129" t="s">
        <v>16723</v>
      </c>
      <c r="H2062" s="129"/>
    </row>
    <row r="2063" spans="1:8" x14ac:dyDescent="0.3">
      <c r="A2063" s="183">
        <v>44926</v>
      </c>
      <c r="B2063" s="129" t="s">
        <v>6803</v>
      </c>
      <c r="C2063" s="129" t="s">
        <v>417</v>
      </c>
      <c r="D2063" s="165">
        <v>1</v>
      </c>
      <c r="E2063" s="129" t="s">
        <v>4739</v>
      </c>
      <c r="F2063" s="129" t="s">
        <v>4735</v>
      </c>
      <c r="G2063" s="129" t="s">
        <v>16723</v>
      </c>
      <c r="H2063" s="129"/>
    </row>
    <row r="2064" spans="1:8" x14ac:dyDescent="0.3">
      <c r="A2064" s="183">
        <v>44926</v>
      </c>
      <c r="B2064" s="129" t="s">
        <v>6804</v>
      </c>
      <c r="C2064" s="129" t="s">
        <v>417</v>
      </c>
      <c r="D2064" s="165">
        <v>1</v>
      </c>
      <c r="E2064" s="129" t="s">
        <v>4739</v>
      </c>
      <c r="F2064" s="129" t="s">
        <v>4735</v>
      </c>
      <c r="G2064" s="129" t="s">
        <v>16723</v>
      </c>
      <c r="H2064" s="129"/>
    </row>
    <row r="2065" spans="1:8" x14ac:dyDescent="0.3">
      <c r="A2065" s="183">
        <v>44926</v>
      </c>
      <c r="B2065" s="129" t="s">
        <v>6805</v>
      </c>
      <c r="C2065" s="129" t="s">
        <v>417</v>
      </c>
      <c r="D2065" s="165">
        <v>1</v>
      </c>
      <c r="E2065" s="129" t="s">
        <v>4737</v>
      </c>
      <c r="F2065" s="129" t="s">
        <v>4735</v>
      </c>
      <c r="G2065" s="129" t="s">
        <v>16723</v>
      </c>
      <c r="H2065" s="129"/>
    </row>
    <row r="2066" spans="1:8" x14ac:dyDescent="0.3">
      <c r="A2066" s="183">
        <v>44926</v>
      </c>
      <c r="B2066" s="129" t="s">
        <v>6806</v>
      </c>
      <c r="C2066" s="129" t="s">
        <v>417</v>
      </c>
      <c r="D2066" s="165">
        <v>1</v>
      </c>
      <c r="E2066" s="129" t="s">
        <v>4737</v>
      </c>
      <c r="F2066" s="129" t="s">
        <v>4735</v>
      </c>
      <c r="G2066" s="129" t="s">
        <v>16723</v>
      </c>
      <c r="H2066" s="129"/>
    </row>
    <row r="2067" spans="1:8" x14ac:dyDescent="0.3">
      <c r="A2067" s="183">
        <v>44926</v>
      </c>
      <c r="B2067" s="129" t="s">
        <v>6807</v>
      </c>
      <c r="C2067" s="129" t="s">
        <v>417</v>
      </c>
      <c r="D2067" s="165">
        <v>1</v>
      </c>
      <c r="E2067" s="129" t="s">
        <v>4739</v>
      </c>
      <c r="F2067" s="129" t="s">
        <v>4735</v>
      </c>
      <c r="G2067" s="129" t="s">
        <v>16723</v>
      </c>
      <c r="H2067" s="129"/>
    </row>
    <row r="2068" spans="1:8" x14ac:dyDescent="0.3">
      <c r="A2068" s="183">
        <v>44926</v>
      </c>
      <c r="B2068" s="129" t="s">
        <v>6808</v>
      </c>
      <c r="C2068" s="129" t="s">
        <v>417</v>
      </c>
      <c r="D2068" s="165">
        <v>1</v>
      </c>
      <c r="E2068" s="129" t="s">
        <v>4737</v>
      </c>
      <c r="F2068" s="129" t="s">
        <v>4735</v>
      </c>
      <c r="G2068" s="129" t="s">
        <v>16723</v>
      </c>
      <c r="H2068" s="129"/>
    </row>
    <row r="2069" spans="1:8" x14ac:dyDescent="0.3">
      <c r="A2069" s="183">
        <v>44926</v>
      </c>
      <c r="B2069" s="129" t="s">
        <v>6809</v>
      </c>
      <c r="C2069" s="129" t="s">
        <v>417</v>
      </c>
      <c r="D2069" s="165">
        <v>1</v>
      </c>
      <c r="E2069" s="129" t="s">
        <v>4737</v>
      </c>
      <c r="F2069" s="129" t="s">
        <v>4735</v>
      </c>
      <c r="G2069" s="129" t="s">
        <v>16723</v>
      </c>
      <c r="H2069" s="129"/>
    </row>
    <row r="2070" spans="1:8" x14ac:dyDescent="0.3">
      <c r="A2070" s="183">
        <v>44926</v>
      </c>
      <c r="B2070" s="129" t="s">
        <v>6810</v>
      </c>
      <c r="C2070" s="129" t="s">
        <v>417</v>
      </c>
      <c r="D2070" s="165">
        <v>1</v>
      </c>
      <c r="E2070" s="129" t="s">
        <v>4739</v>
      </c>
      <c r="F2070" s="129" t="s">
        <v>4735</v>
      </c>
      <c r="G2070" s="129" t="s">
        <v>16723</v>
      </c>
      <c r="H2070" s="129"/>
    </row>
    <row r="2071" spans="1:8" x14ac:dyDescent="0.3">
      <c r="A2071" s="183">
        <v>44926</v>
      </c>
      <c r="B2071" s="129" t="s">
        <v>6811</v>
      </c>
      <c r="C2071" s="129" t="s">
        <v>418</v>
      </c>
      <c r="D2071" s="165">
        <v>1</v>
      </c>
      <c r="E2071" s="129" t="s">
        <v>4739</v>
      </c>
      <c r="F2071" s="129" t="s">
        <v>4735</v>
      </c>
      <c r="G2071" s="129" t="s">
        <v>16723</v>
      </c>
      <c r="H2071" s="129"/>
    </row>
    <row r="2072" spans="1:8" x14ac:dyDescent="0.3">
      <c r="A2072" s="183">
        <v>44926</v>
      </c>
      <c r="B2072" s="129" t="s">
        <v>6812</v>
      </c>
      <c r="C2072" s="129" t="s">
        <v>418</v>
      </c>
      <c r="D2072" s="165">
        <v>1</v>
      </c>
      <c r="E2072" s="129" t="s">
        <v>4739</v>
      </c>
      <c r="F2072" s="129" t="s">
        <v>4735</v>
      </c>
      <c r="G2072" s="129" t="s">
        <v>16723</v>
      </c>
      <c r="H2072" s="129"/>
    </row>
    <row r="2073" spans="1:8" x14ac:dyDescent="0.3">
      <c r="A2073" s="183">
        <v>44926</v>
      </c>
      <c r="B2073" s="129" t="s">
        <v>6813</v>
      </c>
      <c r="C2073" s="129" t="s">
        <v>417</v>
      </c>
      <c r="D2073" s="165">
        <v>1</v>
      </c>
      <c r="E2073" s="129" t="s">
        <v>4739</v>
      </c>
      <c r="F2073" s="129" t="s">
        <v>4735</v>
      </c>
      <c r="G2073" s="129" t="s">
        <v>16723</v>
      </c>
      <c r="H2073" s="129"/>
    </row>
    <row r="2074" spans="1:8" x14ac:dyDescent="0.3">
      <c r="A2074" s="183">
        <v>44926</v>
      </c>
      <c r="B2074" s="129" t="s">
        <v>6814</v>
      </c>
      <c r="C2074" s="129" t="s">
        <v>417</v>
      </c>
      <c r="D2074" s="165">
        <v>1</v>
      </c>
      <c r="E2074" s="129" t="s">
        <v>4737</v>
      </c>
      <c r="F2074" s="129" t="s">
        <v>4735</v>
      </c>
      <c r="G2074" s="129" t="s">
        <v>16723</v>
      </c>
      <c r="H2074" s="129"/>
    </row>
    <row r="2075" spans="1:8" x14ac:dyDescent="0.3">
      <c r="A2075" s="183">
        <v>44926</v>
      </c>
      <c r="B2075" s="129" t="s">
        <v>6815</v>
      </c>
      <c r="C2075" s="129" t="s">
        <v>417</v>
      </c>
      <c r="D2075" s="165">
        <v>1</v>
      </c>
      <c r="E2075" s="129" t="s">
        <v>4739</v>
      </c>
      <c r="F2075" s="129" t="s">
        <v>4735</v>
      </c>
      <c r="G2075" s="129" t="s">
        <v>16723</v>
      </c>
      <c r="H2075" s="129"/>
    </row>
    <row r="2076" spans="1:8" x14ac:dyDescent="0.3">
      <c r="A2076" s="183">
        <v>44926</v>
      </c>
      <c r="B2076" s="129" t="s">
        <v>6816</v>
      </c>
      <c r="C2076" s="129" t="s">
        <v>417</v>
      </c>
      <c r="D2076" s="165">
        <v>1</v>
      </c>
      <c r="E2076" s="129" t="s">
        <v>4737</v>
      </c>
      <c r="F2076" s="129" t="s">
        <v>4735</v>
      </c>
      <c r="G2076" s="129" t="s">
        <v>16723</v>
      </c>
      <c r="H2076" s="129"/>
    </row>
    <row r="2077" spans="1:8" x14ac:dyDescent="0.3">
      <c r="A2077" s="183">
        <v>44926</v>
      </c>
      <c r="B2077" s="129" t="s">
        <v>6817</v>
      </c>
      <c r="C2077" s="129" t="s">
        <v>417</v>
      </c>
      <c r="D2077" s="165">
        <v>1</v>
      </c>
      <c r="E2077" s="129" t="s">
        <v>4737</v>
      </c>
      <c r="F2077" s="129" t="s">
        <v>4735</v>
      </c>
      <c r="G2077" s="129" t="s">
        <v>16723</v>
      </c>
      <c r="H2077" s="129"/>
    </row>
    <row r="2078" spans="1:8" x14ac:dyDescent="0.3">
      <c r="A2078" s="183">
        <v>44926</v>
      </c>
      <c r="B2078" s="129" t="s">
        <v>6818</v>
      </c>
      <c r="C2078" s="129" t="s">
        <v>417</v>
      </c>
      <c r="D2078" s="165">
        <v>1</v>
      </c>
      <c r="E2078" s="129" t="s">
        <v>4737</v>
      </c>
      <c r="F2078" s="129" t="s">
        <v>4735</v>
      </c>
      <c r="G2078" s="129" t="s">
        <v>16723</v>
      </c>
      <c r="H2078" s="129"/>
    </row>
    <row r="2079" spans="1:8" x14ac:dyDescent="0.3">
      <c r="A2079" s="183">
        <v>44926</v>
      </c>
      <c r="B2079" s="129" t="s">
        <v>6819</v>
      </c>
      <c r="C2079" s="129" t="s">
        <v>417</v>
      </c>
      <c r="D2079" s="165">
        <v>1</v>
      </c>
      <c r="E2079" s="129" t="s">
        <v>4821</v>
      </c>
      <c r="F2079" s="129" t="s">
        <v>4735</v>
      </c>
      <c r="G2079" s="129" t="s">
        <v>16723</v>
      </c>
      <c r="H2079" s="129"/>
    </row>
    <row r="2080" spans="1:8" x14ac:dyDescent="0.3">
      <c r="A2080" s="183">
        <v>44926</v>
      </c>
      <c r="B2080" s="129" t="s">
        <v>6820</v>
      </c>
      <c r="C2080" s="129" t="s">
        <v>417</v>
      </c>
      <c r="D2080" s="165">
        <v>1</v>
      </c>
      <c r="E2080" s="129" t="s">
        <v>4739</v>
      </c>
      <c r="F2080" s="129" t="s">
        <v>4735</v>
      </c>
      <c r="G2080" s="129" t="s">
        <v>16723</v>
      </c>
      <c r="H2080" s="129"/>
    </row>
    <row r="2081" spans="1:8" x14ac:dyDescent="0.3">
      <c r="A2081" s="183">
        <v>44926</v>
      </c>
      <c r="B2081" s="129" t="s">
        <v>6821</v>
      </c>
      <c r="C2081" s="129" t="s">
        <v>417</v>
      </c>
      <c r="D2081" s="165">
        <v>1</v>
      </c>
      <c r="E2081" s="129" t="s">
        <v>4737</v>
      </c>
      <c r="F2081" s="129" t="s">
        <v>4735</v>
      </c>
      <c r="G2081" s="129" t="s">
        <v>16723</v>
      </c>
      <c r="H2081" s="129"/>
    </row>
    <row r="2082" spans="1:8" x14ac:dyDescent="0.3">
      <c r="A2082" s="183">
        <v>44926</v>
      </c>
      <c r="B2082" s="129" t="s">
        <v>6822</v>
      </c>
      <c r="C2082" s="129" t="s">
        <v>418</v>
      </c>
      <c r="D2082" s="165">
        <v>1</v>
      </c>
      <c r="E2082" s="129" t="s">
        <v>4739</v>
      </c>
      <c r="F2082" s="129" t="s">
        <v>4735</v>
      </c>
      <c r="G2082" s="129" t="s">
        <v>16723</v>
      </c>
      <c r="H2082" s="129"/>
    </row>
    <row r="2083" spans="1:8" x14ac:dyDescent="0.3">
      <c r="A2083" s="183">
        <v>44926</v>
      </c>
      <c r="B2083" s="129" t="s">
        <v>6823</v>
      </c>
      <c r="C2083" s="129" t="s">
        <v>417</v>
      </c>
      <c r="D2083" s="165">
        <v>1</v>
      </c>
      <c r="E2083" s="129" t="s">
        <v>4737</v>
      </c>
      <c r="F2083" s="129" t="s">
        <v>4735</v>
      </c>
      <c r="G2083" s="129" t="s">
        <v>16723</v>
      </c>
      <c r="H2083" s="129"/>
    </row>
    <row r="2084" spans="1:8" x14ac:dyDescent="0.3">
      <c r="A2084" s="183">
        <v>44926</v>
      </c>
      <c r="B2084" s="129" t="s">
        <v>6824</v>
      </c>
      <c r="C2084" s="129" t="s">
        <v>416</v>
      </c>
      <c r="D2084" s="165">
        <v>1</v>
      </c>
      <c r="E2084" s="129" t="s">
        <v>4739</v>
      </c>
      <c r="F2084" s="129" t="s">
        <v>4735</v>
      </c>
      <c r="G2084" s="129" t="s">
        <v>16723</v>
      </c>
      <c r="H2084" s="129"/>
    </row>
    <row r="2085" spans="1:8" x14ac:dyDescent="0.3">
      <c r="A2085" s="183">
        <v>44926</v>
      </c>
      <c r="B2085" s="129" t="s">
        <v>6825</v>
      </c>
      <c r="C2085" s="129" t="s">
        <v>418</v>
      </c>
      <c r="D2085" s="165">
        <v>1</v>
      </c>
      <c r="E2085" s="129" t="s">
        <v>4739</v>
      </c>
      <c r="F2085" s="129" t="s">
        <v>4735</v>
      </c>
      <c r="G2085" s="129" t="s">
        <v>16723</v>
      </c>
      <c r="H2085" s="129"/>
    </row>
    <row r="2086" spans="1:8" x14ac:dyDescent="0.3">
      <c r="A2086" s="183">
        <v>44926</v>
      </c>
      <c r="B2086" s="129" t="s">
        <v>6826</v>
      </c>
      <c r="C2086" s="129" t="s">
        <v>418</v>
      </c>
      <c r="D2086" s="165">
        <v>1</v>
      </c>
      <c r="E2086" s="129" t="s">
        <v>4739</v>
      </c>
      <c r="F2086" s="129" t="s">
        <v>4735</v>
      </c>
      <c r="G2086" s="129" t="s">
        <v>16723</v>
      </c>
      <c r="H2086" s="129"/>
    </row>
    <row r="2087" spans="1:8" x14ac:dyDescent="0.3">
      <c r="A2087" s="183">
        <v>44926</v>
      </c>
      <c r="B2087" s="129" t="s">
        <v>6827</v>
      </c>
      <c r="C2087" s="129" t="s">
        <v>418</v>
      </c>
      <c r="D2087" s="165">
        <v>1</v>
      </c>
      <c r="E2087" s="129" t="s">
        <v>4739</v>
      </c>
      <c r="F2087" s="129" t="s">
        <v>4735</v>
      </c>
      <c r="G2087" s="129" t="s">
        <v>16723</v>
      </c>
      <c r="H2087" s="129"/>
    </row>
    <row r="2088" spans="1:8" x14ac:dyDescent="0.3">
      <c r="A2088" s="183">
        <v>44926</v>
      </c>
      <c r="B2088" s="129" t="s">
        <v>6828</v>
      </c>
      <c r="C2088" s="129" t="s">
        <v>416</v>
      </c>
      <c r="D2088" s="165">
        <v>1</v>
      </c>
      <c r="E2088" s="129" t="s">
        <v>4739</v>
      </c>
      <c r="F2088" s="129" t="s">
        <v>4735</v>
      </c>
      <c r="G2088" s="129" t="s">
        <v>16723</v>
      </c>
      <c r="H2088" s="129"/>
    </row>
    <row r="2089" spans="1:8" x14ac:dyDescent="0.3">
      <c r="A2089" s="183">
        <v>44926</v>
      </c>
      <c r="B2089" s="129" t="s">
        <v>6829</v>
      </c>
      <c r="C2089" s="129" t="s">
        <v>417</v>
      </c>
      <c r="D2089" s="165">
        <v>1</v>
      </c>
      <c r="E2089" s="129" t="s">
        <v>4737</v>
      </c>
      <c r="F2089" s="129" t="s">
        <v>4735</v>
      </c>
      <c r="G2089" s="129" t="s">
        <v>16723</v>
      </c>
      <c r="H2089" s="129"/>
    </row>
    <row r="2090" spans="1:8" x14ac:dyDescent="0.3">
      <c r="A2090" s="183">
        <v>44926</v>
      </c>
      <c r="B2090" s="129" t="s">
        <v>6830</v>
      </c>
      <c r="C2090" s="129" t="s">
        <v>418</v>
      </c>
      <c r="D2090" s="165">
        <v>1</v>
      </c>
      <c r="E2090" s="129" t="s">
        <v>4739</v>
      </c>
      <c r="F2090" s="129" t="s">
        <v>4735</v>
      </c>
      <c r="G2090" s="129" t="s">
        <v>16723</v>
      </c>
      <c r="H2090" s="129"/>
    </row>
    <row r="2091" spans="1:8" x14ac:dyDescent="0.3">
      <c r="A2091" s="183">
        <v>44926</v>
      </c>
      <c r="B2091" s="129" t="s">
        <v>6831</v>
      </c>
      <c r="C2091" s="129" t="s">
        <v>418</v>
      </c>
      <c r="D2091" s="165">
        <v>1</v>
      </c>
      <c r="E2091" s="129" t="s">
        <v>4739</v>
      </c>
      <c r="F2091" s="129" t="s">
        <v>4735</v>
      </c>
      <c r="G2091" s="129" t="s">
        <v>16723</v>
      </c>
      <c r="H2091" s="129"/>
    </row>
    <row r="2092" spans="1:8" x14ac:dyDescent="0.3">
      <c r="A2092" s="183">
        <v>44926</v>
      </c>
      <c r="B2092" s="129" t="s">
        <v>6832</v>
      </c>
      <c r="C2092" s="129" t="s">
        <v>418</v>
      </c>
      <c r="D2092" s="165">
        <v>1</v>
      </c>
      <c r="E2092" s="129" t="s">
        <v>4741</v>
      </c>
      <c r="F2092" s="129" t="s">
        <v>4735</v>
      </c>
      <c r="G2092" s="129" t="s">
        <v>16723</v>
      </c>
      <c r="H2092" s="129"/>
    </row>
    <row r="2093" spans="1:8" x14ac:dyDescent="0.3">
      <c r="A2093" s="183">
        <v>44926</v>
      </c>
      <c r="B2093" s="129" t="s">
        <v>6833</v>
      </c>
      <c r="C2093" s="129" t="s">
        <v>418</v>
      </c>
      <c r="D2093" s="165">
        <v>1</v>
      </c>
      <c r="E2093" s="129" t="s">
        <v>4739</v>
      </c>
      <c r="F2093" s="129" t="s">
        <v>4735</v>
      </c>
      <c r="G2093" s="129" t="s">
        <v>16723</v>
      </c>
      <c r="H2093" s="129"/>
    </row>
    <row r="2094" spans="1:8" x14ac:dyDescent="0.3">
      <c r="A2094" s="183">
        <v>44926</v>
      </c>
      <c r="B2094" s="129" t="s">
        <v>6834</v>
      </c>
      <c r="C2094" s="129" t="s">
        <v>418</v>
      </c>
      <c r="D2094" s="165">
        <v>1</v>
      </c>
      <c r="E2094" s="129" t="s">
        <v>4739</v>
      </c>
      <c r="F2094" s="129" t="s">
        <v>4735</v>
      </c>
      <c r="G2094" s="129" t="s">
        <v>16723</v>
      </c>
      <c r="H2094" s="129"/>
    </row>
    <row r="2095" spans="1:8" x14ac:dyDescent="0.3">
      <c r="A2095" s="183">
        <v>44926</v>
      </c>
      <c r="B2095" s="129" t="s">
        <v>6835</v>
      </c>
      <c r="C2095" s="129" t="s">
        <v>416</v>
      </c>
      <c r="D2095" s="165">
        <v>1</v>
      </c>
      <c r="E2095" s="129" t="s">
        <v>4739</v>
      </c>
      <c r="F2095" s="129" t="s">
        <v>4735</v>
      </c>
      <c r="G2095" s="129" t="s">
        <v>16723</v>
      </c>
      <c r="H2095" s="129"/>
    </row>
    <row r="2096" spans="1:8" x14ac:dyDescent="0.3">
      <c r="A2096" s="183">
        <v>44926</v>
      </c>
      <c r="B2096" s="129" t="s">
        <v>6836</v>
      </c>
      <c r="C2096" s="129" t="s">
        <v>417</v>
      </c>
      <c r="D2096" s="165">
        <v>1</v>
      </c>
      <c r="E2096" s="129" t="s">
        <v>4739</v>
      </c>
      <c r="F2096" s="129" t="s">
        <v>4735</v>
      </c>
      <c r="G2096" s="129" t="s">
        <v>16723</v>
      </c>
      <c r="H2096" s="129"/>
    </row>
    <row r="2097" spans="1:8" x14ac:dyDescent="0.3">
      <c r="A2097" s="183">
        <v>44926</v>
      </c>
      <c r="B2097" s="129" t="s">
        <v>6837</v>
      </c>
      <c r="C2097" s="129" t="s">
        <v>418</v>
      </c>
      <c r="D2097" s="165">
        <v>1</v>
      </c>
      <c r="E2097" s="129" t="s">
        <v>4739</v>
      </c>
      <c r="F2097" s="129" t="s">
        <v>4735</v>
      </c>
      <c r="G2097" s="129" t="s">
        <v>16723</v>
      </c>
      <c r="H2097" s="129"/>
    </row>
    <row r="2098" spans="1:8" x14ac:dyDescent="0.3">
      <c r="A2098" s="183">
        <v>44926</v>
      </c>
      <c r="B2098" s="129" t="s">
        <v>6838</v>
      </c>
      <c r="C2098" s="129" t="s">
        <v>418</v>
      </c>
      <c r="D2098" s="165">
        <v>1</v>
      </c>
      <c r="E2098" s="129" t="s">
        <v>4739</v>
      </c>
      <c r="F2098" s="129" t="s">
        <v>4735</v>
      </c>
      <c r="G2098" s="129" t="s">
        <v>16723</v>
      </c>
      <c r="H2098" s="129"/>
    </row>
    <row r="2099" spans="1:8" x14ac:dyDescent="0.3">
      <c r="A2099" s="183">
        <v>44926</v>
      </c>
      <c r="B2099" s="129" t="s">
        <v>6839</v>
      </c>
      <c r="C2099" s="129" t="s">
        <v>416</v>
      </c>
      <c r="D2099" s="165">
        <v>1</v>
      </c>
      <c r="E2099" s="129" t="s">
        <v>4739</v>
      </c>
      <c r="F2099" s="129" t="s">
        <v>4735</v>
      </c>
      <c r="G2099" s="129" t="s">
        <v>16723</v>
      </c>
      <c r="H2099" s="129"/>
    </row>
    <row r="2100" spans="1:8" x14ac:dyDescent="0.3">
      <c r="A2100" s="183">
        <v>44926</v>
      </c>
      <c r="B2100" s="129" t="s">
        <v>6840</v>
      </c>
      <c r="C2100" s="129" t="s">
        <v>418</v>
      </c>
      <c r="D2100" s="165">
        <v>1</v>
      </c>
      <c r="E2100" s="129" t="s">
        <v>4739</v>
      </c>
      <c r="F2100" s="129" t="s">
        <v>4735</v>
      </c>
      <c r="G2100" s="129" t="s">
        <v>16723</v>
      </c>
      <c r="H2100" s="129"/>
    </row>
    <row r="2101" spans="1:8" x14ac:dyDescent="0.3">
      <c r="A2101" s="183">
        <v>44926</v>
      </c>
      <c r="B2101" s="129" t="s">
        <v>6841</v>
      </c>
      <c r="C2101" s="129" t="s">
        <v>416</v>
      </c>
      <c r="D2101" s="165">
        <v>1</v>
      </c>
      <c r="E2101" s="129" t="s">
        <v>4739</v>
      </c>
      <c r="F2101" s="129" t="s">
        <v>4735</v>
      </c>
      <c r="G2101" s="129" t="s">
        <v>16723</v>
      </c>
      <c r="H2101" s="129"/>
    </row>
    <row r="2102" spans="1:8" x14ac:dyDescent="0.3">
      <c r="A2102" s="183">
        <v>44926</v>
      </c>
      <c r="B2102" s="129" t="s">
        <v>6842</v>
      </c>
      <c r="C2102" s="129" t="s">
        <v>417</v>
      </c>
      <c r="D2102" s="165">
        <v>1</v>
      </c>
      <c r="E2102" s="129" t="s">
        <v>4737</v>
      </c>
      <c r="F2102" s="129" t="s">
        <v>4735</v>
      </c>
      <c r="G2102" s="129" t="s">
        <v>16723</v>
      </c>
      <c r="H2102" s="129"/>
    </row>
    <row r="2103" spans="1:8" x14ac:dyDescent="0.3">
      <c r="A2103" s="183">
        <v>44926</v>
      </c>
      <c r="B2103" s="129" t="s">
        <v>6843</v>
      </c>
      <c r="C2103" s="129" t="s">
        <v>417</v>
      </c>
      <c r="D2103" s="165">
        <v>1</v>
      </c>
      <c r="E2103" s="129" t="s">
        <v>4739</v>
      </c>
      <c r="F2103" s="129" t="s">
        <v>4735</v>
      </c>
      <c r="G2103" s="129" t="s">
        <v>16723</v>
      </c>
      <c r="H2103" s="129"/>
    </row>
    <row r="2104" spans="1:8" x14ac:dyDescent="0.3">
      <c r="A2104" s="183">
        <v>44926</v>
      </c>
      <c r="B2104" s="129" t="s">
        <v>6844</v>
      </c>
      <c r="C2104" s="129" t="s">
        <v>417</v>
      </c>
      <c r="D2104" s="165">
        <v>1</v>
      </c>
      <c r="E2104" s="129" t="s">
        <v>4737</v>
      </c>
      <c r="F2104" s="129" t="s">
        <v>4735</v>
      </c>
      <c r="G2104" s="129" t="s">
        <v>16723</v>
      </c>
      <c r="H2104" s="129"/>
    </row>
    <row r="2105" spans="1:8" x14ac:dyDescent="0.3">
      <c r="A2105" s="183">
        <v>44926</v>
      </c>
      <c r="B2105" s="129" t="s">
        <v>6845</v>
      </c>
      <c r="C2105" s="129" t="s">
        <v>417</v>
      </c>
      <c r="D2105" s="165">
        <v>1</v>
      </c>
      <c r="E2105" s="129" t="s">
        <v>4737</v>
      </c>
      <c r="F2105" s="129" t="s">
        <v>4735</v>
      </c>
      <c r="G2105" s="129" t="s">
        <v>16723</v>
      </c>
      <c r="H2105" s="129"/>
    </row>
    <row r="2106" spans="1:8" x14ac:dyDescent="0.3">
      <c r="A2106" s="183">
        <v>44926</v>
      </c>
      <c r="B2106" s="129" t="s">
        <v>6846</v>
      </c>
      <c r="C2106" s="129" t="s">
        <v>416</v>
      </c>
      <c r="D2106" s="165">
        <v>1</v>
      </c>
      <c r="E2106" s="129" t="s">
        <v>4739</v>
      </c>
      <c r="F2106" s="129" t="s">
        <v>4735</v>
      </c>
      <c r="G2106" s="129" t="s">
        <v>16723</v>
      </c>
      <c r="H2106" s="129"/>
    </row>
    <row r="2107" spans="1:8" x14ac:dyDescent="0.3">
      <c r="A2107" s="183">
        <v>44926</v>
      </c>
      <c r="B2107" s="129" t="s">
        <v>6847</v>
      </c>
      <c r="C2107" s="129" t="s">
        <v>416</v>
      </c>
      <c r="D2107" s="165">
        <v>1</v>
      </c>
      <c r="E2107" s="129" t="s">
        <v>4739</v>
      </c>
      <c r="F2107" s="129" t="s">
        <v>4735</v>
      </c>
      <c r="G2107" s="129" t="s">
        <v>16723</v>
      </c>
      <c r="H2107" s="129"/>
    </row>
    <row r="2108" spans="1:8" x14ac:dyDescent="0.3">
      <c r="A2108" s="183">
        <v>44926</v>
      </c>
      <c r="B2108" s="129" t="s">
        <v>6848</v>
      </c>
      <c r="C2108" s="129" t="s">
        <v>418</v>
      </c>
      <c r="D2108" s="165">
        <v>1</v>
      </c>
      <c r="E2108" s="129" t="s">
        <v>4741</v>
      </c>
      <c r="F2108" s="129" t="s">
        <v>4735</v>
      </c>
      <c r="G2108" s="129" t="s">
        <v>16723</v>
      </c>
      <c r="H2108" s="129"/>
    </row>
    <row r="2109" spans="1:8" x14ac:dyDescent="0.3">
      <c r="A2109" s="183">
        <v>44926</v>
      </c>
      <c r="B2109" s="129" t="s">
        <v>6849</v>
      </c>
      <c r="C2109" s="129" t="s">
        <v>418</v>
      </c>
      <c r="D2109" s="165">
        <v>1</v>
      </c>
      <c r="E2109" s="129" t="s">
        <v>4747</v>
      </c>
      <c r="F2109" s="129" t="s">
        <v>4735</v>
      </c>
      <c r="G2109" s="129" t="s">
        <v>16723</v>
      </c>
      <c r="H2109" s="129"/>
    </row>
    <row r="2110" spans="1:8" x14ac:dyDescent="0.3">
      <c r="A2110" s="183">
        <v>44926</v>
      </c>
      <c r="B2110" s="129" t="s">
        <v>6850</v>
      </c>
      <c r="C2110" s="129" t="s">
        <v>416</v>
      </c>
      <c r="D2110" s="165">
        <v>1</v>
      </c>
      <c r="E2110" s="129" t="s">
        <v>4739</v>
      </c>
      <c r="F2110" s="129" t="s">
        <v>4735</v>
      </c>
      <c r="G2110" s="129" t="s">
        <v>16723</v>
      </c>
      <c r="H2110" s="129"/>
    </row>
    <row r="2111" spans="1:8" x14ac:dyDescent="0.3">
      <c r="A2111" s="183">
        <v>44926</v>
      </c>
      <c r="B2111" s="129" t="s">
        <v>6851</v>
      </c>
      <c r="C2111" s="129" t="s">
        <v>418</v>
      </c>
      <c r="D2111" s="165">
        <v>1</v>
      </c>
      <c r="E2111" s="129" t="s">
        <v>4821</v>
      </c>
      <c r="F2111" s="129" t="s">
        <v>4735</v>
      </c>
      <c r="G2111" s="129" t="s">
        <v>16723</v>
      </c>
      <c r="H2111" s="129"/>
    </row>
    <row r="2112" spans="1:8" x14ac:dyDescent="0.3">
      <c r="A2112" s="183">
        <v>44926</v>
      </c>
      <c r="B2112" s="129" t="s">
        <v>6852</v>
      </c>
      <c r="C2112" s="129" t="s">
        <v>418</v>
      </c>
      <c r="D2112" s="165">
        <v>1</v>
      </c>
      <c r="E2112" s="129" t="s">
        <v>4739</v>
      </c>
      <c r="F2112" s="129" t="s">
        <v>4735</v>
      </c>
      <c r="G2112" s="129" t="s">
        <v>16723</v>
      </c>
      <c r="H2112" s="129"/>
    </row>
    <row r="2113" spans="1:8" x14ac:dyDescent="0.3">
      <c r="A2113" s="183">
        <v>44926</v>
      </c>
      <c r="B2113" s="129" t="s">
        <v>6853</v>
      </c>
      <c r="C2113" s="129" t="s">
        <v>418</v>
      </c>
      <c r="D2113" s="165">
        <v>1</v>
      </c>
      <c r="E2113" s="129" t="s">
        <v>4739</v>
      </c>
      <c r="F2113" s="129" t="s">
        <v>4735</v>
      </c>
      <c r="G2113" s="129" t="s">
        <v>16723</v>
      </c>
      <c r="H2113" s="129"/>
    </row>
    <row r="2114" spans="1:8" x14ac:dyDescent="0.3">
      <c r="A2114" s="183">
        <v>44926</v>
      </c>
      <c r="B2114" s="129" t="s">
        <v>6854</v>
      </c>
      <c r="C2114" s="129" t="s">
        <v>418</v>
      </c>
      <c r="D2114" s="165">
        <v>1</v>
      </c>
      <c r="E2114" s="129" t="s">
        <v>4739</v>
      </c>
      <c r="F2114" s="129" t="s">
        <v>4735</v>
      </c>
      <c r="G2114" s="129" t="s">
        <v>16723</v>
      </c>
      <c r="H2114" s="129"/>
    </row>
    <row r="2115" spans="1:8" x14ac:dyDescent="0.3">
      <c r="A2115" s="183">
        <v>44926</v>
      </c>
      <c r="B2115" s="129" t="s">
        <v>6855</v>
      </c>
      <c r="C2115" s="129" t="s">
        <v>417</v>
      </c>
      <c r="D2115" s="165">
        <v>1</v>
      </c>
      <c r="E2115" s="129" t="s">
        <v>4737</v>
      </c>
      <c r="F2115" s="129" t="s">
        <v>4735</v>
      </c>
      <c r="G2115" s="129" t="s">
        <v>16723</v>
      </c>
      <c r="H2115" s="129"/>
    </row>
    <row r="2116" spans="1:8" x14ac:dyDescent="0.3">
      <c r="A2116" s="183">
        <v>44926</v>
      </c>
      <c r="B2116" s="129" t="s">
        <v>6856</v>
      </c>
      <c r="C2116" s="129" t="s">
        <v>417</v>
      </c>
      <c r="D2116" s="165">
        <v>1</v>
      </c>
      <c r="E2116" s="129" t="s">
        <v>4739</v>
      </c>
      <c r="F2116" s="129" t="s">
        <v>4735</v>
      </c>
      <c r="G2116" s="129" t="s">
        <v>16723</v>
      </c>
      <c r="H2116" s="129"/>
    </row>
    <row r="2117" spans="1:8" x14ac:dyDescent="0.3">
      <c r="A2117" s="183">
        <v>44926</v>
      </c>
      <c r="B2117" s="129" t="s">
        <v>6857</v>
      </c>
      <c r="C2117" s="129" t="s">
        <v>417</v>
      </c>
      <c r="D2117" s="165">
        <v>1</v>
      </c>
      <c r="E2117" s="129" t="s">
        <v>4739</v>
      </c>
      <c r="F2117" s="129" t="s">
        <v>4735</v>
      </c>
      <c r="G2117" s="129" t="s">
        <v>16723</v>
      </c>
      <c r="H2117" s="129"/>
    </row>
    <row r="2118" spans="1:8" x14ac:dyDescent="0.3">
      <c r="A2118" s="183">
        <v>44926</v>
      </c>
      <c r="B2118" s="129" t="s">
        <v>6858</v>
      </c>
      <c r="C2118" s="129" t="s">
        <v>417</v>
      </c>
      <c r="D2118" s="165">
        <v>1</v>
      </c>
      <c r="E2118" s="129" t="s">
        <v>4739</v>
      </c>
      <c r="F2118" s="129" t="s">
        <v>4735</v>
      </c>
      <c r="G2118" s="129" t="s">
        <v>16723</v>
      </c>
      <c r="H2118" s="129"/>
    </row>
    <row r="2119" spans="1:8" x14ac:dyDescent="0.3">
      <c r="A2119" s="183">
        <v>44926</v>
      </c>
      <c r="B2119" s="129" t="s">
        <v>6859</v>
      </c>
      <c r="C2119" s="129" t="s">
        <v>417</v>
      </c>
      <c r="D2119" s="165">
        <v>1</v>
      </c>
      <c r="E2119" s="129" t="s">
        <v>4737</v>
      </c>
      <c r="F2119" s="129" t="s">
        <v>4735</v>
      </c>
      <c r="G2119" s="129" t="s">
        <v>16723</v>
      </c>
      <c r="H2119" s="129"/>
    </row>
    <row r="2120" spans="1:8" x14ac:dyDescent="0.3">
      <c r="A2120" s="183">
        <v>44926</v>
      </c>
      <c r="B2120" s="129" t="s">
        <v>6860</v>
      </c>
      <c r="C2120" s="129" t="s">
        <v>417</v>
      </c>
      <c r="D2120" s="165">
        <v>1</v>
      </c>
      <c r="E2120" s="129" t="s">
        <v>4739</v>
      </c>
      <c r="F2120" s="129" t="s">
        <v>4735</v>
      </c>
      <c r="G2120" s="129" t="s">
        <v>16723</v>
      </c>
      <c r="H2120" s="129"/>
    </row>
    <row r="2121" spans="1:8" x14ac:dyDescent="0.3">
      <c r="A2121" s="183">
        <v>44926</v>
      </c>
      <c r="B2121" s="129" t="s">
        <v>6861</v>
      </c>
      <c r="C2121" s="129" t="s">
        <v>417</v>
      </c>
      <c r="D2121" s="165">
        <v>1</v>
      </c>
      <c r="E2121" s="129" t="s">
        <v>4739</v>
      </c>
      <c r="F2121" s="129" t="s">
        <v>4735</v>
      </c>
      <c r="G2121" s="129" t="s">
        <v>16723</v>
      </c>
      <c r="H2121" s="129"/>
    </row>
    <row r="2122" spans="1:8" x14ac:dyDescent="0.3">
      <c r="A2122" s="183">
        <v>44926</v>
      </c>
      <c r="B2122" s="129" t="s">
        <v>6862</v>
      </c>
      <c r="C2122" s="129" t="s">
        <v>416</v>
      </c>
      <c r="D2122" s="165">
        <v>1</v>
      </c>
      <c r="E2122" s="129" t="s">
        <v>4739</v>
      </c>
      <c r="F2122" s="129" t="s">
        <v>4735</v>
      </c>
      <c r="G2122" s="129" t="s">
        <v>16723</v>
      </c>
      <c r="H2122" s="129"/>
    </row>
    <row r="2123" spans="1:8" x14ac:dyDescent="0.3">
      <c r="A2123" s="183">
        <v>44926</v>
      </c>
      <c r="B2123" s="129" t="s">
        <v>6863</v>
      </c>
      <c r="C2123" s="129" t="s">
        <v>418</v>
      </c>
      <c r="D2123" s="165">
        <v>1</v>
      </c>
      <c r="E2123" s="129" t="s">
        <v>4739</v>
      </c>
      <c r="F2123" s="129" t="s">
        <v>4735</v>
      </c>
      <c r="G2123" s="129" t="s">
        <v>16723</v>
      </c>
      <c r="H2123" s="129"/>
    </row>
    <row r="2124" spans="1:8" x14ac:dyDescent="0.3">
      <c r="A2124" s="183">
        <v>44926</v>
      </c>
      <c r="B2124" s="129" t="s">
        <v>6864</v>
      </c>
      <c r="C2124" s="129" t="s">
        <v>418</v>
      </c>
      <c r="D2124" s="165">
        <v>1</v>
      </c>
      <c r="E2124" s="129" t="s">
        <v>4739</v>
      </c>
      <c r="F2124" s="129" t="s">
        <v>4735</v>
      </c>
      <c r="G2124" s="129" t="s">
        <v>16723</v>
      </c>
      <c r="H2124" s="129"/>
    </row>
    <row r="2125" spans="1:8" x14ac:dyDescent="0.3">
      <c r="A2125" s="183">
        <v>44926</v>
      </c>
      <c r="B2125" s="129" t="s">
        <v>6865</v>
      </c>
      <c r="C2125" s="129" t="s">
        <v>418</v>
      </c>
      <c r="D2125" s="165">
        <v>1</v>
      </c>
      <c r="E2125" s="129" t="s">
        <v>4747</v>
      </c>
      <c r="F2125" s="129" t="s">
        <v>4735</v>
      </c>
      <c r="G2125" s="129" t="s">
        <v>16723</v>
      </c>
      <c r="H2125" s="129"/>
    </row>
    <row r="2126" spans="1:8" x14ac:dyDescent="0.3">
      <c r="A2126" s="183">
        <v>44926</v>
      </c>
      <c r="B2126" s="129" t="s">
        <v>6866</v>
      </c>
      <c r="C2126" s="129" t="s">
        <v>416</v>
      </c>
      <c r="D2126" s="165">
        <v>1</v>
      </c>
      <c r="E2126" s="129" t="s">
        <v>4739</v>
      </c>
      <c r="F2126" s="129" t="s">
        <v>4735</v>
      </c>
      <c r="G2126" s="129" t="s">
        <v>16723</v>
      </c>
      <c r="H2126" s="129"/>
    </row>
    <row r="2127" spans="1:8" x14ac:dyDescent="0.3">
      <c r="A2127" s="183">
        <v>44926</v>
      </c>
      <c r="B2127" s="129" t="s">
        <v>6867</v>
      </c>
      <c r="C2127" s="129" t="s">
        <v>418</v>
      </c>
      <c r="D2127" s="165">
        <v>1</v>
      </c>
      <c r="E2127" s="129" t="s">
        <v>4739</v>
      </c>
      <c r="F2127" s="129" t="s">
        <v>4735</v>
      </c>
      <c r="G2127" s="129" t="s">
        <v>16723</v>
      </c>
      <c r="H2127" s="129"/>
    </row>
    <row r="2128" spans="1:8" x14ac:dyDescent="0.3">
      <c r="A2128" s="183">
        <v>44926</v>
      </c>
      <c r="B2128" s="129" t="s">
        <v>6868</v>
      </c>
      <c r="C2128" s="129" t="s">
        <v>417</v>
      </c>
      <c r="D2128" s="165">
        <v>1</v>
      </c>
      <c r="E2128" s="129" t="s">
        <v>4739</v>
      </c>
      <c r="F2128" s="129" t="s">
        <v>4735</v>
      </c>
      <c r="G2128" s="129" t="s">
        <v>16723</v>
      </c>
      <c r="H2128" s="129"/>
    </row>
    <row r="2129" spans="1:8" x14ac:dyDescent="0.3">
      <c r="A2129" s="183">
        <v>44926</v>
      </c>
      <c r="B2129" s="129" t="s">
        <v>6869</v>
      </c>
      <c r="C2129" s="129" t="s">
        <v>417</v>
      </c>
      <c r="D2129" s="165">
        <v>1</v>
      </c>
      <c r="E2129" s="129" t="s">
        <v>4737</v>
      </c>
      <c r="F2129" s="129" t="s">
        <v>4735</v>
      </c>
      <c r="G2129" s="129" t="s">
        <v>16723</v>
      </c>
      <c r="H2129" s="129"/>
    </row>
    <row r="2130" spans="1:8" x14ac:dyDescent="0.3">
      <c r="A2130" s="183">
        <v>44926</v>
      </c>
      <c r="B2130" s="129" t="s">
        <v>6870</v>
      </c>
      <c r="C2130" s="129" t="s">
        <v>418</v>
      </c>
      <c r="D2130" s="165">
        <v>1</v>
      </c>
      <c r="E2130" s="129" t="s">
        <v>4739</v>
      </c>
      <c r="F2130" s="129" t="s">
        <v>4735</v>
      </c>
      <c r="G2130" s="129" t="s">
        <v>16723</v>
      </c>
      <c r="H2130" s="129"/>
    </row>
    <row r="2131" spans="1:8" x14ac:dyDescent="0.3">
      <c r="A2131" s="183">
        <v>44926</v>
      </c>
      <c r="B2131" s="129" t="s">
        <v>6871</v>
      </c>
      <c r="C2131" s="129" t="s">
        <v>416</v>
      </c>
      <c r="D2131" s="165">
        <v>1</v>
      </c>
      <c r="E2131" s="129" t="s">
        <v>4744</v>
      </c>
      <c r="F2131" s="129" t="s">
        <v>4735</v>
      </c>
      <c r="G2131" s="129" t="s">
        <v>16723</v>
      </c>
      <c r="H2131" s="129"/>
    </row>
    <row r="2132" spans="1:8" x14ac:dyDescent="0.3">
      <c r="A2132" s="183">
        <v>44926</v>
      </c>
      <c r="B2132" s="129" t="s">
        <v>6872</v>
      </c>
      <c r="C2132" s="129" t="s">
        <v>418</v>
      </c>
      <c r="D2132" s="165">
        <v>1</v>
      </c>
      <c r="E2132" s="129" t="s">
        <v>4739</v>
      </c>
      <c r="F2132" s="129" t="s">
        <v>4735</v>
      </c>
      <c r="G2132" s="129" t="s">
        <v>16723</v>
      </c>
      <c r="H2132" s="129"/>
    </row>
    <row r="2133" spans="1:8" x14ac:dyDescent="0.3">
      <c r="A2133" s="183">
        <v>44926</v>
      </c>
      <c r="B2133" s="129" t="s">
        <v>6873</v>
      </c>
      <c r="C2133" s="129" t="s">
        <v>418</v>
      </c>
      <c r="D2133" s="165">
        <v>1</v>
      </c>
      <c r="E2133" s="129" t="s">
        <v>4739</v>
      </c>
      <c r="F2133" s="129" t="s">
        <v>4735</v>
      </c>
      <c r="G2133" s="129" t="s">
        <v>16723</v>
      </c>
      <c r="H2133" s="129"/>
    </row>
    <row r="2134" spans="1:8" x14ac:dyDescent="0.3">
      <c r="A2134" s="183">
        <v>44926</v>
      </c>
      <c r="B2134" s="129" t="s">
        <v>6874</v>
      </c>
      <c r="C2134" s="129" t="s">
        <v>416</v>
      </c>
      <c r="D2134" s="165">
        <v>1</v>
      </c>
      <c r="E2134" s="129" t="s">
        <v>4739</v>
      </c>
      <c r="F2134" s="129" t="s">
        <v>4735</v>
      </c>
      <c r="G2134" s="129" t="s">
        <v>16723</v>
      </c>
      <c r="H2134" s="129"/>
    </row>
    <row r="2135" spans="1:8" x14ac:dyDescent="0.3">
      <c r="A2135" s="183">
        <v>44926</v>
      </c>
      <c r="B2135" s="129" t="s">
        <v>6875</v>
      </c>
      <c r="C2135" s="129" t="s">
        <v>418</v>
      </c>
      <c r="D2135" s="165">
        <v>1</v>
      </c>
      <c r="E2135" s="129" t="s">
        <v>4739</v>
      </c>
      <c r="F2135" s="129" t="s">
        <v>4735</v>
      </c>
      <c r="G2135" s="129" t="s">
        <v>16723</v>
      </c>
      <c r="H2135" s="129"/>
    </row>
    <row r="2136" spans="1:8" x14ac:dyDescent="0.3">
      <c r="A2136" s="183">
        <v>44926</v>
      </c>
      <c r="B2136" s="129" t="s">
        <v>6876</v>
      </c>
      <c r="C2136" s="129" t="s">
        <v>418</v>
      </c>
      <c r="D2136" s="165">
        <v>1</v>
      </c>
      <c r="E2136" s="129" t="s">
        <v>4739</v>
      </c>
      <c r="F2136" s="129" t="s">
        <v>4735</v>
      </c>
      <c r="G2136" s="129" t="s">
        <v>16723</v>
      </c>
      <c r="H2136" s="129"/>
    </row>
    <row r="2137" spans="1:8" x14ac:dyDescent="0.3">
      <c r="A2137" s="183">
        <v>44926</v>
      </c>
      <c r="B2137" s="129" t="s">
        <v>6877</v>
      </c>
      <c r="C2137" s="129" t="s">
        <v>418</v>
      </c>
      <c r="D2137" s="165">
        <v>1</v>
      </c>
      <c r="E2137" s="129" t="s">
        <v>4739</v>
      </c>
      <c r="F2137" s="129" t="s">
        <v>4735</v>
      </c>
      <c r="G2137" s="129" t="s">
        <v>16723</v>
      </c>
      <c r="H2137" s="129"/>
    </row>
    <row r="2138" spans="1:8" x14ac:dyDescent="0.3">
      <c r="A2138" s="183">
        <v>44926</v>
      </c>
      <c r="B2138" s="129" t="s">
        <v>6878</v>
      </c>
      <c r="C2138" s="129" t="s">
        <v>416</v>
      </c>
      <c r="D2138" s="165">
        <v>1</v>
      </c>
      <c r="E2138" s="129" t="s">
        <v>4739</v>
      </c>
      <c r="F2138" s="129" t="s">
        <v>4735</v>
      </c>
      <c r="G2138" s="129" t="s">
        <v>16723</v>
      </c>
      <c r="H2138" s="129"/>
    </row>
    <row r="2139" spans="1:8" x14ac:dyDescent="0.3">
      <c r="A2139" s="183">
        <v>44926</v>
      </c>
      <c r="B2139" s="129" t="s">
        <v>6879</v>
      </c>
      <c r="C2139" s="129" t="s">
        <v>418</v>
      </c>
      <c r="D2139" s="165">
        <v>1</v>
      </c>
      <c r="E2139" s="129" t="s">
        <v>4744</v>
      </c>
      <c r="F2139" s="129" t="s">
        <v>4735</v>
      </c>
      <c r="G2139" s="129" t="s">
        <v>16723</v>
      </c>
      <c r="H2139" s="129"/>
    </row>
    <row r="2140" spans="1:8" x14ac:dyDescent="0.3">
      <c r="A2140" s="183">
        <v>44926</v>
      </c>
      <c r="B2140" s="129" t="s">
        <v>6880</v>
      </c>
      <c r="C2140" s="129" t="s">
        <v>418</v>
      </c>
      <c r="D2140" s="165">
        <v>1</v>
      </c>
      <c r="E2140" s="129" t="s">
        <v>4739</v>
      </c>
      <c r="F2140" s="129" t="s">
        <v>4735</v>
      </c>
      <c r="G2140" s="129" t="s">
        <v>16723</v>
      </c>
      <c r="H2140" s="129"/>
    </row>
    <row r="2141" spans="1:8" x14ac:dyDescent="0.3">
      <c r="A2141" s="183">
        <v>44926</v>
      </c>
      <c r="B2141" s="129" t="s">
        <v>6881</v>
      </c>
      <c r="C2141" s="129" t="s">
        <v>416</v>
      </c>
      <c r="D2141" s="165">
        <v>1</v>
      </c>
      <c r="E2141" s="129" t="s">
        <v>4739</v>
      </c>
      <c r="F2141" s="129" t="s">
        <v>4735</v>
      </c>
      <c r="G2141" s="129" t="s">
        <v>16723</v>
      </c>
      <c r="H2141" s="129"/>
    </row>
    <row r="2142" spans="1:8" x14ac:dyDescent="0.3">
      <c r="A2142" s="183">
        <v>44926</v>
      </c>
      <c r="B2142" s="129" t="s">
        <v>6882</v>
      </c>
      <c r="C2142" s="129" t="s">
        <v>418</v>
      </c>
      <c r="D2142" s="165">
        <v>1</v>
      </c>
      <c r="E2142" s="129" t="s">
        <v>4737</v>
      </c>
      <c r="F2142" s="129" t="s">
        <v>4735</v>
      </c>
      <c r="G2142" s="129" t="s">
        <v>16723</v>
      </c>
      <c r="H2142" s="129"/>
    </row>
    <row r="2143" spans="1:8" x14ac:dyDescent="0.3">
      <c r="A2143" s="183">
        <v>44926</v>
      </c>
      <c r="B2143" s="129" t="s">
        <v>6883</v>
      </c>
      <c r="C2143" s="129" t="s">
        <v>417</v>
      </c>
      <c r="D2143" s="165">
        <v>1</v>
      </c>
      <c r="E2143" s="129" t="s">
        <v>4744</v>
      </c>
      <c r="F2143" s="129" t="s">
        <v>4735</v>
      </c>
      <c r="G2143" s="129" t="s">
        <v>16723</v>
      </c>
      <c r="H2143" s="129"/>
    </row>
    <row r="2144" spans="1:8" x14ac:dyDescent="0.3">
      <c r="A2144" s="183">
        <v>44926</v>
      </c>
      <c r="B2144" s="129" t="s">
        <v>6884</v>
      </c>
      <c r="C2144" s="129" t="s">
        <v>417</v>
      </c>
      <c r="D2144" s="165">
        <v>1</v>
      </c>
      <c r="E2144" s="129" t="s">
        <v>4739</v>
      </c>
      <c r="F2144" s="129" t="s">
        <v>4735</v>
      </c>
      <c r="G2144" s="129" t="s">
        <v>16723</v>
      </c>
      <c r="H2144" s="129"/>
    </row>
    <row r="2145" spans="1:8" x14ac:dyDescent="0.3">
      <c r="A2145" s="183">
        <v>44926</v>
      </c>
      <c r="B2145" s="129" t="s">
        <v>6885</v>
      </c>
      <c r="C2145" s="129" t="s">
        <v>417</v>
      </c>
      <c r="D2145" s="165">
        <v>1</v>
      </c>
      <c r="E2145" s="129" t="s">
        <v>4739</v>
      </c>
      <c r="F2145" s="129" t="s">
        <v>4735</v>
      </c>
      <c r="G2145" s="129" t="s">
        <v>16723</v>
      </c>
      <c r="H2145" s="129"/>
    </row>
    <row r="2146" spans="1:8" x14ac:dyDescent="0.3">
      <c r="A2146" s="183">
        <v>44926</v>
      </c>
      <c r="B2146" s="129" t="s">
        <v>6886</v>
      </c>
      <c r="C2146" s="129" t="s">
        <v>418</v>
      </c>
      <c r="D2146" s="165">
        <v>1</v>
      </c>
      <c r="E2146" s="129" t="s">
        <v>4739</v>
      </c>
      <c r="F2146" s="129" t="s">
        <v>4735</v>
      </c>
      <c r="G2146" s="129" t="s">
        <v>16723</v>
      </c>
      <c r="H2146" s="129"/>
    </row>
    <row r="2147" spans="1:8" x14ac:dyDescent="0.3">
      <c r="A2147" s="183">
        <v>44926</v>
      </c>
      <c r="B2147" s="129" t="s">
        <v>6887</v>
      </c>
      <c r="C2147" s="129" t="s">
        <v>416</v>
      </c>
      <c r="D2147" s="165">
        <v>1</v>
      </c>
      <c r="E2147" s="129" t="s">
        <v>4739</v>
      </c>
      <c r="F2147" s="129" t="s">
        <v>4735</v>
      </c>
      <c r="G2147" s="129" t="s">
        <v>16723</v>
      </c>
      <c r="H2147" s="129"/>
    </row>
    <row r="2148" spans="1:8" x14ac:dyDescent="0.3">
      <c r="A2148" s="183">
        <v>44926</v>
      </c>
      <c r="B2148" s="129" t="s">
        <v>6888</v>
      </c>
      <c r="C2148" s="129" t="s">
        <v>416</v>
      </c>
      <c r="D2148" s="165">
        <v>1</v>
      </c>
      <c r="E2148" s="129" t="s">
        <v>4739</v>
      </c>
      <c r="F2148" s="129" t="s">
        <v>4735</v>
      </c>
      <c r="G2148" s="129" t="s">
        <v>16723</v>
      </c>
      <c r="H2148" s="129"/>
    </row>
    <row r="2149" spans="1:8" x14ac:dyDescent="0.3">
      <c r="A2149" s="183">
        <v>44926</v>
      </c>
      <c r="B2149" s="129" t="s">
        <v>6889</v>
      </c>
      <c r="C2149" s="129" t="s">
        <v>418</v>
      </c>
      <c r="D2149" s="165">
        <v>1</v>
      </c>
      <c r="E2149" s="129" t="s">
        <v>4739</v>
      </c>
      <c r="F2149" s="129" t="s">
        <v>4735</v>
      </c>
      <c r="G2149" s="129" t="s">
        <v>16723</v>
      </c>
      <c r="H2149" s="129"/>
    </row>
    <row r="2150" spans="1:8" x14ac:dyDescent="0.3">
      <c r="A2150" s="183">
        <v>44926</v>
      </c>
      <c r="B2150" s="129" t="s">
        <v>6890</v>
      </c>
      <c r="C2150" s="129" t="s">
        <v>416</v>
      </c>
      <c r="D2150" s="165">
        <v>1</v>
      </c>
      <c r="E2150" s="129" t="s">
        <v>4739</v>
      </c>
      <c r="F2150" s="129" t="s">
        <v>4735</v>
      </c>
      <c r="G2150" s="129" t="s">
        <v>16723</v>
      </c>
      <c r="H2150" s="129"/>
    </row>
    <row r="2151" spans="1:8" x14ac:dyDescent="0.3">
      <c r="A2151" s="183">
        <v>44926</v>
      </c>
      <c r="B2151" s="129" t="s">
        <v>6891</v>
      </c>
      <c r="C2151" s="129" t="s">
        <v>418</v>
      </c>
      <c r="D2151" s="165">
        <v>1</v>
      </c>
      <c r="E2151" s="129" t="s">
        <v>4739</v>
      </c>
      <c r="F2151" s="129" t="s">
        <v>4735</v>
      </c>
      <c r="G2151" s="129" t="s">
        <v>16723</v>
      </c>
      <c r="H2151" s="129"/>
    </row>
    <row r="2152" spans="1:8" x14ac:dyDescent="0.3">
      <c r="A2152" s="183">
        <v>44926</v>
      </c>
      <c r="B2152" s="129" t="s">
        <v>6892</v>
      </c>
      <c r="C2152" s="129" t="s">
        <v>418</v>
      </c>
      <c r="D2152" s="165">
        <v>1</v>
      </c>
      <c r="E2152" s="129" t="s">
        <v>4739</v>
      </c>
      <c r="F2152" s="129" t="s">
        <v>4735</v>
      </c>
      <c r="G2152" s="129" t="s">
        <v>16723</v>
      </c>
      <c r="H2152" s="129"/>
    </row>
    <row r="2153" spans="1:8" x14ac:dyDescent="0.3">
      <c r="A2153" s="183">
        <v>44926</v>
      </c>
      <c r="B2153" s="129" t="s">
        <v>6893</v>
      </c>
      <c r="C2153" s="129" t="s">
        <v>418</v>
      </c>
      <c r="D2153" s="165">
        <v>1</v>
      </c>
      <c r="E2153" s="129" t="s">
        <v>4739</v>
      </c>
      <c r="F2153" s="129" t="s">
        <v>4735</v>
      </c>
      <c r="G2153" s="129" t="s">
        <v>16723</v>
      </c>
      <c r="H2153" s="129"/>
    </row>
    <row r="2154" spans="1:8" x14ac:dyDescent="0.3">
      <c r="A2154" s="183">
        <v>44926</v>
      </c>
      <c r="B2154" s="129" t="s">
        <v>6894</v>
      </c>
      <c r="C2154" s="129" t="s">
        <v>416</v>
      </c>
      <c r="D2154" s="165">
        <v>1</v>
      </c>
      <c r="E2154" s="129" t="s">
        <v>4739</v>
      </c>
      <c r="F2154" s="129" t="s">
        <v>4735</v>
      </c>
      <c r="G2154" s="129" t="s">
        <v>16723</v>
      </c>
      <c r="H2154" s="129"/>
    </row>
    <row r="2155" spans="1:8" x14ac:dyDescent="0.3">
      <c r="A2155" s="183">
        <v>44926</v>
      </c>
      <c r="B2155" s="129" t="s">
        <v>6895</v>
      </c>
      <c r="C2155" s="129" t="s">
        <v>418</v>
      </c>
      <c r="D2155" s="165">
        <v>1</v>
      </c>
      <c r="E2155" s="129" t="s">
        <v>4739</v>
      </c>
      <c r="F2155" s="129" t="s">
        <v>4735</v>
      </c>
      <c r="G2155" s="129" t="s">
        <v>16723</v>
      </c>
      <c r="H2155" s="129"/>
    </row>
    <row r="2156" spans="1:8" x14ac:dyDescent="0.3">
      <c r="A2156" s="183">
        <v>44926</v>
      </c>
      <c r="B2156" s="129" t="s">
        <v>6896</v>
      </c>
      <c r="C2156" s="129" t="s">
        <v>418</v>
      </c>
      <c r="D2156" s="165">
        <v>1</v>
      </c>
      <c r="E2156" s="129" t="s">
        <v>4739</v>
      </c>
      <c r="F2156" s="129" t="s">
        <v>4735</v>
      </c>
      <c r="G2156" s="129" t="s">
        <v>16723</v>
      </c>
      <c r="H2156" s="129"/>
    </row>
    <row r="2157" spans="1:8" x14ac:dyDescent="0.3">
      <c r="A2157" s="183">
        <v>44926</v>
      </c>
      <c r="B2157" s="129" t="s">
        <v>6897</v>
      </c>
      <c r="C2157" s="129" t="s">
        <v>418</v>
      </c>
      <c r="D2157" s="165">
        <v>1</v>
      </c>
      <c r="E2157" s="129" t="s">
        <v>4739</v>
      </c>
      <c r="F2157" s="129" t="s">
        <v>4735</v>
      </c>
      <c r="G2157" s="129" t="s">
        <v>16723</v>
      </c>
      <c r="H2157" s="129"/>
    </row>
    <row r="2158" spans="1:8" x14ac:dyDescent="0.3">
      <c r="A2158" s="183">
        <v>44926</v>
      </c>
      <c r="B2158" s="129" t="s">
        <v>6898</v>
      </c>
      <c r="C2158" s="129" t="s">
        <v>416</v>
      </c>
      <c r="D2158" s="165">
        <v>1</v>
      </c>
      <c r="E2158" s="129" t="s">
        <v>4739</v>
      </c>
      <c r="F2158" s="129" t="s">
        <v>4735</v>
      </c>
      <c r="G2158" s="129" t="s">
        <v>16723</v>
      </c>
      <c r="H2158" s="129"/>
    </row>
    <row r="2159" spans="1:8" x14ac:dyDescent="0.3">
      <c r="A2159" s="183">
        <v>44926</v>
      </c>
      <c r="B2159" s="129" t="s">
        <v>6899</v>
      </c>
      <c r="C2159" s="129" t="s">
        <v>417</v>
      </c>
      <c r="D2159" s="165">
        <v>1</v>
      </c>
      <c r="E2159" s="129" t="s">
        <v>4739</v>
      </c>
      <c r="F2159" s="129" t="s">
        <v>4735</v>
      </c>
      <c r="G2159" s="129" t="s">
        <v>16723</v>
      </c>
      <c r="H2159" s="129"/>
    </row>
    <row r="2160" spans="1:8" x14ac:dyDescent="0.3">
      <c r="A2160" s="183">
        <v>44926</v>
      </c>
      <c r="B2160" s="129" t="s">
        <v>6900</v>
      </c>
      <c r="C2160" s="129" t="s">
        <v>417</v>
      </c>
      <c r="D2160" s="165">
        <v>1</v>
      </c>
      <c r="E2160" s="129" t="s">
        <v>4739</v>
      </c>
      <c r="F2160" s="129" t="s">
        <v>4735</v>
      </c>
      <c r="G2160" s="129" t="s">
        <v>16723</v>
      </c>
      <c r="H2160" s="129"/>
    </row>
    <row r="2161" spans="1:8" x14ac:dyDescent="0.3">
      <c r="A2161" s="183">
        <v>44926</v>
      </c>
      <c r="B2161" s="129" t="s">
        <v>6901</v>
      </c>
      <c r="C2161" s="129" t="s">
        <v>417</v>
      </c>
      <c r="D2161" s="165">
        <v>1</v>
      </c>
      <c r="E2161" s="129" t="s">
        <v>4739</v>
      </c>
      <c r="F2161" s="129" t="s">
        <v>4735</v>
      </c>
      <c r="G2161" s="129" t="s">
        <v>16723</v>
      </c>
      <c r="H2161" s="129"/>
    </row>
    <row r="2162" spans="1:8" x14ac:dyDescent="0.3">
      <c r="A2162" s="183">
        <v>44926</v>
      </c>
      <c r="B2162" s="129" t="s">
        <v>6902</v>
      </c>
      <c r="C2162" s="129" t="s">
        <v>417</v>
      </c>
      <c r="D2162" s="165">
        <v>1</v>
      </c>
      <c r="E2162" s="129" t="s">
        <v>4739</v>
      </c>
      <c r="F2162" s="129" t="s">
        <v>4735</v>
      </c>
      <c r="G2162" s="129" t="s">
        <v>16723</v>
      </c>
      <c r="H2162" s="129"/>
    </row>
    <row r="2163" spans="1:8" x14ac:dyDescent="0.3">
      <c r="A2163" s="183">
        <v>44926</v>
      </c>
      <c r="B2163" s="129" t="s">
        <v>6903</v>
      </c>
      <c r="C2163" s="129" t="s">
        <v>417</v>
      </c>
      <c r="D2163" s="165">
        <v>1</v>
      </c>
      <c r="E2163" s="129" t="s">
        <v>4739</v>
      </c>
      <c r="F2163" s="129" t="s">
        <v>4735</v>
      </c>
      <c r="G2163" s="129" t="s">
        <v>16723</v>
      </c>
      <c r="H2163" s="129"/>
    </row>
    <row r="2164" spans="1:8" x14ac:dyDescent="0.3">
      <c r="A2164" s="183">
        <v>44926</v>
      </c>
      <c r="B2164" s="129" t="s">
        <v>6904</v>
      </c>
      <c r="C2164" s="129" t="s">
        <v>418</v>
      </c>
      <c r="D2164" s="165">
        <v>1</v>
      </c>
      <c r="E2164" s="129" t="s">
        <v>4737</v>
      </c>
      <c r="F2164" s="129" t="s">
        <v>4735</v>
      </c>
      <c r="G2164" s="129" t="s">
        <v>16723</v>
      </c>
      <c r="H2164" s="129"/>
    </row>
    <row r="2165" spans="1:8" x14ac:dyDescent="0.3">
      <c r="A2165" s="183">
        <v>44926</v>
      </c>
      <c r="B2165" s="129" t="s">
        <v>6905</v>
      </c>
      <c r="C2165" s="129" t="s">
        <v>418</v>
      </c>
      <c r="D2165" s="165">
        <v>1</v>
      </c>
      <c r="E2165" s="129" t="s">
        <v>4739</v>
      </c>
      <c r="F2165" s="129" t="s">
        <v>4735</v>
      </c>
      <c r="G2165" s="129" t="s">
        <v>16723</v>
      </c>
      <c r="H2165" s="129"/>
    </row>
    <row r="2166" spans="1:8" x14ac:dyDescent="0.3">
      <c r="A2166" s="183">
        <v>44926</v>
      </c>
      <c r="B2166" s="129" t="s">
        <v>6906</v>
      </c>
      <c r="C2166" s="129" t="s">
        <v>418</v>
      </c>
      <c r="D2166" s="165">
        <v>1</v>
      </c>
      <c r="E2166" s="129" t="s">
        <v>4744</v>
      </c>
      <c r="F2166" s="129" t="s">
        <v>4735</v>
      </c>
      <c r="G2166" s="129" t="s">
        <v>16723</v>
      </c>
      <c r="H2166" s="129"/>
    </row>
    <row r="2167" spans="1:8" x14ac:dyDescent="0.3">
      <c r="A2167" s="183">
        <v>44926</v>
      </c>
      <c r="B2167" s="129" t="s">
        <v>6907</v>
      </c>
      <c r="C2167" s="129" t="s">
        <v>416</v>
      </c>
      <c r="D2167" s="165">
        <v>1</v>
      </c>
      <c r="E2167" s="129" t="s">
        <v>4739</v>
      </c>
      <c r="F2167" s="129" t="s">
        <v>4735</v>
      </c>
      <c r="G2167" s="129" t="s">
        <v>16723</v>
      </c>
      <c r="H2167" s="129"/>
    </row>
    <row r="2168" spans="1:8" x14ac:dyDescent="0.3">
      <c r="A2168" s="183">
        <v>44926</v>
      </c>
      <c r="B2168" s="129" t="s">
        <v>6908</v>
      </c>
      <c r="C2168" s="129" t="s">
        <v>418</v>
      </c>
      <c r="D2168" s="165">
        <v>1</v>
      </c>
      <c r="E2168" s="129" t="s">
        <v>4739</v>
      </c>
      <c r="F2168" s="129" t="s">
        <v>4735</v>
      </c>
      <c r="G2168" s="129" t="s">
        <v>16723</v>
      </c>
      <c r="H2168" s="129"/>
    </row>
    <row r="2169" spans="1:8" x14ac:dyDescent="0.3">
      <c r="A2169" s="183">
        <v>44926</v>
      </c>
      <c r="B2169" s="129" t="s">
        <v>6909</v>
      </c>
      <c r="C2169" s="129" t="s">
        <v>418</v>
      </c>
      <c r="D2169" s="165">
        <v>1</v>
      </c>
      <c r="E2169" s="129" t="s">
        <v>4739</v>
      </c>
      <c r="F2169" s="129" t="s">
        <v>4735</v>
      </c>
      <c r="G2169" s="129" t="s">
        <v>16723</v>
      </c>
      <c r="H2169" s="129"/>
    </row>
    <row r="2170" spans="1:8" x14ac:dyDescent="0.3">
      <c r="A2170" s="183">
        <v>44926</v>
      </c>
      <c r="B2170" s="129" t="s">
        <v>6910</v>
      </c>
      <c r="C2170" s="129" t="s">
        <v>418</v>
      </c>
      <c r="D2170" s="165">
        <v>1</v>
      </c>
      <c r="E2170" s="129" t="s">
        <v>4747</v>
      </c>
      <c r="F2170" s="129" t="s">
        <v>4735</v>
      </c>
      <c r="G2170" s="129" t="s">
        <v>16723</v>
      </c>
      <c r="H2170" s="129"/>
    </row>
    <row r="2171" spans="1:8" x14ac:dyDescent="0.3">
      <c r="A2171" s="183">
        <v>44926</v>
      </c>
      <c r="B2171" s="129" t="s">
        <v>6911</v>
      </c>
      <c r="C2171" s="129" t="s">
        <v>418</v>
      </c>
      <c r="D2171" s="165">
        <v>1</v>
      </c>
      <c r="E2171" s="129" t="s">
        <v>4744</v>
      </c>
      <c r="F2171" s="129" t="s">
        <v>4735</v>
      </c>
      <c r="G2171" s="129" t="s">
        <v>16723</v>
      </c>
      <c r="H2171" s="129"/>
    </row>
    <row r="2172" spans="1:8" x14ac:dyDescent="0.3">
      <c r="A2172" s="183">
        <v>44926</v>
      </c>
      <c r="B2172" s="129" t="s">
        <v>6912</v>
      </c>
      <c r="C2172" s="129" t="s">
        <v>418</v>
      </c>
      <c r="D2172" s="165">
        <v>1</v>
      </c>
      <c r="E2172" s="129" t="s">
        <v>4739</v>
      </c>
      <c r="F2172" s="129" t="s">
        <v>4735</v>
      </c>
      <c r="G2172" s="129" t="s">
        <v>16723</v>
      </c>
      <c r="H2172" s="129"/>
    </row>
    <row r="2173" spans="1:8" x14ac:dyDescent="0.3">
      <c r="A2173" s="183">
        <v>44926</v>
      </c>
      <c r="B2173" s="129" t="s">
        <v>6913</v>
      </c>
      <c r="C2173" s="129" t="s">
        <v>418</v>
      </c>
      <c r="D2173" s="165">
        <v>1</v>
      </c>
      <c r="E2173" s="129" t="s">
        <v>4739</v>
      </c>
      <c r="F2173" s="129" t="s">
        <v>4735</v>
      </c>
      <c r="G2173" s="129" t="s">
        <v>16723</v>
      </c>
      <c r="H2173" s="129"/>
    </row>
    <row r="2174" spans="1:8" x14ac:dyDescent="0.3">
      <c r="A2174" s="183">
        <v>44926</v>
      </c>
      <c r="B2174" s="129" t="s">
        <v>6914</v>
      </c>
      <c r="C2174" s="129" t="s">
        <v>4743</v>
      </c>
      <c r="D2174" s="165">
        <v>1</v>
      </c>
      <c r="E2174" s="129" t="s">
        <v>4737</v>
      </c>
      <c r="F2174" s="129" t="s">
        <v>4735</v>
      </c>
      <c r="G2174" s="129" t="s">
        <v>16745</v>
      </c>
      <c r="H2174" s="129"/>
    </row>
    <row r="2175" spans="1:8" x14ac:dyDescent="0.3">
      <c r="A2175" s="183">
        <v>44926</v>
      </c>
      <c r="B2175" s="129" t="s">
        <v>6915</v>
      </c>
      <c r="C2175" s="129" t="s">
        <v>418</v>
      </c>
      <c r="D2175" s="165">
        <v>1</v>
      </c>
      <c r="E2175" s="129" t="s">
        <v>4821</v>
      </c>
      <c r="F2175" s="129" t="s">
        <v>4735</v>
      </c>
      <c r="G2175" s="129" t="s">
        <v>16723</v>
      </c>
      <c r="H2175" s="129"/>
    </row>
    <row r="2176" spans="1:8" x14ac:dyDescent="0.3">
      <c r="A2176" s="183">
        <v>44926</v>
      </c>
      <c r="B2176" s="129" t="s">
        <v>6916</v>
      </c>
      <c r="C2176" s="129" t="s">
        <v>417</v>
      </c>
      <c r="D2176" s="165">
        <v>1</v>
      </c>
      <c r="E2176" s="129" t="s">
        <v>4737</v>
      </c>
      <c r="F2176" s="129" t="s">
        <v>4735</v>
      </c>
      <c r="G2176" s="129" t="s">
        <v>16723</v>
      </c>
      <c r="H2176" s="129"/>
    </row>
    <row r="2177" spans="1:8" x14ac:dyDescent="0.3">
      <c r="A2177" s="183">
        <v>44926</v>
      </c>
      <c r="B2177" s="129" t="s">
        <v>6917</v>
      </c>
      <c r="C2177" s="129" t="s">
        <v>417</v>
      </c>
      <c r="D2177" s="165">
        <v>1</v>
      </c>
      <c r="E2177" s="129" t="s">
        <v>4739</v>
      </c>
      <c r="F2177" s="129" t="s">
        <v>4735</v>
      </c>
      <c r="G2177" s="129" t="s">
        <v>16723</v>
      </c>
      <c r="H2177" s="129"/>
    </row>
    <row r="2178" spans="1:8" x14ac:dyDescent="0.3">
      <c r="A2178" s="183">
        <v>44926</v>
      </c>
      <c r="B2178" s="129" t="s">
        <v>6918</v>
      </c>
      <c r="C2178" s="129" t="s">
        <v>417</v>
      </c>
      <c r="D2178" s="165">
        <v>1</v>
      </c>
      <c r="E2178" s="129" t="s">
        <v>4739</v>
      </c>
      <c r="F2178" s="129" t="s">
        <v>4735</v>
      </c>
      <c r="G2178" s="129" t="s">
        <v>16723</v>
      </c>
      <c r="H2178" s="129"/>
    </row>
    <row r="2179" spans="1:8" x14ac:dyDescent="0.3">
      <c r="A2179" s="183">
        <v>44926</v>
      </c>
      <c r="B2179" s="129" t="s">
        <v>6919</v>
      </c>
      <c r="C2179" s="129" t="s">
        <v>417</v>
      </c>
      <c r="D2179" s="165">
        <v>1</v>
      </c>
      <c r="E2179" s="129" t="s">
        <v>4739</v>
      </c>
      <c r="F2179" s="129" t="s">
        <v>4735</v>
      </c>
      <c r="G2179" s="129" t="s">
        <v>16723</v>
      </c>
      <c r="H2179" s="129"/>
    </row>
    <row r="2180" spans="1:8" x14ac:dyDescent="0.3">
      <c r="A2180" s="183">
        <v>44926</v>
      </c>
      <c r="B2180" s="129" t="s">
        <v>6920</v>
      </c>
      <c r="C2180" s="129" t="s">
        <v>417</v>
      </c>
      <c r="D2180" s="165">
        <v>1</v>
      </c>
      <c r="E2180" s="129" t="s">
        <v>4739</v>
      </c>
      <c r="F2180" s="129" t="s">
        <v>4735</v>
      </c>
      <c r="G2180" s="129" t="s">
        <v>16723</v>
      </c>
      <c r="H2180" s="129"/>
    </row>
    <row r="2181" spans="1:8" x14ac:dyDescent="0.3">
      <c r="A2181" s="183">
        <v>44926</v>
      </c>
      <c r="B2181" s="129" t="s">
        <v>6921</v>
      </c>
      <c r="C2181" s="129" t="s">
        <v>417</v>
      </c>
      <c r="D2181" s="165">
        <v>1</v>
      </c>
      <c r="E2181" s="129" t="s">
        <v>4739</v>
      </c>
      <c r="F2181" s="129" t="s">
        <v>4735</v>
      </c>
      <c r="G2181" s="129" t="s">
        <v>16723</v>
      </c>
      <c r="H2181" s="129"/>
    </row>
    <row r="2182" spans="1:8" x14ac:dyDescent="0.3">
      <c r="A2182" s="183">
        <v>44926</v>
      </c>
      <c r="B2182" s="129" t="s">
        <v>6922</v>
      </c>
      <c r="C2182" s="129" t="s">
        <v>417</v>
      </c>
      <c r="D2182" s="165">
        <v>1</v>
      </c>
      <c r="E2182" s="129" t="s">
        <v>4739</v>
      </c>
      <c r="F2182" s="129" t="s">
        <v>4735</v>
      </c>
      <c r="G2182" s="129" t="s">
        <v>16723</v>
      </c>
      <c r="H2182" s="129"/>
    </row>
    <row r="2183" spans="1:8" x14ac:dyDescent="0.3">
      <c r="A2183" s="183">
        <v>44926</v>
      </c>
      <c r="B2183" s="129" t="s">
        <v>6923</v>
      </c>
      <c r="C2183" s="129" t="s">
        <v>416</v>
      </c>
      <c r="D2183" s="165">
        <v>1</v>
      </c>
      <c r="E2183" s="129" t="s">
        <v>4739</v>
      </c>
      <c r="F2183" s="129" t="s">
        <v>4735</v>
      </c>
      <c r="G2183" s="129" t="s">
        <v>16723</v>
      </c>
      <c r="H2183" s="129"/>
    </row>
    <row r="2184" spans="1:8" x14ac:dyDescent="0.3">
      <c r="A2184" s="183">
        <v>44926</v>
      </c>
      <c r="B2184" s="129" t="s">
        <v>6924</v>
      </c>
      <c r="C2184" s="129" t="s">
        <v>418</v>
      </c>
      <c r="D2184" s="165">
        <v>1</v>
      </c>
      <c r="E2184" s="129" t="s">
        <v>4737</v>
      </c>
      <c r="F2184" s="129" t="s">
        <v>4735</v>
      </c>
      <c r="G2184" s="129" t="s">
        <v>16723</v>
      </c>
      <c r="H2184" s="129"/>
    </row>
    <row r="2185" spans="1:8" x14ac:dyDescent="0.3">
      <c r="A2185" s="183">
        <v>44926</v>
      </c>
      <c r="B2185" s="129" t="s">
        <v>6925</v>
      </c>
      <c r="C2185" s="129" t="s">
        <v>418</v>
      </c>
      <c r="D2185" s="165">
        <v>1</v>
      </c>
      <c r="E2185" s="129" t="s">
        <v>4739</v>
      </c>
      <c r="F2185" s="129" t="s">
        <v>4735</v>
      </c>
      <c r="G2185" s="129" t="s">
        <v>16723</v>
      </c>
      <c r="H2185" s="129"/>
    </row>
    <row r="2186" spans="1:8" x14ac:dyDescent="0.3">
      <c r="A2186" s="183">
        <v>44926</v>
      </c>
      <c r="B2186" s="129" t="s">
        <v>6926</v>
      </c>
      <c r="C2186" s="129" t="s">
        <v>418</v>
      </c>
      <c r="D2186" s="165">
        <v>1</v>
      </c>
      <c r="E2186" s="129" t="s">
        <v>4741</v>
      </c>
      <c r="F2186" s="129" t="s">
        <v>4735</v>
      </c>
      <c r="G2186" s="129" t="s">
        <v>16723</v>
      </c>
      <c r="H2186" s="129"/>
    </row>
    <row r="2187" spans="1:8" x14ac:dyDescent="0.3">
      <c r="A2187" s="183">
        <v>44926</v>
      </c>
      <c r="B2187" s="129" t="s">
        <v>6927</v>
      </c>
      <c r="C2187" s="129" t="s">
        <v>418</v>
      </c>
      <c r="D2187" s="165">
        <v>1</v>
      </c>
      <c r="E2187" s="129" t="s">
        <v>4739</v>
      </c>
      <c r="F2187" s="129" t="s">
        <v>4735</v>
      </c>
      <c r="G2187" s="129" t="s">
        <v>16723</v>
      </c>
      <c r="H2187" s="129"/>
    </row>
    <row r="2188" spans="1:8" x14ac:dyDescent="0.3">
      <c r="A2188" s="183">
        <v>44926</v>
      </c>
      <c r="B2188" s="129" t="s">
        <v>6928</v>
      </c>
      <c r="C2188" s="129" t="s">
        <v>417</v>
      </c>
      <c r="D2188" s="165">
        <v>1</v>
      </c>
      <c r="E2188" s="129" t="s">
        <v>4737</v>
      </c>
      <c r="F2188" s="129" t="s">
        <v>4735</v>
      </c>
      <c r="G2188" s="129" t="s">
        <v>16723</v>
      </c>
      <c r="H2188" s="129"/>
    </row>
    <row r="2189" spans="1:8" x14ac:dyDescent="0.3">
      <c r="A2189" s="183">
        <v>44926</v>
      </c>
      <c r="B2189" s="129" t="s">
        <v>6929</v>
      </c>
      <c r="C2189" s="129" t="s">
        <v>417</v>
      </c>
      <c r="D2189" s="165">
        <v>1</v>
      </c>
      <c r="E2189" s="129" t="s">
        <v>4737</v>
      </c>
      <c r="F2189" s="129" t="s">
        <v>4735</v>
      </c>
      <c r="G2189" s="129" t="s">
        <v>16723</v>
      </c>
      <c r="H2189" s="129"/>
    </row>
    <row r="2190" spans="1:8" x14ac:dyDescent="0.3">
      <c r="A2190" s="183">
        <v>44926</v>
      </c>
      <c r="B2190" s="129" t="s">
        <v>6930</v>
      </c>
      <c r="C2190" s="129" t="s">
        <v>417</v>
      </c>
      <c r="D2190" s="165">
        <v>1</v>
      </c>
      <c r="E2190" s="129" t="s">
        <v>4737</v>
      </c>
      <c r="F2190" s="129" t="s">
        <v>4735</v>
      </c>
      <c r="G2190" s="129" t="s">
        <v>16723</v>
      </c>
      <c r="H2190" s="129"/>
    </row>
    <row r="2191" spans="1:8" x14ac:dyDescent="0.3">
      <c r="A2191" s="183">
        <v>44926</v>
      </c>
      <c r="B2191" s="129" t="s">
        <v>6931</v>
      </c>
      <c r="C2191" s="129" t="s">
        <v>417</v>
      </c>
      <c r="D2191" s="165">
        <v>1</v>
      </c>
      <c r="E2191" s="129" t="s">
        <v>4739</v>
      </c>
      <c r="F2191" s="129" t="s">
        <v>4735</v>
      </c>
      <c r="G2191" s="129" t="s">
        <v>16723</v>
      </c>
      <c r="H2191" s="129"/>
    </row>
    <row r="2192" spans="1:8" x14ac:dyDescent="0.3">
      <c r="A2192" s="183">
        <v>44926</v>
      </c>
      <c r="B2192" s="129" t="s">
        <v>6932</v>
      </c>
      <c r="C2192" s="129" t="s">
        <v>417</v>
      </c>
      <c r="D2192" s="165">
        <v>1</v>
      </c>
      <c r="E2192" s="129" t="s">
        <v>4739</v>
      </c>
      <c r="F2192" s="129" t="s">
        <v>4735</v>
      </c>
      <c r="G2192" s="129" t="s">
        <v>16723</v>
      </c>
      <c r="H2192" s="129"/>
    </row>
    <row r="2193" spans="1:8" x14ac:dyDescent="0.3">
      <c r="A2193" s="183">
        <v>44926</v>
      </c>
      <c r="B2193" s="129" t="s">
        <v>6933</v>
      </c>
      <c r="C2193" s="129" t="s">
        <v>417</v>
      </c>
      <c r="D2193" s="165">
        <v>1</v>
      </c>
      <c r="E2193" s="129" t="s">
        <v>4737</v>
      </c>
      <c r="F2193" s="129" t="s">
        <v>4735</v>
      </c>
      <c r="G2193" s="129" t="s">
        <v>16723</v>
      </c>
      <c r="H2193" s="129"/>
    </row>
    <row r="2194" spans="1:8" x14ac:dyDescent="0.3">
      <c r="A2194" s="183">
        <v>44926</v>
      </c>
      <c r="B2194" s="129" t="s">
        <v>6934</v>
      </c>
      <c r="C2194" s="129" t="s">
        <v>417</v>
      </c>
      <c r="D2194" s="165">
        <v>1</v>
      </c>
      <c r="E2194" s="129" t="s">
        <v>4739</v>
      </c>
      <c r="F2194" s="129" t="s">
        <v>4735</v>
      </c>
      <c r="G2194" s="129" t="s">
        <v>16723</v>
      </c>
      <c r="H2194" s="129"/>
    </row>
    <row r="2195" spans="1:8" x14ac:dyDescent="0.3">
      <c r="A2195" s="183">
        <v>44926</v>
      </c>
      <c r="B2195" s="129" t="s">
        <v>6935</v>
      </c>
      <c r="C2195" s="129" t="s">
        <v>417</v>
      </c>
      <c r="D2195" s="165">
        <v>1</v>
      </c>
      <c r="E2195" s="129" t="s">
        <v>4737</v>
      </c>
      <c r="F2195" s="129" t="s">
        <v>4735</v>
      </c>
      <c r="G2195" s="129" t="s">
        <v>16723</v>
      </c>
      <c r="H2195" s="129"/>
    </row>
    <row r="2196" spans="1:8" x14ac:dyDescent="0.3">
      <c r="A2196" s="183">
        <v>44926</v>
      </c>
      <c r="B2196" s="129" t="s">
        <v>6936</v>
      </c>
      <c r="C2196" s="129" t="s">
        <v>418</v>
      </c>
      <c r="D2196" s="165">
        <v>1</v>
      </c>
      <c r="E2196" s="129" t="s">
        <v>4739</v>
      </c>
      <c r="F2196" s="129" t="s">
        <v>4735</v>
      </c>
      <c r="G2196" s="129" t="s">
        <v>16723</v>
      </c>
      <c r="H2196" s="129"/>
    </row>
    <row r="2197" spans="1:8" x14ac:dyDescent="0.3">
      <c r="A2197" s="183">
        <v>44926</v>
      </c>
      <c r="B2197" s="129" t="s">
        <v>6937</v>
      </c>
      <c r="C2197" s="129" t="s">
        <v>418</v>
      </c>
      <c r="D2197" s="165">
        <v>1</v>
      </c>
      <c r="E2197" s="129" t="s">
        <v>4739</v>
      </c>
      <c r="F2197" s="129" t="s">
        <v>4735</v>
      </c>
      <c r="G2197" s="129" t="s">
        <v>16723</v>
      </c>
      <c r="H2197" s="129"/>
    </row>
    <row r="2198" spans="1:8" x14ac:dyDescent="0.3">
      <c r="A2198" s="183">
        <v>44926</v>
      </c>
      <c r="B2198" s="129" t="s">
        <v>6938</v>
      </c>
      <c r="C2198" s="129" t="s">
        <v>418</v>
      </c>
      <c r="D2198" s="165">
        <v>1</v>
      </c>
      <c r="E2198" s="129" t="s">
        <v>4739</v>
      </c>
      <c r="F2198" s="129" t="s">
        <v>4735</v>
      </c>
      <c r="G2198" s="129" t="s">
        <v>16723</v>
      </c>
      <c r="H2198" s="129"/>
    </row>
    <row r="2199" spans="1:8" x14ac:dyDescent="0.3">
      <c r="A2199" s="183">
        <v>44926</v>
      </c>
      <c r="B2199" s="129" t="s">
        <v>6939</v>
      </c>
      <c r="C2199" s="129" t="s">
        <v>418</v>
      </c>
      <c r="D2199" s="165">
        <v>1</v>
      </c>
      <c r="E2199" s="129" t="s">
        <v>4739</v>
      </c>
      <c r="F2199" s="129" t="s">
        <v>4735</v>
      </c>
      <c r="G2199" s="129" t="s">
        <v>16723</v>
      </c>
      <c r="H2199" s="129"/>
    </row>
    <row r="2200" spans="1:8" x14ac:dyDescent="0.3">
      <c r="A2200" s="183">
        <v>44926</v>
      </c>
      <c r="B2200" s="129" t="s">
        <v>6940</v>
      </c>
      <c r="C2200" s="129" t="s">
        <v>418</v>
      </c>
      <c r="D2200" s="165">
        <v>1</v>
      </c>
      <c r="E2200" s="129" t="s">
        <v>4741</v>
      </c>
      <c r="F2200" s="129" t="s">
        <v>4735</v>
      </c>
      <c r="G2200" s="129" t="s">
        <v>16723</v>
      </c>
      <c r="H2200" s="129"/>
    </row>
    <row r="2201" spans="1:8" x14ac:dyDescent="0.3">
      <c r="A2201" s="183">
        <v>44926</v>
      </c>
      <c r="B2201" s="129" t="s">
        <v>6941</v>
      </c>
      <c r="C2201" s="129" t="s">
        <v>417</v>
      </c>
      <c r="D2201" s="165">
        <v>1</v>
      </c>
      <c r="E2201" s="129" t="s">
        <v>4739</v>
      </c>
      <c r="F2201" s="129" t="s">
        <v>4735</v>
      </c>
      <c r="G2201" s="129" t="s">
        <v>16723</v>
      </c>
      <c r="H2201" s="129"/>
    </row>
    <row r="2202" spans="1:8" x14ac:dyDescent="0.3">
      <c r="A2202" s="183">
        <v>44926</v>
      </c>
      <c r="B2202" s="129" t="s">
        <v>6942</v>
      </c>
      <c r="C2202" s="129" t="s">
        <v>417</v>
      </c>
      <c r="D2202" s="165">
        <v>1</v>
      </c>
      <c r="E2202" s="129" t="s">
        <v>4739</v>
      </c>
      <c r="F2202" s="129" t="s">
        <v>4735</v>
      </c>
      <c r="G2202" s="129" t="s">
        <v>16723</v>
      </c>
      <c r="H2202" s="129"/>
    </row>
    <row r="2203" spans="1:8" x14ac:dyDescent="0.3">
      <c r="A2203" s="183">
        <v>44926</v>
      </c>
      <c r="B2203" s="129" t="s">
        <v>6943</v>
      </c>
      <c r="C2203" s="129" t="s">
        <v>417</v>
      </c>
      <c r="D2203" s="165">
        <v>1</v>
      </c>
      <c r="E2203" s="129" t="s">
        <v>4739</v>
      </c>
      <c r="F2203" s="129" t="s">
        <v>4735</v>
      </c>
      <c r="G2203" s="129" t="s">
        <v>16723</v>
      </c>
      <c r="H2203" s="129"/>
    </row>
    <row r="2204" spans="1:8" x14ac:dyDescent="0.3">
      <c r="A2204" s="183">
        <v>44926</v>
      </c>
      <c r="B2204" s="129" t="s">
        <v>6944</v>
      </c>
      <c r="C2204" s="129" t="s">
        <v>417</v>
      </c>
      <c r="D2204" s="165">
        <v>1</v>
      </c>
      <c r="E2204" s="129" t="s">
        <v>4739</v>
      </c>
      <c r="F2204" s="129" t="s">
        <v>4735</v>
      </c>
      <c r="G2204" s="129" t="s">
        <v>16723</v>
      </c>
      <c r="H2204" s="129"/>
    </row>
    <row r="2205" spans="1:8" x14ac:dyDescent="0.3">
      <c r="A2205" s="183">
        <v>44926</v>
      </c>
      <c r="B2205" s="129" t="s">
        <v>6945</v>
      </c>
      <c r="C2205" s="129" t="s">
        <v>417</v>
      </c>
      <c r="D2205" s="165">
        <v>1</v>
      </c>
      <c r="E2205" s="129" t="s">
        <v>4739</v>
      </c>
      <c r="F2205" s="129" t="s">
        <v>4735</v>
      </c>
      <c r="G2205" s="129" t="s">
        <v>16723</v>
      </c>
      <c r="H2205" s="129"/>
    </row>
    <row r="2206" spans="1:8" x14ac:dyDescent="0.3">
      <c r="A2206" s="183">
        <v>44926</v>
      </c>
      <c r="B2206" s="129" t="s">
        <v>6946</v>
      </c>
      <c r="C2206" s="129" t="s">
        <v>416</v>
      </c>
      <c r="D2206" s="165">
        <v>1</v>
      </c>
      <c r="E2206" s="129" t="s">
        <v>4739</v>
      </c>
      <c r="F2206" s="129" t="s">
        <v>4735</v>
      </c>
      <c r="G2206" s="129" t="s">
        <v>16723</v>
      </c>
      <c r="H2206" s="129"/>
    </row>
    <row r="2207" spans="1:8" x14ac:dyDescent="0.3">
      <c r="A2207" s="183">
        <v>44926</v>
      </c>
      <c r="B2207" s="129" t="s">
        <v>6947</v>
      </c>
      <c r="C2207" s="129" t="s">
        <v>416</v>
      </c>
      <c r="D2207" s="165">
        <v>1</v>
      </c>
      <c r="E2207" s="129" t="s">
        <v>4739</v>
      </c>
      <c r="F2207" s="129" t="s">
        <v>4735</v>
      </c>
      <c r="G2207" s="129" t="s">
        <v>16723</v>
      </c>
      <c r="H2207" s="129"/>
    </row>
    <row r="2208" spans="1:8" x14ac:dyDescent="0.3">
      <c r="A2208" s="183">
        <v>44926</v>
      </c>
      <c r="B2208" s="129" t="s">
        <v>6948</v>
      </c>
      <c r="C2208" s="129" t="s">
        <v>418</v>
      </c>
      <c r="D2208" s="165">
        <v>1</v>
      </c>
      <c r="E2208" s="129" t="s">
        <v>4739</v>
      </c>
      <c r="F2208" s="129" t="s">
        <v>4735</v>
      </c>
      <c r="G2208" s="129" t="s">
        <v>16723</v>
      </c>
      <c r="H2208" s="129"/>
    </row>
    <row r="2209" spans="1:8" x14ac:dyDescent="0.3">
      <c r="A2209" s="183">
        <v>44926</v>
      </c>
      <c r="B2209" s="129" t="s">
        <v>6949</v>
      </c>
      <c r="C2209" s="129" t="s">
        <v>418</v>
      </c>
      <c r="D2209" s="165">
        <v>1</v>
      </c>
      <c r="E2209" s="129" t="s">
        <v>4739</v>
      </c>
      <c r="F2209" s="129" t="s">
        <v>4735</v>
      </c>
      <c r="G2209" s="129" t="s">
        <v>16723</v>
      </c>
      <c r="H2209" s="129"/>
    </row>
    <row r="2210" spans="1:8" x14ac:dyDescent="0.3">
      <c r="A2210" s="183">
        <v>44926</v>
      </c>
      <c r="B2210" s="129" t="s">
        <v>6950</v>
      </c>
      <c r="C2210" s="129" t="s">
        <v>416</v>
      </c>
      <c r="D2210" s="165">
        <v>1</v>
      </c>
      <c r="E2210" s="129" t="s">
        <v>4744</v>
      </c>
      <c r="F2210" s="129" t="s">
        <v>4735</v>
      </c>
      <c r="G2210" s="129" t="s">
        <v>16723</v>
      </c>
      <c r="H2210" s="129"/>
    </row>
    <row r="2211" spans="1:8" x14ac:dyDescent="0.3">
      <c r="A2211" s="183">
        <v>44926</v>
      </c>
      <c r="B2211" s="129" t="s">
        <v>6951</v>
      </c>
      <c r="C2211" s="129" t="s">
        <v>417</v>
      </c>
      <c r="D2211" s="165">
        <v>1</v>
      </c>
      <c r="E2211" s="129" t="s">
        <v>4739</v>
      </c>
      <c r="F2211" s="129" t="s">
        <v>4735</v>
      </c>
      <c r="G2211" s="129" t="s">
        <v>16723</v>
      </c>
      <c r="H2211" s="129"/>
    </row>
    <row r="2212" spans="1:8" x14ac:dyDescent="0.3">
      <c r="A2212" s="183">
        <v>44926</v>
      </c>
      <c r="B2212" s="129" t="s">
        <v>6952</v>
      </c>
      <c r="C2212" s="129" t="s">
        <v>418</v>
      </c>
      <c r="D2212" s="165">
        <v>1</v>
      </c>
      <c r="E2212" s="129" t="s">
        <v>4739</v>
      </c>
      <c r="F2212" s="129" t="s">
        <v>4735</v>
      </c>
      <c r="G2212" s="129" t="s">
        <v>16723</v>
      </c>
      <c r="H2212" s="129"/>
    </row>
    <row r="2213" spans="1:8" x14ac:dyDescent="0.3">
      <c r="A2213" s="183">
        <v>44926</v>
      </c>
      <c r="B2213" s="129" t="s">
        <v>6953</v>
      </c>
      <c r="C2213" s="129" t="s">
        <v>418</v>
      </c>
      <c r="D2213" s="165">
        <v>1</v>
      </c>
      <c r="E2213" s="129" t="s">
        <v>4739</v>
      </c>
      <c r="F2213" s="129" t="s">
        <v>4735</v>
      </c>
      <c r="G2213" s="129" t="s">
        <v>16723</v>
      </c>
      <c r="H2213" s="129"/>
    </row>
    <row r="2214" spans="1:8" x14ac:dyDescent="0.3">
      <c r="A2214" s="183">
        <v>44926</v>
      </c>
      <c r="B2214" s="129" t="s">
        <v>6954</v>
      </c>
      <c r="C2214" s="129" t="s">
        <v>417</v>
      </c>
      <c r="D2214" s="165">
        <v>1</v>
      </c>
      <c r="E2214" s="129" t="s">
        <v>4739</v>
      </c>
      <c r="F2214" s="129" t="s">
        <v>4735</v>
      </c>
      <c r="G2214" s="129" t="s">
        <v>16723</v>
      </c>
      <c r="H2214" s="129"/>
    </row>
    <row r="2215" spans="1:8" x14ac:dyDescent="0.3">
      <c r="A2215" s="183">
        <v>44926</v>
      </c>
      <c r="B2215" s="129" t="s">
        <v>6955</v>
      </c>
      <c r="C2215" s="129" t="s">
        <v>417</v>
      </c>
      <c r="D2215" s="165">
        <v>1</v>
      </c>
      <c r="E2215" s="129" t="s">
        <v>4739</v>
      </c>
      <c r="F2215" s="129" t="s">
        <v>4735</v>
      </c>
      <c r="G2215" s="129" t="s">
        <v>16723</v>
      </c>
      <c r="H2215" s="129"/>
    </row>
    <row r="2216" spans="1:8" x14ac:dyDescent="0.3">
      <c r="A2216" s="183">
        <v>44926</v>
      </c>
      <c r="B2216" s="129" t="s">
        <v>6956</v>
      </c>
      <c r="C2216" s="129" t="s">
        <v>417</v>
      </c>
      <c r="D2216" s="165">
        <v>1</v>
      </c>
      <c r="E2216" s="129" t="s">
        <v>4739</v>
      </c>
      <c r="F2216" s="129" t="s">
        <v>4735</v>
      </c>
      <c r="G2216" s="129" t="s">
        <v>16723</v>
      </c>
      <c r="H2216" s="129"/>
    </row>
    <row r="2217" spans="1:8" x14ac:dyDescent="0.3">
      <c r="A2217" s="183">
        <v>44926</v>
      </c>
      <c r="B2217" s="129" t="s">
        <v>6957</v>
      </c>
      <c r="C2217" s="129" t="s">
        <v>417</v>
      </c>
      <c r="D2217" s="165">
        <v>1</v>
      </c>
      <c r="E2217" s="129" t="s">
        <v>4737</v>
      </c>
      <c r="F2217" s="129" t="s">
        <v>4735</v>
      </c>
      <c r="G2217" s="129" t="s">
        <v>16723</v>
      </c>
      <c r="H2217" s="129"/>
    </row>
    <row r="2218" spans="1:8" x14ac:dyDescent="0.3">
      <c r="A2218" s="183">
        <v>44926</v>
      </c>
      <c r="B2218" s="129" t="s">
        <v>6958</v>
      </c>
      <c r="C2218" s="129" t="s">
        <v>417</v>
      </c>
      <c r="D2218" s="165">
        <v>1</v>
      </c>
      <c r="E2218" s="129" t="s">
        <v>4739</v>
      </c>
      <c r="F2218" s="129" t="s">
        <v>4735</v>
      </c>
      <c r="G2218" s="129" t="s">
        <v>16723</v>
      </c>
      <c r="H2218" s="129"/>
    </row>
    <row r="2219" spans="1:8" x14ac:dyDescent="0.3">
      <c r="A2219" s="183">
        <v>44926</v>
      </c>
      <c r="B2219" s="129" t="s">
        <v>6959</v>
      </c>
      <c r="C2219" s="129" t="s">
        <v>417</v>
      </c>
      <c r="D2219" s="165">
        <v>1</v>
      </c>
      <c r="E2219" s="129" t="s">
        <v>4821</v>
      </c>
      <c r="F2219" s="129" t="s">
        <v>4735</v>
      </c>
      <c r="G2219" s="129" t="s">
        <v>16723</v>
      </c>
      <c r="H2219" s="129"/>
    </row>
    <row r="2220" spans="1:8" x14ac:dyDescent="0.3">
      <c r="A2220" s="183">
        <v>44926</v>
      </c>
      <c r="B2220" s="129" t="s">
        <v>6960</v>
      </c>
      <c r="C2220" s="129" t="s">
        <v>416</v>
      </c>
      <c r="D2220" s="165">
        <v>1</v>
      </c>
      <c r="E2220" s="129" t="s">
        <v>4739</v>
      </c>
      <c r="F2220" s="129" t="s">
        <v>4735</v>
      </c>
      <c r="G2220" s="129" t="s">
        <v>16723</v>
      </c>
      <c r="H2220" s="129"/>
    </row>
    <row r="2221" spans="1:8" x14ac:dyDescent="0.3">
      <c r="A2221" s="183">
        <v>44926</v>
      </c>
      <c r="B2221" s="129" t="s">
        <v>6961</v>
      </c>
      <c r="C2221" s="129" t="s">
        <v>418</v>
      </c>
      <c r="D2221" s="165">
        <v>1</v>
      </c>
      <c r="E2221" s="129" t="s">
        <v>4739</v>
      </c>
      <c r="F2221" s="129" t="s">
        <v>4735</v>
      </c>
      <c r="G2221" s="129" t="s">
        <v>16723</v>
      </c>
      <c r="H2221" s="129"/>
    </row>
    <row r="2222" spans="1:8" x14ac:dyDescent="0.3">
      <c r="A2222" s="183">
        <v>44926</v>
      </c>
      <c r="B2222" s="129" t="s">
        <v>6962</v>
      </c>
      <c r="C2222" s="129" t="s">
        <v>417</v>
      </c>
      <c r="D2222" s="165">
        <v>1</v>
      </c>
      <c r="E2222" s="129" t="s">
        <v>4737</v>
      </c>
      <c r="F2222" s="129" t="s">
        <v>4735</v>
      </c>
      <c r="G2222" s="129" t="s">
        <v>16723</v>
      </c>
      <c r="H2222" s="129"/>
    </row>
    <row r="2223" spans="1:8" x14ac:dyDescent="0.3">
      <c r="A2223" s="183">
        <v>44926</v>
      </c>
      <c r="B2223" s="129" t="s">
        <v>6963</v>
      </c>
      <c r="C2223" s="129" t="s">
        <v>418</v>
      </c>
      <c r="D2223" s="165">
        <v>1</v>
      </c>
      <c r="E2223" s="129" t="s">
        <v>4747</v>
      </c>
      <c r="F2223" s="129" t="s">
        <v>4735</v>
      </c>
      <c r="G2223" s="129" t="s">
        <v>16723</v>
      </c>
      <c r="H2223" s="129"/>
    </row>
    <row r="2224" spans="1:8" x14ac:dyDescent="0.3">
      <c r="A2224" s="183">
        <v>44926</v>
      </c>
      <c r="B2224" s="129" t="s">
        <v>6964</v>
      </c>
      <c r="C2224" s="129" t="s">
        <v>418</v>
      </c>
      <c r="D2224" s="165">
        <v>1</v>
      </c>
      <c r="E2224" s="129" t="s">
        <v>4737</v>
      </c>
      <c r="F2224" s="129" t="s">
        <v>4735</v>
      </c>
      <c r="G2224" s="129" t="s">
        <v>16723</v>
      </c>
      <c r="H2224" s="129"/>
    </row>
    <row r="2225" spans="1:8" x14ac:dyDescent="0.3">
      <c r="A2225" s="183">
        <v>44926</v>
      </c>
      <c r="B2225" s="129" t="s">
        <v>6965</v>
      </c>
      <c r="C2225" s="129" t="s">
        <v>418</v>
      </c>
      <c r="D2225" s="165">
        <v>1</v>
      </c>
      <c r="E2225" s="129" t="s">
        <v>4739</v>
      </c>
      <c r="F2225" s="129" t="s">
        <v>4735</v>
      </c>
      <c r="G2225" s="129" t="s">
        <v>16723</v>
      </c>
      <c r="H2225" s="129"/>
    </row>
    <row r="2226" spans="1:8" x14ac:dyDescent="0.3">
      <c r="A2226" s="183">
        <v>44926</v>
      </c>
      <c r="B2226" s="129" t="s">
        <v>6966</v>
      </c>
      <c r="C2226" s="129" t="s">
        <v>416</v>
      </c>
      <c r="D2226" s="165">
        <v>1</v>
      </c>
      <c r="E2226" s="129" t="s">
        <v>4739</v>
      </c>
      <c r="F2226" s="129" t="s">
        <v>4735</v>
      </c>
      <c r="G2226" s="129" t="s">
        <v>16723</v>
      </c>
      <c r="H2226" s="129"/>
    </row>
    <row r="2227" spans="1:8" x14ac:dyDescent="0.3">
      <c r="A2227" s="183">
        <v>44926</v>
      </c>
      <c r="B2227" s="129" t="s">
        <v>6967</v>
      </c>
      <c r="C2227" s="129" t="s">
        <v>418</v>
      </c>
      <c r="D2227" s="165">
        <v>1</v>
      </c>
      <c r="E2227" s="129" t="s">
        <v>4737</v>
      </c>
      <c r="F2227" s="129" t="s">
        <v>4735</v>
      </c>
      <c r="G2227" s="129" t="s">
        <v>16723</v>
      </c>
      <c r="H2227" s="129"/>
    </row>
    <row r="2228" spans="1:8" x14ac:dyDescent="0.3">
      <c r="A2228" s="183">
        <v>44926</v>
      </c>
      <c r="B2228" s="129" t="s">
        <v>6968</v>
      </c>
      <c r="C2228" s="129" t="s">
        <v>418</v>
      </c>
      <c r="D2228" s="165">
        <v>1</v>
      </c>
      <c r="E2228" s="129" t="s">
        <v>4739</v>
      </c>
      <c r="F2228" s="129" t="s">
        <v>4735</v>
      </c>
      <c r="G2228" s="129" t="s">
        <v>16723</v>
      </c>
      <c r="H2228" s="129"/>
    </row>
    <row r="2229" spans="1:8" x14ac:dyDescent="0.3">
      <c r="A2229" s="183">
        <v>44926</v>
      </c>
      <c r="B2229" s="129" t="s">
        <v>6969</v>
      </c>
      <c r="C2229" s="129" t="s">
        <v>418</v>
      </c>
      <c r="D2229" s="165">
        <v>1</v>
      </c>
      <c r="E2229" s="129" t="s">
        <v>4739</v>
      </c>
      <c r="F2229" s="129" t="s">
        <v>4735</v>
      </c>
      <c r="G2229" s="129" t="s">
        <v>16723</v>
      </c>
      <c r="H2229" s="129"/>
    </row>
    <row r="2230" spans="1:8" x14ac:dyDescent="0.3">
      <c r="A2230" s="183">
        <v>44926</v>
      </c>
      <c r="B2230" s="129" t="s">
        <v>6970</v>
      </c>
      <c r="C2230" s="129" t="s">
        <v>417</v>
      </c>
      <c r="D2230" s="165">
        <v>1</v>
      </c>
      <c r="E2230" s="129" t="s">
        <v>4739</v>
      </c>
      <c r="F2230" s="129" t="s">
        <v>4735</v>
      </c>
      <c r="G2230" s="129" t="s">
        <v>16723</v>
      </c>
      <c r="H2230" s="129"/>
    </row>
    <row r="2231" spans="1:8" x14ac:dyDescent="0.3">
      <c r="A2231" s="183">
        <v>44926</v>
      </c>
      <c r="B2231" s="129" t="s">
        <v>6971</v>
      </c>
      <c r="C2231" s="129" t="s">
        <v>417</v>
      </c>
      <c r="D2231" s="165">
        <v>1</v>
      </c>
      <c r="E2231" s="129" t="s">
        <v>4739</v>
      </c>
      <c r="F2231" s="129" t="s">
        <v>4735</v>
      </c>
      <c r="G2231" s="129" t="s">
        <v>16723</v>
      </c>
      <c r="H2231" s="129"/>
    </row>
    <row r="2232" spans="1:8" x14ac:dyDescent="0.3">
      <c r="A2232" s="183">
        <v>44926</v>
      </c>
      <c r="B2232" s="129" t="s">
        <v>6972</v>
      </c>
      <c r="C2232" s="129" t="s">
        <v>417</v>
      </c>
      <c r="D2232" s="165">
        <v>1</v>
      </c>
      <c r="E2232" s="129" t="s">
        <v>4739</v>
      </c>
      <c r="F2232" s="129" t="s">
        <v>4735</v>
      </c>
      <c r="G2232" s="129" t="s">
        <v>16723</v>
      </c>
      <c r="H2232" s="129"/>
    </row>
    <row r="2233" spans="1:8" x14ac:dyDescent="0.3">
      <c r="A2233" s="183">
        <v>44926</v>
      </c>
      <c r="B2233" s="129" t="s">
        <v>6973</v>
      </c>
      <c r="C2233" s="129" t="s">
        <v>417</v>
      </c>
      <c r="D2233" s="165">
        <v>1</v>
      </c>
      <c r="E2233" s="129" t="s">
        <v>4739</v>
      </c>
      <c r="F2233" s="129" t="s">
        <v>4735</v>
      </c>
      <c r="G2233" s="129" t="s">
        <v>16723</v>
      </c>
      <c r="H2233" s="129"/>
    </row>
    <row r="2234" spans="1:8" x14ac:dyDescent="0.3">
      <c r="A2234" s="183">
        <v>44926</v>
      </c>
      <c r="B2234" s="129" t="s">
        <v>6974</v>
      </c>
      <c r="C2234" s="129" t="s">
        <v>417</v>
      </c>
      <c r="D2234" s="165">
        <v>1</v>
      </c>
      <c r="E2234" s="129" t="s">
        <v>4739</v>
      </c>
      <c r="F2234" s="129" t="s">
        <v>4735</v>
      </c>
      <c r="G2234" s="129" t="s">
        <v>16723</v>
      </c>
      <c r="H2234" s="129"/>
    </row>
    <row r="2235" spans="1:8" x14ac:dyDescent="0.3">
      <c r="A2235" s="183">
        <v>44926</v>
      </c>
      <c r="B2235" s="129" t="s">
        <v>6975</v>
      </c>
      <c r="C2235" s="129" t="s">
        <v>416</v>
      </c>
      <c r="D2235" s="165">
        <v>1</v>
      </c>
      <c r="E2235" s="129" t="s">
        <v>4747</v>
      </c>
      <c r="F2235" s="129" t="s">
        <v>4735</v>
      </c>
      <c r="G2235" s="129" t="s">
        <v>16723</v>
      </c>
      <c r="H2235" s="129"/>
    </row>
    <row r="2236" spans="1:8" x14ac:dyDescent="0.3">
      <c r="A2236" s="183">
        <v>44926</v>
      </c>
      <c r="B2236" s="129" t="s">
        <v>6976</v>
      </c>
      <c r="C2236" s="129" t="s">
        <v>416</v>
      </c>
      <c r="D2236" s="165">
        <v>1</v>
      </c>
      <c r="E2236" s="129" t="s">
        <v>4739</v>
      </c>
      <c r="F2236" s="129" t="s">
        <v>4735</v>
      </c>
      <c r="G2236" s="129" t="s">
        <v>16723</v>
      </c>
      <c r="H2236" s="129"/>
    </row>
    <row r="2237" spans="1:8" x14ac:dyDescent="0.3">
      <c r="A2237" s="183">
        <v>44926</v>
      </c>
      <c r="B2237" s="129" t="s">
        <v>6977</v>
      </c>
      <c r="C2237" s="129" t="s">
        <v>416</v>
      </c>
      <c r="D2237" s="165">
        <v>1</v>
      </c>
      <c r="E2237" s="129" t="s">
        <v>4739</v>
      </c>
      <c r="F2237" s="129" t="s">
        <v>4735</v>
      </c>
      <c r="G2237" s="129" t="s">
        <v>16723</v>
      </c>
      <c r="H2237" s="129"/>
    </row>
    <row r="2238" spans="1:8" x14ac:dyDescent="0.3">
      <c r="A2238" s="183">
        <v>44926</v>
      </c>
      <c r="B2238" s="129" t="s">
        <v>6978</v>
      </c>
      <c r="C2238" s="129" t="s">
        <v>418</v>
      </c>
      <c r="D2238" s="165">
        <v>1</v>
      </c>
      <c r="E2238" s="129" t="s">
        <v>4739</v>
      </c>
      <c r="F2238" s="129" t="s">
        <v>4735</v>
      </c>
      <c r="G2238" s="129" t="s">
        <v>16723</v>
      </c>
      <c r="H2238" s="129"/>
    </row>
    <row r="2239" spans="1:8" x14ac:dyDescent="0.3">
      <c r="A2239" s="183">
        <v>44926</v>
      </c>
      <c r="B2239" s="129" t="s">
        <v>6979</v>
      </c>
      <c r="C2239" s="129" t="s">
        <v>416</v>
      </c>
      <c r="D2239" s="165">
        <v>1</v>
      </c>
      <c r="E2239" s="129" t="s">
        <v>4739</v>
      </c>
      <c r="F2239" s="129" t="s">
        <v>4735</v>
      </c>
      <c r="G2239" s="129" t="s">
        <v>16723</v>
      </c>
      <c r="H2239" s="129"/>
    </row>
    <row r="2240" spans="1:8" x14ac:dyDescent="0.3">
      <c r="A2240" s="183">
        <v>44926</v>
      </c>
      <c r="B2240" s="129" t="s">
        <v>6980</v>
      </c>
      <c r="C2240" s="129" t="s">
        <v>416</v>
      </c>
      <c r="D2240" s="165">
        <v>1</v>
      </c>
      <c r="E2240" s="129" t="s">
        <v>4737</v>
      </c>
      <c r="F2240" s="129" t="s">
        <v>4735</v>
      </c>
      <c r="G2240" s="129" t="s">
        <v>16723</v>
      </c>
      <c r="H2240" s="129"/>
    </row>
    <row r="2241" spans="1:8" x14ac:dyDescent="0.3">
      <c r="A2241" s="183">
        <v>44926</v>
      </c>
      <c r="B2241" s="129" t="s">
        <v>6981</v>
      </c>
      <c r="C2241" s="129" t="s">
        <v>417</v>
      </c>
      <c r="D2241" s="165">
        <v>1</v>
      </c>
      <c r="E2241" s="129" t="s">
        <v>4737</v>
      </c>
      <c r="F2241" s="129" t="s">
        <v>4735</v>
      </c>
      <c r="G2241" s="129" t="s">
        <v>16723</v>
      </c>
      <c r="H2241" s="129"/>
    </row>
    <row r="2242" spans="1:8" x14ac:dyDescent="0.3">
      <c r="A2242" s="183">
        <v>44926</v>
      </c>
      <c r="B2242" s="129" t="s">
        <v>6982</v>
      </c>
      <c r="C2242" s="129" t="s">
        <v>417</v>
      </c>
      <c r="D2242" s="165">
        <v>1</v>
      </c>
      <c r="E2242" s="129" t="s">
        <v>4737</v>
      </c>
      <c r="F2242" s="129" t="s">
        <v>4735</v>
      </c>
      <c r="G2242" s="129" t="s">
        <v>16723</v>
      </c>
      <c r="H2242" s="129"/>
    </row>
    <row r="2243" spans="1:8" x14ac:dyDescent="0.3">
      <c r="A2243" s="183">
        <v>44926</v>
      </c>
      <c r="B2243" s="129" t="s">
        <v>6983</v>
      </c>
      <c r="C2243" s="129" t="s">
        <v>418</v>
      </c>
      <c r="D2243" s="165">
        <v>1</v>
      </c>
      <c r="E2243" s="129" t="s">
        <v>4739</v>
      </c>
      <c r="F2243" s="129" t="s">
        <v>4735</v>
      </c>
      <c r="G2243" s="129" t="s">
        <v>16723</v>
      </c>
      <c r="H2243" s="129"/>
    </row>
    <row r="2244" spans="1:8" x14ac:dyDescent="0.3">
      <c r="A2244" s="183">
        <v>44926</v>
      </c>
      <c r="B2244" s="129" t="s">
        <v>6984</v>
      </c>
      <c r="C2244" s="129" t="s">
        <v>416</v>
      </c>
      <c r="D2244" s="165">
        <v>1</v>
      </c>
      <c r="E2244" s="129" t="s">
        <v>4747</v>
      </c>
      <c r="F2244" s="129" t="s">
        <v>4735</v>
      </c>
      <c r="G2244" s="129" t="s">
        <v>16723</v>
      </c>
      <c r="H2244" s="129"/>
    </row>
    <row r="2245" spans="1:8" x14ac:dyDescent="0.3">
      <c r="A2245" s="183">
        <v>44926</v>
      </c>
      <c r="B2245" s="129" t="s">
        <v>6985</v>
      </c>
      <c r="C2245" s="129" t="s">
        <v>416</v>
      </c>
      <c r="D2245" s="165">
        <v>1</v>
      </c>
      <c r="E2245" s="129" t="s">
        <v>4739</v>
      </c>
      <c r="F2245" s="129" t="s">
        <v>4735</v>
      </c>
      <c r="G2245" s="129" t="s">
        <v>16723</v>
      </c>
      <c r="H2245" s="129"/>
    </row>
    <row r="2246" spans="1:8" x14ac:dyDescent="0.3">
      <c r="A2246" s="183">
        <v>44926</v>
      </c>
      <c r="B2246" s="129" t="s">
        <v>6986</v>
      </c>
      <c r="C2246" s="129" t="s">
        <v>416</v>
      </c>
      <c r="D2246" s="165">
        <v>1</v>
      </c>
      <c r="E2246" s="129" t="s">
        <v>4737</v>
      </c>
      <c r="F2246" s="129" t="s">
        <v>4735</v>
      </c>
      <c r="G2246" s="129" t="s">
        <v>16723</v>
      </c>
      <c r="H2246" s="129"/>
    </row>
    <row r="2247" spans="1:8" x14ac:dyDescent="0.3">
      <c r="A2247" s="183">
        <v>44926</v>
      </c>
      <c r="B2247" s="129" t="s">
        <v>6987</v>
      </c>
      <c r="C2247" s="129" t="s">
        <v>416</v>
      </c>
      <c r="D2247" s="165">
        <v>1</v>
      </c>
      <c r="E2247" s="129" t="s">
        <v>4747</v>
      </c>
      <c r="F2247" s="129" t="s">
        <v>4735</v>
      </c>
      <c r="G2247" s="129" t="s">
        <v>16723</v>
      </c>
      <c r="H2247" s="129"/>
    </row>
    <row r="2248" spans="1:8" x14ac:dyDescent="0.3">
      <c r="A2248" s="183">
        <v>44926</v>
      </c>
      <c r="B2248" s="129" t="s">
        <v>6988</v>
      </c>
      <c r="C2248" s="129" t="s">
        <v>417</v>
      </c>
      <c r="D2248" s="165">
        <v>1</v>
      </c>
      <c r="E2248" s="129" t="s">
        <v>4737</v>
      </c>
      <c r="F2248" s="129" t="s">
        <v>4735</v>
      </c>
      <c r="G2248" s="129" t="s">
        <v>16723</v>
      </c>
      <c r="H2248" s="129"/>
    </row>
    <row r="2249" spans="1:8" x14ac:dyDescent="0.3">
      <c r="A2249" s="183">
        <v>44926</v>
      </c>
      <c r="B2249" s="129" t="s">
        <v>6989</v>
      </c>
      <c r="C2249" s="129" t="s">
        <v>417</v>
      </c>
      <c r="D2249" s="165">
        <v>1</v>
      </c>
      <c r="E2249" s="129" t="s">
        <v>4737</v>
      </c>
      <c r="F2249" s="129" t="s">
        <v>4735</v>
      </c>
      <c r="G2249" s="129" t="s">
        <v>16723</v>
      </c>
      <c r="H2249" s="129"/>
    </row>
    <row r="2250" spans="1:8" x14ac:dyDescent="0.3">
      <c r="A2250" s="183">
        <v>44926</v>
      </c>
      <c r="B2250" s="129" t="s">
        <v>6990</v>
      </c>
      <c r="C2250" s="129" t="s">
        <v>417</v>
      </c>
      <c r="D2250" s="165">
        <v>1</v>
      </c>
      <c r="E2250" s="129" t="s">
        <v>4737</v>
      </c>
      <c r="F2250" s="129" t="s">
        <v>4735</v>
      </c>
      <c r="G2250" s="129" t="s">
        <v>16723</v>
      </c>
      <c r="H2250" s="129"/>
    </row>
    <row r="2251" spans="1:8" x14ac:dyDescent="0.3">
      <c r="A2251" s="183">
        <v>44926</v>
      </c>
      <c r="B2251" s="129" t="s">
        <v>6991</v>
      </c>
      <c r="C2251" s="129" t="s">
        <v>417</v>
      </c>
      <c r="D2251" s="165">
        <v>1</v>
      </c>
      <c r="E2251" s="129" t="s">
        <v>4737</v>
      </c>
      <c r="F2251" s="129" t="s">
        <v>4735</v>
      </c>
      <c r="G2251" s="129" t="s">
        <v>16723</v>
      </c>
      <c r="H2251" s="129"/>
    </row>
    <row r="2252" spans="1:8" x14ac:dyDescent="0.3">
      <c r="A2252" s="183">
        <v>44926</v>
      </c>
      <c r="B2252" s="129" t="s">
        <v>6992</v>
      </c>
      <c r="C2252" s="129" t="s">
        <v>417</v>
      </c>
      <c r="D2252" s="165">
        <v>1</v>
      </c>
      <c r="E2252" s="129" t="s">
        <v>4737</v>
      </c>
      <c r="F2252" s="129" t="s">
        <v>4735</v>
      </c>
      <c r="G2252" s="129" t="s">
        <v>16723</v>
      </c>
      <c r="H2252" s="129"/>
    </row>
    <row r="2253" spans="1:8" x14ac:dyDescent="0.3">
      <c r="A2253" s="183">
        <v>44926</v>
      </c>
      <c r="B2253" s="129" t="s">
        <v>6993</v>
      </c>
      <c r="C2253" s="129" t="s">
        <v>416</v>
      </c>
      <c r="D2253" s="165">
        <v>1</v>
      </c>
      <c r="E2253" s="129" t="s">
        <v>4739</v>
      </c>
      <c r="F2253" s="129" t="s">
        <v>4735</v>
      </c>
      <c r="G2253" s="129" t="s">
        <v>16723</v>
      </c>
      <c r="H2253" s="129"/>
    </row>
    <row r="2254" spans="1:8" x14ac:dyDescent="0.3">
      <c r="A2254" s="183">
        <v>44926</v>
      </c>
      <c r="B2254" s="129" t="s">
        <v>6994</v>
      </c>
      <c r="C2254" s="129" t="s">
        <v>418</v>
      </c>
      <c r="D2254" s="165">
        <v>1</v>
      </c>
      <c r="E2254" s="129" t="s">
        <v>4739</v>
      </c>
      <c r="F2254" s="129" t="s">
        <v>4735</v>
      </c>
      <c r="G2254" s="129" t="s">
        <v>16723</v>
      </c>
      <c r="H2254" s="129"/>
    </row>
    <row r="2255" spans="1:8" x14ac:dyDescent="0.3">
      <c r="A2255" s="183">
        <v>44926</v>
      </c>
      <c r="B2255" s="129" t="s">
        <v>6995</v>
      </c>
      <c r="C2255" s="129" t="s">
        <v>418</v>
      </c>
      <c r="D2255" s="165">
        <v>1</v>
      </c>
      <c r="E2255" s="129" t="s">
        <v>4739</v>
      </c>
      <c r="F2255" s="129" t="s">
        <v>4735</v>
      </c>
      <c r="G2255" s="129" t="s">
        <v>16723</v>
      </c>
      <c r="H2255" s="129"/>
    </row>
    <row r="2256" spans="1:8" x14ac:dyDescent="0.3">
      <c r="A2256" s="183">
        <v>44926</v>
      </c>
      <c r="B2256" s="129" t="s">
        <v>6996</v>
      </c>
      <c r="C2256" s="129" t="s">
        <v>418</v>
      </c>
      <c r="D2256" s="165">
        <v>1</v>
      </c>
      <c r="E2256" s="129" t="s">
        <v>4739</v>
      </c>
      <c r="F2256" s="129" t="s">
        <v>4735</v>
      </c>
      <c r="G2256" s="129" t="s">
        <v>16723</v>
      </c>
      <c r="H2256" s="129"/>
    </row>
    <row r="2257" spans="1:8" x14ac:dyDescent="0.3">
      <c r="A2257" s="183">
        <v>44926</v>
      </c>
      <c r="B2257" s="129" t="s">
        <v>6997</v>
      </c>
      <c r="C2257" s="129" t="s">
        <v>417</v>
      </c>
      <c r="D2257" s="165">
        <v>1</v>
      </c>
      <c r="E2257" s="129" t="s">
        <v>4739</v>
      </c>
      <c r="F2257" s="129" t="s">
        <v>4735</v>
      </c>
      <c r="G2257" s="129" t="s">
        <v>16723</v>
      </c>
      <c r="H2257" s="129"/>
    </row>
    <row r="2258" spans="1:8" x14ac:dyDescent="0.3">
      <c r="A2258" s="183">
        <v>44926</v>
      </c>
      <c r="B2258" s="129" t="s">
        <v>6998</v>
      </c>
      <c r="C2258" s="129" t="s">
        <v>417</v>
      </c>
      <c r="D2258" s="165">
        <v>1</v>
      </c>
      <c r="E2258" s="129" t="s">
        <v>4739</v>
      </c>
      <c r="F2258" s="129" t="s">
        <v>4735</v>
      </c>
      <c r="G2258" s="129" t="s">
        <v>16723</v>
      </c>
      <c r="H2258" s="129"/>
    </row>
    <row r="2259" spans="1:8" x14ac:dyDescent="0.3">
      <c r="A2259" s="183">
        <v>44926</v>
      </c>
      <c r="B2259" s="129" t="s">
        <v>6999</v>
      </c>
      <c r="C2259" s="129" t="s">
        <v>418</v>
      </c>
      <c r="D2259" s="165">
        <v>1</v>
      </c>
      <c r="E2259" s="129" t="s">
        <v>4739</v>
      </c>
      <c r="F2259" s="129" t="s">
        <v>4735</v>
      </c>
      <c r="G2259" s="129" t="s">
        <v>16723</v>
      </c>
      <c r="H2259" s="129"/>
    </row>
    <row r="2260" spans="1:8" x14ac:dyDescent="0.3">
      <c r="A2260" s="183">
        <v>44926</v>
      </c>
      <c r="B2260" s="129" t="s">
        <v>7000</v>
      </c>
      <c r="C2260" s="129" t="s">
        <v>417</v>
      </c>
      <c r="D2260" s="165">
        <v>1</v>
      </c>
      <c r="E2260" s="129" t="s">
        <v>4737</v>
      </c>
      <c r="F2260" s="129" t="s">
        <v>4735</v>
      </c>
      <c r="G2260" s="129" t="s">
        <v>16723</v>
      </c>
      <c r="H2260" s="129"/>
    </row>
    <row r="2261" spans="1:8" x14ac:dyDescent="0.3">
      <c r="A2261" s="183">
        <v>44926</v>
      </c>
      <c r="B2261" s="129" t="s">
        <v>7001</v>
      </c>
      <c r="C2261" s="129" t="s">
        <v>417</v>
      </c>
      <c r="D2261" s="165">
        <v>1</v>
      </c>
      <c r="E2261" s="129" t="s">
        <v>4737</v>
      </c>
      <c r="F2261" s="129" t="s">
        <v>4735</v>
      </c>
      <c r="G2261" s="129" t="s">
        <v>16723</v>
      </c>
      <c r="H2261" s="129"/>
    </row>
    <row r="2262" spans="1:8" x14ac:dyDescent="0.3">
      <c r="A2262" s="183">
        <v>44926</v>
      </c>
      <c r="B2262" s="129" t="s">
        <v>7002</v>
      </c>
      <c r="C2262" s="129" t="s">
        <v>417</v>
      </c>
      <c r="D2262" s="165">
        <v>1</v>
      </c>
      <c r="E2262" s="129" t="s">
        <v>4737</v>
      </c>
      <c r="F2262" s="129" t="s">
        <v>4735</v>
      </c>
      <c r="G2262" s="129" t="s">
        <v>16723</v>
      </c>
      <c r="H2262" s="129"/>
    </row>
    <row r="2263" spans="1:8" x14ac:dyDescent="0.3">
      <c r="A2263" s="183">
        <v>44926</v>
      </c>
      <c r="B2263" s="129" t="s">
        <v>7003</v>
      </c>
      <c r="C2263" s="129" t="s">
        <v>417</v>
      </c>
      <c r="D2263" s="165">
        <v>1</v>
      </c>
      <c r="E2263" s="129" t="s">
        <v>4739</v>
      </c>
      <c r="F2263" s="129" t="s">
        <v>4735</v>
      </c>
      <c r="G2263" s="129" t="s">
        <v>16723</v>
      </c>
      <c r="H2263" s="129"/>
    </row>
    <row r="2264" spans="1:8" x14ac:dyDescent="0.3">
      <c r="A2264" s="183">
        <v>44926</v>
      </c>
      <c r="B2264" s="129" t="s">
        <v>7004</v>
      </c>
      <c r="C2264" s="129" t="s">
        <v>416</v>
      </c>
      <c r="D2264" s="165">
        <v>1</v>
      </c>
      <c r="E2264" s="129" t="s">
        <v>4739</v>
      </c>
      <c r="F2264" s="129" t="s">
        <v>4735</v>
      </c>
      <c r="G2264" s="129" t="s">
        <v>16723</v>
      </c>
      <c r="H2264" s="129"/>
    </row>
    <row r="2265" spans="1:8" x14ac:dyDescent="0.3">
      <c r="A2265" s="183">
        <v>44926</v>
      </c>
      <c r="B2265" s="129" t="s">
        <v>7005</v>
      </c>
      <c r="C2265" s="129" t="s">
        <v>418</v>
      </c>
      <c r="D2265" s="165">
        <v>1</v>
      </c>
      <c r="E2265" s="129" t="s">
        <v>4739</v>
      </c>
      <c r="F2265" s="129" t="s">
        <v>4735</v>
      </c>
      <c r="G2265" s="129" t="s">
        <v>16723</v>
      </c>
      <c r="H2265" s="129"/>
    </row>
    <row r="2266" spans="1:8" x14ac:dyDescent="0.3">
      <c r="A2266" s="183">
        <v>44926</v>
      </c>
      <c r="B2266" s="129" t="s">
        <v>7006</v>
      </c>
      <c r="C2266" s="129" t="s">
        <v>418</v>
      </c>
      <c r="D2266" s="165">
        <v>1</v>
      </c>
      <c r="E2266" s="129" t="s">
        <v>4744</v>
      </c>
      <c r="F2266" s="129" t="s">
        <v>4735</v>
      </c>
      <c r="G2266" s="129" t="s">
        <v>16723</v>
      </c>
      <c r="H2266" s="129"/>
    </row>
    <row r="2267" spans="1:8" x14ac:dyDescent="0.3">
      <c r="A2267" s="183">
        <v>44926</v>
      </c>
      <c r="B2267" s="129" t="s">
        <v>7007</v>
      </c>
      <c r="C2267" s="129" t="s">
        <v>417</v>
      </c>
      <c r="D2267" s="165">
        <v>1</v>
      </c>
      <c r="E2267" s="129" t="s">
        <v>4737</v>
      </c>
      <c r="F2267" s="129" t="s">
        <v>4735</v>
      </c>
      <c r="G2267" s="129" t="s">
        <v>16723</v>
      </c>
      <c r="H2267" s="129"/>
    </row>
    <row r="2268" spans="1:8" x14ac:dyDescent="0.3">
      <c r="A2268" s="183">
        <v>44926</v>
      </c>
      <c r="B2268" s="129" t="s">
        <v>7008</v>
      </c>
      <c r="C2268" s="129" t="s">
        <v>418</v>
      </c>
      <c r="D2268" s="165">
        <v>1</v>
      </c>
      <c r="E2268" s="129" t="s">
        <v>4739</v>
      </c>
      <c r="F2268" s="129" t="s">
        <v>4735</v>
      </c>
      <c r="G2268" s="129" t="s">
        <v>16723</v>
      </c>
      <c r="H2268" s="129"/>
    </row>
    <row r="2269" spans="1:8" x14ac:dyDescent="0.3">
      <c r="A2269" s="183">
        <v>44926</v>
      </c>
      <c r="B2269" s="129" t="s">
        <v>7009</v>
      </c>
      <c r="C2269" s="129" t="s">
        <v>418</v>
      </c>
      <c r="D2269" s="165">
        <v>1</v>
      </c>
      <c r="E2269" s="129" t="s">
        <v>4739</v>
      </c>
      <c r="F2269" s="129" t="s">
        <v>4735</v>
      </c>
      <c r="G2269" s="129" t="s">
        <v>16723</v>
      </c>
      <c r="H2269" s="129"/>
    </row>
    <row r="2270" spans="1:8" x14ac:dyDescent="0.3">
      <c r="A2270" s="183">
        <v>44926</v>
      </c>
      <c r="B2270" s="129" t="s">
        <v>7010</v>
      </c>
      <c r="C2270" s="129" t="s">
        <v>418</v>
      </c>
      <c r="D2270" s="165">
        <v>1</v>
      </c>
      <c r="E2270" s="129" t="s">
        <v>4739</v>
      </c>
      <c r="F2270" s="129" t="s">
        <v>4735</v>
      </c>
      <c r="G2270" s="129" t="s">
        <v>16723</v>
      </c>
      <c r="H2270" s="129"/>
    </row>
    <row r="2271" spans="1:8" x14ac:dyDescent="0.3">
      <c r="A2271" s="183">
        <v>44926</v>
      </c>
      <c r="B2271" s="129" t="s">
        <v>7011</v>
      </c>
      <c r="C2271" s="129" t="s">
        <v>417</v>
      </c>
      <c r="D2271" s="165">
        <v>1</v>
      </c>
      <c r="E2271" s="129" t="s">
        <v>4739</v>
      </c>
      <c r="F2271" s="129" t="s">
        <v>4735</v>
      </c>
      <c r="G2271" s="129" t="s">
        <v>16723</v>
      </c>
      <c r="H2271" s="129"/>
    </row>
    <row r="2272" spans="1:8" x14ac:dyDescent="0.3">
      <c r="A2272" s="183">
        <v>44926</v>
      </c>
      <c r="B2272" s="129" t="s">
        <v>7012</v>
      </c>
      <c r="C2272" s="129" t="s">
        <v>417</v>
      </c>
      <c r="D2272" s="165">
        <v>1</v>
      </c>
      <c r="E2272" s="129" t="s">
        <v>4739</v>
      </c>
      <c r="F2272" s="129" t="s">
        <v>4735</v>
      </c>
      <c r="G2272" s="129" t="s">
        <v>16723</v>
      </c>
      <c r="H2272" s="129"/>
    </row>
    <row r="2273" spans="1:8" x14ac:dyDescent="0.3">
      <c r="A2273" s="183">
        <v>44926</v>
      </c>
      <c r="B2273" s="129" t="s">
        <v>7013</v>
      </c>
      <c r="C2273" s="129" t="s">
        <v>416</v>
      </c>
      <c r="D2273" s="165">
        <v>1</v>
      </c>
      <c r="E2273" s="129" t="s">
        <v>4737</v>
      </c>
      <c r="F2273" s="129" t="s">
        <v>4735</v>
      </c>
      <c r="G2273" s="129" t="s">
        <v>16723</v>
      </c>
      <c r="H2273" s="129"/>
    </row>
    <row r="2274" spans="1:8" x14ac:dyDescent="0.3">
      <c r="A2274" s="183">
        <v>44926</v>
      </c>
      <c r="B2274" s="129" t="s">
        <v>7014</v>
      </c>
      <c r="C2274" s="129" t="s">
        <v>416</v>
      </c>
      <c r="D2274" s="165">
        <v>1</v>
      </c>
      <c r="E2274" s="129" t="s">
        <v>4739</v>
      </c>
      <c r="F2274" s="129" t="s">
        <v>4735</v>
      </c>
      <c r="G2274" s="129" t="s">
        <v>16723</v>
      </c>
      <c r="H2274" s="129"/>
    </row>
    <row r="2275" spans="1:8" x14ac:dyDescent="0.3">
      <c r="A2275" s="183">
        <v>44926</v>
      </c>
      <c r="B2275" s="129" t="s">
        <v>7015</v>
      </c>
      <c r="C2275" s="129" t="s">
        <v>418</v>
      </c>
      <c r="D2275" s="165">
        <v>1</v>
      </c>
      <c r="E2275" s="129" t="s">
        <v>4739</v>
      </c>
      <c r="F2275" s="129" t="s">
        <v>4735</v>
      </c>
      <c r="G2275" s="129" t="s">
        <v>16723</v>
      </c>
      <c r="H2275" s="129"/>
    </row>
    <row r="2276" spans="1:8" x14ac:dyDescent="0.3">
      <c r="A2276" s="183">
        <v>44926</v>
      </c>
      <c r="B2276" s="129" t="s">
        <v>7016</v>
      </c>
      <c r="C2276" s="129" t="s">
        <v>418</v>
      </c>
      <c r="D2276" s="165">
        <v>1</v>
      </c>
      <c r="E2276" s="129" t="s">
        <v>4739</v>
      </c>
      <c r="F2276" s="129" t="s">
        <v>4735</v>
      </c>
      <c r="G2276" s="129" t="s">
        <v>16723</v>
      </c>
      <c r="H2276" s="129"/>
    </row>
    <row r="2277" spans="1:8" x14ac:dyDescent="0.3">
      <c r="A2277" s="183">
        <v>44926</v>
      </c>
      <c r="B2277" s="129" t="s">
        <v>7017</v>
      </c>
      <c r="C2277" s="129" t="s">
        <v>418</v>
      </c>
      <c r="D2277" s="165">
        <v>1</v>
      </c>
      <c r="E2277" s="129" t="s">
        <v>4739</v>
      </c>
      <c r="F2277" s="129" t="s">
        <v>4735</v>
      </c>
      <c r="G2277" s="129" t="s">
        <v>16723</v>
      </c>
      <c r="H2277" s="129"/>
    </row>
    <row r="2278" spans="1:8" x14ac:dyDescent="0.3">
      <c r="A2278" s="183">
        <v>44926</v>
      </c>
      <c r="B2278" s="129" t="s">
        <v>7018</v>
      </c>
      <c r="C2278" s="129" t="s">
        <v>418</v>
      </c>
      <c r="D2278" s="165">
        <v>1</v>
      </c>
      <c r="E2278" s="129" t="s">
        <v>4739</v>
      </c>
      <c r="F2278" s="129" t="s">
        <v>4735</v>
      </c>
      <c r="G2278" s="129" t="s">
        <v>16723</v>
      </c>
      <c r="H2278" s="129"/>
    </row>
    <row r="2279" spans="1:8" x14ac:dyDescent="0.3">
      <c r="A2279" s="183">
        <v>44926</v>
      </c>
      <c r="B2279" s="129" t="s">
        <v>7019</v>
      </c>
      <c r="C2279" s="129" t="s">
        <v>417</v>
      </c>
      <c r="D2279" s="165">
        <v>1</v>
      </c>
      <c r="E2279" s="129" t="s">
        <v>4821</v>
      </c>
      <c r="F2279" s="129" t="s">
        <v>4735</v>
      </c>
      <c r="G2279" s="129" t="s">
        <v>16723</v>
      </c>
      <c r="H2279" s="129"/>
    </row>
    <row r="2280" spans="1:8" x14ac:dyDescent="0.3">
      <c r="A2280" s="183">
        <v>44926</v>
      </c>
      <c r="B2280" s="129" t="s">
        <v>7020</v>
      </c>
      <c r="C2280" s="129" t="s">
        <v>417</v>
      </c>
      <c r="D2280" s="165">
        <v>1</v>
      </c>
      <c r="E2280" s="129" t="s">
        <v>4739</v>
      </c>
      <c r="F2280" s="129" t="s">
        <v>4735</v>
      </c>
      <c r="G2280" s="129" t="s">
        <v>16723</v>
      </c>
      <c r="H2280" s="129"/>
    </row>
    <row r="2281" spans="1:8" x14ac:dyDescent="0.3">
      <c r="A2281" s="183">
        <v>44926</v>
      </c>
      <c r="B2281" s="129" t="s">
        <v>7021</v>
      </c>
      <c r="C2281" s="129" t="s">
        <v>418</v>
      </c>
      <c r="D2281" s="165">
        <v>1</v>
      </c>
      <c r="E2281" s="129" t="s">
        <v>4739</v>
      </c>
      <c r="F2281" s="129" t="s">
        <v>4735</v>
      </c>
      <c r="G2281" s="129" t="s">
        <v>16723</v>
      </c>
      <c r="H2281" s="129"/>
    </row>
    <row r="2282" spans="1:8" x14ac:dyDescent="0.3">
      <c r="A2282" s="183">
        <v>44926</v>
      </c>
      <c r="B2282" s="129" t="s">
        <v>7022</v>
      </c>
      <c r="C2282" s="129" t="s">
        <v>416</v>
      </c>
      <c r="D2282" s="165">
        <v>1</v>
      </c>
      <c r="E2282" s="129" t="s">
        <v>4739</v>
      </c>
      <c r="F2282" s="129" t="s">
        <v>4735</v>
      </c>
      <c r="G2282" s="129" t="s">
        <v>16723</v>
      </c>
      <c r="H2282" s="129"/>
    </row>
    <row r="2283" spans="1:8" x14ac:dyDescent="0.3">
      <c r="A2283" s="183">
        <v>44926</v>
      </c>
      <c r="B2283" s="129" t="s">
        <v>7023</v>
      </c>
      <c r="C2283" s="129" t="s">
        <v>416</v>
      </c>
      <c r="D2283" s="165">
        <v>1</v>
      </c>
      <c r="E2283" s="129" t="s">
        <v>4737</v>
      </c>
      <c r="F2283" s="129" t="s">
        <v>4735</v>
      </c>
      <c r="G2283" s="129" t="s">
        <v>16723</v>
      </c>
      <c r="H2283" s="129"/>
    </row>
    <row r="2284" spans="1:8" x14ac:dyDescent="0.3">
      <c r="A2284" s="183">
        <v>44926</v>
      </c>
      <c r="B2284" s="129" t="s">
        <v>7024</v>
      </c>
      <c r="C2284" s="129" t="s">
        <v>418</v>
      </c>
      <c r="D2284" s="165">
        <v>1</v>
      </c>
      <c r="E2284" s="129" t="s">
        <v>4737</v>
      </c>
      <c r="F2284" s="129" t="s">
        <v>4735</v>
      </c>
      <c r="G2284" s="129" t="s">
        <v>16723</v>
      </c>
      <c r="H2284" s="129"/>
    </row>
    <row r="2285" spans="1:8" x14ac:dyDescent="0.3">
      <c r="A2285" s="183">
        <v>44926</v>
      </c>
      <c r="B2285" s="129" t="s">
        <v>7025</v>
      </c>
      <c r="C2285" s="129" t="s">
        <v>418</v>
      </c>
      <c r="D2285" s="165">
        <v>1</v>
      </c>
      <c r="E2285" s="129" t="s">
        <v>4821</v>
      </c>
      <c r="F2285" s="129" t="s">
        <v>4735</v>
      </c>
      <c r="G2285" s="129" t="s">
        <v>16723</v>
      </c>
      <c r="H2285" s="129"/>
    </row>
    <row r="2286" spans="1:8" x14ac:dyDescent="0.3">
      <c r="A2286" s="183">
        <v>44926</v>
      </c>
      <c r="B2286" s="129" t="s">
        <v>7026</v>
      </c>
      <c r="C2286" s="129" t="s">
        <v>418</v>
      </c>
      <c r="D2286" s="165">
        <v>1</v>
      </c>
      <c r="E2286" s="129" t="s">
        <v>4739</v>
      </c>
      <c r="F2286" s="129" t="s">
        <v>4735</v>
      </c>
      <c r="G2286" s="129" t="s">
        <v>16723</v>
      </c>
      <c r="H2286" s="129"/>
    </row>
    <row r="2287" spans="1:8" x14ac:dyDescent="0.3">
      <c r="A2287" s="183">
        <v>44926</v>
      </c>
      <c r="B2287" s="129" t="s">
        <v>7027</v>
      </c>
      <c r="C2287" s="129" t="s">
        <v>416</v>
      </c>
      <c r="D2287" s="165">
        <v>1</v>
      </c>
      <c r="E2287" s="129" t="s">
        <v>4737</v>
      </c>
      <c r="F2287" s="129" t="s">
        <v>4735</v>
      </c>
      <c r="G2287" s="129" t="s">
        <v>16723</v>
      </c>
      <c r="H2287" s="129"/>
    </row>
    <row r="2288" spans="1:8" x14ac:dyDescent="0.3">
      <c r="A2288" s="183">
        <v>44926</v>
      </c>
      <c r="B2288" s="129" t="s">
        <v>7028</v>
      </c>
      <c r="C2288" s="129" t="s">
        <v>418</v>
      </c>
      <c r="D2288" s="165">
        <v>1</v>
      </c>
      <c r="E2288" s="129" t="s">
        <v>4821</v>
      </c>
      <c r="F2288" s="129" t="s">
        <v>4735</v>
      </c>
      <c r="G2288" s="129" t="s">
        <v>16723</v>
      </c>
      <c r="H2288" s="129"/>
    </row>
    <row r="2289" spans="1:8" x14ac:dyDescent="0.3">
      <c r="A2289" s="183">
        <v>44926</v>
      </c>
      <c r="B2289" s="129" t="s">
        <v>7029</v>
      </c>
      <c r="C2289" s="129" t="s">
        <v>416</v>
      </c>
      <c r="D2289" s="165">
        <v>1</v>
      </c>
      <c r="E2289" s="129" t="s">
        <v>4737</v>
      </c>
      <c r="F2289" s="129" t="s">
        <v>4735</v>
      </c>
      <c r="G2289" s="129" t="s">
        <v>16723</v>
      </c>
      <c r="H2289" s="129"/>
    </row>
    <row r="2290" spans="1:8" x14ac:dyDescent="0.3">
      <c r="A2290" s="183">
        <v>44926</v>
      </c>
      <c r="B2290" s="129" t="s">
        <v>7030</v>
      </c>
      <c r="C2290" s="129" t="s">
        <v>418</v>
      </c>
      <c r="D2290" s="165">
        <v>1</v>
      </c>
      <c r="E2290" s="129" t="s">
        <v>4739</v>
      </c>
      <c r="F2290" s="129" t="s">
        <v>4735</v>
      </c>
      <c r="G2290" s="129" t="s">
        <v>16723</v>
      </c>
      <c r="H2290" s="129"/>
    </row>
    <row r="2291" spans="1:8" x14ac:dyDescent="0.3">
      <c r="A2291" s="183">
        <v>44926</v>
      </c>
      <c r="B2291" s="129" t="s">
        <v>7031</v>
      </c>
      <c r="C2291" s="129" t="s">
        <v>416</v>
      </c>
      <c r="D2291" s="165">
        <v>1</v>
      </c>
      <c r="E2291" s="129" t="s">
        <v>4739</v>
      </c>
      <c r="F2291" s="129" t="s">
        <v>4735</v>
      </c>
      <c r="G2291" s="129" t="s">
        <v>16723</v>
      </c>
      <c r="H2291" s="129"/>
    </row>
    <row r="2292" spans="1:8" x14ac:dyDescent="0.3">
      <c r="A2292" s="183">
        <v>44926</v>
      </c>
      <c r="B2292" s="129" t="s">
        <v>7032</v>
      </c>
      <c r="C2292" s="129" t="s">
        <v>418</v>
      </c>
      <c r="D2292" s="165">
        <v>1</v>
      </c>
      <c r="E2292" s="129" t="s">
        <v>4739</v>
      </c>
      <c r="F2292" s="129" t="s">
        <v>4735</v>
      </c>
      <c r="G2292" s="129" t="s">
        <v>16723</v>
      </c>
      <c r="H2292" s="129"/>
    </row>
    <row r="2293" spans="1:8" x14ac:dyDescent="0.3">
      <c r="A2293" s="183">
        <v>44926</v>
      </c>
      <c r="B2293" s="129" t="s">
        <v>7033</v>
      </c>
      <c r="C2293" s="129" t="s">
        <v>418</v>
      </c>
      <c r="D2293" s="165">
        <v>1</v>
      </c>
      <c r="E2293" s="129" t="s">
        <v>4739</v>
      </c>
      <c r="F2293" s="129" t="s">
        <v>4735</v>
      </c>
      <c r="G2293" s="129" t="s">
        <v>16723</v>
      </c>
      <c r="H2293" s="129"/>
    </row>
    <row r="2294" spans="1:8" x14ac:dyDescent="0.3">
      <c r="A2294" s="183">
        <v>44926</v>
      </c>
      <c r="B2294" s="129" t="s">
        <v>7034</v>
      </c>
      <c r="C2294" s="129" t="s">
        <v>417</v>
      </c>
      <c r="D2294" s="165">
        <v>1</v>
      </c>
      <c r="E2294" s="129" t="s">
        <v>4737</v>
      </c>
      <c r="F2294" s="129" t="s">
        <v>4735</v>
      </c>
      <c r="G2294" s="129" t="s">
        <v>16723</v>
      </c>
      <c r="H2294" s="129"/>
    </row>
    <row r="2295" spans="1:8" x14ac:dyDescent="0.3">
      <c r="A2295" s="183">
        <v>44926</v>
      </c>
      <c r="B2295" s="129" t="s">
        <v>7035</v>
      </c>
      <c r="C2295" s="129" t="s">
        <v>417</v>
      </c>
      <c r="D2295" s="165">
        <v>1</v>
      </c>
      <c r="E2295" s="129" t="s">
        <v>4739</v>
      </c>
      <c r="F2295" s="129" t="s">
        <v>4735</v>
      </c>
      <c r="G2295" s="129" t="s">
        <v>16723</v>
      </c>
      <c r="H2295" s="129"/>
    </row>
    <row r="2296" spans="1:8" x14ac:dyDescent="0.3">
      <c r="A2296" s="183">
        <v>44926</v>
      </c>
      <c r="B2296" s="129" t="s">
        <v>7036</v>
      </c>
      <c r="C2296" s="129" t="s">
        <v>417</v>
      </c>
      <c r="D2296" s="165">
        <v>1</v>
      </c>
      <c r="E2296" s="129" t="s">
        <v>4737</v>
      </c>
      <c r="F2296" s="129" t="s">
        <v>4735</v>
      </c>
      <c r="G2296" s="129" t="s">
        <v>16723</v>
      </c>
      <c r="H2296" s="129"/>
    </row>
    <row r="2297" spans="1:8" x14ac:dyDescent="0.3">
      <c r="A2297" s="183">
        <v>44926</v>
      </c>
      <c r="B2297" s="129" t="s">
        <v>7037</v>
      </c>
      <c r="C2297" s="129" t="s">
        <v>416</v>
      </c>
      <c r="D2297" s="165">
        <v>1</v>
      </c>
      <c r="E2297" s="129" t="s">
        <v>4741</v>
      </c>
      <c r="F2297" s="129" t="s">
        <v>4735</v>
      </c>
      <c r="G2297" s="129" t="s">
        <v>16723</v>
      </c>
      <c r="H2297" s="129"/>
    </row>
    <row r="2298" spans="1:8" x14ac:dyDescent="0.3">
      <c r="A2298" s="183">
        <v>44926</v>
      </c>
      <c r="B2298" s="129" t="s">
        <v>7038</v>
      </c>
      <c r="C2298" s="129" t="s">
        <v>416</v>
      </c>
      <c r="D2298" s="165">
        <v>1</v>
      </c>
      <c r="E2298" s="129" t="s">
        <v>4737</v>
      </c>
      <c r="F2298" s="129" t="s">
        <v>4735</v>
      </c>
      <c r="G2298" s="129" t="s">
        <v>16723</v>
      </c>
      <c r="H2298" s="129"/>
    </row>
    <row r="2299" spans="1:8" x14ac:dyDescent="0.3">
      <c r="A2299" s="183">
        <v>44926</v>
      </c>
      <c r="B2299" s="129" t="s">
        <v>7039</v>
      </c>
      <c r="C2299" s="129" t="s">
        <v>418</v>
      </c>
      <c r="D2299" s="165">
        <v>1</v>
      </c>
      <c r="E2299" s="129" t="s">
        <v>4739</v>
      </c>
      <c r="F2299" s="129" t="s">
        <v>4735</v>
      </c>
      <c r="G2299" s="129" t="s">
        <v>16723</v>
      </c>
      <c r="H2299" s="129"/>
    </row>
    <row r="2300" spans="1:8" x14ac:dyDescent="0.3">
      <c r="A2300" s="183">
        <v>44926</v>
      </c>
      <c r="B2300" s="129" t="s">
        <v>7040</v>
      </c>
      <c r="C2300" s="129" t="s">
        <v>416</v>
      </c>
      <c r="D2300" s="165">
        <v>1</v>
      </c>
      <c r="E2300" s="129" t="s">
        <v>4739</v>
      </c>
      <c r="F2300" s="129" t="s">
        <v>4735</v>
      </c>
      <c r="G2300" s="129" t="s">
        <v>16723</v>
      </c>
      <c r="H2300" s="129"/>
    </row>
    <row r="2301" spans="1:8" x14ac:dyDescent="0.3">
      <c r="A2301" s="183">
        <v>44926</v>
      </c>
      <c r="B2301" s="129" t="s">
        <v>7041</v>
      </c>
      <c r="C2301" s="129" t="s">
        <v>418</v>
      </c>
      <c r="D2301" s="165">
        <v>1</v>
      </c>
      <c r="E2301" s="129" t="s">
        <v>4739</v>
      </c>
      <c r="F2301" s="129" t="s">
        <v>4735</v>
      </c>
      <c r="G2301" s="129" t="s">
        <v>16723</v>
      </c>
      <c r="H2301" s="129"/>
    </row>
    <row r="2302" spans="1:8" x14ac:dyDescent="0.3">
      <c r="A2302" s="183">
        <v>44926</v>
      </c>
      <c r="B2302" s="129" t="s">
        <v>7042</v>
      </c>
      <c r="C2302" s="129" t="s">
        <v>417</v>
      </c>
      <c r="D2302" s="165">
        <v>1</v>
      </c>
      <c r="E2302" s="129" t="s">
        <v>4744</v>
      </c>
      <c r="F2302" s="129" t="s">
        <v>4735</v>
      </c>
      <c r="G2302" s="129" t="s">
        <v>16723</v>
      </c>
      <c r="H2302" s="129"/>
    </row>
    <row r="2303" spans="1:8" x14ac:dyDescent="0.3">
      <c r="A2303" s="183">
        <v>44926</v>
      </c>
      <c r="B2303" s="129" t="s">
        <v>7043</v>
      </c>
      <c r="C2303" s="129" t="s">
        <v>417</v>
      </c>
      <c r="D2303" s="165">
        <v>1</v>
      </c>
      <c r="E2303" s="129" t="s">
        <v>4739</v>
      </c>
      <c r="F2303" s="129" t="s">
        <v>4735</v>
      </c>
      <c r="G2303" s="129" t="s">
        <v>16723</v>
      </c>
      <c r="H2303" s="129"/>
    </row>
    <row r="2304" spans="1:8" x14ac:dyDescent="0.3">
      <c r="A2304" s="183">
        <v>44926</v>
      </c>
      <c r="B2304" s="129" t="s">
        <v>7044</v>
      </c>
      <c r="C2304" s="129" t="s">
        <v>418</v>
      </c>
      <c r="D2304" s="165">
        <v>1</v>
      </c>
      <c r="E2304" s="129" t="s">
        <v>4739</v>
      </c>
      <c r="F2304" s="129" t="s">
        <v>4735</v>
      </c>
      <c r="G2304" s="129" t="s">
        <v>16723</v>
      </c>
      <c r="H2304" s="129"/>
    </row>
    <row r="2305" spans="1:8" x14ac:dyDescent="0.3">
      <c r="A2305" s="183">
        <v>44926</v>
      </c>
      <c r="B2305" s="129" t="s">
        <v>7045</v>
      </c>
      <c r="C2305" s="129" t="s">
        <v>418</v>
      </c>
      <c r="D2305" s="165">
        <v>1</v>
      </c>
      <c r="E2305" s="129" t="s">
        <v>4739</v>
      </c>
      <c r="F2305" s="129" t="s">
        <v>4735</v>
      </c>
      <c r="G2305" s="129" t="s">
        <v>16723</v>
      </c>
      <c r="H2305" s="129"/>
    </row>
    <row r="2306" spans="1:8" x14ac:dyDescent="0.3">
      <c r="A2306" s="183">
        <v>44926</v>
      </c>
      <c r="B2306" s="129" t="s">
        <v>7046</v>
      </c>
      <c r="C2306" s="129" t="s">
        <v>416</v>
      </c>
      <c r="D2306" s="165">
        <v>1</v>
      </c>
      <c r="E2306" s="129" t="s">
        <v>4739</v>
      </c>
      <c r="F2306" s="129" t="s">
        <v>4735</v>
      </c>
      <c r="G2306" s="129" t="s">
        <v>16723</v>
      </c>
      <c r="H2306" s="129"/>
    </row>
    <row r="2307" spans="1:8" x14ac:dyDescent="0.3">
      <c r="A2307" s="183">
        <v>44926</v>
      </c>
      <c r="B2307" s="129" t="s">
        <v>7047</v>
      </c>
      <c r="C2307" s="129" t="s">
        <v>418</v>
      </c>
      <c r="D2307" s="165">
        <v>1</v>
      </c>
      <c r="E2307" s="129" t="s">
        <v>4739</v>
      </c>
      <c r="F2307" s="129" t="s">
        <v>4735</v>
      </c>
      <c r="G2307" s="129" t="s">
        <v>16723</v>
      </c>
      <c r="H2307" s="129"/>
    </row>
    <row r="2308" spans="1:8" x14ac:dyDescent="0.3">
      <c r="A2308" s="183">
        <v>44926</v>
      </c>
      <c r="B2308" s="129" t="s">
        <v>7048</v>
      </c>
      <c r="C2308" s="129" t="s">
        <v>417</v>
      </c>
      <c r="D2308" s="165">
        <v>1</v>
      </c>
      <c r="E2308" s="129" t="s">
        <v>4739</v>
      </c>
      <c r="F2308" s="129" t="s">
        <v>4735</v>
      </c>
      <c r="G2308" s="129" t="s">
        <v>16723</v>
      </c>
      <c r="H2308" s="129"/>
    </row>
    <row r="2309" spans="1:8" x14ac:dyDescent="0.3">
      <c r="A2309" s="183">
        <v>44926</v>
      </c>
      <c r="B2309" s="129" t="s">
        <v>7049</v>
      </c>
      <c r="C2309" s="129" t="s">
        <v>417</v>
      </c>
      <c r="D2309" s="165">
        <v>1</v>
      </c>
      <c r="E2309" s="129" t="s">
        <v>4739</v>
      </c>
      <c r="F2309" s="129" t="s">
        <v>4735</v>
      </c>
      <c r="G2309" s="129" t="s">
        <v>16723</v>
      </c>
      <c r="H2309" s="129"/>
    </row>
    <row r="2310" spans="1:8" x14ac:dyDescent="0.3">
      <c r="A2310" s="183">
        <v>44957</v>
      </c>
      <c r="B2310" s="129" t="s">
        <v>7050</v>
      </c>
      <c r="C2310" s="129" t="s">
        <v>417</v>
      </c>
      <c r="D2310" s="165">
        <v>1</v>
      </c>
      <c r="E2310" s="129" t="s">
        <v>4737</v>
      </c>
      <c r="F2310" s="129" t="s">
        <v>4735</v>
      </c>
      <c r="G2310" s="129" t="s">
        <v>16723</v>
      </c>
      <c r="H2310" s="129"/>
    </row>
    <row r="2311" spans="1:8" x14ac:dyDescent="0.3">
      <c r="A2311" s="183">
        <v>44957</v>
      </c>
      <c r="B2311" s="129" t="s">
        <v>7051</v>
      </c>
      <c r="C2311" s="129" t="s">
        <v>417</v>
      </c>
      <c r="D2311" s="165">
        <v>1</v>
      </c>
      <c r="E2311" s="129" t="s">
        <v>4737</v>
      </c>
      <c r="F2311" s="129" t="s">
        <v>4735</v>
      </c>
      <c r="G2311" s="129" t="s">
        <v>16723</v>
      </c>
      <c r="H2311" s="129"/>
    </row>
    <row r="2312" spans="1:8" x14ac:dyDescent="0.3">
      <c r="A2312" s="183">
        <v>44957</v>
      </c>
      <c r="B2312" s="129" t="s">
        <v>7052</v>
      </c>
      <c r="C2312" s="129" t="s">
        <v>417</v>
      </c>
      <c r="D2312" s="165">
        <v>1</v>
      </c>
      <c r="E2312" s="129" t="s">
        <v>4737</v>
      </c>
      <c r="F2312" s="129" t="s">
        <v>4735</v>
      </c>
      <c r="G2312" s="129" t="s">
        <v>16723</v>
      </c>
      <c r="H2312" s="129"/>
    </row>
    <row r="2313" spans="1:8" x14ac:dyDescent="0.3">
      <c r="A2313" s="183">
        <v>44957</v>
      </c>
      <c r="B2313" s="129" t="s">
        <v>7053</v>
      </c>
      <c r="C2313" s="129" t="s">
        <v>417</v>
      </c>
      <c r="D2313" s="165">
        <v>1</v>
      </c>
      <c r="E2313" s="129" t="s">
        <v>4739</v>
      </c>
      <c r="F2313" s="129" t="s">
        <v>4735</v>
      </c>
      <c r="G2313" s="129" t="s">
        <v>16723</v>
      </c>
      <c r="H2313" s="129"/>
    </row>
    <row r="2314" spans="1:8" x14ac:dyDescent="0.3">
      <c r="A2314" s="183">
        <v>44957</v>
      </c>
      <c r="B2314" s="129" t="s">
        <v>7054</v>
      </c>
      <c r="C2314" s="129" t="s">
        <v>417</v>
      </c>
      <c r="D2314" s="165">
        <v>1</v>
      </c>
      <c r="E2314" s="129" t="s">
        <v>4739</v>
      </c>
      <c r="F2314" s="129" t="s">
        <v>4735</v>
      </c>
      <c r="G2314" s="129" t="s">
        <v>16723</v>
      </c>
      <c r="H2314" s="129"/>
    </row>
    <row r="2315" spans="1:8" x14ac:dyDescent="0.3">
      <c r="A2315" s="183">
        <v>44957</v>
      </c>
      <c r="B2315" s="129" t="s">
        <v>7055</v>
      </c>
      <c r="C2315" s="129" t="s">
        <v>417</v>
      </c>
      <c r="D2315" s="165">
        <v>1</v>
      </c>
      <c r="E2315" s="129" t="s">
        <v>4739</v>
      </c>
      <c r="F2315" s="129" t="s">
        <v>4735</v>
      </c>
      <c r="G2315" s="129" t="s">
        <v>16723</v>
      </c>
      <c r="H2315" s="129"/>
    </row>
    <row r="2316" spans="1:8" x14ac:dyDescent="0.3">
      <c r="A2316" s="183">
        <v>44957</v>
      </c>
      <c r="B2316" s="129" t="s">
        <v>7056</v>
      </c>
      <c r="C2316" s="129" t="s">
        <v>417</v>
      </c>
      <c r="D2316" s="165">
        <v>1</v>
      </c>
      <c r="E2316" s="129" t="s">
        <v>4737</v>
      </c>
      <c r="F2316" s="129" t="s">
        <v>4735</v>
      </c>
      <c r="G2316" s="129" t="s">
        <v>16723</v>
      </c>
      <c r="H2316" s="129"/>
    </row>
    <row r="2317" spans="1:8" x14ac:dyDescent="0.3">
      <c r="A2317" s="183">
        <v>44957</v>
      </c>
      <c r="B2317" s="129" t="s">
        <v>7057</v>
      </c>
      <c r="C2317" s="129" t="s">
        <v>417</v>
      </c>
      <c r="D2317" s="165">
        <v>1</v>
      </c>
      <c r="E2317" s="129" t="s">
        <v>4739</v>
      </c>
      <c r="F2317" s="129" t="s">
        <v>4735</v>
      </c>
      <c r="G2317" s="129" t="s">
        <v>16723</v>
      </c>
      <c r="H2317" s="129"/>
    </row>
    <row r="2318" spans="1:8" x14ac:dyDescent="0.3">
      <c r="A2318" s="183">
        <v>44957</v>
      </c>
      <c r="B2318" s="129" t="s">
        <v>7058</v>
      </c>
      <c r="C2318" s="129" t="s">
        <v>418</v>
      </c>
      <c r="D2318" s="165">
        <v>1</v>
      </c>
      <c r="E2318" s="129" t="s">
        <v>4739</v>
      </c>
      <c r="F2318" s="129" t="s">
        <v>4735</v>
      </c>
      <c r="G2318" s="129" t="s">
        <v>16723</v>
      </c>
      <c r="H2318" s="129"/>
    </row>
    <row r="2319" spans="1:8" x14ac:dyDescent="0.3">
      <c r="A2319" s="183">
        <v>44957</v>
      </c>
      <c r="B2319" s="129" t="s">
        <v>7059</v>
      </c>
      <c r="C2319" s="129" t="s">
        <v>416</v>
      </c>
      <c r="D2319" s="165">
        <v>1</v>
      </c>
      <c r="E2319" s="129" t="s">
        <v>4737</v>
      </c>
      <c r="F2319" s="129" t="s">
        <v>4735</v>
      </c>
      <c r="G2319" s="129" t="s">
        <v>16723</v>
      </c>
      <c r="H2319" s="129"/>
    </row>
    <row r="2320" spans="1:8" x14ac:dyDescent="0.3">
      <c r="A2320" s="183">
        <v>44957</v>
      </c>
      <c r="B2320" s="129" t="s">
        <v>7060</v>
      </c>
      <c r="C2320" s="129" t="s">
        <v>417</v>
      </c>
      <c r="D2320" s="165">
        <v>1</v>
      </c>
      <c r="E2320" s="129" t="s">
        <v>4739</v>
      </c>
      <c r="F2320" s="129" t="s">
        <v>4735</v>
      </c>
      <c r="G2320" s="129" t="s">
        <v>16723</v>
      </c>
      <c r="H2320" s="129"/>
    </row>
    <row r="2321" spans="1:8" x14ac:dyDescent="0.3">
      <c r="A2321" s="183">
        <v>44957</v>
      </c>
      <c r="B2321" s="129" t="s">
        <v>7061</v>
      </c>
      <c r="C2321" s="129" t="s">
        <v>417</v>
      </c>
      <c r="D2321" s="165">
        <v>1</v>
      </c>
      <c r="E2321" s="129" t="s">
        <v>4737</v>
      </c>
      <c r="F2321" s="129" t="s">
        <v>4735</v>
      </c>
      <c r="G2321" s="129" t="s">
        <v>16723</v>
      </c>
      <c r="H2321" s="129"/>
    </row>
    <row r="2322" spans="1:8" x14ac:dyDescent="0.3">
      <c r="A2322" s="183">
        <v>44957</v>
      </c>
      <c r="B2322" s="129" t="s">
        <v>7062</v>
      </c>
      <c r="C2322" s="129" t="s">
        <v>417</v>
      </c>
      <c r="D2322" s="165">
        <v>1</v>
      </c>
      <c r="E2322" s="129" t="s">
        <v>4739</v>
      </c>
      <c r="F2322" s="129" t="s">
        <v>4735</v>
      </c>
      <c r="G2322" s="129" t="s">
        <v>16723</v>
      </c>
      <c r="H2322" s="129"/>
    </row>
    <row r="2323" spans="1:8" x14ac:dyDescent="0.3">
      <c r="A2323" s="183">
        <v>44957</v>
      </c>
      <c r="B2323" s="129" t="s">
        <v>7063</v>
      </c>
      <c r="C2323" s="129" t="s">
        <v>417</v>
      </c>
      <c r="D2323" s="165">
        <v>1</v>
      </c>
      <c r="E2323" s="129" t="s">
        <v>4737</v>
      </c>
      <c r="F2323" s="129" t="s">
        <v>4735</v>
      </c>
      <c r="G2323" s="129" t="s">
        <v>16723</v>
      </c>
      <c r="H2323" s="129"/>
    </row>
    <row r="2324" spans="1:8" x14ac:dyDescent="0.3">
      <c r="A2324" s="183">
        <v>44957</v>
      </c>
      <c r="B2324" s="129" t="s">
        <v>7064</v>
      </c>
      <c r="C2324" s="129" t="s">
        <v>417</v>
      </c>
      <c r="D2324" s="165">
        <v>1</v>
      </c>
      <c r="E2324" s="129" t="s">
        <v>4737</v>
      </c>
      <c r="F2324" s="129" t="s">
        <v>4735</v>
      </c>
      <c r="G2324" s="129" t="s">
        <v>16723</v>
      </c>
      <c r="H2324" s="129"/>
    </row>
    <row r="2325" spans="1:8" x14ac:dyDescent="0.3">
      <c r="A2325" s="183">
        <v>44957</v>
      </c>
      <c r="B2325" s="129" t="s">
        <v>7065</v>
      </c>
      <c r="C2325" s="129" t="s">
        <v>418</v>
      </c>
      <c r="D2325" s="165">
        <v>1</v>
      </c>
      <c r="E2325" s="129" t="s">
        <v>4739</v>
      </c>
      <c r="F2325" s="129" t="s">
        <v>4735</v>
      </c>
      <c r="G2325" s="129" t="s">
        <v>16723</v>
      </c>
      <c r="H2325" s="129"/>
    </row>
    <row r="2326" spans="1:8" x14ac:dyDescent="0.3">
      <c r="A2326" s="183">
        <v>44957</v>
      </c>
      <c r="B2326" s="129" t="s">
        <v>7066</v>
      </c>
      <c r="C2326" s="129" t="s">
        <v>418</v>
      </c>
      <c r="D2326" s="165">
        <v>1</v>
      </c>
      <c r="E2326" s="129" t="s">
        <v>4739</v>
      </c>
      <c r="F2326" s="129" t="s">
        <v>4735</v>
      </c>
      <c r="G2326" s="129" t="s">
        <v>16723</v>
      </c>
      <c r="H2326" s="129"/>
    </row>
    <row r="2327" spans="1:8" x14ac:dyDescent="0.3">
      <c r="A2327" s="183">
        <v>44957</v>
      </c>
      <c r="B2327" s="129" t="s">
        <v>7067</v>
      </c>
      <c r="C2327" s="129" t="s">
        <v>418</v>
      </c>
      <c r="D2327" s="165">
        <v>1</v>
      </c>
      <c r="E2327" s="129" t="s">
        <v>4744</v>
      </c>
      <c r="F2327" s="129" t="s">
        <v>4735</v>
      </c>
      <c r="G2327" s="129" t="s">
        <v>16723</v>
      </c>
      <c r="H2327" s="129"/>
    </row>
    <row r="2328" spans="1:8" x14ac:dyDescent="0.3">
      <c r="A2328" s="183">
        <v>44957</v>
      </c>
      <c r="B2328" s="129" t="s">
        <v>7068</v>
      </c>
      <c r="C2328" s="129" t="s">
        <v>417</v>
      </c>
      <c r="D2328" s="165">
        <v>1</v>
      </c>
      <c r="E2328" s="129" t="s">
        <v>4737</v>
      </c>
      <c r="F2328" s="129" t="s">
        <v>4735</v>
      </c>
      <c r="G2328" s="129" t="s">
        <v>16723</v>
      </c>
      <c r="H2328" s="129"/>
    </row>
    <row r="2329" spans="1:8" x14ac:dyDescent="0.3">
      <c r="A2329" s="183">
        <v>44957</v>
      </c>
      <c r="B2329" s="129" t="s">
        <v>7069</v>
      </c>
      <c r="C2329" s="129" t="s">
        <v>418</v>
      </c>
      <c r="D2329" s="165">
        <v>1</v>
      </c>
      <c r="E2329" s="129" t="s">
        <v>4739</v>
      </c>
      <c r="F2329" s="129" t="s">
        <v>4735</v>
      </c>
      <c r="G2329" s="129" t="s">
        <v>16723</v>
      </c>
      <c r="H2329" s="129"/>
    </row>
    <row r="2330" spans="1:8" x14ac:dyDescent="0.3">
      <c r="A2330" s="183">
        <v>44957</v>
      </c>
      <c r="B2330" s="129" t="s">
        <v>7070</v>
      </c>
      <c r="C2330" s="129" t="s">
        <v>416</v>
      </c>
      <c r="D2330" s="165">
        <v>1</v>
      </c>
      <c r="E2330" s="129" t="s">
        <v>4739</v>
      </c>
      <c r="F2330" s="129" t="s">
        <v>4735</v>
      </c>
      <c r="G2330" s="129" t="s">
        <v>16723</v>
      </c>
      <c r="H2330" s="129"/>
    </row>
    <row r="2331" spans="1:8" x14ac:dyDescent="0.3">
      <c r="A2331" s="183">
        <v>44957</v>
      </c>
      <c r="B2331" s="129" t="s">
        <v>7071</v>
      </c>
      <c r="C2331" s="129" t="s">
        <v>418</v>
      </c>
      <c r="D2331" s="165">
        <v>1</v>
      </c>
      <c r="E2331" s="129" t="s">
        <v>4739</v>
      </c>
      <c r="F2331" s="129" t="s">
        <v>4735</v>
      </c>
      <c r="G2331" s="129" t="s">
        <v>16723</v>
      </c>
      <c r="H2331" s="129"/>
    </row>
    <row r="2332" spans="1:8" x14ac:dyDescent="0.3">
      <c r="A2332" s="183">
        <v>44957</v>
      </c>
      <c r="B2332" s="129" t="s">
        <v>7072</v>
      </c>
      <c r="C2332" s="129" t="s">
        <v>418</v>
      </c>
      <c r="D2332" s="165">
        <v>1</v>
      </c>
      <c r="E2332" s="129" t="s">
        <v>4739</v>
      </c>
      <c r="F2332" s="129" t="s">
        <v>4735</v>
      </c>
      <c r="G2332" s="129" t="s">
        <v>16723</v>
      </c>
      <c r="H2332" s="129"/>
    </row>
    <row r="2333" spans="1:8" x14ac:dyDescent="0.3">
      <c r="A2333" s="183">
        <v>44957</v>
      </c>
      <c r="B2333" s="129" t="s">
        <v>7073</v>
      </c>
      <c r="C2333" s="129" t="s">
        <v>416</v>
      </c>
      <c r="D2333" s="165">
        <v>1</v>
      </c>
      <c r="E2333" s="129" t="s">
        <v>4739</v>
      </c>
      <c r="F2333" s="129" t="s">
        <v>4735</v>
      </c>
      <c r="G2333" s="129" t="s">
        <v>16723</v>
      </c>
      <c r="H2333" s="129"/>
    </row>
    <row r="2334" spans="1:8" x14ac:dyDescent="0.3">
      <c r="A2334" s="183">
        <v>44957</v>
      </c>
      <c r="B2334" s="129" t="s">
        <v>7074</v>
      </c>
      <c r="C2334" s="129" t="s">
        <v>416</v>
      </c>
      <c r="D2334" s="165">
        <v>1</v>
      </c>
      <c r="E2334" s="129" t="s">
        <v>4739</v>
      </c>
      <c r="F2334" s="129" t="s">
        <v>4735</v>
      </c>
      <c r="G2334" s="129" t="s">
        <v>16723</v>
      </c>
      <c r="H2334" s="129"/>
    </row>
    <row r="2335" spans="1:8" x14ac:dyDescent="0.3">
      <c r="A2335" s="183">
        <v>44957</v>
      </c>
      <c r="B2335" s="129" t="s">
        <v>7075</v>
      </c>
      <c r="C2335" s="129" t="s">
        <v>416</v>
      </c>
      <c r="D2335" s="165">
        <v>1</v>
      </c>
      <c r="E2335" s="129" t="s">
        <v>4739</v>
      </c>
      <c r="F2335" s="129" t="s">
        <v>4735</v>
      </c>
      <c r="G2335" s="129" t="s">
        <v>16723</v>
      </c>
      <c r="H2335" s="129"/>
    </row>
    <row r="2336" spans="1:8" x14ac:dyDescent="0.3">
      <c r="A2336" s="183">
        <v>44957</v>
      </c>
      <c r="B2336" s="129" t="s">
        <v>7076</v>
      </c>
      <c r="C2336" s="129" t="s">
        <v>418</v>
      </c>
      <c r="D2336" s="165">
        <v>1</v>
      </c>
      <c r="E2336" s="129" t="s">
        <v>4737</v>
      </c>
      <c r="F2336" s="129" t="s">
        <v>4735</v>
      </c>
      <c r="G2336" s="129" t="s">
        <v>16723</v>
      </c>
      <c r="H2336" s="129"/>
    </row>
    <row r="2337" spans="1:8" x14ac:dyDescent="0.3">
      <c r="A2337" s="183">
        <v>44957</v>
      </c>
      <c r="B2337" s="129" t="s">
        <v>7077</v>
      </c>
      <c r="C2337" s="129" t="s">
        <v>416</v>
      </c>
      <c r="D2337" s="165">
        <v>1</v>
      </c>
      <c r="E2337" s="129" t="s">
        <v>4737</v>
      </c>
      <c r="F2337" s="129" t="s">
        <v>4735</v>
      </c>
      <c r="G2337" s="129" t="s">
        <v>16723</v>
      </c>
      <c r="H2337" s="129"/>
    </row>
    <row r="2338" spans="1:8" x14ac:dyDescent="0.3">
      <c r="A2338" s="183">
        <v>44957</v>
      </c>
      <c r="B2338" s="129" t="s">
        <v>7078</v>
      </c>
      <c r="C2338" s="129" t="s">
        <v>416</v>
      </c>
      <c r="D2338" s="165">
        <v>1</v>
      </c>
      <c r="E2338" s="129" t="s">
        <v>4739</v>
      </c>
      <c r="F2338" s="129" t="s">
        <v>4735</v>
      </c>
      <c r="G2338" s="129" t="s">
        <v>16723</v>
      </c>
      <c r="H2338" s="129"/>
    </row>
    <row r="2339" spans="1:8" x14ac:dyDescent="0.3">
      <c r="A2339" s="183">
        <v>44957</v>
      </c>
      <c r="B2339" s="129" t="s">
        <v>7079</v>
      </c>
      <c r="C2339" s="129" t="s">
        <v>416</v>
      </c>
      <c r="D2339" s="165">
        <v>1</v>
      </c>
      <c r="E2339" s="129" t="s">
        <v>4739</v>
      </c>
      <c r="F2339" s="129" t="s">
        <v>4735</v>
      </c>
      <c r="G2339" s="129" t="s">
        <v>16723</v>
      </c>
      <c r="H2339" s="129"/>
    </row>
    <row r="2340" spans="1:8" x14ac:dyDescent="0.3">
      <c r="A2340" s="183">
        <v>44957</v>
      </c>
      <c r="B2340" s="129" t="s">
        <v>7080</v>
      </c>
      <c r="C2340" s="129" t="s">
        <v>416</v>
      </c>
      <c r="D2340" s="165">
        <v>1</v>
      </c>
      <c r="E2340" s="129" t="s">
        <v>4739</v>
      </c>
      <c r="F2340" s="129" t="s">
        <v>4735</v>
      </c>
      <c r="G2340" s="129" t="s">
        <v>16723</v>
      </c>
      <c r="H2340" s="129"/>
    </row>
    <row r="2341" spans="1:8" x14ac:dyDescent="0.3">
      <c r="A2341" s="183">
        <v>44957</v>
      </c>
      <c r="B2341" s="129" t="s">
        <v>7081</v>
      </c>
      <c r="C2341" s="129" t="s">
        <v>416</v>
      </c>
      <c r="D2341" s="165">
        <v>1</v>
      </c>
      <c r="E2341" s="129" t="s">
        <v>4737</v>
      </c>
      <c r="F2341" s="129" t="s">
        <v>4735</v>
      </c>
      <c r="G2341" s="129" t="s">
        <v>16723</v>
      </c>
      <c r="H2341" s="129"/>
    </row>
    <row r="2342" spans="1:8" x14ac:dyDescent="0.3">
      <c r="A2342" s="183">
        <v>44957</v>
      </c>
      <c r="B2342" s="129" t="s">
        <v>7082</v>
      </c>
      <c r="C2342" s="129" t="s">
        <v>416</v>
      </c>
      <c r="D2342" s="165">
        <v>1</v>
      </c>
      <c r="E2342" s="129" t="s">
        <v>4737</v>
      </c>
      <c r="F2342" s="129" t="s">
        <v>4735</v>
      </c>
      <c r="G2342" s="129" t="s">
        <v>16723</v>
      </c>
      <c r="H2342" s="129"/>
    </row>
    <row r="2343" spans="1:8" x14ac:dyDescent="0.3">
      <c r="A2343" s="183">
        <v>44957</v>
      </c>
      <c r="B2343" s="129" t="s">
        <v>7083</v>
      </c>
      <c r="C2343" s="129" t="s">
        <v>418</v>
      </c>
      <c r="D2343" s="165">
        <v>1</v>
      </c>
      <c r="E2343" s="129" t="s">
        <v>4741</v>
      </c>
      <c r="F2343" s="129" t="s">
        <v>4735</v>
      </c>
      <c r="G2343" s="129" t="s">
        <v>16723</v>
      </c>
      <c r="H2343" s="129"/>
    </row>
    <row r="2344" spans="1:8" x14ac:dyDescent="0.3">
      <c r="A2344" s="183">
        <v>44957</v>
      </c>
      <c r="B2344" s="129" t="s">
        <v>7084</v>
      </c>
      <c r="C2344" s="129" t="s">
        <v>416</v>
      </c>
      <c r="D2344" s="165">
        <v>1</v>
      </c>
      <c r="E2344" s="129" t="s">
        <v>4739</v>
      </c>
      <c r="F2344" s="129" t="s">
        <v>4735</v>
      </c>
      <c r="G2344" s="129" t="s">
        <v>16723</v>
      </c>
      <c r="H2344" s="129"/>
    </row>
    <row r="2345" spans="1:8" x14ac:dyDescent="0.3">
      <c r="A2345" s="183">
        <v>44957</v>
      </c>
      <c r="B2345" s="129" t="s">
        <v>7085</v>
      </c>
      <c r="C2345" s="129" t="s">
        <v>416</v>
      </c>
      <c r="D2345" s="165">
        <v>1</v>
      </c>
      <c r="E2345" s="129" t="s">
        <v>4737</v>
      </c>
      <c r="F2345" s="129" t="s">
        <v>4735</v>
      </c>
      <c r="G2345" s="129" t="s">
        <v>16723</v>
      </c>
      <c r="H2345" s="129"/>
    </row>
    <row r="2346" spans="1:8" x14ac:dyDescent="0.3">
      <c r="A2346" s="183">
        <v>44957</v>
      </c>
      <c r="B2346" s="129" t="s">
        <v>7086</v>
      </c>
      <c r="C2346" s="129" t="s">
        <v>417</v>
      </c>
      <c r="D2346" s="165">
        <v>1</v>
      </c>
      <c r="E2346" s="129" t="s">
        <v>4739</v>
      </c>
      <c r="F2346" s="129" t="s">
        <v>4735</v>
      </c>
      <c r="G2346" s="129" t="s">
        <v>16723</v>
      </c>
      <c r="H2346" s="129"/>
    </row>
    <row r="2347" spans="1:8" x14ac:dyDescent="0.3">
      <c r="A2347" s="183">
        <v>44957</v>
      </c>
      <c r="B2347" s="129" t="s">
        <v>7087</v>
      </c>
      <c r="C2347" s="129" t="s">
        <v>417</v>
      </c>
      <c r="D2347" s="165">
        <v>1</v>
      </c>
      <c r="E2347" s="129" t="s">
        <v>4739</v>
      </c>
      <c r="F2347" s="129" t="s">
        <v>4735</v>
      </c>
      <c r="G2347" s="129" t="s">
        <v>16723</v>
      </c>
      <c r="H2347" s="129"/>
    </row>
    <row r="2348" spans="1:8" x14ac:dyDescent="0.3">
      <c r="A2348" s="183">
        <v>44957</v>
      </c>
      <c r="B2348" s="129" t="s">
        <v>7088</v>
      </c>
      <c r="C2348" s="129" t="s">
        <v>417</v>
      </c>
      <c r="D2348" s="165">
        <v>1</v>
      </c>
      <c r="E2348" s="129" t="s">
        <v>4744</v>
      </c>
      <c r="F2348" s="129" t="s">
        <v>4735</v>
      </c>
      <c r="G2348" s="129" t="s">
        <v>16723</v>
      </c>
      <c r="H2348" s="129"/>
    </row>
    <row r="2349" spans="1:8" x14ac:dyDescent="0.3">
      <c r="A2349" s="183">
        <v>44957</v>
      </c>
      <c r="B2349" s="129" t="s">
        <v>7089</v>
      </c>
      <c r="C2349" s="129" t="s">
        <v>417</v>
      </c>
      <c r="D2349" s="165">
        <v>1</v>
      </c>
      <c r="E2349" s="129" t="s">
        <v>4739</v>
      </c>
      <c r="F2349" s="129" t="s">
        <v>4735</v>
      </c>
      <c r="G2349" s="129" t="s">
        <v>16723</v>
      </c>
      <c r="H2349" s="129"/>
    </row>
    <row r="2350" spans="1:8" x14ac:dyDescent="0.3">
      <c r="A2350" s="183">
        <v>44957</v>
      </c>
      <c r="B2350" s="129" t="s">
        <v>7090</v>
      </c>
      <c r="C2350" s="129" t="s">
        <v>417</v>
      </c>
      <c r="D2350" s="165">
        <v>1</v>
      </c>
      <c r="E2350" s="129" t="s">
        <v>4737</v>
      </c>
      <c r="F2350" s="129" t="s">
        <v>4735</v>
      </c>
      <c r="G2350" s="129" t="s">
        <v>16723</v>
      </c>
      <c r="H2350" s="129"/>
    </row>
    <row r="2351" spans="1:8" x14ac:dyDescent="0.3">
      <c r="A2351" s="183">
        <v>44957</v>
      </c>
      <c r="B2351" s="129" t="s">
        <v>7091</v>
      </c>
      <c r="C2351" s="129" t="s">
        <v>417</v>
      </c>
      <c r="D2351" s="165">
        <v>1</v>
      </c>
      <c r="E2351" s="129" t="s">
        <v>4737</v>
      </c>
      <c r="F2351" s="129" t="s">
        <v>4735</v>
      </c>
      <c r="G2351" s="129" t="s">
        <v>16723</v>
      </c>
      <c r="H2351" s="129"/>
    </row>
    <row r="2352" spans="1:8" x14ac:dyDescent="0.3">
      <c r="A2352" s="183">
        <v>44957</v>
      </c>
      <c r="B2352" s="129" t="s">
        <v>7092</v>
      </c>
      <c r="C2352" s="129" t="s">
        <v>417</v>
      </c>
      <c r="D2352" s="165">
        <v>1</v>
      </c>
      <c r="E2352" s="129" t="s">
        <v>4737</v>
      </c>
      <c r="F2352" s="129" t="s">
        <v>4735</v>
      </c>
      <c r="G2352" s="129" t="s">
        <v>16723</v>
      </c>
      <c r="H2352" s="129"/>
    </row>
    <row r="2353" spans="1:8" x14ac:dyDescent="0.3">
      <c r="A2353" s="183">
        <v>44957</v>
      </c>
      <c r="B2353" s="129" t="s">
        <v>7093</v>
      </c>
      <c r="C2353" s="129" t="s">
        <v>417</v>
      </c>
      <c r="D2353" s="165">
        <v>1</v>
      </c>
      <c r="E2353" s="129" t="s">
        <v>4737</v>
      </c>
      <c r="F2353" s="129" t="s">
        <v>4735</v>
      </c>
      <c r="G2353" s="129" t="s">
        <v>16723</v>
      </c>
      <c r="H2353" s="129"/>
    </row>
    <row r="2354" spans="1:8" x14ac:dyDescent="0.3">
      <c r="A2354" s="183">
        <v>44957</v>
      </c>
      <c r="B2354" s="129" t="s">
        <v>7094</v>
      </c>
      <c r="C2354" s="129" t="s">
        <v>417</v>
      </c>
      <c r="D2354" s="165">
        <v>1</v>
      </c>
      <c r="E2354" s="129" t="s">
        <v>4737</v>
      </c>
      <c r="F2354" s="129" t="s">
        <v>4735</v>
      </c>
      <c r="G2354" s="129" t="s">
        <v>16723</v>
      </c>
      <c r="H2354" s="129"/>
    </row>
    <row r="2355" spans="1:8" x14ac:dyDescent="0.3">
      <c r="A2355" s="183">
        <v>44957</v>
      </c>
      <c r="B2355" s="129" t="s">
        <v>7095</v>
      </c>
      <c r="C2355" s="129" t="s">
        <v>417</v>
      </c>
      <c r="D2355" s="165">
        <v>1</v>
      </c>
      <c r="E2355" s="129" t="s">
        <v>4739</v>
      </c>
      <c r="F2355" s="129" t="s">
        <v>4735</v>
      </c>
      <c r="G2355" s="129" t="s">
        <v>16723</v>
      </c>
      <c r="H2355" s="129"/>
    </row>
    <row r="2356" spans="1:8" x14ac:dyDescent="0.3">
      <c r="A2356" s="183">
        <v>44957</v>
      </c>
      <c r="B2356" s="129" t="s">
        <v>7096</v>
      </c>
      <c r="C2356" s="129" t="s">
        <v>417</v>
      </c>
      <c r="D2356" s="165">
        <v>1</v>
      </c>
      <c r="E2356" s="129" t="s">
        <v>4737</v>
      </c>
      <c r="F2356" s="129" t="s">
        <v>4735</v>
      </c>
      <c r="G2356" s="129" t="s">
        <v>16723</v>
      </c>
      <c r="H2356" s="129"/>
    </row>
    <row r="2357" spans="1:8" x14ac:dyDescent="0.3">
      <c r="A2357" s="183">
        <v>44957</v>
      </c>
      <c r="B2357" s="129" t="s">
        <v>7097</v>
      </c>
      <c r="C2357" s="129" t="s">
        <v>417</v>
      </c>
      <c r="D2357" s="165">
        <v>1</v>
      </c>
      <c r="E2357" s="129" t="s">
        <v>4737</v>
      </c>
      <c r="F2357" s="129" t="s">
        <v>4735</v>
      </c>
      <c r="G2357" s="129" t="s">
        <v>16723</v>
      </c>
      <c r="H2357" s="129"/>
    </row>
    <row r="2358" spans="1:8" x14ac:dyDescent="0.3">
      <c r="A2358" s="183">
        <v>44957</v>
      </c>
      <c r="B2358" s="129" t="s">
        <v>7098</v>
      </c>
      <c r="C2358" s="129" t="s">
        <v>417</v>
      </c>
      <c r="D2358" s="165">
        <v>1</v>
      </c>
      <c r="E2358" s="129" t="s">
        <v>4744</v>
      </c>
      <c r="F2358" s="129" t="s">
        <v>4735</v>
      </c>
      <c r="G2358" s="129" t="s">
        <v>16723</v>
      </c>
      <c r="H2358" s="129"/>
    </row>
    <row r="2359" spans="1:8" x14ac:dyDescent="0.3">
      <c r="A2359" s="183">
        <v>44957</v>
      </c>
      <c r="B2359" s="129" t="s">
        <v>7099</v>
      </c>
      <c r="C2359" s="129" t="s">
        <v>417</v>
      </c>
      <c r="D2359" s="165">
        <v>1</v>
      </c>
      <c r="E2359" s="129" t="s">
        <v>4737</v>
      </c>
      <c r="F2359" s="129" t="s">
        <v>4735</v>
      </c>
      <c r="G2359" s="129" t="s">
        <v>16723</v>
      </c>
      <c r="H2359" s="129"/>
    </row>
    <row r="2360" spans="1:8" x14ac:dyDescent="0.3">
      <c r="A2360" s="183">
        <v>44957</v>
      </c>
      <c r="B2360" s="129" t="s">
        <v>7100</v>
      </c>
      <c r="C2360" s="129" t="s">
        <v>417</v>
      </c>
      <c r="D2360" s="165">
        <v>1</v>
      </c>
      <c r="E2360" s="129" t="s">
        <v>4737</v>
      </c>
      <c r="F2360" s="129" t="s">
        <v>4735</v>
      </c>
      <c r="G2360" s="129" t="s">
        <v>16723</v>
      </c>
      <c r="H2360" s="129"/>
    </row>
    <row r="2361" spans="1:8" x14ac:dyDescent="0.3">
      <c r="A2361" s="183">
        <v>44957</v>
      </c>
      <c r="B2361" s="129" t="s">
        <v>7101</v>
      </c>
      <c r="C2361" s="129" t="s">
        <v>418</v>
      </c>
      <c r="D2361" s="165">
        <v>1</v>
      </c>
      <c r="E2361" s="129" t="s">
        <v>4739</v>
      </c>
      <c r="F2361" s="129" t="s">
        <v>4735</v>
      </c>
      <c r="G2361" s="129" t="s">
        <v>16723</v>
      </c>
      <c r="H2361" s="129"/>
    </row>
    <row r="2362" spans="1:8" x14ac:dyDescent="0.3">
      <c r="A2362" s="183">
        <v>44957</v>
      </c>
      <c r="B2362" s="129" t="s">
        <v>7102</v>
      </c>
      <c r="C2362" s="129" t="s">
        <v>416</v>
      </c>
      <c r="D2362" s="165">
        <v>1</v>
      </c>
      <c r="E2362" s="129" t="s">
        <v>4737</v>
      </c>
      <c r="F2362" s="129" t="s">
        <v>4735</v>
      </c>
      <c r="G2362" s="129" t="s">
        <v>16723</v>
      </c>
      <c r="H2362" s="129"/>
    </row>
    <row r="2363" spans="1:8" x14ac:dyDescent="0.3">
      <c r="A2363" s="183">
        <v>44957</v>
      </c>
      <c r="B2363" s="129" t="s">
        <v>7103</v>
      </c>
      <c r="C2363" s="129" t="s">
        <v>418</v>
      </c>
      <c r="D2363" s="165">
        <v>1</v>
      </c>
      <c r="E2363" s="129" t="s">
        <v>4741</v>
      </c>
      <c r="F2363" s="129" t="s">
        <v>4735</v>
      </c>
      <c r="G2363" s="129" t="s">
        <v>16723</v>
      </c>
      <c r="H2363" s="129"/>
    </row>
    <row r="2364" spans="1:8" x14ac:dyDescent="0.3">
      <c r="A2364" s="183">
        <v>44957</v>
      </c>
      <c r="B2364" s="129" t="s">
        <v>7104</v>
      </c>
      <c r="C2364" s="129" t="s">
        <v>417</v>
      </c>
      <c r="D2364" s="165">
        <v>1</v>
      </c>
      <c r="E2364" s="129" t="s">
        <v>4744</v>
      </c>
      <c r="F2364" s="129" t="s">
        <v>4735</v>
      </c>
      <c r="G2364" s="129" t="s">
        <v>16723</v>
      </c>
      <c r="H2364" s="129"/>
    </row>
    <row r="2365" spans="1:8" x14ac:dyDescent="0.3">
      <c r="A2365" s="183">
        <v>44957</v>
      </c>
      <c r="B2365" s="129" t="s">
        <v>7105</v>
      </c>
      <c r="C2365" s="129" t="s">
        <v>417</v>
      </c>
      <c r="D2365" s="165">
        <v>1</v>
      </c>
      <c r="E2365" s="129" t="s">
        <v>4739</v>
      </c>
      <c r="F2365" s="129" t="s">
        <v>4735</v>
      </c>
      <c r="G2365" s="129" t="s">
        <v>16723</v>
      </c>
      <c r="H2365" s="129"/>
    </row>
    <row r="2366" spans="1:8" x14ac:dyDescent="0.3">
      <c r="A2366" s="183">
        <v>44957</v>
      </c>
      <c r="B2366" s="129" t="s">
        <v>7106</v>
      </c>
      <c r="C2366" s="129" t="s">
        <v>417</v>
      </c>
      <c r="D2366" s="165">
        <v>1</v>
      </c>
      <c r="E2366" s="129" t="s">
        <v>4737</v>
      </c>
      <c r="F2366" s="129" t="s">
        <v>4735</v>
      </c>
      <c r="G2366" s="129" t="s">
        <v>16723</v>
      </c>
      <c r="H2366" s="129"/>
    </row>
    <row r="2367" spans="1:8" x14ac:dyDescent="0.3">
      <c r="A2367" s="183">
        <v>44957</v>
      </c>
      <c r="B2367" s="129" t="s">
        <v>7107</v>
      </c>
      <c r="C2367" s="129" t="s">
        <v>416</v>
      </c>
      <c r="D2367" s="165">
        <v>1</v>
      </c>
      <c r="E2367" s="129" t="s">
        <v>4739</v>
      </c>
      <c r="F2367" s="129" t="s">
        <v>4735</v>
      </c>
      <c r="G2367" s="129" t="s">
        <v>16723</v>
      </c>
      <c r="H2367" s="129"/>
    </row>
    <row r="2368" spans="1:8" x14ac:dyDescent="0.3">
      <c r="A2368" s="183">
        <v>44957</v>
      </c>
      <c r="B2368" s="129" t="s">
        <v>7108</v>
      </c>
      <c r="C2368" s="129" t="s">
        <v>418</v>
      </c>
      <c r="D2368" s="165">
        <v>1</v>
      </c>
      <c r="E2368" s="129" t="s">
        <v>4747</v>
      </c>
      <c r="F2368" s="129" t="s">
        <v>4735</v>
      </c>
      <c r="G2368" s="129" t="s">
        <v>16723</v>
      </c>
      <c r="H2368" s="129"/>
    </row>
    <row r="2369" spans="1:8" x14ac:dyDescent="0.3">
      <c r="A2369" s="183">
        <v>44957</v>
      </c>
      <c r="B2369" s="129" t="s">
        <v>7109</v>
      </c>
      <c r="C2369" s="129" t="s">
        <v>417</v>
      </c>
      <c r="D2369" s="165">
        <v>1</v>
      </c>
      <c r="E2369" s="129" t="s">
        <v>4737</v>
      </c>
      <c r="F2369" s="129" t="s">
        <v>4735</v>
      </c>
      <c r="G2369" s="129" t="s">
        <v>16723</v>
      </c>
      <c r="H2369" s="129"/>
    </row>
    <row r="2370" spans="1:8" x14ac:dyDescent="0.3">
      <c r="A2370" s="183">
        <v>44957</v>
      </c>
      <c r="B2370" s="129" t="s">
        <v>7110</v>
      </c>
      <c r="C2370" s="129" t="s">
        <v>417</v>
      </c>
      <c r="D2370" s="165">
        <v>1</v>
      </c>
      <c r="E2370" s="129" t="s">
        <v>4737</v>
      </c>
      <c r="F2370" s="129" t="s">
        <v>4735</v>
      </c>
      <c r="G2370" s="129" t="s">
        <v>16723</v>
      </c>
      <c r="H2370" s="129"/>
    </row>
    <row r="2371" spans="1:8" x14ac:dyDescent="0.3">
      <c r="A2371" s="183">
        <v>44957</v>
      </c>
      <c r="B2371" s="129" t="s">
        <v>7111</v>
      </c>
      <c r="C2371" s="129" t="s">
        <v>417</v>
      </c>
      <c r="D2371" s="165">
        <v>1</v>
      </c>
      <c r="E2371" s="129" t="s">
        <v>4739</v>
      </c>
      <c r="F2371" s="129" t="s">
        <v>4735</v>
      </c>
      <c r="G2371" s="129" t="s">
        <v>16723</v>
      </c>
      <c r="H2371" s="129"/>
    </row>
    <row r="2372" spans="1:8" x14ac:dyDescent="0.3">
      <c r="A2372" s="183">
        <v>44957</v>
      </c>
      <c r="B2372" s="129" t="s">
        <v>7112</v>
      </c>
      <c r="C2372" s="129" t="s">
        <v>417</v>
      </c>
      <c r="D2372" s="165">
        <v>1</v>
      </c>
      <c r="E2372" s="129" t="s">
        <v>4739</v>
      </c>
      <c r="F2372" s="129" t="s">
        <v>4735</v>
      </c>
      <c r="G2372" s="129" t="s">
        <v>16723</v>
      </c>
      <c r="H2372" s="129"/>
    </row>
    <row r="2373" spans="1:8" x14ac:dyDescent="0.3">
      <c r="A2373" s="183">
        <v>44957</v>
      </c>
      <c r="B2373" s="129" t="s">
        <v>7113</v>
      </c>
      <c r="C2373" s="129" t="s">
        <v>417</v>
      </c>
      <c r="D2373" s="165">
        <v>1</v>
      </c>
      <c r="E2373" s="129" t="s">
        <v>4739</v>
      </c>
      <c r="F2373" s="129" t="s">
        <v>4735</v>
      </c>
      <c r="G2373" s="129" t="s">
        <v>16723</v>
      </c>
      <c r="H2373" s="129"/>
    </row>
    <row r="2374" spans="1:8" x14ac:dyDescent="0.3">
      <c r="A2374" s="183">
        <v>44957</v>
      </c>
      <c r="B2374" s="129" t="s">
        <v>7114</v>
      </c>
      <c r="C2374" s="129" t="s">
        <v>417</v>
      </c>
      <c r="D2374" s="165">
        <v>1</v>
      </c>
      <c r="E2374" s="129" t="s">
        <v>4741</v>
      </c>
      <c r="F2374" s="129" t="s">
        <v>4735</v>
      </c>
      <c r="G2374" s="129" t="s">
        <v>16723</v>
      </c>
      <c r="H2374" s="129"/>
    </row>
    <row r="2375" spans="1:8" x14ac:dyDescent="0.3">
      <c r="A2375" s="183">
        <v>44957</v>
      </c>
      <c r="B2375" s="129" t="s">
        <v>7115</v>
      </c>
      <c r="C2375" s="129" t="s">
        <v>417</v>
      </c>
      <c r="D2375" s="165">
        <v>1</v>
      </c>
      <c r="E2375" s="129" t="s">
        <v>4739</v>
      </c>
      <c r="F2375" s="129" t="s">
        <v>4735</v>
      </c>
      <c r="G2375" s="129" t="s">
        <v>16723</v>
      </c>
      <c r="H2375" s="129"/>
    </row>
    <row r="2376" spans="1:8" x14ac:dyDescent="0.3">
      <c r="A2376" s="183">
        <v>44957</v>
      </c>
      <c r="B2376" s="129" t="s">
        <v>7116</v>
      </c>
      <c r="C2376" s="129" t="s">
        <v>416</v>
      </c>
      <c r="D2376" s="165">
        <v>1</v>
      </c>
      <c r="E2376" s="129" t="s">
        <v>4741</v>
      </c>
      <c r="F2376" s="129" t="s">
        <v>4735</v>
      </c>
      <c r="G2376" s="129" t="s">
        <v>16723</v>
      </c>
      <c r="H2376" s="129"/>
    </row>
    <row r="2377" spans="1:8" x14ac:dyDescent="0.3">
      <c r="A2377" s="183">
        <v>44957</v>
      </c>
      <c r="B2377" s="129" t="s">
        <v>7117</v>
      </c>
      <c r="C2377" s="129" t="s">
        <v>417</v>
      </c>
      <c r="D2377" s="165">
        <v>1</v>
      </c>
      <c r="E2377" s="129" t="s">
        <v>4739</v>
      </c>
      <c r="F2377" s="129" t="s">
        <v>4735</v>
      </c>
      <c r="G2377" s="129" t="s">
        <v>16723</v>
      </c>
      <c r="H2377" s="129"/>
    </row>
    <row r="2378" spans="1:8" x14ac:dyDescent="0.3">
      <c r="A2378" s="183">
        <v>44957</v>
      </c>
      <c r="B2378" s="129" t="s">
        <v>7118</v>
      </c>
      <c r="C2378" s="129" t="s">
        <v>417</v>
      </c>
      <c r="D2378" s="165">
        <v>1</v>
      </c>
      <c r="E2378" s="129" t="s">
        <v>4737</v>
      </c>
      <c r="F2378" s="129" t="s">
        <v>4735</v>
      </c>
      <c r="G2378" s="129" t="s">
        <v>16723</v>
      </c>
      <c r="H2378" s="129"/>
    </row>
    <row r="2379" spans="1:8" x14ac:dyDescent="0.3">
      <c r="A2379" s="183">
        <v>44957</v>
      </c>
      <c r="B2379" s="129" t="s">
        <v>7119</v>
      </c>
      <c r="C2379" s="129" t="s">
        <v>417</v>
      </c>
      <c r="D2379" s="165">
        <v>1</v>
      </c>
      <c r="E2379" s="129" t="s">
        <v>4739</v>
      </c>
      <c r="F2379" s="129" t="s">
        <v>4735</v>
      </c>
      <c r="G2379" s="129" t="s">
        <v>16723</v>
      </c>
      <c r="H2379" s="129"/>
    </row>
    <row r="2380" spans="1:8" x14ac:dyDescent="0.3">
      <c r="A2380" s="183">
        <v>44957</v>
      </c>
      <c r="B2380" s="129" t="s">
        <v>7120</v>
      </c>
      <c r="C2380" s="129" t="s">
        <v>418</v>
      </c>
      <c r="D2380" s="165">
        <v>1</v>
      </c>
      <c r="E2380" s="129" t="s">
        <v>4739</v>
      </c>
      <c r="F2380" s="129" t="s">
        <v>4735</v>
      </c>
      <c r="G2380" s="129" t="s">
        <v>16723</v>
      </c>
      <c r="H2380" s="129"/>
    </row>
    <row r="2381" spans="1:8" x14ac:dyDescent="0.3">
      <c r="A2381" s="183">
        <v>44957</v>
      </c>
      <c r="B2381" s="129" t="s">
        <v>7121</v>
      </c>
      <c r="C2381" s="129" t="s">
        <v>417</v>
      </c>
      <c r="D2381" s="165">
        <v>1</v>
      </c>
      <c r="E2381" s="129" t="s">
        <v>4737</v>
      </c>
      <c r="F2381" s="129" t="s">
        <v>4735</v>
      </c>
      <c r="G2381" s="129" t="s">
        <v>16723</v>
      </c>
      <c r="H2381" s="129"/>
    </row>
    <row r="2382" spans="1:8" x14ac:dyDescent="0.3">
      <c r="A2382" s="183">
        <v>44957</v>
      </c>
      <c r="B2382" s="129" t="s">
        <v>7122</v>
      </c>
      <c r="C2382" s="129" t="s">
        <v>417</v>
      </c>
      <c r="D2382" s="165">
        <v>1</v>
      </c>
      <c r="E2382" s="129" t="s">
        <v>4739</v>
      </c>
      <c r="F2382" s="129" t="s">
        <v>4735</v>
      </c>
      <c r="G2382" s="129" t="s">
        <v>16723</v>
      </c>
      <c r="H2382" s="129"/>
    </row>
    <row r="2383" spans="1:8" x14ac:dyDescent="0.3">
      <c r="A2383" s="183">
        <v>44957</v>
      </c>
      <c r="B2383" s="129" t="s">
        <v>7123</v>
      </c>
      <c r="C2383" s="129" t="s">
        <v>417</v>
      </c>
      <c r="D2383" s="165">
        <v>1</v>
      </c>
      <c r="E2383" s="129" t="s">
        <v>4734</v>
      </c>
      <c r="F2383" s="129" t="s">
        <v>4735</v>
      </c>
      <c r="G2383" s="129" t="s">
        <v>16723</v>
      </c>
      <c r="H2383" s="129"/>
    </row>
    <row r="2384" spans="1:8" x14ac:dyDescent="0.3">
      <c r="A2384" s="183">
        <v>44957</v>
      </c>
      <c r="B2384" s="129" t="s">
        <v>7124</v>
      </c>
      <c r="C2384" s="129" t="s">
        <v>417</v>
      </c>
      <c r="D2384" s="165">
        <v>1</v>
      </c>
      <c r="E2384" s="129" t="s">
        <v>4739</v>
      </c>
      <c r="F2384" s="129" t="s">
        <v>4735</v>
      </c>
      <c r="G2384" s="129" t="s">
        <v>16723</v>
      </c>
      <c r="H2384" s="129"/>
    </row>
    <row r="2385" spans="1:8" x14ac:dyDescent="0.3">
      <c r="A2385" s="183">
        <v>44957</v>
      </c>
      <c r="B2385" s="129" t="s">
        <v>7125</v>
      </c>
      <c r="C2385" s="129" t="s">
        <v>417</v>
      </c>
      <c r="D2385" s="165">
        <v>1</v>
      </c>
      <c r="E2385" s="129" t="s">
        <v>4739</v>
      </c>
      <c r="F2385" s="129" t="s">
        <v>4735</v>
      </c>
      <c r="G2385" s="129" t="s">
        <v>16723</v>
      </c>
      <c r="H2385" s="129"/>
    </row>
    <row r="2386" spans="1:8" x14ac:dyDescent="0.3">
      <c r="A2386" s="183">
        <v>44957</v>
      </c>
      <c r="B2386" s="129" t="s">
        <v>7126</v>
      </c>
      <c r="C2386" s="129" t="s">
        <v>417</v>
      </c>
      <c r="D2386" s="165">
        <v>1</v>
      </c>
      <c r="E2386" s="129" t="s">
        <v>4739</v>
      </c>
      <c r="F2386" s="129" t="s">
        <v>4735</v>
      </c>
      <c r="G2386" s="129" t="s">
        <v>16723</v>
      </c>
      <c r="H2386" s="129"/>
    </row>
    <row r="2387" spans="1:8" x14ac:dyDescent="0.3">
      <c r="A2387" s="183">
        <v>44957</v>
      </c>
      <c r="B2387" s="129" t="s">
        <v>7127</v>
      </c>
      <c r="C2387" s="129" t="s">
        <v>417</v>
      </c>
      <c r="D2387" s="165">
        <v>1</v>
      </c>
      <c r="E2387" s="129" t="s">
        <v>4734</v>
      </c>
      <c r="F2387" s="129" t="s">
        <v>4735</v>
      </c>
      <c r="G2387" s="129" t="s">
        <v>16723</v>
      </c>
      <c r="H2387" s="129"/>
    </row>
    <row r="2388" spans="1:8" x14ac:dyDescent="0.3">
      <c r="A2388" s="183">
        <v>44957</v>
      </c>
      <c r="B2388" s="129" t="s">
        <v>7128</v>
      </c>
      <c r="C2388" s="129" t="s">
        <v>417</v>
      </c>
      <c r="D2388" s="165">
        <v>1</v>
      </c>
      <c r="E2388" s="129" t="s">
        <v>4739</v>
      </c>
      <c r="F2388" s="129" t="s">
        <v>4735</v>
      </c>
      <c r="G2388" s="129" t="s">
        <v>16723</v>
      </c>
      <c r="H2388" s="129"/>
    </row>
    <row r="2389" spans="1:8" x14ac:dyDescent="0.3">
      <c r="A2389" s="183">
        <v>44957</v>
      </c>
      <c r="B2389" s="129" t="s">
        <v>7129</v>
      </c>
      <c r="C2389" s="129" t="s">
        <v>417</v>
      </c>
      <c r="D2389" s="165">
        <v>1</v>
      </c>
      <c r="E2389" s="129" t="s">
        <v>4739</v>
      </c>
      <c r="F2389" s="129" t="s">
        <v>4735</v>
      </c>
      <c r="G2389" s="129" t="s">
        <v>16723</v>
      </c>
      <c r="H2389" s="129"/>
    </row>
    <row r="2390" spans="1:8" x14ac:dyDescent="0.3">
      <c r="A2390" s="183">
        <v>44957</v>
      </c>
      <c r="B2390" s="129" t="s">
        <v>7130</v>
      </c>
      <c r="C2390" s="129" t="s">
        <v>417</v>
      </c>
      <c r="D2390" s="165">
        <v>1</v>
      </c>
      <c r="E2390" s="129" t="s">
        <v>4739</v>
      </c>
      <c r="F2390" s="129" t="s">
        <v>4735</v>
      </c>
      <c r="G2390" s="129" t="s">
        <v>16723</v>
      </c>
      <c r="H2390" s="129"/>
    </row>
    <row r="2391" spans="1:8" x14ac:dyDescent="0.3">
      <c r="A2391" s="183">
        <v>44957</v>
      </c>
      <c r="B2391" s="129" t="s">
        <v>7131</v>
      </c>
      <c r="C2391" s="129" t="s">
        <v>418</v>
      </c>
      <c r="D2391" s="165">
        <v>1</v>
      </c>
      <c r="E2391" s="129" t="s">
        <v>4739</v>
      </c>
      <c r="F2391" s="129" t="s">
        <v>4735</v>
      </c>
      <c r="G2391" s="129" t="s">
        <v>16723</v>
      </c>
      <c r="H2391" s="129"/>
    </row>
    <row r="2392" spans="1:8" x14ac:dyDescent="0.3">
      <c r="A2392" s="183">
        <v>44957</v>
      </c>
      <c r="B2392" s="129" t="s">
        <v>7132</v>
      </c>
      <c r="C2392" s="129" t="s">
        <v>417</v>
      </c>
      <c r="D2392" s="165">
        <v>1</v>
      </c>
      <c r="E2392" s="129" t="s">
        <v>4821</v>
      </c>
      <c r="F2392" s="129" t="s">
        <v>4735</v>
      </c>
      <c r="G2392" s="129" t="s">
        <v>16723</v>
      </c>
      <c r="H2392" s="129"/>
    </row>
    <row r="2393" spans="1:8" x14ac:dyDescent="0.3">
      <c r="A2393" s="183">
        <v>44957</v>
      </c>
      <c r="B2393" s="129" t="s">
        <v>7133</v>
      </c>
      <c r="C2393" s="129" t="s">
        <v>418</v>
      </c>
      <c r="D2393" s="165">
        <v>1</v>
      </c>
      <c r="E2393" s="129" t="s">
        <v>4739</v>
      </c>
      <c r="F2393" s="129" t="s">
        <v>4735</v>
      </c>
      <c r="G2393" s="129" t="s">
        <v>16723</v>
      </c>
      <c r="H2393" s="129"/>
    </row>
    <row r="2394" spans="1:8" x14ac:dyDescent="0.3">
      <c r="A2394" s="183">
        <v>44957</v>
      </c>
      <c r="B2394" s="129" t="s">
        <v>7134</v>
      </c>
      <c r="C2394" s="129" t="s">
        <v>416</v>
      </c>
      <c r="D2394" s="165">
        <v>1</v>
      </c>
      <c r="E2394" s="129" t="s">
        <v>4737</v>
      </c>
      <c r="F2394" s="129" t="s">
        <v>4735</v>
      </c>
      <c r="G2394" s="129" t="s">
        <v>16723</v>
      </c>
      <c r="H2394" s="129"/>
    </row>
    <row r="2395" spans="1:8" x14ac:dyDescent="0.3">
      <c r="A2395" s="183">
        <v>44957</v>
      </c>
      <c r="B2395" s="129" t="s">
        <v>7135</v>
      </c>
      <c r="C2395" s="129" t="s">
        <v>418</v>
      </c>
      <c r="D2395" s="165">
        <v>1</v>
      </c>
      <c r="E2395" s="129" t="s">
        <v>4739</v>
      </c>
      <c r="F2395" s="129" t="s">
        <v>4735</v>
      </c>
      <c r="G2395" s="129" t="s">
        <v>16723</v>
      </c>
      <c r="H2395" s="129"/>
    </row>
    <row r="2396" spans="1:8" x14ac:dyDescent="0.3">
      <c r="A2396" s="183">
        <v>44957</v>
      </c>
      <c r="B2396" s="129" t="s">
        <v>7136</v>
      </c>
      <c r="C2396" s="129" t="s">
        <v>416</v>
      </c>
      <c r="D2396" s="165">
        <v>1</v>
      </c>
      <c r="E2396" s="129" t="s">
        <v>4739</v>
      </c>
      <c r="F2396" s="129" t="s">
        <v>4735</v>
      </c>
      <c r="G2396" s="129" t="s">
        <v>16723</v>
      </c>
      <c r="H2396" s="129"/>
    </row>
    <row r="2397" spans="1:8" x14ac:dyDescent="0.3">
      <c r="A2397" s="183">
        <v>44957</v>
      </c>
      <c r="B2397" s="129" t="s">
        <v>7137</v>
      </c>
      <c r="C2397" s="129" t="s">
        <v>417</v>
      </c>
      <c r="D2397" s="165">
        <v>1</v>
      </c>
      <c r="E2397" s="129" t="s">
        <v>4737</v>
      </c>
      <c r="F2397" s="129" t="s">
        <v>4735</v>
      </c>
      <c r="G2397" s="129" t="s">
        <v>16723</v>
      </c>
      <c r="H2397" s="129"/>
    </row>
    <row r="2398" spans="1:8" x14ac:dyDescent="0.3">
      <c r="A2398" s="183">
        <v>44957</v>
      </c>
      <c r="B2398" s="129" t="s">
        <v>7138</v>
      </c>
      <c r="C2398" s="129" t="s">
        <v>417</v>
      </c>
      <c r="D2398" s="165">
        <v>1</v>
      </c>
      <c r="E2398" s="129" t="s">
        <v>4739</v>
      </c>
      <c r="F2398" s="129" t="s">
        <v>4735</v>
      </c>
      <c r="G2398" s="129" t="s">
        <v>16723</v>
      </c>
      <c r="H2398" s="129"/>
    </row>
    <row r="2399" spans="1:8" x14ac:dyDescent="0.3">
      <c r="A2399" s="183">
        <v>44957</v>
      </c>
      <c r="B2399" s="129" t="s">
        <v>7139</v>
      </c>
      <c r="C2399" s="129" t="s">
        <v>417</v>
      </c>
      <c r="D2399" s="165">
        <v>1</v>
      </c>
      <c r="E2399" s="129" t="s">
        <v>4737</v>
      </c>
      <c r="F2399" s="129" t="s">
        <v>4735</v>
      </c>
      <c r="G2399" s="129" t="s">
        <v>16723</v>
      </c>
      <c r="H2399" s="129"/>
    </row>
    <row r="2400" spans="1:8" x14ac:dyDescent="0.3">
      <c r="A2400" s="183">
        <v>44957</v>
      </c>
      <c r="B2400" s="129" t="s">
        <v>7140</v>
      </c>
      <c r="C2400" s="129" t="s">
        <v>417</v>
      </c>
      <c r="D2400" s="165">
        <v>1</v>
      </c>
      <c r="E2400" s="129" t="s">
        <v>4739</v>
      </c>
      <c r="F2400" s="129" t="s">
        <v>4735</v>
      </c>
      <c r="G2400" s="129" t="s">
        <v>16723</v>
      </c>
      <c r="H2400" s="129"/>
    </row>
    <row r="2401" spans="1:8" x14ac:dyDescent="0.3">
      <c r="A2401" s="183">
        <v>44957</v>
      </c>
      <c r="B2401" s="129" t="s">
        <v>7141</v>
      </c>
      <c r="C2401" s="129" t="s">
        <v>417</v>
      </c>
      <c r="D2401" s="165">
        <v>1</v>
      </c>
      <c r="E2401" s="129" t="s">
        <v>4741</v>
      </c>
      <c r="F2401" s="129" t="s">
        <v>4735</v>
      </c>
      <c r="G2401" s="129" t="s">
        <v>16723</v>
      </c>
      <c r="H2401" s="129"/>
    </row>
    <row r="2402" spans="1:8" x14ac:dyDescent="0.3">
      <c r="A2402" s="183">
        <v>44957</v>
      </c>
      <c r="B2402" s="129" t="s">
        <v>7142</v>
      </c>
      <c r="C2402" s="129" t="s">
        <v>418</v>
      </c>
      <c r="D2402" s="165">
        <v>1</v>
      </c>
      <c r="E2402" s="129" t="s">
        <v>4739</v>
      </c>
      <c r="F2402" s="129" t="s">
        <v>4735</v>
      </c>
      <c r="G2402" s="129" t="s">
        <v>16723</v>
      </c>
      <c r="H2402" s="129"/>
    </row>
    <row r="2403" spans="1:8" x14ac:dyDescent="0.3">
      <c r="A2403" s="183">
        <v>44957</v>
      </c>
      <c r="B2403" s="129" t="s">
        <v>7143</v>
      </c>
      <c r="C2403" s="129" t="s">
        <v>418</v>
      </c>
      <c r="D2403" s="165">
        <v>1</v>
      </c>
      <c r="E2403" s="129" t="s">
        <v>4739</v>
      </c>
      <c r="F2403" s="129" t="s">
        <v>4735</v>
      </c>
      <c r="G2403" s="129" t="s">
        <v>16723</v>
      </c>
      <c r="H2403" s="129"/>
    </row>
    <row r="2404" spans="1:8" x14ac:dyDescent="0.3">
      <c r="A2404" s="183">
        <v>44957</v>
      </c>
      <c r="B2404" s="129" t="s">
        <v>7144</v>
      </c>
      <c r="C2404" s="129" t="s">
        <v>418</v>
      </c>
      <c r="D2404" s="165">
        <v>1</v>
      </c>
      <c r="E2404" s="129" t="s">
        <v>4739</v>
      </c>
      <c r="F2404" s="129" t="s">
        <v>4735</v>
      </c>
      <c r="G2404" s="129" t="s">
        <v>16723</v>
      </c>
      <c r="H2404" s="129"/>
    </row>
    <row r="2405" spans="1:8" x14ac:dyDescent="0.3">
      <c r="A2405" s="183">
        <v>44957</v>
      </c>
      <c r="B2405" s="129" t="s">
        <v>7145</v>
      </c>
      <c r="C2405" s="129" t="s">
        <v>418</v>
      </c>
      <c r="D2405" s="165">
        <v>1</v>
      </c>
      <c r="E2405" s="129" t="s">
        <v>4737</v>
      </c>
      <c r="F2405" s="129" t="s">
        <v>4735</v>
      </c>
      <c r="G2405" s="129" t="s">
        <v>16723</v>
      </c>
      <c r="H2405" s="129"/>
    </row>
    <row r="2406" spans="1:8" x14ac:dyDescent="0.3">
      <c r="A2406" s="183">
        <v>44957</v>
      </c>
      <c r="B2406" s="129" t="s">
        <v>7146</v>
      </c>
      <c r="C2406" s="129" t="s">
        <v>418</v>
      </c>
      <c r="D2406" s="165">
        <v>1</v>
      </c>
      <c r="E2406" s="129" t="s">
        <v>4743</v>
      </c>
      <c r="F2406" s="129" t="s">
        <v>4735</v>
      </c>
      <c r="G2406" s="129" t="s">
        <v>16746</v>
      </c>
      <c r="H2406" s="129"/>
    </row>
    <row r="2407" spans="1:8" x14ac:dyDescent="0.3">
      <c r="A2407" s="183">
        <v>44957</v>
      </c>
      <c r="B2407" s="129" t="s">
        <v>7147</v>
      </c>
      <c r="C2407" s="129" t="s">
        <v>417</v>
      </c>
      <c r="D2407" s="165">
        <v>1</v>
      </c>
      <c r="E2407" s="129" t="s">
        <v>4734</v>
      </c>
      <c r="F2407" s="129" t="s">
        <v>4735</v>
      </c>
      <c r="G2407" s="129" t="s">
        <v>16723</v>
      </c>
      <c r="H2407" s="129"/>
    </row>
    <row r="2408" spans="1:8" x14ac:dyDescent="0.3">
      <c r="A2408" s="183">
        <v>44957</v>
      </c>
      <c r="B2408" s="129" t="s">
        <v>7148</v>
      </c>
      <c r="C2408" s="129" t="s">
        <v>417</v>
      </c>
      <c r="D2408" s="165">
        <v>1</v>
      </c>
      <c r="E2408" s="129" t="s">
        <v>4734</v>
      </c>
      <c r="F2408" s="129" t="s">
        <v>4735</v>
      </c>
      <c r="G2408" s="129" t="s">
        <v>16723</v>
      </c>
      <c r="H2408" s="129"/>
    </row>
    <row r="2409" spans="1:8" x14ac:dyDescent="0.3">
      <c r="A2409" s="183">
        <v>44957</v>
      </c>
      <c r="B2409" s="129" t="s">
        <v>7149</v>
      </c>
      <c r="C2409" s="129" t="s">
        <v>417</v>
      </c>
      <c r="D2409" s="165">
        <v>1</v>
      </c>
      <c r="E2409" s="129" t="s">
        <v>4739</v>
      </c>
      <c r="F2409" s="129" t="s">
        <v>4735</v>
      </c>
      <c r="G2409" s="129" t="s">
        <v>16723</v>
      </c>
      <c r="H2409" s="129"/>
    </row>
    <row r="2410" spans="1:8" x14ac:dyDescent="0.3">
      <c r="A2410" s="183">
        <v>44957</v>
      </c>
      <c r="B2410" s="129" t="s">
        <v>7150</v>
      </c>
      <c r="C2410" s="129" t="s">
        <v>417</v>
      </c>
      <c r="D2410" s="165">
        <v>1</v>
      </c>
      <c r="E2410" s="129" t="s">
        <v>4739</v>
      </c>
      <c r="F2410" s="129" t="s">
        <v>4735</v>
      </c>
      <c r="G2410" s="129" t="s">
        <v>16723</v>
      </c>
      <c r="H2410" s="129"/>
    </row>
    <row r="2411" spans="1:8" x14ac:dyDescent="0.3">
      <c r="A2411" s="183">
        <v>44957</v>
      </c>
      <c r="B2411" s="129" t="s">
        <v>7151</v>
      </c>
      <c r="C2411" s="129" t="s">
        <v>417</v>
      </c>
      <c r="D2411" s="165">
        <v>1</v>
      </c>
      <c r="E2411" s="129" t="s">
        <v>4744</v>
      </c>
      <c r="F2411" s="129" t="s">
        <v>4735</v>
      </c>
      <c r="G2411" s="129" t="s">
        <v>16723</v>
      </c>
      <c r="H2411" s="129"/>
    </row>
    <row r="2412" spans="1:8" x14ac:dyDescent="0.3">
      <c r="A2412" s="183">
        <v>44957</v>
      </c>
      <c r="B2412" s="129" t="s">
        <v>7152</v>
      </c>
      <c r="C2412" s="129" t="s">
        <v>417</v>
      </c>
      <c r="D2412" s="165">
        <v>1</v>
      </c>
      <c r="E2412" s="129" t="s">
        <v>4744</v>
      </c>
      <c r="F2412" s="129" t="s">
        <v>4735</v>
      </c>
      <c r="G2412" s="129" t="s">
        <v>16723</v>
      </c>
      <c r="H2412" s="129"/>
    </row>
    <row r="2413" spans="1:8" x14ac:dyDescent="0.3">
      <c r="A2413" s="183">
        <v>44957</v>
      </c>
      <c r="B2413" s="129" t="s">
        <v>7153</v>
      </c>
      <c r="C2413" s="129" t="s">
        <v>417</v>
      </c>
      <c r="D2413" s="165">
        <v>1</v>
      </c>
      <c r="E2413" s="129" t="s">
        <v>4737</v>
      </c>
      <c r="F2413" s="129" t="s">
        <v>4735</v>
      </c>
      <c r="G2413" s="129" t="s">
        <v>16723</v>
      </c>
      <c r="H2413" s="129"/>
    </row>
    <row r="2414" spans="1:8" x14ac:dyDescent="0.3">
      <c r="A2414" s="183">
        <v>44957</v>
      </c>
      <c r="B2414" s="129" t="s">
        <v>7154</v>
      </c>
      <c r="C2414" s="129" t="s">
        <v>417</v>
      </c>
      <c r="D2414" s="165">
        <v>1</v>
      </c>
      <c r="E2414" s="129" t="s">
        <v>4739</v>
      </c>
      <c r="F2414" s="129" t="s">
        <v>4735</v>
      </c>
      <c r="G2414" s="129" t="s">
        <v>16723</v>
      </c>
      <c r="H2414" s="129"/>
    </row>
    <row r="2415" spans="1:8" x14ac:dyDescent="0.3">
      <c r="A2415" s="183">
        <v>44957</v>
      </c>
      <c r="B2415" s="129" t="s">
        <v>7155</v>
      </c>
      <c r="C2415" s="129" t="s">
        <v>417</v>
      </c>
      <c r="D2415" s="165">
        <v>1</v>
      </c>
      <c r="E2415" s="129" t="s">
        <v>4739</v>
      </c>
      <c r="F2415" s="129" t="s">
        <v>4735</v>
      </c>
      <c r="G2415" s="129" t="s">
        <v>16723</v>
      </c>
      <c r="H2415" s="129"/>
    </row>
    <row r="2416" spans="1:8" x14ac:dyDescent="0.3">
      <c r="A2416" s="183">
        <v>44957</v>
      </c>
      <c r="B2416" s="129" t="s">
        <v>7156</v>
      </c>
      <c r="C2416" s="129" t="s">
        <v>417</v>
      </c>
      <c r="D2416" s="165">
        <v>1</v>
      </c>
      <c r="E2416" s="129" t="s">
        <v>4737</v>
      </c>
      <c r="F2416" s="129" t="s">
        <v>4735</v>
      </c>
      <c r="G2416" s="129" t="s">
        <v>16723</v>
      </c>
      <c r="H2416" s="129"/>
    </row>
    <row r="2417" spans="1:8" x14ac:dyDescent="0.3">
      <c r="A2417" s="183">
        <v>44957</v>
      </c>
      <c r="B2417" s="129" t="s">
        <v>7157</v>
      </c>
      <c r="C2417" s="129" t="s">
        <v>417</v>
      </c>
      <c r="D2417" s="165">
        <v>1</v>
      </c>
      <c r="E2417" s="129" t="s">
        <v>4739</v>
      </c>
      <c r="F2417" s="129" t="s">
        <v>4735</v>
      </c>
      <c r="G2417" s="129" t="s">
        <v>16723</v>
      </c>
      <c r="H2417" s="129"/>
    </row>
    <row r="2418" spans="1:8" x14ac:dyDescent="0.3">
      <c r="A2418" s="183">
        <v>44957</v>
      </c>
      <c r="B2418" s="129" t="s">
        <v>7158</v>
      </c>
      <c r="C2418" s="129" t="s">
        <v>418</v>
      </c>
      <c r="D2418" s="165">
        <v>1</v>
      </c>
      <c r="E2418" s="129" t="s">
        <v>4739</v>
      </c>
      <c r="F2418" s="129" t="s">
        <v>4735</v>
      </c>
      <c r="G2418" s="129" t="s">
        <v>16723</v>
      </c>
      <c r="H2418" s="129"/>
    </row>
    <row r="2419" spans="1:8" x14ac:dyDescent="0.3">
      <c r="A2419" s="183">
        <v>44957</v>
      </c>
      <c r="B2419" s="129" t="s">
        <v>7159</v>
      </c>
      <c r="C2419" s="129" t="s">
        <v>418</v>
      </c>
      <c r="D2419" s="165">
        <v>1</v>
      </c>
      <c r="E2419" s="129" t="s">
        <v>4739</v>
      </c>
      <c r="F2419" s="129" t="s">
        <v>4735</v>
      </c>
      <c r="G2419" s="129" t="s">
        <v>16723</v>
      </c>
      <c r="H2419" s="129"/>
    </row>
    <row r="2420" spans="1:8" x14ac:dyDescent="0.3">
      <c r="A2420" s="183">
        <v>44957</v>
      </c>
      <c r="B2420" s="129" t="s">
        <v>7160</v>
      </c>
      <c r="C2420" s="129" t="s">
        <v>416</v>
      </c>
      <c r="D2420" s="165">
        <v>1</v>
      </c>
      <c r="E2420" s="129" t="s">
        <v>4737</v>
      </c>
      <c r="F2420" s="129" t="s">
        <v>4735</v>
      </c>
      <c r="G2420" s="129" t="s">
        <v>16723</v>
      </c>
      <c r="H2420" s="129"/>
    </row>
    <row r="2421" spans="1:8" x14ac:dyDescent="0.3">
      <c r="A2421" s="183">
        <v>44957</v>
      </c>
      <c r="B2421" s="129" t="s">
        <v>7161</v>
      </c>
      <c r="C2421" s="129" t="s">
        <v>418</v>
      </c>
      <c r="D2421" s="165">
        <v>1</v>
      </c>
      <c r="E2421" s="129" t="s">
        <v>4821</v>
      </c>
      <c r="F2421" s="129" t="s">
        <v>4735</v>
      </c>
      <c r="G2421" s="129" t="s">
        <v>16723</v>
      </c>
      <c r="H2421" s="129"/>
    </row>
    <row r="2422" spans="1:8" x14ac:dyDescent="0.3">
      <c r="A2422" s="183">
        <v>44957</v>
      </c>
      <c r="B2422" s="129" t="s">
        <v>7162</v>
      </c>
      <c r="C2422" s="129" t="s">
        <v>417</v>
      </c>
      <c r="D2422" s="165">
        <v>1</v>
      </c>
      <c r="E2422" s="129" t="s">
        <v>4739</v>
      </c>
      <c r="F2422" s="129" t="s">
        <v>4735</v>
      </c>
      <c r="G2422" s="129" t="s">
        <v>16723</v>
      </c>
      <c r="H2422" s="129"/>
    </row>
    <row r="2423" spans="1:8" x14ac:dyDescent="0.3">
      <c r="A2423" s="183">
        <v>44957</v>
      </c>
      <c r="B2423" s="129" t="s">
        <v>7163</v>
      </c>
      <c r="C2423" s="129" t="s">
        <v>417</v>
      </c>
      <c r="D2423" s="165">
        <v>1</v>
      </c>
      <c r="E2423" s="129" t="s">
        <v>4739</v>
      </c>
      <c r="F2423" s="129" t="s">
        <v>4735</v>
      </c>
      <c r="G2423" s="129" t="s">
        <v>16723</v>
      </c>
      <c r="H2423" s="129"/>
    </row>
    <row r="2424" spans="1:8" x14ac:dyDescent="0.3">
      <c r="A2424" s="183">
        <v>44957</v>
      </c>
      <c r="B2424" s="129" t="s">
        <v>7164</v>
      </c>
      <c r="C2424" s="129" t="s">
        <v>417</v>
      </c>
      <c r="D2424" s="165">
        <v>1</v>
      </c>
      <c r="E2424" s="129" t="s">
        <v>4739</v>
      </c>
      <c r="F2424" s="129" t="s">
        <v>4735</v>
      </c>
      <c r="G2424" s="129" t="s">
        <v>16723</v>
      </c>
      <c r="H2424" s="129"/>
    </row>
    <row r="2425" spans="1:8" x14ac:dyDescent="0.3">
      <c r="A2425" s="183">
        <v>44957</v>
      </c>
      <c r="B2425" s="129" t="s">
        <v>7165</v>
      </c>
      <c r="C2425" s="129" t="s">
        <v>417</v>
      </c>
      <c r="D2425" s="165">
        <v>1</v>
      </c>
      <c r="E2425" s="129" t="s">
        <v>4739</v>
      </c>
      <c r="F2425" s="129" t="s">
        <v>4735</v>
      </c>
      <c r="G2425" s="129" t="s">
        <v>16723</v>
      </c>
      <c r="H2425" s="129"/>
    </row>
    <row r="2426" spans="1:8" x14ac:dyDescent="0.3">
      <c r="A2426" s="183">
        <v>44957</v>
      </c>
      <c r="B2426" s="129" t="s">
        <v>7166</v>
      </c>
      <c r="C2426" s="129" t="s">
        <v>418</v>
      </c>
      <c r="D2426" s="165">
        <v>1</v>
      </c>
      <c r="E2426" s="129" t="s">
        <v>4739</v>
      </c>
      <c r="F2426" s="129" t="s">
        <v>4735</v>
      </c>
      <c r="G2426" s="129" t="s">
        <v>16723</v>
      </c>
      <c r="H2426" s="129"/>
    </row>
    <row r="2427" spans="1:8" x14ac:dyDescent="0.3">
      <c r="A2427" s="183">
        <v>44957</v>
      </c>
      <c r="B2427" s="129" t="s">
        <v>7167</v>
      </c>
      <c r="C2427" s="129" t="s">
        <v>418</v>
      </c>
      <c r="D2427" s="165">
        <v>1</v>
      </c>
      <c r="E2427" s="129" t="s">
        <v>4741</v>
      </c>
      <c r="F2427" s="129" t="s">
        <v>4735</v>
      </c>
      <c r="G2427" s="129" t="s">
        <v>16723</v>
      </c>
      <c r="H2427" s="129"/>
    </row>
    <row r="2428" spans="1:8" x14ac:dyDescent="0.3">
      <c r="A2428" s="183">
        <v>44957</v>
      </c>
      <c r="B2428" s="129" t="s">
        <v>7168</v>
      </c>
      <c r="C2428" s="129" t="s">
        <v>417</v>
      </c>
      <c r="D2428" s="165">
        <v>1</v>
      </c>
      <c r="E2428" s="129" t="s">
        <v>4744</v>
      </c>
      <c r="F2428" s="129" t="s">
        <v>4735</v>
      </c>
      <c r="G2428" s="129" t="s">
        <v>16723</v>
      </c>
      <c r="H2428" s="129"/>
    </row>
    <row r="2429" spans="1:8" x14ac:dyDescent="0.3">
      <c r="A2429" s="183">
        <v>44957</v>
      </c>
      <c r="B2429" s="129" t="s">
        <v>7169</v>
      </c>
      <c r="C2429" s="129" t="s">
        <v>416</v>
      </c>
      <c r="D2429" s="165">
        <v>1</v>
      </c>
      <c r="E2429" s="129" t="s">
        <v>4739</v>
      </c>
      <c r="F2429" s="129" t="s">
        <v>4735</v>
      </c>
      <c r="G2429" s="129" t="s">
        <v>16723</v>
      </c>
      <c r="H2429" s="129"/>
    </row>
    <row r="2430" spans="1:8" x14ac:dyDescent="0.3">
      <c r="A2430" s="183">
        <v>44957</v>
      </c>
      <c r="B2430" s="129" t="s">
        <v>7170</v>
      </c>
      <c r="C2430" s="129" t="s">
        <v>416</v>
      </c>
      <c r="D2430" s="165">
        <v>1</v>
      </c>
      <c r="E2430" s="129" t="s">
        <v>4737</v>
      </c>
      <c r="F2430" s="129" t="s">
        <v>4735</v>
      </c>
      <c r="G2430" s="129" t="s">
        <v>16723</v>
      </c>
      <c r="H2430" s="129"/>
    </row>
    <row r="2431" spans="1:8" x14ac:dyDescent="0.3">
      <c r="A2431" s="183">
        <v>44957</v>
      </c>
      <c r="B2431" s="129" t="s">
        <v>7171</v>
      </c>
      <c r="C2431" s="129" t="s">
        <v>416</v>
      </c>
      <c r="D2431" s="165">
        <v>1</v>
      </c>
      <c r="E2431" s="129" t="s">
        <v>4737</v>
      </c>
      <c r="F2431" s="129" t="s">
        <v>4735</v>
      </c>
      <c r="G2431" s="129" t="s">
        <v>16723</v>
      </c>
      <c r="H2431" s="129"/>
    </row>
    <row r="2432" spans="1:8" x14ac:dyDescent="0.3">
      <c r="A2432" s="183">
        <v>44957</v>
      </c>
      <c r="B2432" s="129" t="s">
        <v>7172</v>
      </c>
      <c r="C2432" s="129" t="s">
        <v>418</v>
      </c>
      <c r="D2432" s="165">
        <v>1</v>
      </c>
      <c r="E2432" s="129" t="s">
        <v>4739</v>
      </c>
      <c r="F2432" s="129" t="s">
        <v>4735</v>
      </c>
      <c r="G2432" s="129" t="s">
        <v>16723</v>
      </c>
      <c r="H2432" s="129"/>
    </row>
    <row r="2433" spans="1:8" x14ac:dyDescent="0.3">
      <c r="A2433" s="183">
        <v>44957</v>
      </c>
      <c r="B2433" s="129" t="s">
        <v>7173</v>
      </c>
      <c r="C2433" s="129" t="s">
        <v>417</v>
      </c>
      <c r="D2433" s="165">
        <v>1</v>
      </c>
      <c r="E2433" s="129" t="s">
        <v>4737</v>
      </c>
      <c r="F2433" s="129" t="s">
        <v>4735</v>
      </c>
      <c r="G2433" s="129" t="s">
        <v>16723</v>
      </c>
      <c r="H2433" s="129"/>
    </row>
    <row r="2434" spans="1:8" x14ac:dyDescent="0.3">
      <c r="A2434" s="183">
        <v>44957</v>
      </c>
      <c r="B2434" s="129" t="s">
        <v>7174</v>
      </c>
      <c r="C2434" s="129" t="s">
        <v>417</v>
      </c>
      <c r="D2434" s="165">
        <v>1</v>
      </c>
      <c r="E2434" s="129" t="s">
        <v>4737</v>
      </c>
      <c r="F2434" s="129" t="s">
        <v>4735</v>
      </c>
      <c r="G2434" s="129" t="s">
        <v>16723</v>
      </c>
      <c r="H2434" s="129"/>
    </row>
    <row r="2435" spans="1:8" x14ac:dyDescent="0.3">
      <c r="A2435" s="183">
        <v>44957</v>
      </c>
      <c r="B2435" s="129" t="s">
        <v>7175</v>
      </c>
      <c r="C2435" s="129" t="s">
        <v>417</v>
      </c>
      <c r="D2435" s="165">
        <v>1</v>
      </c>
      <c r="E2435" s="129" t="s">
        <v>4737</v>
      </c>
      <c r="F2435" s="129" t="s">
        <v>4735</v>
      </c>
      <c r="G2435" s="129" t="s">
        <v>16723</v>
      </c>
      <c r="H2435" s="129"/>
    </row>
    <row r="2436" spans="1:8" x14ac:dyDescent="0.3">
      <c r="A2436" s="183">
        <v>44957</v>
      </c>
      <c r="B2436" s="129" t="s">
        <v>7176</v>
      </c>
      <c r="C2436" s="129" t="s">
        <v>417</v>
      </c>
      <c r="D2436" s="165">
        <v>1</v>
      </c>
      <c r="E2436" s="129" t="s">
        <v>4737</v>
      </c>
      <c r="F2436" s="129" t="s">
        <v>4735</v>
      </c>
      <c r="G2436" s="129" t="s">
        <v>16723</v>
      </c>
      <c r="H2436" s="129"/>
    </row>
    <row r="2437" spans="1:8" x14ac:dyDescent="0.3">
      <c r="A2437" s="183">
        <v>44957</v>
      </c>
      <c r="B2437" s="129" t="s">
        <v>7177</v>
      </c>
      <c r="C2437" s="129" t="s">
        <v>417</v>
      </c>
      <c r="D2437" s="165">
        <v>1</v>
      </c>
      <c r="E2437" s="129" t="s">
        <v>4739</v>
      </c>
      <c r="F2437" s="129" t="s">
        <v>4735</v>
      </c>
      <c r="G2437" s="129" t="s">
        <v>16723</v>
      </c>
      <c r="H2437" s="129"/>
    </row>
    <row r="2438" spans="1:8" x14ac:dyDescent="0.3">
      <c r="A2438" s="183">
        <v>44957</v>
      </c>
      <c r="B2438" s="129" t="s">
        <v>7178</v>
      </c>
      <c r="C2438" s="129" t="s">
        <v>417</v>
      </c>
      <c r="D2438" s="165">
        <v>1</v>
      </c>
      <c r="E2438" s="129" t="s">
        <v>4739</v>
      </c>
      <c r="F2438" s="129" t="s">
        <v>4735</v>
      </c>
      <c r="G2438" s="129" t="s">
        <v>16723</v>
      </c>
      <c r="H2438" s="129"/>
    </row>
    <row r="2439" spans="1:8" x14ac:dyDescent="0.3">
      <c r="A2439" s="183">
        <v>44957</v>
      </c>
      <c r="B2439" s="129" t="s">
        <v>7179</v>
      </c>
      <c r="C2439" s="129" t="s">
        <v>417</v>
      </c>
      <c r="D2439" s="165">
        <v>1</v>
      </c>
      <c r="E2439" s="129" t="s">
        <v>4739</v>
      </c>
      <c r="F2439" s="129" t="s">
        <v>4735</v>
      </c>
      <c r="G2439" s="129" t="s">
        <v>16723</v>
      </c>
      <c r="H2439" s="129"/>
    </row>
    <row r="2440" spans="1:8" x14ac:dyDescent="0.3">
      <c r="A2440" s="183">
        <v>44957</v>
      </c>
      <c r="B2440" s="129" t="s">
        <v>7180</v>
      </c>
      <c r="C2440" s="129" t="s">
        <v>417</v>
      </c>
      <c r="D2440" s="165">
        <v>1</v>
      </c>
      <c r="E2440" s="129" t="s">
        <v>4737</v>
      </c>
      <c r="F2440" s="129" t="s">
        <v>4735</v>
      </c>
      <c r="G2440" s="129" t="s">
        <v>16723</v>
      </c>
      <c r="H2440" s="129"/>
    </row>
    <row r="2441" spans="1:8" x14ac:dyDescent="0.3">
      <c r="A2441" s="183">
        <v>44957</v>
      </c>
      <c r="B2441" s="129" t="s">
        <v>7181</v>
      </c>
      <c r="C2441" s="129" t="s">
        <v>417</v>
      </c>
      <c r="D2441" s="165">
        <v>1</v>
      </c>
      <c r="E2441" s="129" t="s">
        <v>4737</v>
      </c>
      <c r="F2441" s="129" t="s">
        <v>4735</v>
      </c>
      <c r="G2441" s="129" t="s">
        <v>16723</v>
      </c>
      <c r="H2441" s="129"/>
    </row>
    <row r="2442" spans="1:8" x14ac:dyDescent="0.3">
      <c r="A2442" s="183">
        <v>44957</v>
      </c>
      <c r="B2442" s="129" t="s">
        <v>7182</v>
      </c>
      <c r="C2442" s="129" t="s">
        <v>417</v>
      </c>
      <c r="D2442" s="165">
        <v>1</v>
      </c>
      <c r="E2442" s="129" t="s">
        <v>4739</v>
      </c>
      <c r="F2442" s="129" t="s">
        <v>4735</v>
      </c>
      <c r="G2442" s="129" t="s">
        <v>16723</v>
      </c>
      <c r="H2442" s="129"/>
    </row>
    <row r="2443" spans="1:8" x14ac:dyDescent="0.3">
      <c r="A2443" s="183">
        <v>44957</v>
      </c>
      <c r="B2443" s="129" t="s">
        <v>7183</v>
      </c>
      <c r="C2443" s="129" t="s">
        <v>417</v>
      </c>
      <c r="D2443" s="165">
        <v>1</v>
      </c>
      <c r="E2443" s="129" t="s">
        <v>4739</v>
      </c>
      <c r="F2443" s="129" t="s">
        <v>4735</v>
      </c>
      <c r="G2443" s="129" t="s">
        <v>16723</v>
      </c>
      <c r="H2443" s="129"/>
    </row>
    <row r="2444" spans="1:8" x14ac:dyDescent="0.3">
      <c r="A2444" s="183">
        <v>44957</v>
      </c>
      <c r="B2444" s="129" t="s">
        <v>7184</v>
      </c>
      <c r="C2444" s="129" t="s">
        <v>417</v>
      </c>
      <c r="D2444" s="165">
        <v>1</v>
      </c>
      <c r="E2444" s="129" t="s">
        <v>4737</v>
      </c>
      <c r="F2444" s="129" t="s">
        <v>4735</v>
      </c>
      <c r="G2444" s="129" t="s">
        <v>16723</v>
      </c>
      <c r="H2444" s="129"/>
    </row>
    <row r="2445" spans="1:8" x14ac:dyDescent="0.3">
      <c r="A2445" s="183">
        <v>44957</v>
      </c>
      <c r="B2445" s="129" t="s">
        <v>7185</v>
      </c>
      <c r="C2445" s="129" t="s">
        <v>417</v>
      </c>
      <c r="D2445" s="165">
        <v>1</v>
      </c>
      <c r="E2445" s="129" t="s">
        <v>4737</v>
      </c>
      <c r="F2445" s="129" t="s">
        <v>4735</v>
      </c>
      <c r="G2445" s="129" t="s">
        <v>16723</v>
      </c>
      <c r="H2445" s="129"/>
    </row>
    <row r="2446" spans="1:8" x14ac:dyDescent="0.3">
      <c r="A2446" s="183">
        <v>44957</v>
      </c>
      <c r="B2446" s="129" t="s">
        <v>7186</v>
      </c>
      <c r="C2446" s="129" t="s">
        <v>417</v>
      </c>
      <c r="D2446" s="165">
        <v>1</v>
      </c>
      <c r="E2446" s="129" t="s">
        <v>4737</v>
      </c>
      <c r="F2446" s="129" t="s">
        <v>4735</v>
      </c>
      <c r="G2446" s="129" t="s">
        <v>16723</v>
      </c>
      <c r="H2446" s="129"/>
    </row>
    <row r="2447" spans="1:8" x14ac:dyDescent="0.3">
      <c r="A2447" s="183">
        <v>44957</v>
      </c>
      <c r="B2447" s="129" t="s">
        <v>7187</v>
      </c>
      <c r="C2447" s="129" t="s">
        <v>417</v>
      </c>
      <c r="D2447" s="165">
        <v>1</v>
      </c>
      <c r="E2447" s="129" t="s">
        <v>4737</v>
      </c>
      <c r="F2447" s="129" t="s">
        <v>4735</v>
      </c>
      <c r="G2447" s="129" t="s">
        <v>16723</v>
      </c>
      <c r="H2447" s="129"/>
    </row>
    <row r="2448" spans="1:8" x14ac:dyDescent="0.3">
      <c r="A2448" s="183">
        <v>44957</v>
      </c>
      <c r="B2448" s="129" t="s">
        <v>7188</v>
      </c>
      <c r="C2448" s="129" t="s">
        <v>416</v>
      </c>
      <c r="D2448" s="165">
        <v>1</v>
      </c>
      <c r="E2448" s="129" t="s">
        <v>4739</v>
      </c>
      <c r="F2448" s="129" t="s">
        <v>4735</v>
      </c>
      <c r="G2448" s="129" t="s">
        <v>16723</v>
      </c>
      <c r="H2448" s="129"/>
    </row>
    <row r="2449" spans="1:8" x14ac:dyDescent="0.3">
      <c r="A2449" s="183">
        <v>44957</v>
      </c>
      <c r="B2449" s="129" t="s">
        <v>7189</v>
      </c>
      <c r="C2449" s="129" t="s">
        <v>418</v>
      </c>
      <c r="D2449" s="165">
        <v>1</v>
      </c>
      <c r="E2449" s="129" t="s">
        <v>4739</v>
      </c>
      <c r="F2449" s="129" t="s">
        <v>4735</v>
      </c>
      <c r="G2449" s="129" t="s">
        <v>16723</v>
      </c>
      <c r="H2449" s="129"/>
    </row>
    <row r="2450" spans="1:8" x14ac:dyDescent="0.3">
      <c r="A2450" s="183">
        <v>44957</v>
      </c>
      <c r="B2450" s="129" t="s">
        <v>7190</v>
      </c>
      <c r="C2450" s="129" t="s">
        <v>418</v>
      </c>
      <c r="D2450" s="165">
        <v>1</v>
      </c>
      <c r="E2450" s="129" t="s">
        <v>4739</v>
      </c>
      <c r="F2450" s="129" t="s">
        <v>4735</v>
      </c>
      <c r="G2450" s="129" t="s">
        <v>16723</v>
      </c>
      <c r="H2450" s="129"/>
    </row>
    <row r="2451" spans="1:8" x14ac:dyDescent="0.3">
      <c r="A2451" s="183">
        <v>44957</v>
      </c>
      <c r="B2451" s="129" t="s">
        <v>7191</v>
      </c>
      <c r="C2451" s="129" t="s">
        <v>418</v>
      </c>
      <c r="D2451" s="165">
        <v>1</v>
      </c>
      <c r="E2451" s="129" t="s">
        <v>4739</v>
      </c>
      <c r="F2451" s="129" t="s">
        <v>4735</v>
      </c>
      <c r="G2451" s="129" t="s">
        <v>16723</v>
      </c>
      <c r="H2451" s="129"/>
    </row>
    <row r="2452" spans="1:8" x14ac:dyDescent="0.3">
      <c r="A2452" s="183">
        <v>44957</v>
      </c>
      <c r="B2452" s="129" t="s">
        <v>7192</v>
      </c>
      <c r="C2452" s="129" t="s">
        <v>416</v>
      </c>
      <c r="D2452" s="165">
        <v>1</v>
      </c>
      <c r="E2452" s="129" t="s">
        <v>4741</v>
      </c>
      <c r="F2452" s="129" t="s">
        <v>4735</v>
      </c>
      <c r="G2452" s="129" t="s">
        <v>16723</v>
      </c>
      <c r="H2452" s="129"/>
    </row>
    <row r="2453" spans="1:8" x14ac:dyDescent="0.3">
      <c r="A2453" s="183">
        <v>44957</v>
      </c>
      <c r="B2453" s="129" t="s">
        <v>7193</v>
      </c>
      <c r="C2453" s="129" t="s">
        <v>418</v>
      </c>
      <c r="D2453" s="165">
        <v>1</v>
      </c>
      <c r="E2453" s="129" t="s">
        <v>4739</v>
      </c>
      <c r="F2453" s="129" t="s">
        <v>4735</v>
      </c>
      <c r="G2453" s="129" t="s">
        <v>16723</v>
      </c>
      <c r="H2453" s="129"/>
    </row>
    <row r="2454" spans="1:8" x14ac:dyDescent="0.3">
      <c r="A2454" s="183">
        <v>44957</v>
      </c>
      <c r="B2454" s="129" t="s">
        <v>7194</v>
      </c>
      <c r="C2454" s="129" t="s">
        <v>418</v>
      </c>
      <c r="D2454" s="165">
        <v>1</v>
      </c>
      <c r="E2454" s="129" t="s">
        <v>4739</v>
      </c>
      <c r="F2454" s="129" t="s">
        <v>4735</v>
      </c>
      <c r="G2454" s="129" t="s">
        <v>16723</v>
      </c>
      <c r="H2454" s="129"/>
    </row>
    <row r="2455" spans="1:8" x14ac:dyDescent="0.3">
      <c r="A2455" s="183">
        <v>44957</v>
      </c>
      <c r="B2455" s="129" t="s">
        <v>7195</v>
      </c>
      <c r="C2455" s="129" t="s">
        <v>416</v>
      </c>
      <c r="D2455" s="165">
        <v>1</v>
      </c>
      <c r="E2455" s="129" t="s">
        <v>4739</v>
      </c>
      <c r="F2455" s="129" t="s">
        <v>4735</v>
      </c>
      <c r="G2455" s="129" t="s">
        <v>16723</v>
      </c>
      <c r="H2455" s="129"/>
    </row>
    <row r="2456" spans="1:8" x14ac:dyDescent="0.3">
      <c r="A2456" s="183">
        <v>44957</v>
      </c>
      <c r="B2456" s="129" t="s">
        <v>7196</v>
      </c>
      <c r="C2456" s="129" t="s">
        <v>416</v>
      </c>
      <c r="D2456" s="165">
        <v>1</v>
      </c>
      <c r="E2456" s="129" t="s">
        <v>4737</v>
      </c>
      <c r="F2456" s="129" t="s">
        <v>4735</v>
      </c>
      <c r="G2456" s="129" t="s">
        <v>16723</v>
      </c>
      <c r="H2456" s="129"/>
    </row>
    <row r="2457" spans="1:8" x14ac:dyDescent="0.3">
      <c r="A2457" s="183">
        <v>44957</v>
      </c>
      <c r="B2457" s="129" t="s">
        <v>7197</v>
      </c>
      <c r="C2457" s="129" t="s">
        <v>418</v>
      </c>
      <c r="D2457" s="165">
        <v>1</v>
      </c>
      <c r="E2457" s="129" t="s">
        <v>4739</v>
      </c>
      <c r="F2457" s="129" t="s">
        <v>4735</v>
      </c>
      <c r="G2457" s="129" t="s">
        <v>16723</v>
      </c>
      <c r="H2457" s="129"/>
    </row>
    <row r="2458" spans="1:8" x14ac:dyDescent="0.3">
      <c r="A2458" s="183">
        <v>44957</v>
      </c>
      <c r="B2458" s="129" t="s">
        <v>7198</v>
      </c>
      <c r="C2458" s="129" t="s">
        <v>416</v>
      </c>
      <c r="D2458" s="165">
        <v>1</v>
      </c>
      <c r="E2458" s="129" t="s">
        <v>4739</v>
      </c>
      <c r="F2458" s="129" t="s">
        <v>4735</v>
      </c>
      <c r="G2458" s="129" t="s">
        <v>16723</v>
      </c>
      <c r="H2458" s="129"/>
    </row>
    <row r="2459" spans="1:8" x14ac:dyDescent="0.3">
      <c r="A2459" s="183">
        <v>44957</v>
      </c>
      <c r="B2459" s="129" t="s">
        <v>7199</v>
      </c>
      <c r="C2459" s="129" t="s">
        <v>418</v>
      </c>
      <c r="D2459" s="165">
        <v>1</v>
      </c>
      <c r="E2459" s="129" t="s">
        <v>4739</v>
      </c>
      <c r="F2459" s="129" t="s">
        <v>4735</v>
      </c>
      <c r="G2459" s="129" t="s">
        <v>16723</v>
      </c>
      <c r="H2459" s="129"/>
    </row>
    <row r="2460" spans="1:8" x14ac:dyDescent="0.3">
      <c r="A2460" s="183">
        <v>44957</v>
      </c>
      <c r="B2460" s="129" t="s">
        <v>7200</v>
      </c>
      <c r="C2460" s="129" t="s">
        <v>418</v>
      </c>
      <c r="D2460" s="165">
        <v>1</v>
      </c>
      <c r="E2460" s="129" t="s">
        <v>4739</v>
      </c>
      <c r="F2460" s="129" t="s">
        <v>4735</v>
      </c>
      <c r="G2460" s="129" t="s">
        <v>16723</v>
      </c>
      <c r="H2460" s="129"/>
    </row>
    <row r="2461" spans="1:8" x14ac:dyDescent="0.3">
      <c r="A2461" s="183">
        <v>44957</v>
      </c>
      <c r="B2461" s="129" t="s">
        <v>7201</v>
      </c>
      <c r="C2461" s="129" t="s">
        <v>417</v>
      </c>
      <c r="D2461" s="165">
        <v>1</v>
      </c>
      <c r="E2461" s="129" t="s">
        <v>4739</v>
      </c>
      <c r="F2461" s="129" t="s">
        <v>4735</v>
      </c>
      <c r="G2461" s="129" t="s">
        <v>16723</v>
      </c>
      <c r="H2461" s="129"/>
    </row>
    <row r="2462" spans="1:8" x14ac:dyDescent="0.3">
      <c r="A2462" s="183">
        <v>44957</v>
      </c>
      <c r="B2462" s="129" t="s">
        <v>7202</v>
      </c>
      <c r="C2462" s="129" t="s">
        <v>418</v>
      </c>
      <c r="D2462" s="165">
        <v>1</v>
      </c>
      <c r="E2462" s="129" t="s">
        <v>4739</v>
      </c>
      <c r="F2462" s="129" t="s">
        <v>4735</v>
      </c>
      <c r="G2462" s="129" t="s">
        <v>16723</v>
      </c>
      <c r="H2462" s="129"/>
    </row>
    <row r="2463" spans="1:8" x14ac:dyDescent="0.3">
      <c r="A2463" s="183">
        <v>44957</v>
      </c>
      <c r="B2463" s="129" t="s">
        <v>7203</v>
      </c>
      <c r="C2463" s="129" t="s">
        <v>417</v>
      </c>
      <c r="D2463" s="165">
        <v>1</v>
      </c>
      <c r="E2463" s="129" t="s">
        <v>4739</v>
      </c>
      <c r="F2463" s="129" t="s">
        <v>4735</v>
      </c>
      <c r="G2463" s="129" t="s">
        <v>16723</v>
      </c>
      <c r="H2463" s="129"/>
    </row>
    <row r="2464" spans="1:8" x14ac:dyDescent="0.3">
      <c r="A2464" s="183">
        <v>44957</v>
      </c>
      <c r="B2464" s="129" t="s">
        <v>7204</v>
      </c>
      <c r="C2464" s="129" t="s">
        <v>417</v>
      </c>
      <c r="D2464" s="165">
        <v>1</v>
      </c>
      <c r="E2464" s="129" t="s">
        <v>4739</v>
      </c>
      <c r="F2464" s="129" t="s">
        <v>4735</v>
      </c>
      <c r="G2464" s="129" t="s">
        <v>16723</v>
      </c>
      <c r="H2464" s="129"/>
    </row>
    <row r="2465" spans="1:8" x14ac:dyDescent="0.3">
      <c r="A2465" s="183">
        <v>44957</v>
      </c>
      <c r="B2465" s="129" t="s">
        <v>7205</v>
      </c>
      <c r="C2465" s="129" t="s">
        <v>417</v>
      </c>
      <c r="D2465" s="165">
        <v>1</v>
      </c>
      <c r="E2465" s="129" t="s">
        <v>4737</v>
      </c>
      <c r="F2465" s="129" t="s">
        <v>4735</v>
      </c>
      <c r="G2465" s="129" t="s">
        <v>16723</v>
      </c>
      <c r="H2465" s="129"/>
    </row>
    <row r="2466" spans="1:8" x14ac:dyDescent="0.3">
      <c r="A2466" s="183">
        <v>44957</v>
      </c>
      <c r="B2466" s="129" t="s">
        <v>7206</v>
      </c>
      <c r="C2466" s="129" t="s">
        <v>417</v>
      </c>
      <c r="D2466" s="165">
        <v>1</v>
      </c>
      <c r="E2466" s="129" t="s">
        <v>4739</v>
      </c>
      <c r="F2466" s="129" t="s">
        <v>4735</v>
      </c>
      <c r="G2466" s="129" t="s">
        <v>16723</v>
      </c>
      <c r="H2466" s="129"/>
    </row>
    <row r="2467" spans="1:8" x14ac:dyDescent="0.3">
      <c r="A2467" s="183">
        <v>44957</v>
      </c>
      <c r="B2467" s="129" t="s">
        <v>7207</v>
      </c>
      <c r="C2467" s="129" t="s">
        <v>417</v>
      </c>
      <c r="D2467" s="165">
        <v>1</v>
      </c>
      <c r="E2467" s="129" t="s">
        <v>4737</v>
      </c>
      <c r="F2467" s="129" t="s">
        <v>4735</v>
      </c>
      <c r="G2467" s="129" t="s">
        <v>16723</v>
      </c>
      <c r="H2467" s="129"/>
    </row>
    <row r="2468" spans="1:8" x14ac:dyDescent="0.3">
      <c r="A2468" s="183">
        <v>44957</v>
      </c>
      <c r="B2468" s="129" t="s">
        <v>7208</v>
      </c>
      <c r="C2468" s="129" t="s">
        <v>418</v>
      </c>
      <c r="D2468" s="165">
        <v>1</v>
      </c>
      <c r="E2468" s="129" t="s">
        <v>4744</v>
      </c>
      <c r="F2468" s="129" t="s">
        <v>4735</v>
      </c>
      <c r="G2468" s="129" t="s">
        <v>16723</v>
      </c>
      <c r="H2468" s="129"/>
    </row>
    <row r="2469" spans="1:8" x14ac:dyDescent="0.3">
      <c r="A2469" s="183">
        <v>44957</v>
      </c>
      <c r="B2469" s="129" t="s">
        <v>7209</v>
      </c>
      <c r="C2469" s="129" t="s">
        <v>417</v>
      </c>
      <c r="D2469" s="165">
        <v>1</v>
      </c>
      <c r="E2469" s="129" t="s">
        <v>4737</v>
      </c>
      <c r="F2469" s="129" t="s">
        <v>4735</v>
      </c>
      <c r="G2469" s="129" t="s">
        <v>16723</v>
      </c>
      <c r="H2469" s="129"/>
    </row>
    <row r="2470" spans="1:8" x14ac:dyDescent="0.3">
      <c r="A2470" s="183">
        <v>44957</v>
      </c>
      <c r="B2470" s="129" t="s">
        <v>7210</v>
      </c>
      <c r="C2470" s="129" t="s">
        <v>417</v>
      </c>
      <c r="D2470" s="165">
        <v>1</v>
      </c>
      <c r="E2470" s="129" t="s">
        <v>4737</v>
      </c>
      <c r="F2470" s="129" t="s">
        <v>4735</v>
      </c>
      <c r="G2470" s="129" t="s">
        <v>16723</v>
      </c>
      <c r="H2470" s="129"/>
    </row>
    <row r="2471" spans="1:8" x14ac:dyDescent="0.3">
      <c r="A2471" s="183">
        <v>44957</v>
      </c>
      <c r="B2471" s="129" t="s">
        <v>7211</v>
      </c>
      <c r="C2471" s="129" t="s">
        <v>417</v>
      </c>
      <c r="D2471" s="165">
        <v>1</v>
      </c>
      <c r="E2471" s="129" t="s">
        <v>4737</v>
      </c>
      <c r="F2471" s="129" t="s">
        <v>4735</v>
      </c>
      <c r="G2471" s="129" t="s">
        <v>16723</v>
      </c>
      <c r="H2471" s="129"/>
    </row>
    <row r="2472" spans="1:8" x14ac:dyDescent="0.3">
      <c r="A2472" s="183">
        <v>44957</v>
      </c>
      <c r="B2472" s="129" t="s">
        <v>7212</v>
      </c>
      <c r="C2472" s="129" t="s">
        <v>418</v>
      </c>
      <c r="D2472" s="165">
        <v>1</v>
      </c>
      <c r="E2472" s="129" t="s">
        <v>4739</v>
      </c>
      <c r="F2472" s="129" t="s">
        <v>4735</v>
      </c>
      <c r="G2472" s="129" t="s">
        <v>16723</v>
      </c>
      <c r="H2472" s="129"/>
    </row>
    <row r="2473" spans="1:8" x14ac:dyDescent="0.3">
      <c r="A2473" s="183">
        <v>44957</v>
      </c>
      <c r="B2473" s="129" t="s">
        <v>7213</v>
      </c>
      <c r="C2473" s="129" t="s">
        <v>418</v>
      </c>
      <c r="D2473" s="165">
        <v>1</v>
      </c>
      <c r="E2473" s="129" t="s">
        <v>4739</v>
      </c>
      <c r="F2473" s="129" t="s">
        <v>4735</v>
      </c>
      <c r="G2473" s="129" t="s">
        <v>16723</v>
      </c>
      <c r="H2473" s="129"/>
    </row>
    <row r="2474" spans="1:8" x14ac:dyDescent="0.3">
      <c r="A2474" s="183">
        <v>44957</v>
      </c>
      <c r="B2474" s="129" t="s">
        <v>7214</v>
      </c>
      <c r="C2474" s="129" t="s">
        <v>418</v>
      </c>
      <c r="D2474" s="165">
        <v>1</v>
      </c>
      <c r="E2474" s="129" t="s">
        <v>4739</v>
      </c>
      <c r="F2474" s="129" t="s">
        <v>4735</v>
      </c>
      <c r="G2474" s="129" t="s">
        <v>16723</v>
      </c>
      <c r="H2474" s="129"/>
    </row>
    <row r="2475" spans="1:8" x14ac:dyDescent="0.3">
      <c r="A2475" s="183">
        <v>44957</v>
      </c>
      <c r="B2475" s="129" t="s">
        <v>7215</v>
      </c>
      <c r="C2475" s="129" t="s">
        <v>416</v>
      </c>
      <c r="D2475" s="165">
        <v>1</v>
      </c>
      <c r="E2475" s="129" t="s">
        <v>4739</v>
      </c>
      <c r="F2475" s="129" t="s">
        <v>4735</v>
      </c>
      <c r="G2475" s="129" t="s">
        <v>16723</v>
      </c>
      <c r="H2475" s="129"/>
    </row>
    <row r="2476" spans="1:8" x14ac:dyDescent="0.3">
      <c r="A2476" s="183">
        <v>44957</v>
      </c>
      <c r="B2476" s="129" t="s">
        <v>7216</v>
      </c>
      <c r="C2476" s="129" t="s">
        <v>416</v>
      </c>
      <c r="D2476" s="165">
        <v>1</v>
      </c>
      <c r="E2476" s="129" t="s">
        <v>4739</v>
      </c>
      <c r="F2476" s="129" t="s">
        <v>4735</v>
      </c>
      <c r="G2476" s="129" t="s">
        <v>16723</v>
      </c>
      <c r="H2476" s="129"/>
    </row>
    <row r="2477" spans="1:8" x14ac:dyDescent="0.3">
      <c r="A2477" s="183">
        <v>44957</v>
      </c>
      <c r="B2477" s="129" t="s">
        <v>7217</v>
      </c>
      <c r="C2477" s="129" t="s">
        <v>418</v>
      </c>
      <c r="D2477" s="165">
        <v>1</v>
      </c>
      <c r="E2477" s="129" t="s">
        <v>4744</v>
      </c>
      <c r="F2477" s="129" t="s">
        <v>4735</v>
      </c>
      <c r="G2477" s="129" t="s">
        <v>16723</v>
      </c>
      <c r="H2477" s="129"/>
    </row>
    <row r="2478" spans="1:8" x14ac:dyDescent="0.3">
      <c r="A2478" s="183">
        <v>44957</v>
      </c>
      <c r="B2478" s="129" t="s">
        <v>7218</v>
      </c>
      <c r="C2478" s="129" t="s">
        <v>416</v>
      </c>
      <c r="D2478" s="165">
        <v>1</v>
      </c>
      <c r="E2478" s="129" t="s">
        <v>4739</v>
      </c>
      <c r="F2478" s="129" t="s">
        <v>4735</v>
      </c>
      <c r="G2478" s="129" t="s">
        <v>16723</v>
      </c>
      <c r="H2478" s="129"/>
    </row>
    <row r="2479" spans="1:8" x14ac:dyDescent="0.3">
      <c r="A2479" s="183">
        <v>44957</v>
      </c>
      <c r="B2479" s="129" t="s">
        <v>7219</v>
      </c>
      <c r="C2479" s="129" t="s">
        <v>418</v>
      </c>
      <c r="D2479" s="165">
        <v>1</v>
      </c>
      <c r="E2479" s="129" t="s">
        <v>4739</v>
      </c>
      <c r="F2479" s="129" t="s">
        <v>4735</v>
      </c>
      <c r="G2479" s="129" t="s">
        <v>16723</v>
      </c>
      <c r="H2479" s="129"/>
    </row>
    <row r="2480" spans="1:8" x14ac:dyDescent="0.3">
      <c r="A2480" s="183">
        <v>44957</v>
      </c>
      <c r="B2480" s="129" t="s">
        <v>7220</v>
      </c>
      <c r="C2480" s="129" t="s">
        <v>418</v>
      </c>
      <c r="D2480" s="165">
        <v>1</v>
      </c>
      <c r="E2480" s="129" t="s">
        <v>4821</v>
      </c>
      <c r="F2480" s="129" t="s">
        <v>4735</v>
      </c>
      <c r="G2480" s="129" t="s">
        <v>16723</v>
      </c>
      <c r="H2480" s="129"/>
    </row>
    <row r="2481" spans="1:8" x14ac:dyDescent="0.3">
      <c r="A2481" s="183">
        <v>44957</v>
      </c>
      <c r="B2481" s="129" t="s">
        <v>7221</v>
      </c>
      <c r="C2481" s="129" t="s">
        <v>418</v>
      </c>
      <c r="D2481" s="165">
        <v>1</v>
      </c>
      <c r="E2481" s="129" t="s">
        <v>4739</v>
      </c>
      <c r="F2481" s="129" t="s">
        <v>4735</v>
      </c>
      <c r="G2481" s="129" t="s">
        <v>16723</v>
      </c>
      <c r="H2481" s="129"/>
    </row>
    <row r="2482" spans="1:8" x14ac:dyDescent="0.3">
      <c r="A2482" s="183">
        <v>44957</v>
      </c>
      <c r="B2482" s="129" t="s">
        <v>7222</v>
      </c>
      <c r="C2482" s="129" t="s">
        <v>416</v>
      </c>
      <c r="D2482" s="165">
        <v>1</v>
      </c>
      <c r="E2482" s="129" t="s">
        <v>4747</v>
      </c>
      <c r="F2482" s="129" t="s">
        <v>4735</v>
      </c>
      <c r="G2482" s="129" t="s">
        <v>16723</v>
      </c>
      <c r="H2482" s="129"/>
    </row>
    <row r="2483" spans="1:8" x14ac:dyDescent="0.3">
      <c r="A2483" s="183">
        <v>44957</v>
      </c>
      <c r="B2483" s="129" t="s">
        <v>7223</v>
      </c>
      <c r="C2483" s="129" t="s">
        <v>417</v>
      </c>
      <c r="D2483" s="165">
        <v>1</v>
      </c>
      <c r="E2483" s="129" t="s">
        <v>4739</v>
      </c>
      <c r="F2483" s="129" t="s">
        <v>4735</v>
      </c>
      <c r="G2483" s="129" t="s">
        <v>16723</v>
      </c>
      <c r="H2483" s="129"/>
    </row>
    <row r="2484" spans="1:8" x14ac:dyDescent="0.3">
      <c r="A2484" s="183">
        <v>44957</v>
      </c>
      <c r="B2484" s="129" t="s">
        <v>7224</v>
      </c>
      <c r="C2484" s="129" t="s">
        <v>417</v>
      </c>
      <c r="D2484" s="165">
        <v>1</v>
      </c>
      <c r="E2484" s="129" t="s">
        <v>4739</v>
      </c>
      <c r="F2484" s="129" t="s">
        <v>4735</v>
      </c>
      <c r="G2484" s="129" t="s">
        <v>16723</v>
      </c>
      <c r="H2484" s="129"/>
    </row>
    <row r="2485" spans="1:8" x14ac:dyDescent="0.3">
      <c r="A2485" s="183">
        <v>44957</v>
      </c>
      <c r="B2485" s="129" t="s">
        <v>7225</v>
      </c>
      <c r="C2485" s="129" t="s">
        <v>417</v>
      </c>
      <c r="D2485" s="165">
        <v>1</v>
      </c>
      <c r="E2485" s="129" t="s">
        <v>4737</v>
      </c>
      <c r="F2485" s="129" t="s">
        <v>4735</v>
      </c>
      <c r="G2485" s="129" t="s">
        <v>16723</v>
      </c>
      <c r="H2485" s="129"/>
    </row>
    <row r="2486" spans="1:8" x14ac:dyDescent="0.3">
      <c r="A2486" s="183">
        <v>44957</v>
      </c>
      <c r="B2486" s="129" t="s">
        <v>7226</v>
      </c>
      <c r="C2486" s="129" t="s">
        <v>417</v>
      </c>
      <c r="D2486" s="165">
        <v>1</v>
      </c>
      <c r="E2486" s="129" t="s">
        <v>4739</v>
      </c>
      <c r="F2486" s="129" t="s">
        <v>4735</v>
      </c>
      <c r="G2486" s="129" t="s">
        <v>16723</v>
      </c>
      <c r="H2486" s="129"/>
    </row>
    <row r="2487" spans="1:8" x14ac:dyDescent="0.3">
      <c r="A2487" s="183">
        <v>44957</v>
      </c>
      <c r="B2487" s="129" t="s">
        <v>7227</v>
      </c>
      <c r="C2487" s="129" t="s">
        <v>418</v>
      </c>
      <c r="D2487" s="165">
        <v>1</v>
      </c>
      <c r="E2487" s="129" t="s">
        <v>4739</v>
      </c>
      <c r="F2487" s="129" t="s">
        <v>4735</v>
      </c>
      <c r="G2487" s="129" t="s">
        <v>16723</v>
      </c>
      <c r="H2487" s="129"/>
    </row>
    <row r="2488" spans="1:8" x14ac:dyDescent="0.3">
      <c r="A2488" s="183">
        <v>44957</v>
      </c>
      <c r="B2488" s="129" t="s">
        <v>7228</v>
      </c>
      <c r="C2488" s="129" t="s">
        <v>416</v>
      </c>
      <c r="D2488" s="165">
        <v>1</v>
      </c>
      <c r="E2488" s="129" t="s">
        <v>4739</v>
      </c>
      <c r="F2488" s="129" t="s">
        <v>4735</v>
      </c>
      <c r="G2488" s="129" t="s">
        <v>16723</v>
      </c>
      <c r="H2488" s="129"/>
    </row>
    <row r="2489" spans="1:8" x14ac:dyDescent="0.3">
      <c r="A2489" s="183">
        <v>44957</v>
      </c>
      <c r="B2489" s="129" t="s">
        <v>7229</v>
      </c>
      <c r="C2489" s="129" t="s">
        <v>418</v>
      </c>
      <c r="D2489" s="165">
        <v>1</v>
      </c>
      <c r="E2489" s="129" t="s">
        <v>4739</v>
      </c>
      <c r="F2489" s="129" t="s">
        <v>4735</v>
      </c>
      <c r="G2489" s="129" t="s">
        <v>16723</v>
      </c>
      <c r="H2489" s="129"/>
    </row>
    <row r="2490" spans="1:8" x14ac:dyDescent="0.3">
      <c r="A2490" s="183">
        <v>44957</v>
      </c>
      <c r="B2490" s="129" t="s">
        <v>7230</v>
      </c>
      <c r="C2490" s="129" t="s">
        <v>417</v>
      </c>
      <c r="D2490" s="165">
        <v>1</v>
      </c>
      <c r="E2490" s="129" t="s">
        <v>4737</v>
      </c>
      <c r="F2490" s="129" t="s">
        <v>4735</v>
      </c>
      <c r="G2490" s="129" t="s">
        <v>16723</v>
      </c>
      <c r="H2490" s="129"/>
    </row>
    <row r="2491" spans="1:8" x14ac:dyDescent="0.3">
      <c r="A2491" s="183">
        <v>44957</v>
      </c>
      <c r="B2491" s="129" t="s">
        <v>7231</v>
      </c>
      <c r="C2491" s="129" t="s">
        <v>417</v>
      </c>
      <c r="D2491" s="165">
        <v>1</v>
      </c>
      <c r="E2491" s="129" t="s">
        <v>4741</v>
      </c>
      <c r="F2491" s="129" t="s">
        <v>4735</v>
      </c>
      <c r="G2491" s="129" t="s">
        <v>16723</v>
      </c>
      <c r="H2491" s="129"/>
    </row>
    <row r="2492" spans="1:8" x14ac:dyDescent="0.3">
      <c r="A2492" s="183">
        <v>44957</v>
      </c>
      <c r="B2492" s="129" t="s">
        <v>7232</v>
      </c>
      <c r="C2492" s="129" t="s">
        <v>418</v>
      </c>
      <c r="D2492" s="165">
        <v>1</v>
      </c>
      <c r="E2492" s="129" t="s">
        <v>4741</v>
      </c>
      <c r="F2492" s="129" t="s">
        <v>4735</v>
      </c>
      <c r="G2492" s="129" t="s">
        <v>16723</v>
      </c>
      <c r="H2492" s="129"/>
    </row>
    <row r="2493" spans="1:8" x14ac:dyDescent="0.3">
      <c r="A2493" s="183">
        <v>44957</v>
      </c>
      <c r="B2493" s="129" t="s">
        <v>7233</v>
      </c>
      <c r="C2493" s="129" t="s">
        <v>418</v>
      </c>
      <c r="D2493" s="165">
        <v>1</v>
      </c>
      <c r="E2493" s="129" t="s">
        <v>4739</v>
      </c>
      <c r="F2493" s="129" t="s">
        <v>4735</v>
      </c>
      <c r="G2493" s="129" t="s">
        <v>16723</v>
      </c>
      <c r="H2493" s="129"/>
    </row>
    <row r="2494" spans="1:8" x14ac:dyDescent="0.3">
      <c r="A2494" s="183">
        <v>44957</v>
      </c>
      <c r="B2494" s="129" t="s">
        <v>7234</v>
      </c>
      <c r="C2494" s="129" t="s">
        <v>418</v>
      </c>
      <c r="D2494" s="165">
        <v>1</v>
      </c>
      <c r="E2494" s="129" t="s">
        <v>4739</v>
      </c>
      <c r="F2494" s="129" t="s">
        <v>4735</v>
      </c>
      <c r="G2494" s="129" t="s">
        <v>16723</v>
      </c>
      <c r="H2494" s="129"/>
    </row>
    <row r="2495" spans="1:8" x14ac:dyDescent="0.3">
      <c r="A2495" s="183">
        <v>44957</v>
      </c>
      <c r="B2495" s="129" t="s">
        <v>7235</v>
      </c>
      <c r="C2495" s="129" t="s">
        <v>418</v>
      </c>
      <c r="D2495" s="165">
        <v>1</v>
      </c>
      <c r="E2495" s="129" t="s">
        <v>4739</v>
      </c>
      <c r="F2495" s="129" t="s">
        <v>4735</v>
      </c>
      <c r="G2495" s="129" t="s">
        <v>16723</v>
      </c>
      <c r="H2495" s="129"/>
    </row>
    <row r="2496" spans="1:8" x14ac:dyDescent="0.3">
      <c r="A2496" s="183">
        <v>44957</v>
      </c>
      <c r="B2496" s="129" t="s">
        <v>7236</v>
      </c>
      <c r="C2496" s="129" t="s">
        <v>418</v>
      </c>
      <c r="D2496" s="165">
        <v>1</v>
      </c>
      <c r="E2496" s="129" t="s">
        <v>4739</v>
      </c>
      <c r="F2496" s="129" t="s">
        <v>4735</v>
      </c>
      <c r="G2496" s="129" t="s">
        <v>16723</v>
      </c>
      <c r="H2496" s="129"/>
    </row>
    <row r="2497" spans="1:8" x14ac:dyDescent="0.3">
      <c r="A2497" s="183">
        <v>44957</v>
      </c>
      <c r="B2497" s="129" t="s">
        <v>7237</v>
      </c>
      <c r="C2497" s="129" t="s">
        <v>417</v>
      </c>
      <c r="D2497" s="165">
        <v>1</v>
      </c>
      <c r="E2497" s="129" t="s">
        <v>4737</v>
      </c>
      <c r="F2497" s="129" t="s">
        <v>4735</v>
      </c>
      <c r="G2497" s="129" t="s">
        <v>16723</v>
      </c>
      <c r="H2497" s="129"/>
    </row>
    <row r="2498" spans="1:8" x14ac:dyDescent="0.3">
      <c r="A2498" s="183">
        <v>44957</v>
      </c>
      <c r="B2498" s="129" t="s">
        <v>7238</v>
      </c>
      <c r="C2498" s="129" t="s">
        <v>417</v>
      </c>
      <c r="D2498" s="165">
        <v>1</v>
      </c>
      <c r="E2498" s="129" t="s">
        <v>4739</v>
      </c>
      <c r="F2498" s="129" t="s">
        <v>4735</v>
      </c>
      <c r="G2498" s="129" t="s">
        <v>16723</v>
      </c>
      <c r="H2498" s="129"/>
    </row>
    <row r="2499" spans="1:8" x14ac:dyDescent="0.3">
      <c r="A2499" s="183">
        <v>44957</v>
      </c>
      <c r="B2499" s="129" t="s">
        <v>7239</v>
      </c>
      <c r="C2499" s="129" t="s">
        <v>418</v>
      </c>
      <c r="D2499" s="165">
        <v>1</v>
      </c>
      <c r="E2499" s="129" t="s">
        <v>4739</v>
      </c>
      <c r="F2499" s="129" t="s">
        <v>4735</v>
      </c>
      <c r="G2499" s="129" t="s">
        <v>16723</v>
      </c>
      <c r="H2499" s="129"/>
    </row>
    <row r="2500" spans="1:8" x14ac:dyDescent="0.3">
      <c r="A2500" s="183">
        <v>44957</v>
      </c>
      <c r="B2500" s="129" t="s">
        <v>7240</v>
      </c>
      <c r="C2500" s="129" t="s">
        <v>416</v>
      </c>
      <c r="D2500" s="165">
        <v>1</v>
      </c>
      <c r="E2500" s="129" t="s">
        <v>4737</v>
      </c>
      <c r="F2500" s="129" t="s">
        <v>4735</v>
      </c>
      <c r="G2500" s="129" t="s">
        <v>16723</v>
      </c>
      <c r="H2500" s="129"/>
    </row>
    <row r="2501" spans="1:8" x14ac:dyDescent="0.3">
      <c r="A2501" s="183">
        <v>44957</v>
      </c>
      <c r="B2501" s="129" t="s">
        <v>7241</v>
      </c>
      <c r="C2501" s="129" t="s">
        <v>418</v>
      </c>
      <c r="D2501" s="165">
        <v>1</v>
      </c>
      <c r="E2501" s="129" t="s">
        <v>4741</v>
      </c>
      <c r="F2501" s="129" t="s">
        <v>4735</v>
      </c>
      <c r="G2501" s="129" t="s">
        <v>16723</v>
      </c>
      <c r="H2501" s="129"/>
    </row>
    <row r="2502" spans="1:8" x14ac:dyDescent="0.3">
      <c r="A2502" s="183">
        <v>44957</v>
      </c>
      <c r="B2502" s="129" t="s">
        <v>7242</v>
      </c>
      <c r="C2502" s="129" t="s">
        <v>417</v>
      </c>
      <c r="D2502" s="165">
        <v>1</v>
      </c>
      <c r="E2502" s="129" t="s">
        <v>4739</v>
      </c>
      <c r="F2502" s="129" t="s">
        <v>4735</v>
      </c>
      <c r="G2502" s="129" t="s">
        <v>16723</v>
      </c>
      <c r="H2502" s="129"/>
    </row>
    <row r="2503" spans="1:8" x14ac:dyDescent="0.3">
      <c r="A2503" s="183">
        <v>44957</v>
      </c>
      <c r="B2503" s="129" t="s">
        <v>7243</v>
      </c>
      <c r="C2503" s="129" t="s">
        <v>417</v>
      </c>
      <c r="D2503" s="165">
        <v>1</v>
      </c>
      <c r="E2503" s="129" t="s">
        <v>4739</v>
      </c>
      <c r="F2503" s="129" t="s">
        <v>4735</v>
      </c>
      <c r="G2503" s="129" t="s">
        <v>16723</v>
      </c>
      <c r="H2503" s="129"/>
    </row>
    <row r="2504" spans="1:8" x14ac:dyDescent="0.3">
      <c r="A2504" s="183">
        <v>44957</v>
      </c>
      <c r="B2504" s="129" t="s">
        <v>7244</v>
      </c>
      <c r="C2504" s="129" t="s">
        <v>417</v>
      </c>
      <c r="D2504" s="165">
        <v>1</v>
      </c>
      <c r="E2504" s="129" t="s">
        <v>4737</v>
      </c>
      <c r="F2504" s="129" t="s">
        <v>4735</v>
      </c>
      <c r="G2504" s="129" t="s">
        <v>16723</v>
      </c>
      <c r="H2504" s="129"/>
    </row>
    <row r="2505" spans="1:8" x14ac:dyDescent="0.3">
      <c r="A2505" s="183">
        <v>44957</v>
      </c>
      <c r="B2505" s="129" t="s">
        <v>7245</v>
      </c>
      <c r="C2505" s="129" t="s">
        <v>417</v>
      </c>
      <c r="D2505" s="165">
        <v>1</v>
      </c>
      <c r="E2505" s="129" t="s">
        <v>4739</v>
      </c>
      <c r="F2505" s="129" t="s">
        <v>4735</v>
      </c>
      <c r="G2505" s="129" t="s">
        <v>16723</v>
      </c>
      <c r="H2505" s="129"/>
    </row>
    <row r="2506" spans="1:8" x14ac:dyDescent="0.3">
      <c r="A2506" s="183">
        <v>44957</v>
      </c>
      <c r="B2506" s="129" t="s">
        <v>7246</v>
      </c>
      <c r="C2506" s="129" t="s">
        <v>417</v>
      </c>
      <c r="D2506" s="165">
        <v>1</v>
      </c>
      <c r="E2506" s="129" t="s">
        <v>4737</v>
      </c>
      <c r="F2506" s="129" t="s">
        <v>4735</v>
      </c>
      <c r="G2506" s="129" t="s">
        <v>16723</v>
      </c>
      <c r="H2506" s="129"/>
    </row>
    <row r="2507" spans="1:8" x14ac:dyDescent="0.3">
      <c r="A2507" s="183">
        <v>44957</v>
      </c>
      <c r="B2507" s="129" t="s">
        <v>7247</v>
      </c>
      <c r="C2507" s="129" t="s">
        <v>417</v>
      </c>
      <c r="D2507" s="165">
        <v>1</v>
      </c>
      <c r="E2507" s="129" t="s">
        <v>4739</v>
      </c>
      <c r="F2507" s="129" t="s">
        <v>4735</v>
      </c>
      <c r="G2507" s="129" t="s">
        <v>16723</v>
      </c>
      <c r="H2507" s="129"/>
    </row>
    <row r="2508" spans="1:8" x14ac:dyDescent="0.3">
      <c r="A2508" s="183">
        <v>44957</v>
      </c>
      <c r="B2508" s="129" t="s">
        <v>7248</v>
      </c>
      <c r="C2508" s="129" t="s">
        <v>417</v>
      </c>
      <c r="D2508" s="165">
        <v>1</v>
      </c>
      <c r="E2508" s="129" t="s">
        <v>4737</v>
      </c>
      <c r="F2508" s="129" t="s">
        <v>4735</v>
      </c>
      <c r="G2508" s="129" t="s">
        <v>16723</v>
      </c>
      <c r="H2508" s="129"/>
    </row>
    <row r="2509" spans="1:8" x14ac:dyDescent="0.3">
      <c r="A2509" s="183">
        <v>44957</v>
      </c>
      <c r="B2509" s="129" t="s">
        <v>7249</v>
      </c>
      <c r="C2509" s="129" t="s">
        <v>417</v>
      </c>
      <c r="D2509" s="165">
        <v>1</v>
      </c>
      <c r="E2509" s="129" t="s">
        <v>4739</v>
      </c>
      <c r="F2509" s="129" t="s">
        <v>4735</v>
      </c>
      <c r="G2509" s="129" t="s">
        <v>16723</v>
      </c>
      <c r="H2509" s="129"/>
    </row>
    <row r="2510" spans="1:8" x14ac:dyDescent="0.3">
      <c r="A2510" s="183">
        <v>44957</v>
      </c>
      <c r="B2510" s="129" t="s">
        <v>7250</v>
      </c>
      <c r="C2510" s="129" t="s">
        <v>418</v>
      </c>
      <c r="D2510" s="165">
        <v>1</v>
      </c>
      <c r="E2510" s="129" t="s">
        <v>4739</v>
      </c>
      <c r="F2510" s="129" t="s">
        <v>4735</v>
      </c>
      <c r="G2510" s="129" t="s">
        <v>16723</v>
      </c>
      <c r="H2510" s="129"/>
    </row>
    <row r="2511" spans="1:8" x14ac:dyDescent="0.3">
      <c r="A2511" s="183">
        <v>44957</v>
      </c>
      <c r="B2511" s="129" t="s">
        <v>7251</v>
      </c>
      <c r="C2511" s="129" t="s">
        <v>416</v>
      </c>
      <c r="D2511" s="165">
        <v>1</v>
      </c>
      <c r="E2511" s="129" t="s">
        <v>4739</v>
      </c>
      <c r="F2511" s="129" t="s">
        <v>4735</v>
      </c>
      <c r="G2511" s="129" t="s">
        <v>16723</v>
      </c>
      <c r="H2511" s="129"/>
    </row>
    <row r="2512" spans="1:8" x14ac:dyDescent="0.3">
      <c r="A2512" s="183">
        <v>44957</v>
      </c>
      <c r="B2512" s="129" t="s">
        <v>7252</v>
      </c>
      <c r="C2512" s="129" t="s">
        <v>416</v>
      </c>
      <c r="D2512" s="165">
        <v>1</v>
      </c>
      <c r="E2512" s="129" t="s">
        <v>4739</v>
      </c>
      <c r="F2512" s="129" t="s">
        <v>4735</v>
      </c>
      <c r="G2512" s="129" t="s">
        <v>16723</v>
      </c>
      <c r="H2512" s="129"/>
    </row>
    <row r="2513" spans="1:8" x14ac:dyDescent="0.3">
      <c r="A2513" s="183">
        <v>44957</v>
      </c>
      <c r="B2513" s="129" t="s">
        <v>7253</v>
      </c>
      <c r="C2513" s="129" t="s">
        <v>418</v>
      </c>
      <c r="D2513" s="165">
        <v>1</v>
      </c>
      <c r="E2513" s="129" t="s">
        <v>4737</v>
      </c>
      <c r="F2513" s="129" t="s">
        <v>4735</v>
      </c>
      <c r="G2513" s="129" t="s">
        <v>16723</v>
      </c>
      <c r="H2513" s="129"/>
    </row>
    <row r="2514" spans="1:8" x14ac:dyDescent="0.3">
      <c r="A2514" s="183">
        <v>44957</v>
      </c>
      <c r="B2514" s="129" t="s">
        <v>7254</v>
      </c>
      <c r="C2514" s="129" t="s">
        <v>417</v>
      </c>
      <c r="D2514" s="165">
        <v>1</v>
      </c>
      <c r="E2514" s="129" t="s">
        <v>4739</v>
      </c>
      <c r="F2514" s="129" t="s">
        <v>4735</v>
      </c>
      <c r="G2514" s="129" t="s">
        <v>16723</v>
      </c>
      <c r="H2514" s="129"/>
    </row>
    <row r="2515" spans="1:8" x14ac:dyDescent="0.3">
      <c r="A2515" s="183">
        <v>44957</v>
      </c>
      <c r="B2515" s="129" t="s">
        <v>7255</v>
      </c>
      <c r="C2515" s="129" t="s">
        <v>418</v>
      </c>
      <c r="D2515" s="165">
        <v>1</v>
      </c>
      <c r="E2515" s="129" t="s">
        <v>4739</v>
      </c>
      <c r="F2515" s="129" t="s">
        <v>4735</v>
      </c>
      <c r="G2515" s="129" t="s">
        <v>16723</v>
      </c>
      <c r="H2515" s="129"/>
    </row>
    <row r="2516" spans="1:8" x14ac:dyDescent="0.3">
      <c r="A2516" s="183">
        <v>44957</v>
      </c>
      <c r="B2516" s="129" t="s">
        <v>7256</v>
      </c>
      <c r="C2516" s="129" t="s">
        <v>416</v>
      </c>
      <c r="D2516" s="165">
        <v>1</v>
      </c>
      <c r="E2516" s="129" t="s">
        <v>4739</v>
      </c>
      <c r="F2516" s="129" t="s">
        <v>4735</v>
      </c>
      <c r="G2516" s="129" t="s">
        <v>16723</v>
      </c>
      <c r="H2516" s="129"/>
    </row>
    <row r="2517" spans="1:8" x14ac:dyDescent="0.3">
      <c r="A2517" s="183">
        <v>44957</v>
      </c>
      <c r="B2517" s="129" t="s">
        <v>7257</v>
      </c>
      <c r="C2517" s="129" t="s">
        <v>416</v>
      </c>
      <c r="D2517" s="165">
        <v>1</v>
      </c>
      <c r="E2517" s="129" t="s">
        <v>4739</v>
      </c>
      <c r="F2517" s="129" t="s">
        <v>4735</v>
      </c>
      <c r="G2517" s="129" t="s">
        <v>16723</v>
      </c>
      <c r="H2517" s="129"/>
    </row>
    <row r="2518" spans="1:8" x14ac:dyDescent="0.3">
      <c r="A2518" s="183">
        <v>44957</v>
      </c>
      <c r="B2518" s="129" t="s">
        <v>7258</v>
      </c>
      <c r="C2518" s="129" t="s">
        <v>417</v>
      </c>
      <c r="D2518" s="165">
        <v>1</v>
      </c>
      <c r="E2518" s="129" t="s">
        <v>4739</v>
      </c>
      <c r="F2518" s="129" t="s">
        <v>4735</v>
      </c>
      <c r="G2518" s="129" t="s">
        <v>16723</v>
      </c>
      <c r="H2518" s="129"/>
    </row>
    <row r="2519" spans="1:8" x14ac:dyDescent="0.3">
      <c r="A2519" s="183">
        <v>44957</v>
      </c>
      <c r="B2519" s="129" t="s">
        <v>7259</v>
      </c>
      <c r="C2519" s="129" t="s">
        <v>417</v>
      </c>
      <c r="D2519" s="165">
        <v>1</v>
      </c>
      <c r="E2519" s="129" t="s">
        <v>4739</v>
      </c>
      <c r="F2519" s="129" t="s">
        <v>4735</v>
      </c>
      <c r="G2519" s="129" t="s">
        <v>16723</v>
      </c>
      <c r="H2519" s="129"/>
    </row>
    <row r="2520" spans="1:8" x14ac:dyDescent="0.3">
      <c r="A2520" s="183">
        <v>44957</v>
      </c>
      <c r="B2520" s="129" t="s">
        <v>7260</v>
      </c>
      <c r="C2520" s="129" t="s">
        <v>417</v>
      </c>
      <c r="D2520" s="165">
        <v>1</v>
      </c>
      <c r="E2520" s="129" t="s">
        <v>4739</v>
      </c>
      <c r="F2520" s="129" t="s">
        <v>4735</v>
      </c>
      <c r="G2520" s="129" t="s">
        <v>16723</v>
      </c>
      <c r="H2520" s="129"/>
    </row>
    <row r="2521" spans="1:8" x14ac:dyDescent="0.3">
      <c r="A2521" s="183">
        <v>44957</v>
      </c>
      <c r="B2521" s="129" t="s">
        <v>7261</v>
      </c>
      <c r="C2521" s="129" t="s">
        <v>417</v>
      </c>
      <c r="D2521" s="165">
        <v>1</v>
      </c>
      <c r="E2521" s="129" t="s">
        <v>4739</v>
      </c>
      <c r="F2521" s="129" t="s">
        <v>4735</v>
      </c>
      <c r="G2521" s="129" t="s">
        <v>16723</v>
      </c>
      <c r="H2521" s="129"/>
    </row>
    <row r="2522" spans="1:8" x14ac:dyDescent="0.3">
      <c r="A2522" s="183">
        <v>44957</v>
      </c>
      <c r="B2522" s="129" t="s">
        <v>7262</v>
      </c>
      <c r="C2522" s="129" t="s">
        <v>417</v>
      </c>
      <c r="D2522" s="165">
        <v>1</v>
      </c>
      <c r="E2522" s="129" t="s">
        <v>4739</v>
      </c>
      <c r="F2522" s="129" t="s">
        <v>4735</v>
      </c>
      <c r="G2522" s="129" t="s">
        <v>16723</v>
      </c>
      <c r="H2522" s="129"/>
    </row>
    <row r="2523" spans="1:8" x14ac:dyDescent="0.3">
      <c r="A2523" s="183">
        <v>44957</v>
      </c>
      <c r="B2523" s="129" t="s">
        <v>7263</v>
      </c>
      <c r="C2523" s="129" t="s">
        <v>418</v>
      </c>
      <c r="D2523" s="165">
        <v>1</v>
      </c>
      <c r="E2523" s="129" t="s">
        <v>4739</v>
      </c>
      <c r="F2523" s="129" t="s">
        <v>4735</v>
      </c>
      <c r="G2523" s="129" t="s">
        <v>16723</v>
      </c>
      <c r="H2523" s="129"/>
    </row>
    <row r="2524" spans="1:8" x14ac:dyDescent="0.3">
      <c r="A2524" s="183">
        <v>44957</v>
      </c>
      <c r="B2524" s="129" t="s">
        <v>7264</v>
      </c>
      <c r="C2524" s="129" t="s">
        <v>418</v>
      </c>
      <c r="D2524" s="165">
        <v>1</v>
      </c>
      <c r="E2524" s="129" t="s">
        <v>4739</v>
      </c>
      <c r="F2524" s="129" t="s">
        <v>4735</v>
      </c>
      <c r="G2524" s="129" t="s">
        <v>16723</v>
      </c>
      <c r="H2524" s="129"/>
    </row>
    <row r="2525" spans="1:8" x14ac:dyDescent="0.3">
      <c r="A2525" s="183">
        <v>44957</v>
      </c>
      <c r="B2525" s="129" t="s">
        <v>7265</v>
      </c>
      <c r="C2525" s="129" t="s">
        <v>418</v>
      </c>
      <c r="D2525" s="165">
        <v>1</v>
      </c>
      <c r="E2525" s="129" t="s">
        <v>4739</v>
      </c>
      <c r="F2525" s="129" t="s">
        <v>4735</v>
      </c>
      <c r="G2525" s="129" t="s">
        <v>16723</v>
      </c>
      <c r="H2525" s="129"/>
    </row>
    <row r="2526" spans="1:8" x14ac:dyDescent="0.3">
      <c r="A2526" s="183">
        <v>44957</v>
      </c>
      <c r="B2526" s="129" t="s">
        <v>7266</v>
      </c>
      <c r="C2526" s="129" t="s">
        <v>417</v>
      </c>
      <c r="D2526" s="165">
        <v>1</v>
      </c>
      <c r="E2526" s="129" t="s">
        <v>4737</v>
      </c>
      <c r="F2526" s="129" t="s">
        <v>4735</v>
      </c>
      <c r="G2526" s="129" t="s">
        <v>16723</v>
      </c>
      <c r="H2526" s="129"/>
    </row>
    <row r="2527" spans="1:8" x14ac:dyDescent="0.3">
      <c r="A2527" s="183">
        <v>44957</v>
      </c>
      <c r="B2527" s="129" t="s">
        <v>7267</v>
      </c>
      <c r="C2527" s="129" t="s">
        <v>417</v>
      </c>
      <c r="D2527" s="165">
        <v>1</v>
      </c>
      <c r="E2527" s="129" t="s">
        <v>4737</v>
      </c>
      <c r="F2527" s="129" t="s">
        <v>4735</v>
      </c>
      <c r="G2527" s="129" t="s">
        <v>16723</v>
      </c>
      <c r="H2527" s="129"/>
    </row>
    <row r="2528" spans="1:8" x14ac:dyDescent="0.3">
      <c r="A2528" s="183">
        <v>44957</v>
      </c>
      <c r="B2528" s="129" t="s">
        <v>7268</v>
      </c>
      <c r="C2528" s="129" t="s">
        <v>417</v>
      </c>
      <c r="D2528" s="165">
        <v>1</v>
      </c>
      <c r="E2528" s="129" t="s">
        <v>4737</v>
      </c>
      <c r="F2528" s="129" t="s">
        <v>4735</v>
      </c>
      <c r="G2528" s="129" t="s">
        <v>16723</v>
      </c>
      <c r="H2528" s="129"/>
    </row>
    <row r="2529" spans="1:8" x14ac:dyDescent="0.3">
      <c r="A2529" s="183">
        <v>44957</v>
      </c>
      <c r="B2529" s="129" t="s">
        <v>7269</v>
      </c>
      <c r="C2529" s="129" t="s">
        <v>417</v>
      </c>
      <c r="D2529" s="165">
        <v>1</v>
      </c>
      <c r="E2529" s="129" t="s">
        <v>4739</v>
      </c>
      <c r="F2529" s="129" t="s">
        <v>4735</v>
      </c>
      <c r="G2529" s="129" t="s">
        <v>16723</v>
      </c>
      <c r="H2529" s="129"/>
    </row>
    <row r="2530" spans="1:8" x14ac:dyDescent="0.3">
      <c r="A2530" s="183">
        <v>44957</v>
      </c>
      <c r="B2530" s="129" t="s">
        <v>7270</v>
      </c>
      <c r="C2530" s="129" t="s">
        <v>417</v>
      </c>
      <c r="D2530" s="165">
        <v>1</v>
      </c>
      <c r="E2530" s="129" t="s">
        <v>4739</v>
      </c>
      <c r="F2530" s="129" t="s">
        <v>4735</v>
      </c>
      <c r="G2530" s="129" t="s">
        <v>16723</v>
      </c>
      <c r="H2530" s="129"/>
    </row>
    <row r="2531" spans="1:8" x14ac:dyDescent="0.3">
      <c r="A2531" s="183">
        <v>44957</v>
      </c>
      <c r="B2531" s="129" t="s">
        <v>7271</v>
      </c>
      <c r="C2531" s="129" t="s">
        <v>417</v>
      </c>
      <c r="D2531" s="165">
        <v>1</v>
      </c>
      <c r="E2531" s="129" t="s">
        <v>4739</v>
      </c>
      <c r="F2531" s="129" t="s">
        <v>4735</v>
      </c>
      <c r="G2531" s="129" t="s">
        <v>16723</v>
      </c>
      <c r="H2531" s="129"/>
    </row>
    <row r="2532" spans="1:8" x14ac:dyDescent="0.3">
      <c r="A2532" s="183">
        <v>44957</v>
      </c>
      <c r="B2532" s="129" t="s">
        <v>7272</v>
      </c>
      <c r="C2532" s="129" t="s">
        <v>417</v>
      </c>
      <c r="D2532" s="165">
        <v>1</v>
      </c>
      <c r="E2532" s="129" t="s">
        <v>4739</v>
      </c>
      <c r="F2532" s="129" t="s">
        <v>4735</v>
      </c>
      <c r="G2532" s="129" t="s">
        <v>16723</v>
      </c>
      <c r="H2532" s="129"/>
    </row>
    <row r="2533" spans="1:8" x14ac:dyDescent="0.3">
      <c r="A2533" s="183">
        <v>44957</v>
      </c>
      <c r="B2533" s="129" t="s">
        <v>7273</v>
      </c>
      <c r="C2533" s="129" t="s">
        <v>417</v>
      </c>
      <c r="D2533" s="165">
        <v>1</v>
      </c>
      <c r="E2533" s="129" t="s">
        <v>4737</v>
      </c>
      <c r="F2533" s="129" t="s">
        <v>4735</v>
      </c>
      <c r="G2533" s="129" t="s">
        <v>16723</v>
      </c>
      <c r="H2533" s="129"/>
    </row>
    <row r="2534" spans="1:8" x14ac:dyDescent="0.3">
      <c r="A2534" s="183">
        <v>44957</v>
      </c>
      <c r="B2534" s="129" t="s">
        <v>7274</v>
      </c>
      <c r="C2534" s="129" t="s">
        <v>417</v>
      </c>
      <c r="D2534" s="165">
        <v>1</v>
      </c>
      <c r="E2534" s="129" t="s">
        <v>4737</v>
      </c>
      <c r="F2534" s="129" t="s">
        <v>4735</v>
      </c>
      <c r="G2534" s="129" t="s">
        <v>16723</v>
      </c>
      <c r="H2534" s="129"/>
    </row>
    <row r="2535" spans="1:8" x14ac:dyDescent="0.3">
      <c r="A2535" s="183">
        <v>44957</v>
      </c>
      <c r="B2535" s="129" t="s">
        <v>7275</v>
      </c>
      <c r="C2535" s="129" t="s">
        <v>417</v>
      </c>
      <c r="D2535" s="165">
        <v>1</v>
      </c>
      <c r="E2535" s="129" t="s">
        <v>4737</v>
      </c>
      <c r="F2535" s="129" t="s">
        <v>4735</v>
      </c>
      <c r="G2535" s="129" t="s">
        <v>16723</v>
      </c>
      <c r="H2535" s="129"/>
    </row>
    <row r="2536" spans="1:8" x14ac:dyDescent="0.3">
      <c r="A2536" s="183">
        <v>44957</v>
      </c>
      <c r="B2536" s="129" t="s">
        <v>7276</v>
      </c>
      <c r="C2536" s="129" t="s">
        <v>417</v>
      </c>
      <c r="D2536" s="165">
        <v>1</v>
      </c>
      <c r="E2536" s="129" t="s">
        <v>4739</v>
      </c>
      <c r="F2536" s="129" t="s">
        <v>4735</v>
      </c>
      <c r="G2536" s="129" t="s">
        <v>16723</v>
      </c>
      <c r="H2536" s="129"/>
    </row>
    <row r="2537" spans="1:8" x14ac:dyDescent="0.3">
      <c r="A2537" s="183">
        <v>44957</v>
      </c>
      <c r="B2537" s="129" t="s">
        <v>7277</v>
      </c>
      <c r="C2537" s="129" t="s">
        <v>418</v>
      </c>
      <c r="D2537" s="165">
        <v>1</v>
      </c>
      <c r="E2537" s="129" t="s">
        <v>4739</v>
      </c>
      <c r="F2537" s="129" t="s">
        <v>4735</v>
      </c>
      <c r="G2537" s="129" t="s">
        <v>16723</v>
      </c>
      <c r="H2537" s="129"/>
    </row>
    <row r="2538" spans="1:8" x14ac:dyDescent="0.3">
      <c r="A2538" s="183">
        <v>44957</v>
      </c>
      <c r="B2538" s="129" t="s">
        <v>7278</v>
      </c>
      <c r="C2538" s="129" t="s">
        <v>418</v>
      </c>
      <c r="D2538" s="165">
        <v>1</v>
      </c>
      <c r="E2538" s="129" t="s">
        <v>4739</v>
      </c>
      <c r="F2538" s="129" t="s">
        <v>4735</v>
      </c>
      <c r="G2538" s="129" t="s">
        <v>16723</v>
      </c>
      <c r="H2538" s="129"/>
    </row>
    <row r="2539" spans="1:8" x14ac:dyDescent="0.3">
      <c r="A2539" s="183">
        <v>44957</v>
      </c>
      <c r="B2539" s="129" t="s">
        <v>7279</v>
      </c>
      <c r="C2539" s="129" t="s">
        <v>418</v>
      </c>
      <c r="D2539" s="165">
        <v>1</v>
      </c>
      <c r="E2539" s="129" t="s">
        <v>4739</v>
      </c>
      <c r="F2539" s="129" t="s">
        <v>4735</v>
      </c>
      <c r="G2539" s="129" t="s">
        <v>16723</v>
      </c>
      <c r="H2539" s="129"/>
    </row>
    <row r="2540" spans="1:8" x14ac:dyDescent="0.3">
      <c r="A2540" s="183">
        <v>44957</v>
      </c>
      <c r="B2540" s="129" t="s">
        <v>7280</v>
      </c>
      <c r="C2540" s="129" t="s">
        <v>418</v>
      </c>
      <c r="D2540" s="165">
        <v>1</v>
      </c>
      <c r="E2540" s="129" t="s">
        <v>4739</v>
      </c>
      <c r="F2540" s="129" t="s">
        <v>4735</v>
      </c>
      <c r="G2540" s="129" t="s">
        <v>16723</v>
      </c>
      <c r="H2540" s="129"/>
    </row>
    <row r="2541" spans="1:8" x14ac:dyDescent="0.3">
      <c r="A2541" s="183">
        <v>44957</v>
      </c>
      <c r="B2541" s="129" t="s">
        <v>7281</v>
      </c>
      <c r="C2541" s="129" t="s">
        <v>418</v>
      </c>
      <c r="D2541" s="165">
        <v>1</v>
      </c>
      <c r="E2541" s="129" t="s">
        <v>4737</v>
      </c>
      <c r="F2541" s="129" t="s">
        <v>4735</v>
      </c>
      <c r="G2541" s="129" t="s">
        <v>16723</v>
      </c>
      <c r="H2541" s="129"/>
    </row>
    <row r="2542" spans="1:8" x14ac:dyDescent="0.3">
      <c r="A2542" s="183">
        <v>44957</v>
      </c>
      <c r="B2542" s="129" t="s">
        <v>7282</v>
      </c>
      <c r="C2542" s="129" t="s">
        <v>416</v>
      </c>
      <c r="D2542" s="165">
        <v>1</v>
      </c>
      <c r="E2542" s="129" t="s">
        <v>4739</v>
      </c>
      <c r="F2542" s="129" t="s">
        <v>4735</v>
      </c>
      <c r="G2542" s="129" t="s">
        <v>16723</v>
      </c>
      <c r="H2542" s="129"/>
    </row>
    <row r="2543" spans="1:8" x14ac:dyDescent="0.3">
      <c r="A2543" s="183">
        <v>44957</v>
      </c>
      <c r="B2543" s="129" t="s">
        <v>7283</v>
      </c>
      <c r="C2543" s="129" t="s">
        <v>416</v>
      </c>
      <c r="D2543" s="165">
        <v>1</v>
      </c>
      <c r="E2543" s="129" t="s">
        <v>4739</v>
      </c>
      <c r="F2543" s="129" t="s">
        <v>4735</v>
      </c>
      <c r="G2543" s="129" t="s">
        <v>16723</v>
      </c>
      <c r="H2543" s="129"/>
    </row>
    <row r="2544" spans="1:8" x14ac:dyDescent="0.3">
      <c r="A2544" s="183">
        <v>44957</v>
      </c>
      <c r="B2544" s="129" t="s">
        <v>7284</v>
      </c>
      <c r="C2544" s="129" t="s">
        <v>418</v>
      </c>
      <c r="D2544" s="165">
        <v>1</v>
      </c>
      <c r="E2544" s="129" t="s">
        <v>4739</v>
      </c>
      <c r="F2544" s="129" t="s">
        <v>4735</v>
      </c>
      <c r="G2544" s="129" t="s">
        <v>16723</v>
      </c>
      <c r="H2544" s="129"/>
    </row>
    <row r="2545" spans="1:8" x14ac:dyDescent="0.3">
      <c r="A2545" s="183">
        <v>44957</v>
      </c>
      <c r="B2545" s="129" t="s">
        <v>7285</v>
      </c>
      <c r="C2545" s="129" t="s">
        <v>416</v>
      </c>
      <c r="D2545" s="165">
        <v>1</v>
      </c>
      <c r="E2545" s="129" t="s">
        <v>4737</v>
      </c>
      <c r="F2545" s="129" t="s">
        <v>4735</v>
      </c>
      <c r="G2545" s="129" t="s">
        <v>16723</v>
      </c>
      <c r="H2545" s="129"/>
    </row>
    <row r="2546" spans="1:8" x14ac:dyDescent="0.3">
      <c r="A2546" s="183">
        <v>44957</v>
      </c>
      <c r="B2546" s="129" t="s">
        <v>7286</v>
      </c>
      <c r="C2546" s="129" t="s">
        <v>417</v>
      </c>
      <c r="D2546" s="165">
        <v>1</v>
      </c>
      <c r="E2546" s="129" t="s">
        <v>4737</v>
      </c>
      <c r="F2546" s="129" t="s">
        <v>4735</v>
      </c>
      <c r="G2546" s="129" t="s">
        <v>16723</v>
      </c>
      <c r="H2546" s="129"/>
    </row>
    <row r="2547" spans="1:8" x14ac:dyDescent="0.3">
      <c r="A2547" s="183">
        <v>44957</v>
      </c>
      <c r="B2547" s="129" t="s">
        <v>7287</v>
      </c>
      <c r="C2547" s="129" t="s">
        <v>416</v>
      </c>
      <c r="D2547" s="165">
        <v>1</v>
      </c>
      <c r="E2547" s="129" t="s">
        <v>4737</v>
      </c>
      <c r="F2547" s="129" t="s">
        <v>4735</v>
      </c>
      <c r="G2547" s="129" t="s">
        <v>16723</v>
      </c>
      <c r="H2547" s="129"/>
    </row>
    <row r="2548" spans="1:8" x14ac:dyDescent="0.3">
      <c r="A2548" s="183">
        <v>44957</v>
      </c>
      <c r="B2548" s="129" t="s">
        <v>7288</v>
      </c>
      <c r="C2548" s="129" t="s">
        <v>416</v>
      </c>
      <c r="D2548" s="165">
        <v>1</v>
      </c>
      <c r="E2548" s="129" t="s">
        <v>4737</v>
      </c>
      <c r="F2548" s="129" t="s">
        <v>4735</v>
      </c>
      <c r="G2548" s="129" t="s">
        <v>16723</v>
      </c>
      <c r="H2548" s="129"/>
    </row>
    <row r="2549" spans="1:8" x14ac:dyDescent="0.3">
      <c r="A2549" s="183">
        <v>44957</v>
      </c>
      <c r="B2549" s="129" t="s">
        <v>7289</v>
      </c>
      <c r="C2549" s="129" t="s">
        <v>416</v>
      </c>
      <c r="D2549" s="165">
        <v>1</v>
      </c>
      <c r="E2549" s="129" t="s">
        <v>4737</v>
      </c>
      <c r="F2549" s="129" t="s">
        <v>4735</v>
      </c>
      <c r="G2549" s="129" t="s">
        <v>16723</v>
      </c>
      <c r="H2549" s="129"/>
    </row>
    <row r="2550" spans="1:8" x14ac:dyDescent="0.3">
      <c r="A2550" s="183">
        <v>44957</v>
      </c>
      <c r="B2550" s="129" t="s">
        <v>7290</v>
      </c>
      <c r="C2550" s="129" t="s">
        <v>417</v>
      </c>
      <c r="D2550" s="165">
        <v>1</v>
      </c>
      <c r="E2550" s="129" t="s">
        <v>4739</v>
      </c>
      <c r="F2550" s="129" t="s">
        <v>4735</v>
      </c>
      <c r="G2550" s="129" t="s">
        <v>16723</v>
      </c>
      <c r="H2550" s="129"/>
    </row>
    <row r="2551" spans="1:8" x14ac:dyDescent="0.3">
      <c r="A2551" s="183">
        <v>44957</v>
      </c>
      <c r="B2551" s="129" t="s">
        <v>7291</v>
      </c>
      <c r="C2551" s="129" t="s">
        <v>417</v>
      </c>
      <c r="D2551" s="165">
        <v>1</v>
      </c>
      <c r="E2551" s="129" t="s">
        <v>4737</v>
      </c>
      <c r="F2551" s="129" t="s">
        <v>4735</v>
      </c>
      <c r="G2551" s="129" t="s">
        <v>16723</v>
      </c>
      <c r="H2551" s="129"/>
    </row>
    <row r="2552" spans="1:8" x14ac:dyDescent="0.3">
      <c r="A2552" s="183">
        <v>44957</v>
      </c>
      <c r="B2552" s="129" t="s">
        <v>7292</v>
      </c>
      <c r="C2552" s="129" t="s">
        <v>417</v>
      </c>
      <c r="D2552" s="165">
        <v>1</v>
      </c>
      <c r="E2552" s="129" t="s">
        <v>4739</v>
      </c>
      <c r="F2552" s="129" t="s">
        <v>4735</v>
      </c>
      <c r="G2552" s="129" t="s">
        <v>16723</v>
      </c>
      <c r="H2552" s="129"/>
    </row>
    <row r="2553" spans="1:8" x14ac:dyDescent="0.3">
      <c r="A2553" s="183">
        <v>44957</v>
      </c>
      <c r="B2553" s="129" t="s">
        <v>7293</v>
      </c>
      <c r="C2553" s="129" t="s">
        <v>417</v>
      </c>
      <c r="D2553" s="165">
        <v>1</v>
      </c>
      <c r="E2553" s="129" t="s">
        <v>4737</v>
      </c>
      <c r="F2553" s="129" t="s">
        <v>4735</v>
      </c>
      <c r="G2553" s="129" t="s">
        <v>16723</v>
      </c>
      <c r="H2553" s="129"/>
    </row>
    <row r="2554" spans="1:8" x14ac:dyDescent="0.3">
      <c r="A2554" s="183">
        <v>44957</v>
      </c>
      <c r="B2554" s="129" t="s">
        <v>7294</v>
      </c>
      <c r="C2554" s="129" t="s">
        <v>417</v>
      </c>
      <c r="D2554" s="165">
        <v>1</v>
      </c>
      <c r="E2554" s="129" t="s">
        <v>4737</v>
      </c>
      <c r="F2554" s="129" t="s">
        <v>4735</v>
      </c>
      <c r="G2554" s="129" t="s">
        <v>16723</v>
      </c>
      <c r="H2554" s="129"/>
    </row>
    <row r="2555" spans="1:8" x14ac:dyDescent="0.3">
      <c r="A2555" s="183">
        <v>44957</v>
      </c>
      <c r="B2555" s="129" t="s">
        <v>7295</v>
      </c>
      <c r="C2555" s="129" t="s">
        <v>417</v>
      </c>
      <c r="D2555" s="165">
        <v>1</v>
      </c>
      <c r="E2555" s="129" t="s">
        <v>4739</v>
      </c>
      <c r="F2555" s="129" t="s">
        <v>4735</v>
      </c>
      <c r="G2555" s="129" t="s">
        <v>16723</v>
      </c>
      <c r="H2555" s="129"/>
    </row>
    <row r="2556" spans="1:8" x14ac:dyDescent="0.3">
      <c r="A2556" s="183">
        <v>44957</v>
      </c>
      <c r="B2556" s="129" t="s">
        <v>7296</v>
      </c>
      <c r="C2556" s="129" t="s">
        <v>417</v>
      </c>
      <c r="D2556" s="165">
        <v>1</v>
      </c>
      <c r="E2556" s="129" t="s">
        <v>4739</v>
      </c>
      <c r="F2556" s="129" t="s">
        <v>4735</v>
      </c>
      <c r="G2556" s="129" t="s">
        <v>16723</v>
      </c>
      <c r="H2556" s="129"/>
    </row>
    <row r="2557" spans="1:8" x14ac:dyDescent="0.3">
      <c r="A2557" s="183">
        <v>44957</v>
      </c>
      <c r="B2557" s="129" t="s">
        <v>7297</v>
      </c>
      <c r="C2557" s="129" t="s">
        <v>416</v>
      </c>
      <c r="D2557" s="165">
        <v>1</v>
      </c>
      <c r="E2557" s="129" t="s">
        <v>4737</v>
      </c>
      <c r="F2557" s="129" t="s">
        <v>4735</v>
      </c>
      <c r="G2557" s="129" t="s">
        <v>16723</v>
      </c>
      <c r="H2557" s="129"/>
    </row>
    <row r="2558" spans="1:8" x14ac:dyDescent="0.3">
      <c r="A2558" s="183">
        <v>44957</v>
      </c>
      <c r="B2558" s="129" t="s">
        <v>7298</v>
      </c>
      <c r="C2558" s="129" t="s">
        <v>416</v>
      </c>
      <c r="D2558" s="165">
        <v>1</v>
      </c>
      <c r="E2558" s="129" t="s">
        <v>4743</v>
      </c>
      <c r="F2558" s="129" t="s">
        <v>4735</v>
      </c>
      <c r="G2558" s="129" t="s">
        <v>16746</v>
      </c>
      <c r="H2558" s="129"/>
    </row>
    <row r="2559" spans="1:8" x14ac:dyDescent="0.3">
      <c r="A2559" s="183">
        <v>44957</v>
      </c>
      <c r="B2559" s="129" t="s">
        <v>7299</v>
      </c>
      <c r="C2559" s="129" t="s">
        <v>417</v>
      </c>
      <c r="D2559" s="165">
        <v>1</v>
      </c>
      <c r="E2559" s="129" t="s">
        <v>4737</v>
      </c>
      <c r="F2559" s="129" t="s">
        <v>4735</v>
      </c>
      <c r="G2559" s="129" t="s">
        <v>16723</v>
      </c>
      <c r="H2559" s="129"/>
    </row>
    <row r="2560" spans="1:8" x14ac:dyDescent="0.3">
      <c r="A2560" s="183">
        <v>44957</v>
      </c>
      <c r="B2560" s="129" t="s">
        <v>7300</v>
      </c>
      <c r="C2560" s="129" t="s">
        <v>417</v>
      </c>
      <c r="D2560" s="165">
        <v>1</v>
      </c>
      <c r="E2560" s="129" t="s">
        <v>4737</v>
      </c>
      <c r="F2560" s="129" t="s">
        <v>4735</v>
      </c>
      <c r="G2560" s="129" t="s">
        <v>16723</v>
      </c>
      <c r="H2560" s="129"/>
    </row>
    <row r="2561" spans="1:8" x14ac:dyDescent="0.3">
      <c r="A2561" s="183">
        <v>44957</v>
      </c>
      <c r="B2561" s="129" t="s">
        <v>7301</v>
      </c>
      <c r="C2561" s="129" t="s">
        <v>417</v>
      </c>
      <c r="D2561" s="165">
        <v>1</v>
      </c>
      <c r="E2561" s="129" t="s">
        <v>4737</v>
      </c>
      <c r="F2561" s="129" t="s">
        <v>4735</v>
      </c>
      <c r="G2561" s="129" t="s">
        <v>16723</v>
      </c>
      <c r="H2561" s="129"/>
    </row>
    <row r="2562" spans="1:8" x14ac:dyDescent="0.3">
      <c r="A2562" s="183">
        <v>44957</v>
      </c>
      <c r="B2562" s="129" t="s">
        <v>7302</v>
      </c>
      <c r="C2562" s="129" t="s">
        <v>417</v>
      </c>
      <c r="D2562" s="165">
        <v>1</v>
      </c>
      <c r="E2562" s="129" t="s">
        <v>4739</v>
      </c>
      <c r="F2562" s="129" t="s">
        <v>4735</v>
      </c>
      <c r="G2562" s="129" t="s">
        <v>16723</v>
      </c>
      <c r="H2562" s="129"/>
    </row>
    <row r="2563" spans="1:8" x14ac:dyDescent="0.3">
      <c r="A2563" s="183">
        <v>44957</v>
      </c>
      <c r="B2563" s="129" t="s">
        <v>7303</v>
      </c>
      <c r="C2563" s="129" t="s">
        <v>417</v>
      </c>
      <c r="D2563" s="165">
        <v>1</v>
      </c>
      <c r="E2563" s="129" t="s">
        <v>4737</v>
      </c>
      <c r="F2563" s="129" t="s">
        <v>4735</v>
      </c>
      <c r="G2563" s="129" t="s">
        <v>16723</v>
      </c>
      <c r="H2563" s="129"/>
    </row>
    <row r="2564" spans="1:8" x14ac:dyDescent="0.3">
      <c r="A2564" s="183">
        <v>44957</v>
      </c>
      <c r="B2564" s="129" t="s">
        <v>7304</v>
      </c>
      <c r="C2564" s="129" t="s">
        <v>417</v>
      </c>
      <c r="D2564" s="165">
        <v>1</v>
      </c>
      <c r="E2564" s="129" t="s">
        <v>4739</v>
      </c>
      <c r="F2564" s="129" t="s">
        <v>4735</v>
      </c>
      <c r="G2564" s="129" t="s">
        <v>16723</v>
      </c>
      <c r="H2564" s="129"/>
    </row>
    <row r="2565" spans="1:8" x14ac:dyDescent="0.3">
      <c r="A2565" s="183">
        <v>44957</v>
      </c>
      <c r="B2565" s="129" t="s">
        <v>7305</v>
      </c>
      <c r="C2565" s="129" t="s">
        <v>418</v>
      </c>
      <c r="D2565" s="165">
        <v>1</v>
      </c>
      <c r="E2565" s="129" t="s">
        <v>4747</v>
      </c>
      <c r="F2565" s="129" t="s">
        <v>4735</v>
      </c>
      <c r="G2565" s="129" t="s">
        <v>16723</v>
      </c>
      <c r="H2565" s="129"/>
    </row>
    <row r="2566" spans="1:8" x14ac:dyDescent="0.3">
      <c r="A2566" s="183">
        <v>44957</v>
      </c>
      <c r="B2566" s="129" t="s">
        <v>7306</v>
      </c>
      <c r="C2566" s="129" t="s">
        <v>416</v>
      </c>
      <c r="D2566" s="165">
        <v>1</v>
      </c>
      <c r="E2566" s="129" t="s">
        <v>4739</v>
      </c>
      <c r="F2566" s="129" t="s">
        <v>4735</v>
      </c>
      <c r="G2566" s="129" t="s">
        <v>16723</v>
      </c>
      <c r="H2566" s="129"/>
    </row>
    <row r="2567" spans="1:8" x14ac:dyDescent="0.3">
      <c r="A2567" s="183">
        <v>44957</v>
      </c>
      <c r="B2567" s="129" t="s">
        <v>7307</v>
      </c>
      <c r="C2567" s="129" t="s">
        <v>416</v>
      </c>
      <c r="D2567" s="165">
        <v>1</v>
      </c>
      <c r="E2567" s="129" t="s">
        <v>4739</v>
      </c>
      <c r="F2567" s="129" t="s">
        <v>4735</v>
      </c>
      <c r="G2567" s="129" t="s">
        <v>16723</v>
      </c>
      <c r="H2567" s="129"/>
    </row>
    <row r="2568" spans="1:8" x14ac:dyDescent="0.3">
      <c r="A2568" s="183">
        <v>44957</v>
      </c>
      <c r="B2568" s="129" t="s">
        <v>7308</v>
      </c>
      <c r="C2568" s="129" t="s">
        <v>418</v>
      </c>
      <c r="D2568" s="165">
        <v>1</v>
      </c>
      <c r="E2568" s="129" t="s">
        <v>4739</v>
      </c>
      <c r="F2568" s="129" t="s">
        <v>4735</v>
      </c>
      <c r="G2568" s="129" t="s">
        <v>16723</v>
      </c>
      <c r="H2568" s="129"/>
    </row>
    <row r="2569" spans="1:8" x14ac:dyDescent="0.3">
      <c r="A2569" s="183">
        <v>44957</v>
      </c>
      <c r="B2569" s="129" t="s">
        <v>7309</v>
      </c>
      <c r="C2569" s="129" t="s">
        <v>416</v>
      </c>
      <c r="D2569" s="165">
        <v>1</v>
      </c>
      <c r="E2569" s="129" t="s">
        <v>4739</v>
      </c>
      <c r="F2569" s="129" t="s">
        <v>4735</v>
      </c>
      <c r="G2569" s="129" t="s">
        <v>16723</v>
      </c>
      <c r="H2569" s="129"/>
    </row>
    <row r="2570" spans="1:8" x14ac:dyDescent="0.3">
      <c r="A2570" s="183">
        <v>44957</v>
      </c>
      <c r="B2570" s="129" t="s">
        <v>7310</v>
      </c>
      <c r="C2570" s="129" t="s">
        <v>418</v>
      </c>
      <c r="D2570" s="165">
        <v>1</v>
      </c>
      <c r="E2570" s="129" t="s">
        <v>4737</v>
      </c>
      <c r="F2570" s="129" t="s">
        <v>4735</v>
      </c>
      <c r="G2570" s="129" t="s">
        <v>16723</v>
      </c>
      <c r="H2570" s="129"/>
    </row>
    <row r="2571" spans="1:8" x14ac:dyDescent="0.3">
      <c r="A2571" s="183">
        <v>44957</v>
      </c>
      <c r="B2571" s="129" t="s">
        <v>7311</v>
      </c>
      <c r="C2571" s="129" t="s">
        <v>418</v>
      </c>
      <c r="D2571" s="165">
        <v>1</v>
      </c>
      <c r="E2571" s="129" t="s">
        <v>4739</v>
      </c>
      <c r="F2571" s="129" t="s">
        <v>4735</v>
      </c>
      <c r="G2571" s="129" t="s">
        <v>16723</v>
      </c>
      <c r="H2571" s="129"/>
    </row>
    <row r="2572" spans="1:8" x14ac:dyDescent="0.3">
      <c r="A2572" s="183">
        <v>44957</v>
      </c>
      <c r="B2572" s="129" t="s">
        <v>7312</v>
      </c>
      <c r="C2572" s="129" t="s">
        <v>416</v>
      </c>
      <c r="D2572" s="165">
        <v>1</v>
      </c>
      <c r="E2572" s="129" t="s">
        <v>4739</v>
      </c>
      <c r="F2572" s="129" t="s">
        <v>4735</v>
      </c>
      <c r="G2572" s="129" t="s">
        <v>16723</v>
      </c>
      <c r="H2572" s="129"/>
    </row>
    <row r="2573" spans="1:8" x14ac:dyDescent="0.3">
      <c r="A2573" s="183">
        <v>44957</v>
      </c>
      <c r="B2573" s="129" t="s">
        <v>7313</v>
      </c>
      <c r="C2573" s="129" t="s">
        <v>417</v>
      </c>
      <c r="D2573" s="165">
        <v>1</v>
      </c>
      <c r="E2573" s="129" t="s">
        <v>4739</v>
      </c>
      <c r="F2573" s="129" t="s">
        <v>4735</v>
      </c>
      <c r="G2573" s="129" t="s">
        <v>16723</v>
      </c>
      <c r="H2573" s="129"/>
    </row>
    <row r="2574" spans="1:8" x14ac:dyDescent="0.3">
      <c r="A2574" s="183">
        <v>44957</v>
      </c>
      <c r="B2574" s="129" t="s">
        <v>7314</v>
      </c>
      <c r="C2574" s="129" t="s">
        <v>417</v>
      </c>
      <c r="D2574" s="165">
        <v>1</v>
      </c>
      <c r="E2574" s="129" t="s">
        <v>4737</v>
      </c>
      <c r="F2574" s="129" t="s">
        <v>4735</v>
      </c>
      <c r="G2574" s="129" t="s">
        <v>16723</v>
      </c>
      <c r="H2574" s="129"/>
    </row>
    <row r="2575" spans="1:8" x14ac:dyDescent="0.3">
      <c r="A2575" s="183">
        <v>44957</v>
      </c>
      <c r="B2575" s="129" t="s">
        <v>7315</v>
      </c>
      <c r="C2575" s="129" t="s">
        <v>417</v>
      </c>
      <c r="D2575" s="165">
        <v>1</v>
      </c>
      <c r="E2575" s="129" t="s">
        <v>4747</v>
      </c>
      <c r="F2575" s="129" t="s">
        <v>4735</v>
      </c>
      <c r="G2575" s="129" t="s">
        <v>16723</v>
      </c>
      <c r="H2575" s="129"/>
    </row>
    <row r="2576" spans="1:8" x14ac:dyDescent="0.3">
      <c r="A2576" s="183">
        <v>44957</v>
      </c>
      <c r="B2576" s="129" t="s">
        <v>7316</v>
      </c>
      <c r="C2576" s="129" t="s">
        <v>417</v>
      </c>
      <c r="D2576" s="165">
        <v>1</v>
      </c>
      <c r="E2576" s="129" t="s">
        <v>4737</v>
      </c>
      <c r="F2576" s="129" t="s">
        <v>4735</v>
      </c>
      <c r="G2576" s="129" t="s">
        <v>16723</v>
      </c>
      <c r="H2576" s="129"/>
    </row>
    <row r="2577" spans="1:8" x14ac:dyDescent="0.3">
      <c r="A2577" s="183">
        <v>44957</v>
      </c>
      <c r="B2577" s="129" t="s">
        <v>7317</v>
      </c>
      <c r="C2577" s="129" t="s">
        <v>417</v>
      </c>
      <c r="D2577" s="165">
        <v>1</v>
      </c>
      <c r="E2577" s="129" t="s">
        <v>4739</v>
      </c>
      <c r="F2577" s="129" t="s">
        <v>4735</v>
      </c>
      <c r="G2577" s="129" t="s">
        <v>16723</v>
      </c>
      <c r="H2577" s="129"/>
    </row>
    <row r="2578" spans="1:8" x14ac:dyDescent="0.3">
      <c r="A2578" s="183">
        <v>44957</v>
      </c>
      <c r="B2578" s="129" t="s">
        <v>7318</v>
      </c>
      <c r="C2578" s="129" t="s">
        <v>417</v>
      </c>
      <c r="D2578" s="165">
        <v>1</v>
      </c>
      <c r="E2578" s="129" t="s">
        <v>4737</v>
      </c>
      <c r="F2578" s="129" t="s">
        <v>4735</v>
      </c>
      <c r="G2578" s="129" t="s">
        <v>16723</v>
      </c>
      <c r="H2578" s="129"/>
    </row>
    <row r="2579" spans="1:8" x14ac:dyDescent="0.3">
      <c r="A2579" s="183">
        <v>44957</v>
      </c>
      <c r="B2579" s="129" t="s">
        <v>7319</v>
      </c>
      <c r="C2579" s="129" t="s">
        <v>417</v>
      </c>
      <c r="D2579" s="165">
        <v>1</v>
      </c>
      <c r="E2579" s="129" t="s">
        <v>4737</v>
      </c>
      <c r="F2579" s="129" t="s">
        <v>4735</v>
      </c>
      <c r="G2579" s="129" t="s">
        <v>16723</v>
      </c>
      <c r="H2579" s="129"/>
    </row>
    <row r="2580" spans="1:8" x14ac:dyDescent="0.3">
      <c r="A2580" s="183">
        <v>44957</v>
      </c>
      <c r="B2580" s="129" t="s">
        <v>7320</v>
      </c>
      <c r="C2580" s="129" t="s">
        <v>417</v>
      </c>
      <c r="D2580" s="165">
        <v>1</v>
      </c>
      <c r="E2580" s="129" t="s">
        <v>4739</v>
      </c>
      <c r="F2580" s="129" t="s">
        <v>4735</v>
      </c>
      <c r="G2580" s="129" t="s">
        <v>16723</v>
      </c>
      <c r="H2580" s="129"/>
    </row>
    <row r="2581" spans="1:8" x14ac:dyDescent="0.3">
      <c r="A2581" s="183">
        <v>44957</v>
      </c>
      <c r="B2581" s="129" t="s">
        <v>7321</v>
      </c>
      <c r="C2581" s="129" t="s">
        <v>417</v>
      </c>
      <c r="D2581" s="165">
        <v>1</v>
      </c>
      <c r="E2581" s="129" t="s">
        <v>4739</v>
      </c>
      <c r="F2581" s="129" t="s">
        <v>4735</v>
      </c>
      <c r="G2581" s="129" t="s">
        <v>16723</v>
      </c>
      <c r="H2581" s="129"/>
    </row>
    <row r="2582" spans="1:8" x14ac:dyDescent="0.3">
      <c r="A2582" s="183">
        <v>44957</v>
      </c>
      <c r="B2582" s="129" t="s">
        <v>7322</v>
      </c>
      <c r="C2582" s="129" t="s">
        <v>417</v>
      </c>
      <c r="D2582" s="165">
        <v>1</v>
      </c>
      <c r="E2582" s="129" t="s">
        <v>4739</v>
      </c>
      <c r="F2582" s="129" t="s">
        <v>4735</v>
      </c>
      <c r="G2582" s="129" t="s">
        <v>16723</v>
      </c>
      <c r="H2582" s="129"/>
    </row>
    <row r="2583" spans="1:8" x14ac:dyDescent="0.3">
      <c r="A2583" s="183">
        <v>44957</v>
      </c>
      <c r="B2583" s="129" t="s">
        <v>7323</v>
      </c>
      <c r="C2583" s="129" t="s">
        <v>417</v>
      </c>
      <c r="D2583" s="165">
        <v>1</v>
      </c>
      <c r="E2583" s="129" t="s">
        <v>4744</v>
      </c>
      <c r="F2583" s="129" t="s">
        <v>4735</v>
      </c>
      <c r="G2583" s="129" t="s">
        <v>16723</v>
      </c>
      <c r="H2583" s="129"/>
    </row>
    <row r="2584" spans="1:8" x14ac:dyDescent="0.3">
      <c r="A2584" s="183">
        <v>44957</v>
      </c>
      <c r="B2584" s="129" t="s">
        <v>7324</v>
      </c>
      <c r="C2584" s="129" t="s">
        <v>417</v>
      </c>
      <c r="D2584" s="165">
        <v>1</v>
      </c>
      <c r="E2584" s="129" t="s">
        <v>4739</v>
      </c>
      <c r="F2584" s="129" t="s">
        <v>4735</v>
      </c>
      <c r="G2584" s="129" t="s">
        <v>16723</v>
      </c>
      <c r="H2584" s="129"/>
    </row>
    <row r="2585" spans="1:8" x14ac:dyDescent="0.3">
      <c r="A2585" s="183">
        <v>44957</v>
      </c>
      <c r="B2585" s="129" t="s">
        <v>7325</v>
      </c>
      <c r="C2585" s="129" t="s">
        <v>417</v>
      </c>
      <c r="D2585" s="165">
        <v>1</v>
      </c>
      <c r="E2585" s="129" t="s">
        <v>4747</v>
      </c>
      <c r="F2585" s="129" t="s">
        <v>4735</v>
      </c>
      <c r="G2585" s="129" t="s">
        <v>16723</v>
      </c>
      <c r="H2585" s="129"/>
    </row>
    <row r="2586" spans="1:8" x14ac:dyDescent="0.3">
      <c r="A2586" s="183">
        <v>44957</v>
      </c>
      <c r="B2586" s="129" t="s">
        <v>7326</v>
      </c>
      <c r="C2586" s="129" t="s">
        <v>417</v>
      </c>
      <c r="D2586" s="165">
        <v>1</v>
      </c>
      <c r="E2586" s="129" t="s">
        <v>4739</v>
      </c>
      <c r="F2586" s="129" t="s">
        <v>4735</v>
      </c>
      <c r="G2586" s="129" t="s">
        <v>16723</v>
      </c>
      <c r="H2586" s="129"/>
    </row>
    <row r="2587" spans="1:8" x14ac:dyDescent="0.3">
      <c r="A2587" s="183">
        <v>44957</v>
      </c>
      <c r="B2587" s="129" t="s">
        <v>7327</v>
      </c>
      <c r="C2587" s="129" t="s">
        <v>417</v>
      </c>
      <c r="D2587" s="165">
        <v>1</v>
      </c>
      <c r="E2587" s="129" t="s">
        <v>4739</v>
      </c>
      <c r="F2587" s="129" t="s">
        <v>4735</v>
      </c>
      <c r="G2587" s="129" t="s">
        <v>16723</v>
      </c>
      <c r="H2587" s="129"/>
    </row>
    <row r="2588" spans="1:8" x14ac:dyDescent="0.3">
      <c r="A2588" s="183">
        <v>44957</v>
      </c>
      <c r="B2588" s="129" t="s">
        <v>7328</v>
      </c>
      <c r="C2588" s="129" t="s">
        <v>418</v>
      </c>
      <c r="D2588" s="165">
        <v>1</v>
      </c>
      <c r="E2588" s="129" t="s">
        <v>4739</v>
      </c>
      <c r="F2588" s="129" t="s">
        <v>4735</v>
      </c>
      <c r="G2588" s="129" t="s">
        <v>16723</v>
      </c>
      <c r="H2588" s="129"/>
    </row>
    <row r="2589" spans="1:8" x14ac:dyDescent="0.3">
      <c r="A2589" s="183">
        <v>44957</v>
      </c>
      <c r="B2589" s="129" t="s">
        <v>7329</v>
      </c>
      <c r="C2589" s="129" t="s">
        <v>416</v>
      </c>
      <c r="D2589" s="165">
        <v>1</v>
      </c>
      <c r="E2589" s="129" t="s">
        <v>4739</v>
      </c>
      <c r="F2589" s="129" t="s">
        <v>4735</v>
      </c>
      <c r="G2589" s="129" t="s">
        <v>16723</v>
      </c>
      <c r="H2589" s="129"/>
    </row>
    <row r="2590" spans="1:8" x14ac:dyDescent="0.3">
      <c r="A2590" s="183">
        <v>44957</v>
      </c>
      <c r="B2590" s="129" t="s">
        <v>7330</v>
      </c>
      <c r="C2590" s="129" t="s">
        <v>416</v>
      </c>
      <c r="D2590" s="165">
        <v>1</v>
      </c>
      <c r="E2590" s="129" t="s">
        <v>4739</v>
      </c>
      <c r="F2590" s="129" t="s">
        <v>4735</v>
      </c>
      <c r="G2590" s="129" t="s">
        <v>16723</v>
      </c>
      <c r="H2590" s="129"/>
    </row>
    <row r="2591" spans="1:8" x14ac:dyDescent="0.3">
      <c r="A2591" s="183">
        <v>44957</v>
      </c>
      <c r="B2591" s="129" t="s">
        <v>7331</v>
      </c>
      <c r="C2591" s="129" t="s">
        <v>418</v>
      </c>
      <c r="D2591" s="165">
        <v>1</v>
      </c>
      <c r="E2591" s="129" t="s">
        <v>4744</v>
      </c>
      <c r="F2591" s="129" t="s">
        <v>4735</v>
      </c>
      <c r="G2591" s="129" t="s">
        <v>16723</v>
      </c>
      <c r="H2591" s="129"/>
    </row>
    <row r="2592" spans="1:8" x14ac:dyDescent="0.3">
      <c r="A2592" s="183">
        <v>44957</v>
      </c>
      <c r="B2592" s="129" t="s">
        <v>7332</v>
      </c>
      <c r="C2592" s="129" t="s">
        <v>417</v>
      </c>
      <c r="D2592" s="165">
        <v>1</v>
      </c>
      <c r="E2592" s="129" t="s">
        <v>4737</v>
      </c>
      <c r="F2592" s="129" t="s">
        <v>4735</v>
      </c>
      <c r="G2592" s="129" t="s">
        <v>16723</v>
      </c>
      <c r="H2592" s="129"/>
    </row>
    <row r="2593" spans="1:8" x14ac:dyDescent="0.3">
      <c r="A2593" s="183">
        <v>44957</v>
      </c>
      <c r="B2593" s="129" t="s">
        <v>7333</v>
      </c>
      <c r="C2593" s="129" t="s">
        <v>417</v>
      </c>
      <c r="D2593" s="165">
        <v>1</v>
      </c>
      <c r="E2593" s="129" t="s">
        <v>4737</v>
      </c>
      <c r="F2593" s="129" t="s">
        <v>4735</v>
      </c>
      <c r="G2593" s="129" t="s">
        <v>16723</v>
      </c>
      <c r="H2593" s="129"/>
    </row>
    <row r="2594" spans="1:8" x14ac:dyDescent="0.3">
      <c r="A2594" s="183">
        <v>44957</v>
      </c>
      <c r="B2594" s="129" t="s">
        <v>7334</v>
      </c>
      <c r="C2594" s="129" t="s">
        <v>417</v>
      </c>
      <c r="D2594" s="165">
        <v>1</v>
      </c>
      <c r="E2594" s="129" t="s">
        <v>4739</v>
      </c>
      <c r="F2594" s="129" t="s">
        <v>4735</v>
      </c>
      <c r="G2594" s="129" t="s">
        <v>16723</v>
      </c>
      <c r="H2594" s="129"/>
    </row>
    <row r="2595" spans="1:8" x14ac:dyDescent="0.3">
      <c r="A2595" s="183">
        <v>44957</v>
      </c>
      <c r="B2595" s="129" t="s">
        <v>7335</v>
      </c>
      <c r="C2595" s="129" t="s">
        <v>417</v>
      </c>
      <c r="D2595" s="165">
        <v>1</v>
      </c>
      <c r="E2595" s="129" t="s">
        <v>4737</v>
      </c>
      <c r="F2595" s="129" t="s">
        <v>4735</v>
      </c>
      <c r="G2595" s="129" t="s">
        <v>16723</v>
      </c>
      <c r="H2595" s="129"/>
    </row>
    <row r="2596" spans="1:8" x14ac:dyDescent="0.3">
      <c r="A2596" s="183">
        <v>44957</v>
      </c>
      <c r="B2596" s="129" t="s">
        <v>7336</v>
      </c>
      <c r="C2596" s="129" t="s">
        <v>417</v>
      </c>
      <c r="D2596" s="165">
        <v>1</v>
      </c>
      <c r="E2596" s="129" t="s">
        <v>4737</v>
      </c>
      <c r="F2596" s="129" t="s">
        <v>4735</v>
      </c>
      <c r="G2596" s="129" t="s">
        <v>16723</v>
      </c>
      <c r="H2596" s="129"/>
    </row>
    <row r="2597" spans="1:8" x14ac:dyDescent="0.3">
      <c r="A2597" s="183">
        <v>44957</v>
      </c>
      <c r="B2597" s="129" t="s">
        <v>7337</v>
      </c>
      <c r="C2597" s="129" t="s">
        <v>417</v>
      </c>
      <c r="D2597" s="165">
        <v>1</v>
      </c>
      <c r="E2597" s="129" t="s">
        <v>4739</v>
      </c>
      <c r="F2597" s="129" t="s">
        <v>4735</v>
      </c>
      <c r="G2597" s="129" t="s">
        <v>16723</v>
      </c>
      <c r="H2597" s="129"/>
    </row>
    <row r="2598" spans="1:8" x14ac:dyDescent="0.3">
      <c r="A2598" s="183">
        <v>44957</v>
      </c>
      <c r="B2598" s="129" t="s">
        <v>7338</v>
      </c>
      <c r="C2598" s="129" t="s">
        <v>418</v>
      </c>
      <c r="D2598" s="165">
        <v>1</v>
      </c>
      <c r="E2598" s="129" t="s">
        <v>4743</v>
      </c>
      <c r="F2598" s="129" t="s">
        <v>4735</v>
      </c>
      <c r="G2598" s="129" t="s">
        <v>16746</v>
      </c>
      <c r="H2598" s="129"/>
    </row>
    <row r="2599" spans="1:8" x14ac:dyDescent="0.3">
      <c r="A2599" s="183">
        <v>44957</v>
      </c>
      <c r="B2599" s="129" t="s">
        <v>7339</v>
      </c>
      <c r="C2599" s="129" t="s">
        <v>418</v>
      </c>
      <c r="D2599" s="165">
        <v>1</v>
      </c>
      <c r="E2599" s="129" t="s">
        <v>4739</v>
      </c>
      <c r="F2599" s="129" t="s">
        <v>4735</v>
      </c>
      <c r="G2599" s="129" t="s">
        <v>16723</v>
      </c>
      <c r="H2599" s="129"/>
    </row>
    <row r="2600" spans="1:8" x14ac:dyDescent="0.3">
      <c r="A2600" s="183">
        <v>44957</v>
      </c>
      <c r="B2600" s="129" t="s">
        <v>7340</v>
      </c>
      <c r="C2600" s="129" t="s">
        <v>417</v>
      </c>
      <c r="D2600" s="165">
        <v>1</v>
      </c>
      <c r="E2600" s="129" t="s">
        <v>4737</v>
      </c>
      <c r="F2600" s="129" t="s">
        <v>4735</v>
      </c>
      <c r="G2600" s="129" t="s">
        <v>16723</v>
      </c>
      <c r="H2600" s="129"/>
    </row>
    <row r="2601" spans="1:8" x14ac:dyDescent="0.3">
      <c r="A2601" s="183">
        <v>44957</v>
      </c>
      <c r="B2601" s="129" t="s">
        <v>7341</v>
      </c>
      <c r="C2601" s="129" t="s">
        <v>417</v>
      </c>
      <c r="D2601" s="165">
        <v>1</v>
      </c>
      <c r="E2601" s="129" t="s">
        <v>4737</v>
      </c>
      <c r="F2601" s="129" t="s">
        <v>4735</v>
      </c>
      <c r="G2601" s="129" t="s">
        <v>16723</v>
      </c>
      <c r="H2601" s="129"/>
    </row>
    <row r="2602" spans="1:8" x14ac:dyDescent="0.3">
      <c r="A2602" s="183">
        <v>44957</v>
      </c>
      <c r="B2602" s="129" t="s">
        <v>7342</v>
      </c>
      <c r="C2602" s="129" t="s">
        <v>417</v>
      </c>
      <c r="D2602" s="165">
        <v>1</v>
      </c>
      <c r="E2602" s="129" t="s">
        <v>4739</v>
      </c>
      <c r="F2602" s="129" t="s">
        <v>4735</v>
      </c>
      <c r="G2602" s="129" t="s">
        <v>16723</v>
      </c>
      <c r="H2602" s="129"/>
    </row>
    <row r="2603" spans="1:8" x14ac:dyDescent="0.3">
      <c r="A2603" s="183">
        <v>44957</v>
      </c>
      <c r="B2603" s="129" t="s">
        <v>7343</v>
      </c>
      <c r="C2603" s="129" t="s">
        <v>417</v>
      </c>
      <c r="D2603" s="165">
        <v>1</v>
      </c>
      <c r="E2603" s="129" t="s">
        <v>4737</v>
      </c>
      <c r="F2603" s="129" t="s">
        <v>4735</v>
      </c>
      <c r="G2603" s="129" t="s">
        <v>16723</v>
      </c>
      <c r="H2603" s="129"/>
    </row>
    <row r="2604" spans="1:8" x14ac:dyDescent="0.3">
      <c r="A2604" s="183">
        <v>44957</v>
      </c>
      <c r="B2604" s="129" t="s">
        <v>7344</v>
      </c>
      <c r="C2604" s="129" t="s">
        <v>417</v>
      </c>
      <c r="D2604" s="165">
        <v>1</v>
      </c>
      <c r="E2604" s="129" t="s">
        <v>4739</v>
      </c>
      <c r="F2604" s="129" t="s">
        <v>4735</v>
      </c>
      <c r="G2604" s="129" t="s">
        <v>16723</v>
      </c>
      <c r="H2604" s="129"/>
    </row>
    <row r="2605" spans="1:8" x14ac:dyDescent="0.3">
      <c r="A2605" s="183">
        <v>44957</v>
      </c>
      <c r="B2605" s="129" t="s">
        <v>7345</v>
      </c>
      <c r="C2605" s="129" t="s">
        <v>417</v>
      </c>
      <c r="D2605" s="165">
        <v>1</v>
      </c>
      <c r="E2605" s="129" t="s">
        <v>4737</v>
      </c>
      <c r="F2605" s="129" t="s">
        <v>4735</v>
      </c>
      <c r="G2605" s="129" t="s">
        <v>16723</v>
      </c>
      <c r="H2605" s="129"/>
    </row>
    <row r="2606" spans="1:8" x14ac:dyDescent="0.3">
      <c r="A2606" s="183">
        <v>44957</v>
      </c>
      <c r="B2606" s="129" t="s">
        <v>7346</v>
      </c>
      <c r="C2606" s="129" t="s">
        <v>416</v>
      </c>
      <c r="D2606" s="165">
        <v>1</v>
      </c>
      <c r="E2606" s="129" t="s">
        <v>4737</v>
      </c>
      <c r="F2606" s="129" t="s">
        <v>4735</v>
      </c>
      <c r="G2606" s="129" t="s">
        <v>16723</v>
      </c>
      <c r="H2606" s="129"/>
    </row>
    <row r="2607" spans="1:8" x14ac:dyDescent="0.3">
      <c r="A2607" s="183">
        <v>44957</v>
      </c>
      <c r="B2607" s="129" t="s">
        <v>7347</v>
      </c>
      <c r="C2607" s="129" t="s">
        <v>418</v>
      </c>
      <c r="D2607" s="165">
        <v>1</v>
      </c>
      <c r="E2607" s="129" t="s">
        <v>4739</v>
      </c>
      <c r="F2607" s="129" t="s">
        <v>4735</v>
      </c>
      <c r="G2607" s="129" t="s">
        <v>16723</v>
      </c>
      <c r="H2607" s="129"/>
    </row>
    <row r="2608" spans="1:8" x14ac:dyDescent="0.3">
      <c r="A2608" s="183">
        <v>44957</v>
      </c>
      <c r="B2608" s="129" t="s">
        <v>7348</v>
      </c>
      <c r="C2608" s="129" t="s">
        <v>418</v>
      </c>
      <c r="D2608" s="165">
        <v>1</v>
      </c>
      <c r="E2608" s="129" t="s">
        <v>4737</v>
      </c>
      <c r="F2608" s="129" t="s">
        <v>4735</v>
      </c>
      <c r="G2608" s="129" t="s">
        <v>16723</v>
      </c>
      <c r="H2608" s="129"/>
    </row>
    <row r="2609" spans="1:8" x14ac:dyDescent="0.3">
      <c r="A2609" s="183">
        <v>44957</v>
      </c>
      <c r="B2609" s="129" t="s">
        <v>7349</v>
      </c>
      <c r="C2609" s="129" t="s">
        <v>416</v>
      </c>
      <c r="D2609" s="165">
        <v>1</v>
      </c>
      <c r="E2609" s="129" t="s">
        <v>4821</v>
      </c>
      <c r="F2609" s="129" t="s">
        <v>4735</v>
      </c>
      <c r="G2609" s="129" t="s">
        <v>16723</v>
      </c>
      <c r="H2609" s="129"/>
    </row>
    <row r="2610" spans="1:8" x14ac:dyDescent="0.3">
      <c r="A2610" s="183">
        <v>44957</v>
      </c>
      <c r="B2610" s="129" t="s">
        <v>7350</v>
      </c>
      <c r="C2610" s="129" t="s">
        <v>418</v>
      </c>
      <c r="D2610" s="165">
        <v>1</v>
      </c>
      <c r="E2610" s="129" t="s">
        <v>4739</v>
      </c>
      <c r="F2610" s="129" t="s">
        <v>4735</v>
      </c>
      <c r="G2610" s="129" t="s">
        <v>16723</v>
      </c>
      <c r="H2610" s="129"/>
    </row>
    <row r="2611" spans="1:8" x14ac:dyDescent="0.3">
      <c r="A2611" s="183">
        <v>44957</v>
      </c>
      <c r="B2611" s="129" t="s">
        <v>7351</v>
      </c>
      <c r="C2611" s="129" t="s">
        <v>418</v>
      </c>
      <c r="D2611" s="165">
        <v>1</v>
      </c>
      <c r="E2611" s="129" t="s">
        <v>4739</v>
      </c>
      <c r="F2611" s="129" t="s">
        <v>4735</v>
      </c>
      <c r="G2611" s="129" t="s">
        <v>16723</v>
      </c>
      <c r="H2611" s="129"/>
    </row>
    <row r="2612" spans="1:8" x14ac:dyDescent="0.3">
      <c r="A2612" s="183">
        <v>44957</v>
      </c>
      <c r="B2612" s="129" t="s">
        <v>7352</v>
      </c>
      <c r="C2612" s="129" t="s">
        <v>417</v>
      </c>
      <c r="D2612" s="165">
        <v>1</v>
      </c>
      <c r="E2612" s="129" t="s">
        <v>4737</v>
      </c>
      <c r="F2612" s="129" t="s">
        <v>4735</v>
      </c>
      <c r="G2612" s="129" t="s">
        <v>16723</v>
      </c>
      <c r="H2612" s="129"/>
    </row>
    <row r="2613" spans="1:8" x14ac:dyDescent="0.3">
      <c r="A2613" s="183">
        <v>44957</v>
      </c>
      <c r="B2613" s="129" t="s">
        <v>7353</v>
      </c>
      <c r="C2613" s="129" t="s">
        <v>417</v>
      </c>
      <c r="D2613" s="165">
        <v>1</v>
      </c>
      <c r="E2613" s="129" t="s">
        <v>4739</v>
      </c>
      <c r="F2613" s="129" t="s">
        <v>4735</v>
      </c>
      <c r="G2613" s="129" t="s">
        <v>16723</v>
      </c>
      <c r="H2613" s="129"/>
    </row>
    <row r="2614" spans="1:8" x14ac:dyDescent="0.3">
      <c r="A2614" s="183">
        <v>44957</v>
      </c>
      <c r="B2614" s="129" t="s">
        <v>7354</v>
      </c>
      <c r="C2614" s="129" t="s">
        <v>417</v>
      </c>
      <c r="D2614" s="165">
        <v>1</v>
      </c>
      <c r="E2614" s="129" t="s">
        <v>4744</v>
      </c>
      <c r="F2614" s="129" t="s">
        <v>4735</v>
      </c>
      <c r="G2614" s="129" t="s">
        <v>16723</v>
      </c>
      <c r="H2614" s="129"/>
    </row>
    <row r="2615" spans="1:8" x14ac:dyDescent="0.3">
      <c r="A2615" s="183">
        <v>44957</v>
      </c>
      <c r="B2615" s="129" t="s">
        <v>7355</v>
      </c>
      <c r="C2615" s="129" t="s">
        <v>417</v>
      </c>
      <c r="D2615" s="165">
        <v>1</v>
      </c>
      <c r="E2615" s="129" t="s">
        <v>4737</v>
      </c>
      <c r="F2615" s="129" t="s">
        <v>4735</v>
      </c>
      <c r="G2615" s="129" t="s">
        <v>16723</v>
      </c>
      <c r="H2615" s="129"/>
    </row>
    <row r="2616" spans="1:8" x14ac:dyDescent="0.3">
      <c r="A2616" s="183">
        <v>44957</v>
      </c>
      <c r="B2616" s="129" t="s">
        <v>7356</v>
      </c>
      <c r="C2616" s="129" t="s">
        <v>417</v>
      </c>
      <c r="D2616" s="165">
        <v>1</v>
      </c>
      <c r="E2616" s="129" t="s">
        <v>4737</v>
      </c>
      <c r="F2616" s="129" t="s">
        <v>4735</v>
      </c>
      <c r="G2616" s="129" t="s">
        <v>16723</v>
      </c>
      <c r="H2616" s="129"/>
    </row>
    <row r="2617" spans="1:8" x14ac:dyDescent="0.3">
      <c r="A2617" s="183">
        <v>44957</v>
      </c>
      <c r="B2617" s="129" t="s">
        <v>7357</v>
      </c>
      <c r="C2617" s="129" t="s">
        <v>417</v>
      </c>
      <c r="D2617" s="165">
        <v>1</v>
      </c>
      <c r="E2617" s="129" t="s">
        <v>4744</v>
      </c>
      <c r="F2617" s="129" t="s">
        <v>4735</v>
      </c>
      <c r="G2617" s="129" t="s">
        <v>16723</v>
      </c>
      <c r="H2617" s="129"/>
    </row>
    <row r="2618" spans="1:8" x14ac:dyDescent="0.3">
      <c r="A2618" s="183">
        <v>44957</v>
      </c>
      <c r="B2618" s="129" t="s">
        <v>7358</v>
      </c>
      <c r="C2618" s="129" t="s">
        <v>417</v>
      </c>
      <c r="D2618" s="165">
        <v>1</v>
      </c>
      <c r="E2618" s="129" t="s">
        <v>4739</v>
      </c>
      <c r="F2618" s="129" t="s">
        <v>4735</v>
      </c>
      <c r="G2618" s="129" t="s">
        <v>16723</v>
      </c>
      <c r="H2618" s="129"/>
    </row>
    <row r="2619" spans="1:8" x14ac:dyDescent="0.3">
      <c r="A2619" s="183">
        <v>44957</v>
      </c>
      <c r="B2619" s="129" t="s">
        <v>7359</v>
      </c>
      <c r="C2619" s="129" t="s">
        <v>417</v>
      </c>
      <c r="D2619" s="165">
        <v>1</v>
      </c>
      <c r="E2619" s="129" t="s">
        <v>4739</v>
      </c>
      <c r="F2619" s="129" t="s">
        <v>4735</v>
      </c>
      <c r="G2619" s="129" t="s">
        <v>16723</v>
      </c>
      <c r="H2619" s="129"/>
    </row>
    <row r="2620" spans="1:8" x14ac:dyDescent="0.3">
      <c r="A2620" s="183">
        <v>44957</v>
      </c>
      <c r="B2620" s="129" t="s">
        <v>7360</v>
      </c>
      <c r="C2620" s="129" t="s">
        <v>417</v>
      </c>
      <c r="D2620" s="165">
        <v>1</v>
      </c>
      <c r="E2620" s="129" t="s">
        <v>4739</v>
      </c>
      <c r="F2620" s="129" t="s">
        <v>4735</v>
      </c>
      <c r="G2620" s="129" t="s">
        <v>16723</v>
      </c>
      <c r="H2620" s="129"/>
    </row>
    <row r="2621" spans="1:8" x14ac:dyDescent="0.3">
      <c r="A2621" s="183">
        <v>44957</v>
      </c>
      <c r="B2621" s="129" t="s">
        <v>7361</v>
      </c>
      <c r="C2621" s="129" t="s">
        <v>417</v>
      </c>
      <c r="D2621" s="165">
        <v>1</v>
      </c>
      <c r="E2621" s="129" t="s">
        <v>4821</v>
      </c>
      <c r="F2621" s="129" t="s">
        <v>4735</v>
      </c>
      <c r="G2621" s="129" t="s">
        <v>16723</v>
      </c>
      <c r="H2621" s="129"/>
    </row>
    <row r="2622" spans="1:8" x14ac:dyDescent="0.3">
      <c r="A2622" s="183">
        <v>44957</v>
      </c>
      <c r="B2622" s="129" t="s">
        <v>7362</v>
      </c>
      <c r="C2622" s="129" t="s">
        <v>418</v>
      </c>
      <c r="D2622" s="165">
        <v>1</v>
      </c>
      <c r="E2622" s="129" t="s">
        <v>4739</v>
      </c>
      <c r="F2622" s="129" t="s">
        <v>4735</v>
      </c>
      <c r="G2622" s="129" t="s">
        <v>16723</v>
      </c>
      <c r="H2622" s="129"/>
    </row>
    <row r="2623" spans="1:8" x14ac:dyDescent="0.3">
      <c r="A2623" s="183">
        <v>44957</v>
      </c>
      <c r="B2623" s="129" t="s">
        <v>7363</v>
      </c>
      <c r="C2623" s="129" t="s">
        <v>418</v>
      </c>
      <c r="D2623" s="165">
        <v>1</v>
      </c>
      <c r="E2623" s="129" t="s">
        <v>4739</v>
      </c>
      <c r="F2623" s="129" t="s">
        <v>4735</v>
      </c>
      <c r="G2623" s="129" t="s">
        <v>16723</v>
      </c>
      <c r="H2623" s="129"/>
    </row>
    <row r="2624" spans="1:8" x14ac:dyDescent="0.3">
      <c r="A2624" s="183">
        <v>44957</v>
      </c>
      <c r="B2624" s="129" t="s">
        <v>7364</v>
      </c>
      <c r="C2624" s="129" t="s">
        <v>416</v>
      </c>
      <c r="D2624" s="165">
        <v>1</v>
      </c>
      <c r="E2624" s="129" t="s">
        <v>4739</v>
      </c>
      <c r="F2624" s="129" t="s">
        <v>4735</v>
      </c>
      <c r="G2624" s="129" t="s">
        <v>16723</v>
      </c>
      <c r="H2624" s="129"/>
    </row>
    <row r="2625" spans="1:8" x14ac:dyDescent="0.3">
      <c r="A2625" s="183">
        <v>44957</v>
      </c>
      <c r="B2625" s="129" t="s">
        <v>7365</v>
      </c>
      <c r="C2625" s="129" t="s">
        <v>418</v>
      </c>
      <c r="D2625" s="165">
        <v>1</v>
      </c>
      <c r="E2625" s="129" t="s">
        <v>4739</v>
      </c>
      <c r="F2625" s="129" t="s">
        <v>4735</v>
      </c>
      <c r="G2625" s="129" t="s">
        <v>16723</v>
      </c>
      <c r="H2625" s="129"/>
    </row>
    <row r="2626" spans="1:8" x14ac:dyDescent="0.3">
      <c r="A2626" s="183">
        <v>44957</v>
      </c>
      <c r="B2626" s="129" t="s">
        <v>7366</v>
      </c>
      <c r="C2626" s="129" t="s">
        <v>418</v>
      </c>
      <c r="D2626" s="165">
        <v>1</v>
      </c>
      <c r="E2626" s="129" t="s">
        <v>4739</v>
      </c>
      <c r="F2626" s="129" t="s">
        <v>4735</v>
      </c>
      <c r="G2626" s="129" t="s">
        <v>16723</v>
      </c>
      <c r="H2626" s="129"/>
    </row>
    <row r="2627" spans="1:8" x14ac:dyDescent="0.3">
      <c r="A2627" s="183">
        <v>44957</v>
      </c>
      <c r="B2627" s="129" t="s">
        <v>7367</v>
      </c>
      <c r="C2627" s="129" t="s">
        <v>416</v>
      </c>
      <c r="D2627" s="165">
        <v>1</v>
      </c>
      <c r="E2627" s="129" t="s">
        <v>4739</v>
      </c>
      <c r="F2627" s="129" t="s">
        <v>4735</v>
      </c>
      <c r="G2627" s="129" t="s">
        <v>16723</v>
      </c>
      <c r="H2627" s="129"/>
    </row>
    <row r="2628" spans="1:8" x14ac:dyDescent="0.3">
      <c r="A2628" s="183">
        <v>44957</v>
      </c>
      <c r="B2628" s="129" t="s">
        <v>7368</v>
      </c>
      <c r="C2628" s="129" t="s">
        <v>418</v>
      </c>
      <c r="D2628" s="165">
        <v>1</v>
      </c>
      <c r="E2628" s="129" t="s">
        <v>4739</v>
      </c>
      <c r="F2628" s="129" t="s">
        <v>4735</v>
      </c>
      <c r="G2628" s="129" t="s">
        <v>16723</v>
      </c>
      <c r="H2628" s="129"/>
    </row>
    <row r="2629" spans="1:8" x14ac:dyDescent="0.3">
      <c r="A2629" s="183">
        <v>44957</v>
      </c>
      <c r="B2629" s="129" t="s">
        <v>7369</v>
      </c>
      <c r="C2629" s="129" t="s">
        <v>416</v>
      </c>
      <c r="D2629" s="165">
        <v>1</v>
      </c>
      <c r="E2629" s="129" t="s">
        <v>4737</v>
      </c>
      <c r="F2629" s="129" t="s">
        <v>4735</v>
      </c>
      <c r="G2629" s="129" t="s">
        <v>16723</v>
      </c>
      <c r="H2629" s="129"/>
    </row>
    <row r="2630" spans="1:8" x14ac:dyDescent="0.3">
      <c r="A2630" s="183">
        <v>44957</v>
      </c>
      <c r="B2630" s="129" t="s">
        <v>7370</v>
      </c>
      <c r="C2630" s="129" t="s">
        <v>418</v>
      </c>
      <c r="D2630" s="165">
        <v>1</v>
      </c>
      <c r="E2630" s="129" t="s">
        <v>4734</v>
      </c>
      <c r="F2630" s="129" t="s">
        <v>4735</v>
      </c>
      <c r="G2630" s="129" t="s">
        <v>16723</v>
      </c>
      <c r="H2630" s="129"/>
    </row>
    <row r="2631" spans="1:8" x14ac:dyDescent="0.3">
      <c r="A2631" s="183">
        <v>44957</v>
      </c>
      <c r="B2631" s="129" t="s">
        <v>7371</v>
      </c>
      <c r="C2631" s="129" t="s">
        <v>417</v>
      </c>
      <c r="D2631" s="165">
        <v>1</v>
      </c>
      <c r="E2631" s="129" t="s">
        <v>4739</v>
      </c>
      <c r="F2631" s="129" t="s">
        <v>4735</v>
      </c>
      <c r="G2631" s="129" t="s">
        <v>16723</v>
      </c>
      <c r="H2631" s="129"/>
    </row>
    <row r="2632" spans="1:8" x14ac:dyDescent="0.3">
      <c r="A2632" s="183">
        <v>44957</v>
      </c>
      <c r="B2632" s="129" t="s">
        <v>7372</v>
      </c>
      <c r="C2632" s="129" t="s">
        <v>417</v>
      </c>
      <c r="D2632" s="165">
        <v>1</v>
      </c>
      <c r="E2632" s="129" t="s">
        <v>4737</v>
      </c>
      <c r="F2632" s="129" t="s">
        <v>4735</v>
      </c>
      <c r="G2632" s="129" t="s">
        <v>16723</v>
      </c>
      <c r="H2632" s="129"/>
    </row>
    <row r="2633" spans="1:8" x14ac:dyDescent="0.3">
      <c r="A2633" s="183">
        <v>44957</v>
      </c>
      <c r="B2633" s="129" t="s">
        <v>7373</v>
      </c>
      <c r="C2633" s="129" t="s">
        <v>417</v>
      </c>
      <c r="D2633" s="165">
        <v>1</v>
      </c>
      <c r="E2633" s="129" t="s">
        <v>4737</v>
      </c>
      <c r="F2633" s="129" t="s">
        <v>4735</v>
      </c>
      <c r="G2633" s="129" t="s">
        <v>16723</v>
      </c>
      <c r="H2633" s="129"/>
    </row>
    <row r="2634" spans="1:8" x14ac:dyDescent="0.3">
      <c r="A2634" s="183">
        <v>44957</v>
      </c>
      <c r="B2634" s="129" t="s">
        <v>7374</v>
      </c>
      <c r="C2634" s="129" t="s">
        <v>417</v>
      </c>
      <c r="D2634" s="165">
        <v>1</v>
      </c>
      <c r="E2634" s="129" t="s">
        <v>4737</v>
      </c>
      <c r="F2634" s="129" t="s">
        <v>4735</v>
      </c>
      <c r="G2634" s="129" t="s">
        <v>16723</v>
      </c>
      <c r="H2634" s="129"/>
    </row>
    <row r="2635" spans="1:8" x14ac:dyDescent="0.3">
      <c r="A2635" s="183">
        <v>44957</v>
      </c>
      <c r="B2635" s="129" t="s">
        <v>7375</v>
      </c>
      <c r="C2635" s="129" t="s">
        <v>417</v>
      </c>
      <c r="D2635" s="165">
        <v>1</v>
      </c>
      <c r="E2635" s="129" t="s">
        <v>4739</v>
      </c>
      <c r="F2635" s="129" t="s">
        <v>4735</v>
      </c>
      <c r="G2635" s="129" t="s">
        <v>16723</v>
      </c>
      <c r="H2635" s="129"/>
    </row>
    <row r="2636" spans="1:8" x14ac:dyDescent="0.3">
      <c r="A2636" s="183">
        <v>44957</v>
      </c>
      <c r="B2636" s="129" t="s">
        <v>7376</v>
      </c>
      <c r="C2636" s="129" t="s">
        <v>416</v>
      </c>
      <c r="D2636" s="165">
        <v>1</v>
      </c>
      <c r="E2636" s="129" t="s">
        <v>4737</v>
      </c>
      <c r="F2636" s="129" t="s">
        <v>4735</v>
      </c>
      <c r="G2636" s="129" t="s">
        <v>16723</v>
      </c>
      <c r="H2636" s="129"/>
    </row>
    <row r="2637" spans="1:8" x14ac:dyDescent="0.3">
      <c r="A2637" s="183">
        <v>44957</v>
      </c>
      <c r="B2637" s="129" t="s">
        <v>7377</v>
      </c>
      <c r="C2637" s="129" t="s">
        <v>416</v>
      </c>
      <c r="D2637" s="165">
        <v>1</v>
      </c>
      <c r="E2637" s="129" t="s">
        <v>4739</v>
      </c>
      <c r="F2637" s="129" t="s">
        <v>4735</v>
      </c>
      <c r="G2637" s="129" t="s">
        <v>16723</v>
      </c>
      <c r="H2637" s="129"/>
    </row>
    <row r="2638" spans="1:8" x14ac:dyDescent="0.3">
      <c r="A2638" s="183">
        <v>44957</v>
      </c>
      <c r="B2638" s="129" t="s">
        <v>7378</v>
      </c>
      <c r="C2638" s="129" t="s">
        <v>416</v>
      </c>
      <c r="D2638" s="165">
        <v>1</v>
      </c>
      <c r="E2638" s="129" t="s">
        <v>4737</v>
      </c>
      <c r="F2638" s="129" t="s">
        <v>4735</v>
      </c>
      <c r="G2638" s="129" t="s">
        <v>16723</v>
      </c>
      <c r="H2638" s="129"/>
    </row>
    <row r="2639" spans="1:8" x14ac:dyDescent="0.3">
      <c r="A2639" s="183">
        <v>44957</v>
      </c>
      <c r="B2639" s="129" t="s">
        <v>7379</v>
      </c>
      <c r="C2639" s="129" t="s">
        <v>416</v>
      </c>
      <c r="D2639" s="165">
        <v>1</v>
      </c>
      <c r="E2639" s="129" t="s">
        <v>4744</v>
      </c>
      <c r="F2639" s="129" t="s">
        <v>4735</v>
      </c>
      <c r="G2639" s="129" t="s">
        <v>16723</v>
      </c>
      <c r="H2639" s="129"/>
    </row>
    <row r="2640" spans="1:8" x14ac:dyDescent="0.3">
      <c r="A2640" s="183">
        <v>44957</v>
      </c>
      <c r="B2640" s="129" t="s">
        <v>7380</v>
      </c>
      <c r="C2640" s="129" t="s">
        <v>418</v>
      </c>
      <c r="D2640" s="165">
        <v>1</v>
      </c>
      <c r="E2640" s="129" t="s">
        <v>4737</v>
      </c>
      <c r="F2640" s="129" t="s">
        <v>4735</v>
      </c>
      <c r="G2640" s="129" t="s">
        <v>16723</v>
      </c>
      <c r="H2640" s="129"/>
    </row>
    <row r="2641" spans="1:8" x14ac:dyDescent="0.3">
      <c r="A2641" s="183">
        <v>44957</v>
      </c>
      <c r="B2641" s="129" t="s">
        <v>7381</v>
      </c>
      <c r="C2641" s="129" t="s">
        <v>418</v>
      </c>
      <c r="D2641" s="165">
        <v>1</v>
      </c>
      <c r="E2641" s="129" t="s">
        <v>4747</v>
      </c>
      <c r="F2641" s="129" t="s">
        <v>4735</v>
      </c>
      <c r="G2641" s="129" t="s">
        <v>16723</v>
      </c>
      <c r="H2641" s="129"/>
    </row>
    <row r="2642" spans="1:8" x14ac:dyDescent="0.3">
      <c r="A2642" s="183">
        <v>44957</v>
      </c>
      <c r="B2642" s="129" t="s">
        <v>7382</v>
      </c>
      <c r="C2642" s="129" t="s">
        <v>416</v>
      </c>
      <c r="D2642" s="165">
        <v>1</v>
      </c>
      <c r="E2642" s="129" t="s">
        <v>4739</v>
      </c>
      <c r="F2642" s="129" t="s">
        <v>4735</v>
      </c>
      <c r="G2642" s="129" t="s">
        <v>16723</v>
      </c>
      <c r="H2642" s="129"/>
    </row>
    <row r="2643" spans="1:8" x14ac:dyDescent="0.3">
      <c r="A2643" s="183">
        <v>44957</v>
      </c>
      <c r="B2643" s="129" t="s">
        <v>7383</v>
      </c>
      <c r="C2643" s="129" t="s">
        <v>416</v>
      </c>
      <c r="D2643" s="165">
        <v>1</v>
      </c>
      <c r="E2643" s="129" t="s">
        <v>4739</v>
      </c>
      <c r="F2643" s="129" t="s">
        <v>4735</v>
      </c>
      <c r="G2643" s="129" t="s">
        <v>16723</v>
      </c>
      <c r="H2643" s="129"/>
    </row>
    <row r="2644" spans="1:8" x14ac:dyDescent="0.3">
      <c r="A2644" s="183">
        <v>44957</v>
      </c>
      <c r="B2644" s="129" t="s">
        <v>7384</v>
      </c>
      <c r="C2644" s="129" t="s">
        <v>418</v>
      </c>
      <c r="D2644" s="165">
        <v>1</v>
      </c>
      <c r="E2644" s="129" t="s">
        <v>4737</v>
      </c>
      <c r="F2644" s="129" t="s">
        <v>4735</v>
      </c>
      <c r="G2644" s="129" t="s">
        <v>16723</v>
      </c>
      <c r="H2644" s="129"/>
    </row>
    <row r="2645" spans="1:8" x14ac:dyDescent="0.3">
      <c r="A2645" s="183">
        <v>44957</v>
      </c>
      <c r="B2645" s="129" t="s">
        <v>7385</v>
      </c>
      <c r="C2645" s="129" t="s">
        <v>416</v>
      </c>
      <c r="D2645" s="165">
        <v>1</v>
      </c>
      <c r="E2645" s="129" t="s">
        <v>4744</v>
      </c>
      <c r="F2645" s="129" t="s">
        <v>4735</v>
      </c>
      <c r="G2645" s="129" t="s">
        <v>16723</v>
      </c>
      <c r="H2645" s="129"/>
    </row>
    <row r="2646" spans="1:8" x14ac:dyDescent="0.3">
      <c r="A2646" s="183">
        <v>44957</v>
      </c>
      <c r="B2646" s="129" t="s">
        <v>7386</v>
      </c>
      <c r="C2646" s="129" t="s">
        <v>417</v>
      </c>
      <c r="D2646" s="165">
        <v>1</v>
      </c>
      <c r="E2646" s="129" t="s">
        <v>4737</v>
      </c>
      <c r="F2646" s="129" t="s">
        <v>4735</v>
      </c>
      <c r="G2646" s="129" t="s">
        <v>16723</v>
      </c>
      <c r="H2646" s="129"/>
    </row>
    <row r="2647" spans="1:8" x14ac:dyDescent="0.3">
      <c r="A2647" s="183">
        <v>44957</v>
      </c>
      <c r="B2647" s="129" t="s">
        <v>7387</v>
      </c>
      <c r="C2647" s="129" t="s">
        <v>418</v>
      </c>
      <c r="D2647" s="165">
        <v>1</v>
      </c>
      <c r="E2647" s="129" t="s">
        <v>4739</v>
      </c>
      <c r="F2647" s="129" t="s">
        <v>4735</v>
      </c>
      <c r="G2647" s="129" t="s">
        <v>16723</v>
      </c>
      <c r="H2647" s="129"/>
    </row>
    <row r="2648" spans="1:8" x14ac:dyDescent="0.3">
      <c r="A2648" s="183">
        <v>44957</v>
      </c>
      <c r="B2648" s="129" t="s">
        <v>7388</v>
      </c>
      <c r="C2648" s="129" t="s">
        <v>418</v>
      </c>
      <c r="D2648" s="165">
        <v>1</v>
      </c>
      <c r="E2648" s="129" t="s">
        <v>4739</v>
      </c>
      <c r="F2648" s="129" t="s">
        <v>4735</v>
      </c>
      <c r="G2648" s="129" t="s">
        <v>16723</v>
      </c>
      <c r="H2648" s="129"/>
    </row>
    <row r="2649" spans="1:8" x14ac:dyDescent="0.3">
      <c r="A2649" s="183">
        <v>44957</v>
      </c>
      <c r="B2649" s="129" t="s">
        <v>7389</v>
      </c>
      <c r="C2649" s="129" t="s">
        <v>417</v>
      </c>
      <c r="D2649" s="165">
        <v>1</v>
      </c>
      <c r="E2649" s="129" t="s">
        <v>4737</v>
      </c>
      <c r="F2649" s="129" t="s">
        <v>4735</v>
      </c>
      <c r="G2649" s="129" t="s">
        <v>16723</v>
      </c>
      <c r="H2649" s="129"/>
    </row>
    <row r="2650" spans="1:8" x14ac:dyDescent="0.3">
      <c r="A2650" s="183">
        <v>44957</v>
      </c>
      <c r="B2650" s="129" t="s">
        <v>7390</v>
      </c>
      <c r="C2650" s="129" t="s">
        <v>416</v>
      </c>
      <c r="D2650" s="165">
        <v>1</v>
      </c>
      <c r="E2650" s="129" t="s">
        <v>4739</v>
      </c>
      <c r="F2650" s="129" t="s">
        <v>4735</v>
      </c>
      <c r="G2650" s="129" t="s">
        <v>16723</v>
      </c>
      <c r="H2650" s="129"/>
    </row>
    <row r="2651" spans="1:8" x14ac:dyDescent="0.3">
      <c r="A2651" s="183">
        <v>44957</v>
      </c>
      <c r="B2651" s="129" t="s">
        <v>7391</v>
      </c>
      <c r="C2651" s="129" t="s">
        <v>418</v>
      </c>
      <c r="D2651" s="165">
        <v>1</v>
      </c>
      <c r="E2651" s="129" t="s">
        <v>4739</v>
      </c>
      <c r="F2651" s="129" t="s">
        <v>4735</v>
      </c>
      <c r="G2651" s="129" t="s">
        <v>16723</v>
      </c>
      <c r="H2651" s="129"/>
    </row>
    <row r="2652" spans="1:8" x14ac:dyDescent="0.3">
      <c r="A2652" s="183">
        <v>44957</v>
      </c>
      <c r="B2652" s="129" t="s">
        <v>7392</v>
      </c>
      <c r="C2652" s="129" t="s">
        <v>417</v>
      </c>
      <c r="D2652" s="165">
        <v>1</v>
      </c>
      <c r="E2652" s="129" t="s">
        <v>4747</v>
      </c>
      <c r="F2652" s="129" t="s">
        <v>4735</v>
      </c>
      <c r="G2652" s="129" t="s">
        <v>16723</v>
      </c>
      <c r="H2652" s="129"/>
    </row>
    <row r="2653" spans="1:8" x14ac:dyDescent="0.3">
      <c r="A2653" s="183">
        <v>44957</v>
      </c>
      <c r="B2653" s="129" t="s">
        <v>7393</v>
      </c>
      <c r="C2653" s="129" t="s">
        <v>418</v>
      </c>
      <c r="D2653" s="165">
        <v>1</v>
      </c>
      <c r="E2653" s="129" t="s">
        <v>4739</v>
      </c>
      <c r="F2653" s="129" t="s">
        <v>4735</v>
      </c>
      <c r="G2653" s="129" t="s">
        <v>16723</v>
      </c>
      <c r="H2653" s="129"/>
    </row>
    <row r="2654" spans="1:8" x14ac:dyDescent="0.3">
      <c r="A2654" s="183">
        <v>44957</v>
      </c>
      <c r="B2654" s="129" t="s">
        <v>7394</v>
      </c>
      <c r="C2654" s="129" t="s">
        <v>418</v>
      </c>
      <c r="D2654" s="165">
        <v>1</v>
      </c>
      <c r="E2654" s="129" t="s">
        <v>4739</v>
      </c>
      <c r="F2654" s="129" t="s">
        <v>4735</v>
      </c>
      <c r="G2654" s="129" t="s">
        <v>16723</v>
      </c>
      <c r="H2654" s="129"/>
    </row>
    <row r="2655" spans="1:8" x14ac:dyDescent="0.3">
      <c r="A2655" s="183">
        <v>44957</v>
      </c>
      <c r="B2655" s="129" t="s">
        <v>7395</v>
      </c>
      <c r="C2655" s="129" t="s">
        <v>418</v>
      </c>
      <c r="D2655" s="165">
        <v>1</v>
      </c>
      <c r="E2655" s="129" t="s">
        <v>4737</v>
      </c>
      <c r="F2655" s="129" t="s">
        <v>4735</v>
      </c>
      <c r="G2655" s="129" t="s">
        <v>16723</v>
      </c>
      <c r="H2655" s="129"/>
    </row>
    <row r="2656" spans="1:8" x14ac:dyDescent="0.3">
      <c r="A2656" s="183">
        <v>44957</v>
      </c>
      <c r="B2656" s="129" t="s">
        <v>7396</v>
      </c>
      <c r="C2656" s="129" t="s">
        <v>416</v>
      </c>
      <c r="D2656" s="165">
        <v>1</v>
      </c>
      <c r="E2656" s="129" t="s">
        <v>4739</v>
      </c>
      <c r="F2656" s="129" t="s">
        <v>4735</v>
      </c>
      <c r="G2656" s="129" t="s">
        <v>16723</v>
      </c>
      <c r="H2656" s="129"/>
    </row>
    <row r="2657" spans="1:8" x14ac:dyDescent="0.3">
      <c r="A2657" s="183">
        <v>44957</v>
      </c>
      <c r="B2657" s="129" t="s">
        <v>7397</v>
      </c>
      <c r="C2657" s="129" t="s">
        <v>416</v>
      </c>
      <c r="D2657" s="165">
        <v>1</v>
      </c>
      <c r="E2657" s="129" t="s">
        <v>4739</v>
      </c>
      <c r="F2657" s="129" t="s">
        <v>4735</v>
      </c>
      <c r="G2657" s="129" t="s">
        <v>16723</v>
      </c>
      <c r="H2657" s="129"/>
    </row>
    <row r="2658" spans="1:8" x14ac:dyDescent="0.3">
      <c r="A2658" s="183">
        <v>44957</v>
      </c>
      <c r="B2658" s="129" t="s">
        <v>7398</v>
      </c>
      <c r="C2658" s="129" t="s">
        <v>416</v>
      </c>
      <c r="D2658" s="165">
        <v>1</v>
      </c>
      <c r="E2658" s="129" t="s">
        <v>4739</v>
      </c>
      <c r="F2658" s="129" t="s">
        <v>4735</v>
      </c>
      <c r="G2658" s="129" t="s">
        <v>16723</v>
      </c>
      <c r="H2658" s="129"/>
    </row>
    <row r="2659" spans="1:8" x14ac:dyDescent="0.3">
      <c r="A2659" s="183">
        <v>44957</v>
      </c>
      <c r="B2659" s="129" t="s">
        <v>7399</v>
      </c>
      <c r="C2659" s="129" t="s">
        <v>417</v>
      </c>
      <c r="D2659" s="165">
        <v>1</v>
      </c>
      <c r="E2659" s="129" t="s">
        <v>4737</v>
      </c>
      <c r="F2659" s="129" t="s">
        <v>4735</v>
      </c>
      <c r="G2659" s="129" t="s">
        <v>16723</v>
      </c>
      <c r="H2659" s="129"/>
    </row>
    <row r="2660" spans="1:8" x14ac:dyDescent="0.3">
      <c r="A2660" s="183">
        <v>44985</v>
      </c>
      <c r="B2660" s="129" t="s">
        <v>7400</v>
      </c>
      <c r="C2660" s="129" t="s">
        <v>416</v>
      </c>
      <c r="D2660" s="165">
        <v>1</v>
      </c>
      <c r="E2660" s="129" t="s">
        <v>4739</v>
      </c>
      <c r="F2660" s="129" t="s">
        <v>4735</v>
      </c>
      <c r="G2660" s="129" t="s">
        <v>16723</v>
      </c>
      <c r="H2660" s="129"/>
    </row>
    <row r="2661" spans="1:8" x14ac:dyDescent="0.3">
      <c r="A2661" s="183">
        <v>44985</v>
      </c>
      <c r="B2661" s="129" t="s">
        <v>7401</v>
      </c>
      <c r="C2661" s="129" t="s">
        <v>418</v>
      </c>
      <c r="D2661" s="165">
        <v>1</v>
      </c>
      <c r="E2661" s="129" t="s">
        <v>4741</v>
      </c>
      <c r="F2661" s="129" t="s">
        <v>4735</v>
      </c>
      <c r="G2661" s="129" t="s">
        <v>16723</v>
      </c>
      <c r="H2661" s="129"/>
    </row>
    <row r="2662" spans="1:8" x14ac:dyDescent="0.3">
      <c r="A2662" s="183">
        <v>44985</v>
      </c>
      <c r="B2662" s="129" t="s">
        <v>7402</v>
      </c>
      <c r="C2662" s="129" t="s">
        <v>418</v>
      </c>
      <c r="D2662" s="165">
        <v>1</v>
      </c>
      <c r="E2662" s="129" t="s">
        <v>4739</v>
      </c>
      <c r="F2662" s="129" t="s">
        <v>4735</v>
      </c>
      <c r="G2662" s="129" t="s">
        <v>16723</v>
      </c>
      <c r="H2662" s="129"/>
    </row>
    <row r="2663" spans="1:8" x14ac:dyDescent="0.3">
      <c r="A2663" s="183">
        <v>44985</v>
      </c>
      <c r="B2663" s="129" t="s">
        <v>7403</v>
      </c>
      <c r="C2663" s="129" t="s">
        <v>418</v>
      </c>
      <c r="D2663" s="165">
        <v>1</v>
      </c>
      <c r="E2663" s="129" t="s">
        <v>4739</v>
      </c>
      <c r="F2663" s="129" t="s">
        <v>4735</v>
      </c>
      <c r="G2663" s="129" t="s">
        <v>16723</v>
      </c>
      <c r="H2663" s="129"/>
    </row>
    <row r="2664" spans="1:8" x14ac:dyDescent="0.3">
      <c r="A2664" s="183">
        <v>44985</v>
      </c>
      <c r="B2664" s="129" t="s">
        <v>7404</v>
      </c>
      <c r="C2664" s="129" t="s">
        <v>417</v>
      </c>
      <c r="D2664" s="165">
        <v>1</v>
      </c>
      <c r="E2664" s="129" t="s">
        <v>4737</v>
      </c>
      <c r="F2664" s="129" t="s">
        <v>4735</v>
      </c>
      <c r="G2664" s="129" t="s">
        <v>16723</v>
      </c>
      <c r="H2664" s="129"/>
    </row>
    <row r="2665" spans="1:8" x14ac:dyDescent="0.3">
      <c r="A2665" s="183">
        <v>44985</v>
      </c>
      <c r="B2665" s="129" t="s">
        <v>7405</v>
      </c>
      <c r="C2665" s="129" t="s">
        <v>417</v>
      </c>
      <c r="D2665" s="165">
        <v>1</v>
      </c>
      <c r="E2665" s="129" t="s">
        <v>4744</v>
      </c>
      <c r="F2665" s="129" t="s">
        <v>4735</v>
      </c>
      <c r="G2665" s="129" t="s">
        <v>16723</v>
      </c>
      <c r="H2665" s="129"/>
    </row>
    <row r="2666" spans="1:8" x14ac:dyDescent="0.3">
      <c r="A2666" s="183">
        <v>44985</v>
      </c>
      <c r="B2666" s="129" t="s">
        <v>7406</v>
      </c>
      <c r="C2666" s="129" t="s">
        <v>416</v>
      </c>
      <c r="D2666" s="165">
        <v>1</v>
      </c>
      <c r="E2666" s="129" t="s">
        <v>4737</v>
      </c>
      <c r="F2666" s="129" t="s">
        <v>4735</v>
      </c>
      <c r="G2666" s="129" t="s">
        <v>16723</v>
      </c>
      <c r="H2666" s="129"/>
    </row>
    <row r="2667" spans="1:8" x14ac:dyDescent="0.3">
      <c r="A2667" s="183">
        <v>44985</v>
      </c>
      <c r="B2667" s="129" t="s">
        <v>7407</v>
      </c>
      <c r="C2667" s="129" t="s">
        <v>418</v>
      </c>
      <c r="D2667" s="165">
        <v>1</v>
      </c>
      <c r="E2667" s="129" t="s">
        <v>4739</v>
      </c>
      <c r="F2667" s="129" t="s">
        <v>4735</v>
      </c>
      <c r="G2667" s="129" t="s">
        <v>16723</v>
      </c>
      <c r="H2667" s="129"/>
    </row>
    <row r="2668" spans="1:8" x14ac:dyDescent="0.3">
      <c r="A2668" s="183">
        <v>44985</v>
      </c>
      <c r="B2668" s="129" t="s">
        <v>7408</v>
      </c>
      <c r="C2668" s="129" t="s">
        <v>418</v>
      </c>
      <c r="D2668" s="165">
        <v>1</v>
      </c>
      <c r="E2668" s="129" t="s">
        <v>4739</v>
      </c>
      <c r="F2668" s="129" t="s">
        <v>4735</v>
      </c>
      <c r="G2668" s="129" t="s">
        <v>16723</v>
      </c>
      <c r="H2668" s="129"/>
    </row>
    <row r="2669" spans="1:8" x14ac:dyDescent="0.3">
      <c r="A2669" s="183">
        <v>44985</v>
      </c>
      <c r="B2669" s="129" t="s">
        <v>7409</v>
      </c>
      <c r="C2669" s="129" t="s">
        <v>416</v>
      </c>
      <c r="D2669" s="165">
        <v>1</v>
      </c>
      <c r="E2669" s="129" t="s">
        <v>4737</v>
      </c>
      <c r="F2669" s="129" t="s">
        <v>4735</v>
      </c>
      <c r="G2669" s="129" t="s">
        <v>16723</v>
      </c>
      <c r="H2669" s="129"/>
    </row>
    <row r="2670" spans="1:8" x14ac:dyDescent="0.3">
      <c r="A2670" s="183">
        <v>44985</v>
      </c>
      <c r="B2670" s="129" t="s">
        <v>7410</v>
      </c>
      <c r="C2670" s="129" t="s">
        <v>416</v>
      </c>
      <c r="D2670" s="165">
        <v>1</v>
      </c>
      <c r="E2670" s="129" t="s">
        <v>4739</v>
      </c>
      <c r="F2670" s="129" t="s">
        <v>4735</v>
      </c>
      <c r="G2670" s="129" t="s">
        <v>16723</v>
      </c>
      <c r="H2670" s="129"/>
    </row>
    <row r="2671" spans="1:8" x14ac:dyDescent="0.3">
      <c r="A2671" s="183">
        <v>44985</v>
      </c>
      <c r="B2671" s="129" t="s">
        <v>7411</v>
      </c>
      <c r="C2671" s="129" t="s">
        <v>416</v>
      </c>
      <c r="D2671" s="165">
        <v>1</v>
      </c>
      <c r="E2671" s="129" t="s">
        <v>4739</v>
      </c>
      <c r="F2671" s="129" t="s">
        <v>4735</v>
      </c>
      <c r="G2671" s="129" t="s">
        <v>16723</v>
      </c>
      <c r="H2671" s="129"/>
    </row>
    <row r="2672" spans="1:8" x14ac:dyDescent="0.3">
      <c r="A2672" s="183">
        <v>44985</v>
      </c>
      <c r="B2672" s="129" t="s">
        <v>7412</v>
      </c>
      <c r="C2672" s="129" t="s">
        <v>418</v>
      </c>
      <c r="D2672" s="165">
        <v>1</v>
      </c>
      <c r="E2672" s="129" t="s">
        <v>4739</v>
      </c>
      <c r="F2672" s="129" t="s">
        <v>4735</v>
      </c>
      <c r="G2672" s="129" t="s">
        <v>16723</v>
      </c>
      <c r="H2672" s="129"/>
    </row>
    <row r="2673" spans="1:8" x14ac:dyDescent="0.3">
      <c r="A2673" s="183">
        <v>44985</v>
      </c>
      <c r="B2673" s="129" t="s">
        <v>7413</v>
      </c>
      <c r="C2673" s="129" t="s">
        <v>418</v>
      </c>
      <c r="D2673" s="165">
        <v>1</v>
      </c>
      <c r="E2673" s="129" t="s">
        <v>4737</v>
      </c>
      <c r="F2673" s="129" t="s">
        <v>4735</v>
      </c>
      <c r="G2673" s="129" t="s">
        <v>16723</v>
      </c>
      <c r="H2673" s="129"/>
    </row>
    <row r="2674" spans="1:8" x14ac:dyDescent="0.3">
      <c r="A2674" s="183">
        <v>44985</v>
      </c>
      <c r="B2674" s="129" t="s">
        <v>7414</v>
      </c>
      <c r="C2674" s="129" t="s">
        <v>418</v>
      </c>
      <c r="D2674" s="165">
        <v>1</v>
      </c>
      <c r="E2674" s="129" t="s">
        <v>4739</v>
      </c>
      <c r="F2674" s="129" t="s">
        <v>4735</v>
      </c>
      <c r="G2674" s="129" t="s">
        <v>16723</v>
      </c>
      <c r="H2674" s="129"/>
    </row>
    <row r="2675" spans="1:8" x14ac:dyDescent="0.3">
      <c r="A2675" s="183">
        <v>44985</v>
      </c>
      <c r="B2675" s="129" t="s">
        <v>7415</v>
      </c>
      <c r="C2675" s="129" t="s">
        <v>418</v>
      </c>
      <c r="D2675" s="165">
        <v>1</v>
      </c>
      <c r="E2675" s="129" t="s">
        <v>4739</v>
      </c>
      <c r="F2675" s="129" t="s">
        <v>4735</v>
      </c>
      <c r="G2675" s="129" t="s">
        <v>16723</v>
      </c>
      <c r="H2675" s="129"/>
    </row>
    <row r="2676" spans="1:8" x14ac:dyDescent="0.3">
      <c r="A2676" s="183">
        <v>44985</v>
      </c>
      <c r="B2676" s="129" t="s">
        <v>7416</v>
      </c>
      <c r="C2676" s="129" t="s">
        <v>418</v>
      </c>
      <c r="D2676" s="165">
        <v>1</v>
      </c>
      <c r="E2676" s="129" t="s">
        <v>4739</v>
      </c>
      <c r="F2676" s="129" t="s">
        <v>4735</v>
      </c>
      <c r="G2676" s="129" t="s">
        <v>16723</v>
      </c>
      <c r="H2676" s="129"/>
    </row>
    <row r="2677" spans="1:8" x14ac:dyDescent="0.3">
      <c r="A2677" s="183">
        <v>44985</v>
      </c>
      <c r="B2677" s="129" t="s">
        <v>7417</v>
      </c>
      <c r="C2677" s="129" t="s">
        <v>418</v>
      </c>
      <c r="D2677" s="165">
        <v>1</v>
      </c>
      <c r="E2677" s="129" t="s">
        <v>4739</v>
      </c>
      <c r="F2677" s="129" t="s">
        <v>4735</v>
      </c>
      <c r="G2677" s="129" t="s">
        <v>16723</v>
      </c>
      <c r="H2677" s="129"/>
    </row>
    <row r="2678" spans="1:8" x14ac:dyDescent="0.3">
      <c r="A2678" s="183">
        <v>44985</v>
      </c>
      <c r="B2678" s="129" t="s">
        <v>7418</v>
      </c>
      <c r="C2678" s="129" t="s">
        <v>418</v>
      </c>
      <c r="D2678" s="165">
        <v>1</v>
      </c>
      <c r="E2678" s="129" t="s">
        <v>4739</v>
      </c>
      <c r="F2678" s="129" t="s">
        <v>4735</v>
      </c>
      <c r="G2678" s="129" t="s">
        <v>16723</v>
      </c>
      <c r="H2678" s="129"/>
    </row>
    <row r="2679" spans="1:8" x14ac:dyDescent="0.3">
      <c r="A2679" s="183">
        <v>44985</v>
      </c>
      <c r="B2679" s="129" t="s">
        <v>7419</v>
      </c>
      <c r="C2679" s="129" t="s">
        <v>418</v>
      </c>
      <c r="D2679" s="165">
        <v>1</v>
      </c>
      <c r="E2679" s="129" t="s">
        <v>4739</v>
      </c>
      <c r="F2679" s="129" t="s">
        <v>4735</v>
      </c>
      <c r="G2679" s="129" t="s">
        <v>16723</v>
      </c>
      <c r="H2679" s="129"/>
    </row>
    <row r="2680" spans="1:8" x14ac:dyDescent="0.3">
      <c r="A2680" s="183">
        <v>44985</v>
      </c>
      <c r="B2680" s="129" t="s">
        <v>7420</v>
      </c>
      <c r="C2680" s="129" t="s">
        <v>418</v>
      </c>
      <c r="D2680" s="165">
        <v>1</v>
      </c>
      <c r="E2680" s="129" t="s">
        <v>4741</v>
      </c>
      <c r="F2680" s="129" t="s">
        <v>4735</v>
      </c>
      <c r="G2680" s="129" t="s">
        <v>16723</v>
      </c>
      <c r="H2680" s="129"/>
    </row>
    <row r="2681" spans="1:8" x14ac:dyDescent="0.3">
      <c r="A2681" s="183">
        <v>44985</v>
      </c>
      <c r="B2681" s="129" t="s">
        <v>7421</v>
      </c>
      <c r="C2681" s="129" t="s">
        <v>418</v>
      </c>
      <c r="D2681" s="165">
        <v>1</v>
      </c>
      <c r="E2681" s="129" t="s">
        <v>4737</v>
      </c>
      <c r="F2681" s="129" t="s">
        <v>4735</v>
      </c>
      <c r="G2681" s="129" t="s">
        <v>16723</v>
      </c>
      <c r="H2681" s="129"/>
    </row>
    <row r="2682" spans="1:8" x14ac:dyDescent="0.3">
      <c r="A2682" s="183">
        <v>44985</v>
      </c>
      <c r="B2682" s="129" t="s">
        <v>7422</v>
      </c>
      <c r="C2682" s="129" t="s">
        <v>418</v>
      </c>
      <c r="D2682" s="165">
        <v>1</v>
      </c>
      <c r="E2682" s="129" t="s">
        <v>4739</v>
      </c>
      <c r="F2682" s="129" t="s">
        <v>4735</v>
      </c>
      <c r="G2682" s="129" t="s">
        <v>16723</v>
      </c>
      <c r="H2682" s="129"/>
    </row>
    <row r="2683" spans="1:8" x14ac:dyDescent="0.3">
      <c r="A2683" s="183">
        <v>44985</v>
      </c>
      <c r="B2683" s="129" t="s">
        <v>7423</v>
      </c>
      <c r="C2683" s="129" t="s">
        <v>418</v>
      </c>
      <c r="D2683" s="165">
        <v>1</v>
      </c>
      <c r="E2683" s="129" t="s">
        <v>4739</v>
      </c>
      <c r="F2683" s="129" t="s">
        <v>4735</v>
      </c>
      <c r="G2683" s="129" t="s">
        <v>16723</v>
      </c>
      <c r="H2683" s="129"/>
    </row>
    <row r="2684" spans="1:8" x14ac:dyDescent="0.3">
      <c r="A2684" s="183">
        <v>44985</v>
      </c>
      <c r="B2684" s="129" t="s">
        <v>7424</v>
      </c>
      <c r="C2684" s="129" t="s">
        <v>417</v>
      </c>
      <c r="D2684" s="165">
        <v>1</v>
      </c>
      <c r="E2684" s="129" t="s">
        <v>4739</v>
      </c>
      <c r="F2684" s="129" t="s">
        <v>4735</v>
      </c>
      <c r="G2684" s="129" t="s">
        <v>16723</v>
      </c>
      <c r="H2684" s="129"/>
    </row>
    <row r="2685" spans="1:8" x14ac:dyDescent="0.3">
      <c r="A2685" s="183">
        <v>44985</v>
      </c>
      <c r="B2685" s="129" t="s">
        <v>7425</v>
      </c>
      <c r="C2685" s="129" t="s">
        <v>417</v>
      </c>
      <c r="D2685" s="165">
        <v>1</v>
      </c>
      <c r="E2685" s="129" t="s">
        <v>4739</v>
      </c>
      <c r="F2685" s="129" t="s">
        <v>4735</v>
      </c>
      <c r="G2685" s="129" t="s">
        <v>16723</v>
      </c>
      <c r="H2685" s="129"/>
    </row>
    <row r="2686" spans="1:8" x14ac:dyDescent="0.3">
      <c r="A2686" s="183">
        <v>44985</v>
      </c>
      <c r="B2686" s="129" t="s">
        <v>7426</v>
      </c>
      <c r="C2686" s="129" t="s">
        <v>417</v>
      </c>
      <c r="D2686" s="165">
        <v>1</v>
      </c>
      <c r="E2686" s="129" t="s">
        <v>4744</v>
      </c>
      <c r="F2686" s="129" t="s">
        <v>4735</v>
      </c>
      <c r="G2686" s="129" t="s">
        <v>16723</v>
      </c>
      <c r="H2686" s="129"/>
    </row>
    <row r="2687" spans="1:8" x14ac:dyDescent="0.3">
      <c r="A2687" s="183">
        <v>44985</v>
      </c>
      <c r="B2687" s="129" t="s">
        <v>7427</v>
      </c>
      <c r="C2687" s="129" t="s">
        <v>416</v>
      </c>
      <c r="D2687" s="165">
        <v>1</v>
      </c>
      <c r="E2687" s="129" t="s">
        <v>4737</v>
      </c>
      <c r="F2687" s="129" t="s">
        <v>4735</v>
      </c>
      <c r="G2687" s="129" t="s">
        <v>16723</v>
      </c>
      <c r="H2687" s="129"/>
    </row>
    <row r="2688" spans="1:8" x14ac:dyDescent="0.3">
      <c r="A2688" s="183">
        <v>44985</v>
      </c>
      <c r="B2688" s="129" t="s">
        <v>7428</v>
      </c>
      <c r="C2688" s="129" t="s">
        <v>417</v>
      </c>
      <c r="D2688" s="165">
        <v>1</v>
      </c>
      <c r="E2688" s="129" t="s">
        <v>4739</v>
      </c>
      <c r="F2688" s="129" t="s">
        <v>4735</v>
      </c>
      <c r="G2688" s="129" t="s">
        <v>16723</v>
      </c>
      <c r="H2688" s="129"/>
    </row>
    <row r="2689" spans="1:8" x14ac:dyDescent="0.3">
      <c r="A2689" s="183">
        <v>44985</v>
      </c>
      <c r="B2689" s="129" t="s">
        <v>7429</v>
      </c>
      <c r="C2689" s="129" t="s">
        <v>417</v>
      </c>
      <c r="D2689" s="165">
        <v>1</v>
      </c>
      <c r="E2689" s="129" t="s">
        <v>4737</v>
      </c>
      <c r="F2689" s="129" t="s">
        <v>4735</v>
      </c>
      <c r="G2689" s="129" t="s">
        <v>16723</v>
      </c>
      <c r="H2689" s="129"/>
    </row>
    <row r="2690" spans="1:8" x14ac:dyDescent="0.3">
      <c r="A2690" s="183">
        <v>44985</v>
      </c>
      <c r="B2690" s="129" t="s">
        <v>7430</v>
      </c>
      <c r="C2690" s="129" t="s">
        <v>416</v>
      </c>
      <c r="D2690" s="165">
        <v>1</v>
      </c>
      <c r="E2690" s="129" t="s">
        <v>4739</v>
      </c>
      <c r="F2690" s="129" t="s">
        <v>4735</v>
      </c>
      <c r="G2690" s="129" t="s">
        <v>16723</v>
      </c>
      <c r="H2690" s="129"/>
    </row>
    <row r="2691" spans="1:8" x14ac:dyDescent="0.3">
      <c r="A2691" s="183">
        <v>44985</v>
      </c>
      <c r="B2691" s="129" t="s">
        <v>7431</v>
      </c>
      <c r="C2691" s="129" t="s">
        <v>418</v>
      </c>
      <c r="D2691" s="165">
        <v>1</v>
      </c>
      <c r="E2691" s="129" t="s">
        <v>4739</v>
      </c>
      <c r="F2691" s="129" t="s">
        <v>4735</v>
      </c>
      <c r="G2691" s="129" t="s">
        <v>16723</v>
      </c>
      <c r="H2691" s="129"/>
    </row>
    <row r="2692" spans="1:8" x14ac:dyDescent="0.3">
      <c r="A2692" s="183">
        <v>44985</v>
      </c>
      <c r="B2692" s="129" t="s">
        <v>7432</v>
      </c>
      <c r="C2692" s="129" t="s">
        <v>418</v>
      </c>
      <c r="D2692" s="165">
        <v>1</v>
      </c>
      <c r="E2692" s="129" t="s">
        <v>4739</v>
      </c>
      <c r="F2692" s="129" t="s">
        <v>4735</v>
      </c>
      <c r="G2692" s="129" t="s">
        <v>16723</v>
      </c>
      <c r="H2692" s="129"/>
    </row>
    <row r="2693" spans="1:8" x14ac:dyDescent="0.3">
      <c r="A2693" s="183">
        <v>44985</v>
      </c>
      <c r="B2693" s="129" t="s">
        <v>7433</v>
      </c>
      <c r="C2693" s="129" t="s">
        <v>416</v>
      </c>
      <c r="D2693" s="165">
        <v>1</v>
      </c>
      <c r="E2693" s="129" t="s">
        <v>4737</v>
      </c>
      <c r="F2693" s="129" t="s">
        <v>4735</v>
      </c>
      <c r="G2693" s="129" t="s">
        <v>16723</v>
      </c>
      <c r="H2693" s="129"/>
    </row>
    <row r="2694" spans="1:8" x14ac:dyDescent="0.3">
      <c r="A2694" s="183">
        <v>44985</v>
      </c>
      <c r="B2694" s="129" t="s">
        <v>7434</v>
      </c>
      <c r="C2694" s="129" t="s">
        <v>416</v>
      </c>
      <c r="D2694" s="165">
        <v>1</v>
      </c>
      <c r="E2694" s="129" t="s">
        <v>4737</v>
      </c>
      <c r="F2694" s="129" t="s">
        <v>4735</v>
      </c>
      <c r="G2694" s="129" t="s">
        <v>16723</v>
      </c>
      <c r="H2694" s="129"/>
    </row>
    <row r="2695" spans="1:8" x14ac:dyDescent="0.3">
      <c r="A2695" s="183">
        <v>44985</v>
      </c>
      <c r="B2695" s="129" t="s">
        <v>7435</v>
      </c>
      <c r="C2695" s="129" t="s">
        <v>416</v>
      </c>
      <c r="D2695" s="165">
        <v>1</v>
      </c>
      <c r="E2695" s="129" t="s">
        <v>4739</v>
      </c>
      <c r="F2695" s="129" t="s">
        <v>4735</v>
      </c>
      <c r="G2695" s="129" t="s">
        <v>16723</v>
      </c>
      <c r="H2695" s="129"/>
    </row>
    <row r="2696" spans="1:8" x14ac:dyDescent="0.3">
      <c r="A2696" s="183">
        <v>44985</v>
      </c>
      <c r="B2696" s="129" t="s">
        <v>7436</v>
      </c>
      <c r="C2696" s="129" t="s">
        <v>418</v>
      </c>
      <c r="D2696" s="165">
        <v>1</v>
      </c>
      <c r="E2696" s="129" t="s">
        <v>4741</v>
      </c>
      <c r="F2696" s="129" t="s">
        <v>4735</v>
      </c>
      <c r="G2696" s="129" t="s">
        <v>16723</v>
      </c>
      <c r="H2696" s="129"/>
    </row>
    <row r="2697" spans="1:8" x14ac:dyDescent="0.3">
      <c r="A2697" s="183">
        <v>44985</v>
      </c>
      <c r="B2697" s="129" t="s">
        <v>7437</v>
      </c>
      <c r="C2697" s="129" t="s">
        <v>418</v>
      </c>
      <c r="D2697" s="165">
        <v>1</v>
      </c>
      <c r="E2697" s="129" t="s">
        <v>4739</v>
      </c>
      <c r="F2697" s="129" t="s">
        <v>4735</v>
      </c>
      <c r="G2697" s="129" t="s">
        <v>16723</v>
      </c>
      <c r="H2697" s="129"/>
    </row>
    <row r="2698" spans="1:8" x14ac:dyDescent="0.3">
      <c r="A2698" s="183">
        <v>44985</v>
      </c>
      <c r="B2698" s="129" t="s">
        <v>7438</v>
      </c>
      <c r="C2698" s="129" t="s">
        <v>418</v>
      </c>
      <c r="D2698" s="165">
        <v>1</v>
      </c>
      <c r="E2698" s="129" t="s">
        <v>4737</v>
      </c>
      <c r="F2698" s="129" t="s">
        <v>4735</v>
      </c>
      <c r="G2698" s="129" t="s">
        <v>16723</v>
      </c>
      <c r="H2698" s="129"/>
    </row>
    <row r="2699" spans="1:8" x14ac:dyDescent="0.3">
      <c r="A2699" s="183">
        <v>44985</v>
      </c>
      <c r="B2699" s="129" t="s">
        <v>7439</v>
      </c>
      <c r="C2699" s="129" t="s">
        <v>418</v>
      </c>
      <c r="D2699" s="165">
        <v>1</v>
      </c>
      <c r="E2699" s="129" t="s">
        <v>4739</v>
      </c>
      <c r="F2699" s="129" t="s">
        <v>4735</v>
      </c>
      <c r="G2699" s="129" t="s">
        <v>16723</v>
      </c>
      <c r="H2699" s="129"/>
    </row>
    <row r="2700" spans="1:8" x14ac:dyDescent="0.3">
      <c r="A2700" s="183">
        <v>44985</v>
      </c>
      <c r="B2700" s="129" t="s">
        <v>7440</v>
      </c>
      <c r="C2700" s="129" t="s">
        <v>418</v>
      </c>
      <c r="D2700" s="165">
        <v>1</v>
      </c>
      <c r="E2700" s="129" t="s">
        <v>4739</v>
      </c>
      <c r="F2700" s="129" t="s">
        <v>4735</v>
      </c>
      <c r="G2700" s="129" t="s">
        <v>16723</v>
      </c>
      <c r="H2700" s="129"/>
    </row>
    <row r="2701" spans="1:8" x14ac:dyDescent="0.3">
      <c r="A2701" s="183">
        <v>44985</v>
      </c>
      <c r="B2701" s="129" t="s">
        <v>7441</v>
      </c>
      <c r="C2701" s="129" t="s">
        <v>416</v>
      </c>
      <c r="D2701" s="165">
        <v>1</v>
      </c>
      <c r="E2701" s="129" t="s">
        <v>4739</v>
      </c>
      <c r="F2701" s="129" t="s">
        <v>4735</v>
      </c>
      <c r="G2701" s="129" t="s">
        <v>16723</v>
      </c>
      <c r="H2701" s="129"/>
    </row>
    <row r="2702" spans="1:8" x14ac:dyDescent="0.3">
      <c r="A2702" s="183">
        <v>44985</v>
      </c>
      <c r="B2702" s="129" t="s">
        <v>7442</v>
      </c>
      <c r="C2702" s="129" t="s">
        <v>418</v>
      </c>
      <c r="D2702" s="165">
        <v>1</v>
      </c>
      <c r="E2702" s="129" t="s">
        <v>4739</v>
      </c>
      <c r="F2702" s="129" t="s">
        <v>4735</v>
      </c>
      <c r="G2702" s="129" t="s">
        <v>16723</v>
      </c>
      <c r="H2702" s="129"/>
    </row>
    <row r="2703" spans="1:8" x14ac:dyDescent="0.3">
      <c r="A2703" s="183">
        <v>44985</v>
      </c>
      <c r="B2703" s="129" t="s">
        <v>7443</v>
      </c>
      <c r="C2703" s="129" t="s">
        <v>417</v>
      </c>
      <c r="D2703" s="165">
        <v>1</v>
      </c>
      <c r="E2703" s="129" t="s">
        <v>4737</v>
      </c>
      <c r="F2703" s="129" t="s">
        <v>4735</v>
      </c>
      <c r="G2703" s="129" t="s">
        <v>16723</v>
      </c>
      <c r="H2703" s="129"/>
    </row>
    <row r="2704" spans="1:8" x14ac:dyDescent="0.3">
      <c r="A2704" s="183">
        <v>44985</v>
      </c>
      <c r="B2704" s="129" t="s">
        <v>7444</v>
      </c>
      <c r="C2704" s="129" t="s">
        <v>417</v>
      </c>
      <c r="D2704" s="165">
        <v>1</v>
      </c>
      <c r="E2704" s="129" t="s">
        <v>4737</v>
      </c>
      <c r="F2704" s="129" t="s">
        <v>4735</v>
      </c>
      <c r="G2704" s="129" t="s">
        <v>16723</v>
      </c>
      <c r="H2704" s="129"/>
    </row>
    <row r="2705" spans="1:8" x14ac:dyDescent="0.3">
      <c r="A2705" s="183">
        <v>44985</v>
      </c>
      <c r="B2705" s="129" t="s">
        <v>7445</v>
      </c>
      <c r="C2705" s="129" t="s">
        <v>417</v>
      </c>
      <c r="D2705" s="165">
        <v>1</v>
      </c>
      <c r="E2705" s="129" t="s">
        <v>4737</v>
      </c>
      <c r="F2705" s="129" t="s">
        <v>4735</v>
      </c>
      <c r="G2705" s="129" t="s">
        <v>16723</v>
      </c>
      <c r="H2705" s="129"/>
    </row>
    <row r="2706" spans="1:8" x14ac:dyDescent="0.3">
      <c r="A2706" s="183">
        <v>44985</v>
      </c>
      <c r="B2706" s="129" t="s">
        <v>7446</v>
      </c>
      <c r="C2706" s="129" t="s">
        <v>417</v>
      </c>
      <c r="D2706" s="165">
        <v>1</v>
      </c>
      <c r="E2706" s="129" t="s">
        <v>4737</v>
      </c>
      <c r="F2706" s="129" t="s">
        <v>4735</v>
      </c>
      <c r="G2706" s="129" t="s">
        <v>16723</v>
      </c>
      <c r="H2706" s="129"/>
    </row>
    <row r="2707" spans="1:8" x14ac:dyDescent="0.3">
      <c r="A2707" s="183">
        <v>44985</v>
      </c>
      <c r="B2707" s="129" t="s">
        <v>7447</v>
      </c>
      <c r="C2707" s="129" t="s">
        <v>416</v>
      </c>
      <c r="D2707" s="165">
        <v>1</v>
      </c>
      <c r="E2707" s="129" t="s">
        <v>4739</v>
      </c>
      <c r="F2707" s="129" t="s">
        <v>4735</v>
      </c>
      <c r="G2707" s="129" t="s">
        <v>16723</v>
      </c>
      <c r="H2707" s="129"/>
    </row>
    <row r="2708" spans="1:8" x14ac:dyDescent="0.3">
      <c r="A2708" s="183">
        <v>44985</v>
      </c>
      <c r="B2708" s="129" t="s">
        <v>7448</v>
      </c>
      <c r="C2708" s="129" t="s">
        <v>418</v>
      </c>
      <c r="D2708" s="165">
        <v>1</v>
      </c>
      <c r="E2708" s="129" t="s">
        <v>4737</v>
      </c>
      <c r="F2708" s="129" t="s">
        <v>4735</v>
      </c>
      <c r="G2708" s="129" t="s">
        <v>16723</v>
      </c>
      <c r="H2708" s="129"/>
    </row>
    <row r="2709" spans="1:8" x14ac:dyDescent="0.3">
      <c r="A2709" s="183">
        <v>44985</v>
      </c>
      <c r="B2709" s="129" t="s">
        <v>7449</v>
      </c>
      <c r="C2709" s="129" t="s">
        <v>417</v>
      </c>
      <c r="D2709" s="165">
        <v>1</v>
      </c>
      <c r="E2709" s="129" t="s">
        <v>4739</v>
      </c>
      <c r="F2709" s="129" t="s">
        <v>4735</v>
      </c>
      <c r="G2709" s="129" t="s">
        <v>16723</v>
      </c>
      <c r="H2709" s="129"/>
    </row>
    <row r="2710" spans="1:8" x14ac:dyDescent="0.3">
      <c r="A2710" s="183">
        <v>44985</v>
      </c>
      <c r="B2710" s="129" t="s">
        <v>7450</v>
      </c>
      <c r="C2710" s="129" t="s">
        <v>417</v>
      </c>
      <c r="D2710" s="165">
        <v>1</v>
      </c>
      <c r="E2710" s="129" t="s">
        <v>4739</v>
      </c>
      <c r="F2710" s="129" t="s">
        <v>4735</v>
      </c>
      <c r="G2710" s="129" t="s">
        <v>16723</v>
      </c>
      <c r="H2710" s="129"/>
    </row>
    <row r="2711" spans="1:8" x14ac:dyDescent="0.3">
      <c r="A2711" s="183">
        <v>44985</v>
      </c>
      <c r="B2711" s="129" t="s">
        <v>7451</v>
      </c>
      <c r="C2711" s="129" t="s">
        <v>416</v>
      </c>
      <c r="D2711" s="165">
        <v>1</v>
      </c>
      <c r="E2711" s="129" t="s">
        <v>4737</v>
      </c>
      <c r="F2711" s="129" t="s">
        <v>4735</v>
      </c>
      <c r="G2711" s="129" t="s">
        <v>16723</v>
      </c>
      <c r="H2711" s="129"/>
    </row>
    <row r="2712" spans="1:8" x14ac:dyDescent="0.3">
      <c r="A2712" s="183">
        <v>44985</v>
      </c>
      <c r="B2712" s="129" t="s">
        <v>7452</v>
      </c>
      <c r="C2712" s="129" t="s">
        <v>418</v>
      </c>
      <c r="D2712" s="165">
        <v>1</v>
      </c>
      <c r="E2712" s="129" t="s">
        <v>4739</v>
      </c>
      <c r="F2712" s="129" t="s">
        <v>4735</v>
      </c>
      <c r="G2712" s="129" t="s">
        <v>16723</v>
      </c>
      <c r="H2712" s="129"/>
    </row>
    <row r="2713" spans="1:8" x14ac:dyDescent="0.3">
      <c r="A2713" s="183">
        <v>44985</v>
      </c>
      <c r="B2713" s="129" t="s">
        <v>7453</v>
      </c>
      <c r="C2713" s="129" t="s">
        <v>417</v>
      </c>
      <c r="D2713" s="165">
        <v>1</v>
      </c>
      <c r="E2713" s="129" t="s">
        <v>4737</v>
      </c>
      <c r="F2713" s="129" t="s">
        <v>4735</v>
      </c>
      <c r="G2713" s="129" t="s">
        <v>16723</v>
      </c>
      <c r="H2713" s="129"/>
    </row>
    <row r="2714" spans="1:8" x14ac:dyDescent="0.3">
      <c r="A2714" s="183">
        <v>44985</v>
      </c>
      <c r="B2714" s="129" t="s">
        <v>7454</v>
      </c>
      <c r="C2714" s="129" t="s">
        <v>417</v>
      </c>
      <c r="D2714" s="165">
        <v>1</v>
      </c>
      <c r="E2714" s="129" t="s">
        <v>4739</v>
      </c>
      <c r="F2714" s="129" t="s">
        <v>4735</v>
      </c>
      <c r="G2714" s="129" t="s">
        <v>16723</v>
      </c>
      <c r="H2714" s="129"/>
    </row>
    <row r="2715" spans="1:8" x14ac:dyDescent="0.3">
      <c r="A2715" s="183">
        <v>44985</v>
      </c>
      <c r="B2715" s="129" t="s">
        <v>7455</v>
      </c>
      <c r="C2715" s="129" t="s">
        <v>417</v>
      </c>
      <c r="D2715" s="165">
        <v>1</v>
      </c>
      <c r="E2715" s="129" t="s">
        <v>4821</v>
      </c>
      <c r="F2715" s="129" t="s">
        <v>4735</v>
      </c>
      <c r="G2715" s="129" t="s">
        <v>16723</v>
      </c>
      <c r="H2715" s="129"/>
    </row>
    <row r="2716" spans="1:8" x14ac:dyDescent="0.3">
      <c r="A2716" s="183">
        <v>44985</v>
      </c>
      <c r="B2716" s="129" t="s">
        <v>7456</v>
      </c>
      <c r="C2716" s="129" t="s">
        <v>417</v>
      </c>
      <c r="D2716" s="165">
        <v>1</v>
      </c>
      <c r="E2716" s="129" t="s">
        <v>4739</v>
      </c>
      <c r="F2716" s="129" t="s">
        <v>4735</v>
      </c>
      <c r="G2716" s="129" t="s">
        <v>16723</v>
      </c>
      <c r="H2716" s="129"/>
    </row>
    <row r="2717" spans="1:8" x14ac:dyDescent="0.3">
      <c r="A2717" s="183">
        <v>44985</v>
      </c>
      <c r="B2717" s="129" t="s">
        <v>7457</v>
      </c>
      <c r="C2717" s="129" t="s">
        <v>417</v>
      </c>
      <c r="D2717" s="165">
        <v>1</v>
      </c>
      <c r="E2717" s="129" t="s">
        <v>4739</v>
      </c>
      <c r="F2717" s="129" t="s">
        <v>4735</v>
      </c>
      <c r="G2717" s="129" t="s">
        <v>16723</v>
      </c>
      <c r="H2717" s="129"/>
    </row>
    <row r="2718" spans="1:8" x14ac:dyDescent="0.3">
      <c r="A2718" s="183">
        <v>44985</v>
      </c>
      <c r="B2718" s="129" t="s">
        <v>7458</v>
      </c>
      <c r="C2718" s="129" t="s">
        <v>417</v>
      </c>
      <c r="D2718" s="165">
        <v>1</v>
      </c>
      <c r="E2718" s="129" t="s">
        <v>4739</v>
      </c>
      <c r="F2718" s="129" t="s">
        <v>4735</v>
      </c>
      <c r="G2718" s="129" t="s">
        <v>16723</v>
      </c>
      <c r="H2718" s="129"/>
    </row>
    <row r="2719" spans="1:8" x14ac:dyDescent="0.3">
      <c r="A2719" s="183">
        <v>44985</v>
      </c>
      <c r="B2719" s="129" t="s">
        <v>7459</v>
      </c>
      <c r="C2719" s="129" t="s">
        <v>417</v>
      </c>
      <c r="D2719" s="165">
        <v>1</v>
      </c>
      <c r="E2719" s="129" t="s">
        <v>4737</v>
      </c>
      <c r="F2719" s="129" t="s">
        <v>4735</v>
      </c>
      <c r="G2719" s="129" t="s">
        <v>16723</v>
      </c>
      <c r="H2719" s="129"/>
    </row>
    <row r="2720" spans="1:8" x14ac:dyDescent="0.3">
      <c r="A2720" s="183">
        <v>44985</v>
      </c>
      <c r="B2720" s="129" t="s">
        <v>7460</v>
      </c>
      <c r="C2720" s="129" t="s">
        <v>417</v>
      </c>
      <c r="D2720" s="165">
        <v>1</v>
      </c>
      <c r="E2720" s="129" t="s">
        <v>4739</v>
      </c>
      <c r="F2720" s="129" t="s">
        <v>4735</v>
      </c>
      <c r="G2720" s="129" t="s">
        <v>16723</v>
      </c>
      <c r="H2720" s="129"/>
    </row>
    <row r="2721" spans="1:8" x14ac:dyDescent="0.3">
      <c r="A2721" s="183">
        <v>44985</v>
      </c>
      <c r="B2721" s="129" t="s">
        <v>7461</v>
      </c>
      <c r="C2721" s="129" t="s">
        <v>417</v>
      </c>
      <c r="D2721" s="165">
        <v>1</v>
      </c>
      <c r="E2721" s="129" t="s">
        <v>4739</v>
      </c>
      <c r="F2721" s="129" t="s">
        <v>4735</v>
      </c>
      <c r="G2721" s="129" t="s">
        <v>16723</v>
      </c>
      <c r="H2721" s="129"/>
    </row>
    <row r="2722" spans="1:8" x14ac:dyDescent="0.3">
      <c r="A2722" s="183">
        <v>44985</v>
      </c>
      <c r="B2722" s="129" t="s">
        <v>7462</v>
      </c>
      <c r="C2722" s="129" t="s">
        <v>417</v>
      </c>
      <c r="D2722" s="165">
        <v>1</v>
      </c>
      <c r="E2722" s="129" t="s">
        <v>4739</v>
      </c>
      <c r="F2722" s="129" t="s">
        <v>4735</v>
      </c>
      <c r="G2722" s="129" t="s">
        <v>16723</v>
      </c>
      <c r="H2722" s="129"/>
    </row>
    <row r="2723" spans="1:8" x14ac:dyDescent="0.3">
      <c r="A2723" s="183">
        <v>44985</v>
      </c>
      <c r="B2723" s="129" t="s">
        <v>7463</v>
      </c>
      <c r="C2723" s="129" t="s">
        <v>417</v>
      </c>
      <c r="D2723" s="165">
        <v>1</v>
      </c>
      <c r="E2723" s="129" t="s">
        <v>4739</v>
      </c>
      <c r="F2723" s="129" t="s">
        <v>4735</v>
      </c>
      <c r="G2723" s="129" t="s">
        <v>16723</v>
      </c>
      <c r="H2723" s="129"/>
    </row>
    <row r="2724" spans="1:8" x14ac:dyDescent="0.3">
      <c r="A2724" s="183">
        <v>44985</v>
      </c>
      <c r="B2724" s="129" t="s">
        <v>7464</v>
      </c>
      <c r="C2724" s="129" t="s">
        <v>417</v>
      </c>
      <c r="D2724" s="165">
        <v>1</v>
      </c>
      <c r="E2724" s="129" t="s">
        <v>4737</v>
      </c>
      <c r="F2724" s="129" t="s">
        <v>4735</v>
      </c>
      <c r="G2724" s="129" t="s">
        <v>16723</v>
      </c>
      <c r="H2724" s="129"/>
    </row>
    <row r="2725" spans="1:8" x14ac:dyDescent="0.3">
      <c r="A2725" s="183">
        <v>44985</v>
      </c>
      <c r="B2725" s="129" t="s">
        <v>7465</v>
      </c>
      <c r="C2725" s="129" t="s">
        <v>417</v>
      </c>
      <c r="D2725" s="165">
        <v>1</v>
      </c>
      <c r="E2725" s="129" t="s">
        <v>4737</v>
      </c>
      <c r="F2725" s="129" t="s">
        <v>4735</v>
      </c>
      <c r="G2725" s="129" t="s">
        <v>16723</v>
      </c>
      <c r="H2725" s="129"/>
    </row>
    <row r="2726" spans="1:8" x14ac:dyDescent="0.3">
      <c r="A2726" s="183">
        <v>44985</v>
      </c>
      <c r="B2726" s="129" t="s">
        <v>7466</v>
      </c>
      <c r="C2726" s="129" t="s">
        <v>416</v>
      </c>
      <c r="D2726" s="165">
        <v>1</v>
      </c>
      <c r="E2726" s="129" t="s">
        <v>4737</v>
      </c>
      <c r="F2726" s="129" t="s">
        <v>4735</v>
      </c>
      <c r="G2726" s="129" t="s">
        <v>16723</v>
      </c>
      <c r="H2726" s="129"/>
    </row>
    <row r="2727" spans="1:8" x14ac:dyDescent="0.3">
      <c r="A2727" s="183">
        <v>44985</v>
      </c>
      <c r="B2727" s="129" t="s">
        <v>7467</v>
      </c>
      <c r="C2727" s="129" t="s">
        <v>418</v>
      </c>
      <c r="D2727" s="165">
        <v>1</v>
      </c>
      <c r="E2727" s="129" t="s">
        <v>4739</v>
      </c>
      <c r="F2727" s="129" t="s">
        <v>4735</v>
      </c>
      <c r="G2727" s="129" t="s">
        <v>16723</v>
      </c>
      <c r="H2727" s="129"/>
    </row>
    <row r="2728" spans="1:8" x14ac:dyDescent="0.3">
      <c r="A2728" s="183">
        <v>44985</v>
      </c>
      <c r="B2728" s="129" t="s">
        <v>7468</v>
      </c>
      <c r="C2728" s="129" t="s">
        <v>416</v>
      </c>
      <c r="D2728" s="165">
        <v>1</v>
      </c>
      <c r="E2728" s="129" t="s">
        <v>4739</v>
      </c>
      <c r="F2728" s="129" t="s">
        <v>4735</v>
      </c>
      <c r="G2728" s="129" t="s">
        <v>16723</v>
      </c>
      <c r="H2728" s="129"/>
    </row>
    <row r="2729" spans="1:8" x14ac:dyDescent="0.3">
      <c r="A2729" s="183">
        <v>44985</v>
      </c>
      <c r="B2729" s="129" t="s">
        <v>7469</v>
      </c>
      <c r="C2729" s="129" t="s">
        <v>416</v>
      </c>
      <c r="D2729" s="165">
        <v>1</v>
      </c>
      <c r="E2729" s="129" t="s">
        <v>4739</v>
      </c>
      <c r="F2729" s="129" t="s">
        <v>4735</v>
      </c>
      <c r="G2729" s="129" t="s">
        <v>16723</v>
      </c>
      <c r="H2729" s="129"/>
    </row>
    <row r="2730" spans="1:8" x14ac:dyDescent="0.3">
      <c r="A2730" s="183">
        <v>44985</v>
      </c>
      <c r="B2730" s="129" t="s">
        <v>7470</v>
      </c>
      <c r="C2730" s="129" t="s">
        <v>416</v>
      </c>
      <c r="D2730" s="165">
        <v>1</v>
      </c>
      <c r="E2730" s="129" t="s">
        <v>4737</v>
      </c>
      <c r="F2730" s="129" t="s">
        <v>4735</v>
      </c>
      <c r="G2730" s="129" t="s">
        <v>16723</v>
      </c>
      <c r="H2730" s="129"/>
    </row>
    <row r="2731" spans="1:8" x14ac:dyDescent="0.3">
      <c r="A2731" s="183">
        <v>44985</v>
      </c>
      <c r="B2731" s="129" t="s">
        <v>7471</v>
      </c>
      <c r="C2731" s="129" t="s">
        <v>418</v>
      </c>
      <c r="D2731" s="165">
        <v>1</v>
      </c>
      <c r="E2731" s="129" t="s">
        <v>4737</v>
      </c>
      <c r="F2731" s="129" t="s">
        <v>4735</v>
      </c>
      <c r="G2731" s="129" t="s">
        <v>16723</v>
      </c>
      <c r="H2731" s="129"/>
    </row>
    <row r="2732" spans="1:8" x14ac:dyDescent="0.3">
      <c r="A2732" s="183">
        <v>44985</v>
      </c>
      <c r="B2732" s="129" t="s">
        <v>7472</v>
      </c>
      <c r="C2732" s="129" t="s">
        <v>417</v>
      </c>
      <c r="D2732" s="165">
        <v>1</v>
      </c>
      <c r="E2732" s="129" t="s">
        <v>4737</v>
      </c>
      <c r="F2732" s="129" t="s">
        <v>4735</v>
      </c>
      <c r="G2732" s="129" t="s">
        <v>16723</v>
      </c>
      <c r="H2732" s="129"/>
    </row>
    <row r="2733" spans="1:8" x14ac:dyDescent="0.3">
      <c r="A2733" s="183">
        <v>44985</v>
      </c>
      <c r="B2733" s="129" t="s">
        <v>7473</v>
      </c>
      <c r="C2733" s="129" t="s">
        <v>417</v>
      </c>
      <c r="D2733" s="165">
        <v>1</v>
      </c>
      <c r="E2733" s="129" t="s">
        <v>4739</v>
      </c>
      <c r="F2733" s="129" t="s">
        <v>4735</v>
      </c>
      <c r="G2733" s="129" t="s">
        <v>16723</v>
      </c>
      <c r="H2733" s="129"/>
    </row>
    <row r="2734" spans="1:8" x14ac:dyDescent="0.3">
      <c r="A2734" s="183">
        <v>44985</v>
      </c>
      <c r="B2734" s="129" t="s">
        <v>7474</v>
      </c>
      <c r="C2734" s="129" t="s">
        <v>417</v>
      </c>
      <c r="D2734" s="165">
        <v>1</v>
      </c>
      <c r="E2734" s="129" t="s">
        <v>4737</v>
      </c>
      <c r="F2734" s="129" t="s">
        <v>4735</v>
      </c>
      <c r="G2734" s="129" t="s">
        <v>16723</v>
      </c>
      <c r="H2734" s="129"/>
    </row>
    <row r="2735" spans="1:8" x14ac:dyDescent="0.3">
      <c r="A2735" s="183">
        <v>44985</v>
      </c>
      <c r="B2735" s="129" t="s">
        <v>7475</v>
      </c>
      <c r="C2735" s="129" t="s">
        <v>417</v>
      </c>
      <c r="D2735" s="165">
        <v>1</v>
      </c>
      <c r="E2735" s="129" t="s">
        <v>4737</v>
      </c>
      <c r="F2735" s="129" t="s">
        <v>4735</v>
      </c>
      <c r="G2735" s="129" t="s">
        <v>16723</v>
      </c>
      <c r="H2735" s="129"/>
    </row>
    <row r="2736" spans="1:8" x14ac:dyDescent="0.3">
      <c r="A2736" s="183">
        <v>44985</v>
      </c>
      <c r="B2736" s="129" t="s">
        <v>7476</v>
      </c>
      <c r="C2736" s="129" t="s">
        <v>417</v>
      </c>
      <c r="D2736" s="165">
        <v>1</v>
      </c>
      <c r="E2736" s="129" t="s">
        <v>4747</v>
      </c>
      <c r="F2736" s="129" t="s">
        <v>4735</v>
      </c>
      <c r="G2736" s="129" t="s">
        <v>16723</v>
      </c>
      <c r="H2736" s="129"/>
    </row>
    <row r="2737" spans="1:8" x14ac:dyDescent="0.3">
      <c r="A2737" s="183">
        <v>44985</v>
      </c>
      <c r="B2737" s="129" t="s">
        <v>7477</v>
      </c>
      <c r="C2737" s="129" t="s">
        <v>416</v>
      </c>
      <c r="D2737" s="165">
        <v>1</v>
      </c>
      <c r="E2737" s="129" t="s">
        <v>4737</v>
      </c>
      <c r="F2737" s="129" t="s">
        <v>4735</v>
      </c>
      <c r="G2737" s="129" t="s">
        <v>16723</v>
      </c>
      <c r="H2737" s="129"/>
    </row>
    <row r="2738" spans="1:8" x14ac:dyDescent="0.3">
      <c r="A2738" s="183">
        <v>44985</v>
      </c>
      <c r="B2738" s="129" t="s">
        <v>7478</v>
      </c>
      <c r="C2738" s="129" t="s">
        <v>418</v>
      </c>
      <c r="D2738" s="165">
        <v>1</v>
      </c>
      <c r="E2738" s="129" t="s">
        <v>4739</v>
      </c>
      <c r="F2738" s="129" t="s">
        <v>4735</v>
      </c>
      <c r="G2738" s="129" t="s">
        <v>16723</v>
      </c>
      <c r="H2738" s="129"/>
    </row>
    <row r="2739" spans="1:8" x14ac:dyDescent="0.3">
      <c r="A2739" s="183">
        <v>44985</v>
      </c>
      <c r="B2739" s="129" t="s">
        <v>7479</v>
      </c>
      <c r="C2739" s="129" t="s">
        <v>417</v>
      </c>
      <c r="D2739" s="165">
        <v>1</v>
      </c>
      <c r="E2739" s="129" t="s">
        <v>4739</v>
      </c>
      <c r="F2739" s="129" t="s">
        <v>4735</v>
      </c>
      <c r="G2739" s="129" t="s">
        <v>16723</v>
      </c>
      <c r="H2739" s="129"/>
    </row>
    <row r="2740" spans="1:8" x14ac:dyDescent="0.3">
      <c r="A2740" s="183">
        <v>44985</v>
      </c>
      <c r="B2740" s="129" t="s">
        <v>7480</v>
      </c>
      <c r="C2740" s="129" t="s">
        <v>418</v>
      </c>
      <c r="D2740" s="165">
        <v>1</v>
      </c>
      <c r="E2740" s="129" t="s">
        <v>4739</v>
      </c>
      <c r="F2740" s="129" t="s">
        <v>4735</v>
      </c>
      <c r="G2740" s="129" t="s">
        <v>16723</v>
      </c>
      <c r="H2740" s="129"/>
    </row>
    <row r="2741" spans="1:8" x14ac:dyDescent="0.3">
      <c r="A2741" s="183">
        <v>44985</v>
      </c>
      <c r="B2741" s="129" t="s">
        <v>7481</v>
      </c>
      <c r="C2741" s="129" t="s">
        <v>418</v>
      </c>
      <c r="D2741" s="165">
        <v>1</v>
      </c>
      <c r="E2741" s="129" t="s">
        <v>4737</v>
      </c>
      <c r="F2741" s="129" t="s">
        <v>4735</v>
      </c>
      <c r="G2741" s="129" t="s">
        <v>16723</v>
      </c>
      <c r="H2741" s="129"/>
    </row>
    <row r="2742" spans="1:8" x14ac:dyDescent="0.3">
      <c r="A2742" s="183">
        <v>44985</v>
      </c>
      <c r="B2742" s="129" t="s">
        <v>7482</v>
      </c>
      <c r="C2742" s="129" t="s">
        <v>418</v>
      </c>
      <c r="D2742" s="165">
        <v>1</v>
      </c>
      <c r="E2742" s="129" t="s">
        <v>4739</v>
      </c>
      <c r="F2742" s="129" t="s">
        <v>4735</v>
      </c>
      <c r="G2742" s="129" t="s">
        <v>16723</v>
      </c>
      <c r="H2742" s="129"/>
    </row>
    <row r="2743" spans="1:8" x14ac:dyDescent="0.3">
      <c r="A2743" s="183">
        <v>44985</v>
      </c>
      <c r="B2743" s="129" t="s">
        <v>7483</v>
      </c>
      <c r="C2743" s="129" t="s">
        <v>418</v>
      </c>
      <c r="D2743" s="165">
        <v>1</v>
      </c>
      <c r="E2743" s="129" t="s">
        <v>4739</v>
      </c>
      <c r="F2743" s="129" t="s">
        <v>4735</v>
      </c>
      <c r="G2743" s="129" t="s">
        <v>16723</v>
      </c>
      <c r="H2743" s="129"/>
    </row>
    <row r="2744" spans="1:8" x14ac:dyDescent="0.3">
      <c r="A2744" s="183">
        <v>44985</v>
      </c>
      <c r="B2744" s="129" t="s">
        <v>7484</v>
      </c>
      <c r="C2744" s="129" t="s">
        <v>416</v>
      </c>
      <c r="D2744" s="165">
        <v>1</v>
      </c>
      <c r="E2744" s="129" t="s">
        <v>4737</v>
      </c>
      <c r="F2744" s="129" t="s">
        <v>4735</v>
      </c>
      <c r="G2744" s="129" t="s">
        <v>16723</v>
      </c>
      <c r="H2744" s="129"/>
    </row>
    <row r="2745" spans="1:8" x14ac:dyDescent="0.3">
      <c r="A2745" s="183">
        <v>44985</v>
      </c>
      <c r="B2745" s="129" t="s">
        <v>7485</v>
      </c>
      <c r="C2745" s="129" t="s">
        <v>417</v>
      </c>
      <c r="D2745" s="165">
        <v>1</v>
      </c>
      <c r="E2745" s="129" t="s">
        <v>4737</v>
      </c>
      <c r="F2745" s="129" t="s">
        <v>4735</v>
      </c>
      <c r="G2745" s="129" t="s">
        <v>16723</v>
      </c>
      <c r="H2745" s="129"/>
    </row>
    <row r="2746" spans="1:8" x14ac:dyDescent="0.3">
      <c r="A2746" s="183">
        <v>44985</v>
      </c>
      <c r="B2746" s="129" t="s">
        <v>7486</v>
      </c>
      <c r="C2746" s="129" t="s">
        <v>417</v>
      </c>
      <c r="D2746" s="165">
        <v>1</v>
      </c>
      <c r="E2746" s="129" t="s">
        <v>4739</v>
      </c>
      <c r="F2746" s="129" t="s">
        <v>4735</v>
      </c>
      <c r="G2746" s="129" t="s">
        <v>16723</v>
      </c>
      <c r="H2746" s="129"/>
    </row>
    <row r="2747" spans="1:8" x14ac:dyDescent="0.3">
      <c r="A2747" s="183">
        <v>44985</v>
      </c>
      <c r="B2747" s="129" t="s">
        <v>7487</v>
      </c>
      <c r="C2747" s="129" t="s">
        <v>417</v>
      </c>
      <c r="D2747" s="165">
        <v>1</v>
      </c>
      <c r="E2747" s="129" t="s">
        <v>4737</v>
      </c>
      <c r="F2747" s="129" t="s">
        <v>4735</v>
      </c>
      <c r="G2747" s="129" t="s">
        <v>16723</v>
      </c>
      <c r="H2747" s="129"/>
    </row>
    <row r="2748" spans="1:8" x14ac:dyDescent="0.3">
      <c r="A2748" s="183">
        <v>44985</v>
      </c>
      <c r="B2748" s="129" t="s">
        <v>7488</v>
      </c>
      <c r="C2748" s="129" t="s">
        <v>417</v>
      </c>
      <c r="D2748" s="165">
        <v>1</v>
      </c>
      <c r="E2748" s="129" t="s">
        <v>4739</v>
      </c>
      <c r="F2748" s="129" t="s">
        <v>4735</v>
      </c>
      <c r="G2748" s="129" t="s">
        <v>16723</v>
      </c>
      <c r="H2748" s="129"/>
    </row>
    <row r="2749" spans="1:8" x14ac:dyDescent="0.3">
      <c r="A2749" s="183">
        <v>44985</v>
      </c>
      <c r="B2749" s="129" t="s">
        <v>7489</v>
      </c>
      <c r="C2749" s="129" t="s">
        <v>417</v>
      </c>
      <c r="D2749" s="165">
        <v>1</v>
      </c>
      <c r="E2749" s="129" t="s">
        <v>4739</v>
      </c>
      <c r="F2749" s="129" t="s">
        <v>4735</v>
      </c>
      <c r="G2749" s="129" t="s">
        <v>16723</v>
      </c>
      <c r="H2749" s="129"/>
    </row>
    <row r="2750" spans="1:8" x14ac:dyDescent="0.3">
      <c r="A2750" s="183">
        <v>44985</v>
      </c>
      <c r="B2750" s="129" t="s">
        <v>7490</v>
      </c>
      <c r="C2750" s="129" t="s">
        <v>417</v>
      </c>
      <c r="D2750" s="165">
        <v>1</v>
      </c>
      <c r="E2750" s="129" t="s">
        <v>4737</v>
      </c>
      <c r="F2750" s="129" t="s">
        <v>4735</v>
      </c>
      <c r="G2750" s="129" t="s">
        <v>16723</v>
      </c>
      <c r="H2750" s="129"/>
    </row>
    <row r="2751" spans="1:8" x14ac:dyDescent="0.3">
      <c r="A2751" s="183">
        <v>44985</v>
      </c>
      <c r="B2751" s="129" t="s">
        <v>7491</v>
      </c>
      <c r="C2751" s="129" t="s">
        <v>417</v>
      </c>
      <c r="D2751" s="165">
        <v>1</v>
      </c>
      <c r="E2751" s="129" t="s">
        <v>4737</v>
      </c>
      <c r="F2751" s="129" t="s">
        <v>4735</v>
      </c>
      <c r="G2751" s="129" t="s">
        <v>16723</v>
      </c>
      <c r="H2751" s="129"/>
    </row>
    <row r="2752" spans="1:8" x14ac:dyDescent="0.3">
      <c r="A2752" s="183">
        <v>44985</v>
      </c>
      <c r="B2752" s="129" t="s">
        <v>7492</v>
      </c>
      <c r="C2752" s="129" t="s">
        <v>417</v>
      </c>
      <c r="D2752" s="165">
        <v>1</v>
      </c>
      <c r="E2752" s="129" t="s">
        <v>4739</v>
      </c>
      <c r="F2752" s="129" t="s">
        <v>4735</v>
      </c>
      <c r="G2752" s="129" t="s">
        <v>16723</v>
      </c>
      <c r="H2752" s="129"/>
    </row>
    <row r="2753" spans="1:8" x14ac:dyDescent="0.3">
      <c r="A2753" s="183">
        <v>44985</v>
      </c>
      <c r="B2753" s="129" t="s">
        <v>7493</v>
      </c>
      <c r="C2753" s="129" t="s">
        <v>417</v>
      </c>
      <c r="D2753" s="165">
        <v>1</v>
      </c>
      <c r="E2753" s="129" t="s">
        <v>4739</v>
      </c>
      <c r="F2753" s="129" t="s">
        <v>4735</v>
      </c>
      <c r="G2753" s="129" t="s">
        <v>16723</v>
      </c>
      <c r="H2753" s="129"/>
    </row>
    <row r="2754" spans="1:8" x14ac:dyDescent="0.3">
      <c r="A2754" s="183">
        <v>44985</v>
      </c>
      <c r="B2754" s="129" t="s">
        <v>7494</v>
      </c>
      <c r="C2754" s="129" t="s">
        <v>417</v>
      </c>
      <c r="D2754" s="165">
        <v>1</v>
      </c>
      <c r="E2754" s="129" t="s">
        <v>4739</v>
      </c>
      <c r="F2754" s="129" t="s">
        <v>4735</v>
      </c>
      <c r="G2754" s="129" t="s">
        <v>16723</v>
      </c>
      <c r="H2754" s="129"/>
    </row>
    <row r="2755" spans="1:8" x14ac:dyDescent="0.3">
      <c r="A2755" s="183">
        <v>44985</v>
      </c>
      <c r="B2755" s="129" t="s">
        <v>7495</v>
      </c>
      <c r="C2755" s="129" t="s">
        <v>416</v>
      </c>
      <c r="D2755" s="165">
        <v>1</v>
      </c>
      <c r="E2755" s="129" t="s">
        <v>4739</v>
      </c>
      <c r="F2755" s="129" t="s">
        <v>4735</v>
      </c>
      <c r="G2755" s="129" t="s">
        <v>16723</v>
      </c>
      <c r="H2755" s="129"/>
    </row>
    <row r="2756" spans="1:8" x14ac:dyDescent="0.3">
      <c r="A2756" s="183">
        <v>44985</v>
      </c>
      <c r="B2756" s="129" t="s">
        <v>7496</v>
      </c>
      <c r="C2756" s="129" t="s">
        <v>418</v>
      </c>
      <c r="D2756" s="165">
        <v>1</v>
      </c>
      <c r="E2756" s="129" t="s">
        <v>4739</v>
      </c>
      <c r="F2756" s="129" t="s">
        <v>4735</v>
      </c>
      <c r="G2756" s="129" t="s">
        <v>16723</v>
      </c>
      <c r="H2756" s="129"/>
    </row>
    <row r="2757" spans="1:8" x14ac:dyDescent="0.3">
      <c r="A2757" s="183">
        <v>44985</v>
      </c>
      <c r="B2757" s="129" t="s">
        <v>7497</v>
      </c>
      <c r="C2757" s="129" t="s">
        <v>416</v>
      </c>
      <c r="D2757" s="165">
        <v>1</v>
      </c>
      <c r="E2757" s="129" t="s">
        <v>4739</v>
      </c>
      <c r="F2757" s="129" t="s">
        <v>4735</v>
      </c>
      <c r="G2757" s="129" t="s">
        <v>16723</v>
      </c>
      <c r="H2757" s="129"/>
    </row>
    <row r="2758" spans="1:8" x14ac:dyDescent="0.3">
      <c r="A2758" s="183">
        <v>44985</v>
      </c>
      <c r="B2758" s="129" t="s">
        <v>7498</v>
      </c>
      <c r="C2758" s="129" t="s">
        <v>418</v>
      </c>
      <c r="D2758" s="165">
        <v>1</v>
      </c>
      <c r="E2758" s="129" t="s">
        <v>4739</v>
      </c>
      <c r="F2758" s="129" t="s">
        <v>4735</v>
      </c>
      <c r="G2758" s="129" t="s">
        <v>16723</v>
      </c>
      <c r="H2758" s="129"/>
    </row>
    <row r="2759" spans="1:8" x14ac:dyDescent="0.3">
      <c r="A2759" s="183">
        <v>44985</v>
      </c>
      <c r="B2759" s="129" t="s">
        <v>7499</v>
      </c>
      <c r="C2759" s="129" t="s">
        <v>416</v>
      </c>
      <c r="D2759" s="165">
        <v>1</v>
      </c>
      <c r="E2759" s="129" t="s">
        <v>4739</v>
      </c>
      <c r="F2759" s="129" t="s">
        <v>4735</v>
      </c>
      <c r="G2759" s="129" t="s">
        <v>16723</v>
      </c>
      <c r="H2759" s="129"/>
    </row>
    <row r="2760" spans="1:8" x14ac:dyDescent="0.3">
      <c r="A2760" s="183">
        <v>44985</v>
      </c>
      <c r="B2760" s="129" t="s">
        <v>7500</v>
      </c>
      <c r="C2760" s="129" t="s">
        <v>416</v>
      </c>
      <c r="D2760" s="165">
        <v>1</v>
      </c>
      <c r="E2760" s="129" t="s">
        <v>4739</v>
      </c>
      <c r="F2760" s="129" t="s">
        <v>4735</v>
      </c>
      <c r="G2760" s="129" t="s">
        <v>16723</v>
      </c>
      <c r="H2760" s="129"/>
    </row>
    <row r="2761" spans="1:8" x14ac:dyDescent="0.3">
      <c r="A2761" s="183">
        <v>44985</v>
      </c>
      <c r="B2761" s="129" t="s">
        <v>7501</v>
      </c>
      <c r="C2761" s="129" t="s">
        <v>417</v>
      </c>
      <c r="D2761" s="165">
        <v>1</v>
      </c>
      <c r="E2761" s="129" t="s">
        <v>4739</v>
      </c>
      <c r="F2761" s="129" t="s">
        <v>4735</v>
      </c>
      <c r="G2761" s="129" t="s">
        <v>16723</v>
      </c>
      <c r="H2761" s="129"/>
    </row>
    <row r="2762" spans="1:8" x14ac:dyDescent="0.3">
      <c r="A2762" s="183">
        <v>44985</v>
      </c>
      <c r="B2762" s="129" t="s">
        <v>7502</v>
      </c>
      <c r="C2762" s="129" t="s">
        <v>417</v>
      </c>
      <c r="D2762" s="165">
        <v>1</v>
      </c>
      <c r="E2762" s="129" t="s">
        <v>4739</v>
      </c>
      <c r="F2762" s="129" t="s">
        <v>4735</v>
      </c>
      <c r="G2762" s="129" t="s">
        <v>16723</v>
      </c>
      <c r="H2762" s="129"/>
    </row>
    <row r="2763" spans="1:8" x14ac:dyDescent="0.3">
      <c r="A2763" s="183">
        <v>44985</v>
      </c>
      <c r="B2763" s="129" t="s">
        <v>7503</v>
      </c>
      <c r="C2763" s="129" t="s">
        <v>417</v>
      </c>
      <c r="D2763" s="165">
        <v>1</v>
      </c>
      <c r="E2763" s="129" t="s">
        <v>4739</v>
      </c>
      <c r="F2763" s="129" t="s">
        <v>4735</v>
      </c>
      <c r="G2763" s="129" t="s">
        <v>16723</v>
      </c>
      <c r="H2763" s="129"/>
    </row>
    <row r="2764" spans="1:8" x14ac:dyDescent="0.3">
      <c r="A2764" s="183">
        <v>44985</v>
      </c>
      <c r="B2764" s="129" t="s">
        <v>7504</v>
      </c>
      <c r="C2764" s="129" t="s">
        <v>417</v>
      </c>
      <c r="D2764" s="165">
        <v>1</v>
      </c>
      <c r="E2764" s="129" t="s">
        <v>4737</v>
      </c>
      <c r="F2764" s="129" t="s">
        <v>4735</v>
      </c>
      <c r="G2764" s="129" t="s">
        <v>16723</v>
      </c>
      <c r="H2764" s="129"/>
    </row>
    <row r="2765" spans="1:8" x14ac:dyDescent="0.3">
      <c r="A2765" s="183">
        <v>44985</v>
      </c>
      <c r="B2765" s="129" t="s">
        <v>7505</v>
      </c>
      <c r="C2765" s="129" t="s">
        <v>418</v>
      </c>
      <c r="D2765" s="165">
        <v>1</v>
      </c>
      <c r="E2765" s="129" t="s">
        <v>4739</v>
      </c>
      <c r="F2765" s="129" t="s">
        <v>4735</v>
      </c>
      <c r="G2765" s="129" t="s">
        <v>16723</v>
      </c>
      <c r="H2765" s="129"/>
    </row>
    <row r="2766" spans="1:8" x14ac:dyDescent="0.3">
      <c r="A2766" s="183">
        <v>44985</v>
      </c>
      <c r="B2766" s="129" t="s">
        <v>7506</v>
      </c>
      <c r="C2766" s="129" t="s">
        <v>418</v>
      </c>
      <c r="D2766" s="165">
        <v>1</v>
      </c>
      <c r="E2766" s="129" t="s">
        <v>4739</v>
      </c>
      <c r="F2766" s="129" t="s">
        <v>4735</v>
      </c>
      <c r="G2766" s="129" t="s">
        <v>16723</v>
      </c>
      <c r="H2766" s="129"/>
    </row>
    <row r="2767" spans="1:8" x14ac:dyDescent="0.3">
      <c r="A2767" s="183">
        <v>44985</v>
      </c>
      <c r="B2767" s="129" t="s">
        <v>7507</v>
      </c>
      <c r="C2767" s="129" t="s">
        <v>418</v>
      </c>
      <c r="D2767" s="165">
        <v>1</v>
      </c>
      <c r="E2767" s="129" t="s">
        <v>4739</v>
      </c>
      <c r="F2767" s="129" t="s">
        <v>4735</v>
      </c>
      <c r="G2767" s="129" t="s">
        <v>16723</v>
      </c>
      <c r="H2767" s="129"/>
    </row>
    <row r="2768" spans="1:8" x14ac:dyDescent="0.3">
      <c r="A2768" s="183">
        <v>44985</v>
      </c>
      <c r="B2768" s="129" t="s">
        <v>7508</v>
      </c>
      <c r="C2768" s="129" t="s">
        <v>416</v>
      </c>
      <c r="D2768" s="165">
        <v>1</v>
      </c>
      <c r="E2768" s="129" t="s">
        <v>4739</v>
      </c>
      <c r="F2768" s="129" t="s">
        <v>4735</v>
      </c>
      <c r="G2768" s="129" t="s">
        <v>16723</v>
      </c>
      <c r="H2768" s="129"/>
    </row>
    <row r="2769" spans="1:8" x14ac:dyDescent="0.3">
      <c r="A2769" s="183">
        <v>44985</v>
      </c>
      <c r="B2769" s="129" t="s">
        <v>7509</v>
      </c>
      <c r="C2769" s="129" t="s">
        <v>418</v>
      </c>
      <c r="D2769" s="165">
        <v>1</v>
      </c>
      <c r="E2769" s="129" t="s">
        <v>4739</v>
      </c>
      <c r="F2769" s="129" t="s">
        <v>4735</v>
      </c>
      <c r="G2769" s="129" t="s">
        <v>16723</v>
      </c>
      <c r="H2769" s="129"/>
    </row>
    <row r="2770" spans="1:8" x14ac:dyDescent="0.3">
      <c r="A2770" s="183">
        <v>44985</v>
      </c>
      <c r="B2770" s="129" t="s">
        <v>7510</v>
      </c>
      <c r="C2770" s="129" t="s">
        <v>418</v>
      </c>
      <c r="D2770" s="165">
        <v>1</v>
      </c>
      <c r="E2770" s="129" t="s">
        <v>4739</v>
      </c>
      <c r="F2770" s="129" t="s">
        <v>4735</v>
      </c>
      <c r="G2770" s="129" t="s">
        <v>16723</v>
      </c>
      <c r="H2770" s="129"/>
    </row>
    <row r="2771" spans="1:8" x14ac:dyDescent="0.3">
      <c r="A2771" s="183">
        <v>44985</v>
      </c>
      <c r="B2771" s="129" t="s">
        <v>7511</v>
      </c>
      <c r="C2771" s="129" t="s">
        <v>416</v>
      </c>
      <c r="D2771" s="165">
        <v>1</v>
      </c>
      <c r="E2771" s="129" t="s">
        <v>4737</v>
      </c>
      <c r="F2771" s="129" t="s">
        <v>4735</v>
      </c>
      <c r="G2771" s="129" t="s">
        <v>16723</v>
      </c>
      <c r="H2771" s="129"/>
    </row>
    <row r="2772" spans="1:8" x14ac:dyDescent="0.3">
      <c r="A2772" s="183">
        <v>44985</v>
      </c>
      <c r="B2772" s="129" t="s">
        <v>7512</v>
      </c>
      <c r="C2772" s="129" t="s">
        <v>417</v>
      </c>
      <c r="D2772" s="165">
        <v>1</v>
      </c>
      <c r="E2772" s="129" t="s">
        <v>4741</v>
      </c>
      <c r="F2772" s="129" t="s">
        <v>4735</v>
      </c>
      <c r="G2772" s="129" t="s">
        <v>16723</v>
      </c>
      <c r="H2772" s="129"/>
    </row>
    <row r="2773" spans="1:8" x14ac:dyDescent="0.3">
      <c r="A2773" s="183">
        <v>44985</v>
      </c>
      <c r="B2773" s="129" t="s">
        <v>7513</v>
      </c>
      <c r="C2773" s="129" t="s">
        <v>418</v>
      </c>
      <c r="D2773" s="165">
        <v>1</v>
      </c>
      <c r="E2773" s="129" t="s">
        <v>4741</v>
      </c>
      <c r="F2773" s="129" t="s">
        <v>4735</v>
      </c>
      <c r="G2773" s="129" t="s">
        <v>16723</v>
      </c>
      <c r="H2773" s="129"/>
    </row>
    <row r="2774" spans="1:8" x14ac:dyDescent="0.3">
      <c r="A2774" s="183">
        <v>44985</v>
      </c>
      <c r="B2774" s="129" t="s">
        <v>7514</v>
      </c>
      <c r="C2774" s="129" t="s">
        <v>416</v>
      </c>
      <c r="D2774" s="165">
        <v>1</v>
      </c>
      <c r="E2774" s="129" t="s">
        <v>4739</v>
      </c>
      <c r="F2774" s="129" t="s">
        <v>4735</v>
      </c>
      <c r="G2774" s="129" t="s">
        <v>16723</v>
      </c>
      <c r="H2774" s="129"/>
    </row>
    <row r="2775" spans="1:8" x14ac:dyDescent="0.3">
      <c r="A2775" s="183">
        <v>44985</v>
      </c>
      <c r="B2775" s="129" t="s">
        <v>7515</v>
      </c>
      <c r="C2775" s="129" t="s">
        <v>418</v>
      </c>
      <c r="D2775" s="165">
        <v>1</v>
      </c>
      <c r="E2775" s="129" t="s">
        <v>4739</v>
      </c>
      <c r="F2775" s="129" t="s">
        <v>4735</v>
      </c>
      <c r="G2775" s="129" t="s">
        <v>16723</v>
      </c>
      <c r="H2775" s="129"/>
    </row>
    <row r="2776" spans="1:8" x14ac:dyDescent="0.3">
      <c r="A2776" s="183">
        <v>44985</v>
      </c>
      <c r="B2776" s="129" t="s">
        <v>7516</v>
      </c>
      <c r="C2776" s="129" t="s">
        <v>418</v>
      </c>
      <c r="D2776" s="165">
        <v>1</v>
      </c>
      <c r="E2776" s="129" t="s">
        <v>4739</v>
      </c>
      <c r="F2776" s="129" t="s">
        <v>4735</v>
      </c>
      <c r="G2776" s="129" t="s">
        <v>16723</v>
      </c>
      <c r="H2776" s="129"/>
    </row>
    <row r="2777" spans="1:8" x14ac:dyDescent="0.3">
      <c r="A2777" s="183">
        <v>44985</v>
      </c>
      <c r="B2777" s="129" t="s">
        <v>7517</v>
      </c>
      <c r="C2777" s="129" t="s">
        <v>416</v>
      </c>
      <c r="D2777" s="165">
        <v>1</v>
      </c>
      <c r="E2777" s="129" t="s">
        <v>4739</v>
      </c>
      <c r="F2777" s="129" t="s">
        <v>4735</v>
      </c>
      <c r="G2777" s="129" t="s">
        <v>16723</v>
      </c>
      <c r="H2777" s="129"/>
    </row>
    <row r="2778" spans="1:8" x14ac:dyDescent="0.3">
      <c r="A2778" s="183">
        <v>44985</v>
      </c>
      <c r="B2778" s="129" t="s">
        <v>7518</v>
      </c>
      <c r="C2778" s="129" t="s">
        <v>418</v>
      </c>
      <c r="D2778" s="165">
        <v>1</v>
      </c>
      <c r="E2778" s="129" t="s">
        <v>4739</v>
      </c>
      <c r="F2778" s="129" t="s">
        <v>4735</v>
      </c>
      <c r="G2778" s="129" t="s">
        <v>16723</v>
      </c>
      <c r="H2778" s="129"/>
    </row>
    <row r="2779" spans="1:8" x14ac:dyDescent="0.3">
      <c r="A2779" s="183">
        <v>44985</v>
      </c>
      <c r="B2779" s="129" t="s">
        <v>7519</v>
      </c>
      <c r="C2779" s="129" t="s">
        <v>416</v>
      </c>
      <c r="D2779" s="165">
        <v>1</v>
      </c>
      <c r="E2779" s="129" t="s">
        <v>4739</v>
      </c>
      <c r="F2779" s="129" t="s">
        <v>4735</v>
      </c>
      <c r="G2779" s="129" t="s">
        <v>16723</v>
      </c>
      <c r="H2779" s="129"/>
    </row>
    <row r="2780" spans="1:8" x14ac:dyDescent="0.3">
      <c r="A2780" s="183">
        <v>44985</v>
      </c>
      <c r="B2780" s="129" t="s">
        <v>7520</v>
      </c>
      <c r="C2780" s="129" t="s">
        <v>416</v>
      </c>
      <c r="D2780" s="165">
        <v>1</v>
      </c>
      <c r="E2780" s="129" t="s">
        <v>4739</v>
      </c>
      <c r="F2780" s="129" t="s">
        <v>4735</v>
      </c>
      <c r="G2780" s="129" t="s">
        <v>16723</v>
      </c>
      <c r="H2780" s="129"/>
    </row>
    <row r="2781" spans="1:8" x14ac:dyDescent="0.3">
      <c r="A2781" s="183">
        <v>44985</v>
      </c>
      <c r="B2781" s="129" t="s">
        <v>7521</v>
      </c>
      <c r="C2781" s="129" t="s">
        <v>416</v>
      </c>
      <c r="D2781" s="165">
        <v>1</v>
      </c>
      <c r="E2781" s="129" t="s">
        <v>4737</v>
      </c>
      <c r="F2781" s="129" t="s">
        <v>4735</v>
      </c>
      <c r="G2781" s="129" t="s">
        <v>16723</v>
      </c>
      <c r="H2781" s="129"/>
    </row>
    <row r="2782" spans="1:8" x14ac:dyDescent="0.3">
      <c r="A2782" s="183">
        <v>44985</v>
      </c>
      <c r="B2782" s="129" t="s">
        <v>7522</v>
      </c>
      <c r="C2782" s="129" t="s">
        <v>416</v>
      </c>
      <c r="D2782" s="165">
        <v>1</v>
      </c>
      <c r="E2782" s="129" t="s">
        <v>4739</v>
      </c>
      <c r="F2782" s="129" t="s">
        <v>4735</v>
      </c>
      <c r="G2782" s="129" t="s">
        <v>16723</v>
      </c>
      <c r="H2782" s="129"/>
    </row>
    <row r="2783" spans="1:8" x14ac:dyDescent="0.3">
      <c r="A2783" s="183">
        <v>44985</v>
      </c>
      <c r="B2783" s="129" t="s">
        <v>7523</v>
      </c>
      <c r="C2783" s="129" t="s">
        <v>418</v>
      </c>
      <c r="D2783" s="165">
        <v>1</v>
      </c>
      <c r="E2783" s="129" t="s">
        <v>4739</v>
      </c>
      <c r="F2783" s="129" t="s">
        <v>4735</v>
      </c>
      <c r="G2783" s="129" t="s">
        <v>16723</v>
      </c>
      <c r="H2783" s="129"/>
    </row>
    <row r="2784" spans="1:8" x14ac:dyDescent="0.3">
      <c r="A2784" s="183">
        <v>44985</v>
      </c>
      <c r="B2784" s="129" t="s">
        <v>7524</v>
      </c>
      <c r="C2784" s="129" t="s">
        <v>418</v>
      </c>
      <c r="D2784" s="165">
        <v>1</v>
      </c>
      <c r="E2784" s="129" t="s">
        <v>4739</v>
      </c>
      <c r="F2784" s="129" t="s">
        <v>4735</v>
      </c>
      <c r="G2784" s="129" t="s">
        <v>16723</v>
      </c>
      <c r="H2784" s="129"/>
    </row>
    <row r="2785" spans="1:8" x14ac:dyDescent="0.3">
      <c r="A2785" s="183">
        <v>44985</v>
      </c>
      <c r="B2785" s="129" t="s">
        <v>7525</v>
      </c>
      <c r="C2785" s="129" t="s">
        <v>418</v>
      </c>
      <c r="D2785" s="165">
        <v>1</v>
      </c>
      <c r="E2785" s="129" t="s">
        <v>4739</v>
      </c>
      <c r="F2785" s="129" t="s">
        <v>4735</v>
      </c>
      <c r="G2785" s="129" t="s">
        <v>16723</v>
      </c>
      <c r="H2785" s="129"/>
    </row>
    <row r="2786" spans="1:8" x14ac:dyDescent="0.3">
      <c r="A2786" s="183">
        <v>44985</v>
      </c>
      <c r="B2786" s="129" t="s">
        <v>7526</v>
      </c>
      <c r="C2786" s="129" t="s">
        <v>416</v>
      </c>
      <c r="D2786" s="165">
        <v>1</v>
      </c>
      <c r="E2786" s="129" t="s">
        <v>4739</v>
      </c>
      <c r="F2786" s="129" t="s">
        <v>4735</v>
      </c>
      <c r="G2786" s="129" t="s">
        <v>16723</v>
      </c>
      <c r="H2786" s="129"/>
    </row>
    <row r="2787" spans="1:8" x14ac:dyDescent="0.3">
      <c r="A2787" s="183">
        <v>44985</v>
      </c>
      <c r="B2787" s="129" t="s">
        <v>7527</v>
      </c>
      <c r="C2787" s="129" t="s">
        <v>417</v>
      </c>
      <c r="D2787" s="165">
        <v>1</v>
      </c>
      <c r="E2787" s="129" t="s">
        <v>4739</v>
      </c>
      <c r="F2787" s="129" t="s">
        <v>4735</v>
      </c>
      <c r="G2787" s="129" t="s">
        <v>16723</v>
      </c>
      <c r="H2787" s="129"/>
    </row>
    <row r="2788" spans="1:8" x14ac:dyDescent="0.3">
      <c r="A2788" s="183">
        <v>44985</v>
      </c>
      <c r="B2788" s="129" t="s">
        <v>7528</v>
      </c>
      <c r="C2788" s="129" t="s">
        <v>417</v>
      </c>
      <c r="D2788" s="165">
        <v>1</v>
      </c>
      <c r="E2788" s="129" t="s">
        <v>4821</v>
      </c>
      <c r="F2788" s="129" t="s">
        <v>4735</v>
      </c>
      <c r="G2788" s="129" t="s">
        <v>16723</v>
      </c>
      <c r="H2788" s="129"/>
    </row>
    <row r="2789" spans="1:8" x14ac:dyDescent="0.3">
      <c r="A2789" s="183">
        <v>44985</v>
      </c>
      <c r="B2789" s="129" t="s">
        <v>7529</v>
      </c>
      <c r="C2789" s="129" t="s">
        <v>417</v>
      </c>
      <c r="D2789" s="165">
        <v>1</v>
      </c>
      <c r="E2789" s="129" t="s">
        <v>4739</v>
      </c>
      <c r="F2789" s="129" t="s">
        <v>4735</v>
      </c>
      <c r="G2789" s="129" t="s">
        <v>16723</v>
      </c>
      <c r="H2789" s="129"/>
    </row>
    <row r="2790" spans="1:8" x14ac:dyDescent="0.3">
      <c r="A2790" s="183">
        <v>44985</v>
      </c>
      <c r="B2790" s="129" t="s">
        <v>7530</v>
      </c>
      <c r="C2790" s="129" t="s">
        <v>417</v>
      </c>
      <c r="D2790" s="165">
        <v>1</v>
      </c>
      <c r="E2790" s="129" t="s">
        <v>4739</v>
      </c>
      <c r="F2790" s="129" t="s">
        <v>4735</v>
      </c>
      <c r="G2790" s="129" t="s">
        <v>16723</v>
      </c>
      <c r="H2790" s="129"/>
    </row>
    <row r="2791" spans="1:8" x14ac:dyDescent="0.3">
      <c r="A2791" s="183">
        <v>44985</v>
      </c>
      <c r="B2791" s="129" t="s">
        <v>7531</v>
      </c>
      <c r="C2791" s="129" t="s">
        <v>418</v>
      </c>
      <c r="D2791" s="165">
        <v>1</v>
      </c>
      <c r="E2791" s="129" t="s">
        <v>4741</v>
      </c>
      <c r="F2791" s="129" t="s">
        <v>4735</v>
      </c>
      <c r="G2791" s="129" t="s">
        <v>16723</v>
      </c>
      <c r="H2791" s="129"/>
    </row>
    <row r="2792" spans="1:8" x14ac:dyDescent="0.3">
      <c r="A2792" s="183">
        <v>44985</v>
      </c>
      <c r="B2792" s="129" t="s">
        <v>7532</v>
      </c>
      <c r="C2792" s="129" t="s">
        <v>416</v>
      </c>
      <c r="D2792" s="165">
        <v>1</v>
      </c>
      <c r="E2792" s="129" t="s">
        <v>4739</v>
      </c>
      <c r="F2792" s="129" t="s">
        <v>4735</v>
      </c>
      <c r="G2792" s="129" t="s">
        <v>16723</v>
      </c>
      <c r="H2792" s="129"/>
    </row>
    <row r="2793" spans="1:8" x14ac:dyDescent="0.3">
      <c r="A2793" s="183">
        <v>44985</v>
      </c>
      <c r="B2793" s="129" t="s">
        <v>7533</v>
      </c>
      <c r="C2793" s="129" t="s">
        <v>418</v>
      </c>
      <c r="D2793" s="165">
        <v>1</v>
      </c>
      <c r="E2793" s="129" t="s">
        <v>4821</v>
      </c>
      <c r="F2793" s="129" t="s">
        <v>4735</v>
      </c>
      <c r="G2793" s="129" t="s">
        <v>16723</v>
      </c>
      <c r="H2793" s="129"/>
    </row>
    <row r="2794" spans="1:8" x14ac:dyDescent="0.3">
      <c r="A2794" s="183">
        <v>44985</v>
      </c>
      <c r="B2794" s="129" t="s">
        <v>7534</v>
      </c>
      <c r="C2794" s="129" t="s">
        <v>418</v>
      </c>
      <c r="D2794" s="165">
        <v>1</v>
      </c>
      <c r="E2794" s="129" t="s">
        <v>4739</v>
      </c>
      <c r="F2794" s="129" t="s">
        <v>4735</v>
      </c>
      <c r="G2794" s="129" t="s">
        <v>16723</v>
      </c>
      <c r="H2794" s="129"/>
    </row>
    <row r="2795" spans="1:8" x14ac:dyDescent="0.3">
      <c r="A2795" s="183">
        <v>44985</v>
      </c>
      <c r="B2795" s="129" t="s">
        <v>7535</v>
      </c>
      <c r="C2795" s="129" t="s">
        <v>416</v>
      </c>
      <c r="D2795" s="165">
        <v>1</v>
      </c>
      <c r="E2795" s="129" t="s">
        <v>4739</v>
      </c>
      <c r="F2795" s="129" t="s">
        <v>4735</v>
      </c>
      <c r="G2795" s="129" t="s">
        <v>16723</v>
      </c>
      <c r="H2795" s="129"/>
    </row>
    <row r="2796" spans="1:8" x14ac:dyDescent="0.3">
      <c r="A2796" s="183">
        <v>44985</v>
      </c>
      <c r="B2796" s="129" t="s">
        <v>7536</v>
      </c>
      <c r="C2796" s="129" t="s">
        <v>416</v>
      </c>
      <c r="D2796" s="165">
        <v>1</v>
      </c>
      <c r="E2796" s="129" t="s">
        <v>4737</v>
      </c>
      <c r="F2796" s="129" t="s">
        <v>4735</v>
      </c>
      <c r="G2796" s="129" t="s">
        <v>16723</v>
      </c>
      <c r="H2796" s="129"/>
    </row>
    <row r="2797" spans="1:8" x14ac:dyDescent="0.3">
      <c r="A2797" s="183">
        <v>44985</v>
      </c>
      <c r="B2797" s="129" t="s">
        <v>7537</v>
      </c>
      <c r="C2797" s="129" t="s">
        <v>416</v>
      </c>
      <c r="D2797" s="165">
        <v>1</v>
      </c>
      <c r="E2797" s="129" t="s">
        <v>4739</v>
      </c>
      <c r="F2797" s="129" t="s">
        <v>4735</v>
      </c>
      <c r="G2797" s="129" t="s">
        <v>16723</v>
      </c>
      <c r="H2797" s="129"/>
    </row>
    <row r="2798" spans="1:8" x14ac:dyDescent="0.3">
      <c r="A2798" s="183">
        <v>44985</v>
      </c>
      <c r="B2798" s="129" t="s">
        <v>7538</v>
      </c>
      <c r="C2798" s="129" t="s">
        <v>418</v>
      </c>
      <c r="D2798" s="165">
        <v>1</v>
      </c>
      <c r="E2798" s="129" t="s">
        <v>4739</v>
      </c>
      <c r="F2798" s="129" t="s">
        <v>4735</v>
      </c>
      <c r="G2798" s="129" t="s">
        <v>16723</v>
      </c>
      <c r="H2798" s="129"/>
    </row>
    <row r="2799" spans="1:8" x14ac:dyDescent="0.3">
      <c r="A2799" s="183">
        <v>44985</v>
      </c>
      <c r="B2799" s="129" t="s">
        <v>7539</v>
      </c>
      <c r="C2799" s="129" t="s">
        <v>418</v>
      </c>
      <c r="D2799" s="165">
        <v>1</v>
      </c>
      <c r="E2799" s="129" t="s">
        <v>4739</v>
      </c>
      <c r="F2799" s="129" t="s">
        <v>4735</v>
      </c>
      <c r="G2799" s="129" t="s">
        <v>16723</v>
      </c>
      <c r="H2799" s="129"/>
    </row>
    <row r="2800" spans="1:8" x14ac:dyDescent="0.3">
      <c r="A2800" s="183">
        <v>44985</v>
      </c>
      <c r="B2800" s="129" t="s">
        <v>7540</v>
      </c>
      <c r="C2800" s="129" t="s">
        <v>417</v>
      </c>
      <c r="D2800" s="165">
        <v>1</v>
      </c>
      <c r="E2800" s="129" t="s">
        <v>4739</v>
      </c>
      <c r="F2800" s="129" t="s">
        <v>4735</v>
      </c>
      <c r="G2800" s="129" t="s">
        <v>16723</v>
      </c>
      <c r="H2800" s="129"/>
    </row>
    <row r="2801" spans="1:8" x14ac:dyDescent="0.3">
      <c r="A2801" s="183">
        <v>44985</v>
      </c>
      <c r="B2801" s="129" t="s">
        <v>7541</v>
      </c>
      <c r="C2801" s="129" t="s">
        <v>417</v>
      </c>
      <c r="D2801" s="165">
        <v>1</v>
      </c>
      <c r="E2801" s="129" t="s">
        <v>4737</v>
      </c>
      <c r="F2801" s="129" t="s">
        <v>4735</v>
      </c>
      <c r="G2801" s="129" t="s">
        <v>16723</v>
      </c>
      <c r="H2801" s="129"/>
    </row>
    <row r="2802" spans="1:8" x14ac:dyDescent="0.3">
      <c r="A2802" s="183">
        <v>44985</v>
      </c>
      <c r="B2802" s="129" t="s">
        <v>7542</v>
      </c>
      <c r="C2802" s="129" t="s">
        <v>417</v>
      </c>
      <c r="D2802" s="165">
        <v>1</v>
      </c>
      <c r="E2802" s="129" t="s">
        <v>4737</v>
      </c>
      <c r="F2802" s="129" t="s">
        <v>4735</v>
      </c>
      <c r="G2802" s="129" t="s">
        <v>16723</v>
      </c>
      <c r="H2802" s="129"/>
    </row>
    <row r="2803" spans="1:8" x14ac:dyDescent="0.3">
      <c r="A2803" s="183">
        <v>44985</v>
      </c>
      <c r="B2803" s="129" t="s">
        <v>7543</v>
      </c>
      <c r="C2803" s="129" t="s">
        <v>417</v>
      </c>
      <c r="D2803" s="165">
        <v>1</v>
      </c>
      <c r="E2803" s="129" t="s">
        <v>4737</v>
      </c>
      <c r="F2803" s="129" t="s">
        <v>4735</v>
      </c>
      <c r="G2803" s="129" t="s">
        <v>16723</v>
      </c>
      <c r="H2803" s="129"/>
    </row>
    <row r="2804" spans="1:8" x14ac:dyDescent="0.3">
      <c r="A2804" s="183">
        <v>44985</v>
      </c>
      <c r="B2804" s="129" t="s">
        <v>7544</v>
      </c>
      <c r="C2804" s="129" t="s">
        <v>417</v>
      </c>
      <c r="D2804" s="165">
        <v>1</v>
      </c>
      <c r="E2804" s="129" t="s">
        <v>4737</v>
      </c>
      <c r="F2804" s="129" t="s">
        <v>4735</v>
      </c>
      <c r="G2804" s="129" t="s">
        <v>16723</v>
      </c>
      <c r="H2804" s="129"/>
    </row>
    <row r="2805" spans="1:8" x14ac:dyDescent="0.3">
      <c r="A2805" s="183">
        <v>44985</v>
      </c>
      <c r="B2805" s="129" t="s">
        <v>7545</v>
      </c>
      <c r="C2805" s="129" t="s">
        <v>417</v>
      </c>
      <c r="D2805" s="165">
        <v>1</v>
      </c>
      <c r="E2805" s="129" t="s">
        <v>4739</v>
      </c>
      <c r="F2805" s="129" t="s">
        <v>4735</v>
      </c>
      <c r="G2805" s="129" t="s">
        <v>16723</v>
      </c>
      <c r="H2805" s="129"/>
    </row>
    <row r="2806" spans="1:8" x14ac:dyDescent="0.3">
      <c r="A2806" s="183">
        <v>44985</v>
      </c>
      <c r="B2806" s="129" t="s">
        <v>7546</v>
      </c>
      <c r="C2806" s="129" t="s">
        <v>416</v>
      </c>
      <c r="D2806" s="165">
        <v>1</v>
      </c>
      <c r="E2806" s="129" t="s">
        <v>4739</v>
      </c>
      <c r="F2806" s="129" t="s">
        <v>4735</v>
      </c>
      <c r="G2806" s="129" t="s">
        <v>16723</v>
      </c>
      <c r="H2806" s="129"/>
    </row>
    <row r="2807" spans="1:8" x14ac:dyDescent="0.3">
      <c r="A2807" s="183">
        <v>44985</v>
      </c>
      <c r="B2807" s="129" t="s">
        <v>7547</v>
      </c>
      <c r="C2807" s="129" t="s">
        <v>418</v>
      </c>
      <c r="D2807" s="165">
        <v>1</v>
      </c>
      <c r="E2807" s="129" t="s">
        <v>4739</v>
      </c>
      <c r="F2807" s="129" t="s">
        <v>4735</v>
      </c>
      <c r="G2807" s="129" t="s">
        <v>16723</v>
      </c>
      <c r="H2807" s="129"/>
    </row>
    <row r="2808" spans="1:8" x14ac:dyDescent="0.3">
      <c r="A2808" s="183">
        <v>44985</v>
      </c>
      <c r="B2808" s="129" t="s">
        <v>7548</v>
      </c>
      <c r="C2808" s="129" t="s">
        <v>416</v>
      </c>
      <c r="D2808" s="165">
        <v>1</v>
      </c>
      <c r="E2808" s="129" t="s">
        <v>4739</v>
      </c>
      <c r="F2808" s="129" t="s">
        <v>4735</v>
      </c>
      <c r="G2808" s="129" t="s">
        <v>16723</v>
      </c>
      <c r="H2808" s="129"/>
    </row>
    <row r="2809" spans="1:8" x14ac:dyDescent="0.3">
      <c r="A2809" s="183">
        <v>44985</v>
      </c>
      <c r="B2809" s="129" t="s">
        <v>7549</v>
      </c>
      <c r="C2809" s="129" t="s">
        <v>416</v>
      </c>
      <c r="D2809" s="165">
        <v>1</v>
      </c>
      <c r="E2809" s="129" t="s">
        <v>4739</v>
      </c>
      <c r="F2809" s="129" t="s">
        <v>4735</v>
      </c>
      <c r="G2809" s="129" t="s">
        <v>16723</v>
      </c>
      <c r="H2809" s="129"/>
    </row>
    <row r="2810" spans="1:8" x14ac:dyDescent="0.3">
      <c r="A2810" s="183">
        <v>44985</v>
      </c>
      <c r="B2810" s="129" t="s">
        <v>7550</v>
      </c>
      <c r="C2810" s="129" t="s">
        <v>416</v>
      </c>
      <c r="D2810" s="165">
        <v>1</v>
      </c>
      <c r="E2810" s="129" t="s">
        <v>4739</v>
      </c>
      <c r="F2810" s="129" t="s">
        <v>4735</v>
      </c>
      <c r="G2810" s="129" t="s">
        <v>16723</v>
      </c>
      <c r="H2810" s="129"/>
    </row>
    <row r="2811" spans="1:8" x14ac:dyDescent="0.3">
      <c r="A2811" s="183">
        <v>44985</v>
      </c>
      <c r="B2811" s="129" t="s">
        <v>7551</v>
      </c>
      <c r="C2811" s="129" t="s">
        <v>418</v>
      </c>
      <c r="D2811" s="165">
        <v>1</v>
      </c>
      <c r="E2811" s="129" t="s">
        <v>4739</v>
      </c>
      <c r="F2811" s="129" t="s">
        <v>4735</v>
      </c>
      <c r="G2811" s="129" t="s">
        <v>16723</v>
      </c>
      <c r="H2811" s="129"/>
    </row>
    <row r="2812" spans="1:8" x14ac:dyDescent="0.3">
      <c r="A2812" s="183">
        <v>44985</v>
      </c>
      <c r="B2812" s="129" t="s">
        <v>7552</v>
      </c>
      <c r="C2812" s="129" t="s">
        <v>416</v>
      </c>
      <c r="D2812" s="165">
        <v>1</v>
      </c>
      <c r="E2812" s="129" t="s">
        <v>4739</v>
      </c>
      <c r="F2812" s="129" t="s">
        <v>4735</v>
      </c>
      <c r="G2812" s="129" t="s">
        <v>16723</v>
      </c>
      <c r="H2812" s="129"/>
    </row>
    <row r="2813" spans="1:8" x14ac:dyDescent="0.3">
      <c r="A2813" s="183">
        <v>44985</v>
      </c>
      <c r="B2813" s="129" t="s">
        <v>7553</v>
      </c>
      <c r="C2813" s="129" t="s">
        <v>416</v>
      </c>
      <c r="D2813" s="165">
        <v>1</v>
      </c>
      <c r="E2813" s="129" t="s">
        <v>4739</v>
      </c>
      <c r="F2813" s="129" t="s">
        <v>4735</v>
      </c>
      <c r="G2813" s="129" t="s">
        <v>16723</v>
      </c>
      <c r="H2813" s="129"/>
    </row>
    <row r="2814" spans="1:8" x14ac:dyDescent="0.3">
      <c r="A2814" s="183">
        <v>44985</v>
      </c>
      <c r="B2814" s="129" t="s">
        <v>7554</v>
      </c>
      <c r="C2814" s="129" t="s">
        <v>417</v>
      </c>
      <c r="D2814" s="165">
        <v>1</v>
      </c>
      <c r="E2814" s="129" t="s">
        <v>4739</v>
      </c>
      <c r="F2814" s="129" t="s">
        <v>4735</v>
      </c>
      <c r="G2814" s="129" t="s">
        <v>16723</v>
      </c>
      <c r="H2814" s="129"/>
    </row>
    <row r="2815" spans="1:8" x14ac:dyDescent="0.3">
      <c r="A2815" s="183">
        <v>44985</v>
      </c>
      <c r="B2815" s="129" t="s">
        <v>7555</v>
      </c>
      <c r="C2815" s="129" t="s">
        <v>417</v>
      </c>
      <c r="D2815" s="165">
        <v>1</v>
      </c>
      <c r="E2815" s="129" t="s">
        <v>4737</v>
      </c>
      <c r="F2815" s="129" t="s">
        <v>4735</v>
      </c>
      <c r="G2815" s="129" t="s">
        <v>16723</v>
      </c>
      <c r="H2815" s="129"/>
    </row>
    <row r="2816" spans="1:8" x14ac:dyDescent="0.3">
      <c r="A2816" s="183">
        <v>44985</v>
      </c>
      <c r="B2816" s="129" t="s">
        <v>7556</v>
      </c>
      <c r="C2816" s="129" t="s">
        <v>417</v>
      </c>
      <c r="D2816" s="165">
        <v>1</v>
      </c>
      <c r="E2816" s="129" t="s">
        <v>4737</v>
      </c>
      <c r="F2816" s="129" t="s">
        <v>4735</v>
      </c>
      <c r="G2816" s="129" t="s">
        <v>16723</v>
      </c>
      <c r="H2816" s="129"/>
    </row>
    <row r="2817" spans="1:8" x14ac:dyDescent="0.3">
      <c r="A2817" s="183">
        <v>44985</v>
      </c>
      <c r="B2817" s="129" t="s">
        <v>7557</v>
      </c>
      <c r="C2817" s="129" t="s">
        <v>417</v>
      </c>
      <c r="D2817" s="165">
        <v>1</v>
      </c>
      <c r="E2817" s="129" t="s">
        <v>4739</v>
      </c>
      <c r="F2817" s="129" t="s">
        <v>4735</v>
      </c>
      <c r="G2817" s="129" t="s">
        <v>16723</v>
      </c>
      <c r="H2817" s="129"/>
    </row>
    <row r="2818" spans="1:8" x14ac:dyDescent="0.3">
      <c r="A2818" s="183">
        <v>44985</v>
      </c>
      <c r="B2818" s="129" t="s">
        <v>7558</v>
      </c>
      <c r="C2818" s="129" t="s">
        <v>417</v>
      </c>
      <c r="D2818" s="165">
        <v>1</v>
      </c>
      <c r="E2818" s="129" t="s">
        <v>4739</v>
      </c>
      <c r="F2818" s="129" t="s">
        <v>4735</v>
      </c>
      <c r="G2818" s="129" t="s">
        <v>16723</v>
      </c>
      <c r="H2818" s="129"/>
    </row>
    <row r="2819" spans="1:8" x14ac:dyDescent="0.3">
      <c r="A2819" s="183">
        <v>44985</v>
      </c>
      <c r="B2819" s="129" t="s">
        <v>7559</v>
      </c>
      <c r="C2819" s="129" t="s">
        <v>417</v>
      </c>
      <c r="D2819" s="165">
        <v>1</v>
      </c>
      <c r="E2819" s="129" t="s">
        <v>4737</v>
      </c>
      <c r="F2819" s="129" t="s">
        <v>4735</v>
      </c>
      <c r="G2819" s="129" t="s">
        <v>16723</v>
      </c>
      <c r="H2819" s="129"/>
    </row>
    <row r="2820" spans="1:8" x14ac:dyDescent="0.3">
      <c r="A2820" s="183">
        <v>44985</v>
      </c>
      <c r="B2820" s="129" t="s">
        <v>7560</v>
      </c>
      <c r="C2820" s="129" t="s">
        <v>417</v>
      </c>
      <c r="D2820" s="165">
        <v>1</v>
      </c>
      <c r="E2820" s="129" t="s">
        <v>4737</v>
      </c>
      <c r="F2820" s="129" t="s">
        <v>4735</v>
      </c>
      <c r="G2820" s="129" t="s">
        <v>16723</v>
      </c>
      <c r="H2820" s="129"/>
    </row>
    <row r="2821" spans="1:8" x14ac:dyDescent="0.3">
      <c r="A2821" s="183">
        <v>44985</v>
      </c>
      <c r="B2821" s="129" t="s">
        <v>7561</v>
      </c>
      <c r="C2821" s="129" t="s">
        <v>417</v>
      </c>
      <c r="D2821" s="165">
        <v>1</v>
      </c>
      <c r="E2821" s="129" t="s">
        <v>4739</v>
      </c>
      <c r="F2821" s="129" t="s">
        <v>4735</v>
      </c>
      <c r="G2821" s="129" t="s">
        <v>16723</v>
      </c>
      <c r="H2821" s="129"/>
    </row>
    <row r="2822" spans="1:8" x14ac:dyDescent="0.3">
      <c r="A2822" s="183">
        <v>44985</v>
      </c>
      <c r="B2822" s="129" t="s">
        <v>7562</v>
      </c>
      <c r="C2822" s="129" t="s">
        <v>417</v>
      </c>
      <c r="D2822" s="165">
        <v>1</v>
      </c>
      <c r="E2822" s="129" t="s">
        <v>4739</v>
      </c>
      <c r="F2822" s="129" t="s">
        <v>4735</v>
      </c>
      <c r="G2822" s="129" t="s">
        <v>16723</v>
      </c>
      <c r="H2822" s="129"/>
    </row>
    <row r="2823" spans="1:8" x14ac:dyDescent="0.3">
      <c r="A2823" s="183">
        <v>44985</v>
      </c>
      <c r="B2823" s="129" t="s">
        <v>7563</v>
      </c>
      <c r="C2823" s="129" t="s">
        <v>416</v>
      </c>
      <c r="D2823" s="165">
        <v>1</v>
      </c>
      <c r="E2823" s="129" t="s">
        <v>4739</v>
      </c>
      <c r="F2823" s="129" t="s">
        <v>4735</v>
      </c>
      <c r="G2823" s="129" t="s">
        <v>16723</v>
      </c>
      <c r="H2823" s="129"/>
    </row>
    <row r="2824" spans="1:8" x14ac:dyDescent="0.3">
      <c r="A2824" s="183">
        <v>44985</v>
      </c>
      <c r="B2824" s="129" t="s">
        <v>7564</v>
      </c>
      <c r="C2824" s="129" t="s">
        <v>416</v>
      </c>
      <c r="D2824" s="165">
        <v>1</v>
      </c>
      <c r="E2824" s="129" t="s">
        <v>4739</v>
      </c>
      <c r="F2824" s="129" t="s">
        <v>4735</v>
      </c>
      <c r="G2824" s="129" t="s">
        <v>16723</v>
      </c>
      <c r="H2824" s="129"/>
    </row>
    <row r="2825" spans="1:8" x14ac:dyDescent="0.3">
      <c r="A2825" s="183">
        <v>44985</v>
      </c>
      <c r="B2825" s="129" t="s">
        <v>7565</v>
      </c>
      <c r="C2825" s="129" t="s">
        <v>418</v>
      </c>
      <c r="D2825" s="165">
        <v>1</v>
      </c>
      <c r="E2825" s="129" t="s">
        <v>4739</v>
      </c>
      <c r="F2825" s="129" t="s">
        <v>4735</v>
      </c>
      <c r="G2825" s="129" t="s">
        <v>16723</v>
      </c>
      <c r="H2825" s="129"/>
    </row>
    <row r="2826" spans="1:8" x14ac:dyDescent="0.3">
      <c r="A2826" s="183">
        <v>44985</v>
      </c>
      <c r="B2826" s="129" t="s">
        <v>7566</v>
      </c>
      <c r="C2826" s="129" t="s">
        <v>418</v>
      </c>
      <c r="D2826" s="165">
        <v>1</v>
      </c>
      <c r="E2826" s="129" t="s">
        <v>4739</v>
      </c>
      <c r="F2826" s="129" t="s">
        <v>4735</v>
      </c>
      <c r="G2826" s="129" t="s">
        <v>16723</v>
      </c>
      <c r="H2826" s="129"/>
    </row>
    <row r="2827" spans="1:8" x14ac:dyDescent="0.3">
      <c r="A2827" s="183">
        <v>44985</v>
      </c>
      <c r="B2827" s="129" t="s">
        <v>7567</v>
      </c>
      <c r="C2827" s="129" t="s">
        <v>416</v>
      </c>
      <c r="D2827" s="165">
        <v>1</v>
      </c>
      <c r="E2827" s="129" t="s">
        <v>4737</v>
      </c>
      <c r="F2827" s="129" t="s">
        <v>4735</v>
      </c>
      <c r="G2827" s="129" t="s">
        <v>16723</v>
      </c>
      <c r="H2827" s="129"/>
    </row>
    <row r="2828" spans="1:8" x14ac:dyDescent="0.3">
      <c r="A2828" s="183">
        <v>44985</v>
      </c>
      <c r="B2828" s="129" t="s">
        <v>7568</v>
      </c>
      <c r="C2828" s="129" t="s">
        <v>416</v>
      </c>
      <c r="D2828" s="165">
        <v>1</v>
      </c>
      <c r="E2828" s="129" t="s">
        <v>4739</v>
      </c>
      <c r="F2828" s="129" t="s">
        <v>4735</v>
      </c>
      <c r="G2828" s="129" t="s">
        <v>16723</v>
      </c>
      <c r="H2828" s="129"/>
    </row>
    <row r="2829" spans="1:8" x14ac:dyDescent="0.3">
      <c r="A2829" s="183">
        <v>44985</v>
      </c>
      <c r="B2829" s="129" t="s">
        <v>7569</v>
      </c>
      <c r="C2829" s="129" t="s">
        <v>418</v>
      </c>
      <c r="D2829" s="165">
        <v>1</v>
      </c>
      <c r="E2829" s="129" t="s">
        <v>4739</v>
      </c>
      <c r="F2829" s="129" t="s">
        <v>4735</v>
      </c>
      <c r="G2829" s="129" t="s">
        <v>16723</v>
      </c>
      <c r="H2829" s="129"/>
    </row>
    <row r="2830" spans="1:8" x14ac:dyDescent="0.3">
      <c r="A2830" s="183">
        <v>44985</v>
      </c>
      <c r="B2830" s="129" t="s">
        <v>7570</v>
      </c>
      <c r="C2830" s="129" t="s">
        <v>416</v>
      </c>
      <c r="D2830" s="165">
        <v>1</v>
      </c>
      <c r="E2830" s="129" t="s">
        <v>4737</v>
      </c>
      <c r="F2830" s="129" t="s">
        <v>4735</v>
      </c>
      <c r="G2830" s="129" t="s">
        <v>16723</v>
      </c>
      <c r="H2830" s="129"/>
    </row>
    <row r="2831" spans="1:8" x14ac:dyDescent="0.3">
      <c r="A2831" s="183">
        <v>44985</v>
      </c>
      <c r="B2831" s="129" t="s">
        <v>7571</v>
      </c>
      <c r="C2831" s="129" t="s">
        <v>417</v>
      </c>
      <c r="D2831" s="165">
        <v>1</v>
      </c>
      <c r="E2831" s="129" t="s">
        <v>4744</v>
      </c>
      <c r="F2831" s="129" t="s">
        <v>4735</v>
      </c>
      <c r="G2831" s="129" t="s">
        <v>16723</v>
      </c>
      <c r="H2831" s="129"/>
    </row>
    <row r="2832" spans="1:8" x14ac:dyDescent="0.3">
      <c r="A2832" s="183">
        <v>44985</v>
      </c>
      <c r="B2832" s="129" t="s">
        <v>7572</v>
      </c>
      <c r="C2832" s="129" t="s">
        <v>417</v>
      </c>
      <c r="D2832" s="165">
        <v>1</v>
      </c>
      <c r="E2832" s="129" t="s">
        <v>4737</v>
      </c>
      <c r="F2832" s="129" t="s">
        <v>4735</v>
      </c>
      <c r="G2832" s="129" t="s">
        <v>16723</v>
      </c>
      <c r="H2832" s="129"/>
    </row>
    <row r="2833" spans="1:8" x14ac:dyDescent="0.3">
      <c r="A2833" s="183">
        <v>44985</v>
      </c>
      <c r="B2833" s="129" t="s">
        <v>7573</v>
      </c>
      <c r="C2833" s="129" t="s">
        <v>417</v>
      </c>
      <c r="D2833" s="165">
        <v>1</v>
      </c>
      <c r="E2833" s="129" t="s">
        <v>4739</v>
      </c>
      <c r="F2833" s="129" t="s">
        <v>4735</v>
      </c>
      <c r="G2833" s="129" t="s">
        <v>16723</v>
      </c>
      <c r="H2833" s="129"/>
    </row>
    <row r="2834" spans="1:8" x14ac:dyDescent="0.3">
      <c r="A2834" s="183">
        <v>44985</v>
      </c>
      <c r="B2834" s="129" t="s">
        <v>7574</v>
      </c>
      <c r="C2834" s="129" t="s">
        <v>417</v>
      </c>
      <c r="D2834" s="165">
        <v>1</v>
      </c>
      <c r="E2834" s="129" t="s">
        <v>4737</v>
      </c>
      <c r="F2834" s="129" t="s">
        <v>4735</v>
      </c>
      <c r="G2834" s="129" t="s">
        <v>16723</v>
      </c>
      <c r="H2834" s="129"/>
    </row>
    <row r="2835" spans="1:8" x14ac:dyDescent="0.3">
      <c r="A2835" s="183">
        <v>44985</v>
      </c>
      <c r="B2835" s="129" t="s">
        <v>7575</v>
      </c>
      <c r="C2835" s="129" t="s">
        <v>417</v>
      </c>
      <c r="D2835" s="165">
        <v>1</v>
      </c>
      <c r="E2835" s="129" t="s">
        <v>4739</v>
      </c>
      <c r="F2835" s="129" t="s">
        <v>4735</v>
      </c>
      <c r="G2835" s="129" t="s">
        <v>16723</v>
      </c>
      <c r="H2835" s="129"/>
    </row>
    <row r="2836" spans="1:8" x14ac:dyDescent="0.3">
      <c r="A2836" s="183">
        <v>44985</v>
      </c>
      <c r="B2836" s="129" t="s">
        <v>7576</v>
      </c>
      <c r="C2836" s="129" t="s">
        <v>417</v>
      </c>
      <c r="D2836" s="165">
        <v>1</v>
      </c>
      <c r="E2836" s="129" t="s">
        <v>4739</v>
      </c>
      <c r="F2836" s="129" t="s">
        <v>4735</v>
      </c>
      <c r="G2836" s="129" t="s">
        <v>16723</v>
      </c>
      <c r="H2836" s="129"/>
    </row>
    <row r="2837" spans="1:8" x14ac:dyDescent="0.3">
      <c r="A2837" s="183">
        <v>44985</v>
      </c>
      <c r="B2837" s="129" t="s">
        <v>7577</v>
      </c>
      <c r="C2837" s="129" t="s">
        <v>417</v>
      </c>
      <c r="D2837" s="165">
        <v>1</v>
      </c>
      <c r="E2837" s="129" t="s">
        <v>4739</v>
      </c>
      <c r="F2837" s="129" t="s">
        <v>4735</v>
      </c>
      <c r="G2837" s="129" t="s">
        <v>16723</v>
      </c>
      <c r="H2837" s="129"/>
    </row>
    <row r="2838" spans="1:8" x14ac:dyDescent="0.3">
      <c r="A2838" s="183">
        <v>44985</v>
      </c>
      <c r="B2838" s="129" t="s">
        <v>7578</v>
      </c>
      <c r="C2838" s="129" t="s">
        <v>417</v>
      </c>
      <c r="D2838" s="165">
        <v>1</v>
      </c>
      <c r="E2838" s="129" t="s">
        <v>4739</v>
      </c>
      <c r="F2838" s="129" t="s">
        <v>4735</v>
      </c>
      <c r="G2838" s="129" t="s">
        <v>16723</v>
      </c>
      <c r="H2838" s="129"/>
    </row>
    <row r="2839" spans="1:8" x14ac:dyDescent="0.3">
      <c r="A2839" s="183">
        <v>44985</v>
      </c>
      <c r="B2839" s="129" t="s">
        <v>7579</v>
      </c>
      <c r="C2839" s="129" t="s">
        <v>416</v>
      </c>
      <c r="D2839" s="165">
        <v>1</v>
      </c>
      <c r="E2839" s="129" t="s">
        <v>4734</v>
      </c>
      <c r="F2839" s="129" t="s">
        <v>4735</v>
      </c>
      <c r="G2839" s="129" t="s">
        <v>16723</v>
      </c>
      <c r="H2839" s="129"/>
    </row>
    <row r="2840" spans="1:8" x14ac:dyDescent="0.3">
      <c r="A2840" s="183">
        <v>44985</v>
      </c>
      <c r="B2840" s="129" t="s">
        <v>7580</v>
      </c>
      <c r="C2840" s="129" t="s">
        <v>418</v>
      </c>
      <c r="D2840" s="165">
        <v>1</v>
      </c>
      <c r="E2840" s="129" t="s">
        <v>4737</v>
      </c>
      <c r="F2840" s="129" t="s">
        <v>4735</v>
      </c>
      <c r="G2840" s="129" t="s">
        <v>16723</v>
      </c>
      <c r="H2840" s="129"/>
    </row>
    <row r="2841" spans="1:8" x14ac:dyDescent="0.3">
      <c r="A2841" s="183">
        <v>44985</v>
      </c>
      <c r="B2841" s="129" t="s">
        <v>7581</v>
      </c>
      <c r="C2841" s="129" t="s">
        <v>416</v>
      </c>
      <c r="D2841" s="165">
        <v>1</v>
      </c>
      <c r="E2841" s="129" t="s">
        <v>4737</v>
      </c>
      <c r="F2841" s="129" t="s">
        <v>4735</v>
      </c>
      <c r="G2841" s="129" t="s">
        <v>16723</v>
      </c>
      <c r="H2841" s="129"/>
    </row>
    <row r="2842" spans="1:8" x14ac:dyDescent="0.3">
      <c r="A2842" s="183">
        <v>44985</v>
      </c>
      <c r="B2842" s="129" t="s">
        <v>7582</v>
      </c>
      <c r="C2842" s="129" t="s">
        <v>418</v>
      </c>
      <c r="D2842" s="165">
        <v>1</v>
      </c>
      <c r="E2842" s="129" t="s">
        <v>4739</v>
      </c>
      <c r="F2842" s="129" t="s">
        <v>4735</v>
      </c>
      <c r="G2842" s="129" t="s">
        <v>16723</v>
      </c>
      <c r="H2842" s="129"/>
    </row>
    <row r="2843" spans="1:8" x14ac:dyDescent="0.3">
      <c r="A2843" s="183">
        <v>44985</v>
      </c>
      <c r="B2843" s="129" t="s">
        <v>7583</v>
      </c>
      <c r="C2843" s="129" t="s">
        <v>418</v>
      </c>
      <c r="D2843" s="165">
        <v>1</v>
      </c>
      <c r="E2843" s="129" t="s">
        <v>4821</v>
      </c>
      <c r="F2843" s="129" t="s">
        <v>4735</v>
      </c>
      <c r="G2843" s="129" t="s">
        <v>16723</v>
      </c>
      <c r="H2843" s="129"/>
    </row>
    <row r="2844" spans="1:8" x14ac:dyDescent="0.3">
      <c r="A2844" s="183">
        <v>44985</v>
      </c>
      <c r="B2844" s="129" t="s">
        <v>7584</v>
      </c>
      <c r="C2844" s="129" t="s">
        <v>416</v>
      </c>
      <c r="D2844" s="165">
        <v>1</v>
      </c>
      <c r="E2844" s="129" t="s">
        <v>4739</v>
      </c>
      <c r="F2844" s="129" t="s">
        <v>4735</v>
      </c>
      <c r="G2844" s="129" t="s">
        <v>16723</v>
      </c>
      <c r="H2844" s="129"/>
    </row>
    <row r="2845" spans="1:8" x14ac:dyDescent="0.3">
      <c r="A2845" s="183">
        <v>44985</v>
      </c>
      <c r="B2845" s="129" t="s">
        <v>7585</v>
      </c>
      <c r="C2845" s="129" t="s">
        <v>417</v>
      </c>
      <c r="D2845" s="165">
        <v>1</v>
      </c>
      <c r="E2845" s="129" t="s">
        <v>4737</v>
      </c>
      <c r="F2845" s="129" t="s">
        <v>4735</v>
      </c>
      <c r="G2845" s="129" t="s">
        <v>16723</v>
      </c>
      <c r="H2845" s="129"/>
    </row>
    <row r="2846" spans="1:8" x14ac:dyDescent="0.3">
      <c r="A2846" s="183">
        <v>44985</v>
      </c>
      <c r="B2846" s="129" t="s">
        <v>7586</v>
      </c>
      <c r="C2846" s="129" t="s">
        <v>417</v>
      </c>
      <c r="D2846" s="165">
        <v>1</v>
      </c>
      <c r="E2846" s="129" t="s">
        <v>4739</v>
      </c>
      <c r="F2846" s="129" t="s">
        <v>4735</v>
      </c>
      <c r="G2846" s="129" t="s">
        <v>16723</v>
      </c>
      <c r="H2846" s="129"/>
    </row>
    <row r="2847" spans="1:8" x14ac:dyDescent="0.3">
      <c r="A2847" s="183">
        <v>44985</v>
      </c>
      <c r="B2847" s="129" t="s">
        <v>7587</v>
      </c>
      <c r="C2847" s="129" t="s">
        <v>417</v>
      </c>
      <c r="D2847" s="165">
        <v>1</v>
      </c>
      <c r="E2847" s="129" t="s">
        <v>4739</v>
      </c>
      <c r="F2847" s="129" t="s">
        <v>4735</v>
      </c>
      <c r="G2847" s="129" t="s">
        <v>16723</v>
      </c>
      <c r="H2847" s="129"/>
    </row>
    <row r="2848" spans="1:8" x14ac:dyDescent="0.3">
      <c r="A2848" s="183">
        <v>44985</v>
      </c>
      <c r="B2848" s="129" t="s">
        <v>7588</v>
      </c>
      <c r="C2848" s="129" t="s">
        <v>417</v>
      </c>
      <c r="D2848" s="165">
        <v>1</v>
      </c>
      <c r="E2848" s="129" t="s">
        <v>4739</v>
      </c>
      <c r="F2848" s="129" t="s">
        <v>4735</v>
      </c>
      <c r="G2848" s="129" t="s">
        <v>16723</v>
      </c>
      <c r="H2848" s="129"/>
    </row>
    <row r="2849" spans="1:8" x14ac:dyDescent="0.3">
      <c r="A2849" s="183">
        <v>44985</v>
      </c>
      <c r="B2849" s="129" t="s">
        <v>7589</v>
      </c>
      <c r="C2849" s="129" t="s">
        <v>417</v>
      </c>
      <c r="D2849" s="165">
        <v>1</v>
      </c>
      <c r="E2849" s="129" t="s">
        <v>4739</v>
      </c>
      <c r="F2849" s="129" t="s">
        <v>4735</v>
      </c>
      <c r="G2849" s="129" t="s">
        <v>16723</v>
      </c>
      <c r="H2849" s="129"/>
    </row>
    <row r="2850" spans="1:8" x14ac:dyDescent="0.3">
      <c r="A2850" s="183">
        <v>44985</v>
      </c>
      <c r="B2850" s="129" t="s">
        <v>7590</v>
      </c>
      <c r="C2850" s="129" t="s">
        <v>417</v>
      </c>
      <c r="D2850" s="165">
        <v>1</v>
      </c>
      <c r="E2850" s="129" t="s">
        <v>4739</v>
      </c>
      <c r="F2850" s="129" t="s">
        <v>4735</v>
      </c>
      <c r="G2850" s="129" t="s">
        <v>16723</v>
      </c>
      <c r="H2850" s="129"/>
    </row>
    <row r="2851" spans="1:8" x14ac:dyDescent="0.3">
      <c r="A2851" s="183">
        <v>44985</v>
      </c>
      <c r="B2851" s="129" t="s">
        <v>7591</v>
      </c>
      <c r="C2851" s="129" t="s">
        <v>417</v>
      </c>
      <c r="D2851" s="165">
        <v>1</v>
      </c>
      <c r="E2851" s="129" t="s">
        <v>4739</v>
      </c>
      <c r="F2851" s="129" t="s">
        <v>4735</v>
      </c>
      <c r="G2851" s="129" t="s">
        <v>16723</v>
      </c>
      <c r="H2851" s="129"/>
    </row>
    <row r="2852" spans="1:8" x14ac:dyDescent="0.3">
      <c r="A2852" s="183">
        <v>44985</v>
      </c>
      <c r="B2852" s="129" t="s">
        <v>7592</v>
      </c>
      <c r="C2852" s="129" t="s">
        <v>416</v>
      </c>
      <c r="D2852" s="165">
        <v>1</v>
      </c>
      <c r="E2852" s="129" t="s">
        <v>4739</v>
      </c>
      <c r="F2852" s="129" t="s">
        <v>4735</v>
      </c>
      <c r="G2852" s="129" t="s">
        <v>16723</v>
      </c>
      <c r="H2852" s="129"/>
    </row>
    <row r="2853" spans="1:8" x14ac:dyDescent="0.3">
      <c r="A2853" s="183">
        <v>44985</v>
      </c>
      <c r="B2853" s="129" t="s">
        <v>7593</v>
      </c>
      <c r="C2853" s="129" t="s">
        <v>416</v>
      </c>
      <c r="D2853" s="165">
        <v>1</v>
      </c>
      <c r="E2853" s="129" t="s">
        <v>4739</v>
      </c>
      <c r="F2853" s="129" t="s">
        <v>4735</v>
      </c>
      <c r="G2853" s="129" t="s">
        <v>16723</v>
      </c>
      <c r="H2853" s="129"/>
    </row>
    <row r="2854" spans="1:8" x14ac:dyDescent="0.3">
      <c r="A2854" s="183">
        <v>44985</v>
      </c>
      <c r="B2854" s="129" t="s">
        <v>7594</v>
      </c>
      <c r="C2854" s="129" t="s">
        <v>418</v>
      </c>
      <c r="D2854" s="165">
        <v>1</v>
      </c>
      <c r="E2854" s="129" t="s">
        <v>4739</v>
      </c>
      <c r="F2854" s="129" t="s">
        <v>4735</v>
      </c>
      <c r="G2854" s="129" t="s">
        <v>16723</v>
      </c>
      <c r="H2854" s="129"/>
    </row>
    <row r="2855" spans="1:8" x14ac:dyDescent="0.3">
      <c r="A2855" s="183">
        <v>44985</v>
      </c>
      <c r="B2855" s="129" t="s">
        <v>7595</v>
      </c>
      <c r="C2855" s="129" t="s">
        <v>416</v>
      </c>
      <c r="D2855" s="165">
        <v>1</v>
      </c>
      <c r="E2855" s="129" t="s">
        <v>4739</v>
      </c>
      <c r="F2855" s="129" t="s">
        <v>4735</v>
      </c>
      <c r="G2855" s="129" t="s">
        <v>16723</v>
      </c>
      <c r="H2855" s="129"/>
    </row>
    <row r="2856" spans="1:8" x14ac:dyDescent="0.3">
      <c r="A2856" s="183">
        <v>44985</v>
      </c>
      <c r="B2856" s="129" t="s">
        <v>7596</v>
      </c>
      <c r="C2856" s="129" t="s">
        <v>416</v>
      </c>
      <c r="D2856" s="165">
        <v>1</v>
      </c>
      <c r="E2856" s="129" t="s">
        <v>4739</v>
      </c>
      <c r="F2856" s="129" t="s">
        <v>4735</v>
      </c>
      <c r="G2856" s="129" t="s">
        <v>16723</v>
      </c>
      <c r="H2856" s="129"/>
    </row>
    <row r="2857" spans="1:8" x14ac:dyDescent="0.3">
      <c r="A2857" s="183">
        <v>44985</v>
      </c>
      <c r="B2857" s="129" t="s">
        <v>7597</v>
      </c>
      <c r="C2857" s="129" t="s">
        <v>416</v>
      </c>
      <c r="D2857" s="165">
        <v>1</v>
      </c>
      <c r="E2857" s="129" t="s">
        <v>4739</v>
      </c>
      <c r="F2857" s="129" t="s">
        <v>4735</v>
      </c>
      <c r="G2857" s="129" t="s">
        <v>16723</v>
      </c>
      <c r="H2857" s="129"/>
    </row>
    <row r="2858" spans="1:8" x14ac:dyDescent="0.3">
      <c r="A2858" s="183">
        <v>44985</v>
      </c>
      <c r="B2858" s="129" t="s">
        <v>7598</v>
      </c>
      <c r="C2858" s="129" t="s">
        <v>417</v>
      </c>
      <c r="D2858" s="165">
        <v>1</v>
      </c>
      <c r="E2858" s="129" t="s">
        <v>4737</v>
      </c>
      <c r="F2858" s="129" t="s">
        <v>4735</v>
      </c>
      <c r="G2858" s="129" t="s">
        <v>16723</v>
      </c>
      <c r="H2858" s="129"/>
    </row>
    <row r="2859" spans="1:8" x14ac:dyDescent="0.3">
      <c r="A2859" s="183">
        <v>44985</v>
      </c>
      <c r="B2859" s="129" t="s">
        <v>7599</v>
      </c>
      <c r="C2859" s="129" t="s">
        <v>417</v>
      </c>
      <c r="D2859" s="165">
        <v>1</v>
      </c>
      <c r="E2859" s="129" t="s">
        <v>4739</v>
      </c>
      <c r="F2859" s="129" t="s">
        <v>4735</v>
      </c>
      <c r="G2859" s="129" t="s">
        <v>16723</v>
      </c>
      <c r="H2859" s="129"/>
    </row>
    <row r="2860" spans="1:8" x14ac:dyDescent="0.3">
      <c r="A2860" s="183">
        <v>44985</v>
      </c>
      <c r="B2860" s="129" t="s">
        <v>7600</v>
      </c>
      <c r="C2860" s="129" t="s">
        <v>417</v>
      </c>
      <c r="D2860" s="165">
        <v>1</v>
      </c>
      <c r="E2860" s="129" t="s">
        <v>4739</v>
      </c>
      <c r="F2860" s="129" t="s">
        <v>4735</v>
      </c>
      <c r="G2860" s="129" t="s">
        <v>16723</v>
      </c>
      <c r="H2860" s="129"/>
    </row>
    <row r="2861" spans="1:8" x14ac:dyDescent="0.3">
      <c r="A2861" s="183">
        <v>44985</v>
      </c>
      <c r="B2861" s="129" t="s">
        <v>7601</v>
      </c>
      <c r="C2861" s="129" t="s">
        <v>418</v>
      </c>
      <c r="D2861" s="165">
        <v>1</v>
      </c>
      <c r="E2861" s="129" t="s">
        <v>4737</v>
      </c>
      <c r="F2861" s="129" t="s">
        <v>4735</v>
      </c>
      <c r="G2861" s="129" t="s">
        <v>16723</v>
      </c>
      <c r="H2861" s="129"/>
    </row>
    <row r="2862" spans="1:8" x14ac:dyDescent="0.3">
      <c r="A2862" s="183">
        <v>44985</v>
      </c>
      <c r="B2862" s="129" t="s">
        <v>7602</v>
      </c>
      <c r="C2862" s="129" t="s">
        <v>416</v>
      </c>
      <c r="D2862" s="165">
        <v>1</v>
      </c>
      <c r="E2862" s="129" t="s">
        <v>4737</v>
      </c>
      <c r="F2862" s="129" t="s">
        <v>4735</v>
      </c>
      <c r="G2862" s="129" t="s">
        <v>16723</v>
      </c>
      <c r="H2862" s="129"/>
    </row>
    <row r="2863" spans="1:8" x14ac:dyDescent="0.3">
      <c r="A2863" s="183">
        <v>44985</v>
      </c>
      <c r="B2863" s="129" t="s">
        <v>7603</v>
      </c>
      <c r="C2863" s="129" t="s">
        <v>417</v>
      </c>
      <c r="D2863" s="165">
        <v>1</v>
      </c>
      <c r="E2863" s="129" t="s">
        <v>4739</v>
      </c>
      <c r="F2863" s="129" t="s">
        <v>4735</v>
      </c>
      <c r="G2863" s="129" t="s">
        <v>16723</v>
      </c>
      <c r="H2863" s="129"/>
    </row>
    <row r="2864" spans="1:8" x14ac:dyDescent="0.3">
      <c r="A2864" s="183">
        <v>44985</v>
      </c>
      <c r="B2864" s="129" t="s">
        <v>7604</v>
      </c>
      <c r="C2864" s="129" t="s">
        <v>417</v>
      </c>
      <c r="D2864" s="165">
        <v>1</v>
      </c>
      <c r="E2864" s="129" t="s">
        <v>4737</v>
      </c>
      <c r="F2864" s="129" t="s">
        <v>4735</v>
      </c>
      <c r="G2864" s="129" t="s">
        <v>16723</v>
      </c>
      <c r="H2864" s="129"/>
    </row>
    <row r="2865" spans="1:8" x14ac:dyDescent="0.3">
      <c r="A2865" s="183">
        <v>44985</v>
      </c>
      <c r="B2865" s="129" t="s">
        <v>7605</v>
      </c>
      <c r="C2865" s="129" t="s">
        <v>416</v>
      </c>
      <c r="D2865" s="165">
        <v>1</v>
      </c>
      <c r="E2865" s="129" t="s">
        <v>4739</v>
      </c>
      <c r="F2865" s="129" t="s">
        <v>4735</v>
      </c>
      <c r="G2865" s="129" t="s">
        <v>16723</v>
      </c>
      <c r="H2865" s="129"/>
    </row>
    <row r="2866" spans="1:8" x14ac:dyDescent="0.3">
      <c r="A2866" s="183">
        <v>44985</v>
      </c>
      <c r="B2866" s="129" t="s">
        <v>7606</v>
      </c>
      <c r="C2866" s="129" t="s">
        <v>416</v>
      </c>
      <c r="D2866" s="165">
        <v>1</v>
      </c>
      <c r="E2866" s="129" t="s">
        <v>4739</v>
      </c>
      <c r="F2866" s="129" t="s">
        <v>4735</v>
      </c>
      <c r="G2866" s="129" t="s">
        <v>16723</v>
      </c>
      <c r="H2866" s="129"/>
    </row>
    <row r="2867" spans="1:8" x14ac:dyDescent="0.3">
      <c r="A2867" s="183">
        <v>44985</v>
      </c>
      <c r="B2867" s="129" t="s">
        <v>7607</v>
      </c>
      <c r="C2867" s="129" t="s">
        <v>417</v>
      </c>
      <c r="D2867" s="165">
        <v>1</v>
      </c>
      <c r="E2867" s="129" t="s">
        <v>4739</v>
      </c>
      <c r="F2867" s="129" t="s">
        <v>4735</v>
      </c>
      <c r="G2867" s="129" t="s">
        <v>16723</v>
      </c>
      <c r="H2867" s="129"/>
    </row>
    <row r="2868" spans="1:8" x14ac:dyDescent="0.3">
      <c r="A2868" s="183">
        <v>44985</v>
      </c>
      <c r="B2868" s="129" t="s">
        <v>7608</v>
      </c>
      <c r="C2868" s="129" t="s">
        <v>418</v>
      </c>
      <c r="D2868" s="165">
        <v>1</v>
      </c>
      <c r="E2868" s="129" t="s">
        <v>4739</v>
      </c>
      <c r="F2868" s="129" t="s">
        <v>4735</v>
      </c>
      <c r="G2868" s="129" t="s">
        <v>16723</v>
      </c>
      <c r="H2868" s="129"/>
    </row>
    <row r="2869" spans="1:8" x14ac:dyDescent="0.3">
      <c r="A2869" s="183">
        <v>44985</v>
      </c>
      <c r="B2869" s="129" t="s">
        <v>7609</v>
      </c>
      <c r="C2869" s="129" t="s">
        <v>416</v>
      </c>
      <c r="D2869" s="165">
        <v>1</v>
      </c>
      <c r="E2869" s="129" t="s">
        <v>4744</v>
      </c>
      <c r="F2869" s="129" t="s">
        <v>4735</v>
      </c>
      <c r="G2869" s="129" t="s">
        <v>16723</v>
      </c>
      <c r="H2869" s="129"/>
    </row>
    <row r="2870" spans="1:8" x14ac:dyDescent="0.3">
      <c r="A2870" s="183">
        <v>44985</v>
      </c>
      <c r="B2870" s="129" t="s">
        <v>7610</v>
      </c>
      <c r="C2870" s="129" t="s">
        <v>416</v>
      </c>
      <c r="D2870" s="165">
        <v>1</v>
      </c>
      <c r="E2870" s="129" t="s">
        <v>4737</v>
      </c>
      <c r="F2870" s="129" t="s">
        <v>4735</v>
      </c>
      <c r="G2870" s="129" t="s">
        <v>16723</v>
      </c>
      <c r="H2870" s="129"/>
    </row>
    <row r="2871" spans="1:8" x14ac:dyDescent="0.3">
      <c r="A2871" s="183">
        <v>44985</v>
      </c>
      <c r="B2871" s="129" t="s">
        <v>7611</v>
      </c>
      <c r="C2871" s="129" t="s">
        <v>418</v>
      </c>
      <c r="D2871" s="165">
        <v>1</v>
      </c>
      <c r="E2871" s="129" t="s">
        <v>4739</v>
      </c>
      <c r="F2871" s="129" t="s">
        <v>4735</v>
      </c>
      <c r="G2871" s="129" t="s">
        <v>16723</v>
      </c>
      <c r="H2871" s="129"/>
    </row>
    <row r="2872" spans="1:8" x14ac:dyDescent="0.3">
      <c r="A2872" s="183">
        <v>44985</v>
      </c>
      <c r="B2872" s="129" t="s">
        <v>7612</v>
      </c>
      <c r="C2872" s="129" t="s">
        <v>418</v>
      </c>
      <c r="D2872" s="165">
        <v>1</v>
      </c>
      <c r="E2872" s="129" t="s">
        <v>4747</v>
      </c>
      <c r="F2872" s="129" t="s">
        <v>4735</v>
      </c>
      <c r="G2872" s="129" t="s">
        <v>16723</v>
      </c>
      <c r="H2872" s="129"/>
    </row>
    <row r="2873" spans="1:8" x14ac:dyDescent="0.3">
      <c r="A2873" s="183">
        <v>44985</v>
      </c>
      <c r="B2873" s="129" t="s">
        <v>7613</v>
      </c>
      <c r="C2873" s="129" t="s">
        <v>416</v>
      </c>
      <c r="D2873" s="165">
        <v>1</v>
      </c>
      <c r="E2873" s="129" t="s">
        <v>4739</v>
      </c>
      <c r="F2873" s="129" t="s">
        <v>4735</v>
      </c>
      <c r="G2873" s="129" t="s">
        <v>16723</v>
      </c>
      <c r="H2873" s="129"/>
    </row>
    <row r="2874" spans="1:8" x14ac:dyDescent="0.3">
      <c r="A2874" s="183">
        <v>44985</v>
      </c>
      <c r="B2874" s="129" t="s">
        <v>7614</v>
      </c>
      <c r="C2874" s="129" t="s">
        <v>417</v>
      </c>
      <c r="D2874" s="165">
        <v>1</v>
      </c>
      <c r="E2874" s="129" t="s">
        <v>4737</v>
      </c>
      <c r="F2874" s="129" t="s">
        <v>4735</v>
      </c>
      <c r="G2874" s="129" t="s">
        <v>16723</v>
      </c>
      <c r="H2874" s="129"/>
    </row>
    <row r="2875" spans="1:8" x14ac:dyDescent="0.3">
      <c r="A2875" s="183">
        <v>44985</v>
      </c>
      <c r="B2875" s="129" t="s">
        <v>7615</v>
      </c>
      <c r="C2875" s="129" t="s">
        <v>418</v>
      </c>
      <c r="D2875" s="165">
        <v>1</v>
      </c>
      <c r="E2875" s="129" t="s">
        <v>4739</v>
      </c>
      <c r="F2875" s="129" t="s">
        <v>4735</v>
      </c>
      <c r="G2875" s="129" t="s">
        <v>16723</v>
      </c>
      <c r="H2875" s="129"/>
    </row>
    <row r="2876" spans="1:8" x14ac:dyDescent="0.3">
      <c r="A2876" s="183">
        <v>44985</v>
      </c>
      <c r="B2876" s="129" t="s">
        <v>7616</v>
      </c>
      <c r="C2876" s="129" t="s">
        <v>416</v>
      </c>
      <c r="D2876" s="165">
        <v>1</v>
      </c>
      <c r="E2876" s="129" t="s">
        <v>4739</v>
      </c>
      <c r="F2876" s="129" t="s">
        <v>4735</v>
      </c>
      <c r="G2876" s="129" t="s">
        <v>16723</v>
      </c>
      <c r="H2876" s="129"/>
    </row>
    <row r="2877" spans="1:8" x14ac:dyDescent="0.3">
      <c r="A2877" s="183">
        <v>44985</v>
      </c>
      <c r="B2877" s="129" t="s">
        <v>7617</v>
      </c>
      <c r="C2877" s="129" t="s">
        <v>416</v>
      </c>
      <c r="D2877" s="165">
        <v>1</v>
      </c>
      <c r="E2877" s="129" t="s">
        <v>4739</v>
      </c>
      <c r="F2877" s="129" t="s">
        <v>4735</v>
      </c>
      <c r="G2877" s="129" t="s">
        <v>16723</v>
      </c>
      <c r="H2877" s="129"/>
    </row>
    <row r="2878" spans="1:8" x14ac:dyDescent="0.3">
      <c r="A2878" s="183">
        <v>44985</v>
      </c>
      <c r="B2878" s="129" t="s">
        <v>7618</v>
      </c>
      <c r="C2878" s="129" t="s">
        <v>417</v>
      </c>
      <c r="D2878" s="165">
        <v>1</v>
      </c>
      <c r="E2878" s="129" t="s">
        <v>4821</v>
      </c>
      <c r="F2878" s="129" t="s">
        <v>4735</v>
      </c>
      <c r="G2878" s="129" t="s">
        <v>16723</v>
      </c>
      <c r="H2878" s="129"/>
    </row>
    <row r="2879" spans="1:8" x14ac:dyDescent="0.3">
      <c r="A2879" s="183">
        <v>44985</v>
      </c>
      <c r="B2879" s="129" t="s">
        <v>7619</v>
      </c>
      <c r="C2879" s="129" t="s">
        <v>417</v>
      </c>
      <c r="D2879" s="165">
        <v>1</v>
      </c>
      <c r="E2879" s="129" t="s">
        <v>4739</v>
      </c>
      <c r="F2879" s="129" t="s">
        <v>4735</v>
      </c>
      <c r="G2879" s="129" t="s">
        <v>16723</v>
      </c>
      <c r="H2879" s="129"/>
    </row>
    <row r="2880" spans="1:8" x14ac:dyDescent="0.3">
      <c r="A2880" s="183">
        <v>44985</v>
      </c>
      <c r="B2880" s="129" t="s">
        <v>7620</v>
      </c>
      <c r="C2880" s="129" t="s">
        <v>416</v>
      </c>
      <c r="D2880" s="165">
        <v>1</v>
      </c>
      <c r="E2880" s="129" t="s">
        <v>4739</v>
      </c>
      <c r="F2880" s="129" t="s">
        <v>4735</v>
      </c>
      <c r="G2880" s="129" t="s">
        <v>16723</v>
      </c>
      <c r="H2880" s="129"/>
    </row>
    <row r="2881" spans="1:8" x14ac:dyDescent="0.3">
      <c r="A2881" s="183">
        <v>44985</v>
      </c>
      <c r="B2881" s="129" t="s">
        <v>7621</v>
      </c>
      <c r="C2881" s="129" t="s">
        <v>418</v>
      </c>
      <c r="D2881" s="165">
        <v>1</v>
      </c>
      <c r="E2881" s="129" t="s">
        <v>4739</v>
      </c>
      <c r="F2881" s="129" t="s">
        <v>4735</v>
      </c>
      <c r="G2881" s="129" t="s">
        <v>16723</v>
      </c>
      <c r="H2881" s="129"/>
    </row>
    <row r="2882" spans="1:8" x14ac:dyDescent="0.3">
      <c r="A2882" s="183">
        <v>44985</v>
      </c>
      <c r="B2882" s="129" t="s">
        <v>7622</v>
      </c>
      <c r="C2882" s="129" t="s">
        <v>417</v>
      </c>
      <c r="D2882" s="165">
        <v>1</v>
      </c>
      <c r="E2882" s="129" t="s">
        <v>4747</v>
      </c>
      <c r="F2882" s="129" t="s">
        <v>4735</v>
      </c>
      <c r="G2882" s="129" t="s">
        <v>16723</v>
      </c>
      <c r="H2882" s="129"/>
    </row>
    <row r="2883" spans="1:8" x14ac:dyDescent="0.3">
      <c r="A2883" s="183">
        <v>44985</v>
      </c>
      <c r="B2883" s="129" t="s">
        <v>7623</v>
      </c>
      <c r="C2883" s="129" t="s">
        <v>417</v>
      </c>
      <c r="D2883" s="165">
        <v>1</v>
      </c>
      <c r="E2883" s="129" t="s">
        <v>4739</v>
      </c>
      <c r="F2883" s="129" t="s">
        <v>4735</v>
      </c>
      <c r="G2883" s="129" t="s">
        <v>16723</v>
      </c>
      <c r="H2883" s="129"/>
    </row>
    <row r="2884" spans="1:8" x14ac:dyDescent="0.3">
      <c r="A2884" s="183">
        <v>44985</v>
      </c>
      <c r="B2884" s="129" t="s">
        <v>7624</v>
      </c>
      <c r="C2884" s="129" t="s">
        <v>417</v>
      </c>
      <c r="D2884" s="165">
        <v>1</v>
      </c>
      <c r="E2884" s="129" t="s">
        <v>4739</v>
      </c>
      <c r="F2884" s="129" t="s">
        <v>4735</v>
      </c>
      <c r="G2884" s="129" t="s">
        <v>16723</v>
      </c>
      <c r="H2884" s="129"/>
    </row>
    <row r="2885" spans="1:8" x14ac:dyDescent="0.3">
      <c r="A2885" s="183">
        <v>44985</v>
      </c>
      <c r="B2885" s="129" t="s">
        <v>7625</v>
      </c>
      <c r="C2885" s="129" t="s">
        <v>417</v>
      </c>
      <c r="D2885" s="165">
        <v>1</v>
      </c>
      <c r="E2885" s="129" t="s">
        <v>4737</v>
      </c>
      <c r="F2885" s="129" t="s">
        <v>4735</v>
      </c>
      <c r="G2885" s="129" t="s">
        <v>16723</v>
      </c>
      <c r="H2885" s="129"/>
    </row>
    <row r="2886" spans="1:8" x14ac:dyDescent="0.3">
      <c r="A2886" s="183">
        <v>44985</v>
      </c>
      <c r="B2886" s="129" t="s">
        <v>7626</v>
      </c>
      <c r="C2886" s="129" t="s">
        <v>417</v>
      </c>
      <c r="D2886" s="165">
        <v>1</v>
      </c>
      <c r="E2886" s="129" t="s">
        <v>4737</v>
      </c>
      <c r="F2886" s="129" t="s">
        <v>4735</v>
      </c>
      <c r="G2886" s="129" t="s">
        <v>16723</v>
      </c>
      <c r="H2886" s="129"/>
    </row>
    <row r="2887" spans="1:8" x14ac:dyDescent="0.3">
      <c r="A2887" s="183">
        <v>44985</v>
      </c>
      <c r="B2887" s="129" t="s">
        <v>7627</v>
      </c>
      <c r="C2887" s="129" t="s">
        <v>417</v>
      </c>
      <c r="D2887" s="165">
        <v>1</v>
      </c>
      <c r="E2887" s="129" t="s">
        <v>4739</v>
      </c>
      <c r="F2887" s="129" t="s">
        <v>4735</v>
      </c>
      <c r="G2887" s="129" t="s">
        <v>16723</v>
      </c>
      <c r="H2887" s="129"/>
    </row>
    <row r="2888" spans="1:8" x14ac:dyDescent="0.3">
      <c r="A2888" s="183">
        <v>44985</v>
      </c>
      <c r="B2888" s="129" t="s">
        <v>7628</v>
      </c>
      <c r="C2888" s="129" t="s">
        <v>416</v>
      </c>
      <c r="D2888" s="165">
        <v>1</v>
      </c>
      <c r="E2888" s="129" t="s">
        <v>4821</v>
      </c>
      <c r="F2888" s="129" t="s">
        <v>4735</v>
      </c>
      <c r="G2888" s="129" t="s">
        <v>16723</v>
      </c>
      <c r="H2888" s="129"/>
    </row>
    <row r="2889" spans="1:8" x14ac:dyDescent="0.3">
      <c r="A2889" s="183">
        <v>44985</v>
      </c>
      <c r="B2889" s="129" t="s">
        <v>7629</v>
      </c>
      <c r="C2889" s="129" t="s">
        <v>416</v>
      </c>
      <c r="D2889" s="165">
        <v>1</v>
      </c>
      <c r="E2889" s="129" t="s">
        <v>4737</v>
      </c>
      <c r="F2889" s="129" t="s">
        <v>4735</v>
      </c>
      <c r="G2889" s="129" t="s">
        <v>16723</v>
      </c>
      <c r="H2889" s="129"/>
    </row>
    <row r="2890" spans="1:8" x14ac:dyDescent="0.3">
      <c r="A2890" s="183">
        <v>44985</v>
      </c>
      <c r="B2890" s="129" t="s">
        <v>7630</v>
      </c>
      <c r="C2890" s="129" t="s">
        <v>416</v>
      </c>
      <c r="D2890" s="165">
        <v>1</v>
      </c>
      <c r="E2890" s="129" t="s">
        <v>4744</v>
      </c>
      <c r="F2890" s="129" t="s">
        <v>4735</v>
      </c>
      <c r="G2890" s="129" t="s">
        <v>16723</v>
      </c>
      <c r="H2890" s="129"/>
    </row>
    <row r="2891" spans="1:8" x14ac:dyDescent="0.3">
      <c r="A2891" s="183">
        <v>44985</v>
      </c>
      <c r="B2891" s="129" t="s">
        <v>7631</v>
      </c>
      <c r="C2891" s="129" t="s">
        <v>417</v>
      </c>
      <c r="D2891" s="165">
        <v>1</v>
      </c>
      <c r="E2891" s="129" t="s">
        <v>4737</v>
      </c>
      <c r="F2891" s="129" t="s">
        <v>4735</v>
      </c>
      <c r="G2891" s="129" t="s">
        <v>16723</v>
      </c>
      <c r="H2891" s="129"/>
    </row>
    <row r="2892" spans="1:8" x14ac:dyDescent="0.3">
      <c r="A2892" s="183">
        <v>44985</v>
      </c>
      <c r="B2892" s="129" t="s">
        <v>7632</v>
      </c>
      <c r="C2892" s="129" t="s">
        <v>417</v>
      </c>
      <c r="D2892" s="165">
        <v>1</v>
      </c>
      <c r="E2892" s="129" t="s">
        <v>4737</v>
      </c>
      <c r="F2892" s="129" t="s">
        <v>4735</v>
      </c>
      <c r="G2892" s="129" t="s">
        <v>16723</v>
      </c>
      <c r="H2892" s="129"/>
    </row>
    <row r="2893" spans="1:8" x14ac:dyDescent="0.3">
      <c r="A2893" s="183">
        <v>44985</v>
      </c>
      <c r="B2893" s="129" t="s">
        <v>7633</v>
      </c>
      <c r="C2893" s="129" t="s">
        <v>417</v>
      </c>
      <c r="D2893" s="165">
        <v>1</v>
      </c>
      <c r="E2893" s="129" t="s">
        <v>4737</v>
      </c>
      <c r="F2893" s="129" t="s">
        <v>4735</v>
      </c>
      <c r="G2893" s="129" t="s">
        <v>16723</v>
      </c>
      <c r="H2893" s="129"/>
    </row>
    <row r="2894" spans="1:8" x14ac:dyDescent="0.3">
      <c r="A2894" s="183">
        <v>44985</v>
      </c>
      <c r="B2894" s="129" t="s">
        <v>7634</v>
      </c>
      <c r="C2894" s="129" t="s">
        <v>416</v>
      </c>
      <c r="D2894" s="165">
        <v>1</v>
      </c>
      <c r="E2894" s="129" t="s">
        <v>4739</v>
      </c>
      <c r="F2894" s="129" t="s">
        <v>4735</v>
      </c>
      <c r="G2894" s="129" t="s">
        <v>16723</v>
      </c>
      <c r="H2894" s="129"/>
    </row>
    <row r="2895" spans="1:8" x14ac:dyDescent="0.3">
      <c r="A2895" s="183">
        <v>44985</v>
      </c>
      <c r="B2895" s="129" t="s">
        <v>7635</v>
      </c>
      <c r="C2895" s="129" t="s">
        <v>418</v>
      </c>
      <c r="D2895" s="165">
        <v>1</v>
      </c>
      <c r="E2895" s="129" t="s">
        <v>4739</v>
      </c>
      <c r="F2895" s="129" t="s">
        <v>4735</v>
      </c>
      <c r="G2895" s="129" t="s">
        <v>16723</v>
      </c>
      <c r="H2895" s="129"/>
    </row>
    <row r="2896" spans="1:8" x14ac:dyDescent="0.3">
      <c r="A2896" s="183">
        <v>44985</v>
      </c>
      <c r="B2896" s="129" t="s">
        <v>7636</v>
      </c>
      <c r="C2896" s="129" t="s">
        <v>416</v>
      </c>
      <c r="D2896" s="165">
        <v>1</v>
      </c>
      <c r="E2896" s="129" t="s">
        <v>4737</v>
      </c>
      <c r="F2896" s="129" t="s">
        <v>4735</v>
      </c>
      <c r="G2896" s="129" t="s">
        <v>16723</v>
      </c>
      <c r="H2896" s="129"/>
    </row>
    <row r="2897" spans="1:8" x14ac:dyDescent="0.3">
      <c r="A2897" s="183">
        <v>44985</v>
      </c>
      <c r="B2897" s="129" t="s">
        <v>7637</v>
      </c>
      <c r="C2897" s="129" t="s">
        <v>418</v>
      </c>
      <c r="D2897" s="165">
        <v>1</v>
      </c>
      <c r="E2897" s="129" t="s">
        <v>4737</v>
      </c>
      <c r="F2897" s="129" t="s">
        <v>4735</v>
      </c>
      <c r="G2897" s="129" t="s">
        <v>16723</v>
      </c>
      <c r="H2897" s="129"/>
    </row>
    <row r="2898" spans="1:8" x14ac:dyDescent="0.3">
      <c r="A2898" s="183">
        <v>44985</v>
      </c>
      <c r="B2898" s="129" t="s">
        <v>7638</v>
      </c>
      <c r="C2898" s="129" t="s">
        <v>417</v>
      </c>
      <c r="D2898" s="165">
        <v>1</v>
      </c>
      <c r="E2898" s="129" t="s">
        <v>4739</v>
      </c>
      <c r="F2898" s="129" t="s">
        <v>4735</v>
      </c>
      <c r="G2898" s="129" t="s">
        <v>16723</v>
      </c>
      <c r="H2898" s="129"/>
    </row>
    <row r="2899" spans="1:8" x14ac:dyDescent="0.3">
      <c r="A2899" s="183">
        <v>44985</v>
      </c>
      <c r="B2899" s="129" t="s">
        <v>7639</v>
      </c>
      <c r="C2899" s="129" t="s">
        <v>417</v>
      </c>
      <c r="D2899" s="165">
        <v>1</v>
      </c>
      <c r="E2899" s="129" t="s">
        <v>4737</v>
      </c>
      <c r="F2899" s="129" t="s">
        <v>4735</v>
      </c>
      <c r="G2899" s="129" t="s">
        <v>16723</v>
      </c>
      <c r="H2899" s="129"/>
    </row>
    <row r="2900" spans="1:8" x14ac:dyDescent="0.3">
      <c r="A2900" s="183">
        <v>44985</v>
      </c>
      <c r="B2900" s="129" t="s">
        <v>7640</v>
      </c>
      <c r="C2900" s="129" t="s">
        <v>417</v>
      </c>
      <c r="D2900" s="165">
        <v>1</v>
      </c>
      <c r="E2900" s="129" t="s">
        <v>4744</v>
      </c>
      <c r="F2900" s="129" t="s">
        <v>4735</v>
      </c>
      <c r="G2900" s="129" t="s">
        <v>16723</v>
      </c>
      <c r="H2900" s="129"/>
    </row>
    <row r="2901" spans="1:8" x14ac:dyDescent="0.3">
      <c r="A2901" s="183">
        <v>44985</v>
      </c>
      <c r="B2901" s="129" t="s">
        <v>7641</v>
      </c>
      <c r="C2901" s="129" t="s">
        <v>417</v>
      </c>
      <c r="D2901" s="165">
        <v>1</v>
      </c>
      <c r="E2901" s="129" t="s">
        <v>4739</v>
      </c>
      <c r="F2901" s="129" t="s">
        <v>4735</v>
      </c>
      <c r="G2901" s="129" t="s">
        <v>16723</v>
      </c>
      <c r="H2901" s="129"/>
    </row>
    <row r="2902" spans="1:8" x14ac:dyDescent="0.3">
      <c r="A2902" s="183">
        <v>44985</v>
      </c>
      <c r="B2902" s="129" t="s">
        <v>7642</v>
      </c>
      <c r="C2902" s="129" t="s">
        <v>417</v>
      </c>
      <c r="D2902" s="165">
        <v>1</v>
      </c>
      <c r="E2902" s="129" t="s">
        <v>4739</v>
      </c>
      <c r="F2902" s="129" t="s">
        <v>4735</v>
      </c>
      <c r="G2902" s="129" t="s">
        <v>16723</v>
      </c>
      <c r="H2902" s="129"/>
    </row>
    <row r="2903" spans="1:8" x14ac:dyDescent="0.3">
      <c r="A2903" s="183">
        <v>44985</v>
      </c>
      <c r="B2903" s="129" t="s">
        <v>7643</v>
      </c>
      <c r="C2903" s="129" t="s">
        <v>417</v>
      </c>
      <c r="D2903" s="165">
        <v>1</v>
      </c>
      <c r="E2903" s="129" t="s">
        <v>4739</v>
      </c>
      <c r="F2903" s="129" t="s">
        <v>4735</v>
      </c>
      <c r="G2903" s="129" t="s">
        <v>16723</v>
      </c>
      <c r="H2903" s="129"/>
    </row>
    <row r="2904" spans="1:8" x14ac:dyDescent="0.3">
      <c r="A2904" s="183">
        <v>44985</v>
      </c>
      <c r="B2904" s="129" t="s">
        <v>7644</v>
      </c>
      <c r="C2904" s="129" t="s">
        <v>417</v>
      </c>
      <c r="D2904" s="165">
        <v>1</v>
      </c>
      <c r="E2904" s="129" t="s">
        <v>4739</v>
      </c>
      <c r="F2904" s="129" t="s">
        <v>4735</v>
      </c>
      <c r="G2904" s="129" t="s">
        <v>16723</v>
      </c>
      <c r="H2904" s="129"/>
    </row>
    <row r="2905" spans="1:8" x14ac:dyDescent="0.3">
      <c r="A2905" s="183">
        <v>44985</v>
      </c>
      <c r="B2905" s="129" t="s">
        <v>7645</v>
      </c>
      <c r="C2905" s="129" t="s">
        <v>417</v>
      </c>
      <c r="D2905" s="165">
        <v>1</v>
      </c>
      <c r="E2905" s="129" t="s">
        <v>4737</v>
      </c>
      <c r="F2905" s="129" t="s">
        <v>4735</v>
      </c>
      <c r="G2905" s="129" t="s">
        <v>16723</v>
      </c>
      <c r="H2905" s="129"/>
    </row>
    <row r="2906" spans="1:8" x14ac:dyDescent="0.3">
      <c r="A2906" s="183">
        <v>44985</v>
      </c>
      <c r="B2906" s="129" t="s">
        <v>7646</v>
      </c>
      <c r="C2906" s="129" t="s">
        <v>417</v>
      </c>
      <c r="D2906" s="165">
        <v>1</v>
      </c>
      <c r="E2906" s="129" t="s">
        <v>4739</v>
      </c>
      <c r="F2906" s="129" t="s">
        <v>4735</v>
      </c>
      <c r="G2906" s="129" t="s">
        <v>16723</v>
      </c>
      <c r="H2906" s="129"/>
    </row>
    <row r="2907" spans="1:8" x14ac:dyDescent="0.3">
      <c r="A2907" s="183">
        <v>44985</v>
      </c>
      <c r="B2907" s="129" t="s">
        <v>7647</v>
      </c>
      <c r="C2907" s="129" t="s">
        <v>417</v>
      </c>
      <c r="D2907" s="165">
        <v>1</v>
      </c>
      <c r="E2907" s="129" t="s">
        <v>4737</v>
      </c>
      <c r="F2907" s="129" t="s">
        <v>4735</v>
      </c>
      <c r="G2907" s="129" t="s">
        <v>16723</v>
      </c>
      <c r="H2907" s="129"/>
    </row>
    <row r="2908" spans="1:8" x14ac:dyDescent="0.3">
      <c r="A2908" s="183">
        <v>44985</v>
      </c>
      <c r="B2908" s="129" t="s">
        <v>7648</v>
      </c>
      <c r="C2908" s="129" t="s">
        <v>417</v>
      </c>
      <c r="D2908" s="165">
        <v>1</v>
      </c>
      <c r="E2908" s="129" t="s">
        <v>4737</v>
      </c>
      <c r="F2908" s="129" t="s">
        <v>4735</v>
      </c>
      <c r="G2908" s="129" t="s">
        <v>16723</v>
      </c>
      <c r="H2908" s="129"/>
    </row>
    <row r="2909" spans="1:8" x14ac:dyDescent="0.3">
      <c r="A2909" s="183">
        <v>44985</v>
      </c>
      <c r="B2909" s="129" t="s">
        <v>7649</v>
      </c>
      <c r="C2909" s="129" t="s">
        <v>417</v>
      </c>
      <c r="D2909" s="165">
        <v>1</v>
      </c>
      <c r="E2909" s="129" t="s">
        <v>4739</v>
      </c>
      <c r="F2909" s="129" t="s">
        <v>4735</v>
      </c>
      <c r="G2909" s="129" t="s">
        <v>16723</v>
      </c>
      <c r="H2909" s="129"/>
    </row>
    <row r="2910" spans="1:8" x14ac:dyDescent="0.3">
      <c r="A2910" s="183">
        <v>44985</v>
      </c>
      <c r="B2910" s="129" t="s">
        <v>7650</v>
      </c>
      <c r="C2910" s="129" t="s">
        <v>417</v>
      </c>
      <c r="D2910" s="165">
        <v>1</v>
      </c>
      <c r="E2910" s="129" t="s">
        <v>4739</v>
      </c>
      <c r="F2910" s="129" t="s">
        <v>4735</v>
      </c>
      <c r="G2910" s="129" t="s">
        <v>16723</v>
      </c>
      <c r="H2910" s="129"/>
    </row>
    <row r="2911" spans="1:8" x14ac:dyDescent="0.3">
      <c r="A2911" s="183">
        <v>44985</v>
      </c>
      <c r="B2911" s="129" t="s">
        <v>7651</v>
      </c>
      <c r="C2911" s="129" t="s">
        <v>417</v>
      </c>
      <c r="D2911" s="165">
        <v>1</v>
      </c>
      <c r="E2911" s="129" t="s">
        <v>4737</v>
      </c>
      <c r="F2911" s="129" t="s">
        <v>4735</v>
      </c>
      <c r="G2911" s="129" t="s">
        <v>16723</v>
      </c>
      <c r="H2911" s="129"/>
    </row>
    <row r="2912" spans="1:8" x14ac:dyDescent="0.3">
      <c r="A2912" s="183">
        <v>44985</v>
      </c>
      <c r="B2912" s="129" t="s">
        <v>7652</v>
      </c>
      <c r="C2912" s="129" t="s">
        <v>416</v>
      </c>
      <c r="D2912" s="165">
        <v>1</v>
      </c>
      <c r="E2912" s="129" t="s">
        <v>4739</v>
      </c>
      <c r="F2912" s="129" t="s">
        <v>4735</v>
      </c>
      <c r="G2912" s="129" t="s">
        <v>16723</v>
      </c>
      <c r="H2912" s="129"/>
    </row>
    <row r="2913" spans="1:8" x14ac:dyDescent="0.3">
      <c r="A2913" s="183">
        <v>44985</v>
      </c>
      <c r="B2913" s="129" t="s">
        <v>7653</v>
      </c>
      <c r="C2913" s="129" t="s">
        <v>416</v>
      </c>
      <c r="D2913" s="165">
        <v>1</v>
      </c>
      <c r="E2913" s="129" t="s">
        <v>4739</v>
      </c>
      <c r="F2913" s="129" t="s">
        <v>4735</v>
      </c>
      <c r="G2913" s="129" t="s">
        <v>16723</v>
      </c>
      <c r="H2913" s="129"/>
    </row>
    <row r="2914" spans="1:8" x14ac:dyDescent="0.3">
      <c r="A2914" s="183">
        <v>44985</v>
      </c>
      <c r="B2914" s="129" t="s">
        <v>7654</v>
      </c>
      <c r="C2914" s="129" t="s">
        <v>418</v>
      </c>
      <c r="D2914" s="165">
        <v>1</v>
      </c>
      <c r="E2914" s="129" t="s">
        <v>4741</v>
      </c>
      <c r="F2914" s="129" t="s">
        <v>4735</v>
      </c>
      <c r="G2914" s="129" t="s">
        <v>16723</v>
      </c>
      <c r="H2914" s="129"/>
    </row>
    <row r="2915" spans="1:8" x14ac:dyDescent="0.3">
      <c r="A2915" s="183">
        <v>44985</v>
      </c>
      <c r="B2915" s="129" t="s">
        <v>7655</v>
      </c>
      <c r="C2915" s="129" t="s">
        <v>418</v>
      </c>
      <c r="D2915" s="165">
        <v>1</v>
      </c>
      <c r="E2915" s="129" t="s">
        <v>4739</v>
      </c>
      <c r="F2915" s="129" t="s">
        <v>4735</v>
      </c>
      <c r="G2915" s="129" t="s">
        <v>16723</v>
      </c>
      <c r="H2915" s="129"/>
    </row>
    <row r="2916" spans="1:8" x14ac:dyDescent="0.3">
      <c r="A2916" s="183">
        <v>44985</v>
      </c>
      <c r="B2916" s="129" t="s">
        <v>7656</v>
      </c>
      <c r="C2916" s="129" t="s">
        <v>416</v>
      </c>
      <c r="D2916" s="165">
        <v>1</v>
      </c>
      <c r="E2916" s="129" t="s">
        <v>4737</v>
      </c>
      <c r="F2916" s="129" t="s">
        <v>4735</v>
      </c>
      <c r="G2916" s="129" t="s">
        <v>16723</v>
      </c>
      <c r="H2916" s="129"/>
    </row>
    <row r="2917" spans="1:8" x14ac:dyDescent="0.3">
      <c r="A2917" s="183">
        <v>44985</v>
      </c>
      <c r="B2917" s="129" t="s">
        <v>7657</v>
      </c>
      <c r="C2917" s="129" t="s">
        <v>417</v>
      </c>
      <c r="D2917" s="165">
        <v>1</v>
      </c>
      <c r="E2917" s="129" t="s">
        <v>4739</v>
      </c>
      <c r="F2917" s="129" t="s">
        <v>4735</v>
      </c>
      <c r="G2917" s="129" t="s">
        <v>16723</v>
      </c>
      <c r="H2917" s="129"/>
    </row>
    <row r="2918" spans="1:8" x14ac:dyDescent="0.3">
      <c r="A2918" s="183">
        <v>44985</v>
      </c>
      <c r="B2918" s="129" t="s">
        <v>7658</v>
      </c>
      <c r="C2918" s="129" t="s">
        <v>417</v>
      </c>
      <c r="D2918" s="165">
        <v>1</v>
      </c>
      <c r="E2918" s="129" t="s">
        <v>4744</v>
      </c>
      <c r="F2918" s="129" t="s">
        <v>4735</v>
      </c>
      <c r="G2918" s="129" t="s">
        <v>16723</v>
      </c>
      <c r="H2918" s="129"/>
    </row>
    <row r="2919" spans="1:8" x14ac:dyDescent="0.3">
      <c r="A2919" s="183">
        <v>44985</v>
      </c>
      <c r="B2919" s="129" t="s">
        <v>7659</v>
      </c>
      <c r="C2919" s="129" t="s">
        <v>417</v>
      </c>
      <c r="D2919" s="165">
        <v>1</v>
      </c>
      <c r="E2919" s="129" t="s">
        <v>4737</v>
      </c>
      <c r="F2919" s="129" t="s">
        <v>4735</v>
      </c>
      <c r="G2919" s="129" t="s">
        <v>16723</v>
      </c>
      <c r="H2919" s="129"/>
    </row>
    <row r="2920" spans="1:8" x14ac:dyDescent="0.3">
      <c r="A2920" s="183">
        <v>44985</v>
      </c>
      <c r="B2920" s="129" t="s">
        <v>7660</v>
      </c>
      <c r="C2920" s="129" t="s">
        <v>417</v>
      </c>
      <c r="D2920" s="165">
        <v>1</v>
      </c>
      <c r="E2920" s="129" t="s">
        <v>4737</v>
      </c>
      <c r="F2920" s="129" t="s">
        <v>4735</v>
      </c>
      <c r="G2920" s="129" t="s">
        <v>16723</v>
      </c>
      <c r="H2920" s="129"/>
    </row>
    <row r="2921" spans="1:8" x14ac:dyDescent="0.3">
      <c r="A2921" s="183">
        <v>44985</v>
      </c>
      <c r="B2921" s="129" t="s">
        <v>7661</v>
      </c>
      <c r="C2921" s="129" t="s">
        <v>418</v>
      </c>
      <c r="D2921" s="165">
        <v>1</v>
      </c>
      <c r="E2921" s="129" t="s">
        <v>4739</v>
      </c>
      <c r="F2921" s="129" t="s">
        <v>4735</v>
      </c>
      <c r="G2921" s="129" t="s">
        <v>16723</v>
      </c>
      <c r="H2921" s="129"/>
    </row>
    <row r="2922" spans="1:8" x14ac:dyDescent="0.3">
      <c r="A2922" s="183">
        <v>44985</v>
      </c>
      <c r="B2922" s="129" t="s">
        <v>7662</v>
      </c>
      <c r="C2922" s="129" t="s">
        <v>416</v>
      </c>
      <c r="D2922" s="165">
        <v>1</v>
      </c>
      <c r="E2922" s="129" t="s">
        <v>4737</v>
      </c>
      <c r="F2922" s="129" t="s">
        <v>4735</v>
      </c>
      <c r="G2922" s="129" t="s">
        <v>16723</v>
      </c>
      <c r="H2922" s="129"/>
    </row>
    <row r="2923" spans="1:8" x14ac:dyDescent="0.3">
      <c r="A2923" s="183">
        <v>44985</v>
      </c>
      <c r="B2923" s="129" t="s">
        <v>7663</v>
      </c>
      <c r="C2923" s="129" t="s">
        <v>416</v>
      </c>
      <c r="D2923" s="165">
        <v>1</v>
      </c>
      <c r="E2923" s="129" t="s">
        <v>4737</v>
      </c>
      <c r="F2923" s="129" t="s">
        <v>4735</v>
      </c>
      <c r="G2923" s="129" t="s">
        <v>16723</v>
      </c>
      <c r="H2923" s="129"/>
    </row>
    <row r="2924" spans="1:8" x14ac:dyDescent="0.3">
      <c r="A2924" s="183">
        <v>44985</v>
      </c>
      <c r="B2924" s="129" t="s">
        <v>7664</v>
      </c>
      <c r="C2924" s="129" t="s">
        <v>418</v>
      </c>
      <c r="D2924" s="165">
        <v>1</v>
      </c>
      <c r="E2924" s="129" t="s">
        <v>4737</v>
      </c>
      <c r="F2924" s="129" t="s">
        <v>4735</v>
      </c>
      <c r="G2924" s="129" t="s">
        <v>16723</v>
      </c>
      <c r="H2924" s="129"/>
    </row>
    <row r="2925" spans="1:8" x14ac:dyDescent="0.3">
      <c r="A2925" s="183">
        <v>44985</v>
      </c>
      <c r="B2925" s="129" t="s">
        <v>7665</v>
      </c>
      <c r="C2925" s="129" t="s">
        <v>417</v>
      </c>
      <c r="D2925" s="165">
        <v>1</v>
      </c>
      <c r="E2925" s="129" t="s">
        <v>4739</v>
      </c>
      <c r="F2925" s="129" t="s">
        <v>4735</v>
      </c>
      <c r="G2925" s="129" t="s">
        <v>16723</v>
      </c>
      <c r="H2925" s="129"/>
    </row>
    <row r="2926" spans="1:8" x14ac:dyDescent="0.3">
      <c r="A2926" s="183">
        <v>44985</v>
      </c>
      <c r="B2926" s="129" t="s">
        <v>7666</v>
      </c>
      <c r="C2926" s="129" t="s">
        <v>416</v>
      </c>
      <c r="D2926" s="165">
        <v>1</v>
      </c>
      <c r="E2926" s="129" t="s">
        <v>4737</v>
      </c>
      <c r="F2926" s="129" t="s">
        <v>4735</v>
      </c>
      <c r="G2926" s="129" t="s">
        <v>16723</v>
      </c>
      <c r="H2926" s="129"/>
    </row>
    <row r="2927" spans="1:8" x14ac:dyDescent="0.3">
      <c r="A2927" s="183">
        <v>44985</v>
      </c>
      <c r="B2927" s="129" t="s">
        <v>7667</v>
      </c>
      <c r="C2927" s="129" t="s">
        <v>416</v>
      </c>
      <c r="D2927" s="165">
        <v>1</v>
      </c>
      <c r="E2927" s="129" t="s">
        <v>4737</v>
      </c>
      <c r="F2927" s="129" t="s">
        <v>4735</v>
      </c>
      <c r="G2927" s="129" t="s">
        <v>16723</v>
      </c>
      <c r="H2927" s="129"/>
    </row>
    <row r="2928" spans="1:8" x14ac:dyDescent="0.3">
      <c r="A2928" s="183">
        <v>44985</v>
      </c>
      <c r="B2928" s="129" t="s">
        <v>7668</v>
      </c>
      <c r="C2928" s="129" t="s">
        <v>416</v>
      </c>
      <c r="D2928" s="165">
        <v>1</v>
      </c>
      <c r="E2928" s="129" t="s">
        <v>4737</v>
      </c>
      <c r="F2928" s="129" t="s">
        <v>4735</v>
      </c>
      <c r="G2928" s="129" t="s">
        <v>16723</v>
      </c>
      <c r="H2928" s="129"/>
    </row>
    <row r="2929" spans="1:8" x14ac:dyDescent="0.3">
      <c r="A2929" s="183">
        <v>44985</v>
      </c>
      <c r="B2929" s="129" t="s">
        <v>7669</v>
      </c>
      <c r="C2929" s="129" t="s">
        <v>417</v>
      </c>
      <c r="D2929" s="165">
        <v>1</v>
      </c>
      <c r="E2929" s="129" t="s">
        <v>4739</v>
      </c>
      <c r="F2929" s="129" t="s">
        <v>4735</v>
      </c>
      <c r="G2929" s="129" t="s">
        <v>16723</v>
      </c>
      <c r="H2929" s="129"/>
    </row>
    <row r="2930" spans="1:8" x14ac:dyDescent="0.3">
      <c r="A2930" s="183">
        <v>44985</v>
      </c>
      <c r="B2930" s="129" t="s">
        <v>7670</v>
      </c>
      <c r="C2930" s="129" t="s">
        <v>417</v>
      </c>
      <c r="D2930" s="165">
        <v>1</v>
      </c>
      <c r="E2930" s="129" t="s">
        <v>4739</v>
      </c>
      <c r="F2930" s="129" t="s">
        <v>4735</v>
      </c>
      <c r="G2930" s="129" t="s">
        <v>16723</v>
      </c>
      <c r="H2930" s="129"/>
    </row>
    <row r="2931" spans="1:8" x14ac:dyDescent="0.3">
      <c r="A2931" s="183">
        <v>44985</v>
      </c>
      <c r="B2931" s="129" t="s">
        <v>7671</v>
      </c>
      <c r="C2931" s="129" t="s">
        <v>417</v>
      </c>
      <c r="D2931" s="165">
        <v>1</v>
      </c>
      <c r="E2931" s="129" t="s">
        <v>4737</v>
      </c>
      <c r="F2931" s="129" t="s">
        <v>4735</v>
      </c>
      <c r="G2931" s="129" t="s">
        <v>16723</v>
      </c>
      <c r="H2931" s="129"/>
    </row>
    <row r="2932" spans="1:8" x14ac:dyDescent="0.3">
      <c r="A2932" s="183">
        <v>44985</v>
      </c>
      <c r="B2932" s="129" t="s">
        <v>7672</v>
      </c>
      <c r="C2932" s="129" t="s">
        <v>416</v>
      </c>
      <c r="D2932" s="165">
        <v>1</v>
      </c>
      <c r="E2932" s="129" t="s">
        <v>4737</v>
      </c>
      <c r="F2932" s="129" t="s">
        <v>4735</v>
      </c>
      <c r="G2932" s="129" t="s">
        <v>16723</v>
      </c>
      <c r="H2932" s="129"/>
    </row>
    <row r="2933" spans="1:8" x14ac:dyDescent="0.3">
      <c r="A2933" s="183">
        <v>44985</v>
      </c>
      <c r="B2933" s="129" t="s">
        <v>7673</v>
      </c>
      <c r="C2933" s="129" t="s">
        <v>416</v>
      </c>
      <c r="D2933" s="165">
        <v>1</v>
      </c>
      <c r="E2933" s="129" t="s">
        <v>4737</v>
      </c>
      <c r="F2933" s="129" t="s">
        <v>4735</v>
      </c>
      <c r="G2933" s="129" t="s">
        <v>16723</v>
      </c>
      <c r="H2933" s="129"/>
    </row>
    <row r="2934" spans="1:8" x14ac:dyDescent="0.3">
      <c r="A2934" s="183">
        <v>44985</v>
      </c>
      <c r="B2934" s="129" t="s">
        <v>7674</v>
      </c>
      <c r="C2934" s="129" t="s">
        <v>417</v>
      </c>
      <c r="D2934" s="165">
        <v>1</v>
      </c>
      <c r="E2934" s="129" t="s">
        <v>4739</v>
      </c>
      <c r="F2934" s="129" t="s">
        <v>4735</v>
      </c>
      <c r="G2934" s="129" t="s">
        <v>16723</v>
      </c>
      <c r="H2934" s="129"/>
    </row>
    <row r="2935" spans="1:8" x14ac:dyDescent="0.3">
      <c r="A2935" s="183">
        <v>44985</v>
      </c>
      <c r="B2935" s="129" t="s">
        <v>7675</v>
      </c>
      <c r="C2935" s="129" t="s">
        <v>417</v>
      </c>
      <c r="D2935" s="165">
        <v>1</v>
      </c>
      <c r="E2935" s="129" t="s">
        <v>4737</v>
      </c>
      <c r="F2935" s="129" t="s">
        <v>4735</v>
      </c>
      <c r="G2935" s="129" t="s">
        <v>16723</v>
      </c>
      <c r="H2935" s="129"/>
    </row>
    <row r="2936" spans="1:8" x14ac:dyDescent="0.3">
      <c r="A2936" s="183">
        <v>44985</v>
      </c>
      <c r="B2936" s="129" t="s">
        <v>7676</v>
      </c>
      <c r="C2936" s="129" t="s">
        <v>417</v>
      </c>
      <c r="D2936" s="165">
        <v>1</v>
      </c>
      <c r="E2936" s="129" t="s">
        <v>4737</v>
      </c>
      <c r="F2936" s="129" t="s">
        <v>4735</v>
      </c>
      <c r="G2936" s="129" t="s">
        <v>16723</v>
      </c>
      <c r="H2936" s="129"/>
    </row>
    <row r="2937" spans="1:8" x14ac:dyDescent="0.3">
      <c r="A2937" s="183">
        <v>44985</v>
      </c>
      <c r="B2937" s="129" t="s">
        <v>7677</v>
      </c>
      <c r="C2937" s="129" t="s">
        <v>417</v>
      </c>
      <c r="D2937" s="165">
        <v>1</v>
      </c>
      <c r="E2937" s="129" t="s">
        <v>4739</v>
      </c>
      <c r="F2937" s="129" t="s">
        <v>4735</v>
      </c>
      <c r="G2937" s="129" t="s">
        <v>16723</v>
      </c>
      <c r="H2937" s="129"/>
    </row>
    <row r="2938" spans="1:8" x14ac:dyDescent="0.3">
      <c r="A2938" s="183">
        <v>44985</v>
      </c>
      <c r="B2938" s="129" t="s">
        <v>7678</v>
      </c>
      <c r="C2938" s="129" t="s">
        <v>416</v>
      </c>
      <c r="D2938" s="165">
        <v>1</v>
      </c>
      <c r="E2938" s="129" t="s">
        <v>4739</v>
      </c>
      <c r="F2938" s="129" t="s">
        <v>4735</v>
      </c>
      <c r="G2938" s="129" t="s">
        <v>16723</v>
      </c>
      <c r="H2938" s="129"/>
    </row>
    <row r="2939" spans="1:8" x14ac:dyDescent="0.3">
      <c r="A2939" s="183">
        <v>44985</v>
      </c>
      <c r="B2939" s="129" t="s">
        <v>7679</v>
      </c>
      <c r="C2939" s="129" t="s">
        <v>418</v>
      </c>
      <c r="D2939" s="165">
        <v>1</v>
      </c>
      <c r="E2939" s="129" t="s">
        <v>4747</v>
      </c>
      <c r="F2939" s="129" t="s">
        <v>4735</v>
      </c>
      <c r="G2939" s="129" t="s">
        <v>16723</v>
      </c>
      <c r="H2939" s="129"/>
    </row>
    <row r="2940" spans="1:8" x14ac:dyDescent="0.3">
      <c r="A2940" s="183">
        <v>44985</v>
      </c>
      <c r="B2940" s="129" t="s">
        <v>7680</v>
      </c>
      <c r="C2940" s="129" t="s">
        <v>416</v>
      </c>
      <c r="D2940" s="165">
        <v>1</v>
      </c>
      <c r="E2940" s="129" t="s">
        <v>4737</v>
      </c>
      <c r="F2940" s="129" t="s">
        <v>4735</v>
      </c>
      <c r="G2940" s="129" t="s">
        <v>16723</v>
      </c>
      <c r="H2940" s="129"/>
    </row>
    <row r="2941" spans="1:8" x14ac:dyDescent="0.3">
      <c r="A2941" s="183">
        <v>44985</v>
      </c>
      <c r="B2941" s="129" t="s">
        <v>7681</v>
      </c>
      <c r="C2941" s="129" t="s">
        <v>418</v>
      </c>
      <c r="D2941" s="165">
        <v>1</v>
      </c>
      <c r="E2941" s="129" t="s">
        <v>4737</v>
      </c>
      <c r="F2941" s="129" t="s">
        <v>4735</v>
      </c>
      <c r="G2941" s="129" t="s">
        <v>16723</v>
      </c>
      <c r="H2941" s="129"/>
    </row>
    <row r="2942" spans="1:8" x14ac:dyDescent="0.3">
      <c r="A2942" s="183">
        <v>44985</v>
      </c>
      <c r="B2942" s="129" t="s">
        <v>7682</v>
      </c>
      <c r="C2942" s="129" t="s">
        <v>416</v>
      </c>
      <c r="D2942" s="165">
        <v>1</v>
      </c>
      <c r="E2942" s="129" t="s">
        <v>4737</v>
      </c>
      <c r="F2942" s="129" t="s">
        <v>4735</v>
      </c>
      <c r="G2942" s="129" t="s">
        <v>16723</v>
      </c>
      <c r="H2942" s="129"/>
    </row>
    <row r="2943" spans="1:8" x14ac:dyDescent="0.3">
      <c r="A2943" s="183">
        <v>44985</v>
      </c>
      <c r="B2943" s="129" t="s">
        <v>7683</v>
      </c>
      <c r="C2943" s="129" t="s">
        <v>418</v>
      </c>
      <c r="D2943" s="165">
        <v>1</v>
      </c>
      <c r="E2943" s="129" t="s">
        <v>4739</v>
      </c>
      <c r="F2943" s="129" t="s">
        <v>4735</v>
      </c>
      <c r="G2943" s="129" t="s">
        <v>16723</v>
      </c>
      <c r="H2943" s="129"/>
    </row>
    <row r="2944" spans="1:8" x14ac:dyDescent="0.3">
      <c r="A2944" s="183">
        <v>44985</v>
      </c>
      <c r="B2944" s="129" t="s">
        <v>7684</v>
      </c>
      <c r="C2944" s="129" t="s">
        <v>418</v>
      </c>
      <c r="D2944" s="165">
        <v>1</v>
      </c>
      <c r="E2944" s="129" t="s">
        <v>4739</v>
      </c>
      <c r="F2944" s="129" t="s">
        <v>4735</v>
      </c>
      <c r="G2944" s="129" t="s">
        <v>16723</v>
      </c>
      <c r="H2944" s="129"/>
    </row>
    <row r="2945" spans="1:8" x14ac:dyDescent="0.3">
      <c r="A2945" s="183">
        <v>44985</v>
      </c>
      <c r="B2945" s="129" t="s">
        <v>7685</v>
      </c>
      <c r="C2945" s="129" t="s">
        <v>416</v>
      </c>
      <c r="D2945" s="165">
        <v>1</v>
      </c>
      <c r="E2945" s="129" t="s">
        <v>4739</v>
      </c>
      <c r="F2945" s="129" t="s">
        <v>4735</v>
      </c>
      <c r="G2945" s="129" t="s">
        <v>16723</v>
      </c>
      <c r="H2945" s="129"/>
    </row>
    <row r="2946" spans="1:8" x14ac:dyDescent="0.3">
      <c r="A2946" s="183">
        <v>44985</v>
      </c>
      <c r="B2946" s="129" t="s">
        <v>7686</v>
      </c>
      <c r="C2946" s="129" t="s">
        <v>417</v>
      </c>
      <c r="D2946" s="165">
        <v>1</v>
      </c>
      <c r="E2946" s="129" t="s">
        <v>4739</v>
      </c>
      <c r="F2946" s="129" t="s">
        <v>4735</v>
      </c>
      <c r="G2946" s="129" t="s">
        <v>16723</v>
      </c>
      <c r="H2946" s="129"/>
    </row>
    <row r="2947" spans="1:8" x14ac:dyDescent="0.3">
      <c r="A2947" s="183">
        <v>44985</v>
      </c>
      <c r="B2947" s="129" t="s">
        <v>7687</v>
      </c>
      <c r="C2947" s="129" t="s">
        <v>417</v>
      </c>
      <c r="D2947" s="165">
        <v>1</v>
      </c>
      <c r="E2947" s="129" t="s">
        <v>4744</v>
      </c>
      <c r="F2947" s="129" t="s">
        <v>4735</v>
      </c>
      <c r="G2947" s="129" t="s">
        <v>16723</v>
      </c>
      <c r="H2947" s="129"/>
    </row>
    <row r="2948" spans="1:8" x14ac:dyDescent="0.3">
      <c r="A2948" s="183">
        <v>44985</v>
      </c>
      <c r="B2948" s="129" t="s">
        <v>7688</v>
      </c>
      <c r="C2948" s="129" t="s">
        <v>417</v>
      </c>
      <c r="D2948" s="165">
        <v>1</v>
      </c>
      <c r="E2948" s="129" t="s">
        <v>4737</v>
      </c>
      <c r="F2948" s="129" t="s">
        <v>4735</v>
      </c>
      <c r="G2948" s="129" t="s">
        <v>16723</v>
      </c>
      <c r="H2948" s="129"/>
    </row>
    <row r="2949" spans="1:8" x14ac:dyDescent="0.3">
      <c r="A2949" s="183">
        <v>44985</v>
      </c>
      <c r="B2949" s="129" t="s">
        <v>7689</v>
      </c>
      <c r="C2949" s="129" t="s">
        <v>417</v>
      </c>
      <c r="D2949" s="165">
        <v>1</v>
      </c>
      <c r="E2949" s="129" t="s">
        <v>4737</v>
      </c>
      <c r="F2949" s="129" t="s">
        <v>4735</v>
      </c>
      <c r="G2949" s="129" t="s">
        <v>16723</v>
      </c>
      <c r="H2949" s="129"/>
    </row>
    <row r="2950" spans="1:8" x14ac:dyDescent="0.3">
      <c r="A2950" s="183">
        <v>44985</v>
      </c>
      <c r="B2950" s="129" t="s">
        <v>7690</v>
      </c>
      <c r="C2950" s="129" t="s">
        <v>417</v>
      </c>
      <c r="D2950" s="165">
        <v>1</v>
      </c>
      <c r="E2950" s="129" t="s">
        <v>4737</v>
      </c>
      <c r="F2950" s="129" t="s">
        <v>4735</v>
      </c>
      <c r="G2950" s="129" t="s">
        <v>16723</v>
      </c>
      <c r="H2950" s="129"/>
    </row>
    <row r="2951" spans="1:8" x14ac:dyDescent="0.3">
      <c r="A2951" s="183">
        <v>44985</v>
      </c>
      <c r="B2951" s="129" t="s">
        <v>7691</v>
      </c>
      <c r="C2951" s="129" t="s">
        <v>417</v>
      </c>
      <c r="D2951" s="165">
        <v>1</v>
      </c>
      <c r="E2951" s="129" t="s">
        <v>4737</v>
      </c>
      <c r="F2951" s="129" t="s">
        <v>4735</v>
      </c>
      <c r="G2951" s="129" t="s">
        <v>16723</v>
      </c>
      <c r="H2951" s="129"/>
    </row>
    <row r="2952" spans="1:8" x14ac:dyDescent="0.3">
      <c r="A2952" s="183">
        <v>44985</v>
      </c>
      <c r="B2952" s="129" t="s">
        <v>7692</v>
      </c>
      <c r="C2952" s="129" t="s">
        <v>418</v>
      </c>
      <c r="D2952" s="165">
        <v>1</v>
      </c>
      <c r="E2952" s="129" t="s">
        <v>4744</v>
      </c>
      <c r="F2952" s="129" t="s">
        <v>4735</v>
      </c>
      <c r="G2952" s="129" t="s">
        <v>16723</v>
      </c>
      <c r="H2952" s="129"/>
    </row>
    <row r="2953" spans="1:8" x14ac:dyDescent="0.3">
      <c r="A2953" s="183">
        <v>44985</v>
      </c>
      <c r="B2953" s="129" t="s">
        <v>7693</v>
      </c>
      <c r="C2953" s="129" t="s">
        <v>416</v>
      </c>
      <c r="D2953" s="165">
        <v>1</v>
      </c>
      <c r="E2953" s="129" t="s">
        <v>4821</v>
      </c>
      <c r="F2953" s="129" t="s">
        <v>4735</v>
      </c>
      <c r="G2953" s="129" t="s">
        <v>16723</v>
      </c>
      <c r="H2953" s="129"/>
    </row>
    <row r="2954" spans="1:8" x14ac:dyDescent="0.3">
      <c r="A2954" s="183">
        <v>44985</v>
      </c>
      <c r="B2954" s="129" t="s">
        <v>7694</v>
      </c>
      <c r="C2954" s="129" t="s">
        <v>418</v>
      </c>
      <c r="D2954" s="165">
        <v>1</v>
      </c>
      <c r="E2954" s="129" t="s">
        <v>4744</v>
      </c>
      <c r="F2954" s="129" t="s">
        <v>4735</v>
      </c>
      <c r="G2954" s="129" t="s">
        <v>16723</v>
      </c>
      <c r="H2954" s="129"/>
    </row>
    <row r="2955" spans="1:8" x14ac:dyDescent="0.3">
      <c r="A2955" s="183">
        <v>44985</v>
      </c>
      <c r="B2955" s="129" t="s">
        <v>7695</v>
      </c>
      <c r="C2955" s="129" t="s">
        <v>418</v>
      </c>
      <c r="D2955" s="165">
        <v>1</v>
      </c>
      <c r="E2955" s="129" t="s">
        <v>4739</v>
      </c>
      <c r="F2955" s="129" t="s">
        <v>4735</v>
      </c>
      <c r="G2955" s="129" t="s">
        <v>16723</v>
      </c>
      <c r="H2955" s="129"/>
    </row>
    <row r="2956" spans="1:8" x14ac:dyDescent="0.3">
      <c r="A2956" s="183">
        <v>44985</v>
      </c>
      <c r="B2956" s="129" t="s">
        <v>7696</v>
      </c>
      <c r="C2956" s="129" t="s">
        <v>416</v>
      </c>
      <c r="D2956" s="165">
        <v>1</v>
      </c>
      <c r="E2956" s="129" t="s">
        <v>4739</v>
      </c>
      <c r="F2956" s="129" t="s">
        <v>4735</v>
      </c>
      <c r="G2956" s="129" t="s">
        <v>16723</v>
      </c>
      <c r="H2956" s="129"/>
    </row>
    <row r="2957" spans="1:8" x14ac:dyDescent="0.3">
      <c r="A2957" s="183">
        <v>44985</v>
      </c>
      <c r="B2957" s="129" t="s">
        <v>7697</v>
      </c>
      <c r="C2957" s="129" t="s">
        <v>416</v>
      </c>
      <c r="D2957" s="165">
        <v>1</v>
      </c>
      <c r="E2957" s="129" t="s">
        <v>4739</v>
      </c>
      <c r="F2957" s="129" t="s">
        <v>4735</v>
      </c>
      <c r="G2957" s="129" t="s">
        <v>16723</v>
      </c>
      <c r="H2957" s="129"/>
    </row>
    <row r="2958" spans="1:8" x14ac:dyDescent="0.3">
      <c r="A2958" s="183">
        <v>44985</v>
      </c>
      <c r="B2958" s="129" t="s">
        <v>7698</v>
      </c>
      <c r="C2958" s="129" t="s">
        <v>417</v>
      </c>
      <c r="D2958" s="165">
        <v>1</v>
      </c>
      <c r="E2958" s="129" t="s">
        <v>4737</v>
      </c>
      <c r="F2958" s="129" t="s">
        <v>4735</v>
      </c>
      <c r="G2958" s="129" t="s">
        <v>16723</v>
      </c>
      <c r="H2958" s="129"/>
    </row>
    <row r="2959" spans="1:8" x14ac:dyDescent="0.3">
      <c r="A2959" s="183">
        <v>44985</v>
      </c>
      <c r="B2959" s="129" t="s">
        <v>7699</v>
      </c>
      <c r="C2959" s="129" t="s">
        <v>417</v>
      </c>
      <c r="D2959" s="165">
        <v>1</v>
      </c>
      <c r="E2959" s="129" t="s">
        <v>4737</v>
      </c>
      <c r="F2959" s="129" t="s">
        <v>4735</v>
      </c>
      <c r="G2959" s="129" t="s">
        <v>16723</v>
      </c>
      <c r="H2959" s="129"/>
    </row>
    <row r="2960" spans="1:8" x14ac:dyDescent="0.3">
      <c r="A2960" s="183">
        <v>44985</v>
      </c>
      <c r="B2960" s="129" t="s">
        <v>7700</v>
      </c>
      <c r="C2960" s="129" t="s">
        <v>418</v>
      </c>
      <c r="D2960" s="165">
        <v>1</v>
      </c>
      <c r="E2960" s="129" t="s">
        <v>4739</v>
      </c>
      <c r="F2960" s="129" t="s">
        <v>4735</v>
      </c>
      <c r="G2960" s="129" t="s">
        <v>16723</v>
      </c>
      <c r="H2960" s="129"/>
    </row>
    <row r="2961" spans="1:8" x14ac:dyDescent="0.3">
      <c r="A2961" s="183">
        <v>44985</v>
      </c>
      <c r="B2961" s="129" t="s">
        <v>7701</v>
      </c>
      <c r="C2961" s="129" t="s">
        <v>418</v>
      </c>
      <c r="D2961" s="165">
        <v>1</v>
      </c>
      <c r="E2961" s="129" t="s">
        <v>4737</v>
      </c>
      <c r="F2961" s="129" t="s">
        <v>4735</v>
      </c>
      <c r="G2961" s="129" t="s">
        <v>16723</v>
      </c>
      <c r="H2961" s="129"/>
    </row>
    <row r="2962" spans="1:8" x14ac:dyDescent="0.3">
      <c r="A2962" s="183">
        <v>44985</v>
      </c>
      <c r="B2962" s="129" t="s">
        <v>7702</v>
      </c>
      <c r="C2962" s="129" t="s">
        <v>416</v>
      </c>
      <c r="D2962" s="165">
        <v>1</v>
      </c>
      <c r="E2962" s="129" t="s">
        <v>4739</v>
      </c>
      <c r="F2962" s="129" t="s">
        <v>4735</v>
      </c>
      <c r="G2962" s="129" t="s">
        <v>16723</v>
      </c>
      <c r="H2962" s="129"/>
    </row>
    <row r="2963" spans="1:8" x14ac:dyDescent="0.3">
      <c r="A2963" s="183">
        <v>44985</v>
      </c>
      <c r="B2963" s="129" t="s">
        <v>7703</v>
      </c>
      <c r="C2963" s="129" t="s">
        <v>418</v>
      </c>
      <c r="D2963" s="165">
        <v>1</v>
      </c>
      <c r="E2963" s="129" t="s">
        <v>4737</v>
      </c>
      <c r="F2963" s="129" t="s">
        <v>4735</v>
      </c>
      <c r="G2963" s="129" t="s">
        <v>16723</v>
      </c>
      <c r="H2963" s="129"/>
    </row>
    <row r="2964" spans="1:8" x14ac:dyDescent="0.3">
      <c r="A2964" s="183">
        <v>44985</v>
      </c>
      <c r="B2964" s="129" t="s">
        <v>7704</v>
      </c>
      <c r="C2964" s="129" t="s">
        <v>416</v>
      </c>
      <c r="D2964" s="165">
        <v>1</v>
      </c>
      <c r="E2964" s="129" t="s">
        <v>4737</v>
      </c>
      <c r="F2964" s="129" t="s">
        <v>4735</v>
      </c>
      <c r="G2964" s="129" t="s">
        <v>16723</v>
      </c>
      <c r="H2964" s="129"/>
    </row>
    <row r="2965" spans="1:8" x14ac:dyDescent="0.3">
      <c r="A2965" s="183">
        <v>44985</v>
      </c>
      <c r="B2965" s="129" t="s">
        <v>7705</v>
      </c>
      <c r="C2965" s="129" t="s">
        <v>417</v>
      </c>
      <c r="D2965" s="165">
        <v>1</v>
      </c>
      <c r="E2965" s="129" t="s">
        <v>4739</v>
      </c>
      <c r="F2965" s="129" t="s">
        <v>4735</v>
      </c>
      <c r="G2965" s="129" t="s">
        <v>16723</v>
      </c>
      <c r="H2965" s="129"/>
    </row>
    <row r="2966" spans="1:8" x14ac:dyDescent="0.3">
      <c r="A2966" s="183">
        <v>44985</v>
      </c>
      <c r="B2966" s="129" t="s">
        <v>7706</v>
      </c>
      <c r="C2966" s="129" t="s">
        <v>417</v>
      </c>
      <c r="D2966" s="165">
        <v>1</v>
      </c>
      <c r="E2966" s="129" t="s">
        <v>4737</v>
      </c>
      <c r="F2966" s="129" t="s">
        <v>4735</v>
      </c>
      <c r="G2966" s="129" t="s">
        <v>16723</v>
      </c>
      <c r="H2966" s="129"/>
    </row>
    <row r="2967" spans="1:8" x14ac:dyDescent="0.3">
      <c r="A2967" s="183">
        <v>44985</v>
      </c>
      <c r="B2967" s="129" t="s">
        <v>7707</v>
      </c>
      <c r="C2967" s="129" t="s">
        <v>417</v>
      </c>
      <c r="D2967" s="165">
        <v>1</v>
      </c>
      <c r="E2967" s="129" t="s">
        <v>4734</v>
      </c>
      <c r="F2967" s="129" t="s">
        <v>4735</v>
      </c>
      <c r="G2967" s="129" t="s">
        <v>16723</v>
      </c>
      <c r="H2967" s="129"/>
    </row>
    <row r="2968" spans="1:8" x14ac:dyDescent="0.3">
      <c r="A2968" s="183">
        <v>45016</v>
      </c>
      <c r="B2968" s="129" t="s">
        <v>7708</v>
      </c>
      <c r="C2968" s="129" t="s">
        <v>417</v>
      </c>
      <c r="D2968" s="165">
        <v>1</v>
      </c>
      <c r="E2968" s="129" t="s">
        <v>4744</v>
      </c>
      <c r="F2968" s="129" t="s">
        <v>4735</v>
      </c>
      <c r="G2968" s="129" t="s">
        <v>16723</v>
      </c>
      <c r="H2968" s="129"/>
    </row>
    <row r="2969" spans="1:8" x14ac:dyDescent="0.3">
      <c r="A2969" s="183">
        <v>45016</v>
      </c>
      <c r="B2969" s="129" t="s">
        <v>7709</v>
      </c>
      <c r="C2969" s="129" t="s">
        <v>417</v>
      </c>
      <c r="D2969" s="165">
        <v>1</v>
      </c>
      <c r="E2969" s="129" t="s">
        <v>4739</v>
      </c>
      <c r="F2969" s="129" t="s">
        <v>4735</v>
      </c>
      <c r="G2969" s="129" t="s">
        <v>16723</v>
      </c>
      <c r="H2969" s="129"/>
    </row>
    <row r="2970" spans="1:8" x14ac:dyDescent="0.3">
      <c r="A2970" s="183">
        <v>45016</v>
      </c>
      <c r="B2970" s="129" t="s">
        <v>7710</v>
      </c>
      <c r="C2970" s="129" t="s">
        <v>417</v>
      </c>
      <c r="D2970" s="165">
        <v>1</v>
      </c>
      <c r="E2970" s="129" t="s">
        <v>4737</v>
      </c>
      <c r="F2970" s="129" t="s">
        <v>4735</v>
      </c>
      <c r="G2970" s="129" t="s">
        <v>16723</v>
      </c>
      <c r="H2970" s="129"/>
    </row>
    <row r="2971" spans="1:8" x14ac:dyDescent="0.3">
      <c r="A2971" s="183">
        <v>45016</v>
      </c>
      <c r="B2971" s="129" t="s">
        <v>7711</v>
      </c>
      <c r="C2971" s="129" t="s">
        <v>417</v>
      </c>
      <c r="D2971" s="165">
        <v>1</v>
      </c>
      <c r="E2971" s="129" t="s">
        <v>4739</v>
      </c>
      <c r="F2971" s="129" t="s">
        <v>4735</v>
      </c>
      <c r="G2971" s="129" t="s">
        <v>16723</v>
      </c>
      <c r="H2971" s="129"/>
    </row>
    <row r="2972" spans="1:8" x14ac:dyDescent="0.3">
      <c r="A2972" s="183">
        <v>45016</v>
      </c>
      <c r="B2972" s="129" t="s">
        <v>7712</v>
      </c>
      <c r="C2972" s="129" t="s">
        <v>418</v>
      </c>
      <c r="D2972" s="165">
        <v>1</v>
      </c>
      <c r="E2972" s="129" t="s">
        <v>4747</v>
      </c>
      <c r="F2972" s="129" t="s">
        <v>4735</v>
      </c>
      <c r="G2972" s="129" t="s">
        <v>16723</v>
      </c>
      <c r="H2972" s="129"/>
    </row>
    <row r="2973" spans="1:8" x14ac:dyDescent="0.3">
      <c r="A2973" s="183">
        <v>45016</v>
      </c>
      <c r="B2973" s="129" t="s">
        <v>7713</v>
      </c>
      <c r="C2973" s="129" t="s">
        <v>416</v>
      </c>
      <c r="D2973" s="165">
        <v>1</v>
      </c>
      <c r="E2973" s="129" t="s">
        <v>4739</v>
      </c>
      <c r="F2973" s="129" t="s">
        <v>4735</v>
      </c>
      <c r="G2973" s="129" t="s">
        <v>16723</v>
      </c>
      <c r="H2973" s="129"/>
    </row>
    <row r="2974" spans="1:8" x14ac:dyDescent="0.3">
      <c r="A2974" s="183">
        <v>45016</v>
      </c>
      <c r="B2974" s="129" t="s">
        <v>7714</v>
      </c>
      <c r="C2974" s="129" t="s">
        <v>416</v>
      </c>
      <c r="D2974" s="165">
        <v>1</v>
      </c>
      <c r="E2974" s="129" t="s">
        <v>4739</v>
      </c>
      <c r="F2974" s="129" t="s">
        <v>4735</v>
      </c>
      <c r="G2974" s="129" t="s">
        <v>16723</v>
      </c>
      <c r="H2974" s="129"/>
    </row>
    <row r="2975" spans="1:8" x14ac:dyDescent="0.3">
      <c r="A2975" s="183">
        <v>45016</v>
      </c>
      <c r="B2975" s="129" t="s">
        <v>7715</v>
      </c>
      <c r="C2975" s="129" t="s">
        <v>416</v>
      </c>
      <c r="D2975" s="165">
        <v>1</v>
      </c>
      <c r="E2975" s="129" t="s">
        <v>4737</v>
      </c>
      <c r="F2975" s="129" t="s">
        <v>4735</v>
      </c>
      <c r="G2975" s="129" t="s">
        <v>16723</v>
      </c>
      <c r="H2975" s="129"/>
    </row>
    <row r="2976" spans="1:8" x14ac:dyDescent="0.3">
      <c r="A2976" s="183">
        <v>45016</v>
      </c>
      <c r="B2976" s="129" t="s">
        <v>7716</v>
      </c>
      <c r="C2976" s="129" t="s">
        <v>418</v>
      </c>
      <c r="D2976" s="165">
        <v>1</v>
      </c>
      <c r="E2976" s="129" t="s">
        <v>4739</v>
      </c>
      <c r="F2976" s="129" t="s">
        <v>4735</v>
      </c>
      <c r="G2976" s="129" t="s">
        <v>16723</v>
      </c>
      <c r="H2976" s="129"/>
    </row>
    <row r="2977" spans="1:8" x14ac:dyDescent="0.3">
      <c r="A2977" s="183">
        <v>45016</v>
      </c>
      <c r="B2977" s="129" t="s">
        <v>7717</v>
      </c>
      <c r="C2977" s="129" t="s">
        <v>417</v>
      </c>
      <c r="D2977" s="165">
        <v>1</v>
      </c>
      <c r="E2977" s="129" t="s">
        <v>4739</v>
      </c>
      <c r="F2977" s="129" t="s">
        <v>4735</v>
      </c>
      <c r="G2977" s="129" t="s">
        <v>16723</v>
      </c>
      <c r="H2977" s="129"/>
    </row>
    <row r="2978" spans="1:8" x14ac:dyDescent="0.3">
      <c r="A2978" s="183">
        <v>45016</v>
      </c>
      <c r="B2978" s="129" t="s">
        <v>7718</v>
      </c>
      <c r="C2978" s="129" t="s">
        <v>417</v>
      </c>
      <c r="D2978" s="165">
        <v>1</v>
      </c>
      <c r="E2978" s="129" t="s">
        <v>4737</v>
      </c>
      <c r="F2978" s="129" t="s">
        <v>4735</v>
      </c>
      <c r="G2978" s="129" t="s">
        <v>16723</v>
      </c>
      <c r="H2978" s="129"/>
    </row>
    <row r="2979" spans="1:8" x14ac:dyDescent="0.3">
      <c r="A2979" s="183">
        <v>45016</v>
      </c>
      <c r="B2979" s="129" t="s">
        <v>7719</v>
      </c>
      <c r="C2979" s="129" t="s">
        <v>417</v>
      </c>
      <c r="D2979" s="165">
        <v>1</v>
      </c>
      <c r="E2979" s="129" t="s">
        <v>4737</v>
      </c>
      <c r="F2979" s="129" t="s">
        <v>4735</v>
      </c>
      <c r="G2979" s="129" t="s">
        <v>16723</v>
      </c>
      <c r="H2979" s="129"/>
    </row>
    <row r="2980" spans="1:8" x14ac:dyDescent="0.3">
      <c r="A2980" s="183">
        <v>45016</v>
      </c>
      <c r="B2980" s="129" t="s">
        <v>7720</v>
      </c>
      <c r="C2980" s="129" t="s">
        <v>416</v>
      </c>
      <c r="D2980" s="165">
        <v>1</v>
      </c>
      <c r="E2980" s="129" t="s">
        <v>4739</v>
      </c>
      <c r="F2980" s="129" t="s">
        <v>4735</v>
      </c>
      <c r="G2980" s="129" t="s">
        <v>16723</v>
      </c>
      <c r="H2980" s="129"/>
    </row>
    <row r="2981" spans="1:8" x14ac:dyDescent="0.3">
      <c r="A2981" s="183">
        <v>45016</v>
      </c>
      <c r="B2981" s="129" t="s">
        <v>7721</v>
      </c>
      <c r="C2981" s="129" t="s">
        <v>417</v>
      </c>
      <c r="D2981" s="165">
        <v>1</v>
      </c>
      <c r="E2981" s="129" t="s">
        <v>4739</v>
      </c>
      <c r="F2981" s="129" t="s">
        <v>4735</v>
      </c>
      <c r="G2981" s="129" t="s">
        <v>16723</v>
      </c>
      <c r="H2981" s="129"/>
    </row>
    <row r="2982" spans="1:8" x14ac:dyDescent="0.3">
      <c r="A2982" s="183">
        <v>45016</v>
      </c>
      <c r="B2982" s="129" t="s">
        <v>7722</v>
      </c>
      <c r="C2982" s="129" t="s">
        <v>417</v>
      </c>
      <c r="D2982" s="165">
        <v>1</v>
      </c>
      <c r="E2982" s="129" t="s">
        <v>4737</v>
      </c>
      <c r="F2982" s="129" t="s">
        <v>4735</v>
      </c>
      <c r="G2982" s="129" t="s">
        <v>16723</v>
      </c>
      <c r="H2982" s="129"/>
    </row>
    <row r="2983" spans="1:8" x14ac:dyDescent="0.3">
      <c r="A2983" s="183">
        <v>45016</v>
      </c>
      <c r="B2983" s="129" t="s">
        <v>7723</v>
      </c>
      <c r="C2983" s="129" t="s">
        <v>417</v>
      </c>
      <c r="D2983" s="165">
        <v>1</v>
      </c>
      <c r="E2983" s="129" t="s">
        <v>4737</v>
      </c>
      <c r="F2983" s="129" t="s">
        <v>4735</v>
      </c>
      <c r="G2983" s="129" t="s">
        <v>16723</v>
      </c>
      <c r="H2983" s="129"/>
    </row>
    <row r="2984" spans="1:8" x14ac:dyDescent="0.3">
      <c r="A2984" s="183">
        <v>45016</v>
      </c>
      <c r="B2984" s="129" t="s">
        <v>7724</v>
      </c>
      <c r="C2984" s="129" t="s">
        <v>416</v>
      </c>
      <c r="D2984" s="165">
        <v>1</v>
      </c>
      <c r="E2984" s="129" t="s">
        <v>4737</v>
      </c>
      <c r="F2984" s="129" t="s">
        <v>4735</v>
      </c>
      <c r="G2984" s="129" t="s">
        <v>16723</v>
      </c>
      <c r="H2984" s="129"/>
    </row>
    <row r="2985" spans="1:8" x14ac:dyDescent="0.3">
      <c r="A2985" s="183">
        <v>45016</v>
      </c>
      <c r="B2985" s="129" t="s">
        <v>7725</v>
      </c>
      <c r="C2985" s="129" t="s">
        <v>416</v>
      </c>
      <c r="D2985" s="165">
        <v>1</v>
      </c>
      <c r="E2985" s="129" t="s">
        <v>4737</v>
      </c>
      <c r="F2985" s="129" t="s">
        <v>4735</v>
      </c>
      <c r="G2985" s="129" t="s">
        <v>16723</v>
      </c>
      <c r="H2985" s="129"/>
    </row>
    <row r="2986" spans="1:8" x14ac:dyDescent="0.3">
      <c r="A2986" s="183">
        <v>45016</v>
      </c>
      <c r="B2986" s="129" t="s">
        <v>7726</v>
      </c>
      <c r="C2986" s="129" t="s">
        <v>416</v>
      </c>
      <c r="D2986" s="165">
        <v>1</v>
      </c>
      <c r="E2986" s="129" t="s">
        <v>4737</v>
      </c>
      <c r="F2986" s="129" t="s">
        <v>4735</v>
      </c>
      <c r="G2986" s="129" t="s">
        <v>16723</v>
      </c>
      <c r="H2986" s="129"/>
    </row>
    <row r="2987" spans="1:8" x14ac:dyDescent="0.3">
      <c r="A2987" s="183">
        <v>45016</v>
      </c>
      <c r="B2987" s="129" t="s">
        <v>7727</v>
      </c>
      <c r="C2987" s="129" t="s">
        <v>416</v>
      </c>
      <c r="D2987" s="165">
        <v>1</v>
      </c>
      <c r="E2987" s="129" t="s">
        <v>4739</v>
      </c>
      <c r="F2987" s="129" t="s">
        <v>4735</v>
      </c>
      <c r="G2987" s="129" t="s">
        <v>16723</v>
      </c>
      <c r="H2987" s="129"/>
    </row>
    <row r="2988" spans="1:8" x14ac:dyDescent="0.3">
      <c r="A2988" s="183">
        <v>45016</v>
      </c>
      <c r="B2988" s="129" t="s">
        <v>7728</v>
      </c>
      <c r="C2988" s="129" t="s">
        <v>416</v>
      </c>
      <c r="D2988" s="165">
        <v>1</v>
      </c>
      <c r="E2988" s="129" t="s">
        <v>4739</v>
      </c>
      <c r="F2988" s="129" t="s">
        <v>4735</v>
      </c>
      <c r="G2988" s="129" t="s">
        <v>16723</v>
      </c>
      <c r="H2988" s="129"/>
    </row>
    <row r="2989" spans="1:8" x14ac:dyDescent="0.3">
      <c r="A2989" s="183">
        <v>45016</v>
      </c>
      <c r="B2989" s="129" t="s">
        <v>7729</v>
      </c>
      <c r="C2989" s="129" t="s">
        <v>416</v>
      </c>
      <c r="D2989" s="165">
        <v>1</v>
      </c>
      <c r="E2989" s="129" t="s">
        <v>4739</v>
      </c>
      <c r="F2989" s="129" t="s">
        <v>4735</v>
      </c>
      <c r="G2989" s="129" t="s">
        <v>16723</v>
      </c>
      <c r="H2989" s="129"/>
    </row>
    <row r="2990" spans="1:8" x14ac:dyDescent="0.3">
      <c r="A2990" s="183">
        <v>45016</v>
      </c>
      <c r="B2990" s="129" t="s">
        <v>7730</v>
      </c>
      <c r="C2990" s="129" t="s">
        <v>418</v>
      </c>
      <c r="D2990" s="165">
        <v>1</v>
      </c>
      <c r="E2990" s="129" t="s">
        <v>4739</v>
      </c>
      <c r="F2990" s="129" t="s">
        <v>4735</v>
      </c>
      <c r="G2990" s="129" t="s">
        <v>16723</v>
      </c>
      <c r="H2990" s="129"/>
    </row>
    <row r="2991" spans="1:8" x14ac:dyDescent="0.3">
      <c r="A2991" s="183">
        <v>45016</v>
      </c>
      <c r="B2991" s="129" t="s">
        <v>7731</v>
      </c>
      <c r="C2991" s="129" t="s">
        <v>417</v>
      </c>
      <c r="D2991" s="165">
        <v>1</v>
      </c>
      <c r="E2991" s="129" t="s">
        <v>4737</v>
      </c>
      <c r="F2991" s="129" t="s">
        <v>4735</v>
      </c>
      <c r="G2991" s="129" t="s">
        <v>16723</v>
      </c>
      <c r="H2991" s="129"/>
    </row>
    <row r="2992" spans="1:8" x14ac:dyDescent="0.3">
      <c r="A2992" s="183">
        <v>45016</v>
      </c>
      <c r="B2992" s="129" t="s">
        <v>7732</v>
      </c>
      <c r="C2992" s="129" t="s">
        <v>416</v>
      </c>
      <c r="D2992" s="165">
        <v>1</v>
      </c>
      <c r="E2992" s="129" t="s">
        <v>4739</v>
      </c>
      <c r="F2992" s="129" t="s">
        <v>4735</v>
      </c>
      <c r="G2992" s="129" t="s">
        <v>16723</v>
      </c>
      <c r="H2992" s="129"/>
    </row>
    <row r="2993" spans="1:8" x14ac:dyDescent="0.3">
      <c r="A2993" s="183">
        <v>45016</v>
      </c>
      <c r="B2993" s="129" t="s">
        <v>7733</v>
      </c>
      <c r="C2993" s="129" t="s">
        <v>416</v>
      </c>
      <c r="D2993" s="165">
        <v>1</v>
      </c>
      <c r="E2993" s="129" t="s">
        <v>4744</v>
      </c>
      <c r="F2993" s="129" t="s">
        <v>4735</v>
      </c>
      <c r="G2993" s="129" t="s">
        <v>16723</v>
      </c>
      <c r="H2993" s="129"/>
    </row>
    <row r="2994" spans="1:8" x14ac:dyDescent="0.3">
      <c r="A2994" s="183">
        <v>45016</v>
      </c>
      <c r="B2994" s="129" t="s">
        <v>7734</v>
      </c>
      <c r="C2994" s="129" t="s">
        <v>416</v>
      </c>
      <c r="D2994" s="165">
        <v>1</v>
      </c>
      <c r="E2994" s="129" t="s">
        <v>4739</v>
      </c>
      <c r="F2994" s="129" t="s">
        <v>4735</v>
      </c>
      <c r="G2994" s="129" t="s">
        <v>16723</v>
      </c>
      <c r="H2994" s="129"/>
    </row>
    <row r="2995" spans="1:8" x14ac:dyDescent="0.3">
      <c r="A2995" s="183">
        <v>45016</v>
      </c>
      <c r="B2995" s="129" t="s">
        <v>7735</v>
      </c>
      <c r="C2995" s="129" t="s">
        <v>416</v>
      </c>
      <c r="D2995" s="165">
        <v>1</v>
      </c>
      <c r="E2995" s="129" t="s">
        <v>4744</v>
      </c>
      <c r="F2995" s="129" t="s">
        <v>4735</v>
      </c>
      <c r="G2995" s="129" t="s">
        <v>16723</v>
      </c>
      <c r="H2995" s="129"/>
    </row>
    <row r="2996" spans="1:8" x14ac:dyDescent="0.3">
      <c r="A2996" s="183">
        <v>45016</v>
      </c>
      <c r="B2996" s="129" t="s">
        <v>7736</v>
      </c>
      <c r="C2996" s="129" t="s">
        <v>416</v>
      </c>
      <c r="D2996" s="165">
        <v>1</v>
      </c>
      <c r="E2996" s="129" t="s">
        <v>4739</v>
      </c>
      <c r="F2996" s="129" t="s">
        <v>4735</v>
      </c>
      <c r="G2996" s="129" t="s">
        <v>16723</v>
      </c>
      <c r="H2996" s="129"/>
    </row>
    <row r="2997" spans="1:8" x14ac:dyDescent="0.3">
      <c r="A2997" s="183">
        <v>45016</v>
      </c>
      <c r="B2997" s="129" t="s">
        <v>7737</v>
      </c>
      <c r="C2997" s="129" t="s">
        <v>416</v>
      </c>
      <c r="D2997" s="165">
        <v>1</v>
      </c>
      <c r="E2997" s="129" t="s">
        <v>4739</v>
      </c>
      <c r="F2997" s="129" t="s">
        <v>4735</v>
      </c>
      <c r="G2997" s="129" t="s">
        <v>16723</v>
      </c>
      <c r="H2997" s="129"/>
    </row>
    <row r="2998" spans="1:8" x14ac:dyDescent="0.3">
      <c r="A2998" s="183">
        <v>45016</v>
      </c>
      <c r="B2998" s="129" t="s">
        <v>7738</v>
      </c>
      <c r="C2998" s="129" t="s">
        <v>418</v>
      </c>
      <c r="D2998" s="165">
        <v>1</v>
      </c>
      <c r="E2998" s="129" t="s">
        <v>4741</v>
      </c>
      <c r="F2998" s="129" t="s">
        <v>4735</v>
      </c>
      <c r="G2998" s="129" t="s">
        <v>16723</v>
      </c>
      <c r="H2998" s="129"/>
    </row>
    <row r="2999" spans="1:8" x14ac:dyDescent="0.3">
      <c r="A2999" s="183">
        <v>45016</v>
      </c>
      <c r="B2999" s="129" t="s">
        <v>7739</v>
      </c>
      <c r="C2999" s="129" t="s">
        <v>418</v>
      </c>
      <c r="D2999" s="165">
        <v>1</v>
      </c>
      <c r="E2999" s="129" t="s">
        <v>4737</v>
      </c>
      <c r="F2999" s="129" t="s">
        <v>4735</v>
      </c>
      <c r="G2999" s="129" t="s">
        <v>16723</v>
      </c>
      <c r="H2999" s="129"/>
    </row>
    <row r="3000" spans="1:8" x14ac:dyDescent="0.3">
      <c r="A3000" s="183">
        <v>45016</v>
      </c>
      <c r="B3000" s="129" t="s">
        <v>7740</v>
      </c>
      <c r="C3000" s="129" t="s">
        <v>417</v>
      </c>
      <c r="D3000" s="165">
        <v>1</v>
      </c>
      <c r="E3000" s="129" t="s">
        <v>4737</v>
      </c>
      <c r="F3000" s="129" t="s">
        <v>4735</v>
      </c>
      <c r="G3000" s="129" t="s">
        <v>16723</v>
      </c>
      <c r="H3000" s="129"/>
    </row>
    <row r="3001" spans="1:8" x14ac:dyDescent="0.3">
      <c r="A3001" s="183">
        <v>45016</v>
      </c>
      <c r="B3001" s="129" t="s">
        <v>7741</v>
      </c>
      <c r="C3001" s="129" t="s">
        <v>416</v>
      </c>
      <c r="D3001" s="165">
        <v>1</v>
      </c>
      <c r="E3001" s="129" t="s">
        <v>4747</v>
      </c>
      <c r="F3001" s="129" t="s">
        <v>4735</v>
      </c>
      <c r="G3001" s="129" t="s">
        <v>16723</v>
      </c>
      <c r="H3001" s="129"/>
    </row>
    <row r="3002" spans="1:8" x14ac:dyDescent="0.3">
      <c r="A3002" s="183">
        <v>45016</v>
      </c>
      <c r="B3002" s="129" t="s">
        <v>7742</v>
      </c>
      <c r="C3002" s="129" t="s">
        <v>416</v>
      </c>
      <c r="D3002" s="165">
        <v>1</v>
      </c>
      <c r="E3002" s="129" t="s">
        <v>4739</v>
      </c>
      <c r="F3002" s="129" t="s">
        <v>4735</v>
      </c>
      <c r="G3002" s="129" t="s">
        <v>16723</v>
      </c>
      <c r="H3002" s="129"/>
    </row>
    <row r="3003" spans="1:8" x14ac:dyDescent="0.3">
      <c r="A3003" s="183">
        <v>45016</v>
      </c>
      <c r="B3003" s="129" t="s">
        <v>7743</v>
      </c>
      <c r="C3003" s="129" t="s">
        <v>416</v>
      </c>
      <c r="D3003" s="165">
        <v>1</v>
      </c>
      <c r="E3003" s="129" t="s">
        <v>4739</v>
      </c>
      <c r="F3003" s="129" t="s">
        <v>4735</v>
      </c>
      <c r="G3003" s="129" t="s">
        <v>16723</v>
      </c>
      <c r="H3003" s="129"/>
    </row>
    <row r="3004" spans="1:8" x14ac:dyDescent="0.3">
      <c r="A3004" s="183">
        <v>45016</v>
      </c>
      <c r="B3004" s="129" t="s">
        <v>7744</v>
      </c>
      <c r="C3004" s="129" t="s">
        <v>418</v>
      </c>
      <c r="D3004" s="165">
        <v>1</v>
      </c>
      <c r="E3004" s="129" t="s">
        <v>4739</v>
      </c>
      <c r="F3004" s="129" t="s">
        <v>4735</v>
      </c>
      <c r="G3004" s="129" t="s">
        <v>16723</v>
      </c>
      <c r="H3004" s="129"/>
    </row>
    <row r="3005" spans="1:8" x14ac:dyDescent="0.3">
      <c r="A3005" s="183">
        <v>45016</v>
      </c>
      <c r="B3005" s="129" t="s">
        <v>7745</v>
      </c>
      <c r="C3005" s="129" t="s">
        <v>417</v>
      </c>
      <c r="D3005" s="165">
        <v>1</v>
      </c>
      <c r="E3005" s="129" t="s">
        <v>4739</v>
      </c>
      <c r="F3005" s="129" t="s">
        <v>4735</v>
      </c>
      <c r="G3005" s="129" t="s">
        <v>16723</v>
      </c>
      <c r="H3005" s="129"/>
    </row>
    <row r="3006" spans="1:8" x14ac:dyDescent="0.3">
      <c r="A3006" s="183">
        <v>45016</v>
      </c>
      <c r="B3006" s="129" t="s">
        <v>7746</v>
      </c>
      <c r="C3006" s="129" t="s">
        <v>417</v>
      </c>
      <c r="D3006" s="165">
        <v>1</v>
      </c>
      <c r="E3006" s="129" t="s">
        <v>4739</v>
      </c>
      <c r="F3006" s="129" t="s">
        <v>4735</v>
      </c>
      <c r="G3006" s="129" t="s">
        <v>16723</v>
      </c>
      <c r="H3006" s="129"/>
    </row>
    <row r="3007" spans="1:8" x14ac:dyDescent="0.3">
      <c r="A3007" s="183">
        <v>45016</v>
      </c>
      <c r="B3007" s="129" t="s">
        <v>7747</v>
      </c>
      <c r="C3007" s="129" t="s">
        <v>417</v>
      </c>
      <c r="D3007" s="165">
        <v>1</v>
      </c>
      <c r="E3007" s="129" t="s">
        <v>4737</v>
      </c>
      <c r="F3007" s="129" t="s">
        <v>4735</v>
      </c>
      <c r="G3007" s="129" t="s">
        <v>16723</v>
      </c>
      <c r="H3007" s="129"/>
    </row>
    <row r="3008" spans="1:8" x14ac:dyDescent="0.3">
      <c r="A3008" s="183">
        <v>45016</v>
      </c>
      <c r="B3008" s="129" t="s">
        <v>7748</v>
      </c>
      <c r="C3008" s="129" t="s">
        <v>417</v>
      </c>
      <c r="D3008" s="165">
        <v>1</v>
      </c>
      <c r="E3008" s="129" t="s">
        <v>4737</v>
      </c>
      <c r="F3008" s="129" t="s">
        <v>4735</v>
      </c>
      <c r="G3008" s="129" t="s">
        <v>16723</v>
      </c>
      <c r="H3008" s="129"/>
    </row>
    <row r="3009" spans="1:8" x14ac:dyDescent="0.3">
      <c r="A3009" s="183">
        <v>45016</v>
      </c>
      <c r="B3009" s="129" t="s">
        <v>7749</v>
      </c>
      <c r="C3009" s="129" t="s">
        <v>417</v>
      </c>
      <c r="D3009" s="165">
        <v>1</v>
      </c>
      <c r="E3009" s="129" t="s">
        <v>4737</v>
      </c>
      <c r="F3009" s="129" t="s">
        <v>4735</v>
      </c>
      <c r="G3009" s="129" t="s">
        <v>16723</v>
      </c>
      <c r="H3009" s="129"/>
    </row>
    <row r="3010" spans="1:8" x14ac:dyDescent="0.3">
      <c r="A3010" s="183">
        <v>45016</v>
      </c>
      <c r="B3010" s="129" t="s">
        <v>7750</v>
      </c>
      <c r="C3010" s="129" t="s">
        <v>417</v>
      </c>
      <c r="D3010" s="165">
        <v>1</v>
      </c>
      <c r="E3010" s="129" t="s">
        <v>4739</v>
      </c>
      <c r="F3010" s="129" t="s">
        <v>4735</v>
      </c>
      <c r="G3010" s="129" t="s">
        <v>16723</v>
      </c>
      <c r="H3010" s="129"/>
    </row>
    <row r="3011" spans="1:8" x14ac:dyDescent="0.3">
      <c r="A3011" s="183">
        <v>45016</v>
      </c>
      <c r="B3011" s="129" t="s">
        <v>7751</v>
      </c>
      <c r="C3011" s="129" t="s">
        <v>417</v>
      </c>
      <c r="D3011" s="165">
        <v>1</v>
      </c>
      <c r="E3011" s="129" t="s">
        <v>4737</v>
      </c>
      <c r="F3011" s="129" t="s">
        <v>4735</v>
      </c>
      <c r="G3011" s="129" t="s">
        <v>16723</v>
      </c>
      <c r="H3011" s="129"/>
    </row>
    <row r="3012" spans="1:8" x14ac:dyDescent="0.3">
      <c r="A3012" s="183">
        <v>45016</v>
      </c>
      <c r="B3012" s="129" t="s">
        <v>7752</v>
      </c>
      <c r="C3012" s="129" t="s">
        <v>417</v>
      </c>
      <c r="D3012" s="165">
        <v>1</v>
      </c>
      <c r="E3012" s="129" t="s">
        <v>4737</v>
      </c>
      <c r="F3012" s="129" t="s">
        <v>4735</v>
      </c>
      <c r="G3012" s="129" t="s">
        <v>16723</v>
      </c>
      <c r="H3012" s="129"/>
    </row>
    <row r="3013" spans="1:8" x14ac:dyDescent="0.3">
      <c r="A3013" s="183">
        <v>45016</v>
      </c>
      <c r="B3013" s="129" t="s">
        <v>7753</v>
      </c>
      <c r="C3013" s="129" t="s">
        <v>417</v>
      </c>
      <c r="D3013" s="165">
        <v>1</v>
      </c>
      <c r="E3013" s="129" t="s">
        <v>4739</v>
      </c>
      <c r="F3013" s="129" t="s">
        <v>4735</v>
      </c>
      <c r="G3013" s="129" t="s">
        <v>16723</v>
      </c>
      <c r="H3013" s="129"/>
    </row>
    <row r="3014" spans="1:8" x14ac:dyDescent="0.3">
      <c r="A3014" s="183">
        <v>45016</v>
      </c>
      <c r="B3014" s="129" t="s">
        <v>7754</v>
      </c>
      <c r="C3014" s="129" t="s">
        <v>416</v>
      </c>
      <c r="D3014" s="165">
        <v>1</v>
      </c>
      <c r="E3014" s="129" t="s">
        <v>4739</v>
      </c>
      <c r="F3014" s="129" t="s">
        <v>4735</v>
      </c>
      <c r="G3014" s="129" t="s">
        <v>16723</v>
      </c>
      <c r="H3014" s="129"/>
    </row>
    <row r="3015" spans="1:8" x14ac:dyDescent="0.3">
      <c r="A3015" s="183">
        <v>45016</v>
      </c>
      <c r="B3015" s="129" t="s">
        <v>7755</v>
      </c>
      <c r="C3015" s="129" t="s">
        <v>416</v>
      </c>
      <c r="D3015" s="165">
        <v>1</v>
      </c>
      <c r="E3015" s="129" t="s">
        <v>4739</v>
      </c>
      <c r="F3015" s="129" t="s">
        <v>4735</v>
      </c>
      <c r="G3015" s="129" t="s">
        <v>16723</v>
      </c>
      <c r="H3015" s="129"/>
    </row>
    <row r="3016" spans="1:8" x14ac:dyDescent="0.3">
      <c r="A3016" s="183">
        <v>45016</v>
      </c>
      <c r="B3016" s="129" t="s">
        <v>7756</v>
      </c>
      <c r="C3016" s="129" t="s">
        <v>418</v>
      </c>
      <c r="D3016" s="165">
        <v>1</v>
      </c>
      <c r="E3016" s="129" t="s">
        <v>4739</v>
      </c>
      <c r="F3016" s="129" t="s">
        <v>4735</v>
      </c>
      <c r="G3016" s="129" t="s">
        <v>16723</v>
      </c>
      <c r="H3016" s="129"/>
    </row>
    <row r="3017" spans="1:8" x14ac:dyDescent="0.3">
      <c r="A3017" s="183">
        <v>45016</v>
      </c>
      <c r="B3017" s="129" t="s">
        <v>7757</v>
      </c>
      <c r="C3017" s="129" t="s">
        <v>418</v>
      </c>
      <c r="D3017" s="165">
        <v>1</v>
      </c>
      <c r="E3017" s="129" t="s">
        <v>4739</v>
      </c>
      <c r="F3017" s="129" t="s">
        <v>4735</v>
      </c>
      <c r="G3017" s="129" t="s">
        <v>16723</v>
      </c>
      <c r="H3017" s="129"/>
    </row>
    <row r="3018" spans="1:8" x14ac:dyDescent="0.3">
      <c r="A3018" s="183">
        <v>45016</v>
      </c>
      <c r="B3018" s="129" t="s">
        <v>7758</v>
      </c>
      <c r="C3018" s="129" t="s">
        <v>418</v>
      </c>
      <c r="D3018" s="165">
        <v>1</v>
      </c>
      <c r="E3018" s="129" t="s">
        <v>4739</v>
      </c>
      <c r="F3018" s="129" t="s">
        <v>4735</v>
      </c>
      <c r="G3018" s="129" t="s">
        <v>16723</v>
      </c>
      <c r="H3018" s="129"/>
    </row>
    <row r="3019" spans="1:8" x14ac:dyDescent="0.3">
      <c r="A3019" s="183">
        <v>45016</v>
      </c>
      <c r="B3019" s="129" t="s">
        <v>7759</v>
      </c>
      <c r="C3019" s="129" t="s">
        <v>418</v>
      </c>
      <c r="D3019" s="165">
        <v>1</v>
      </c>
      <c r="E3019" s="129" t="s">
        <v>4739</v>
      </c>
      <c r="F3019" s="129" t="s">
        <v>4735</v>
      </c>
      <c r="G3019" s="129" t="s">
        <v>16723</v>
      </c>
      <c r="H3019" s="129"/>
    </row>
    <row r="3020" spans="1:8" x14ac:dyDescent="0.3">
      <c r="A3020" s="183">
        <v>45016</v>
      </c>
      <c r="B3020" s="129" t="s">
        <v>7760</v>
      </c>
      <c r="C3020" s="129" t="s">
        <v>416</v>
      </c>
      <c r="D3020" s="165">
        <v>1</v>
      </c>
      <c r="E3020" s="129" t="s">
        <v>4737</v>
      </c>
      <c r="F3020" s="129" t="s">
        <v>4735</v>
      </c>
      <c r="G3020" s="129" t="s">
        <v>16723</v>
      </c>
      <c r="H3020" s="129"/>
    </row>
    <row r="3021" spans="1:8" x14ac:dyDescent="0.3">
      <c r="A3021" s="183">
        <v>45016</v>
      </c>
      <c r="B3021" s="129" t="s">
        <v>7761</v>
      </c>
      <c r="C3021" s="129" t="s">
        <v>416</v>
      </c>
      <c r="D3021" s="165">
        <v>1</v>
      </c>
      <c r="E3021" s="129" t="s">
        <v>4737</v>
      </c>
      <c r="F3021" s="129" t="s">
        <v>4735</v>
      </c>
      <c r="G3021" s="129" t="s">
        <v>16723</v>
      </c>
      <c r="H3021" s="129"/>
    </row>
    <row r="3022" spans="1:8" x14ac:dyDescent="0.3">
      <c r="A3022" s="183">
        <v>45016</v>
      </c>
      <c r="B3022" s="129" t="s">
        <v>7762</v>
      </c>
      <c r="C3022" s="129" t="s">
        <v>416</v>
      </c>
      <c r="D3022" s="165">
        <v>1</v>
      </c>
      <c r="E3022" s="129" t="s">
        <v>4739</v>
      </c>
      <c r="F3022" s="129" t="s">
        <v>4735</v>
      </c>
      <c r="G3022" s="129" t="s">
        <v>16723</v>
      </c>
      <c r="H3022" s="129"/>
    </row>
    <row r="3023" spans="1:8" x14ac:dyDescent="0.3">
      <c r="A3023" s="183">
        <v>45016</v>
      </c>
      <c r="B3023" s="129" t="s">
        <v>7763</v>
      </c>
      <c r="C3023" s="129" t="s">
        <v>416</v>
      </c>
      <c r="D3023" s="165">
        <v>1</v>
      </c>
      <c r="E3023" s="129" t="s">
        <v>4747</v>
      </c>
      <c r="F3023" s="129" t="s">
        <v>4735</v>
      </c>
      <c r="G3023" s="129" t="s">
        <v>16723</v>
      </c>
      <c r="H3023" s="129"/>
    </row>
    <row r="3024" spans="1:8" x14ac:dyDescent="0.3">
      <c r="A3024" s="183">
        <v>45016</v>
      </c>
      <c r="B3024" s="129" t="s">
        <v>7764</v>
      </c>
      <c r="C3024" s="129" t="s">
        <v>416</v>
      </c>
      <c r="D3024" s="165">
        <v>1</v>
      </c>
      <c r="E3024" s="129" t="s">
        <v>4739</v>
      </c>
      <c r="F3024" s="129" t="s">
        <v>4735</v>
      </c>
      <c r="G3024" s="129" t="s">
        <v>16723</v>
      </c>
      <c r="H3024" s="129"/>
    </row>
    <row r="3025" spans="1:8" x14ac:dyDescent="0.3">
      <c r="A3025" s="183">
        <v>45016</v>
      </c>
      <c r="B3025" s="129" t="s">
        <v>7765</v>
      </c>
      <c r="C3025" s="129" t="s">
        <v>416</v>
      </c>
      <c r="D3025" s="165">
        <v>1</v>
      </c>
      <c r="E3025" s="129" t="s">
        <v>4737</v>
      </c>
      <c r="F3025" s="129" t="s">
        <v>4735</v>
      </c>
      <c r="G3025" s="129" t="s">
        <v>16723</v>
      </c>
      <c r="H3025" s="129"/>
    </row>
    <row r="3026" spans="1:8" x14ac:dyDescent="0.3">
      <c r="A3026" s="183">
        <v>45016</v>
      </c>
      <c r="B3026" s="129" t="s">
        <v>7766</v>
      </c>
      <c r="C3026" s="129" t="s">
        <v>417</v>
      </c>
      <c r="D3026" s="165">
        <v>1</v>
      </c>
      <c r="E3026" s="129" t="s">
        <v>4739</v>
      </c>
      <c r="F3026" s="129" t="s">
        <v>4735</v>
      </c>
      <c r="G3026" s="129" t="s">
        <v>16723</v>
      </c>
      <c r="H3026" s="129"/>
    </row>
    <row r="3027" spans="1:8" x14ac:dyDescent="0.3">
      <c r="A3027" s="183">
        <v>45016</v>
      </c>
      <c r="B3027" s="129" t="s">
        <v>7767</v>
      </c>
      <c r="C3027" s="129" t="s">
        <v>417</v>
      </c>
      <c r="D3027" s="165">
        <v>1</v>
      </c>
      <c r="E3027" s="129" t="s">
        <v>4737</v>
      </c>
      <c r="F3027" s="129" t="s">
        <v>4735</v>
      </c>
      <c r="G3027" s="129" t="s">
        <v>16723</v>
      </c>
      <c r="H3027" s="129"/>
    </row>
    <row r="3028" spans="1:8" x14ac:dyDescent="0.3">
      <c r="A3028" s="183">
        <v>45016</v>
      </c>
      <c r="B3028" s="129" t="s">
        <v>7768</v>
      </c>
      <c r="C3028" s="129" t="s">
        <v>417</v>
      </c>
      <c r="D3028" s="165">
        <v>1</v>
      </c>
      <c r="E3028" s="129" t="s">
        <v>4739</v>
      </c>
      <c r="F3028" s="129" t="s">
        <v>4735</v>
      </c>
      <c r="G3028" s="129" t="s">
        <v>16723</v>
      </c>
      <c r="H3028" s="129"/>
    </row>
    <row r="3029" spans="1:8" x14ac:dyDescent="0.3">
      <c r="A3029" s="183">
        <v>45016</v>
      </c>
      <c r="B3029" s="129" t="s">
        <v>7769</v>
      </c>
      <c r="C3029" s="129" t="s">
        <v>417</v>
      </c>
      <c r="D3029" s="165">
        <v>1</v>
      </c>
      <c r="E3029" s="129" t="s">
        <v>4739</v>
      </c>
      <c r="F3029" s="129" t="s">
        <v>4735</v>
      </c>
      <c r="G3029" s="129" t="s">
        <v>16723</v>
      </c>
      <c r="H3029" s="129"/>
    </row>
    <row r="3030" spans="1:8" x14ac:dyDescent="0.3">
      <c r="A3030" s="183">
        <v>45016</v>
      </c>
      <c r="B3030" s="129" t="s">
        <v>7770</v>
      </c>
      <c r="C3030" s="129" t="s">
        <v>417</v>
      </c>
      <c r="D3030" s="165">
        <v>1</v>
      </c>
      <c r="E3030" s="129" t="s">
        <v>4739</v>
      </c>
      <c r="F3030" s="129" t="s">
        <v>4735</v>
      </c>
      <c r="G3030" s="129" t="s">
        <v>16723</v>
      </c>
      <c r="H3030" s="129"/>
    </row>
    <row r="3031" spans="1:8" x14ac:dyDescent="0.3">
      <c r="A3031" s="183">
        <v>45016</v>
      </c>
      <c r="B3031" s="129" t="s">
        <v>7771</v>
      </c>
      <c r="C3031" s="129" t="s">
        <v>417</v>
      </c>
      <c r="D3031" s="165">
        <v>1</v>
      </c>
      <c r="E3031" s="129" t="s">
        <v>4737</v>
      </c>
      <c r="F3031" s="129" t="s">
        <v>4735</v>
      </c>
      <c r="G3031" s="129" t="s">
        <v>16723</v>
      </c>
      <c r="H3031" s="129"/>
    </row>
    <row r="3032" spans="1:8" x14ac:dyDescent="0.3">
      <c r="A3032" s="183">
        <v>45016</v>
      </c>
      <c r="B3032" s="129" t="s">
        <v>7772</v>
      </c>
      <c r="C3032" s="129" t="s">
        <v>417</v>
      </c>
      <c r="D3032" s="165">
        <v>1</v>
      </c>
      <c r="E3032" s="129" t="s">
        <v>4739</v>
      </c>
      <c r="F3032" s="129" t="s">
        <v>4735</v>
      </c>
      <c r="G3032" s="129" t="s">
        <v>16723</v>
      </c>
      <c r="H3032" s="129"/>
    </row>
    <row r="3033" spans="1:8" x14ac:dyDescent="0.3">
      <c r="A3033" s="183">
        <v>45016</v>
      </c>
      <c r="B3033" s="129" t="s">
        <v>7773</v>
      </c>
      <c r="C3033" s="129" t="s">
        <v>417</v>
      </c>
      <c r="D3033" s="165">
        <v>1</v>
      </c>
      <c r="E3033" s="129" t="s">
        <v>4739</v>
      </c>
      <c r="F3033" s="129" t="s">
        <v>4735</v>
      </c>
      <c r="G3033" s="129" t="s">
        <v>16723</v>
      </c>
      <c r="H3033" s="129"/>
    </row>
    <row r="3034" spans="1:8" x14ac:dyDescent="0.3">
      <c r="A3034" s="183">
        <v>45016</v>
      </c>
      <c r="B3034" s="129" t="s">
        <v>7774</v>
      </c>
      <c r="C3034" s="129" t="s">
        <v>417</v>
      </c>
      <c r="D3034" s="165">
        <v>1</v>
      </c>
      <c r="E3034" s="129" t="s">
        <v>4739</v>
      </c>
      <c r="F3034" s="129" t="s">
        <v>4735</v>
      </c>
      <c r="G3034" s="129" t="s">
        <v>16723</v>
      </c>
      <c r="H3034" s="129"/>
    </row>
    <row r="3035" spans="1:8" x14ac:dyDescent="0.3">
      <c r="A3035" s="183">
        <v>45016</v>
      </c>
      <c r="B3035" s="129" t="s">
        <v>7775</v>
      </c>
      <c r="C3035" s="129" t="s">
        <v>417</v>
      </c>
      <c r="D3035" s="165">
        <v>1</v>
      </c>
      <c r="E3035" s="129" t="s">
        <v>4737</v>
      </c>
      <c r="F3035" s="129" t="s">
        <v>4735</v>
      </c>
      <c r="G3035" s="129" t="s">
        <v>16723</v>
      </c>
      <c r="H3035" s="129"/>
    </row>
    <row r="3036" spans="1:8" x14ac:dyDescent="0.3">
      <c r="A3036" s="183">
        <v>45016</v>
      </c>
      <c r="B3036" s="129" t="s">
        <v>7776</v>
      </c>
      <c r="C3036" s="129" t="s">
        <v>417</v>
      </c>
      <c r="D3036" s="165">
        <v>1</v>
      </c>
      <c r="E3036" s="129" t="s">
        <v>4739</v>
      </c>
      <c r="F3036" s="129" t="s">
        <v>4735</v>
      </c>
      <c r="G3036" s="129" t="s">
        <v>16723</v>
      </c>
      <c r="H3036" s="129"/>
    </row>
    <row r="3037" spans="1:8" x14ac:dyDescent="0.3">
      <c r="A3037" s="183">
        <v>45016</v>
      </c>
      <c r="B3037" s="129" t="s">
        <v>7777</v>
      </c>
      <c r="C3037" s="129" t="s">
        <v>416</v>
      </c>
      <c r="D3037" s="165">
        <v>1</v>
      </c>
      <c r="E3037" s="129" t="s">
        <v>4737</v>
      </c>
      <c r="F3037" s="129" t="s">
        <v>4735</v>
      </c>
      <c r="G3037" s="129" t="s">
        <v>16723</v>
      </c>
      <c r="H3037" s="129"/>
    </row>
    <row r="3038" spans="1:8" x14ac:dyDescent="0.3">
      <c r="A3038" s="183">
        <v>45016</v>
      </c>
      <c r="B3038" s="129" t="s">
        <v>7778</v>
      </c>
      <c r="C3038" s="129" t="s">
        <v>418</v>
      </c>
      <c r="D3038" s="165">
        <v>1</v>
      </c>
      <c r="E3038" s="129" t="s">
        <v>4739</v>
      </c>
      <c r="F3038" s="129" t="s">
        <v>4735</v>
      </c>
      <c r="G3038" s="129" t="s">
        <v>16723</v>
      </c>
      <c r="H3038" s="129"/>
    </row>
    <row r="3039" spans="1:8" x14ac:dyDescent="0.3">
      <c r="A3039" s="183">
        <v>45016</v>
      </c>
      <c r="B3039" s="129" t="s">
        <v>7779</v>
      </c>
      <c r="C3039" s="129" t="s">
        <v>418</v>
      </c>
      <c r="D3039" s="165">
        <v>1</v>
      </c>
      <c r="E3039" s="129" t="s">
        <v>4739</v>
      </c>
      <c r="F3039" s="129" t="s">
        <v>4735</v>
      </c>
      <c r="G3039" s="129" t="s">
        <v>16723</v>
      </c>
      <c r="H3039" s="129"/>
    </row>
    <row r="3040" spans="1:8" x14ac:dyDescent="0.3">
      <c r="A3040" s="183">
        <v>45016</v>
      </c>
      <c r="B3040" s="129" t="s">
        <v>7780</v>
      </c>
      <c r="C3040" s="129" t="s">
        <v>418</v>
      </c>
      <c r="D3040" s="165">
        <v>1</v>
      </c>
      <c r="E3040" s="129" t="s">
        <v>4739</v>
      </c>
      <c r="F3040" s="129" t="s">
        <v>4735</v>
      </c>
      <c r="G3040" s="129" t="s">
        <v>16723</v>
      </c>
      <c r="H3040" s="129"/>
    </row>
    <row r="3041" spans="1:8" x14ac:dyDescent="0.3">
      <c r="A3041" s="183">
        <v>45016</v>
      </c>
      <c r="B3041" s="129" t="s">
        <v>7781</v>
      </c>
      <c r="C3041" s="129" t="s">
        <v>416</v>
      </c>
      <c r="D3041" s="165">
        <v>1</v>
      </c>
      <c r="E3041" s="129" t="s">
        <v>4739</v>
      </c>
      <c r="F3041" s="129" t="s">
        <v>4735</v>
      </c>
      <c r="G3041" s="129" t="s">
        <v>16723</v>
      </c>
      <c r="H3041" s="129"/>
    </row>
    <row r="3042" spans="1:8" x14ac:dyDescent="0.3">
      <c r="A3042" s="183">
        <v>45016</v>
      </c>
      <c r="B3042" s="129" t="s">
        <v>7782</v>
      </c>
      <c r="C3042" s="129" t="s">
        <v>416</v>
      </c>
      <c r="D3042" s="165">
        <v>1</v>
      </c>
      <c r="E3042" s="129" t="s">
        <v>4739</v>
      </c>
      <c r="F3042" s="129" t="s">
        <v>4735</v>
      </c>
      <c r="G3042" s="129" t="s">
        <v>16723</v>
      </c>
      <c r="H3042" s="129"/>
    </row>
    <row r="3043" spans="1:8" x14ac:dyDescent="0.3">
      <c r="A3043" s="183">
        <v>45016</v>
      </c>
      <c r="B3043" s="129" t="s">
        <v>7783</v>
      </c>
      <c r="C3043" s="129" t="s">
        <v>418</v>
      </c>
      <c r="D3043" s="165">
        <v>1</v>
      </c>
      <c r="E3043" s="129" t="s">
        <v>4739</v>
      </c>
      <c r="F3043" s="129" t="s">
        <v>4735</v>
      </c>
      <c r="G3043" s="129" t="s">
        <v>16723</v>
      </c>
      <c r="H3043" s="129"/>
    </row>
    <row r="3044" spans="1:8" x14ac:dyDescent="0.3">
      <c r="A3044" s="183">
        <v>45016</v>
      </c>
      <c r="B3044" s="129" t="s">
        <v>7784</v>
      </c>
      <c r="C3044" s="129" t="s">
        <v>418</v>
      </c>
      <c r="D3044" s="165">
        <v>1</v>
      </c>
      <c r="E3044" s="129" t="s">
        <v>4739</v>
      </c>
      <c r="F3044" s="129" t="s">
        <v>4735</v>
      </c>
      <c r="G3044" s="129" t="s">
        <v>16723</v>
      </c>
      <c r="H3044" s="129"/>
    </row>
    <row r="3045" spans="1:8" x14ac:dyDescent="0.3">
      <c r="A3045" s="183">
        <v>45016</v>
      </c>
      <c r="B3045" s="129" t="s">
        <v>7785</v>
      </c>
      <c r="C3045" s="129" t="s">
        <v>417</v>
      </c>
      <c r="D3045" s="165">
        <v>1</v>
      </c>
      <c r="E3045" s="129" t="s">
        <v>4744</v>
      </c>
      <c r="F3045" s="129" t="s">
        <v>4735</v>
      </c>
      <c r="G3045" s="129" t="s">
        <v>16723</v>
      </c>
      <c r="H3045" s="129"/>
    </row>
    <row r="3046" spans="1:8" x14ac:dyDescent="0.3">
      <c r="A3046" s="183">
        <v>45016</v>
      </c>
      <c r="B3046" s="129" t="s">
        <v>7786</v>
      </c>
      <c r="C3046" s="129" t="s">
        <v>417</v>
      </c>
      <c r="D3046" s="165">
        <v>1</v>
      </c>
      <c r="E3046" s="129" t="s">
        <v>4737</v>
      </c>
      <c r="F3046" s="129" t="s">
        <v>4735</v>
      </c>
      <c r="G3046" s="129" t="s">
        <v>16723</v>
      </c>
      <c r="H3046" s="129"/>
    </row>
    <row r="3047" spans="1:8" x14ac:dyDescent="0.3">
      <c r="A3047" s="183">
        <v>45016</v>
      </c>
      <c r="B3047" s="129" t="s">
        <v>7787</v>
      </c>
      <c r="C3047" s="129" t="s">
        <v>417</v>
      </c>
      <c r="D3047" s="165">
        <v>1</v>
      </c>
      <c r="E3047" s="129" t="s">
        <v>4739</v>
      </c>
      <c r="F3047" s="129" t="s">
        <v>4735</v>
      </c>
      <c r="G3047" s="129" t="s">
        <v>16723</v>
      </c>
      <c r="H3047" s="129"/>
    </row>
    <row r="3048" spans="1:8" x14ac:dyDescent="0.3">
      <c r="A3048" s="183">
        <v>45016</v>
      </c>
      <c r="B3048" s="129" t="s">
        <v>7788</v>
      </c>
      <c r="C3048" s="129" t="s">
        <v>417</v>
      </c>
      <c r="D3048" s="165">
        <v>1</v>
      </c>
      <c r="E3048" s="129" t="s">
        <v>4737</v>
      </c>
      <c r="F3048" s="129" t="s">
        <v>4735</v>
      </c>
      <c r="G3048" s="129" t="s">
        <v>16723</v>
      </c>
      <c r="H3048" s="129"/>
    </row>
    <row r="3049" spans="1:8" x14ac:dyDescent="0.3">
      <c r="A3049" s="183">
        <v>45016</v>
      </c>
      <c r="B3049" s="129" t="s">
        <v>7789</v>
      </c>
      <c r="C3049" s="129" t="s">
        <v>417</v>
      </c>
      <c r="D3049" s="165">
        <v>1</v>
      </c>
      <c r="E3049" s="129" t="s">
        <v>4739</v>
      </c>
      <c r="F3049" s="129" t="s">
        <v>4735</v>
      </c>
      <c r="G3049" s="129" t="s">
        <v>16723</v>
      </c>
      <c r="H3049" s="129"/>
    </row>
    <row r="3050" spans="1:8" x14ac:dyDescent="0.3">
      <c r="A3050" s="183">
        <v>45016</v>
      </c>
      <c r="B3050" s="129" t="s">
        <v>7790</v>
      </c>
      <c r="C3050" s="129" t="s">
        <v>417</v>
      </c>
      <c r="D3050" s="165">
        <v>1</v>
      </c>
      <c r="E3050" s="129" t="s">
        <v>4739</v>
      </c>
      <c r="F3050" s="129" t="s">
        <v>4735</v>
      </c>
      <c r="G3050" s="129" t="s">
        <v>16723</v>
      </c>
      <c r="H3050" s="129"/>
    </row>
    <row r="3051" spans="1:8" x14ac:dyDescent="0.3">
      <c r="A3051" s="183">
        <v>45016</v>
      </c>
      <c r="B3051" s="129" t="s">
        <v>7791</v>
      </c>
      <c r="C3051" s="129" t="s">
        <v>417</v>
      </c>
      <c r="D3051" s="165">
        <v>1</v>
      </c>
      <c r="E3051" s="129" t="s">
        <v>4739</v>
      </c>
      <c r="F3051" s="129" t="s">
        <v>4735</v>
      </c>
      <c r="G3051" s="129" t="s">
        <v>16723</v>
      </c>
      <c r="H3051" s="129"/>
    </row>
    <row r="3052" spans="1:8" x14ac:dyDescent="0.3">
      <c r="A3052" s="183">
        <v>45016</v>
      </c>
      <c r="B3052" s="129" t="s">
        <v>7792</v>
      </c>
      <c r="C3052" s="129" t="s">
        <v>417</v>
      </c>
      <c r="D3052" s="165">
        <v>1</v>
      </c>
      <c r="E3052" s="129" t="s">
        <v>4739</v>
      </c>
      <c r="F3052" s="129" t="s">
        <v>4735</v>
      </c>
      <c r="G3052" s="129" t="s">
        <v>16723</v>
      </c>
      <c r="H3052" s="129"/>
    </row>
    <row r="3053" spans="1:8" x14ac:dyDescent="0.3">
      <c r="A3053" s="183">
        <v>45016</v>
      </c>
      <c r="B3053" s="129" t="s">
        <v>7793</v>
      </c>
      <c r="C3053" s="129" t="s">
        <v>417</v>
      </c>
      <c r="D3053" s="165">
        <v>1</v>
      </c>
      <c r="E3053" s="129" t="s">
        <v>4821</v>
      </c>
      <c r="F3053" s="129" t="s">
        <v>4735</v>
      </c>
      <c r="G3053" s="129" t="s">
        <v>16723</v>
      </c>
      <c r="H3053" s="129"/>
    </row>
    <row r="3054" spans="1:8" x14ac:dyDescent="0.3">
      <c r="A3054" s="183">
        <v>45016</v>
      </c>
      <c r="B3054" s="129" t="s">
        <v>7794</v>
      </c>
      <c r="C3054" s="129" t="s">
        <v>417</v>
      </c>
      <c r="D3054" s="165">
        <v>1</v>
      </c>
      <c r="E3054" s="129" t="s">
        <v>4737</v>
      </c>
      <c r="F3054" s="129" t="s">
        <v>4735</v>
      </c>
      <c r="G3054" s="129" t="s">
        <v>16723</v>
      </c>
      <c r="H3054" s="129"/>
    </row>
    <row r="3055" spans="1:8" x14ac:dyDescent="0.3">
      <c r="A3055" s="183">
        <v>45016</v>
      </c>
      <c r="B3055" s="129" t="s">
        <v>7795</v>
      </c>
      <c r="C3055" s="129" t="s">
        <v>416</v>
      </c>
      <c r="D3055" s="165">
        <v>1</v>
      </c>
      <c r="E3055" s="129" t="s">
        <v>4739</v>
      </c>
      <c r="F3055" s="129" t="s">
        <v>4735</v>
      </c>
      <c r="G3055" s="129" t="s">
        <v>16723</v>
      </c>
      <c r="H3055" s="129"/>
    </row>
    <row r="3056" spans="1:8" x14ac:dyDescent="0.3">
      <c r="A3056" s="183">
        <v>45016</v>
      </c>
      <c r="B3056" s="129" t="s">
        <v>7796</v>
      </c>
      <c r="C3056" s="129" t="s">
        <v>416</v>
      </c>
      <c r="D3056" s="165">
        <v>1</v>
      </c>
      <c r="E3056" s="129" t="s">
        <v>4737</v>
      </c>
      <c r="F3056" s="129" t="s">
        <v>4735</v>
      </c>
      <c r="G3056" s="129" t="s">
        <v>16723</v>
      </c>
      <c r="H3056" s="129"/>
    </row>
    <row r="3057" spans="1:8" x14ac:dyDescent="0.3">
      <c r="A3057" s="183">
        <v>45016</v>
      </c>
      <c r="B3057" s="129" t="s">
        <v>7797</v>
      </c>
      <c r="C3057" s="129" t="s">
        <v>417</v>
      </c>
      <c r="D3057" s="165">
        <v>1</v>
      </c>
      <c r="E3057" s="129" t="s">
        <v>4739</v>
      </c>
      <c r="F3057" s="129" t="s">
        <v>4735</v>
      </c>
      <c r="G3057" s="129" t="s">
        <v>16723</v>
      </c>
      <c r="H3057" s="129"/>
    </row>
    <row r="3058" spans="1:8" x14ac:dyDescent="0.3">
      <c r="A3058" s="183">
        <v>45016</v>
      </c>
      <c r="B3058" s="129" t="s">
        <v>7798</v>
      </c>
      <c r="C3058" s="129" t="s">
        <v>417</v>
      </c>
      <c r="D3058" s="165">
        <v>1</v>
      </c>
      <c r="E3058" s="129" t="s">
        <v>4739</v>
      </c>
      <c r="F3058" s="129" t="s">
        <v>4735</v>
      </c>
      <c r="G3058" s="129" t="s">
        <v>16723</v>
      </c>
      <c r="H3058" s="129"/>
    </row>
    <row r="3059" spans="1:8" x14ac:dyDescent="0.3">
      <c r="A3059" s="183">
        <v>45016</v>
      </c>
      <c r="B3059" s="129" t="s">
        <v>7799</v>
      </c>
      <c r="C3059" s="129" t="s">
        <v>417</v>
      </c>
      <c r="D3059" s="165">
        <v>1</v>
      </c>
      <c r="E3059" s="129" t="s">
        <v>4737</v>
      </c>
      <c r="F3059" s="129" t="s">
        <v>4735</v>
      </c>
      <c r="G3059" s="129" t="s">
        <v>16723</v>
      </c>
      <c r="H3059" s="129"/>
    </row>
    <row r="3060" spans="1:8" x14ac:dyDescent="0.3">
      <c r="A3060" s="183">
        <v>45016</v>
      </c>
      <c r="B3060" s="129" t="s">
        <v>7800</v>
      </c>
      <c r="C3060" s="129" t="s">
        <v>418</v>
      </c>
      <c r="D3060" s="165">
        <v>1</v>
      </c>
      <c r="E3060" s="129" t="s">
        <v>4739</v>
      </c>
      <c r="F3060" s="129" t="s">
        <v>4735</v>
      </c>
      <c r="G3060" s="129" t="s">
        <v>16723</v>
      </c>
      <c r="H3060" s="129"/>
    </row>
    <row r="3061" spans="1:8" x14ac:dyDescent="0.3">
      <c r="A3061" s="183">
        <v>45016</v>
      </c>
      <c r="B3061" s="129" t="s">
        <v>7801</v>
      </c>
      <c r="C3061" s="129" t="s">
        <v>416</v>
      </c>
      <c r="D3061" s="165">
        <v>1</v>
      </c>
      <c r="E3061" s="129" t="s">
        <v>4739</v>
      </c>
      <c r="F3061" s="129" t="s">
        <v>4735</v>
      </c>
      <c r="G3061" s="129" t="s">
        <v>16723</v>
      </c>
      <c r="H3061" s="129"/>
    </row>
    <row r="3062" spans="1:8" x14ac:dyDescent="0.3">
      <c r="A3062" s="183">
        <v>45016</v>
      </c>
      <c r="B3062" s="129" t="s">
        <v>7802</v>
      </c>
      <c r="C3062" s="129" t="s">
        <v>417</v>
      </c>
      <c r="D3062" s="165">
        <v>1</v>
      </c>
      <c r="E3062" s="129" t="s">
        <v>4737</v>
      </c>
      <c r="F3062" s="129" t="s">
        <v>4735</v>
      </c>
      <c r="G3062" s="129" t="s">
        <v>16723</v>
      </c>
      <c r="H3062" s="129"/>
    </row>
    <row r="3063" spans="1:8" x14ac:dyDescent="0.3">
      <c r="A3063" s="183">
        <v>45016</v>
      </c>
      <c r="B3063" s="129" t="s">
        <v>7803</v>
      </c>
      <c r="C3063" s="129" t="s">
        <v>417</v>
      </c>
      <c r="D3063" s="165">
        <v>1</v>
      </c>
      <c r="E3063" s="129" t="s">
        <v>4739</v>
      </c>
      <c r="F3063" s="129" t="s">
        <v>4735</v>
      </c>
      <c r="G3063" s="129" t="s">
        <v>16723</v>
      </c>
      <c r="H3063" s="129"/>
    </row>
    <row r="3064" spans="1:8" x14ac:dyDescent="0.3">
      <c r="A3064" s="183">
        <v>45016</v>
      </c>
      <c r="B3064" s="129" t="s">
        <v>7804</v>
      </c>
      <c r="C3064" s="129" t="s">
        <v>417</v>
      </c>
      <c r="D3064" s="165">
        <v>1</v>
      </c>
      <c r="E3064" s="129" t="s">
        <v>4739</v>
      </c>
      <c r="F3064" s="129" t="s">
        <v>4735</v>
      </c>
      <c r="G3064" s="129" t="s">
        <v>16723</v>
      </c>
      <c r="H3064" s="129"/>
    </row>
    <row r="3065" spans="1:8" x14ac:dyDescent="0.3">
      <c r="A3065" s="183">
        <v>45016</v>
      </c>
      <c r="B3065" s="129" t="s">
        <v>7805</v>
      </c>
      <c r="C3065" s="129" t="s">
        <v>417</v>
      </c>
      <c r="D3065" s="165">
        <v>1</v>
      </c>
      <c r="E3065" s="129" t="s">
        <v>4737</v>
      </c>
      <c r="F3065" s="129" t="s">
        <v>4735</v>
      </c>
      <c r="G3065" s="129" t="s">
        <v>16723</v>
      </c>
      <c r="H3065" s="129"/>
    </row>
    <row r="3066" spans="1:8" x14ac:dyDescent="0.3">
      <c r="A3066" s="183">
        <v>45016</v>
      </c>
      <c r="B3066" s="129" t="s">
        <v>7806</v>
      </c>
      <c r="C3066" s="129" t="s">
        <v>417</v>
      </c>
      <c r="D3066" s="165">
        <v>1</v>
      </c>
      <c r="E3066" s="129" t="s">
        <v>4739</v>
      </c>
      <c r="F3066" s="129" t="s">
        <v>4735</v>
      </c>
      <c r="G3066" s="129" t="s">
        <v>16723</v>
      </c>
      <c r="H3066" s="129"/>
    </row>
    <row r="3067" spans="1:8" x14ac:dyDescent="0.3">
      <c r="A3067" s="183">
        <v>45016</v>
      </c>
      <c r="B3067" s="129" t="s">
        <v>7807</v>
      </c>
      <c r="C3067" s="129" t="s">
        <v>417</v>
      </c>
      <c r="D3067" s="165">
        <v>1</v>
      </c>
      <c r="E3067" s="129" t="s">
        <v>4739</v>
      </c>
      <c r="F3067" s="129" t="s">
        <v>4735</v>
      </c>
      <c r="G3067" s="129" t="s">
        <v>16723</v>
      </c>
      <c r="H3067" s="129"/>
    </row>
    <row r="3068" spans="1:8" x14ac:dyDescent="0.3">
      <c r="A3068" s="183">
        <v>45016</v>
      </c>
      <c r="B3068" s="129" t="s">
        <v>7808</v>
      </c>
      <c r="C3068" s="129" t="s">
        <v>417</v>
      </c>
      <c r="D3068" s="165">
        <v>1</v>
      </c>
      <c r="E3068" s="129" t="s">
        <v>4739</v>
      </c>
      <c r="F3068" s="129" t="s">
        <v>4735</v>
      </c>
      <c r="G3068" s="129" t="s">
        <v>16723</v>
      </c>
      <c r="H3068" s="129"/>
    </row>
    <row r="3069" spans="1:8" x14ac:dyDescent="0.3">
      <c r="A3069" s="183">
        <v>45016</v>
      </c>
      <c r="B3069" s="129" t="s">
        <v>7809</v>
      </c>
      <c r="C3069" s="129" t="s">
        <v>418</v>
      </c>
      <c r="D3069" s="165">
        <v>1</v>
      </c>
      <c r="E3069" s="129" t="s">
        <v>4739</v>
      </c>
      <c r="F3069" s="129" t="s">
        <v>4735</v>
      </c>
      <c r="G3069" s="129" t="s">
        <v>16723</v>
      </c>
      <c r="H3069" s="129"/>
    </row>
    <row r="3070" spans="1:8" x14ac:dyDescent="0.3">
      <c r="A3070" s="183">
        <v>45016</v>
      </c>
      <c r="B3070" s="129" t="s">
        <v>7810</v>
      </c>
      <c r="C3070" s="129" t="s">
        <v>416</v>
      </c>
      <c r="D3070" s="165">
        <v>1</v>
      </c>
      <c r="E3070" s="129" t="s">
        <v>4737</v>
      </c>
      <c r="F3070" s="129" t="s">
        <v>4735</v>
      </c>
      <c r="G3070" s="129" t="s">
        <v>16723</v>
      </c>
      <c r="H3070" s="129"/>
    </row>
    <row r="3071" spans="1:8" x14ac:dyDescent="0.3">
      <c r="A3071" s="183">
        <v>45016</v>
      </c>
      <c r="B3071" s="129" t="s">
        <v>7811</v>
      </c>
      <c r="C3071" s="129" t="s">
        <v>418</v>
      </c>
      <c r="D3071" s="165">
        <v>1</v>
      </c>
      <c r="E3071" s="129" t="s">
        <v>4739</v>
      </c>
      <c r="F3071" s="129" t="s">
        <v>4735</v>
      </c>
      <c r="G3071" s="129" t="s">
        <v>16723</v>
      </c>
      <c r="H3071" s="129"/>
    </row>
    <row r="3072" spans="1:8" x14ac:dyDescent="0.3">
      <c r="A3072" s="183">
        <v>45016</v>
      </c>
      <c r="B3072" s="129" t="s">
        <v>7812</v>
      </c>
      <c r="C3072" s="129" t="s">
        <v>418</v>
      </c>
      <c r="D3072" s="165">
        <v>1</v>
      </c>
      <c r="E3072" s="129" t="s">
        <v>4739</v>
      </c>
      <c r="F3072" s="129" t="s">
        <v>4735</v>
      </c>
      <c r="G3072" s="129" t="s">
        <v>16723</v>
      </c>
      <c r="H3072" s="129"/>
    </row>
    <row r="3073" spans="1:8" x14ac:dyDescent="0.3">
      <c r="A3073" s="183">
        <v>45016</v>
      </c>
      <c r="B3073" s="129" t="s">
        <v>7813</v>
      </c>
      <c r="C3073" s="129" t="s">
        <v>418</v>
      </c>
      <c r="D3073" s="165">
        <v>1</v>
      </c>
      <c r="E3073" s="129" t="s">
        <v>4741</v>
      </c>
      <c r="F3073" s="129" t="s">
        <v>4735</v>
      </c>
      <c r="G3073" s="129" t="s">
        <v>16723</v>
      </c>
      <c r="H3073" s="129"/>
    </row>
    <row r="3074" spans="1:8" x14ac:dyDescent="0.3">
      <c r="A3074" s="183">
        <v>45016</v>
      </c>
      <c r="B3074" s="129" t="s">
        <v>7814</v>
      </c>
      <c r="C3074" s="129" t="s">
        <v>417</v>
      </c>
      <c r="D3074" s="165">
        <v>1</v>
      </c>
      <c r="E3074" s="129" t="s">
        <v>4739</v>
      </c>
      <c r="F3074" s="129" t="s">
        <v>4735</v>
      </c>
      <c r="G3074" s="129" t="s">
        <v>16723</v>
      </c>
      <c r="H3074" s="129"/>
    </row>
    <row r="3075" spans="1:8" x14ac:dyDescent="0.3">
      <c r="A3075" s="183">
        <v>45016</v>
      </c>
      <c r="B3075" s="129" t="s">
        <v>7815</v>
      </c>
      <c r="C3075" s="129" t="s">
        <v>418</v>
      </c>
      <c r="D3075" s="165">
        <v>1</v>
      </c>
      <c r="E3075" s="129" t="s">
        <v>4739</v>
      </c>
      <c r="F3075" s="129" t="s">
        <v>4735</v>
      </c>
      <c r="G3075" s="129" t="s">
        <v>16723</v>
      </c>
      <c r="H3075" s="129"/>
    </row>
    <row r="3076" spans="1:8" x14ac:dyDescent="0.3">
      <c r="A3076" s="183">
        <v>45016</v>
      </c>
      <c r="B3076" s="129" t="s">
        <v>7816</v>
      </c>
      <c r="C3076" s="129" t="s">
        <v>416</v>
      </c>
      <c r="D3076" s="165">
        <v>1</v>
      </c>
      <c r="E3076" s="129" t="s">
        <v>4739</v>
      </c>
      <c r="F3076" s="129" t="s">
        <v>4735</v>
      </c>
      <c r="G3076" s="129" t="s">
        <v>16723</v>
      </c>
      <c r="H3076" s="129"/>
    </row>
    <row r="3077" spans="1:8" x14ac:dyDescent="0.3">
      <c r="A3077" s="183">
        <v>45016</v>
      </c>
      <c r="B3077" s="129" t="s">
        <v>7817</v>
      </c>
      <c r="C3077" s="129" t="s">
        <v>418</v>
      </c>
      <c r="D3077" s="165">
        <v>1</v>
      </c>
      <c r="E3077" s="129" t="s">
        <v>4737</v>
      </c>
      <c r="F3077" s="129" t="s">
        <v>4735</v>
      </c>
      <c r="G3077" s="129" t="s">
        <v>16723</v>
      </c>
      <c r="H3077" s="129"/>
    </row>
    <row r="3078" spans="1:8" x14ac:dyDescent="0.3">
      <c r="A3078" s="183">
        <v>45016</v>
      </c>
      <c r="B3078" s="129" t="s">
        <v>7818</v>
      </c>
      <c r="C3078" s="129" t="s">
        <v>418</v>
      </c>
      <c r="D3078" s="165">
        <v>1</v>
      </c>
      <c r="E3078" s="129" t="s">
        <v>4739</v>
      </c>
      <c r="F3078" s="129" t="s">
        <v>4735</v>
      </c>
      <c r="G3078" s="129" t="s">
        <v>16723</v>
      </c>
      <c r="H3078" s="129"/>
    </row>
    <row r="3079" spans="1:8" x14ac:dyDescent="0.3">
      <c r="A3079" s="183">
        <v>45016</v>
      </c>
      <c r="B3079" s="129" t="s">
        <v>7819</v>
      </c>
      <c r="C3079" s="129" t="s">
        <v>417</v>
      </c>
      <c r="D3079" s="165">
        <v>1</v>
      </c>
      <c r="E3079" s="129" t="s">
        <v>4739</v>
      </c>
      <c r="F3079" s="129" t="s">
        <v>4735</v>
      </c>
      <c r="G3079" s="129" t="s">
        <v>16723</v>
      </c>
      <c r="H3079" s="129"/>
    </row>
    <row r="3080" spans="1:8" x14ac:dyDescent="0.3">
      <c r="A3080" s="183">
        <v>45016</v>
      </c>
      <c r="B3080" s="129" t="s">
        <v>7820</v>
      </c>
      <c r="C3080" s="129" t="s">
        <v>418</v>
      </c>
      <c r="D3080" s="165">
        <v>1</v>
      </c>
      <c r="E3080" s="129" t="s">
        <v>4739</v>
      </c>
      <c r="F3080" s="129" t="s">
        <v>4735</v>
      </c>
      <c r="G3080" s="129" t="s">
        <v>16723</v>
      </c>
      <c r="H3080" s="129"/>
    </row>
    <row r="3081" spans="1:8" x14ac:dyDescent="0.3">
      <c r="A3081" s="183">
        <v>45016</v>
      </c>
      <c r="B3081" s="129" t="s">
        <v>7821</v>
      </c>
      <c r="C3081" s="129" t="s">
        <v>418</v>
      </c>
      <c r="D3081" s="165">
        <v>1</v>
      </c>
      <c r="E3081" s="129" t="s">
        <v>4739</v>
      </c>
      <c r="F3081" s="129" t="s">
        <v>4735</v>
      </c>
      <c r="G3081" s="129" t="s">
        <v>16723</v>
      </c>
      <c r="H3081" s="129"/>
    </row>
    <row r="3082" spans="1:8" x14ac:dyDescent="0.3">
      <c r="A3082" s="183">
        <v>45016</v>
      </c>
      <c r="B3082" s="129" t="s">
        <v>7822</v>
      </c>
      <c r="C3082" s="129" t="s">
        <v>417</v>
      </c>
      <c r="D3082" s="165">
        <v>1</v>
      </c>
      <c r="E3082" s="129" t="s">
        <v>4739</v>
      </c>
      <c r="F3082" s="129" t="s">
        <v>4735</v>
      </c>
      <c r="G3082" s="129" t="s">
        <v>16723</v>
      </c>
      <c r="H3082" s="129"/>
    </row>
    <row r="3083" spans="1:8" x14ac:dyDescent="0.3">
      <c r="A3083" s="183">
        <v>45016</v>
      </c>
      <c r="B3083" s="129" t="s">
        <v>7823</v>
      </c>
      <c r="C3083" s="129" t="s">
        <v>418</v>
      </c>
      <c r="D3083" s="165">
        <v>1</v>
      </c>
      <c r="E3083" s="129" t="s">
        <v>4739</v>
      </c>
      <c r="F3083" s="129" t="s">
        <v>4735</v>
      </c>
      <c r="G3083" s="129" t="s">
        <v>16723</v>
      </c>
      <c r="H3083" s="129"/>
    </row>
    <row r="3084" spans="1:8" x14ac:dyDescent="0.3">
      <c r="A3084" s="183">
        <v>45016</v>
      </c>
      <c r="B3084" s="129" t="s">
        <v>7824</v>
      </c>
      <c r="C3084" s="129" t="s">
        <v>417</v>
      </c>
      <c r="D3084" s="165">
        <v>1</v>
      </c>
      <c r="E3084" s="129" t="s">
        <v>4737</v>
      </c>
      <c r="F3084" s="129" t="s">
        <v>4735</v>
      </c>
      <c r="G3084" s="129" t="s">
        <v>16723</v>
      </c>
      <c r="H3084" s="129"/>
    </row>
    <row r="3085" spans="1:8" x14ac:dyDescent="0.3">
      <c r="A3085" s="183">
        <v>45016</v>
      </c>
      <c r="B3085" s="129" t="s">
        <v>7825</v>
      </c>
      <c r="C3085" s="129" t="s">
        <v>417</v>
      </c>
      <c r="D3085" s="165">
        <v>1</v>
      </c>
      <c r="E3085" s="129" t="s">
        <v>4737</v>
      </c>
      <c r="F3085" s="129" t="s">
        <v>4735</v>
      </c>
      <c r="G3085" s="129" t="s">
        <v>16723</v>
      </c>
      <c r="H3085" s="129"/>
    </row>
    <row r="3086" spans="1:8" x14ac:dyDescent="0.3">
      <c r="A3086" s="183">
        <v>45016</v>
      </c>
      <c r="B3086" s="129" t="s">
        <v>7826</v>
      </c>
      <c r="C3086" s="129" t="s">
        <v>418</v>
      </c>
      <c r="D3086" s="165">
        <v>1</v>
      </c>
      <c r="E3086" s="129" t="s">
        <v>4739</v>
      </c>
      <c r="F3086" s="129" t="s">
        <v>4735</v>
      </c>
      <c r="G3086" s="129" t="s">
        <v>16723</v>
      </c>
      <c r="H3086" s="129"/>
    </row>
    <row r="3087" spans="1:8" x14ac:dyDescent="0.3">
      <c r="A3087" s="183">
        <v>45016</v>
      </c>
      <c r="B3087" s="129" t="s">
        <v>7827</v>
      </c>
      <c r="C3087" s="129" t="s">
        <v>417</v>
      </c>
      <c r="D3087" s="165">
        <v>1</v>
      </c>
      <c r="E3087" s="129" t="s">
        <v>4739</v>
      </c>
      <c r="F3087" s="129" t="s">
        <v>4735</v>
      </c>
      <c r="G3087" s="129" t="s">
        <v>16723</v>
      </c>
      <c r="H3087" s="129"/>
    </row>
    <row r="3088" spans="1:8" x14ac:dyDescent="0.3">
      <c r="A3088" s="183">
        <v>45016</v>
      </c>
      <c r="B3088" s="129" t="s">
        <v>7828</v>
      </c>
      <c r="C3088" s="129" t="s">
        <v>417</v>
      </c>
      <c r="D3088" s="165">
        <v>1</v>
      </c>
      <c r="E3088" s="129" t="s">
        <v>4739</v>
      </c>
      <c r="F3088" s="129" t="s">
        <v>4735</v>
      </c>
      <c r="G3088" s="129" t="s">
        <v>16723</v>
      </c>
      <c r="H3088" s="129"/>
    </row>
    <row r="3089" spans="1:8" x14ac:dyDescent="0.3">
      <c r="A3089" s="183">
        <v>45016</v>
      </c>
      <c r="B3089" s="129" t="s">
        <v>7829</v>
      </c>
      <c r="C3089" s="129" t="s">
        <v>417</v>
      </c>
      <c r="D3089" s="165">
        <v>1</v>
      </c>
      <c r="E3089" s="129" t="s">
        <v>4744</v>
      </c>
      <c r="F3089" s="129" t="s">
        <v>4735</v>
      </c>
      <c r="G3089" s="129" t="s">
        <v>16723</v>
      </c>
      <c r="H3089" s="129"/>
    </row>
    <row r="3090" spans="1:8" x14ac:dyDescent="0.3">
      <c r="A3090" s="183">
        <v>45016</v>
      </c>
      <c r="B3090" s="129" t="s">
        <v>7830</v>
      </c>
      <c r="C3090" s="129" t="s">
        <v>417</v>
      </c>
      <c r="D3090" s="165">
        <v>1</v>
      </c>
      <c r="E3090" s="129" t="s">
        <v>4737</v>
      </c>
      <c r="F3090" s="129" t="s">
        <v>4735</v>
      </c>
      <c r="G3090" s="129" t="s">
        <v>16723</v>
      </c>
      <c r="H3090" s="129"/>
    </row>
    <row r="3091" spans="1:8" x14ac:dyDescent="0.3">
      <c r="A3091" s="183">
        <v>45016</v>
      </c>
      <c r="B3091" s="129" t="s">
        <v>7831</v>
      </c>
      <c r="C3091" s="129" t="s">
        <v>418</v>
      </c>
      <c r="D3091" s="165">
        <v>1</v>
      </c>
      <c r="E3091" s="129" t="s">
        <v>4739</v>
      </c>
      <c r="F3091" s="129" t="s">
        <v>4735</v>
      </c>
      <c r="G3091" s="129" t="s">
        <v>16723</v>
      </c>
      <c r="H3091" s="129"/>
    </row>
    <row r="3092" spans="1:8" x14ac:dyDescent="0.3">
      <c r="A3092" s="183">
        <v>45016</v>
      </c>
      <c r="B3092" s="129" t="s">
        <v>7832</v>
      </c>
      <c r="C3092" s="129" t="s">
        <v>416</v>
      </c>
      <c r="D3092" s="165">
        <v>1</v>
      </c>
      <c r="E3092" s="129" t="s">
        <v>4739</v>
      </c>
      <c r="F3092" s="129" t="s">
        <v>4735</v>
      </c>
      <c r="G3092" s="129" t="s">
        <v>16723</v>
      </c>
      <c r="H3092" s="129"/>
    </row>
    <row r="3093" spans="1:8" x14ac:dyDescent="0.3">
      <c r="A3093" s="183">
        <v>45016</v>
      </c>
      <c r="B3093" s="129" t="s">
        <v>7833</v>
      </c>
      <c r="C3093" s="129" t="s">
        <v>416</v>
      </c>
      <c r="D3093" s="165">
        <v>1</v>
      </c>
      <c r="E3093" s="129" t="s">
        <v>4739</v>
      </c>
      <c r="F3093" s="129" t="s">
        <v>4735</v>
      </c>
      <c r="G3093" s="129" t="s">
        <v>16723</v>
      </c>
      <c r="H3093" s="129"/>
    </row>
    <row r="3094" spans="1:8" x14ac:dyDescent="0.3">
      <c r="A3094" s="183">
        <v>45016</v>
      </c>
      <c r="B3094" s="129" t="s">
        <v>7834</v>
      </c>
      <c r="C3094" s="129" t="s">
        <v>416</v>
      </c>
      <c r="D3094" s="165">
        <v>1</v>
      </c>
      <c r="E3094" s="129" t="s">
        <v>4739</v>
      </c>
      <c r="F3094" s="129" t="s">
        <v>4735</v>
      </c>
      <c r="G3094" s="129" t="s">
        <v>16723</v>
      </c>
      <c r="H3094" s="129"/>
    </row>
    <row r="3095" spans="1:8" x14ac:dyDescent="0.3">
      <c r="A3095" s="183">
        <v>45016</v>
      </c>
      <c r="B3095" s="129" t="s">
        <v>7835</v>
      </c>
      <c r="C3095" s="129" t="s">
        <v>418</v>
      </c>
      <c r="D3095" s="165">
        <v>1</v>
      </c>
      <c r="E3095" s="129" t="s">
        <v>4739</v>
      </c>
      <c r="F3095" s="129" t="s">
        <v>4735</v>
      </c>
      <c r="G3095" s="129" t="s">
        <v>16723</v>
      </c>
      <c r="H3095" s="129"/>
    </row>
    <row r="3096" spans="1:8" x14ac:dyDescent="0.3">
      <c r="A3096" s="183">
        <v>45016</v>
      </c>
      <c r="B3096" s="129" t="s">
        <v>7836</v>
      </c>
      <c r="C3096" s="129" t="s">
        <v>416</v>
      </c>
      <c r="D3096" s="165">
        <v>1</v>
      </c>
      <c r="E3096" s="129" t="s">
        <v>4737</v>
      </c>
      <c r="F3096" s="129" t="s">
        <v>4735</v>
      </c>
      <c r="G3096" s="129" t="s">
        <v>16723</v>
      </c>
      <c r="H3096" s="129"/>
    </row>
    <row r="3097" spans="1:8" x14ac:dyDescent="0.3">
      <c r="A3097" s="183">
        <v>45016</v>
      </c>
      <c r="B3097" s="129" t="s">
        <v>7837</v>
      </c>
      <c r="C3097" s="129" t="s">
        <v>416</v>
      </c>
      <c r="D3097" s="165">
        <v>1</v>
      </c>
      <c r="E3097" s="129" t="s">
        <v>4739</v>
      </c>
      <c r="F3097" s="129" t="s">
        <v>4735</v>
      </c>
      <c r="G3097" s="129" t="s">
        <v>16723</v>
      </c>
      <c r="H3097" s="129"/>
    </row>
    <row r="3098" spans="1:8" x14ac:dyDescent="0.3">
      <c r="A3098" s="183">
        <v>45016</v>
      </c>
      <c r="B3098" s="129" t="s">
        <v>7838</v>
      </c>
      <c r="C3098" s="129" t="s">
        <v>417</v>
      </c>
      <c r="D3098" s="165">
        <v>1</v>
      </c>
      <c r="E3098" s="129" t="s">
        <v>4737</v>
      </c>
      <c r="F3098" s="129" t="s">
        <v>4735</v>
      </c>
      <c r="G3098" s="129" t="s">
        <v>16723</v>
      </c>
      <c r="H3098" s="129"/>
    </row>
    <row r="3099" spans="1:8" x14ac:dyDescent="0.3">
      <c r="A3099" s="183">
        <v>45016</v>
      </c>
      <c r="B3099" s="129" t="s">
        <v>7839</v>
      </c>
      <c r="C3099" s="129" t="s">
        <v>417</v>
      </c>
      <c r="D3099" s="165">
        <v>1</v>
      </c>
      <c r="E3099" s="129" t="s">
        <v>4737</v>
      </c>
      <c r="F3099" s="129" t="s">
        <v>4735</v>
      </c>
      <c r="G3099" s="129" t="s">
        <v>16723</v>
      </c>
      <c r="H3099" s="129"/>
    </row>
    <row r="3100" spans="1:8" x14ac:dyDescent="0.3">
      <c r="A3100" s="183">
        <v>45016</v>
      </c>
      <c r="B3100" s="129" t="s">
        <v>7840</v>
      </c>
      <c r="C3100" s="129" t="s">
        <v>417</v>
      </c>
      <c r="D3100" s="165">
        <v>1</v>
      </c>
      <c r="E3100" s="129" t="s">
        <v>4737</v>
      </c>
      <c r="F3100" s="129" t="s">
        <v>4735</v>
      </c>
      <c r="G3100" s="129" t="s">
        <v>16723</v>
      </c>
      <c r="H3100" s="129"/>
    </row>
    <row r="3101" spans="1:8" x14ac:dyDescent="0.3">
      <c r="A3101" s="183">
        <v>45016</v>
      </c>
      <c r="B3101" s="129" t="s">
        <v>7841</v>
      </c>
      <c r="C3101" s="129" t="s">
        <v>417</v>
      </c>
      <c r="D3101" s="165">
        <v>1</v>
      </c>
      <c r="E3101" s="129" t="s">
        <v>4737</v>
      </c>
      <c r="F3101" s="129" t="s">
        <v>4735</v>
      </c>
      <c r="G3101" s="129" t="s">
        <v>16723</v>
      </c>
      <c r="H3101" s="129"/>
    </row>
    <row r="3102" spans="1:8" x14ac:dyDescent="0.3">
      <c r="A3102" s="183">
        <v>45016</v>
      </c>
      <c r="B3102" s="129" t="s">
        <v>7842</v>
      </c>
      <c r="C3102" s="129" t="s">
        <v>417</v>
      </c>
      <c r="D3102" s="165">
        <v>1</v>
      </c>
      <c r="E3102" s="129" t="s">
        <v>4739</v>
      </c>
      <c r="F3102" s="129" t="s">
        <v>4735</v>
      </c>
      <c r="G3102" s="129" t="s">
        <v>16723</v>
      </c>
      <c r="H3102" s="129"/>
    </row>
    <row r="3103" spans="1:8" x14ac:dyDescent="0.3">
      <c r="A3103" s="183">
        <v>45016</v>
      </c>
      <c r="B3103" s="129" t="s">
        <v>7843</v>
      </c>
      <c r="C3103" s="129" t="s">
        <v>417</v>
      </c>
      <c r="D3103" s="165">
        <v>1</v>
      </c>
      <c r="E3103" s="129" t="s">
        <v>4737</v>
      </c>
      <c r="F3103" s="129" t="s">
        <v>4735</v>
      </c>
      <c r="G3103" s="129" t="s">
        <v>16723</v>
      </c>
      <c r="H3103" s="129"/>
    </row>
    <row r="3104" spans="1:8" x14ac:dyDescent="0.3">
      <c r="A3104" s="183">
        <v>45016</v>
      </c>
      <c r="B3104" s="129" t="s">
        <v>7844</v>
      </c>
      <c r="C3104" s="129" t="s">
        <v>417</v>
      </c>
      <c r="D3104" s="165">
        <v>1</v>
      </c>
      <c r="E3104" s="129" t="s">
        <v>4737</v>
      </c>
      <c r="F3104" s="129" t="s">
        <v>4735</v>
      </c>
      <c r="G3104" s="129" t="s">
        <v>16723</v>
      </c>
      <c r="H3104" s="129"/>
    </row>
    <row r="3105" spans="1:8" x14ac:dyDescent="0.3">
      <c r="A3105" s="183">
        <v>45016</v>
      </c>
      <c r="B3105" s="129" t="s">
        <v>7845</v>
      </c>
      <c r="C3105" s="129" t="s">
        <v>417</v>
      </c>
      <c r="D3105" s="165">
        <v>1</v>
      </c>
      <c r="E3105" s="129" t="s">
        <v>4737</v>
      </c>
      <c r="F3105" s="129" t="s">
        <v>4735</v>
      </c>
      <c r="G3105" s="129" t="s">
        <v>16723</v>
      </c>
      <c r="H3105" s="129"/>
    </row>
    <row r="3106" spans="1:8" x14ac:dyDescent="0.3">
      <c r="A3106" s="183">
        <v>45016</v>
      </c>
      <c r="B3106" s="129" t="s">
        <v>7846</v>
      </c>
      <c r="C3106" s="129" t="s">
        <v>416</v>
      </c>
      <c r="D3106" s="165">
        <v>1</v>
      </c>
      <c r="E3106" s="129" t="s">
        <v>4739</v>
      </c>
      <c r="F3106" s="129" t="s">
        <v>4735</v>
      </c>
      <c r="G3106" s="129" t="s">
        <v>16723</v>
      </c>
      <c r="H3106" s="129"/>
    </row>
    <row r="3107" spans="1:8" x14ac:dyDescent="0.3">
      <c r="A3107" s="183">
        <v>45016</v>
      </c>
      <c r="B3107" s="129" t="s">
        <v>7847</v>
      </c>
      <c r="C3107" s="129" t="s">
        <v>416</v>
      </c>
      <c r="D3107" s="165">
        <v>1</v>
      </c>
      <c r="E3107" s="129" t="s">
        <v>4744</v>
      </c>
      <c r="F3107" s="129" t="s">
        <v>4735</v>
      </c>
      <c r="G3107" s="129" t="s">
        <v>16723</v>
      </c>
      <c r="H3107" s="129"/>
    </row>
    <row r="3108" spans="1:8" x14ac:dyDescent="0.3">
      <c r="A3108" s="183">
        <v>45016</v>
      </c>
      <c r="B3108" s="129" t="s">
        <v>7848</v>
      </c>
      <c r="C3108" s="129" t="s">
        <v>418</v>
      </c>
      <c r="D3108" s="165">
        <v>1</v>
      </c>
      <c r="E3108" s="129" t="s">
        <v>4747</v>
      </c>
      <c r="F3108" s="129" t="s">
        <v>4735</v>
      </c>
      <c r="G3108" s="129" t="s">
        <v>16723</v>
      </c>
      <c r="H3108" s="129"/>
    </row>
    <row r="3109" spans="1:8" x14ac:dyDescent="0.3">
      <c r="A3109" s="183">
        <v>45016</v>
      </c>
      <c r="B3109" s="129" t="s">
        <v>7849</v>
      </c>
      <c r="C3109" s="129" t="s">
        <v>418</v>
      </c>
      <c r="D3109" s="165">
        <v>1</v>
      </c>
      <c r="E3109" s="129" t="s">
        <v>4737</v>
      </c>
      <c r="F3109" s="129" t="s">
        <v>4735</v>
      </c>
      <c r="G3109" s="129" t="s">
        <v>16723</v>
      </c>
      <c r="H3109" s="129"/>
    </row>
    <row r="3110" spans="1:8" x14ac:dyDescent="0.3">
      <c r="A3110" s="183">
        <v>45016</v>
      </c>
      <c r="B3110" s="129" t="s">
        <v>7850</v>
      </c>
      <c r="C3110" s="129" t="s">
        <v>417</v>
      </c>
      <c r="D3110" s="165">
        <v>1</v>
      </c>
      <c r="E3110" s="129" t="s">
        <v>4739</v>
      </c>
      <c r="F3110" s="129" t="s">
        <v>4735</v>
      </c>
      <c r="G3110" s="129" t="s">
        <v>16723</v>
      </c>
      <c r="H3110" s="129"/>
    </row>
    <row r="3111" spans="1:8" x14ac:dyDescent="0.3">
      <c r="A3111" s="183">
        <v>45016</v>
      </c>
      <c r="B3111" s="129" t="s">
        <v>7851</v>
      </c>
      <c r="C3111" s="129" t="s">
        <v>417</v>
      </c>
      <c r="D3111" s="165">
        <v>1</v>
      </c>
      <c r="E3111" s="129" t="s">
        <v>4737</v>
      </c>
      <c r="F3111" s="129" t="s">
        <v>4735</v>
      </c>
      <c r="G3111" s="129" t="s">
        <v>16723</v>
      </c>
      <c r="H3111" s="129"/>
    </row>
    <row r="3112" spans="1:8" x14ac:dyDescent="0.3">
      <c r="A3112" s="183">
        <v>45016</v>
      </c>
      <c r="B3112" s="129" t="s">
        <v>7852</v>
      </c>
      <c r="C3112" s="129" t="s">
        <v>417</v>
      </c>
      <c r="D3112" s="165">
        <v>1</v>
      </c>
      <c r="E3112" s="129" t="s">
        <v>4739</v>
      </c>
      <c r="F3112" s="129" t="s">
        <v>4735</v>
      </c>
      <c r="G3112" s="129" t="s">
        <v>16723</v>
      </c>
      <c r="H3112" s="129"/>
    </row>
    <row r="3113" spans="1:8" x14ac:dyDescent="0.3">
      <c r="A3113" s="183">
        <v>45016</v>
      </c>
      <c r="B3113" s="129" t="s">
        <v>7853</v>
      </c>
      <c r="C3113" s="129" t="s">
        <v>417</v>
      </c>
      <c r="D3113" s="165">
        <v>1</v>
      </c>
      <c r="E3113" s="129" t="s">
        <v>4734</v>
      </c>
      <c r="F3113" s="129" t="s">
        <v>4735</v>
      </c>
      <c r="G3113" s="129" t="s">
        <v>16723</v>
      </c>
      <c r="H3113" s="129"/>
    </row>
    <row r="3114" spans="1:8" x14ac:dyDescent="0.3">
      <c r="A3114" s="183">
        <v>45016</v>
      </c>
      <c r="B3114" s="129" t="s">
        <v>7854</v>
      </c>
      <c r="C3114" s="129" t="s">
        <v>418</v>
      </c>
      <c r="D3114" s="165">
        <v>1</v>
      </c>
      <c r="E3114" s="129" t="s">
        <v>4739</v>
      </c>
      <c r="F3114" s="129" t="s">
        <v>4735</v>
      </c>
      <c r="G3114" s="129" t="s">
        <v>16723</v>
      </c>
      <c r="H3114" s="129"/>
    </row>
    <row r="3115" spans="1:8" x14ac:dyDescent="0.3">
      <c r="A3115" s="183">
        <v>45016</v>
      </c>
      <c r="B3115" s="129" t="s">
        <v>7855</v>
      </c>
      <c r="C3115" s="129" t="s">
        <v>418</v>
      </c>
      <c r="D3115" s="165">
        <v>1</v>
      </c>
      <c r="E3115" s="129" t="s">
        <v>4739</v>
      </c>
      <c r="F3115" s="129" t="s">
        <v>4735</v>
      </c>
      <c r="G3115" s="129" t="s">
        <v>16723</v>
      </c>
      <c r="H3115" s="129"/>
    </row>
    <row r="3116" spans="1:8" x14ac:dyDescent="0.3">
      <c r="A3116" s="183">
        <v>45016</v>
      </c>
      <c r="B3116" s="129" t="s">
        <v>7856</v>
      </c>
      <c r="C3116" s="129" t="s">
        <v>416</v>
      </c>
      <c r="D3116" s="165">
        <v>1</v>
      </c>
      <c r="E3116" s="129" t="s">
        <v>4737</v>
      </c>
      <c r="F3116" s="129" t="s">
        <v>4735</v>
      </c>
      <c r="G3116" s="129" t="s">
        <v>16723</v>
      </c>
      <c r="H3116" s="129"/>
    </row>
    <row r="3117" spans="1:8" x14ac:dyDescent="0.3">
      <c r="A3117" s="183">
        <v>45016</v>
      </c>
      <c r="B3117" s="129" t="s">
        <v>7857</v>
      </c>
      <c r="C3117" s="129" t="s">
        <v>416</v>
      </c>
      <c r="D3117" s="165">
        <v>1</v>
      </c>
      <c r="E3117" s="129" t="s">
        <v>4741</v>
      </c>
      <c r="F3117" s="129" t="s">
        <v>4735</v>
      </c>
      <c r="G3117" s="129" t="s">
        <v>16723</v>
      </c>
      <c r="H3117" s="129"/>
    </row>
    <row r="3118" spans="1:8" x14ac:dyDescent="0.3">
      <c r="A3118" s="183">
        <v>45016</v>
      </c>
      <c r="B3118" s="129" t="s">
        <v>7858</v>
      </c>
      <c r="C3118" s="129" t="s">
        <v>416</v>
      </c>
      <c r="D3118" s="165">
        <v>1</v>
      </c>
      <c r="E3118" s="129" t="s">
        <v>4737</v>
      </c>
      <c r="F3118" s="129" t="s">
        <v>4735</v>
      </c>
      <c r="G3118" s="129" t="s">
        <v>16723</v>
      </c>
      <c r="H3118" s="129"/>
    </row>
    <row r="3119" spans="1:8" x14ac:dyDescent="0.3">
      <c r="A3119" s="183">
        <v>45016</v>
      </c>
      <c r="B3119" s="129" t="s">
        <v>7859</v>
      </c>
      <c r="C3119" s="129" t="s">
        <v>416</v>
      </c>
      <c r="D3119" s="165">
        <v>1</v>
      </c>
      <c r="E3119" s="129" t="s">
        <v>4737</v>
      </c>
      <c r="F3119" s="129" t="s">
        <v>4735</v>
      </c>
      <c r="G3119" s="129" t="s">
        <v>16723</v>
      </c>
      <c r="H3119" s="129"/>
    </row>
    <row r="3120" spans="1:8" x14ac:dyDescent="0.3">
      <c r="A3120" s="183">
        <v>45016</v>
      </c>
      <c r="B3120" s="129" t="s">
        <v>7860</v>
      </c>
      <c r="C3120" s="129" t="s">
        <v>416</v>
      </c>
      <c r="D3120" s="165">
        <v>1</v>
      </c>
      <c r="E3120" s="129" t="s">
        <v>4739</v>
      </c>
      <c r="F3120" s="129" t="s">
        <v>4735</v>
      </c>
      <c r="G3120" s="129" t="s">
        <v>16723</v>
      </c>
      <c r="H3120" s="129"/>
    </row>
    <row r="3121" spans="1:8" x14ac:dyDescent="0.3">
      <c r="A3121" s="183">
        <v>45016</v>
      </c>
      <c r="B3121" s="129" t="s">
        <v>7861</v>
      </c>
      <c r="C3121" s="129" t="s">
        <v>416</v>
      </c>
      <c r="D3121" s="165">
        <v>1</v>
      </c>
      <c r="E3121" s="129" t="s">
        <v>4737</v>
      </c>
      <c r="F3121" s="129" t="s">
        <v>4735</v>
      </c>
      <c r="G3121" s="129" t="s">
        <v>16723</v>
      </c>
      <c r="H3121" s="129"/>
    </row>
    <row r="3122" spans="1:8" x14ac:dyDescent="0.3">
      <c r="A3122" s="183">
        <v>45016</v>
      </c>
      <c r="B3122" s="129" t="s">
        <v>7862</v>
      </c>
      <c r="C3122" s="129" t="s">
        <v>417</v>
      </c>
      <c r="D3122" s="165">
        <v>1</v>
      </c>
      <c r="E3122" s="129" t="s">
        <v>4737</v>
      </c>
      <c r="F3122" s="129" t="s">
        <v>4735</v>
      </c>
      <c r="G3122" s="129" t="s">
        <v>16723</v>
      </c>
      <c r="H3122" s="129"/>
    </row>
    <row r="3123" spans="1:8" x14ac:dyDescent="0.3">
      <c r="A3123" s="183">
        <v>45016</v>
      </c>
      <c r="B3123" s="129" t="s">
        <v>7863</v>
      </c>
      <c r="C3123" s="129" t="s">
        <v>417</v>
      </c>
      <c r="D3123" s="165">
        <v>1</v>
      </c>
      <c r="E3123" s="129" t="s">
        <v>4739</v>
      </c>
      <c r="F3123" s="129" t="s">
        <v>4735</v>
      </c>
      <c r="G3123" s="129" t="s">
        <v>16723</v>
      </c>
      <c r="H3123" s="129"/>
    </row>
    <row r="3124" spans="1:8" x14ac:dyDescent="0.3">
      <c r="A3124" s="183">
        <v>45016</v>
      </c>
      <c r="B3124" s="129" t="s">
        <v>7864</v>
      </c>
      <c r="C3124" s="129" t="s">
        <v>417</v>
      </c>
      <c r="D3124" s="165">
        <v>1</v>
      </c>
      <c r="E3124" s="129" t="s">
        <v>4739</v>
      </c>
      <c r="F3124" s="129" t="s">
        <v>4735</v>
      </c>
      <c r="G3124" s="129" t="s">
        <v>16723</v>
      </c>
      <c r="H3124" s="129"/>
    </row>
    <row r="3125" spans="1:8" x14ac:dyDescent="0.3">
      <c r="A3125" s="183">
        <v>45016</v>
      </c>
      <c r="B3125" s="129" t="s">
        <v>7865</v>
      </c>
      <c r="C3125" s="129" t="s">
        <v>417</v>
      </c>
      <c r="D3125" s="165">
        <v>1</v>
      </c>
      <c r="E3125" s="129" t="s">
        <v>4734</v>
      </c>
      <c r="F3125" s="129" t="s">
        <v>4735</v>
      </c>
      <c r="G3125" s="129" t="s">
        <v>16723</v>
      </c>
      <c r="H3125" s="129"/>
    </row>
    <row r="3126" spans="1:8" x14ac:dyDescent="0.3">
      <c r="A3126" s="183">
        <v>45016</v>
      </c>
      <c r="B3126" s="129" t="s">
        <v>7866</v>
      </c>
      <c r="C3126" s="129" t="s">
        <v>417</v>
      </c>
      <c r="D3126" s="165">
        <v>1</v>
      </c>
      <c r="E3126" s="129" t="s">
        <v>4737</v>
      </c>
      <c r="F3126" s="129" t="s">
        <v>4735</v>
      </c>
      <c r="G3126" s="129" t="s">
        <v>16723</v>
      </c>
      <c r="H3126" s="129"/>
    </row>
    <row r="3127" spans="1:8" x14ac:dyDescent="0.3">
      <c r="A3127" s="183">
        <v>45016</v>
      </c>
      <c r="B3127" s="129" t="s">
        <v>7867</v>
      </c>
      <c r="C3127" s="129" t="s">
        <v>417</v>
      </c>
      <c r="D3127" s="165">
        <v>1</v>
      </c>
      <c r="E3127" s="129" t="s">
        <v>4734</v>
      </c>
      <c r="F3127" s="129" t="s">
        <v>4735</v>
      </c>
      <c r="G3127" s="129" t="s">
        <v>16723</v>
      </c>
      <c r="H3127" s="129"/>
    </row>
    <row r="3128" spans="1:8" x14ac:dyDescent="0.3">
      <c r="A3128" s="183">
        <v>45016</v>
      </c>
      <c r="B3128" s="129" t="s">
        <v>7868</v>
      </c>
      <c r="C3128" s="129" t="s">
        <v>417</v>
      </c>
      <c r="D3128" s="165">
        <v>1</v>
      </c>
      <c r="E3128" s="129" t="s">
        <v>4739</v>
      </c>
      <c r="F3128" s="129" t="s">
        <v>4735</v>
      </c>
      <c r="G3128" s="129" t="s">
        <v>16723</v>
      </c>
      <c r="H3128" s="129"/>
    </row>
    <row r="3129" spans="1:8" x14ac:dyDescent="0.3">
      <c r="A3129" s="183">
        <v>45016</v>
      </c>
      <c r="B3129" s="129" t="s">
        <v>7869</v>
      </c>
      <c r="C3129" s="129" t="s">
        <v>418</v>
      </c>
      <c r="D3129" s="165">
        <v>1</v>
      </c>
      <c r="E3129" s="129" t="s">
        <v>4739</v>
      </c>
      <c r="F3129" s="129" t="s">
        <v>4735</v>
      </c>
      <c r="G3129" s="129" t="s">
        <v>16723</v>
      </c>
      <c r="H3129" s="129"/>
    </row>
    <row r="3130" spans="1:8" x14ac:dyDescent="0.3">
      <c r="A3130" s="183">
        <v>45016</v>
      </c>
      <c r="B3130" s="129" t="s">
        <v>7870</v>
      </c>
      <c r="C3130" s="129" t="s">
        <v>416</v>
      </c>
      <c r="D3130" s="165">
        <v>1</v>
      </c>
      <c r="E3130" s="129" t="s">
        <v>4739</v>
      </c>
      <c r="F3130" s="129" t="s">
        <v>4735</v>
      </c>
      <c r="G3130" s="129" t="s">
        <v>16723</v>
      </c>
      <c r="H3130" s="129"/>
    </row>
    <row r="3131" spans="1:8" x14ac:dyDescent="0.3">
      <c r="A3131" s="183">
        <v>45016</v>
      </c>
      <c r="B3131" s="129" t="s">
        <v>7871</v>
      </c>
      <c r="C3131" s="129" t="s">
        <v>418</v>
      </c>
      <c r="D3131" s="165">
        <v>1</v>
      </c>
      <c r="E3131" s="129" t="s">
        <v>4744</v>
      </c>
      <c r="F3131" s="129" t="s">
        <v>4735</v>
      </c>
      <c r="G3131" s="129" t="s">
        <v>16723</v>
      </c>
      <c r="H3131" s="129"/>
    </row>
    <row r="3132" spans="1:8" x14ac:dyDescent="0.3">
      <c r="A3132" s="183">
        <v>45016</v>
      </c>
      <c r="B3132" s="129" t="s">
        <v>7872</v>
      </c>
      <c r="C3132" s="129" t="s">
        <v>418</v>
      </c>
      <c r="D3132" s="165">
        <v>1</v>
      </c>
      <c r="E3132" s="129" t="s">
        <v>4739</v>
      </c>
      <c r="F3132" s="129" t="s">
        <v>4735</v>
      </c>
      <c r="G3132" s="129" t="s">
        <v>16723</v>
      </c>
      <c r="H3132" s="129"/>
    </row>
    <row r="3133" spans="1:8" x14ac:dyDescent="0.3">
      <c r="A3133" s="183">
        <v>45016</v>
      </c>
      <c r="B3133" s="129" t="s">
        <v>7873</v>
      </c>
      <c r="C3133" s="129" t="s">
        <v>418</v>
      </c>
      <c r="D3133" s="165">
        <v>1</v>
      </c>
      <c r="E3133" s="129" t="s">
        <v>4739</v>
      </c>
      <c r="F3133" s="129" t="s">
        <v>4735</v>
      </c>
      <c r="G3133" s="129" t="s">
        <v>16723</v>
      </c>
      <c r="H3133" s="129"/>
    </row>
    <row r="3134" spans="1:8" x14ac:dyDescent="0.3">
      <c r="A3134" s="183">
        <v>45016</v>
      </c>
      <c r="B3134" s="129" t="s">
        <v>7874</v>
      </c>
      <c r="C3134" s="129" t="s">
        <v>418</v>
      </c>
      <c r="D3134" s="165">
        <v>1</v>
      </c>
      <c r="E3134" s="129" t="s">
        <v>4737</v>
      </c>
      <c r="F3134" s="129" t="s">
        <v>4735</v>
      </c>
      <c r="G3134" s="129" t="s">
        <v>16723</v>
      </c>
      <c r="H3134" s="129"/>
    </row>
    <row r="3135" spans="1:8" x14ac:dyDescent="0.3">
      <c r="A3135" s="183">
        <v>45016</v>
      </c>
      <c r="B3135" s="129" t="s">
        <v>7875</v>
      </c>
      <c r="C3135" s="129" t="s">
        <v>416</v>
      </c>
      <c r="D3135" s="165">
        <v>1</v>
      </c>
      <c r="E3135" s="129" t="s">
        <v>4737</v>
      </c>
      <c r="F3135" s="129" t="s">
        <v>4735</v>
      </c>
      <c r="G3135" s="129" t="s">
        <v>16723</v>
      </c>
      <c r="H3135" s="129"/>
    </row>
    <row r="3136" spans="1:8" x14ac:dyDescent="0.3">
      <c r="A3136" s="183">
        <v>45016</v>
      </c>
      <c r="B3136" s="129" t="s">
        <v>7876</v>
      </c>
      <c r="C3136" s="129" t="s">
        <v>417</v>
      </c>
      <c r="D3136" s="165">
        <v>1</v>
      </c>
      <c r="E3136" s="129" t="s">
        <v>4739</v>
      </c>
      <c r="F3136" s="129" t="s">
        <v>4735</v>
      </c>
      <c r="G3136" s="129" t="s">
        <v>16723</v>
      </c>
      <c r="H3136" s="129"/>
    </row>
    <row r="3137" spans="1:8" x14ac:dyDescent="0.3">
      <c r="A3137" s="183">
        <v>45016</v>
      </c>
      <c r="B3137" s="129" t="s">
        <v>7877</v>
      </c>
      <c r="C3137" s="129" t="s">
        <v>417</v>
      </c>
      <c r="D3137" s="165">
        <v>1</v>
      </c>
      <c r="E3137" s="129" t="s">
        <v>4737</v>
      </c>
      <c r="F3137" s="129" t="s">
        <v>4735</v>
      </c>
      <c r="G3137" s="129" t="s">
        <v>16723</v>
      </c>
      <c r="H3137" s="129"/>
    </row>
    <row r="3138" spans="1:8" x14ac:dyDescent="0.3">
      <c r="A3138" s="183">
        <v>45016</v>
      </c>
      <c r="B3138" s="129" t="s">
        <v>7878</v>
      </c>
      <c r="C3138" s="129" t="s">
        <v>416</v>
      </c>
      <c r="D3138" s="165">
        <v>1</v>
      </c>
      <c r="E3138" s="129" t="s">
        <v>4737</v>
      </c>
      <c r="F3138" s="129" t="s">
        <v>4735</v>
      </c>
      <c r="G3138" s="129" t="s">
        <v>16723</v>
      </c>
      <c r="H3138" s="129"/>
    </row>
    <row r="3139" spans="1:8" x14ac:dyDescent="0.3">
      <c r="A3139" s="183">
        <v>45016</v>
      </c>
      <c r="B3139" s="129" t="s">
        <v>7879</v>
      </c>
      <c r="C3139" s="129" t="s">
        <v>416</v>
      </c>
      <c r="D3139" s="165">
        <v>1</v>
      </c>
      <c r="E3139" s="129" t="s">
        <v>4737</v>
      </c>
      <c r="F3139" s="129" t="s">
        <v>4735</v>
      </c>
      <c r="G3139" s="129" t="s">
        <v>16723</v>
      </c>
      <c r="H3139" s="129"/>
    </row>
    <row r="3140" spans="1:8" x14ac:dyDescent="0.3">
      <c r="A3140" s="183">
        <v>45016</v>
      </c>
      <c r="B3140" s="129" t="s">
        <v>7880</v>
      </c>
      <c r="C3140" s="129" t="s">
        <v>418</v>
      </c>
      <c r="D3140" s="165">
        <v>1</v>
      </c>
      <c r="E3140" s="129" t="s">
        <v>4747</v>
      </c>
      <c r="F3140" s="129" t="s">
        <v>4735</v>
      </c>
      <c r="G3140" s="129" t="s">
        <v>16723</v>
      </c>
      <c r="H3140" s="129"/>
    </row>
    <row r="3141" spans="1:8" x14ac:dyDescent="0.3">
      <c r="A3141" s="183">
        <v>45016</v>
      </c>
      <c r="B3141" s="129" t="s">
        <v>7881</v>
      </c>
      <c r="C3141" s="129" t="s">
        <v>416</v>
      </c>
      <c r="D3141" s="165">
        <v>1</v>
      </c>
      <c r="E3141" s="129" t="s">
        <v>4737</v>
      </c>
      <c r="F3141" s="129" t="s">
        <v>4735</v>
      </c>
      <c r="G3141" s="129" t="s">
        <v>16723</v>
      </c>
      <c r="H3141" s="129"/>
    </row>
    <row r="3142" spans="1:8" x14ac:dyDescent="0.3">
      <c r="A3142" s="183">
        <v>45016</v>
      </c>
      <c r="B3142" s="129" t="s">
        <v>7882</v>
      </c>
      <c r="C3142" s="129" t="s">
        <v>416</v>
      </c>
      <c r="D3142" s="165">
        <v>1</v>
      </c>
      <c r="E3142" s="129" t="s">
        <v>4737</v>
      </c>
      <c r="F3142" s="129" t="s">
        <v>4735</v>
      </c>
      <c r="G3142" s="129" t="s">
        <v>16723</v>
      </c>
      <c r="H3142" s="129"/>
    </row>
    <row r="3143" spans="1:8" x14ac:dyDescent="0.3">
      <c r="A3143" s="183">
        <v>45016</v>
      </c>
      <c r="B3143" s="129" t="s">
        <v>7883</v>
      </c>
      <c r="C3143" s="129" t="s">
        <v>416</v>
      </c>
      <c r="D3143" s="165">
        <v>1</v>
      </c>
      <c r="E3143" s="129" t="s">
        <v>4739</v>
      </c>
      <c r="F3143" s="129" t="s">
        <v>4735</v>
      </c>
      <c r="G3143" s="129" t="s">
        <v>16723</v>
      </c>
      <c r="H3143" s="129"/>
    </row>
    <row r="3144" spans="1:8" x14ac:dyDescent="0.3">
      <c r="A3144" s="183">
        <v>45016</v>
      </c>
      <c r="B3144" s="129" t="s">
        <v>7884</v>
      </c>
      <c r="C3144" s="129" t="s">
        <v>416</v>
      </c>
      <c r="D3144" s="165">
        <v>1</v>
      </c>
      <c r="E3144" s="129" t="s">
        <v>4737</v>
      </c>
      <c r="F3144" s="129" t="s">
        <v>4735</v>
      </c>
      <c r="G3144" s="129" t="s">
        <v>16723</v>
      </c>
      <c r="H3144" s="129"/>
    </row>
    <row r="3145" spans="1:8" x14ac:dyDescent="0.3">
      <c r="A3145" s="183">
        <v>45016</v>
      </c>
      <c r="B3145" s="129" t="s">
        <v>7885</v>
      </c>
      <c r="C3145" s="129" t="s">
        <v>416</v>
      </c>
      <c r="D3145" s="165">
        <v>1</v>
      </c>
      <c r="E3145" s="129" t="s">
        <v>4737</v>
      </c>
      <c r="F3145" s="129" t="s">
        <v>4735</v>
      </c>
      <c r="G3145" s="129" t="s">
        <v>16723</v>
      </c>
      <c r="H3145" s="129"/>
    </row>
    <row r="3146" spans="1:8" x14ac:dyDescent="0.3">
      <c r="A3146" s="183">
        <v>45016</v>
      </c>
      <c r="B3146" s="129" t="s">
        <v>7886</v>
      </c>
      <c r="C3146" s="129" t="s">
        <v>418</v>
      </c>
      <c r="D3146" s="165">
        <v>1</v>
      </c>
      <c r="E3146" s="129" t="s">
        <v>4737</v>
      </c>
      <c r="F3146" s="129" t="s">
        <v>4735</v>
      </c>
      <c r="G3146" s="129" t="s">
        <v>16723</v>
      </c>
      <c r="H3146" s="129"/>
    </row>
    <row r="3147" spans="1:8" x14ac:dyDescent="0.3">
      <c r="A3147" s="183">
        <v>45016</v>
      </c>
      <c r="B3147" s="129" t="s">
        <v>7887</v>
      </c>
      <c r="C3147" s="129" t="s">
        <v>416</v>
      </c>
      <c r="D3147" s="165">
        <v>1</v>
      </c>
      <c r="E3147" s="129" t="s">
        <v>4737</v>
      </c>
      <c r="F3147" s="129" t="s">
        <v>4735</v>
      </c>
      <c r="G3147" s="129" t="s">
        <v>16723</v>
      </c>
      <c r="H3147" s="129"/>
    </row>
    <row r="3148" spans="1:8" x14ac:dyDescent="0.3">
      <c r="A3148" s="183">
        <v>45016</v>
      </c>
      <c r="B3148" s="129" t="s">
        <v>7888</v>
      </c>
      <c r="C3148" s="129" t="s">
        <v>418</v>
      </c>
      <c r="D3148" s="165">
        <v>1</v>
      </c>
      <c r="E3148" s="129" t="s">
        <v>4737</v>
      </c>
      <c r="F3148" s="129" t="s">
        <v>4735</v>
      </c>
      <c r="G3148" s="129" t="s">
        <v>16723</v>
      </c>
      <c r="H3148" s="129"/>
    </row>
    <row r="3149" spans="1:8" x14ac:dyDescent="0.3">
      <c r="A3149" s="183">
        <v>45016</v>
      </c>
      <c r="B3149" s="129" t="s">
        <v>7889</v>
      </c>
      <c r="C3149" s="129" t="s">
        <v>417</v>
      </c>
      <c r="D3149" s="165">
        <v>1</v>
      </c>
      <c r="E3149" s="129" t="s">
        <v>4739</v>
      </c>
      <c r="F3149" s="129" t="s">
        <v>4735</v>
      </c>
      <c r="G3149" s="129" t="s">
        <v>16723</v>
      </c>
      <c r="H3149" s="129"/>
    </row>
    <row r="3150" spans="1:8" x14ac:dyDescent="0.3">
      <c r="A3150" s="183">
        <v>45016</v>
      </c>
      <c r="B3150" s="129" t="s">
        <v>7890</v>
      </c>
      <c r="C3150" s="129" t="s">
        <v>417</v>
      </c>
      <c r="D3150" s="165">
        <v>1</v>
      </c>
      <c r="E3150" s="129" t="s">
        <v>4739</v>
      </c>
      <c r="F3150" s="129" t="s">
        <v>4735</v>
      </c>
      <c r="G3150" s="129" t="s">
        <v>16723</v>
      </c>
      <c r="H3150" s="129"/>
    </row>
    <row r="3151" spans="1:8" x14ac:dyDescent="0.3">
      <c r="A3151" s="183">
        <v>45016</v>
      </c>
      <c r="B3151" s="129" t="s">
        <v>7891</v>
      </c>
      <c r="C3151" s="129" t="s">
        <v>417</v>
      </c>
      <c r="D3151" s="165">
        <v>1</v>
      </c>
      <c r="E3151" s="129" t="s">
        <v>4737</v>
      </c>
      <c r="F3151" s="129" t="s">
        <v>4735</v>
      </c>
      <c r="G3151" s="129" t="s">
        <v>16723</v>
      </c>
      <c r="H3151" s="129"/>
    </row>
    <row r="3152" spans="1:8" x14ac:dyDescent="0.3">
      <c r="A3152" s="183">
        <v>45016</v>
      </c>
      <c r="B3152" s="129" t="s">
        <v>7892</v>
      </c>
      <c r="C3152" s="129" t="s">
        <v>417</v>
      </c>
      <c r="D3152" s="165">
        <v>1</v>
      </c>
      <c r="E3152" s="129" t="s">
        <v>4737</v>
      </c>
      <c r="F3152" s="129" t="s">
        <v>4735</v>
      </c>
      <c r="G3152" s="129" t="s">
        <v>16723</v>
      </c>
      <c r="H3152" s="129"/>
    </row>
    <row r="3153" spans="1:8" x14ac:dyDescent="0.3">
      <c r="A3153" s="183">
        <v>45016</v>
      </c>
      <c r="B3153" s="129" t="s">
        <v>7893</v>
      </c>
      <c r="C3153" s="129" t="s">
        <v>417</v>
      </c>
      <c r="D3153" s="165">
        <v>1</v>
      </c>
      <c r="E3153" s="129" t="s">
        <v>4737</v>
      </c>
      <c r="F3153" s="129" t="s">
        <v>4735</v>
      </c>
      <c r="G3153" s="129" t="s">
        <v>16723</v>
      </c>
      <c r="H3153" s="129"/>
    </row>
    <row r="3154" spans="1:8" x14ac:dyDescent="0.3">
      <c r="A3154" s="183">
        <v>45016</v>
      </c>
      <c r="B3154" s="129" t="s">
        <v>7894</v>
      </c>
      <c r="C3154" s="129" t="s">
        <v>417</v>
      </c>
      <c r="D3154" s="165">
        <v>1</v>
      </c>
      <c r="E3154" s="129" t="s">
        <v>4737</v>
      </c>
      <c r="F3154" s="129" t="s">
        <v>4735</v>
      </c>
      <c r="G3154" s="129" t="s">
        <v>16723</v>
      </c>
      <c r="H3154" s="129"/>
    </row>
    <row r="3155" spans="1:8" x14ac:dyDescent="0.3">
      <c r="A3155" s="183">
        <v>45016</v>
      </c>
      <c r="B3155" s="129" t="s">
        <v>7895</v>
      </c>
      <c r="C3155" s="129" t="s">
        <v>416</v>
      </c>
      <c r="D3155" s="165">
        <v>1</v>
      </c>
      <c r="E3155" s="129" t="s">
        <v>4737</v>
      </c>
      <c r="F3155" s="129" t="s">
        <v>4735</v>
      </c>
      <c r="G3155" s="129" t="s">
        <v>16723</v>
      </c>
      <c r="H3155" s="129"/>
    </row>
    <row r="3156" spans="1:8" x14ac:dyDescent="0.3">
      <c r="A3156" s="183">
        <v>45016</v>
      </c>
      <c r="B3156" s="129" t="s">
        <v>7896</v>
      </c>
      <c r="C3156" s="129" t="s">
        <v>416</v>
      </c>
      <c r="D3156" s="165">
        <v>1</v>
      </c>
      <c r="E3156" s="129" t="s">
        <v>4737</v>
      </c>
      <c r="F3156" s="129" t="s">
        <v>4735</v>
      </c>
      <c r="G3156" s="129" t="s">
        <v>16723</v>
      </c>
      <c r="H3156" s="129"/>
    </row>
    <row r="3157" spans="1:8" x14ac:dyDescent="0.3">
      <c r="A3157" s="183">
        <v>45016</v>
      </c>
      <c r="B3157" s="129" t="s">
        <v>7897</v>
      </c>
      <c r="C3157" s="129" t="s">
        <v>418</v>
      </c>
      <c r="D3157" s="165">
        <v>1</v>
      </c>
      <c r="E3157" s="129" t="s">
        <v>4744</v>
      </c>
      <c r="F3157" s="129" t="s">
        <v>4735</v>
      </c>
      <c r="G3157" s="129" t="s">
        <v>16723</v>
      </c>
      <c r="H3157" s="129"/>
    </row>
    <row r="3158" spans="1:8" x14ac:dyDescent="0.3">
      <c r="A3158" s="183">
        <v>45016</v>
      </c>
      <c r="B3158" s="129" t="s">
        <v>7898</v>
      </c>
      <c r="C3158" s="129" t="s">
        <v>416</v>
      </c>
      <c r="D3158" s="165">
        <v>1</v>
      </c>
      <c r="E3158" s="129" t="s">
        <v>4739</v>
      </c>
      <c r="F3158" s="129" t="s">
        <v>4735</v>
      </c>
      <c r="G3158" s="129" t="s">
        <v>16723</v>
      </c>
      <c r="H3158" s="129"/>
    </row>
    <row r="3159" spans="1:8" x14ac:dyDescent="0.3">
      <c r="A3159" s="183">
        <v>45016</v>
      </c>
      <c r="B3159" s="129" t="s">
        <v>7899</v>
      </c>
      <c r="C3159" s="129" t="s">
        <v>417</v>
      </c>
      <c r="D3159" s="165">
        <v>1</v>
      </c>
      <c r="E3159" s="129" t="s">
        <v>4737</v>
      </c>
      <c r="F3159" s="129" t="s">
        <v>4735</v>
      </c>
      <c r="G3159" s="129" t="s">
        <v>16723</v>
      </c>
      <c r="H3159" s="129"/>
    </row>
    <row r="3160" spans="1:8" x14ac:dyDescent="0.3">
      <c r="A3160" s="183">
        <v>45016</v>
      </c>
      <c r="B3160" s="129" t="s">
        <v>7900</v>
      </c>
      <c r="C3160" s="129" t="s">
        <v>417</v>
      </c>
      <c r="D3160" s="165">
        <v>1</v>
      </c>
      <c r="E3160" s="129" t="s">
        <v>4737</v>
      </c>
      <c r="F3160" s="129" t="s">
        <v>4735</v>
      </c>
      <c r="G3160" s="129" t="s">
        <v>16723</v>
      </c>
      <c r="H3160" s="129"/>
    </row>
    <row r="3161" spans="1:8" x14ac:dyDescent="0.3">
      <c r="A3161" s="183">
        <v>45016</v>
      </c>
      <c r="B3161" s="129" t="s">
        <v>7901</v>
      </c>
      <c r="C3161" s="129" t="s">
        <v>416</v>
      </c>
      <c r="D3161" s="165">
        <v>1</v>
      </c>
      <c r="E3161" s="129" t="s">
        <v>4737</v>
      </c>
      <c r="F3161" s="129" t="s">
        <v>4735</v>
      </c>
      <c r="G3161" s="129" t="s">
        <v>16723</v>
      </c>
      <c r="H3161" s="129"/>
    </row>
    <row r="3162" spans="1:8" x14ac:dyDescent="0.3">
      <c r="A3162" s="183">
        <v>45016</v>
      </c>
      <c r="B3162" s="129" t="s">
        <v>7902</v>
      </c>
      <c r="C3162" s="129" t="s">
        <v>418</v>
      </c>
      <c r="D3162" s="165">
        <v>1</v>
      </c>
      <c r="E3162" s="129" t="s">
        <v>4739</v>
      </c>
      <c r="F3162" s="129" t="s">
        <v>4735</v>
      </c>
      <c r="G3162" s="129" t="s">
        <v>16723</v>
      </c>
      <c r="H3162" s="129"/>
    </row>
    <row r="3163" spans="1:8" x14ac:dyDescent="0.3">
      <c r="A3163" s="183">
        <v>45016</v>
      </c>
      <c r="B3163" s="129" t="s">
        <v>7903</v>
      </c>
      <c r="C3163" s="129" t="s">
        <v>418</v>
      </c>
      <c r="D3163" s="165">
        <v>1</v>
      </c>
      <c r="E3163" s="129" t="s">
        <v>4737</v>
      </c>
      <c r="F3163" s="129" t="s">
        <v>4735</v>
      </c>
      <c r="G3163" s="129" t="s">
        <v>16723</v>
      </c>
      <c r="H3163" s="129"/>
    </row>
    <row r="3164" spans="1:8" x14ac:dyDescent="0.3">
      <c r="A3164" s="183">
        <v>45016</v>
      </c>
      <c r="B3164" s="129" t="s">
        <v>7904</v>
      </c>
      <c r="C3164" s="129" t="s">
        <v>417</v>
      </c>
      <c r="D3164" s="165">
        <v>1</v>
      </c>
      <c r="E3164" s="129" t="s">
        <v>4739</v>
      </c>
      <c r="F3164" s="129" t="s">
        <v>4735</v>
      </c>
      <c r="G3164" s="129" t="s">
        <v>16723</v>
      </c>
      <c r="H3164" s="129"/>
    </row>
    <row r="3165" spans="1:8" x14ac:dyDescent="0.3">
      <c r="A3165" s="183">
        <v>45016</v>
      </c>
      <c r="B3165" s="129" t="s">
        <v>7905</v>
      </c>
      <c r="C3165" s="129" t="s">
        <v>417</v>
      </c>
      <c r="D3165" s="165">
        <v>1</v>
      </c>
      <c r="E3165" s="129" t="s">
        <v>4737</v>
      </c>
      <c r="F3165" s="129" t="s">
        <v>4735</v>
      </c>
      <c r="G3165" s="129" t="s">
        <v>16723</v>
      </c>
      <c r="H3165" s="129"/>
    </row>
    <row r="3166" spans="1:8" x14ac:dyDescent="0.3">
      <c r="A3166" s="183">
        <v>45016</v>
      </c>
      <c r="B3166" s="129" t="s">
        <v>7906</v>
      </c>
      <c r="C3166" s="129" t="s">
        <v>417</v>
      </c>
      <c r="D3166" s="165">
        <v>1</v>
      </c>
      <c r="E3166" s="129" t="s">
        <v>4737</v>
      </c>
      <c r="F3166" s="129" t="s">
        <v>4735</v>
      </c>
      <c r="G3166" s="129" t="s">
        <v>16723</v>
      </c>
      <c r="H3166" s="129"/>
    </row>
    <row r="3167" spans="1:8" x14ac:dyDescent="0.3">
      <c r="A3167" s="183">
        <v>45016</v>
      </c>
      <c r="B3167" s="129" t="s">
        <v>7907</v>
      </c>
      <c r="C3167" s="129" t="s">
        <v>416</v>
      </c>
      <c r="D3167" s="165">
        <v>1</v>
      </c>
      <c r="E3167" s="129" t="s">
        <v>4739</v>
      </c>
      <c r="F3167" s="129" t="s">
        <v>4735</v>
      </c>
      <c r="G3167" s="129" t="s">
        <v>16723</v>
      </c>
      <c r="H3167" s="129"/>
    </row>
    <row r="3168" spans="1:8" x14ac:dyDescent="0.3">
      <c r="A3168" s="183">
        <v>45016</v>
      </c>
      <c r="B3168" s="129" t="s">
        <v>7908</v>
      </c>
      <c r="C3168" s="129" t="s">
        <v>416</v>
      </c>
      <c r="D3168" s="165">
        <v>1</v>
      </c>
      <c r="E3168" s="129" t="s">
        <v>4739</v>
      </c>
      <c r="F3168" s="129" t="s">
        <v>4735</v>
      </c>
      <c r="G3168" s="129" t="s">
        <v>16723</v>
      </c>
      <c r="H3168" s="129"/>
    </row>
    <row r="3169" spans="1:8" x14ac:dyDescent="0.3">
      <c r="A3169" s="183">
        <v>45016</v>
      </c>
      <c r="B3169" s="129" t="s">
        <v>7909</v>
      </c>
      <c r="C3169" s="129" t="s">
        <v>418</v>
      </c>
      <c r="D3169" s="165">
        <v>1</v>
      </c>
      <c r="E3169" s="129" t="s">
        <v>4821</v>
      </c>
      <c r="F3169" s="129" t="s">
        <v>4735</v>
      </c>
      <c r="G3169" s="129" t="s">
        <v>16723</v>
      </c>
      <c r="H3169" s="129"/>
    </row>
    <row r="3170" spans="1:8" x14ac:dyDescent="0.3">
      <c r="A3170" s="183">
        <v>45016</v>
      </c>
      <c r="B3170" s="129" t="s">
        <v>7910</v>
      </c>
      <c r="C3170" s="129" t="s">
        <v>418</v>
      </c>
      <c r="D3170" s="165">
        <v>1</v>
      </c>
      <c r="E3170" s="129" t="s">
        <v>4737</v>
      </c>
      <c r="F3170" s="129" t="s">
        <v>4735</v>
      </c>
      <c r="G3170" s="129" t="s">
        <v>16723</v>
      </c>
      <c r="H3170" s="129"/>
    </row>
    <row r="3171" spans="1:8" x14ac:dyDescent="0.3">
      <c r="A3171" s="183">
        <v>45016</v>
      </c>
      <c r="B3171" s="129" t="s">
        <v>7911</v>
      </c>
      <c r="C3171" s="129" t="s">
        <v>418</v>
      </c>
      <c r="D3171" s="165">
        <v>1</v>
      </c>
      <c r="E3171" s="129" t="s">
        <v>4737</v>
      </c>
      <c r="F3171" s="129" t="s">
        <v>4735</v>
      </c>
      <c r="G3171" s="129" t="s">
        <v>16723</v>
      </c>
      <c r="H3171" s="129"/>
    </row>
    <row r="3172" spans="1:8" x14ac:dyDescent="0.3">
      <c r="A3172" s="183">
        <v>45016</v>
      </c>
      <c r="B3172" s="129" t="s">
        <v>7912</v>
      </c>
      <c r="C3172" s="129" t="s">
        <v>418</v>
      </c>
      <c r="D3172" s="165">
        <v>1</v>
      </c>
      <c r="E3172" s="129" t="s">
        <v>4741</v>
      </c>
      <c r="F3172" s="129" t="s">
        <v>4735</v>
      </c>
      <c r="G3172" s="129" t="s">
        <v>16723</v>
      </c>
      <c r="H3172" s="129"/>
    </row>
    <row r="3173" spans="1:8" x14ac:dyDescent="0.3">
      <c r="A3173" s="183">
        <v>45016</v>
      </c>
      <c r="B3173" s="129" t="s">
        <v>7913</v>
      </c>
      <c r="C3173" s="129" t="s">
        <v>417</v>
      </c>
      <c r="D3173" s="165">
        <v>1</v>
      </c>
      <c r="E3173" s="129" t="s">
        <v>4739</v>
      </c>
      <c r="F3173" s="129" t="s">
        <v>4735</v>
      </c>
      <c r="G3173" s="129" t="s">
        <v>16723</v>
      </c>
      <c r="H3173" s="129"/>
    </row>
    <row r="3174" spans="1:8" x14ac:dyDescent="0.3">
      <c r="A3174" s="183">
        <v>45016</v>
      </c>
      <c r="B3174" s="129" t="s">
        <v>7914</v>
      </c>
      <c r="C3174" s="129" t="s">
        <v>417</v>
      </c>
      <c r="D3174" s="165">
        <v>1</v>
      </c>
      <c r="E3174" s="129" t="s">
        <v>4739</v>
      </c>
      <c r="F3174" s="129" t="s">
        <v>4735</v>
      </c>
      <c r="G3174" s="129" t="s">
        <v>16723</v>
      </c>
      <c r="H3174" s="129"/>
    </row>
    <row r="3175" spans="1:8" x14ac:dyDescent="0.3">
      <c r="A3175" s="183">
        <v>45016</v>
      </c>
      <c r="B3175" s="129" t="s">
        <v>7915</v>
      </c>
      <c r="C3175" s="129" t="s">
        <v>417</v>
      </c>
      <c r="D3175" s="165">
        <v>1</v>
      </c>
      <c r="E3175" s="129" t="s">
        <v>4737</v>
      </c>
      <c r="F3175" s="129" t="s">
        <v>4735</v>
      </c>
      <c r="G3175" s="129" t="s">
        <v>16723</v>
      </c>
      <c r="H3175" s="129"/>
    </row>
    <row r="3176" spans="1:8" x14ac:dyDescent="0.3">
      <c r="A3176" s="183">
        <v>45016</v>
      </c>
      <c r="B3176" s="129" t="s">
        <v>7916</v>
      </c>
      <c r="C3176" s="129" t="s">
        <v>417</v>
      </c>
      <c r="D3176" s="165">
        <v>1</v>
      </c>
      <c r="E3176" s="129" t="s">
        <v>4739</v>
      </c>
      <c r="F3176" s="129" t="s">
        <v>4735</v>
      </c>
      <c r="G3176" s="129" t="s">
        <v>16723</v>
      </c>
      <c r="H3176" s="129"/>
    </row>
    <row r="3177" spans="1:8" x14ac:dyDescent="0.3">
      <c r="A3177" s="183">
        <v>45016</v>
      </c>
      <c r="B3177" s="129" t="s">
        <v>7917</v>
      </c>
      <c r="C3177" s="129" t="s">
        <v>416</v>
      </c>
      <c r="D3177" s="165">
        <v>1</v>
      </c>
      <c r="E3177" s="129" t="s">
        <v>4737</v>
      </c>
      <c r="F3177" s="129" t="s">
        <v>4735</v>
      </c>
      <c r="G3177" s="129" t="s">
        <v>16723</v>
      </c>
      <c r="H3177" s="129"/>
    </row>
    <row r="3178" spans="1:8" x14ac:dyDescent="0.3">
      <c r="A3178" s="183">
        <v>45016</v>
      </c>
      <c r="B3178" s="129" t="s">
        <v>7918</v>
      </c>
      <c r="C3178" s="129" t="s">
        <v>416</v>
      </c>
      <c r="D3178" s="165">
        <v>1</v>
      </c>
      <c r="E3178" s="129" t="s">
        <v>4739</v>
      </c>
      <c r="F3178" s="129" t="s">
        <v>4735</v>
      </c>
      <c r="G3178" s="129" t="s">
        <v>16723</v>
      </c>
      <c r="H3178" s="129"/>
    </row>
    <row r="3179" spans="1:8" x14ac:dyDescent="0.3">
      <c r="A3179" s="183">
        <v>45016</v>
      </c>
      <c r="B3179" s="129" t="s">
        <v>7919</v>
      </c>
      <c r="C3179" s="129" t="s">
        <v>418</v>
      </c>
      <c r="D3179" s="165">
        <v>1</v>
      </c>
      <c r="E3179" s="129" t="s">
        <v>4739</v>
      </c>
      <c r="F3179" s="129" t="s">
        <v>4735</v>
      </c>
      <c r="G3179" s="129" t="s">
        <v>16723</v>
      </c>
      <c r="H3179" s="129"/>
    </row>
    <row r="3180" spans="1:8" x14ac:dyDescent="0.3">
      <c r="A3180" s="183">
        <v>45016</v>
      </c>
      <c r="B3180" s="129" t="s">
        <v>7920</v>
      </c>
      <c r="C3180" s="129" t="s">
        <v>416</v>
      </c>
      <c r="D3180" s="165">
        <v>1</v>
      </c>
      <c r="E3180" s="129" t="s">
        <v>4737</v>
      </c>
      <c r="F3180" s="129" t="s">
        <v>4735</v>
      </c>
      <c r="G3180" s="129" t="s">
        <v>16723</v>
      </c>
      <c r="H3180" s="129"/>
    </row>
    <row r="3181" spans="1:8" x14ac:dyDescent="0.3">
      <c r="A3181" s="183">
        <v>45016</v>
      </c>
      <c r="B3181" s="129" t="s">
        <v>7921</v>
      </c>
      <c r="C3181" s="129" t="s">
        <v>416</v>
      </c>
      <c r="D3181" s="165">
        <v>1</v>
      </c>
      <c r="E3181" s="129" t="s">
        <v>4739</v>
      </c>
      <c r="F3181" s="129" t="s">
        <v>4735</v>
      </c>
      <c r="G3181" s="129" t="s">
        <v>16723</v>
      </c>
      <c r="H3181" s="129"/>
    </row>
    <row r="3182" spans="1:8" x14ac:dyDescent="0.3">
      <c r="A3182" s="183">
        <v>45016</v>
      </c>
      <c r="B3182" s="129" t="s">
        <v>7922</v>
      </c>
      <c r="C3182" s="129" t="s">
        <v>416</v>
      </c>
      <c r="D3182" s="165">
        <v>1</v>
      </c>
      <c r="E3182" s="129" t="s">
        <v>4737</v>
      </c>
      <c r="F3182" s="129" t="s">
        <v>4735</v>
      </c>
      <c r="G3182" s="129" t="s">
        <v>16723</v>
      </c>
      <c r="H3182" s="129"/>
    </row>
    <row r="3183" spans="1:8" x14ac:dyDescent="0.3">
      <c r="A3183" s="183">
        <v>45016</v>
      </c>
      <c r="B3183" s="129" t="s">
        <v>7923</v>
      </c>
      <c r="C3183" s="129" t="s">
        <v>416</v>
      </c>
      <c r="D3183" s="165">
        <v>1</v>
      </c>
      <c r="E3183" s="129" t="s">
        <v>4737</v>
      </c>
      <c r="F3183" s="129" t="s">
        <v>4735</v>
      </c>
      <c r="G3183" s="129" t="s">
        <v>16723</v>
      </c>
      <c r="H3183" s="129"/>
    </row>
    <row r="3184" spans="1:8" x14ac:dyDescent="0.3">
      <c r="A3184" s="183">
        <v>45016</v>
      </c>
      <c r="B3184" s="129" t="s">
        <v>7924</v>
      </c>
      <c r="C3184" s="129" t="s">
        <v>416</v>
      </c>
      <c r="D3184" s="165">
        <v>1</v>
      </c>
      <c r="E3184" s="129" t="s">
        <v>4744</v>
      </c>
      <c r="F3184" s="129" t="s">
        <v>4735</v>
      </c>
      <c r="G3184" s="129" t="s">
        <v>16723</v>
      </c>
      <c r="H3184" s="129"/>
    </row>
    <row r="3185" spans="1:8" x14ac:dyDescent="0.3">
      <c r="A3185" s="183">
        <v>45016</v>
      </c>
      <c r="B3185" s="129" t="s">
        <v>7925</v>
      </c>
      <c r="C3185" s="129" t="s">
        <v>417</v>
      </c>
      <c r="D3185" s="165">
        <v>1</v>
      </c>
      <c r="E3185" s="129" t="s">
        <v>4739</v>
      </c>
      <c r="F3185" s="129" t="s">
        <v>4735</v>
      </c>
      <c r="G3185" s="129" t="s">
        <v>16723</v>
      </c>
      <c r="H3185" s="129"/>
    </row>
    <row r="3186" spans="1:8" x14ac:dyDescent="0.3">
      <c r="A3186" s="183">
        <v>45016</v>
      </c>
      <c r="B3186" s="129" t="s">
        <v>7926</v>
      </c>
      <c r="C3186" s="129" t="s">
        <v>417</v>
      </c>
      <c r="D3186" s="165">
        <v>1</v>
      </c>
      <c r="E3186" s="129" t="s">
        <v>4739</v>
      </c>
      <c r="F3186" s="129" t="s">
        <v>4735</v>
      </c>
      <c r="G3186" s="129" t="s">
        <v>16723</v>
      </c>
      <c r="H3186" s="129"/>
    </row>
    <row r="3187" spans="1:8" x14ac:dyDescent="0.3">
      <c r="A3187" s="183">
        <v>45016</v>
      </c>
      <c r="B3187" s="129" t="s">
        <v>7927</v>
      </c>
      <c r="C3187" s="129" t="s">
        <v>417</v>
      </c>
      <c r="D3187" s="165">
        <v>1</v>
      </c>
      <c r="E3187" s="129" t="s">
        <v>4739</v>
      </c>
      <c r="F3187" s="129" t="s">
        <v>4735</v>
      </c>
      <c r="G3187" s="129" t="s">
        <v>16723</v>
      </c>
      <c r="H3187" s="129"/>
    </row>
    <row r="3188" spans="1:8" x14ac:dyDescent="0.3">
      <c r="A3188" s="183">
        <v>45016</v>
      </c>
      <c r="B3188" s="129" t="s">
        <v>7928</v>
      </c>
      <c r="C3188" s="129" t="s">
        <v>416</v>
      </c>
      <c r="D3188" s="165">
        <v>1</v>
      </c>
      <c r="E3188" s="129" t="s">
        <v>4737</v>
      </c>
      <c r="F3188" s="129" t="s">
        <v>4735</v>
      </c>
      <c r="G3188" s="129" t="s">
        <v>16723</v>
      </c>
      <c r="H3188" s="129"/>
    </row>
    <row r="3189" spans="1:8" x14ac:dyDescent="0.3">
      <c r="A3189" s="183">
        <v>45016</v>
      </c>
      <c r="B3189" s="129" t="s">
        <v>7929</v>
      </c>
      <c r="C3189" s="129" t="s">
        <v>416</v>
      </c>
      <c r="D3189" s="165">
        <v>1</v>
      </c>
      <c r="E3189" s="129" t="s">
        <v>4737</v>
      </c>
      <c r="F3189" s="129" t="s">
        <v>4735</v>
      </c>
      <c r="G3189" s="129" t="s">
        <v>16723</v>
      </c>
      <c r="H3189" s="129"/>
    </row>
    <row r="3190" spans="1:8" x14ac:dyDescent="0.3">
      <c r="A3190" s="183">
        <v>45016</v>
      </c>
      <c r="B3190" s="129" t="s">
        <v>7930</v>
      </c>
      <c r="C3190" s="129" t="s">
        <v>417</v>
      </c>
      <c r="D3190" s="165">
        <v>1</v>
      </c>
      <c r="E3190" s="129" t="s">
        <v>4739</v>
      </c>
      <c r="F3190" s="129" t="s">
        <v>4735</v>
      </c>
      <c r="G3190" s="129" t="s">
        <v>16723</v>
      </c>
      <c r="H3190" s="129"/>
    </row>
    <row r="3191" spans="1:8" x14ac:dyDescent="0.3">
      <c r="A3191" s="183">
        <v>45016</v>
      </c>
      <c r="B3191" s="129" t="s">
        <v>7931</v>
      </c>
      <c r="C3191" s="129" t="s">
        <v>417</v>
      </c>
      <c r="D3191" s="165">
        <v>1</v>
      </c>
      <c r="E3191" s="129" t="s">
        <v>4739</v>
      </c>
      <c r="F3191" s="129" t="s">
        <v>4735</v>
      </c>
      <c r="G3191" s="129" t="s">
        <v>16723</v>
      </c>
      <c r="H3191" s="129"/>
    </row>
    <row r="3192" spans="1:8" x14ac:dyDescent="0.3">
      <c r="A3192" s="183">
        <v>45016</v>
      </c>
      <c r="B3192" s="129" t="s">
        <v>7932</v>
      </c>
      <c r="C3192" s="129" t="s">
        <v>416</v>
      </c>
      <c r="D3192" s="165">
        <v>1</v>
      </c>
      <c r="E3192" s="129" t="s">
        <v>4739</v>
      </c>
      <c r="F3192" s="129" t="s">
        <v>4735</v>
      </c>
      <c r="G3192" s="129" t="s">
        <v>16723</v>
      </c>
      <c r="H3192" s="129"/>
    </row>
    <row r="3193" spans="1:8" x14ac:dyDescent="0.3">
      <c r="A3193" s="183">
        <v>45016</v>
      </c>
      <c r="B3193" s="129" t="s">
        <v>7933</v>
      </c>
      <c r="C3193" s="129" t="s">
        <v>416</v>
      </c>
      <c r="D3193" s="165">
        <v>1</v>
      </c>
      <c r="E3193" s="129" t="s">
        <v>4739</v>
      </c>
      <c r="F3193" s="129" t="s">
        <v>4735</v>
      </c>
      <c r="G3193" s="129" t="s">
        <v>16723</v>
      </c>
      <c r="H3193" s="129"/>
    </row>
    <row r="3194" spans="1:8" x14ac:dyDescent="0.3">
      <c r="A3194" s="183">
        <v>45016</v>
      </c>
      <c r="B3194" s="129" t="s">
        <v>7934</v>
      </c>
      <c r="C3194" s="129" t="s">
        <v>416</v>
      </c>
      <c r="D3194" s="165">
        <v>1</v>
      </c>
      <c r="E3194" s="129" t="s">
        <v>4737</v>
      </c>
      <c r="F3194" s="129" t="s">
        <v>4735</v>
      </c>
      <c r="G3194" s="129" t="s">
        <v>16723</v>
      </c>
      <c r="H3194" s="129"/>
    </row>
    <row r="3195" spans="1:8" x14ac:dyDescent="0.3">
      <c r="A3195" s="183">
        <v>45016</v>
      </c>
      <c r="B3195" s="129" t="s">
        <v>7935</v>
      </c>
      <c r="C3195" s="129" t="s">
        <v>418</v>
      </c>
      <c r="D3195" s="165">
        <v>1</v>
      </c>
      <c r="E3195" s="129" t="s">
        <v>4739</v>
      </c>
      <c r="F3195" s="129" t="s">
        <v>4735</v>
      </c>
      <c r="G3195" s="129" t="s">
        <v>16723</v>
      </c>
      <c r="H3195" s="129"/>
    </row>
    <row r="3196" spans="1:8" x14ac:dyDescent="0.3">
      <c r="A3196" s="183">
        <v>45016</v>
      </c>
      <c r="B3196" s="129" t="s">
        <v>7936</v>
      </c>
      <c r="C3196" s="129" t="s">
        <v>418</v>
      </c>
      <c r="D3196" s="165">
        <v>1</v>
      </c>
      <c r="E3196" s="129" t="s">
        <v>4821</v>
      </c>
      <c r="F3196" s="129" t="s">
        <v>4735</v>
      </c>
      <c r="G3196" s="129" t="s">
        <v>16723</v>
      </c>
      <c r="H3196" s="129"/>
    </row>
    <row r="3197" spans="1:8" x14ac:dyDescent="0.3">
      <c r="A3197" s="183">
        <v>45016</v>
      </c>
      <c r="B3197" s="129" t="s">
        <v>7937</v>
      </c>
      <c r="C3197" s="129" t="s">
        <v>417</v>
      </c>
      <c r="D3197" s="165">
        <v>1</v>
      </c>
      <c r="E3197" s="129" t="s">
        <v>4739</v>
      </c>
      <c r="F3197" s="129" t="s">
        <v>4735</v>
      </c>
      <c r="G3197" s="129" t="s">
        <v>16723</v>
      </c>
      <c r="H3197" s="129"/>
    </row>
    <row r="3198" spans="1:8" x14ac:dyDescent="0.3">
      <c r="A3198" s="183">
        <v>45016</v>
      </c>
      <c r="B3198" s="129" t="s">
        <v>7938</v>
      </c>
      <c r="C3198" s="129" t="s">
        <v>417</v>
      </c>
      <c r="D3198" s="165">
        <v>1</v>
      </c>
      <c r="E3198" s="129" t="s">
        <v>4737</v>
      </c>
      <c r="F3198" s="129" t="s">
        <v>4735</v>
      </c>
      <c r="G3198" s="129" t="s">
        <v>16723</v>
      </c>
      <c r="H3198" s="129"/>
    </row>
    <row r="3199" spans="1:8" x14ac:dyDescent="0.3">
      <c r="A3199" s="183">
        <v>45016</v>
      </c>
      <c r="B3199" s="129" t="s">
        <v>7939</v>
      </c>
      <c r="C3199" s="129" t="s">
        <v>417</v>
      </c>
      <c r="D3199" s="165">
        <v>1</v>
      </c>
      <c r="E3199" s="129" t="s">
        <v>4739</v>
      </c>
      <c r="F3199" s="129" t="s">
        <v>4735</v>
      </c>
      <c r="G3199" s="129" t="s">
        <v>16723</v>
      </c>
      <c r="H3199" s="129"/>
    </row>
    <row r="3200" spans="1:8" x14ac:dyDescent="0.3">
      <c r="A3200" s="183">
        <v>45016</v>
      </c>
      <c r="B3200" s="129" t="s">
        <v>7940</v>
      </c>
      <c r="C3200" s="129" t="s">
        <v>418</v>
      </c>
      <c r="D3200" s="165">
        <v>1</v>
      </c>
      <c r="E3200" s="129" t="s">
        <v>4821</v>
      </c>
      <c r="F3200" s="129" t="s">
        <v>4735</v>
      </c>
      <c r="G3200" s="129" t="s">
        <v>16723</v>
      </c>
      <c r="H3200" s="129"/>
    </row>
    <row r="3201" spans="1:8" x14ac:dyDescent="0.3">
      <c r="A3201" s="183">
        <v>45016</v>
      </c>
      <c r="B3201" s="129" t="s">
        <v>7941</v>
      </c>
      <c r="C3201" s="129" t="s">
        <v>417</v>
      </c>
      <c r="D3201" s="165">
        <v>1</v>
      </c>
      <c r="E3201" s="129" t="s">
        <v>4739</v>
      </c>
      <c r="F3201" s="129" t="s">
        <v>4735</v>
      </c>
      <c r="G3201" s="129" t="s">
        <v>16723</v>
      </c>
      <c r="H3201" s="129"/>
    </row>
    <row r="3202" spans="1:8" x14ac:dyDescent="0.3">
      <c r="A3202" s="183">
        <v>45016</v>
      </c>
      <c r="B3202" s="129" t="s">
        <v>7942</v>
      </c>
      <c r="C3202" s="129" t="s">
        <v>417</v>
      </c>
      <c r="D3202" s="165">
        <v>1</v>
      </c>
      <c r="E3202" s="129" t="s">
        <v>4739</v>
      </c>
      <c r="F3202" s="129" t="s">
        <v>4735</v>
      </c>
      <c r="G3202" s="129" t="s">
        <v>16723</v>
      </c>
      <c r="H3202" s="129"/>
    </row>
    <row r="3203" spans="1:8" x14ac:dyDescent="0.3">
      <c r="A3203" s="183">
        <v>45016</v>
      </c>
      <c r="B3203" s="129" t="s">
        <v>7943</v>
      </c>
      <c r="C3203" s="129" t="s">
        <v>417</v>
      </c>
      <c r="D3203" s="165">
        <v>1</v>
      </c>
      <c r="E3203" s="129" t="s">
        <v>4734</v>
      </c>
      <c r="F3203" s="129" t="s">
        <v>4735</v>
      </c>
      <c r="G3203" s="129" t="s">
        <v>16723</v>
      </c>
      <c r="H3203" s="129"/>
    </row>
    <row r="3204" spans="1:8" x14ac:dyDescent="0.3">
      <c r="A3204" s="183">
        <v>45016</v>
      </c>
      <c r="B3204" s="129" t="s">
        <v>7944</v>
      </c>
      <c r="C3204" s="129" t="s">
        <v>417</v>
      </c>
      <c r="D3204" s="165">
        <v>1</v>
      </c>
      <c r="E3204" s="129" t="s">
        <v>4737</v>
      </c>
      <c r="F3204" s="129" t="s">
        <v>4735</v>
      </c>
      <c r="G3204" s="129" t="s">
        <v>16723</v>
      </c>
      <c r="H3204" s="129"/>
    </row>
    <row r="3205" spans="1:8" x14ac:dyDescent="0.3">
      <c r="A3205" s="183">
        <v>45016</v>
      </c>
      <c r="B3205" s="129" t="s">
        <v>7945</v>
      </c>
      <c r="C3205" s="129" t="s">
        <v>417</v>
      </c>
      <c r="D3205" s="165">
        <v>1</v>
      </c>
      <c r="E3205" s="129" t="s">
        <v>4737</v>
      </c>
      <c r="F3205" s="129" t="s">
        <v>4735</v>
      </c>
      <c r="G3205" s="129" t="s">
        <v>16723</v>
      </c>
      <c r="H3205" s="129"/>
    </row>
    <row r="3206" spans="1:8" x14ac:dyDescent="0.3">
      <c r="A3206" s="183">
        <v>45016</v>
      </c>
      <c r="B3206" s="129" t="s">
        <v>7946</v>
      </c>
      <c r="C3206" s="129" t="s">
        <v>417</v>
      </c>
      <c r="D3206" s="165">
        <v>1</v>
      </c>
      <c r="E3206" s="129" t="s">
        <v>4739</v>
      </c>
      <c r="F3206" s="129" t="s">
        <v>4735</v>
      </c>
      <c r="G3206" s="129" t="s">
        <v>16723</v>
      </c>
      <c r="H3206" s="129"/>
    </row>
    <row r="3207" spans="1:8" x14ac:dyDescent="0.3">
      <c r="A3207" s="183">
        <v>45016</v>
      </c>
      <c r="B3207" s="129" t="s">
        <v>7947</v>
      </c>
      <c r="C3207" s="129" t="s">
        <v>417</v>
      </c>
      <c r="D3207" s="165">
        <v>1</v>
      </c>
      <c r="E3207" s="129" t="s">
        <v>4739</v>
      </c>
      <c r="F3207" s="129" t="s">
        <v>4735</v>
      </c>
      <c r="G3207" s="129" t="s">
        <v>16723</v>
      </c>
      <c r="H3207" s="129"/>
    </row>
    <row r="3208" spans="1:8" x14ac:dyDescent="0.3">
      <c r="A3208" s="183">
        <v>45016</v>
      </c>
      <c r="B3208" s="129" t="s">
        <v>7948</v>
      </c>
      <c r="C3208" s="129" t="s">
        <v>418</v>
      </c>
      <c r="D3208" s="165">
        <v>1</v>
      </c>
      <c r="E3208" s="129" t="s">
        <v>4737</v>
      </c>
      <c r="F3208" s="129" t="s">
        <v>4735</v>
      </c>
      <c r="G3208" s="129" t="s">
        <v>16723</v>
      </c>
      <c r="H3208" s="129"/>
    </row>
    <row r="3209" spans="1:8" x14ac:dyDescent="0.3">
      <c r="A3209" s="183">
        <v>45016</v>
      </c>
      <c r="B3209" s="129" t="s">
        <v>7949</v>
      </c>
      <c r="C3209" s="129" t="s">
        <v>416</v>
      </c>
      <c r="D3209" s="165">
        <v>1</v>
      </c>
      <c r="E3209" s="129" t="s">
        <v>4737</v>
      </c>
      <c r="F3209" s="129" t="s">
        <v>4735</v>
      </c>
      <c r="G3209" s="129" t="s">
        <v>16723</v>
      </c>
      <c r="H3209" s="129"/>
    </row>
    <row r="3210" spans="1:8" x14ac:dyDescent="0.3">
      <c r="A3210" s="183">
        <v>45016</v>
      </c>
      <c r="B3210" s="129" t="s">
        <v>7950</v>
      </c>
      <c r="C3210" s="129" t="s">
        <v>416</v>
      </c>
      <c r="D3210" s="165">
        <v>1</v>
      </c>
      <c r="E3210" s="129" t="s">
        <v>4739</v>
      </c>
      <c r="F3210" s="129" t="s">
        <v>4735</v>
      </c>
      <c r="G3210" s="129" t="s">
        <v>16723</v>
      </c>
      <c r="H3210" s="129"/>
    </row>
    <row r="3211" spans="1:8" x14ac:dyDescent="0.3">
      <c r="A3211" s="183">
        <v>45016</v>
      </c>
      <c r="B3211" s="129" t="s">
        <v>7951</v>
      </c>
      <c r="C3211" s="129" t="s">
        <v>416</v>
      </c>
      <c r="D3211" s="165">
        <v>1</v>
      </c>
      <c r="E3211" s="129" t="s">
        <v>4737</v>
      </c>
      <c r="F3211" s="129" t="s">
        <v>4735</v>
      </c>
      <c r="G3211" s="129" t="s">
        <v>16723</v>
      </c>
      <c r="H3211" s="129"/>
    </row>
    <row r="3212" spans="1:8" x14ac:dyDescent="0.3">
      <c r="A3212" s="183">
        <v>45016</v>
      </c>
      <c r="B3212" s="129" t="s">
        <v>7952</v>
      </c>
      <c r="C3212" s="129" t="s">
        <v>416</v>
      </c>
      <c r="D3212" s="165">
        <v>1</v>
      </c>
      <c r="E3212" s="129" t="s">
        <v>4737</v>
      </c>
      <c r="F3212" s="129" t="s">
        <v>4735</v>
      </c>
      <c r="G3212" s="129" t="s">
        <v>16723</v>
      </c>
      <c r="H3212" s="129"/>
    </row>
    <row r="3213" spans="1:8" x14ac:dyDescent="0.3">
      <c r="A3213" s="183">
        <v>45016</v>
      </c>
      <c r="B3213" s="129" t="s">
        <v>7953</v>
      </c>
      <c r="C3213" s="129" t="s">
        <v>416</v>
      </c>
      <c r="D3213" s="165">
        <v>1</v>
      </c>
      <c r="E3213" s="129" t="s">
        <v>4739</v>
      </c>
      <c r="F3213" s="129" t="s">
        <v>4735</v>
      </c>
      <c r="G3213" s="129" t="s">
        <v>16723</v>
      </c>
      <c r="H3213" s="129"/>
    </row>
    <row r="3214" spans="1:8" x14ac:dyDescent="0.3">
      <c r="A3214" s="183">
        <v>45016</v>
      </c>
      <c r="B3214" s="129" t="s">
        <v>7954</v>
      </c>
      <c r="C3214" s="129" t="s">
        <v>418</v>
      </c>
      <c r="D3214" s="165">
        <v>1</v>
      </c>
      <c r="E3214" s="129" t="s">
        <v>4739</v>
      </c>
      <c r="F3214" s="129" t="s">
        <v>4735</v>
      </c>
      <c r="G3214" s="129" t="s">
        <v>16723</v>
      </c>
      <c r="H3214" s="129"/>
    </row>
    <row r="3215" spans="1:8" x14ac:dyDescent="0.3">
      <c r="A3215" s="183">
        <v>45016</v>
      </c>
      <c r="B3215" s="129" t="s">
        <v>7955</v>
      </c>
      <c r="C3215" s="129" t="s">
        <v>417</v>
      </c>
      <c r="D3215" s="165">
        <v>1</v>
      </c>
      <c r="E3215" s="129" t="s">
        <v>4739</v>
      </c>
      <c r="F3215" s="129" t="s">
        <v>4735</v>
      </c>
      <c r="G3215" s="129" t="s">
        <v>16723</v>
      </c>
      <c r="H3215" s="129"/>
    </row>
    <row r="3216" spans="1:8" x14ac:dyDescent="0.3">
      <c r="A3216" s="183">
        <v>45016</v>
      </c>
      <c r="B3216" s="129" t="s">
        <v>7956</v>
      </c>
      <c r="C3216" s="129" t="s">
        <v>417</v>
      </c>
      <c r="D3216" s="165">
        <v>1</v>
      </c>
      <c r="E3216" s="129" t="s">
        <v>4737</v>
      </c>
      <c r="F3216" s="129" t="s">
        <v>4735</v>
      </c>
      <c r="G3216" s="129" t="s">
        <v>16723</v>
      </c>
      <c r="H3216" s="129"/>
    </row>
    <row r="3217" spans="1:8" x14ac:dyDescent="0.3">
      <c r="A3217" s="183">
        <v>45016</v>
      </c>
      <c r="B3217" s="129" t="s">
        <v>7957</v>
      </c>
      <c r="C3217" s="129" t="s">
        <v>416</v>
      </c>
      <c r="D3217" s="165">
        <v>1</v>
      </c>
      <c r="E3217" s="129" t="s">
        <v>4737</v>
      </c>
      <c r="F3217" s="129" t="s">
        <v>4735</v>
      </c>
      <c r="G3217" s="129" t="s">
        <v>16723</v>
      </c>
      <c r="H3217" s="129"/>
    </row>
    <row r="3218" spans="1:8" x14ac:dyDescent="0.3">
      <c r="A3218" s="183">
        <v>45016</v>
      </c>
      <c r="B3218" s="129" t="s">
        <v>7958</v>
      </c>
      <c r="C3218" s="129" t="s">
        <v>416</v>
      </c>
      <c r="D3218" s="165">
        <v>1</v>
      </c>
      <c r="E3218" s="129" t="s">
        <v>4737</v>
      </c>
      <c r="F3218" s="129" t="s">
        <v>4735</v>
      </c>
      <c r="G3218" s="129" t="s">
        <v>16723</v>
      </c>
      <c r="H3218" s="129"/>
    </row>
    <row r="3219" spans="1:8" x14ac:dyDescent="0.3">
      <c r="A3219" s="183">
        <v>45016</v>
      </c>
      <c r="B3219" s="129" t="s">
        <v>7959</v>
      </c>
      <c r="C3219" s="129" t="s">
        <v>416</v>
      </c>
      <c r="D3219" s="165">
        <v>1</v>
      </c>
      <c r="E3219" s="129" t="s">
        <v>4737</v>
      </c>
      <c r="F3219" s="129" t="s">
        <v>4735</v>
      </c>
      <c r="G3219" s="129" t="s">
        <v>16723</v>
      </c>
      <c r="H3219" s="129"/>
    </row>
    <row r="3220" spans="1:8" x14ac:dyDescent="0.3">
      <c r="A3220" s="183">
        <v>45016</v>
      </c>
      <c r="B3220" s="129" t="s">
        <v>7960</v>
      </c>
      <c r="C3220" s="129" t="s">
        <v>416</v>
      </c>
      <c r="D3220" s="165">
        <v>1</v>
      </c>
      <c r="E3220" s="129" t="s">
        <v>4737</v>
      </c>
      <c r="F3220" s="129" t="s">
        <v>4735</v>
      </c>
      <c r="G3220" s="129" t="s">
        <v>16723</v>
      </c>
      <c r="H3220" s="129"/>
    </row>
    <row r="3221" spans="1:8" x14ac:dyDescent="0.3">
      <c r="A3221" s="183">
        <v>45016</v>
      </c>
      <c r="B3221" s="129" t="s">
        <v>7961</v>
      </c>
      <c r="C3221" s="129" t="s">
        <v>416</v>
      </c>
      <c r="D3221" s="165">
        <v>1</v>
      </c>
      <c r="E3221" s="129" t="s">
        <v>4737</v>
      </c>
      <c r="F3221" s="129" t="s">
        <v>4735</v>
      </c>
      <c r="G3221" s="129" t="s">
        <v>16723</v>
      </c>
      <c r="H3221" s="129"/>
    </row>
    <row r="3222" spans="1:8" x14ac:dyDescent="0.3">
      <c r="A3222" s="183">
        <v>45016</v>
      </c>
      <c r="B3222" s="129" t="s">
        <v>7962</v>
      </c>
      <c r="C3222" s="129" t="s">
        <v>417</v>
      </c>
      <c r="D3222" s="165">
        <v>1</v>
      </c>
      <c r="E3222" s="129" t="s">
        <v>4739</v>
      </c>
      <c r="F3222" s="129" t="s">
        <v>4735</v>
      </c>
      <c r="G3222" s="129" t="s">
        <v>16723</v>
      </c>
      <c r="H3222" s="129"/>
    </row>
    <row r="3223" spans="1:8" x14ac:dyDescent="0.3">
      <c r="A3223" s="183">
        <v>45016</v>
      </c>
      <c r="B3223" s="129" t="s">
        <v>7963</v>
      </c>
      <c r="C3223" s="129" t="s">
        <v>417</v>
      </c>
      <c r="D3223" s="165">
        <v>1</v>
      </c>
      <c r="E3223" s="129" t="s">
        <v>4737</v>
      </c>
      <c r="F3223" s="129" t="s">
        <v>4735</v>
      </c>
      <c r="G3223" s="129" t="s">
        <v>16723</v>
      </c>
      <c r="H3223" s="129"/>
    </row>
    <row r="3224" spans="1:8" x14ac:dyDescent="0.3">
      <c r="A3224" s="183">
        <v>45016</v>
      </c>
      <c r="B3224" s="129" t="s">
        <v>7964</v>
      </c>
      <c r="C3224" s="129" t="s">
        <v>416</v>
      </c>
      <c r="D3224" s="165">
        <v>1</v>
      </c>
      <c r="E3224" s="129" t="s">
        <v>4821</v>
      </c>
      <c r="F3224" s="129" t="s">
        <v>4735</v>
      </c>
      <c r="G3224" s="129" t="s">
        <v>16723</v>
      </c>
      <c r="H3224" s="129"/>
    </row>
    <row r="3225" spans="1:8" x14ac:dyDescent="0.3">
      <c r="A3225" s="183">
        <v>45016</v>
      </c>
      <c r="B3225" s="129" t="s">
        <v>7965</v>
      </c>
      <c r="C3225" s="129" t="s">
        <v>418</v>
      </c>
      <c r="D3225" s="165">
        <v>1</v>
      </c>
      <c r="E3225" s="129" t="s">
        <v>4739</v>
      </c>
      <c r="F3225" s="129" t="s">
        <v>4735</v>
      </c>
      <c r="G3225" s="129" t="s">
        <v>16723</v>
      </c>
      <c r="H3225" s="129"/>
    </row>
    <row r="3226" spans="1:8" x14ac:dyDescent="0.3">
      <c r="A3226" s="183">
        <v>45016</v>
      </c>
      <c r="B3226" s="129" t="s">
        <v>7966</v>
      </c>
      <c r="C3226" s="129" t="s">
        <v>418</v>
      </c>
      <c r="D3226" s="165">
        <v>1</v>
      </c>
      <c r="E3226" s="129" t="s">
        <v>4739</v>
      </c>
      <c r="F3226" s="129" t="s">
        <v>4735</v>
      </c>
      <c r="G3226" s="129" t="s">
        <v>16723</v>
      </c>
      <c r="H3226" s="129"/>
    </row>
    <row r="3227" spans="1:8" x14ac:dyDescent="0.3">
      <c r="A3227" s="183">
        <v>45016</v>
      </c>
      <c r="B3227" s="129" t="s">
        <v>7967</v>
      </c>
      <c r="C3227" s="129" t="s">
        <v>418</v>
      </c>
      <c r="D3227" s="165">
        <v>1</v>
      </c>
      <c r="E3227" s="129" t="s">
        <v>4739</v>
      </c>
      <c r="F3227" s="129" t="s">
        <v>4735</v>
      </c>
      <c r="G3227" s="129" t="s">
        <v>16723</v>
      </c>
      <c r="H3227" s="129"/>
    </row>
    <row r="3228" spans="1:8" x14ac:dyDescent="0.3">
      <c r="A3228" s="183">
        <v>45016</v>
      </c>
      <c r="B3228" s="129" t="s">
        <v>7968</v>
      </c>
      <c r="C3228" s="129" t="s">
        <v>418</v>
      </c>
      <c r="D3228" s="165">
        <v>1</v>
      </c>
      <c r="E3228" s="129" t="s">
        <v>4739</v>
      </c>
      <c r="F3228" s="129" t="s">
        <v>4735</v>
      </c>
      <c r="G3228" s="129" t="s">
        <v>16723</v>
      </c>
      <c r="H3228" s="129"/>
    </row>
    <row r="3229" spans="1:8" x14ac:dyDescent="0.3">
      <c r="A3229" s="183">
        <v>45016</v>
      </c>
      <c r="B3229" s="129" t="s">
        <v>7969</v>
      </c>
      <c r="C3229" s="129" t="s">
        <v>416</v>
      </c>
      <c r="D3229" s="165">
        <v>1</v>
      </c>
      <c r="E3229" s="129" t="s">
        <v>4737</v>
      </c>
      <c r="F3229" s="129" t="s">
        <v>4735</v>
      </c>
      <c r="G3229" s="129" t="s">
        <v>16723</v>
      </c>
      <c r="H3229" s="129"/>
    </row>
    <row r="3230" spans="1:8" x14ac:dyDescent="0.3">
      <c r="A3230" s="183">
        <v>45016</v>
      </c>
      <c r="B3230" s="129" t="s">
        <v>7970</v>
      </c>
      <c r="C3230" s="129" t="s">
        <v>416</v>
      </c>
      <c r="D3230" s="165">
        <v>1</v>
      </c>
      <c r="E3230" s="129" t="s">
        <v>4737</v>
      </c>
      <c r="F3230" s="129" t="s">
        <v>4735</v>
      </c>
      <c r="G3230" s="129" t="s">
        <v>16723</v>
      </c>
      <c r="H3230" s="129"/>
    </row>
    <row r="3231" spans="1:8" x14ac:dyDescent="0.3">
      <c r="A3231" s="183">
        <v>45016</v>
      </c>
      <c r="B3231" s="129" t="s">
        <v>7971</v>
      </c>
      <c r="C3231" s="129" t="s">
        <v>417</v>
      </c>
      <c r="D3231" s="165">
        <v>1</v>
      </c>
      <c r="E3231" s="129" t="s">
        <v>4739</v>
      </c>
      <c r="F3231" s="129" t="s">
        <v>4735</v>
      </c>
      <c r="G3231" s="129" t="s">
        <v>16723</v>
      </c>
      <c r="H3231" s="129"/>
    </row>
    <row r="3232" spans="1:8" x14ac:dyDescent="0.3">
      <c r="A3232" s="183">
        <v>45016</v>
      </c>
      <c r="B3232" s="129" t="s">
        <v>7972</v>
      </c>
      <c r="C3232" s="129" t="s">
        <v>416</v>
      </c>
      <c r="D3232" s="165">
        <v>1</v>
      </c>
      <c r="E3232" s="129" t="s">
        <v>4737</v>
      </c>
      <c r="F3232" s="129" t="s">
        <v>4735</v>
      </c>
      <c r="G3232" s="129" t="s">
        <v>16723</v>
      </c>
      <c r="H3232" s="129"/>
    </row>
    <row r="3233" spans="1:8" x14ac:dyDescent="0.3">
      <c r="A3233" s="183">
        <v>45016</v>
      </c>
      <c r="B3233" s="129" t="s">
        <v>7973</v>
      </c>
      <c r="C3233" s="129" t="s">
        <v>416</v>
      </c>
      <c r="D3233" s="165">
        <v>1</v>
      </c>
      <c r="E3233" s="129" t="s">
        <v>4737</v>
      </c>
      <c r="F3233" s="129" t="s">
        <v>4735</v>
      </c>
      <c r="G3233" s="129" t="s">
        <v>16723</v>
      </c>
      <c r="H3233" s="129"/>
    </row>
    <row r="3234" spans="1:8" x14ac:dyDescent="0.3">
      <c r="A3234" s="183">
        <v>45016</v>
      </c>
      <c r="B3234" s="129" t="s">
        <v>7974</v>
      </c>
      <c r="C3234" s="129" t="s">
        <v>416</v>
      </c>
      <c r="D3234" s="165">
        <v>1</v>
      </c>
      <c r="E3234" s="129" t="s">
        <v>4737</v>
      </c>
      <c r="F3234" s="129" t="s">
        <v>4735</v>
      </c>
      <c r="G3234" s="129" t="s">
        <v>16723</v>
      </c>
      <c r="H3234" s="129"/>
    </row>
    <row r="3235" spans="1:8" x14ac:dyDescent="0.3">
      <c r="A3235" s="183">
        <v>45016</v>
      </c>
      <c r="B3235" s="129" t="s">
        <v>7975</v>
      </c>
      <c r="C3235" s="129" t="s">
        <v>416</v>
      </c>
      <c r="D3235" s="165">
        <v>1</v>
      </c>
      <c r="E3235" s="129" t="s">
        <v>4737</v>
      </c>
      <c r="F3235" s="129" t="s">
        <v>4735</v>
      </c>
      <c r="G3235" s="129" t="s">
        <v>16723</v>
      </c>
      <c r="H3235" s="129"/>
    </row>
    <row r="3236" spans="1:8" x14ac:dyDescent="0.3">
      <c r="A3236" s="183">
        <v>45016</v>
      </c>
      <c r="B3236" s="129" t="s">
        <v>7976</v>
      </c>
      <c r="C3236" s="129" t="s">
        <v>417</v>
      </c>
      <c r="D3236" s="165">
        <v>1</v>
      </c>
      <c r="E3236" s="129" t="s">
        <v>4739</v>
      </c>
      <c r="F3236" s="129" t="s">
        <v>4735</v>
      </c>
      <c r="G3236" s="129" t="s">
        <v>16723</v>
      </c>
      <c r="H3236" s="129"/>
    </row>
    <row r="3237" spans="1:8" x14ac:dyDescent="0.3">
      <c r="A3237" s="183">
        <v>45016</v>
      </c>
      <c r="B3237" s="129" t="s">
        <v>7977</v>
      </c>
      <c r="C3237" s="129" t="s">
        <v>417</v>
      </c>
      <c r="D3237" s="165">
        <v>1</v>
      </c>
      <c r="E3237" s="129" t="s">
        <v>4737</v>
      </c>
      <c r="F3237" s="129" t="s">
        <v>4735</v>
      </c>
      <c r="G3237" s="129" t="s">
        <v>16723</v>
      </c>
      <c r="H3237" s="129"/>
    </row>
    <row r="3238" spans="1:8" x14ac:dyDescent="0.3">
      <c r="A3238" s="183">
        <v>45016</v>
      </c>
      <c r="B3238" s="129" t="s">
        <v>7978</v>
      </c>
      <c r="C3238" s="129" t="s">
        <v>417</v>
      </c>
      <c r="D3238" s="165">
        <v>1</v>
      </c>
      <c r="E3238" s="129" t="s">
        <v>4737</v>
      </c>
      <c r="F3238" s="129" t="s">
        <v>4735</v>
      </c>
      <c r="G3238" s="129" t="s">
        <v>16723</v>
      </c>
      <c r="H3238" s="129"/>
    </row>
    <row r="3239" spans="1:8" x14ac:dyDescent="0.3">
      <c r="A3239" s="183">
        <v>45016</v>
      </c>
      <c r="B3239" s="129" t="s">
        <v>7979</v>
      </c>
      <c r="C3239" s="129" t="s">
        <v>417</v>
      </c>
      <c r="D3239" s="165">
        <v>1</v>
      </c>
      <c r="E3239" s="129" t="s">
        <v>4737</v>
      </c>
      <c r="F3239" s="129" t="s">
        <v>4735</v>
      </c>
      <c r="G3239" s="129" t="s">
        <v>16723</v>
      </c>
      <c r="H3239" s="129"/>
    </row>
    <row r="3240" spans="1:8" x14ac:dyDescent="0.3">
      <c r="A3240" s="183">
        <v>45016</v>
      </c>
      <c r="B3240" s="129" t="s">
        <v>7980</v>
      </c>
      <c r="C3240" s="129" t="s">
        <v>417</v>
      </c>
      <c r="D3240" s="165">
        <v>1</v>
      </c>
      <c r="E3240" s="129" t="s">
        <v>4739</v>
      </c>
      <c r="F3240" s="129" t="s">
        <v>4735</v>
      </c>
      <c r="G3240" s="129" t="s">
        <v>16723</v>
      </c>
      <c r="H3240" s="129"/>
    </row>
    <row r="3241" spans="1:8" x14ac:dyDescent="0.3">
      <c r="A3241" s="183">
        <v>45016</v>
      </c>
      <c r="B3241" s="129" t="s">
        <v>7981</v>
      </c>
      <c r="C3241" s="129" t="s">
        <v>417</v>
      </c>
      <c r="D3241" s="165">
        <v>1</v>
      </c>
      <c r="E3241" s="129" t="s">
        <v>4737</v>
      </c>
      <c r="F3241" s="129" t="s">
        <v>4735</v>
      </c>
      <c r="G3241" s="129" t="s">
        <v>16723</v>
      </c>
      <c r="H3241" s="129"/>
    </row>
    <row r="3242" spans="1:8" x14ac:dyDescent="0.3">
      <c r="A3242" s="183">
        <v>45016</v>
      </c>
      <c r="B3242" s="129" t="s">
        <v>7982</v>
      </c>
      <c r="C3242" s="129" t="s">
        <v>417</v>
      </c>
      <c r="D3242" s="165">
        <v>1</v>
      </c>
      <c r="E3242" s="129" t="s">
        <v>4737</v>
      </c>
      <c r="F3242" s="129" t="s">
        <v>4735</v>
      </c>
      <c r="G3242" s="129" t="s">
        <v>16723</v>
      </c>
      <c r="H3242" s="129"/>
    </row>
    <row r="3243" spans="1:8" x14ac:dyDescent="0.3">
      <c r="A3243" s="183">
        <v>45016</v>
      </c>
      <c r="B3243" s="129" t="s">
        <v>7983</v>
      </c>
      <c r="C3243" s="129" t="s">
        <v>417</v>
      </c>
      <c r="D3243" s="165">
        <v>1</v>
      </c>
      <c r="E3243" s="129" t="s">
        <v>4747</v>
      </c>
      <c r="F3243" s="129" t="s">
        <v>4735</v>
      </c>
      <c r="G3243" s="129" t="s">
        <v>16723</v>
      </c>
      <c r="H3243" s="129"/>
    </row>
    <row r="3244" spans="1:8" x14ac:dyDescent="0.3">
      <c r="A3244" s="183">
        <v>45016</v>
      </c>
      <c r="B3244" s="129" t="s">
        <v>7984</v>
      </c>
      <c r="C3244" s="129" t="s">
        <v>417</v>
      </c>
      <c r="D3244" s="165">
        <v>1</v>
      </c>
      <c r="E3244" s="129" t="s">
        <v>4739</v>
      </c>
      <c r="F3244" s="129" t="s">
        <v>4735</v>
      </c>
      <c r="G3244" s="129" t="s">
        <v>16723</v>
      </c>
      <c r="H3244" s="129"/>
    </row>
    <row r="3245" spans="1:8" x14ac:dyDescent="0.3">
      <c r="A3245" s="183">
        <v>45016</v>
      </c>
      <c r="B3245" s="129" t="s">
        <v>7985</v>
      </c>
      <c r="C3245" s="129" t="s">
        <v>417</v>
      </c>
      <c r="D3245" s="165">
        <v>1</v>
      </c>
      <c r="E3245" s="129" t="s">
        <v>4739</v>
      </c>
      <c r="F3245" s="129" t="s">
        <v>4735</v>
      </c>
      <c r="G3245" s="129" t="s">
        <v>16723</v>
      </c>
      <c r="H3245" s="129"/>
    </row>
    <row r="3246" spans="1:8" x14ac:dyDescent="0.3">
      <c r="A3246" s="183">
        <v>45016</v>
      </c>
      <c r="B3246" s="129" t="s">
        <v>7986</v>
      </c>
      <c r="C3246" s="129" t="s">
        <v>417</v>
      </c>
      <c r="D3246" s="165">
        <v>1</v>
      </c>
      <c r="E3246" s="129" t="s">
        <v>4737</v>
      </c>
      <c r="F3246" s="129" t="s">
        <v>4735</v>
      </c>
      <c r="G3246" s="129" t="s">
        <v>16723</v>
      </c>
      <c r="H3246" s="129"/>
    </row>
    <row r="3247" spans="1:8" x14ac:dyDescent="0.3">
      <c r="A3247" s="183">
        <v>45016</v>
      </c>
      <c r="B3247" s="129" t="s">
        <v>7987</v>
      </c>
      <c r="C3247" s="129" t="s">
        <v>417</v>
      </c>
      <c r="D3247" s="165">
        <v>1</v>
      </c>
      <c r="E3247" s="129" t="s">
        <v>4739</v>
      </c>
      <c r="F3247" s="129" t="s">
        <v>4735</v>
      </c>
      <c r="G3247" s="129" t="s">
        <v>16723</v>
      </c>
      <c r="H3247" s="129"/>
    </row>
    <row r="3248" spans="1:8" x14ac:dyDescent="0.3">
      <c r="A3248" s="183">
        <v>45016</v>
      </c>
      <c r="B3248" s="129" t="s">
        <v>7988</v>
      </c>
      <c r="C3248" s="129" t="s">
        <v>417</v>
      </c>
      <c r="D3248" s="165">
        <v>1</v>
      </c>
      <c r="E3248" s="129" t="s">
        <v>4739</v>
      </c>
      <c r="F3248" s="129" t="s">
        <v>4735</v>
      </c>
      <c r="G3248" s="129" t="s">
        <v>16723</v>
      </c>
      <c r="H3248" s="129"/>
    </row>
    <row r="3249" spans="1:8" x14ac:dyDescent="0.3">
      <c r="A3249" s="183">
        <v>45016</v>
      </c>
      <c r="B3249" s="129" t="s">
        <v>7989</v>
      </c>
      <c r="C3249" s="129" t="s">
        <v>417</v>
      </c>
      <c r="D3249" s="165">
        <v>1</v>
      </c>
      <c r="E3249" s="129" t="s">
        <v>4739</v>
      </c>
      <c r="F3249" s="129" t="s">
        <v>4735</v>
      </c>
      <c r="G3249" s="129" t="s">
        <v>16723</v>
      </c>
      <c r="H3249" s="129"/>
    </row>
    <row r="3250" spans="1:8" x14ac:dyDescent="0.3">
      <c r="A3250" s="183">
        <v>45016</v>
      </c>
      <c r="B3250" s="129" t="s">
        <v>7990</v>
      </c>
      <c r="C3250" s="129" t="s">
        <v>417</v>
      </c>
      <c r="D3250" s="165">
        <v>1</v>
      </c>
      <c r="E3250" s="129" t="s">
        <v>4739</v>
      </c>
      <c r="F3250" s="129" t="s">
        <v>4735</v>
      </c>
      <c r="G3250" s="129" t="s">
        <v>16723</v>
      </c>
      <c r="H3250" s="129"/>
    </row>
    <row r="3251" spans="1:8" x14ac:dyDescent="0.3">
      <c r="A3251" s="183">
        <v>45016</v>
      </c>
      <c r="B3251" s="129" t="s">
        <v>7991</v>
      </c>
      <c r="C3251" s="129" t="s">
        <v>417</v>
      </c>
      <c r="D3251" s="165">
        <v>1</v>
      </c>
      <c r="E3251" s="129" t="s">
        <v>4739</v>
      </c>
      <c r="F3251" s="129" t="s">
        <v>4735</v>
      </c>
      <c r="G3251" s="129" t="s">
        <v>16723</v>
      </c>
      <c r="H3251" s="129"/>
    </row>
    <row r="3252" spans="1:8" x14ac:dyDescent="0.3">
      <c r="A3252" s="183">
        <v>45016</v>
      </c>
      <c r="B3252" s="129" t="s">
        <v>7992</v>
      </c>
      <c r="C3252" s="129" t="s">
        <v>417</v>
      </c>
      <c r="D3252" s="165">
        <v>1</v>
      </c>
      <c r="E3252" s="129" t="s">
        <v>4739</v>
      </c>
      <c r="F3252" s="129" t="s">
        <v>4735</v>
      </c>
      <c r="G3252" s="129" t="s">
        <v>16723</v>
      </c>
      <c r="H3252" s="129"/>
    </row>
    <row r="3253" spans="1:8" x14ac:dyDescent="0.3">
      <c r="A3253" s="183">
        <v>45016</v>
      </c>
      <c r="B3253" s="129" t="s">
        <v>7993</v>
      </c>
      <c r="C3253" s="129" t="s">
        <v>417</v>
      </c>
      <c r="D3253" s="165">
        <v>1</v>
      </c>
      <c r="E3253" s="129" t="s">
        <v>4739</v>
      </c>
      <c r="F3253" s="129" t="s">
        <v>4735</v>
      </c>
      <c r="G3253" s="129" t="s">
        <v>16723</v>
      </c>
      <c r="H3253" s="129"/>
    </row>
    <row r="3254" spans="1:8" x14ac:dyDescent="0.3">
      <c r="A3254" s="183">
        <v>45016</v>
      </c>
      <c r="B3254" s="129" t="s">
        <v>7994</v>
      </c>
      <c r="C3254" s="129" t="s">
        <v>417</v>
      </c>
      <c r="D3254" s="165">
        <v>1</v>
      </c>
      <c r="E3254" s="129" t="s">
        <v>4737</v>
      </c>
      <c r="F3254" s="129" t="s">
        <v>4735</v>
      </c>
      <c r="G3254" s="129" t="s">
        <v>16723</v>
      </c>
      <c r="H3254" s="129"/>
    </row>
    <row r="3255" spans="1:8" x14ac:dyDescent="0.3">
      <c r="A3255" s="183">
        <v>45016</v>
      </c>
      <c r="B3255" s="129" t="s">
        <v>7995</v>
      </c>
      <c r="C3255" s="129" t="s">
        <v>416</v>
      </c>
      <c r="D3255" s="165">
        <v>1</v>
      </c>
      <c r="E3255" s="129" t="s">
        <v>4739</v>
      </c>
      <c r="F3255" s="129" t="s">
        <v>4735</v>
      </c>
      <c r="G3255" s="129" t="s">
        <v>16723</v>
      </c>
      <c r="H3255" s="129"/>
    </row>
    <row r="3256" spans="1:8" x14ac:dyDescent="0.3">
      <c r="A3256" s="183">
        <v>45016</v>
      </c>
      <c r="B3256" s="129" t="s">
        <v>7996</v>
      </c>
      <c r="C3256" s="129" t="s">
        <v>418</v>
      </c>
      <c r="D3256" s="165">
        <v>1</v>
      </c>
      <c r="E3256" s="129" t="s">
        <v>4739</v>
      </c>
      <c r="F3256" s="129" t="s">
        <v>4735</v>
      </c>
      <c r="G3256" s="129" t="s">
        <v>16723</v>
      </c>
      <c r="H3256" s="129"/>
    </row>
    <row r="3257" spans="1:8" x14ac:dyDescent="0.3">
      <c r="A3257" s="183">
        <v>45016</v>
      </c>
      <c r="B3257" s="129" t="s">
        <v>7997</v>
      </c>
      <c r="C3257" s="129" t="s">
        <v>418</v>
      </c>
      <c r="D3257" s="165">
        <v>1</v>
      </c>
      <c r="E3257" s="129" t="s">
        <v>4739</v>
      </c>
      <c r="F3257" s="129" t="s">
        <v>4735</v>
      </c>
      <c r="G3257" s="129" t="s">
        <v>16723</v>
      </c>
      <c r="H3257" s="129"/>
    </row>
    <row r="3258" spans="1:8" x14ac:dyDescent="0.3">
      <c r="A3258" s="183">
        <v>45016</v>
      </c>
      <c r="B3258" s="129" t="s">
        <v>7998</v>
      </c>
      <c r="C3258" s="129" t="s">
        <v>417</v>
      </c>
      <c r="D3258" s="165">
        <v>1</v>
      </c>
      <c r="E3258" s="129" t="s">
        <v>4737</v>
      </c>
      <c r="F3258" s="129" t="s">
        <v>4735</v>
      </c>
      <c r="G3258" s="129" t="s">
        <v>16723</v>
      </c>
      <c r="H3258" s="129"/>
    </row>
    <row r="3259" spans="1:8" x14ac:dyDescent="0.3">
      <c r="A3259" s="183">
        <v>45016</v>
      </c>
      <c r="B3259" s="129" t="s">
        <v>7999</v>
      </c>
      <c r="C3259" s="129" t="s">
        <v>417</v>
      </c>
      <c r="D3259" s="165">
        <v>1</v>
      </c>
      <c r="E3259" s="129" t="s">
        <v>4739</v>
      </c>
      <c r="F3259" s="129" t="s">
        <v>4735</v>
      </c>
      <c r="G3259" s="129" t="s">
        <v>16723</v>
      </c>
      <c r="H3259" s="129"/>
    </row>
    <row r="3260" spans="1:8" x14ac:dyDescent="0.3">
      <c r="A3260" s="183">
        <v>45046</v>
      </c>
      <c r="B3260" s="129" t="s">
        <v>8000</v>
      </c>
      <c r="C3260" s="129" t="s">
        <v>417</v>
      </c>
      <c r="D3260" s="165">
        <v>1</v>
      </c>
      <c r="E3260" s="129" t="s">
        <v>4737</v>
      </c>
      <c r="F3260" s="129" t="s">
        <v>4735</v>
      </c>
      <c r="G3260" s="129" t="s">
        <v>16723</v>
      </c>
      <c r="H3260" s="129"/>
    </row>
    <row r="3261" spans="1:8" x14ac:dyDescent="0.3">
      <c r="A3261" s="183">
        <v>45016</v>
      </c>
      <c r="B3261" s="129" t="s">
        <v>8001</v>
      </c>
      <c r="C3261" s="129" t="s">
        <v>417</v>
      </c>
      <c r="D3261" s="165">
        <v>1</v>
      </c>
      <c r="E3261" s="129" t="s">
        <v>4739</v>
      </c>
      <c r="F3261" s="129" t="s">
        <v>4735</v>
      </c>
      <c r="G3261" s="129" t="s">
        <v>16723</v>
      </c>
      <c r="H3261" s="129"/>
    </row>
    <row r="3262" spans="1:8" x14ac:dyDescent="0.3">
      <c r="A3262" s="183">
        <v>45016</v>
      </c>
      <c r="B3262" s="129" t="s">
        <v>8002</v>
      </c>
      <c r="C3262" s="129" t="s">
        <v>416</v>
      </c>
      <c r="D3262" s="165">
        <v>1</v>
      </c>
      <c r="E3262" s="129" t="s">
        <v>4739</v>
      </c>
      <c r="F3262" s="129" t="s">
        <v>4735</v>
      </c>
      <c r="G3262" s="129" t="s">
        <v>16723</v>
      </c>
      <c r="H3262" s="129"/>
    </row>
    <row r="3263" spans="1:8" x14ac:dyDescent="0.3">
      <c r="A3263" s="183">
        <v>45016</v>
      </c>
      <c r="B3263" s="129" t="s">
        <v>8003</v>
      </c>
      <c r="C3263" s="129" t="s">
        <v>416</v>
      </c>
      <c r="D3263" s="165">
        <v>1</v>
      </c>
      <c r="E3263" s="129" t="s">
        <v>4737</v>
      </c>
      <c r="F3263" s="129" t="s">
        <v>4735</v>
      </c>
      <c r="G3263" s="129" t="s">
        <v>16723</v>
      </c>
      <c r="H3263" s="129"/>
    </row>
    <row r="3264" spans="1:8" x14ac:dyDescent="0.3">
      <c r="A3264" s="183">
        <v>45016</v>
      </c>
      <c r="B3264" s="129" t="s">
        <v>8004</v>
      </c>
      <c r="C3264" s="129" t="s">
        <v>417</v>
      </c>
      <c r="D3264" s="165">
        <v>1</v>
      </c>
      <c r="E3264" s="129" t="s">
        <v>4737</v>
      </c>
      <c r="F3264" s="129" t="s">
        <v>4735</v>
      </c>
      <c r="G3264" s="129" t="s">
        <v>16723</v>
      </c>
      <c r="H3264" s="129"/>
    </row>
    <row r="3265" spans="1:8" x14ac:dyDescent="0.3">
      <c r="A3265" s="183">
        <v>45016</v>
      </c>
      <c r="B3265" s="129" t="s">
        <v>8005</v>
      </c>
      <c r="C3265" s="129" t="s">
        <v>417</v>
      </c>
      <c r="D3265" s="165">
        <v>1</v>
      </c>
      <c r="E3265" s="129" t="s">
        <v>4739</v>
      </c>
      <c r="F3265" s="129" t="s">
        <v>4735</v>
      </c>
      <c r="G3265" s="129" t="s">
        <v>16723</v>
      </c>
      <c r="H3265" s="129"/>
    </row>
    <row r="3266" spans="1:8" x14ac:dyDescent="0.3">
      <c r="A3266" s="183">
        <v>45016</v>
      </c>
      <c r="B3266" s="129" t="s">
        <v>8006</v>
      </c>
      <c r="C3266" s="129" t="s">
        <v>417</v>
      </c>
      <c r="D3266" s="165">
        <v>1</v>
      </c>
      <c r="E3266" s="129" t="s">
        <v>4739</v>
      </c>
      <c r="F3266" s="129" t="s">
        <v>4735</v>
      </c>
      <c r="G3266" s="129" t="s">
        <v>16723</v>
      </c>
      <c r="H3266" s="129"/>
    </row>
    <row r="3267" spans="1:8" x14ac:dyDescent="0.3">
      <c r="A3267" s="183">
        <v>45046</v>
      </c>
      <c r="B3267" s="129" t="s">
        <v>8007</v>
      </c>
      <c r="C3267" s="129" t="s">
        <v>416</v>
      </c>
      <c r="D3267" s="165">
        <v>1</v>
      </c>
      <c r="E3267" s="129" t="s">
        <v>4821</v>
      </c>
      <c r="F3267" s="129" t="s">
        <v>4735</v>
      </c>
      <c r="G3267" s="129" t="s">
        <v>16723</v>
      </c>
      <c r="H3267" s="129"/>
    </row>
    <row r="3268" spans="1:8" x14ac:dyDescent="0.3">
      <c r="A3268" s="183">
        <v>45046</v>
      </c>
      <c r="B3268" s="129" t="s">
        <v>8008</v>
      </c>
      <c r="C3268" s="129" t="s">
        <v>418</v>
      </c>
      <c r="D3268" s="165">
        <v>1</v>
      </c>
      <c r="E3268" s="129" t="s">
        <v>4739</v>
      </c>
      <c r="F3268" s="129" t="s">
        <v>4735</v>
      </c>
      <c r="G3268" s="129" t="s">
        <v>16723</v>
      </c>
      <c r="H3268" s="129"/>
    </row>
    <row r="3269" spans="1:8" x14ac:dyDescent="0.3">
      <c r="A3269" s="183">
        <v>45046</v>
      </c>
      <c r="B3269" s="129" t="s">
        <v>8009</v>
      </c>
      <c r="C3269" s="129" t="s">
        <v>418</v>
      </c>
      <c r="D3269" s="165">
        <v>1</v>
      </c>
      <c r="E3269" s="129" t="s">
        <v>4744</v>
      </c>
      <c r="F3269" s="129" t="s">
        <v>4735</v>
      </c>
      <c r="G3269" s="129" t="s">
        <v>16723</v>
      </c>
      <c r="H3269" s="129"/>
    </row>
    <row r="3270" spans="1:8" x14ac:dyDescent="0.3">
      <c r="A3270" s="183">
        <v>45046</v>
      </c>
      <c r="B3270" s="129" t="s">
        <v>8010</v>
      </c>
      <c r="C3270" s="129" t="s">
        <v>418</v>
      </c>
      <c r="D3270" s="165">
        <v>1</v>
      </c>
      <c r="E3270" s="129" t="s">
        <v>4739</v>
      </c>
      <c r="F3270" s="129" t="s">
        <v>4735</v>
      </c>
      <c r="G3270" s="129" t="s">
        <v>16723</v>
      </c>
      <c r="H3270" s="129"/>
    </row>
    <row r="3271" spans="1:8" x14ac:dyDescent="0.3">
      <c r="A3271" s="183">
        <v>45046</v>
      </c>
      <c r="B3271" s="129" t="s">
        <v>8011</v>
      </c>
      <c r="C3271" s="129" t="s">
        <v>418</v>
      </c>
      <c r="D3271" s="165">
        <v>1</v>
      </c>
      <c r="E3271" s="129" t="s">
        <v>4739</v>
      </c>
      <c r="F3271" s="129" t="s">
        <v>4735</v>
      </c>
      <c r="G3271" s="129" t="s">
        <v>16723</v>
      </c>
      <c r="H3271" s="129"/>
    </row>
    <row r="3272" spans="1:8" x14ac:dyDescent="0.3">
      <c r="A3272" s="183">
        <v>45046</v>
      </c>
      <c r="B3272" s="129" t="s">
        <v>8012</v>
      </c>
      <c r="C3272" s="129" t="s">
        <v>418</v>
      </c>
      <c r="D3272" s="165">
        <v>1</v>
      </c>
      <c r="E3272" s="129" t="s">
        <v>4739</v>
      </c>
      <c r="F3272" s="129" t="s">
        <v>4735</v>
      </c>
      <c r="G3272" s="129" t="s">
        <v>16723</v>
      </c>
      <c r="H3272" s="129"/>
    </row>
    <row r="3273" spans="1:8" x14ac:dyDescent="0.3">
      <c r="A3273" s="183">
        <v>45046</v>
      </c>
      <c r="B3273" s="129" t="s">
        <v>8013</v>
      </c>
      <c r="C3273" s="129" t="s">
        <v>418</v>
      </c>
      <c r="D3273" s="165">
        <v>1</v>
      </c>
      <c r="E3273" s="129" t="s">
        <v>4821</v>
      </c>
      <c r="F3273" s="129" t="s">
        <v>4735</v>
      </c>
      <c r="G3273" s="129" t="s">
        <v>16723</v>
      </c>
      <c r="H3273" s="129"/>
    </row>
    <row r="3274" spans="1:8" x14ac:dyDescent="0.3">
      <c r="A3274" s="183">
        <v>45046</v>
      </c>
      <c r="B3274" s="129" t="s">
        <v>8014</v>
      </c>
      <c r="C3274" s="129" t="s">
        <v>418</v>
      </c>
      <c r="D3274" s="165">
        <v>1</v>
      </c>
      <c r="E3274" s="129" t="s">
        <v>4821</v>
      </c>
      <c r="F3274" s="129" t="s">
        <v>4735</v>
      </c>
      <c r="G3274" s="129" t="s">
        <v>16723</v>
      </c>
      <c r="H3274" s="129"/>
    </row>
    <row r="3275" spans="1:8" x14ac:dyDescent="0.3">
      <c r="A3275" s="183">
        <v>45046</v>
      </c>
      <c r="B3275" s="129" t="s">
        <v>8015</v>
      </c>
      <c r="C3275" s="129" t="s">
        <v>416</v>
      </c>
      <c r="D3275" s="165">
        <v>1</v>
      </c>
      <c r="E3275" s="129" t="s">
        <v>4739</v>
      </c>
      <c r="F3275" s="129" t="s">
        <v>4735</v>
      </c>
      <c r="G3275" s="129" t="s">
        <v>16723</v>
      </c>
      <c r="H3275" s="129"/>
    </row>
    <row r="3276" spans="1:8" x14ac:dyDescent="0.3">
      <c r="A3276" s="183">
        <v>45046</v>
      </c>
      <c r="B3276" s="129" t="s">
        <v>8016</v>
      </c>
      <c r="C3276" s="129" t="s">
        <v>418</v>
      </c>
      <c r="D3276" s="165">
        <v>1</v>
      </c>
      <c r="E3276" s="129" t="s">
        <v>4821</v>
      </c>
      <c r="F3276" s="129" t="s">
        <v>4735</v>
      </c>
      <c r="G3276" s="129" t="s">
        <v>16723</v>
      </c>
      <c r="H3276" s="129"/>
    </row>
    <row r="3277" spans="1:8" x14ac:dyDescent="0.3">
      <c r="A3277" s="183">
        <v>45046</v>
      </c>
      <c r="B3277" s="129" t="s">
        <v>8017</v>
      </c>
      <c r="C3277" s="129" t="s">
        <v>416</v>
      </c>
      <c r="D3277" s="165">
        <v>1</v>
      </c>
      <c r="E3277" s="129" t="s">
        <v>4737</v>
      </c>
      <c r="F3277" s="129" t="s">
        <v>4735</v>
      </c>
      <c r="G3277" s="129" t="s">
        <v>16723</v>
      </c>
      <c r="H3277" s="129"/>
    </row>
    <row r="3278" spans="1:8" x14ac:dyDescent="0.3">
      <c r="A3278" s="183">
        <v>45046</v>
      </c>
      <c r="B3278" s="129" t="s">
        <v>8018</v>
      </c>
      <c r="C3278" s="129" t="s">
        <v>416</v>
      </c>
      <c r="D3278" s="165">
        <v>1</v>
      </c>
      <c r="E3278" s="129" t="s">
        <v>4739</v>
      </c>
      <c r="F3278" s="129" t="s">
        <v>4735</v>
      </c>
      <c r="G3278" s="129" t="s">
        <v>16723</v>
      </c>
      <c r="H3278" s="129"/>
    </row>
    <row r="3279" spans="1:8" x14ac:dyDescent="0.3">
      <c r="A3279" s="183">
        <v>45046</v>
      </c>
      <c r="B3279" s="129" t="s">
        <v>8019</v>
      </c>
      <c r="C3279" s="129" t="s">
        <v>418</v>
      </c>
      <c r="D3279" s="165">
        <v>1</v>
      </c>
      <c r="E3279" s="129" t="s">
        <v>4737</v>
      </c>
      <c r="F3279" s="129" t="s">
        <v>4735</v>
      </c>
      <c r="G3279" s="129" t="s">
        <v>16723</v>
      </c>
      <c r="H3279" s="129"/>
    </row>
    <row r="3280" spans="1:8" x14ac:dyDescent="0.3">
      <c r="A3280" s="183">
        <v>45046</v>
      </c>
      <c r="B3280" s="129" t="s">
        <v>8020</v>
      </c>
      <c r="C3280" s="129" t="s">
        <v>418</v>
      </c>
      <c r="D3280" s="165">
        <v>1</v>
      </c>
      <c r="E3280" s="129" t="s">
        <v>4739</v>
      </c>
      <c r="F3280" s="129" t="s">
        <v>4735</v>
      </c>
      <c r="G3280" s="129" t="s">
        <v>16723</v>
      </c>
      <c r="H3280" s="129"/>
    </row>
    <row r="3281" spans="1:8" x14ac:dyDescent="0.3">
      <c r="A3281" s="183">
        <v>45046</v>
      </c>
      <c r="B3281" s="129" t="s">
        <v>8021</v>
      </c>
      <c r="C3281" s="129" t="s">
        <v>416</v>
      </c>
      <c r="D3281" s="165">
        <v>1</v>
      </c>
      <c r="E3281" s="129" t="s">
        <v>4739</v>
      </c>
      <c r="F3281" s="129" t="s">
        <v>4735</v>
      </c>
      <c r="G3281" s="129" t="s">
        <v>16723</v>
      </c>
      <c r="H3281" s="129"/>
    </row>
    <row r="3282" spans="1:8" x14ac:dyDescent="0.3">
      <c r="A3282" s="183">
        <v>45046</v>
      </c>
      <c r="B3282" s="129" t="s">
        <v>8022</v>
      </c>
      <c r="C3282" s="129" t="s">
        <v>416</v>
      </c>
      <c r="D3282" s="165">
        <v>1</v>
      </c>
      <c r="E3282" s="129" t="s">
        <v>4739</v>
      </c>
      <c r="F3282" s="129" t="s">
        <v>4735</v>
      </c>
      <c r="G3282" s="129" t="s">
        <v>16723</v>
      </c>
      <c r="H3282" s="129"/>
    </row>
    <row r="3283" spans="1:8" x14ac:dyDescent="0.3">
      <c r="A3283" s="183">
        <v>45046</v>
      </c>
      <c r="B3283" s="129" t="s">
        <v>8023</v>
      </c>
      <c r="C3283" s="129" t="s">
        <v>417</v>
      </c>
      <c r="D3283" s="165">
        <v>1</v>
      </c>
      <c r="E3283" s="129" t="s">
        <v>4739</v>
      </c>
      <c r="F3283" s="129" t="s">
        <v>4735</v>
      </c>
      <c r="G3283" s="129" t="s">
        <v>16723</v>
      </c>
      <c r="H3283" s="129"/>
    </row>
    <row r="3284" spans="1:8" x14ac:dyDescent="0.3">
      <c r="A3284" s="183">
        <v>45046</v>
      </c>
      <c r="B3284" s="129" t="s">
        <v>8024</v>
      </c>
      <c r="C3284" s="129" t="s">
        <v>417</v>
      </c>
      <c r="D3284" s="165">
        <v>1</v>
      </c>
      <c r="E3284" s="129" t="s">
        <v>4739</v>
      </c>
      <c r="F3284" s="129" t="s">
        <v>4735</v>
      </c>
      <c r="G3284" s="129" t="s">
        <v>16723</v>
      </c>
      <c r="H3284" s="129"/>
    </row>
    <row r="3285" spans="1:8" x14ac:dyDescent="0.3">
      <c r="A3285" s="183">
        <v>45046</v>
      </c>
      <c r="B3285" s="129" t="s">
        <v>8025</v>
      </c>
      <c r="C3285" s="129" t="s">
        <v>417</v>
      </c>
      <c r="D3285" s="165">
        <v>1</v>
      </c>
      <c r="E3285" s="129" t="s">
        <v>4739</v>
      </c>
      <c r="F3285" s="129" t="s">
        <v>4735</v>
      </c>
      <c r="G3285" s="129" t="s">
        <v>16723</v>
      </c>
      <c r="H3285" s="129"/>
    </row>
    <row r="3286" spans="1:8" x14ac:dyDescent="0.3">
      <c r="A3286" s="183">
        <v>45046</v>
      </c>
      <c r="B3286" s="129" t="s">
        <v>8026</v>
      </c>
      <c r="C3286" s="129" t="s">
        <v>417</v>
      </c>
      <c r="D3286" s="165">
        <v>1</v>
      </c>
      <c r="E3286" s="129" t="s">
        <v>4739</v>
      </c>
      <c r="F3286" s="129" t="s">
        <v>4735</v>
      </c>
      <c r="G3286" s="129" t="s">
        <v>16723</v>
      </c>
      <c r="H3286" s="129"/>
    </row>
    <row r="3287" spans="1:8" x14ac:dyDescent="0.3">
      <c r="A3287" s="183">
        <v>45046</v>
      </c>
      <c r="B3287" s="129" t="s">
        <v>8027</v>
      </c>
      <c r="C3287" s="129" t="s">
        <v>417</v>
      </c>
      <c r="D3287" s="165">
        <v>1</v>
      </c>
      <c r="E3287" s="129" t="s">
        <v>4739</v>
      </c>
      <c r="F3287" s="129" t="s">
        <v>4735</v>
      </c>
      <c r="G3287" s="129" t="s">
        <v>16723</v>
      </c>
      <c r="H3287" s="129"/>
    </row>
    <row r="3288" spans="1:8" x14ac:dyDescent="0.3">
      <c r="A3288" s="183">
        <v>45046</v>
      </c>
      <c r="B3288" s="129" t="s">
        <v>8028</v>
      </c>
      <c r="C3288" s="129" t="s">
        <v>417</v>
      </c>
      <c r="D3288" s="165">
        <v>1</v>
      </c>
      <c r="E3288" s="129" t="s">
        <v>4739</v>
      </c>
      <c r="F3288" s="129" t="s">
        <v>4735</v>
      </c>
      <c r="G3288" s="129" t="s">
        <v>16723</v>
      </c>
      <c r="H3288" s="129"/>
    </row>
    <row r="3289" spans="1:8" x14ac:dyDescent="0.3">
      <c r="A3289" s="183">
        <v>45046</v>
      </c>
      <c r="B3289" s="129" t="s">
        <v>8029</v>
      </c>
      <c r="C3289" s="129" t="s">
        <v>417</v>
      </c>
      <c r="D3289" s="165">
        <v>1</v>
      </c>
      <c r="E3289" s="129" t="s">
        <v>4737</v>
      </c>
      <c r="F3289" s="129" t="s">
        <v>4735</v>
      </c>
      <c r="G3289" s="129" t="s">
        <v>16723</v>
      </c>
      <c r="H3289" s="129"/>
    </row>
    <row r="3290" spans="1:8" x14ac:dyDescent="0.3">
      <c r="A3290" s="183">
        <v>45046</v>
      </c>
      <c r="B3290" s="129" t="s">
        <v>8030</v>
      </c>
      <c r="C3290" s="129" t="s">
        <v>416</v>
      </c>
      <c r="D3290" s="165">
        <v>1</v>
      </c>
      <c r="E3290" s="129" t="s">
        <v>4739</v>
      </c>
      <c r="F3290" s="129" t="s">
        <v>4735</v>
      </c>
      <c r="G3290" s="129" t="s">
        <v>16723</v>
      </c>
      <c r="H3290" s="129"/>
    </row>
    <row r="3291" spans="1:8" x14ac:dyDescent="0.3">
      <c r="A3291" s="183">
        <v>45046</v>
      </c>
      <c r="B3291" s="129" t="s">
        <v>8031</v>
      </c>
      <c r="C3291" s="129" t="s">
        <v>416</v>
      </c>
      <c r="D3291" s="165">
        <v>1</v>
      </c>
      <c r="E3291" s="129" t="s">
        <v>4739</v>
      </c>
      <c r="F3291" s="129" t="s">
        <v>4735</v>
      </c>
      <c r="G3291" s="129" t="s">
        <v>16723</v>
      </c>
      <c r="H3291" s="129"/>
    </row>
    <row r="3292" spans="1:8" x14ac:dyDescent="0.3">
      <c r="A3292" s="183">
        <v>45046</v>
      </c>
      <c r="B3292" s="129" t="s">
        <v>8032</v>
      </c>
      <c r="C3292" s="129" t="s">
        <v>416</v>
      </c>
      <c r="D3292" s="165">
        <v>1</v>
      </c>
      <c r="E3292" s="129" t="s">
        <v>4739</v>
      </c>
      <c r="F3292" s="129" t="s">
        <v>4735</v>
      </c>
      <c r="G3292" s="129" t="s">
        <v>16723</v>
      </c>
      <c r="H3292" s="129"/>
    </row>
    <row r="3293" spans="1:8" x14ac:dyDescent="0.3">
      <c r="A3293" s="183">
        <v>45046</v>
      </c>
      <c r="B3293" s="129" t="s">
        <v>8033</v>
      </c>
      <c r="C3293" s="129" t="s">
        <v>418</v>
      </c>
      <c r="D3293" s="165">
        <v>1</v>
      </c>
      <c r="E3293" s="129" t="s">
        <v>4737</v>
      </c>
      <c r="F3293" s="129" t="s">
        <v>4735</v>
      </c>
      <c r="G3293" s="129" t="s">
        <v>16723</v>
      </c>
      <c r="H3293" s="129"/>
    </row>
    <row r="3294" spans="1:8" x14ac:dyDescent="0.3">
      <c r="A3294" s="183">
        <v>45046</v>
      </c>
      <c r="B3294" s="129" t="s">
        <v>8034</v>
      </c>
      <c r="C3294" s="129" t="s">
        <v>416</v>
      </c>
      <c r="D3294" s="165">
        <v>1</v>
      </c>
      <c r="E3294" s="129" t="s">
        <v>4739</v>
      </c>
      <c r="F3294" s="129" t="s">
        <v>4735</v>
      </c>
      <c r="G3294" s="129" t="s">
        <v>16723</v>
      </c>
      <c r="H3294" s="129"/>
    </row>
    <row r="3295" spans="1:8" x14ac:dyDescent="0.3">
      <c r="A3295" s="183">
        <v>45046</v>
      </c>
      <c r="B3295" s="129" t="s">
        <v>8035</v>
      </c>
      <c r="C3295" s="129" t="s">
        <v>418</v>
      </c>
      <c r="D3295" s="165">
        <v>1</v>
      </c>
      <c r="E3295" s="129" t="s">
        <v>4737</v>
      </c>
      <c r="F3295" s="129" t="s">
        <v>4735</v>
      </c>
      <c r="G3295" s="129" t="s">
        <v>16723</v>
      </c>
      <c r="H3295" s="129"/>
    </row>
    <row r="3296" spans="1:8" x14ac:dyDescent="0.3">
      <c r="A3296" s="183">
        <v>45046</v>
      </c>
      <c r="B3296" s="129" t="s">
        <v>8036</v>
      </c>
      <c r="C3296" s="129" t="s">
        <v>416</v>
      </c>
      <c r="D3296" s="165">
        <v>1</v>
      </c>
      <c r="E3296" s="129" t="s">
        <v>4744</v>
      </c>
      <c r="F3296" s="129" t="s">
        <v>4735</v>
      </c>
      <c r="G3296" s="129" t="s">
        <v>16723</v>
      </c>
      <c r="H3296" s="129"/>
    </row>
    <row r="3297" spans="1:8" x14ac:dyDescent="0.3">
      <c r="A3297" s="183">
        <v>45046</v>
      </c>
      <c r="B3297" s="129" t="s">
        <v>8037</v>
      </c>
      <c r="C3297" s="129" t="s">
        <v>417</v>
      </c>
      <c r="D3297" s="165">
        <v>1</v>
      </c>
      <c r="E3297" s="129" t="s">
        <v>4739</v>
      </c>
      <c r="F3297" s="129" t="s">
        <v>4735</v>
      </c>
      <c r="G3297" s="129" t="s">
        <v>16723</v>
      </c>
      <c r="H3297" s="129"/>
    </row>
    <row r="3298" spans="1:8" x14ac:dyDescent="0.3">
      <c r="A3298" s="183">
        <v>45046</v>
      </c>
      <c r="B3298" s="129" t="s">
        <v>8038</v>
      </c>
      <c r="C3298" s="129" t="s">
        <v>417</v>
      </c>
      <c r="D3298" s="165">
        <v>1</v>
      </c>
      <c r="E3298" s="129" t="s">
        <v>4737</v>
      </c>
      <c r="F3298" s="129" t="s">
        <v>4735</v>
      </c>
      <c r="G3298" s="129" t="s">
        <v>16723</v>
      </c>
      <c r="H3298" s="129"/>
    </row>
    <row r="3299" spans="1:8" x14ac:dyDescent="0.3">
      <c r="A3299" s="183">
        <v>45046</v>
      </c>
      <c r="B3299" s="129" t="s">
        <v>8039</v>
      </c>
      <c r="C3299" s="129" t="s">
        <v>417</v>
      </c>
      <c r="D3299" s="165">
        <v>1</v>
      </c>
      <c r="E3299" s="129" t="s">
        <v>4737</v>
      </c>
      <c r="F3299" s="129" t="s">
        <v>4735</v>
      </c>
      <c r="G3299" s="129" t="s">
        <v>16723</v>
      </c>
      <c r="H3299" s="129"/>
    </row>
    <row r="3300" spans="1:8" x14ac:dyDescent="0.3">
      <c r="A3300" s="183">
        <v>45046</v>
      </c>
      <c r="B3300" s="129" t="s">
        <v>8040</v>
      </c>
      <c r="C3300" s="129" t="s">
        <v>417</v>
      </c>
      <c r="D3300" s="165">
        <v>1</v>
      </c>
      <c r="E3300" s="129" t="s">
        <v>4737</v>
      </c>
      <c r="F3300" s="129" t="s">
        <v>4735</v>
      </c>
      <c r="G3300" s="129" t="s">
        <v>16723</v>
      </c>
      <c r="H3300" s="129"/>
    </row>
    <row r="3301" spans="1:8" x14ac:dyDescent="0.3">
      <c r="A3301" s="183">
        <v>45046</v>
      </c>
      <c r="B3301" s="129" t="s">
        <v>8041</v>
      </c>
      <c r="C3301" s="129" t="s">
        <v>417</v>
      </c>
      <c r="D3301" s="165">
        <v>1</v>
      </c>
      <c r="E3301" s="129" t="s">
        <v>4739</v>
      </c>
      <c r="F3301" s="129" t="s">
        <v>4735</v>
      </c>
      <c r="G3301" s="129" t="s">
        <v>16723</v>
      </c>
      <c r="H3301" s="129"/>
    </row>
    <row r="3302" spans="1:8" x14ac:dyDescent="0.3">
      <c r="A3302" s="183">
        <v>45046</v>
      </c>
      <c r="B3302" s="129" t="s">
        <v>8042</v>
      </c>
      <c r="C3302" s="129" t="s">
        <v>416</v>
      </c>
      <c r="D3302" s="165">
        <v>1</v>
      </c>
      <c r="E3302" s="129" t="s">
        <v>4739</v>
      </c>
      <c r="F3302" s="129" t="s">
        <v>4735</v>
      </c>
      <c r="G3302" s="129" t="s">
        <v>16723</v>
      </c>
      <c r="H3302" s="129"/>
    </row>
    <row r="3303" spans="1:8" x14ac:dyDescent="0.3">
      <c r="A3303" s="183">
        <v>45046</v>
      </c>
      <c r="B3303" s="129" t="s">
        <v>8043</v>
      </c>
      <c r="C3303" s="129" t="s">
        <v>416</v>
      </c>
      <c r="D3303" s="165">
        <v>1</v>
      </c>
      <c r="E3303" s="129" t="s">
        <v>4739</v>
      </c>
      <c r="F3303" s="129" t="s">
        <v>4735</v>
      </c>
      <c r="G3303" s="129" t="s">
        <v>16723</v>
      </c>
      <c r="H3303" s="129"/>
    </row>
    <row r="3304" spans="1:8" x14ac:dyDescent="0.3">
      <c r="A3304" s="183">
        <v>45046</v>
      </c>
      <c r="B3304" s="129" t="s">
        <v>8044</v>
      </c>
      <c r="C3304" s="129" t="s">
        <v>416</v>
      </c>
      <c r="D3304" s="165">
        <v>1</v>
      </c>
      <c r="E3304" s="129" t="s">
        <v>4739</v>
      </c>
      <c r="F3304" s="129" t="s">
        <v>4735</v>
      </c>
      <c r="G3304" s="129" t="s">
        <v>16723</v>
      </c>
      <c r="H3304" s="129"/>
    </row>
    <row r="3305" spans="1:8" x14ac:dyDescent="0.3">
      <c r="A3305" s="183">
        <v>45046</v>
      </c>
      <c r="B3305" s="129" t="s">
        <v>8045</v>
      </c>
      <c r="C3305" s="129" t="s">
        <v>418</v>
      </c>
      <c r="D3305" s="165">
        <v>1</v>
      </c>
      <c r="E3305" s="129" t="s">
        <v>4821</v>
      </c>
      <c r="F3305" s="129" t="s">
        <v>4735</v>
      </c>
      <c r="G3305" s="129" t="s">
        <v>16723</v>
      </c>
      <c r="H3305" s="129"/>
    </row>
    <row r="3306" spans="1:8" x14ac:dyDescent="0.3">
      <c r="A3306" s="183">
        <v>45046</v>
      </c>
      <c r="B3306" s="129" t="s">
        <v>8046</v>
      </c>
      <c r="C3306" s="129" t="s">
        <v>417</v>
      </c>
      <c r="D3306" s="165">
        <v>1</v>
      </c>
      <c r="E3306" s="129" t="s">
        <v>4739</v>
      </c>
      <c r="F3306" s="129" t="s">
        <v>4735</v>
      </c>
      <c r="G3306" s="129" t="s">
        <v>16723</v>
      </c>
      <c r="H3306" s="129"/>
    </row>
    <row r="3307" spans="1:8" x14ac:dyDescent="0.3">
      <c r="A3307" s="183">
        <v>45046</v>
      </c>
      <c r="B3307" s="129" t="s">
        <v>8047</v>
      </c>
      <c r="C3307" s="129" t="s">
        <v>417</v>
      </c>
      <c r="D3307" s="165">
        <v>1</v>
      </c>
      <c r="E3307" s="129" t="s">
        <v>4737</v>
      </c>
      <c r="F3307" s="129" t="s">
        <v>4735</v>
      </c>
      <c r="G3307" s="129" t="s">
        <v>16723</v>
      </c>
      <c r="H3307" s="129"/>
    </row>
    <row r="3308" spans="1:8" x14ac:dyDescent="0.3">
      <c r="A3308" s="183">
        <v>45046</v>
      </c>
      <c r="B3308" s="129" t="s">
        <v>8048</v>
      </c>
      <c r="C3308" s="129" t="s">
        <v>417</v>
      </c>
      <c r="D3308" s="165">
        <v>1</v>
      </c>
      <c r="E3308" s="129" t="s">
        <v>4737</v>
      </c>
      <c r="F3308" s="129" t="s">
        <v>4735</v>
      </c>
      <c r="G3308" s="129" t="s">
        <v>16723</v>
      </c>
      <c r="H3308" s="129"/>
    </row>
    <row r="3309" spans="1:8" x14ac:dyDescent="0.3">
      <c r="A3309" s="183">
        <v>45046</v>
      </c>
      <c r="B3309" s="129" t="s">
        <v>8049</v>
      </c>
      <c r="C3309" s="129" t="s">
        <v>416</v>
      </c>
      <c r="D3309" s="165">
        <v>1</v>
      </c>
      <c r="E3309" s="129" t="s">
        <v>4739</v>
      </c>
      <c r="F3309" s="129" t="s">
        <v>4735</v>
      </c>
      <c r="G3309" s="129" t="s">
        <v>16723</v>
      </c>
      <c r="H3309" s="129"/>
    </row>
    <row r="3310" spans="1:8" x14ac:dyDescent="0.3">
      <c r="A3310" s="183">
        <v>45046</v>
      </c>
      <c r="B3310" s="129" t="s">
        <v>8050</v>
      </c>
      <c r="C3310" s="129" t="s">
        <v>416</v>
      </c>
      <c r="D3310" s="165">
        <v>1</v>
      </c>
      <c r="E3310" s="129" t="s">
        <v>4739</v>
      </c>
      <c r="F3310" s="129" t="s">
        <v>4735</v>
      </c>
      <c r="G3310" s="129" t="s">
        <v>16723</v>
      </c>
      <c r="H3310" s="129"/>
    </row>
    <row r="3311" spans="1:8" x14ac:dyDescent="0.3">
      <c r="A3311" s="183">
        <v>45046</v>
      </c>
      <c r="B3311" s="129" t="s">
        <v>8051</v>
      </c>
      <c r="C3311" s="129" t="s">
        <v>416</v>
      </c>
      <c r="D3311" s="165">
        <v>1</v>
      </c>
      <c r="E3311" s="129" t="s">
        <v>4739</v>
      </c>
      <c r="F3311" s="129" t="s">
        <v>4735</v>
      </c>
      <c r="G3311" s="129" t="s">
        <v>16723</v>
      </c>
      <c r="H3311" s="129"/>
    </row>
    <row r="3312" spans="1:8" x14ac:dyDescent="0.3">
      <c r="A3312" s="183">
        <v>45046</v>
      </c>
      <c r="B3312" s="129" t="s">
        <v>8052</v>
      </c>
      <c r="C3312" s="129" t="s">
        <v>416</v>
      </c>
      <c r="D3312" s="165">
        <v>1</v>
      </c>
      <c r="E3312" s="129" t="s">
        <v>4739</v>
      </c>
      <c r="F3312" s="129" t="s">
        <v>4735</v>
      </c>
      <c r="G3312" s="129" t="s">
        <v>16723</v>
      </c>
      <c r="H3312" s="129"/>
    </row>
    <row r="3313" spans="1:8" x14ac:dyDescent="0.3">
      <c r="A3313" s="183">
        <v>45046</v>
      </c>
      <c r="B3313" s="129" t="s">
        <v>8053</v>
      </c>
      <c r="C3313" s="129" t="s">
        <v>417</v>
      </c>
      <c r="D3313" s="165">
        <v>1</v>
      </c>
      <c r="E3313" s="129" t="s">
        <v>4737</v>
      </c>
      <c r="F3313" s="129" t="s">
        <v>4735</v>
      </c>
      <c r="G3313" s="129" t="s">
        <v>16723</v>
      </c>
      <c r="H3313" s="129"/>
    </row>
    <row r="3314" spans="1:8" x14ac:dyDescent="0.3">
      <c r="A3314" s="183">
        <v>45046</v>
      </c>
      <c r="B3314" s="129" t="s">
        <v>8054</v>
      </c>
      <c r="C3314" s="129" t="s">
        <v>417</v>
      </c>
      <c r="D3314" s="165">
        <v>1</v>
      </c>
      <c r="E3314" s="129" t="s">
        <v>4737</v>
      </c>
      <c r="F3314" s="129" t="s">
        <v>4735</v>
      </c>
      <c r="G3314" s="129" t="s">
        <v>16723</v>
      </c>
      <c r="H3314" s="129"/>
    </row>
    <row r="3315" spans="1:8" x14ac:dyDescent="0.3">
      <c r="A3315" s="183">
        <v>45046</v>
      </c>
      <c r="B3315" s="129" t="s">
        <v>8055</v>
      </c>
      <c r="C3315" s="129" t="s">
        <v>417</v>
      </c>
      <c r="D3315" s="165">
        <v>1</v>
      </c>
      <c r="E3315" s="129" t="s">
        <v>4739</v>
      </c>
      <c r="F3315" s="129" t="s">
        <v>4735</v>
      </c>
      <c r="G3315" s="129" t="s">
        <v>16723</v>
      </c>
      <c r="H3315" s="129"/>
    </row>
    <row r="3316" spans="1:8" x14ac:dyDescent="0.3">
      <c r="A3316" s="183">
        <v>45046</v>
      </c>
      <c r="B3316" s="129" t="s">
        <v>8056</v>
      </c>
      <c r="C3316" s="129" t="s">
        <v>417</v>
      </c>
      <c r="D3316" s="165">
        <v>1</v>
      </c>
      <c r="E3316" s="129" t="s">
        <v>4737</v>
      </c>
      <c r="F3316" s="129" t="s">
        <v>4735</v>
      </c>
      <c r="G3316" s="129" t="s">
        <v>16723</v>
      </c>
      <c r="H3316" s="129"/>
    </row>
    <row r="3317" spans="1:8" x14ac:dyDescent="0.3">
      <c r="A3317" s="183">
        <v>45046</v>
      </c>
      <c r="B3317" s="129" t="s">
        <v>8057</v>
      </c>
      <c r="C3317" s="129" t="s">
        <v>417</v>
      </c>
      <c r="D3317" s="165">
        <v>1</v>
      </c>
      <c r="E3317" s="129" t="s">
        <v>4739</v>
      </c>
      <c r="F3317" s="129" t="s">
        <v>4735</v>
      </c>
      <c r="G3317" s="129" t="s">
        <v>16723</v>
      </c>
      <c r="H3317" s="129"/>
    </row>
    <row r="3318" spans="1:8" x14ac:dyDescent="0.3">
      <c r="A3318" s="183">
        <v>45046</v>
      </c>
      <c r="B3318" s="129" t="s">
        <v>8058</v>
      </c>
      <c r="C3318" s="129" t="s">
        <v>417</v>
      </c>
      <c r="D3318" s="165">
        <v>1</v>
      </c>
      <c r="E3318" s="129" t="s">
        <v>4739</v>
      </c>
      <c r="F3318" s="129" t="s">
        <v>4735</v>
      </c>
      <c r="G3318" s="129" t="s">
        <v>16723</v>
      </c>
      <c r="H3318" s="129"/>
    </row>
    <row r="3319" spans="1:8" x14ac:dyDescent="0.3">
      <c r="A3319" s="183">
        <v>45046</v>
      </c>
      <c r="B3319" s="129" t="s">
        <v>8059</v>
      </c>
      <c r="C3319" s="129" t="s">
        <v>417</v>
      </c>
      <c r="D3319" s="165">
        <v>1</v>
      </c>
      <c r="E3319" s="129" t="s">
        <v>4737</v>
      </c>
      <c r="F3319" s="129" t="s">
        <v>4735</v>
      </c>
      <c r="G3319" s="129" t="s">
        <v>16723</v>
      </c>
      <c r="H3319" s="129"/>
    </row>
    <row r="3320" spans="1:8" x14ac:dyDescent="0.3">
      <c r="A3320" s="183">
        <v>45046</v>
      </c>
      <c r="B3320" s="129" t="s">
        <v>8060</v>
      </c>
      <c r="C3320" s="129" t="s">
        <v>417</v>
      </c>
      <c r="D3320" s="165">
        <v>1</v>
      </c>
      <c r="E3320" s="129" t="s">
        <v>4737</v>
      </c>
      <c r="F3320" s="129" t="s">
        <v>4735</v>
      </c>
      <c r="G3320" s="129" t="s">
        <v>16723</v>
      </c>
      <c r="H3320" s="129"/>
    </row>
    <row r="3321" spans="1:8" x14ac:dyDescent="0.3">
      <c r="A3321" s="183">
        <v>45046</v>
      </c>
      <c r="B3321" s="129" t="s">
        <v>8061</v>
      </c>
      <c r="C3321" s="129" t="s">
        <v>417</v>
      </c>
      <c r="D3321" s="165">
        <v>1</v>
      </c>
      <c r="E3321" s="129" t="s">
        <v>4739</v>
      </c>
      <c r="F3321" s="129" t="s">
        <v>4735</v>
      </c>
      <c r="G3321" s="129" t="s">
        <v>16723</v>
      </c>
      <c r="H3321" s="129"/>
    </row>
    <row r="3322" spans="1:8" x14ac:dyDescent="0.3">
      <c r="A3322" s="183">
        <v>45046</v>
      </c>
      <c r="B3322" s="129" t="s">
        <v>8062</v>
      </c>
      <c r="C3322" s="129" t="s">
        <v>417</v>
      </c>
      <c r="D3322" s="165">
        <v>1</v>
      </c>
      <c r="E3322" s="129" t="s">
        <v>4739</v>
      </c>
      <c r="F3322" s="129" t="s">
        <v>4735</v>
      </c>
      <c r="G3322" s="129" t="s">
        <v>16723</v>
      </c>
      <c r="H3322" s="129"/>
    </row>
    <row r="3323" spans="1:8" x14ac:dyDescent="0.3">
      <c r="A3323" s="183">
        <v>45046</v>
      </c>
      <c r="B3323" s="129" t="s">
        <v>8063</v>
      </c>
      <c r="C3323" s="129" t="s">
        <v>417</v>
      </c>
      <c r="D3323" s="165">
        <v>1</v>
      </c>
      <c r="E3323" s="129" t="s">
        <v>4821</v>
      </c>
      <c r="F3323" s="129" t="s">
        <v>4735</v>
      </c>
      <c r="G3323" s="129" t="s">
        <v>16723</v>
      </c>
      <c r="H3323" s="129"/>
    </row>
    <row r="3324" spans="1:8" x14ac:dyDescent="0.3">
      <c r="A3324" s="183">
        <v>45046</v>
      </c>
      <c r="B3324" s="129" t="s">
        <v>8064</v>
      </c>
      <c r="C3324" s="129" t="s">
        <v>416</v>
      </c>
      <c r="D3324" s="165">
        <v>1</v>
      </c>
      <c r="E3324" s="129" t="s">
        <v>4737</v>
      </c>
      <c r="F3324" s="129" t="s">
        <v>4735</v>
      </c>
      <c r="G3324" s="129" t="s">
        <v>16723</v>
      </c>
      <c r="H3324" s="129"/>
    </row>
    <row r="3325" spans="1:8" x14ac:dyDescent="0.3">
      <c r="A3325" s="183">
        <v>45046</v>
      </c>
      <c r="B3325" s="129" t="s">
        <v>8065</v>
      </c>
      <c r="C3325" s="129" t="s">
        <v>416</v>
      </c>
      <c r="D3325" s="165">
        <v>1</v>
      </c>
      <c r="E3325" s="129" t="s">
        <v>4739</v>
      </c>
      <c r="F3325" s="129" t="s">
        <v>4735</v>
      </c>
      <c r="G3325" s="129" t="s">
        <v>16723</v>
      </c>
      <c r="H3325" s="129"/>
    </row>
    <row r="3326" spans="1:8" x14ac:dyDescent="0.3">
      <c r="A3326" s="183">
        <v>45046</v>
      </c>
      <c r="B3326" s="129" t="s">
        <v>8066</v>
      </c>
      <c r="C3326" s="129" t="s">
        <v>416</v>
      </c>
      <c r="D3326" s="165">
        <v>1</v>
      </c>
      <c r="E3326" s="129" t="s">
        <v>4739</v>
      </c>
      <c r="F3326" s="129" t="s">
        <v>4735</v>
      </c>
      <c r="G3326" s="129" t="s">
        <v>16723</v>
      </c>
      <c r="H3326" s="129"/>
    </row>
    <row r="3327" spans="1:8" x14ac:dyDescent="0.3">
      <c r="A3327" s="183">
        <v>45046</v>
      </c>
      <c r="B3327" s="129" t="s">
        <v>8067</v>
      </c>
      <c r="C3327" s="129" t="s">
        <v>416</v>
      </c>
      <c r="D3327" s="165">
        <v>1</v>
      </c>
      <c r="E3327" s="129" t="s">
        <v>4739</v>
      </c>
      <c r="F3327" s="129" t="s">
        <v>4735</v>
      </c>
      <c r="G3327" s="129" t="s">
        <v>16723</v>
      </c>
      <c r="H3327" s="129"/>
    </row>
    <row r="3328" spans="1:8" x14ac:dyDescent="0.3">
      <c r="A3328" s="183">
        <v>45046</v>
      </c>
      <c r="B3328" s="129" t="s">
        <v>8068</v>
      </c>
      <c r="C3328" s="129" t="s">
        <v>418</v>
      </c>
      <c r="D3328" s="165">
        <v>1</v>
      </c>
      <c r="E3328" s="129" t="s">
        <v>4739</v>
      </c>
      <c r="F3328" s="129" t="s">
        <v>4735</v>
      </c>
      <c r="G3328" s="129" t="s">
        <v>16723</v>
      </c>
      <c r="H3328" s="129"/>
    </row>
    <row r="3329" spans="1:8" x14ac:dyDescent="0.3">
      <c r="A3329" s="183">
        <v>45046</v>
      </c>
      <c r="B3329" s="129" t="s">
        <v>8069</v>
      </c>
      <c r="C3329" s="129" t="s">
        <v>418</v>
      </c>
      <c r="D3329" s="165">
        <v>1</v>
      </c>
      <c r="E3329" s="129" t="s">
        <v>4737</v>
      </c>
      <c r="F3329" s="129" t="s">
        <v>4735</v>
      </c>
      <c r="G3329" s="129" t="s">
        <v>16723</v>
      </c>
      <c r="H3329" s="129"/>
    </row>
    <row r="3330" spans="1:8" x14ac:dyDescent="0.3">
      <c r="A3330" s="183">
        <v>45046</v>
      </c>
      <c r="B3330" s="129" t="s">
        <v>8070</v>
      </c>
      <c r="C3330" s="129" t="s">
        <v>418</v>
      </c>
      <c r="D3330" s="165">
        <v>1</v>
      </c>
      <c r="E3330" s="129" t="s">
        <v>4739</v>
      </c>
      <c r="F3330" s="129" t="s">
        <v>4735</v>
      </c>
      <c r="G3330" s="129" t="s">
        <v>16723</v>
      </c>
      <c r="H3330" s="129"/>
    </row>
    <row r="3331" spans="1:8" x14ac:dyDescent="0.3">
      <c r="A3331" s="183">
        <v>45046</v>
      </c>
      <c r="B3331" s="129" t="s">
        <v>8071</v>
      </c>
      <c r="C3331" s="129" t="s">
        <v>417</v>
      </c>
      <c r="D3331" s="165">
        <v>1</v>
      </c>
      <c r="E3331" s="129" t="s">
        <v>4739</v>
      </c>
      <c r="F3331" s="129" t="s">
        <v>4735</v>
      </c>
      <c r="G3331" s="129" t="s">
        <v>16723</v>
      </c>
      <c r="H3331" s="129"/>
    </row>
    <row r="3332" spans="1:8" x14ac:dyDescent="0.3">
      <c r="A3332" s="183">
        <v>45046</v>
      </c>
      <c r="B3332" s="129" t="s">
        <v>8072</v>
      </c>
      <c r="C3332" s="129" t="s">
        <v>417</v>
      </c>
      <c r="D3332" s="165">
        <v>1</v>
      </c>
      <c r="E3332" s="129" t="s">
        <v>4739</v>
      </c>
      <c r="F3332" s="129" t="s">
        <v>4735</v>
      </c>
      <c r="G3332" s="129" t="s">
        <v>16723</v>
      </c>
      <c r="H3332" s="129"/>
    </row>
    <row r="3333" spans="1:8" x14ac:dyDescent="0.3">
      <c r="A3333" s="183">
        <v>45046</v>
      </c>
      <c r="B3333" s="129" t="s">
        <v>8073</v>
      </c>
      <c r="C3333" s="129" t="s">
        <v>417</v>
      </c>
      <c r="D3333" s="165">
        <v>1</v>
      </c>
      <c r="E3333" s="129" t="s">
        <v>4739</v>
      </c>
      <c r="F3333" s="129" t="s">
        <v>4735</v>
      </c>
      <c r="G3333" s="129" t="s">
        <v>16723</v>
      </c>
      <c r="H3333" s="129"/>
    </row>
    <row r="3334" spans="1:8" x14ac:dyDescent="0.3">
      <c r="A3334" s="183">
        <v>45046</v>
      </c>
      <c r="B3334" s="129" t="s">
        <v>8074</v>
      </c>
      <c r="C3334" s="129" t="s">
        <v>416</v>
      </c>
      <c r="D3334" s="165">
        <v>1</v>
      </c>
      <c r="E3334" s="129" t="s">
        <v>4739</v>
      </c>
      <c r="F3334" s="129" t="s">
        <v>4735</v>
      </c>
      <c r="G3334" s="129" t="s">
        <v>16723</v>
      </c>
      <c r="H3334" s="129"/>
    </row>
    <row r="3335" spans="1:8" x14ac:dyDescent="0.3">
      <c r="A3335" s="183">
        <v>45046</v>
      </c>
      <c r="B3335" s="129" t="s">
        <v>8075</v>
      </c>
      <c r="C3335" s="129" t="s">
        <v>416</v>
      </c>
      <c r="D3335" s="165">
        <v>1</v>
      </c>
      <c r="E3335" s="129" t="s">
        <v>4739</v>
      </c>
      <c r="F3335" s="129" t="s">
        <v>4735</v>
      </c>
      <c r="G3335" s="129" t="s">
        <v>16723</v>
      </c>
      <c r="H3335" s="129"/>
    </row>
    <row r="3336" spans="1:8" x14ac:dyDescent="0.3">
      <c r="A3336" s="183">
        <v>45046</v>
      </c>
      <c r="B3336" s="129" t="s">
        <v>8076</v>
      </c>
      <c r="C3336" s="129" t="s">
        <v>416</v>
      </c>
      <c r="D3336" s="165">
        <v>1</v>
      </c>
      <c r="E3336" s="129" t="s">
        <v>4737</v>
      </c>
      <c r="F3336" s="129" t="s">
        <v>4735</v>
      </c>
      <c r="G3336" s="129" t="s">
        <v>16723</v>
      </c>
      <c r="H3336" s="129"/>
    </row>
    <row r="3337" spans="1:8" x14ac:dyDescent="0.3">
      <c r="A3337" s="183">
        <v>45046</v>
      </c>
      <c r="B3337" s="129" t="s">
        <v>8077</v>
      </c>
      <c r="C3337" s="129" t="s">
        <v>416</v>
      </c>
      <c r="D3337" s="165">
        <v>1</v>
      </c>
      <c r="E3337" s="129" t="s">
        <v>4739</v>
      </c>
      <c r="F3337" s="129" t="s">
        <v>4735</v>
      </c>
      <c r="G3337" s="129" t="s">
        <v>16723</v>
      </c>
      <c r="H3337" s="129"/>
    </row>
    <row r="3338" spans="1:8" x14ac:dyDescent="0.3">
      <c r="A3338" s="183">
        <v>45046</v>
      </c>
      <c r="B3338" s="129" t="s">
        <v>8078</v>
      </c>
      <c r="C3338" s="129" t="s">
        <v>416</v>
      </c>
      <c r="D3338" s="165">
        <v>1</v>
      </c>
      <c r="E3338" s="129" t="s">
        <v>4739</v>
      </c>
      <c r="F3338" s="129" t="s">
        <v>4735</v>
      </c>
      <c r="G3338" s="129" t="s">
        <v>16723</v>
      </c>
      <c r="H3338" s="129"/>
    </row>
    <row r="3339" spans="1:8" x14ac:dyDescent="0.3">
      <c r="A3339" s="183">
        <v>45046</v>
      </c>
      <c r="B3339" s="129" t="s">
        <v>8079</v>
      </c>
      <c r="C3339" s="129" t="s">
        <v>417</v>
      </c>
      <c r="D3339" s="165">
        <v>1</v>
      </c>
      <c r="E3339" s="129" t="s">
        <v>4737</v>
      </c>
      <c r="F3339" s="129" t="s">
        <v>4735</v>
      </c>
      <c r="G3339" s="129" t="s">
        <v>16723</v>
      </c>
      <c r="H3339" s="129"/>
    </row>
    <row r="3340" spans="1:8" x14ac:dyDescent="0.3">
      <c r="A3340" s="183">
        <v>45046</v>
      </c>
      <c r="B3340" s="129" t="s">
        <v>8080</v>
      </c>
      <c r="C3340" s="129" t="s">
        <v>417</v>
      </c>
      <c r="D3340" s="165">
        <v>1</v>
      </c>
      <c r="E3340" s="129" t="s">
        <v>4739</v>
      </c>
      <c r="F3340" s="129" t="s">
        <v>4735</v>
      </c>
      <c r="G3340" s="129" t="s">
        <v>16723</v>
      </c>
      <c r="H3340" s="129"/>
    </row>
    <row r="3341" spans="1:8" x14ac:dyDescent="0.3">
      <c r="A3341" s="183">
        <v>45046</v>
      </c>
      <c r="B3341" s="129" t="s">
        <v>8081</v>
      </c>
      <c r="C3341" s="129" t="s">
        <v>417</v>
      </c>
      <c r="D3341" s="165">
        <v>1</v>
      </c>
      <c r="E3341" s="129" t="s">
        <v>4739</v>
      </c>
      <c r="F3341" s="129" t="s">
        <v>4735</v>
      </c>
      <c r="G3341" s="129" t="s">
        <v>16723</v>
      </c>
      <c r="H3341" s="129"/>
    </row>
    <row r="3342" spans="1:8" x14ac:dyDescent="0.3">
      <c r="A3342" s="183">
        <v>45046</v>
      </c>
      <c r="B3342" s="129" t="s">
        <v>8082</v>
      </c>
      <c r="C3342" s="129" t="s">
        <v>417</v>
      </c>
      <c r="D3342" s="165">
        <v>1</v>
      </c>
      <c r="E3342" s="129" t="s">
        <v>4739</v>
      </c>
      <c r="F3342" s="129" t="s">
        <v>4735</v>
      </c>
      <c r="G3342" s="129" t="s">
        <v>16723</v>
      </c>
      <c r="H3342" s="129"/>
    </row>
    <row r="3343" spans="1:8" x14ac:dyDescent="0.3">
      <c r="A3343" s="183">
        <v>45046</v>
      </c>
      <c r="B3343" s="129" t="s">
        <v>8083</v>
      </c>
      <c r="C3343" s="129" t="s">
        <v>416</v>
      </c>
      <c r="D3343" s="165">
        <v>1</v>
      </c>
      <c r="E3343" s="129" t="s">
        <v>4739</v>
      </c>
      <c r="F3343" s="129" t="s">
        <v>4735</v>
      </c>
      <c r="G3343" s="129" t="s">
        <v>16723</v>
      </c>
      <c r="H3343" s="129"/>
    </row>
    <row r="3344" spans="1:8" x14ac:dyDescent="0.3">
      <c r="A3344" s="183">
        <v>45046</v>
      </c>
      <c r="B3344" s="129" t="s">
        <v>8084</v>
      </c>
      <c r="C3344" s="129" t="s">
        <v>416</v>
      </c>
      <c r="D3344" s="165">
        <v>1</v>
      </c>
      <c r="E3344" s="129" t="s">
        <v>4739</v>
      </c>
      <c r="F3344" s="129" t="s">
        <v>4735</v>
      </c>
      <c r="G3344" s="129" t="s">
        <v>16723</v>
      </c>
      <c r="H3344" s="129"/>
    </row>
    <row r="3345" spans="1:8" x14ac:dyDescent="0.3">
      <c r="A3345" s="183">
        <v>45046</v>
      </c>
      <c r="B3345" s="129" t="s">
        <v>8085</v>
      </c>
      <c r="C3345" s="129" t="s">
        <v>416</v>
      </c>
      <c r="D3345" s="165">
        <v>1</v>
      </c>
      <c r="E3345" s="129" t="s">
        <v>4739</v>
      </c>
      <c r="F3345" s="129" t="s">
        <v>4735</v>
      </c>
      <c r="G3345" s="129" t="s">
        <v>16723</v>
      </c>
      <c r="H3345" s="129"/>
    </row>
    <row r="3346" spans="1:8" x14ac:dyDescent="0.3">
      <c r="A3346" s="183">
        <v>45046</v>
      </c>
      <c r="B3346" s="129" t="s">
        <v>8086</v>
      </c>
      <c r="C3346" s="129" t="s">
        <v>418</v>
      </c>
      <c r="D3346" s="165">
        <v>1</v>
      </c>
      <c r="E3346" s="129" t="s">
        <v>4737</v>
      </c>
      <c r="F3346" s="129" t="s">
        <v>4735</v>
      </c>
      <c r="G3346" s="129" t="s">
        <v>16723</v>
      </c>
      <c r="H3346" s="129"/>
    </row>
    <row r="3347" spans="1:8" x14ac:dyDescent="0.3">
      <c r="A3347" s="183">
        <v>45046</v>
      </c>
      <c r="B3347" s="129" t="s">
        <v>8087</v>
      </c>
      <c r="C3347" s="129" t="s">
        <v>417</v>
      </c>
      <c r="D3347" s="165">
        <v>1</v>
      </c>
      <c r="E3347" s="129" t="s">
        <v>4739</v>
      </c>
      <c r="F3347" s="129" t="s">
        <v>4735</v>
      </c>
      <c r="G3347" s="129" t="s">
        <v>16723</v>
      </c>
      <c r="H3347" s="129"/>
    </row>
    <row r="3348" spans="1:8" x14ac:dyDescent="0.3">
      <c r="A3348" s="183">
        <v>45046</v>
      </c>
      <c r="B3348" s="129" t="s">
        <v>8088</v>
      </c>
      <c r="C3348" s="129" t="s">
        <v>417</v>
      </c>
      <c r="D3348" s="165">
        <v>1</v>
      </c>
      <c r="E3348" s="129" t="s">
        <v>4737</v>
      </c>
      <c r="F3348" s="129" t="s">
        <v>4735</v>
      </c>
      <c r="G3348" s="129" t="s">
        <v>16723</v>
      </c>
      <c r="H3348" s="129"/>
    </row>
    <row r="3349" spans="1:8" x14ac:dyDescent="0.3">
      <c r="A3349" s="183">
        <v>45046</v>
      </c>
      <c r="B3349" s="129" t="s">
        <v>8089</v>
      </c>
      <c r="C3349" s="129" t="s">
        <v>418</v>
      </c>
      <c r="D3349" s="165">
        <v>1</v>
      </c>
      <c r="E3349" s="129" t="s">
        <v>4739</v>
      </c>
      <c r="F3349" s="129" t="s">
        <v>4735</v>
      </c>
      <c r="G3349" s="129" t="s">
        <v>16723</v>
      </c>
      <c r="H3349" s="129"/>
    </row>
    <row r="3350" spans="1:8" x14ac:dyDescent="0.3">
      <c r="A3350" s="183">
        <v>45046</v>
      </c>
      <c r="B3350" s="129" t="s">
        <v>8090</v>
      </c>
      <c r="C3350" s="129" t="s">
        <v>416</v>
      </c>
      <c r="D3350" s="165">
        <v>1</v>
      </c>
      <c r="E3350" s="129" t="s">
        <v>4737</v>
      </c>
      <c r="F3350" s="129" t="s">
        <v>4735</v>
      </c>
      <c r="G3350" s="129" t="s">
        <v>16723</v>
      </c>
      <c r="H3350" s="129"/>
    </row>
    <row r="3351" spans="1:8" x14ac:dyDescent="0.3">
      <c r="A3351" s="183">
        <v>45046</v>
      </c>
      <c r="B3351" s="129" t="s">
        <v>8091</v>
      </c>
      <c r="C3351" s="129" t="s">
        <v>417</v>
      </c>
      <c r="D3351" s="165">
        <v>1</v>
      </c>
      <c r="E3351" s="129" t="s">
        <v>4739</v>
      </c>
      <c r="F3351" s="129" t="s">
        <v>4735</v>
      </c>
      <c r="G3351" s="129" t="s">
        <v>16723</v>
      </c>
      <c r="H3351" s="129"/>
    </row>
    <row r="3352" spans="1:8" x14ac:dyDescent="0.3">
      <c r="A3352" s="183">
        <v>45046</v>
      </c>
      <c r="B3352" s="129" t="s">
        <v>8092</v>
      </c>
      <c r="C3352" s="129" t="s">
        <v>417</v>
      </c>
      <c r="D3352" s="165">
        <v>1</v>
      </c>
      <c r="E3352" s="129" t="s">
        <v>4737</v>
      </c>
      <c r="F3352" s="129" t="s">
        <v>4735</v>
      </c>
      <c r="G3352" s="129" t="s">
        <v>16723</v>
      </c>
      <c r="H3352" s="129"/>
    </row>
    <row r="3353" spans="1:8" x14ac:dyDescent="0.3">
      <c r="A3353" s="183">
        <v>45046</v>
      </c>
      <c r="B3353" s="129" t="s">
        <v>8093</v>
      </c>
      <c r="C3353" s="129" t="s">
        <v>418</v>
      </c>
      <c r="D3353" s="165">
        <v>1</v>
      </c>
      <c r="E3353" s="129" t="s">
        <v>4737</v>
      </c>
      <c r="F3353" s="129" t="s">
        <v>4735</v>
      </c>
      <c r="G3353" s="129" t="s">
        <v>16723</v>
      </c>
      <c r="H3353" s="129"/>
    </row>
    <row r="3354" spans="1:8" x14ac:dyDescent="0.3">
      <c r="A3354" s="183">
        <v>45046</v>
      </c>
      <c r="B3354" s="129" t="s">
        <v>8094</v>
      </c>
      <c r="C3354" s="129" t="s">
        <v>418</v>
      </c>
      <c r="D3354" s="165">
        <v>1</v>
      </c>
      <c r="E3354" s="129" t="s">
        <v>4747</v>
      </c>
      <c r="F3354" s="129" t="s">
        <v>4735</v>
      </c>
      <c r="G3354" s="129" t="s">
        <v>16723</v>
      </c>
      <c r="H3354" s="129"/>
    </row>
    <row r="3355" spans="1:8" x14ac:dyDescent="0.3">
      <c r="A3355" s="183">
        <v>45046</v>
      </c>
      <c r="B3355" s="129" t="s">
        <v>8095</v>
      </c>
      <c r="C3355" s="129" t="s">
        <v>416</v>
      </c>
      <c r="D3355" s="165">
        <v>1</v>
      </c>
      <c r="E3355" s="129" t="s">
        <v>4739</v>
      </c>
      <c r="F3355" s="129" t="s">
        <v>4735</v>
      </c>
      <c r="G3355" s="129" t="s">
        <v>16723</v>
      </c>
      <c r="H3355" s="129"/>
    </row>
    <row r="3356" spans="1:8" x14ac:dyDescent="0.3">
      <c r="A3356" s="183">
        <v>45046</v>
      </c>
      <c r="B3356" s="129" t="s">
        <v>8096</v>
      </c>
      <c r="C3356" s="129" t="s">
        <v>418</v>
      </c>
      <c r="D3356" s="165">
        <v>1</v>
      </c>
      <c r="E3356" s="129" t="s">
        <v>4739</v>
      </c>
      <c r="F3356" s="129" t="s">
        <v>4735</v>
      </c>
      <c r="G3356" s="129" t="s">
        <v>16723</v>
      </c>
      <c r="H3356" s="129"/>
    </row>
    <row r="3357" spans="1:8" x14ac:dyDescent="0.3">
      <c r="A3357" s="183">
        <v>45046</v>
      </c>
      <c r="B3357" s="129" t="s">
        <v>8097</v>
      </c>
      <c r="C3357" s="129" t="s">
        <v>416</v>
      </c>
      <c r="D3357" s="165">
        <v>1</v>
      </c>
      <c r="E3357" s="129" t="s">
        <v>4739</v>
      </c>
      <c r="F3357" s="129" t="s">
        <v>4735</v>
      </c>
      <c r="G3357" s="129" t="s">
        <v>16723</v>
      </c>
      <c r="H3357" s="129"/>
    </row>
    <row r="3358" spans="1:8" x14ac:dyDescent="0.3">
      <c r="A3358" s="183">
        <v>45046</v>
      </c>
      <c r="B3358" s="129" t="s">
        <v>8098</v>
      </c>
      <c r="C3358" s="129" t="s">
        <v>418</v>
      </c>
      <c r="D3358" s="165">
        <v>1</v>
      </c>
      <c r="E3358" s="129" t="s">
        <v>4737</v>
      </c>
      <c r="F3358" s="129" t="s">
        <v>4735</v>
      </c>
      <c r="G3358" s="129" t="s">
        <v>16723</v>
      </c>
      <c r="H3358" s="129"/>
    </row>
    <row r="3359" spans="1:8" x14ac:dyDescent="0.3">
      <c r="A3359" s="183">
        <v>45046</v>
      </c>
      <c r="B3359" s="129" t="s">
        <v>8099</v>
      </c>
      <c r="C3359" s="129" t="s">
        <v>416</v>
      </c>
      <c r="D3359" s="165">
        <v>1</v>
      </c>
      <c r="E3359" s="129" t="s">
        <v>4737</v>
      </c>
      <c r="F3359" s="129" t="s">
        <v>4735</v>
      </c>
      <c r="G3359" s="129" t="s">
        <v>16723</v>
      </c>
      <c r="H3359" s="129"/>
    </row>
    <row r="3360" spans="1:8" x14ac:dyDescent="0.3">
      <c r="A3360" s="183">
        <v>45046</v>
      </c>
      <c r="B3360" s="129" t="s">
        <v>8100</v>
      </c>
      <c r="C3360" s="129" t="s">
        <v>417</v>
      </c>
      <c r="D3360" s="165">
        <v>1</v>
      </c>
      <c r="E3360" s="129" t="s">
        <v>4739</v>
      </c>
      <c r="F3360" s="129" t="s">
        <v>4735</v>
      </c>
      <c r="G3360" s="129" t="s">
        <v>16723</v>
      </c>
      <c r="H3360" s="129"/>
    </row>
    <row r="3361" spans="1:8" x14ac:dyDescent="0.3">
      <c r="A3361" s="183">
        <v>45046</v>
      </c>
      <c r="B3361" s="129" t="s">
        <v>8101</v>
      </c>
      <c r="C3361" s="129" t="s">
        <v>417</v>
      </c>
      <c r="D3361" s="165">
        <v>1</v>
      </c>
      <c r="E3361" s="129" t="s">
        <v>4737</v>
      </c>
      <c r="F3361" s="129" t="s">
        <v>4735</v>
      </c>
      <c r="G3361" s="129" t="s">
        <v>16723</v>
      </c>
      <c r="H3361" s="129"/>
    </row>
    <row r="3362" spans="1:8" x14ac:dyDescent="0.3">
      <c r="A3362" s="183">
        <v>45046</v>
      </c>
      <c r="B3362" s="129" t="s">
        <v>8102</v>
      </c>
      <c r="C3362" s="129" t="s">
        <v>417</v>
      </c>
      <c r="D3362" s="165">
        <v>1</v>
      </c>
      <c r="E3362" s="129" t="s">
        <v>4737</v>
      </c>
      <c r="F3362" s="129" t="s">
        <v>4735</v>
      </c>
      <c r="G3362" s="129" t="s">
        <v>16723</v>
      </c>
      <c r="H3362" s="129"/>
    </row>
    <row r="3363" spans="1:8" x14ac:dyDescent="0.3">
      <c r="A3363" s="183">
        <v>45046</v>
      </c>
      <c r="B3363" s="129" t="s">
        <v>8103</v>
      </c>
      <c r="C3363" s="129" t="s">
        <v>416</v>
      </c>
      <c r="D3363" s="165">
        <v>1</v>
      </c>
      <c r="E3363" s="129" t="s">
        <v>4737</v>
      </c>
      <c r="F3363" s="129" t="s">
        <v>4735</v>
      </c>
      <c r="G3363" s="129" t="s">
        <v>16723</v>
      </c>
      <c r="H3363" s="129"/>
    </row>
    <row r="3364" spans="1:8" x14ac:dyDescent="0.3">
      <c r="A3364" s="183">
        <v>45046</v>
      </c>
      <c r="B3364" s="129" t="s">
        <v>8104</v>
      </c>
      <c r="C3364" s="129" t="s">
        <v>418</v>
      </c>
      <c r="D3364" s="165">
        <v>1</v>
      </c>
      <c r="E3364" s="129" t="s">
        <v>4739</v>
      </c>
      <c r="F3364" s="129" t="s">
        <v>4735</v>
      </c>
      <c r="G3364" s="129" t="s">
        <v>16723</v>
      </c>
      <c r="H3364" s="129"/>
    </row>
    <row r="3365" spans="1:8" x14ac:dyDescent="0.3">
      <c r="A3365" s="183">
        <v>45046</v>
      </c>
      <c r="B3365" s="129" t="s">
        <v>8105</v>
      </c>
      <c r="C3365" s="129" t="s">
        <v>416</v>
      </c>
      <c r="D3365" s="165">
        <v>1</v>
      </c>
      <c r="E3365" s="129" t="s">
        <v>4741</v>
      </c>
      <c r="F3365" s="129" t="s">
        <v>4735</v>
      </c>
      <c r="G3365" s="129" t="s">
        <v>16723</v>
      </c>
      <c r="H3365" s="129"/>
    </row>
    <row r="3366" spans="1:8" x14ac:dyDescent="0.3">
      <c r="A3366" s="183">
        <v>45046</v>
      </c>
      <c r="B3366" s="129" t="s">
        <v>8106</v>
      </c>
      <c r="C3366" s="129" t="s">
        <v>416</v>
      </c>
      <c r="D3366" s="165">
        <v>1</v>
      </c>
      <c r="E3366" s="129" t="s">
        <v>4737</v>
      </c>
      <c r="F3366" s="129" t="s">
        <v>4735</v>
      </c>
      <c r="G3366" s="129" t="s">
        <v>16723</v>
      </c>
      <c r="H3366" s="129"/>
    </row>
    <row r="3367" spans="1:8" x14ac:dyDescent="0.3">
      <c r="A3367" s="183">
        <v>45046</v>
      </c>
      <c r="B3367" s="129" t="s">
        <v>8107</v>
      </c>
      <c r="C3367" s="129" t="s">
        <v>416</v>
      </c>
      <c r="D3367" s="165">
        <v>1</v>
      </c>
      <c r="E3367" s="129" t="s">
        <v>4737</v>
      </c>
      <c r="F3367" s="129" t="s">
        <v>4735</v>
      </c>
      <c r="G3367" s="129" t="s">
        <v>16723</v>
      </c>
      <c r="H3367" s="129"/>
    </row>
    <row r="3368" spans="1:8" x14ac:dyDescent="0.3">
      <c r="A3368" s="183">
        <v>45046</v>
      </c>
      <c r="B3368" s="129" t="s">
        <v>8108</v>
      </c>
      <c r="C3368" s="129" t="s">
        <v>416</v>
      </c>
      <c r="D3368" s="165">
        <v>1</v>
      </c>
      <c r="E3368" s="129" t="s">
        <v>4739</v>
      </c>
      <c r="F3368" s="129" t="s">
        <v>4735</v>
      </c>
      <c r="G3368" s="129" t="s">
        <v>16723</v>
      </c>
      <c r="H3368" s="129"/>
    </row>
    <row r="3369" spans="1:8" x14ac:dyDescent="0.3">
      <c r="A3369" s="183">
        <v>45046</v>
      </c>
      <c r="B3369" s="129" t="s">
        <v>8109</v>
      </c>
      <c r="C3369" s="129" t="s">
        <v>416</v>
      </c>
      <c r="D3369" s="165">
        <v>1</v>
      </c>
      <c r="E3369" s="129" t="s">
        <v>4737</v>
      </c>
      <c r="F3369" s="129" t="s">
        <v>4735</v>
      </c>
      <c r="G3369" s="129" t="s">
        <v>16723</v>
      </c>
      <c r="H3369" s="129"/>
    </row>
    <row r="3370" spans="1:8" x14ac:dyDescent="0.3">
      <c r="A3370" s="183">
        <v>45046</v>
      </c>
      <c r="B3370" s="129" t="s">
        <v>8110</v>
      </c>
      <c r="C3370" s="129" t="s">
        <v>416</v>
      </c>
      <c r="D3370" s="165">
        <v>1</v>
      </c>
      <c r="E3370" s="129" t="s">
        <v>4737</v>
      </c>
      <c r="F3370" s="129" t="s">
        <v>4735</v>
      </c>
      <c r="G3370" s="129" t="s">
        <v>16723</v>
      </c>
      <c r="H3370" s="129"/>
    </row>
    <row r="3371" spans="1:8" x14ac:dyDescent="0.3">
      <c r="A3371" s="183">
        <v>45046</v>
      </c>
      <c r="B3371" s="129" t="s">
        <v>8111</v>
      </c>
      <c r="C3371" s="129" t="s">
        <v>417</v>
      </c>
      <c r="D3371" s="165">
        <v>1</v>
      </c>
      <c r="E3371" s="129" t="s">
        <v>4739</v>
      </c>
      <c r="F3371" s="129" t="s">
        <v>4735</v>
      </c>
      <c r="G3371" s="129" t="s">
        <v>16723</v>
      </c>
      <c r="H3371" s="129"/>
    </row>
    <row r="3372" spans="1:8" x14ac:dyDescent="0.3">
      <c r="A3372" s="183">
        <v>45046</v>
      </c>
      <c r="B3372" s="129" t="s">
        <v>8112</v>
      </c>
      <c r="C3372" s="129" t="s">
        <v>416</v>
      </c>
      <c r="D3372" s="165">
        <v>1</v>
      </c>
      <c r="E3372" s="129" t="s">
        <v>4737</v>
      </c>
      <c r="F3372" s="129" t="s">
        <v>4735</v>
      </c>
      <c r="G3372" s="129" t="s">
        <v>16723</v>
      </c>
      <c r="H3372" s="129"/>
    </row>
    <row r="3373" spans="1:8" x14ac:dyDescent="0.3">
      <c r="A3373" s="183">
        <v>45046</v>
      </c>
      <c r="B3373" s="129" t="s">
        <v>8113</v>
      </c>
      <c r="C3373" s="129" t="s">
        <v>416</v>
      </c>
      <c r="D3373" s="165">
        <v>1</v>
      </c>
      <c r="E3373" s="129" t="s">
        <v>4739</v>
      </c>
      <c r="F3373" s="129" t="s">
        <v>4735</v>
      </c>
      <c r="G3373" s="129" t="s">
        <v>16723</v>
      </c>
      <c r="H3373" s="129"/>
    </row>
    <row r="3374" spans="1:8" x14ac:dyDescent="0.3">
      <c r="A3374" s="183">
        <v>45046</v>
      </c>
      <c r="B3374" s="129" t="s">
        <v>8114</v>
      </c>
      <c r="C3374" s="129" t="s">
        <v>416</v>
      </c>
      <c r="D3374" s="165">
        <v>1</v>
      </c>
      <c r="E3374" s="129" t="s">
        <v>4737</v>
      </c>
      <c r="F3374" s="129" t="s">
        <v>4735</v>
      </c>
      <c r="G3374" s="129" t="s">
        <v>16723</v>
      </c>
      <c r="H3374" s="129"/>
    </row>
    <row r="3375" spans="1:8" x14ac:dyDescent="0.3">
      <c r="A3375" s="183">
        <v>45046</v>
      </c>
      <c r="B3375" s="129" t="s">
        <v>8115</v>
      </c>
      <c r="C3375" s="129" t="s">
        <v>416</v>
      </c>
      <c r="D3375" s="165">
        <v>1</v>
      </c>
      <c r="E3375" s="129" t="s">
        <v>4739</v>
      </c>
      <c r="F3375" s="129" t="s">
        <v>4735</v>
      </c>
      <c r="G3375" s="129" t="s">
        <v>16723</v>
      </c>
      <c r="H3375" s="129"/>
    </row>
    <row r="3376" spans="1:8" x14ac:dyDescent="0.3">
      <c r="A3376" s="183">
        <v>45046</v>
      </c>
      <c r="B3376" s="129" t="s">
        <v>8116</v>
      </c>
      <c r="C3376" s="129" t="s">
        <v>417</v>
      </c>
      <c r="D3376" s="165">
        <v>1</v>
      </c>
      <c r="E3376" s="129" t="s">
        <v>4737</v>
      </c>
      <c r="F3376" s="129" t="s">
        <v>4735</v>
      </c>
      <c r="G3376" s="129" t="s">
        <v>16723</v>
      </c>
      <c r="H3376" s="129"/>
    </row>
    <row r="3377" spans="1:8" x14ac:dyDescent="0.3">
      <c r="A3377" s="183">
        <v>45046</v>
      </c>
      <c r="B3377" s="129" t="s">
        <v>8117</v>
      </c>
      <c r="C3377" s="129" t="s">
        <v>416</v>
      </c>
      <c r="D3377" s="165">
        <v>1</v>
      </c>
      <c r="E3377" s="129" t="s">
        <v>4741</v>
      </c>
      <c r="F3377" s="129" t="s">
        <v>4735</v>
      </c>
      <c r="G3377" s="129" t="s">
        <v>16723</v>
      </c>
      <c r="H3377" s="129"/>
    </row>
    <row r="3378" spans="1:8" x14ac:dyDescent="0.3">
      <c r="A3378" s="183">
        <v>45046</v>
      </c>
      <c r="B3378" s="129" t="s">
        <v>8118</v>
      </c>
      <c r="C3378" s="129" t="s">
        <v>416</v>
      </c>
      <c r="D3378" s="165">
        <v>1</v>
      </c>
      <c r="E3378" s="129" t="s">
        <v>4739</v>
      </c>
      <c r="F3378" s="129" t="s">
        <v>4735</v>
      </c>
      <c r="G3378" s="129" t="s">
        <v>16723</v>
      </c>
      <c r="H3378" s="129"/>
    </row>
    <row r="3379" spans="1:8" x14ac:dyDescent="0.3">
      <c r="A3379" s="183">
        <v>45046</v>
      </c>
      <c r="B3379" s="129" t="s">
        <v>8119</v>
      </c>
      <c r="C3379" s="129" t="s">
        <v>417</v>
      </c>
      <c r="D3379" s="165">
        <v>1</v>
      </c>
      <c r="E3379" s="129" t="s">
        <v>4737</v>
      </c>
      <c r="F3379" s="129" t="s">
        <v>4735</v>
      </c>
      <c r="G3379" s="129" t="s">
        <v>16723</v>
      </c>
      <c r="H3379" s="129"/>
    </row>
    <row r="3380" spans="1:8" x14ac:dyDescent="0.3">
      <c r="A3380" s="183">
        <v>45046</v>
      </c>
      <c r="B3380" s="129" t="s">
        <v>8120</v>
      </c>
      <c r="C3380" s="129" t="s">
        <v>417</v>
      </c>
      <c r="D3380" s="165">
        <v>1</v>
      </c>
      <c r="E3380" s="129" t="s">
        <v>4734</v>
      </c>
      <c r="F3380" s="129" t="s">
        <v>4735</v>
      </c>
      <c r="G3380" s="129" t="s">
        <v>16723</v>
      </c>
      <c r="H3380" s="129"/>
    </row>
    <row r="3381" spans="1:8" x14ac:dyDescent="0.3">
      <c r="A3381" s="183">
        <v>45046</v>
      </c>
      <c r="B3381" s="129" t="s">
        <v>8121</v>
      </c>
      <c r="C3381" s="129" t="s">
        <v>417</v>
      </c>
      <c r="D3381" s="165">
        <v>1</v>
      </c>
      <c r="E3381" s="129" t="s">
        <v>4739</v>
      </c>
      <c r="F3381" s="129" t="s">
        <v>4735</v>
      </c>
      <c r="G3381" s="129" t="s">
        <v>16723</v>
      </c>
      <c r="H3381" s="129"/>
    </row>
    <row r="3382" spans="1:8" x14ac:dyDescent="0.3">
      <c r="A3382" s="183">
        <v>45046</v>
      </c>
      <c r="B3382" s="129" t="s">
        <v>8122</v>
      </c>
      <c r="C3382" s="129" t="s">
        <v>416</v>
      </c>
      <c r="D3382" s="165">
        <v>1</v>
      </c>
      <c r="E3382" s="129" t="s">
        <v>4737</v>
      </c>
      <c r="F3382" s="129" t="s">
        <v>4735</v>
      </c>
      <c r="G3382" s="129" t="s">
        <v>16723</v>
      </c>
      <c r="H3382" s="129"/>
    </row>
    <row r="3383" spans="1:8" x14ac:dyDescent="0.3">
      <c r="A3383" s="183">
        <v>45046</v>
      </c>
      <c r="B3383" s="129" t="s">
        <v>8123</v>
      </c>
      <c r="C3383" s="129" t="s">
        <v>416</v>
      </c>
      <c r="D3383" s="165">
        <v>1</v>
      </c>
      <c r="E3383" s="129" t="s">
        <v>4739</v>
      </c>
      <c r="F3383" s="129" t="s">
        <v>4735</v>
      </c>
      <c r="G3383" s="129" t="s">
        <v>16723</v>
      </c>
      <c r="H3383" s="129"/>
    </row>
    <row r="3384" spans="1:8" x14ac:dyDescent="0.3">
      <c r="A3384" s="183">
        <v>45046</v>
      </c>
      <c r="B3384" s="129" t="s">
        <v>8124</v>
      </c>
      <c r="C3384" s="129" t="s">
        <v>416</v>
      </c>
      <c r="D3384" s="165">
        <v>1</v>
      </c>
      <c r="E3384" s="129" t="s">
        <v>4737</v>
      </c>
      <c r="F3384" s="129" t="s">
        <v>4735</v>
      </c>
      <c r="G3384" s="129" t="s">
        <v>16723</v>
      </c>
      <c r="H3384" s="129"/>
    </row>
    <row r="3385" spans="1:8" x14ac:dyDescent="0.3">
      <c r="A3385" s="183">
        <v>45046</v>
      </c>
      <c r="B3385" s="129" t="s">
        <v>8125</v>
      </c>
      <c r="C3385" s="129" t="s">
        <v>417</v>
      </c>
      <c r="D3385" s="165">
        <v>1</v>
      </c>
      <c r="E3385" s="129" t="s">
        <v>4739</v>
      </c>
      <c r="F3385" s="129" t="s">
        <v>4735</v>
      </c>
      <c r="G3385" s="129" t="s">
        <v>16723</v>
      </c>
      <c r="H3385" s="129"/>
    </row>
    <row r="3386" spans="1:8" x14ac:dyDescent="0.3">
      <c r="A3386" s="183">
        <v>45046</v>
      </c>
      <c r="B3386" s="129" t="s">
        <v>8126</v>
      </c>
      <c r="C3386" s="129" t="s">
        <v>417</v>
      </c>
      <c r="D3386" s="165">
        <v>1</v>
      </c>
      <c r="E3386" s="129" t="s">
        <v>4739</v>
      </c>
      <c r="F3386" s="129" t="s">
        <v>4735</v>
      </c>
      <c r="G3386" s="129" t="s">
        <v>16723</v>
      </c>
      <c r="H3386" s="129"/>
    </row>
    <row r="3387" spans="1:8" x14ac:dyDescent="0.3">
      <c r="A3387" s="183">
        <v>45046</v>
      </c>
      <c r="B3387" s="129" t="s">
        <v>8127</v>
      </c>
      <c r="C3387" s="129" t="s">
        <v>417</v>
      </c>
      <c r="D3387" s="165">
        <v>1</v>
      </c>
      <c r="E3387" s="129" t="s">
        <v>4737</v>
      </c>
      <c r="F3387" s="129" t="s">
        <v>4735</v>
      </c>
      <c r="G3387" s="129" t="s">
        <v>16723</v>
      </c>
      <c r="H3387" s="129"/>
    </row>
    <row r="3388" spans="1:8" x14ac:dyDescent="0.3">
      <c r="A3388" s="183">
        <v>45046</v>
      </c>
      <c r="B3388" s="129" t="s">
        <v>8128</v>
      </c>
      <c r="C3388" s="129" t="s">
        <v>417</v>
      </c>
      <c r="D3388" s="165">
        <v>1</v>
      </c>
      <c r="E3388" s="129" t="s">
        <v>4737</v>
      </c>
      <c r="F3388" s="129" t="s">
        <v>4735</v>
      </c>
      <c r="G3388" s="129" t="s">
        <v>16723</v>
      </c>
      <c r="H3388" s="129"/>
    </row>
    <row r="3389" spans="1:8" x14ac:dyDescent="0.3">
      <c r="A3389" s="183">
        <v>45046</v>
      </c>
      <c r="B3389" s="129" t="s">
        <v>8129</v>
      </c>
      <c r="C3389" s="129" t="s">
        <v>417</v>
      </c>
      <c r="D3389" s="165">
        <v>1</v>
      </c>
      <c r="E3389" s="129" t="s">
        <v>4739</v>
      </c>
      <c r="F3389" s="129" t="s">
        <v>4735</v>
      </c>
      <c r="G3389" s="129" t="s">
        <v>16723</v>
      </c>
      <c r="H3389" s="129"/>
    </row>
    <row r="3390" spans="1:8" x14ac:dyDescent="0.3">
      <c r="A3390" s="183">
        <v>45046</v>
      </c>
      <c r="B3390" s="129" t="s">
        <v>8130</v>
      </c>
      <c r="C3390" s="129" t="s">
        <v>417</v>
      </c>
      <c r="D3390" s="165">
        <v>1</v>
      </c>
      <c r="E3390" s="129" t="s">
        <v>4737</v>
      </c>
      <c r="F3390" s="129" t="s">
        <v>4735</v>
      </c>
      <c r="G3390" s="129" t="s">
        <v>16723</v>
      </c>
      <c r="H3390" s="129"/>
    </row>
    <row r="3391" spans="1:8" x14ac:dyDescent="0.3">
      <c r="A3391" s="183">
        <v>45046</v>
      </c>
      <c r="B3391" s="129" t="s">
        <v>8131</v>
      </c>
      <c r="C3391" s="129" t="s">
        <v>417</v>
      </c>
      <c r="D3391" s="165">
        <v>1</v>
      </c>
      <c r="E3391" s="129" t="s">
        <v>4737</v>
      </c>
      <c r="F3391" s="129" t="s">
        <v>4735</v>
      </c>
      <c r="G3391" s="129" t="s">
        <v>16723</v>
      </c>
      <c r="H3391" s="129"/>
    </row>
    <row r="3392" spans="1:8" x14ac:dyDescent="0.3">
      <c r="A3392" s="183">
        <v>45046</v>
      </c>
      <c r="B3392" s="129" t="s">
        <v>8132</v>
      </c>
      <c r="C3392" s="129" t="s">
        <v>417</v>
      </c>
      <c r="D3392" s="165">
        <v>1</v>
      </c>
      <c r="E3392" s="129" t="s">
        <v>4737</v>
      </c>
      <c r="F3392" s="129" t="s">
        <v>4735</v>
      </c>
      <c r="G3392" s="129" t="s">
        <v>16723</v>
      </c>
      <c r="H3392" s="129"/>
    </row>
    <row r="3393" spans="1:8" x14ac:dyDescent="0.3">
      <c r="A3393" s="183">
        <v>45046</v>
      </c>
      <c r="B3393" s="129" t="s">
        <v>8133</v>
      </c>
      <c r="C3393" s="129" t="s">
        <v>417</v>
      </c>
      <c r="D3393" s="165">
        <v>1</v>
      </c>
      <c r="E3393" s="129" t="s">
        <v>4739</v>
      </c>
      <c r="F3393" s="129" t="s">
        <v>4735</v>
      </c>
      <c r="G3393" s="129" t="s">
        <v>16723</v>
      </c>
      <c r="H3393" s="129"/>
    </row>
    <row r="3394" spans="1:8" x14ac:dyDescent="0.3">
      <c r="A3394" s="183">
        <v>45046</v>
      </c>
      <c r="B3394" s="129" t="s">
        <v>8134</v>
      </c>
      <c r="C3394" s="129" t="s">
        <v>417</v>
      </c>
      <c r="D3394" s="165">
        <v>1</v>
      </c>
      <c r="E3394" s="129" t="s">
        <v>4737</v>
      </c>
      <c r="F3394" s="129" t="s">
        <v>4735</v>
      </c>
      <c r="G3394" s="129" t="s">
        <v>16723</v>
      </c>
      <c r="H3394" s="129"/>
    </row>
    <row r="3395" spans="1:8" x14ac:dyDescent="0.3">
      <c r="A3395" s="183">
        <v>45046</v>
      </c>
      <c r="B3395" s="129" t="s">
        <v>8135</v>
      </c>
      <c r="C3395" s="129" t="s">
        <v>417</v>
      </c>
      <c r="D3395" s="165">
        <v>1</v>
      </c>
      <c r="E3395" s="129" t="s">
        <v>4739</v>
      </c>
      <c r="F3395" s="129" t="s">
        <v>4735</v>
      </c>
      <c r="G3395" s="129" t="s">
        <v>16723</v>
      </c>
      <c r="H3395" s="129"/>
    </row>
    <row r="3396" spans="1:8" x14ac:dyDescent="0.3">
      <c r="A3396" s="183">
        <v>45046</v>
      </c>
      <c r="B3396" s="129" t="s">
        <v>8136</v>
      </c>
      <c r="C3396" s="129" t="s">
        <v>417</v>
      </c>
      <c r="D3396" s="165">
        <v>1</v>
      </c>
      <c r="E3396" s="129" t="s">
        <v>4737</v>
      </c>
      <c r="F3396" s="129" t="s">
        <v>4735</v>
      </c>
      <c r="G3396" s="129" t="s">
        <v>16723</v>
      </c>
      <c r="H3396" s="129"/>
    </row>
    <row r="3397" spans="1:8" x14ac:dyDescent="0.3">
      <c r="A3397" s="183">
        <v>45046</v>
      </c>
      <c r="B3397" s="129" t="s">
        <v>8137</v>
      </c>
      <c r="C3397" s="129" t="s">
        <v>417</v>
      </c>
      <c r="D3397" s="165">
        <v>1</v>
      </c>
      <c r="E3397" s="129" t="s">
        <v>4739</v>
      </c>
      <c r="F3397" s="129" t="s">
        <v>4735</v>
      </c>
      <c r="G3397" s="129" t="s">
        <v>16723</v>
      </c>
      <c r="H3397" s="129"/>
    </row>
    <row r="3398" spans="1:8" x14ac:dyDescent="0.3">
      <c r="A3398" s="183">
        <v>45046</v>
      </c>
      <c r="B3398" s="129" t="s">
        <v>8138</v>
      </c>
      <c r="C3398" s="129" t="s">
        <v>417</v>
      </c>
      <c r="D3398" s="165">
        <v>1</v>
      </c>
      <c r="E3398" s="129" t="s">
        <v>4734</v>
      </c>
      <c r="F3398" s="129" t="s">
        <v>4735</v>
      </c>
      <c r="G3398" s="129" t="s">
        <v>16723</v>
      </c>
      <c r="H3398" s="129"/>
    </row>
    <row r="3399" spans="1:8" x14ac:dyDescent="0.3">
      <c r="A3399" s="183">
        <v>45046</v>
      </c>
      <c r="B3399" s="129" t="s">
        <v>8139</v>
      </c>
      <c r="C3399" s="129" t="s">
        <v>416</v>
      </c>
      <c r="D3399" s="165">
        <v>1</v>
      </c>
      <c r="E3399" s="129" t="s">
        <v>4737</v>
      </c>
      <c r="F3399" s="129" t="s">
        <v>4735</v>
      </c>
      <c r="G3399" s="129" t="s">
        <v>16723</v>
      </c>
      <c r="H3399" s="129"/>
    </row>
    <row r="3400" spans="1:8" x14ac:dyDescent="0.3">
      <c r="A3400" s="183">
        <v>45046</v>
      </c>
      <c r="B3400" s="129" t="s">
        <v>8140</v>
      </c>
      <c r="C3400" s="129" t="s">
        <v>416</v>
      </c>
      <c r="D3400" s="165">
        <v>1</v>
      </c>
      <c r="E3400" s="129" t="s">
        <v>4739</v>
      </c>
      <c r="F3400" s="129" t="s">
        <v>4735</v>
      </c>
      <c r="G3400" s="129" t="s">
        <v>16723</v>
      </c>
      <c r="H3400" s="129"/>
    </row>
    <row r="3401" spans="1:8" x14ac:dyDescent="0.3">
      <c r="A3401" s="183">
        <v>45046</v>
      </c>
      <c r="B3401" s="129" t="s">
        <v>8141</v>
      </c>
      <c r="C3401" s="129" t="s">
        <v>416</v>
      </c>
      <c r="D3401" s="165">
        <v>1</v>
      </c>
      <c r="E3401" s="129" t="s">
        <v>4737</v>
      </c>
      <c r="F3401" s="129" t="s">
        <v>4735</v>
      </c>
      <c r="G3401" s="129" t="s">
        <v>16723</v>
      </c>
      <c r="H3401" s="129"/>
    </row>
    <row r="3402" spans="1:8" x14ac:dyDescent="0.3">
      <c r="A3402" s="183">
        <v>45046</v>
      </c>
      <c r="B3402" s="129" t="s">
        <v>8142</v>
      </c>
      <c r="C3402" s="129" t="s">
        <v>416</v>
      </c>
      <c r="D3402" s="165">
        <v>1</v>
      </c>
      <c r="E3402" s="129" t="s">
        <v>4737</v>
      </c>
      <c r="F3402" s="129" t="s">
        <v>4735</v>
      </c>
      <c r="G3402" s="129" t="s">
        <v>16723</v>
      </c>
      <c r="H3402" s="129"/>
    </row>
    <row r="3403" spans="1:8" x14ac:dyDescent="0.3">
      <c r="A3403" s="183">
        <v>45046</v>
      </c>
      <c r="B3403" s="129" t="s">
        <v>8143</v>
      </c>
      <c r="C3403" s="129" t="s">
        <v>416</v>
      </c>
      <c r="D3403" s="165">
        <v>1</v>
      </c>
      <c r="E3403" s="129" t="s">
        <v>4739</v>
      </c>
      <c r="F3403" s="129" t="s">
        <v>4735</v>
      </c>
      <c r="G3403" s="129" t="s">
        <v>16723</v>
      </c>
      <c r="H3403" s="129"/>
    </row>
    <row r="3404" spans="1:8" x14ac:dyDescent="0.3">
      <c r="A3404" s="183">
        <v>45046</v>
      </c>
      <c r="B3404" s="129" t="s">
        <v>8144</v>
      </c>
      <c r="C3404" s="129" t="s">
        <v>418</v>
      </c>
      <c r="D3404" s="165">
        <v>1</v>
      </c>
      <c r="E3404" s="129" t="s">
        <v>4737</v>
      </c>
      <c r="F3404" s="129" t="s">
        <v>4735</v>
      </c>
      <c r="G3404" s="129" t="s">
        <v>16723</v>
      </c>
      <c r="H3404" s="129"/>
    </row>
    <row r="3405" spans="1:8" x14ac:dyDescent="0.3">
      <c r="A3405" s="183">
        <v>45046</v>
      </c>
      <c r="B3405" s="129" t="s">
        <v>8145</v>
      </c>
      <c r="C3405" s="129" t="s">
        <v>416</v>
      </c>
      <c r="D3405" s="165">
        <v>1</v>
      </c>
      <c r="E3405" s="129" t="s">
        <v>4739</v>
      </c>
      <c r="F3405" s="129" t="s">
        <v>4735</v>
      </c>
      <c r="G3405" s="129" t="s">
        <v>16723</v>
      </c>
      <c r="H3405" s="129"/>
    </row>
    <row r="3406" spans="1:8" x14ac:dyDescent="0.3">
      <c r="A3406" s="183">
        <v>45046</v>
      </c>
      <c r="B3406" s="129" t="s">
        <v>8146</v>
      </c>
      <c r="C3406" s="129" t="s">
        <v>416</v>
      </c>
      <c r="D3406" s="165">
        <v>1</v>
      </c>
      <c r="E3406" s="129" t="s">
        <v>4737</v>
      </c>
      <c r="F3406" s="129" t="s">
        <v>4735</v>
      </c>
      <c r="G3406" s="129" t="s">
        <v>16723</v>
      </c>
      <c r="H3406" s="129"/>
    </row>
    <row r="3407" spans="1:8" x14ac:dyDescent="0.3">
      <c r="A3407" s="183">
        <v>45046</v>
      </c>
      <c r="B3407" s="129" t="s">
        <v>8147</v>
      </c>
      <c r="C3407" s="129" t="s">
        <v>416</v>
      </c>
      <c r="D3407" s="165">
        <v>1</v>
      </c>
      <c r="E3407" s="129" t="s">
        <v>4737</v>
      </c>
      <c r="F3407" s="129" t="s">
        <v>4735</v>
      </c>
      <c r="G3407" s="129" t="s">
        <v>16723</v>
      </c>
      <c r="H3407" s="129"/>
    </row>
    <row r="3408" spans="1:8" x14ac:dyDescent="0.3">
      <c r="A3408" s="183">
        <v>45046</v>
      </c>
      <c r="B3408" s="129" t="s">
        <v>8148</v>
      </c>
      <c r="C3408" s="129" t="s">
        <v>416</v>
      </c>
      <c r="D3408" s="165">
        <v>1</v>
      </c>
      <c r="E3408" s="129" t="s">
        <v>4737</v>
      </c>
      <c r="F3408" s="129" t="s">
        <v>4735</v>
      </c>
      <c r="G3408" s="129" t="s">
        <v>16723</v>
      </c>
      <c r="H3408" s="129"/>
    </row>
    <row r="3409" spans="1:8" x14ac:dyDescent="0.3">
      <c r="A3409" s="183">
        <v>45046</v>
      </c>
      <c r="B3409" s="129" t="s">
        <v>8149</v>
      </c>
      <c r="C3409" s="129" t="s">
        <v>418</v>
      </c>
      <c r="D3409" s="165">
        <v>1</v>
      </c>
      <c r="E3409" s="129" t="s">
        <v>4737</v>
      </c>
      <c r="F3409" s="129" t="s">
        <v>4735</v>
      </c>
      <c r="G3409" s="129" t="s">
        <v>16723</v>
      </c>
      <c r="H3409" s="129"/>
    </row>
    <row r="3410" spans="1:8" x14ac:dyDescent="0.3">
      <c r="A3410" s="183">
        <v>45046</v>
      </c>
      <c r="B3410" s="129" t="s">
        <v>8150</v>
      </c>
      <c r="C3410" s="129" t="s">
        <v>417</v>
      </c>
      <c r="D3410" s="165">
        <v>1</v>
      </c>
      <c r="E3410" s="129" t="s">
        <v>4737</v>
      </c>
      <c r="F3410" s="129" t="s">
        <v>4735</v>
      </c>
      <c r="G3410" s="129" t="s">
        <v>16723</v>
      </c>
      <c r="H3410" s="129"/>
    </row>
    <row r="3411" spans="1:8" x14ac:dyDescent="0.3">
      <c r="A3411" s="183">
        <v>45046</v>
      </c>
      <c r="B3411" s="129" t="s">
        <v>8151</v>
      </c>
      <c r="C3411" s="129" t="s">
        <v>417</v>
      </c>
      <c r="D3411" s="165">
        <v>1</v>
      </c>
      <c r="E3411" s="129" t="s">
        <v>4737</v>
      </c>
      <c r="F3411" s="129" t="s">
        <v>4735</v>
      </c>
      <c r="G3411" s="129" t="s">
        <v>16723</v>
      </c>
      <c r="H3411" s="129"/>
    </row>
    <row r="3412" spans="1:8" x14ac:dyDescent="0.3">
      <c r="A3412" s="183">
        <v>45046</v>
      </c>
      <c r="B3412" s="129" t="s">
        <v>8152</v>
      </c>
      <c r="C3412" s="129" t="s">
        <v>417</v>
      </c>
      <c r="D3412" s="165">
        <v>1</v>
      </c>
      <c r="E3412" s="129" t="s">
        <v>4744</v>
      </c>
      <c r="F3412" s="129" t="s">
        <v>4735</v>
      </c>
      <c r="G3412" s="129" t="s">
        <v>16723</v>
      </c>
      <c r="H3412" s="129"/>
    </row>
    <row r="3413" spans="1:8" x14ac:dyDescent="0.3">
      <c r="A3413" s="183">
        <v>45046</v>
      </c>
      <c r="B3413" s="129" t="s">
        <v>8153</v>
      </c>
      <c r="C3413" s="129" t="s">
        <v>417</v>
      </c>
      <c r="D3413" s="165">
        <v>1</v>
      </c>
      <c r="E3413" s="129" t="s">
        <v>4739</v>
      </c>
      <c r="F3413" s="129" t="s">
        <v>4735</v>
      </c>
      <c r="G3413" s="129" t="s">
        <v>16723</v>
      </c>
      <c r="H3413" s="129"/>
    </row>
    <row r="3414" spans="1:8" x14ac:dyDescent="0.3">
      <c r="A3414" s="183">
        <v>45046</v>
      </c>
      <c r="B3414" s="129" t="s">
        <v>8154</v>
      </c>
      <c r="C3414" s="129" t="s">
        <v>417</v>
      </c>
      <c r="D3414" s="165">
        <v>1</v>
      </c>
      <c r="E3414" s="129" t="s">
        <v>4737</v>
      </c>
      <c r="F3414" s="129" t="s">
        <v>4735</v>
      </c>
      <c r="G3414" s="129" t="s">
        <v>16723</v>
      </c>
      <c r="H3414" s="129"/>
    </row>
    <row r="3415" spans="1:8" x14ac:dyDescent="0.3">
      <c r="A3415" s="183">
        <v>45046</v>
      </c>
      <c r="B3415" s="129" t="s">
        <v>8155</v>
      </c>
      <c r="C3415" s="129" t="s">
        <v>417</v>
      </c>
      <c r="D3415" s="165">
        <v>1</v>
      </c>
      <c r="E3415" s="129" t="s">
        <v>4737</v>
      </c>
      <c r="F3415" s="129" t="s">
        <v>4735</v>
      </c>
      <c r="G3415" s="129" t="s">
        <v>16723</v>
      </c>
      <c r="H3415" s="129"/>
    </row>
    <row r="3416" spans="1:8" x14ac:dyDescent="0.3">
      <c r="A3416" s="183">
        <v>45046</v>
      </c>
      <c r="B3416" s="129" t="s">
        <v>8156</v>
      </c>
      <c r="C3416" s="129" t="s">
        <v>417</v>
      </c>
      <c r="D3416" s="165">
        <v>1</v>
      </c>
      <c r="E3416" s="129" t="s">
        <v>4737</v>
      </c>
      <c r="F3416" s="129" t="s">
        <v>4735</v>
      </c>
      <c r="G3416" s="129" t="s">
        <v>16723</v>
      </c>
      <c r="H3416" s="129"/>
    </row>
    <row r="3417" spans="1:8" x14ac:dyDescent="0.3">
      <c r="A3417" s="183">
        <v>45046</v>
      </c>
      <c r="B3417" s="129" t="s">
        <v>8157</v>
      </c>
      <c r="C3417" s="129" t="s">
        <v>417</v>
      </c>
      <c r="D3417" s="165">
        <v>1</v>
      </c>
      <c r="E3417" s="129" t="s">
        <v>4739</v>
      </c>
      <c r="F3417" s="129" t="s">
        <v>4735</v>
      </c>
      <c r="G3417" s="129" t="s">
        <v>16723</v>
      </c>
      <c r="H3417" s="129"/>
    </row>
    <row r="3418" spans="1:8" x14ac:dyDescent="0.3">
      <c r="A3418" s="183">
        <v>45046</v>
      </c>
      <c r="B3418" s="129" t="s">
        <v>8158</v>
      </c>
      <c r="C3418" s="129" t="s">
        <v>417</v>
      </c>
      <c r="D3418" s="165">
        <v>1</v>
      </c>
      <c r="E3418" s="129" t="s">
        <v>4744</v>
      </c>
      <c r="F3418" s="129" t="s">
        <v>4735</v>
      </c>
      <c r="G3418" s="129" t="s">
        <v>16723</v>
      </c>
      <c r="H3418" s="129"/>
    </row>
    <row r="3419" spans="1:8" x14ac:dyDescent="0.3">
      <c r="A3419" s="183">
        <v>45046</v>
      </c>
      <c r="B3419" s="129" t="s">
        <v>8159</v>
      </c>
      <c r="C3419" s="129" t="s">
        <v>416</v>
      </c>
      <c r="D3419" s="165">
        <v>1</v>
      </c>
      <c r="E3419" s="129" t="s">
        <v>4739</v>
      </c>
      <c r="F3419" s="129" t="s">
        <v>4735</v>
      </c>
      <c r="G3419" s="129" t="s">
        <v>16723</v>
      </c>
      <c r="H3419" s="129"/>
    </row>
    <row r="3420" spans="1:8" x14ac:dyDescent="0.3">
      <c r="A3420" s="183">
        <v>45046</v>
      </c>
      <c r="B3420" s="129" t="s">
        <v>8160</v>
      </c>
      <c r="C3420" s="129" t="s">
        <v>416</v>
      </c>
      <c r="D3420" s="165">
        <v>1</v>
      </c>
      <c r="E3420" s="129" t="s">
        <v>4737</v>
      </c>
      <c r="F3420" s="129" t="s">
        <v>4735</v>
      </c>
      <c r="G3420" s="129" t="s">
        <v>16723</v>
      </c>
      <c r="H3420" s="129"/>
    </row>
    <row r="3421" spans="1:8" x14ac:dyDescent="0.3">
      <c r="A3421" s="183">
        <v>45046</v>
      </c>
      <c r="B3421" s="129" t="s">
        <v>8161</v>
      </c>
      <c r="C3421" s="129" t="s">
        <v>416</v>
      </c>
      <c r="D3421" s="165">
        <v>1</v>
      </c>
      <c r="E3421" s="129" t="s">
        <v>4739</v>
      </c>
      <c r="F3421" s="129" t="s">
        <v>4735</v>
      </c>
      <c r="G3421" s="129" t="s">
        <v>16723</v>
      </c>
      <c r="H3421" s="129"/>
    </row>
    <row r="3422" spans="1:8" x14ac:dyDescent="0.3">
      <c r="A3422" s="183">
        <v>45046</v>
      </c>
      <c r="B3422" s="129" t="s">
        <v>8162</v>
      </c>
      <c r="C3422" s="129" t="s">
        <v>416</v>
      </c>
      <c r="D3422" s="165">
        <v>1</v>
      </c>
      <c r="E3422" s="129" t="s">
        <v>4737</v>
      </c>
      <c r="F3422" s="129" t="s">
        <v>4735</v>
      </c>
      <c r="G3422" s="129" t="s">
        <v>16723</v>
      </c>
      <c r="H3422" s="129"/>
    </row>
    <row r="3423" spans="1:8" x14ac:dyDescent="0.3">
      <c r="A3423" s="183">
        <v>45046</v>
      </c>
      <c r="B3423" s="129" t="s">
        <v>8163</v>
      </c>
      <c r="C3423" s="129" t="s">
        <v>418</v>
      </c>
      <c r="D3423" s="165">
        <v>1</v>
      </c>
      <c r="E3423" s="129" t="s">
        <v>4821</v>
      </c>
      <c r="F3423" s="129" t="s">
        <v>4735</v>
      </c>
      <c r="G3423" s="129" t="s">
        <v>16723</v>
      </c>
      <c r="H3423" s="129"/>
    </row>
    <row r="3424" spans="1:8" x14ac:dyDescent="0.3">
      <c r="A3424" s="183">
        <v>45046</v>
      </c>
      <c r="B3424" s="129" t="s">
        <v>8164</v>
      </c>
      <c r="C3424" s="129" t="s">
        <v>418</v>
      </c>
      <c r="D3424" s="165">
        <v>1</v>
      </c>
      <c r="E3424" s="129" t="s">
        <v>4821</v>
      </c>
      <c r="F3424" s="129" t="s">
        <v>4735</v>
      </c>
      <c r="G3424" s="129" t="s">
        <v>16723</v>
      </c>
      <c r="H3424" s="129"/>
    </row>
    <row r="3425" spans="1:8" x14ac:dyDescent="0.3">
      <c r="A3425" s="183">
        <v>45046</v>
      </c>
      <c r="B3425" s="129" t="s">
        <v>8165</v>
      </c>
      <c r="C3425" s="129" t="s">
        <v>416</v>
      </c>
      <c r="D3425" s="165">
        <v>1</v>
      </c>
      <c r="E3425" s="129" t="s">
        <v>4737</v>
      </c>
      <c r="F3425" s="129" t="s">
        <v>4735</v>
      </c>
      <c r="G3425" s="129" t="s">
        <v>16723</v>
      </c>
      <c r="H3425" s="129"/>
    </row>
    <row r="3426" spans="1:8" x14ac:dyDescent="0.3">
      <c r="A3426" s="183">
        <v>45046</v>
      </c>
      <c r="B3426" s="129" t="s">
        <v>8166</v>
      </c>
      <c r="C3426" s="129" t="s">
        <v>416</v>
      </c>
      <c r="D3426" s="165">
        <v>1</v>
      </c>
      <c r="E3426" s="129" t="s">
        <v>4737</v>
      </c>
      <c r="F3426" s="129" t="s">
        <v>4735</v>
      </c>
      <c r="G3426" s="129" t="s">
        <v>16723</v>
      </c>
      <c r="H3426" s="129"/>
    </row>
    <row r="3427" spans="1:8" x14ac:dyDescent="0.3">
      <c r="A3427" s="183">
        <v>45046</v>
      </c>
      <c r="B3427" s="129" t="s">
        <v>8167</v>
      </c>
      <c r="C3427" s="129" t="s">
        <v>416</v>
      </c>
      <c r="D3427" s="165">
        <v>1</v>
      </c>
      <c r="E3427" s="129" t="s">
        <v>4737</v>
      </c>
      <c r="F3427" s="129" t="s">
        <v>4735</v>
      </c>
      <c r="G3427" s="129" t="s">
        <v>16723</v>
      </c>
      <c r="H3427" s="129"/>
    </row>
    <row r="3428" spans="1:8" x14ac:dyDescent="0.3">
      <c r="A3428" s="183">
        <v>45046</v>
      </c>
      <c r="B3428" s="129" t="s">
        <v>8168</v>
      </c>
      <c r="C3428" s="129" t="s">
        <v>417</v>
      </c>
      <c r="D3428" s="165">
        <v>1</v>
      </c>
      <c r="E3428" s="129" t="s">
        <v>4739</v>
      </c>
      <c r="F3428" s="129" t="s">
        <v>4735</v>
      </c>
      <c r="G3428" s="129" t="s">
        <v>16723</v>
      </c>
      <c r="H3428" s="129"/>
    </row>
    <row r="3429" spans="1:8" x14ac:dyDescent="0.3">
      <c r="A3429" s="183">
        <v>45046</v>
      </c>
      <c r="B3429" s="129" t="s">
        <v>8169</v>
      </c>
      <c r="C3429" s="129" t="s">
        <v>417</v>
      </c>
      <c r="D3429" s="165">
        <v>1</v>
      </c>
      <c r="E3429" s="129" t="s">
        <v>4737</v>
      </c>
      <c r="F3429" s="129" t="s">
        <v>4735</v>
      </c>
      <c r="G3429" s="129" t="s">
        <v>16723</v>
      </c>
      <c r="H3429" s="129"/>
    </row>
    <row r="3430" spans="1:8" x14ac:dyDescent="0.3">
      <c r="A3430" s="183">
        <v>45046</v>
      </c>
      <c r="B3430" s="129" t="s">
        <v>8170</v>
      </c>
      <c r="C3430" s="129" t="s">
        <v>417</v>
      </c>
      <c r="D3430" s="165">
        <v>1</v>
      </c>
      <c r="E3430" s="129" t="s">
        <v>4739</v>
      </c>
      <c r="F3430" s="129" t="s">
        <v>4735</v>
      </c>
      <c r="G3430" s="129" t="s">
        <v>16723</v>
      </c>
      <c r="H3430" s="129"/>
    </row>
    <row r="3431" spans="1:8" x14ac:dyDescent="0.3">
      <c r="A3431" s="183">
        <v>45046</v>
      </c>
      <c r="B3431" s="129" t="s">
        <v>8171</v>
      </c>
      <c r="C3431" s="129" t="s">
        <v>417</v>
      </c>
      <c r="D3431" s="165">
        <v>1</v>
      </c>
      <c r="E3431" s="129" t="s">
        <v>4744</v>
      </c>
      <c r="F3431" s="129" t="s">
        <v>4735</v>
      </c>
      <c r="G3431" s="129" t="s">
        <v>16723</v>
      </c>
      <c r="H3431" s="129"/>
    </row>
    <row r="3432" spans="1:8" x14ac:dyDescent="0.3">
      <c r="A3432" s="183">
        <v>45046</v>
      </c>
      <c r="B3432" s="129" t="s">
        <v>8172</v>
      </c>
      <c r="C3432" s="129" t="s">
        <v>417</v>
      </c>
      <c r="D3432" s="165">
        <v>1</v>
      </c>
      <c r="E3432" s="129" t="s">
        <v>4739</v>
      </c>
      <c r="F3432" s="129" t="s">
        <v>4735</v>
      </c>
      <c r="G3432" s="129" t="s">
        <v>16723</v>
      </c>
      <c r="H3432" s="129"/>
    </row>
    <row r="3433" spans="1:8" x14ac:dyDescent="0.3">
      <c r="A3433" s="183">
        <v>45046</v>
      </c>
      <c r="B3433" s="129" t="s">
        <v>8173</v>
      </c>
      <c r="C3433" s="129" t="s">
        <v>417</v>
      </c>
      <c r="D3433" s="165">
        <v>1</v>
      </c>
      <c r="E3433" s="129" t="s">
        <v>4737</v>
      </c>
      <c r="F3433" s="129" t="s">
        <v>4735</v>
      </c>
      <c r="G3433" s="129" t="s">
        <v>16723</v>
      </c>
      <c r="H3433" s="129"/>
    </row>
    <row r="3434" spans="1:8" x14ac:dyDescent="0.3">
      <c r="A3434" s="183">
        <v>45046</v>
      </c>
      <c r="B3434" s="129" t="s">
        <v>8174</v>
      </c>
      <c r="C3434" s="129" t="s">
        <v>417</v>
      </c>
      <c r="D3434" s="165">
        <v>1</v>
      </c>
      <c r="E3434" s="129" t="s">
        <v>4737</v>
      </c>
      <c r="F3434" s="129" t="s">
        <v>4735</v>
      </c>
      <c r="G3434" s="129" t="s">
        <v>16723</v>
      </c>
      <c r="H3434" s="129"/>
    </row>
    <row r="3435" spans="1:8" x14ac:dyDescent="0.3">
      <c r="A3435" s="183">
        <v>45046</v>
      </c>
      <c r="B3435" s="129" t="s">
        <v>8175</v>
      </c>
      <c r="C3435" s="129" t="s">
        <v>417</v>
      </c>
      <c r="D3435" s="165">
        <v>1</v>
      </c>
      <c r="E3435" s="129" t="s">
        <v>4737</v>
      </c>
      <c r="F3435" s="129" t="s">
        <v>4735</v>
      </c>
      <c r="G3435" s="129" t="s">
        <v>16723</v>
      </c>
      <c r="H3435" s="129"/>
    </row>
    <row r="3436" spans="1:8" x14ac:dyDescent="0.3">
      <c r="A3436" s="183">
        <v>45046</v>
      </c>
      <c r="B3436" s="129" t="s">
        <v>8176</v>
      </c>
      <c r="C3436" s="129" t="s">
        <v>417</v>
      </c>
      <c r="D3436" s="165">
        <v>1</v>
      </c>
      <c r="E3436" s="129" t="s">
        <v>4739</v>
      </c>
      <c r="F3436" s="129" t="s">
        <v>4735</v>
      </c>
      <c r="G3436" s="129" t="s">
        <v>16723</v>
      </c>
      <c r="H3436" s="129"/>
    </row>
    <row r="3437" spans="1:8" x14ac:dyDescent="0.3">
      <c r="A3437" s="183">
        <v>45046</v>
      </c>
      <c r="B3437" s="129" t="s">
        <v>8177</v>
      </c>
      <c r="C3437" s="129" t="s">
        <v>417</v>
      </c>
      <c r="D3437" s="165">
        <v>1</v>
      </c>
      <c r="E3437" s="129" t="s">
        <v>4737</v>
      </c>
      <c r="F3437" s="129" t="s">
        <v>4735</v>
      </c>
      <c r="G3437" s="129" t="s">
        <v>16723</v>
      </c>
      <c r="H3437" s="129"/>
    </row>
    <row r="3438" spans="1:8" x14ac:dyDescent="0.3">
      <c r="A3438" s="183">
        <v>45046</v>
      </c>
      <c r="B3438" s="129" t="s">
        <v>8178</v>
      </c>
      <c r="C3438" s="129" t="s">
        <v>417</v>
      </c>
      <c r="D3438" s="165">
        <v>1</v>
      </c>
      <c r="E3438" s="129" t="s">
        <v>4739</v>
      </c>
      <c r="F3438" s="129" t="s">
        <v>4735</v>
      </c>
      <c r="G3438" s="129" t="s">
        <v>16723</v>
      </c>
      <c r="H3438" s="129"/>
    </row>
    <row r="3439" spans="1:8" x14ac:dyDescent="0.3">
      <c r="A3439" s="183">
        <v>45046</v>
      </c>
      <c r="B3439" s="129" t="s">
        <v>8179</v>
      </c>
      <c r="C3439" s="129" t="s">
        <v>417</v>
      </c>
      <c r="D3439" s="165">
        <v>1</v>
      </c>
      <c r="E3439" s="129" t="s">
        <v>4739</v>
      </c>
      <c r="F3439" s="129" t="s">
        <v>4735</v>
      </c>
      <c r="G3439" s="129" t="s">
        <v>16723</v>
      </c>
      <c r="H3439" s="129"/>
    </row>
    <row r="3440" spans="1:8" x14ac:dyDescent="0.3">
      <c r="A3440" s="183">
        <v>45046</v>
      </c>
      <c r="B3440" s="129" t="s">
        <v>8180</v>
      </c>
      <c r="C3440" s="129" t="s">
        <v>417</v>
      </c>
      <c r="D3440" s="165">
        <v>1</v>
      </c>
      <c r="E3440" s="129" t="s">
        <v>4744</v>
      </c>
      <c r="F3440" s="129" t="s">
        <v>4735</v>
      </c>
      <c r="G3440" s="129" t="s">
        <v>16723</v>
      </c>
      <c r="H3440" s="129"/>
    </row>
    <row r="3441" spans="1:8" x14ac:dyDescent="0.3">
      <c r="A3441" s="183">
        <v>45046</v>
      </c>
      <c r="B3441" s="129" t="s">
        <v>8181</v>
      </c>
      <c r="C3441" s="129" t="s">
        <v>417</v>
      </c>
      <c r="D3441" s="165">
        <v>1</v>
      </c>
      <c r="E3441" s="129" t="s">
        <v>4739</v>
      </c>
      <c r="F3441" s="129" t="s">
        <v>4735</v>
      </c>
      <c r="G3441" s="129" t="s">
        <v>16723</v>
      </c>
      <c r="H3441" s="129"/>
    </row>
    <row r="3442" spans="1:8" x14ac:dyDescent="0.3">
      <c r="A3442" s="183">
        <v>45046</v>
      </c>
      <c r="B3442" s="129" t="s">
        <v>8182</v>
      </c>
      <c r="C3442" s="129" t="s">
        <v>416</v>
      </c>
      <c r="D3442" s="165">
        <v>1</v>
      </c>
      <c r="E3442" s="129" t="s">
        <v>4737</v>
      </c>
      <c r="F3442" s="129" t="s">
        <v>4735</v>
      </c>
      <c r="G3442" s="129" t="s">
        <v>16723</v>
      </c>
      <c r="H3442" s="129"/>
    </row>
    <row r="3443" spans="1:8" x14ac:dyDescent="0.3">
      <c r="A3443" s="183">
        <v>45046</v>
      </c>
      <c r="B3443" s="129" t="s">
        <v>8183</v>
      </c>
      <c r="C3443" s="129" t="s">
        <v>417</v>
      </c>
      <c r="D3443" s="165">
        <v>1</v>
      </c>
      <c r="E3443" s="129" t="s">
        <v>4737</v>
      </c>
      <c r="F3443" s="129" t="s">
        <v>4735</v>
      </c>
      <c r="G3443" s="129" t="s">
        <v>16723</v>
      </c>
      <c r="H3443" s="129"/>
    </row>
    <row r="3444" spans="1:8" x14ac:dyDescent="0.3">
      <c r="A3444" s="183">
        <v>45046</v>
      </c>
      <c r="B3444" s="129" t="s">
        <v>8184</v>
      </c>
      <c r="C3444" s="129" t="s">
        <v>417</v>
      </c>
      <c r="D3444" s="165">
        <v>1</v>
      </c>
      <c r="E3444" s="129" t="s">
        <v>4739</v>
      </c>
      <c r="F3444" s="129" t="s">
        <v>4735</v>
      </c>
      <c r="G3444" s="129" t="s">
        <v>16723</v>
      </c>
      <c r="H3444" s="129"/>
    </row>
    <row r="3445" spans="1:8" x14ac:dyDescent="0.3">
      <c r="A3445" s="183">
        <v>45046</v>
      </c>
      <c r="B3445" s="129" t="s">
        <v>8185</v>
      </c>
      <c r="C3445" s="129" t="s">
        <v>417</v>
      </c>
      <c r="D3445" s="165">
        <v>1</v>
      </c>
      <c r="E3445" s="129" t="s">
        <v>4737</v>
      </c>
      <c r="F3445" s="129" t="s">
        <v>4735</v>
      </c>
      <c r="G3445" s="129" t="s">
        <v>16723</v>
      </c>
      <c r="H3445" s="129"/>
    </row>
    <row r="3446" spans="1:8" x14ac:dyDescent="0.3">
      <c r="A3446" s="183">
        <v>45046</v>
      </c>
      <c r="B3446" s="129" t="s">
        <v>8186</v>
      </c>
      <c r="C3446" s="129" t="s">
        <v>417</v>
      </c>
      <c r="D3446" s="165">
        <v>1</v>
      </c>
      <c r="E3446" s="129" t="s">
        <v>4737</v>
      </c>
      <c r="F3446" s="129" t="s">
        <v>4735</v>
      </c>
      <c r="G3446" s="129" t="s">
        <v>16723</v>
      </c>
      <c r="H3446" s="129"/>
    </row>
    <row r="3447" spans="1:8" x14ac:dyDescent="0.3">
      <c r="A3447" s="183">
        <v>45046</v>
      </c>
      <c r="B3447" s="129" t="s">
        <v>8187</v>
      </c>
      <c r="C3447" s="129" t="s">
        <v>417</v>
      </c>
      <c r="D3447" s="165">
        <v>1</v>
      </c>
      <c r="E3447" s="129" t="s">
        <v>4737</v>
      </c>
      <c r="F3447" s="129" t="s">
        <v>4735</v>
      </c>
      <c r="G3447" s="129" t="s">
        <v>16723</v>
      </c>
      <c r="H3447" s="129"/>
    </row>
    <row r="3448" spans="1:8" x14ac:dyDescent="0.3">
      <c r="A3448" s="183">
        <v>45046</v>
      </c>
      <c r="B3448" s="129" t="s">
        <v>8188</v>
      </c>
      <c r="C3448" s="129" t="s">
        <v>418</v>
      </c>
      <c r="D3448" s="165">
        <v>1</v>
      </c>
      <c r="E3448" s="129" t="s">
        <v>4739</v>
      </c>
      <c r="F3448" s="129" t="s">
        <v>4735</v>
      </c>
      <c r="G3448" s="129" t="s">
        <v>16723</v>
      </c>
      <c r="H3448" s="129"/>
    </row>
    <row r="3449" spans="1:8" x14ac:dyDescent="0.3">
      <c r="A3449" s="183">
        <v>45046</v>
      </c>
      <c r="B3449" s="129" t="s">
        <v>8189</v>
      </c>
      <c r="C3449" s="129" t="s">
        <v>418</v>
      </c>
      <c r="D3449" s="165">
        <v>1</v>
      </c>
      <c r="E3449" s="129" t="s">
        <v>4739</v>
      </c>
      <c r="F3449" s="129" t="s">
        <v>4735</v>
      </c>
      <c r="G3449" s="129" t="s">
        <v>16723</v>
      </c>
      <c r="H3449" s="129"/>
    </row>
    <row r="3450" spans="1:8" x14ac:dyDescent="0.3">
      <c r="A3450" s="183">
        <v>45046</v>
      </c>
      <c r="B3450" s="129" t="s">
        <v>8190</v>
      </c>
      <c r="C3450" s="129" t="s">
        <v>416</v>
      </c>
      <c r="D3450" s="165">
        <v>1</v>
      </c>
      <c r="E3450" s="129" t="s">
        <v>4739</v>
      </c>
      <c r="F3450" s="129" t="s">
        <v>4735</v>
      </c>
      <c r="G3450" s="129" t="s">
        <v>16723</v>
      </c>
      <c r="H3450" s="129"/>
    </row>
    <row r="3451" spans="1:8" x14ac:dyDescent="0.3">
      <c r="A3451" s="183">
        <v>45046</v>
      </c>
      <c r="B3451" s="129" t="s">
        <v>8191</v>
      </c>
      <c r="C3451" s="129" t="s">
        <v>418</v>
      </c>
      <c r="D3451" s="165">
        <v>1</v>
      </c>
      <c r="E3451" s="129" t="s">
        <v>4741</v>
      </c>
      <c r="F3451" s="129" t="s">
        <v>4735</v>
      </c>
      <c r="G3451" s="129" t="s">
        <v>16723</v>
      </c>
      <c r="H3451" s="129"/>
    </row>
    <row r="3452" spans="1:8" x14ac:dyDescent="0.3">
      <c r="A3452" s="183">
        <v>45046</v>
      </c>
      <c r="B3452" s="129" t="s">
        <v>8192</v>
      </c>
      <c r="C3452" s="129" t="s">
        <v>416</v>
      </c>
      <c r="D3452" s="165">
        <v>1</v>
      </c>
      <c r="E3452" s="129" t="s">
        <v>4737</v>
      </c>
      <c r="F3452" s="129" t="s">
        <v>4735</v>
      </c>
      <c r="G3452" s="129" t="s">
        <v>16723</v>
      </c>
      <c r="H3452" s="129"/>
    </row>
    <row r="3453" spans="1:8" x14ac:dyDescent="0.3">
      <c r="A3453" s="183">
        <v>45046</v>
      </c>
      <c r="B3453" s="129" t="s">
        <v>8193</v>
      </c>
      <c r="C3453" s="129" t="s">
        <v>418</v>
      </c>
      <c r="D3453" s="165">
        <v>1</v>
      </c>
      <c r="E3453" s="129" t="s">
        <v>4737</v>
      </c>
      <c r="F3453" s="129" t="s">
        <v>4735</v>
      </c>
      <c r="G3453" s="129" t="s">
        <v>16723</v>
      </c>
      <c r="H3453" s="129"/>
    </row>
    <row r="3454" spans="1:8" x14ac:dyDescent="0.3">
      <c r="A3454" s="183">
        <v>45046</v>
      </c>
      <c r="B3454" s="129" t="s">
        <v>8194</v>
      </c>
      <c r="C3454" s="129" t="s">
        <v>417</v>
      </c>
      <c r="D3454" s="165">
        <v>1</v>
      </c>
      <c r="E3454" s="129" t="s">
        <v>4737</v>
      </c>
      <c r="F3454" s="129" t="s">
        <v>4735</v>
      </c>
      <c r="G3454" s="129" t="s">
        <v>16723</v>
      </c>
      <c r="H3454" s="129"/>
    </row>
    <row r="3455" spans="1:8" x14ac:dyDescent="0.3">
      <c r="A3455" s="183">
        <v>45046</v>
      </c>
      <c r="B3455" s="129" t="s">
        <v>8195</v>
      </c>
      <c r="C3455" s="129" t="s">
        <v>417</v>
      </c>
      <c r="D3455" s="165">
        <v>1</v>
      </c>
      <c r="E3455" s="129" t="s">
        <v>4739</v>
      </c>
      <c r="F3455" s="129" t="s">
        <v>4735</v>
      </c>
      <c r="G3455" s="129" t="s">
        <v>16723</v>
      </c>
      <c r="H3455" s="129"/>
    </row>
    <row r="3456" spans="1:8" x14ac:dyDescent="0.3">
      <c r="A3456" s="183">
        <v>45046</v>
      </c>
      <c r="B3456" s="129" t="s">
        <v>8196</v>
      </c>
      <c r="C3456" s="129" t="s">
        <v>417</v>
      </c>
      <c r="D3456" s="165">
        <v>1</v>
      </c>
      <c r="E3456" s="129" t="s">
        <v>4737</v>
      </c>
      <c r="F3456" s="129" t="s">
        <v>4735</v>
      </c>
      <c r="G3456" s="129" t="s">
        <v>16723</v>
      </c>
      <c r="H3456" s="129"/>
    </row>
    <row r="3457" spans="1:8" x14ac:dyDescent="0.3">
      <c r="A3457" s="183">
        <v>45046</v>
      </c>
      <c r="B3457" s="129" t="s">
        <v>8197</v>
      </c>
      <c r="C3457" s="129" t="s">
        <v>417</v>
      </c>
      <c r="D3457" s="165">
        <v>1</v>
      </c>
      <c r="E3457" s="129" t="s">
        <v>4739</v>
      </c>
      <c r="F3457" s="129" t="s">
        <v>4735</v>
      </c>
      <c r="G3457" s="129" t="s">
        <v>16723</v>
      </c>
      <c r="H3457" s="129"/>
    </row>
    <row r="3458" spans="1:8" x14ac:dyDescent="0.3">
      <c r="A3458" s="183">
        <v>45046</v>
      </c>
      <c r="B3458" s="129" t="s">
        <v>8198</v>
      </c>
      <c r="C3458" s="129" t="s">
        <v>417</v>
      </c>
      <c r="D3458" s="165">
        <v>1</v>
      </c>
      <c r="E3458" s="129" t="s">
        <v>4737</v>
      </c>
      <c r="F3458" s="129" t="s">
        <v>4735</v>
      </c>
      <c r="G3458" s="129" t="s">
        <v>16723</v>
      </c>
      <c r="H3458" s="129"/>
    </row>
    <row r="3459" spans="1:8" x14ac:dyDescent="0.3">
      <c r="A3459" s="183">
        <v>45046</v>
      </c>
      <c r="B3459" s="129" t="s">
        <v>8199</v>
      </c>
      <c r="C3459" s="129" t="s">
        <v>417</v>
      </c>
      <c r="D3459" s="165">
        <v>1</v>
      </c>
      <c r="E3459" s="129" t="s">
        <v>4737</v>
      </c>
      <c r="F3459" s="129" t="s">
        <v>4735</v>
      </c>
      <c r="G3459" s="129" t="s">
        <v>16723</v>
      </c>
      <c r="H3459" s="129"/>
    </row>
    <row r="3460" spans="1:8" x14ac:dyDescent="0.3">
      <c r="A3460" s="183">
        <v>45046</v>
      </c>
      <c r="B3460" s="129" t="s">
        <v>8200</v>
      </c>
      <c r="C3460" s="129" t="s">
        <v>417</v>
      </c>
      <c r="D3460" s="165">
        <v>1</v>
      </c>
      <c r="E3460" s="129" t="s">
        <v>4739</v>
      </c>
      <c r="F3460" s="129" t="s">
        <v>4735</v>
      </c>
      <c r="G3460" s="129" t="s">
        <v>16723</v>
      </c>
      <c r="H3460" s="129"/>
    </row>
    <row r="3461" spans="1:8" x14ac:dyDescent="0.3">
      <c r="A3461" s="183">
        <v>45046</v>
      </c>
      <c r="B3461" s="129" t="s">
        <v>8201</v>
      </c>
      <c r="C3461" s="129" t="s">
        <v>417</v>
      </c>
      <c r="D3461" s="165">
        <v>1</v>
      </c>
      <c r="E3461" s="129" t="s">
        <v>4737</v>
      </c>
      <c r="F3461" s="129" t="s">
        <v>4735</v>
      </c>
      <c r="G3461" s="129" t="s">
        <v>16723</v>
      </c>
      <c r="H3461" s="129"/>
    </row>
    <row r="3462" spans="1:8" x14ac:dyDescent="0.3">
      <c r="A3462" s="183">
        <v>45046</v>
      </c>
      <c r="B3462" s="129" t="s">
        <v>8202</v>
      </c>
      <c r="C3462" s="129" t="s">
        <v>417</v>
      </c>
      <c r="D3462" s="165">
        <v>1</v>
      </c>
      <c r="E3462" s="129" t="s">
        <v>4737</v>
      </c>
      <c r="F3462" s="129" t="s">
        <v>4735</v>
      </c>
      <c r="G3462" s="129" t="s">
        <v>16723</v>
      </c>
      <c r="H3462" s="129"/>
    </row>
    <row r="3463" spans="1:8" x14ac:dyDescent="0.3">
      <c r="A3463" s="183">
        <v>45046</v>
      </c>
      <c r="B3463" s="129" t="s">
        <v>8203</v>
      </c>
      <c r="C3463" s="129" t="s">
        <v>418</v>
      </c>
      <c r="D3463" s="165">
        <v>1</v>
      </c>
      <c r="E3463" s="129" t="s">
        <v>4739</v>
      </c>
      <c r="F3463" s="129" t="s">
        <v>4735</v>
      </c>
      <c r="G3463" s="129" t="s">
        <v>16723</v>
      </c>
      <c r="H3463" s="129"/>
    </row>
    <row r="3464" spans="1:8" x14ac:dyDescent="0.3">
      <c r="A3464" s="183">
        <v>45046</v>
      </c>
      <c r="B3464" s="129" t="s">
        <v>8204</v>
      </c>
      <c r="C3464" s="129" t="s">
        <v>418</v>
      </c>
      <c r="D3464" s="165">
        <v>1</v>
      </c>
      <c r="E3464" s="129" t="s">
        <v>4744</v>
      </c>
      <c r="F3464" s="129" t="s">
        <v>4735</v>
      </c>
      <c r="G3464" s="129" t="s">
        <v>16723</v>
      </c>
      <c r="H3464" s="129"/>
    </row>
    <row r="3465" spans="1:8" x14ac:dyDescent="0.3">
      <c r="A3465" s="183">
        <v>45046</v>
      </c>
      <c r="B3465" s="129" t="s">
        <v>8205</v>
      </c>
      <c r="C3465" s="129" t="s">
        <v>416</v>
      </c>
      <c r="D3465" s="165">
        <v>1</v>
      </c>
      <c r="E3465" s="129" t="s">
        <v>4739</v>
      </c>
      <c r="F3465" s="129" t="s">
        <v>4735</v>
      </c>
      <c r="G3465" s="129" t="s">
        <v>16723</v>
      </c>
      <c r="H3465" s="129"/>
    </row>
    <row r="3466" spans="1:8" x14ac:dyDescent="0.3">
      <c r="A3466" s="183">
        <v>45046</v>
      </c>
      <c r="B3466" s="129" t="s">
        <v>8206</v>
      </c>
      <c r="C3466" s="129" t="s">
        <v>418</v>
      </c>
      <c r="D3466" s="165">
        <v>1</v>
      </c>
      <c r="E3466" s="129" t="s">
        <v>4739</v>
      </c>
      <c r="F3466" s="129" t="s">
        <v>4735</v>
      </c>
      <c r="G3466" s="129" t="s">
        <v>16723</v>
      </c>
      <c r="H3466" s="129"/>
    </row>
    <row r="3467" spans="1:8" x14ac:dyDescent="0.3">
      <c r="A3467" s="183">
        <v>45046</v>
      </c>
      <c r="B3467" s="129" t="s">
        <v>8207</v>
      </c>
      <c r="C3467" s="129" t="s">
        <v>416</v>
      </c>
      <c r="D3467" s="165">
        <v>1</v>
      </c>
      <c r="E3467" s="129" t="s">
        <v>4741</v>
      </c>
      <c r="F3467" s="129" t="s">
        <v>4735</v>
      </c>
      <c r="G3467" s="129" t="s">
        <v>16723</v>
      </c>
      <c r="H3467" s="129"/>
    </row>
    <row r="3468" spans="1:8" x14ac:dyDescent="0.3">
      <c r="A3468" s="183">
        <v>45046</v>
      </c>
      <c r="B3468" s="129" t="s">
        <v>8208</v>
      </c>
      <c r="C3468" s="129" t="s">
        <v>417</v>
      </c>
      <c r="D3468" s="165">
        <v>1</v>
      </c>
      <c r="E3468" s="129" t="s">
        <v>4737</v>
      </c>
      <c r="F3468" s="129" t="s">
        <v>4735</v>
      </c>
      <c r="G3468" s="129" t="s">
        <v>16723</v>
      </c>
      <c r="H3468" s="129"/>
    </row>
    <row r="3469" spans="1:8" x14ac:dyDescent="0.3">
      <c r="A3469" s="183">
        <v>45046</v>
      </c>
      <c r="B3469" s="129" t="s">
        <v>8209</v>
      </c>
      <c r="C3469" s="129" t="s">
        <v>417</v>
      </c>
      <c r="D3469" s="165">
        <v>1</v>
      </c>
      <c r="E3469" s="129" t="s">
        <v>4739</v>
      </c>
      <c r="F3469" s="129" t="s">
        <v>4735</v>
      </c>
      <c r="G3469" s="129" t="s">
        <v>16723</v>
      </c>
      <c r="H3469" s="129"/>
    </row>
    <row r="3470" spans="1:8" x14ac:dyDescent="0.3">
      <c r="A3470" s="183">
        <v>45046</v>
      </c>
      <c r="B3470" s="129" t="s">
        <v>8210</v>
      </c>
      <c r="C3470" s="129" t="s">
        <v>417</v>
      </c>
      <c r="D3470" s="165">
        <v>1</v>
      </c>
      <c r="E3470" s="129" t="s">
        <v>4739</v>
      </c>
      <c r="F3470" s="129" t="s">
        <v>4735</v>
      </c>
      <c r="G3470" s="129" t="s">
        <v>16723</v>
      </c>
      <c r="H3470" s="129"/>
    </row>
    <row r="3471" spans="1:8" x14ac:dyDescent="0.3">
      <c r="A3471" s="183">
        <v>45046</v>
      </c>
      <c r="B3471" s="129" t="s">
        <v>8211</v>
      </c>
      <c r="C3471" s="129" t="s">
        <v>416</v>
      </c>
      <c r="D3471" s="165">
        <v>1</v>
      </c>
      <c r="E3471" s="129" t="s">
        <v>4737</v>
      </c>
      <c r="F3471" s="129" t="s">
        <v>4735</v>
      </c>
      <c r="G3471" s="129" t="s">
        <v>16723</v>
      </c>
      <c r="H3471" s="129"/>
    </row>
    <row r="3472" spans="1:8" x14ac:dyDescent="0.3">
      <c r="A3472" s="183">
        <v>45077</v>
      </c>
      <c r="B3472" s="129" t="s">
        <v>8212</v>
      </c>
      <c r="C3472" s="129" t="s">
        <v>417</v>
      </c>
      <c r="D3472" s="165">
        <v>1</v>
      </c>
      <c r="E3472" s="129" t="s">
        <v>4739</v>
      </c>
      <c r="F3472" s="129" t="s">
        <v>4735</v>
      </c>
      <c r="G3472" s="129" t="s">
        <v>16723</v>
      </c>
      <c r="H3472" s="129"/>
    </row>
    <row r="3473" spans="1:8" x14ac:dyDescent="0.3">
      <c r="A3473" s="183">
        <v>45077</v>
      </c>
      <c r="B3473" s="129" t="s">
        <v>8213</v>
      </c>
      <c r="C3473" s="129" t="s">
        <v>418</v>
      </c>
      <c r="D3473" s="165">
        <v>1</v>
      </c>
      <c r="E3473" s="129" t="s">
        <v>4737</v>
      </c>
      <c r="F3473" s="129" t="s">
        <v>4735</v>
      </c>
      <c r="G3473" s="129" t="s">
        <v>16723</v>
      </c>
      <c r="H3473" s="129"/>
    </row>
    <row r="3474" spans="1:8" x14ac:dyDescent="0.3">
      <c r="A3474" s="183">
        <v>45077</v>
      </c>
      <c r="B3474" s="129" t="s">
        <v>8214</v>
      </c>
      <c r="C3474" s="129" t="s">
        <v>417</v>
      </c>
      <c r="D3474" s="165">
        <v>1</v>
      </c>
      <c r="E3474" s="129" t="s">
        <v>4739</v>
      </c>
      <c r="F3474" s="129" t="s">
        <v>4735</v>
      </c>
      <c r="G3474" s="129" t="s">
        <v>16723</v>
      </c>
      <c r="H3474" s="129"/>
    </row>
    <row r="3475" spans="1:8" x14ac:dyDescent="0.3">
      <c r="A3475" s="183">
        <v>45077</v>
      </c>
      <c r="B3475" s="129" t="s">
        <v>8215</v>
      </c>
      <c r="C3475" s="129" t="s">
        <v>417</v>
      </c>
      <c r="D3475" s="165">
        <v>1</v>
      </c>
      <c r="E3475" s="129" t="s">
        <v>4739</v>
      </c>
      <c r="F3475" s="129" t="s">
        <v>4735</v>
      </c>
      <c r="G3475" s="129" t="s">
        <v>16723</v>
      </c>
      <c r="H3475" s="129"/>
    </row>
    <row r="3476" spans="1:8" x14ac:dyDescent="0.3">
      <c r="A3476" s="183">
        <v>45077</v>
      </c>
      <c r="B3476" s="129" t="s">
        <v>8216</v>
      </c>
      <c r="C3476" s="129" t="s">
        <v>417</v>
      </c>
      <c r="D3476" s="165">
        <v>1</v>
      </c>
      <c r="E3476" s="129" t="s">
        <v>4739</v>
      </c>
      <c r="F3476" s="129" t="s">
        <v>4735</v>
      </c>
      <c r="G3476" s="129" t="s">
        <v>16723</v>
      </c>
      <c r="H3476" s="129"/>
    </row>
    <row r="3477" spans="1:8" x14ac:dyDescent="0.3">
      <c r="A3477" s="183">
        <v>45077</v>
      </c>
      <c r="B3477" s="129" t="s">
        <v>8217</v>
      </c>
      <c r="C3477" s="129" t="s">
        <v>417</v>
      </c>
      <c r="D3477" s="165">
        <v>1</v>
      </c>
      <c r="E3477" s="129" t="s">
        <v>4737</v>
      </c>
      <c r="F3477" s="129" t="s">
        <v>4735</v>
      </c>
      <c r="G3477" s="129" t="s">
        <v>16723</v>
      </c>
      <c r="H3477" s="129"/>
    </row>
    <row r="3478" spans="1:8" x14ac:dyDescent="0.3">
      <c r="A3478" s="183">
        <v>45077</v>
      </c>
      <c r="B3478" s="129" t="s">
        <v>8218</v>
      </c>
      <c r="C3478" s="129" t="s">
        <v>417</v>
      </c>
      <c r="D3478" s="165">
        <v>1</v>
      </c>
      <c r="E3478" s="129" t="s">
        <v>4737</v>
      </c>
      <c r="F3478" s="129" t="s">
        <v>4735</v>
      </c>
      <c r="G3478" s="129" t="s">
        <v>16723</v>
      </c>
      <c r="H3478" s="129"/>
    </row>
    <row r="3479" spans="1:8" x14ac:dyDescent="0.3">
      <c r="A3479" s="183">
        <v>45077</v>
      </c>
      <c r="B3479" s="129" t="s">
        <v>8219</v>
      </c>
      <c r="C3479" s="129" t="s">
        <v>417</v>
      </c>
      <c r="D3479" s="165">
        <v>1</v>
      </c>
      <c r="E3479" s="129" t="s">
        <v>4737</v>
      </c>
      <c r="F3479" s="129" t="s">
        <v>4735</v>
      </c>
      <c r="G3479" s="129" t="s">
        <v>16723</v>
      </c>
      <c r="H3479" s="129"/>
    </row>
    <row r="3480" spans="1:8" x14ac:dyDescent="0.3">
      <c r="A3480" s="183">
        <v>45077</v>
      </c>
      <c r="B3480" s="129" t="s">
        <v>8220</v>
      </c>
      <c r="C3480" s="129" t="s">
        <v>417</v>
      </c>
      <c r="D3480" s="165">
        <v>1</v>
      </c>
      <c r="E3480" s="129" t="s">
        <v>4737</v>
      </c>
      <c r="F3480" s="129" t="s">
        <v>4735</v>
      </c>
      <c r="G3480" s="129" t="s">
        <v>16723</v>
      </c>
      <c r="H3480" s="129"/>
    </row>
    <row r="3481" spans="1:8" x14ac:dyDescent="0.3">
      <c r="A3481" s="183">
        <v>45077</v>
      </c>
      <c r="B3481" s="129" t="s">
        <v>8221</v>
      </c>
      <c r="C3481" s="129" t="s">
        <v>417</v>
      </c>
      <c r="D3481" s="165">
        <v>1</v>
      </c>
      <c r="E3481" s="129" t="s">
        <v>4737</v>
      </c>
      <c r="F3481" s="129" t="s">
        <v>4735</v>
      </c>
      <c r="G3481" s="129" t="s">
        <v>16723</v>
      </c>
      <c r="H3481" s="129"/>
    </row>
    <row r="3482" spans="1:8" x14ac:dyDescent="0.3">
      <c r="A3482" s="183">
        <v>45077</v>
      </c>
      <c r="B3482" s="129" t="s">
        <v>8222</v>
      </c>
      <c r="C3482" s="129" t="s">
        <v>417</v>
      </c>
      <c r="D3482" s="165">
        <v>1</v>
      </c>
      <c r="E3482" s="129" t="s">
        <v>4739</v>
      </c>
      <c r="F3482" s="129" t="s">
        <v>4735</v>
      </c>
      <c r="G3482" s="129" t="s">
        <v>16723</v>
      </c>
      <c r="H3482" s="129"/>
    </row>
    <row r="3483" spans="1:8" x14ac:dyDescent="0.3">
      <c r="A3483" s="183">
        <v>45077</v>
      </c>
      <c r="B3483" s="129" t="s">
        <v>8223</v>
      </c>
      <c r="C3483" s="129" t="s">
        <v>418</v>
      </c>
      <c r="D3483" s="165">
        <v>1</v>
      </c>
      <c r="E3483" s="129" t="s">
        <v>4737</v>
      </c>
      <c r="F3483" s="129" t="s">
        <v>4735</v>
      </c>
      <c r="G3483" s="129" t="s">
        <v>16723</v>
      </c>
      <c r="H3483" s="129"/>
    </row>
    <row r="3484" spans="1:8" x14ac:dyDescent="0.3">
      <c r="A3484" s="183">
        <v>45077</v>
      </c>
      <c r="B3484" s="129" t="s">
        <v>8224</v>
      </c>
      <c r="C3484" s="129" t="s">
        <v>418</v>
      </c>
      <c r="D3484" s="165">
        <v>1</v>
      </c>
      <c r="E3484" s="129" t="s">
        <v>4737</v>
      </c>
      <c r="F3484" s="129" t="s">
        <v>4735</v>
      </c>
      <c r="G3484" s="129" t="s">
        <v>16723</v>
      </c>
      <c r="H3484" s="129"/>
    </row>
    <row r="3485" spans="1:8" x14ac:dyDescent="0.3">
      <c r="A3485" s="183">
        <v>45077</v>
      </c>
      <c r="B3485" s="129" t="s">
        <v>8225</v>
      </c>
      <c r="C3485" s="129" t="s">
        <v>416</v>
      </c>
      <c r="D3485" s="165">
        <v>1</v>
      </c>
      <c r="E3485" s="129" t="s">
        <v>4737</v>
      </c>
      <c r="F3485" s="129" t="s">
        <v>4735</v>
      </c>
      <c r="G3485" s="129" t="s">
        <v>16723</v>
      </c>
      <c r="H3485" s="129"/>
    </row>
    <row r="3486" spans="1:8" x14ac:dyDescent="0.3">
      <c r="A3486" s="183">
        <v>45077</v>
      </c>
      <c r="B3486" s="129" t="s">
        <v>8226</v>
      </c>
      <c r="C3486" s="129" t="s">
        <v>416</v>
      </c>
      <c r="D3486" s="165">
        <v>1</v>
      </c>
      <c r="E3486" s="129" t="s">
        <v>4737</v>
      </c>
      <c r="F3486" s="129" t="s">
        <v>4735</v>
      </c>
      <c r="G3486" s="129" t="s">
        <v>16723</v>
      </c>
      <c r="H3486" s="129"/>
    </row>
    <row r="3487" spans="1:8" x14ac:dyDescent="0.3">
      <c r="A3487" s="183">
        <v>45077</v>
      </c>
      <c r="B3487" s="129" t="s">
        <v>8227</v>
      </c>
      <c r="C3487" s="129" t="s">
        <v>418</v>
      </c>
      <c r="D3487" s="165">
        <v>1</v>
      </c>
      <c r="E3487" s="129" t="s">
        <v>4741</v>
      </c>
      <c r="F3487" s="129" t="s">
        <v>4735</v>
      </c>
      <c r="G3487" s="129" t="s">
        <v>16723</v>
      </c>
      <c r="H3487" s="129"/>
    </row>
    <row r="3488" spans="1:8" x14ac:dyDescent="0.3">
      <c r="A3488" s="183">
        <v>45077</v>
      </c>
      <c r="B3488" s="129" t="s">
        <v>8228</v>
      </c>
      <c r="C3488" s="129" t="s">
        <v>416</v>
      </c>
      <c r="D3488" s="165">
        <v>1</v>
      </c>
      <c r="E3488" s="129" t="s">
        <v>4737</v>
      </c>
      <c r="F3488" s="129" t="s">
        <v>4735</v>
      </c>
      <c r="G3488" s="129" t="s">
        <v>16723</v>
      </c>
      <c r="H3488" s="129"/>
    </row>
    <row r="3489" spans="1:8" x14ac:dyDescent="0.3">
      <c r="A3489" s="183">
        <v>45077</v>
      </c>
      <c r="B3489" s="129" t="s">
        <v>8229</v>
      </c>
      <c r="C3489" s="129" t="s">
        <v>418</v>
      </c>
      <c r="D3489" s="165">
        <v>1</v>
      </c>
      <c r="E3489" s="129" t="s">
        <v>4737</v>
      </c>
      <c r="F3489" s="129" t="s">
        <v>4735</v>
      </c>
      <c r="G3489" s="129" t="s">
        <v>16723</v>
      </c>
      <c r="H3489" s="129"/>
    </row>
    <row r="3490" spans="1:8" x14ac:dyDescent="0.3">
      <c r="A3490" s="183">
        <v>45077</v>
      </c>
      <c r="B3490" s="129" t="s">
        <v>8230</v>
      </c>
      <c r="C3490" s="129" t="s">
        <v>416</v>
      </c>
      <c r="D3490" s="165">
        <v>1</v>
      </c>
      <c r="E3490" s="129" t="s">
        <v>4737</v>
      </c>
      <c r="F3490" s="129" t="s">
        <v>4735</v>
      </c>
      <c r="G3490" s="129" t="s">
        <v>16723</v>
      </c>
      <c r="H3490" s="129"/>
    </row>
    <row r="3491" spans="1:8" x14ac:dyDescent="0.3">
      <c r="A3491" s="183">
        <v>45077</v>
      </c>
      <c r="B3491" s="129" t="s">
        <v>8231</v>
      </c>
      <c r="C3491" s="129" t="s">
        <v>416</v>
      </c>
      <c r="D3491" s="165">
        <v>1</v>
      </c>
      <c r="E3491" s="129" t="s">
        <v>4739</v>
      </c>
      <c r="F3491" s="129" t="s">
        <v>4735</v>
      </c>
      <c r="G3491" s="129" t="s">
        <v>16723</v>
      </c>
      <c r="H3491" s="129"/>
    </row>
    <row r="3492" spans="1:8" x14ac:dyDescent="0.3">
      <c r="A3492" s="183">
        <v>45077</v>
      </c>
      <c r="B3492" s="129" t="s">
        <v>8232</v>
      </c>
      <c r="C3492" s="129" t="s">
        <v>418</v>
      </c>
      <c r="D3492" s="165">
        <v>1</v>
      </c>
      <c r="E3492" s="129" t="s">
        <v>4739</v>
      </c>
      <c r="F3492" s="129" t="s">
        <v>4735</v>
      </c>
      <c r="G3492" s="129" t="s">
        <v>16723</v>
      </c>
      <c r="H3492" s="129"/>
    </row>
    <row r="3493" spans="1:8" x14ac:dyDescent="0.3">
      <c r="A3493" s="183">
        <v>45077</v>
      </c>
      <c r="B3493" s="129" t="s">
        <v>8233</v>
      </c>
      <c r="C3493" s="129" t="s">
        <v>416</v>
      </c>
      <c r="D3493" s="165">
        <v>1</v>
      </c>
      <c r="E3493" s="129" t="s">
        <v>4737</v>
      </c>
      <c r="F3493" s="129" t="s">
        <v>4735</v>
      </c>
      <c r="G3493" s="129" t="s">
        <v>16723</v>
      </c>
      <c r="H3493" s="129"/>
    </row>
    <row r="3494" spans="1:8" x14ac:dyDescent="0.3">
      <c r="A3494" s="183">
        <v>45077</v>
      </c>
      <c r="B3494" s="129" t="s">
        <v>8234</v>
      </c>
      <c r="C3494" s="129" t="s">
        <v>416</v>
      </c>
      <c r="D3494" s="165">
        <v>1</v>
      </c>
      <c r="E3494" s="129" t="s">
        <v>4739</v>
      </c>
      <c r="F3494" s="129" t="s">
        <v>4735</v>
      </c>
      <c r="G3494" s="129" t="s">
        <v>16723</v>
      </c>
      <c r="H3494" s="129"/>
    </row>
    <row r="3495" spans="1:8" x14ac:dyDescent="0.3">
      <c r="A3495" s="183">
        <v>45077</v>
      </c>
      <c r="B3495" s="129" t="s">
        <v>8235</v>
      </c>
      <c r="C3495" s="129" t="s">
        <v>416</v>
      </c>
      <c r="D3495" s="165">
        <v>1</v>
      </c>
      <c r="E3495" s="129" t="s">
        <v>4737</v>
      </c>
      <c r="F3495" s="129" t="s">
        <v>4735</v>
      </c>
      <c r="G3495" s="129" t="s">
        <v>16723</v>
      </c>
      <c r="H3495" s="129"/>
    </row>
    <row r="3496" spans="1:8" x14ac:dyDescent="0.3">
      <c r="A3496" s="183">
        <v>45077</v>
      </c>
      <c r="B3496" s="129" t="s">
        <v>8236</v>
      </c>
      <c r="C3496" s="129" t="s">
        <v>416</v>
      </c>
      <c r="D3496" s="165">
        <v>1</v>
      </c>
      <c r="E3496" s="129" t="s">
        <v>4739</v>
      </c>
      <c r="F3496" s="129" t="s">
        <v>4735</v>
      </c>
      <c r="G3496" s="129" t="s">
        <v>16723</v>
      </c>
      <c r="H3496" s="129"/>
    </row>
    <row r="3497" spans="1:8" x14ac:dyDescent="0.3">
      <c r="A3497" s="183">
        <v>45077</v>
      </c>
      <c r="B3497" s="129" t="s">
        <v>8237</v>
      </c>
      <c r="C3497" s="129" t="s">
        <v>416</v>
      </c>
      <c r="D3497" s="165">
        <v>1</v>
      </c>
      <c r="E3497" s="129" t="s">
        <v>4741</v>
      </c>
      <c r="F3497" s="129" t="s">
        <v>4735</v>
      </c>
      <c r="G3497" s="129" t="s">
        <v>16723</v>
      </c>
      <c r="H3497" s="129"/>
    </row>
    <row r="3498" spans="1:8" x14ac:dyDescent="0.3">
      <c r="A3498" s="183">
        <v>45077</v>
      </c>
      <c r="B3498" s="129" t="s">
        <v>8238</v>
      </c>
      <c r="C3498" s="129" t="s">
        <v>416</v>
      </c>
      <c r="D3498" s="165">
        <v>1</v>
      </c>
      <c r="E3498" s="129" t="s">
        <v>4737</v>
      </c>
      <c r="F3498" s="129" t="s">
        <v>4735</v>
      </c>
      <c r="G3498" s="129" t="s">
        <v>16723</v>
      </c>
      <c r="H3498" s="129"/>
    </row>
    <row r="3499" spans="1:8" x14ac:dyDescent="0.3">
      <c r="A3499" s="183">
        <v>45077</v>
      </c>
      <c r="B3499" s="129" t="s">
        <v>8239</v>
      </c>
      <c r="C3499" s="129" t="s">
        <v>416</v>
      </c>
      <c r="D3499" s="165">
        <v>1</v>
      </c>
      <c r="E3499" s="129" t="s">
        <v>4739</v>
      </c>
      <c r="F3499" s="129" t="s">
        <v>4735</v>
      </c>
      <c r="G3499" s="129" t="s">
        <v>16723</v>
      </c>
      <c r="H3499" s="129"/>
    </row>
    <row r="3500" spans="1:8" x14ac:dyDescent="0.3">
      <c r="A3500" s="183">
        <v>45077</v>
      </c>
      <c r="B3500" s="129" t="s">
        <v>8240</v>
      </c>
      <c r="C3500" s="129" t="s">
        <v>416</v>
      </c>
      <c r="D3500" s="165">
        <v>1</v>
      </c>
      <c r="E3500" s="129" t="s">
        <v>4737</v>
      </c>
      <c r="F3500" s="129" t="s">
        <v>4735</v>
      </c>
      <c r="G3500" s="129" t="s">
        <v>16723</v>
      </c>
      <c r="H3500" s="129"/>
    </row>
    <row r="3501" spans="1:8" x14ac:dyDescent="0.3">
      <c r="A3501" s="183">
        <v>45077</v>
      </c>
      <c r="B3501" s="129" t="s">
        <v>8241</v>
      </c>
      <c r="C3501" s="129" t="s">
        <v>416</v>
      </c>
      <c r="D3501" s="165">
        <v>1</v>
      </c>
      <c r="E3501" s="129" t="s">
        <v>4739</v>
      </c>
      <c r="F3501" s="129" t="s">
        <v>4735</v>
      </c>
      <c r="G3501" s="129" t="s">
        <v>16723</v>
      </c>
      <c r="H3501" s="129"/>
    </row>
    <row r="3502" spans="1:8" x14ac:dyDescent="0.3">
      <c r="A3502" s="183">
        <v>45077</v>
      </c>
      <c r="B3502" s="129" t="s">
        <v>8242</v>
      </c>
      <c r="C3502" s="129" t="s">
        <v>418</v>
      </c>
      <c r="D3502" s="165">
        <v>1</v>
      </c>
      <c r="E3502" s="129" t="s">
        <v>4739</v>
      </c>
      <c r="F3502" s="129" t="s">
        <v>4735</v>
      </c>
      <c r="G3502" s="129" t="s">
        <v>16723</v>
      </c>
      <c r="H3502" s="129"/>
    </row>
    <row r="3503" spans="1:8" x14ac:dyDescent="0.3">
      <c r="A3503" s="183">
        <v>45077</v>
      </c>
      <c r="B3503" s="129" t="s">
        <v>8243</v>
      </c>
      <c r="C3503" s="129" t="s">
        <v>416</v>
      </c>
      <c r="D3503" s="165">
        <v>1</v>
      </c>
      <c r="E3503" s="129" t="s">
        <v>4739</v>
      </c>
      <c r="F3503" s="129" t="s">
        <v>4735</v>
      </c>
      <c r="G3503" s="129" t="s">
        <v>16723</v>
      </c>
      <c r="H3503" s="129"/>
    </row>
    <row r="3504" spans="1:8" x14ac:dyDescent="0.3">
      <c r="A3504" s="183">
        <v>45077</v>
      </c>
      <c r="B3504" s="129" t="s">
        <v>8244</v>
      </c>
      <c r="C3504" s="129" t="s">
        <v>416</v>
      </c>
      <c r="D3504" s="165">
        <v>1</v>
      </c>
      <c r="E3504" s="129" t="s">
        <v>4739</v>
      </c>
      <c r="F3504" s="129" t="s">
        <v>4735</v>
      </c>
      <c r="G3504" s="129" t="s">
        <v>16723</v>
      </c>
      <c r="H3504" s="129"/>
    </row>
    <row r="3505" spans="1:8" x14ac:dyDescent="0.3">
      <c r="A3505" s="183">
        <v>45077</v>
      </c>
      <c r="B3505" s="129" t="s">
        <v>8245</v>
      </c>
      <c r="C3505" s="129" t="s">
        <v>417</v>
      </c>
      <c r="D3505" s="165">
        <v>1</v>
      </c>
      <c r="E3505" s="129" t="s">
        <v>4739</v>
      </c>
      <c r="F3505" s="129" t="s">
        <v>4735</v>
      </c>
      <c r="G3505" s="129" t="s">
        <v>16723</v>
      </c>
      <c r="H3505" s="129"/>
    </row>
    <row r="3506" spans="1:8" x14ac:dyDescent="0.3">
      <c r="A3506" s="183">
        <v>45077</v>
      </c>
      <c r="B3506" s="129" t="s">
        <v>8246</v>
      </c>
      <c r="C3506" s="129" t="s">
        <v>417</v>
      </c>
      <c r="D3506" s="165">
        <v>1</v>
      </c>
      <c r="E3506" s="129" t="s">
        <v>4739</v>
      </c>
      <c r="F3506" s="129" t="s">
        <v>4735</v>
      </c>
      <c r="G3506" s="129" t="s">
        <v>16723</v>
      </c>
      <c r="H3506" s="129"/>
    </row>
    <row r="3507" spans="1:8" x14ac:dyDescent="0.3">
      <c r="A3507" s="183">
        <v>45077</v>
      </c>
      <c r="B3507" s="129" t="s">
        <v>8247</v>
      </c>
      <c r="C3507" s="129" t="s">
        <v>417</v>
      </c>
      <c r="D3507" s="165">
        <v>1</v>
      </c>
      <c r="E3507" s="129" t="s">
        <v>4739</v>
      </c>
      <c r="F3507" s="129" t="s">
        <v>4735</v>
      </c>
      <c r="G3507" s="129" t="s">
        <v>16723</v>
      </c>
      <c r="H3507" s="129"/>
    </row>
    <row r="3508" spans="1:8" x14ac:dyDescent="0.3">
      <c r="A3508" s="183">
        <v>45077</v>
      </c>
      <c r="B3508" s="129" t="s">
        <v>8248</v>
      </c>
      <c r="C3508" s="129" t="s">
        <v>418</v>
      </c>
      <c r="D3508" s="165">
        <v>1</v>
      </c>
      <c r="E3508" s="129" t="s">
        <v>4739</v>
      </c>
      <c r="F3508" s="129" t="s">
        <v>4735</v>
      </c>
      <c r="G3508" s="129" t="s">
        <v>16723</v>
      </c>
      <c r="H3508" s="129"/>
    </row>
    <row r="3509" spans="1:8" x14ac:dyDescent="0.3">
      <c r="A3509" s="183">
        <v>45077</v>
      </c>
      <c r="B3509" s="129" t="s">
        <v>8249</v>
      </c>
      <c r="C3509" s="129" t="s">
        <v>417</v>
      </c>
      <c r="D3509" s="165">
        <v>1</v>
      </c>
      <c r="E3509" s="129" t="s">
        <v>4739</v>
      </c>
      <c r="F3509" s="129" t="s">
        <v>4735</v>
      </c>
      <c r="G3509" s="129" t="s">
        <v>16723</v>
      </c>
      <c r="H3509" s="129"/>
    </row>
    <row r="3510" spans="1:8" x14ac:dyDescent="0.3">
      <c r="A3510" s="183">
        <v>45077</v>
      </c>
      <c r="B3510" s="129" t="s">
        <v>8250</v>
      </c>
      <c r="C3510" s="129" t="s">
        <v>417</v>
      </c>
      <c r="D3510" s="165">
        <v>1</v>
      </c>
      <c r="E3510" s="129" t="s">
        <v>4739</v>
      </c>
      <c r="F3510" s="129" t="s">
        <v>4735</v>
      </c>
      <c r="G3510" s="129" t="s">
        <v>16723</v>
      </c>
      <c r="H3510" s="129"/>
    </row>
    <row r="3511" spans="1:8" x14ac:dyDescent="0.3">
      <c r="A3511" s="183">
        <v>45077</v>
      </c>
      <c r="B3511" s="129" t="s">
        <v>8251</v>
      </c>
      <c r="C3511" s="129" t="s">
        <v>417</v>
      </c>
      <c r="D3511" s="165">
        <v>1</v>
      </c>
      <c r="E3511" s="129" t="s">
        <v>4737</v>
      </c>
      <c r="F3511" s="129" t="s">
        <v>4735</v>
      </c>
      <c r="G3511" s="129" t="s">
        <v>16723</v>
      </c>
      <c r="H3511" s="129"/>
    </row>
    <row r="3512" spans="1:8" x14ac:dyDescent="0.3">
      <c r="A3512" s="183">
        <v>45077</v>
      </c>
      <c r="B3512" s="129" t="s">
        <v>8252</v>
      </c>
      <c r="C3512" s="129" t="s">
        <v>417</v>
      </c>
      <c r="D3512" s="165">
        <v>1</v>
      </c>
      <c r="E3512" s="129" t="s">
        <v>4739</v>
      </c>
      <c r="F3512" s="129" t="s">
        <v>4735</v>
      </c>
      <c r="G3512" s="129" t="s">
        <v>16723</v>
      </c>
      <c r="H3512" s="129"/>
    </row>
    <row r="3513" spans="1:8" x14ac:dyDescent="0.3">
      <c r="A3513" s="183">
        <v>45077</v>
      </c>
      <c r="B3513" s="129" t="s">
        <v>8253</v>
      </c>
      <c r="C3513" s="129" t="s">
        <v>417</v>
      </c>
      <c r="D3513" s="165">
        <v>1</v>
      </c>
      <c r="E3513" s="129" t="s">
        <v>4737</v>
      </c>
      <c r="F3513" s="129" t="s">
        <v>4735</v>
      </c>
      <c r="G3513" s="129" t="s">
        <v>16723</v>
      </c>
      <c r="H3513" s="129"/>
    </row>
    <row r="3514" spans="1:8" x14ac:dyDescent="0.3">
      <c r="A3514" s="183">
        <v>45077</v>
      </c>
      <c r="B3514" s="129" t="s">
        <v>8254</v>
      </c>
      <c r="C3514" s="129" t="s">
        <v>417</v>
      </c>
      <c r="D3514" s="165">
        <v>1</v>
      </c>
      <c r="E3514" s="129" t="s">
        <v>4739</v>
      </c>
      <c r="F3514" s="129" t="s">
        <v>4735</v>
      </c>
      <c r="G3514" s="129" t="s">
        <v>16723</v>
      </c>
      <c r="H3514" s="129"/>
    </row>
    <row r="3515" spans="1:8" x14ac:dyDescent="0.3">
      <c r="A3515" s="183">
        <v>45077</v>
      </c>
      <c r="B3515" s="129" t="s">
        <v>8255</v>
      </c>
      <c r="C3515" s="129" t="s">
        <v>416</v>
      </c>
      <c r="D3515" s="165">
        <v>1</v>
      </c>
      <c r="E3515" s="129" t="s">
        <v>4739</v>
      </c>
      <c r="F3515" s="129" t="s">
        <v>4735</v>
      </c>
      <c r="G3515" s="129" t="s">
        <v>16723</v>
      </c>
      <c r="H3515" s="129"/>
    </row>
    <row r="3516" spans="1:8" x14ac:dyDescent="0.3">
      <c r="A3516" s="183">
        <v>45077</v>
      </c>
      <c r="B3516" s="129" t="s">
        <v>8256</v>
      </c>
      <c r="C3516" s="129" t="s">
        <v>416</v>
      </c>
      <c r="D3516" s="165">
        <v>1</v>
      </c>
      <c r="E3516" s="129" t="s">
        <v>4739</v>
      </c>
      <c r="F3516" s="129" t="s">
        <v>4735</v>
      </c>
      <c r="G3516" s="129" t="s">
        <v>16723</v>
      </c>
      <c r="H3516" s="129"/>
    </row>
    <row r="3517" spans="1:8" x14ac:dyDescent="0.3">
      <c r="A3517" s="183">
        <v>45077</v>
      </c>
      <c r="B3517" s="129" t="s">
        <v>8257</v>
      </c>
      <c r="C3517" s="129" t="s">
        <v>416</v>
      </c>
      <c r="D3517" s="165">
        <v>1</v>
      </c>
      <c r="E3517" s="129" t="s">
        <v>4737</v>
      </c>
      <c r="F3517" s="129" t="s">
        <v>4735</v>
      </c>
      <c r="G3517" s="129" t="s">
        <v>16723</v>
      </c>
      <c r="H3517" s="129"/>
    </row>
    <row r="3518" spans="1:8" x14ac:dyDescent="0.3">
      <c r="A3518" s="183">
        <v>45077</v>
      </c>
      <c r="B3518" s="129" t="s">
        <v>8258</v>
      </c>
      <c r="C3518" s="129" t="s">
        <v>418</v>
      </c>
      <c r="D3518" s="165">
        <v>1</v>
      </c>
      <c r="E3518" s="129" t="s">
        <v>4737</v>
      </c>
      <c r="F3518" s="129" t="s">
        <v>4735</v>
      </c>
      <c r="G3518" s="129" t="s">
        <v>16723</v>
      </c>
      <c r="H3518" s="129"/>
    </row>
    <row r="3519" spans="1:8" x14ac:dyDescent="0.3">
      <c r="A3519" s="183">
        <v>45077</v>
      </c>
      <c r="B3519" s="129" t="s">
        <v>8259</v>
      </c>
      <c r="C3519" s="129" t="s">
        <v>416</v>
      </c>
      <c r="D3519" s="165">
        <v>1</v>
      </c>
      <c r="E3519" s="129" t="s">
        <v>4739</v>
      </c>
      <c r="F3519" s="129" t="s">
        <v>4735</v>
      </c>
      <c r="G3519" s="129" t="s">
        <v>16723</v>
      </c>
      <c r="H3519" s="129"/>
    </row>
    <row r="3520" spans="1:8" x14ac:dyDescent="0.3">
      <c r="A3520" s="183">
        <v>45077</v>
      </c>
      <c r="B3520" s="129" t="s">
        <v>8260</v>
      </c>
      <c r="C3520" s="129" t="s">
        <v>416</v>
      </c>
      <c r="D3520" s="165">
        <v>1</v>
      </c>
      <c r="E3520" s="129" t="s">
        <v>4739</v>
      </c>
      <c r="F3520" s="129" t="s">
        <v>4735</v>
      </c>
      <c r="G3520" s="129" t="s">
        <v>16723</v>
      </c>
      <c r="H3520" s="129"/>
    </row>
    <row r="3521" spans="1:8" x14ac:dyDescent="0.3">
      <c r="A3521" s="183">
        <v>45077</v>
      </c>
      <c r="B3521" s="129" t="s">
        <v>8261</v>
      </c>
      <c r="C3521" s="129" t="s">
        <v>416</v>
      </c>
      <c r="D3521" s="165">
        <v>1</v>
      </c>
      <c r="E3521" s="129" t="s">
        <v>4739</v>
      </c>
      <c r="F3521" s="129" t="s">
        <v>4735</v>
      </c>
      <c r="G3521" s="129" t="s">
        <v>16723</v>
      </c>
      <c r="H3521" s="129"/>
    </row>
    <row r="3522" spans="1:8" x14ac:dyDescent="0.3">
      <c r="A3522" s="183">
        <v>45077</v>
      </c>
      <c r="B3522" s="129" t="s">
        <v>8262</v>
      </c>
      <c r="C3522" s="129" t="s">
        <v>416</v>
      </c>
      <c r="D3522" s="165">
        <v>1</v>
      </c>
      <c r="E3522" s="129" t="s">
        <v>4739</v>
      </c>
      <c r="F3522" s="129" t="s">
        <v>4735</v>
      </c>
      <c r="G3522" s="129" t="s">
        <v>16723</v>
      </c>
      <c r="H3522" s="129"/>
    </row>
    <row r="3523" spans="1:8" x14ac:dyDescent="0.3">
      <c r="A3523" s="183">
        <v>45077</v>
      </c>
      <c r="B3523" s="129" t="s">
        <v>8263</v>
      </c>
      <c r="C3523" s="129" t="s">
        <v>416</v>
      </c>
      <c r="D3523" s="165">
        <v>1</v>
      </c>
      <c r="E3523" s="129" t="s">
        <v>4737</v>
      </c>
      <c r="F3523" s="129" t="s">
        <v>4735</v>
      </c>
      <c r="G3523" s="129" t="s">
        <v>16723</v>
      </c>
      <c r="H3523" s="129"/>
    </row>
    <row r="3524" spans="1:8" x14ac:dyDescent="0.3">
      <c r="A3524" s="183">
        <v>45077</v>
      </c>
      <c r="B3524" s="129" t="s">
        <v>8264</v>
      </c>
      <c r="C3524" s="129" t="s">
        <v>416</v>
      </c>
      <c r="D3524" s="165">
        <v>1</v>
      </c>
      <c r="E3524" s="129" t="s">
        <v>4737</v>
      </c>
      <c r="F3524" s="129" t="s">
        <v>4735</v>
      </c>
      <c r="G3524" s="129" t="s">
        <v>16723</v>
      </c>
      <c r="H3524" s="129"/>
    </row>
    <row r="3525" spans="1:8" x14ac:dyDescent="0.3">
      <c r="A3525" s="183">
        <v>45077</v>
      </c>
      <c r="B3525" s="129" t="s">
        <v>8265</v>
      </c>
      <c r="C3525" s="129" t="s">
        <v>416</v>
      </c>
      <c r="D3525" s="165">
        <v>1</v>
      </c>
      <c r="E3525" s="129" t="s">
        <v>4739</v>
      </c>
      <c r="F3525" s="129" t="s">
        <v>4735</v>
      </c>
      <c r="G3525" s="129" t="s">
        <v>16723</v>
      </c>
      <c r="H3525" s="129"/>
    </row>
    <row r="3526" spans="1:8" x14ac:dyDescent="0.3">
      <c r="A3526" s="183">
        <v>45077</v>
      </c>
      <c r="B3526" s="129" t="s">
        <v>8266</v>
      </c>
      <c r="C3526" s="129" t="s">
        <v>416</v>
      </c>
      <c r="D3526" s="165">
        <v>1</v>
      </c>
      <c r="E3526" s="129" t="s">
        <v>4821</v>
      </c>
      <c r="F3526" s="129" t="s">
        <v>4735</v>
      </c>
      <c r="G3526" s="129" t="s">
        <v>16723</v>
      </c>
      <c r="H3526" s="129"/>
    </row>
    <row r="3527" spans="1:8" x14ac:dyDescent="0.3">
      <c r="A3527" s="183">
        <v>45077</v>
      </c>
      <c r="B3527" s="129" t="s">
        <v>8267</v>
      </c>
      <c r="C3527" s="129" t="s">
        <v>416</v>
      </c>
      <c r="D3527" s="165">
        <v>1</v>
      </c>
      <c r="E3527" s="129" t="s">
        <v>4739</v>
      </c>
      <c r="F3527" s="129" t="s">
        <v>4735</v>
      </c>
      <c r="G3527" s="129" t="s">
        <v>16723</v>
      </c>
      <c r="H3527" s="129"/>
    </row>
    <row r="3528" spans="1:8" x14ac:dyDescent="0.3">
      <c r="A3528" s="183">
        <v>45077</v>
      </c>
      <c r="B3528" s="129" t="s">
        <v>8268</v>
      </c>
      <c r="C3528" s="129" t="s">
        <v>417</v>
      </c>
      <c r="D3528" s="165">
        <v>1</v>
      </c>
      <c r="E3528" s="129" t="s">
        <v>4739</v>
      </c>
      <c r="F3528" s="129" t="s">
        <v>4735</v>
      </c>
      <c r="G3528" s="129" t="s">
        <v>16723</v>
      </c>
      <c r="H3528" s="129"/>
    </row>
    <row r="3529" spans="1:8" x14ac:dyDescent="0.3">
      <c r="A3529" s="183">
        <v>45077</v>
      </c>
      <c r="B3529" s="129" t="s">
        <v>8269</v>
      </c>
      <c r="C3529" s="129" t="s">
        <v>417</v>
      </c>
      <c r="D3529" s="165">
        <v>1</v>
      </c>
      <c r="E3529" s="129" t="s">
        <v>4737</v>
      </c>
      <c r="F3529" s="129" t="s">
        <v>4735</v>
      </c>
      <c r="G3529" s="129" t="s">
        <v>16723</v>
      </c>
      <c r="H3529" s="129"/>
    </row>
    <row r="3530" spans="1:8" x14ac:dyDescent="0.3">
      <c r="A3530" s="183">
        <v>45077</v>
      </c>
      <c r="B3530" s="129" t="s">
        <v>8270</v>
      </c>
      <c r="C3530" s="129" t="s">
        <v>417</v>
      </c>
      <c r="D3530" s="165">
        <v>1</v>
      </c>
      <c r="E3530" s="129" t="s">
        <v>4739</v>
      </c>
      <c r="F3530" s="129" t="s">
        <v>4735</v>
      </c>
      <c r="G3530" s="129" t="s">
        <v>16723</v>
      </c>
      <c r="H3530" s="129"/>
    </row>
    <row r="3531" spans="1:8" x14ac:dyDescent="0.3">
      <c r="A3531" s="183">
        <v>45077</v>
      </c>
      <c r="B3531" s="129" t="s">
        <v>8271</v>
      </c>
      <c r="C3531" s="129" t="s">
        <v>417</v>
      </c>
      <c r="D3531" s="165">
        <v>1</v>
      </c>
      <c r="E3531" s="129" t="s">
        <v>4737</v>
      </c>
      <c r="F3531" s="129" t="s">
        <v>4735</v>
      </c>
      <c r="G3531" s="129" t="s">
        <v>16723</v>
      </c>
      <c r="H3531" s="129"/>
    </row>
    <row r="3532" spans="1:8" x14ac:dyDescent="0.3">
      <c r="A3532" s="183">
        <v>45077</v>
      </c>
      <c r="B3532" s="129" t="s">
        <v>8272</v>
      </c>
      <c r="C3532" s="129" t="s">
        <v>418</v>
      </c>
      <c r="D3532" s="165">
        <v>1</v>
      </c>
      <c r="E3532" s="129" t="s">
        <v>4739</v>
      </c>
      <c r="F3532" s="129" t="s">
        <v>4735</v>
      </c>
      <c r="G3532" s="129" t="s">
        <v>16723</v>
      </c>
      <c r="H3532" s="129"/>
    </row>
    <row r="3533" spans="1:8" x14ac:dyDescent="0.3">
      <c r="A3533" s="183">
        <v>45077</v>
      </c>
      <c r="B3533" s="129" t="s">
        <v>8273</v>
      </c>
      <c r="C3533" s="129" t="s">
        <v>416</v>
      </c>
      <c r="D3533" s="165">
        <v>1</v>
      </c>
      <c r="E3533" s="129" t="s">
        <v>4739</v>
      </c>
      <c r="F3533" s="129" t="s">
        <v>4735</v>
      </c>
      <c r="G3533" s="129" t="s">
        <v>16723</v>
      </c>
      <c r="H3533" s="129"/>
    </row>
    <row r="3534" spans="1:8" x14ac:dyDescent="0.3">
      <c r="A3534" s="183">
        <v>45077</v>
      </c>
      <c r="B3534" s="129" t="s">
        <v>8274</v>
      </c>
      <c r="C3534" s="129" t="s">
        <v>416</v>
      </c>
      <c r="D3534" s="165">
        <v>1</v>
      </c>
      <c r="E3534" s="129" t="s">
        <v>4739</v>
      </c>
      <c r="F3534" s="129" t="s">
        <v>4735</v>
      </c>
      <c r="G3534" s="129" t="s">
        <v>16723</v>
      </c>
      <c r="H3534" s="129"/>
    </row>
    <row r="3535" spans="1:8" x14ac:dyDescent="0.3">
      <c r="A3535" s="183">
        <v>45077</v>
      </c>
      <c r="B3535" s="129" t="s">
        <v>8275</v>
      </c>
      <c r="C3535" s="129" t="s">
        <v>416</v>
      </c>
      <c r="D3535" s="165">
        <v>1</v>
      </c>
      <c r="E3535" s="129" t="s">
        <v>4741</v>
      </c>
      <c r="F3535" s="129" t="s">
        <v>4735</v>
      </c>
      <c r="G3535" s="129" t="s">
        <v>16723</v>
      </c>
      <c r="H3535" s="129"/>
    </row>
    <row r="3536" spans="1:8" x14ac:dyDescent="0.3">
      <c r="A3536" s="183">
        <v>45077</v>
      </c>
      <c r="B3536" s="129" t="s">
        <v>8276</v>
      </c>
      <c r="C3536" s="129" t="s">
        <v>416</v>
      </c>
      <c r="D3536" s="165">
        <v>1</v>
      </c>
      <c r="E3536" s="129" t="s">
        <v>4739</v>
      </c>
      <c r="F3536" s="129" t="s">
        <v>4735</v>
      </c>
      <c r="G3536" s="129" t="s">
        <v>16723</v>
      </c>
      <c r="H3536" s="129"/>
    </row>
    <row r="3537" spans="1:8" x14ac:dyDescent="0.3">
      <c r="A3537" s="183">
        <v>45077</v>
      </c>
      <c r="B3537" s="129" t="s">
        <v>8277</v>
      </c>
      <c r="C3537" s="129" t="s">
        <v>416</v>
      </c>
      <c r="D3537" s="165">
        <v>1</v>
      </c>
      <c r="E3537" s="129" t="s">
        <v>4737</v>
      </c>
      <c r="F3537" s="129" t="s">
        <v>4735</v>
      </c>
      <c r="G3537" s="129" t="s">
        <v>16723</v>
      </c>
      <c r="H3537" s="129"/>
    </row>
    <row r="3538" spans="1:8" x14ac:dyDescent="0.3">
      <c r="A3538" s="183">
        <v>45077</v>
      </c>
      <c r="B3538" s="129" t="s">
        <v>8278</v>
      </c>
      <c r="C3538" s="129" t="s">
        <v>416</v>
      </c>
      <c r="D3538" s="165">
        <v>1</v>
      </c>
      <c r="E3538" s="129" t="s">
        <v>4739</v>
      </c>
      <c r="F3538" s="129" t="s">
        <v>4735</v>
      </c>
      <c r="G3538" s="129" t="s">
        <v>16723</v>
      </c>
      <c r="H3538" s="129"/>
    </row>
    <row r="3539" spans="1:8" x14ac:dyDescent="0.3">
      <c r="A3539" s="183">
        <v>45077</v>
      </c>
      <c r="B3539" s="129" t="s">
        <v>8279</v>
      </c>
      <c r="C3539" s="129" t="s">
        <v>416</v>
      </c>
      <c r="D3539" s="165">
        <v>1</v>
      </c>
      <c r="E3539" s="129" t="s">
        <v>4821</v>
      </c>
      <c r="F3539" s="129" t="s">
        <v>4735</v>
      </c>
      <c r="G3539" s="129" t="s">
        <v>16723</v>
      </c>
      <c r="H3539" s="129"/>
    </row>
    <row r="3540" spans="1:8" x14ac:dyDescent="0.3">
      <c r="A3540" s="183">
        <v>45077</v>
      </c>
      <c r="B3540" s="129" t="s">
        <v>8280</v>
      </c>
      <c r="C3540" s="129" t="s">
        <v>416</v>
      </c>
      <c r="D3540" s="165">
        <v>1</v>
      </c>
      <c r="E3540" s="129" t="s">
        <v>4739</v>
      </c>
      <c r="F3540" s="129" t="s">
        <v>4735</v>
      </c>
      <c r="G3540" s="129" t="s">
        <v>16723</v>
      </c>
      <c r="H3540" s="129"/>
    </row>
    <row r="3541" spans="1:8" x14ac:dyDescent="0.3">
      <c r="A3541" s="183">
        <v>45077</v>
      </c>
      <c r="B3541" s="129" t="s">
        <v>8281</v>
      </c>
      <c r="C3541" s="129" t="s">
        <v>416</v>
      </c>
      <c r="D3541" s="165">
        <v>1</v>
      </c>
      <c r="E3541" s="129" t="s">
        <v>4737</v>
      </c>
      <c r="F3541" s="129" t="s">
        <v>4735</v>
      </c>
      <c r="G3541" s="129" t="s">
        <v>16723</v>
      </c>
      <c r="H3541" s="129"/>
    </row>
    <row r="3542" spans="1:8" x14ac:dyDescent="0.3">
      <c r="A3542" s="183">
        <v>45077</v>
      </c>
      <c r="B3542" s="129" t="s">
        <v>8282</v>
      </c>
      <c r="C3542" s="129" t="s">
        <v>416</v>
      </c>
      <c r="D3542" s="165">
        <v>1</v>
      </c>
      <c r="E3542" s="129" t="s">
        <v>4739</v>
      </c>
      <c r="F3542" s="129" t="s">
        <v>4735</v>
      </c>
      <c r="G3542" s="129" t="s">
        <v>16723</v>
      </c>
      <c r="H3542" s="129"/>
    </row>
    <row r="3543" spans="1:8" x14ac:dyDescent="0.3">
      <c r="A3543" s="183">
        <v>45077</v>
      </c>
      <c r="B3543" s="129" t="s">
        <v>8283</v>
      </c>
      <c r="C3543" s="129" t="s">
        <v>416</v>
      </c>
      <c r="D3543" s="165">
        <v>1</v>
      </c>
      <c r="E3543" s="129" t="s">
        <v>4739</v>
      </c>
      <c r="F3543" s="129" t="s">
        <v>4735</v>
      </c>
      <c r="G3543" s="129" t="s">
        <v>16723</v>
      </c>
      <c r="H3543" s="129"/>
    </row>
    <row r="3544" spans="1:8" x14ac:dyDescent="0.3">
      <c r="A3544" s="183">
        <v>45077</v>
      </c>
      <c r="B3544" s="129" t="s">
        <v>8284</v>
      </c>
      <c r="C3544" s="129" t="s">
        <v>416</v>
      </c>
      <c r="D3544" s="165">
        <v>1</v>
      </c>
      <c r="E3544" s="129" t="s">
        <v>4739</v>
      </c>
      <c r="F3544" s="129" t="s">
        <v>4735</v>
      </c>
      <c r="G3544" s="129" t="s">
        <v>16723</v>
      </c>
      <c r="H3544" s="129"/>
    </row>
    <row r="3545" spans="1:8" x14ac:dyDescent="0.3">
      <c r="A3545" s="183">
        <v>45077</v>
      </c>
      <c r="B3545" s="129" t="s">
        <v>8285</v>
      </c>
      <c r="C3545" s="129" t="s">
        <v>417</v>
      </c>
      <c r="D3545" s="165">
        <v>1</v>
      </c>
      <c r="E3545" s="129" t="s">
        <v>4737</v>
      </c>
      <c r="F3545" s="129" t="s">
        <v>4735</v>
      </c>
      <c r="G3545" s="129" t="s">
        <v>16723</v>
      </c>
      <c r="H3545" s="129"/>
    </row>
    <row r="3546" spans="1:8" x14ac:dyDescent="0.3">
      <c r="A3546" s="183">
        <v>45077</v>
      </c>
      <c r="B3546" s="129" t="s">
        <v>8286</v>
      </c>
      <c r="C3546" s="129" t="s">
        <v>417</v>
      </c>
      <c r="D3546" s="165">
        <v>1</v>
      </c>
      <c r="E3546" s="129" t="s">
        <v>4739</v>
      </c>
      <c r="F3546" s="129" t="s">
        <v>4735</v>
      </c>
      <c r="G3546" s="129" t="s">
        <v>16723</v>
      </c>
      <c r="H3546" s="129"/>
    </row>
    <row r="3547" spans="1:8" x14ac:dyDescent="0.3">
      <c r="A3547" s="183">
        <v>45077</v>
      </c>
      <c r="B3547" s="129" t="s">
        <v>8287</v>
      </c>
      <c r="C3547" s="129" t="s">
        <v>417</v>
      </c>
      <c r="D3547" s="165">
        <v>1</v>
      </c>
      <c r="E3547" s="129" t="s">
        <v>4739</v>
      </c>
      <c r="F3547" s="129" t="s">
        <v>4735</v>
      </c>
      <c r="G3547" s="129" t="s">
        <v>16723</v>
      </c>
      <c r="H3547" s="129"/>
    </row>
    <row r="3548" spans="1:8" x14ac:dyDescent="0.3">
      <c r="A3548" s="183">
        <v>45077</v>
      </c>
      <c r="B3548" s="129" t="s">
        <v>8288</v>
      </c>
      <c r="C3548" s="129" t="s">
        <v>416</v>
      </c>
      <c r="D3548" s="165">
        <v>1</v>
      </c>
      <c r="E3548" s="129" t="s">
        <v>4737</v>
      </c>
      <c r="F3548" s="129" t="s">
        <v>4735</v>
      </c>
      <c r="G3548" s="129" t="s">
        <v>16723</v>
      </c>
      <c r="H3548" s="129"/>
    </row>
    <row r="3549" spans="1:8" x14ac:dyDescent="0.3">
      <c r="A3549" s="183">
        <v>45077</v>
      </c>
      <c r="B3549" s="129" t="s">
        <v>8289</v>
      </c>
      <c r="C3549" s="129" t="s">
        <v>416</v>
      </c>
      <c r="D3549" s="165">
        <v>1</v>
      </c>
      <c r="E3549" s="129" t="s">
        <v>4737</v>
      </c>
      <c r="F3549" s="129" t="s">
        <v>4735</v>
      </c>
      <c r="G3549" s="129" t="s">
        <v>16723</v>
      </c>
      <c r="H3549" s="129"/>
    </row>
    <row r="3550" spans="1:8" x14ac:dyDescent="0.3">
      <c r="A3550" s="183">
        <v>45077</v>
      </c>
      <c r="B3550" s="129" t="s">
        <v>8290</v>
      </c>
      <c r="C3550" s="129" t="s">
        <v>416</v>
      </c>
      <c r="D3550" s="165">
        <v>1</v>
      </c>
      <c r="E3550" s="129" t="s">
        <v>4821</v>
      </c>
      <c r="F3550" s="129" t="s">
        <v>4735</v>
      </c>
      <c r="G3550" s="129" t="s">
        <v>16723</v>
      </c>
      <c r="H3550" s="129"/>
    </row>
    <row r="3551" spans="1:8" x14ac:dyDescent="0.3">
      <c r="A3551" s="183">
        <v>45077</v>
      </c>
      <c r="B3551" s="129" t="s">
        <v>8291</v>
      </c>
      <c r="C3551" s="129" t="s">
        <v>418</v>
      </c>
      <c r="D3551" s="165">
        <v>1</v>
      </c>
      <c r="E3551" s="129" t="s">
        <v>4739</v>
      </c>
      <c r="F3551" s="129" t="s">
        <v>4735</v>
      </c>
      <c r="G3551" s="129" t="s">
        <v>16723</v>
      </c>
      <c r="H3551" s="129"/>
    </row>
    <row r="3552" spans="1:8" x14ac:dyDescent="0.3">
      <c r="A3552" s="183">
        <v>45077</v>
      </c>
      <c r="B3552" s="129" t="s">
        <v>8292</v>
      </c>
      <c r="C3552" s="129" t="s">
        <v>416</v>
      </c>
      <c r="D3552" s="165">
        <v>1</v>
      </c>
      <c r="E3552" s="129" t="s">
        <v>4739</v>
      </c>
      <c r="F3552" s="129" t="s">
        <v>4735</v>
      </c>
      <c r="G3552" s="129" t="s">
        <v>16723</v>
      </c>
      <c r="H3552" s="129"/>
    </row>
    <row r="3553" spans="1:8" x14ac:dyDescent="0.3">
      <c r="A3553" s="183">
        <v>45077</v>
      </c>
      <c r="B3553" s="129" t="s">
        <v>8293</v>
      </c>
      <c r="C3553" s="129" t="s">
        <v>417</v>
      </c>
      <c r="D3553" s="165">
        <v>1</v>
      </c>
      <c r="E3553" s="129" t="s">
        <v>4744</v>
      </c>
      <c r="F3553" s="129" t="s">
        <v>4735</v>
      </c>
      <c r="G3553" s="129" t="s">
        <v>16723</v>
      </c>
      <c r="H3553" s="129"/>
    </row>
    <row r="3554" spans="1:8" x14ac:dyDescent="0.3">
      <c r="A3554" s="183">
        <v>45077</v>
      </c>
      <c r="B3554" s="129" t="s">
        <v>8294</v>
      </c>
      <c r="C3554" s="129" t="s">
        <v>417</v>
      </c>
      <c r="D3554" s="165">
        <v>1</v>
      </c>
      <c r="E3554" s="129" t="s">
        <v>4737</v>
      </c>
      <c r="F3554" s="129" t="s">
        <v>4735</v>
      </c>
      <c r="G3554" s="129" t="s">
        <v>16723</v>
      </c>
      <c r="H3554" s="129"/>
    </row>
    <row r="3555" spans="1:8" x14ac:dyDescent="0.3">
      <c r="A3555" s="183">
        <v>45077</v>
      </c>
      <c r="B3555" s="129" t="s">
        <v>8295</v>
      </c>
      <c r="C3555" s="129" t="s">
        <v>417</v>
      </c>
      <c r="D3555" s="165">
        <v>1</v>
      </c>
      <c r="E3555" s="129" t="s">
        <v>4739</v>
      </c>
      <c r="F3555" s="129" t="s">
        <v>4735</v>
      </c>
      <c r="G3555" s="129" t="s">
        <v>16723</v>
      </c>
      <c r="H3555" s="129"/>
    </row>
    <row r="3556" spans="1:8" x14ac:dyDescent="0.3">
      <c r="A3556" s="183">
        <v>45077</v>
      </c>
      <c r="B3556" s="129" t="s">
        <v>8296</v>
      </c>
      <c r="C3556" s="129" t="s">
        <v>417</v>
      </c>
      <c r="D3556" s="165">
        <v>1</v>
      </c>
      <c r="E3556" s="129" t="s">
        <v>4737</v>
      </c>
      <c r="F3556" s="129" t="s">
        <v>4735</v>
      </c>
      <c r="G3556" s="129" t="s">
        <v>16723</v>
      </c>
      <c r="H3556" s="129"/>
    </row>
    <row r="3557" spans="1:8" x14ac:dyDescent="0.3">
      <c r="A3557" s="183">
        <v>45077</v>
      </c>
      <c r="B3557" s="129" t="s">
        <v>8297</v>
      </c>
      <c r="C3557" s="129" t="s">
        <v>416</v>
      </c>
      <c r="D3557" s="165">
        <v>1</v>
      </c>
      <c r="E3557" s="129" t="s">
        <v>4739</v>
      </c>
      <c r="F3557" s="129" t="s">
        <v>4735</v>
      </c>
      <c r="G3557" s="129" t="s">
        <v>16723</v>
      </c>
      <c r="H3557" s="129"/>
    </row>
    <row r="3558" spans="1:8" x14ac:dyDescent="0.3">
      <c r="A3558" s="183">
        <v>45077</v>
      </c>
      <c r="B3558" s="129" t="s">
        <v>8298</v>
      </c>
      <c r="C3558" s="129" t="s">
        <v>417</v>
      </c>
      <c r="D3558" s="165">
        <v>1</v>
      </c>
      <c r="E3558" s="129" t="s">
        <v>4737</v>
      </c>
      <c r="F3558" s="129" t="s">
        <v>4735</v>
      </c>
      <c r="G3558" s="129" t="s">
        <v>16723</v>
      </c>
      <c r="H3558" s="129"/>
    </row>
    <row r="3559" spans="1:8" x14ac:dyDescent="0.3">
      <c r="A3559" s="183">
        <v>45077</v>
      </c>
      <c r="B3559" s="129" t="s">
        <v>8299</v>
      </c>
      <c r="C3559" s="129" t="s">
        <v>417</v>
      </c>
      <c r="D3559" s="165">
        <v>1</v>
      </c>
      <c r="E3559" s="129" t="s">
        <v>4737</v>
      </c>
      <c r="F3559" s="129" t="s">
        <v>4735</v>
      </c>
      <c r="G3559" s="129" t="s">
        <v>16723</v>
      </c>
      <c r="H3559" s="129"/>
    </row>
    <row r="3560" spans="1:8" x14ac:dyDescent="0.3">
      <c r="A3560" s="183">
        <v>45077</v>
      </c>
      <c r="B3560" s="129" t="s">
        <v>8300</v>
      </c>
      <c r="C3560" s="129" t="s">
        <v>417</v>
      </c>
      <c r="D3560" s="165">
        <v>1</v>
      </c>
      <c r="E3560" s="129" t="s">
        <v>4737</v>
      </c>
      <c r="F3560" s="129" t="s">
        <v>4735</v>
      </c>
      <c r="G3560" s="129" t="s">
        <v>16723</v>
      </c>
      <c r="H3560" s="129"/>
    </row>
    <row r="3561" spans="1:8" x14ac:dyDescent="0.3">
      <c r="A3561" s="183">
        <v>45077</v>
      </c>
      <c r="B3561" s="129" t="s">
        <v>8301</v>
      </c>
      <c r="C3561" s="129" t="s">
        <v>418</v>
      </c>
      <c r="D3561" s="165">
        <v>1</v>
      </c>
      <c r="E3561" s="129" t="s">
        <v>4821</v>
      </c>
      <c r="F3561" s="129" t="s">
        <v>4735</v>
      </c>
      <c r="G3561" s="129" t="s">
        <v>16723</v>
      </c>
      <c r="H3561" s="129"/>
    </row>
    <row r="3562" spans="1:8" x14ac:dyDescent="0.3">
      <c r="A3562" s="183">
        <v>45077</v>
      </c>
      <c r="B3562" s="129" t="s">
        <v>8302</v>
      </c>
      <c r="C3562" s="129" t="s">
        <v>418</v>
      </c>
      <c r="D3562" s="165">
        <v>1</v>
      </c>
      <c r="E3562" s="129" t="s">
        <v>4739</v>
      </c>
      <c r="F3562" s="129" t="s">
        <v>4735</v>
      </c>
      <c r="G3562" s="129" t="s">
        <v>16723</v>
      </c>
      <c r="H3562" s="129"/>
    </row>
    <row r="3563" spans="1:8" x14ac:dyDescent="0.3">
      <c r="A3563" s="183">
        <v>45077</v>
      </c>
      <c r="B3563" s="129" t="s">
        <v>8303</v>
      </c>
      <c r="C3563" s="129" t="s">
        <v>416</v>
      </c>
      <c r="D3563" s="165">
        <v>1</v>
      </c>
      <c r="E3563" s="129" t="s">
        <v>4739</v>
      </c>
      <c r="F3563" s="129" t="s">
        <v>4735</v>
      </c>
      <c r="G3563" s="129" t="s">
        <v>16723</v>
      </c>
      <c r="H3563" s="129"/>
    </row>
    <row r="3564" spans="1:8" x14ac:dyDescent="0.3">
      <c r="A3564" s="183">
        <v>45077</v>
      </c>
      <c r="B3564" s="129" t="s">
        <v>8304</v>
      </c>
      <c r="C3564" s="129" t="s">
        <v>418</v>
      </c>
      <c r="D3564" s="165">
        <v>1</v>
      </c>
      <c r="E3564" s="129" t="s">
        <v>4747</v>
      </c>
      <c r="F3564" s="129" t="s">
        <v>4735</v>
      </c>
      <c r="G3564" s="129" t="s">
        <v>16723</v>
      </c>
      <c r="H3564" s="129"/>
    </row>
    <row r="3565" spans="1:8" x14ac:dyDescent="0.3">
      <c r="A3565" s="183">
        <v>45077</v>
      </c>
      <c r="B3565" s="129" t="s">
        <v>8305</v>
      </c>
      <c r="C3565" s="129" t="s">
        <v>416</v>
      </c>
      <c r="D3565" s="165">
        <v>1</v>
      </c>
      <c r="E3565" s="129" t="s">
        <v>4737</v>
      </c>
      <c r="F3565" s="129" t="s">
        <v>4735</v>
      </c>
      <c r="G3565" s="129" t="s">
        <v>16723</v>
      </c>
      <c r="H3565" s="129"/>
    </row>
    <row r="3566" spans="1:8" x14ac:dyDescent="0.3">
      <c r="A3566" s="183">
        <v>45077</v>
      </c>
      <c r="B3566" s="129" t="s">
        <v>8306</v>
      </c>
      <c r="C3566" s="129" t="s">
        <v>418</v>
      </c>
      <c r="D3566" s="165">
        <v>1</v>
      </c>
      <c r="E3566" s="129" t="s">
        <v>4744</v>
      </c>
      <c r="F3566" s="129" t="s">
        <v>4735</v>
      </c>
      <c r="G3566" s="129" t="s">
        <v>16723</v>
      </c>
      <c r="H3566" s="129"/>
    </row>
    <row r="3567" spans="1:8" x14ac:dyDescent="0.3">
      <c r="A3567" s="183">
        <v>45077</v>
      </c>
      <c r="B3567" s="129" t="s">
        <v>8307</v>
      </c>
      <c r="C3567" s="129" t="s">
        <v>418</v>
      </c>
      <c r="D3567" s="165">
        <v>1</v>
      </c>
      <c r="E3567" s="129" t="s">
        <v>4741</v>
      </c>
      <c r="F3567" s="129" t="s">
        <v>4735</v>
      </c>
      <c r="G3567" s="129" t="s">
        <v>16723</v>
      </c>
      <c r="H3567" s="129"/>
    </row>
    <row r="3568" spans="1:8" x14ac:dyDescent="0.3">
      <c r="A3568" s="183">
        <v>45077</v>
      </c>
      <c r="B3568" s="129" t="s">
        <v>8308</v>
      </c>
      <c r="C3568" s="129" t="s">
        <v>416</v>
      </c>
      <c r="D3568" s="165">
        <v>1</v>
      </c>
      <c r="E3568" s="129" t="s">
        <v>4737</v>
      </c>
      <c r="F3568" s="129" t="s">
        <v>4735</v>
      </c>
      <c r="G3568" s="129" t="s">
        <v>16723</v>
      </c>
      <c r="H3568" s="129"/>
    </row>
    <row r="3569" spans="1:8" x14ac:dyDescent="0.3">
      <c r="A3569" s="183">
        <v>45077</v>
      </c>
      <c r="B3569" s="129" t="s">
        <v>8309</v>
      </c>
      <c r="C3569" s="129" t="s">
        <v>416</v>
      </c>
      <c r="D3569" s="165">
        <v>1</v>
      </c>
      <c r="E3569" s="129" t="s">
        <v>4739</v>
      </c>
      <c r="F3569" s="129" t="s">
        <v>4735</v>
      </c>
      <c r="G3569" s="129" t="s">
        <v>16723</v>
      </c>
      <c r="H3569" s="129"/>
    </row>
    <row r="3570" spans="1:8" x14ac:dyDescent="0.3">
      <c r="A3570" s="183">
        <v>45077</v>
      </c>
      <c r="B3570" s="129" t="s">
        <v>8310</v>
      </c>
      <c r="C3570" s="129" t="s">
        <v>418</v>
      </c>
      <c r="D3570" s="165">
        <v>1</v>
      </c>
      <c r="E3570" s="129" t="s">
        <v>4741</v>
      </c>
      <c r="F3570" s="129" t="s">
        <v>4735</v>
      </c>
      <c r="G3570" s="129" t="s">
        <v>16723</v>
      </c>
      <c r="H3570" s="129"/>
    </row>
    <row r="3571" spans="1:8" x14ac:dyDescent="0.3">
      <c r="A3571" s="183">
        <v>45077</v>
      </c>
      <c r="B3571" s="129" t="s">
        <v>8311</v>
      </c>
      <c r="C3571" s="129" t="s">
        <v>417</v>
      </c>
      <c r="D3571" s="165">
        <v>1</v>
      </c>
      <c r="E3571" s="129" t="s">
        <v>4737</v>
      </c>
      <c r="F3571" s="129" t="s">
        <v>4735</v>
      </c>
      <c r="G3571" s="129" t="s">
        <v>16723</v>
      </c>
      <c r="H3571" s="129"/>
    </row>
    <row r="3572" spans="1:8" x14ac:dyDescent="0.3">
      <c r="A3572" s="183">
        <v>45077</v>
      </c>
      <c r="B3572" s="129" t="s">
        <v>8312</v>
      </c>
      <c r="C3572" s="129" t="s">
        <v>416</v>
      </c>
      <c r="D3572" s="165">
        <v>1</v>
      </c>
      <c r="E3572" s="129" t="s">
        <v>4737</v>
      </c>
      <c r="F3572" s="129" t="s">
        <v>4735</v>
      </c>
      <c r="G3572" s="129" t="s">
        <v>16723</v>
      </c>
      <c r="H3572" s="129"/>
    </row>
    <row r="3573" spans="1:8" x14ac:dyDescent="0.3">
      <c r="A3573" s="183">
        <v>45077</v>
      </c>
      <c r="B3573" s="129" t="s">
        <v>8313</v>
      </c>
      <c r="C3573" s="129" t="s">
        <v>416</v>
      </c>
      <c r="D3573" s="165">
        <v>1</v>
      </c>
      <c r="E3573" s="129" t="s">
        <v>4739</v>
      </c>
      <c r="F3573" s="129" t="s">
        <v>4735</v>
      </c>
      <c r="G3573" s="129" t="s">
        <v>16723</v>
      </c>
      <c r="H3573" s="129"/>
    </row>
    <row r="3574" spans="1:8" x14ac:dyDescent="0.3">
      <c r="A3574" s="183">
        <v>45077</v>
      </c>
      <c r="B3574" s="129" t="s">
        <v>8314</v>
      </c>
      <c r="C3574" s="129" t="s">
        <v>416</v>
      </c>
      <c r="D3574" s="165">
        <v>1</v>
      </c>
      <c r="E3574" s="129" t="s">
        <v>4739</v>
      </c>
      <c r="F3574" s="129" t="s">
        <v>4735</v>
      </c>
      <c r="G3574" s="129" t="s">
        <v>16723</v>
      </c>
      <c r="H3574" s="129"/>
    </row>
    <row r="3575" spans="1:8" x14ac:dyDescent="0.3">
      <c r="A3575" s="183">
        <v>45077</v>
      </c>
      <c r="B3575" s="129" t="s">
        <v>8315</v>
      </c>
      <c r="C3575" s="129" t="s">
        <v>416</v>
      </c>
      <c r="D3575" s="165">
        <v>1</v>
      </c>
      <c r="E3575" s="129" t="s">
        <v>4739</v>
      </c>
      <c r="F3575" s="129" t="s">
        <v>4735</v>
      </c>
      <c r="G3575" s="129" t="s">
        <v>16723</v>
      </c>
      <c r="H3575" s="129"/>
    </row>
    <row r="3576" spans="1:8" x14ac:dyDescent="0.3">
      <c r="A3576" s="183">
        <v>45077</v>
      </c>
      <c r="B3576" s="129" t="s">
        <v>8316</v>
      </c>
      <c r="C3576" s="129" t="s">
        <v>418</v>
      </c>
      <c r="D3576" s="165">
        <v>1</v>
      </c>
      <c r="E3576" s="129" t="s">
        <v>4739</v>
      </c>
      <c r="F3576" s="129" t="s">
        <v>4735</v>
      </c>
      <c r="G3576" s="129" t="s">
        <v>16723</v>
      </c>
      <c r="H3576" s="129"/>
    </row>
    <row r="3577" spans="1:8" x14ac:dyDescent="0.3">
      <c r="A3577" s="183">
        <v>45077</v>
      </c>
      <c r="B3577" s="129" t="s">
        <v>8317</v>
      </c>
      <c r="C3577" s="129" t="s">
        <v>417</v>
      </c>
      <c r="D3577" s="165">
        <v>1</v>
      </c>
      <c r="E3577" s="129" t="s">
        <v>4737</v>
      </c>
      <c r="F3577" s="129" t="s">
        <v>4735</v>
      </c>
      <c r="G3577" s="129" t="s">
        <v>16723</v>
      </c>
      <c r="H3577" s="129"/>
    </row>
    <row r="3578" spans="1:8" x14ac:dyDescent="0.3">
      <c r="A3578" s="183">
        <v>45077</v>
      </c>
      <c r="B3578" s="129" t="s">
        <v>8318</v>
      </c>
      <c r="C3578" s="129" t="s">
        <v>416</v>
      </c>
      <c r="D3578" s="165">
        <v>1</v>
      </c>
      <c r="E3578" s="129" t="s">
        <v>4737</v>
      </c>
      <c r="F3578" s="129" t="s">
        <v>4735</v>
      </c>
      <c r="G3578" s="129" t="s">
        <v>16723</v>
      </c>
      <c r="H3578" s="129"/>
    </row>
    <row r="3579" spans="1:8" x14ac:dyDescent="0.3">
      <c r="A3579" s="183">
        <v>45077</v>
      </c>
      <c r="B3579" s="129" t="s">
        <v>8319</v>
      </c>
      <c r="C3579" s="129" t="s">
        <v>417</v>
      </c>
      <c r="D3579" s="165">
        <v>1</v>
      </c>
      <c r="E3579" s="129" t="s">
        <v>4737</v>
      </c>
      <c r="F3579" s="129" t="s">
        <v>4735</v>
      </c>
      <c r="G3579" s="129" t="s">
        <v>16723</v>
      </c>
      <c r="H3579" s="129"/>
    </row>
    <row r="3580" spans="1:8" x14ac:dyDescent="0.3">
      <c r="A3580" s="183">
        <v>45077</v>
      </c>
      <c r="B3580" s="129" t="s">
        <v>8320</v>
      </c>
      <c r="C3580" s="129" t="s">
        <v>417</v>
      </c>
      <c r="D3580" s="165">
        <v>1</v>
      </c>
      <c r="E3580" s="129" t="s">
        <v>4737</v>
      </c>
      <c r="F3580" s="129" t="s">
        <v>4735</v>
      </c>
      <c r="G3580" s="129" t="s">
        <v>16723</v>
      </c>
      <c r="H3580" s="129"/>
    </row>
    <row r="3581" spans="1:8" x14ac:dyDescent="0.3">
      <c r="A3581" s="183">
        <v>45077</v>
      </c>
      <c r="B3581" s="129" t="s">
        <v>8321</v>
      </c>
      <c r="C3581" s="129" t="s">
        <v>418</v>
      </c>
      <c r="D3581" s="165">
        <v>1</v>
      </c>
      <c r="E3581" s="129" t="s">
        <v>4737</v>
      </c>
      <c r="F3581" s="129" t="s">
        <v>4735</v>
      </c>
      <c r="G3581" s="129" t="s">
        <v>16723</v>
      </c>
      <c r="H3581" s="129"/>
    </row>
    <row r="3582" spans="1:8" x14ac:dyDescent="0.3">
      <c r="A3582" s="183">
        <v>45077</v>
      </c>
      <c r="B3582" s="129" t="s">
        <v>8322</v>
      </c>
      <c r="C3582" s="129" t="s">
        <v>418</v>
      </c>
      <c r="D3582" s="165">
        <v>1</v>
      </c>
      <c r="E3582" s="129" t="s">
        <v>4737</v>
      </c>
      <c r="F3582" s="129" t="s">
        <v>4735</v>
      </c>
      <c r="G3582" s="129" t="s">
        <v>16723</v>
      </c>
      <c r="H3582" s="129"/>
    </row>
    <row r="3583" spans="1:8" x14ac:dyDescent="0.3">
      <c r="A3583" s="183">
        <v>45077</v>
      </c>
      <c r="B3583" s="129" t="s">
        <v>8323</v>
      </c>
      <c r="C3583" s="129" t="s">
        <v>418</v>
      </c>
      <c r="D3583" s="165">
        <v>1</v>
      </c>
      <c r="E3583" s="129" t="s">
        <v>4739</v>
      </c>
      <c r="F3583" s="129" t="s">
        <v>4735</v>
      </c>
      <c r="G3583" s="129" t="s">
        <v>16723</v>
      </c>
      <c r="H3583" s="129"/>
    </row>
    <row r="3584" spans="1:8" x14ac:dyDescent="0.3">
      <c r="A3584" s="183">
        <v>45077</v>
      </c>
      <c r="B3584" s="129" t="s">
        <v>8324</v>
      </c>
      <c r="C3584" s="129" t="s">
        <v>418</v>
      </c>
      <c r="D3584" s="165">
        <v>1</v>
      </c>
      <c r="E3584" s="129" t="s">
        <v>4739</v>
      </c>
      <c r="F3584" s="129" t="s">
        <v>4735</v>
      </c>
      <c r="G3584" s="129" t="s">
        <v>16723</v>
      </c>
      <c r="H3584" s="129"/>
    </row>
    <row r="3585" spans="1:8" x14ac:dyDescent="0.3">
      <c r="A3585" s="183">
        <v>45077</v>
      </c>
      <c r="B3585" s="129" t="s">
        <v>8325</v>
      </c>
      <c r="C3585" s="129" t="s">
        <v>416</v>
      </c>
      <c r="D3585" s="165">
        <v>1</v>
      </c>
      <c r="E3585" s="129" t="s">
        <v>4737</v>
      </c>
      <c r="F3585" s="129" t="s">
        <v>4735</v>
      </c>
      <c r="G3585" s="129" t="s">
        <v>16723</v>
      </c>
      <c r="H3585" s="129"/>
    </row>
    <row r="3586" spans="1:8" x14ac:dyDescent="0.3">
      <c r="A3586" s="183">
        <v>45077</v>
      </c>
      <c r="B3586" s="129" t="s">
        <v>8326</v>
      </c>
      <c r="C3586" s="129" t="s">
        <v>418</v>
      </c>
      <c r="D3586" s="165">
        <v>1</v>
      </c>
      <c r="E3586" s="129" t="s">
        <v>4737</v>
      </c>
      <c r="F3586" s="129" t="s">
        <v>4735</v>
      </c>
      <c r="G3586" s="129" t="s">
        <v>16723</v>
      </c>
      <c r="H3586" s="129"/>
    </row>
    <row r="3587" spans="1:8" x14ac:dyDescent="0.3">
      <c r="A3587" s="183">
        <v>45077</v>
      </c>
      <c r="B3587" s="129" t="s">
        <v>8327</v>
      </c>
      <c r="C3587" s="129" t="s">
        <v>416</v>
      </c>
      <c r="D3587" s="165">
        <v>1</v>
      </c>
      <c r="E3587" s="129" t="s">
        <v>4739</v>
      </c>
      <c r="F3587" s="129" t="s">
        <v>4735</v>
      </c>
      <c r="G3587" s="129" t="s">
        <v>16723</v>
      </c>
      <c r="H3587" s="129"/>
    </row>
    <row r="3588" spans="1:8" x14ac:dyDescent="0.3">
      <c r="A3588" s="183">
        <v>45077</v>
      </c>
      <c r="B3588" s="129" t="s">
        <v>8328</v>
      </c>
      <c r="C3588" s="129" t="s">
        <v>416</v>
      </c>
      <c r="D3588" s="165">
        <v>1</v>
      </c>
      <c r="E3588" s="129" t="s">
        <v>4739</v>
      </c>
      <c r="F3588" s="129" t="s">
        <v>4735</v>
      </c>
      <c r="G3588" s="129" t="s">
        <v>16723</v>
      </c>
      <c r="H3588" s="129"/>
    </row>
    <row r="3589" spans="1:8" x14ac:dyDescent="0.3">
      <c r="A3589" s="183">
        <v>45077</v>
      </c>
      <c r="B3589" s="129" t="s">
        <v>8329</v>
      </c>
      <c r="C3589" s="129" t="s">
        <v>416</v>
      </c>
      <c r="D3589" s="165">
        <v>1</v>
      </c>
      <c r="E3589" s="129" t="s">
        <v>4744</v>
      </c>
      <c r="F3589" s="129" t="s">
        <v>4735</v>
      </c>
      <c r="G3589" s="129" t="s">
        <v>16723</v>
      </c>
      <c r="H3589" s="129"/>
    </row>
    <row r="3590" spans="1:8" x14ac:dyDescent="0.3">
      <c r="A3590" s="183">
        <v>45077</v>
      </c>
      <c r="B3590" s="129" t="s">
        <v>8330</v>
      </c>
      <c r="C3590" s="129" t="s">
        <v>416</v>
      </c>
      <c r="D3590" s="165">
        <v>1</v>
      </c>
      <c r="E3590" s="129" t="s">
        <v>4739</v>
      </c>
      <c r="F3590" s="129" t="s">
        <v>4735</v>
      </c>
      <c r="G3590" s="129" t="s">
        <v>16723</v>
      </c>
      <c r="H3590" s="129"/>
    </row>
    <row r="3591" spans="1:8" x14ac:dyDescent="0.3">
      <c r="A3591" s="183">
        <v>45077</v>
      </c>
      <c r="B3591" s="129" t="s">
        <v>8331</v>
      </c>
      <c r="C3591" s="129" t="s">
        <v>416</v>
      </c>
      <c r="D3591" s="165">
        <v>1</v>
      </c>
      <c r="E3591" s="129" t="s">
        <v>4739</v>
      </c>
      <c r="F3591" s="129" t="s">
        <v>4735</v>
      </c>
      <c r="G3591" s="129" t="s">
        <v>16723</v>
      </c>
      <c r="H3591" s="129"/>
    </row>
    <row r="3592" spans="1:8" x14ac:dyDescent="0.3">
      <c r="A3592" s="183">
        <v>45077</v>
      </c>
      <c r="B3592" s="129" t="s">
        <v>8332</v>
      </c>
      <c r="C3592" s="129" t="s">
        <v>417</v>
      </c>
      <c r="D3592" s="165">
        <v>1</v>
      </c>
      <c r="E3592" s="129" t="s">
        <v>4737</v>
      </c>
      <c r="F3592" s="129" t="s">
        <v>4735</v>
      </c>
      <c r="G3592" s="129" t="s">
        <v>16723</v>
      </c>
      <c r="H3592" s="129"/>
    </row>
    <row r="3593" spans="1:8" x14ac:dyDescent="0.3">
      <c r="A3593" s="183">
        <v>45077</v>
      </c>
      <c r="B3593" s="129" t="s">
        <v>8333</v>
      </c>
      <c r="C3593" s="129" t="s">
        <v>417</v>
      </c>
      <c r="D3593" s="165">
        <v>1</v>
      </c>
      <c r="E3593" s="129" t="s">
        <v>4739</v>
      </c>
      <c r="F3593" s="129" t="s">
        <v>4735</v>
      </c>
      <c r="G3593" s="129" t="s">
        <v>16723</v>
      </c>
      <c r="H3593" s="129"/>
    </row>
    <row r="3594" spans="1:8" x14ac:dyDescent="0.3">
      <c r="A3594" s="183">
        <v>45077</v>
      </c>
      <c r="B3594" s="129" t="s">
        <v>8334</v>
      </c>
      <c r="C3594" s="129" t="s">
        <v>418</v>
      </c>
      <c r="D3594" s="165">
        <v>1</v>
      </c>
      <c r="E3594" s="129" t="s">
        <v>4744</v>
      </c>
      <c r="F3594" s="129" t="s">
        <v>4735</v>
      </c>
      <c r="G3594" s="129" t="s">
        <v>16723</v>
      </c>
      <c r="H3594" s="129"/>
    </row>
    <row r="3595" spans="1:8" x14ac:dyDescent="0.3">
      <c r="A3595" s="183">
        <v>45077</v>
      </c>
      <c r="B3595" s="129" t="s">
        <v>8335</v>
      </c>
      <c r="C3595" s="129" t="s">
        <v>418</v>
      </c>
      <c r="D3595" s="165">
        <v>1</v>
      </c>
      <c r="E3595" s="129" t="s">
        <v>4741</v>
      </c>
      <c r="F3595" s="129" t="s">
        <v>4735</v>
      </c>
      <c r="G3595" s="129" t="s">
        <v>16723</v>
      </c>
      <c r="H3595" s="129"/>
    </row>
    <row r="3596" spans="1:8" x14ac:dyDescent="0.3">
      <c r="A3596" s="183">
        <v>45077</v>
      </c>
      <c r="B3596" s="129" t="s">
        <v>8336</v>
      </c>
      <c r="C3596" s="129" t="s">
        <v>416</v>
      </c>
      <c r="D3596" s="165">
        <v>1</v>
      </c>
      <c r="E3596" s="129" t="s">
        <v>4737</v>
      </c>
      <c r="F3596" s="129" t="s">
        <v>4735</v>
      </c>
      <c r="G3596" s="129" t="s">
        <v>16723</v>
      </c>
      <c r="H3596" s="129"/>
    </row>
    <row r="3597" spans="1:8" x14ac:dyDescent="0.3">
      <c r="A3597" s="183">
        <v>45077</v>
      </c>
      <c r="B3597" s="129" t="s">
        <v>8337</v>
      </c>
      <c r="C3597" s="129" t="s">
        <v>416</v>
      </c>
      <c r="D3597" s="165">
        <v>1</v>
      </c>
      <c r="E3597" s="129" t="s">
        <v>4744</v>
      </c>
      <c r="F3597" s="129" t="s">
        <v>4735</v>
      </c>
      <c r="G3597" s="129" t="s">
        <v>16723</v>
      </c>
      <c r="H3597" s="129"/>
    </row>
    <row r="3598" spans="1:8" x14ac:dyDescent="0.3">
      <c r="A3598" s="183">
        <v>45077</v>
      </c>
      <c r="B3598" s="129" t="s">
        <v>8338</v>
      </c>
      <c r="C3598" s="129" t="s">
        <v>416</v>
      </c>
      <c r="D3598" s="165">
        <v>1</v>
      </c>
      <c r="E3598" s="129" t="s">
        <v>4737</v>
      </c>
      <c r="F3598" s="129" t="s">
        <v>4735</v>
      </c>
      <c r="G3598" s="129" t="s">
        <v>16723</v>
      </c>
      <c r="H3598" s="129"/>
    </row>
    <row r="3599" spans="1:8" x14ac:dyDescent="0.3">
      <c r="A3599" s="183">
        <v>45077</v>
      </c>
      <c r="B3599" s="129" t="s">
        <v>8339</v>
      </c>
      <c r="C3599" s="129" t="s">
        <v>417</v>
      </c>
      <c r="D3599" s="165">
        <v>1</v>
      </c>
      <c r="E3599" s="129" t="s">
        <v>4739</v>
      </c>
      <c r="F3599" s="129" t="s">
        <v>4735</v>
      </c>
      <c r="G3599" s="129" t="s">
        <v>16723</v>
      </c>
      <c r="H3599" s="129"/>
    </row>
    <row r="3600" spans="1:8" x14ac:dyDescent="0.3">
      <c r="A3600" s="183">
        <v>45077</v>
      </c>
      <c r="B3600" s="129" t="s">
        <v>8340</v>
      </c>
      <c r="C3600" s="129" t="s">
        <v>417</v>
      </c>
      <c r="D3600" s="165">
        <v>1</v>
      </c>
      <c r="E3600" s="129" t="s">
        <v>4739</v>
      </c>
      <c r="F3600" s="129" t="s">
        <v>4735</v>
      </c>
      <c r="G3600" s="129" t="s">
        <v>16723</v>
      </c>
      <c r="H3600" s="129"/>
    </row>
    <row r="3601" spans="1:8" x14ac:dyDescent="0.3">
      <c r="A3601" s="183">
        <v>45077</v>
      </c>
      <c r="B3601" s="129" t="s">
        <v>8341</v>
      </c>
      <c r="C3601" s="129" t="s">
        <v>416</v>
      </c>
      <c r="D3601" s="165">
        <v>1</v>
      </c>
      <c r="E3601" s="129" t="s">
        <v>4737</v>
      </c>
      <c r="F3601" s="129" t="s">
        <v>4735</v>
      </c>
      <c r="G3601" s="129" t="s">
        <v>16723</v>
      </c>
      <c r="H3601" s="129"/>
    </row>
    <row r="3602" spans="1:8" x14ac:dyDescent="0.3">
      <c r="A3602" s="183">
        <v>45077</v>
      </c>
      <c r="B3602" s="129" t="s">
        <v>8342</v>
      </c>
      <c r="C3602" s="129" t="s">
        <v>416</v>
      </c>
      <c r="D3602" s="165">
        <v>1</v>
      </c>
      <c r="E3602" s="129" t="s">
        <v>4737</v>
      </c>
      <c r="F3602" s="129" t="s">
        <v>4735</v>
      </c>
      <c r="G3602" s="129" t="s">
        <v>16723</v>
      </c>
      <c r="H3602" s="129"/>
    </row>
    <row r="3603" spans="1:8" x14ac:dyDescent="0.3">
      <c r="A3603" s="183">
        <v>45077</v>
      </c>
      <c r="B3603" s="129" t="s">
        <v>8343</v>
      </c>
      <c r="C3603" s="129" t="s">
        <v>416</v>
      </c>
      <c r="D3603" s="165">
        <v>1</v>
      </c>
      <c r="E3603" s="129" t="s">
        <v>4739</v>
      </c>
      <c r="F3603" s="129" t="s">
        <v>4735</v>
      </c>
      <c r="G3603" s="129" t="s">
        <v>16723</v>
      </c>
      <c r="H3603" s="129"/>
    </row>
    <row r="3604" spans="1:8" x14ac:dyDescent="0.3">
      <c r="A3604" s="183">
        <v>45077</v>
      </c>
      <c r="B3604" s="129" t="s">
        <v>8344</v>
      </c>
      <c r="C3604" s="129" t="s">
        <v>416</v>
      </c>
      <c r="D3604" s="165">
        <v>1</v>
      </c>
      <c r="E3604" s="129" t="s">
        <v>4739</v>
      </c>
      <c r="F3604" s="129" t="s">
        <v>4735</v>
      </c>
      <c r="G3604" s="129" t="s">
        <v>16723</v>
      </c>
      <c r="H3604" s="129"/>
    </row>
    <row r="3605" spans="1:8" x14ac:dyDescent="0.3">
      <c r="A3605" s="183">
        <v>45077</v>
      </c>
      <c r="B3605" s="129" t="s">
        <v>8345</v>
      </c>
      <c r="C3605" s="129" t="s">
        <v>416</v>
      </c>
      <c r="D3605" s="165">
        <v>1</v>
      </c>
      <c r="E3605" s="129" t="s">
        <v>4739</v>
      </c>
      <c r="F3605" s="129" t="s">
        <v>4735</v>
      </c>
      <c r="G3605" s="129" t="s">
        <v>16723</v>
      </c>
      <c r="H3605" s="129"/>
    </row>
    <row r="3606" spans="1:8" x14ac:dyDescent="0.3">
      <c r="A3606" s="183">
        <v>45077</v>
      </c>
      <c r="B3606" s="129" t="s">
        <v>8346</v>
      </c>
      <c r="C3606" s="129" t="s">
        <v>416</v>
      </c>
      <c r="D3606" s="165">
        <v>1</v>
      </c>
      <c r="E3606" s="129" t="s">
        <v>4739</v>
      </c>
      <c r="F3606" s="129" t="s">
        <v>4735</v>
      </c>
      <c r="G3606" s="129" t="s">
        <v>16723</v>
      </c>
      <c r="H3606" s="129"/>
    </row>
    <row r="3607" spans="1:8" x14ac:dyDescent="0.3">
      <c r="A3607" s="183">
        <v>45077</v>
      </c>
      <c r="B3607" s="129" t="s">
        <v>8347</v>
      </c>
      <c r="C3607" s="129" t="s">
        <v>418</v>
      </c>
      <c r="D3607" s="165">
        <v>1</v>
      </c>
      <c r="E3607" s="129" t="s">
        <v>4744</v>
      </c>
      <c r="F3607" s="129" t="s">
        <v>4735</v>
      </c>
      <c r="G3607" s="129" t="s">
        <v>16723</v>
      </c>
      <c r="H3607" s="129"/>
    </row>
    <row r="3608" spans="1:8" x14ac:dyDescent="0.3">
      <c r="A3608" s="183">
        <v>45077</v>
      </c>
      <c r="B3608" s="129" t="s">
        <v>8348</v>
      </c>
      <c r="C3608" s="129" t="s">
        <v>417</v>
      </c>
      <c r="D3608" s="165">
        <v>1</v>
      </c>
      <c r="E3608" s="129" t="s">
        <v>4737</v>
      </c>
      <c r="F3608" s="129" t="s">
        <v>4735</v>
      </c>
      <c r="G3608" s="129" t="s">
        <v>16723</v>
      </c>
      <c r="H3608" s="129"/>
    </row>
    <row r="3609" spans="1:8" x14ac:dyDescent="0.3">
      <c r="A3609" s="183">
        <v>45077</v>
      </c>
      <c r="B3609" s="129" t="s">
        <v>8349</v>
      </c>
      <c r="C3609" s="129" t="s">
        <v>416</v>
      </c>
      <c r="D3609" s="165">
        <v>1</v>
      </c>
      <c r="E3609" s="129" t="s">
        <v>4739</v>
      </c>
      <c r="F3609" s="129" t="s">
        <v>4735</v>
      </c>
      <c r="G3609" s="129" t="s">
        <v>16723</v>
      </c>
      <c r="H3609" s="129"/>
    </row>
    <row r="3610" spans="1:8" x14ac:dyDescent="0.3">
      <c r="A3610" s="183">
        <v>45077</v>
      </c>
      <c r="B3610" s="129" t="s">
        <v>8350</v>
      </c>
      <c r="C3610" s="129" t="s">
        <v>417</v>
      </c>
      <c r="D3610" s="165">
        <v>1</v>
      </c>
      <c r="E3610" s="129" t="s">
        <v>4739</v>
      </c>
      <c r="F3610" s="129" t="s">
        <v>4735</v>
      </c>
      <c r="G3610" s="129" t="s">
        <v>16723</v>
      </c>
      <c r="H3610" s="129"/>
    </row>
    <row r="3611" spans="1:8" x14ac:dyDescent="0.3">
      <c r="A3611" s="183">
        <v>45077</v>
      </c>
      <c r="B3611" s="129" t="s">
        <v>8351</v>
      </c>
      <c r="C3611" s="129" t="s">
        <v>416</v>
      </c>
      <c r="D3611" s="165">
        <v>1</v>
      </c>
      <c r="E3611" s="129" t="s">
        <v>4737</v>
      </c>
      <c r="F3611" s="129" t="s">
        <v>4735</v>
      </c>
      <c r="G3611" s="129" t="s">
        <v>16723</v>
      </c>
      <c r="H3611" s="129"/>
    </row>
    <row r="3612" spans="1:8" x14ac:dyDescent="0.3">
      <c r="A3612" s="183">
        <v>45077</v>
      </c>
      <c r="B3612" s="129" t="s">
        <v>8352</v>
      </c>
      <c r="C3612" s="129" t="s">
        <v>418</v>
      </c>
      <c r="D3612" s="165">
        <v>1</v>
      </c>
      <c r="E3612" s="129" t="s">
        <v>4737</v>
      </c>
      <c r="F3612" s="129" t="s">
        <v>4735</v>
      </c>
      <c r="G3612" s="129" t="s">
        <v>16723</v>
      </c>
      <c r="H3612" s="129"/>
    </row>
    <row r="3613" spans="1:8" x14ac:dyDescent="0.3">
      <c r="A3613" s="183">
        <v>45077</v>
      </c>
      <c r="B3613" s="129" t="s">
        <v>8353</v>
      </c>
      <c r="C3613" s="129" t="s">
        <v>417</v>
      </c>
      <c r="D3613" s="165">
        <v>1</v>
      </c>
      <c r="E3613" s="129" t="s">
        <v>4737</v>
      </c>
      <c r="F3613" s="129" t="s">
        <v>4735</v>
      </c>
      <c r="G3613" s="129" t="s">
        <v>16723</v>
      </c>
      <c r="H3613" s="129"/>
    </row>
    <row r="3614" spans="1:8" x14ac:dyDescent="0.3">
      <c r="A3614" s="183">
        <v>45077</v>
      </c>
      <c r="B3614" s="129" t="s">
        <v>8354</v>
      </c>
      <c r="C3614" s="129" t="s">
        <v>417</v>
      </c>
      <c r="D3614" s="165">
        <v>1</v>
      </c>
      <c r="E3614" s="129" t="s">
        <v>4739</v>
      </c>
      <c r="F3614" s="129" t="s">
        <v>4735</v>
      </c>
      <c r="G3614" s="129" t="s">
        <v>16723</v>
      </c>
      <c r="H3614" s="129"/>
    </row>
    <row r="3615" spans="1:8" x14ac:dyDescent="0.3">
      <c r="A3615" s="183">
        <v>45077</v>
      </c>
      <c r="B3615" s="129" t="s">
        <v>8355</v>
      </c>
      <c r="C3615" s="129" t="s">
        <v>417</v>
      </c>
      <c r="D3615" s="165">
        <v>1</v>
      </c>
      <c r="E3615" s="129" t="s">
        <v>4739</v>
      </c>
      <c r="F3615" s="129" t="s">
        <v>4735</v>
      </c>
      <c r="G3615" s="129" t="s">
        <v>16723</v>
      </c>
      <c r="H3615" s="129"/>
    </row>
    <row r="3616" spans="1:8" x14ac:dyDescent="0.3">
      <c r="A3616" s="183">
        <v>45077</v>
      </c>
      <c r="B3616" s="129" t="s">
        <v>8356</v>
      </c>
      <c r="C3616" s="129" t="s">
        <v>417</v>
      </c>
      <c r="D3616" s="165">
        <v>1</v>
      </c>
      <c r="E3616" s="129" t="s">
        <v>4739</v>
      </c>
      <c r="F3616" s="129" t="s">
        <v>4735</v>
      </c>
      <c r="G3616" s="129" t="s">
        <v>16723</v>
      </c>
      <c r="H3616" s="129"/>
    </row>
    <row r="3617" spans="1:8" x14ac:dyDescent="0.3">
      <c r="A3617" s="183">
        <v>45077</v>
      </c>
      <c r="B3617" s="129" t="s">
        <v>8357</v>
      </c>
      <c r="C3617" s="129" t="s">
        <v>417</v>
      </c>
      <c r="D3617" s="165">
        <v>1</v>
      </c>
      <c r="E3617" s="129" t="s">
        <v>4739</v>
      </c>
      <c r="F3617" s="129" t="s">
        <v>4735</v>
      </c>
      <c r="G3617" s="129" t="s">
        <v>16723</v>
      </c>
      <c r="H3617" s="129"/>
    </row>
    <row r="3618" spans="1:8" x14ac:dyDescent="0.3">
      <c r="A3618" s="183">
        <v>45077</v>
      </c>
      <c r="B3618" s="129" t="s">
        <v>8358</v>
      </c>
      <c r="C3618" s="129" t="s">
        <v>418</v>
      </c>
      <c r="D3618" s="165">
        <v>1</v>
      </c>
      <c r="E3618" s="129" t="s">
        <v>4737</v>
      </c>
      <c r="F3618" s="129" t="s">
        <v>4735</v>
      </c>
      <c r="G3618" s="129" t="s">
        <v>16723</v>
      </c>
      <c r="H3618" s="129"/>
    </row>
    <row r="3619" spans="1:8" x14ac:dyDescent="0.3">
      <c r="A3619" s="183">
        <v>45077</v>
      </c>
      <c r="B3619" s="129" t="s">
        <v>8359</v>
      </c>
      <c r="C3619" s="129" t="s">
        <v>416</v>
      </c>
      <c r="D3619" s="165">
        <v>1</v>
      </c>
      <c r="E3619" s="129" t="s">
        <v>4737</v>
      </c>
      <c r="F3619" s="129" t="s">
        <v>4735</v>
      </c>
      <c r="G3619" s="129" t="s">
        <v>16723</v>
      </c>
      <c r="H3619" s="129"/>
    </row>
    <row r="3620" spans="1:8" x14ac:dyDescent="0.3">
      <c r="A3620" s="183">
        <v>45077</v>
      </c>
      <c r="B3620" s="129" t="s">
        <v>8360</v>
      </c>
      <c r="C3620" s="129" t="s">
        <v>416</v>
      </c>
      <c r="D3620" s="165">
        <v>1</v>
      </c>
      <c r="E3620" s="129" t="s">
        <v>4739</v>
      </c>
      <c r="F3620" s="129" t="s">
        <v>4735</v>
      </c>
      <c r="G3620" s="129" t="s">
        <v>16723</v>
      </c>
      <c r="H3620" s="129"/>
    </row>
    <row r="3621" spans="1:8" x14ac:dyDescent="0.3">
      <c r="A3621" s="183">
        <v>45077</v>
      </c>
      <c r="B3621" s="129" t="s">
        <v>8361</v>
      </c>
      <c r="C3621" s="129" t="s">
        <v>418</v>
      </c>
      <c r="D3621" s="165">
        <v>1</v>
      </c>
      <c r="E3621" s="129" t="s">
        <v>4739</v>
      </c>
      <c r="F3621" s="129" t="s">
        <v>4735</v>
      </c>
      <c r="G3621" s="129" t="s">
        <v>16723</v>
      </c>
      <c r="H3621" s="129"/>
    </row>
    <row r="3622" spans="1:8" x14ac:dyDescent="0.3">
      <c r="A3622" s="183">
        <v>45077</v>
      </c>
      <c r="B3622" s="129" t="s">
        <v>8362</v>
      </c>
      <c r="C3622" s="129" t="s">
        <v>416</v>
      </c>
      <c r="D3622" s="165">
        <v>1</v>
      </c>
      <c r="E3622" s="129" t="s">
        <v>4739</v>
      </c>
      <c r="F3622" s="129" t="s">
        <v>4735</v>
      </c>
      <c r="G3622" s="129" t="s">
        <v>16723</v>
      </c>
      <c r="H3622" s="129"/>
    </row>
    <row r="3623" spans="1:8" x14ac:dyDescent="0.3">
      <c r="A3623" s="183">
        <v>45077</v>
      </c>
      <c r="B3623" s="129" t="s">
        <v>8363</v>
      </c>
      <c r="C3623" s="129" t="s">
        <v>416</v>
      </c>
      <c r="D3623" s="165">
        <v>1</v>
      </c>
      <c r="E3623" s="129" t="s">
        <v>4739</v>
      </c>
      <c r="F3623" s="129" t="s">
        <v>4735</v>
      </c>
      <c r="G3623" s="129" t="s">
        <v>16723</v>
      </c>
      <c r="H3623" s="129"/>
    </row>
    <row r="3624" spans="1:8" x14ac:dyDescent="0.3">
      <c r="A3624" s="183">
        <v>45077</v>
      </c>
      <c r="B3624" s="129" t="s">
        <v>8364</v>
      </c>
      <c r="C3624" s="129" t="s">
        <v>418</v>
      </c>
      <c r="D3624" s="165">
        <v>1</v>
      </c>
      <c r="E3624" s="129" t="s">
        <v>4737</v>
      </c>
      <c r="F3624" s="129" t="s">
        <v>4735</v>
      </c>
      <c r="G3624" s="129" t="s">
        <v>16723</v>
      </c>
      <c r="H3624" s="129"/>
    </row>
    <row r="3625" spans="1:8" x14ac:dyDescent="0.3">
      <c r="A3625" s="183">
        <v>45077</v>
      </c>
      <c r="B3625" s="129" t="s">
        <v>8365</v>
      </c>
      <c r="C3625" s="129" t="s">
        <v>416</v>
      </c>
      <c r="D3625" s="165">
        <v>1</v>
      </c>
      <c r="E3625" s="129" t="s">
        <v>4739</v>
      </c>
      <c r="F3625" s="129" t="s">
        <v>4735</v>
      </c>
      <c r="G3625" s="129" t="s">
        <v>16723</v>
      </c>
      <c r="H3625" s="129"/>
    </row>
    <row r="3626" spans="1:8" x14ac:dyDescent="0.3">
      <c r="A3626" s="183">
        <v>45077</v>
      </c>
      <c r="B3626" s="129" t="s">
        <v>8366</v>
      </c>
      <c r="C3626" s="129" t="s">
        <v>417</v>
      </c>
      <c r="D3626" s="165">
        <v>1</v>
      </c>
      <c r="E3626" s="129" t="s">
        <v>4739</v>
      </c>
      <c r="F3626" s="129" t="s">
        <v>4735</v>
      </c>
      <c r="G3626" s="129" t="s">
        <v>16723</v>
      </c>
      <c r="H3626" s="129"/>
    </row>
    <row r="3627" spans="1:8" x14ac:dyDescent="0.3">
      <c r="A3627" s="183">
        <v>45077</v>
      </c>
      <c r="B3627" s="129" t="s">
        <v>8367</v>
      </c>
      <c r="C3627" s="129" t="s">
        <v>417</v>
      </c>
      <c r="D3627" s="165">
        <v>1</v>
      </c>
      <c r="E3627" s="129" t="s">
        <v>4739</v>
      </c>
      <c r="F3627" s="129" t="s">
        <v>4735</v>
      </c>
      <c r="G3627" s="129" t="s">
        <v>16723</v>
      </c>
      <c r="H3627" s="129"/>
    </row>
    <row r="3628" spans="1:8" x14ac:dyDescent="0.3">
      <c r="A3628" s="183">
        <v>45077</v>
      </c>
      <c r="B3628" s="129" t="s">
        <v>8368</v>
      </c>
      <c r="C3628" s="129" t="s">
        <v>417</v>
      </c>
      <c r="D3628" s="165">
        <v>1</v>
      </c>
      <c r="E3628" s="129" t="s">
        <v>4737</v>
      </c>
      <c r="F3628" s="129" t="s">
        <v>4735</v>
      </c>
      <c r="G3628" s="129" t="s">
        <v>16723</v>
      </c>
      <c r="H3628" s="129"/>
    </row>
    <row r="3629" spans="1:8" x14ac:dyDescent="0.3">
      <c r="A3629" s="183">
        <v>45077</v>
      </c>
      <c r="B3629" s="129" t="s">
        <v>8369</v>
      </c>
      <c r="C3629" s="129" t="s">
        <v>417</v>
      </c>
      <c r="D3629" s="165">
        <v>1</v>
      </c>
      <c r="E3629" s="129" t="s">
        <v>4737</v>
      </c>
      <c r="F3629" s="129" t="s">
        <v>4735</v>
      </c>
      <c r="G3629" s="129" t="s">
        <v>16723</v>
      </c>
      <c r="H3629" s="129"/>
    </row>
    <row r="3630" spans="1:8" x14ac:dyDescent="0.3">
      <c r="A3630" s="183">
        <v>45077</v>
      </c>
      <c r="B3630" s="129" t="s">
        <v>8370</v>
      </c>
      <c r="C3630" s="129" t="s">
        <v>417</v>
      </c>
      <c r="D3630" s="165">
        <v>1</v>
      </c>
      <c r="E3630" s="129" t="s">
        <v>4737</v>
      </c>
      <c r="F3630" s="129" t="s">
        <v>4735</v>
      </c>
      <c r="G3630" s="129" t="s">
        <v>16723</v>
      </c>
      <c r="H3630" s="129"/>
    </row>
    <row r="3631" spans="1:8" x14ac:dyDescent="0.3">
      <c r="A3631" s="183">
        <v>45077</v>
      </c>
      <c r="B3631" s="129" t="s">
        <v>8371</v>
      </c>
      <c r="C3631" s="129" t="s">
        <v>418</v>
      </c>
      <c r="D3631" s="165">
        <v>1</v>
      </c>
      <c r="E3631" s="129" t="s">
        <v>4739</v>
      </c>
      <c r="F3631" s="129" t="s">
        <v>4735</v>
      </c>
      <c r="G3631" s="129" t="s">
        <v>16723</v>
      </c>
      <c r="H3631" s="129"/>
    </row>
    <row r="3632" spans="1:8" x14ac:dyDescent="0.3">
      <c r="A3632" s="183">
        <v>45077</v>
      </c>
      <c r="B3632" s="129" t="s">
        <v>8372</v>
      </c>
      <c r="C3632" s="129" t="s">
        <v>418</v>
      </c>
      <c r="D3632" s="165">
        <v>1</v>
      </c>
      <c r="E3632" s="129" t="s">
        <v>4739</v>
      </c>
      <c r="F3632" s="129" t="s">
        <v>4735</v>
      </c>
      <c r="G3632" s="129" t="s">
        <v>16723</v>
      </c>
      <c r="H3632" s="129"/>
    </row>
    <row r="3633" spans="1:8" x14ac:dyDescent="0.3">
      <c r="A3633" s="183">
        <v>45077</v>
      </c>
      <c r="B3633" s="129" t="s">
        <v>8373</v>
      </c>
      <c r="C3633" s="129" t="s">
        <v>418</v>
      </c>
      <c r="D3633" s="165">
        <v>1</v>
      </c>
      <c r="E3633" s="129" t="s">
        <v>4744</v>
      </c>
      <c r="F3633" s="129" t="s">
        <v>4735</v>
      </c>
      <c r="G3633" s="129" t="s">
        <v>16723</v>
      </c>
      <c r="H3633" s="129"/>
    </row>
    <row r="3634" spans="1:8" x14ac:dyDescent="0.3">
      <c r="A3634" s="183">
        <v>45077</v>
      </c>
      <c r="B3634" s="129" t="s">
        <v>8374</v>
      </c>
      <c r="C3634" s="129" t="s">
        <v>416</v>
      </c>
      <c r="D3634" s="165">
        <v>1</v>
      </c>
      <c r="E3634" s="129" t="s">
        <v>4739</v>
      </c>
      <c r="F3634" s="129" t="s">
        <v>4735</v>
      </c>
      <c r="G3634" s="129" t="s">
        <v>16723</v>
      </c>
      <c r="H3634" s="129"/>
    </row>
    <row r="3635" spans="1:8" x14ac:dyDescent="0.3">
      <c r="A3635" s="183">
        <v>45077</v>
      </c>
      <c r="B3635" s="129" t="s">
        <v>8375</v>
      </c>
      <c r="C3635" s="129" t="s">
        <v>416</v>
      </c>
      <c r="D3635" s="165">
        <v>1</v>
      </c>
      <c r="E3635" s="129" t="s">
        <v>4739</v>
      </c>
      <c r="F3635" s="129" t="s">
        <v>4735</v>
      </c>
      <c r="G3635" s="129" t="s">
        <v>16723</v>
      </c>
      <c r="H3635" s="129"/>
    </row>
    <row r="3636" spans="1:8" x14ac:dyDescent="0.3">
      <c r="A3636" s="183">
        <v>45077</v>
      </c>
      <c r="B3636" s="129" t="s">
        <v>8376</v>
      </c>
      <c r="C3636" s="129" t="s">
        <v>416</v>
      </c>
      <c r="D3636" s="165">
        <v>1</v>
      </c>
      <c r="E3636" s="129" t="s">
        <v>4737</v>
      </c>
      <c r="F3636" s="129" t="s">
        <v>4735</v>
      </c>
      <c r="G3636" s="129" t="s">
        <v>16723</v>
      </c>
      <c r="H3636" s="129"/>
    </row>
    <row r="3637" spans="1:8" x14ac:dyDescent="0.3">
      <c r="A3637" s="183">
        <v>45077</v>
      </c>
      <c r="B3637" s="129" t="s">
        <v>8377</v>
      </c>
      <c r="C3637" s="129" t="s">
        <v>417</v>
      </c>
      <c r="D3637" s="165">
        <v>1</v>
      </c>
      <c r="E3637" s="129" t="s">
        <v>4739</v>
      </c>
      <c r="F3637" s="129" t="s">
        <v>4735</v>
      </c>
      <c r="G3637" s="129" t="s">
        <v>16723</v>
      </c>
      <c r="H3637" s="129"/>
    </row>
    <row r="3638" spans="1:8" x14ac:dyDescent="0.3">
      <c r="A3638" s="183">
        <v>45077</v>
      </c>
      <c r="B3638" s="129" t="s">
        <v>8378</v>
      </c>
      <c r="C3638" s="129" t="s">
        <v>417</v>
      </c>
      <c r="D3638" s="165">
        <v>1</v>
      </c>
      <c r="E3638" s="129" t="s">
        <v>4739</v>
      </c>
      <c r="F3638" s="129" t="s">
        <v>4735</v>
      </c>
      <c r="G3638" s="129" t="s">
        <v>16723</v>
      </c>
      <c r="H3638" s="129"/>
    </row>
    <row r="3639" spans="1:8" x14ac:dyDescent="0.3">
      <c r="A3639" s="183">
        <v>45077</v>
      </c>
      <c r="B3639" s="129" t="s">
        <v>8379</v>
      </c>
      <c r="C3639" s="129" t="s">
        <v>417</v>
      </c>
      <c r="D3639" s="165">
        <v>1</v>
      </c>
      <c r="E3639" s="129" t="s">
        <v>4739</v>
      </c>
      <c r="F3639" s="129" t="s">
        <v>4735</v>
      </c>
      <c r="G3639" s="129" t="s">
        <v>16723</v>
      </c>
      <c r="H3639" s="129"/>
    </row>
    <row r="3640" spans="1:8" x14ac:dyDescent="0.3">
      <c r="A3640" s="183">
        <v>45077</v>
      </c>
      <c r="B3640" s="129" t="s">
        <v>8380</v>
      </c>
      <c r="C3640" s="129" t="s">
        <v>417</v>
      </c>
      <c r="D3640" s="165">
        <v>1</v>
      </c>
      <c r="E3640" s="129" t="s">
        <v>4739</v>
      </c>
      <c r="F3640" s="129" t="s">
        <v>4735</v>
      </c>
      <c r="G3640" s="129" t="s">
        <v>16723</v>
      </c>
      <c r="H3640" s="129"/>
    </row>
    <row r="3641" spans="1:8" x14ac:dyDescent="0.3">
      <c r="A3641" s="183">
        <v>45077</v>
      </c>
      <c r="B3641" s="129" t="s">
        <v>8381</v>
      </c>
      <c r="C3641" s="129" t="s">
        <v>417</v>
      </c>
      <c r="D3641" s="165">
        <v>1</v>
      </c>
      <c r="E3641" s="129" t="s">
        <v>4739</v>
      </c>
      <c r="F3641" s="129" t="s">
        <v>4735</v>
      </c>
      <c r="G3641" s="129" t="s">
        <v>16723</v>
      </c>
      <c r="H3641" s="129"/>
    </row>
    <row r="3642" spans="1:8" x14ac:dyDescent="0.3">
      <c r="A3642" s="183">
        <v>45077</v>
      </c>
      <c r="B3642" s="129" t="s">
        <v>8382</v>
      </c>
      <c r="C3642" s="129" t="s">
        <v>416</v>
      </c>
      <c r="D3642" s="165">
        <v>1</v>
      </c>
      <c r="E3642" s="129" t="s">
        <v>4739</v>
      </c>
      <c r="F3642" s="129" t="s">
        <v>4735</v>
      </c>
      <c r="G3642" s="129" t="s">
        <v>16723</v>
      </c>
      <c r="H3642" s="129"/>
    </row>
    <row r="3643" spans="1:8" x14ac:dyDescent="0.3">
      <c r="A3643" s="183">
        <v>45077</v>
      </c>
      <c r="B3643" s="129" t="s">
        <v>8383</v>
      </c>
      <c r="C3643" s="129" t="s">
        <v>416</v>
      </c>
      <c r="D3643" s="165">
        <v>1</v>
      </c>
      <c r="E3643" s="129" t="s">
        <v>4739</v>
      </c>
      <c r="F3643" s="129" t="s">
        <v>4735</v>
      </c>
      <c r="G3643" s="129" t="s">
        <v>16723</v>
      </c>
      <c r="H3643" s="129"/>
    </row>
    <row r="3644" spans="1:8" x14ac:dyDescent="0.3">
      <c r="A3644" s="183">
        <v>45077</v>
      </c>
      <c r="B3644" s="129" t="s">
        <v>8384</v>
      </c>
      <c r="C3644" s="129" t="s">
        <v>416</v>
      </c>
      <c r="D3644" s="165">
        <v>1</v>
      </c>
      <c r="E3644" s="129" t="s">
        <v>4739</v>
      </c>
      <c r="F3644" s="129" t="s">
        <v>4735</v>
      </c>
      <c r="G3644" s="129" t="s">
        <v>16723</v>
      </c>
      <c r="H3644" s="129"/>
    </row>
    <row r="3645" spans="1:8" x14ac:dyDescent="0.3">
      <c r="A3645" s="183">
        <v>45077</v>
      </c>
      <c r="B3645" s="129" t="s">
        <v>8385</v>
      </c>
      <c r="C3645" s="129" t="s">
        <v>416</v>
      </c>
      <c r="D3645" s="165">
        <v>1</v>
      </c>
      <c r="E3645" s="129" t="s">
        <v>4739</v>
      </c>
      <c r="F3645" s="129" t="s">
        <v>4735</v>
      </c>
      <c r="G3645" s="129" t="s">
        <v>16723</v>
      </c>
      <c r="H3645" s="129"/>
    </row>
    <row r="3646" spans="1:8" x14ac:dyDescent="0.3">
      <c r="A3646" s="183">
        <v>45077</v>
      </c>
      <c r="B3646" s="129" t="s">
        <v>8386</v>
      </c>
      <c r="C3646" s="129" t="s">
        <v>417</v>
      </c>
      <c r="D3646" s="165">
        <v>1</v>
      </c>
      <c r="E3646" s="129" t="s">
        <v>4737</v>
      </c>
      <c r="F3646" s="129" t="s">
        <v>4735</v>
      </c>
      <c r="G3646" s="129" t="s">
        <v>16723</v>
      </c>
      <c r="H3646" s="129"/>
    </row>
    <row r="3647" spans="1:8" x14ac:dyDescent="0.3">
      <c r="A3647" s="183">
        <v>45077</v>
      </c>
      <c r="B3647" s="129" t="s">
        <v>8387</v>
      </c>
      <c r="C3647" s="129" t="s">
        <v>417</v>
      </c>
      <c r="D3647" s="165">
        <v>1</v>
      </c>
      <c r="E3647" s="129" t="s">
        <v>4737</v>
      </c>
      <c r="F3647" s="129" t="s">
        <v>4735</v>
      </c>
      <c r="G3647" s="129" t="s">
        <v>16723</v>
      </c>
      <c r="H3647" s="129"/>
    </row>
    <row r="3648" spans="1:8" x14ac:dyDescent="0.3">
      <c r="A3648" s="183">
        <v>45077</v>
      </c>
      <c r="B3648" s="129" t="s">
        <v>8388</v>
      </c>
      <c r="C3648" s="129" t="s">
        <v>417</v>
      </c>
      <c r="D3648" s="165">
        <v>1</v>
      </c>
      <c r="E3648" s="129" t="s">
        <v>4739</v>
      </c>
      <c r="F3648" s="129" t="s">
        <v>4735</v>
      </c>
      <c r="G3648" s="129" t="s">
        <v>16723</v>
      </c>
      <c r="H3648" s="129"/>
    </row>
    <row r="3649" spans="1:8" x14ac:dyDescent="0.3">
      <c r="A3649" s="183">
        <v>45077</v>
      </c>
      <c r="B3649" s="129" t="s">
        <v>8389</v>
      </c>
      <c r="C3649" s="129" t="s">
        <v>416</v>
      </c>
      <c r="D3649" s="165">
        <v>1</v>
      </c>
      <c r="E3649" s="129" t="s">
        <v>4737</v>
      </c>
      <c r="F3649" s="129" t="s">
        <v>4735</v>
      </c>
      <c r="G3649" s="129" t="s">
        <v>16723</v>
      </c>
      <c r="H3649" s="129"/>
    </row>
    <row r="3650" spans="1:8" x14ac:dyDescent="0.3">
      <c r="A3650" s="183">
        <v>45077</v>
      </c>
      <c r="B3650" s="129" t="s">
        <v>8390</v>
      </c>
      <c r="C3650" s="129" t="s">
        <v>416</v>
      </c>
      <c r="D3650" s="165">
        <v>1</v>
      </c>
      <c r="E3650" s="129" t="s">
        <v>4737</v>
      </c>
      <c r="F3650" s="129" t="s">
        <v>4735</v>
      </c>
      <c r="G3650" s="129" t="s">
        <v>16723</v>
      </c>
      <c r="H3650" s="129"/>
    </row>
    <row r="3651" spans="1:8" x14ac:dyDescent="0.3">
      <c r="A3651" s="183">
        <v>45077</v>
      </c>
      <c r="B3651" s="129" t="s">
        <v>8391</v>
      </c>
      <c r="C3651" s="129" t="s">
        <v>418</v>
      </c>
      <c r="D3651" s="165">
        <v>1</v>
      </c>
      <c r="E3651" s="129" t="s">
        <v>4737</v>
      </c>
      <c r="F3651" s="129" t="s">
        <v>4735</v>
      </c>
      <c r="G3651" s="129" t="s">
        <v>16723</v>
      </c>
      <c r="H3651" s="129"/>
    </row>
    <row r="3652" spans="1:8" x14ac:dyDescent="0.3">
      <c r="A3652" s="183">
        <v>45077</v>
      </c>
      <c r="B3652" s="129" t="s">
        <v>8392</v>
      </c>
      <c r="C3652" s="129" t="s">
        <v>416</v>
      </c>
      <c r="D3652" s="165">
        <v>1</v>
      </c>
      <c r="E3652" s="129" t="s">
        <v>4737</v>
      </c>
      <c r="F3652" s="129" t="s">
        <v>4735</v>
      </c>
      <c r="G3652" s="129" t="s">
        <v>16723</v>
      </c>
      <c r="H3652" s="129"/>
    </row>
    <row r="3653" spans="1:8" x14ac:dyDescent="0.3">
      <c r="A3653" s="183">
        <v>45077</v>
      </c>
      <c r="B3653" s="129" t="s">
        <v>8393</v>
      </c>
      <c r="C3653" s="129" t="s">
        <v>416</v>
      </c>
      <c r="D3653" s="165">
        <v>1</v>
      </c>
      <c r="E3653" s="129" t="s">
        <v>4737</v>
      </c>
      <c r="F3653" s="129" t="s">
        <v>4735</v>
      </c>
      <c r="G3653" s="129" t="s">
        <v>16723</v>
      </c>
      <c r="H3653" s="129"/>
    </row>
    <row r="3654" spans="1:8" x14ac:dyDescent="0.3">
      <c r="A3654" s="183">
        <v>45077</v>
      </c>
      <c r="B3654" s="129" t="s">
        <v>8394</v>
      </c>
      <c r="C3654" s="129" t="s">
        <v>417</v>
      </c>
      <c r="D3654" s="165">
        <v>1</v>
      </c>
      <c r="E3654" s="129" t="s">
        <v>4739</v>
      </c>
      <c r="F3654" s="129" t="s">
        <v>4735</v>
      </c>
      <c r="G3654" s="129" t="s">
        <v>16723</v>
      </c>
      <c r="H3654" s="129"/>
    </row>
    <row r="3655" spans="1:8" x14ac:dyDescent="0.3">
      <c r="A3655" s="183">
        <v>45077</v>
      </c>
      <c r="B3655" s="129" t="s">
        <v>8395</v>
      </c>
      <c r="C3655" s="129" t="s">
        <v>417</v>
      </c>
      <c r="D3655" s="165">
        <v>1</v>
      </c>
      <c r="E3655" s="129" t="s">
        <v>4739</v>
      </c>
      <c r="F3655" s="129" t="s">
        <v>4735</v>
      </c>
      <c r="G3655" s="129" t="s">
        <v>16723</v>
      </c>
      <c r="H3655" s="129"/>
    </row>
    <row r="3656" spans="1:8" x14ac:dyDescent="0.3">
      <c r="A3656" s="183">
        <v>45077</v>
      </c>
      <c r="B3656" s="129" t="s">
        <v>8396</v>
      </c>
      <c r="C3656" s="129" t="s">
        <v>417</v>
      </c>
      <c r="D3656" s="165">
        <v>1</v>
      </c>
      <c r="E3656" s="129" t="s">
        <v>4737</v>
      </c>
      <c r="F3656" s="129" t="s">
        <v>4735</v>
      </c>
      <c r="G3656" s="129" t="s">
        <v>16723</v>
      </c>
      <c r="H3656" s="129"/>
    </row>
    <row r="3657" spans="1:8" x14ac:dyDescent="0.3">
      <c r="A3657" s="183">
        <v>45077</v>
      </c>
      <c r="B3657" s="129" t="s">
        <v>8397</v>
      </c>
      <c r="C3657" s="129" t="s">
        <v>416</v>
      </c>
      <c r="D3657" s="165">
        <v>1</v>
      </c>
      <c r="E3657" s="129" t="s">
        <v>4737</v>
      </c>
      <c r="F3657" s="129" t="s">
        <v>4735</v>
      </c>
      <c r="G3657" s="129" t="s">
        <v>16723</v>
      </c>
      <c r="H3657" s="129"/>
    </row>
    <row r="3658" spans="1:8" x14ac:dyDescent="0.3">
      <c r="A3658" s="183">
        <v>45077</v>
      </c>
      <c r="B3658" s="129" t="s">
        <v>8398</v>
      </c>
      <c r="C3658" s="129" t="s">
        <v>418</v>
      </c>
      <c r="D3658" s="165">
        <v>1</v>
      </c>
      <c r="E3658" s="129" t="s">
        <v>4737</v>
      </c>
      <c r="F3658" s="129" t="s">
        <v>4735</v>
      </c>
      <c r="G3658" s="129" t="s">
        <v>16723</v>
      </c>
      <c r="H3658" s="129"/>
    </row>
    <row r="3659" spans="1:8" x14ac:dyDescent="0.3">
      <c r="A3659" s="183">
        <v>45077</v>
      </c>
      <c r="B3659" s="129" t="s">
        <v>8399</v>
      </c>
      <c r="C3659" s="129" t="s">
        <v>418</v>
      </c>
      <c r="D3659" s="165">
        <v>1</v>
      </c>
      <c r="E3659" s="129" t="s">
        <v>4744</v>
      </c>
      <c r="F3659" s="129" t="s">
        <v>4735</v>
      </c>
      <c r="G3659" s="129" t="s">
        <v>16723</v>
      </c>
      <c r="H3659" s="129"/>
    </row>
    <row r="3660" spans="1:8" x14ac:dyDescent="0.3">
      <c r="A3660" s="183">
        <v>45077</v>
      </c>
      <c r="B3660" s="129" t="s">
        <v>8400</v>
      </c>
      <c r="C3660" s="129" t="s">
        <v>416</v>
      </c>
      <c r="D3660" s="165">
        <v>1</v>
      </c>
      <c r="E3660" s="129" t="s">
        <v>4737</v>
      </c>
      <c r="F3660" s="129" t="s">
        <v>4735</v>
      </c>
      <c r="G3660" s="129" t="s">
        <v>16723</v>
      </c>
      <c r="H3660" s="129"/>
    </row>
    <row r="3661" spans="1:8" x14ac:dyDescent="0.3">
      <c r="A3661" s="183">
        <v>45077</v>
      </c>
      <c r="B3661" s="129" t="s">
        <v>8401</v>
      </c>
      <c r="C3661" s="129" t="s">
        <v>416</v>
      </c>
      <c r="D3661" s="165">
        <v>1</v>
      </c>
      <c r="E3661" s="129" t="s">
        <v>4737</v>
      </c>
      <c r="F3661" s="129" t="s">
        <v>4735</v>
      </c>
      <c r="G3661" s="129" t="s">
        <v>16723</v>
      </c>
      <c r="H3661" s="129"/>
    </row>
    <row r="3662" spans="1:8" x14ac:dyDescent="0.3">
      <c r="A3662" s="183">
        <v>45077</v>
      </c>
      <c r="B3662" s="129" t="s">
        <v>8402</v>
      </c>
      <c r="C3662" s="129" t="s">
        <v>417</v>
      </c>
      <c r="D3662" s="165">
        <v>1</v>
      </c>
      <c r="E3662" s="129" t="s">
        <v>4739</v>
      </c>
      <c r="F3662" s="129" t="s">
        <v>4735</v>
      </c>
      <c r="G3662" s="129" t="s">
        <v>16723</v>
      </c>
      <c r="H3662" s="129"/>
    </row>
    <row r="3663" spans="1:8" x14ac:dyDescent="0.3">
      <c r="A3663" s="183">
        <v>45077</v>
      </c>
      <c r="B3663" s="129" t="s">
        <v>8403</v>
      </c>
      <c r="C3663" s="129" t="s">
        <v>417</v>
      </c>
      <c r="D3663" s="165">
        <v>1</v>
      </c>
      <c r="E3663" s="129" t="s">
        <v>4739</v>
      </c>
      <c r="F3663" s="129" t="s">
        <v>4735</v>
      </c>
      <c r="G3663" s="129" t="s">
        <v>16723</v>
      </c>
      <c r="H3663" s="129"/>
    </row>
    <row r="3664" spans="1:8" x14ac:dyDescent="0.3">
      <c r="A3664" s="183">
        <v>45077</v>
      </c>
      <c r="B3664" s="129" t="s">
        <v>8404</v>
      </c>
      <c r="C3664" s="129" t="s">
        <v>417</v>
      </c>
      <c r="D3664" s="165">
        <v>1</v>
      </c>
      <c r="E3664" s="129" t="s">
        <v>4737</v>
      </c>
      <c r="F3664" s="129" t="s">
        <v>4735</v>
      </c>
      <c r="G3664" s="129" t="s">
        <v>16723</v>
      </c>
      <c r="H3664" s="129"/>
    </row>
    <row r="3665" spans="1:8" x14ac:dyDescent="0.3">
      <c r="A3665" s="183">
        <v>45077</v>
      </c>
      <c r="B3665" s="129" t="s">
        <v>8405</v>
      </c>
      <c r="C3665" s="129" t="s">
        <v>416</v>
      </c>
      <c r="D3665" s="165">
        <v>1</v>
      </c>
      <c r="E3665" s="129" t="s">
        <v>4737</v>
      </c>
      <c r="F3665" s="129" t="s">
        <v>4735</v>
      </c>
      <c r="G3665" s="129" t="s">
        <v>16723</v>
      </c>
      <c r="H3665" s="129"/>
    </row>
    <row r="3666" spans="1:8" x14ac:dyDescent="0.3">
      <c r="A3666" s="183">
        <v>45107</v>
      </c>
      <c r="B3666" s="129" t="s">
        <v>8406</v>
      </c>
      <c r="C3666" s="129" t="s">
        <v>416</v>
      </c>
      <c r="D3666" s="165">
        <v>1</v>
      </c>
      <c r="E3666" s="129" t="s">
        <v>4739</v>
      </c>
      <c r="F3666" s="129" t="s">
        <v>4735</v>
      </c>
      <c r="G3666" s="129" t="s">
        <v>16723</v>
      </c>
      <c r="H3666" s="129"/>
    </row>
    <row r="3667" spans="1:8" x14ac:dyDescent="0.3">
      <c r="A3667" s="183">
        <v>45107</v>
      </c>
      <c r="B3667" s="129" t="s">
        <v>8407</v>
      </c>
      <c r="C3667" s="129" t="s">
        <v>416</v>
      </c>
      <c r="D3667" s="165">
        <v>1</v>
      </c>
      <c r="E3667" s="129" t="s">
        <v>4739</v>
      </c>
      <c r="F3667" s="129" t="s">
        <v>4735</v>
      </c>
      <c r="G3667" s="129" t="s">
        <v>16723</v>
      </c>
      <c r="H3667" s="129"/>
    </row>
    <row r="3668" spans="1:8" x14ac:dyDescent="0.3">
      <c r="A3668" s="183">
        <v>45107</v>
      </c>
      <c r="B3668" s="129" t="s">
        <v>8408</v>
      </c>
      <c r="C3668" s="129" t="s">
        <v>418</v>
      </c>
      <c r="D3668" s="165">
        <v>1</v>
      </c>
      <c r="E3668" s="129" t="s">
        <v>4739</v>
      </c>
      <c r="F3668" s="129" t="s">
        <v>4735</v>
      </c>
      <c r="G3668" s="129" t="s">
        <v>16723</v>
      </c>
      <c r="H3668" s="129"/>
    </row>
    <row r="3669" spans="1:8" x14ac:dyDescent="0.3">
      <c r="A3669" s="183">
        <v>45107</v>
      </c>
      <c r="B3669" s="129" t="s">
        <v>8409</v>
      </c>
      <c r="C3669" s="129" t="s">
        <v>417</v>
      </c>
      <c r="D3669" s="165">
        <v>1</v>
      </c>
      <c r="E3669" s="129" t="s">
        <v>4739</v>
      </c>
      <c r="F3669" s="129" t="s">
        <v>4735</v>
      </c>
      <c r="G3669" s="129" t="s">
        <v>16723</v>
      </c>
      <c r="H3669" s="129"/>
    </row>
    <row r="3670" spans="1:8" x14ac:dyDescent="0.3">
      <c r="A3670" s="183">
        <v>45107</v>
      </c>
      <c r="B3670" s="129" t="s">
        <v>8410</v>
      </c>
      <c r="C3670" s="129" t="s">
        <v>418</v>
      </c>
      <c r="D3670" s="165">
        <v>1</v>
      </c>
      <c r="E3670" s="129" t="s">
        <v>4737</v>
      </c>
      <c r="F3670" s="129" t="s">
        <v>4735</v>
      </c>
      <c r="G3670" s="129" t="s">
        <v>16723</v>
      </c>
      <c r="H3670" s="129"/>
    </row>
    <row r="3671" spans="1:8" x14ac:dyDescent="0.3">
      <c r="A3671" s="183">
        <v>45107</v>
      </c>
      <c r="B3671" s="129" t="s">
        <v>8411</v>
      </c>
      <c r="C3671" s="129" t="s">
        <v>418</v>
      </c>
      <c r="D3671" s="165">
        <v>1</v>
      </c>
      <c r="E3671" s="129" t="s">
        <v>4737</v>
      </c>
      <c r="F3671" s="129" t="s">
        <v>4735</v>
      </c>
      <c r="G3671" s="129" t="s">
        <v>16723</v>
      </c>
      <c r="H3671" s="129"/>
    </row>
    <row r="3672" spans="1:8" x14ac:dyDescent="0.3">
      <c r="A3672" s="183">
        <v>45107</v>
      </c>
      <c r="B3672" s="129" t="s">
        <v>8412</v>
      </c>
      <c r="C3672" s="129" t="s">
        <v>416</v>
      </c>
      <c r="D3672" s="165">
        <v>1</v>
      </c>
      <c r="E3672" s="129" t="s">
        <v>4739</v>
      </c>
      <c r="F3672" s="129" t="s">
        <v>4735</v>
      </c>
      <c r="G3672" s="129" t="s">
        <v>16723</v>
      </c>
      <c r="H3672" s="129"/>
    </row>
    <row r="3673" spans="1:8" x14ac:dyDescent="0.3">
      <c r="A3673" s="183">
        <v>45107</v>
      </c>
      <c r="B3673" s="129" t="s">
        <v>8413</v>
      </c>
      <c r="C3673" s="129" t="s">
        <v>416</v>
      </c>
      <c r="D3673" s="165">
        <v>1</v>
      </c>
      <c r="E3673" s="129" t="s">
        <v>4737</v>
      </c>
      <c r="F3673" s="129" t="s">
        <v>4735</v>
      </c>
      <c r="G3673" s="129" t="s">
        <v>16723</v>
      </c>
      <c r="H3673" s="129"/>
    </row>
    <row r="3674" spans="1:8" x14ac:dyDescent="0.3">
      <c r="A3674" s="183">
        <v>45107</v>
      </c>
      <c r="B3674" s="129" t="s">
        <v>8414</v>
      </c>
      <c r="C3674" s="129" t="s">
        <v>416</v>
      </c>
      <c r="D3674" s="165">
        <v>1</v>
      </c>
      <c r="E3674" s="129" t="s">
        <v>4739</v>
      </c>
      <c r="F3674" s="129" t="s">
        <v>4735</v>
      </c>
      <c r="G3674" s="129" t="s">
        <v>16723</v>
      </c>
      <c r="H3674" s="129"/>
    </row>
    <row r="3675" spans="1:8" x14ac:dyDescent="0.3">
      <c r="A3675" s="183">
        <v>45107</v>
      </c>
      <c r="B3675" s="129" t="s">
        <v>8415</v>
      </c>
      <c r="C3675" s="129" t="s">
        <v>416</v>
      </c>
      <c r="D3675" s="165">
        <v>1</v>
      </c>
      <c r="E3675" s="129" t="s">
        <v>4821</v>
      </c>
      <c r="F3675" s="129" t="s">
        <v>4735</v>
      </c>
      <c r="G3675" s="129" t="s">
        <v>16723</v>
      </c>
      <c r="H3675" s="129"/>
    </row>
    <row r="3676" spans="1:8" x14ac:dyDescent="0.3">
      <c r="A3676" s="183">
        <v>45107</v>
      </c>
      <c r="B3676" s="129" t="s">
        <v>8416</v>
      </c>
      <c r="C3676" s="129" t="s">
        <v>418</v>
      </c>
      <c r="D3676" s="165">
        <v>1</v>
      </c>
      <c r="E3676" s="129" t="s">
        <v>4741</v>
      </c>
      <c r="F3676" s="129" t="s">
        <v>4735</v>
      </c>
      <c r="G3676" s="129" t="s">
        <v>16723</v>
      </c>
      <c r="H3676" s="129"/>
    </row>
    <row r="3677" spans="1:8" x14ac:dyDescent="0.3">
      <c r="A3677" s="183">
        <v>45107</v>
      </c>
      <c r="B3677" s="129" t="s">
        <v>8417</v>
      </c>
      <c r="C3677" s="129" t="s">
        <v>417</v>
      </c>
      <c r="D3677" s="165">
        <v>1</v>
      </c>
      <c r="E3677" s="129" t="s">
        <v>4741</v>
      </c>
      <c r="F3677" s="129" t="s">
        <v>4735</v>
      </c>
      <c r="G3677" s="129" t="s">
        <v>16723</v>
      </c>
      <c r="H3677" s="129"/>
    </row>
    <row r="3678" spans="1:8" x14ac:dyDescent="0.3">
      <c r="A3678" s="183">
        <v>45107</v>
      </c>
      <c r="B3678" s="129" t="s">
        <v>8418</v>
      </c>
      <c r="C3678" s="129" t="s">
        <v>417</v>
      </c>
      <c r="D3678" s="165">
        <v>1</v>
      </c>
      <c r="E3678" s="129" t="s">
        <v>4741</v>
      </c>
      <c r="F3678" s="129" t="s">
        <v>4735</v>
      </c>
      <c r="G3678" s="129" t="s">
        <v>16723</v>
      </c>
      <c r="H3678" s="129"/>
    </row>
    <row r="3679" spans="1:8" x14ac:dyDescent="0.3">
      <c r="A3679" s="183">
        <v>45107</v>
      </c>
      <c r="B3679" s="129" t="s">
        <v>8419</v>
      </c>
      <c r="C3679" s="129" t="s">
        <v>418</v>
      </c>
      <c r="D3679" s="165">
        <v>1</v>
      </c>
      <c r="E3679" s="129" t="s">
        <v>4744</v>
      </c>
      <c r="F3679" s="129" t="s">
        <v>4735</v>
      </c>
      <c r="G3679" s="129" t="s">
        <v>16723</v>
      </c>
      <c r="H3679" s="129"/>
    </row>
    <row r="3680" spans="1:8" x14ac:dyDescent="0.3">
      <c r="A3680" s="183">
        <v>45107</v>
      </c>
      <c r="B3680" s="129" t="s">
        <v>8420</v>
      </c>
      <c r="C3680" s="129" t="s">
        <v>416</v>
      </c>
      <c r="D3680" s="165">
        <v>1</v>
      </c>
      <c r="E3680" s="129" t="s">
        <v>4737</v>
      </c>
      <c r="F3680" s="129" t="s">
        <v>4735</v>
      </c>
      <c r="G3680" s="129" t="s">
        <v>16723</v>
      </c>
      <c r="H3680" s="129"/>
    </row>
    <row r="3681" spans="1:8" x14ac:dyDescent="0.3">
      <c r="A3681" s="183">
        <v>45107</v>
      </c>
      <c r="B3681" s="129" t="s">
        <v>8421</v>
      </c>
      <c r="C3681" s="129" t="s">
        <v>417</v>
      </c>
      <c r="D3681" s="165">
        <v>1</v>
      </c>
      <c r="E3681" s="129" t="s">
        <v>4737</v>
      </c>
      <c r="F3681" s="129" t="s">
        <v>4735</v>
      </c>
      <c r="G3681" s="129" t="s">
        <v>16723</v>
      </c>
      <c r="H3681" s="129"/>
    </row>
    <row r="3682" spans="1:8" x14ac:dyDescent="0.3">
      <c r="A3682" s="183">
        <v>45107</v>
      </c>
      <c r="B3682" s="129" t="s">
        <v>8422</v>
      </c>
      <c r="C3682" s="129" t="s">
        <v>417</v>
      </c>
      <c r="D3682" s="165">
        <v>1</v>
      </c>
      <c r="E3682" s="129" t="s">
        <v>4737</v>
      </c>
      <c r="F3682" s="129" t="s">
        <v>4735</v>
      </c>
      <c r="G3682" s="129" t="s">
        <v>16723</v>
      </c>
      <c r="H3682" s="129"/>
    </row>
    <row r="3683" spans="1:8" x14ac:dyDescent="0.3">
      <c r="A3683" s="183">
        <v>45107</v>
      </c>
      <c r="B3683" s="129" t="s">
        <v>8423</v>
      </c>
      <c r="C3683" s="129" t="s">
        <v>417</v>
      </c>
      <c r="D3683" s="165">
        <v>1</v>
      </c>
      <c r="E3683" s="129" t="s">
        <v>4737</v>
      </c>
      <c r="F3683" s="129" t="s">
        <v>4735</v>
      </c>
      <c r="G3683" s="129" t="s">
        <v>16723</v>
      </c>
      <c r="H3683" s="129"/>
    </row>
    <row r="3684" spans="1:8" x14ac:dyDescent="0.3">
      <c r="A3684" s="183">
        <v>45107</v>
      </c>
      <c r="B3684" s="129" t="s">
        <v>8424</v>
      </c>
      <c r="C3684" s="129" t="s">
        <v>417</v>
      </c>
      <c r="D3684" s="165">
        <v>1</v>
      </c>
      <c r="E3684" s="129" t="s">
        <v>4737</v>
      </c>
      <c r="F3684" s="129" t="s">
        <v>4735</v>
      </c>
      <c r="G3684" s="129" t="s">
        <v>16723</v>
      </c>
      <c r="H3684" s="129"/>
    </row>
    <row r="3685" spans="1:8" x14ac:dyDescent="0.3">
      <c r="A3685" s="183">
        <v>45107</v>
      </c>
      <c r="B3685" s="129" t="s">
        <v>8425</v>
      </c>
      <c r="C3685" s="129" t="s">
        <v>417</v>
      </c>
      <c r="D3685" s="165">
        <v>1</v>
      </c>
      <c r="E3685" s="129" t="s">
        <v>4737</v>
      </c>
      <c r="F3685" s="129" t="s">
        <v>4735</v>
      </c>
      <c r="G3685" s="129" t="s">
        <v>16723</v>
      </c>
      <c r="H3685" s="129"/>
    </row>
    <row r="3686" spans="1:8" x14ac:dyDescent="0.3">
      <c r="A3686" s="183">
        <v>45107</v>
      </c>
      <c r="B3686" s="129" t="s">
        <v>8426</v>
      </c>
      <c r="C3686" s="129" t="s">
        <v>418</v>
      </c>
      <c r="D3686" s="165">
        <v>1</v>
      </c>
      <c r="E3686" s="129" t="s">
        <v>4739</v>
      </c>
      <c r="F3686" s="129" t="s">
        <v>4735</v>
      </c>
      <c r="G3686" s="129" t="s">
        <v>16723</v>
      </c>
      <c r="H3686" s="129"/>
    </row>
    <row r="3687" spans="1:8" x14ac:dyDescent="0.3">
      <c r="A3687" s="183">
        <v>45107</v>
      </c>
      <c r="B3687" s="129" t="s">
        <v>8427</v>
      </c>
      <c r="C3687" s="129" t="s">
        <v>3001</v>
      </c>
      <c r="D3687" s="165">
        <v>1</v>
      </c>
      <c r="E3687" s="129" t="s">
        <v>4739</v>
      </c>
      <c r="F3687" s="129" t="s">
        <v>4735</v>
      </c>
      <c r="G3687" s="129" t="s">
        <v>16745</v>
      </c>
      <c r="H3687" s="129"/>
    </row>
    <row r="3688" spans="1:8" x14ac:dyDescent="0.3">
      <c r="A3688" s="183">
        <v>45107</v>
      </c>
      <c r="B3688" s="129" t="s">
        <v>8428</v>
      </c>
      <c r="C3688" s="129" t="s">
        <v>418</v>
      </c>
      <c r="D3688" s="165">
        <v>1</v>
      </c>
      <c r="E3688" s="129" t="s">
        <v>4737</v>
      </c>
      <c r="F3688" s="129" t="s">
        <v>4735</v>
      </c>
      <c r="G3688" s="129" t="s">
        <v>16723</v>
      </c>
      <c r="H3688" s="129"/>
    </row>
    <row r="3689" spans="1:8" x14ac:dyDescent="0.3">
      <c r="A3689" s="183">
        <v>45107</v>
      </c>
      <c r="B3689" s="129" t="s">
        <v>8429</v>
      </c>
      <c r="C3689" s="129" t="s">
        <v>416</v>
      </c>
      <c r="D3689" s="165">
        <v>1</v>
      </c>
      <c r="E3689" s="129" t="s">
        <v>4739</v>
      </c>
      <c r="F3689" s="129" t="s">
        <v>4735</v>
      </c>
      <c r="G3689" s="129" t="s">
        <v>16723</v>
      </c>
      <c r="H3689" s="129"/>
    </row>
    <row r="3690" spans="1:8" x14ac:dyDescent="0.3">
      <c r="A3690" s="183">
        <v>45107</v>
      </c>
      <c r="B3690" s="129" t="s">
        <v>8430</v>
      </c>
      <c r="C3690" s="129" t="s">
        <v>417</v>
      </c>
      <c r="D3690" s="165">
        <v>1</v>
      </c>
      <c r="E3690" s="129" t="s">
        <v>4737</v>
      </c>
      <c r="F3690" s="129" t="s">
        <v>4735</v>
      </c>
      <c r="G3690" s="129" t="s">
        <v>16723</v>
      </c>
      <c r="H3690" s="129"/>
    </row>
    <row r="3691" spans="1:8" x14ac:dyDescent="0.3">
      <c r="A3691" s="183">
        <v>45107</v>
      </c>
      <c r="B3691" s="129" t="s">
        <v>8431</v>
      </c>
      <c r="C3691" s="129" t="s">
        <v>417</v>
      </c>
      <c r="D3691" s="165">
        <v>1</v>
      </c>
      <c r="E3691" s="129" t="s">
        <v>4737</v>
      </c>
      <c r="F3691" s="129" t="s">
        <v>4735</v>
      </c>
      <c r="G3691" s="129" t="s">
        <v>16723</v>
      </c>
      <c r="H3691" s="129"/>
    </row>
    <row r="3692" spans="1:8" x14ac:dyDescent="0.3">
      <c r="A3692" s="183">
        <v>45107</v>
      </c>
      <c r="B3692" s="129" t="s">
        <v>8432</v>
      </c>
      <c r="C3692" s="129" t="s">
        <v>417</v>
      </c>
      <c r="D3692" s="165">
        <v>1</v>
      </c>
      <c r="E3692" s="129" t="s">
        <v>4739</v>
      </c>
      <c r="F3692" s="129" t="s">
        <v>4735</v>
      </c>
      <c r="G3692" s="129" t="s">
        <v>16723</v>
      </c>
      <c r="H3692" s="129"/>
    </row>
    <row r="3693" spans="1:8" x14ac:dyDescent="0.3">
      <c r="A3693" s="183">
        <v>45107</v>
      </c>
      <c r="B3693" s="129" t="s">
        <v>8433</v>
      </c>
      <c r="C3693" s="129" t="s">
        <v>418</v>
      </c>
      <c r="D3693" s="165">
        <v>1</v>
      </c>
      <c r="E3693" s="129" t="s">
        <v>4739</v>
      </c>
      <c r="F3693" s="129" t="s">
        <v>4735</v>
      </c>
      <c r="G3693" s="129" t="s">
        <v>16723</v>
      </c>
      <c r="H3693" s="129"/>
    </row>
    <row r="3694" spans="1:8" x14ac:dyDescent="0.3">
      <c r="A3694" s="183">
        <v>45107</v>
      </c>
      <c r="B3694" s="129" t="s">
        <v>8434</v>
      </c>
      <c r="C3694" s="129" t="s">
        <v>418</v>
      </c>
      <c r="D3694" s="165">
        <v>1</v>
      </c>
      <c r="E3694" s="129" t="s">
        <v>4741</v>
      </c>
      <c r="F3694" s="129" t="s">
        <v>4735</v>
      </c>
      <c r="G3694" s="129" t="s">
        <v>16723</v>
      </c>
      <c r="H3694" s="129"/>
    </row>
    <row r="3695" spans="1:8" x14ac:dyDescent="0.3">
      <c r="A3695" s="183">
        <v>45107</v>
      </c>
      <c r="B3695" s="129" t="s">
        <v>8435</v>
      </c>
      <c r="C3695" s="129" t="s">
        <v>418</v>
      </c>
      <c r="D3695" s="165">
        <v>1</v>
      </c>
      <c r="E3695" s="129" t="s">
        <v>4741</v>
      </c>
      <c r="F3695" s="129" t="s">
        <v>4735</v>
      </c>
      <c r="G3695" s="129" t="s">
        <v>16723</v>
      </c>
      <c r="H3695" s="129"/>
    </row>
    <row r="3696" spans="1:8" x14ac:dyDescent="0.3">
      <c r="A3696" s="183">
        <v>45107</v>
      </c>
      <c r="B3696" s="129" t="s">
        <v>8436</v>
      </c>
      <c r="C3696" s="129" t="s">
        <v>416</v>
      </c>
      <c r="D3696" s="165">
        <v>1</v>
      </c>
      <c r="E3696" s="129" t="s">
        <v>4741</v>
      </c>
      <c r="F3696" s="129" t="s">
        <v>4735</v>
      </c>
      <c r="G3696" s="129" t="s">
        <v>16723</v>
      </c>
      <c r="H3696" s="129"/>
    </row>
    <row r="3697" spans="1:8" x14ac:dyDescent="0.3">
      <c r="A3697" s="183">
        <v>45107</v>
      </c>
      <c r="B3697" s="129" t="s">
        <v>8437</v>
      </c>
      <c r="C3697" s="129" t="s">
        <v>418</v>
      </c>
      <c r="D3697" s="165">
        <v>1</v>
      </c>
      <c r="E3697" s="129" t="s">
        <v>4739</v>
      </c>
      <c r="F3697" s="129" t="s">
        <v>4735</v>
      </c>
      <c r="G3697" s="129" t="s">
        <v>16723</v>
      </c>
      <c r="H3697" s="129"/>
    </row>
    <row r="3698" spans="1:8" x14ac:dyDescent="0.3">
      <c r="A3698" s="183">
        <v>45107</v>
      </c>
      <c r="B3698" s="129" t="s">
        <v>8438</v>
      </c>
      <c r="C3698" s="129" t="s">
        <v>418</v>
      </c>
      <c r="D3698" s="165">
        <v>1</v>
      </c>
      <c r="E3698" s="129" t="s">
        <v>4739</v>
      </c>
      <c r="F3698" s="129" t="s">
        <v>4735</v>
      </c>
      <c r="G3698" s="129" t="s">
        <v>16723</v>
      </c>
      <c r="H3698" s="129"/>
    </row>
    <row r="3699" spans="1:8" x14ac:dyDescent="0.3">
      <c r="A3699" s="183">
        <v>45107</v>
      </c>
      <c r="B3699" s="129" t="s">
        <v>8439</v>
      </c>
      <c r="C3699" s="129" t="s">
        <v>418</v>
      </c>
      <c r="D3699" s="165">
        <v>1</v>
      </c>
      <c r="E3699" s="129" t="s">
        <v>4737</v>
      </c>
      <c r="F3699" s="129" t="s">
        <v>4735</v>
      </c>
      <c r="G3699" s="129" t="s">
        <v>16723</v>
      </c>
      <c r="H3699" s="129"/>
    </row>
    <row r="3700" spans="1:8" x14ac:dyDescent="0.3">
      <c r="A3700" s="183">
        <v>45107</v>
      </c>
      <c r="B3700" s="129" t="s">
        <v>8440</v>
      </c>
      <c r="C3700" s="129" t="s">
        <v>418</v>
      </c>
      <c r="D3700" s="165">
        <v>1</v>
      </c>
      <c r="E3700" s="129" t="s">
        <v>4739</v>
      </c>
      <c r="F3700" s="129" t="s">
        <v>4735</v>
      </c>
      <c r="G3700" s="129" t="s">
        <v>16723</v>
      </c>
      <c r="H3700" s="129"/>
    </row>
    <row r="3701" spans="1:8" x14ac:dyDescent="0.3">
      <c r="A3701" s="183">
        <v>45107</v>
      </c>
      <c r="B3701" s="129" t="s">
        <v>8441</v>
      </c>
      <c r="C3701" s="129" t="s">
        <v>416</v>
      </c>
      <c r="D3701" s="165">
        <v>1</v>
      </c>
      <c r="E3701" s="129" t="s">
        <v>4737</v>
      </c>
      <c r="F3701" s="129" t="s">
        <v>4735</v>
      </c>
      <c r="G3701" s="129" t="s">
        <v>16723</v>
      </c>
      <c r="H3701" s="129"/>
    </row>
    <row r="3702" spans="1:8" x14ac:dyDescent="0.3">
      <c r="A3702" s="183">
        <v>45107</v>
      </c>
      <c r="B3702" s="129" t="s">
        <v>8442</v>
      </c>
      <c r="C3702" s="129" t="s">
        <v>418</v>
      </c>
      <c r="D3702" s="165">
        <v>1</v>
      </c>
      <c r="E3702" s="129" t="s">
        <v>4739</v>
      </c>
      <c r="F3702" s="129" t="s">
        <v>4735</v>
      </c>
      <c r="G3702" s="129" t="s">
        <v>16723</v>
      </c>
      <c r="H3702" s="129"/>
    </row>
    <row r="3703" spans="1:8" x14ac:dyDescent="0.3">
      <c r="A3703" s="183">
        <v>45107</v>
      </c>
      <c r="B3703" s="129" t="s">
        <v>8443</v>
      </c>
      <c r="C3703" s="129" t="s">
        <v>416</v>
      </c>
      <c r="D3703" s="165">
        <v>1</v>
      </c>
      <c r="E3703" s="129" t="s">
        <v>4737</v>
      </c>
      <c r="F3703" s="129" t="s">
        <v>4735</v>
      </c>
      <c r="G3703" s="129" t="s">
        <v>16723</v>
      </c>
      <c r="H3703" s="129"/>
    </row>
    <row r="3704" spans="1:8" x14ac:dyDescent="0.3">
      <c r="A3704" s="183">
        <v>45107</v>
      </c>
      <c r="B3704" s="129" t="s">
        <v>8444</v>
      </c>
      <c r="C3704" s="129" t="s">
        <v>416</v>
      </c>
      <c r="D3704" s="165">
        <v>1</v>
      </c>
      <c r="E3704" s="129" t="s">
        <v>4744</v>
      </c>
      <c r="F3704" s="129" t="s">
        <v>4735</v>
      </c>
      <c r="G3704" s="129" t="s">
        <v>16723</v>
      </c>
      <c r="H3704" s="129"/>
    </row>
    <row r="3705" spans="1:8" x14ac:dyDescent="0.3">
      <c r="A3705" s="183">
        <v>45107</v>
      </c>
      <c r="B3705" s="129" t="s">
        <v>8445</v>
      </c>
      <c r="C3705" s="129" t="s">
        <v>418</v>
      </c>
      <c r="D3705" s="165">
        <v>1</v>
      </c>
      <c r="E3705" s="129" t="s">
        <v>4739</v>
      </c>
      <c r="F3705" s="129" t="s">
        <v>4735</v>
      </c>
      <c r="G3705" s="129" t="s">
        <v>16723</v>
      </c>
      <c r="H3705" s="129"/>
    </row>
    <row r="3706" spans="1:8" x14ac:dyDescent="0.3">
      <c r="A3706" s="183">
        <v>45107</v>
      </c>
      <c r="B3706" s="129" t="s">
        <v>8446</v>
      </c>
      <c r="C3706" s="129" t="s">
        <v>417</v>
      </c>
      <c r="D3706" s="165">
        <v>1</v>
      </c>
      <c r="E3706" s="129" t="s">
        <v>4744</v>
      </c>
      <c r="F3706" s="129" t="s">
        <v>4735</v>
      </c>
      <c r="G3706" s="129" t="s">
        <v>16723</v>
      </c>
      <c r="H3706" s="129"/>
    </row>
    <row r="3707" spans="1:8" x14ac:dyDescent="0.3">
      <c r="A3707" s="183">
        <v>45107</v>
      </c>
      <c r="B3707" s="129" t="s">
        <v>8447</v>
      </c>
      <c r="C3707" s="129" t="s">
        <v>417</v>
      </c>
      <c r="D3707" s="165">
        <v>1</v>
      </c>
      <c r="E3707" s="129" t="s">
        <v>4739</v>
      </c>
      <c r="F3707" s="129" t="s">
        <v>4735</v>
      </c>
      <c r="G3707" s="129" t="s">
        <v>16723</v>
      </c>
      <c r="H3707" s="129"/>
    </row>
    <row r="3708" spans="1:8" x14ac:dyDescent="0.3">
      <c r="A3708" s="183">
        <v>45107</v>
      </c>
      <c r="B3708" s="129" t="s">
        <v>8448</v>
      </c>
      <c r="C3708" s="129" t="s">
        <v>416</v>
      </c>
      <c r="D3708" s="165">
        <v>1</v>
      </c>
      <c r="E3708" s="129" t="s">
        <v>4737</v>
      </c>
      <c r="F3708" s="129" t="s">
        <v>4735</v>
      </c>
      <c r="G3708" s="129" t="s">
        <v>16723</v>
      </c>
      <c r="H3708" s="129"/>
    </row>
    <row r="3709" spans="1:8" x14ac:dyDescent="0.3">
      <c r="A3709" s="183">
        <v>45107</v>
      </c>
      <c r="B3709" s="129" t="s">
        <v>8449</v>
      </c>
      <c r="C3709" s="129" t="s">
        <v>416</v>
      </c>
      <c r="D3709" s="165">
        <v>1</v>
      </c>
      <c r="E3709" s="129" t="s">
        <v>4737</v>
      </c>
      <c r="F3709" s="129" t="s">
        <v>4735</v>
      </c>
      <c r="G3709" s="129" t="s">
        <v>16723</v>
      </c>
      <c r="H3709" s="129"/>
    </row>
    <row r="3710" spans="1:8" x14ac:dyDescent="0.3">
      <c r="A3710" s="183">
        <v>45107</v>
      </c>
      <c r="B3710" s="129" t="s">
        <v>8450</v>
      </c>
      <c r="C3710" s="129" t="s">
        <v>418</v>
      </c>
      <c r="D3710" s="165">
        <v>1</v>
      </c>
      <c r="E3710" s="129" t="s">
        <v>4737</v>
      </c>
      <c r="F3710" s="129" t="s">
        <v>4735</v>
      </c>
      <c r="G3710" s="129" t="s">
        <v>16723</v>
      </c>
      <c r="H3710" s="129"/>
    </row>
    <row r="3711" spans="1:8" x14ac:dyDescent="0.3">
      <c r="A3711" s="183">
        <v>45107</v>
      </c>
      <c r="B3711" s="129" t="s">
        <v>8451</v>
      </c>
      <c r="C3711" s="129" t="s">
        <v>418</v>
      </c>
      <c r="D3711" s="165">
        <v>1</v>
      </c>
      <c r="E3711" s="129" t="s">
        <v>4747</v>
      </c>
      <c r="F3711" s="129" t="s">
        <v>4735</v>
      </c>
      <c r="G3711" s="129" t="s">
        <v>16723</v>
      </c>
      <c r="H3711" s="129"/>
    </row>
    <row r="3712" spans="1:8" x14ac:dyDescent="0.3">
      <c r="A3712" s="183">
        <v>45107</v>
      </c>
      <c r="B3712" s="129" t="s">
        <v>8452</v>
      </c>
      <c r="C3712" s="129" t="s">
        <v>417</v>
      </c>
      <c r="D3712" s="165">
        <v>1</v>
      </c>
      <c r="E3712" s="129" t="s">
        <v>4739</v>
      </c>
      <c r="F3712" s="129" t="s">
        <v>4735</v>
      </c>
      <c r="G3712" s="129" t="s">
        <v>16723</v>
      </c>
      <c r="H3712" s="129"/>
    </row>
    <row r="3713" spans="1:8" x14ac:dyDescent="0.3">
      <c r="A3713" s="183">
        <v>45107</v>
      </c>
      <c r="B3713" s="129" t="s">
        <v>8453</v>
      </c>
      <c r="C3713" s="129" t="s">
        <v>417</v>
      </c>
      <c r="D3713" s="165">
        <v>1</v>
      </c>
      <c r="E3713" s="129" t="s">
        <v>4737</v>
      </c>
      <c r="F3713" s="129" t="s">
        <v>4735</v>
      </c>
      <c r="G3713" s="129" t="s">
        <v>16723</v>
      </c>
      <c r="H3713" s="129"/>
    </row>
    <row r="3714" spans="1:8" x14ac:dyDescent="0.3">
      <c r="A3714" s="183">
        <v>45107</v>
      </c>
      <c r="B3714" s="129" t="s">
        <v>8454</v>
      </c>
      <c r="C3714" s="129" t="s">
        <v>417</v>
      </c>
      <c r="D3714" s="165">
        <v>1</v>
      </c>
      <c r="E3714" s="129" t="s">
        <v>4737</v>
      </c>
      <c r="F3714" s="129" t="s">
        <v>4735</v>
      </c>
      <c r="G3714" s="129" t="s">
        <v>16723</v>
      </c>
      <c r="H3714" s="129"/>
    </row>
    <row r="3715" spans="1:8" x14ac:dyDescent="0.3">
      <c r="A3715" s="183">
        <v>45107</v>
      </c>
      <c r="B3715" s="129" t="s">
        <v>8455</v>
      </c>
      <c r="C3715" s="129" t="s">
        <v>416</v>
      </c>
      <c r="D3715" s="165">
        <v>1</v>
      </c>
      <c r="E3715" s="129" t="s">
        <v>4739</v>
      </c>
      <c r="F3715" s="129" t="s">
        <v>4735</v>
      </c>
      <c r="G3715" s="129" t="s">
        <v>16723</v>
      </c>
      <c r="H3715" s="129"/>
    </row>
    <row r="3716" spans="1:8" x14ac:dyDescent="0.3">
      <c r="A3716" s="183">
        <v>45107</v>
      </c>
      <c r="B3716" s="129" t="s">
        <v>8456</v>
      </c>
      <c r="C3716" s="129" t="s">
        <v>416</v>
      </c>
      <c r="D3716" s="165">
        <v>1</v>
      </c>
      <c r="E3716" s="129" t="s">
        <v>4739</v>
      </c>
      <c r="F3716" s="129" t="s">
        <v>4735</v>
      </c>
      <c r="G3716" s="129" t="s">
        <v>16723</v>
      </c>
      <c r="H3716" s="129"/>
    </row>
    <row r="3717" spans="1:8" x14ac:dyDescent="0.3">
      <c r="A3717" s="183">
        <v>45107</v>
      </c>
      <c r="B3717" s="129" t="s">
        <v>8457</v>
      </c>
      <c r="C3717" s="129" t="s">
        <v>417</v>
      </c>
      <c r="D3717" s="165">
        <v>1</v>
      </c>
      <c r="E3717" s="129" t="s">
        <v>4739</v>
      </c>
      <c r="F3717" s="129" t="s">
        <v>4735</v>
      </c>
      <c r="G3717" s="129" t="s">
        <v>16723</v>
      </c>
      <c r="H3717" s="129"/>
    </row>
    <row r="3718" spans="1:8" x14ac:dyDescent="0.3">
      <c r="A3718" s="183">
        <v>45107</v>
      </c>
      <c r="B3718" s="129" t="s">
        <v>8458</v>
      </c>
      <c r="C3718" s="129" t="s">
        <v>417</v>
      </c>
      <c r="D3718" s="165">
        <v>1</v>
      </c>
      <c r="E3718" s="129" t="s">
        <v>4739</v>
      </c>
      <c r="F3718" s="129" t="s">
        <v>4735</v>
      </c>
      <c r="G3718" s="129" t="s">
        <v>16723</v>
      </c>
      <c r="H3718" s="129"/>
    </row>
    <row r="3719" spans="1:8" x14ac:dyDescent="0.3">
      <c r="A3719" s="183">
        <v>45107</v>
      </c>
      <c r="B3719" s="129" t="s">
        <v>8459</v>
      </c>
      <c r="C3719" s="129" t="s">
        <v>417</v>
      </c>
      <c r="D3719" s="165">
        <v>1</v>
      </c>
      <c r="E3719" s="129" t="s">
        <v>4747</v>
      </c>
      <c r="F3719" s="129" t="s">
        <v>4735</v>
      </c>
      <c r="G3719" s="129" t="s">
        <v>16723</v>
      </c>
      <c r="H3719" s="129"/>
    </row>
    <row r="3720" spans="1:8" x14ac:dyDescent="0.3">
      <c r="A3720" s="183">
        <v>45107</v>
      </c>
      <c r="B3720" s="129" t="s">
        <v>8460</v>
      </c>
      <c r="C3720" s="129" t="s">
        <v>417</v>
      </c>
      <c r="D3720" s="165">
        <v>1</v>
      </c>
      <c r="E3720" s="129" t="s">
        <v>4737</v>
      </c>
      <c r="F3720" s="129" t="s">
        <v>4735</v>
      </c>
      <c r="G3720" s="129" t="s">
        <v>16723</v>
      </c>
      <c r="H3720" s="129"/>
    </row>
    <row r="3721" spans="1:8" x14ac:dyDescent="0.3">
      <c r="A3721" s="183">
        <v>45107</v>
      </c>
      <c r="B3721" s="129" t="s">
        <v>8461</v>
      </c>
      <c r="C3721" s="129" t="s">
        <v>417</v>
      </c>
      <c r="D3721" s="165">
        <v>1</v>
      </c>
      <c r="E3721" s="129" t="s">
        <v>4739</v>
      </c>
      <c r="F3721" s="129" t="s">
        <v>4735</v>
      </c>
      <c r="G3721" s="129" t="s">
        <v>16723</v>
      </c>
      <c r="H3721" s="129"/>
    </row>
    <row r="3722" spans="1:8" x14ac:dyDescent="0.3">
      <c r="A3722" s="183">
        <v>45107</v>
      </c>
      <c r="B3722" s="129" t="s">
        <v>8462</v>
      </c>
      <c r="C3722" s="129" t="s">
        <v>416</v>
      </c>
      <c r="D3722" s="165">
        <v>1</v>
      </c>
      <c r="E3722" s="129" t="s">
        <v>4737</v>
      </c>
      <c r="F3722" s="129" t="s">
        <v>4735</v>
      </c>
      <c r="G3722" s="129" t="s">
        <v>16723</v>
      </c>
      <c r="H3722" s="129"/>
    </row>
    <row r="3723" spans="1:8" x14ac:dyDescent="0.3">
      <c r="A3723" s="183">
        <v>45107</v>
      </c>
      <c r="B3723" s="129" t="s">
        <v>8463</v>
      </c>
      <c r="C3723" s="129" t="s">
        <v>416</v>
      </c>
      <c r="D3723" s="165">
        <v>1</v>
      </c>
      <c r="E3723" s="129" t="s">
        <v>4737</v>
      </c>
      <c r="F3723" s="129" t="s">
        <v>4735</v>
      </c>
      <c r="G3723" s="129" t="s">
        <v>16723</v>
      </c>
      <c r="H3723" s="129"/>
    </row>
    <row r="3724" spans="1:8" x14ac:dyDescent="0.3">
      <c r="A3724" s="183">
        <v>45107</v>
      </c>
      <c r="B3724" s="129" t="s">
        <v>8464</v>
      </c>
      <c r="C3724" s="129" t="s">
        <v>418</v>
      </c>
      <c r="D3724" s="165">
        <v>1</v>
      </c>
      <c r="E3724" s="129" t="s">
        <v>4821</v>
      </c>
      <c r="F3724" s="129" t="s">
        <v>4735</v>
      </c>
      <c r="G3724" s="129" t="s">
        <v>16723</v>
      </c>
      <c r="H3724" s="129"/>
    </row>
    <row r="3725" spans="1:8" x14ac:dyDescent="0.3">
      <c r="A3725" s="183">
        <v>45107</v>
      </c>
      <c r="B3725" s="129" t="s">
        <v>8465</v>
      </c>
      <c r="C3725" s="129" t="s">
        <v>416</v>
      </c>
      <c r="D3725" s="165">
        <v>1</v>
      </c>
      <c r="E3725" s="129" t="s">
        <v>4739</v>
      </c>
      <c r="F3725" s="129" t="s">
        <v>4735</v>
      </c>
      <c r="G3725" s="129" t="s">
        <v>16723</v>
      </c>
      <c r="H3725" s="129"/>
    </row>
    <row r="3726" spans="1:8" x14ac:dyDescent="0.3">
      <c r="A3726" s="183">
        <v>45107</v>
      </c>
      <c r="B3726" s="129" t="s">
        <v>8466</v>
      </c>
      <c r="C3726" s="129" t="s">
        <v>418</v>
      </c>
      <c r="D3726" s="165">
        <v>1</v>
      </c>
      <c r="E3726" s="129" t="s">
        <v>4739</v>
      </c>
      <c r="F3726" s="129" t="s">
        <v>4735</v>
      </c>
      <c r="G3726" s="129" t="s">
        <v>16723</v>
      </c>
      <c r="H3726" s="129"/>
    </row>
    <row r="3727" spans="1:8" x14ac:dyDescent="0.3">
      <c r="A3727" s="183">
        <v>45107</v>
      </c>
      <c r="B3727" s="129" t="s">
        <v>8467</v>
      </c>
      <c r="C3727" s="129" t="s">
        <v>417</v>
      </c>
      <c r="D3727" s="165">
        <v>1</v>
      </c>
      <c r="E3727" s="129" t="s">
        <v>4737</v>
      </c>
      <c r="F3727" s="129" t="s">
        <v>4735</v>
      </c>
      <c r="G3727" s="129" t="s">
        <v>16723</v>
      </c>
      <c r="H3727" s="129"/>
    </row>
    <row r="3728" spans="1:8" x14ac:dyDescent="0.3">
      <c r="A3728" s="183">
        <v>45107</v>
      </c>
      <c r="B3728" s="129" t="s">
        <v>8468</v>
      </c>
      <c r="C3728" s="129" t="s">
        <v>418</v>
      </c>
      <c r="D3728" s="165">
        <v>1</v>
      </c>
      <c r="E3728" s="129" t="s">
        <v>4739</v>
      </c>
      <c r="F3728" s="129" t="s">
        <v>4735</v>
      </c>
      <c r="G3728" s="129" t="s">
        <v>16723</v>
      </c>
      <c r="H3728" s="129"/>
    </row>
    <row r="3729" spans="1:8" x14ac:dyDescent="0.3">
      <c r="A3729" s="183">
        <v>45107</v>
      </c>
      <c r="B3729" s="129" t="s">
        <v>8469</v>
      </c>
      <c r="C3729" s="129" t="s">
        <v>416</v>
      </c>
      <c r="D3729" s="165">
        <v>1</v>
      </c>
      <c r="E3729" s="129" t="s">
        <v>4739</v>
      </c>
      <c r="F3729" s="129" t="s">
        <v>4735</v>
      </c>
      <c r="G3729" s="129" t="s">
        <v>16723</v>
      </c>
      <c r="H3729" s="129"/>
    </row>
    <row r="3730" spans="1:8" x14ac:dyDescent="0.3">
      <c r="A3730" s="183">
        <v>45107</v>
      </c>
      <c r="B3730" s="129" t="s">
        <v>8470</v>
      </c>
      <c r="C3730" s="129" t="s">
        <v>418</v>
      </c>
      <c r="D3730" s="165">
        <v>1</v>
      </c>
      <c r="E3730" s="129" t="s">
        <v>4744</v>
      </c>
      <c r="F3730" s="129" t="s">
        <v>4735</v>
      </c>
      <c r="G3730" s="129" t="s">
        <v>16723</v>
      </c>
      <c r="H3730" s="129"/>
    </row>
    <row r="3731" spans="1:8" x14ac:dyDescent="0.3">
      <c r="A3731" s="183">
        <v>45107</v>
      </c>
      <c r="B3731" s="129" t="s">
        <v>8471</v>
      </c>
      <c r="C3731" s="129" t="s">
        <v>416</v>
      </c>
      <c r="D3731" s="165">
        <v>1</v>
      </c>
      <c r="E3731" s="129" t="s">
        <v>4739</v>
      </c>
      <c r="F3731" s="129" t="s">
        <v>4735</v>
      </c>
      <c r="G3731" s="129" t="s">
        <v>16723</v>
      </c>
      <c r="H3731" s="129"/>
    </row>
    <row r="3732" spans="1:8" x14ac:dyDescent="0.3">
      <c r="A3732" s="183">
        <v>45107</v>
      </c>
      <c r="B3732" s="129" t="s">
        <v>8472</v>
      </c>
      <c r="C3732" s="129" t="s">
        <v>416</v>
      </c>
      <c r="D3732" s="165">
        <v>1</v>
      </c>
      <c r="E3732" s="129" t="s">
        <v>4734</v>
      </c>
      <c r="F3732" s="129" t="s">
        <v>4735</v>
      </c>
      <c r="G3732" s="129" t="s">
        <v>16723</v>
      </c>
      <c r="H3732" s="129"/>
    </row>
    <row r="3733" spans="1:8" x14ac:dyDescent="0.3">
      <c r="A3733" s="183">
        <v>45107</v>
      </c>
      <c r="B3733" s="129" t="s">
        <v>8473</v>
      </c>
      <c r="C3733" s="129" t="s">
        <v>418</v>
      </c>
      <c r="D3733" s="165">
        <v>1</v>
      </c>
      <c r="E3733" s="129" t="s">
        <v>4744</v>
      </c>
      <c r="F3733" s="129" t="s">
        <v>4735</v>
      </c>
      <c r="G3733" s="129" t="s">
        <v>16723</v>
      </c>
      <c r="H3733" s="129"/>
    </row>
    <row r="3734" spans="1:8" x14ac:dyDescent="0.3">
      <c r="A3734" s="183">
        <v>45107</v>
      </c>
      <c r="B3734" s="129" t="s">
        <v>8474</v>
      </c>
      <c r="C3734" s="129" t="s">
        <v>418</v>
      </c>
      <c r="D3734" s="165">
        <v>1</v>
      </c>
      <c r="E3734" s="129" t="s">
        <v>4744</v>
      </c>
      <c r="F3734" s="129" t="s">
        <v>4735</v>
      </c>
      <c r="G3734" s="129" t="s">
        <v>16723</v>
      </c>
      <c r="H3734" s="129"/>
    </row>
    <row r="3735" spans="1:8" x14ac:dyDescent="0.3">
      <c r="A3735" s="183">
        <v>45107</v>
      </c>
      <c r="B3735" s="129" t="s">
        <v>8475</v>
      </c>
      <c r="C3735" s="129" t="s">
        <v>416</v>
      </c>
      <c r="D3735" s="165">
        <v>1</v>
      </c>
      <c r="E3735" s="129" t="s">
        <v>4737</v>
      </c>
      <c r="F3735" s="129" t="s">
        <v>4735</v>
      </c>
      <c r="G3735" s="129" t="s">
        <v>16723</v>
      </c>
      <c r="H3735" s="129"/>
    </row>
    <row r="3736" spans="1:8" x14ac:dyDescent="0.3">
      <c r="A3736" s="183">
        <v>45107</v>
      </c>
      <c r="B3736" s="129" t="s">
        <v>8476</v>
      </c>
      <c r="C3736" s="129" t="s">
        <v>418</v>
      </c>
      <c r="D3736" s="165">
        <v>1</v>
      </c>
      <c r="E3736" s="129" t="s">
        <v>4741</v>
      </c>
      <c r="F3736" s="129" t="s">
        <v>4735</v>
      </c>
      <c r="G3736" s="129" t="s">
        <v>16723</v>
      </c>
      <c r="H3736" s="129"/>
    </row>
    <row r="3737" spans="1:8" x14ac:dyDescent="0.3">
      <c r="A3737" s="183">
        <v>45107</v>
      </c>
      <c r="B3737" s="129" t="s">
        <v>8477</v>
      </c>
      <c r="C3737" s="129" t="s">
        <v>416</v>
      </c>
      <c r="D3737" s="165">
        <v>1</v>
      </c>
      <c r="E3737" s="129" t="s">
        <v>4737</v>
      </c>
      <c r="F3737" s="129" t="s">
        <v>4735</v>
      </c>
      <c r="G3737" s="129" t="s">
        <v>16723</v>
      </c>
      <c r="H3737" s="129"/>
    </row>
    <row r="3738" spans="1:8" x14ac:dyDescent="0.3">
      <c r="A3738" s="183">
        <v>45107</v>
      </c>
      <c r="B3738" s="129" t="s">
        <v>8478</v>
      </c>
      <c r="C3738" s="129" t="s">
        <v>418</v>
      </c>
      <c r="D3738" s="165">
        <v>1</v>
      </c>
      <c r="E3738" s="129" t="s">
        <v>4741</v>
      </c>
      <c r="F3738" s="129" t="s">
        <v>4735</v>
      </c>
      <c r="G3738" s="129" t="s">
        <v>16723</v>
      </c>
      <c r="H3738" s="129"/>
    </row>
    <row r="3739" spans="1:8" x14ac:dyDescent="0.3">
      <c r="A3739" s="183">
        <v>45107</v>
      </c>
      <c r="B3739" s="129" t="s">
        <v>8479</v>
      </c>
      <c r="C3739" s="129" t="s">
        <v>416</v>
      </c>
      <c r="D3739" s="165">
        <v>1</v>
      </c>
      <c r="E3739" s="129" t="s">
        <v>4737</v>
      </c>
      <c r="F3739" s="129" t="s">
        <v>4735</v>
      </c>
      <c r="G3739" s="129" t="s">
        <v>16723</v>
      </c>
      <c r="H3739" s="129"/>
    </row>
    <row r="3740" spans="1:8" x14ac:dyDescent="0.3">
      <c r="A3740" s="183">
        <v>45107</v>
      </c>
      <c r="B3740" s="129" t="s">
        <v>8480</v>
      </c>
      <c r="C3740" s="129" t="s">
        <v>416</v>
      </c>
      <c r="D3740" s="165">
        <v>1</v>
      </c>
      <c r="E3740" s="129" t="s">
        <v>4739</v>
      </c>
      <c r="F3740" s="129" t="s">
        <v>4735</v>
      </c>
      <c r="G3740" s="129" t="s">
        <v>16723</v>
      </c>
      <c r="H3740" s="129"/>
    </row>
    <row r="3741" spans="1:8" x14ac:dyDescent="0.3">
      <c r="A3741" s="183">
        <v>45107</v>
      </c>
      <c r="B3741" s="129" t="s">
        <v>8481</v>
      </c>
      <c r="C3741" s="129" t="s">
        <v>416</v>
      </c>
      <c r="D3741" s="165">
        <v>1</v>
      </c>
      <c r="E3741" s="129" t="s">
        <v>4737</v>
      </c>
      <c r="F3741" s="129" t="s">
        <v>4735</v>
      </c>
      <c r="G3741" s="129" t="s">
        <v>16723</v>
      </c>
      <c r="H3741" s="129"/>
    </row>
    <row r="3742" spans="1:8" x14ac:dyDescent="0.3">
      <c r="A3742" s="183">
        <v>45107</v>
      </c>
      <c r="B3742" s="129" t="s">
        <v>8482</v>
      </c>
      <c r="C3742" s="129" t="s">
        <v>416</v>
      </c>
      <c r="D3742" s="165">
        <v>1</v>
      </c>
      <c r="E3742" s="129" t="s">
        <v>4737</v>
      </c>
      <c r="F3742" s="129" t="s">
        <v>4735</v>
      </c>
      <c r="G3742" s="129" t="s">
        <v>16723</v>
      </c>
      <c r="H3742" s="129"/>
    </row>
    <row r="3743" spans="1:8" x14ac:dyDescent="0.3">
      <c r="A3743" s="183">
        <v>45107</v>
      </c>
      <c r="B3743" s="129" t="s">
        <v>8483</v>
      </c>
      <c r="C3743" s="129" t="s">
        <v>416</v>
      </c>
      <c r="D3743" s="165">
        <v>1</v>
      </c>
      <c r="E3743" s="129" t="s">
        <v>4744</v>
      </c>
      <c r="F3743" s="129" t="s">
        <v>4735</v>
      </c>
      <c r="G3743" s="129" t="s">
        <v>16723</v>
      </c>
      <c r="H3743" s="129"/>
    </row>
    <row r="3744" spans="1:8" x14ac:dyDescent="0.3">
      <c r="A3744" s="183">
        <v>45107</v>
      </c>
      <c r="B3744" s="129" t="s">
        <v>8484</v>
      </c>
      <c r="C3744" s="129" t="s">
        <v>416</v>
      </c>
      <c r="D3744" s="165">
        <v>1</v>
      </c>
      <c r="E3744" s="129" t="s">
        <v>4737</v>
      </c>
      <c r="F3744" s="129" t="s">
        <v>4735</v>
      </c>
      <c r="G3744" s="129" t="s">
        <v>16723</v>
      </c>
      <c r="H3744" s="129"/>
    </row>
    <row r="3745" spans="1:8" x14ac:dyDescent="0.3">
      <c r="A3745" s="183">
        <v>45107</v>
      </c>
      <c r="B3745" s="129" t="s">
        <v>8485</v>
      </c>
      <c r="C3745" s="129" t="s">
        <v>416</v>
      </c>
      <c r="D3745" s="165">
        <v>1</v>
      </c>
      <c r="E3745" s="129" t="s">
        <v>4739</v>
      </c>
      <c r="F3745" s="129" t="s">
        <v>4735</v>
      </c>
      <c r="G3745" s="129" t="s">
        <v>16723</v>
      </c>
      <c r="H3745" s="129"/>
    </row>
    <row r="3746" spans="1:8" x14ac:dyDescent="0.3">
      <c r="A3746" s="183">
        <v>45107</v>
      </c>
      <c r="B3746" s="129" t="s">
        <v>8486</v>
      </c>
      <c r="C3746" s="129" t="s">
        <v>416</v>
      </c>
      <c r="D3746" s="165">
        <v>1</v>
      </c>
      <c r="E3746" s="129" t="s">
        <v>4739</v>
      </c>
      <c r="F3746" s="129" t="s">
        <v>4735</v>
      </c>
      <c r="G3746" s="129" t="s">
        <v>16723</v>
      </c>
      <c r="H3746" s="129"/>
    </row>
    <row r="3747" spans="1:8" x14ac:dyDescent="0.3">
      <c r="A3747" s="183">
        <v>45107</v>
      </c>
      <c r="B3747" s="129" t="s">
        <v>8487</v>
      </c>
      <c r="C3747" s="129" t="s">
        <v>418</v>
      </c>
      <c r="D3747" s="165">
        <v>1</v>
      </c>
      <c r="E3747" s="129" t="s">
        <v>4744</v>
      </c>
      <c r="F3747" s="129" t="s">
        <v>4735</v>
      </c>
      <c r="G3747" s="129" t="s">
        <v>16723</v>
      </c>
      <c r="H3747" s="129"/>
    </row>
    <row r="3748" spans="1:8" x14ac:dyDescent="0.3">
      <c r="A3748" s="183">
        <v>45107</v>
      </c>
      <c r="B3748" s="129" t="s">
        <v>8488</v>
      </c>
      <c r="C3748" s="129" t="s">
        <v>417</v>
      </c>
      <c r="D3748" s="165">
        <v>1</v>
      </c>
      <c r="E3748" s="129" t="s">
        <v>4739</v>
      </c>
      <c r="F3748" s="129" t="s">
        <v>4735</v>
      </c>
      <c r="G3748" s="129" t="s">
        <v>16723</v>
      </c>
      <c r="H3748" s="129"/>
    </row>
    <row r="3749" spans="1:8" x14ac:dyDescent="0.3">
      <c r="A3749" s="183">
        <v>45107</v>
      </c>
      <c r="B3749" s="129" t="s">
        <v>8489</v>
      </c>
      <c r="C3749" s="129" t="s">
        <v>417</v>
      </c>
      <c r="D3749" s="165">
        <v>1</v>
      </c>
      <c r="E3749" s="129" t="s">
        <v>4737</v>
      </c>
      <c r="F3749" s="129" t="s">
        <v>4735</v>
      </c>
      <c r="G3749" s="129" t="s">
        <v>16723</v>
      </c>
      <c r="H3749" s="129"/>
    </row>
    <row r="3750" spans="1:8" x14ac:dyDescent="0.3">
      <c r="A3750" s="183">
        <v>45107</v>
      </c>
      <c r="B3750" s="129" t="s">
        <v>8490</v>
      </c>
      <c r="C3750" s="129" t="s">
        <v>417</v>
      </c>
      <c r="D3750" s="165">
        <v>1</v>
      </c>
      <c r="E3750" s="129" t="s">
        <v>4737</v>
      </c>
      <c r="F3750" s="129" t="s">
        <v>4735</v>
      </c>
      <c r="G3750" s="129" t="s">
        <v>16723</v>
      </c>
      <c r="H3750" s="129"/>
    </row>
    <row r="3751" spans="1:8" x14ac:dyDescent="0.3">
      <c r="A3751" s="183">
        <v>45107</v>
      </c>
      <c r="B3751" s="129" t="s">
        <v>8491</v>
      </c>
      <c r="C3751" s="129" t="s">
        <v>416</v>
      </c>
      <c r="D3751" s="165">
        <v>1</v>
      </c>
      <c r="E3751" s="129" t="s">
        <v>4737</v>
      </c>
      <c r="F3751" s="129" t="s">
        <v>4735</v>
      </c>
      <c r="G3751" s="129" t="s">
        <v>16723</v>
      </c>
      <c r="H3751" s="129"/>
    </row>
    <row r="3752" spans="1:8" x14ac:dyDescent="0.3">
      <c r="A3752" s="183">
        <v>45107</v>
      </c>
      <c r="B3752" s="129" t="s">
        <v>8492</v>
      </c>
      <c r="C3752" s="129" t="s">
        <v>416</v>
      </c>
      <c r="D3752" s="165">
        <v>1</v>
      </c>
      <c r="E3752" s="129" t="s">
        <v>4739</v>
      </c>
      <c r="F3752" s="129" t="s">
        <v>4735</v>
      </c>
      <c r="G3752" s="129" t="s">
        <v>16723</v>
      </c>
      <c r="H3752" s="129"/>
    </row>
    <row r="3753" spans="1:8" x14ac:dyDescent="0.3">
      <c r="A3753" s="183">
        <v>45107</v>
      </c>
      <c r="B3753" s="129" t="s">
        <v>8493</v>
      </c>
      <c r="C3753" s="129" t="s">
        <v>418</v>
      </c>
      <c r="D3753" s="165">
        <v>1</v>
      </c>
      <c r="E3753" s="129" t="s">
        <v>4737</v>
      </c>
      <c r="F3753" s="129" t="s">
        <v>4735</v>
      </c>
      <c r="G3753" s="129" t="s">
        <v>16723</v>
      </c>
      <c r="H3753" s="129"/>
    </row>
    <row r="3754" spans="1:8" x14ac:dyDescent="0.3">
      <c r="A3754" s="183">
        <v>45107</v>
      </c>
      <c r="B3754" s="129" t="s">
        <v>8494</v>
      </c>
      <c r="C3754" s="129" t="s">
        <v>418</v>
      </c>
      <c r="D3754" s="165">
        <v>1</v>
      </c>
      <c r="E3754" s="129" t="s">
        <v>4821</v>
      </c>
      <c r="F3754" s="129" t="s">
        <v>4735</v>
      </c>
      <c r="G3754" s="129" t="s">
        <v>16723</v>
      </c>
      <c r="H3754" s="129"/>
    </row>
    <row r="3755" spans="1:8" x14ac:dyDescent="0.3">
      <c r="A3755" s="183">
        <v>45107</v>
      </c>
      <c r="B3755" s="129" t="s">
        <v>8495</v>
      </c>
      <c r="C3755" s="129" t="s">
        <v>418</v>
      </c>
      <c r="D3755" s="165">
        <v>1</v>
      </c>
      <c r="E3755" s="129" t="s">
        <v>4739</v>
      </c>
      <c r="F3755" s="129" t="s">
        <v>4735</v>
      </c>
      <c r="G3755" s="129" t="s">
        <v>16723</v>
      </c>
      <c r="H3755" s="129"/>
    </row>
    <row r="3756" spans="1:8" x14ac:dyDescent="0.3">
      <c r="A3756" s="183">
        <v>45107</v>
      </c>
      <c r="B3756" s="129" t="s">
        <v>8496</v>
      </c>
      <c r="C3756" s="129" t="s">
        <v>417</v>
      </c>
      <c r="D3756" s="165">
        <v>1</v>
      </c>
      <c r="E3756" s="129" t="s">
        <v>4821</v>
      </c>
      <c r="F3756" s="129" t="s">
        <v>4735</v>
      </c>
      <c r="G3756" s="129" t="s">
        <v>16723</v>
      </c>
      <c r="H3756" s="129"/>
    </row>
    <row r="3757" spans="1:8" x14ac:dyDescent="0.3">
      <c r="A3757" s="183">
        <v>45107</v>
      </c>
      <c r="B3757" s="129" t="s">
        <v>8497</v>
      </c>
      <c r="C3757" s="129" t="s">
        <v>417</v>
      </c>
      <c r="D3757" s="165">
        <v>1</v>
      </c>
      <c r="E3757" s="129" t="s">
        <v>4737</v>
      </c>
      <c r="F3757" s="129" t="s">
        <v>4735</v>
      </c>
      <c r="G3757" s="129" t="s">
        <v>16723</v>
      </c>
      <c r="H3757" s="129"/>
    </row>
    <row r="3758" spans="1:8" x14ac:dyDescent="0.3">
      <c r="A3758" s="183">
        <v>45107</v>
      </c>
      <c r="B3758" s="129" t="s">
        <v>8498</v>
      </c>
      <c r="C3758" s="129" t="s">
        <v>417</v>
      </c>
      <c r="D3758" s="165">
        <v>1</v>
      </c>
      <c r="E3758" s="129" t="s">
        <v>4821</v>
      </c>
      <c r="F3758" s="129" t="s">
        <v>4735</v>
      </c>
      <c r="G3758" s="129" t="s">
        <v>16723</v>
      </c>
      <c r="H3758" s="129"/>
    </row>
    <row r="3759" spans="1:8" x14ac:dyDescent="0.3">
      <c r="A3759" s="183">
        <v>45107</v>
      </c>
      <c r="B3759" s="129" t="s">
        <v>8499</v>
      </c>
      <c r="C3759" s="129" t="s">
        <v>417</v>
      </c>
      <c r="D3759" s="165">
        <v>1</v>
      </c>
      <c r="E3759" s="129" t="s">
        <v>4821</v>
      </c>
      <c r="F3759" s="129" t="s">
        <v>4735</v>
      </c>
      <c r="G3759" s="129" t="s">
        <v>16723</v>
      </c>
      <c r="H3759" s="129"/>
    </row>
    <row r="3760" spans="1:8" x14ac:dyDescent="0.3">
      <c r="A3760" s="183">
        <v>45107</v>
      </c>
      <c r="B3760" s="129" t="s">
        <v>8500</v>
      </c>
      <c r="C3760" s="129" t="s">
        <v>417</v>
      </c>
      <c r="D3760" s="165">
        <v>1</v>
      </c>
      <c r="E3760" s="129" t="s">
        <v>4821</v>
      </c>
      <c r="F3760" s="129" t="s">
        <v>4735</v>
      </c>
      <c r="G3760" s="129" t="s">
        <v>16723</v>
      </c>
      <c r="H3760" s="129"/>
    </row>
    <row r="3761" spans="1:8" x14ac:dyDescent="0.3">
      <c r="A3761" s="183">
        <v>45107</v>
      </c>
      <c r="B3761" s="129" t="s">
        <v>8501</v>
      </c>
      <c r="C3761" s="129" t="s">
        <v>417</v>
      </c>
      <c r="D3761" s="165">
        <v>1</v>
      </c>
      <c r="E3761" s="129" t="s">
        <v>4739</v>
      </c>
      <c r="F3761" s="129" t="s">
        <v>4735</v>
      </c>
      <c r="G3761" s="129" t="s">
        <v>16723</v>
      </c>
      <c r="H3761" s="129"/>
    </row>
    <row r="3762" spans="1:8" x14ac:dyDescent="0.3">
      <c r="A3762" s="183">
        <v>45107</v>
      </c>
      <c r="B3762" s="129" t="s">
        <v>8502</v>
      </c>
      <c r="C3762" s="129" t="s">
        <v>417</v>
      </c>
      <c r="D3762" s="165">
        <v>1</v>
      </c>
      <c r="E3762" s="129" t="s">
        <v>4739</v>
      </c>
      <c r="F3762" s="129" t="s">
        <v>4735</v>
      </c>
      <c r="G3762" s="129" t="s">
        <v>16723</v>
      </c>
      <c r="H3762" s="129"/>
    </row>
    <row r="3763" spans="1:8" x14ac:dyDescent="0.3">
      <c r="A3763" s="183">
        <v>45107</v>
      </c>
      <c r="B3763" s="129" t="s">
        <v>8503</v>
      </c>
      <c r="C3763" s="129" t="s">
        <v>417</v>
      </c>
      <c r="D3763" s="165">
        <v>1</v>
      </c>
      <c r="E3763" s="129" t="s">
        <v>4737</v>
      </c>
      <c r="F3763" s="129" t="s">
        <v>4735</v>
      </c>
      <c r="G3763" s="129" t="s">
        <v>16723</v>
      </c>
      <c r="H3763" s="129"/>
    </row>
    <row r="3764" spans="1:8" x14ac:dyDescent="0.3">
      <c r="A3764" s="183">
        <v>45107</v>
      </c>
      <c r="B3764" s="129" t="s">
        <v>8504</v>
      </c>
      <c r="C3764" s="129" t="s">
        <v>417</v>
      </c>
      <c r="D3764" s="165">
        <v>1</v>
      </c>
      <c r="E3764" s="129" t="s">
        <v>4739</v>
      </c>
      <c r="F3764" s="129" t="s">
        <v>4735</v>
      </c>
      <c r="G3764" s="129" t="s">
        <v>16723</v>
      </c>
      <c r="H3764" s="129"/>
    </row>
    <row r="3765" spans="1:8" x14ac:dyDescent="0.3">
      <c r="A3765" s="183">
        <v>45107</v>
      </c>
      <c r="B3765" s="129" t="s">
        <v>8505</v>
      </c>
      <c r="C3765" s="129" t="s">
        <v>417</v>
      </c>
      <c r="D3765" s="165">
        <v>1</v>
      </c>
      <c r="E3765" s="129" t="s">
        <v>4737</v>
      </c>
      <c r="F3765" s="129" t="s">
        <v>4735</v>
      </c>
      <c r="G3765" s="129" t="s">
        <v>16723</v>
      </c>
      <c r="H3765" s="129"/>
    </row>
    <row r="3766" spans="1:8" x14ac:dyDescent="0.3">
      <c r="A3766" s="183">
        <v>45107</v>
      </c>
      <c r="B3766" s="129" t="s">
        <v>8506</v>
      </c>
      <c r="C3766" s="129" t="s">
        <v>416</v>
      </c>
      <c r="D3766" s="165">
        <v>1</v>
      </c>
      <c r="E3766" s="129" t="s">
        <v>4739</v>
      </c>
      <c r="F3766" s="129" t="s">
        <v>4735</v>
      </c>
      <c r="G3766" s="129" t="s">
        <v>16723</v>
      </c>
      <c r="H3766" s="129"/>
    </row>
    <row r="3767" spans="1:8" x14ac:dyDescent="0.3">
      <c r="A3767" s="183">
        <v>45107</v>
      </c>
      <c r="B3767" s="129" t="s">
        <v>8507</v>
      </c>
      <c r="C3767" s="129" t="s">
        <v>418</v>
      </c>
      <c r="D3767" s="165">
        <v>1</v>
      </c>
      <c r="E3767" s="129" t="s">
        <v>4739</v>
      </c>
      <c r="F3767" s="129" t="s">
        <v>4735</v>
      </c>
      <c r="G3767" s="129" t="s">
        <v>16723</v>
      </c>
      <c r="H3767" s="129"/>
    </row>
    <row r="3768" spans="1:8" x14ac:dyDescent="0.3">
      <c r="A3768" s="183">
        <v>45107</v>
      </c>
      <c r="B3768" s="129" t="s">
        <v>8508</v>
      </c>
      <c r="C3768" s="129" t="s">
        <v>418</v>
      </c>
      <c r="D3768" s="165">
        <v>1</v>
      </c>
      <c r="E3768" s="129" t="s">
        <v>4739</v>
      </c>
      <c r="F3768" s="129" t="s">
        <v>4735</v>
      </c>
      <c r="G3768" s="129" t="s">
        <v>16723</v>
      </c>
      <c r="H3768" s="129"/>
    </row>
    <row r="3769" spans="1:8" x14ac:dyDescent="0.3">
      <c r="A3769" s="183">
        <v>45107</v>
      </c>
      <c r="B3769" s="129" t="s">
        <v>8509</v>
      </c>
      <c r="C3769" s="129" t="s">
        <v>416</v>
      </c>
      <c r="D3769" s="165">
        <v>1</v>
      </c>
      <c r="E3769" s="129" t="s">
        <v>4737</v>
      </c>
      <c r="F3769" s="129" t="s">
        <v>4735</v>
      </c>
      <c r="G3769" s="129" t="s">
        <v>16723</v>
      </c>
      <c r="H3769" s="129"/>
    </row>
    <row r="3770" spans="1:8" x14ac:dyDescent="0.3">
      <c r="A3770" s="183">
        <v>45107</v>
      </c>
      <c r="B3770" s="129" t="s">
        <v>8510</v>
      </c>
      <c r="C3770" s="129" t="s">
        <v>416</v>
      </c>
      <c r="D3770" s="165">
        <v>1</v>
      </c>
      <c r="E3770" s="129" t="s">
        <v>4737</v>
      </c>
      <c r="F3770" s="129" t="s">
        <v>4735</v>
      </c>
      <c r="G3770" s="129" t="s">
        <v>16723</v>
      </c>
      <c r="H3770" s="129"/>
    </row>
    <row r="3771" spans="1:8" x14ac:dyDescent="0.3">
      <c r="A3771" s="183">
        <v>45107</v>
      </c>
      <c r="B3771" s="129" t="s">
        <v>8511</v>
      </c>
      <c r="C3771" s="129" t="s">
        <v>418</v>
      </c>
      <c r="D3771" s="165">
        <v>1</v>
      </c>
      <c r="E3771" s="129" t="s">
        <v>4739</v>
      </c>
      <c r="F3771" s="129" t="s">
        <v>4735</v>
      </c>
      <c r="G3771" s="129" t="s">
        <v>16723</v>
      </c>
      <c r="H3771" s="129"/>
    </row>
    <row r="3772" spans="1:8" x14ac:dyDescent="0.3">
      <c r="A3772" s="183">
        <v>45107</v>
      </c>
      <c r="B3772" s="129" t="s">
        <v>8512</v>
      </c>
      <c r="C3772" s="129" t="s">
        <v>416</v>
      </c>
      <c r="D3772" s="165">
        <v>1</v>
      </c>
      <c r="E3772" s="129" t="s">
        <v>4737</v>
      </c>
      <c r="F3772" s="129" t="s">
        <v>4735</v>
      </c>
      <c r="G3772" s="129" t="s">
        <v>16723</v>
      </c>
      <c r="H3772" s="129"/>
    </row>
    <row r="3773" spans="1:8" x14ac:dyDescent="0.3">
      <c r="A3773" s="183">
        <v>45107</v>
      </c>
      <c r="B3773" s="129" t="s">
        <v>8513</v>
      </c>
      <c r="C3773" s="129" t="s">
        <v>418</v>
      </c>
      <c r="D3773" s="165">
        <v>1</v>
      </c>
      <c r="E3773" s="129" t="s">
        <v>4737</v>
      </c>
      <c r="F3773" s="129" t="s">
        <v>4735</v>
      </c>
      <c r="G3773" s="129" t="s">
        <v>16723</v>
      </c>
      <c r="H3773" s="129"/>
    </row>
    <row r="3774" spans="1:8" x14ac:dyDescent="0.3">
      <c r="A3774" s="183">
        <v>45107</v>
      </c>
      <c r="B3774" s="129" t="s">
        <v>8514</v>
      </c>
      <c r="C3774" s="129" t="s">
        <v>418</v>
      </c>
      <c r="D3774" s="165">
        <v>1</v>
      </c>
      <c r="E3774" s="129" t="s">
        <v>4739</v>
      </c>
      <c r="F3774" s="129" t="s">
        <v>4735</v>
      </c>
      <c r="G3774" s="129" t="s">
        <v>16723</v>
      </c>
      <c r="H3774" s="129"/>
    </row>
    <row r="3775" spans="1:8" x14ac:dyDescent="0.3">
      <c r="A3775" s="183">
        <v>45107</v>
      </c>
      <c r="B3775" s="129" t="s">
        <v>8515</v>
      </c>
      <c r="C3775" s="129" t="s">
        <v>418</v>
      </c>
      <c r="D3775" s="165">
        <v>1</v>
      </c>
      <c r="E3775" s="129" t="s">
        <v>4739</v>
      </c>
      <c r="F3775" s="129" t="s">
        <v>4735</v>
      </c>
      <c r="G3775" s="129" t="s">
        <v>16723</v>
      </c>
      <c r="H3775" s="129"/>
    </row>
    <row r="3776" spans="1:8" x14ac:dyDescent="0.3">
      <c r="A3776" s="183">
        <v>45107</v>
      </c>
      <c r="B3776" s="129" t="s">
        <v>8516</v>
      </c>
      <c r="C3776" s="129" t="s">
        <v>4743</v>
      </c>
      <c r="D3776" s="165">
        <v>1</v>
      </c>
      <c r="E3776" s="129" t="s">
        <v>4737</v>
      </c>
      <c r="F3776" s="129" t="s">
        <v>4735</v>
      </c>
      <c r="G3776" s="129" t="s">
        <v>16745</v>
      </c>
      <c r="H3776" s="129"/>
    </row>
    <row r="3777" spans="1:8" x14ac:dyDescent="0.3">
      <c r="A3777" s="183">
        <v>45107</v>
      </c>
      <c r="B3777" s="129" t="s">
        <v>8517</v>
      </c>
      <c r="C3777" s="129" t="s">
        <v>417</v>
      </c>
      <c r="D3777" s="165">
        <v>1</v>
      </c>
      <c r="E3777" s="129" t="s">
        <v>4739</v>
      </c>
      <c r="F3777" s="129" t="s">
        <v>4735</v>
      </c>
      <c r="G3777" s="129" t="s">
        <v>16723</v>
      </c>
      <c r="H3777" s="129"/>
    </row>
    <row r="3778" spans="1:8" x14ac:dyDescent="0.3">
      <c r="A3778" s="183">
        <v>45107</v>
      </c>
      <c r="B3778" s="129" t="s">
        <v>8518</v>
      </c>
      <c r="C3778" s="129" t="s">
        <v>418</v>
      </c>
      <c r="D3778" s="165">
        <v>1</v>
      </c>
      <c r="E3778" s="129" t="s">
        <v>4739</v>
      </c>
      <c r="F3778" s="129" t="s">
        <v>4735</v>
      </c>
      <c r="G3778" s="129" t="s">
        <v>16723</v>
      </c>
      <c r="H3778" s="129"/>
    </row>
    <row r="3779" spans="1:8" x14ac:dyDescent="0.3">
      <c r="A3779" s="183">
        <v>45107</v>
      </c>
      <c r="B3779" s="129" t="s">
        <v>8519</v>
      </c>
      <c r="C3779" s="129" t="s">
        <v>418</v>
      </c>
      <c r="D3779" s="165">
        <v>1</v>
      </c>
      <c r="E3779" s="129" t="s">
        <v>4739</v>
      </c>
      <c r="F3779" s="129" t="s">
        <v>4735</v>
      </c>
      <c r="G3779" s="129" t="s">
        <v>16723</v>
      </c>
      <c r="H3779" s="129"/>
    </row>
    <row r="3780" spans="1:8" x14ac:dyDescent="0.3">
      <c r="A3780" s="183">
        <v>45107</v>
      </c>
      <c r="B3780" s="129" t="s">
        <v>8520</v>
      </c>
      <c r="C3780" s="129" t="s">
        <v>418</v>
      </c>
      <c r="D3780" s="165">
        <v>1</v>
      </c>
      <c r="E3780" s="129" t="s">
        <v>4739</v>
      </c>
      <c r="F3780" s="129" t="s">
        <v>4735</v>
      </c>
      <c r="G3780" s="129" t="s">
        <v>16723</v>
      </c>
      <c r="H3780" s="129"/>
    </row>
    <row r="3781" spans="1:8" x14ac:dyDescent="0.3">
      <c r="A3781" s="183">
        <v>45107</v>
      </c>
      <c r="B3781" s="129" t="s">
        <v>8521</v>
      </c>
      <c r="C3781" s="129" t="s">
        <v>418</v>
      </c>
      <c r="D3781" s="165">
        <v>1</v>
      </c>
      <c r="E3781" s="129" t="s">
        <v>4739</v>
      </c>
      <c r="F3781" s="129" t="s">
        <v>4735</v>
      </c>
      <c r="G3781" s="129" t="s">
        <v>16723</v>
      </c>
      <c r="H3781" s="129"/>
    </row>
    <row r="3782" spans="1:8" x14ac:dyDescent="0.3">
      <c r="A3782" s="183">
        <v>45107</v>
      </c>
      <c r="B3782" s="129" t="s">
        <v>8522</v>
      </c>
      <c r="C3782" s="129" t="s">
        <v>417</v>
      </c>
      <c r="D3782" s="165">
        <v>1</v>
      </c>
      <c r="E3782" s="129" t="s">
        <v>4821</v>
      </c>
      <c r="F3782" s="129" t="s">
        <v>4735</v>
      </c>
      <c r="G3782" s="129" t="s">
        <v>16723</v>
      </c>
      <c r="H3782" s="129"/>
    </row>
    <row r="3783" spans="1:8" x14ac:dyDescent="0.3">
      <c r="A3783" s="183">
        <v>45107</v>
      </c>
      <c r="B3783" s="129" t="s">
        <v>8523</v>
      </c>
      <c r="C3783" s="129" t="s">
        <v>417</v>
      </c>
      <c r="D3783" s="165">
        <v>1</v>
      </c>
      <c r="E3783" s="129" t="s">
        <v>4734</v>
      </c>
      <c r="F3783" s="129" t="s">
        <v>4735</v>
      </c>
      <c r="G3783" s="129" t="s">
        <v>16723</v>
      </c>
      <c r="H3783" s="129"/>
    </row>
    <row r="3784" spans="1:8" x14ac:dyDescent="0.3">
      <c r="A3784" s="183">
        <v>45107</v>
      </c>
      <c r="B3784" s="129" t="s">
        <v>8524</v>
      </c>
      <c r="C3784" s="129" t="s">
        <v>417</v>
      </c>
      <c r="D3784" s="165">
        <v>1</v>
      </c>
      <c r="E3784" s="129" t="s">
        <v>4734</v>
      </c>
      <c r="F3784" s="129" t="s">
        <v>4735</v>
      </c>
      <c r="G3784" s="129" t="s">
        <v>16723</v>
      </c>
      <c r="H3784" s="129"/>
    </row>
    <row r="3785" spans="1:8" x14ac:dyDescent="0.3">
      <c r="A3785" s="183">
        <v>45107</v>
      </c>
      <c r="B3785" s="129" t="s">
        <v>8525</v>
      </c>
      <c r="C3785" s="129" t="s">
        <v>417</v>
      </c>
      <c r="D3785" s="165">
        <v>1</v>
      </c>
      <c r="E3785" s="129" t="s">
        <v>4821</v>
      </c>
      <c r="F3785" s="129" t="s">
        <v>4735</v>
      </c>
      <c r="G3785" s="129" t="s">
        <v>16723</v>
      </c>
      <c r="H3785" s="129"/>
    </row>
    <row r="3786" spans="1:8" x14ac:dyDescent="0.3">
      <c r="A3786" s="183">
        <v>45107</v>
      </c>
      <c r="B3786" s="129" t="s">
        <v>8526</v>
      </c>
      <c r="C3786" s="129" t="s">
        <v>417</v>
      </c>
      <c r="D3786" s="165">
        <v>1</v>
      </c>
      <c r="E3786" s="129" t="s">
        <v>4734</v>
      </c>
      <c r="F3786" s="129" t="s">
        <v>4735</v>
      </c>
      <c r="G3786" s="129" t="s">
        <v>16723</v>
      </c>
      <c r="H3786" s="129"/>
    </row>
    <row r="3787" spans="1:8" x14ac:dyDescent="0.3">
      <c r="A3787" s="183">
        <v>45107</v>
      </c>
      <c r="B3787" s="129" t="s">
        <v>8527</v>
      </c>
      <c r="C3787" s="129" t="s">
        <v>417</v>
      </c>
      <c r="D3787" s="165">
        <v>1</v>
      </c>
      <c r="E3787" s="129" t="s">
        <v>4821</v>
      </c>
      <c r="F3787" s="129" t="s">
        <v>4735</v>
      </c>
      <c r="G3787" s="129" t="s">
        <v>16723</v>
      </c>
      <c r="H3787" s="129"/>
    </row>
    <row r="3788" spans="1:8" x14ac:dyDescent="0.3">
      <c r="A3788" s="183">
        <v>45107</v>
      </c>
      <c r="B3788" s="129" t="s">
        <v>8528</v>
      </c>
      <c r="C3788" s="129" t="s">
        <v>418</v>
      </c>
      <c r="D3788" s="165">
        <v>1</v>
      </c>
      <c r="E3788" s="129" t="s">
        <v>4739</v>
      </c>
      <c r="F3788" s="129" t="s">
        <v>4735</v>
      </c>
      <c r="G3788" s="129" t="s">
        <v>16723</v>
      </c>
      <c r="H3788" s="129"/>
    </row>
    <row r="3789" spans="1:8" x14ac:dyDescent="0.3">
      <c r="A3789" s="183">
        <v>45107</v>
      </c>
      <c r="B3789" s="129" t="s">
        <v>8529</v>
      </c>
      <c r="C3789" s="129" t="s">
        <v>418</v>
      </c>
      <c r="D3789" s="165">
        <v>1</v>
      </c>
      <c r="E3789" s="129" t="s">
        <v>4739</v>
      </c>
      <c r="F3789" s="129" t="s">
        <v>4735</v>
      </c>
      <c r="G3789" s="129" t="s">
        <v>16723</v>
      </c>
      <c r="H3789" s="129"/>
    </row>
    <row r="3790" spans="1:8" x14ac:dyDescent="0.3">
      <c r="A3790" s="183">
        <v>45107</v>
      </c>
      <c r="B3790" s="129" t="s">
        <v>8530</v>
      </c>
      <c r="C3790" s="129" t="s">
        <v>416</v>
      </c>
      <c r="D3790" s="165">
        <v>1</v>
      </c>
      <c r="E3790" s="129" t="s">
        <v>4739</v>
      </c>
      <c r="F3790" s="129" t="s">
        <v>4735</v>
      </c>
      <c r="G3790" s="129" t="s">
        <v>16723</v>
      </c>
      <c r="H3790" s="129"/>
    </row>
    <row r="3791" spans="1:8" x14ac:dyDescent="0.3">
      <c r="A3791" s="183">
        <v>45107</v>
      </c>
      <c r="B3791" s="129" t="s">
        <v>8531</v>
      </c>
      <c r="C3791" s="129" t="s">
        <v>418</v>
      </c>
      <c r="D3791" s="165">
        <v>1</v>
      </c>
      <c r="E3791" s="129" t="s">
        <v>4747</v>
      </c>
      <c r="F3791" s="129" t="s">
        <v>4735</v>
      </c>
      <c r="G3791" s="129" t="s">
        <v>16723</v>
      </c>
      <c r="H3791" s="129"/>
    </row>
    <row r="3792" spans="1:8" x14ac:dyDescent="0.3">
      <c r="A3792" s="183">
        <v>45107</v>
      </c>
      <c r="B3792" s="129" t="s">
        <v>8532</v>
      </c>
      <c r="C3792" s="129" t="s">
        <v>417</v>
      </c>
      <c r="D3792" s="165">
        <v>1</v>
      </c>
      <c r="E3792" s="129" t="s">
        <v>4821</v>
      </c>
      <c r="F3792" s="129" t="s">
        <v>4735</v>
      </c>
      <c r="G3792" s="129" t="s">
        <v>16723</v>
      </c>
      <c r="H3792" s="129"/>
    </row>
    <row r="3793" spans="1:8" x14ac:dyDescent="0.3">
      <c r="A3793" s="183">
        <v>45107</v>
      </c>
      <c r="B3793" s="129" t="s">
        <v>8533</v>
      </c>
      <c r="C3793" s="129" t="s">
        <v>417</v>
      </c>
      <c r="D3793" s="165">
        <v>1</v>
      </c>
      <c r="E3793" s="129" t="s">
        <v>4739</v>
      </c>
      <c r="F3793" s="129" t="s">
        <v>4735</v>
      </c>
      <c r="G3793" s="129" t="s">
        <v>16723</v>
      </c>
      <c r="H3793" s="129"/>
    </row>
    <row r="3794" spans="1:8" x14ac:dyDescent="0.3">
      <c r="A3794" s="183">
        <v>45107</v>
      </c>
      <c r="B3794" s="129" t="s">
        <v>8534</v>
      </c>
      <c r="C3794" s="129" t="s">
        <v>418</v>
      </c>
      <c r="D3794" s="165">
        <v>1</v>
      </c>
      <c r="E3794" s="129" t="s">
        <v>4739</v>
      </c>
      <c r="F3794" s="129" t="s">
        <v>4735</v>
      </c>
      <c r="G3794" s="129" t="s">
        <v>16723</v>
      </c>
      <c r="H3794" s="129"/>
    </row>
    <row r="3795" spans="1:8" x14ac:dyDescent="0.3">
      <c r="A3795" s="183">
        <v>45107</v>
      </c>
      <c r="B3795" s="129" t="s">
        <v>8535</v>
      </c>
      <c r="C3795" s="129" t="s">
        <v>416</v>
      </c>
      <c r="D3795" s="165">
        <v>1</v>
      </c>
      <c r="E3795" s="129" t="s">
        <v>4737</v>
      </c>
      <c r="F3795" s="129" t="s">
        <v>4735</v>
      </c>
      <c r="G3795" s="129" t="s">
        <v>16723</v>
      </c>
      <c r="H3795" s="129"/>
    </row>
    <row r="3796" spans="1:8" x14ac:dyDescent="0.3">
      <c r="A3796" s="183">
        <v>45107</v>
      </c>
      <c r="B3796" s="129" t="s">
        <v>8536</v>
      </c>
      <c r="C3796" s="129" t="s">
        <v>417</v>
      </c>
      <c r="D3796" s="165">
        <v>1</v>
      </c>
      <c r="E3796" s="129" t="s">
        <v>4821</v>
      </c>
      <c r="F3796" s="129" t="s">
        <v>4735</v>
      </c>
      <c r="G3796" s="129" t="s">
        <v>16723</v>
      </c>
      <c r="H3796" s="129"/>
    </row>
    <row r="3797" spans="1:8" x14ac:dyDescent="0.3">
      <c r="A3797" s="183">
        <v>45107</v>
      </c>
      <c r="B3797" s="129" t="s">
        <v>8537</v>
      </c>
      <c r="C3797" s="129" t="s">
        <v>417</v>
      </c>
      <c r="D3797" s="165">
        <v>1</v>
      </c>
      <c r="E3797" s="129" t="s">
        <v>4739</v>
      </c>
      <c r="F3797" s="129" t="s">
        <v>4735</v>
      </c>
      <c r="G3797" s="129" t="s">
        <v>16723</v>
      </c>
      <c r="H3797" s="129"/>
    </row>
    <row r="3798" spans="1:8" x14ac:dyDescent="0.3">
      <c r="A3798" s="183">
        <v>45107</v>
      </c>
      <c r="B3798" s="129" t="s">
        <v>8538</v>
      </c>
      <c r="C3798" s="129" t="s">
        <v>417</v>
      </c>
      <c r="D3798" s="165">
        <v>1</v>
      </c>
      <c r="E3798" s="129" t="s">
        <v>4734</v>
      </c>
      <c r="F3798" s="129" t="s">
        <v>4735</v>
      </c>
      <c r="G3798" s="129" t="s">
        <v>16723</v>
      </c>
      <c r="H3798" s="129"/>
    </row>
    <row r="3799" spans="1:8" x14ac:dyDescent="0.3">
      <c r="A3799" s="183">
        <v>45107</v>
      </c>
      <c r="B3799" s="129" t="s">
        <v>8539</v>
      </c>
      <c r="C3799" s="129" t="s">
        <v>417</v>
      </c>
      <c r="D3799" s="165">
        <v>1</v>
      </c>
      <c r="E3799" s="129" t="s">
        <v>4821</v>
      </c>
      <c r="F3799" s="129" t="s">
        <v>4735</v>
      </c>
      <c r="G3799" s="129" t="s">
        <v>16723</v>
      </c>
      <c r="H3799" s="129"/>
    </row>
    <row r="3800" spans="1:8" x14ac:dyDescent="0.3">
      <c r="A3800" s="183">
        <v>45107</v>
      </c>
      <c r="B3800" s="129" t="s">
        <v>8540</v>
      </c>
      <c r="C3800" s="129" t="s">
        <v>417</v>
      </c>
      <c r="D3800" s="165">
        <v>1</v>
      </c>
      <c r="E3800" s="129" t="s">
        <v>4734</v>
      </c>
      <c r="F3800" s="129" t="s">
        <v>4735</v>
      </c>
      <c r="G3800" s="129" t="s">
        <v>16723</v>
      </c>
      <c r="H3800" s="129"/>
    </row>
    <row r="3801" spans="1:8" x14ac:dyDescent="0.3">
      <c r="A3801" s="183">
        <v>45107</v>
      </c>
      <c r="B3801" s="129" t="s">
        <v>8541</v>
      </c>
      <c r="C3801" s="129" t="s">
        <v>417</v>
      </c>
      <c r="D3801" s="165">
        <v>1</v>
      </c>
      <c r="E3801" s="129" t="s">
        <v>4737</v>
      </c>
      <c r="F3801" s="129" t="s">
        <v>4735</v>
      </c>
      <c r="G3801" s="129" t="s">
        <v>16723</v>
      </c>
      <c r="H3801" s="129"/>
    </row>
    <row r="3802" spans="1:8" x14ac:dyDescent="0.3">
      <c r="A3802" s="183">
        <v>45107</v>
      </c>
      <c r="B3802" s="129" t="s">
        <v>8542</v>
      </c>
      <c r="C3802" s="129" t="s">
        <v>417</v>
      </c>
      <c r="D3802" s="165">
        <v>1</v>
      </c>
      <c r="E3802" s="129" t="s">
        <v>4739</v>
      </c>
      <c r="F3802" s="129" t="s">
        <v>4735</v>
      </c>
      <c r="G3802" s="129" t="s">
        <v>16723</v>
      </c>
      <c r="H3802" s="129"/>
    </row>
    <row r="3803" spans="1:8" x14ac:dyDescent="0.3">
      <c r="A3803" s="183">
        <v>45107</v>
      </c>
      <c r="B3803" s="129" t="s">
        <v>8543</v>
      </c>
      <c r="C3803" s="129" t="s">
        <v>416</v>
      </c>
      <c r="D3803" s="165">
        <v>1</v>
      </c>
      <c r="E3803" s="129" t="s">
        <v>4739</v>
      </c>
      <c r="F3803" s="129" t="s">
        <v>4735</v>
      </c>
      <c r="G3803" s="129" t="s">
        <v>16723</v>
      </c>
      <c r="H3803" s="129"/>
    </row>
    <row r="3804" spans="1:8" x14ac:dyDescent="0.3">
      <c r="A3804" s="183">
        <v>45107</v>
      </c>
      <c r="B3804" s="129" t="s">
        <v>8544</v>
      </c>
      <c r="C3804" s="129" t="s">
        <v>416</v>
      </c>
      <c r="D3804" s="165">
        <v>1</v>
      </c>
      <c r="E3804" s="129" t="s">
        <v>4737</v>
      </c>
      <c r="F3804" s="129" t="s">
        <v>4735</v>
      </c>
      <c r="G3804" s="129" t="s">
        <v>16723</v>
      </c>
      <c r="H3804" s="129"/>
    </row>
    <row r="3805" spans="1:8" x14ac:dyDescent="0.3">
      <c r="A3805" s="183">
        <v>45107</v>
      </c>
      <c r="B3805" s="129" t="s">
        <v>8545</v>
      </c>
      <c r="C3805" s="129" t="s">
        <v>416</v>
      </c>
      <c r="D3805" s="165">
        <v>1</v>
      </c>
      <c r="E3805" s="129" t="s">
        <v>4739</v>
      </c>
      <c r="F3805" s="129" t="s">
        <v>4735</v>
      </c>
      <c r="G3805" s="129" t="s">
        <v>16723</v>
      </c>
      <c r="H3805" s="129"/>
    </row>
    <row r="3806" spans="1:8" x14ac:dyDescent="0.3">
      <c r="A3806" s="183">
        <v>45107</v>
      </c>
      <c r="B3806" s="129" t="s">
        <v>8546</v>
      </c>
      <c r="C3806" s="129" t="s">
        <v>417</v>
      </c>
      <c r="D3806" s="165">
        <v>1</v>
      </c>
      <c r="E3806" s="129" t="s">
        <v>4821</v>
      </c>
      <c r="F3806" s="129" t="s">
        <v>4735</v>
      </c>
      <c r="G3806" s="129" t="s">
        <v>16723</v>
      </c>
      <c r="H3806" s="129"/>
    </row>
    <row r="3807" spans="1:8" x14ac:dyDescent="0.3">
      <c r="A3807" s="183">
        <v>45107</v>
      </c>
      <c r="B3807" s="129" t="s">
        <v>8547</v>
      </c>
      <c r="C3807" s="129" t="s">
        <v>417</v>
      </c>
      <c r="D3807" s="165">
        <v>1</v>
      </c>
      <c r="E3807" s="129" t="s">
        <v>4734</v>
      </c>
      <c r="F3807" s="129" t="s">
        <v>4735</v>
      </c>
      <c r="G3807" s="129" t="s">
        <v>16723</v>
      </c>
      <c r="H3807" s="129"/>
    </row>
    <row r="3808" spans="1:8" x14ac:dyDescent="0.3">
      <c r="A3808" s="183">
        <v>45107</v>
      </c>
      <c r="B3808" s="129" t="s">
        <v>8548</v>
      </c>
      <c r="C3808" s="129" t="s">
        <v>417</v>
      </c>
      <c r="D3808" s="165">
        <v>1</v>
      </c>
      <c r="E3808" s="129" t="s">
        <v>4739</v>
      </c>
      <c r="F3808" s="129" t="s">
        <v>4735</v>
      </c>
      <c r="G3808" s="129" t="s">
        <v>16723</v>
      </c>
      <c r="H3808" s="129"/>
    </row>
    <row r="3809" spans="1:8" x14ac:dyDescent="0.3">
      <c r="A3809" s="183">
        <v>45107</v>
      </c>
      <c r="B3809" s="129" t="s">
        <v>8549</v>
      </c>
      <c r="C3809" s="129" t="s">
        <v>417</v>
      </c>
      <c r="D3809" s="165">
        <v>1</v>
      </c>
      <c r="E3809" s="129" t="s">
        <v>4739</v>
      </c>
      <c r="F3809" s="129" t="s">
        <v>4735</v>
      </c>
      <c r="G3809" s="129" t="s">
        <v>16723</v>
      </c>
      <c r="H3809" s="129"/>
    </row>
    <row r="3810" spans="1:8" x14ac:dyDescent="0.3">
      <c r="A3810" s="183">
        <v>45107</v>
      </c>
      <c r="B3810" s="129" t="s">
        <v>8550</v>
      </c>
      <c r="C3810" s="129" t="s">
        <v>417</v>
      </c>
      <c r="D3810" s="165">
        <v>1</v>
      </c>
      <c r="E3810" s="129" t="s">
        <v>4739</v>
      </c>
      <c r="F3810" s="129" t="s">
        <v>4735</v>
      </c>
      <c r="G3810" s="129" t="s">
        <v>16723</v>
      </c>
      <c r="H3810" s="129"/>
    </row>
    <row r="3811" spans="1:8" x14ac:dyDescent="0.3">
      <c r="A3811" s="183">
        <v>45107</v>
      </c>
      <c r="B3811" s="129" t="s">
        <v>8551</v>
      </c>
      <c r="C3811" s="129" t="s">
        <v>417</v>
      </c>
      <c r="D3811" s="165">
        <v>1</v>
      </c>
      <c r="E3811" s="129" t="s">
        <v>4737</v>
      </c>
      <c r="F3811" s="129" t="s">
        <v>4735</v>
      </c>
      <c r="G3811" s="129" t="s">
        <v>16723</v>
      </c>
      <c r="H3811" s="129"/>
    </row>
    <row r="3812" spans="1:8" x14ac:dyDescent="0.3">
      <c r="A3812" s="183">
        <v>45107</v>
      </c>
      <c r="B3812" s="129" t="s">
        <v>8552</v>
      </c>
      <c r="C3812" s="129" t="s">
        <v>417</v>
      </c>
      <c r="D3812" s="165">
        <v>1</v>
      </c>
      <c r="E3812" s="129" t="s">
        <v>4739</v>
      </c>
      <c r="F3812" s="129" t="s">
        <v>4735</v>
      </c>
      <c r="G3812" s="129" t="s">
        <v>16723</v>
      </c>
      <c r="H3812" s="129"/>
    </row>
    <row r="3813" spans="1:8" x14ac:dyDescent="0.3">
      <c r="A3813" s="183">
        <v>45107</v>
      </c>
      <c r="B3813" s="129" t="s">
        <v>8553</v>
      </c>
      <c r="C3813" s="129" t="s">
        <v>417</v>
      </c>
      <c r="D3813" s="165">
        <v>1</v>
      </c>
      <c r="E3813" s="129" t="s">
        <v>4739</v>
      </c>
      <c r="F3813" s="129" t="s">
        <v>4735</v>
      </c>
      <c r="G3813" s="129" t="s">
        <v>16723</v>
      </c>
      <c r="H3813" s="129"/>
    </row>
    <row r="3814" spans="1:8" x14ac:dyDescent="0.3">
      <c r="A3814" s="183">
        <v>45107</v>
      </c>
      <c r="B3814" s="129" t="s">
        <v>8554</v>
      </c>
      <c r="C3814" s="129" t="s">
        <v>417</v>
      </c>
      <c r="D3814" s="165">
        <v>1</v>
      </c>
      <c r="E3814" s="129" t="s">
        <v>4821</v>
      </c>
      <c r="F3814" s="129" t="s">
        <v>4735</v>
      </c>
      <c r="G3814" s="129" t="s">
        <v>16723</v>
      </c>
      <c r="H3814" s="129"/>
    </row>
    <row r="3815" spans="1:8" x14ac:dyDescent="0.3">
      <c r="A3815" s="183">
        <v>45107</v>
      </c>
      <c r="B3815" s="129" t="s">
        <v>8555</v>
      </c>
      <c r="C3815" s="129" t="s">
        <v>417</v>
      </c>
      <c r="D3815" s="165">
        <v>1</v>
      </c>
      <c r="E3815" s="129" t="s">
        <v>4734</v>
      </c>
      <c r="F3815" s="129" t="s">
        <v>4735</v>
      </c>
      <c r="G3815" s="129" t="s">
        <v>16723</v>
      </c>
      <c r="H3815" s="129"/>
    </row>
    <row r="3816" spans="1:8" x14ac:dyDescent="0.3">
      <c r="A3816" s="183">
        <v>45107</v>
      </c>
      <c r="B3816" s="129" t="s">
        <v>8556</v>
      </c>
      <c r="C3816" s="129" t="s">
        <v>417</v>
      </c>
      <c r="D3816" s="165">
        <v>1</v>
      </c>
      <c r="E3816" s="129" t="s">
        <v>4741</v>
      </c>
      <c r="F3816" s="129" t="s">
        <v>4735</v>
      </c>
      <c r="G3816" s="129" t="s">
        <v>16723</v>
      </c>
      <c r="H3816" s="129"/>
    </row>
    <row r="3817" spans="1:8" x14ac:dyDescent="0.3">
      <c r="A3817" s="183">
        <v>45107</v>
      </c>
      <c r="B3817" s="129" t="s">
        <v>8557</v>
      </c>
      <c r="C3817" s="129" t="s">
        <v>417</v>
      </c>
      <c r="D3817" s="165">
        <v>1</v>
      </c>
      <c r="E3817" s="129" t="s">
        <v>4739</v>
      </c>
      <c r="F3817" s="129" t="s">
        <v>4735</v>
      </c>
      <c r="G3817" s="129" t="s">
        <v>16723</v>
      </c>
      <c r="H3817" s="129"/>
    </row>
    <row r="3818" spans="1:8" x14ac:dyDescent="0.3">
      <c r="A3818" s="183">
        <v>45107</v>
      </c>
      <c r="B3818" s="129" t="s">
        <v>8558</v>
      </c>
      <c r="C3818" s="129" t="s">
        <v>416</v>
      </c>
      <c r="D3818" s="165">
        <v>1</v>
      </c>
      <c r="E3818" s="129" t="s">
        <v>4737</v>
      </c>
      <c r="F3818" s="129" t="s">
        <v>4735</v>
      </c>
      <c r="G3818" s="129" t="s">
        <v>16723</v>
      </c>
      <c r="H3818" s="129"/>
    </row>
    <row r="3819" spans="1:8" x14ac:dyDescent="0.3">
      <c r="A3819" s="183">
        <v>45107</v>
      </c>
      <c r="B3819" s="129" t="s">
        <v>8559</v>
      </c>
      <c r="C3819" s="129" t="s">
        <v>417</v>
      </c>
      <c r="D3819" s="165">
        <v>1</v>
      </c>
      <c r="E3819" s="129" t="s">
        <v>4734</v>
      </c>
      <c r="F3819" s="129" t="s">
        <v>4735</v>
      </c>
      <c r="G3819" s="129" t="s">
        <v>16723</v>
      </c>
      <c r="H3819" s="129"/>
    </row>
    <row r="3820" spans="1:8" x14ac:dyDescent="0.3">
      <c r="A3820" s="183">
        <v>45107</v>
      </c>
      <c r="B3820" s="129" t="s">
        <v>8560</v>
      </c>
      <c r="C3820" s="129" t="s">
        <v>417</v>
      </c>
      <c r="D3820" s="165">
        <v>1</v>
      </c>
      <c r="E3820" s="129" t="s">
        <v>4821</v>
      </c>
      <c r="F3820" s="129" t="s">
        <v>4735</v>
      </c>
      <c r="G3820" s="129" t="s">
        <v>16723</v>
      </c>
      <c r="H3820" s="129"/>
    </row>
    <row r="3821" spans="1:8" x14ac:dyDescent="0.3">
      <c r="A3821" s="183">
        <v>45107</v>
      </c>
      <c r="B3821" s="129" t="s">
        <v>8561</v>
      </c>
      <c r="C3821" s="129" t="s">
        <v>417</v>
      </c>
      <c r="D3821" s="165">
        <v>1</v>
      </c>
      <c r="E3821" s="129" t="s">
        <v>4734</v>
      </c>
      <c r="F3821" s="129" t="s">
        <v>4735</v>
      </c>
      <c r="G3821" s="129" t="s">
        <v>16723</v>
      </c>
      <c r="H3821" s="129"/>
    </row>
    <row r="3822" spans="1:8" x14ac:dyDescent="0.3">
      <c r="A3822" s="183">
        <v>45107</v>
      </c>
      <c r="B3822" s="129" t="s">
        <v>8562</v>
      </c>
      <c r="C3822" s="129" t="s">
        <v>417</v>
      </c>
      <c r="D3822" s="165">
        <v>1</v>
      </c>
      <c r="E3822" s="129" t="s">
        <v>4821</v>
      </c>
      <c r="F3822" s="129" t="s">
        <v>4735</v>
      </c>
      <c r="G3822" s="129" t="s">
        <v>16723</v>
      </c>
      <c r="H3822" s="129"/>
    </row>
    <row r="3823" spans="1:8" x14ac:dyDescent="0.3">
      <c r="A3823" s="183">
        <v>45107</v>
      </c>
      <c r="B3823" s="129" t="s">
        <v>8563</v>
      </c>
      <c r="C3823" s="129" t="s">
        <v>417</v>
      </c>
      <c r="D3823" s="165">
        <v>1</v>
      </c>
      <c r="E3823" s="129" t="s">
        <v>4744</v>
      </c>
      <c r="F3823" s="129" t="s">
        <v>4735</v>
      </c>
      <c r="G3823" s="129" t="s">
        <v>16723</v>
      </c>
      <c r="H3823" s="129"/>
    </row>
    <row r="3824" spans="1:8" x14ac:dyDescent="0.3">
      <c r="A3824" s="183">
        <v>45107</v>
      </c>
      <c r="B3824" s="129" t="s">
        <v>8564</v>
      </c>
      <c r="C3824" s="129" t="s">
        <v>417</v>
      </c>
      <c r="D3824" s="165">
        <v>1</v>
      </c>
      <c r="E3824" s="129" t="s">
        <v>4739</v>
      </c>
      <c r="F3824" s="129" t="s">
        <v>4735</v>
      </c>
      <c r="G3824" s="129" t="s">
        <v>16723</v>
      </c>
      <c r="H3824" s="129"/>
    </row>
    <row r="3825" spans="1:8" x14ac:dyDescent="0.3">
      <c r="A3825" s="183">
        <v>45107</v>
      </c>
      <c r="B3825" s="129" t="s">
        <v>8565</v>
      </c>
      <c r="C3825" s="129" t="s">
        <v>417</v>
      </c>
      <c r="D3825" s="165">
        <v>1</v>
      </c>
      <c r="E3825" s="129" t="s">
        <v>4739</v>
      </c>
      <c r="F3825" s="129" t="s">
        <v>4735</v>
      </c>
      <c r="G3825" s="129" t="s">
        <v>16723</v>
      </c>
      <c r="H3825" s="129"/>
    </row>
    <row r="3826" spans="1:8" x14ac:dyDescent="0.3">
      <c r="A3826" s="183">
        <v>45107</v>
      </c>
      <c r="B3826" s="129" t="s">
        <v>8566</v>
      </c>
      <c r="C3826" s="129" t="s">
        <v>417</v>
      </c>
      <c r="D3826" s="165">
        <v>1</v>
      </c>
      <c r="E3826" s="129" t="s">
        <v>4739</v>
      </c>
      <c r="F3826" s="129" t="s">
        <v>4735</v>
      </c>
      <c r="G3826" s="129" t="s">
        <v>16723</v>
      </c>
      <c r="H3826" s="129"/>
    </row>
    <row r="3827" spans="1:8" x14ac:dyDescent="0.3">
      <c r="A3827" s="183">
        <v>45107</v>
      </c>
      <c r="B3827" s="129" t="s">
        <v>8567</v>
      </c>
      <c r="C3827" s="129" t="s">
        <v>417</v>
      </c>
      <c r="D3827" s="165">
        <v>1</v>
      </c>
      <c r="E3827" s="129" t="s">
        <v>4737</v>
      </c>
      <c r="F3827" s="129" t="s">
        <v>4735</v>
      </c>
      <c r="G3827" s="129" t="s">
        <v>16723</v>
      </c>
      <c r="H3827" s="129"/>
    </row>
    <row r="3828" spans="1:8" x14ac:dyDescent="0.3">
      <c r="A3828" s="183">
        <v>45107</v>
      </c>
      <c r="B3828" s="129" t="s">
        <v>8568</v>
      </c>
      <c r="C3828" s="129" t="s">
        <v>418</v>
      </c>
      <c r="D3828" s="165">
        <v>1</v>
      </c>
      <c r="E3828" s="129" t="s">
        <v>4739</v>
      </c>
      <c r="F3828" s="129" t="s">
        <v>4735</v>
      </c>
      <c r="G3828" s="129" t="s">
        <v>16723</v>
      </c>
      <c r="H3828" s="129"/>
    </row>
    <row r="3829" spans="1:8" x14ac:dyDescent="0.3">
      <c r="A3829" s="183">
        <v>45107</v>
      </c>
      <c r="B3829" s="129" t="s">
        <v>8569</v>
      </c>
      <c r="C3829" s="129" t="s">
        <v>416</v>
      </c>
      <c r="D3829" s="165">
        <v>1</v>
      </c>
      <c r="E3829" s="129" t="s">
        <v>4821</v>
      </c>
      <c r="F3829" s="129" t="s">
        <v>4735</v>
      </c>
      <c r="G3829" s="129" t="s">
        <v>16723</v>
      </c>
      <c r="H3829" s="129"/>
    </row>
    <row r="3830" spans="1:8" x14ac:dyDescent="0.3">
      <c r="A3830" s="183">
        <v>45107</v>
      </c>
      <c r="B3830" s="129" t="s">
        <v>8570</v>
      </c>
      <c r="C3830" s="129" t="s">
        <v>417</v>
      </c>
      <c r="D3830" s="165">
        <v>1</v>
      </c>
      <c r="E3830" s="129" t="s">
        <v>4734</v>
      </c>
      <c r="F3830" s="129" t="s">
        <v>4735</v>
      </c>
      <c r="G3830" s="129" t="s">
        <v>16723</v>
      </c>
      <c r="H3830" s="129"/>
    </row>
    <row r="3831" spans="1:8" x14ac:dyDescent="0.3">
      <c r="A3831" s="183">
        <v>45107</v>
      </c>
      <c r="B3831" s="129" t="s">
        <v>8571</v>
      </c>
      <c r="C3831" s="129" t="s">
        <v>418</v>
      </c>
      <c r="D3831" s="165">
        <v>1</v>
      </c>
      <c r="E3831" s="129" t="s">
        <v>4739</v>
      </c>
      <c r="F3831" s="129" t="s">
        <v>4735</v>
      </c>
      <c r="G3831" s="129" t="s">
        <v>16723</v>
      </c>
      <c r="H3831" s="129"/>
    </row>
    <row r="3832" spans="1:8" x14ac:dyDescent="0.3">
      <c r="A3832" s="183">
        <v>45107</v>
      </c>
      <c r="B3832" s="129" t="s">
        <v>8572</v>
      </c>
      <c r="C3832" s="129" t="s">
        <v>418</v>
      </c>
      <c r="D3832" s="165">
        <v>1</v>
      </c>
      <c r="E3832" s="129" t="s">
        <v>4739</v>
      </c>
      <c r="F3832" s="129" t="s">
        <v>4735</v>
      </c>
      <c r="G3832" s="129" t="s">
        <v>16723</v>
      </c>
      <c r="H3832" s="129"/>
    </row>
    <row r="3833" spans="1:8" x14ac:dyDescent="0.3">
      <c r="A3833" s="183">
        <v>45107</v>
      </c>
      <c r="B3833" s="129" t="s">
        <v>8573</v>
      </c>
      <c r="C3833" s="129" t="s">
        <v>417</v>
      </c>
      <c r="D3833" s="165">
        <v>1</v>
      </c>
      <c r="E3833" s="129" t="s">
        <v>4739</v>
      </c>
      <c r="F3833" s="129" t="s">
        <v>4735</v>
      </c>
      <c r="G3833" s="129" t="s">
        <v>16723</v>
      </c>
      <c r="H3833" s="129"/>
    </row>
    <row r="3834" spans="1:8" x14ac:dyDescent="0.3">
      <c r="A3834" s="183">
        <v>45107</v>
      </c>
      <c r="B3834" s="129" t="s">
        <v>8574</v>
      </c>
      <c r="C3834" s="129" t="s">
        <v>417</v>
      </c>
      <c r="D3834" s="165">
        <v>1</v>
      </c>
      <c r="E3834" s="129" t="s">
        <v>4737</v>
      </c>
      <c r="F3834" s="129" t="s">
        <v>4735</v>
      </c>
      <c r="G3834" s="129" t="s">
        <v>16723</v>
      </c>
      <c r="H3834" s="129"/>
    </row>
    <row r="3835" spans="1:8" x14ac:dyDescent="0.3">
      <c r="A3835" s="183">
        <v>45107</v>
      </c>
      <c r="B3835" s="129" t="s">
        <v>8575</v>
      </c>
      <c r="C3835" s="129" t="s">
        <v>417</v>
      </c>
      <c r="D3835" s="165">
        <v>1</v>
      </c>
      <c r="E3835" s="129" t="s">
        <v>4739</v>
      </c>
      <c r="F3835" s="129" t="s">
        <v>4735</v>
      </c>
      <c r="G3835" s="129" t="s">
        <v>16723</v>
      </c>
      <c r="H3835" s="129"/>
    </row>
    <row r="3836" spans="1:8" x14ac:dyDescent="0.3">
      <c r="A3836" s="183">
        <v>45107</v>
      </c>
      <c r="B3836" s="129" t="s">
        <v>8576</v>
      </c>
      <c r="C3836" s="129" t="s">
        <v>417</v>
      </c>
      <c r="D3836" s="165">
        <v>1</v>
      </c>
      <c r="E3836" s="129" t="s">
        <v>4739</v>
      </c>
      <c r="F3836" s="129" t="s">
        <v>4735</v>
      </c>
      <c r="G3836" s="129" t="s">
        <v>16723</v>
      </c>
      <c r="H3836" s="129"/>
    </row>
    <row r="3837" spans="1:8" x14ac:dyDescent="0.3">
      <c r="A3837" s="183">
        <v>45107</v>
      </c>
      <c r="B3837" s="129" t="s">
        <v>8577</v>
      </c>
      <c r="C3837" s="129" t="s">
        <v>418</v>
      </c>
      <c r="D3837" s="165">
        <v>1</v>
      </c>
      <c r="E3837" s="129" t="s">
        <v>4739</v>
      </c>
      <c r="F3837" s="129" t="s">
        <v>4735</v>
      </c>
      <c r="G3837" s="129" t="s">
        <v>16723</v>
      </c>
      <c r="H3837" s="129"/>
    </row>
    <row r="3838" spans="1:8" x14ac:dyDescent="0.3">
      <c r="A3838" s="183">
        <v>45107</v>
      </c>
      <c r="B3838" s="129" t="s">
        <v>8578</v>
      </c>
      <c r="C3838" s="129" t="s">
        <v>416</v>
      </c>
      <c r="D3838" s="165">
        <v>1</v>
      </c>
      <c r="E3838" s="129" t="s">
        <v>4739</v>
      </c>
      <c r="F3838" s="129" t="s">
        <v>4735</v>
      </c>
      <c r="G3838" s="129" t="s">
        <v>16723</v>
      </c>
      <c r="H3838" s="129"/>
    </row>
    <row r="3839" spans="1:8" x14ac:dyDescent="0.3">
      <c r="A3839" s="183">
        <v>45107</v>
      </c>
      <c r="B3839" s="129" t="s">
        <v>8579</v>
      </c>
      <c r="C3839" s="129" t="s">
        <v>418</v>
      </c>
      <c r="D3839" s="165">
        <v>1</v>
      </c>
      <c r="E3839" s="129" t="s">
        <v>4739</v>
      </c>
      <c r="F3839" s="129" t="s">
        <v>4735</v>
      </c>
      <c r="G3839" s="129" t="s">
        <v>16723</v>
      </c>
      <c r="H3839" s="129"/>
    </row>
    <row r="3840" spans="1:8" x14ac:dyDescent="0.3">
      <c r="A3840" s="183">
        <v>45107</v>
      </c>
      <c r="B3840" s="129" t="s">
        <v>8580</v>
      </c>
      <c r="C3840" s="129" t="s">
        <v>418</v>
      </c>
      <c r="D3840" s="165">
        <v>1</v>
      </c>
      <c r="E3840" s="129" t="s">
        <v>4739</v>
      </c>
      <c r="F3840" s="129" t="s">
        <v>4735</v>
      </c>
      <c r="G3840" s="129" t="s">
        <v>16723</v>
      </c>
      <c r="H3840" s="129"/>
    </row>
    <row r="3841" spans="1:8" x14ac:dyDescent="0.3">
      <c r="A3841" s="183">
        <v>45107</v>
      </c>
      <c r="B3841" s="129" t="s">
        <v>8581</v>
      </c>
      <c r="C3841" s="129" t="s">
        <v>418</v>
      </c>
      <c r="D3841" s="165">
        <v>1</v>
      </c>
      <c r="E3841" s="129" t="s">
        <v>4821</v>
      </c>
      <c r="F3841" s="129" t="s">
        <v>4735</v>
      </c>
      <c r="G3841" s="129" t="s">
        <v>16723</v>
      </c>
      <c r="H3841" s="129"/>
    </row>
    <row r="3842" spans="1:8" x14ac:dyDescent="0.3">
      <c r="A3842" s="183">
        <v>45107</v>
      </c>
      <c r="B3842" s="129" t="s">
        <v>8582</v>
      </c>
      <c r="C3842" s="129" t="s">
        <v>418</v>
      </c>
      <c r="D3842" s="165">
        <v>1</v>
      </c>
      <c r="E3842" s="129" t="s">
        <v>4739</v>
      </c>
      <c r="F3842" s="129" t="s">
        <v>4735</v>
      </c>
      <c r="G3842" s="129" t="s">
        <v>16723</v>
      </c>
      <c r="H3842" s="129"/>
    </row>
    <row r="3843" spans="1:8" x14ac:dyDescent="0.3">
      <c r="A3843" s="183">
        <v>45107</v>
      </c>
      <c r="B3843" s="129" t="s">
        <v>8583</v>
      </c>
      <c r="C3843" s="129" t="s">
        <v>418</v>
      </c>
      <c r="D3843" s="165">
        <v>1</v>
      </c>
      <c r="E3843" s="129" t="s">
        <v>4737</v>
      </c>
      <c r="F3843" s="129" t="s">
        <v>4735</v>
      </c>
      <c r="G3843" s="129" t="s">
        <v>16723</v>
      </c>
      <c r="H3843" s="129"/>
    </row>
    <row r="3844" spans="1:8" x14ac:dyDescent="0.3">
      <c r="A3844" s="183">
        <v>45107</v>
      </c>
      <c r="B3844" s="129" t="s">
        <v>8584</v>
      </c>
      <c r="C3844" s="129" t="s">
        <v>416</v>
      </c>
      <c r="D3844" s="165">
        <v>1</v>
      </c>
      <c r="E3844" s="129" t="s">
        <v>4737</v>
      </c>
      <c r="F3844" s="129" t="s">
        <v>4735</v>
      </c>
      <c r="G3844" s="129" t="s">
        <v>16723</v>
      </c>
      <c r="H3844" s="129"/>
    </row>
    <row r="3845" spans="1:8" x14ac:dyDescent="0.3">
      <c r="A3845" s="183">
        <v>45107</v>
      </c>
      <c r="B3845" s="129" t="s">
        <v>8585</v>
      </c>
      <c r="C3845" s="129" t="s">
        <v>416</v>
      </c>
      <c r="D3845" s="165">
        <v>1</v>
      </c>
      <c r="E3845" s="129" t="s">
        <v>4739</v>
      </c>
      <c r="F3845" s="129" t="s">
        <v>4735</v>
      </c>
      <c r="G3845" s="129" t="s">
        <v>16723</v>
      </c>
      <c r="H3845" s="129"/>
    </row>
    <row r="3846" spans="1:8" x14ac:dyDescent="0.3">
      <c r="A3846" s="183">
        <v>45107</v>
      </c>
      <c r="B3846" s="129" t="s">
        <v>8586</v>
      </c>
      <c r="C3846" s="129" t="s">
        <v>417</v>
      </c>
      <c r="D3846" s="165">
        <v>1</v>
      </c>
      <c r="E3846" s="129" t="s">
        <v>4734</v>
      </c>
      <c r="F3846" s="129" t="s">
        <v>4735</v>
      </c>
      <c r="G3846" s="129" t="s">
        <v>16723</v>
      </c>
      <c r="H3846" s="129"/>
    </row>
    <row r="3847" spans="1:8" x14ac:dyDescent="0.3">
      <c r="A3847" s="183">
        <v>45107</v>
      </c>
      <c r="B3847" s="129" t="s">
        <v>8587</v>
      </c>
      <c r="C3847" s="129" t="s">
        <v>416</v>
      </c>
      <c r="D3847" s="165">
        <v>1</v>
      </c>
      <c r="E3847" s="129" t="s">
        <v>4739</v>
      </c>
      <c r="F3847" s="129" t="s">
        <v>4735</v>
      </c>
      <c r="G3847" s="129" t="s">
        <v>16723</v>
      </c>
      <c r="H3847" s="129"/>
    </row>
    <row r="3848" spans="1:8" x14ac:dyDescent="0.3">
      <c r="A3848" s="183">
        <v>45107</v>
      </c>
      <c r="B3848" s="129" t="s">
        <v>8588</v>
      </c>
      <c r="C3848" s="129" t="s">
        <v>418</v>
      </c>
      <c r="D3848" s="165">
        <v>1</v>
      </c>
      <c r="E3848" s="129" t="s">
        <v>4739</v>
      </c>
      <c r="F3848" s="129" t="s">
        <v>4735</v>
      </c>
      <c r="G3848" s="129" t="s">
        <v>16723</v>
      </c>
      <c r="H3848" s="129"/>
    </row>
    <row r="3849" spans="1:8" x14ac:dyDescent="0.3">
      <c r="A3849" s="183">
        <v>45107</v>
      </c>
      <c r="B3849" s="129" t="s">
        <v>8589</v>
      </c>
      <c r="C3849" s="129" t="s">
        <v>418</v>
      </c>
      <c r="D3849" s="165">
        <v>1</v>
      </c>
      <c r="E3849" s="129" t="s">
        <v>4739</v>
      </c>
      <c r="F3849" s="129" t="s">
        <v>4735</v>
      </c>
      <c r="G3849" s="129" t="s">
        <v>16723</v>
      </c>
      <c r="H3849" s="129"/>
    </row>
    <row r="3850" spans="1:8" x14ac:dyDescent="0.3">
      <c r="A3850" s="183">
        <v>45107</v>
      </c>
      <c r="B3850" s="129" t="s">
        <v>8590</v>
      </c>
      <c r="C3850" s="129" t="s">
        <v>417</v>
      </c>
      <c r="D3850" s="165">
        <v>1</v>
      </c>
      <c r="E3850" s="129" t="s">
        <v>4737</v>
      </c>
      <c r="F3850" s="129" t="s">
        <v>4735</v>
      </c>
      <c r="G3850" s="129" t="s">
        <v>16723</v>
      </c>
      <c r="H3850" s="129"/>
    </row>
    <row r="3851" spans="1:8" x14ac:dyDescent="0.3">
      <c r="A3851" s="183">
        <v>45107</v>
      </c>
      <c r="B3851" s="129" t="s">
        <v>8591</v>
      </c>
      <c r="C3851" s="129" t="s">
        <v>417</v>
      </c>
      <c r="D3851" s="165">
        <v>1</v>
      </c>
      <c r="E3851" s="129" t="s">
        <v>4734</v>
      </c>
      <c r="F3851" s="129" t="s">
        <v>4735</v>
      </c>
      <c r="G3851" s="129" t="s">
        <v>16723</v>
      </c>
      <c r="H3851" s="129"/>
    </row>
    <row r="3852" spans="1:8" x14ac:dyDescent="0.3">
      <c r="A3852" s="183">
        <v>45107</v>
      </c>
      <c r="B3852" s="129" t="s">
        <v>8592</v>
      </c>
      <c r="C3852" s="129" t="s">
        <v>417</v>
      </c>
      <c r="D3852" s="165">
        <v>1</v>
      </c>
      <c r="E3852" s="129" t="s">
        <v>4734</v>
      </c>
      <c r="F3852" s="129" t="s">
        <v>4735</v>
      </c>
      <c r="G3852" s="129" t="s">
        <v>16723</v>
      </c>
      <c r="H3852" s="129"/>
    </row>
    <row r="3853" spans="1:8" x14ac:dyDescent="0.3">
      <c r="A3853" s="183">
        <v>45107</v>
      </c>
      <c r="B3853" s="129" t="s">
        <v>8593</v>
      </c>
      <c r="C3853" s="129" t="s">
        <v>417</v>
      </c>
      <c r="D3853" s="165">
        <v>1</v>
      </c>
      <c r="E3853" s="129" t="s">
        <v>4734</v>
      </c>
      <c r="F3853" s="129" t="s">
        <v>4735</v>
      </c>
      <c r="G3853" s="129" t="s">
        <v>16723</v>
      </c>
      <c r="H3853" s="129"/>
    </row>
    <row r="3854" spans="1:8" x14ac:dyDescent="0.3">
      <c r="A3854" s="183">
        <v>45107</v>
      </c>
      <c r="B3854" s="129" t="s">
        <v>8594</v>
      </c>
      <c r="C3854" s="129" t="s">
        <v>416</v>
      </c>
      <c r="D3854" s="165">
        <v>1</v>
      </c>
      <c r="E3854" s="129" t="s">
        <v>4737</v>
      </c>
      <c r="F3854" s="129" t="s">
        <v>4735</v>
      </c>
      <c r="G3854" s="129" t="s">
        <v>16723</v>
      </c>
      <c r="H3854" s="129"/>
    </row>
    <row r="3855" spans="1:8" x14ac:dyDescent="0.3">
      <c r="A3855" s="183">
        <v>45107</v>
      </c>
      <c r="B3855" s="129" t="s">
        <v>8595</v>
      </c>
      <c r="C3855" s="129" t="s">
        <v>416</v>
      </c>
      <c r="D3855" s="165">
        <v>1</v>
      </c>
      <c r="E3855" s="129" t="s">
        <v>4737</v>
      </c>
      <c r="F3855" s="129" t="s">
        <v>4735</v>
      </c>
      <c r="G3855" s="129" t="s">
        <v>16723</v>
      </c>
      <c r="H3855" s="129"/>
    </row>
    <row r="3856" spans="1:8" x14ac:dyDescent="0.3">
      <c r="A3856" s="183">
        <v>45107</v>
      </c>
      <c r="B3856" s="129" t="s">
        <v>8596</v>
      </c>
      <c r="C3856" s="129" t="s">
        <v>416</v>
      </c>
      <c r="D3856" s="165">
        <v>1</v>
      </c>
      <c r="E3856" s="129" t="s">
        <v>4739</v>
      </c>
      <c r="F3856" s="129" t="s">
        <v>4735</v>
      </c>
      <c r="G3856" s="129" t="s">
        <v>16723</v>
      </c>
      <c r="H3856" s="129"/>
    </row>
    <row r="3857" spans="1:8" x14ac:dyDescent="0.3">
      <c r="A3857" s="183">
        <v>45107</v>
      </c>
      <c r="B3857" s="129" t="s">
        <v>8597</v>
      </c>
      <c r="C3857" s="129" t="s">
        <v>417</v>
      </c>
      <c r="D3857" s="165">
        <v>1</v>
      </c>
      <c r="E3857" s="129" t="s">
        <v>4739</v>
      </c>
      <c r="F3857" s="129" t="s">
        <v>4735</v>
      </c>
      <c r="G3857" s="129" t="s">
        <v>16723</v>
      </c>
      <c r="H3857" s="129"/>
    </row>
    <row r="3858" spans="1:8" x14ac:dyDescent="0.3">
      <c r="A3858" s="183">
        <v>45107</v>
      </c>
      <c r="B3858" s="129" t="s">
        <v>8598</v>
      </c>
      <c r="C3858" s="129" t="s">
        <v>417</v>
      </c>
      <c r="D3858" s="165">
        <v>1</v>
      </c>
      <c r="E3858" s="129" t="s">
        <v>4739</v>
      </c>
      <c r="F3858" s="129" t="s">
        <v>4735</v>
      </c>
      <c r="G3858" s="129" t="s">
        <v>16723</v>
      </c>
      <c r="H3858" s="129"/>
    </row>
    <row r="3859" spans="1:8" x14ac:dyDescent="0.3">
      <c r="A3859" s="183">
        <v>45107</v>
      </c>
      <c r="B3859" s="129" t="s">
        <v>8599</v>
      </c>
      <c r="C3859" s="129" t="s">
        <v>417</v>
      </c>
      <c r="D3859" s="165">
        <v>1</v>
      </c>
      <c r="E3859" s="129" t="s">
        <v>4739</v>
      </c>
      <c r="F3859" s="129" t="s">
        <v>4735</v>
      </c>
      <c r="G3859" s="129" t="s">
        <v>16723</v>
      </c>
      <c r="H3859" s="129"/>
    </row>
    <row r="3860" spans="1:8" x14ac:dyDescent="0.3">
      <c r="A3860" s="183">
        <v>45107</v>
      </c>
      <c r="B3860" s="129" t="s">
        <v>8600</v>
      </c>
      <c r="C3860" s="129" t="s">
        <v>417</v>
      </c>
      <c r="D3860" s="165">
        <v>1</v>
      </c>
      <c r="E3860" s="129" t="s">
        <v>4737</v>
      </c>
      <c r="F3860" s="129" t="s">
        <v>4735</v>
      </c>
      <c r="G3860" s="129" t="s">
        <v>16723</v>
      </c>
      <c r="H3860" s="129"/>
    </row>
    <row r="3861" spans="1:8" x14ac:dyDescent="0.3">
      <c r="A3861" s="183">
        <v>45107</v>
      </c>
      <c r="B3861" s="129" t="s">
        <v>8601</v>
      </c>
      <c r="C3861" s="129" t="s">
        <v>417</v>
      </c>
      <c r="D3861" s="165">
        <v>1</v>
      </c>
      <c r="E3861" s="129" t="s">
        <v>4734</v>
      </c>
      <c r="F3861" s="129" t="s">
        <v>4735</v>
      </c>
      <c r="G3861" s="129" t="s">
        <v>16723</v>
      </c>
      <c r="H3861" s="129"/>
    </row>
    <row r="3862" spans="1:8" x14ac:dyDescent="0.3">
      <c r="A3862" s="183">
        <v>45107</v>
      </c>
      <c r="B3862" s="129" t="s">
        <v>8602</v>
      </c>
      <c r="C3862" s="129" t="s">
        <v>417</v>
      </c>
      <c r="D3862" s="165">
        <v>1</v>
      </c>
      <c r="E3862" s="129" t="s">
        <v>4739</v>
      </c>
      <c r="F3862" s="129" t="s">
        <v>4735</v>
      </c>
      <c r="G3862" s="129" t="s">
        <v>16723</v>
      </c>
      <c r="H3862" s="129"/>
    </row>
    <row r="3863" spans="1:8" x14ac:dyDescent="0.3">
      <c r="A3863" s="183">
        <v>45107</v>
      </c>
      <c r="B3863" s="129" t="s">
        <v>8603</v>
      </c>
      <c r="C3863" s="129" t="s">
        <v>417</v>
      </c>
      <c r="D3863" s="165">
        <v>1</v>
      </c>
      <c r="E3863" s="129" t="s">
        <v>4739</v>
      </c>
      <c r="F3863" s="129" t="s">
        <v>4735</v>
      </c>
      <c r="G3863" s="129" t="s">
        <v>16723</v>
      </c>
      <c r="H3863" s="129"/>
    </row>
    <row r="3864" spans="1:8" x14ac:dyDescent="0.3">
      <c r="A3864" s="183">
        <v>45107</v>
      </c>
      <c r="B3864" s="129" t="s">
        <v>8604</v>
      </c>
      <c r="C3864" s="129" t="s">
        <v>417</v>
      </c>
      <c r="D3864" s="165">
        <v>1</v>
      </c>
      <c r="E3864" s="129" t="s">
        <v>4737</v>
      </c>
      <c r="F3864" s="129" t="s">
        <v>4735</v>
      </c>
      <c r="G3864" s="129" t="s">
        <v>16723</v>
      </c>
      <c r="H3864" s="129"/>
    </row>
    <row r="3865" spans="1:8" x14ac:dyDescent="0.3">
      <c r="A3865" s="183">
        <v>45107</v>
      </c>
      <c r="B3865" s="129" t="s">
        <v>8605</v>
      </c>
      <c r="C3865" s="129" t="s">
        <v>418</v>
      </c>
      <c r="D3865" s="165">
        <v>1</v>
      </c>
      <c r="E3865" s="129" t="s">
        <v>4741</v>
      </c>
      <c r="F3865" s="129" t="s">
        <v>4735</v>
      </c>
      <c r="G3865" s="129" t="s">
        <v>16723</v>
      </c>
      <c r="H3865" s="129"/>
    </row>
    <row r="3866" spans="1:8" x14ac:dyDescent="0.3">
      <c r="A3866" s="183">
        <v>45107</v>
      </c>
      <c r="B3866" s="129" t="s">
        <v>8606</v>
      </c>
      <c r="C3866" s="129" t="s">
        <v>416</v>
      </c>
      <c r="D3866" s="165">
        <v>1</v>
      </c>
      <c r="E3866" s="129" t="s">
        <v>4737</v>
      </c>
      <c r="F3866" s="129" t="s">
        <v>4735</v>
      </c>
      <c r="G3866" s="129" t="s">
        <v>16723</v>
      </c>
      <c r="H3866" s="129"/>
    </row>
    <row r="3867" spans="1:8" x14ac:dyDescent="0.3">
      <c r="A3867" s="183">
        <v>45107</v>
      </c>
      <c r="B3867" s="129" t="s">
        <v>8607</v>
      </c>
      <c r="C3867" s="129" t="s">
        <v>416</v>
      </c>
      <c r="D3867" s="165">
        <v>1</v>
      </c>
      <c r="E3867" s="129" t="s">
        <v>4821</v>
      </c>
      <c r="F3867" s="129" t="s">
        <v>4735</v>
      </c>
      <c r="G3867" s="129" t="s">
        <v>16723</v>
      </c>
      <c r="H3867" s="129"/>
    </row>
    <row r="3868" spans="1:8" x14ac:dyDescent="0.3">
      <c r="A3868" s="183">
        <v>45107</v>
      </c>
      <c r="B3868" s="129" t="s">
        <v>8608</v>
      </c>
      <c r="C3868" s="129" t="s">
        <v>417</v>
      </c>
      <c r="D3868" s="165">
        <v>1</v>
      </c>
      <c r="E3868" s="129" t="s">
        <v>4821</v>
      </c>
      <c r="F3868" s="129" t="s">
        <v>4735</v>
      </c>
      <c r="G3868" s="129" t="s">
        <v>16723</v>
      </c>
      <c r="H3868" s="129"/>
    </row>
    <row r="3869" spans="1:8" x14ac:dyDescent="0.3">
      <c r="A3869" s="183">
        <v>45107</v>
      </c>
      <c r="B3869" s="129" t="s">
        <v>8609</v>
      </c>
      <c r="C3869" s="129" t="s">
        <v>418</v>
      </c>
      <c r="D3869" s="165">
        <v>1</v>
      </c>
      <c r="E3869" s="129" t="s">
        <v>4739</v>
      </c>
      <c r="F3869" s="129" t="s">
        <v>4735</v>
      </c>
      <c r="G3869" s="129" t="s">
        <v>16723</v>
      </c>
      <c r="H3869" s="129"/>
    </row>
    <row r="3870" spans="1:8" x14ac:dyDescent="0.3">
      <c r="A3870" s="183">
        <v>45107</v>
      </c>
      <c r="B3870" s="129" t="s">
        <v>8610</v>
      </c>
      <c r="C3870" s="129" t="s">
        <v>416</v>
      </c>
      <c r="D3870" s="165">
        <v>1</v>
      </c>
      <c r="E3870" s="129" t="s">
        <v>4739</v>
      </c>
      <c r="F3870" s="129" t="s">
        <v>4735</v>
      </c>
      <c r="G3870" s="129" t="s">
        <v>16723</v>
      </c>
      <c r="H3870" s="129"/>
    </row>
    <row r="3871" spans="1:8" x14ac:dyDescent="0.3">
      <c r="A3871" s="183">
        <v>45107</v>
      </c>
      <c r="B3871" s="129" t="s">
        <v>8611</v>
      </c>
      <c r="C3871" s="129" t="s">
        <v>417</v>
      </c>
      <c r="D3871" s="165">
        <v>1</v>
      </c>
      <c r="E3871" s="129" t="s">
        <v>4739</v>
      </c>
      <c r="F3871" s="129" t="s">
        <v>4735</v>
      </c>
      <c r="G3871" s="129" t="s">
        <v>16723</v>
      </c>
      <c r="H3871" s="129"/>
    </row>
    <row r="3872" spans="1:8" x14ac:dyDescent="0.3">
      <c r="A3872" s="183">
        <v>45107</v>
      </c>
      <c r="B3872" s="129" t="s">
        <v>8612</v>
      </c>
      <c r="C3872" s="129" t="s">
        <v>417</v>
      </c>
      <c r="D3872" s="165">
        <v>1</v>
      </c>
      <c r="E3872" s="129" t="s">
        <v>4744</v>
      </c>
      <c r="F3872" s="129" t="s">
        <v>4735</v>
      </c>
      <c r="G3872" s="129" t="s">
        <v>16723</v>
      </c>
      <c r="H3872" s="129"/>
    </row>
    <row r="3873" spans="1:8" x14ac:dyDescent="0.3">
      <c r="A3873" s="183">
        <v>45107</v>
      </c>
      <c r="B3873" s="129" t="s">
        <v>8613</v>
      </c>
      <c r="C3873" s="129" t="s">
        <v>417</v>
      </c>
      <c r="D3873" s="165">
        <v>1</v>
      </c>
      <c r="E3873" s="129" t="s">
        <v>4739</v>
      </c>
      <c r="F3873" s="129" t="s">
        <v>4735</v>
      </c>
      <c r="G3873" s="129" t="s">
        <v>16723</v>
      </c>
      <c r="H3873" s="129"/>
    </row>
    <row r="3874" spans="1:8" x14ac:dyDescent="0.3">
      <c r="A3874" s="183">
        <v>45107</v>
      </c>
      <c r="B3874" s="129" t="s">
        <v>8614</v>
      </c>
      <c r="C3874" s="129" t="s">
        <v>417</v>
      </c>
      <c r="D3874" s="165">
        <v>1</v>
      </c>
      <c r="E3874" s="129" t="s">
        <v>4734</v>
      </c>
      <c r="F3874" s="129" t="s">
        <v>4735</v>
      </c>
      <c r="G3874" s="129" t="s">
        <v>16723</v>
      </c>
      <c r="H3874" s="129"/>
    </row>
    <row r="3875" spans="1:8" x14ac:dyDescent="0.3">
      <c r="A3875" s="183">
        <v>45107</v>
      </c>
      <c r="B3875" s="129" t="s">
        <v>8615</v>
      </c>
      <c r="C3875" s="129" t="s">
        <v>417</v>
      </c>
      <c r="D3875" s="165">
        <v>1</v>
      </c>
      <c r="E3875" s="129" t="s">
        <v>4734</v>
      </c>
      <c r="F3875" s="129" t="s">
        <v>4735</v>
      </c>
      <c r="G3875" s="129" t="s">
        <v>16723</v>
      </c>
      <c r="H3875" s="129"/>
    </row>
    <row r="3876" spans="1:8" x14ac:dyDescent="0.3">
      <c r="A3876" s="183">
        <v>45107</v>
      </c>
      <c r="B3876" s="129" t="s">
        <v>8616</v>
      </c>
      <c r="C3876" s="129" t="s">
        <v>416</v>
      </c>
      <c r="D3876" s="165">
        <v>1</v>
      </c>
      <c r="E3876" s="129" t="s">
        <v>4739</v>
      </c>
      <c r="F3876" s="129" t="s">
        <v>4735</v>
      </c>
      <c r="G3876" s="129" t="s">
        <v>16723</v>
      </c>
      <c r="H3876" s="129"/>
    </row>
    <row r="3877" spans="1:8" x14ac:dyDescent="0.3">
      <c r="A3877" s="183">
        <v>45138</v>
      </c>
      <c r="B3877" s="129" t="s">
        <v>8617</v>
      </c>
      <c r="C3877" s="129" t="s">
        <v>417</v>
      </c>
      <c r="D3877" s="165">
        <v>1</v>
      </c>
      <c r="E3877" s="129" t="s">
        <v>4739</v>
      </c>
      <c r="F3877" s="129" t="s">
        <v>4735</v>
      </c>
      <c r="G3877" s="129" t="s">
        <v>16723</v>
      </c>
      <c r="H3877" s="129"/>
    </row>
    <row r="3878" spans="1:8" x14ac:dyDescent="0.3">
      <c r="A3878" s="183">
        <v>45138</v>
      </c>
      <c r="B3878" s="129" t="s">
        <v>8618</v>
      </c>
      <c r="C3878" s="129" t="s">
        <v>417</v>
      </c>
      <c r="D3878" s="165">
        <v>1</v>
      </c>
      <c r="E3878" s="129" t="s">
        <v>4739</v>
      </c>
      <c r="F3878" s="129" t="s">
        <v>4735</v>
      </c>
      <c r="G3878" s="129" t="s">
        <v>16723</v>
      </c>
      <c r="H3878" s="129"/>
    </row>
    <row r="3879" spans="1:8" x14ac:dyDescent="0.3">
      <c r="A3879" s="183">
        <v>45138</v>
      </c>
      <c r="B3879" s="129" t="s">
        <v>8619</v>
      </c>
      <c r="C3879" s="129" t="s">
        <v>417</v>
      </c>
      <c r="D3879" s="165">
        <v>1</v>
      </c>
      <c r="E3879" s="129" t="s">
        <v>4739</v>
      </c>
      <c r="F3879" s="129" t="s">
        <v>4735</v>
      </c>
      <c r="G3879" s="129" t="s">
        <v>16723</v>
      </c>
      <c r="H3879" s="129"/>
    </row>
    <row r="3880" spans="1:8" x14ac:dyDescent="0.3">
      <c r="A3880" s="183">
        <v>45138</v>
      </c>
      <c r="B3880" s="129" t="s">
        <v>8620</v>
      </c>
      <c r="C3880" s="129" t="s">
        <v>417</v>
      </c>
      <c r="D3880" s="165">
        <v>1</v>
      </c>
      <c r="E3880" s="129" t="s">
        <v>4734</v>
      </c>
      <c r="F3880" s="129" t="s">
        <v>4735</v>
      </c>
      <c r="G3880" s="129" t="s">
        <v>16723</v>
      </c>
      <c r="H3880" s="129"/>
    </row>
    <row r="3881" spans="1:8" x14ac:dyDescent="0.3">
      <c r="A3881" s="183">
        <v>45138</v>
      </c>
      <c r="B3881" s="129" t="s">
        <v>8621</v>
      </c>
      <c r="C3881" s="129" t="s">
        <v>417</v>
      </c>
      <c r="D3881" s="165">
        <v>1</v>
      </c>
      <c r="E3881" s="129" t="s">
        <v>4821</v>
      </c>
      <c r="F3881" s="129" t="s">
        <v>4735</v>
      </c>
      <c r="G3881" s="129" t="s">
        <v>16723</v>
      </c>
      <c r="H3881" s="129"/>
    </row>
    <row r="3882" spans="1:8" x14ac:dyDescent="0.3">
      <c r="A3882" s="183">
        <v>45138</v>
      </c>
      <c r="B3882" s="129" t="s">
        <v>8622</v>
      </c>
      <c r="C3882" s="129" t="s">
        <v>416</v>
      </c>
      <c r="D3882" s="165">
        <v>1</v>
      </c>
      <c r="E3882" s="129" t="s">
        <v>4737</v>
      </c>
      <c r="F3882" s="129" t="s">
        <v>4735</v>
      </c>
      <c r="G3882" s="129" t="s">
        <v>16723</v>
      </c>
      <c r="H3882" s="129"/>
    </row>
    <row r="3883" spans="1:8" x14ac:dyDescent="0.3">
      <c r="A3883" s="183">
        <v>45138</v>
      </c>
      <c r="B3883" s="129" t="s">
        <v>8623</v>
      </c>
      <c r="C3883" s="129" t="s">
        <v>417</v>
      </c>
      <c r="D3883" s="165">
        <v>1</v>
      </c>
      <c r="E3883" s="129" t="s">
        <v>4739</v>
      </c>
      <c r="F3883" s="129" t="s">
        <v>4735</v>
      </c>
      <c r="G3883" s="129" t="s">
        <v>16723</v>
      </c>
      <c r="H3883" s="129"/>
    </row>
    <row r="3884" spans="1:8" x14ac:dyDescent="0.3">
      <c r="A3884" s="183">
        <v>45138</v>
      </c>
      <c r="B3884" s="129" t="s">
        <v>8624</v>
      </c>
      <c r="C3884" s="129" t="s">
        <v>417</v>
      </c>
      <c r="D3884" s="165">
        <v>1</v>
      </c>
      <c r="E3884" s="129" t="s">
        <v>4739</v>
      </c>
      <c r="F3884" s="129" t="s">
        <v>4735</v>
      </c>
      <c r="G3884" s="129" t="s">
        <v>16723</v>
      </c>
      <c r="H3884" s="129"/>
    </row>
    <row r="3885" spans="1:8" x14ac:dyDescent="0.3">
      <c r="A3885" s="183">
        <v>45138</v>
      </c>
      <c r="B3885" s="129" t="s">
        <v>8625</v>
      </c>
      <c r="C3885" s="129" t="s">
        <v>417</v>
      </c>
      <c r="D3885" s="165">
        <v>1</v>
      </c>
      <c r="E3885" s="129" t="s">
        <v>4739</v>
      </c>
      <c r="F3885" s="129" t="s">
        <v>4735</v>
      </c>
      <c r="G3885" s="129" t="s">
        <v>16723</v>
      </c>
      <c r="H3885" s="129"/>
    </row>
    <row r="3886" spans="1:8" x14ac:dyDescent="0.3">
      <c r="A3886" s="183">
        <v>45138</v>
      </c>
      <c r="B3886" s="129" t="s">
        <v>8626</v>
      </c>
      <c r="C3886" s="129" t="s">
        <v>417</v>
      </c>
      <c r="D3886" s="165">
        <v>1</v>
      </c>
      <c r="E3886" s="129" t="s">
        <v>4739</v>
      </c>
      <c r="F3886" s="129" t="s">
        <v>4735</v>
      </c>
      <c r="G3886" s="129" t="s">
        <v>16723</v>
      </c>
      <c r="H3886" s="129"/>
    </row>
    <row r="3887" spans="1:8" x14ac:dyDescent="0.3">
      <c r="A3887" s="183">
        <v>45138</v>
      </c>
      <c r="B3887" s="129" t="s">
        <v>8627</v>
      </c>
      <c r="C3887" s="129" t="s">
        <v>417</v>
      </c>
      <c r="D3887" s="165">
        <v>1</v>
      </c>
      <c r="E3887" s="129" t="s">
        <v>4739</v>
      </c>
      <c r="F3887" s="129" t="s">
        <v>4735</v>
      </c>
      <c r="G3887" s="129" t="s">
        <v>16723</v>
      </c>
      <c r="H3887" s="129"/>
    </row>
    <row r="3888" spans="1:8" x14ac:dyDescent="0.3">
      <c r="A3888" s="183">
        <v>45138</v>
      </c>
      <c r="B3888" s="129" t="s">
        <v>8628</v>
      </c>
      <c r="C3888" s="129" t="s">
        <v>417</v>
      </c>
      <c r="D3888" s="165">
        <v>1</v>
      </c>
      <c r="E3888" s="129" t="s">
        <v>4737</v>
      </c>
      <c r="F3888" s="129" t="s">
        <v>4735</v>
      </c>
      <c r="G3888" s="129" t="s">
        <v>16723</v>
      </c>
      <c r="H3888" s="129"/>
    </row>
    <row r="3889" spans="1:8" x14ac:dyDescent="0.3">
      <c r="A3889" s="183">
        <v>45138</v>
      </c>
      <c r="B3889" s="129" t="s">
        <v>8629</v>
      </c>
      <c r="C3889" s="129" t="s">
        <v>417</v>
      </c>
      <c r="D3889" s="165">
        <v>1</v>
      </c>
      <c r="E3889" s="129" t="s">
        <v>4739</v>
      </c>
      <c r="F3889" s="129" t="s">
        <v>4735</v>
      </c>
      <c r="G3889" s="129" t="s">
        <v>16723</v>
      </c>
      <c r="H3889" s="129"/>
    </row>
    <row r="3890" spans="1:8" x14ac:dyDescent="0.3">
      <c r="A3890" s="183">
        <v>45138</v>
      </c>
      <c r="B3890" s="129" t="s">
        <v>8630</v>
      </c>
      <c r="C3890" s="129" t="s">
        <v>418</v>
      </c>
      <c r="D3890" s="165">
        <v>1</v>
      </c>
      <c r="E3890" s="129" t="s">
        <v>4744</v>
      </c>
      <c r="F3890" s="129" t="s">
        <v>4735</v>
      </c>
      <c r="G3890" s="129" t="s">
        <v>16723</v>
      </c>
      <c r="H3890" s="129"/>
    </row>
    <row r="3891" spans="1:8" x14ac:dyDescent="0.3">
      <c r="A3891" s="183">
        <v>45138</v>
      </c>
      <c r="B3891" s="129" t="s">
        <v>8631</v>
      </c>
      <c r="C3891" s="129" t="s">
        <v>416</v>
      </c>
      <c r="D3891" s="165">
        <v>1</v>
      </c>
      <c r="E3891" s="129" t="s">
        <v>4744</v>
      </c>
      <c r="F3891" s="129" t="s">
        <v>4735</v>
      </c>
      <c r="G3891" s="129" t="s">
        <v>16723</v>
      </c>
      <c r="H3891" s="129"/>
    </row>
    <row r="3892" spans="1:8" x14ac:dyDescent="0.3">
      <c r="A3892" s="183">
        <v>45138</v>
      </c>
      <c r="B3892" s="129" t="s">
        <v>8632</v>
      </c>
      <c r="C3892" s="129" t="s">
        <v>416</v>
      </c>
      <c r="D3892" s="165">
        <v>1</v>
      </c>
      <c r="E3892" s="129" t="s">
        <v>4737</v>
      </c>
      <c r="F3892" s="129" t="s">
        <v>4735</v>
      </c>
      <c r="G3892" s="129" t="s">
        <v>16723</v>
      </c>
      <c r="H3892" s="129"/>
    </row>
    <row r="3893" spans="1:8" x14ac:dyDescent="0.3">
      <c r="A3893" s="183">
        <v>45138</v>
      </c>
      <c r="B3893" s="129" t="s">
        <v>8633</v>
      </c>
      <c r="C3893" s="129" t="s">
        <v>417</v>
      </c>
      <c r="D3893" s="165">
        <v>1</v>
      </c>
      <c r="E3893" s="129" t="s">
        <v>4737</v>
      </c>
      <c r="F3893" s="129" t="s">
        <v>4735</v>
      </c>
      <c r="G3893" s="129" t="s">
        <v>16723</v>
      </c>
      <c r="H3893" s="129"/>
    </row>
    <row r="3894" spans="1:8" x14ac:dyDescent="0.3">
      <c r="A3894" s="183">
        <v>45138</v>
      </c>
      <c r="B3894" s="129" t="s">
        <v>8634</v>
      </c>
      <c r="C3894" s="129" t="s">
        <v>417</v>
      </c>
      <c r="D3894" s="165">
        <v>1</v>
      </c>
      <c r="E3894" s="129" t="s">
        <v>4821</v>
      </c>
      <c r="F3894" s="129" t="s">
        <v>4735</v>
      </c>
      <c r="G3894" s="129" t="s">
        <v>16723</v>
      </c>
      <c r="H3894" s="129"/>
    </row>
    <row r="3895" spans="1:8" x14ac:dyDescent="0.3">
      <c r="A3895" s="183">
        <v>45138</v>
      </c>
      <c r="B3895" s="129" t="s">
        <v>8635</v>
      </c>
      <c r="C3895" s="129" t="s">
        <v>417</v>
      </c>
      <c r="D3895" s="165">
        <v>1</v>
      </c>
      <c r="E3895" s="129" t="s">
        <v>4739</v>
      </c>
      <c r="F3895" s="129" t="s">
        <v>4735</v>
      </c>
      <c r="G3895" s="129" t="s">
        <v>16723</v>
      </c>
      <c r="H3895" s="129"/>
    </row>
    <row r="3896" spans="1:8" x14ac:dyDescent="0.3">
      <c r="A3896" s="183">
        <v>45138</v>
      </c>
      <c r="B3896" s="129" t="s">
        <v>8636</v>
      </c>
      <c r="C3896" s="129" t="s">
        <v>417</v>
      </c>
      <c r="D3896" s="165">
        <v>1</v>
      </c>
      <c r="E3896" s="129" t="s">
        <v>4734</v>
      </c>
      <c r="F3896" s="129" t="s">
        <v>4735</v>
      </c>
      <c r="G3896" s="129" t="s">
        <v>16723</v>
      </c>
      <c r="H3896" s="129"/>
    </row>
    <row r="3897" spans="1:8" x14ac:dyDescent="0.3">
      <c r="A3897" s="183">
        <v>45138</v>
      </c>
      <c r="B3897" s="129" t="s">
        <v>8637</v>
      </c>
      <c r="C3897" s="129" t="s">
        <v>417</v>
      </c>
      <c r="D3897" s="165">
        <v>1</v>
      </c>
      <c r="E3897" s="129" t="s">
        <v>4734</v>
      </c>
      <c r="F3897" s="129" t="s">
        <v>4735</v>
      </c>
      <c r="G3897" s="129" t="s">
        <v>16723</v>
      </c>
      <c r="H3897" s="129"/>
    </row>
    <row r="3898" spans="1:8" x14ac:dyDescent="0.3">
      <c r="A3898" s="183">
        <v>45138</v>
      </c>
      <c r="B3898" s="129" t="s">
        <v>8638</v>
      </c>
      <c r="C3898" s="129" t="s">
        <v>418</v>
      </c>
      <c r="D3898" s="165">
        <v>1</v>
      </c>
      <c r="E3898" s="129" t="s">
        <v>4739</v>
      </c>
      <c r="F3898" s="129" t="s">
        <v>4735</v>
      </c>
      <c r="G3898" s="129" t="s">
        <v>16723</v>
      </c>
      <c r="H3898" s="129"/>
    </row>
    <row r="3899" spans="1:8" x14ac:dyDescent="0.3">
      <c r="A3899" s="183">
        <v>45138</v>
      </c>
      <c r="B3899" s="129" t="s">
        <v>8639</v>
      </c>
      <c r="C3899" s="129" t="s">
        <v>416</v>
      </c>
      <c r="D3899" s="165">
        <v>1</v>
      </c>
      <c r="E3899" s="129" t="s">
        <v>4744</v>
      </c>
      <c r="F3899" s="129" t="s">
        <v>4735</v>
      </c>
      <c r="G3899" s="129" t="s">
        <v>16723</v>
      </c>
      <c r="H3899" s="129"/>
    </row>
    <row r="3900" spans="1:8" x14ac:dyDescent="0.3">
      <c r="A3900" s="183">
        <v>45138</v>
      </c>
      <c r="B3900" s="129" t="s">
        <v>8640</v>
      </c>
      <c r="C3900" s="129" t="s">
        <v>416</v>
      </c>
      <c r="D3900" s="165">
        <v>1</v>
      </c>
      <c r="E3900" s="129" t="s">
        <v>4739</v>
      </c>
      <c r="F3900" s="129" t="s">
        <v>4735</v>
      </c>
      <c r="G3900" s="129" t="s">
        <v>16723</v>
      </c>
      <c r="H3900" s="129"/>
    </row>
    <row r="3901" spans="1:8" x14ac:dyDescent="0.3">
      <c r="A3901" s="183">
        <v>45138</v>
      </c>
      <c r="B3901" s="129" t="s">
        <v>8641</v>
      </c>
      <c r="C3901" s="129" t="s">
        <v>416</v>
      </c>
      <c r="D3901" s="165">
        <v>1</v>
      </c>
      <c r="E3901" s="129" t="s">
        <v>4739</v>
      </c>
      <c r="F3901" s="129" t="s">
        <v>4735</v>
      </c>
      <c r="G3901" s="129" t="s">
        <v>16723</v>
      </c>
      <c r="H3901" s="129"/>
    </row>
    <row r="3902" spans="1:8" x14ac:dyDescent="0.3">
      <c r="A3902" s="183">
        <v>45138</v>
      </c>
      <c r="B3902" s="129" t="s">
        <v>8642</v>
      </c>
      <c r="C3902" s="129" t="s">
        <v>417</v>
      </c>
      <c r="D3902" s="165">
        <v>1</v>
      </c>
      <c r="E3902" s="129" t="s">
        <v>4734</v>
      </c>
      <c r="F3902" s="129" t="s">
        <v>4735</v>
      </c>
      <c r="G3902" s="129" t="s">
        <v>16723</v>
      </c>
      <c r="H3902" s="129"/>
    </row>
    <row r="3903" spans="1:8" x14ac:dyDescent="0.3">
      <c r="A3903" s="183">
        <v>45138</v>
      </c>
      <c r="B3903" s="129" t="s">
        <v>8643</v>
      </c>
      <c r="C3903" s="129" t="s">
        <v>417</v>
      </c>
      <c r="D3903" s="165">
        <v>1</v>
      </c>
      <c r="E3903" s="129" t="s">
        <v>4734</v>
      </c>
      <c r="F3903" s="129" t="s">
        <v>4735</v>
      </c>
      <c r="G3903" s="129" t="s">
        <v>16723</v>
      </c>
      <c r="H3903" s="129"/>
    </row>
    <row r="3904" spans="1:8" x14ac:dyDescent="0.3">
      <c r="A3904" s="183">
        <v>45138</v>
      </c>
      <c r="B3904" s="129" t="s">
        <v>8644</v>
      </c>
      <c r="C3904" s="129" t="s">
        <v>417</v>
      </c>
      <c r="D3904" s="165">
        <v>1</v>
      </c>
      <c r="E3904" s="129" t="s">
        <v>4739</v>
      </c>
      <c r="F3904" s="129" t="s">
        <v>4735</v>
      </c>
      <c r="G3904" s="129" t="s">
        <v>16723</v>
      </c>
      <c r="H3904" s="129"/>
    </row>
    <row r="3905" spans="1:8" x14ac:dyDescent="0.3">
      <c r="A3905" s="183">
        <v>45138</v>
      </c>
      <c r="B3905" s="129" t="s">
        <v>8645</v>
      </c>
      <c r="C3905" s="129" t="s">
        <v>418</v>
      </c>
      <c r="D3905" s="165">
        <v>1</v>
      </c>
      <c r="E3905" s="129" t="s">
        <v>4737</v>
      </c>
      <c r="F3905" s="129" t="s">
        <v>4735</v>
      </c>
      <c r="G3905" s="129" t="s">
        <v>16723</v>
      </c>
      <c r="H3905" s="129"/>
    </row>
    <row r="3906" spans="1:8" x14ac:dyDescent="0.3">
      <c r="A3906" s="183">
        <v>45138</v>
      </c>
      <c r="B3906" s="129" t="s">
        <v>8646</v>
      </c>
      <c r="C3906" s="129" t="s">
        <v>418</v>
      </c>
      <c r="D3906" s="165">
        <v>1</v>
      </c>
      <c r="E3906" s="129" t="s">
        <v>4739</v>
      </c>
      <c r="F3906" s="129" t="s">
        <v>4735</v>
      </c>
      <c r="G3906" s="129" t="s">
        <v>16723</v>
      </c>
      <c r="H3906" s="129"/>
    </row>
    <row r="3907" spans="1:8" x14ac:dyDescent="0.3">
      <c r="A3907" s="183">
        <v>45138</v>
      </c>
      <c r="B3907" s="129" t="s">
        <v>8647</v>
      </c>
      <c r="C3907" s="129" t="s">
        <v>417</v>
      </c>
      <c r="D3907" s="165">
        <v>1</v>
      </c>
      <c r="E3907" s="129" t="s">
        <v>4739</v>
      </c>
      <c r="F3907" s="129" t="s">
        <v>4735</v>
      </c>
      <c r="G3907" s="129" t="s">
        <v>16723</v>
      </c>
      <c r="H3907" s="129"/>
    </row>
    <row r="3908" spans="1:8" x14ac:dyDescent="0.3">
      <c r="A3908" s="183">
        <v>45138</v>
      </c>
      <c r="B3908" s="129" t="s">
        <v>8648</v>
      </c>
      <c r="C3908" s="129" t="s">
        <v>417</v>
      </c>
      <c r="D3908" s="165">
        <v>1</v>
      </c>
      <c r="E3908" s="129" t="s">
        <v>4739</v>
      </c>
      <c r="F3908" s="129" t="s">
        <v>4735</v>
      </c>
      <c r="G3908" s="129" t="s">
        <v>16723</v>
      </c>
      <c r="H3908" s="129"/>
    </row>
    <row r="3909" spans="1:8" x14ac:dyDescent="0.3">
      <c r="A3909" s="183">
        <v>45138</v>
      </c>
      <c r="B3909" s="129" t="s">
        <v>8649</v>
      </c>
      <c r="C3909" s="129" t="s">
        <v>417</v>
      </c>
      <c r="D3909" s="165">
        <v>1</v>
      </c>
      <c r="E3909" s="129" t="s">
        <v>4739</v>
      </c>
      <c r="F3909" s="129" t="s">
        <v>4735</v>
      </c>
      <c r="G3909" s="129" t="s">
        <v>16723</v>
      </c>
      <c r="H3909" s="129"/>
    </row>
    <row r="3910" spans="1:8" x14ac:dyDescent="0.3">
      <c r="A3910" s="183">
        <v>45138</v>
      </c>
      <c r="B3910" s="129" t="s">
        <v>8650</v>
      </c>
      <c r="C3910" s="129" t="s">
        <v>418</v>
      </c>
      <c r="D3910" s="165">
        <v>1</v>
      </c>
      <c r="E3910" s="129" t="s">
        <v>4744</v>
      </c>
      <c r="F3910" s="129" t="s">
        <v>4735</v>
      </c>
      <c r="G3910" s="129" t="s">
        <v>16723</v>
      </c>
      <c r="H3910" s="129"/>
    </row>
    <row r="3911" spans="1:8" x14ac:dyDescent="0.3">
      <c r="A3911" s="183">
        <v>45138</v>
      </c>
      <c r="B3911" s="129" t="s">
        <v>8651</v>
      </c>
      <c r="C3911" s="129" t="s">
        <v>418</v>
      </c>
      <c r="D3911" s="165">
        <v>1</v>
      </c>
      <c r="E3911" s="129" t="s">
        <v>4739</v>
      </c>
      <c r="F3911" s="129" t="s">
        <v>4735</v>
      </c>
      <c r="G3911" s="129" t="s">
        <v>16723</v>
      </c>
      <c r="H3911" s="129"/>
    </row>
    <row r="3912" spans="1:8" x14ac:dyDescent="0.3">
      <c r="A3912" s="183">
        <v>45138</v>
      </c>
      <c r="B3912" s="129" t="s">
        <v>8652</v>
      </c>
      <c r="C3912" s="129" t="s">
        <v>417</v>
      </c>
      <c r="D3912" s="165">
        <v>1</v>
      </c>
      <c r="E3912" s="129" t="s">
        <v>4739</v>
      </c>
      <c r="F3912" s="129" t="s">
        <v>4735</v>
      </c>
      <c r="G3912" s="129" t="s">
        <v>16723</v>
      </c>
      <c r="H3912" s="129"/>
    </row>
    <row r="3913" spans="1:8" x14ac:dyDescent="0.3">
      <c r="A3913" s="183">
        <v>45138</v>
      </c>
      <c r="B3913" s="129" t="s">
        <v>8653</v>
      </c>
      <c r="C3913" s="129" t="s">
        <v>417</v>
      </c>
      <c r="D3913" s="165">
        <v>1</v>
      </c>
      <c r="E3913" s="129" t="s">
        <v>4734</v>
      </c>
      <c r="F3913" s="129" t="s">
        <v>4735</v>
      </c>
      <c r="G3913" s="129" t="s">
        <v>16723</v>
      </c>
      <c r="H3913" s="129"/>
    </row>
    <row r="3914" spans="1:8" x14ac:dyDescent="0.3">
      <c r="A3914" s="183">
        <v>45138</v>
      </c>
      <c r="B3914" s="129" t="s">
        <v>8654</v>
      </c>
      <c r="C3914" s="129" t="s">
        <v>416</v>
      </c>
      <c r="D3914" s="165">
        <v>1</v>
      </c>
      <c r="E3914" s="129" t="s">
        <v>4739</v>
      </c>
      <c r="F3914" s="129" t="s">
        <v>4735</v>
      </c>
      <c r="G3914" s="129" t="s">
        <v>16723</v>
      </c>
      <c r="H3914" s="129"/>
    </row>
    <row r="3915" spans="1:8" x14ac:dyDescent="0.3">
      <c r="A3915" s="183">
        <v>45138</v>
      </c>
      <c r="B3915" s="129" t="s">
        <v>8655</v>
      </c>
      <c r="C3915" s="129" t="s">
        <v>416</v>
      </c>
      <c r="D3915" s="165">
        <v>1</v>
      </c>
      <c r="E3915" s="129" t="s">
        <v>4739</v>
      </c>
      <c r="F3915" s="129" t="s">
        <v>4735</v>
      </c>
      <c r="G3915" s="129" t="s">
        <v>16723</v>
      </c>
      <c r="H3915" s="129"/>
    </row>
    <row r="3916" spans="1:8" x14ac:dyDescent="0.3">
      <c r="A3916" s="183">
        <v>45138</v>
      </c>
      <c r="B3916" s="129" t="s">
        <v>8656</v>
      </c>
      <c r="C3916" s="129" t="s">
        <v>418</v>
      </c>
      <c r="D3916" s="165">
        <v>1</v>
      </c>
      <c r="E3916" s="129" t="s">
        <v>4739</v>
      </c>
      <c r="F3916" s="129" t="s">
        <v>4735</v>
      </c>
      <c r="G3916" s="129" t="s">
        <v>16723</v>
      </c>
      <c r="H3916" s="129"/>
    </row>
    <row r="3917" spans="1:8" x14ac:dyDescent="0.3">
      <c r="A3917" s="183">
        <v>45138</v>
      </c>
      <c r="B3917" s="129" t="s">
        <v>8657</v>
      </c>
      <c r="C3917" s="129" t="s">
        <v>416</v>
      </c>
      <c r="D3917" s="165">
        <v>1</v>
      </c>
      <c r="E3917" s="129" t="s">
        <v>4739</v>
      </c>
      <c r="F3917" s="129" t="s">
        <v>4735</v>
      </c>
      <c r="G3917" s="129" t="s">
        <v>16723</v>
      </c>
      <c r="H3917" s="129"/>
    </row>
    <row r="3918" spans="1:8" x14ac:dyDescent="0.3">
      <c r="A3918" s="183">
        <v>45138</v>
      </c>
      <c r="B3918" s="129" t="s">
        <v>8658</v>
      </c>
      <c r="C3918" s="129" t="s">
        <v>417</v>
      </c>
      <c r="D3918" s="165">
        <v>1</v>
      </c>
      <c r="E3918" s="129" t="s">
        <v>4739</v>
      </c>
      <c r="F3918" s="129" t="s">
        <v>4735</v>
      </c>
      <c r="G3918" s="129" t="s">
        <v>16723</v>
      </c>
      <c r="H3918" s="129"/>
    </row>
    <row r="3919" spans="1:8" x14ac:dyDescent="0.3">
      <c r="A3919" s="183">
        <v>45138</v>
      </c>
      <c r="B3919" s="129" t="s">
        <v>8659</v>
      </c>
      <c r="C3919" s="129" t="s">
        <v>416</v>
      </c>
      <c r="D3919" s="165">
        <v>1</v>
      </c>
      <c r="E3919" s="129" t="s">
        <v>4739</v>
      </c>
      <c r="F3919" s="129" t="s">
        <v>4735</v>
      </c>
      <c r="G3919" s="129" t="s">
        <v>16723</v>
      </c>
      <c r="H3919" s="129"/>
    </row>
    <row r="3920" spans="1:8" x14ac:dyDescent="0.3">
      <c r="A3920" s="183">
        <v>45138</v>
      </c>
      <c r="B3920" s="129" t="s">
        <v>8660</v>
      </c>
      <c r="C3920" s="129" t="s">
        <v>418</v>
      </c>
      <c r="D3920" s="165">
        <v>1</v>
      </c>
      <c r="E3920" s="129" t="s">
        <v>4739</v>
      </c>
      <c r="F3920" s="129" t="s">
        <v>4735</v>
      </c>
      <c r="G3920" s="129" t="s">
        <v>16723</v>
      </c>
      <c r="H3920" s="129"/>
    </row>
    <row r="3921" spans="1:8" x14ac:dyDescent="0.3">
      <c r="A3921" s="183">
        <v>45138</v>
      </c>
      <c r="B3921" s="129" t="s">
        <v>8661</v>
      </c>
      <c r="C3921" s="129" t="s">
        <v>416</v>
      </c>
      <c r="D3921" s="165">
        <v>1</v>
      </c>
      <c r="E3921" s="129" t="s">
        <v>4739</v>
      </c>
      <c r="F3921" s="129" t="s">
        <v>4735</v>
      </c>
      <c r="G3921" s="129" t="s">
        <v>16723</v>
      </c>
      <c r="H3921" s="129"/>
    </row>
    <row r="3922" spans="1:8" x14ac:dyDescent="0.3">
      <c r="A3922" s="183">
        <v>45138</v>
      </c>
      <c r="B3922" s="129" t="s">
        <v>8662</v>
      </c>
      <c r="C3922" s="129" t="s">
        <v>416</v>
      </c>
      <c r="D3922" s="165">
        <v>1</v>
      </c>
      <c r="E3922" s="129" t="s">
        <v>4737</v>
      </c>
      <c r="F3922" s="129" t="s">
        <v>4735</v>
      </c>
      <c r="G3922" s="129" t="s">
        <v>16723</v>
      </c>
      <c r="H3922" s="129"/>
    </row>
    <row r="3923" spans="1:8" x14ac:dyDescent="0.3">
      <c r="A3923" s="183">
        <v>45138</v>
      </c>
      <c r="B3923" s="129" t="s">
        <v>8663</v>
      </c>
      <c r="C3923" s="129" t="s">
        <v>418</v>
      </c>
      <c r="D3923" s="165">
        <v>1</v>
      </c>
      <c r="E3923" s="129" t="s">
        <v>4739</v>
      </c>
      <c r="F3923" s="129" t="s">
        <v>4735</v>
      </c>
      <c r="G3923" s="129" t="s">
        <v>16723</v>
      </c>
      <c r="H3923" s="129"/>
    </row>
    <row r="3924" spans="1:8" x14ac:dyDescent="0.3">
      <c r="A3924" s="183">
        <v>45138</v>
      </c>
      <c r="B3924" s="129" t="s">
        <v>8664</v>
      </c>
      <c r="C3924" s="129" t="s">
        <v>417</v>
      </c>
      <c r="D3924" s="165">
        <v>1</v>
      </c>
      <c r="E3924" s="129" t="s">
        <v>4821</v>
      </c>
      <c r="F3924" s="129" t="s">
        <v>4735</v>
      </c>
      <c r="G3924" s="129" t="s">
        <v>16723</v>
      </c>
      <c r="H3924" s="129"/>
    </row>
    <row r="3925" spans="1:8" x14ac:dyDescent="0.3">
      <c r="A3925" s="183">
        <v>45138</v>
      </c>
      <c r="B3925" s="129" t="s">
        <v>8665</v>
      </c>
      <c r="C3925" s="129" t="s">
        <v>417</v>
      </c>
      <c r="D3925" s="165">
        <v>1</v>
      </c>
      <c r="E3925" s="129" t="s">
        <v>4739</v>
      </c>
      <c r="F3925" s="129" t="s">
        <v>4735</v>
      </c>
      <c r="G3925" s="129" t="s">
        <v>16723</v>
      </c>
      <c r="H3925" s="129"/>
    </row>
    <row r="3926" spans="1:8" x14ac:dyDescent="0.3">
      <c r="A3926" s="183">
        <v>45138</v>
      </c>
      <c r="B3926" s="129" t="s">
        <v>8666</v>
      </c>
      <c r="C3926" s="129" t="s">
        <v>417</v>
      </c>
      <c r="D3926" s="165">
        <v>1</v>
      </c>
      <c r="E3926" s="129" t="s">
        <v>4734</v>
      </c>
      <c r="F3926" s="129" t="s">
        <v>4735</v>
      </c>
      <c r="G3926" s="129" t="s">
        <v>16723</v>
      </c>
      <c r="H3926" s="129"/>
    </row>
    <row r="3927" spans="1:8" x14ac:dyDescent="0.3">
      <c r="A3927" s="183">
        <v>45138</v>
      </c>
      <c r="B3927" s="129" t="s">
        <v>8667</v>
      </c>
      <c r="C3927" s="129" t="s">
        <v>417</v>
      </c>
      <c r="D3927" s="165">
        <v>1</v>
      </c>
      <c r="E3927" s="129" t="s">
        <v>4739</v>
      </c>
      <c r="F3927" s="129" t="s">
        <v>4735</v>
      </c>
      <c r="G3927" s="129" t="s">
        <v>16723</v>
      </c>
      <c r="H3927" s="129"/>
    </row>
    <row r="3928" spans="1:8" x14ac:dyDescent="0.3">
      <c r="A3928" s="183">
        <v>45138</v>
      </c>
      <c r="B3928" s="129" t="s">
        <v>8668</v>
      </c>
      <c r="C3928" s="129" t="s">
        <v>417</v>
      </c>
      <c r="D3928" s="165">
        <v>1</v>
      </c>
      <c r="E3928" s="129" t="s">
        <v>4737</v>
      </c>
      <c r="F3928" s="129" t="s">
        <v>4735</v>
      </c>
      <c r="G3928" s="129" t="s">
        <v>16723</v>
      </c>
      <c r="H3928" s="129"/>
    </row>
    <row r="3929" spans="1:8" x14ac:dyDescent="0.3">
      <c r="A3929" s="183">
        <v>45138</v>
      </c>
      <c r="B3929" s="129" t="s">
        <v>8669</v>
      </c>
      <c r="C3929" s="129" t="s">
        <v>417</v>
      </c>
      <c r="D3929" s="165">
        <v>1</v>
      </c>
      <c r="E3929" s="129" t="s">
        <v>4734</v>
      </c>
      <c r="F3929" s="129" t="s">
        <v>4735</v>
      </c>
      <c r="G3929" s="129" t="s">
        <v>16723</v>
      </c>
      <c r="H3929" s="129"/>
    </row>
    <row r="3930" spans="1:8" x14ac:dyDescent="0.3">
      <c r="A3930" s="183">
        <v>45138</v>
      </c>
      <c r="B3930" s="129" t="s">
        <v>8670</v>
      </c>
      <c r="C3930" s="129" t="s">
        <v>417</v>
      </c>
      <c r="D3930" s="165">
        <v>1</v>
      </c>
      <c r="E3930" s="129" t="s">
        <v>4734</v>
      </c>
      <c r="F3930" s="129" t="s">
        <v>4735</v>
      </c>
      <c r="G3930" s="129" t="s">
        <v>16723</v>
      </c>
      <c r="H3930" s="129"/>
    </row>
    <row r="3931" spans="1:8" x14ac:dyDescent="0.3">
      <c r="A3931" s="183">
        <v>45138</v>
      </c>
      <c r="B3931" s="129" t="s">
        <v>8671</v>
      </c>
      <c r="C3931" s="129" t="s">
        <v>417</v>
      </c>
      <c r="D3931" s="165">
        <v>1</v>
      </c>
      <c r="E3931" s="129" t="s">
        <v>4739</v>
      </c>
      <c r="F3931" s="129" t="s">
        <v>4735</v>
      </c>
      <c r="G3931" s="129" t="s">
        <v>16723</v>
      </c>
      <c r="H3931" s="129"/>
    </row>
    <row r="3932" spans="1:8" x14ac:dyDescent="0.3">
      <c r="A3932" s="183">
        <v>45138</v>
      </c>
      <c r="B3932" s="129" t="s">
        <v>8672</v>
      </c>
      <c r="C3932" s="129" t="s">
        <v>417</v>
      </c>
      <c r="D3932" s="165">
        <v>1</v>
      </c>
      <c r="E3932" s="129" t="s">
        <v>4734</v>
      </c>
      <c r="F3932" s="129" t="s">
        <v>4735</v>
      </c>
      <c r="G3932" s="129" t="s">
        <v>16723</v>
      </c>
      <c r="H3932" s="129"/>
    </row>
    <row r="3933" spans="1:8" x14ac:dyDescent="0.3">
      <c r="A3933" s="183">
        <v>45138</v>
      </c>
      <c r="B3933" s="129" t="s">
        <v>8673</v>
      </c>
      <c r="C3933" s="129" t="s">
        <v>417</v>
      </c>
      <c r="D3933" s="165">
        <v>1</v>
      </c>
      <c r="E3933" s="129" t="s">
        <v>4737</v>
      </c>
      <c r="F3933" s="129" t="s">
        <v>4735</v>
      </c>
      <c r="G3933" s="129" t="s">
        <v>16723</v>
      </c>
      <c r="H3933" s="129"/>
    </row>
    <row r="3934" spans="1:8" x14ac:dyDescent="0.3">
      <c r="A3934" s="183">
        <v>45138</v>
      </c>
      <c r="B3934" s="129" t="s">
        <v>8674</v>
      </c>
      <c r="C3934" s="129" t="s">
        <v>417</v>
      </c>
      <c r="D3934" s="165">
        <v>1</v>
      </c>
      <c r="E3934" s="129" t="s">
        <v>4737</v>
      </c>
      <c r="F3934" s="129" t="s">
        <v>4735</v>
      </c>
      <c r="G3934" s="129" t="s">
        <v>16723</v>
      </c>
      <c r="H3934" s="129"/>
    </row>
    <row r="3935" spans="1:8" x14ac:dyDescent="0.3">
      <c r="A3935" s="183">
        <v>45138</v>
      </c>
      <c r="B3935" s="129" t="s">
        <v>8675</v>
      </c>
      <c r="C3935" s="129" t="s">
        <v>417</v>
      </c>
      <c r="D3935" s="165">
        <v>1</v>
      </c>
      <c r="E3935" s="129" t="s">
        <v>4734</v>
      </c>
      <c r="F3935" s="129" t="s">
        <v>4735</v>
      </c>
      <c r="G3935" s="129" t="s">
        <v>16723</v>
      </c>
      <c r="H3935" s="129"/>
    </row>
    <row r="3936" spans="1:8" x14ac:dyDescent="0.3">
      <c r="A3936" s="183">
        <v>45138</v>
      </c>
      <c r="B3936" s="129" t="s">
        <v>8676</v>
      </c>
      <c r="C3936" s="129" t="s">
        <v>416</v>
      </c>
      <c r="D3936" s="165">
        <v>1</v>
      </c>
      <c r="E3936" s="129" t="s">
        <v>4737</v>
      </c>
      <c r="F3936" s="129" t="s">
        <v>4735</v>
      </c>
      <c r="G3936" s="129" t="s">
        <v>16723</v>
      </c>
      <c r="H3936" s="129"/>
    </row>
    <row r="3937" spans="1:8" x14ac:dyDescent="0.3">
      <c r="A3937" s="183">
        <v>45138</v>
      </c>
      <c r="B3937" s="129" t="s">
        <v>8677</v>
      </c>
      <c r="C3937" s="129" t="s">
        <v>416</v>
      </c>
      <c r="D3937" s="165">
        <v>1</v>
      </c>
      <c r="E3937" s="129" t="s">
        <v>4739</v>
      </c>
      <c r="F3937" s="129" t="s">
        <v>4735</v>
      </c>
      <c r="G3937" s="129" t="s">
        <v>16723</v>
      </c>
      <c r="H3937" s="129"/>
    </row>
    <row r="3938" spans="1:8" x14ac:dyDescent="0.3">
      <c r="A3938" s="183">
        <v>45138</v>
      </c>
      <c r="B3938" s="129" t="s">
        <v>8678</v>
      </c>
      <c r="C3938" s="129" t="s">
        <v>416</v>
      </c>
      <c r="D3938" s="165">
        <v>1</v>
      </c>
      <c r="E3938" s="129" t="s">
        <v>4737</v>
      </c>
      <c r="F3938" s="129" t="s">
        <v>4735</v>
      </c>
      <c r="G3938" s="129" t="s">
        <v>16723</v>
      </c>
      <c r="H3938" s="129"/>
    </row>
    <row r="3939" spans="1:8" x14ac:dyDescent="0.3">
      <c r="A3939" s="183">
        <v>45138</v>
      </c>
      <c r="B3939" s="129" t="s">
        <v>8679</v>
      </c>
      <c r="C3939" s="129" t="s">
        <v>416</v>
      </c>
      <c r="D3939" s="165">
        <v>1</v>
      </c>
      <c r="E3939" s="129" t="s">
        <v>4739</v>
      </c>
      <c r="F3939" s="129" t="s">
        <v>4735</v>
      </c>
      <c r="G3939" s="129" t="s">
        <v>16723</v>
      </c>
      <c r="H3939" s="129"/>
    </row>
    <row r="3940" spans="1:8" x14ac:dyDescent="0.3">
      <c r="A3940" s="183">
        <v>45138</v>
      </c>
      <c r="B3940" s="129" t="s">
        <v>8680</v>
      </c>
      <c r="C3940" s="129" t="s">
        <v>417</v>
      </c>
      <c r="D3940" s="165">
        <v>1</v>
      </c>
      <c r="E3940" s="129" t="s">
        <v>4737</v>
      </c>
      <c r="F3940" s="129" t="s">
        <v>4735</v>
      </c>
      <c r="G3940" s="129" t="s">
        <v>16723</v>
      </c>
      <c r="H3940" s="129"/>
    </row>
    <row r="3941" spans="1:8" x14ac:dyDescent="0.3">
      <c r="A3941" s="183">
        <v>45138</v>
      </c>
      <c r="B3941" s="129" t="s">
        <v>8681</v>
      </c>
      <c r="C3941" s="129" t="s">
        <v>416</v>
      </c>
      <c r="D3941" s="165">
        <v>1</v>
      </c>
      <c r="E3941" s="129" t="s">
        <v>4737</v>
      </c>
      <c r="F3941" s="129" t="s">
        <v>4735</v>
      </c>
      <c r="G3941" s="129" t="s">
        <v>16723</v>
      </c>
      <c r="H3941" s="129"/>
    </row>
    <row r="3942" spans="1:8" x14ac:dyDescent="0.3">
      <c r="A3942" s="183">
        <v>45138</v>
      </c>
      <c r="B3942" s="129" t="s">
        <v>8682</v>
      </c>
      <c r="C3942" s="129" t="s">
        <v>416</v>
      </c>
      <c r="D3942" s="165">
        <v>1</v>
      </c>
      <c r="E3942" s="129" t="s">
        <v>4737</v>
      </c>
      <c r="F3942" s="129" t="s">
        <v>4735</v>
      </c>
      <c r="G3942" s="129" t="s">
        <v>16723</v>
      </c>
      <c r="H3942" s="129"/>
    </row>
    <row r="3943" spans="1:8" x14ac:dyDescent="0.3">
      <c r="A3943" s="183">
        <v>45138</v>
      </c>
      <c r="B3943" s="129" t="s">
        <v>8683</v>
      </c>
      <c r="C3943" s="129" t="s">
        <v>416</v>
      </c>
      <c r="D3943" s="165">
        <v>1</v>
      </c>
      <c r="E3943" s="129" t="s">
        <v>4739</v>
      </c>
      <c r="F3943" s="129" t="s">
        <v>4735</v>
      </c>
      <c r="G3943" s="129" t="s">
        <v>16723</v>
      </c>
      <c r="H3943" s="129"/>
    </row>
    <row r="3944" spans="1:8" x14ac:dyDescent="0.3">
      <c r="A3944" s="183">
        <v>45138</v>
      </c>
      <c r="B3944" s="129" t="s">
        <v>8684</v>
      </c>
      <c r="C3944" s="129" t="s">
        <v>416</v>
      </c>
      <c r="D3944" s="165">
        <v>1</v>
      </c>
      <c r="E3944" s="129" t="s">
        <v>4739</v>
      </c>
      <c r="F3944" s="129" t="s">
        <v>4735</v>
      </c>
      <c r="G3944" s="129" t="s">
        <v>16723</v>
      </c>
      <c r="H3944" s="129"/>
    </row>
    <row r="3945" spans="1:8" x14ac:dyDescent="0.3">
      <c r="A3945" s="183">
        <v>45138</v>
      </c>
      <c r="B3945" s="129" t="s">
        <v>8685</v>
      </c>
      <c r="C3945" s="129" t="s">
        <v>416</v>
      </c>
      <c r="D3945" s="165">
        <v>1</v>
      </c>
      <c r="E3945" s="129" t="s">
        <v>4739</v>
      </c>
      <c r="F3945" s="129" t="s">
        <v>4735</v>
      </c>
      <c r="G3945" s="129" t="s">
        <v>16723</v>
      </c>
      <c r="H3945" s="129"/>
    </row>
    <row r="3946" spans="1:8" x14ac:dyDescent="0.3">
      <c r="A3946" s="183">
        <v>45138</v>
      </c>
      <c r="B3946" s="129" t="s">
        <v>8686</v>
      </c>
      <c r="C3946" s="129" t="s">
        <v>416</v>
      </c>
      <c r="D3946" s="165">
        <v>1</v>
      </c>
      <c r="E3946" s="129" t="s">
        <v>4739</v>
      </c>
      <c r="F3946" s="129" t="s">
        <v>4735</v>
      </c>
      <c r="G3946" s="129" t="s">
        <v>16723</v>
      </c>
      <c r="H3946" s="129"/>
    </row>
    <row r="3947" spans="1:8" x14ac:dyDescent="0.3">
      <c r="A3947" s="183">
        <v>45138</v>
      </c>
      <c r="B3947" s="129" t="s">
        <v>8687</v>
      </c>
      <c r="C3947" s="129" t="s">
        <v>416</v>
      </c>
      <c r="D3947" s="165">
        <v>1</v>
      </c>
      <c r="E3947" s="129" t="s">
        <v>4739</v>
      </c>
      <c r="F3947" s="129" t="s">
        <v>4735</v>
      </c>
      <c r="G3947" s="129" t="s">
        <v>16723</v>
      </c>
      <c r="H3947" s="129"/>
    </row>
    <row r="3948" spans="1:8" x14ac:dyDescent="0.3">
      <c r="A3948" s="183">
        <v>45138</v>
      </c>
      <c r="B3948" s="129" t="s">
        <v>8688</v>
      </c>
      <c r="C3948" s="129" t="s">
        <v>416</v>
      </c>
      <c r="D3948" s="165">
        <v>1</v>
      </c>
      <c r="E3948" s="129" t="s">
        <v>4737</v>
      </c>
      <c r="F3948" s="129" t="s">
        <v>4735</v>
      </c>
      <c r="G3948" s="129" t="s">
        <v>16723</v>
      </c>
      <c r="H3948" s="129"/>
    </row>
    <row r="3949" spans="1:8" x14ac:dyDescent="0.3">
      <c r="A3949" s="183">
        <v>45138</v>
      </c>
      <c r="B3949" s="129" t="s">
        <v>8689</v>
      </c>
      <c r="C3949" s="129" t="s">
        <v>417</v>
      </c>
      <c r="D3949" s="165">
        <v>1</v>
      </c>
      <c r="E3949" s="129" t="s">
        <v>4737</v>
      </c>
      <c r="F3949" s="129" t="s">
        <v>4735</v>
      </c>
      <c r="G3949" s="129" t="s">
        <v>16723</v>
      </c>
      <c r="H3949" s="129"/>
    </row>
    <row r="3950" spans="1:8" x14ac:dyDescent="0.3">
      <c r="A3950" s="183">
        <v>45138</v>
      </c>
      <c r="B3950" s="129" t="s">
        <v>8690</v>
      </c>
      <c r="C3950" s="129" t="s">
        <v>417</v>
      </c>
      <c r="D3950" s="165">
        <v>1</v>
      </c>
      <c r="E3950" s="129" t="s">
        <v>4737</v>
      </c>
      <c r="F3950" s="129" t="s">
        <v>4735</v>
      </c>
      <c r="G3950" s="129" t="s">
        <v>16723</v>
      </c>
      <c r="H3950" s="129"/>
    </row>
    <row r="3951" spans="1:8" x14ac:dyDescent="0.3">
      <c r="A3951" s="183">
        <v>45138</v>
      </c>
      <c r="B3951" s="129" t="s">
        <v>8691</v>
      </c>
      <c r="C3951" s="129" t="s">
        <v>417</v>
      </c>
      <c r="D3951" s="165">
        <v>1</v>
      </c>
      <c r="E3951" s="129" t="s">
        <v>4821</v>
      </c>
      <c r="F3951" s="129" t="s">
        <v>4735</v>
      </c>
      <c r="G3951" s="129" t="s">
        <v>16723</v>
      </c>
      <c r="H3951" s="129"/>
    </row>
    <row r="3952" spans="1:8" x14ac:dyDescent="0.3">
      <c r="A3952" s="183">
        <v>45138</v>
      </c>
      <c r="B3952" s="129" t="s">
        <v>8692</v>
      </c>
      <c r="C3952" s="129" t="s">
        <v>417</v>
      </c>
      <c r="D3952" s="165">
        <v>1</v>
      </c>
      <c r="E3952" s="129" t="s">
        <v>4737</v>
      </c>
      <c r="F3952" s="129" t="s">
        <v>4735</v>
      </c>
      <c r="G3952" s="129" t="s">
        <v>16723</v>
      </c>
      <c r="H3952" s="129"/>
    </row>
    <row r="3953" spans="1:8" x14ac:dyDescent="0.3">
      <c r="A3953" s="183">
        <v>45138</v>
      </c>
      <c r="B3953" s="129" t="s">
        <v>8693</v>
      </c>
      <c r="C3953" s="129" t="s">
        <v>417</v>
      </c>
      <c r="D3953" s="165">
        <v>1</v>
      </c>
      <c r="E3953" s="129" t="s">
        <v>4737</v>
      </c>
      <c r="F3953" s="129" t="s">
        <v>4735</v>
      </c>
      <c r="G3953" s="129" t="s">
        <v>16723</v>
      </c>
      <c r="H3953" s="129"/>
    </row>
    <row r="3954" spans="1:8" x14ac:dyDescent="0.3">
      <c r="A3954" s="183">
        <v>45138</v>
      </c>
      <c r="B3954" s="129" t="s">
        <v>8694</v>
      </c>
      <c r="C3954" s="129" t="s">
        <v>417</v>
      </c>
      <c r="D3954" s="165">
        <v>1</v>
      </c>
      <c r="E3954" s="129" t="s">
        <v>4739</v>
      </c>
      <c r="F3954" s="129" t="s">
        <v>4735</v>
      </c>
      <c r="G3954" s="129" t="s">
        <v>16723</v>
      </c>
      <c r="H3954" s="129"/>
    </row>
    <row r="3955" spans="1:8" x14ac:dyDescent="0.3">
      <c r="A3955" s="183">
        <v>45138</v>
      </c>
      <c r="B3955" s="129" t="s">
        <v>8695</v>
      </c>
      <c r="C3955" s="129" t="s">
        <v>417</v>
      </c>
      <c r="D3955" s="165">
        <v>1</v>
      </c>
      <c r="E3955" s="129" t="s">
        <v>4737</v>
      </c>
      <c r="F3955" s="129" t="s">
        <v>4735</v>
      </c>
      <c r="G3955" s="129" t="s">
        <v>16723</v>
      </c>
      <c r="H3955" s="129"/>
    </row>
    <row r="3956" spans="1:8" x14ac:dyDescent="0.3">
      <c r="A3956" s="183">
        <v>45138</v>
      </c>
      <c r="B3956" s="129" t="s">
        <v>8696</v>
      </c>
      <c r="C3956" s="129" t="s">
        <v>417</v>
      </c>
      <c r="D3956" s="165">
        <v>1</v>
      </c>
      <c r="E3956" s="129" t="s">
        <v>4739</v>
      </c>
      <c r="F3956" s="129" t="s">
        <v>4735</v>
      </c>
      <c r="G3956" s="129" t="s">
        <v>16723</v>
      </c>
      <c r="H3956" s="129"/>
    </row>
    <row r="3957" spans="1:8" x14ac:dyDescent="0.3">
      <c r="A3957" s="183">
        <v>45138</v>
      </c>
      <c r="B3957" s="129" t="s">
        <v>8697</v>
      </c>
      <c r="C3957" s="129" t="s">
        <v>417</v>
      </c>
      <c r="D3957" s="165">
        <v>1</v>
      </c>
      <c r="E3957" s="129" t="s">
        <v>4737</v>
      </c>
      <c r="F3957" s="129" t="s">
        <v>4735</v>
      </c>
      <c r="G3957" s="129" t="s">
        <v>16723</v>
      </c>
      <c r="H3957" s="129"/>
    </row>
    <row r="3958" spans="1:8" x14ac:dyDescent="0.3">
      <c r="A3958" s="183">
        <v>45138</v>
      </c>
      <c r="B3958" s="129" t="s">
        <v>8698</v>
      </c>
      <c r="C3958" s="129" t="s">
        <v>417</v>
      </c>
      <c r="D3958" s="165">
        <v>1</v>
      </c>
      <c r="E3958" s="129" t="s">
        <v>4734</v>
      </c>
      <c r="F3958" s="129" t="s">
        <v>4735</v>
      </c>
      <c r="G3958" s="129" t="s">
        <v>16723</v>
      </c>
      <c r="H3958" s="129"/>
    </row>
    <row r="3959" spans="1:8" x14ac:dyDescent="0.3">
      <c r="A3959" s="183">
        <v>45138</v>
      </c>
      <c r="B3959" s="129" t="s">
        <v>8699</v>
      </c>
      <c r="C3959" s="129" t="s">
        <v>416</v>
      </c>
      <c r="D3959" s="165">
        <v>1</v>
      </c>
      <c r="E3959" s="129" t="s">
        <v>4739</v>
      </c>
      <c r="F3959" s="129" t="s">
        <v>4735</v>
      </c>
      <c r="G3959" s="129" t="s">
        <v>16723</v>
      </c>
      <c r="H3959" s="129"/>
    </row>
    <row r="3960" spans="1:8" x14ac:dyDescent="0.3">
      <c r="A3960" s="183">
        <v>45138</v>
      </c>
      <c r="B3960" s="129" t="s">
        <v>8700</v>
      </c>
      <c r="C3960" s="129" t="s">
        <v>417</v>
      </c>
      <c r="D3960" s="165">
        <v>1</v>
      </c>
      <c r="E3960" s="129" t="s">
        <v>4737</v>
      </c>
      <c r="F3960" s="129" t="s">
        <v>4735</v>
      </c>
      <c r="G3960" s="129" t="s">
        <v>16723</v>
      </c>
      <c r="H3960" s="129"/>
    </row>
    <row r="3961" spans="1:8" x14ac:dyDescent="0.3">
      <c r="A3961" s="183">
        <v>45138</v>
      </c>
      <c r="B3961" s="129" t="s">
        <v>8701</v>
      </c>
      <c r="C3961" s="129" t="s">
        <v>417</v>
      </c>
      <c r="D3961" s="165">
        <v>1</v>
      </c>
      <c r="E3961" s="129" t="s">
        <v>4737</v>
      </c>
      <c r="F3961" s="129" t="s">
        <v>4735</v>
      </c>
      <c r="G3961" s="129" t="s">
        <v>16723</v>
      </c>
      <c r="H3961" s="129"/>
    </row>
    <row r="3962" spans="1:8" x14ac:dyDescent="0.3">
      <c r="A3962" s="183">
        <v>45138</v>
      </c>
      <c r="B3962" s="129" t="s">
        <v>8702</v>
      </c>
      <c r="C3962" s="129" t="s">
        <v>417</v>
      </c>
      <c r="D3962" s="165">
        <v>1</v>
      </c>
      <c r="E3962" s="129" t="s">
        <v>4739</v>
      </c>
      <c r="F3962" s="129" t="s">
        <v>4735</v>
      </c>
      <c r="G3962" s="129" t="s">
        <v>16723</v>
      </c>
      <c r="H3962" s="129"/>
    </row>
    <row r="3963" spans="1:8" x14ac:dyDescent="0.3">
      <c r="A3963" s="183">
        <v>45138</v>
      </c>
      <c r="B3963" s="129" t="s">
        <v>8703</v>
      </c>
      <c r="C3963" s="129" t="s">
        <v>417</v>
      </c>
      <c r="D3963" s="165">
        <v>1</v>
      </c>
      <c r="E3963" s="129" t="s">
        <v>4739</v>
      </c>
      <c r="F3963" s="129" t="s">
        <v>4735</v>
      </c>
      <c r="G3963" s="129" t="s">
        <v>16723</v>
      </c>
      <c r="H3963" s="129"/>
    </row>
    <row r="3964" spans="1:8" x14ac:dyDescent="0.3">
      <c r="A3964" s="183">
        <v>45138</v>
      </c>
      <c r="B3964" s="129" t="s">
        <v>8704</v>
      </c>
      <c r="C3964" s="129" t="s">
        <v>417</v>
      </c>
      <c r="D3964" s="165">
        <v>1</v>
      </c>
      <c r="E3964" s="129" t="s">
        <v>4739</v>
      </c>
      <c r="F3964" s="129" t="s">
        <v>4735</v>
      </c>
      <c r="G3964" s="129" t="s">
        <v>16723</v>
      </c>
      <c r="H3964" s="129"/>
    </row>
    <row r="3965" spans="1:8" x14ac:dyDescent="0.3">
      <c r="A3965" s="183">
        <v>45138</v>
      </c>
      <c r="B3965" s="129" t="s">
        <v>8705</v>
      </c>
      <c r="C3965" s="129" t="s">
        <v>416</v>
      </c>
      <c r="D3965" s="165">
        <v>1</v>
      </c>
      <c r="E3965" s="129" t="s">
        <v>4739</v>
      </c>
      <c r="F3965" s="129" t="s">
        <v>4735</v>
      </c>
      <c r="G3965" s="129" t="s">
        <v>16723</v>
      </c>
      <c r="H3965" s="129"/>
    </row>
    <row r="3966" spans="1:8" x14ac:dyDescent="0.3">
      <c r="A3966" s="183">
        <v>45138</v>
      </c>
      <c r="B3966" s="129" t="s">
        <v>8706</v>
      </c>
      <c r="C3966" s="129" t="s">
        <v>417</v>
      </c>
      <c r="D3966" s="165">
        <v>1</v>
      </c>
      <c r="E3966" s="129" t="s">
        <v>4739</v>
      </c>
      <c r="F3966" s="129" t="s">
        <v>4735</v>
      </c>
      <c r="G3966" s="129" t="s">
        <v>16723</v>
      </c>
      <c r="H3966" s="129"/>
    </row>
    <row r="3967" spans="1:8" x14ac:dyDescent="0.3">
      <c r="A3967" s="183">
        <v>45138</v>
      </c>
      <c r="B3967" s="129" t="s">
        <v>8707</v>
      </c>
      <c r="C3967" s="129" t="s">
        <v>417</v>
      </c>
      <c r="D3967" s="165">
        <v>1</v>
      </c>
      <c r="E3967" s="129" t="s">
        <v>4737</v>
      </c>
      <c r="F3967" s="129" t="s">
        <v>4735</v>
      </c>
      <c r="G3967" s="129" t="s">
        <v>16723</v>
      </c>
      <c r="H3967" s="129"/>
    </row>
    <row r="3968" spans="1:8" x14ac:dyDescent="0.3">
      <c r="A3968" s="183">
        <v>45138</v>
      </c>
      <c r="B3968" s="129" t="s">
        <v>8708</v>
      </c>
      <c r="C3968" s="129" t="s">
        <v>417</v>
      </c>
      <c r="D3968" s="165">
        <v>1</v>
      </c>
      <c r="E3968" s="129" t="s">
        <v>4739</v>
      </c>
      <c r="F3968" s="129" t="s">
        <v>4735</v>
      </c>
      <c r="G3968" s="129" t="s">
        <v>16723</v>
      </c>
      <c r="H3968" s="129"/>
    </row>
    <row r="3969" spans="1:8" x14ac:dyDescent="0.3">
      <c r="A3969" s="183">
        <v>45138</v>
      </c>
      <c r="B3969" s="129" t="s">
        <v>8709</v>
      </c>
      <c r="C3969" s="129" t="s">
        <v>417</v>
      </c>
      <c r="D3969" s="165">
        <v>1</v>
      </c>
      <c r="E3969" s="129" t="s">
        <v>4737</v>
      </c>
      <c r="F3969" s="129" t="s">
        <v>4735</v>
      </c>
      <c r="G3969" s="129" t="s">
        <v>16723</v>
      </c>
      <c r="H3969" s="129"/>
    </row>
    <row r="3970" spans="1:8" x14ac:dyDescent="0.3">
      <c r="A3970" s="183">
        <v>45138</v>
      </c>
      <c r="B3970" s="129" t="s">
        <v>8710</v>
      </c>
      <c r="C3970" s="129" t="s">
        <v>417</v>
      </c>
      <c r="D3970" s="165">
        <v>1</v>
      </c>
      <c r="E3970" s="129" t="s">
        <v>4739</v>
      </c>
      <c r="F3970" s="129" t="s">
        <v>4735</v>
      </c>
      <c r="G3970" s="129" t="s">
        <v>16723</v>
      </c>
      <c r="H3970" s="129"/>
    </row>
    <row r="3971" spans="1:8" x14ac:dyDescent="0.3">
      <c r="A3971" s="183">
        <v>45138</v>
      </c>
      <c r="B3971" s="129" t="s">
        <v>8711</v>
      </c>
      <c r="C3971" s="129" t="s">
        <v>417</v>
      </c>
      <c r="D3971" s="165">
        <v>1</v>
      </c>
      <c r="E3971" s="129" t="s">
        <v>4737</v>
      </c>
      <c r="F3971" s="129" t="s">
        <v>4735</v>
      </c>
      <c r="G3971" s="129" t="s">
        <v>16723</v>
      </c>
      <c r="H3971" s="129"/>
    </row>
    <row r="3972" spans="1:8" x14ac:dyDescent="0.3">
      <c r="A3972" s="183">
        <v>45138</v>
      </c>
      <c r="B3972" s="129" t="s">
        <v>8712</v>
      </c>
      <c r="C3972" s="129" t="s">
        <v>418</v>
      </c>
      <c r="D3972" s="165">
        <v>1</v>
      </c>
      <c r="E3972" s="129" t="s">
        <v>4739</v>
      </c>
      <c r="F3972" s="129" t="s">
        <v>4735</v>
      </c>
      <c r="G3972" s="129" t="s">
        <v>16723</v>
      </c>
      <c r="H3972" s="129"/>
    </row>
    <row r="3973" spans="1:8" x14ac:dyDescent="0.3">
      <c r="A3973" s="183">
        <v>45138</v>
      </c>
      <c r="B3973" s="129" t="s">
        <v>8713</v>
      </c>
      <c r="C3973" s="129" t="s">
        <v>416</v>
      </c>
      <c r="D3973" s="165">
        <v>1</v>
      </c>
      <c r="E3973" s="129" t="s">
        <v>4739</v>
      </c>
      <c r="F3973" s="129" t="s">
        <v>4735</v>
      </c>
      <c r="G3973" s="129" t="s">
        <v>16723</v>
      </c>
      <c r="H3973" s="129"/>
    </row>
    <row r="3974" spans="1:8" x14ac:dyDescent="0.3">
      <c r="A3974" s="183">
        <v>45138</v>
      </c>
      <c r="B3974" s="129" t="s">
        <v>8714</v>
      </c>
      <c r="C3974" s="129" t="s">
        <v>417</v>
      </c>
      <c r="D3974" s="165">
        <v>1</v>
      </c>
      <c r="E3974" s="129" t="s">
        <v>4739</v>
      </c>
      <c r="F3974" s="129" t="s">
        <v>4735</v>
      </c>
      <c r="G3974" s="129" t="s">
        <v>16723</v>
      </c>
      <c r="H3974" s="129"/>
    </row>
    <row r="3975" spans="1:8" x14ac:dyDescent="0.3">
      <c r="A3975" s="183">
        <v>45138</v>
      </c>
      <c r="B3975" s="129" t="s">
        <v>8715</v>
      </c>
      <c r="C3975" s="129" t="s">
        <v>418</v>
      </c>
      <c r="D3975" s="165">
        <v>1</v>
      </c>
      <c r="E3975" s="129" t="s">
        <v>4739</v>
      </c>
      <c r="F3975" s="129" t="s">
        <v>4735</v>
      </c>
      <c r="G3975" s="129" t="s">
        <v>16723</v>
      </c>
      <c r="H3975" s="129"/>
    </row>
    <row r="3976" spans="1:8" x14ac:dyDescent="0.3">
      <c r="A3976" s="183">
        <v>45138</v>
      </c>
      <c r="B3976" s="129" t="s">
        <v>8716</v>
      </c>
      <c r="C3976" s="129" t="s">
        <v>416</v>
      </c>
      <c r="D3976" s="165">
        <v>1</v>
      </c>
      <c r="E3976" s="129" t="s">
        <v>4739</v>
      </c>
      <c r="F3976" s="129" t="s">
        <v>4735</v>
      </c>
      <c r="G3976" s="129" t="s">
        <v>16723</v>
      </c>
      <c r="H3976" s="129"/>
    </row>
    <row r="3977" spans="1:8" x14ac:dyDescent="0.3">
      <c r="A3977" s="183">
        <v>45138</v>
      </c>
      <c r="B3977" s="129" t="s">
        <v>8717</v>
      </c>
      <c r="C3977" s="129" t="s">
        <v>418</v>
      </c>
      <c r="D3977" s="165">
        <v>1</v>
      </c>
      <c r="E3977" s="129" t="s">
        <v>4739</v>
      </c>
      <c r="F3977" s="129" t="s">
        <v>4735</v>
      </c>
      <c r="G3977" s="129" t="s">
        <v>16723</v>
      </c>
      <c r="H3977" s="129"/>
    </row>
    <row r="3978" spans="1:8" x14ac:dyDescent="0.3">
      <c r="A3978" s="183">
        <v>45138</v>
      </c>
      <c r="B3978" s="129" t="s">
        <v>8718</v>
      </c>
      <c r="C3978" s="129" t="s">
        <v>416</v>
      </c>
      <c r="D3978" s="165">
        <v>1</v>
      </c>
      <c r="E3978" s="129" t="s">
        <v>4737</v>
      </c>
      <c r="F3978" s="129" t="s">
        <v>4735</v>
      </c>
      <c r="G3978" s="129" t="s">
        <v>16723</v>
      </c>
      <c r="H3978" s="129"/>
    </row>
    <row r="3979" spans="1:8" x14ac:dyDescent="0.3">
      <c r="A3979" s="183">
        <v>45138</v>
      </c>
      <c r="B3979" s="129" t="s">
        <v>8719</v>
      </c>
      <c r="C3979" s="129" t="s">
        <v>416</v>
      </c>
      <c r="D3979" s="165">
        <v>1</v>
      </c>
      <c r="E3979" s="129" t="s">
        <v>4737</v>
      </c>
      <c r="F3979" s="129" t="s">
        <v>4735</v>
      </c>
      <c r="G3979" s="129" t="s">
        <v>16723</v>
      </c>
      <c r="H3979" s="129"/>
    </row>
    <row r="3980" spans="1:8" x14ac:dyDescent="0.3">
      <c r="A3980" s="183">
        <v>45138</v>
      </c>
      <c r="B3980" s="129" t="s">
        <v>8720</v>
      </c>
      <c r="C3980" s="129" t="s">
        <v>416</v>
      </c>
      <c r="D3980" s="165">
        <v>1</v>
      </c>
      <c r="E3980" s="129" t="s">
        <v>4739</v>
      </c>
      <c r="F3980" s="129" t="s">
        <v>4735</v>
      </c>
      <c r="G3980" s="129" t="s">
        <v>16723</v>
      </c>
      <c r="H3980" s="129"/>
    </row>
    <row r="3981" spans="1:8" x14ac:dyDescent="0.3">
      <c r="A3981" s="183">
        <v>45138</v>
      </c>
      <c r="B3981" s="129" t="s">
        <v>8721</v>
      </c>
      <c r="C3981" s="129" t="s">
        <v>417</v>
      </c>
      <c r="D3981" s="165">
        <v>1</v>
      </c>
      <c r="E3981" s="129" t="s">
        <v>4739</v>
      </c>
      <c r="F3981" s="129" t="s">
        <v>4735</v>
      </c>
      <c r="G3981" s="129" t="s">
        <v>16723</v>
      </c>
      <c r="H3981" s="129"/>
    </row>
    <row r="3982" spans="1:8" x14ac:dyDescent="0.3">
      <c r="A3982" s="183">
        <v>45138</v>
      </c>
      <c r="B3982" s="129" t="s">
        <v>8722</v>
      </c>
      <c r="C3982" s="129" t="s">
        <v>417</v>
      </c>
      <c r="D3982" s="165">
        <v>1</v>
      </c>
      <c r="E3982" s="129" t="s">
        <v>4821</v>
      </c>
      <c r="F3982" s="129" t="s">
        <v>4735</v>
      </c>
      <c r="G3982" s="129" t="s">
        <v>16723</v>
      </c>
      <c r="H3982" s="129"/>
    </row>
    <row r="3983" spans="1:8" x14ac:dyDescent="0.3">
      <c r="A3983" s="183">
        <v>45138</v>
      </c>
      <c r="B3983" s="129" t="s">
        <v>8723</v>
      </c>
      <c r="C3983" s="129" t="s">
        <v>417</v>
      </c>
      <c r="D3983" s="165">
        <v>1</v>
      </c>
      <c r="E3983" s="129" t="s">
        <v>4737</v>
      </c>
      <c r="F3983" s="129" t="s">
        <v>4735</v>
      </c>
      <c r="G3983" s="129" t="s">
        <v>16723</v>
      </c>
      <c r="H3983" s="129"/>
    </row>
    <row r="3984" spans="1:8" x14ac:dyDescent="0.3">
      <c r="A3984" s="183">
        <v>45138</v>
      </c>
      <c r="B3984" s="129" t="s">
        <v>8724</v>
      </c>
      <c r="C3984" s="129" t="s">
        <v>417</v>
      </c>
      <c r="D3984" s="165">
        <v>1</v>
      </c>
      <c r="E3984" s="129" t="s">
        <v>4739</v>
      </c>
      <c r="F3984" s="129" t="s">
        <v>4735</v>
      </c>
      <c r="G3984" s="129" t="s">
        <v>16723</v>
      </c>
      <c r="H3984" s="129"/>
    </row>
    <row r="3985" spans="1:8" x14ac:dyDescent="0.3">
      <c r="A3985" s="183">
        <v>45138</v>
      </c>
      <c r="B3985" s="129" t="s">
        <v>8725</v>
      </c>
      <c r="C3985" s="129" t="s">
        <v>417</v>
      </c>
      <c r="D3985" s="165">
        <v>1</v>
      </c>
      <c r="E3985" s="129" t="s">
        <v>4739</v>
      </c>
      <c r="F3985" s="129" t="s">
        <v>4735</v>
      </c>
      <c r="G3985" s="129" t="s">
        <v>16723</v>
      </c>
      <c r="H3985" s="129"/>
    </row>
    <row r="3986" spans="1:8" x14ac:dyDescent="0.3">
      <c r="A3986" s="183">
        <v>45138</v>
      </c>
      <c r="B3986" s="129" t="s">
        <v>8726</v>
      </c>
      <c r="C3986" s="129" t="s">
        <v>417</v>
      </c>
      <c r="D3986" s="165">
        <v>1</v>
      </c>
      <c r="E3986" s="129" t="s">
        <v>4739</v>
      </c>
      <c r="F3986" s="129" t="s">
        <v>4735</v>
      </c>
      <c r="G3986" s="129" t="s">
        <v>16723</v>
      </c>
      <c r="H3986" s="129"/>
    </row>
    <row r="3987" spans="1:8" x14ac:dyDescent="0.3">
      <c r="A3987" s="183">
        <v>45138</v>
      </c>
      <c r="B3987" s="129" t="s">
        <v>8727</v>
      </c>
      <c r="C3987" s="129" t="s">
        <v>417</v>
      </c>
      <c r="D3987" s="165">
        <v>1</v>
      </c>
      <c r="E3987" s="129" t="s">
        <v>4737</v>
      </c>
      <c r="F3987" s="129" t="s">
        <v>4735</v>
      </c>
      <c r="G3987" s="129" t="s">
        <v>16723</v>
      </c>
      <c r="H3987" s="129"/>
    </row>
    <row r="3988" spans="1:8" x14ac:dyDescent="0.3">
      <c r="A3988" s="183">
        <v>45138</v>
      </c>
      <c r="B3988" s="129" t="s">
        <v>8728</v>
      </c>
      <c r="C3988" s="129" t="s">
        <v>417</v>
      </c>
      <c r="D3988" s="165">
        <v>1</v>
      </c>
      <c r="E3988" s="129" t="s">
        <v>4739</v>
      </c>
      <c r="F3988" s="129" t="s">
        <v>4735</v>
      </c>
      <c r="G3988" s="129" t="s">
        <v>16723</v>
      </c>
      <c r="H3988" s="129"/>
    </row>
    <row r="3989" spans="1:8" x14ac:dyDescent="0.3">
      <c r="A3989" s="183">
        <v>45138</v>
      </c>
      <c r="B3989" s="129" t="s">
        <v>8729</v>
      </c>
      <c r="C3989" s="129" t="s">
        <v>417</v>
      </c>
      <c r="D3989" s="165">
        <v>1</v>
      </c>
      <c r="E3989" s="129" t="s">
        <v>4739</v>
      </c>
      <c r="F3989" s="129" t="s">
        <v>4735</v>
      </c>
      <c r="G3989" s="129" t="s">
        <v>16723</v>
      </c>
      <c r="H3989" s="129"/>
    </row>
    <row r="3990" spans="1:8" x14ac:dyDescent="0.3">
      <c r="A3990" s="183">
        <v>45138</v>
      </c>
      <c r="B3990" s="129" t="s">
        <v>8730</v>
      </c>
      <c r="C3990" s="129" t="s">
        <v>417</v>
      </c>
      <c r="D3990" s="165">
        <v>1</v>
      </c>
      <c r="E3990" s="129" t="s">
        <v>4737</v>
      </c>
      <c r="F3990" s="129" t="s">
        <v>4735</v>
      </c>
      <c r="G3990" s="129" t="s">
        <v>16723</v>
      </c>
      <c r="H3990" s="129"/>
    </row>
    <row r="3991" spans="1:8" x14ac:dyDescent="0.3">
      <c r="A3991" s="183">
        <v>45138</v>
      </c>
      <c r="B3991" s="129" t="s">
        <v>8731</v>
      </c>
      <c r="C3991" s="129" t="s">
        <v>417</v>
      </c>
      <c r="D3991" s="165">
        <v>1</v>
      </c>
      <c r="E3991" s="129" t="s">
        <v>4739</v>
      </c>
      <c r="F3991" s="129" t="s">
        <v>4735</v>
      </c>
      <c r="G3991" s="129" t="s">
        <v>16723</v>
      </c>
      <c r="H3991" s="129"/>
    </row>
    <row r="3992" spans="1:8" x14ac:dyDescent="0.3">
      <c r="A3992" s="183">
        <v>45138</v>
      </c>
      <c r="B3992" s="129" t="s">
        <v>8732</v>
      </c>
      <c r="C3992" s="129" t="s">
        <v>417</v>
      </c>
      <c r="D3992" s="165">
        <v>1</v>
      </c>
      <c r="E3992" s="129" t="s">
        <v>4739</v>
      </c>
      <c r="F3992" s="129" t="s">
        <v>4735</v>
      </c>
      <c r="G3992" s="129" t="s">
        <v>16723</v>
      </c>
      <c r="H3992" s="129"/>
    </row>
    <row r="3993" spans="1:8" x14ac:dyDescent="0.3">
      <c r="A3993" s="183">
        <v>45138</v>
      </c>
      <c r="B3993" s="129" t="s">
        <v>8733</v>
      </c>
      <c r="C3993" s="129" t="s">
        <v>416</v>
      </c>
      <c r="D3993" s="165">
        <v>1</v>
      </c>
      <c r="E3993" s="129" t="s">
        <v>4737</v>
      </c>
      <c r="F3993" s="129" t="s">
        <v>4735</v>
      </c>
      <c r="G3993" s="129" t="s">
        <v>16723</v>
      </c>
      <c r="H3993" s="129"/>
    </row>
    <row r="3994" spans="1:8" x14ac:dyDescent="0.3">
      <c r="A3994" s="183">
        <v>45138</v>
      </c>
      <c r="B3994" s="129" t="s">
        <v>8734</v>
      </c>
      <c r="C3994" s="129" t="s">
        <v>418</v>
      </c>
      <c r="D3994" s="165">
        <v>1</v>
      </c>
      <c r="E3994" s="129" t="s">
        <v>4747</v>
      </c>
      <c r="F3994" s="129" t="s">
        <v>4735</v>
      </c>
      <c r="G3994" s="129" t="s">
        <v>16723</v>
      </c>
      <c r="H3994" s="129"/>
    </row>
    <row r="3995" spans="1:8" x14ac:dyDescent="0.3">
      <c r="A3995" s="183">
        <v>45138</v>
      </c>
      <c r="B3995" s="129" t="s">
        <v>8735</v>
      </c>
      <c r="C3995" s="129" t="s">
        <v>416</v>
      </c>
      <c r="D3995" s="165">
        <v>1</v>
      </c>
      <c r="E3995" s="129" t="s">
        <v>4734</v>
      </c>
      <c r="F3995" s="129" t="s">
        <v>4735</v>
      </c>
      <c r="G3995" s="129" t="s">
        <v>16723</v>
      </c>
      <c r="H3995" s="129"/>
    </row>
    <row r="3996" spans="1:8" x14ac:dyDescent="0.3">
      <c r="A3996" s="183">
        <v>45138</v>
      </c>
      <c r="B3996" s="129" t="s">
        <v>8736</v>
      </c>
      <c r="C3996" s="129" t="s">
        <v>416</v>
      </c>
      <c r="D3996" s="165">
        <v>1</v>
      </c>
      <c r="E3996" s="129" t="s">
        <v>4739</v>
      </c>
      <c r="F3996" s="129" t="s">
        <v>4735</v>
      </c>
      <c r="G3996" s="129" t="s">
        <v>16723</v>
      </c>
      <c r="H3996" s="129"/>
    </row>
    <row r="3997" spans="1:8" x14ac:dyDescent="0.3">
      <c r="A3997" s="183">
        <v>45138</v>
      </c>
      <c r="B3997" s="129" t="s">
        <v>8737</v>
      </c>
      <c r="C3997" s="129" t="s">
        <v>418</v>
      </c>
      <c r="D3997" s="165">
        <v>1</v>
      </c>
      <c r="E3997" s="129" t="s">
        <v>4747</v>
      </c>
      <c r="F3997" s="129" t="s">
        <v>4735</v>
      </c>
      <c r="G3997" s="129" t="s">
        <v>16723</v>
      </c>
      <c r="H3997" s="129"/>
    </row>
    <row r="3998" spans="1:8" x14ac:dyDescent="0.3">
      <c r="A3998" s="183">
        <v>45138</v>
      </c>
      <c r="B3998" s="129" t="s">
        <v>8738</v>
      </c>
      <c r="C3998" s="129" t="s">
        <v>418</v>
      </c>
      <c r="D3998" s="165">
        <v>1</v>
      </c>
      <c r="E3998" s="129" t="s">
        <v>4744</v>
      </c>
      <c r="F3998" s="129" t="s">
        <v>4735</v>
      </c>
      <c r="G3998" s="129" t="s">
        <v>16723</v>
      </c>
      <c r="H3998" s="129"/>
    </row>
    <row r="3999" spans="1:8" x14ac:dyDescent="0.3">
      <c r="A3999" s="183">
        <v>45138</v>
      </c>
      <c r="B3999" s="129" t="s">
        <v>8739</v>
      </c>
      <c r="C3999" s="129" t="s">
        <v>418</v>
      </c>
      <c r="D3999" s="165">
        <v>1</v>
      </c>
      <c r="E3999" s="129" t="s">
        <v>4734</v>
      </c>
      <c r="F3999" s="129" t="s">
        <v>4735</v>
      </c>
      <c r="G3999" s="129" t="s">
        <v>16723</v>
      </c>
      <c r="H3999" s="129"/>
    </row>
    <row r="4000" spans="1:8" x14ac:dyDescent="0.3">
      <c r="A4000" s="183">
        <v>45138</v>
      </c>
      <c r="B4000" s="129" t="s">
        <v>8740</v>
      </c>
      <c r="C4000" s="129" t="s">
        <v>416</v>
      </c>
      <c r="D4000" s="165">
        <v>1</v>
      </c>
      <c r="E4000" s="129" t="s">
        <v>4739</v>
      </c>
      <c r="F4000" s="129" t="s">
        <v>4735</v>
      </c>
      <c r="G4000" s="129" t="s">
        <v>16723</v>
      </c>
      <c r="H4000" s="129"/>
    </row>
    <row r="4001" spans="1:8" x14ac:dyDescent="0.3">
      <c r="A4001" s="183">
        <v>45138</v>
      </c>
      <c r="B4001" s="129" t="s">
        <v>8741</v>
      </c>
      <c r="C4001" s="129" t="s">
        <v>416</v>
      </c>
      <c r="D4001" s="165">
        <v>1</v>
      </c>
      <c r="E4001" s="129" t="s">
        <v>4739</v>
      </c>
      <c r="F4001" s="129" t="s">
        <v>4735</v>
      </c>
      <c r="G4001" s="129" t="s">
        <v>16723</v>
      </c>
      <c r="H4001" s="129"/>
    </row>
    <row r="4002" spans="1:8" x14ac:dyDescent="0.3">
      <c r="A4002" s="183">
        <v>45138</v>
      </c>
      <c r="B4002" s="129" t="s">
        <v>8742</v>
      </c>
      <c r="C4002" s="129" t="s">
        <v>418</v>
      </c>
      <c r="D4002" s="165">
        <v>1</v>
      </c>
      <c r="E4002" s="129" t="s">
        <v>4739</v>
      </c>
      <c r="F4002" s="129" t="s">
        <v>4735</v>
      </c>
      <c r="G4002" s="129" t="s">
        <v>16723</v>
      </c>
      <c r="H4002" s="129"/>
    </row>
    <row r="4003" spans="1:8" x14ac:dyDescent="0.3">
      <c r="A4003" s="183">
        <v>45138</v>
      </c>
      <c r="B4003" s="129" t="s">
        <v>8743</v>
      </c>
      <c r="C4003" s="129" t="s">
        <v>416</v>
      </c>
      <c r="D4003" s="165">
        <v>1</v>
      </c>
      <c r="E4003" s="129" t="s">
        <v>4821</v>
      </c>
      <c r="F4003" s="129" t="s">
        <v>4735</v>
      </c>
      <c r="G4003" s="129" t="s">
        <v>16723</v>
      </c>
      <c r="H4003" s="129"/>
    </row>
    <row r="4004" spans="1:8" x14ac:dyDescent="0.3">
      <c r="A4004" s="183">
        <v>45138</v>
      </c>
      <c r="B4004" s="129" t="s">
        <v>8744</v>
      </c>
      <c r="C4004" s="129" t="s">
        <v>417</v>
      </c>
      <c r="D4004" s="165">
        <v>1</v>
      </c>
      <c r="E4004" s="129" t="s">
        <v>4739</v>
      </c>
      <c r="F4004" s="129" t="s">
        <v>4735</v>
      </c>
      <c r="G4004" s="129" t="s">
        <v>16723</v>
      </c>
      <c r="H4004" s="129"/>
    </row>
    <row r="4005" spans="1:8" x14ac:dyDescent="0.3">
      <c r="A4005" s="183">
        <v>45138</v>
      </c>
      <c r="B4005" s="129" t="s">
        <v>8745</v>
      </c>
      <c r="C4005" s="129" t="s">
        <v>417</v>
      </c>
      <c r="D4005" s="165">
        <v>1</v>
      </c>
      <c r="E4005" s="129" t="s">
        <v>4739</v>
      </c>
      <c r="F4005" s="129" t="s">
        <v>4735</v>
      </c>
      <c r="G4005" s="129" t="s">
        <v>16723</v>
      </c>
      <c r="H4005" s="129"/>
    </row>
    <row r="4006" spans="1:8" x14ac:dyDescent="0.3">
      <c r="A4006" s="183">
        <v>45138</v>
      </c>
      <c r="B4006" s="129" t="s">
        <v>8746</v>
      </c>
      <c r="C4006" s="129" t="s">
        <v>417</v>
      </c>
      <c r="D4006" s="165">
        <v>1</v>
      </c>
      <c r="E4006" s="129" t="s">
        <v>4739</v>
      </c>
      <c r="F4006" s="129" t="s">
        <v>4735</v>
      </c>
      <c r="G4006" s="129" t="s">
        <v>16723</v>
      </c>
      <c r="H4006" s="129"/>
    </row>
    <row r="4007" spans="1:8" x14ac:dyDescent="0.3">
      <c r="A4007" s="183">
        <v>45138</v>
      </c>
      <c r="B4007" s="129" t="s">
        <v>8747</v>
      </c>
      <c r="C4007" s="129" t="s">
        <v>417</v>
      </c>
      <c r="D4007" s="165">
        <v>1</v>
      </c>
      <c r="E4007" s="129" t="s">
        <v>4739</v>
      </c>
      <c r="F4007" s="129" t="s">
        <v>4735</v>
      </c>
      <c r="G4007" s="129" t="s">
        <v>16723</v>
      </c>
      <c r="H4007" s="129"/>
    </row>
    <row r="4008" spans="1:8" x14ac:dyDescent="0.3">
      <c r="A4008" s="183">
        <v>45138</v>
      </c>
      <c r="B4008" s="129" t="s">
        <v>8748</v>
      </c>
      <c r="C4008" s="129" t="s">
        <v>416</v>
      </c>
      <c r="D4008" s="165">
        <v>1</v>
      </c>
      <c r="E4008" s="129" t="s">
        <v>4737</v>
      </c>
      <c r="F4008" s="129" t="s">
        <v>4735</v>
      </c>
      <c r="G4008" s="129" t="s">
        <v>16723</v>
      </c>
      <c r="H4008" s="129"/>
    </row>
    <row r="4009" spans="1:8" x14ac:dyDescent="0.3">
      <c r="A4009" s="183">
        <v>45138</v>
      </c>
      <c r="B4009" s="129" t="s">
        <v>8749</v>
      </c>
      <c r="C4009" s="129" t="s">
        <v>416</v>
      </c>
      <c r="D4009" s="165">
        <v>1</v>
      </c>
      <c r="E4009" s="129" t="s">
        <v>4741</v>
      </c>
      <c r="F4009" s="129" t="s">
        <v>4735</v>
      </c>
      <c r="G4009" s="129" t="s">
        <v>16723</v>
      </c>
      <c r="H4009" s="129"/>
    </row>
    <row r="4010" spans="1:8" x14ac:dyDescent="0.3">
      <c r="A4010" s="183">
        <v>45138</v>
      </c>
      <c r="B4010" s="129" t="s">
        <v>8750</v>
      </c>
      <c r="C4010" s="129" t="s">
        <v>418</v>
      </c>
      <c r="D4010" s="165">
        <v>1</v>
      </c>
      <c r="E4010" s="129" t="s">
        <v>4744</v>
      </c>
      <c r="F4010" s="129" t="s">
        <v>4735</v>
      </c>
      <c r="G4010" s="129" t="s">
        <v>16723</v>
      </c>
      <c r="H4010" s="129"/>
    </row>
    <row r="4011" spans="1:8" x14ac:dyDescent="0.3">
      <c r="A4011" s="183">
        <v>45138</v>
      </c>
      <c r="B4011" s="129" t="s">
        <v>8751</v>
      </c>
      <c r="C4011" s="129" t="s">
        <v>417</v>
      </c>
      <c r="D4011" s="165">
        <v>1</v>
      </c>
      <c r="E4011" s="129" t="s">
        <v>4737</v>
      </c>
      <c r="F4011" s="129" t="s">
        <v>4735</v>
      </c>
      <c r="G4011" s="129" t="s">
        <v>16723</v>
      </c>
      <c r="H4011" s="129"/>
    </row>
    <row r="4012" spans="1:8" x14ac:dyDescent="0.3">
      <c r="A4012" s="183">
        <v>45138</v>
      </c>
      <c r="B4012" s="129" t="s">
        <v>8752</v>
      </c>
      <c r="C4012" s="129" t="s">
        <v>417</v>
      </c>
      <c r="D4012" s="165">
        <v>1</v>
      </c>
      <c r="E4012" s="129" t="s">
        <v>4739</v>
      </c>
      <c r="F4012" s="129" t="s">
        <v>4735</v>
      </c>
      <c r="G4012" s="129" t="s">
        <v>16723</v>
      </c>
      <c r="H4012" s="129"/>
    </row>
    <row r="4013" spans="1:8" x14ac:dyDescent="0.3">
      <c r="A4013" s="183">
        <v>45138</v>
      </c>
      <c r="B4013" s="129" t="s">
        <v>8753</v>
      </c>
      <c r="C4013" s="129" t="s">
        <v>417</v>
      </c>
      <c r="D4013" s="165">
        <v>1</v>
      </c>
      <c r="E4013" s="129" t="s">
        <v>4739</v>
      </c>
      <c r="F4013" s="129" t="s">
        <v>4735</v>
      </c>
      <c r="G4013" s="129" t="s">
        <v>16723</v>
      </c>
      <c r="H4013" s="129"/>
    </row>
    <row r="4014" spans="1:8" x14ac:dyDescent="0.3">
      <c r="A4014" s="183">
        <v>45138</v>
      </c>
      <c r="B4014" s="129" t="s">
        <v>8754</v>
      </c>
      <c r="C4014" s="129" t="s">
        <v>417</v>
      </c>
      <c r="D4014" s="165">
        <v>1</v>
      </c>
      <c r="E4014" s="129" t="s">
        <v>4737</v>
      </c>
      <c r="F4014" s="129" t="s">
        <v>4735</v>
      </c>
      <c r="G4014" s="129" t="s">
        <v>16723</v>
      </c>
      <c r="H4014" s="129"/>
    </row>
    <row r="4015" spans="1:8" x14ac:dyDescent="0.3">
      <c r="A4015" s="183">
        <v>45138</v>
      </c>
      <c r="B4015" s="129" t="s">
        <v>8755</v>
      </c>
      <c r="C4015" s="129" t="s">
        <v>416</v>
      </c>
      <c r="D4015" s="165">
        <v>1</v>
      </c>
      <c r="E4015" s="129" t="s">
        <v>4737</v>
      </c>
      <c r="F4015" s="129" t="s">
        <v>4735</v>
      </c>
      <c r="G4015" s="129" t="s">
        <v>16723</v>
      </c>
      <c r="H4015" s="129"/>
    </row>
    <row r="4016" spans="1:8" x14ac:dyDescent="0.3">
      <c r="A4016" s="183">
        <v>45138</v>
      </c>
      <c r="B4016" s="129" t="s">
        <v>8756</v>
      </c>
      <c r="C4016" s="129" t="s">
        <v>418</v>
      </c>
      <c r="D4016" s="165">
        <v>1</v>
      </c>
      <c r="E4016" s="129" t="s">
        <v>4744</v>
      </c>
      <c r="F4016" s="129" t="s">
        <v>4735</v>
      </c>
      <c r="G4016" s="129" t="s">
        <v>16723</v>
      </c>
      <c r="H4016" s="129"/>
    </row>
    <row r="4017" spans="1:8" x14ac:dyDescent="0.3">
      <c r="A4017" s="183">
        <v>45138</v>
      </c>
      <c r="B4017" s="129" t="s">
        <v>8757</v>
      </c>
      <c r="C4017" s="129" t="s">
        <v>417</v>
      </c>
      <c r="D4017" s="165">
        <v>1</v>
      </c>
      <c r="E4017" s="129" t="s">
        <v>4739</v>
      </c>
      <c r="F4017" s="129" t="s">
        <v>4735</v>
      </c>
      <c r="G4017" s="129" t="s">
        <v>16723</v>
      </c>
      <c r="H4017" s="129"/>
    </row>
    <row r="4018" spans="1:8" x14ac:dyDescent="0.3">
      <c r="A4018" s="183">
        <v>45138</v>
      </c>
      <c r="B4018" s="129" t="s">
        <v>8758</v>
      </c>
      <c r="C4018" s="129" t="s">
        <v>416</v>
      </c>
      <c r="D4018" s="165">
        <v>1</v>
      </c>
      <c r="E4018" s="129" t="s">
        <v>4744</v>
      </c>
      <c r="F4018" s="129" t="s">
        <v>4735</v>
      </c>
      <c r="G4018" s="129" t="s">
        <v>16723</v>
      </c>
      <c r="H4018" s="129"/>
    </row>
    <row r="4019" spans="1:8" x14ac:dyDescent="0.3">
      <c r="A4019" s="183">
        <v>45138</v>
      </c>
      <c r="B4019" s="129" t="s">
        <v>8759</v>
      </c>
      <c r="C4019" s="129" t="s">
        <v>418</v>
      </c>
      <c r="D4019" s="165">
        <v>1</v>
      </c>
      <c r="E4019" s="129" t="s">
        <v>4739</v>
      </c>
      <c r="F4019" s="129" t="s">
        <v>4735</v>
      </c>
      <c r="G4019" s="129" t="s">
        <v>16723</v>
      </c>
      <c r="H4019" s="129"/>
    </row>
    <row r="4020" spans="1:8" x14ac:dyDescent="0.3">
      <c r="A4020" s="183">
        <v>45138</v>
      </c>
      <c r="B4020" s="129" t="s">
        <v>8760</v>
      </c>
      <c r="C4020" s="129" t="s">
        <v>418</v>
      </c>
      <c r="D4020" s="165">
        <v>1</v>
      </c>
      <c r="E4020" s="129" t="s">
        <v>4741</v>
      </c>
      <c r="F4020" s="129" t="s">
        <v>4735</v>
      </c>
      <c r="G4020" s="129" t="s">
        <v>16723</v>
      </c>
      <c r="H4020" s="129"/>
    </row>
    <row r="4021" spans="1:8" x14ac:dyDescent="0.3">
      <c r="A4021" s="183">
        <v>45138</v>
      </c>
      <c r="B4021" s="129" t="s">
        <v>8761</v>
      </c>
      <c r="C4021" s="129" t="s">
        <v>416</v>
      </c>
      <c r="D4021" s="165">
        <v>1</v>
      </c>
      <c r="E4021" s="129" t="s">
        <v>4744</v>
      </c>
      <c r="F4021" s="129" t="s">
        <v>4735</v>
      </c>
      <c r="G4021" s="129" t="s">
        <v>16723</v>
      </c>
      <c r="H4021" s="129"/>
    </row>
    <row r="4022" spans="1:8" x14ac:dyDescent="0.3">
      <c r="A4022" s="183">
        <v>45138</v>
      </c>
      <c r="B4022" s="129" t="s">
        <v>8762</v>
      </c>
      <c r="C4022" s="129" t="s">
        <v>416</v>
      </c>
      <c r="D4022" s="165">
        <v>1</v>
      </c>
      <c r="E4022" s="129" t="s">
        <v>4737</v>
      </c>
      <c r="F4022" s="129" t="s">
        <v>4735</v>
      </c>
      <c r="G4022" s="129" t="s">
        <v>16723</v>
      </c>
      <c r="H4022" s="129"/>
    </row>
    <row r="4023" spans="1:8" x14ac:dyDescent="0.3">
      <c r="A4023" s="183">
        <v>45138</v>
      </c>
      <c r="B4023" s="129" t="s">
        <v>8763</v>
      </c>
      <c r="C4023" s="129" t="s">
        <v>417</v>
      </c>
      <c r="D4023" s="165">
        <v>1</v>
      </c>
      <c r="E4023" s="129" t="s">
        <v>4739</v>
      </c>
      <c r="F4023" s="129" t="s">
        <v>4735</v>
      </c>
      <c r="G4023" s="129" t="s">
        <v>16723</v>
      </c>
      <c r="H4023" s="129"/>
    </row>
    <row r="4024" spans="1:8" x14ac:dyDescent="0.3">
      <c r="A4024" s="183">
        <v>45138</v>
      </c>
      <c r="B4024" s="129" t="s">
        <v>8764</v>
      </c>
      <c r="C4024" s="129" t="s">
        <v>416</v>
      </c>
      <c r="D4024" s="165">
        <v>1</v>
      </c>
      <c r="E4024" s="129" t="s">
        <v>4737</v>
      </c>
      <c r="F4024" s="129" t="s">
        <v>4735</v>
      </c>
      <c r="G4024" s="129" t="s">
        <v>16723</v>
      </c>
      <c r="H4024" s="129"/>
    </row>
    <row r="4025" spans="1:8" x14ac:dyDescent="0.3">
      <c r="A4025" s="183">
        <v>45138</v>
      </c>
      <c r="B4025" s="129" t="s">
        <v>8765</v>
      </c>
      <c r="C4025" s="129" t="s">
        <v>418</v>
      </c>
      <c r="D4025" s="165">
        <v>1</v>
      </c>
      <c r="E4025" s="129" t="s">
        <v>4737</v>
      </c>
      <c r="F4025" s="129" t="s">
        <v>4735</v>
      </c>
      <c r="G4025" s="129" t="s">
        <v>16723</v>
      </c>
      <c r="H4025" s="129"/>
    </row>
    <row r="4026" spans="1:8" x14ac:dyDescent="0.3">
      <c r="A4026" s="183">
        <v>45138</v>
      </c>
      <c r="B4026" s="129" t="s">
        <v>8766</v>
      </c>
      <c r="C4026" s="129" t="s">
        <v>416</v>
      </c>
      <c r="D4026" s="165">
        <v>1</v>
      </c>
      <c r="E4026" s="129" t="s">
        <v>4739</v>
      </c>
      <c r="F4026" s="129" t="s">
        <v>4735</v>
      </c>
      <c r="G4026" s="129" t="s">
        <v>16723</v>
      </c>
      <c r="H4026" s="129"/>
    </row>
    <row r="4027" spans="1:8" x14ac:dyDescent="0.3">
      <c r="A4027" s="183">
        <v>45138</v>
      </c>
      <c r="B4027" s="129" t="s">
        <v>8767</v>
      </c>
      <c r="C4027" s="129" t="s">
        <v>416</v>
      </c>
      <c r="D4027" s="165">
        <v>1</v>
      </c>
      <c r="E4027" s="129" t="s">
        <v>4737</v>
      </c>
      <c r="F4027" s="129" t="s">
        <v>4735</v>
      </c>
      <c r="G4027" s="129" t="s">
        <v>16723</v>
      </c>
      <c r="H4027" s="129"/>
    </row>
    <row r="4028" spans="1:8" x14ac:dyDescent="0.3">
      <c r="A4028" s="183">
        <v>45138</v>
      </c>
      <c r="B4028" s="129" t="s">
        <v>8768</v>
      </c>
      <c r="C4028" s="129" t="s">
        <v>417</v>
      </c>
      <c r="D4028" s="165">
        <v>1</v>
      </c>
      <c r="E4028" s="129" t="s">
        <v>4737</v>
      </c>
      <c r="F4028" s="129" t="s">
        <v>4735</v>
      </c>
      <c r="G4028" s="129" t="s">
        <v>16723</v>
      </c>
      <c r="H4028" s="129"/>
    </row>
    <row r="4029" spans="1:8" x14ac:dyDescent="0.3">
      <c r="A4029" s="183">
        <v>45138</v>
      </c>
      <c r="B4029" s="129" t="s">
        <v>8769</v>
      </c>
      <c r="C4029" s="129" t="s">
        <v>416</v>
      </c>
      <c r="D4029" s="165">
        <v>1</v>
      </c>
      <c r="E4029" s="129" t="s">
        <v>4739</v>
      </c>
      <c r="F4029" s="129" t="s">
        <v>4735</v>
      </c>
      <c r="G4029" s="129" t="s">
        <v>16723</v>
      </c>
      <c r="H4029" s="129"/>
    </row>
    <row r="4030" spans="1:8" x14ac:dyDescent="0.3">
      <c r="A4030" s="183">
        <v>45138</v>
      </c>
      <c r="B4030" s="129" t="s">
        <v>8770</v>
      </c>
      <c r="C4030" s="129" t="s">
        <v>418</v>
      </c>
      <c r="D4030" s="165">
        <v>1</v>
      </c>
      <c r="E4030" s="129" t="s">
        <v>4737</v>
      </c>
      <c r="F4030" s="129" t="s">
        <v>4735</v>
      </c>
      <c r="G4030" s="129" t="s">
        <v>16723</v>
      </c>
      <c r="H4030" s="129"/>
    </row>
    <row r="4031" spans="1:8" x14ac:dyDescent="0.3">
      <c r="A4031" s="183">
        <v>45138</v>
      </c>
      <c r="B4031" s="129" t="s">
        <v>8771</v>
      </c>
      <c r="C4031" s="129" t="s">
        <v>418</v>
      </c>
      <c r="D4031" s="165">
        <v>1</v>
      </c>
      <c r="E4031" s="129" t="s">
        <v>4739</v>
      </c>
      <c r="F4031" s="129" t="s">
        <v>4735</v>
      </c>
      <c r="G4031" s="129" t="s">
        <v>16723</v>
      </c>
      <c r="H4031" s="129"/>
    </row>
    <row r="4032" spans="1:8" x14ac:dyDescent="0.3">
      <c r="A4032" s="183">
        <v>45138</v>
      </c>
      <c r="B4032" s="129" t="s">
        <v>8772</v>
      </c>
      <c r="C4032" s="129" t="s">
        <v>417</v>
      </c>
      <c r="D4032" s="165">
        <v>1</v>
      </c>
      <c r="E4032" s="129" t="s">
        <v>4737</v>
      </c>
      <c r="F4032" s="129" t="s">
        <v>4735</v>
      </c>
      <c r="G4032" s="129" t="s">
        <v>16723</v>
      </c>
      <c r="H4032" s="129"/>
    </row>
    <row r="4033" spans="1:8" x14ac:dyDescent="0.3">
      <c r="A4033" s="183">
        <v>45138</v>
      </c>
      <c r="B4033" s="129" t="s">
        <v>8773</v>
      </c>
      <c r="C4033" s="129" t="s">
        <v>417</v>
      </c>
      <c r="D4033" s="165">
        <v>1</v>
      </c>
      <c r="E4033" s="129" t="s">
        <v>4737</v>
      </c>
      <c r="F4033" s="129" t="s">
        <v>4735</v>
      </c>
      <c r="G4033" s="129" t="s">
        <v>16723</v>
      </c>
      <c r="H4033" s="129"/>
    </row>
    <row r="4034" spans="1:8" x14ac:dyDescent="0.3">
      <c r="A4034" s="183">
        <v>45138</v>
      </c>
      <c r="B4034" s="129" t="s">
        <v>8774</v>
      </c>
      <c r="C4034" s="129" t="s">
        <v>417</v>
      </c>
      <c r="D4034" s="165">
        <v>1</v>
      </c>
      <c r="E4034" s="129" t="s">
        <v>4737</v>
      </c>
      <c r="F4034" s="129" t="s">
        <v>4735</v>
      </c>
      <c r="G4034" s="129" t="s">
        <v>16723</v>
      </c>
      <c r="H4034" s="129"/>
    </row>
    <row r="4035" spans="1:8" x14ac:dyDescent="0.3">
      <c r="A4035" s="183">
        <v>45138</v>
      </c>
      <c r="B4035" s="129" t="s">
        <v>8775</v>
      </c>
      <c r="C4035" s="129" t="s">
        <v>416</v>
      </c>
      <c r="D4035" s="165">
        <v>1</v>
      </c>
      <c r="E4035" s="129" t="s">
        <v>4739</v>
      </c>
      <c r="F4035" s="129" t="s">
        <v>4735</v>
      </c>
      <c r="G4035" s="129" t="s">
        <v>16723</v>
      </c>
      <c r="H4035" s="129"/>
    </row>
    <row r="4036" spans="1:8" x14ac:dyDescent="0.3">
      <c r="A4036" s="183">
        <v>45138</v>
      </c>
      <c r="B4036" s="129" t="s">
        <v>8776</v>
      </c>
      <c r="C4036" s="129" t="s">
        <v>417</v>
      </c>
      <c r="D4036" s="165">
        <v>1</v>
      </c>
      <c r="E4036" s="129" t="s">
        <v>4739</v>
      </c>
      <c r="F4036" s="129" t="s">
        <v>4735</v>
      </c>
      <c r="G4036" s="129" t="s">
        <v>16723</v>
      </c>
      <c r="H4036" s="129"/>
    </row>
    <row r="4037" spans="1:8" x14ac:dyDescent="0.3">
      <c r="A4037" s="183">
        <v>45138</v>
      </c>
      <c r="B4037" s="129" t="s">
        <v>8777</v>
      </c>
      <c r="C4037" s="129" t="s">
        <v>416</v>
      </c>
      <c r="D4037" s="165">
        <v>1</v>
      </c>
      <c r="E4037" s="129" t="s">
        <v>4744</v>
      </c>
      <c r="F4037" s="129" t="s">
        <v>4735</v>
      </c>
      <c r="G4037" s="129" t="s">
        <v>16723</v>
      </c>
      <c r="H4037" s="129"/>
    </row>
    <row r="4038" spans="1:8" x14ac:dyDescent="0.3">
      <c r="A4038" s="183">
        <v>45138</v>
      </c>
      <c r="B4038" s="129" t="s">
        <v>8778</v>
      </c>
      <c r="C4038" s="129" t="s">
        <v>416</v>
      </c>
      <c r="D4038" s="165">
        <v>1</v>
      </c>
      <c r="E4038" s="129" t="s">
        <v>4739</v>
      </c>
      <c r="F4038" s="129" t="s">
        <v>4735</v>
      </c>
      <c r="G4038" s="129" t="s">
        <v>16723</v>
      </c>
      <c r="H4038" s="129"/>
    </row>
    <row r="4039" spans="1:8" x14ac:dyDescent="0.3">
      <c r="A4039" s="183">
        <v>45138</v>
      </c>
      <c r="B4039" s="129" t="s">
        <v>8779</v>
      </c>
      <c r="C4039" s="129" t="s">
        <v>418</v>
      </c>
      <c r="D4039" s="165">
        <v>1</v>
      </c>
      <c r="E4039" s="129" t="s">
        <v>4739</v>
      </c>
      <c r="F4039" s="129" t="s">
        <v>4735</v>
      </c>
      <c r="G4039" s="129" t="s">
        <v>16723</v>
      </c>
      <c r="H4039" s="129"/>
    </row>
    <row r="4040" spans="1:8" x14ac:dyDescent="0.3">
      <c r="A4040" s="183">
        <v>45138</v>
      </c>
      <c r="B4040" s="129" t="s">
        <v>8780</v>
      </c>
      <c r="C4040" s="129" t="s">
        <v>416</v>
      </c>
      <c r="D4040" s="165">
        <v>1</v>
      </c>
      <c r="E4040" s="129" t="s">
        <v>4739</v>
      </c>
      <c r="F4040" s="129" t="s">
        <v>4735</v>
      </c>
      <c r="G4040" s="129" t="s">
        <v>16723</v>
      </c>
      <c r="H4040" s="129"/>
    </row>
    <row r="4041" spans="1:8" x14ac:dyDescent="0.3">
      <c r="A4041" s="183">
        <v>45138</v>
      </c>
      <c r="B4041" s="129" t="s">
        <v>8781</v>
      </c>
      <c r="C4041" s="129" t="s">
        <v>416</v>
      </c>
      <c r="D4041" s="165">
        <v>1</v>
      </c>
      <c r="E4041" s="129" t="s">
        <v>4737</v>
      </c>
      <c r="F4041" s="129" t="s">
        <v>4735</v>
      </c>
      <c r="G4041" s="129" t="s">
        <v>16723</v>
      </c>
      <c r="H4041" s="129"/>
    </row>
    <row r="4042" spans="1:8" x14ac:dyDescent="0.3">
      <c r="A4042" s="183">
        <v>45138</v>
      </c>
      <c r="B4042" s="129" t="s">
        <v>8782</v>
      </c>
      <c r="C4042" s="129" t="s">
        <v>418</v>
      </c>
      <c r="D4042" s="165">
        <v>1</v>
      </c>
      <c r="E4042" s="129" t="s">
        <v>4744</v>
      </c>
      <c r="F4042" s="129" t="s">
        <v>4735</v>
      </c>
      <c r="G4042" s="129" t="s">
        <v>16723</v>
      </c>
      <c r="H4042" s="129"/>
    </row>
    <row r="4043" spans="1:8" x14ac:dyDescent="0.3">
      <c r="A4043" s="183">
        <v>45138</v>
      </c>
      <c r="B4043" s="129" t="s">
        <v>8783</v>
      </c>
      <c r="C4043" s="129" t="s">
        <v>416</v>
      </c>
      <c r="D4043" s="165">
        <v>1</v>
      </c>
      <c r="E4043" s="129" t="s">
        <v>4739</v>
      </c>
      <c r="F4043" s="129" t="s">
        <v>4735</v>
      </c>
      <c r="G4043" s="129" t="s">
        <v>16723</v>
      </c>
      <c r="H4043" s="129"/>
    </row>
    <row r="4044" spans="1:8" x14ac:dyDescent="0.3">
      <c r="A4044" s="183">
        <v>45138</v>
      </c>
      <c r="B4044" s="129" t="s">
        <v>8784</v>
      </c>
      <c r="C4044" s="129" t="s">
        <v>418</v>
      </c>
      <c r="D4044" s="165">
        <v>1</v>
      </c>
      <c r="E4044" s="129" t="s">
        <v>4739</v>
      </c>
      <c r="F4044" s="129" t="s">
        <v>4735</v>
      </c>
      <c r="G4044" s="129" t="s">
        <v>16723</v>
      </c>
      <c r="H4044" s="129"/>
    </row>
    <row r="4045" spans="1:8" x14ac:dyDescent="0.3">
      <c r="A4045" s="183">
        <v>45138</v>
      </c>
      <c r="B4045" s="129" t="s">
        <v>8785</v>
      </c>
      <c r="C4045" s="129" t="s">
        <v>418</v>
      </c>
      <c r="D4045" s="165">
        <v>1</v>
      </c>
      <c r="E4045" s="129" t="s">
        <v>4739</v>
      </c>
      <c r="F4045" s="129" t="s">
        <v>4735</v>
      </c>
      <c r="G4045" s="129" t="s">
        <v>16723</v>
      </c>
      <c r="H4045" s="129"/>
    </row>
    <row r="4046" spans="1:8" x14ac:dyDescent="0.3">
      <c r="A4046" s="183">
        <v>45138</v>
      </c>
      <c r="B4046" s="129" t="s">
        <v>8786</v>
      </c>
      <c r="C4046" s="129" t="s">
        <v>417</v>
      </c>
      <c r="D4046" s="165">
        <v>1</v>
      </c>
      <c r="E4046" s="129" t="s">
        <v>4739</v>
      </c>
      <c r="F4046" s="129" t="s">
        <v>4735</v>
      </c>
      <c r="G4046" s="129" t="s">
        <v>16723</v>
      </c>
      <c r="H4046" s="129"/>
    </row>
    <row r="4047" spans="1:8" x14ac:dyDescent="0.3">
      <c r="A4047" s="183">
        <v>45138</v>
      </c>
      <c r="B4047" s="129" t="s">
        <v>8787</v>
      </c>
      <c r="C4047" s="129" t="s">
        <v>417</v>
      </c>
      <c r="D4047" s="165">
        <v>1</v>
      </c>
      <c r="E4047" s="129" t="s">
        <v>4739</v>
      </c>
      <c r="F4047" s="129" t="s">
        <v>4735</v>
      </c>
      <c r="G4047" s="129" t="s">
        <v>16723</v>
      </c>
      <c r="H4047" s="129"/>
    </row>
    <row r="4048" spans="1:8" x14ac:dyDescent="0.3">
      <c r="A4048" s="183">
        <v>45138</v>
      </c>
      <c r="B4048" s="129" t="s">
        <v>8788</v>
      </c>
      <c r="C4048" s="129" t="s">
        <v>417</v>
      </c>
      <c r="D4048" s="165">
        <v>1</v>
      </c>
      <c r="E4048" s="129" t="s">
        <v>4734</v>
      </c>
      <c r="F4048" s="129" t="s">
        <v>4735</v>
      </c>
      <c r="G4048" s="129" t="s">
        <v>16723</v>
      </c>
      <c r="H4048" s="129"/>
    </row>
    <row r="4049" spans="1:8" x14ac:dyDescent="0.3">
      <c r="A4049" s="183">
        <v>45138</v>
      </c>
      <c r="B4049" s="129" t="s">
        <v>8789</v>
      </c>
      <c r="C4049" s="129" t="s">
        <v>417</v>
      </c>
      <c r="D4049" s="165">
        <v>1</v>
      </c>
      <c r="E4049" s="129" t="s">
        <v>4737</v>
      </c>
      <c r="F4049" s="129" t="s">
        <v>4735</v>
      </c>
      <c r="G4049" s="129" t="s">
        <v>16723</v>
      </c>
      <c r="H4049" s="129"/>
    </row>
    <row r="4050" spans="1:8" x14ac:dyDescent="0.3">
      <c r="A4050" s="183">
        <v>45138</v>
      </c>
      <c r="B4050" s="129" t="s">
        <v>8790</v>
      </c>
      <c r="C4050" s="129" t="s">
        <v>417</v>
      </c>
      <c r="D4050" s="165">
        <v>1</v>
      </c>
      <c r="E4050" s="129" t="s">
        <v>4739</v>
      </c>
      <c r="F4050" s="129" t="s">
        <v>4735</v>
      </c>
      <c r="G4050" s="129" t="s">
        <v>16723</v>
      </c>
      <c r="H4050" s="129"/>
    </row>
    <row r="4051" spans="1:8" x14ac:dyDescent="0.3">
      <c r="A4051" s="183">
        <v>45138</v>
      </c>
      <c r="B4051" s="129" t="s">
        <v>8791</v>
      </c>
      <c r="C4051" s="129" t="s">
        <v>417</v>
      </c>
      <c r="D4051" s="165">
        <v>1</v>
      </c>
      <c r="E4051" s="129" t="s">
        <v>4739</v>
      </c>
      <c r="F4051" s="129" t="s">
        <v>4735</v>
      </c>
      <c r="G4051" s="129" t="s">
        <v>16723</v>
      </c>
      <c r="H4051" s="129"/>
    </row>
    <row r="4052" spans="1:8" x14ac:dyDescent="0.3">
      <c r="A4052" s="183">
        <v>45138</v>
      </c>
      <c r="B4052" s="129" t="s">
        <v>8792</v>
      </c>
      <c r="C4052" s="129" t="s">
        <v>417</v>
      </c>
      <c r="D4052" s="165">
        <v>1</v>
      </c>
      <c r="E4052" s="129" t="s">
        <v>4739</v>
      </c>
      <c r="F4052" s="129" t="s">
        <v>4735</v>
      </c>
      <c r="G4052" s="129" t="s">
        <v>16723</v>
      </c>
      <c r="H4052" s="129"/>
    </row>
    <row r="4053" spans="1:8" x14ac:dyDescent="0.3">
      <c r="A4053" s="183">
        <v>45138</v>
      </c>
      <c r="B4053" s="129" t="s">
        <v>8793</v>
      </c>
      <c r="C4053" s="129" t="s">
        <v>416</v>
      </c>
      <c r="D4053" s="165">
        <v>1</v>
      </c>
      <c r="E4053" s="129" t="s">
        <v>4739</v>
      </c>
      <c r="F4053" s="129" t="s">
        <v>4735</v>
      </c>
      <c r="G4053" s="129" t="s">
        <v>16723</v>
      </c>
      <c r="H4053" s="129"/>
    </row>
    <row r="4054" spans="1:8" x14ac:dyDescent="0.3">
      <c r="A4054" s="183">
        <v>45138</v>
      </c>
      <c r="B4054" s="129" t="s">
        <v>8794</v>
      </c>
      <c r="C4054" s="129" t="s">
        <v>417</v>
      </c>
      <c r="D4054" s="165">
        <v>1</v>
      </c>
      <c r="E4054" s="129" t="s">
        <v>4739</v>
      </c>
      <c r="F4054" s="129" t="s">
        <v>4735</v>
      </c>
      <c r="G4054" s="129" t="s">
        <v>16723</v>
      </c>
      <c r="H4054" s="129"/>
    </row>
    <row r="4055" spans="1:8" x14ac:dyDescent="0.3">
      <c r="A4055" s="183">
        <v>45138</v>
      </c>
      <c r="B4055" s="129" t="s">
        <v>8795</v>
      </c>
      <c r="C4055" s="129" t="s">
        <v>417</v>
      </c>
      <c r="D4055" s="165">
        <v>1</v>
      </c>
      <c r="E4055" s="129" t="s">
        <v>4739</v>
      </c>
      <c r="F4055" s="129" t="s">
        <v>4735</v>
      </c>
      <c r="G4055" s="129" t="s">
        <v>16723</v>
      </c>
      <c r="H4055" s="129"/>
    </row>
    <row r="4056" spans="1:8" x14ac:dyDescent="0.3">
      <c r="A4056" s="183">
        <v>45138</v>
      </c>
      <c r="B4056" s="129" t="s">
        <v>8796</v>
      </c>
      <c r="C4056" s="129" t="s">
        <v>416</v>
      </c>
      <c r="D4056" s="165">
        <v>1</v>
      </c>
      <c r="E4056" s="129" t="s">
        <v>4739</v>
      </c>
      <c r="F4056" s="129" t="s">
        <v>4735</v>
      </c>
      <c r="G4056" s="129" t="s">
        <v>16723</v>
      </c>
      <c r="H4056" s="129"/>
    </row>
    <row r="4057" spans="1:8" x14ac:dyDescent="0.3">
      <c r="A4057" s="183">
        <v>45138</v>
      </c>
      <c r="B4057" s="129" t="s">
        <v>8797</v>
      </c>
      <c r="C4057" s="129" t="s">
        <v>417</v>
      </c>
      <c r="D4057" s="165">
        <v>1</v>
      </c>
      <c r="E4057" s="129" t="s">
        <v>4737</v>
      </c>
      <c r="F4057" s="129" t="s">
        <v>4735</v>
      </c>
      <c r="G4057" s="129" t="s">
        <v>16723</v>
      </c>
      <c r="H4057" s="129"/>
    </row>
    <row r="4058" spans="1:8" x14ac:dyDescent="0.3">
      <c r="A4058" s="183">
        <v>45138</v>
      </c>
      <c r="B4058" s="129" t="s">
        <v>8798</v>
      </c>
      <c r="C4058" s="129" t="s">
        <v>417</v>
      </c>
      <c r="D4058" s="165">
        <v>1</v>
      </c>
      <c r="E4058" s="129" t="s">
        <v>4739</v>
      </c>
      <c r="F4058" s="129" t="s">
        <v>4735</v>
      </c>
      <c r="G4058" s="129" t="s">
        <v>16723</v>
      </c>
      <c r="H4058" s="129"/>
    </row>
    <row r="4059" spans="1:8" x14ac:dyDescent="0.3">
      <c r="A4059" s="183">
        <v>45138</v>
      </c>
      <c r="B4059" s="129" t="s">
        <v>8799</v>
      </c>
      <c r="C4059" s="129" t="s">
        <v>416</v>
      </c>
      <c r="D4059" s="165">
        <v>1</v>
      </c>
      <c r="E4059" s="129" t="s">
        <v>4739</v>
      </c>
      <c r="F4059" s="129" t="s">
        <v>4735</v>
      </c>
      <c r="G4059" s="129" t="s">
        <v>16723</v>
      </c>
      <c r="H4059" s="129"/>
    </row>
    <row r="4060" spans="1:8" x14ac:dyDescent="0.3">
      <c r="A4060" s="183">
        <v>45138</v>
      </c>
      <c r="B4060" s="129" t="s">
        <v>8800</v>
      </c>
      <c r="C4060" s="129" t="s">
        <v>418</v>
      </c>
      <c r="D4060" s="165">
        <v>1</v>
      </c>
      <c r="E4060" s="129" t="s">
        <v>4741</v>
      </c>
      <c r="F4060" s="129" t="s">
        <v>4735</v>
      </c>
      <c r="G4060" s="129" t="s">
        <v>16723</v>
      </c>
      <c r="H4060" s="129"/>
    </row>
    <row r="4061" spans="1:8" x14ac:dyDescent="0.3">
      <c r="A4061" s="183">
        <v>45138</v>
      </c>
      <c r="B4061" s="129" t="s">
        <v>8801</v>
      </c>
      <c r="C4061" s="129" t="s">
        <v>416</v>
      </c>
      <c r="D4061" s="165">
        <v>1</v>
      </c>
      <c r="E4061" s="129" t="s">
        <v>4739</v>
      </c>
      <c r="F4061" s="129" t="s">
        <v>4735</v>
      </c>
      <c r="G4061" s="129" t="s">
        <v>16723</v>
      </c>
      <c r="H4061" s="129"/>
    </row>
    <row r="4062" spans="1:8" x14ac:dyDescent="0.3">
      <c r="A4062" s="183">
        <v>45138</v>
      </c>
      <c r="B4062" s="129" t="s">
        <v>8802</v>
      </c>
      <c r="C4062" s="129" t="s">
        <v>416</v>
      </c>
      <c r="D4062" s="165">
        <v>1</v>
      </c>
      <c r="E4062" s="129" t="s">
        <v>4739</v>
      </c>
      <c r="F4062" s="129" t="s">
        <v>4735</v>
      </c>
      <c r="G4062" s="129" t="s">
        <v>16723</v>
      </c>
      <c r="H4062" s="129"/>
    </row>
    <row r="4063" spans="1:8" x14ac:dyDescent="0.3">
      <c r="A4063" s="183">
        <v>45138</v>
      </c>
      <c r="B4063" s="129" t="s">
        <v>8803</v>
      </c>
      <c r="C4063" s="129" t="s">
        <v>416</v>
      </c>
      <c r="D4063" s="165">
        <v>1</v>
      </c>
      <c r="E4063" s="129" t="s">
        <v>4739</v>
      </c>
      <c r="F4063" s="129" t="s">
        <v>4735</v>
      </c>
      <c r="G4063" s="129" t="s">
        <v>16723</v>
      </c>
      <c r="H4063" s="129"/>
    </row>
    <row r="4064" spans="1:8" x14ac:dyDescent="0.3">
      <c r="A4064" s="183">
        <v>45138</v>
      </c>
      <c r="B4064" s="129" t="s">
        <v>8804</v>
      </c>
      <c r="C4064" s="129" t="s">
        <v>417</v>
      </c>
      <c r="D4064" s="165">
        <v>1</v>
      </c>
      <c r="E4064" s="129" t="s">
        <v>4739</v>
      </c>
      <c r="F4064" s="129" t="s">
        <v>4735</v>
      </c>
      <c r="G4064" s="129" t="s">
        <v>16723</v>
      </c>
      <c r="H4064" s="129"/>
    </row>
    <row r="4065" spans="1:8" x14ac:dyDescent="0.3">
      <c r="A4065" s="183">
        <v>45138</v>
      </c>
      <c r="B4065" s="129" t="s">
        <v>8805</v>
      </c>
      <c r="C4065" s="129" t="s">
        <v>416</v>
      </c>
      <c r="D4065" s="165">
        <v>1</v>
      </c>
      <c r="E4065" s="129" t="s">
        <v>4737</v>
      </c>
      <c r="F4065" s="129" t="s">
        <v>4735</v>
      </c>
      <c r="G4065" s="129" t="s">
        <v>16723</v>
      </c>
      <c r="H4065" s="129"/>
    </row>
    <row r="4066" spans="1:8" x14ac:dyDescent="0.3">
      <c r="A4066" s="183">
        <v>45138</v>
      </c>
      <c r="B4066" s="129" t="s">
        <v>8806</v>
      </c>
      <c r="C4066" s="129" t="s">
        <v>418</v>
      </c>
      <c r="D4066" s="165">
        <v>1</v>
      </c>
      <c r="E4066" s="129" t="s">
        <v>4737</v>
      </c>
      <c r="F4066" s="129" t="s">
        <v>4735</v>
      </c>
      <c r="G4066" s="129" t="s">
        <v>16723</v>
      </c>
      <c r="H4066" s="129"/>
    </row>
    <row r="4067" spans="1:8" x14ac:dyDescent="0.3">
      <c r="A4067" s="183">
        <v>45138</v>
      </c>
      <c r="B4067" s="129" t="s">
        <v>8807</v>
      </c>
      <c r="C4067" s="129" t="s">
        <v>417</v>
      </c>
      <c r="D4067" s="165">
        <v>1</v>
      </c>
      <c r="E4067" s="129" t="s">
        <v>4739</v>
      </c>
      <c r="F4067" s="129" t="s">
        <v>4735</v>
      </c>
      <c r="G4067" s="129" t="s">
        <v>16723</v>
      </c>
      <c r="H4067" s="129"/>
    </row>
    <row r="4068" spans="1:8" x14ac:dyDescent="0.3">
      <c r="A4068" s="183">
        <v>45138</v>
      </c>
      <c r="B4068" s="129" t="s">
        <v>8808</v>
      </c>
      <c r="C4068" s="129" t="s">
        <v>417</v>
      </c>
      <c r="D4068" s="165">
        <v>1</v>
      </c>
      <c r="E4068" s="129" t="s">
        <v>4739</v>
      </c>
      <c r="F4068" s="129" t="s">
        <v>4735</v>
      </c>
      <c r="G4068" s="129" t="s">
        <v>16723</v>
      </c>
      <c r="H4068" s="129"/>
    </row>
    <row r="4069" spans="1:8" x14ac:dyDescent="0.3">
      <c r="A4069" s="183">
        <v>45138</v>
      </c>
      <c r="B4069" s="129" t="s">
        <v>8809</v>
      </c>
      <c r="C4069" s="129" t="s">
        <v>416</v>
      </c>
      <c r="D4069" s="165">
        <v>1</v>
      </c>
      <c r="E4069" s="129" t="s">
        <v>4744</v>
      </c>
      <c r="F4069" s="129" t="s">
        <v>4735</v>
      </c>
      <c r="G4069" s="129" t="s">
        <v>16723</v>
      </c>
      <c r="H4069" s="129"/>
    </row>
    <row r="4070" spans="1:8" x14ac:dyDescent="0.3">
      <c r="A4070" s="183">
        <v>45138</v>
      </c>
      <c r="B4070" s="129" t="s">
        <v>8810</v>
      </c>
      <c r="C4070" s="129" t="s">
        <v>416</v>
      </c>
      <c r="D4070" s="165">
        <v>1</v>
      </c>
      <c r="E4070" s="129" t="s">
        <v>4741</v>
      </c>
      <c r="F4070" s="129" t="s">
        <v>4735</v>
      </c>
      <c r="G4070" s="129" t="s">
        <v>16723</v>
      </c>
      <c r="H4070" s="129"/>
    </row>
    <row r="4071" spans="1:8" x14ac:dyDescent="0.3">
      <c r="A4071" s="183">
        <v>45138</v>
      </c>
      <c r="B4071" s="129" t="s">
        <v>8811</v>
      </c>
      <c r="C4071" s="129" t="s">
        <v>416</v>
      </c>
      <c r="D4071" s="165">
        <v>1</v>
      </c>
      <c r="E4071" s="129" t="s">
        <v>4737</v>
      </c>
      <c r="F4071" s="129" t="s">
        <v>4735</v>
      </c>
      <c r="G4071" s="129" t="s">
        <v>16723</v>
      </c>
      <c r="H4071" s="129"/>
    </row>
    <row r="4072" spans="1:8" x14ac:dyDescent="0.3">
      <c r="A4072" s="183">
        <v>45138</v>
      </c>
      <c r="B4072" s="129" t="s">
        <v>8812</v>
      </c>
      <c r="C4072" s="129" t="s">
        <v>417</v>
      </c>
      <c r="D4072" s="165">
        <v>1</v>
      </c>
      <c r="E4072" s="129" t="s">
        <v>4737</v>
      </c>
      <c r="F4072" s="129" t="s">
        <v>4735</v>
      </c>
      <c r="G4072" s="129" t="s">
        <v>16723</v>
      </c>
      <c r="H4072" s="129"/>
    </row>
    <row r="4073" spans="1:8" x14ac:dyDescent="0.3">
      <c r="A4073" s="183">
        <v>45138</v>
      </c>
      <c r="B4073" s="129" t="s">
        <v>8813</v>
      </c>
      <c r="C4073" s="129" t="s">
        <v>417</v>
      </c>
      <c r="D4073" s="165">
        <v>1</v>
      </c>
      <c r="E4073" s="129" t="s">
        <v>4739</v>
      </c>
      <c r="F4073" s="129" t="s">
        <v>4735</v>
      </c>
      <c r="G4073" s="129" t="s">
        <v>16723</v>
      </c>
      <c r="H4073" s="129"/>
    </row>
    <row r="4074" spans="1:8" x14ac:dyDescent="0.3">
      <c r="A4074" s="183">
        <v>45138</v>
      </c>
      <c r="B4074" s="129" t="s">
        <v>8814</v>
      </c>
      <c r="C4074" s="129" t="s">
        <v>417</v>
      </c>
      <c r="D4074" s="165">
        <v>1</v>
      </c>
      <c r="E4074" s="129" t="s">
        <v>4739</v>
      </c>
      <c r="F4074" s="129" t="s">
        <v>4735</v>
      </c>
      <c r="G4074" s="129" t="s">
        <v>16723</v>
      </c>
      <c r="H4074" s="129"/>
    </row>
    <row r="4075" spans="1:8" x14ac:dyDescent="0.3">
      <c r="A4075" s="183">
        <v>45138</v>
      </c>
      <c r="B4075" s="129" t="s">
        <v>8815</v>
      </c>
      <c r="C4075" s="129" t="s">
        <v>417</v>
      </c>
      <c r="D4075" s="165">
        <v>1</v>
      </c>
      <c r="E4075" s="129" t="s">
        <v>4739</v>
      </c>
      <c r="F4075" s="129" t="s">
        <v>4735</v>
      </c>
      <c r="G4075" s="129" t="s">
        <v>16723</v>
      </c>
      <c r="H4075" s="129"/>
    </row>
    <row r="4076" spans="1:8" x14ac:dyDescent="0.3">
      <c r="A4076" s="183">
        <v>45138</v>
      </c>
      <c r="B4076" s="129" t="s">
        <v>8816</v>
      </c>
      <c r="C4076" s="129" t="s">
        <v>417</v>
      </c>
      <c r="D4076" s="165">
        <v>1</v>
      </c>
      <c r="E4076" s="129" t="s">
        <v>4737</v>
      </c>
      <c r="F4076" s="129" t="s">
        <v>4735</v>
      </c>
      <c r="G4076" s="129" t="s">
        <v>16723</v>
      </c>
      <c r="H4076" s="129"/>
    </row>
    <row r="4077" spans="1:8" x14ac:dyDescent="0.3">
      <c r="A4077" s="183">
        <v>45138</v>
      </c>
      <c r="B4077" s="129" t="s">
        <v>8817</v>
      </c>
      <c r="C4077" s="129" t="s">
        <v>417</v>
      </c>
      <c r="D4077" s="165">
        <v>1</v>
      </c>
      <c r="E4077" s="129" t="s">
        <v>4739</v>
      </c>
      <c r="F4077" s="129" t="s">
        <v>4735</v>
      </c>
      <c r="G4077" s="129" t="s">
        <v>16723</v>
      </c>
      <c r="H4077" s="129"/>
    </row>
    <row r="4078" spans="1:8" x14ac:dyDescent="0.3">
      <c r="A4078" s="183">
        <v>45138</v>
      </c>
      <c r="B4078" s="129" t="s">
        <v>8818</v>
      </c>
      <c r="C4078" s="129" t="s">
        <v>416</v>
      </c>
      <c r="D4078" s="165">
        <v>1</v>
      </c>
      <c r="E4078" s="129" t="s">
        <v>4737</v>
      </c>
      <c r="F4078" s="129" t="s">
        <v>4735</v>
      </c>
      <c r="G4078" s="129" t="s">
        <v>16723</v>
      </c>
      <c r="H4078" s="129"/>
    </row>
    <row r="4079" spans="1:8" x14ac:dyDescent="0.3">
      <c r="A4079" s="183">
        <v>45138</v>
      </c>
      <c r="B4079" s="129" t="s">
        <v>8819</v>
      </c>
      <c r="C4079" s="129" t="s">
        <v>416</v>
      </c>
      <c r="D4079" s="165">
        <v>1</v>
      </c>
      <c r="E4079" s="129" t="s">
        <v>4739</v>
      </c>
      <c r="F4079" s="129" t="s">
        <v>4735</v>
      </c>
      <c r="G4079" s="129" t="s">
        <v>16723</v>
      </c>
      <c r="H4079" s="129"/>
    </row>
    <row r="4080" spans="1:8" x14ac:dyDescent="0.3">
      <c r="A4080" s="183">
        <v>45138</v>
      </c>
      <c r="B4080" s="129" t="s">
        <v>8820</v>
      </c>
      <c r="C4080" s="129" t="s">
        <v>418</v>
      </c>
      <c r="D4080" s="165">
        <v>1</v>
      </c>
      <c r="E4080" s="129" t="s">
        <v>4747</v>
      </c>
      <c r="F4080" s="129" t="s">
        <v>4735</v>
      </c>
      <c r="G4080" s="129" t="s">
        <v>16723</v>
      </c>
      <c r="H4080" s="129"/>
    </row>
    <row r="4081" spans="1:8" x14ac:dyDescent="0.3">
      <c r="A4081" s="183">
        <v>45138</v>
      </c>
      <c r="B4081" s="129" t="s">
        <v>8821</v>
      </c>
      <c r="C4081" s="129" t="s">
        <v>417</v>
      </c>
      <c r="D4081" s="165">
        <v>1</v>
      </c>
      <c r="E4081" s="129" t="s">
        <v>4739</v>
      </c>
      <c r="F4081" s="129" t="s">
        <v>4735</v>
      </c>
      <c r="G4081" s="129" t="s">
        <v>16723</v>
      </c>
      <c r="H4081" s="129"/>
    </row>
    <row r="4082" spans="1:8" x14ac:dyDescent="0.3">
      <c r="A4082" s="183">
        <v>45138</v>
      </c>
      <c r="B4082" s="129" t="s">
        <v>8822</v>
      </c>
      <c r="C4082" s="129" t="s">
        <v>416</v>
      </c>
      <c r="D4082" s="165">
        <v>1</v>
      </c>
      <c r="E4082" s="129" t="s">
        <v>4739</v>
      </c>
      <c r="F4082" s="129" t="s">
        <v>4735</v>
      </c>
      <c r="G4082" s="129" t="s">
        <v>16723</v>
      </c>
      <c r="H4082" s="129"/>
    </row>
    <row r="4083" spans="1:8" x14ac:dyDescent="0.3">
      <c r="A4083" s="183">
        <v>45138</v>
      </c>
      <c r="B4083" s="129" t="s">
        <v>8823</v>
      </c>
      <c r="C4083" s="129" t="s">
        <v>416</v>
      </c>
      <c r="D4083" s="165">
        <v>1</v>
      </c>
      <c r="E4083" s="129" t="s">
        <v>4739</v>
      </c>
      <c r="F4083" s="129" t="s">
        <v>4735</v>
      </c>
      <c r="G4083" s="129" t="s">
        <v>16723</v>
      </c>
      <c r="H4083" s="129"/>
    </row>
    <row r="4084" spans="1:8" x14ac:dyDescent="0.3">
      <c r="A4084" s="183">
        <v>45138</v>
      </c>
      <c r="B4084" s="129" t="s">
        <v>8824</v>
      </c>
      <c r="C4084" s="129" t="s">
        <v>418</v>
      </c>
      <c r="D4084" s="165">
        <v>1</v>
      </c>
      <c r="E4084" s="129" t="s">
        <v>4739</v>
      </c>
      <c r="F4084" s="129" t="s">
        <v>4735</v>
      </c>
      <c r="G4084" s="129" t="s">
        <v>16723</v>
      </c>
      <c r="H4084" s="129"/>
    </row>
    <row r="4085" spans="1:8" x14ac:dyDescent="0.3">
      <c r="A4085" s="183">
        <v>45138</v>
      </c>
      <c r="B4085" s="129" t="s">
        <v>8825</v>
      </c>
      <c r="C4085" s="129" t="s">
        <v>416</v>
      </c>
      <c r="D4085" s="165">
        <v>1</v>
      </c>
      <c r="E4085" s="129" t="s">
        <v>4739</v>
      </c>
      <c r="F4085" s="129" t="s">
        <v>4735</v>
      </c>
      <c r="G4085" s="129" t="s">
        <v>16723</v>
      </c>
      <c r="H4085" s="129"/>
    </row>
    <row r="4086" spans="1:8" x14ac:dyDescent="0.3">
      <c r="A4086" s="183">
        <v>45138</v>
      </c>
      <c r="B4086" s="129" t="s">
        <v>8826</v>
      </c>
      <c r="C4086" s="129" t="s">
        <v>418</v>
      </c>
      <c r="D4086" s="165">
        <v>1</v>
      </c>
      <c r="E4086" s="129" t="s">
        <v>4739</v>
      </c>
      <c r="F4086" s="129" t="s">
        <v>4735</v>
      </c>
      <c r="G4086" s="129" t="s">
        <v>16723</v>
      </c>
      <c r="H4086" s="129"/>
    </row>
    <row r="4087" spans="1:8" x14ac:dyDescent="0.3">
      <c r="A4087" s="183">
        <v>45169</v>
      </c>
      <c r="B4087" s="129" t="s">
        <v>8827</v>
      </c>
      <c r="C4087" s="129" t="s">
        <v>416</v>
      </c>
      <c r="D4087" s="165">
        <v>1</v>
      </c>
      <c r="E4087" s="129" t="s">
        <v>4737</v>
      </c>
      <c r="F4087" s="129" t="s">
        <v>4735</v>
      </c>
      <c r="G4087" s="129" t="s">
        <v>16723</v>
      </c>
      <c r="H4087" s="129"/>
    </row>
    <row r="4088" spans="1:8" x14ac:dyDescent="0.3">
      <c r="A4088" s="183">
        <v>45169</v>
      </c>
      <c r="B4088" s="129" t="s">
        <v>8828</v>
      </c>
      <c r="C4088" s="129" t="s">
        <v>416</v>
      </c>
      <c r="D4088" s="165">
        <v>1</v>
      </c>
      <c r="E4088" s="129" t="s">
        <v>4737</v>
      </c>
      <c r="F4088" s="129" t="s">
        <v>4735</v>
      </c>
      <c r="G4088" s="129" t="s">
        <v>16723</v>
      </c>
      <c r="H4088" s="129"/>
    </row>
    <row r="4089" spans="1:8" x14ac:dyDescent="0.3">
      <c r="A4089" s="183">
        <v>45169</v>
      </c>
      <c r="B4089" s="129" t="s">
        <v>8829</v>
      </c>
      <c r="C4089" s="129" t="s">
        <v>417</v>
      </c>
      <c r="D4089" s="165">
        <v>1</v>
      </c>
      <c r="E4089" s="129" t="s">
        <v>4739</v>
      </c>
      <c r="F4089" s="129" t="s">
        <v>4735</v>
      </c>
      <c r="G4089" s="129" t="s">
        <v>16723</v>
      </c>
      <c r="H4089" s="129"/>
    </row>
    <row r="4090" spans="1:8" x14ac:dyDescent="0.3">
      <c r="A4090" s="183">
        <v>45169</v>
      </c>
      <c r="B4090" s="129" t="s">
        <v>8830</v>
      </c>
      <c r="C4090" s="129" t="s">
        <v>416</v>
      </c>
      <c r="D4090" s="165">
        <v>1</v>
      </c>
      <c r="E4090" s="129" t="s">
        <v>4739</v>
      </c>
      <c r="F4090" s="129" t="s">
        <v>4735</v>
      </c>
      <c r="G4090" s="129" t="s">
        <v>16723</v>
      </c>
      <c r="H4090" s="129"/>
    </row>
    <row r="4091" spans="1:8" x14ac:dyDescent="0.3">
      <c r="A4091" s="183">
        <v>45169</v>
      </c>
      <c r="B4091" s="129" t="s">
        <v>8831</v>
      </c>
      <c r="C4091" s="129" t="s">
        <v>417</v>
      </c>
      <c r="D4091" s="165">
        <v>1</v>
      </c>
      <c r="E4091" s="129" t="s">
        <v>4737</v>
      </c>
      <c r="F4091" s="129" t="s">
        <v>4735</v>
      </c>
      <c r="G4091" s="129" t="s">
        <v>16723</v>
      </c>
      <c r="H4091" s="129"/>
    </row>
    <row r="4092" spans="1:8" x14ac:dyDescent="0.3">
      <c r="A4092" s="183">
        <v>45169</v>
      </c>
      <c r="B4092" s="129" t="s">
        <v>8832</v>
      </c>
      <c r="C4092" s="129" t="s">
        <v>418</v>
      </c>
      <c r="D4092" s="165">
        <v>1</v>
      </c>
      <c r="E4092" s="129" t="s">
        <v>4739</v>
      </c>
      <c r="F4092" s="129" t="s">
        <v>4735</v>
      </c>
      <c r="G4092" s="129" t="s">
        <v>16723</v>
      </c>
      <c r="H4092" s="129"/>
    </row>
    <row r="4093" spans="1:8" x14ac:dyDescent="0.3">
      <c r="A4093" s="183">
        <v>45169</v>
      </c>
      <c r="B4093" s="129" t="s">
        <v>8833</v>
      </c>
      <c r="C4093" s="129" t="s">
        <v>416</v>
      </c>
      <c r="D4093" s="165">
        <v>1</v>
      </c>
      <c r="E4093" s="129" t="s">
        <v>4737</v>
      </c>
      <c r="F4093" s="129" t="s">
        <v>4735</v>
      </c>
      <c r="G4093" s="129" t="s">
        <v>16723</v>
      </c>
      <c r="H4093" s="129"/>
    </row>
    <row r="4094" spans="1:8" x14ac:dyDescent="0.3">
      <c r="A4094" s="183">
        <v>45169</v>
      </c>
      <c r="B4094" s="129" t="s">
        <v>8834</v>
      </c>
      <c r="C4094" s="129" t="s">
        <v>416</v>
      </c>
      <c r="D4094" s="165">
        <v>1</v>
      </c>
      <c r="E4094" s="129" t="s">
        <v>4747</v>
      </c>
      <c r="F4094" s="129" t="s">
        <v>4735</v>
      </c>
      <c r="G4094" s="129" t="s">
        <v>16723</v>
      </c>
      <c r="H4094" s="129"/>
    </row>
    <row r="4095" spans="1:8" x14ac:dyDescent="0.3">
      <c r="A4095" s="183">
        <v>45169</v>
      </c>
      <c r="B4095" s="129" t="s">
        <v>8835</v>
      </c>
      <c r="C4095" s="129" t="s">
        <v>418</v>
      </c>
      <c r="D4095" s="165">
        <v>1</v>
      </c>
      <c r="E4095" s="129" t="s">
        <v>4739</v>
      </c>
      <c r="F4095" s="129" t="s">
        <v>4735</v>
      </c>
      <c r="G4095" s="129" t="s">
        <v>16723</v>
      </c>
      <c r="H4095" s="129"/>
    </row>
    <row r="4096" spans="1:8" x14ac:dyDescent="0.3">
      <c r="A4096" s="183">
        <v>45169</v>
      </c>
      <c r="B4096" s="129" t="s">
        <v>8836</v>
      </c>
      <c r="C4096" s="129" t="s">
        <v>418</v>
      </c>
      <c r="D4096" s="165">
        <v>1</v>
      </c>
      <c r="E4096" s="129" t="s">
        <v>4739</v>
      </c>
      <c r="F4096" s="129" t="s">
        <v>4735</v>
      </c>
      <c r="G4096" s="129" t="s">
        <v>16723</v>
      </c>
      <c r="H4096" s="129"/>
    </row>
    <row r="4097" spans="1:8" x14ac:dyDescent="0.3">
      <c r="A4097" s="183">
        <v>45169</v>
      </c>
      <c r="B4097" s="129" t="s">
        <v>8837</v>
      </c>
      <c r="C4097" s="129" t="s">
        <v>416</v>
      </c>
      <c r="D4097" s="165">
        <v>1</v>
      </c>
      <c r="E4097" s="129" t="s">
        <v>4737</v>
      </c>
      <c r="F4097" s="129" t="s">
        <v>4735</v>
      </c>
      <c r="G4097" s="129" t="s">
        <v>16723</v>
      </c>
      <c r="H4097" s="129"/>
    </row>
    <row r="4098" spans="1:8" x14ac:dyDescent="0.3">
      <c r="A4098" s="183">
        <v>45169</v>
      </c>
      <c r="B4098" s="129" t="s">
        <v>8838</v>
      </c>
      <c r="C4098" s="129" t="s">
        <v>417</v>
      </c>
      <c r="D4098" s="165">
        <v>1</v>
      </c>
      <c r="E4098" s="129" t="s">
        <v>4821</v>
      </c>
      <c r="F4098" s="129" t="s">
        <v>4735</v>
      </c>
      <c r="G4098" s="129" t="s">
        <v>16723</v>
      </c>
      <c r="H4098" s="129"/>
    </row>
    <row r="4099" spans="1:8" x14ac:dyDescent="0.3">
      <c r="A4099" s="183">
        <v>45169</v>
      </c>
      <c r="B4099" s="129" t="s">
        <v>8839</v>
      </c>
      <c r="C4099" s="129" t="s">
        <v>417</v>
      </c>
      <c r="D4099" s="165">
        <v>1</v>
      </c>
      <c r="E4099" s="129" t="s">
        <v>4739</v>
      </c>
      <c r="F4099" s="129" t="s">
        <v>4735</v>
      </c>
      <c r="G4099" s="129" t="s">
        <v>16723</v>
      </c>
      <c r="H4099" s="129"/>
    </row>
    <row r="4100" spans="1:8" x14ac:dyDescent="0.3">
      <c r="A4100" s="183">
        <v>45169</v>
      </c>
      <c r="B4100" s="129" t="s">
        <v>8840</v>
      </c>
      <c r="C4100" s="129" t="s">
        <v>417</v>
      </c>
      <c r="D4100" s="165">
        <v>1</v>
      </c>
      <c r="E4100" s="129" t="s">
        <v>4821</v>
      </c>
      <c r="F4100" s="129" t="s">
        <v>4735</v>
      </c>
      <c r="G4100" s="129" t="s">
        <v>16723</v>
      </c>
      <c r="H4100" s="129"/>
    </row>
    <row r="4101" spans="1:8" x14ac:dyDescent="0.3">
      <c r="A4101" s="183">
        <v>45169</v>
      </c>
      <c r="B4101" s="129" t="s">
        <v>8841</v>
      </c>
      <c r="C4101" s="129" t="s">
        <v>417</v>
      </c>
      <c r="D4101" s="165">
        <v>1</v>
      </c>
      <c r="E4101" s="129" t="s">
        <v>4737</v>
      </c>
      <c r="F4101" s="129" t="s">
        <v>4735</v>
      </c>
      <c r="G4101" s="129" t="s">
        <v>16723</v>
      </c>
      <c r="H4101" s="129"/>
    </row>
    <row r="4102" spans="1:8" x14ac:dyDescent="0.3">
      <c r="A4102" s="183">
        <v>45169</v>
      </c>
      <c r="B4102" s="129" t="s">
        <v>8842</v>
      </c>
      <c r="C4102" s="129" t="s">
        <v>416</v>
      </c>
      <c r="D4102" s="165">
        <v>1</v>
      </c>
      <c r="E4102" s="129" t="s">
        <v>4744</v>
      </c>
      <c r="F4102" s="129" t="s">
        <v>4735</v>
      </c>
      <c r="G4102" s="129" t="s">
        <v>16723</v>
      </c>
      <c r="H4102" s="129"/>
    </row>
    <row r="4103" spans="1:8" x14ac:dyDescent="0.3">
      <c r="A4103" s="183">
        <v>45169</v>
      </c>
      <c r="B4103" s="129" t="s">
        <v>8843</v>
      </c>
      <c r="C4103" s="129" t="s">
        <v>416</v>
      </c>
      <c r="D4103" s="165">
        <v>1</v>
      </c>
      <c r="E4103" s="129" t="s">
        <v>4739</v>
      </c>
      <c r="F4103" s="129" t="s">
        <v>4735</v>
      </c>
      <c r="G4103" s="129" t="s">
        <v>16723</v>
      </c>
      <c r="H4103" s="129"/>
    </row>
    <row r="4104" spans="1:8" x14ac:dyDescent="0.3">
      <c r="A4104" s="183">
        <v>45169</v>
      </c>
      <c r="B4104" s="129" t="s">
        <v>8844</v>
      </c>
      <c r="C4104" s="129" t="s">
        <v>416</v>
      </c>
      <c r="D4104" s="165">
        <v>1</v>
      </c>
      <c r="E4104" s="129" t="s">
        <v>4744</v>
      </c>
      <c r="F4104" s="129" t="s">
        <v>4735</v>
      </c>
      <c r="G4104" s="129" t="s">
        <v>16723</v>
      </c>
      <c r="H4104" s="129"/>
    </row>
    <row r="4105" spans="1:8" x14ac:dyDescent="0.3">
      <c r="A4105" s="183">
        <v>45169</v>
      </c>
      <c r="B4105" s="129" t="s">
        <v>8845</v>
      </c>
      <c r="C4105" s="129" t="s">
        <v>416</v>
      </c>
      <c r="D4105" s="165">
        <v>1</v>
      </c>
      <c r="E4105" s="129" t="s">
        <v>4739</v>
      </c>
      <c r="F4105" s="129" t="s">
        <v>4735</v>
      </c>
      <c r="G4105" s="129" t="s">
        <v>16723</v>
      </c>
      <c r="H4105" s="129"/>
    </row>
    <row r="4106" spans="1:8" x14ac:dyDescent="0.3">
      <c r="A4106" s="183">
        <v>45169</v>
      </c>
      <c r="B4106" s="129" t="s">
        <v>8846</v>
      </c>
      <c r="C4106" s="129" t="s">
        <v>416</v>
      </c>
      <c r="D4106" s="165">
        <v>1</v>
      </c>
      <c r="E4106" s="129" t="s">
        <v>4821</v>
      </c>
      <c r="F4106" s="129" t="s">
        <v>4735</v>
      </c>
      <c r="G4106" s="129" t="s">
        <v>16723</v>
      </c>
      <c r="H4106" s="129"/>
    </row>
    <row r="4107" spans="1:8" x14ac:dyDescent="0.3">
      <c r="A4107" s="183">
        <v>45169</v>
      </c>
      <c r="B4107" s="129" t="s">
        <v>8847</v>
      </c>
      <c r="C4107" s="129" t="s">
        <v>417</v>
      </c>
      <c r="D4107" s="165">
        <v>1</v>
      </c>
      <c r="E4107" s="129" t="s">
        <v>4739</v>
      </c>
      <c r="F4107" s="129" t="s">
        <v>4735</v>
      </c>
      <c r="G4107" s="129" t="s">
        <v>16723</v>
      </c>
      <c r="H4107" s="129"/>
    </row>
    <row r="4108" spans="1:8" x14ac:dyDescent="0.3">
      <c r="A4108" s="183">
        <v>45169</v>
      </c>
      <c r="B4108" s="129" t="s">
        <v>8848</v>
      </c>
      <c r="C4108" s="129" t="s">
        <v>417</v>
      </c>
      <c r="D4108" s="165">
        <v>1</v>
      </c>
      <c r="E4108" s="129" t="s">
        <v>4739</v>
      </c>
      <c r="F4108" s="129" t="s">
        <v>4735</v>
      </c>
      <c r="G4108" s="129" t="s">
        <v>16723</v>
      </c>
      <c r="H4108" s="129"/>
    </row>
    <row r="4109" spans="1:8" x14ac:dyDescent="0.3">
      <c r="A4109" s="183">
        <v>45169</v>
      </c>
      <c r="B4109" s="129" t="s">
        <v>8849</v>
      </c>
      <c r="C4109" s="129" t="s">
        <v>416</v>
      </c>
      <c r="D4109" s="165">
        <v>1</v>
      </c>
      <c r="E4109" s="129" t="s">
        <v>4821</v>
      </c>
      <c r="F4109" s="129" t="s">
        <v>4735</v>
      </c>
      <c r="G4109" s="129" t="s">
        <v>16723</v>
      </c>
      <c r="H4109" s="129"/>
    </row>
    <row r="4110" spans="1:8" x14ac:dyDescent="0.3">
      <c r="A4110" s="183">
        <v>45169</v>
      </c>
      <c r="B4110" s="129" t="s">
        <v>8850</v>
      </c>
      <c r="C4110" s="129" t="s">
        <v>416</v>
      </c>
      <c r="D4110" s="165">
        <v>1</v>
      </c>
      <c r="E4110" s="129" t="s">
        <v>4737</v>
      </c>
      <c r="F4110" s="129" t="s">
        <v>4735</v>
      </c>
      <c r="G4110" s="129" t="s">
        <v>16723</v>
      </c>
      <c r="H4110" s="129"/>
    </row>
    <row r="4111" spans="1:8" x14ac:dyDescent="0.3">
      <c r="A4111" s="183">
        <v>45169</v>
      </c>
      <c r="B4111" s="129" t="s">
        <v>8851</v>
      </c>
      <c r="C4111" s="129" t="s">
        <v>416</v>
      </c>
      <c r="D4111" s="165">
        <v>1</v>
      </c>
      <c r="E4111" s="129" t="s">
        <v>4737</v>
      </c>
      <c r="F4111" s="129" t="s">
        <v>4735</v>
      </c>
      <c r="G4111" s="129" t="s">
        <v>16723</v>
      </c>
      <c r="H4111" s="129"/>
    </row>
    <row r="4112" spans="1:8" x14ac:dyDescent="0.3">
      <c r="A4112" s="183">
        <v>45169</v>
      </c>
      <c r="B4112" s="129" t="s">
        <v>8852</v>
      </c>
      <c r="C4112" s="129" t="s">
        <v>418</v>
      </c>
      <c r="D4112" s="165">
        <v>1</v>
      </c>
      <c r="E4112" s="129" t="s">
        <v>4821</v>
      </c>
      <c r="F4112" s="129" t="s">
        <v>4735</v>
      </c>
      <c r="G4112" s="129" t="s">
        <v>16723</v>
      </c>
      <c r="H4112" s="129"/>
    </row>
    <row r="4113" spans="1:8" x14ac:dyDescent="0.3">
      <c r="A4113" s="183">
        <v>45169</v>
      </c>
      <c r="B4113" s="129" t="s">
        <v>8853</v>
      </c>
      <c r="C4113" s="129" t="s">
        <v>417</v>
      </c>
      <c r="D4113" s="165">
        <v>1</v>
      </c>
      <c r="E4113" s="129" t="s">
        <v>4739</v>
      </c>
      <c r="F4113" s="129" t="s">
        <v>4735</v>
      </c>
      <c r="G4113" s="129" t="s">
        <v>16723</v>
      </c>
      <c r="H4113" s="129"/>
    </row>
    <row r="4114" spans="1:8" x14ac:dyDescent="0.3">
      <c r="A4114" s="183">
        <v>45169</v>
      </c>
      <c r="B4114" s="129" t="s">
        <v>8854</v>
      </c>
      <c r="C4114" s="129" t="s">
        <v>417</v>
      </c>
      <c r="D4114" s="165">
        <v>1</v>
      </c>
      <c r="E4114" s="129" t="s">
        <v>4739</v>
      </c>
      <c r="F4114" s="129" t="s">
        <v>4735</v>
      </c>
      <c r="G4114" s="129" t="s">
        <v>16723</v>
      </c>
      <c r="H4114" s="129"/>
    </row>
    <row r="4115" spans="1:8" x14ac:dyDescent="0.3">
      <c r="A4115" s="183">
        <v>45169</v>
      </c>
      <c r="B4115" s="129" t="s">
        <v>8855</v>
      </c>
      <c r="C4115" s="129" t="s">
        <v>417</v>
      </c>
      <c r="D4115" s="165">
        <v>1</v>
      </c>
      <c r="E4115" s="129" t="s">
        <v>4821</v>
      </c>
      <c r="F4115" s="129" t="s">
        <v>4735</v>
      </c>
      <c r="G4115" s="129" t="s">
        <v>16723</v>
      </c>
      <c r="H4115" s="129"/>
    </row>
    <row r="4116" spans="1:8" x14ac:dyDescent="0.3">
      <c r="A4116" s="183">
        <v>45169</v>
      </c>
      <c r="B4116" s="129" t="s">
        <v>8856</v>
      </c>
      <c r="C4116" s="129" t="s">
        <v>417</v>
      </c>
      <c r="D4116" s="165">
        <v>1</v>
      </c>
      <c r="E4116" s="129" t="s">
        <v>4739</v>
      </c>
      <c r="F4116" s="129" t="s">
        <v>4735</v>
      </c>
      <c r="G4116" s="129" t="s">
        <v>16723</v>
      </c>
      <c r="H4116" s="129"/>
    </row>
    <row r="4117" spans="1:8" x14ac:dyDescent="0.3">
      <c r="A4117" s="183">
        <v>45169</v>
      </c>
      <c r="B4117" s="129" t="s">
        <v>8857</v>
      </c>
      <c r="C4117" s="129" t="s">
        <v>417</v>
      </c>
      <c r="D4117" s="165">
        <v>1</v>
      </c>
      <c r="E4117" s="129" t="s">
        <v>4739</v>
      </c>
      <c r="F4117" s="129" t="s">
        <v>4735</v>
      </c>
      <c r="G4117" s="129" t="s">
        <v>16723</v>
      </c>
      <c r="H4117" s="129"/>
    </row>
    <row r="4118" spans="1:8" x14ac:dyDescent="0.3">
      <c r="A4118" s="183">
        <v>45169</v>
      </c>
      <c r="B4118" s="129" t="s">
        <v>8858</v>
      </c>
      <c r="C4118" s="129" t="s">
        <v>417</v>
      </c>
      <c r="D4118" s="165">
        <v>1</v>
      </c>
      <c r="E4118" s="129" t="s">
        <v>4734</v>
      </c>
      <c r="F4118" s="129" t="s">
        <v>4735</v>
      </c>
      <c r="G4118" s="129" t="s">
        <v>16723</v>
      </c>
      <c r="H4118" s="129"/>
    </row>
    <row r="4119" spans="1:8" x14ac:dyDescent="0.3">
      <c r="A4119" s="183">
        <v>45169</v>
      </c>
      <c r="B4119" s="129" t="s">
        <v>8859</v>
      </c>
      <c r="C4119" s="129" t="s">
        <v>417</v>
      </c>
      <c r="D4119" s="165">
        <v>1</v>
      </c>
      <c r="E4119" s="129" t="s">
        <v>4737</v>
      </c>
      <c r="F4119" s="129" t="s">
        <v>4735</v>
      </c>
      <c r="G4119" s="129" t="s">
        <v>16723</v>
      </c>
      <c r="H4119" s="129"/>
    </row>
    <row r="4120" spans="1:8" x14ac:dyDescent="0.3">
      <c r="A4120" s="183">
        <v>45169</v>
      </c>
      <c r="B4120" s="129" t="s">
        <v>8860</v>
      </c>
      <c r="C4120" s="129" t="s">
        <v>418</v>
      </c>
      <c r="D4120" s="165">
        <v>1</v>
      </c>
      <c r="E4120" s="129" t="s">
        <v>4741</v>
      </c>
      <c r="F4120" s="129" t="s">
        <v>4735</v>
      </c>
      <c r="G4120" s="129" t="s">
        <v>16723</v>
      </c>
      <c r="H4120" s="129"/>
    </row>
    <row r="4121" spans="1:8" x14ac:dyDescent="0.3">
      <c r="A4121" s="183">
        <v>45169</v>
      </c>
      <c r="B4121" s="129" t="s">
        <v>8861</v>
      </c>
      <c r="C4121" s="129" t="s">
        <v>417</v>
      </c>
      <c r="D4121" s="165">
        <v>1</v>
      </c>
      <c r="E4121" s="129" t="s">
        <v>4739</v>
      </c>
      <c r="F4121" s="129" t="s">
        <v>4735</v>
      </c>
      <c r="G4121" s="129" t="s">
        <v>16723</v>
      </c>
      <c r="H4121" s="129"/>
    </row>
    <row r="4122" spans="1:8" x14ac:dyDescent="0.3">
      <c r="A4122" s="183">
        <v>45169</v>
      </c>
      <c r="B4122" s="129" t="s">
        <v>8862</v>
      </c>
      <c r="C4122" s="129" t="s">
        <v>417</v>
      </c>
      <c r="D4122" s="165">
        <v>1</v>
      </c>
      <c r="E4122" s="129" t="s">
        <v>4739</v>
      </c>
      <c r="F4122" s="129" t="s">
        <v>4735</v>
      </c>
      <c r="G4122" s="129" t="s">
        <v>16723</v>
      </c>
      <c r="H4122" s="129"/>
    </row>
    <row r="4123" spans="1:8" x14ac:dyDescent="0.3">
      <c r="A4123" s="183">
        <v>45169</v>
      </c>
      <c r="B4123" s="129" t="s">
        <v>8863</v>
      </c>
      <c r="C4123" s="129" t="s">
        <v>417</v>
      </c>
      <c r="D4123" s="165">
        <v>1</v>
      </c>
      <c r="E4123" s="129" t="s">
        <v>4739</v>
      </c>
      <c r="F4123" s="129" t="s">
        <v>4735</v>
      </c>
      <c r="G4123" s="129" t="s">
        <v>16723</v>
      </c>
      <c r="H4123" s="129"/>
    </row>
    <row r="4124" spans="1:8" x14ac:dyDescent="0.3">
      <c r="A4124" s="183">
        <v>45169</v>
      </c>
      <c r="B4124" s="129" t="s">
        <v>8864</v>
      </c>
      <c r="C4124" s="129" t="s">
        <v>417</v>
      </c>
      <c r="D4124" s="165">
        <v>1</v>
      </c>
      <c r="E4124" s="129" t="s">
        <v>4739</v>
      </c>
      <c r="F4124" s="129" t="s">
        <v>4735</v>
      </c>
      <c r="G4124" s="129" t="s">
        <v>16723</v>
      </c>
      <c r="H4124" s="129"/>
    </row>
    <row r="4125" spans="1:8" x14ac:dyDescent="0.3">
      <c r="A4125" s="183">
        <v>45169</v>
      </c>
      <c r="B4125" s="129" t="s">
        <v>8865</v>
      </c>
      <c r="C4125" s="129" t="s">
        <v>417</v>
      </c>
      <c r="D4125" s="165">
        <v>1</v>
      </c>
      <c r="E4125" s="129" t="s">
        <v>4737</v>
      </c>
      <c r="F4125" s="129" t="s">
        <v>4735</v>
      </c>
      <c r="G4125" s="129" t="s">
        <v>16723</v>
      </c>
      <c r="H4125" s="129"/>
    </row>
    <row r="4126" spans="1:8" x14ac:dyDescent="0.3">
      <c r="A4126" s="183">
        <v>45169</v>
      </c>
      <c r="B4126" s="129" t="s">
        <v>8866</v>
      </c>
      <c r="C4126" s="129" t="s">
        <v>416</v>
      </c>
      <c r="D4126" s="165">
        <v>1</v>
      </c>
      <c r="E4126" s="129" t="s">
        <v>4741</v>
      </c>
      <c r="F4126" s="129" t="s">
        <v>4735</v>
      </c>
      <c r="G4126" s="129" t="s">
        <v>16723</v>
      </c>
      <c r="H4126" s="129"/>
    </row>
    <row r="4127" spans="1:8" x14ac:dyDescent="0.3">
      <c r="A4127" s="183">
        <v>45169</v>
      </c>
      <c r="B4127" s="129" t="s">
        <v>8867</v>
      </c>
      <c r="C4127" s="129" t="s">
        <v>416</v>
      </c>
      <c r="D4127" s="165">
        <v>1</v>
      </c>
      <c r="E4127" s="129" t="s">
        <v>4737</v>
      </c>
      <c r="F4127" s="129" t="s">
        <v>4735</v>
      </c>
      <c r="G4127" s="129" t="s">
        <v>16723</v>
      </c>
      <c r="H4127" s="129"/>
    </row>
    <row r="4128" spans="1:8" x14ac:dyDescent="0.3">
      <c r="A4128" s="183">
        <v>45169</v>
      </c>
      <c r="B4128" s="129" t="s">
        <v>8868</v>
      </c>
      <c r="C4128" s="129" t="s">
        <v>416</v>
      </c>
      <c r="D4128" s="165">
        <v>1</v>
      </c>
      <c r="E4128" s="129" t="s">
        <v>4739</v>
      </c>
      <c r="F4128" s="129" t="s">
        <v>4735</v>
      </c>
      <c r="G4128" s="129" t="s">
        <v>16723</v>
      </c>
      <c r="H4128" s="129"/>
    </row>
    <row r="4129" spans="1:8" x14ac:dyDescent="0.3">
      <c r="A4129" s="183">
        <v>45169</v>
      </c>
      <c r="B4129" s="129" t="s">
        <v>8869</v>
      </c>
      <c r="C4129" s="129" t="s">
        <v>416</v>
      </c>
      <c r="D4129" s="165">
        <v>1</v>
      </c>
      <c r="E4129" s="129" t="s">
        <v>4739</v>
      </c>
      <c r="F4129" s="129" t="s">
        <v>4735</v>
      </c>
      <c r="G4129" s="129" t="s">
        <v>16723</v>
      </c>
      <c r="H4129" s="129"/>
    </row>
    <row r="4130" spans="1:8" x14ac:dyDescent="0.3">
      <c r="A4130" s="183">
        <v>45169</v>
      </c>
      <c r="B4130" s="129" t="s">
        <v>8870</v>
      </c>
      <c r="C4130" s="129" t="s">
        <v>417</v>
      </c>
      <c r="D4130" s="165">
        <v>1</v>
      </c>
      <c r="E4130" s="129" t="s">
        <v>4739</v>
      </c>
      <c r="F4130" s="129" t="s">
        <v>4735</v>
      </c>
      <c r="G4130" s="129" t="s">
        <v>16723</v>
      </c>
      <c r="H4130" s="129"/>
    </row>
    <row r="4131" spans="1:8" x14ac:dyDescent="0.3">
      <c r="A4131" s="183">
        <v>45169</v>
      </c>
      <c r="B4131" s="129" t="s">
        <v>8871</v>
      </c>
      <c r="C4131" s="129" t="s">
        <v>417</v>
      </c>
      <c r="D4131" s="165">
        <v>1</v>
      </c>
      <c r="E4131" s="129" t="s">
        <v>4739</v>
      </c>
      <c r="F4131" s="129" t="s">
        <v>4735</v>
      </c>
      <c r="G4131" s="129" t="s">
        <v>16723</v>
      </c>
      <c r="H4131" s="129"/>
    </row>
    <row r="4132" spans="1:8" x14ac:dyDescent="0.3">
      <c r="A4132" s="183">
        <v>45169</v>
      </c>
      <c r="B4132" s="129" t="s">
        <v>8872</v>
      </c>
      <c r="C4132" s="129" t="s">
        <v>417</v>
      </c>
      <c r="D4132" s="165">
        <v>1</v>
      </c>
      <c r="E4132" s="129" t="s">
        <v>4739</v>
      </c>
      <c r="F4132" s="129" t="s">
        <v>4735</v>
      </c>
      <c r="G4132" s="129" t="s">
        <v>16723</v>
      </c>
      <c r="H4132" s="129"/>
    </row>
    <row r="4133" spans="1:8" x14ac:dyDescent="0.3">
      <c r="A4133" s="183">
        <v>45169</v>
      </c>
      <c r="B4133" s="129" t="s">
        <v>8873</v>
      </c>
      <c r="C4133" s="129" t="s">
        <v>417</v>
      </c>
      <c r="D4133" s="165">
        <v>1</v>
      </c>
      <c r="E4133" s="129" t="s">
        <v>4739</v>
      </c>
      <c r="F4133" s="129" t="s">
        <v>4735</v>
      </c>
      <c r="G4133" s="129" t="s">
        <v>16723</v>
      </c>
      <c r="H4133" s="129"/>
    </row>
    <row r="4134" spans="1:8" x14ac:dyDescent="0.3">
      <c r="A4134" s="183">
        <v>45169</v>
      </c>
      <c r="B4134" s="129" t="s">
        <v>8874</v>
      </c>
      <c r="C4134" s="129" t="s">
        <v>417</v>
      </c>
      <c r="D4134" s="165">
        <v>1</v>
      </c>
      <c r="E4134" s="129" t="s">
        <v>4739</v>
      </c>
      <c r="F4134" s="129" t="s">
        <v>4735</v>
      </c>
      <c r="G4134" s="129" t="s">
        <v>16723</v>
      </c>
      <c r="H4134" s="129"/>
    </row>
    <row r="4135" spans="1:8" x14ac:dyDescent="0.3">
      <c r="A4135" s="183">
        <v>45169</v>
      </c>
      <c r="B4135" s="129" t="s">
        <v>8875</v>
      </c>
      <c r="C4135" s="129" t="s">
        <v>417</v>
      </c>
      <c r="D4135" s="165">
        <v>1</v>
      </c>
      <c r="E4135" s="129" t="s">
        <v>4739</v>
      </c>
      <c r="F4135" s="129" t="s">
        <v>4735</v>
      </c>
      <c r="G4135" s="129" t="s">
        <v>16723</v>
      </c>
      <c r="H4135" s="129"/>
    </row>
    <row r="4136" spans="1:8" x14ac:dyDescent="0.3">
      <c r="A4136" s="183">
        <v>45169</v>
      </c>
      <c r="B4136" s="129" t="s">
        <v>8876</v>
      </c>
      <c r="C4136" s="129" t="s">
        <v>416</v>
      </c>
      <c r="D4136" s="165">
        <v>1</v>
      </c>
      <c r="E4136" s="129" t="s">
        <v>4739</v>
      </c>
      <c r="F4136" s="129" t="s">
        <v>4735</v>
      </c>
      <c r="G4136" s="129" t="s">
        <v>16723</v>
      </c>
      <c r="H4136" s="129"/>
    </row>
    <row r="4137" spans="1:8" x14ac:dyDescent="0.3">
      <c r="A4137" s="183">
        <v>45169</v>
      </c>
      <c r="B4137" s="129" t="s">
        <v>8877</v>
      </c>
      <c r="C4137" s="129" t="s">
        <v>416</v>
      </c>
      <c r="D4137" s="165">
        <v>1</v>
      </c>
      <c r="E4137" s="129" t="s">
        <v>4737</v>
      </c>
      <c r="F4137" s="129" t="s">
        <v>4735</v>
      </c>
      <c r="G4137" s="129" t="s">
        <v>16723</v>
      </c>
      <c r="H4137" s="129"/>
    </row>
    <row r="4138" spans="1:8" x14ac:dyDescent="0.3">
      <c r="A4138" s="183">
        <v>45169</v>
      </c>
      <c r="B4138" s="129" t="s">
        <v>8878</v>
      </c>
      <c r="C4138" s="129" t="s">
        <v>418</v>
      </c>
      <c r="D4138" s="165">
        <v>1</v>
      </c>
      <c r="E4138" s="129" t="s">
        <v>4739</v>
      </c>
      <c r="F4138" s="129" t="s">
        <v>4735</v>
      </c>
      <c r="G4138" s="129" t="s">
        <v>16723</v>
      </c>
      <c r="H4138" s="129"/>
    </row>
    <row r="4139" spans="1:8" x14ac:dyDescent="0.3">
      <c r="A4139" s="183">
        <v>45169</v>
      </c>
      <c r="B4139" s="129" t="s">
        <v>8879</v>
      </c>
      <c r="C4139" s="129" t="s">
        <v>418</v>
      </c>
      <c r="D4139" s="165">
        <v>1</v>
      </c>
      <c r="E4139" s="129" t="s">
        <v>4739</v>
      </c>
      <c r="F4139" s="129" t="s">
        <v>4735</v>
      </c>
      <c r="G4139" s="129" t="s">
        <v>16723</v>
      </c>
      <c r="H4139" s="129"/>
    </row>
    <row r="4140" spans="1:8" x14ac:dyDescent="0.3">
      <c r="A4140" s="183">
        <v>45169</v>
      </c>
      <c r="B4140" s="129" t="s">
        <v>8880</v>
      </c>
      <c r="C4140" s="129" t="s">
        <v>416</v>
      </c>
      <c r="D4140" s="165">
        <v>1</v>
      </c>
      <c r="E4140" s="129" t="s">
        <v>4747</v>
      </c>
      <c r="F4140" s="129" t="s">
        <v>4735</v>
      </c>
      <c r="G4140" s="129" t="s">
        <v>16723</v>
      </c>
      <c r="H4140" s="129"/>
    </row>
    <row r="4141" spans="1:8" x14ac:dyDescent="0.3">
      <c r="A4141" s="183">
        <v>45169</v>
      </c>
      <c r="B4141" s="129" t="s">
        <v>8881</v>
      </c>
      <c r="C4141" s="129" t="s">
        <v>418</v>
      </c>
      <c r="D4141" s="165">
        <v>1</v>
      </c>
      <c r="E4141" s="129" t="s">
        <v>4739</v>
      </c>
      <c r="F4141" s="129" t="s">
        <v>4735</v>
      </c>
      <c r="G4141" s="129" t="s">
        <v>16723</v>
      </c>
      <c r="H4141" s="129"/>
    </row>
    <row r="4142" spans="1:8" x14ac:dyDescent="0.3">
      <c r="A4142" s="183">
        <v>45169</v>
      </c>
      <c r="B4142" s="129" t="s">
        <v>8882</v>
      </c>
      <c r="C4142" s="129" t="s">
        <v>416</v>
      </c>
      <c r="D4142" s="165">
        <v>1</v>
      </c>
      <c r="E4142" s="129" t="s">
        <v>4739</v>
      </c>
      <c r="F4142" s="129" t="s">
        <v>4735</v>
      </c>
      <c r="G4142" s="129" t="s">
        <v>16723</v>
      </c>
      <c r="H4142" s="129"/>
    </row>
    <row r="4143" spans="1:8" x14ac:dyDescent="0.3">
      <c r="A4143" s="183">
        <v>45169</v>
      </c>
      <c r="B4143" s="129" t="s">
        <v>8883</v>
      </c>
      <c r="C4143" s="129" t="s">
        <v>417</v>
      </c>
      <c r="D4143" s="165">
        <v>1</v>
      </c>
      <c r="E4143" s="129" t="s">
        <v>4739</v>
      </c>
      <c r="F4143" s="129" t="s">
        <v>4735</v>
      </c>
      <c r="G4143" s="129" t="s">
        <v>16723</v>
      </c>
      <c r="H4143" s="129"/>
    </row>
    <row r="4144" spans="1:8" x14ac:dyDescent="0.3">
      <c r="A4144" s="183">
        <v>45169</v>
      </c>
      <c r="B4144" s="129" t="s">
        <v>8884</v>
      </c>
      <c r="C4144" s="129" t="s">
        <v>417</v>
      </c>
      <c r="D4144" s="165">
        <v>1</v>
      </c>
      <c r="E4144" s="129" t="s">
        <v>4739</v>
      </c>
      <c r="F4144" s="129" t="s">
        <v>4735</v>
      </c>
      <c r="G4144" s="129" t="s">
        <v>16723</v>
      </c>
      <c r="H4144" s="129"/>
    </row>
    <row r="4145" spans="1:8" x14ac:dyDescent="0.3">
      <c r="A4145" s="183">
        <v>45169</v>
      </c>
      <c r="B4145" s="129" t="s">
        <v>8885</v>
      </c>
      <c r="C4145" s="129" t="s">
        <v>417</v>
      </c>
      <c r="D4145" s="165">
        <v>1</v>
      </c>
      <c r="E4145" s="129" t="s">
        <v>4739</v>
      </c>
      <c r="F4145" s="129" t="s">
        <v>4735</v>
      </c>
      <c r="G4145" s="129" t="s">
        <v>16723</v>
      </c>
      <c r="H4145" s="129"/>
    </row>
    <row r="4146" spans="1:8" x14ac:dyDescent="0.3">
      <c r="A4146" s="183">
        <v>45169</v>
      </c>
      <c r="B4146" s="129" t="s">
        <v>8886</v>
      </c>
      <c r="C4146" s="129" t="s">
        <v>416</v>
      </c>
      <c r="D4146" s="165">
        <v>1</v>
      </c>
      <c r="E4146" s="129" t="s">
        <v>4739</v>
      </c>
      <c r="F4146" s="129" t="s">
        <v>4735</v>
      </c>
      <c r="G4146" s="129" t="s">
        <v>16723</v>
      </c>
      <c r="H4146" s="129"/>
    </row>
    <row r="4147" spans="1:8" x14ac:dyDescent="0.3">
      <c r="A4147" s="183">
        <v>45169</v>
      </c>
      <c r="B4147" s="129" t="s">
        <v>8887</v>
      </c>
      <c r="C4147" s="129" t="s">
        <v>416</v>
      </c>
      <c r="D4147" s="165">
        <v>1</v>
      </c>
      <c r="E4147" s="129" t="s">
        <v>4739</v>
      </c>
      <c r="F4147" s="129" t="s">
        <v>4735</v>
      </c>
      <c r="G4147" s="129" t="s">
        <v>16723</v>
      </c>
      <c r="H4147" s="129"/>
    </row>
    <row r="4148" spans="1:8" x14ac:dyDescent="0.3">
      <c r="A4148" s="183">
        <v>45169</v>
      </c>
      <c r="B4148" s="129" t="s">
        <v>8888</v>
      </c>
      <c r="C4148" s="129" t="s">
        <v>417</v>
      </c>
      <c r="D4148" s="165">
        <v>1</v>
      </c>
      <c r="E4148" s="129" t="s">
        <v>4737</v>
      </c>
      <c r="F4148" s="129" t="s">
        <v>4735</v>
      </c>
      <c r="G4148" s="129" t="s">
        <v>16723</v>
      </c>
      <c r="H4148" s="129"/>
    </row>
    <row r="4149" spans="1:8" x14ac:dyDescent="0.3">
      <c r="A4149" s="183">
        <v>45169</v>
      </c>
      <c r="B4149" s="129" t="s">
        <v>8889</v>
      </c>
      <c r="C4149" s="129" t="s">
        <v>417</v>
      </c>
      <c r="D4149" s="165">
        <v>1</v>
      </c>
      <c r="E4149" s="129" t="s">
        <v>4739</v>
      </c>
      <c r="F4149" s="129" t="s">
        <v>4735</v>
      </c>
      <c r="G4149" s="129" t="s">
        <v>16723</v>
      </c>
      <c r="H4149" s="129"/>
    </row>
    <row r="4150" spans="1:8" x14ac:dyDescent="0.3">
      <c r="A4150" s="183">
        <v>45169</v>
      </c>
      <c r="B4150" s="129" t="s">
        <v>8890</v>
      </c>
      <c r="C4150" s="129" t="s">
        <v>417</v>
      </c>
      <c r="D4150" s="165">
        <v>1</v>
      </c>
      <c r="E4150" s="129" t="s">
        <v>4734</v>
      </c>
      <c r="F4150" s="129" t="s">
        <v>4735</v>
      </c>
      <c r="G4150" s="129" t="s">
        <v>16723</v>
      </c>
      <c r="H4150" s="129"/>
    </row>
    <row r="4151" spans="1:8" x14ac:dyDescent="0.3">
      <c r="A4151" s="183">
        <v>45169</v>
      </c>
      <c r="B4151" s="129" t="s">
        <v>8891</v>
      </c>
      <c r="C4151" s="129" t="s">
        <v>417</v>
      </c>
      <c r="D4151" s="165">
        <v>1</v>
      </c>
      <c r="E4151" s="129" t="s">
        <v>4739</v>
      </c>
      <c r="F4151" s="129" t="s">
        <v>4735</v>
      </c>
      <c r="G4151" s="129" t="s">
        <v>16723</v>
      </c>
      <c r="H4151" s="129"/>
    </row>
    <row r="4152" spans="1:8" x14ac:dyDescent="0.3">
      <c r="A4152" s="183">
        <v>45169</v>
      </c>
      <c r="B4152" s="129" t="s">
        <v>8892</v>
      </c>
      <c r="C4152" s="129" t="s">
        <v>417</v>
      </c>
      <c r="D4152" s="165">
        <v>1</v>
      </c>
      <c r="E4152" s="129" t="s">
        <v>4739</v>
      </c>
      <c r="F4152" s="129" t="s">
        <v>4735</v>
      </c>
      <c r="G4152" s="129" t="s">
        <v>16723</v>
      </c>
      <c r="H4152" s="129"/>
    </row>
    <row r="4153" spans="1:8" x14ac:dyDescent="0.3">
      <c r="A4153" s="183">
        <v>45169</v>
      </c>
      <c r="B4153" s="129" t="s">
        <v>8893</v>
      </c>
      <c r="C4153" s="129" t="s">
        <v>418</v>
      </c>
      <c r="D4153" s="165">
        <v>1</v>
      </c>
      <c r="E4153" s="129" t="s">
        <v>4821</v>
      </c>
      <c r="F4153" s="129" t="s">
        <v>4735</v>
      </c>
      <c r="G4153" s="129" t="s">
        <v>16723</v>
      </c>
      <c r="H4153" s="129"/>
    </row>
    <row r="4154" spans="1:8" x14ac:dyDescent="0.3">
      <c r="A4154" s="183">
        <v>45169</v>
      </c>
      <c r="B4154" s="129" t="s">
        <v>8894</v>
      </c>
      <c r="C4154" s="129" t="s">
        <v>418</v>
      </c>
      <c r="D4154" s="165">
        <v>1</v>
      </c>
      <c r="E4154" s="129" t="s">
        <v>4821</v>
      </c>
      <c r="F4154" s="129" t="s">
        <v>4735</v>
      </c>
      <c r="G4154" s="129" t="s">
        <v>16723</v>
      </c>
      <c r="H4154" s="129"/>
    </row>
    <row r="4155" spans="1:8" x14ac:dyDescent="0.3">
      <c r="A4155" s="183">
        <v>45169</v>
      </c>
      <c r="B4155" s="129" t="s">
        <v>8895</v>
      </c>
      <c r="C4155" s="129" t="s">
        <v>418</v>
      </c>
      <c r="D4155" s="165">
        <v>1</v>
      </c>
      <c r="E4155" s="129" t="s">
        <v>4739</v>
      </c>
      <c r="F4155" s="129" t="s">
        <v>4735</v>
      </c>
      <c r="G4155" s="129" t="s">
        <v>16723</v>
      </c>
      <c r="H4155" s="129"/>
    </row>
    <row r="4156" spans="1:8" x14ac:dyDescent="0.3">
      <c r="A4156" s="183">
        <v>45169</v>
      </c>
      <c r="B4156" s="129" t="s">
        <v>8896</v>
      </c>
      <c r="C4156" s="129" t="s">
        <v>416</v>
      </c>
      <c r="D4156" s="165">
        <v>1</v>
      </c>
      <c r="E4156" s="129" t="s">
        <v>4739</v>
      </c>
      <c r="F4156" s="129" t="s">
        <v>4735</v>
      </c>
      <c r="G4156" s="129" t="s">
        <v>16723</v>
      </c>
      <c r="H4156" s="129"/>
    </row>
    <row r="4157" spans="1:8" x14ac:dyDescent="0.3">
      <c r="A4157" s="183">
        <v>45169</v>
      </c>
      <c r="B4157" s="129" t="s">
        <v>8897</v>
      </c>
      <c r="C4157" s="129" t="s">
        <v>418</v>
      </c>
      <c r="D4157" s="165">
        <v>1</v>
      </c>
      <c r="E4157" s="129" t="s">
        <v>4747</v>
      </c>
      <c r="F4157" s="129" t="s">
        <v>4735</v>
      </c>
      <c r="G4157" s="129" t="s">
        <v>16723</v>
      </c>
      <c r="H4157" s="129"/>
    </row>
    <row r="4158" spans="1:8" x14ac:dyDescent="0.3">
      <c r="A4158" s="183">
        <v>45169</v>
      </c>
      <c r="B4158" s="129" t="s">
        <v>8898</v>
      </c>
      <c r="C4158" s="129" t="s">
        <v>417</v>
      </c>
      <c r="D4158" s="165">
        <v>1</v>
      </c>
      <c r="E4158" s="129" t="s">
        <v>4737</v>
      </c>
      <c r="F4158" s="129" t="s">
        <v>4735</v>
      </c>
      <c r="G4158" s="129" t="s">
        <v>16723</v>
      </c>
      <c r="H4158" s="129"/>
    </row>
    <row r="4159" spans="1:8" x14ac:dyDescent="0.3">
      <c r="A4159" s="183">
        <v>45169</v>
      </c>
      <c r="B4159" s="129" t="s">
        <v>8899</v>
      </c>
      <c r="C4159" s="129" t="s">
        <v>417</v>
      </c>
      <c r="D4159" s="165">
        <v>1</v>
      </c>
      <c r="E4159" s="129" t="s">
        <v>4737</v>
      </c>
      <c r="F4159" s="129" t="s">
        <v>4735</v>
      </c>
      <c r="G4159" s="129" t="s">
        <v>16723</v>
      </c>
      <c r="H4159" s="129"/>
    </row>
    <row r="4160" spans="1:8" x14ac:dyDescent="0.3">
      <c r="A4160" s="183">
        <v>45169</v>
      </c>
      <c r="B4160" s="129" t="s">
        <v>8900</v>
      </c>
      <c r="C4160" s="129" t="s">
        <v>417</v>
      </c>
      <c r="D4160" s="165">
        <v>1</v>
      </c>
      <c r="E4160" s="129" t="s">
        <v>4739</v>
      </c>
      <c r="F4160" s="129" t="s">
        <v>4735</v>
      </c>
      <c r="G4160" s="129" t="s">
        <v>16723</v>
      </c>
      <c r="H4160" s="129"/>
    </row>
    <row r="4161" spans="1:8" x14ac:dyDescent="0.3">
      <c r="A4161" s="183">
        <v>45169</v>
      </c>
      <c r="B4161" s="129" t="s">
        <v>8901</v>
      </c>
      <c r="C4161" s="129" t="s">
        <v>417</v>
      </c>
      <c r="D4161" s="165">
        <v>1</v>
      </c>
      <c r="E4161" s="129" t="s">
        <v>4737</v>
      </c>
      <c r="F4161" s="129" t="s">
        <v>4735</v>
      </c>
      <c r="G4161" s="129" t="s">
        <v>16723</v>
      </c>
      <c r="H4161" s="129"/>
    </row>
    <row r="4162" spans="1:8" x14ac:dyDescent="0.3">
      <c r="A4162" s="183">
        <v>45169</v>
      </c>
      <c r="B4162" s="129" t="s">
        <v>8902</v>
      </c>
      <c r="C4162" s="129" t="s">
        <v>417</v>
      </c>
      <c r="D4162" s="165">
        <v>1</v>
      </c>
      <c r="E4162" s="129" t="s">
        <v>4739</v>
      </c>
      <c r="F4162" s="129" t="s">
        <v>4735</v>
      </c>
      <c r="G4162" s="129" t="s">
        <v>16723</v>
      </c>
      <c r="H4162" s="129"/>
    </row>
    <row r="4163" spans="1:8" x14ac:dyDescent="0.3">
      <c r="A4163" s="183">
        <v>45169</v>
      </c>
      <c r="B4163" s="129" t="s">
        <v>8903</v>
      </c>
      <c r="C4163" s="129" t="s">
        <v>416</v>
      </c>
      <c r="D4163" s="165">
        <v>1</v>
      </c>
      <c r="E4163" s="129" t="s">
        <v>4739</v>
      </c>
      <c r="F4163" s="129" t="s">
        <v>4735</v>
      </c>
      <c r="G4163" s="129" t="s">
        <v>16723</v>
      </c>
      <c r="H4163" s="129"/>
    </row>
    <row r="4164" spans="1:8" x14ac:dyDescent="0.3">
      <c r="A4164" s="183">
        <v>45169</v>
      </c>
      <c r="B4164" s="129" t="s">
        <v>8904</v>
      </c>
      <c r="C4164" s="129" t="s">
        <v>416</v>
      </c>
      <c r="D4164" s="165">
        <v>1</v>
      </c>
      <c r="E4164" s="129" t="s">
        <v>4737</v>
      </c>
      <c r="F4164" s="129" t="s">
        <v>4735</v>
      </c>
      <c r="G4164" s="129" t="s">
        <v>16723</v>
      </c>
      <c r="H4164" s="129"/>
    </row>
    <row r="4165" spans="1:8" x14ac:dyDescent="0.3">
      <c r="A4165" s="183">
        <v>45169</v>
      </c>
      <c r="B4165" s="129" t="s">
        <v>8905</v>
      </c>
      <c r="C4165" s="129" t="s">
        <v>418</v>
      </c>
      <c r="D4165" s="165">
        <v>1</v>
      </c>
      <c r="E4165" s="129" t="s">
        <v>4739</v>
      </c>
      <c r="F4165" s="129" t="s">
        <v>4735</v>
      </c>
      <c r="G4165" s="129" t="s">
        <v>16723</v>
      </c>
      <c r="H4165" s="129"/>
    </row>
    <row r="4166" spans="1:8" x14ac:dyDescent="0.3">
      <c r="A4166" s="183">
        <v>45169</v>
      </c>
      <c r="B4166" s="129" t="s">
        <v>8906</v>
      </c>
      <c r="C4166" s="129" t="s">
        <v>416</v>
      </c>
      <c r="D4166" s="165">
        <v>1</v>
      </c>
      <c r="E4166" s="129" t="s">
        <v>4739</v>
      </c>
      <c r="F4166" s="129" t="s">
        <v>4735</v>
      </c>
      <c r="G4166" s="129" t="s">
        <v>16723</v>
      </c>
      <c r="H4166" s="129"/>
    </row>
    <row r="4167" spans="1:8" x14ac:dyDescent="0.3">
      <c r="A4167" s="183">
        <v>45169</v>
      </c>
      <c r="B4167" s="129" t="s">
        <v>8907</v>
      </c>
      <c r="C4167" s="129" t="s">
        <v>416</v>
      </c>
      <c r="D4167" s="165">
        <v>1</v>
      </c>
      <c r="E4167" s="129" t="s">
        <v>4739</v>
      </c>
      <c r="F4167" s="129" t="s">
        <v>4735</v>
      </c>
      <c r="G4167" s="129" t="s">
        <v>16723</v>
      </c>
      <c r="H4167" s="129"/>
    </row>
    <row r="4168" spans="1:8" x14ac:dyDescent="0.3">
      <c r="A4168" s="183">
        <v>45169</v>
      </c>
      <c r="B4168" s="129" t="s">
        <v>8908</v>
      </c>
      <c r="C4168" s="129" t="s">
        <v>418</v>
      </c>
      <c r="D4168" s="165">
        <v>1</v>
      </c>
      <c r="E4168" s="129" t="s">
        <v>4739</v>
      </c>
      <c r="F4168" s="129" t="s">
        <v>4735</v>
      </c>
      <c r="G4168" s="129" t="s">
        <v>16723</v>
      </c>
      <c r="H4168" s="129"/>
    </row>
    <row r="4169" spans="1:8" x14ac:dyDescent="0.3">
      <c r="A4169" s="183">
        <v>45169</v>
      </c>
      <c r="B4169" s="129" t="s">
        <v>8909</v>
      </c>
      <c r="C4169" s="129" t="s">
        <v>418</v>
      </c>
      <c r="D4169" s="165">
        <v>1</v>
      </c>
      <c r="E4169" s="129" t="s">
        <v>4744</v>
      </c>
      <c r="F4169" s="129" t="s">
        <v>4735</v>
      </c>
      <c r="G4169" s="129" t="s">
        <v>16723</v>
      </c>
      <c r="H4169" s="129"/>
    </row>
    <row r="4170" spans="1:8" x14ac:dyDescent="0.3">
      <c r="A4170" s="183">
        <v>45169</v>
      </c>
      <c r="B4170" s="129" t="s">
        <v>8910</v>
      </c>
      <c r="C4170" s="129" t="s">
        <v>416</v>
      </c>
      <c r="D4170" s="165">
        <v>1</v>
      </c>
      <c r="E4170" s="129" t="s">
        <v>4741</v>
      </c>
      <c r="F4170" s="129" t="s">
        <v>4735</v>
      </c>
      <c r="G4170" s="129" t="s">
        <v>16723</v>
      </c>
      <c r="H4170" s="129"/>
    </row>
    <row r="4171" spans="1:8" x14ac:dyDescent="0.3">
      <c r="A4171" s="183">
        <v>45169</v>
      </c>
      <c r="B4171" s="129" t="s">
        <v>8911</v>
      </c>
      <c r="C4171" s="129" t="s">
        <v>417</v>
      </c>
      <c r="D4171" s="165">
        <v>1</v>
      </c>
      <c r="E4171" s="129" t="s">
        <v>4737</v>
      </c>
      <c r="F4171" s="129" t="s">
        <v>4735</v>
      </c>
      <c r="G4171" s="129" t="s">
        <v>16723</v>
      </c>
      <c r="H4171" s="129"/>
    </row>
    <row r="4172" spans="1:8" x14ac:dyDescent="0.3">
      <c r="A4172" s="183">
        <v>45169</v>
      </c>
      <c r="B4172" s="129" t="s">
        <v>8912</v>
      </c>
      <c r="C4172" s="129" t="s">
        <v>417</v>
      </c>
      <c r="D4172" s="165">
        <v>1</v>
      </c>
      <c r="E4172" s="129" t="s">
        <v>4741</v>
      </c>
      <c r="F4172" s="129" t="s">
        <v>4735</v>
      </c>
      <c r="G4172" s="129" t="s">
        <v>16723</v>
      </c>
      <c r="H4172" s="129"/>
    </row>
    <row r="4173" spans="1:8" x14ac:dyDescent="0.3">
      <c r="A4173" s="183">
        <v>45169</v>
      </c>
      <c r="B4173" s="129" t="s">
        <v>8913</v>
      </c>
      <c r="C4173" s="129" t="s">
        <v>417</v>
      </c>
      <c r="D4173" s="165">
        <v>1</v>
      </c>
      <c r="E4173" s="129" t="s">
        <v>4737</v>
      </c>
      <c r="F4173" s="129" t="s">
        <v>4735</v>
      </c>
      <c r="G4173" s="129" t="s">
        <v>16723</v>
      </c>
      <c r="H4173" s="129"/>
    </row>
    <row r="4174" spans="1:8" x14ac:dyDescent="0.3">
      <c r="A4174" s="183">
        <v>45169</v>
      </c>
      <c r="B4174" s="129" t="s">
        <v>8914</v>
      </c>
      <c r="C4174" s="129" t="s">
        <v>417</v>
      </c>
      <c r="D4174" s="165">
        <v>1</v>
      </c>
      <c r="E4174" s="129" t="s">
        <v>4737</v>
      </c>
      <c r="F4174" s="129" t="s">
        <v>4735</v>
      </c>
      <c r="G4174" s="129" t="s">
        <v>16723</v>
      </c>
      <c r="H4174" s="129"/>
    </row>
    <row r="4175" spans="1:8" x14ac:dyDescent="0.3">
      <c r="A4175" s="183">
        <v>45169</v>
      </c>
      <c r="B4175" s="129" t="s">
        <v>8915</v>
      </c>
      <c r="C4175" s="129" t="s">
        <v>416</v>
      </c>
      <c r="D4175" s="165">
        <v>1</v>
      </c>
      <c r="E4175" s="129" t="s">
        <v>4739</v>
      </c>
      <c r="F4175" s="129" t="s">
        <v>4735</v>
      </c>
      <c r="G4175" s="129" t="s">
        <v>16723</v>
      </c>
      <c r="H4175" s="129"/>
    </row>
    <row r="4176" spans="1:8" x14ac:dyDescent="0.3">
      <c r="A4176" s="183">
        <v>45169</v>
      </c>
      <c r="B4176" s="129" t="s">
        <v>8916</v>
      </c>
      <c r="C4176" s="129" t="s">
        <v>417</v>
      </c>
      <c r="D4176" s="165">
        <v>1</v>
      </c>
      <c r="E4176" s="129" t="s">
        <v>4739</v>
      </c>
      <c r="F4176" s="129" t="s">
        <v>4735</v>
      </c>
      <c r="G4176" s="129" t="s">
        <v>16723</v>
      </c>
      <c r="H4176" s="129"/>
    </row>
    <row r="4177" spans="1:8" x14ac:dyDescent="0.3">
      <c r="A4177" s="183">
        <v>45169</v>
      </c>
      <c r="B4177" s="129" t="s">
        <v>8917</v>
      </c>
      <c r="C4177" s="129" t="s">
        <v>417</v>
      </c>
      <c r="D4177" s="165">
        <v>1</v>
      </c>
      <c r="E4177" s="129" t="s">
        <v>4739</v>
      </c>
      <c r="F4177" s="129" t="s">
        <v>4735</v>
      </c>
      <c r="G4177" s="129" t="s">
        <v>16723</v>
      </c>
      <c r="H4177" s="129"/>
    </row>
    <row r="4178" spans="1:8" x14ac:dyDescent="0.3">
      <c r="A4178" s="183">
        <v>45169</v>
      </c>
      <c r="B4178" s="129" t="s">
        <v>8918</v>
      </c>
      <c r="C4178" s="129" t="s">
        <v>418</v>
      </c>
      <c r="D4178" s="165">
        <v>1</v>
      </c>
      <c r="E4178" s="129" t="s">
        <v>4739</v>
      </c>
      <c r="F4178" s="129" t="s">
        <v>4735</v>
      </c>
      <c r="G4178" s="129" t="s">
        <v>16723</v>
      </c>
      <c r="H4178" s="129"/>
    </row>
    <row r="4179" spans="1:8" x14ac:dyDescent="0.3">
      <c r="A4179" s="183">
        <v>45169</v>
      </c>
      <c r="B4179" s="129" t="s">
        <v>8919</v>
      </c>
      <c r="C4179" s="129" t="s">
        <v>416</v>
      </c>
      <c r="D4179" s="165">
        <v>1</v>
      </c>
      <c r="E4179" s="129" t="s">
        <v>4739</v>
      </c>
      <c r="F4179" s="129" t="s">
        <v>4735</v>
      </c>
      <c r="G4179" s="129" t="s">
        <v>16723</v>
      </c>
      <c r="H4179" s="129"/>
    </row>
    <row r="4180" spans="1:8" x14ac:dyDescent="0.3">
      <c r="A4180" s="183">
        <v>45169</v>
      </c>
      <c r="B4180" s="129" t="s">
        <v>8920</v>
      </c>
      <c r="C4180" s="129" t="s">
        <v>416</v>
      </c>
      <c r="D4180" s="165">
        <v>1</v>
      </c>
      <c r="E4180" s="129" t="s">
        <v>4737</v>
      </c>
      <c r="F4180" s="129" t="s">
        <v>4735</v>
      </c>
      <c r="G4180" s="129" t="s">
        <v>16723</v>
      </c>
      <c r="H4180" s="129"/>
    </row>
    <row r="4181" spans="1:8" x14ac:dyDescent="0.3">
      <c r="A4181" s="183">
        <v>45169</v>
      </c>
      <c r="B4181" s="129" t="s">
        <v>8921</v>
      </c>
      <c r="C4181" s="129" t="s">
        <v>416</v>
      </c>
      <c r="D4181" s="165">
        <v>1</v>
      </c>
      <c r="E4181" s="129" t="s">
        <v>4741</v>
      </c>
      <c r="F4181" s="129" t="s">
        <v>4735</v>
      </c>
      <c r="G4181" s="129" t="s">
        <v>16723</v>
      </c>
      <c r="H4181" s="129"/>
    </row>
    <row r="4182" spans="1:8" x14ac:dyDescent="0.3">
      <c r="A4182" s="183">
        <v>45169</v>
      </c>
      <c r="B4182" s="129" t="s">
        <v>8922</v>
      </c>
      <c r="C4182" s="129" t="s">
        <v>416</v>
      </c>
      <c r="D4182" s="165">
        <v>1</v>
      </c>
      <c r="E4182" s="129" t="s">
        <v>4739</v>
      </c>
      <c r="F4182" s="129" t="s">
        <v>4735</v>
      </c>
      <c r="G4182" s="129" t="s">
        <v>16723</v>
      </c>
      <c r="H4182" s="129"/>
    </row>
    <row r="4183" spans="1:8" x14ac:dyDescent="0.3">
      <c r="A4183" s="183">
        <v>45169</v>
      </c>
      <c r="B4183" s="129" t="s">
        <v>8923</v>
      </c>
      <c r="C4183" s="129" t="s">
        <v>416</v>
      </c>
      <c r="D4183" s="165">
        <v>1</v>
      </c>
      <c r="E4183" s="129" t="s">
        <v>4739</v>
      </c>
      <c r="F4183" s="129" t="s">
        <v>4735</v>
      </c>
      <c r="G4183" s="129" t="s">
        <v>16723</v>
      </c>
      <c r="H4183" s="129"/>
    </row>
    <row r="4184" spans="1:8" x14ac:dyDescent="0.3">
      <c r="A4184" s="183">
        <v>45169</v>
      </c>
      <c r="B4184" s="129" t="s">
        <v>8924</v>
      </c>
      <c r="C4184" s="129" t="s">
        <v>417</v>
      </c>
      <c r="D4184" s="165">
        <v>1</v>
      </c>
      <c r="E4184" s="129" t="s">
        <v>4737</v>
      </c>
      <c r="F4184" s="129" t="s">
        <v>4735</v>
      </c>
      <c r="G4184" s="129" t="s">
        <v>16723</v>
      </c>
      <c r="H4184" s="129"/>
    </row>
    <row r="4185" spans="1:8" x14ac:dyDescent="0.3">
      <c r="A4185" s="183">
        <v>45169</v>
      </c>
      <c r="B4185" s="129" t="s">
        <v>8925</v>
      </c>
      <c r="C4185" s="129" t="s">
        <v>417</v>
      </c>
      <c r="D4185" s="165">
        <v>1</v>
      </c>
      <c r="E4185" s="129" t="s">
        <v>4737</v>
      </c>
      <c r="F4185" s="129" t="s">
        <v>4735</v>
      </c>
      <c r="G4185" s="129" t="s">
        <v>16723</v>
      </c>
      <c r="H4185" s="129"/>
    </row>
    <row r="4186" spans="1:8" x14ac:dyDescent="0.3">
      <c r="A4186" s="183">
        <v>45169</v>
      </c>
      <c r="B4186" s="129" t="s">
        <v>8926</v>
      </c>
      <c r="C4186" s="129" t="s">
        <v>417</v>
      </c>
      <c r="D4186" s="165">
        <v>1</v>
      </c>
      <c r="E4186" s="129" t="s">
        <v>4739</v>
      </c>
      <c r="F4186" s="129" t="s">
        <v>4735</v>
      </c>
      <c r="G4186" s="129" t="s">
        <v>16723</v>
      </c>
      <c r="H4186" s="129"/>
    </row>
    <row r="4187" spans="1:8" x14ac:dyDescent="0.3">
      <c r="A4187" s="183">
        <v>45169</v>
      </c>
      <c r="B4187" s="129" t="s">
        <v>8927</v>
      </c>
      <c r="C4187" s="129" t="s">
        <v>418</v>
      </c>
      <c r="D4187" s="165">
        <v>1</v>
      </c>
      <c r="E4187" s="129" t="s">
        <v>4739</v>
      </c>
      <c r="F4187" s="129" t="s">
        <v>4735</v>
      </c>
      <c r="G4187" s="129" t="s">
        <v>16723</v>
      </c>
      <c r="H4187" s="129"/>
    </row>
    <row r="4188" spans="1:8" x14ac:dyDescent="0.3">
      <c r="A4188" s="183">
        <v>45169</v>
      </c>
      <c r="B4188" s="129" t="s">
        <v>8928</v>
      </c>
      <c r="C4188" s="129" t="s">
        <v>416</v>
      </c>
      <c r="D4188" s="165">
        <v>1</v>
      </c>
      <c r="E4188" s="129" t="s">
        <v>4739</v>
      </c>
      <c r="F4188" s="129" t="s">
        <v>4735</v>
      </c>
      <c r="G4188" s="129" t="s">
        <v>16723</v>
      </c>
      <c r="H4188" s="129"/>
    </row>
    <row r="4189" spans="1:8" x14ac:dyDescent="0.3">
      <c r="A4189" s="183">
        <v>45169</v>
      </c>
      <c r="B4189" s="129" t="s">
        <v>8929</v>
      </c>
      <c r="C4189" s="129" t="s">
        <v>418</v>
      </c>
      <c r="D4189" s="165">
        <v>1</v>
      </c>
      <c r="E4189" s="129" t="s">
        <v>4739</v>
      </c>
      <c r="F4189" s="129" t="s">
        <v>4735</v>
      </c>
      <c r="G4189" s="129" t="s">
        <v>16723</v>
      </c>
      <c r="H4189" s="129"/>
    </row>
    <row r="4190" spans="1:8" x14ac:dyDescent="0.3">
      <c r="A4190" s="183">
        <v>45169</v>
      </c>
      <c r="B4190" s="129" t="s">
        <v>8930</v>
      </c>
      <c r="C4190" s="129" t="s">
        <v>418</v>
      </c>
      <c r="D4190" s="165">
        <v>1</v>
      </c>
      <c r="E4190" s="129" t="s">
        <v>4744</v>
      </c>
      <c r="F4190" s="129" t="s">
        <v>4735</v>
      </c>
      <c r="G4190" s="129" t="s">
        <v>16723</v>
      </c>
      <c r="H4190" s="129"/>
    </row>
    <row r="4191" spans="1:8" x14ac:dyDescent="0.3">
      <c r="A4191" s="183">
        <v>45169</v>
      </c>
      <c r="B4191" s="129" t="s">
        <v>8931</v>
      </c>
      <c r="C4191" s="129" t="s">
        <v>418</v>
      </c>
      <c r="D4191" s="165">
        <v>1</v>
      </c>
      <c r="E4191" s="129" t="s">
        <v>4739</v>
      </c>
      <c r="F4191" s="129" t="s">
        <v>4735</v>
      </c>
      <c r="G4191" s="129" t="s">
        <v>16723</v>
      </c>
      <c r="H4191" s="129"/>
    </row>
    <row r="4192" spans="1:8" x14ac:dyDescent="0.3">
      <c r="A4192" s="183">
        <v>45169</v>
      </c>
      <c r="B4192" s="129" t="s">
        <v>8932</v>
      </c>
      <c r="C4192" s="129" t="s">
        <v>417</v>
      </c>
      <c r="D4192" s="165">
        <v>1</v>
      </c>
      <c r="E4192" s="129" t="s">
        <v>4737</v>
      </c>
      <c r="F4192" s="129" t="s">
        <v>4735</v>
      </c>
      <c r="G4192" s="129" t="s">
        <v>16723</v>
      </c>
      <c r="H4192" s="129"/>
    </row>
    <row r="4193" spans="1:8" x14ac:dyDescent="0.3">
      <c r="A4193" s="183">
        <v>45169</v>
      </c>
      <c r="B4193" s="129" t="s">
        <v>8933</v>
      </c>
      <c r="C4193" s="129" t="s">
        <v>417</v>
      </c>
      <c r="D4193" s="165">
        <v>1</v>
      </c>
      <c r="E4193" s="129" t="s">
        <v>4739</v>
      </c>
      <c r="F4193" s="129" t="s">
        <v>4735</v>
      </c>
      <c r="G4193" s="129" t="s">
        <v>16723</v>
      </c>
      <c r="H4193" s="129"/>
    </row>
    <row r="4194" spans="1:8" x14ac:dyDescent="0.3">
      <c r="A4194" s="183">
        <v>45169</v>
      </c>
      <c r="B4194" s="129" t="s">
        <v>8934</v>
      </c>
      <c r="C4194" s="129" t="s">
        <v>417</v>
      </c>
      <c r="D4194" s="165">
        <v>1</v>
      </c>
      <c r="E4194" s="129" t="s">
        <v>4739</v>
      </c>
      <c r="F4194" s="129" t="s">
        <v>4735</v>
      </c>
      <c r="G4194" s="129" t="s">
        <v>16723</v>
      </c>
      <c r="H4194" s="129"/>
    </row>
    <row r="4195" spans="1:8" x14ac:dyDescent="0.3">
      <c r="A4195" s="183">
        <v>45169</v>
      </c>
      <c r="B4195" s="129" t="s">
        <v>8935</v>
      </c>
      <c r="C4195" s="129" t="s">
        <v>416</v>
      </c>
      <c r="D4195" s="165">
        <v>1</v>
      </c>
      <c r="E4195" s="129" t="s">
        <v>4744</v>
      </c>
      <c r="F4195" s="129" t="s">
        <v>4735</v>
      </c>
      <c r="G4195" s="129" t="s">
        <v>16723</v>
      </c>
      <c r="H4195" s="129"/>
    </row>
    <row r="4196" spans="1:8" x14ac:dyDescent="0.3">
      <c r="A4196" s="183">
        <v>45169</v>
      </c>
      <c r="B4196" s="129" t="s">
        <v>8936</v>
      </c>
      <c r="C4196" s="129" t="s">
        <v>416</v>
      </c>
      <c r="D4196" s="165">
        <v>1</v>
      </c>
      <c r="E4196" s="129" t="s">
        <v>4739</v>
      </c>
      <c r="F4196" s="129" t="s">
        <v>4735</v>
      </c>
      <c r="G4196" s="129" t="s">
        <v>16723</v>
      </c>
      <c r="H4196" s="129"/>
    </row>
    <row r="4197" spans="1:8" x14ac:dyDescent="0.3">
      <c r="A4197" s="183">
        <v>45169</v>
      </c>
      <c r="B4197" s="129" t="s">
        <v>8937</v>
      </c>
      <c r="C4197" s="129" t="s">
        <v>416</v>
      </c>
      <c r="D4197" s="165">
        <v>1</v>
      </c>
      <c r="E4197" s="129" t="s">
        <v>4739</v>
      </c>
      <c r="F4197" s="129" t="s">
        <v>4735</v>
      </c>
      <c r="G4197" s="129" t="s">
        <v>16723</v>
      </c>
      <c r="H4197" s="129"/>
    </row>
    <row r="4198" spans="1:8" x14ac:dyDescent="0.3">
      <c r="A4198" s="183">
        <v>45169</v>
      </c>
      <c r="B4198" s="129" t="s">
        <v>8938</v>
      </c>
      <c r="C4198" s="129" t="s">
        <v>416</v>
      </c>
      <c r="D4198" s="165">
        <v>1</v>
      </c>
      <c r="E4198" s="129" t="s">
        <v>4739</v>
      </c>
      <c r="F4198" s="129" t="s">
        <v>4735</v>
      </c>
      <c r="G4198" s="129" t="s">
        <v>16723</v>
      </c>
      <c r="H4198" s="129"/>
    </row>
    <row r="4199" spans="1:8" x14ac:dyDescent="0.3">
      <c r="A4199" s="183">
        <v>45169</v>
      </c>
      <c r="B4199" s="129" t="s">
        <v>8939</v>
      </c>
      <c r="C4199" s="129" t="s">
        <v>416</v>
      </c>
      <c r="D4199" s="165">
        <v>1</v>
      </c>
      <c r="E4199" s="129" t="s">
        <v>4739</v>
      </c>
      <c r="F4199" s="129" t="s">
        <v>4735</v>
      </c>
      <c r="G4199" s="129" t="s">
        <v>16723</v>
      </c>
      <c r="H4199" s="129"/>
    </row>
    <row r="4200" spans="1:8" x14ac:dyDescent="0.3">
      <c r="A4200" s="183">
        <v>45169</v>
      </c>
      <c r="B4200" s="129" t="s">
        <v>8940</v>
      </c>
      <c r="C4200" s="129" t="s">
        <v>416</v>
      </c>
      <c r="D4200" s="165">
        <v>1</v>
      </c>
      <c r="E4200" s="129" t="s">
        <v>4747</v>
      </c>
      <c r="F4200" s="129" t="s">
        <v>4735</v>
      </c>
      <c r="G4200" s="129" t="s">
        <v>16723</v>
      </c>
      <c r="H4200" s="129"/>
    </row>
    <row r="4201" spans="1:8" x14ac:dyDescent="0.3">
      <c r="A4201" s="183">
        <v>45169</v>
      </c>
      <c r="B4201" s="129" t="s">
        <v>8941</v>
      </c>
      <c r="C4201" s="129" t="s">
        <v>416</v>
      </c>
      <c r="D4201" s="165">
        <v>1</v>
      </c>
      <c r="E4201" s="129" t="s">
        <v>4739</v>
      </c>
      <c r="F4201" s="129" t="s">
        <v>4735</v>
      </c>
      <c r="G4201" s="129" t="s">
        <v>16723</v>
      </c>
      <c r="H4201" s="129"/>
    </row>
    <row r="4202" spans="1:8" x14ac:dyDescent="0.3">
      <c r="A4202" s="183">
        <v>45169</v>
      </c>
      <c r="B4202" s="129" t="s">
        <v>8942</v>
      </c>
      <c r="C4202" s="129" t="s">
        <v>418</v>
      </c>
      <c r="D4202" s="165">
        <v>1</v>
      </c>
      <c r="E4202" s="129" t="s">
        <v>4737</v>
      </c>
      <c r="F4202" s="129" t="s">
        <v>4735</v>
      </c>
      <c r="G4202" s="129" t="s">
        <v>16723</v>
      </c>
      <c r="H4202" s="129"/>
    </row>
    <row r="4203" spans="1:8" x14ac:dyDescent="0.3">
      <c r="A4203" s="183">
        <v>45169</v>
      </c>
      <c r="B4203" s="129" t="s">
        <v>8943</v>
      </c>
      <c r="C4203" s="129" t="s">
        <v>416</v>
      </c>
      <c r="D4203" s="165">
        <v>1</v>
      </c>
      <c r="E4203" s="129" t="s">
        <v>4739</v>
      </c>
      <c r="F4203" s="129" t="s">
        <v>4735</v>
      </c>
      <c r="G4203" s="129" t="s">
        <v>16723</v>
      </c>
      <c r="H4203" s="129"/>
    </row>
    <row r="4204" spans="1:8" x14ac:dyDescent="0.3">
      <c r="A4204" s="183">
        <v>45169</v>
      </c>
      <c r="B4204" s="129" t="s">
        <v>8944</v>
      </c>
      <c r="C4204" s="129" t="s">
        <v>417</v>
      </c>
      <c r="D4204" s="165">
        <v>1</v>
      </c>
      <c r="E4204" s="129" t="s">
        <v>4739</v>
      </c>
      <c r="F4204" s="129" t="s">
        <v>4735</v>
      </c>
      <c r="G4204" s="129" t="s">
        <v>16723</v>
      </c>
      <c r="H4204" s="129"/>
    </row>
    <row r="4205" spans="1:8" x14ac:dyDescent="0.3">
      <c r="A4205" s="183">
        <v>45169</v>
      </c>
      <c r="B4205" s="129" t="s">
        <v>8945</v>
      </c>
      <c r="C4205" s="129" t="s">
        <v>417</v>
      </c>
      <c r="D4205" s="165">
        <v>1</v>
      </c>
      <c r="E4205" s="129" t="s">
        <v>4739</v>
      </c>
      <c r="F4205" s="129" t="s">
        <v>4735</v>
      </c>
      <c r="G4205" s="129" t="s">
        <v>16723</v>
      </c>
      <c r="H4205" s="129"/>
    </row>
    <row r="4206" spans="1:8" x14ac:dyDescent="0.3">
      <c r="A4206" s="183">
        <v>45169</v>
      </c>
      <c r="B4206" s="129" t="s">
        <v>8946</v>
      </c>
      <c r="C4206" s="129" t="s">
        <v>417</v>
      </c>
      <c r="D4206" s="165">
        <v>1</v>
      </c>
      <c r="E4206" s="129" t="s">
        <v>4734</v>
      </c>
      <c r="F4206" s="129" t="s">
        <v>4735</v>
      </c>
      <c r="G4206" s="129" t="s">
        <v>16723</v>
      </c>
      <c r="H4206" s="129"/>
    </row>
    <row r="4207" spans="1:8" x14ac:dyDescent="0.3">
      <c r="A4207" s="183">
        <v>45169</v>
      </c>
      <c r="B4207" s="129" t="s">
        <v>8947</v>
      </c>
      <c r="C4207" s="129" t="s">
        <v>416</v>
      </c>
      <c r="D4207" s="165">
        <v>1</v>
      </c>
      <c r="E4207" s="129" t="s">
        <v>4734</v>
      </c>
      <c r="F4207" s="129" t="s">
        <v>4735</v>
      </c>
      <c r="G4207" s="129" t="s">
        <v>16723</v>
      </c>
      <c r="H4207" s="129"/>
    </row>
    <row r="4208" spans="1:8" x14ac:dyDescent="0.3">
      <c r="A4208" s="183">
        <v>45169</v>
      </c>
      <c r="B4208" s="129" t="s">
        <v>8948</v>
      </c>
      <c r="C4208" s="129" t="s">
        <v>416</v>
      </c>
      <c r="D4208" s="165">
        <v>1</v>
      </c>
      <c r="E4208" s="129" t="s">
        <v>4737</v>
      </c>
      <c r="F4208" s="129" t="s">
        <v>4735</v>
      </c>
      <c r="G4208" s="129" t="s">
        <v>16723</v>
      </c>
      <c r="H4208" s="129"/>
    </row>
    <row r="4209" spans="1:8" x14ac:dyDescent="0.3">
      <c r="A4209" s="183">
        <v>45169</v>
      </c>
      <c r="B4209" s="129" t="s">
        <v>8949</v>
      </c>
      <c r="C4209" s="129" t="s">
        <v>417</v>
      </c>
      <c r="D4209" s="165">
        <v>1</v>
      </c>
      <c r="E4209" s="129" t="s">
        <v>4739</v>
      </c>
      <c r="F4209" s="129" t="s">
        <v>4735</v>
      </c>
      <c r="G4209" s="129" t="s">
        <v>16723</v>
      </c>
      <c r="H4209" s="129"/>
    </row>
    <row r="4210" spans="1:8" x14ac:dyDescent="0.3">
      <c r="A4210" s="183">
        <v>45169</v>
      </c>
      <c r="B4210" s="129" t="s">
        <v>8950</v>
      </c>
      <c r="C4210" s="129" t="s">
        <v>417</v>
      </c>
      <c r="D4210" s="165">
        <v>1</v>
      </c>
      <c r="E4210" s="129" t="s">
        <v>4737</v>
      </c>
      <c r="F4210" s="129" t="s">
        <v>4735</v>
      </c>
      <c r="G4210" s="129" t="s">
        <v>16723</v>
      </c>
      <c r="H4210" s="129"/>
    </row>
    <row r="4211" spans="1:8" x14ac:dyDescent="0.3">
      <c r="A4211" s="183">
        <v>45169</v>
      </c>
      <c r="B4211" s="129" t="s">
        <v>8951</v>
      </c>
      <c r="C4211" s="129" t="s">
        <v>417</v>
      </c>
      <c r="D4211" s="165">
        <v>1</v>
      </c>
      <c r="E4211" s="129" t="s">
        <v>4739</v>
      </c>
      <c r="F4211" s="129" t="s">
        <v>4735</v>
      </c>
      <c r="G4211" s="129" t="s">
        <v>16723</v>
      </c>
      <c r="H4211" s="129"/>
    </row>
    <row r="4212" spans="1:8" x14ac:dyDescent="0.3">
      <c r="A4212" s="183">
        <v>45169</v>
      </c>
      <c r="B4212" s="129" t="s">
        <v>8952</v>
      </c>
      <c r="C4212" s="129" t="s">
        <v>417</v>
      </c>
      <c r="D4212" s="165">
        <v>1</v>
      </c>
      <c r="E4212" s="129" t="s">
        <v>4739</v>
      </c>
      <c r="F4212" s="129" t="s">
        <v>4735</v>
      </c>
      <c r="G4212" s="129" t="s">
        <v>16723</v>
      </c>
      <c r="H4212" s="129"/>
    </row>
    <row r="4213" spans="1:8" x14ac:dyDescent="0.3">
      <c r="A4213" s="183">
        <v>45169</v>
      </c>
      <c r="B4213" s="129" t="s">
        <v>8953</v>
      </c>
      <c r="C4213" s="129" t="s">
        <v>417</v>
      </c>
      <c r="D4213" s="165">
        <v>1</v>
      </c>
      <c r="E4213" s="129" t="s">
        <v>4739</v>
      </c>
      <c r="F4213" s="129" t="s">
        <v>4735</v>
      </c>
      <c r="G4213" s="129" t="s">
        <v>16723</v>
      </c>
      <c r="H4213" s="129"/>
    </row>
    <row r="4214" spans="1:8" x14ac:dyDescent="0.3">
      <c r="A4214" s="183">
        <v>45169</v>
      </c>
      <c r="B4214" s="129" t="s">
        <v>8954</v>
      </c>
      <c r="C4214" s="129" t="s">
        <v>416</v>
      </c>
      <c r="D4214" s="165">
        <v>1</v>
      </c>
      <c r="E4214" s="129" t="s">
        <v>4739</v>
      </c>
      <c r="F4214" s="129" t="s">
        <v>4735</v>
      </c>
      <c r="G4214" s="129" t="s">
        <v>16723</v>
      </c>
      <c r="H4214" s="129"/>
    </row>
    <row r="4215" spans="1:8" x14ac:dyDescent="0.3">
      <c r="A4215" s="183">
        <v>45169</v>
      </c>
      <c r="B4215" s="129" t="s">
        <v>8955</v>
      </c>
      <c r="C4215" s="129" t="s">
        <v>416</v>
      </c>
      <c r="D4215" s="165">
        <v>1</v>
      </c>
      <c r="E4215" s="129" t="s">
        <v>4739</v>
      </c>
      <c r="F4215" s="129" t="s">
        <v>4735</v>
      </c>
      <c r="G4215" s="129" t="s">
        <v>16723</v>
      </c>
      <c r="H4215" s="129"/>
    </row>
    <row r="4216" spans="1:8" x14ac:dyDescent="0.3">
      <c r="A4216" s="183">
        <v>45169</v>
      </c>
      <c r="B4216" s="129" t="s">
        <v>8956</v>
      </c>
      <c r="C4216" s="129" t="s">
        <v>416</v>
      </c>
      <c r="D4216" s="165">
        <v>1</v>
      </c>
      <c r="E4216" s="129" t="s">
        <v>4737</v>
      </c>
      <c r="F4216" s="129" t="s">
        <v>4735</v>
      </c>
      <c r="G4216" s="129" t="s">
        <v>16723</v>
      </c>
      <c r="H4216" s="129"/>
    </row>
    <row r="4217" spans="1:8" x14ac:dyDescent="0.3">
      <c r="A4217" s="183">
        <v>45169</v>
      </c>
      <c r="B4217" s="129" t="s">
        <v>8957</v>
      </c>
      <c r="C4217" s="129" t="s">
        <v>416</v>
      </c>
      <c r="D4217" s="165">
        <v>1</v>
      </c>
      <c r="E4217" s="129" t="s">
        <v>4739</v>
      </c>
      <c r="F4217" s="129" t="s">
        <v>4735</v>
      </c>
      <c r="G4217" s="129" t="s">
        <v>16723</v>
      </c>
      <c r="H4217" s="129"/>
    </row>
    <row r="4218" spans="1:8" x14ac:dyDescent="0.3">
      <c r="A4218" s="183">
        <v>45169</v>
      </c>
      <c r="B4218" s="129" t="s">
        <v>8958</v>
      </c>
      <c r="C4218" s="129" t="s">
        <v>416</v>
      </c>
      <c r="D4218" s="165">
        <v>1</v>
      </c>
      <c r="E4218" s="129" t="s">
        <v>4739</v>
      </c>
      <c r="F4218" s="129" t="s">
        <v>4735</v>
      </c>
      <c r="G4218" s="129" t="s">
        <v>16723</v>
      </c>
      <c r="H4218" s="129"/>
    </row>
    <row r="4219" spans="1:8" x14ac:dyDescent="0.3">
      <c r="A4219" s="183">
        <v>45169</v>
      </c>
      <c r="B4219" s="129" t="s">
        <v>8959</v>
      </c>
      <c r="C4219" s="129" t="s">
        <v>416</v>
      </c>
      <c r="D4219" s="165">
        <v>1</v>
      </c>
      <c r="E4219" s="129" t="s">
        <v>4739</v>
      </c>
      <c r="F4219" s="129" t="s">
        <v>4735</v>
      </c>
      <c r="G4219" s="129" t="s">
        <v>16723</v>
      </c>
      <c r="H4219" s="129"/>
    </row>
    <row r="4220" spans="1:8" x14ac:dyDescent="0.3">
      <c r="A4220" s="183">
        <v>45169</v>
      </c>
      <c r="B4220" s="129" t="s">
        <v>8960</v>
      </c>
      <c r="C4220" s="129" t="s">
        <v>416</v>
      </c>
      <c r="D4220" s="165">
        <v>1</v>
      </c>
      <c r="E4220" s="129" t="s">
        <v>4739</v>
      </c>
      <c r="F4220" s="129" t="s">
        <v>4735</v>
      </c>
      <c r="G4220" s="129" t="s">
        <v>16723</v>
      </c>
      <c r="H4220" s="129"/>
    </row>
    <row r="4221" spans="1:8" x14ac:dyDescent="0.3">
      <c r="A4221" s="183">
        <v>45169</v>
      </c>
      <c r="B4221" s="129" t="s">
        <v>8961</v>
      </c>
      <c r="C4221" s="129" t="s">
        <v>418</v>
      </c>
      <c r="D4221" s="165">
        <v>1</v>
      </c>
      <c r="E4221" s="129" t="s">
        <v>4739</v>
      </c>
      <c r="F4221" s="129" t="s">
        <v>4735</v>
      </c>
      <c r="G4221" s="129" t="s">
        <v>16723</v>
      </c>
      <c r="H4221" s="129"/>
    </row>
    <row r="4222" spans="1:8" x14ac:dyDescent="0.3">
      <c r="A4222" s="183">
        <v>45169</v>
      </c>
      <c r="B4222" s="129" t="s">
        <v>8962</v>
      </c>
      <c r="C4222" s="129" t="s">
        <v>416</v>
      </c>
      <c r="D4222" s="165">
        <v>1</v>
      </c>
      <c r="E4222" s="129" t="s">
        <v>4739</v>
      </c>
      <c r="F4222" s="129" t="s">
        <v>4735</v>
      </c>
      <c r="G4222" s="129" t="s">
        <v>16723</v>
      </c>
      <c r="H4222" s="129"/>
    </row>
    <row r="4223" spans="1:8" x14ac:dyDescent="0.3">
      <c r="A4223" s="183">
        <v>45169</v>
      </c>
      <c r="B4223" s="129" t="s">
        <v>8963</v>
      </c>
      <c r="C4223" s="129" t="s">
        <v>416</v>
      </c>
      <c r="D4223" s="165">
        <v>1</v>
      </c>
      <c r="E4223" s="129" t="s">
        <v>4739</v>
      </c>
      <c r="F4223" s="129" t="s">
        <v>4735</v>
      </c>
      <c r="G4223" s="129" t="s">
        <v>16723</v>
      </c>
      <c r="H4223" s="129"/>
    </row>
    <row r="4224" spans="1:8" x14ac:dyDescent="0.3">
      <c r="A4224" s="183">
        <v>45169</v>
      </c>
      <c r="B4224" s="129" t="s">
        <v>8964</v>
      </c>
      <c r="C4224" s="129" t="s">
        <v>416</v>
      </c>
      <c r="D4224" s="165">
        <v>1</v>
      </c>
      <c r="E4224" s="129" t="s">
        <v>4739</v>
      </c>
      <c r="F4224" s="129" t="s">
        <v>4735</v>
      </c>
      <c r="G4224" s="129" t="s">
        <v>16723</v>
      </c>
      <c r="H4224" s="129"/>
    </row>
    <row r="4225" spans="1:8" x14ac:dyDescent="0.3">
      <c r="A4225" s="183">
        <v>45169</v>
      </c>
      <c r="B4225" s="129" t="s">
        <v>8965</v>
      </c>
      <c r="C4225" s="129" t="s">
        <v>416</v>
      </c>
      <c r="D4225" s="165">
        <v>1</v>
      </c>
      <c r="E4225" s="129" t="s">
        <v>4739</v>
      </c>
      <c r="F4225" s="129" t="s">
        <v>4735</v>
      </c>
      <c r="G4225" s="129" t="s">
        <v>16723</v>
      </c>
      <c r="H4225" s="129"/>
    </row>
    <row r="4226" spans="1:8" x14ac:dyDescent="0.3">
      <c r="A4226" s="183">
        <v>45169</v>
      </c>
      <c r="B4226" s="129" t="s">
        <v>8966</v>
      </c>
      <c r="C4226" s="129" t="s">
        <v>417</v>
      </c>
      <c r="D4226" s="165">
        <v>1</v>
      </c>
      <c r="E4226" s="129" t="s">
        <v>4737</v>
      </c>
      <c r="F4226" s="129" t="s">
        <v>4735</v>
      </c>
      <c r="G4226" s="129" t="s">
        <v>16723</v>
      </c>
      <c r="H4226" s="129"/>
    </row>
    <row r="4227" spans="1:8" x14ac:dyDescent="0.3">
      <c r="A4227" s="183">
        <v>45169</v>
      </c>
      <c r="B4227" s="129" t="s">
        <v>8967</v>
      </c>
      <c r="C4227" s="129" t="s">
        <v>417</v>
      </c>
      <c r="D4227" s="165">
        <v>1</v>
      </c>
      <c r="E4227" s="129" t="s">
        <v>4739</v>
      </c>
      <c r="F4227" s="129" t="s">
        <v>4735</v>
      </c>
      <c r="G4227" s="129" t="s">
        <v>16723</v>
      </c>
      <c r="H4227" s="129"/>
    </row>
    <row r="4228" spans="1:8" x14ac:dyDescent="0.3">
      <c r="A4228" s="183">
        <v>45169</v>
      </c>
      <c r="B4228" s="129" t="s">
        <v>8968</v>
      </c>
      <c r="C4228" s="129" t="s">
        <v>417</v>
      </c>
      <c r="D4228" s="165">
        <v>1</v>
      </c>
      <c r="E4228" s="129" t="s">
        <v>4737</v>
      </c>
      <c r="F4228" s="129" t="s">
        <v>4735</v>
      </c>
      <c r="G4228" s="129" t="s">
        <v>16723</v>
      </c>
      <c r="H4228" s="129"/>
    </row>
    <row r="4229" spans="1:8" x14ac:dyDescent="0.3">
      <c r="A4229" s="183">
        <v>45169</v>
      </c>
      <c r="B4229" s="129" t="s">
        <v>8969</v>
      </c>
      <c r="C4229" s="129" t="s">
        <v>417</v>
      </c>
      <c r="D4229" s="165">
        <v>1</v>
      </c>
      <c r="E4229" s="129" t="s">
        <v>4739</v>
      </c>
      <c r="F4229" s="129" t="s">
        <v>4735</v>
      </c>
      <c r="G4229" s="129" t="s">
        <v>16723</v>
      </c>
      <c r="H4229" s="129"/>
    </row>
    <row r="4230" spans="1:8" x14ac:dyDescent="0.3">
      <c r="A4230" s="183">
        <v>45169</v>
      </c>
      <c r="B4230" s="129" t="s">
        <v>8970</v>
      </c>
      <c r="C4230" s="129" t="s">
        <v>417</v>
      </c>
      <c r="D4230" s="165">
        <v>1</v>
      </c>
      <c r="E4230" s="129" t="s">
        <v>4737</v>
      </c>
      <c r="F4230" s="129" t="s">
        <v>4735</v>
      </c>
      <c r="G4230" s="129" t="s">
        <v>16723</v>
      </c>
      <c r="H4230" s="129"/>
    </row>
    <row r="4231" spans="1:8" x14ac:dyDescent="0.3">
      <c r="A4231" s="183">
        <v>45169</v>
      </c>
      <c r="B4231" s="129" t="s">
        <v>8971</v>
      </c>
      <c r="C4231" s="129" t="s">
        <v>417</v>
      </c>
      <c r="D4231" s="165">
        <v>1</v>
      </c>
      <c r="E4231" s="129" t="s">
        <v>4737</v>
      </c>
      <c r="F4231" s="129" t="s">
        <v>4735</v>
      </c>
      <c r="G4231" s="129" t="s">
        <v>16723</v>
      </c>
      <c r="H4231" s="129"/>
    </row>
    <row r="4232" spans="1:8" x14ac:dyDescent="0.3">
      <c r="A4232" s="183">
        <v>45169</v>
      </c>
      <c r="B4232" s="129" t="s">
        <v>8972</v>
      </c>
      <c r="C4232" s="129" t="s">
        <v>418</v>
      </c>
      <c r="D4232" s="165">
        <v>1</v>
      </c>
      <c r="E4232" s="129" t="s">
        <v>4739</v>
      </c>
      <c r="F4232" s="129" t="s">
        <v>4735</v>
      </c>
      <c r="G4232" s="129" t="s">
        <v>16723</v>
      </c>
      <c r="H4232" s="129"/>
    </row>
    <row r="4233" spans="1:8" x14ac:dyDescent="0.3">
      <c r="A4233" s="183">
        <v>45169</v>
      </c>
      <c r="B4233" s="129" t="s">
        <v>8973</v>
      </c>
      <c r="C4233" s="129" t="s">
        <v>417</v>
      </c>
      <c r="D4233" s="165">
        <v>1</v>
      </c>
      <c r="E4233" s="129" t="s">
        <v>4737</v>
      </c>
      <c r="F4233" s="129" t="s">
        <v>4735</v>
      </c>
      <c r="G4233" s="129" t="s">
        <v>16723</v>
      </c>
      <c r="H4233" s="129"/>
    </row>
    <row r="4234" spans="1:8" x14ac:dyDescent="0.3">
      <c r="A4234" s="183">
        <v>45169</v>
      </c>
      <c r="B4234" s="129" t="s">
        <v>8974</v>
      </c>
      <c r="C4234" s="129" t="s">
        <v>417</v>
      </c>
      <c r="D4234" s="165">
        <v>1</v>
      </c>
      <c r="E4234" s="129" t="s">
        <v>4737</v>
      </c>
      <c r="F4234" s="129" t="s">
        <v>4735</v>
      </c>
      <c r="G4234" s="129" t="s">
        <v>16723</v>
      </c>
      <c r="H4234" s="129"/>
    </row>
    <row r="4235" spans="1:8" x14ac:dyDescent="0.3">
      <c r="A4235" s="183">
        <v>45169</v>
      </c>
      <c r="B4235" s="129" t="s">
        <v>8975</v>
      </c>
      <c r="C4235" s="129" t="s">
        <v>417</v>
      </c>
      <c r="D4235" s="165">
        <v>1</v>
      </c>
      <c r="E4235" s="129" t="s">
        <v>4739</v>
      </c>
      <c r="F4235" s="129" t="s">
        <v>4735</v>
      </c>
      <c r="G4235" s="129" t="s">
        <v>16723</v>
      </c>
      <c r="H4235" s="129"/>
    </row>
    <row r="4236" spans="1:8" x14ac:dyDescent="0.3">
      <c r="A4236" s="183">
        <v>45169</v>
      </c>
      <c r="B4236" s="129" t="s">
        <v>8976</v>
      </c>
      <c r="C4236" s="129" t="s">
        <v>417</v>
      </c>
      <c r="D4236" s="165">
        <v>1</v>
      </c>
      <c r="E4236" s="129" t="s">
        <v>4739</v>
      </c>
      <c r="F4236" s="129" t="s">
        <v>4735</v>
      </c>
      <c r="G4236" s="129" t="s">
        <v>16723</v>
      </c>
      <c r="H4236" s="129"/>
    </row>
    <row r="4237" spans="1:8" x14ac:dyDescent="0.3">
      <c r="A4237" s="183">
        <v>45169</v>
      </c>
      <c r="B4237" s="129" t="s">
        <v>8977</v>
      </c>
      <c r="C4237" s="129" t="s">
        <v>416</v>
      </c>
      <c r="D4237" s="165">
        <v>1</v>
      </c>
      <c r="E4237" s="129" t="s">
        <v>4737</v>
      </c>
      <c r="F4237" s="129" t="s">
        <v>4735</v>
      </c>
      <c r="G4237" s="129" t="s">
        <v>16723</v>
      </c>
      <c r="H4237" s="129"/>
    </row>
    <row r="4238" spans="1:8" x14ac:dyDescent="0.3">
      <c r="A4238" s="183">
        <v>45169</v>
      </c>
      <c r="B4238" s="129" t="s">
        <v>8978</v>
      </c>
      <c r="C4238" s="129" t="s">
        <v>417</v>
      </c>
      <c r="D4238" s="165">
        <v>1</v>
      </c>
      <c r="E4238" s="129" t="s">
        <v>4739</v>
      </c>
      <c r="F4238" s="129" t="s">
        <v>4735</v>
      </c>
      <c r="G4238" s="129" t="s">
        <v>16723</v>
      </c>
      <c r="H4238" s="129"/>
    </row>
    <row r="4239" spans="1:8" x14ac:dyDescent="0.3">
      <c r="A4239" s="183">
        <v>45169</v>
      </c>
      <c r="B4239" s="129" t="s">
        <v>8979</v>
      </c>
      <c r="C4239" s="129" t="s">
        <v>416</v>
      </c>
      <c r="D4239" s="165">
        <v>1</v>
      </c>
      <c r="E4239" s="129" t="s">
        <v>4739</v>
      </c>
      <c r="F4239" s="129" t="s">
        <v>4735</v>
      </c>
      <c r="G4239" s="129" t="s">
        <v>16723</v>
      </c>
      <c r="H4239" s="129"/>
    </row>
    <row r="4240" spans="1:8" x14ac:dyDescent="0.3">
      <c r="A4240" s="183">
        <v>45169</v>
      </c>
      <c r="B4240" s="129" t="s">
        <v>8980</v>
      </c>
      <c r="C4240" s="129" t="s">
        <v>418</v>
      </c>
      <c r="D4240" s="165">
        <v>1</v>
      </c>
      <c r="E4240" s="129" t="s">
        <v>4739</v>
      </c>
      <c r="F4240" s="129" t="s">
        <v>4735</v>
      </c>
      <c r="G4240" s="129" t="s">
        <v>16723</v>
      </c>
      <c r="H4240" s="129"/>
    </row>
    <row r="4241" spans="1:8" x14ac:dyDescent="0.3">
      <c r="A4241" s="183">
        <v>45169</v>
      </c>
      <c r="B4241" s="129" t="s">
        <v>8981</v>
      </c>
      <c r="C4241" s="129" t="s">
        <v>416</v>
      </c>
      <c r="D4241" s="165">
        <v>1</v>
      </c>
      <c r="E4241" s="129" t="s">
        <v>4744</v>
      </c>
      <c r="F4241" s="129" t="s">
        <v>4735</v>
      </c>
      <c r="G4241" s="129" t="s">
        <v>16723</v>
      </c>
      <c r="H4241" s="129"/>
    </row>
    <row r="4242" spans="1:8" x14ac:dyDescent="0.3">
      <c r="A4242" s="183">
        <v>45169</v>
      </c>
      <c r="B4242" s="129" t="s">
        <v>8982</v>
      </c>
      <c r="C4242" s="129" t="s">
        <v>416</v>
      </c>
      <c r="D4242" s="165">
        <v>1</v>
      </c>
      <c r="E4242" s="129" t="s">
        <v>4739</v>
      </c>
      <c r="F4242" s="129" t="s">
        <v>4735</v>
      </c>
      <c r="G4242" s="129" t="s">
        <v>16723</v>
      </c>
      <c r="H4242" s="129"/>
    </row>
    <row r="4243" spans="1:8" x14ac:dyDescent="0.3">
      <c r="A4243" s="183">
        <v>45169</v>
      </c>
      <c r="B4243" s="129" t="s">
        <v>8983</v>
      </c>
      <c r="C4243" s="129" t="s">
        <v>418</v>
      </c>
      <c r="D4243" s="165">
        <v>1</v>
      </c>
      <c r="E4243" s="129" t="s">
        <v>4739</v>
      </c>
      <c r="F4243" s="129" t="s">
        <v>4735</v>
      </c>
      <c r="G4243" s="129" t="s">
        <v>16723</v>
      </c>
      <c r="H4243" s="129"/>
    </row>
    <row r="4244" spans="1:8" x14ac:dyDescent="0.3">
      <c r="A4244" s="183">
        <v>45169</v>
      </c>
      <c r="B4244" s="129" t="s">
        <v>8984</v>
      </c>
      <c r="C4244" s="129" t="s">
        <v>416</v>
      </c>
      <c r="D4244" s="165">
        <v>1</v>
      </c>
      <c r="E4244" s="129" t="s">
        <v>4739</v>
      </c>
      <c r="F4244" s="129" t="s">
        <v>4735</v>
      </c>
      <c r="G4244" s="129" t="s">
        <v>16723</v>
      </c>
      <c r="H4244" s="129"/>
    </row>
    <row r="4245" spans="1:8" x14ac:dyDescent="0.3">
      <c r="A4245" s="183">
        <v>45169</v>
      </c>
      <c r="B4245" s="129" t="s">
        <v>8985</v>
      </c>
      <c r="C4245" s="129" t="s">
        <v>418</v>
      </c>
      <c r="D4245" s="165">
        <v>1</v>
      </c>
      <c r="E4245" s="129" t="s">
        <v>4739</v>
      </c>
      <c r="F4245" s="129" t="s">
        <v>4735</v>
      </c>
      <c r="G4245" s="129" t="s">
        <v>16723</v>
      </c>
      <c r="H4245" s="129"/>
    </row>
    <row r="4246" spans="1:8" x14ac:dyDescent="0.3">
      <c r="A4246" s="183">
        <v>45169</v>
      </c>
      <c r="B4246" s="129" t="s">
        <v>8986</v>
      </c>
      <c r="C4246" s="129" t="s">
        <v>416</v>
      </c>
      <c r="D4246" s="165">
        <v>1</v>
      </c>
      <c r="E4246" s="129" t="s">
        <v>4737</v>
      </c>
      <c r="F4246" s="129" t="s">
        <v>4735</v>
      </c>
      <c r="G4246" s="129" t="s">
        <v>16723</v>
      </c>
      <c r="H4246" s="129"/>
    </row>
    <row r="4247" spans="1:8" x14ac:dyDescent="0.3">
      <c r="A4247" s="183">
        <v>45169</v>
      </c>
      <c r="B4247" s="129" t="s">
        <v>8987</v>
      </c>
      <c r="C4247" s="129" t="s">
        <v>417</v>
      </c>
      <c r="D4247" s="165">
        <v>1</v>
      </c>
      <c r="E4247" s="129" t="s">
        <v>4739</v>
      </c>
      <c r="F4247" s="129" t="s">
        <v>4735</v>
      </c>
      <c r="G4247" s="129" t="s">
        <v>16723</v>
      </c>
      <c r="H4247" s="129"/>
    </row>
    <row r="4248" spans="1:8" x14ac:dyDescent="0.3">
      <c r="A4248" s="183">
        <v>45169</v>
      </c>
      <c r="B4248" s="129" t="s">
        <v>8988</v>
      </c>
      <c r="C4248" s="129" t="s">
        <v>417</v>
      </c>
      <c r="D4248" s="165">
        <v>1</v>
      </c>
      <c r="E4248" s="129" t="s">
        <v>4739</v>
      </c>
      <c r="F4248" s="129" t="s">
        <v>4735</v>
      </c>
      <c r="G4248" s="129" t="s">
        <v>16723</v>
      </c>
      <c r="H4248" s="129"/>
    </row>
    <row r="4249" spans="1:8" x14ac:dyDescent="0.3">
      <c r="A4249" s="183">
        <v>45169</v>
      </c>
      <c r="B4249" s="129" t="s">
        <v>8989</v>
      </c>
      <c r="C4249" s="129" t="s">
        <v>418</v>
      </c>
      <c r="D4249" s="165">
        <v>1</v>
      </c>
      <c r="E4249" s="129" t="s">
        <v>4739</v>
      </c>
      <c r="F4249" s="129" t="s">
        <v>4735</v>
      </c>
      <c r="G4249" s="129" t="s">
        <v>16723</v>
      </c>
      <c r="H4249" s="129"/>
    </row>
    <row r="4250" spans="1:8" x14ac:dyDescent="0.3">
      <c r="A4250" s="183">
        <v>45169</v>
      </c>
      <c r="B4250" s="129" t="s">
        <v>8990</v>
      </c>
      <c r="C4250" s="129" t="s">
        <v>418</v>
      </c>
      <c r="D4250" s="165">
        <v>1</v>
      </c>
      <c r="E4250" s="129" t="s">
        <v>4739</v>
      </c>
      <c r="F4250" s="129" t="s">
        <v>4735</v>
      </c>
      <c r="G4250" s="129" t="s">
        <v>16723</v>
      </c>
      <c r="H4250" s="129"/>
    </row>
    <row r="4251" spans="1:8" x14ac:dyDescent="0.3">
      <c r="A4251" s="183">
        <v>45169</v>
      </c>
      <c r="B4251" s="129" t="s">
        <v>8991</v>
      </c>
      <c r="C4251" s="129" t="s">
        <v>418</v>
      </c>
      <c r="D4251" s="165">
        <v>1</v>
      </c>
      <c r="E4251" s="129" t="s">
        <v>4739</v>
      </c>
      <c r="F4251" s="129" t="s">
        <v>4735</v>
      </c>
      <c r="G4251" s="129" t="s">
        <v>16723</v>
      </c>
      <c r="H4251" s="129"/>
    </row>
    <row r="4252" spans="1:8" x14ac:dyDescent="0.3">
      <c r="A4252" s="183">
        <v>45169</v>
      </c>
      <c r="B4252" s="129" t="s">
        <v>8992</v>
      </c>
      <c r="C4252" s="129" t="s">
        <v>416</v>
      </c>
      <c r="D4252" s="165">
        <v>1</v>
      </c>
      <c r="E4252" s="129" t="s">
        <v>4737</v>
      </c>
      <c r="F4252" s="129" t="s">
        <v>4735</v>
      </c>
      <c r="G4252" s="129" t="s">
        <v>16723</v>
      </c>
      <c r="H4252" s="129"/>
    </row>
    <row r="4253" spans="1:8" x14ac:dyDescent="0.3">
      <c r="A4253" s="183">
        <v>45169</v>
      </c>
      <c r="B4253" s="129" t="s">
        <v>8993</v>
      </c>
      <c r="C4253" s="129" t="s">
        <v>417</v>
      </c>
      <c r="D4253" s="165">
        <v>1</v>
      </c>
      <c r="E4253" s="129" t="s">
        <v>4739</v>
      </c>
      <c r="F4253" s="129" t="s">
        <v>4735</v>
      </c>
      <c r="G4253" s="129" t="s">
        <v>16723</v>
      </c>
      <c r="H4253" s="129"/>
    </row>
    <row r="4254" spans="1:8" x14ac:dyDescent="0.3">
      <c r="A4254" s="183">
        <v>45169</v>
      </c>
      <c r="B4254" s="129" t="s">
        <v>8994</v>
      </c>
      <c r="C4254" s="129" t="s">
        <v>417</v>
      </c>
      <c r="D4254" s="165">
        <v>1</v>
      </c>
      <c r="E4254" s="129" t="s">
        <v>4739</v>
      </c>
      <c r="F4254" s="129" t="s">
        <v>4735</v>
      </c>
      <c r="G4254" s="129" t="s">
        <v>16723</v>
      </c>
      <c r="H4254" s="129"/>
    </row>
    <row r="4255" spans="1:8" x14ac:dyDescent="0.3">
      <c r="A4255" s="183">
        <v>45169</v>
      </c>
      <c r="B4255" s="129" t="s">
        <v>8995</v>
      </c>
      <c r="C4255" s="129" t="s">
        <v>417</v>
      </c>
      <c r="D4255" s="165">
        <v>1</v>
      </c>
      <c r="E4255" s="129" t="s">
        <v>4739</v>
      </c>
      <c r="F4255" s="129" t="s">
        <v>4735</v>
      </c>
      <c r="G4255" s="129" t="s">
        <v>16723</v>
      </c>
      <c r="H4255" s="129"/>
    </row>
    <row r="4256" spans="1:8" x14ac:dyDescent="0.3">
      <c r="A4256" s="183">
        <v>45169</v>
      </c>
      <c r="B4256" s="129" t="s">
        <v>8996</v>
      </c>
      <c r="C4256" s="129" t="s">
        <v>417</v>
      </c>
      <c r="D4256" s="165">
        <v>1</v>
      </c>
      <c r="E4256" s="129" t="s">
        <v>4739</v>
      </c>
      <c r="F4256" s="129" t="s">
        <v>4735</v>
      </c>
      <c r="G4256" s="129" t="s">
        <v>16723</v>
      </c>
      <c r="H4256" s="129"/>
    </row>
    <row r="4257" spans="1:8" x14ac:dyDescent="0.3">
      <c r="A4257" s="183">
        <v>45169</v>
      </c>
      <c r="B4257" s="129" t="s">
        <v>8997</v>
      </c>
      <c r="C4257" s="129" t="s">
        <v>417</v>
      </c>
      <c r="D4257" s="165">
        <v>1</v>
      </c>
      <c r="E4257" s="129" t="s">
        <v>4739</v>
      </c>
      <c r="F4257" s="129" t="s">
        <v>4735</v>
      </c>
      <c r="G4257" s="129" t="s">
        <v>16723</v>
      </c>
      <c r="H4257" s="129"/>
    </row>
    <row r="4258" spans="1:8" x14ac:dyDescent="0.3">
      <c r="A4258" s="183">
        <v>45169</v>
      </c>
      <c r="B4258" s="129" t="s">
        <v>8998</v>
      </c>
      <c r="C4258" s="129" t="s">
        <v>417</v>
      </c>
      <c r="D4258" s="165">
        <v>1</v>
      </c>
      <c r="E4258" s="129" t="s">
        <v>4739</v>
      </c>
      <c r="F4258" s="129" t="s">
        <v>4735</v>
      </c>
      <c r="G4258" s="129" t="s">
        <v>16723</v>
      </c>
      <c r="H4258" s="129"/>
    </row>
    <row r="4259" spans="1:8" x14ac:dyDescent="0.3">
      <c r="A4259" s="183">
        <v>45169</v>
      </c>
      <c r="B4259" s="129" t="s">
        <v>8999</v>
      </c>
      <c r="C4259" s="129" t="s">
        <v>417</v>
      </c>
      <c r="D4259" s="165">
        <v>1</v>
      </c>
      <c r="E4259" s="129" t="s">
        <v>4737</v>
      </c>
      <c r="F4259" s="129" t="s">
        <v>4735</v>
      </c>
      <c r="G4259" s="129" t="s">
        <v>16723</v>
      </c>
      <c r="H4259" s="129"/>
    </row>
    <row r="4260" spans="1:8" x14ac:dyDescent="0.3">
      <c r="A4260" s="183">
        <v>45169</v>
      </c>
      <c r="B4260" s="129" t="s">
        <v>9000</v>
      </c>
      <c r="C4260" s="129" t="s">
        <v>416</v>
      </c>
      <c r="D4260" s="165">
        <v>1</v>
      </c>
      <c r="E4260" s="129" t="s">
        <v>4744</v>
      </c>
      <c r="F4260" s="129" t="s">
        <v>4735</v>
      </c>
      <c r="G4260" s="129" t="s">
        <v>16723</v>
      </c>
      <c r="H4260" s="129"/>
    </row>
    <row r="4261" spans="1:8" x14ac:dyDescent="0.3">
      <c r="A4261" s="183">
        <v>45169</v>
      </c>
      <c r="B4261" s="129" t="s">
        <v>9001</v>
      </c>
      <c r="C4261" s="129" t="s">
        <v>416</v>
      </c>
      <c r="D4261" s="165">
        <v>1</v>
      </c>
      <c r="E4261" s="129" t="s">
        <v>4737</v>
      </c>
      <c r="F4261" s="129" t="s">
        <v>4735</v>
      </c>
      <c r="G4261" s="129" t="s">
        <v>16723</v>
      </c>
      <c r="H4261" s="129"/>
    </row>
    <row r="4262" spans="1:8" x14ac:dyDescent="0.3">
      <c r="A4262" s="183">
        <v>45169</v>
      </c>
      <c r="B4262" s="129" t="s">
        <v>9002</v>
      </c>
      <c r="C4262" s="129" t="s">
        <v>418</v>
      </c>
      <c r="D4262" s="165">
        <v>1</v>
      </c>
      <c r="E4262" s="129" t="s">
        <v>4739</v>
      </c>
      <c r="F4262" s="129" t="s">
        <v>4735</v>
      </c>
      <c r="G4262" s="129" t="s">
        <v>16723</v>
      </c>
      <c r="H4262" s="129"/>
    </row>
    <row r="4263" spans="1:8" x14ac:dyDescent="0.3">
      <c r="A4263" s="183">
        <v>45169</v>
      </c>
      <c r="B4263" s="129" t="s">
        <v>9003</v>
      </c>
      <c r="C4263" s="129" t="s">
        <v>417</v>
      </c>
      <c r="D4263" s="165">
        <v>1</v>
      </c>
      <c r="E4263" s="129" t="s">
        <v>4739</v>
      </c>
      <c r="F4263" s="129" t="s">
        <v>4735</v>
      </c>
      <c r="G4263" s="129" t="s">
        <v>16723</v>
      </c>
      <c r="H4263" s="129"/>
    </row>
    <row r="4264" spans="1:8" x14ac:dyDescent="0.3">
      <c r="A4264" s="183">
        <v>45169</v>
      </c>
      <c r="B4264" s="129" t="s">
        <v>9004</v>
      </c>
      <c r="C4264" s="129" t="s">
        <v>417</v>
      </c>
      <c r="D4264" s="165">
        <v>1</v>
      </c>
      <c r="E4264" s="129" t="s">
        <v>4739</v>
      </c>
      <c r="F4264" s="129" t="s">
        <v>4735</v>
      </c>
      <c r="G4264" s="129" t="s">
        <v>16723</v>
      </c>
      <c r="H4264" s="129"/>
    </row>
    <row r="4265" spans="1:8" x14ac:dyDescent="0.3">
      <c r="A4265" s="183">
        <v>45169</v>
      </c>
      <c r="B4265" s="129" t="s">
        <v>9005</v>
      </c>
      <c r="C4265" s="129" t="s">
        <v>417</v>
      </c>
      <c r="D4265" s="165">
        <v>1</v>
      </c>
      <c r="E4265" s="129" t="s">
        <v>4739</v>
      </c>
      <c r="F4265" s="129" t="s">
        <v>4735</v>
      </c>
      <c r="G4265" s="129" t="s">
        <v>16723</v>
      </c>
      <c r="H4265" s="129"/>
    </row>
    <row r="4266" spans="1:8" x14ac:dyDescent="0.3">
      <c r="A4266" s="183">
        <v>45169</v>
      </c>
      <c r="B4266" s="129" t="s">
        <v>9006</v>
      </c>
      <c r="C4266" s="129" t="s">
        <v>417</v>
      </c>
      <c r="D4266" s="165">
        <v>1</v>
      </c>
      <c r="E4266" s="129" t="s">
        <v>4737</v>
      </c>
      <c r="F4266" s="129" t="s">
        <v>4735</v>
      </c>
      <c r="G4266" s="129" t="s">
        <v>16723</v>
      </c>
      <c r="H4266" s="129"/>
    </row>
    <row r="4267" spans="1:8" x14ac:dyDescent="0.3">
      <c r="A4267" s="183">
        <v>45169</v>
      </c>
      <c r="B4267" s="129" t="s">
        <v>9007</v>
      </c>
      <c r="C4267" s="129" t="s">
        <v>417</v>
      </c>
      <c r="D4267" s="165">
        <v>1</v>
      </c>
      <c r="E4267" s="129" t="s">
        <v>4737</v>
      </c>
      <c r="F4267" s="129" t="s">
        <v>4735</v>
      </c>
      <c r="G4267" s="129" t="s">
        <v>16723</v>
      </c>
      <c r="H4267" s="129"/>
    </row>
    <row r="4268" spans="1:8" x14ac:dyDescent="0.3">
      <c r="A4268" s="183">
        <v>45169</v>
      </c>
      <c r="B4268" s="129" t="s">
        <v>9008</v>
      </c>
      <c r="C4268" s="129" t="s">
        <v>416</v>
      </c>
      <c r="D4268" s="165">
        <v>1</v>
      </c>
      <c r="E4268" s="129" t="s">
        <v>4737</v>
      </c>
      <c r="F4268" s="129" t="s">
        <v>4735</v>
      </c>
      <c r="G4268" s="129" t="s">
        <v>16723</v>
      </c>
      <c r="H4268" s="129"/>
    </row>
    <row r="4269" spans="1:8" x14ac:dyDescent="0.3">
      <c r="A4269" s="183">
        <v>45169</v>
      </c>
      <c r="B4269" s="129" t="s">
        <v>9009</v>
      </c>
      <c r="C4269" s="129" t="s">
        <v>418</v>
      </c>
      <c r="D4269" s="165">
        <v>1</v>
      </c>
      <c r="E4269" s="129" t="s">
        <v>4739</v>
      </c>
      <c r="F4269" s="129" t="s">
        <v>4735</v>
      </c>
      <c r="G4269" s="129" t="s">
        <v>16723</v>
      </c>
      <c r="H4269" s="129"/>
    </row>
    <row r="4270" spans="1:8" x14ac:dyDescent="0.3">
      <c r="A4270" s="183">
        <v>45169</v>
      </c>
      <c r="B4270" s="129" t="s">
        <v>9010</v>
      </c>
      <c r="C4270" s="129" t="s">
        <v>418</v>
      </c>
      <c r="D4270" s="165">
        <v>1</v>
      </c>
      <c r="E4270" s="129" t="s">
        <v>4739</v>
      </c>
      <c r="F4270" s="129" t="s">
        <v>4735</v>
      </c>
      <c r="G4270" s="129" t="s">
        <v>16723</v>
      </c>
      <c r="H4270" s="129"/>
    </row>
    <row r="4271" spans="1:8" x14ac:dyDescent="0.3">
      <c r="A4271" s="183">
        <v>45169</v>
      </c>
      <c r="B4271" s="129" t="s">
        <v>9011</v>
      </c>
      <c r="C4271" s="129" t="s">
        <v>416</v>
      </c>
      <c r="D4271" s="165">
        <v>1</v>
      </c>
      <c r="E4271" s="129" t="s">
        <v>4821</v>
      </c>
      <c r="F4271" s="129" t="s">
        <v>4735</v>
      </c>
      <c r="G4271" s="129" t="s">
        <v>16723</v>
      </c>
      <c r="H4271" s="129"/>
    </row>
    <row r="4272" spans="1:8" x14ac:dyDescent="0.3">
      <c r="A4272" s="183">
        <v>45169</v>
      </c>
      <c r="B4272" s="129" t="s">
        <v>9012</v>
      </c>
      <c r="C4272" s="129" t="s">
        <v>417</v>
      </c>
      <c r="D4272" s="165">
        <v>1</v>
      </c>
      <c r="E4272" s="129" t="s">
        <v>4737</v>
      </c>
      <c r="F4272" s="129" t="s">
        <v>4735</v>
      </c>
      <c r="G4272" s="129" t="s">
        <v>16723</v>
      </c>
      <c r="H4272" s="129"/>
    </row>
    <row r="4273" spans="1:8" x14ac:dyDescent="0.3">
      <c r="A4273" s="183">
        <v>45169</v>
      </c>
      <c r="B4273" s="129" t="s">
        <v>9013</v>
      </c>
      <c r="C4273" s="129" t="s">
        <v>418</v>
      </c>
      <c r="D4273" s="165">
        <v>1</v>
      </c>
      <c r="E4273" s="129" t="s">
        <v>4743</v>
      </c>
      <c r="F4273" s="129" t="s">
        <v>4735</v>
      </c>
      <c r="G4273" s="129" t="s">
        <v>16746</v>
      </c>
      <c r="H4273" s="129"/>
    </row>
    <row r="4274" spans="1:8" x14ac:dyDescent="0.3">
      <c r="A4274" s="183">
        <v>45169</v>
      </c>
      <c r="B4274" s="129" t="s">
        <v>9014</v>
      </c>
      <c r="C4274" s="129" t="s">
        <v>418</v>
      </c>
      <c r="D4274" s="165">
        <v>1</v>
      </c>
      <c r="E4274" s="129" t="s">
        <v>4739</v>
      </c>
      <c r="F4274" s="129" t="s">
        <v>4735</v>
      </c>
      <c r="G4274" s="129" t="s">
        <v>16723</v>
      </c>
      <c r="H4274" s="129"/>
    </row>
    <row r="4275" spans="1:8" x14ac:dyDescent="0.3">
      <c r="A4275" s="183">
        <v>45169</v>
      </c>
      <c r="B4275" s="129" t="s">
        <v>9015</v>
      </c>
      <c r="C4275" s="129" t="s">
        <v>416</v>
      </c>
      <c r="D4275" s="165">
        <v>1</v>
      </c>
      <c r="E4275" s="129" t="s">
        <v>4737</v>
      </c>
      <c r="F4275" s="129" t="s">
        <v>4735</v>
      </c>
      <c r="G4275" s="129" t="s">
        <v>16723</v>
      </c>
      <c r="H4275" s="129"/>
    </row>
    <row r="4276" spans="1:8" x14ac:dyDescent="0.3">
      <c r="A4276" s="183">
        <v>45169</v>
      </c>
      <c r="B4276" s="129" t="s">
        <v>9016</v>
      </c>
      <c r="C4276" s="129" t="s">
        <v>417</v>
      </c>
      <c r="D4276" s="165">
        <v>1</v>
      </c>
      <c r="E4276" s="129" t="s">
        <v>4739</v>
      </c>
      <c r="F4276" s="129" t="s">
        <v>4735</v>
      </c>
      <c r="G4276" s="129" t="s">
        <v>16723</v>
      </c>
      <c r="H4276" s="129"/>
    </row>
    <row r="4277" spans="1:8" x14ac:dyDescent="0.3">
      <c r="A4277" s="183">
        <v>45169</v>
      </c>
      <c r="B4277" s="129" t="s">
        <v>9017</v>
      </c>
      <c r="C4277" s="129" t="s">
        <v>416</v>
      </c>
      <c r="D4277" s="165">
        <v>1</v>
      </c>
      <c r="E4277" s="129" t="s">
        <v>4737</v>
      </c>
      <c r="F4277" s="129" t="s">
        <v>4735</v>
      </c>
      <c r="G4277" s="129" t="s">
        <v>16723</v>
      </c>
      <c r="H4277" s="129"/>
    </row>
    <row r="4278" spans="1:8" x14ac:dyDescent="0.3">
      <c r="A4278" s="183">
        <v>45169</v>
      </c>
      <c r="B4278" s="129" t="s">
        <v>9018</v>
      </c>
      <c r="C4278" s="129" t="s">
        <v>416</v>
      </c>
      <c r="D4278" s="165">
        <v>1</v>
      </c>
      <c r="E4278" s="129" t="s">
        <v>4741</v>
      </c>
      <c r="F4278" s="129" t="s">
        <v>4735</v>
      </c>
      <c r="G4278" s="129" t="s">
        <v>16723</v>
      </c>
      <c r="H4278" s="129"/>
    </row>
    <row r="4279" spans="1:8" x14ac:dyDescent="0.3">
      <c r="A4279" s="183">
        <v>45169</v>
      </c>
      <c r="B4279" s="129" t="s">
        <v>9019</v>
      </c>
      <c r="C4279" s="129" t="s">
        <v>418</v>
      </c>
      <c r="D4279" s="165">
        <v>1</v>
      </c>
      <c r="E4279" s="129" t="s">
        <v>4744</v>
      </c>
      <c r="F4279" s="129" t="s">
        <v>4735</v>
      </c>
      <c r="G4279" s="129" t="s">
        <v>16723</v>
      </c>
      <c r="H4279" s="129"/>
    </row>
    <row r="4280" spans="1:8" x14ac:dyDescent="0.3">
      <c r="A4280" s="183">
        <v>45169</v>
      </c>
      <c r="B4280" s="129" t="s">
        <v>9020</v>
      </c>
      <c r="C4280" s="129" t="s">
        <v>416</v>
      </c>
      <c r="D4280" s="165">
        <v>1</v>
      </c>
      <c r="E4280" s="129" t="s">
        <v>4821</v>
      </c>
      <c r="F4280" s="129" t="s">
        <v>4735</v>
      </c>
      <c r="G4280" s="129" t="s">
        <v>16723</v>
      </c>
      <c r="H4280" s="129"/>
    </row>
    <row r="4281" spans="1:8" x14ac:dyDescent="0.3">
      <c r="A4281" s="183">
        <v>45169</v>
      </c>
      <c r="B4281" s="129" t="s">
        <v>9021</v>
      </c>
      <c r="C4281" s="129" t="s">
        <v>416</v>
      </c>
      <c r="D4281" s="165">
        <v>1</v>
      </c>
      <c r="E4281" s="129" t="s">
        <v>4739</v>
      </c>
      <c r="F4281" s="129" t="s">
        <v>4735</v>
      </c>
      <c r="G4281" s="129" t="s">
        <v>16723</v>
      </c>
      <c r="H4281" s="129"/>
    </row>
    <row r="4282" spans="1:8" x14ac:dyDescent="0.3">
      <c r="A4282" s="183">
        <v>45169</v>
      </c>
      <c r="B4282" s="129" t="s">
        <v>9022</v>
      </c>
      <c r="C4282" s="129" t="s">
        <v>416</v>
      </c>
      <c r="D4282" s="165">
        <v>1</v>
      </c>
      <c r="E4282" s="129" t="s">
        <v>4737</v>
      </c>
      <c r="F4282" s="129" t="s">
        <v>4735</v>
      </c>
      <c r="G4282" s="129" t="s">
        <v>16723</v>
      </c>
      <c r="H4282" s="129"/>
    </row>
    <row r="4283" spans="1:8" x14ac:dyDescent="0.3">
      <c r="A4283" s="183">
        <v>45169</v>
      </c>
      <c r="B4283" s="129" t="s">
        <v>9023</v>
      </c>
      <c r="C4283" s="129" t="s">
        <v>416</v>
      </c>
      <c r="D4283" s="165">
        <v>1</v>
      </c>
      <c r="E4283" s="129" t="s">
        <v>4739</v>
      </c>
      <c r="F4283" s="129" t="s">
        <v>4735</v>
      </c>
      <c r="G4283" s="129" t="s">
        <v>16723</v>
      </c>
      <c r="H4283" s="129"/>
    </row>
    <row r="4284" spans="1:8" x14ac:dyDescent="0.3">
      <c r="A4284" s="183">
        <v>45169</v>
      </c>
      <c r="B4284" s="129" t="s">
        <v>9024</v>
      </c>
      <c r="C4284" s="129" t="s">
        <v>416</v>
      </c>
      <c r="D4284" s="165">
        <v>1</v>
      </c>
      <c r="E4284" s="129" t="s">
        <v>4739</v>
      </c>
      <c r="F4284" s="129" t="s">
        <v>4735</v>
      </c>
      <c r="G4284" s="129" t="s">
        <v>16723</v>
      </c>
      <c r="H4284" s="129"/>
    </row>
    <row r="4285" spans="1:8" x14ac:dyDescent="0.3">
      <c r="A4285" s="183">
        <v>45169</v>
      </c>
      <c r="B4285" s="129" t="s">
        <v>9025</v>
      </c>
      <c r="C4285" s="129" t="s">
        <v>417</v>
      </c>
      <c r="D4285" s="165">
        <v>1</v>
      </c>
      <c r="E4285" s="129" t="s">
        <v>4737</v>
      </c>
      <c r="F4285" s="129" t="s">
        <v>4735</v>
      </c>
      <c r="G4285" s="129" t="s">
        <v>16723</v>
      </c>
      <c r="H4285" s="129"/>
    </row>
    <row r="4286" spans="1:8" x14ac:dyDescent="0.3">
      <c r="A4286" s="183">
        <v>45169</v>
      </c>
      <c r="B4286" s="129" t="s">
        <v>9026</v>
      </c>
      <c r="C4286" s="129" t="s">
        <v>417</v>
      </c>
      <c r="D4286" s="165">
        <v>1</v>
      </c>
      <c r="E4286" s="129" t="s">
        <v>4739</v>
      </c>
      <c r="F4286" s="129" t="s">
        <v>4735</v>
      </c>
      <c r="G4286" s="129" t="s">
        <v>16723</v>
      </c>
      <c r="H4286" s="129"/>
    </row>
    <row r="4287" spans="1:8" x14ac:dyDescent="0.3">
      <c r="A4287" s="183">
        <v>45169</v>
      </c>
      <c r="B4287" s="129" t="s">
        <v>9027</v>
      </c>
      <c r="C4287" s="129" t="s">
        <v>417</v>
      </c>
      <c r="D4287" s="165">
        <v>1</v>
      </c>
      <c r="E4287" s="129" t="s">
        <v>4734</v>
      </c>
      <c r="F4287" s="129" t="s">
        <v>4735</v>
      </c>
      <c r="G4287" s="129" t="s">
        <v>16723</v>
      </c>
      <c r="H4287" s="129"/>
    </row>
    <row r="4288" spans="1:8" x14ac:dyDescent="0.3">
      <c r="A4288" s="183">
        <v>45169</v>
      </c>
      <c r="B4288" s="129" t="s">
        <v>9028</v>
      </c>
      <c r="C4288" s="129" t="s">
        <v>417</v>
      </c>
      <c r="D4288" s="165">
        <v>1</v>
      </c>
      <c r="E4288" s="129" t="s">
        <v>4737</v>
      </c>
      <c r="F4288" s="129" t="s">
        <v>4735</v>
      </c>
      <c r="G4288" s="129" t="s">
        <v>16723</v>
      </c>
      <c r="H4288" s="129"/>
    </row>
    <row r="4289" spans="1:8" x14ac:dyDescent="0.3">
      <c r="A4289" s="183">
        <v>45169</v>
      </c>
      <c r="B4289" s="129" t="s">
        <v>9029</v>
      </c>
      <c r="C4289" s="129" t="s">
        <v>417</v>
      </c>
      <c r="D4289" s="165">
        <v>1</v>
      </c>
      <c r="E4289" s="129" t="s">
        <v>4734</v>
      </c>
      <c r="F4289" s="129" t="s">
        <v>4735</v>
      </c>
      <c r="G4289" s="129" t="s">
        <v>16723</v>
      </c>
      <c r="H4289" s="129"/>
    </row>
    <row r="4290" spans="1:8" x14ac:dyDescent="0.3">
      <c r="A4290" s="183">
        <v>45169</v>
      </c>
      <c r="B4290" s="129" t="s">
        <v>9030</v>
      </c>
      <c r="C4290" s="129" t="s">
        <v>417</v>
      </c>
      <c r="D4290" s="165">
        <v>1</v>
      </c>
      <c r="E4290" s="129" t="s">
        <v>4737</v>
      </c>
      <c r="F4290" s="129" t="s">
        <v>4735</v>
      </c>
      <c r="G4290" s="129" t="s">
        <v>16723</v>
      </c>
      <c r="H4290" s="129"/>
    </row>
    <row r="4291" spans="1:8" x14ac:dyDescent="0.3">
      <c r="A4291" s="183">
        <v>45169</v>
      </c>
      <c r="B4291" s="129" t="s">
        <v>9031</v>
      </c>
      <c r="C4291" s="129" t="s">
        <v>417</v>
      </c>
      <c r="D4291" s="165">
        <v>1</v>
      </c>
      <c r="E4291" s="129" t="s">
        <v>4739</v>
      </c>
      <c r="F4291" s="129" t="s">
        <v>4735</v>
      </c>
      <c r="G4291" s="129" t="s">
        <v>16723</v>
      </c>
      <c r="H4291" s="129"/>
    </row>
    <row r="4292" spans="1:8" x14ac:dyDescent="0.3">
      <c r="A4292" s="183">
        <v>45169</v>
      </c>
      <c r="B4292" s="129" t="s">
        <v>9032</v>
      </c>
      <c r="C4292" s="129" t="s">
        <v>417</v>
      </c>
      <c r="D4292" s="165">
        <v>1</v>
      </c>
      <c r="E4292" s="129" t="s">
        <v>4737</v>
      </c>
      <c r="F4292" s="129" t="s">
        <v>4735</v>
      </c>
      <c r="G4292" s="129" t="s">
        <v>16723</v>
      </c>
      <c r="H4292" s="129"/>
    </row>
    <row r="4293" spans="1:8" x14ac:dyDescent="0.3">
      <c r="A4293" s="183">
        <v>45169</v>
      </c>
      <c r="B4293" s="129" t="s">
        <v>9033</v>
      </c>
      <c r="C4293" s="129" t="s">
        <v>417</v>
      </c>
      <c r="D4293" s="165">
        <v>1</v>
      </c>
      <c r="E4293" s="129" t="s">
        <v>4737</v>
      </c>
      <c r="F4293" s="129" t="s">
        <v>4735</v>
      </c>
      <c r="G4293" s="129" t="s">
        <v>16723</v>
      </c>
      <c r="H4293" s="129"/>
    </row>
    <row r="4294" spans="1:8" x14ac:dyDescent="0.3">
      <c r="A4294" s="183">
        <v>45169</v>
      </c>
      <c r="B4294" s="129" t="s">
        <v>9034</v>
      </c>
      <c r="C4294" s="129" t="s">
        <v>416</v>
      </c>
      <c r="D4294" s="165">
        <v>1</v>
      </c>
      <c r="E4294" s="129" t="s">
        <v>4739</v>
      </c>
      <c r="F4294" s="129" t="s">
        <v>4735</v>
      </c>
      <c r="G4294" s="129" t="s">
        <v>16723</v>
      </c>
      <c r="H4294" s="129"/>
    </row>
    <row r="4295" spans="1:8" x14ac:dyDescent="0.3">
      <c r="A4295" s="183">
        <v>45169</v>
      </c>
      <c r="B4295" s="129" t="s">
        <v>9035</v>
      </c>
      <c r="C4295" s="129" t="s">
        <v>418</v>
      </c>
      <c r="D4295" s="165">
        <v>1</v>
      </c>
      <c r="E4295" s="129" t="s">
        <v>4821</v>
      </c>
      <c r="F4295" s="129" t="s">
        <v>4735</v>
      </c>
      <c r="G4295" s="129" t="s">
        <v>16723</v>
      </c>
      <c r="H4295" s="129"/>
    </row>
    <row r="4296" spans="1:8" x14ac:dyDescent="0.3">
      <c r="A4296" s="183">
        <v>45169</v>
      </c>
      <c r="B4296" s="129" t="s">
        <v>9036</v>
      </c>
      <c r="C4296" s="129" t="s">
        <v>416</v>
      </c>
      <c r="D4296" s="165">
        <v>1</v>
      </c>
      <c r="E4296" s="129" t="s">
        <v>4739</v>
      </c>
      <c r="F4296" s="129" t="s">
        <v>4735</v>
      </c>
      <c r="G4296" s="129" t="s">
        <v>16723</v>
      </c>
      <c r="H4296" s="129"/>
    </row>
    <row r="4297" spans="1:8" x14ac:dyDescent="0.3">
      <c r="A4297" s="183">
        <v>45169</v>
      </c>
      <c r="B4297" s="129" t="s">
        <v>9037</v>
      </c>
      <c r="C4297" s="129" t="s">
        <v>416</v>
      </c>
      <c r="D4297" s="165">
        <v>1</v>
      </c>
      <c r="E4297" s="129" t="s">
        <v>4739</v>
      </c>
      <c r="F4297" s="129" t="s">
        <v>4735</v>
      </c>
      <c r="G4297" s="129" t="s">
        <v>16723</v>
      </c>
      <c r="H4297" s="129"/>
    </row>
    <row r="4298" spans="1:8" x14ac:dyDescent="0.3">
      <c r="A4298" s="183">
        <v>45169</v>
      </c>
      <c r="B4298" s="129" t="s">
        <v>9038</v>
      </c>
      <c r="C4298" s="129" t="s">
        <v>417</v>
      </c>
      <c r="D4298" s="165">
        <v>1</v>
      </c>
      <c r="E4298" s="129" t="s">
        <v>4739</v>
      </c>
      <c r="F4298" s="129" t="s">
        <v>4735</v>
      </c>
      <c r="G4298" s="129" t="s">
        <v>16723</v>
      </c>
      <c r="H4298" s="129"/>
    </row>
    <row r="4299" spans="1:8" x14ac:dyDescent="0.3">
      <c r="A4299" s="183">
        <v>45169</v>
      </c>
      <c r="B4299" s="129" t="s">
        <v>9039</v>
      </c>
      <c r="C4299" s="129" t="s">
        <v>417</v>
      </c>
      <c r="D4299" s="165">
        <v>1</v>
      </c>
      <c r="E4299" s="129" t="s">
        <v>4739</v>
      </c>
      <c r="F4299" s="129" t="s">
        <v>4735</v>
      </c>
      <c r="G4299" s="129" t="s">
        <v>16723</v>
      </c>
      <c r="H4299" s="129"/>
    </row>
    <row r="4300" spans="1:8" x14ac:dyDescent="0.3">
      <c r="A4300" s="183">
        <v>45169</v>
      </c>
      <c r="B4300" s="129" t="s">
        <v>9040</v>
      </c>
      <c r="C4300" s="129" t="s">
        <v>418</v>
      </c>
      <c r="D4300" s="165">
        <v>1</v>
      </c>
      <c r="E4300" s="129" t="s">
        <v>4821</v>
      </c>
      <c r="F4300" s="129" t="s">
        <v>4735</v>
      </c>
      <c r="G4300" s="129" t="s">
        <v>16723</v>
      </c>
      <c r="H4300" s="129"/>
    </row>
    <row r="4301" spans="1:8" x14ac:dyDescent="0.3">
      <c r="A4301" s="183">
        <v>45169</v>
      </c>
      <c r="B4301" s="129" t="s">
        <v>9041</v>
      </c>
      <c r="C4301" s="129" t="s">
        <v>416</v>
      </c>
      <c r="D4301" s="165">
        <v>1</v>
      </c>
      <c r="E4301" s="129" t="s">
        <v>4737</v>
      </c>
      <c r="F4301" s="129" t="s">
        <v>4735</v>
      </c>
      <c r="G4301" s="129" t="s">
        <v>16723</v>
      </c>
      <c r="H4301" s="129"/>
    </row>
    <row r="4302" spans="1:8" x14ac:dyDescent="0.3">
      <c r="A4302" s="183">
        <v>45169</v>
      </c>
      <c r="B4302" s="129" t="s">
        <v>9042</v>
      </c>
      <c r="C4302" s="129" t="s">
        <v>418</v>
      </c>
      <c r="D4302" s="165">
        <v>1</v>
      </c>
      <c r="E4302" s="129" t="s">
        <v>4744</v>
      </c>
      <c r="F4302" s="129" t="s">
        <v>4735</v>
      </c>
      <c r="G4302" s="129" t="s">
        <v>16723</v>
      </c>
      <c r="H4302" s="129"/>
    </row>
    <row r="4303" spans="1:8" x14ac:dyDescent="0.3">
      <c r="A4303" s="183">
        <v>45169</v>
      </c>
      <c r="B4303" s="129" t="s">
        <v>9043</v>
      </c>
      <c r="C4303" s="129" t="s">
        <v>417</v>
      </c>
      <c r="D4303" s="165">
        <v>1</v>
      </c>
      <c r="E4303" s="129" t="s">
        <v>4739</v>
      </c>
      <c r="F4303" s="129" t="s">
        <v>4735</v>
      </c>
      <c r="G4303" s="129" t="s">
        <v>16723</v>
      </c>
      <c r="H4303" s="129"/>
    </row>
    <row r="4304" spans="1:8" x14ac:dyDescent="0.3">
      <c r="A4304" s="183">
        <v>45199</v>
      </c>
      <c r="B4304" s="129" t="s">
        <v>9044</v>
      </c>
      <c r="C4304" s="129" t="s">
        <v>417</v>
      </c>
      <c r="D4304" s="165">
        <v>1</v>
      </c>
      <c r="E4304" s="129" t="s">
        <v>4739</v>
      </c>
      <c r="F4304" s="129" t="s">
        <v>4735</v>
      </c>
      <c r="G4304" s="129" t="s">
        <v>16723</v>
      </c>
      <c r="H4304" s="129"/>
    </row>
    <row r="4305" spans="1:8" x14ac:dyDescent="0.3">
      <c r="A4305" s="183">
        <v>45199</v>
      </c>
      <c r="B4305" s="129" t="s">
        <v>9045</v>
      </c>
      <c r="C4305" s="129" t="s">
        <v>417</v>
      </c>
      <c r="D4305" s="165">
        <v>1</v>
      </c>
      <c r="E4305" s="129" t="s">
        <v>4739</v>
      </c>
      <c r="F4305" s="129" t="s">
        <v>4735</v>
      </c>
      <c r="G4305" s="129" t="s">
        <v>16723</v>
      </c>
      <c r="H4305" s="129"/>
    </row>
    <row r="4306" spans="1:8" x14ac:dyDescent="0.3">
      <c r="A4306" s="183">
        <v>45199</v>
      </c>
      <c r="B4306" s="129" t="s">
        <v>9046</v>
      </c>
      <c r="C4306" s="129" t="s">
        <v>417</v>
      </c>
      <c r="D4306" s="165">
        <v>1</v>
      </c>
      <c r="E4306" s="129" t="s">
        <v>4739</v>
      </c>
      <c r="F4306" s="129" t="s">
        <v>4735</v>
      </c>
      <c r="G4306" s="129" t="s">
        <v>16723</v>
      </c>
      <c r="H4306" s="129"/>
    </row>
    <row r="4307" spans="1:8" x14ac:dyDescent="0.3">
      <c r="A4307" s="183">
        <v>45199</v>
      </c>
      <c r="B4307" s="129" t="s">
        <v>9047</v>
      </c>
      <c r="C4307" s="129" t="s">
        <v>417</v>
      </c>
      <c r="D4307" s="165">
        <v>1</v>
      </c>
      <c r="E4307" s="129" t="s">
        <v>4739</v>
      </c>
      <c r="F4307" s="129" t="s">
        <v>4735</v>
      </c>
      <c r="G4307" s="129" t="s">
        <v>16723</v>
      </c>
      <c r="H4307" s="129"/>
    </row>
    <row r="4308" spans="1:8" x14ac:dyDescent="0.3">
      <c r="A4308" s="183">
        <v>45199</v>
      </c>
      <c r="B4308" s="129" t="s">
        <v>9048</v>
      </c>
      <c r="C4308" s="129" t="s">
        <v>417</v>
      </c>
      <c r="D4308" s="165">
        <v>1</v>
      </c>
      <c r="E4308" s="129" t="s">
        <v>4739</v>
      </c>
      <c r="F4308" s="129" t="s">
        <v>4735</v>
      </c>
      <c r="G4308" s="129" t="s">
        <v>16723</v>
      </c>
      <c r="H4308" s="129"/>
    </row>
    <row r="4309" spans="1:8" x14ac:dyDescent="0.3">
      <c r="A4309" s="183">
        <v>45199</v>
      </c>
      <c r="B4309" s="129" t="s">
        <v>9049</v>
      </c>
      <c r="C4309" s="129" t="s">
        <v>417</v>
      </c>
      <c r="D4309" s="165">
        <v>1</v>
      </c>
      <c r="E4309" s="129" t="s">
        <v>4739</v>
      </c>
      <c r="F4309" s="129" t="s">
        <v>4735</v>
      </c>
      <c r="G4309" s="129" t="s">
        <v>16723</v>
      </c>
      <c r="H4309" s="129"/>
    </row>
    <row r="4310" spans="1:8" x14ac:dyDescent="0.3">
      <c r="A4310" s="183">
        <v>45199</v>
      </c>
      <c r="B4310" s="129" t="s">
        <v>9050</v>
      </c>
      <c r="C4310" s="129" t="s">
        <v>416</v>
      </c>
      <c r="D4310" s="165">
        <v>1</v>
      </c>
      <c r="E4310" s="129" t="s">
        <v>4737</v>
      </c>
      <c r="F4310" s="129" t="s">
        <v>4735</v>
      </c>
      <c r="G4310" s="129" t="s">
        <v>16723</v>
      </c>
      <c r="H4310" s="129"/>
    </row>
    <row r="4311" spans="1:8" x14ac:dyDescent="0.3">
      <c r="A4311" s="183">
        <v>45199</v>
      </c>
      <c r="B4311" s="129" t="s">
        <v>9051</v>
      </c>
      <c r="C4311" s="129" t="s">
        <v>418</v>
      </c>
      <c r="D4311" s="165">
        <v>1</v>
      </c>
      <c r="E4311" s="129" t="s">
        <v>4737</v>
      </c>
      <c r="F4311" s="129" t="s">
        <v>4735</v>
      </c>
      <c r="G4311" s="129" t="s">
        <v>16723</v>
      </c>
      <c r="H4311" s="129"/>
    </row>
    <row r="4312" spans="1:8" x14ac:dyDescent="0.3">
      <c r="A4312" s="183">
        <v>45199</v>
      </c>
      <c r="B4312" s="129" t="s">
        <v>9052</v>
      </c>
      <c r="C4312" s="129" t="s">
        <v>418</v>
      </c>
      <c r="D4312" s="165">
        <v>1</v>
      </c>
      <c r="E4312" s="129" t="s">
        <v>4739</v>
      </c>
      <c r="F4312" s="129" t="s">
        <v>4735</v>
      </c>
      <c r="G4312" s="129" t="s">
        <v>16723</v>
      </c>
      <c r="H4312" s="129"/>
    </row>
    <row r="4313" spans="1:8" x14ac:dyDescent="0.3">
      <c r="A4313" s="183">
        <v>45199</v>
      </c>
      <c r="B4313" s="129" t="s">
        <v>9053</v>
      </c>
      <c r="C4313" s="129" t="s">
        <v>416</v>
      </c>
      <c r="D4313" s="165">
        <v>1</v>
      </c>
      <c r="E4313" s="129" t="s">
        <v>4739</v>
      </c>
      <c r="F4313" s="129" t="s">
        <v>4735</v>
      </c>
      <c r="G4313" s="129" t="s">
        <v>16723</v>
      </c>
      <c r="H4313" s="129"/>
    </row>
    <row r="4314" spans="1:8" x14ac:dyDescent="0.3">
      <c r="A4314" s="183">
        <v>45199</v>
      </c>
      <c r="B4314" s="129" t="s">
        <v>9054</v>
      </c>
      <c r="C4314" s="129" t="s">
        <v>416</v>
      </c>
      <c r="D4314" s="165">
        <v>1</v>
      </c>
      <c r="E4314" s="129" t="s">
        <v>4737</v>
      </c>
      <c r="F4314" s="129" t="s">
        <v>4735</v>
      </c>
      <c r="G4314" s="129" t="s">
        <v>16723</v>
      </c>
      <c r="H4314" s="129"/>
    </row>
    <row r="4315" spans="1:8" x14ac:dyDescent="0.3">
      <c r="A4315" s="183">
        <v>45199</v>
      </c>
      <c r="B4315" s="129" t="s">
        <v>9055</v>
      </c>
      <c r="C4315" s="129" t="s">
        <v>418</v>
      </c>
      <c r="D4315" s="165">
        <v>1</v>
      </c>
      <c r="E4315" s="129" t="s">
        <v>4739</v>
      </c>
      <c r="F4315" s="129" t="s">
        <v>4735</v>
      </c>
      <c r="G4315" s="129" t="s">
        <v>16723</v>
      </c>
      <c r="H4315" s="129"/>
    </row>
    <row r="4316" spans="1:8" x14ac:dyDescent="0.3">
      <c r="A4316" s="183">
        <v>45199</v>
      </c>
      <c r="B4316" s="129" t="s">
        <v>9056</v>
      </c>
      <c r="C4316" s="129" t="s">
        <v>416</v>
      </c>
      <c r="D4316" s="165">
        <v>1</v>
      </c>
      <c r="E4316" s="129" t="s">
        <v>4737</v>
      </c>
      <c r="F4316" s="129" t="s">
        <v>4735</v>
      </c>
      <c r="G4316" s="129" t="s">
        <v>16723</v>
      </c>
      <c r="H4316" s="129"/>
    </row>
    <row r="4317" spans="1:8" x14ac:dyDescent="0.3">
      <c r="A4317" s="183">
        <v>45199</v>
      </c>
      <c r="B4317" s="129" t="s">
        <v>9057</v>
      </c>
      <c r="C4317" s="129" t="s">
        <v>418</v>
      </c>
      <c r="D4317" s="165">
        <v>1</v>
      </c>
      <c r="E4317" s="129" t="s">
        <v>4739</v>
      </c>
      <c r="F4317" s="129" t="s">
        <v>4735</v>
      </c>
      <c r="G4317" s="129" t="s">
        <v>16723</v>
      </c>
      <c r="H4317" s="129"/>
    </row>
    <row r="4318" spans="1:8" x14ac:dyDescent="0.3">
      <c r="A4318" s="183">
        <v>45199</v>
      </c>
      <c r="B4318" s="129" t="s">
        <v>9058</v>
      </c>
      <c r="C4318" s="129" t="s">
        <v>418</v>
      </c>
      <c r="D4318" s="165">
        <v>1</v>
      </c>
      <c r="E4318" s="129" t="s">
        <v>4739</v>
      </c>
      <c r="F4318" s="129" t="s">
        <v>4735</v>
      </c>
      <c r="G4318" s="129" t="s">
        <v>16723</v>
      </c>
      <c r="H4318" s="129"/>
    </row>
    <row r="4319" spans="1:8" x14ac:dyDescent="0.3">
      <c r="A4319" s="183">
        <v>45199</v>
      </c>
      <c r="B4319" s="129" t="s">
        <v>9059</v>
      </c>
      <c r="C4319" s="129" t="s">
        <v>418</v>
      </c>
      <c r="D4319" s="165">
        <v>1</v>
      </c>
      <c r="E4319" s="129" t="s">
        <v>4737</v>
      </c>
      <c r="F4319" s="129" t="s">
        <v>4735</v>
      </c>
      <c r="G4319" s="129" t="s">
        <v>16723</v>
      </c>
      <c r="H4319" s="129"/>
    </row>
    <row r="4320" spans="1:8" x14ac:dyDescent="0.3">
      <c r="A4320" s="183">
        <v>45199</v>
      </c>
      <c r="B4320" s="129" t="s">
        <v>9060</v>
      </c>
      <c r="C4320" s="129" t="s">
        <v>416</v>
      </c>
      <c r="D4320" s="165">
        <v>1</v>
      </c>
      <c r="E4320" s="129" t="s">
        <v>4739</v>
      </c>
      <c r="F4320" s="129" t="s">
        <v>4735</v>
      </c>
      <c r="G4320" s="129" t="s">
        <v>16723</v>
      </c>
      <c r="H4320" s="129"/>
    </row>
    <row r="4321" spans="1:8" x14ac:dyDescent="0.3">
      <c r="A4321" s="183">
        <v>45199</v>
      </c>
      <c r="B4321" s="129" t="s">
        <v>9061</v>
      </c>
      <c r="C4321" s="129" t="s">
        <v>418</v>
      </c>
      <c r="D4321" s="165">
        <v>1</v>
      </c>
      <c r="E4321" s="129" t="s">
        <v>4739</v>
      </c>
      <c r="F4321" s="129" t="s">
        <v>4735</v>
      </c>
      <c r="G4321" s="129" t="s">
        <v>16723</v>
      </c>
      <c r="H4321" s="129"/>
    </row>
    <row r="4322" spans="1:8" x14ac:dyDescent="0.3">
      <c r="A4322" s="183">
        <v>45199</v>
      </c>
      <c r="B4322" s="129" t="s">
        <v>9062</v>
      </c>
      <c r="C4322" s="129" t="s">
        <v>417</v>
      </c>
      <c r="D4322" s="165">
        <v>1</v>
      </c>
      <c r="E4322" s="129" t="s">
        <v>4739</v>
      </c>
      <c r="F4322" s="129" t="s">
        <v>4735</v>
      </c>
      <c r="G4322" s="129" t="s">
        <v>16723</v>
      </c>
      <c r="H4322" s="129"/>
    </row>
    <row r="4323" spans="1:8" x14ac:dyDescent="0.3">
      <c r="A4323" s="183">
        <v>45199</v>
      </c>
      <c r="B4323" s="129" t="s">
        <v>9063</v>
      </c>
      <c r="C4323" s="129" t="s">
        <v>417</v>
      </c>
      <c r="D4323" s="165">
        <v>1</v>
      </c>
      <c r="E4323" s="129" t="s">
        <v>4739</v>
      </c>
      <c r="F4323" s="129" t="s">
        <v>4735</v>
      </c>
      <c r="G4323" s="129" t="s">
        <v>16723</v>
      </c>
      <c r="H4323" s="129"/>
    </row>
    <row r="4324" spans="1:8" x14ac:dyDescent="0.3">
      <c r="A4324" s="183">
        <v>45199</v>
      </c>
      <c r="B4324" s="129" t="s">
        <v>9064</v>
      </c>
      <c r="C4324" s="129" t="s">
        <v>418</v>
      </c>
      <c r="D4324" s="165">
        <v>1</v>
      </c>
      <c r="E4324" s="129" t="s">
        <v>4739</v>
      </c>
      <c r="F4324" s="129" t="s">
        <v>4735</v>
      </c>
      <c r="G4324" s="129" t="s">
        <v>16723</v>
      </c>
      <c r="H4324" s="129"/>
    </row>
    <row r="4325" spans="1:8" x14ac:dyDescent="0.3">
      <c r="A4325" s="183">
        <v>45199</v>
      </c>
      <c r="B4325" s="129" t="s">
        <v>9065</v>
      </c>
      <c r="C4325" s="129" t="s">
        <v>416</v>
      </c>
      <c r="D4325" s="165">
        <v>1</v>
      </c>
      <c r="E4325" s="129" t="s">
        <v>4739</v>
      </c>
      <c r="F4325" s="129" t="s">
        <v>4735</v>
      </c>
      <c r="G4325" s="129" t="s">
        <v>16723</v>
      </c>
      <c r="H4325" s="129"/>
    </row>
    <row r="4326" spans="1:8" x14ac:dyDescent="0.3">
      <c r="A4326" s="183">
        <v>45199</v>
      </c>
      <c r="B4326" s="129" t="s">
        <v>9066</v>
      </c>
      <c r="C4326" s="129" t="s">
        <v>416</v>
      </c>
      <c r="D4326" s="165">
        <v>1</v>
      </c>
      <c r="E4326" s="129" t="s">
        <v>4739</v>
      </c>
      <c r="F4326" s="129" t="s">
        <v>4735</v>
      </c>
      <c r="G4326" s="129" t="s">
        <v>16723</v>
      </c>
      <c r="H4326" s="129"/>
    </row>
    <row r="4327" spans="1:8" x14ac:dyDescent="0.3">
      <c r="A4327" s="183">
        <v>45199</v>
      </c>
      <c r="B4327" s="129" t="s">
        <v>9067</v>
      </c>
      <c r="C4327" s="129" t="s">
        <v>417</v>
      </c>
      <c r="D4327" s="165">
        <v>1</v>
      </c>
      <c r="E4327" s="129" t="s">
        <v>4739</v>
      </c>
      <c r="F4327" s="129" t="s">
        <v>4735</v>
      </c>
      <c r="G4327" s="129" t="s">
        <v>16723</v>
      </c>
      <c r="H4327" s="129"/>
    </row>
    <row r="4328" spans="1:8" x14ac:dyDescent="0.3">
      <c r="A4328" s="183">
        <v>45199</v>
      </c>
      <c r="B4328" s="129" t="s">
        <v>9068</v>
      </c>
      <c r="C4328" s="129" t="s">
        <v>417</v>
      </c>
      <c r="D4328" s="165">
        <v>1</v>
      </c>
      <c r="E4328" s="129" t="s">
        <v>4739</v>
      </c>
      <c r="F4328" s="129" t="s">
        <v>4735</v>
      </c>
      <c r="G4328" s="129" t="s">
        <v>16723</v>
      </c>
      <c r="H4328" s="129"/>
    </row>
    <row r="4329" spans="1:8" x14ac:dyDescent="0.3">
      <c r="A4329" s="183">
        <v>45199</v>
      </c>
      <c r="B4329" s="129" t="s">
        <v>9069</v>
      </c>
      <c r="C4329" s="129" t="s">
        <v>416</v>
      </c>
      <c r="D4329" s="165">
        <v>1</v>
      </c>
      <c r="E4329" s="129" t="s">
        <v>4737</v>
      </c>
      <c r="F4329" s="129" t="s">
        <v>4735</v>
      </c>
      <c r="G4329" s="129" t="s">
        <v>16723</v>
      </c>
      <c r="H4329" s="129"/>
    </row>
    <row r="4330" spans="1:8" x14ac:dyDescent="0.3">
      <c r="A4330" s="183">
        <v>45199</v>
      </c>
      <c r="B4330" s="129" t="s">
        <v>9070</v>
      </c>
      <c r="C4330" s="129" t="s">
        <v>416</v>
      </c>
      <c r="D4330" s="165">
        <v>1</v>
      </c>
      <c r="E4330" s="129" t="s">
        <v>4737</v>
      </c>
      <c r="F4330" s="129" t="s">
        <v>4735</v>
      </c>
      <c r="G4330" s="129" t="s">
        <v>16723</v>
      </c>
      <c r="H4330" s="129"/>
    </row>
    <row r="4331" spans="1:8" x14ac:dyDescent="0.3">
      <c r="A4331" s="183">
        <v>45199</v>
      </c>
      <c r="B4331" s="129" t="s">
        <v>9071</v>
      </c>
      <c r="C4331" s="129" t="s">
        <v>416</v>
      </c>
      <c r="D4331" s="165">
        <v>1</v>
      </c>
      <c r="E4331" s="129" t="s">
        <v>4739</v>
      </c>
      <c r="F4331" s="129" t="s">
        <v>4735</v>
      </c>
      <c r="G4331" s="129" t="s">
        <v>16723</v>
      </c>
      <c r="H4331" s="129"/>
    </row>
    <row r="4332" spans="1:8" x14ac:dyDescent="0.3">
      <c r="A4332" s="183">
        <v>45199</v>
      </c>
      <c r="B4332" s="129" t="s">
        <v>9072</v>
      </c>
      <c r="C4332" s="129" t="s">
        <v>417</v>
      </c>
      <c r="D4332" s="165">
        <v>1</v>
      </c>
      <c r="E4332" s="129" t="s">
        <v>4739</v>
      </c>
      <c r="F4332" s="129" t="s">
        <v>4735</v>
      </c>
      <c r="G4332" s="129" t="s">
        <v>16723</v>
      </c>
      <c r="H4332" s="129"/>
    </row>
    <row r="4333" spans="1:8" x14ac:dyDescent="0.3">
      <c r="A4333" s="183">
        <v>45199</v>
      </c>
      <c r="B4333" s="129" t="s">
        <v>9073</v>
      </c>
      <c r="C4333" s="129" t="s">
        <v>417</v>
      </c>
      <c r="D4333" s="165">
        <v>1</v>
      </c>
      <c r="E4333" s="129" t="s">
        <v>4734</v>
      </c>
      <c r="F4333" s="129" t="s">
        <v>4735</v>
      </c>
      <c r="G4333" s="129" t="s">
        <v>16723</v>
      </c>
      <c r="H4333" s="129"/>
    </row>
    <row r="4334" spans="1:8" x14ac:dyDescent="0.3">
      <c r="A4334" s="183">
        <v>45199</v>
      </c>
      <c r="B4334" s="129" t="s">
        <v>9074</v>
      </c>
      <c r="C4334" s="129" t="s">
        <v>417</v>
      </c>
      <c r="D4334" s="165">
        <v>1</v>
      </c>
      <c r="E4334" s="129" t="s">
        <v>4737</v>
      </c>
      <c r="F4334" s="129" t="s">
        <v>4735</v>
      </c>
      <c r="G4334" s="129" t="s">
        <v>16723</v>
      </c>
      <c r="H4334" s="129"/>
    </row>
    <row r="4335" spans="1:8" x14ac:dyDescent="0.3">
      <c r="A4335" s="183">
        <v>45199</v>
      </c>
      <c r="B4335" s="129" t="s">
        <v>9075</v>
      </c>
      <c r="C4335" s="129" t="s">
        <v>417</v>
      </c>
      <c r="D4335" s="165">
        <v>1</v>
      </c>
      <c r="E4335" s="129" t="s">
        <v>4739</v>
      </c>
      <c r="F4335" s="129" t="s">
        <v>4735</v>
      </c>
      <c r="G4335" s="129" t="s">
        <v>16723</v>
      </c>
      <c r="H4335" s="129"/>
    </row>
    <row r="4336" spans="1:8" x14ac:dyDescent="0.3">
      <c r="A4336" s="183">
        <v>45199</v>
      </c>
      <c r="B4336" s="129" t="s">
        <v>9076</v>
      </c>
      <c r="C4336" s="129" t="s">
        <v>417</v>
      </c>
      <c r="D4336" s="165">
        <v>1</v>
      </c>
      <c r="E4336" s="129" t="s">
        <v>4739</v>
      </c>
      <c r="F4336" s="129" t="s">
        <v>4735</v>
      </c>
      <c r="G4336" s="129" t="s">
        <v>16723</v>
      </c>
      <c r="H4336" s="129"/>
    </row>
    <row r="4337" spans="1:8" x14ac:dyDescent="0.3">
      <c r="A4337" s="183">
        <v>45199</v>
      </c>
      <c r="B4337" s="129" t="s">
        <v>9077</v>
      </c>
      <c r="C4337" s="129" t="s">
        <v>417</v>
      </c>
      <c r="D4337" s="165">
        <v>1</v>
      </c>
      <c r="E4337" s="129" t="s">
        <v>4739</v>
      </c>
      <c r="F4337" s="129" t="s">
        <v>4735</v>
      </c>
      <c r="G4337" s="129" t="s">
        <v>16723</v>
      </c>
      <c r="H4337" s="129"/>
    </row>
    <row r="4338" spans="1:8" x14ac:dyDescent="0.3">
      <c r="A4338" s="183">
        <v>45199</v>
      </c>
      <c r="B4338" s="129" t="s">
        <v>9078</v>
      </c>
      <c r="C4338" s="129" t="s">
        <v>417</v>
      </c>
      <c r="D4338" s="165">
        <v>1</v>
      </c>
      <c r="E4338" s="129" t="s">
        <v>4737</v>
      </c>
      <c r="F4338" s="129" t="s">
        <v>4735</v>
      </c>
      <c r="G4338" s="129" t="s">
        <v>16723</v>
      </c>
      <c r="H4338" s="129"/>
    </row>
    <row r="4339" spans="1:8" x14ac:dyDescent="0.3">
      <c r="A4339" s="183">
        <v>45199</v>
      </c>
      <c r="B4339" s="129" t="s">
        <v>9079</v>
      </c>
      <c r="C4339" s="129" t="s">
        <v>417</v>
      </c>
      <c r="D4339" s="165">
        <v>1</v>
      </c>
      <c r="E4339" s="129" t="s">
        <v>4737</v>
      </c>
      <c r="F4339" s="129" t="s">
        <v>4735</v>
      </c>
      <c r="G4339" s="129" t="s">
        <v>16723</v>
      </c>
      <c r="H4339" s="129"/>
    </row>
    <row r="4340" spans="1:8" x14ac:dyDescent="0.3">
      <c r="A4340" s="183">
        <v>45199</v>
      </c>
      <c r="B4340" s="129" t="s">
        <v>9080</v>
      </c>
      <c r="C4340" s="129" t="s">
        <v>416</v>
      </c>
      <c r="D4340" s="165">
        <v>1</v>
      </c>
      <c r="E4340" s="129" t="s">
        <v>4821</v>
      </c>
      <c r="F4340" s="129" t="s">
        <v>4735</v>
      </c>
      <c r="G4340" s="129" t="s">
        <v>16723</v>
      </c>
      <c r="H4340" s="129"/>
    </row>
    <row r="4341" spans="1:8" x14ac:dyDescent="0.3">
      <c r="A4341" s="183">
        <v>45199</v>
      </c>
      <c r="B4341" s="129" t="s">
        <v>9081</v>
      </c>
      <c r="C4341" s="129" t="s">
        <v>417</v>
      </c>
      <c r="D4341" s="165">
        <v>1</v>
      </c>
      <c r="E4341" s="129" t="s">
        <v>4739</v>
      </c>
      <c r="F4341" s="129" t="s">
        <v>4735</v>
      </c>
      <c r="G4341" s="129" t="s">
        <v>16723</v>
      </c>
      <c r="H4341" s="129"/>
    </row>
    <row r="4342" spans="1:8" x14ac:dyDescent="0.3">
      <c r="A4342" s="183">
        <v>45199</v>
      </c>
      <c r="B4342" s="129" t="s">
        <v>9082</v>
      </c>
      <c r="C4342" s="129" t="s">
        <v>417</v>
      </c>
      <c r="D4342" s="165">
        <v>1</v>
      </c>
      <c r="E4342" s="129" t="s">
        <v>4739</v>
      </c>
      <c r="F4342" s="129" t="s">
        <v>4735</v>
      </c>
      <c r="G4342" s="129" t="s">
        <v>16723</v>
      </c>
      <c r="H4342" s="129"/>
    </row>
    <row r="4343" spans="1:8" x14ac:dyDescent="0.3">
      <c r="A4343" s="183">
        <v>45199</v>
      </c>
      <c r="B4343" s="129" t="s">
        <v>9083</v>
      </c>
      <c r="C4343" s="129" t="s">
        <v>416</v>
      </c>
      <c r="D4343" s="165">
        <v>1</v>
      </c>
      <c r="E4343" s="129" t="s">
        <v>4739</v>
      </c>
      <c r="F4343" s="129" t="s">
        <v>4735</v>
      </c>
      <c r="G4343" s="129" t="s">
        <v>16723</v>
      </c>
      <c r="H4343" s="129"/>
    </row>
    <row r="4344" spans="1:8" x14ac:dyDescent="0.3">
      <c r="A4344" s="183">
        <v>45199</v>
      </c>
      <c r="B4344" s="129" t="s">
        <v>9084</v>
      </c>
      <c r="C4344" s="129" t="s">
        <v>417</v>
      </c>
      <c r="D4344" s="165">
        <v>1</v>
      </c>
      <c r="E4344" s="129" t="s">
        <v>4737</v>
      </c>
      <c r="F4344" s="129" t="s">
        <v>4735</v>
      </c>
      <c r="G4344" s="129" t="s">
        <v>16723</v>
      </c>
      <c r="H4344" s="129"/>
    </row>
    <row r="4345" spans="1:8" x14ac:dyDescent="0.3">
      <c r="A4345" s="183">
        <v>45199</v>
      </c>
      <c r="B4345" s="129" t="s">
        <v>9085</v>
      </c>
      <c r="C4345" s="129" t="s">
        <v>417</v>
      </c>
      <c r="D4345" s="165">
        <v>1</v>
      </c>
      <c r="E4345" s="129" t="s">
        <v>4737</v>
      </c>
      <c r="F4345" s="129" t="s">
        <v>4735</v>
      </c>
      <c r="G4345" s="129" t="s">
        <v>16723</v>
      </c>
      <c r="H4345" s="129"/>
    </row>
    <row r="4346" spans="1:8" x14ac:dyDescent="0.3">
      <c r="A4346" s="183">
        <v>45199</v>
      </c>
      <c r="B4346" s="129" t="s">
        <v>9086</v>
      </c>
      <c r="C4346" s="129" t="s">
        <v>417</v>
      </c>
      <c r="D4346" s="165">
        <v>1</v>
      </c>
      <c r="E4346" s="129" t="s">
        <v>4737</v>
      </c>
      <c r="F4346" s="129" t="s">
        <v>4735</v>
      </c>
      <c r="G4346" s="129" t="s">
        <v>16723</v>
      </c>
      <c r="H4346" s="129"/>
    </row>
    <row r="4347" spans="1:8" x14ac:dyDescent="0.3">
      <c r="A4347" s="183">
        <v>45199</v>
      </c>
      <c r="B4347" s="129" t="s">
        <v>9087</v>
      </c>
      <c r="C4347" s="129" t="s">
        <v>417</v>
      </c>
      <c r="D4347" s="165">
        <v>1</v>
      </c>
      <c r="E4347" s="129" t="s">
        <v>4739</v>
      </c>
      <c r="F4347" s="129" t="s">
        <v>4735</v>
      </c>
      <c r="G4347" s="129" t="s">
        <v>16723</v>
      </c>
      <c r="H4347" s="129"/>
    </row>
    <row r="4348" spans="1:8" x14ac:dyDescent="0.3">
      <c r="A4348" s="183">
        <v>45199</v>
      </c>
      <c r="B4348" s="129" t="s">
        <v>9088</v>
      </c>
      <c r="C4348" s="129" t="s">
        <v>418</v>
      </c>
      <c r="D4348" s="165">
        <v>1</v>
      </c>
      <c r="E4348" s="129" t="s">
        <v>4739</v>
      </c>
      <c r="F4348" s="129" t="s">
        <v>4735</v>
      </c>
      <c r="G4348" s="129" t="s">
        <v>16723</v>
      </c>
      <c r="H4348" s="129"/>
    </row>
    <row r="4349" spans="1:8" x14ac:dyDescent="0.3">
      <c r="A4349" s="183">
        <v>45199</v>
      </c>
      <c r="B4349" s="129" t="s">
        <v>9089</v>
      </c>
      <c r="C4349" s="129" t="s">
        <v>416</v>
      </c>
      <c r="D4349" s="165">
        <v>1</v>
      </c>
      <c r="E4349" s="129" t="s">
        <v>4739</v>
      </c>
      <c r="F4349" s="129" t="s">
        <v>4735</v>
      </c>
      <c r="G4349" s="129" t="s">
        <v>16723</v>
      </c>
      <c r="H4349" s="129"/>
    </row>
    <row r="4350" spans="1:8" x14ac:dyDescent="0.3">
      <c r="A4350" s="183">
        <v>45199</v>
      </c>
      <c r="B4350" s="129" t="s">
        <v>9090</v>
      </c>
      <c r="C4350" s="129" t="s">
        <v>416</v>
      </c>
      <c r="D4350" s="165">
        <v>1</v>
      </c>
      <c r="E4350" s="129" t="s">
        <v>4739</v>
      </c>
      <c r="F4350" s="129" t="s">
        <v>4735</v>
      </c>
      <c r="G4350" s="129" t="s">
        <v>16723</v>
      </c>
      <c r="H4350" s="129"/>
    </row>
    <row r="4351" spans="1:8" x14ac:dyDescent="0.3">
      <c r="A4351" s="183">
        <v>45199</v>
      </c>
      <c r="B4351" s="129" t="s">
        <v>9091</v>
      </c>
      <c r="C4351" s="129" t="s">
        <v>418</v>
      </c>
      <c r="D4351" s="165">
        <v>1</v>
      </c>
      <c r="E4351" s="129" t="s">
        <v>4739</v>
      </c>
      <c r="F4351" s="129" t="s">
        <v>4735</v>
      </c>
      <c r="G4351" s="129" t="s">
        <v>16723</v>
      </c>
      <c r="H4351" s="129"/>
    </row>
    <row r="4352" spans="1:8" x14ac:dyDescent="0.3">
      <c r="A4352" s="183">
        <v>45199</v>
      </c>
      <c r="B4352" s="129" t="s">
        <v>9092</v>
      </c>
      <c r="C4352" s="129" t="s">
        <v>416</v>
      </c>
      <c r="D4352" s="165">
        <v>1</v>
      </c>
      <c r="E4352" s="129" t="s">
        <v>4737</v>
      </c>
      <c r="F4352" s="129" t="s">
        <v>4735</v>
      </c>
      <c r="G4352" s="129" t="s">
        <v>16723</v>
      </c>
      <c r="H4352" s="129"/>
    </row>
    <row r="4353" spans="1:8" x14ac:dyDescent="0.3">
      <c r="A4353" s="183">
        <v>45199</v>
      </c>
      <c r="B4353" s="129" t="s">
        <v>9093</v>
      </c>
      <c r="C4353" s="129" t="s">
        <v>416</v>
      </c>
      <c r="D4353" s="165">
        <v>1</v>
      </c>
      <c r="E4353" s="129" t="s">
        <v>4739</v>
      </c>
      <c r="F4353" s="129" t="s">
        <v>4735</v>
      </c>
      <c r="G4353" s="129" t="s">
        <v>16723</v>
      </c>
      <c r="H4353" s="129"/>
    </row>
    <row r="4354" spans="1:8" x14ac:dyDescent="0.3">
      <c r="A4354" s="183">
        <v>45199</v>
      </c>
      <c r="B4354" s="129" t="s">
        <v>9094</v>
      </c>
      <c r="C4354" s="129" t="s">
        <v>418</v>
      </c>
      <c r="D4354" s="165">
        <v>1</v>
      </c>
      <c r="E4354" s="129" t="s">
        <v>4734</v>
      </c>
      <c r="F4354" s="129" t="s">
        <v>4735</v>
      </c>
      <c r="G4354" s="129" t="s">
        <v>16723</v>
      </c>
      <c r="H4354" s="129"/>
    </row>
    <row r="4355" spans="1:8" x14ac:dyDescent="0.3">
      <c r="A4355" s="183">
        <v>45199</v>
      </c>
      <c r="B4355" s="129" t="s">
        <v>9095</v>
      </c>
      <c r="C4355" s="129" t="s">
        <v>417</v>
      </c>
      <c r="D4355" s="165">
        <v>1</v>
      </c>
      <c r="E4355" s="129" t="s">
        <v>4739</v>
      </c>
      <c r="F4355" s="129" t="s">
        <v>4735</v>
      </c>
      <c r="G4355" s="129" t="s">
        <v>16723</v>
      </c>
      <c r="H4355" s="129"/>
    </row>
    <row r="4356" spans="1:8" x14ac:dyDescent="0.3">
      <c r="A4356" s="183">
        <v>45199</v>
      </c>
      <c r="B4356" s="129" t="s">
        <v>9096</v>
      </c>
      <c r="C4356" s="129" t="s">
        <v>417</v>
      </c>
      <c r="D4356" s="165">
        <v>1</v>
      </c>
      <c r="E4356" s="129" t="s">
        <v>4739</v>
      </c>
      <c r="F4356" s="129" t="s">
        <v>4735</v>
      </c>
      <c r="G4356" s="129" t="s">
        <v>16723</v>
      </c>
      <c r="H4356" s="129"/>
    </row>
    <row r="4357" spans="1:8" x14ac:dyDescent="0.3">
      <c r="A4357" s="183">
        <v>45199</v>
      </c>
      <c r="B4357" s="129" t="s">
        <v>9097</v>
      </c>
      <c r="C4357" s="129" t="s">
        <v>418</v>
      </c>
      <c r="D4357" s="165">
        <v>1</v>
      </c>
      <c r="E4357" s="129" t="s">
        <v>4739</v>
      </c>
      <c r="F4357" s="129" t="s">
        <v>4735</v>
      </c>
      <c r="G4357" s="129" t="s">
        <v>16723</v>
      </c>
      <c r="H4357" s="129"/>
    </row>
    <row r="4358" spans="1:8" x14ac:dyDescent="0.3">
      <c r="A4358" s="183">
        <v>45199</v>
      </c>
      <c r="B4358" s="129" t="s">
        <v>9098</v>
      </c>
      <c r="C4358" s="129" t="s">
        <v>416</v>
      </c>
      <c r="D4358" s="165">
        <v>1</v>
      </c>
      <c r="E4358" s="129" t="s">
        <v>4739</v>
      </c>
      <c r="F4358" s="129" t="s">
        <v>4735</v>
      </c>
      <c r="G4358" s="129" t="s">
        <v>16723</v>
      </c>
      <c r="H4358" s="129"/>
    </row>
    <row r="4359" spans="1:8" x14ac:dyDescent="0.3">
      <c r="A4359" s="183">
        <v>45199</v>
      </c>
      <c r="B4359" s="129" t="s">
        <v>9099</v>
      </c>
      <c r="C4359" s="129" t="s">
        <v>416</v>
      </c>
      <c r="D4359" s="165">
        <v>1</v>
      </c>
      <c r="E4359" s="129" t="s">
        <v>4739</v>
      </c>
      <c r="F4359" s="129" t="s">
        <v>4735</v>
      </c>
      <c r="G4359" s="129" t="s">
        <v>16723</v>
      </c>
      <c r="H4359" s="129"/>
    </row>
    <row r="4360" spans="1:8" x14ac:dyDescent="0.3">
      <c r="A4360" s="183">
        <v>45199</v>
      </c>
      <c r="B4360" s="129" t="s">
        <v>9100</v>
      </c>
      <c r="C4360" s="129" t="s">
        <v>418</v>
      </c>
      <c r="D4360" s="165">
        <v>1</v>
      </c>
      <c r="E4360" s="129" t="s">
        <v>4739</v>
      </c>
      <c r="F4360" s="129" t="s">
        <v>4735</v>
      </c>
      <c r="G4360" s="129" t="s">
        <v>16723</v>
      </c>
      <c r="H4360" s="129"/>
    </row>
    <row r="4361" spans="1:8" x14ac:dyDescent="0.3">
      <c r="A4361" s="183">
        <v>45199</v>
      </c>
      <c r="B4361" s="129" t="s">
        <v>9101</v>
      </c>
      <c r="C4361" s="129" t="s">
        <v>418</v>
      </c>
      <c r="D4361" s="165">
        <v>1</v>
      </c>
      <c r="E4361" s="129" t="s">
        <v>4744</v>
      </c>
      <c r="F4361" s="129" t="s">
        <v>4735</v>
      </c>
      <c r="G4361" s="129" t="s">
        <v>16723</v>
      </c>
      <c r="H4361" s="129"/>
    </row>
    <row r="4362" spans="1:8" x14ac:dyDescent="0.3">
      <c r="A4362" s="183">
        <v>45199</v>
      </c>
      <c r="B4362" s="129" t="s">
        <v>9102</v>
      </c>
      <c r="C4362" s="129" t="s">
        <v>416</v>
      </c>
      <c r="D4362" s="165">
        <v>1</v>
      </c>
      <c r="E4362" s="129" t="s">
        <v>4739</v>
      </c>
      <c r="F4362" s="129" t="s">
        <v>4735</v>
      </c>
      <c r="G4362" s="129" t="s">
        <v>16723</v>
      </c>
      <c r="H4362" s="129"/>
    </row>
    <row r="4363" spans="1:8" x14ac:dyDescent="0.3">
      <c r="A4363" s="183">
        <v>45199</v>
      </c>
      <c r="B4363" s="129" t="s">
        <v>9103</v>
      </c>
      <c r="C4363" s="129" t="s">
        <v>418</v>
      </c>
      <c r="D4363" s="165">
        <v>1</v>
      </c>
      <c r="E4363" s="129" t="s">
        <v>4739</v>
      </c>
      <c r="F4363" s="129" t="s">
        <v>4735</v>
      </c>
      <c r="G4363" s="129" t="s">
        <v>16723</v>
      </c>
      <c r="H4363" s="129"/>
    </row>
    <row r="4364" spans="1:8" x14ac:dyDescent="0.3">
      <c r="A4364" s="183">
        <v>45199</v>
      </c>
      <c r="B4364" s="129" t="s">
        <v>9104</v>
      </c>
      <c r="C4364" s="129" t="s">
        <v>416</v>
      </c>
      <c r="D4364" s="165">
        <v>1</v>
      </c>
      <c r="E4364" s="129" t="s">
        <v>4739</v>
      </c>
      <c r="F4364" s="129" t="s">
        <v>4735</v>
      </c>
      <c r="G4364" s="129" t="s">
        <v>16723</v>
      </c>
      <c r="H4364" s="129"/>
    </row>
    <row r="4365" spans="1:8" x14ac:dyDescent="0.3">
      <c r="A4365" s="183">
        <v>45199</v>
      </c>
      <c r="B4365" s="129" t="s">
        <v>9105</v>
      </c>
      <c r="C4365" s="129" t="s">
        <v>417</v>
      </c>
      <c r="D4365" s="165">
        <v>1</v>
      </c>
      <c r="E4365" s="129" t="s">
        <v>4739</v>
      </c>
      <c r="F4365" s="129" t="s">
        <v>4735</v>
      </c>
      <c r="G4365" s="129" t="s">
        <v>16723</v>
      </c>
      <c r="H4365" s="129"/>
    </row>
    <row r="4366" spans="1:8" x14ac:dyDescent="0.3">
      <c r="A4366" s="183">
        <v>45199</v>
      </c>
      <c r="B4366" s="129" t="s">
        <v>9106</v>
      </c>
      <c r="C4366" s="129" t="s">
        <v>417</v>
      </c>
      <c r="D4366" s="165">
        <v>1</v>
      </c>
      <c r="E4366" s="129" t="s">
        <v>4737</v>
      </c>
      <c r="F4366" s="129" t="s">
        <v>4735</v>
      </c>
      <c r="G4366" s="129" t="s">
        <v>16723</v>
      </c>
      <c r="H4366" s="129"/>
    </row>
    <row r="4367" spans="1:8" x14ac:dyDescent="0.3">
      <c r="A4367" s="183">
        <v>45199</v>
      </c>
      <c r="B4367" s="129" t="s">
        <v>9107</v>
      </c>
      <c r="C4367" s="129" t="s">
        <v>417</v>
      </c>
      <c r="D4367" s="165">
        <v>1</v>
      </c>
      <c r="E4367" s="129" t="s">
        <v>4739</v>
      </c>
      <c r="F4367" s="129" t="s">
        <v>4735</v>
      </c>
      <c r="G4367" s="129" t="s">
        <v>16723</v>
      </c>
      <c r="H4367" s="129"/>
    </row>
    <row r="4368" spans="1:8" x14ac:dyDescent="0.3">
      <c r="A4368" s="183">
        <v>45199</v>
      </c>
      <c r="B4368" s="129" t="s">
        <v>9108</v>
      </c>
      <c r="C4368" s="129" t="s">
        <v>417</v>
      </c>
      <c r="D4368" s="165">
        <v>1</v>
      </c>
      <c r="E4368" s="129" t="s">
        <v>4739</v>
      </c>
      <c r="F4368" s="129" t="s">
        <v>4735</v>
      </c>
      <c r="G4368" s="129" t="s">
        <v>16723</v>
      </c>
      <c r="H4368" s="129"/>
    </row>
    <row r="4369" spans="1:8" x14ac:dyDescent="0.3">
      <c r="A4369" s="183">
        <v>45199</v>
      </c>
      <c r="B4369" s="129" t="s">
        <v>9109</v>
      </c>
      <c r="C4369" s="129" t="s">
        <v>417</v>
      </c>
      <c r="D4369" s="165">
        <v>1</v>
      </c>
      <c r="E4369" s="129" t="s">
        <v>4739</v>
      </c>
      <c r="F4369" s="129" t="s">
        <v>4735</v>
      </c>
      <c r="G4369" s="129" t="s">
        <v>16723</v>
      </c>
      <c r="H4369" s="129"/>
    </row>
    <row r="4370" spans="1:8" x14ac:dyDescent="0.3">
      <c r="A4370" s="183">
        <v>45199</v>
      </c>
      <c r="B4370" s="129" t="s">
        <v>9110</v>
      </c>
      <c r="C4370" s="129" t="s">
        <v>417</v>
      </c>
      <c r="D4370" s="165">
        <v>1</v>
      </c>
      <c r="E4370" s="129" t="s">
        <v>4734</v>
      </c>
      <c r="F4370" s="129" t="s">
        <v>4735</v>
      </c>
      <c r="G4370" s="129" t="s">
        <v>16723</v>
      </c>
      <c r="H4370" s="129"/>
    </row>
    <row r="4371" spans="1:8" x14ac:dyDescent="0.3">
      <c r="A4371" s="183">
        <v>45199</v>
      </c>
      <c r="B4371" s="129" t="s">
        <v>9111</v>
      </c>
      <c r="C4371" s="129" t="s">
        <v>417</v>
      </c>
      <c r="D4371" s="165">
        <v>1</v>
      </c>
      <c r="E4371" s="129" t="s">
        <v>4734</v>
      </c>
      <c r="F4371" s="129" t="s">
        <v>4735</v>
      </c>
      <c r="G4371" s="129" t="s">
        <v>16723</v>
      </c>
      <c r="H4371" s="129"/>
    </row>
    <row r="4372" spans="1:8" x14ac:dyDescent="0.3">
      <c r="A4372" s="183">
        <v>45199</v>
      </c>
      <c r="B4372" s="129" t="s">
        <v>9112</v>
      </c>
      <c r="C4372" s="129" t="s">
        <v>418</v>
      </c>
      <c r="D4372" s="165">
        <v>1</v>
      </c>
      <c r="E4372" s="129" t="s">
        <v>4739</v>
      </c>
      <c r="F4372" s="129" t="s">
        <v>4735</v>
      </c>
      <c r="G4372" s="129" t="s">
        <v>16723</v>
      </c>
      <c r="H4372" s="129"/>
    </row>
    <row r="4373" spans="1:8" x14ac:dyDescent="0.3">
      <c r="A4373" s="183">
        <v>45199</v>
      </c>
      <c r="B4373" s="129" t="s">
        <v>9113</v>
      </c>
      <c r="C4373" s="129" t="s">
        <v>418</v>
      </c>
      <c r="D4373" s="165">
        <v>1</v>
      </c>
      <c r="E4373" s="129" t="s">
        <v>4739</v>
      </c>
      <c r="F4373" s="129" t="s">
        <v>4735</v>
      </c>
      <c r="G4373" s="129" t="s">
        <v>16723</v>
      </c>
      <c r="H4373" s="129"/>
    </row>
    <row r="4374" spans="1:8" x14ac:dyDescent="0.3">
      <c r="A4374" s="183">
        <v>45199</v>
      </c>
      <c r="B4374" s="129" t="s">
        <v>9114</v>
      </c>
      <c r="C4374" s="129" t="s">
        <v>416</v>
      </c>
      <c r="D4374" s="165">
        <v>1</v>
      </c>
      <c r="E4374" s="129" t="s">
        <v>4737</v>
      </c>
      <c r="F4374" s="129" t="s">
        <v>4735</v>
      </c>
      <c r="G4374" s="129" t="s">
        <v>16723</v>
      </c>
      <c r="H4374" s="129"/>
    </row>
    <row r="4375" spans="1:8" x14ac:dyDescent="0.3">
      <c r="A4375" s="183">
        <v>45199</v>
      </c>
      <c r="B4375" s="129" t="s">
        <v>9115</v>
      </c>
      <c r="C4375" s="129" t="s">
        <v>418</v>
      </c>
      <c r="D4375" s="165">
        <v>1</v>
      </c>
      <c r="E4375" s="129" t="s">
        <v>4739</v>
      </c>
      <c r="F4375" s="129" t="s">
        <v>4735</v>
      </c>
      <c r="G4375" s="129" t="s">
        <v>16723</v>
      </c>
      <c r="H4375" s="129"/>
    </row>
    <row r="4376" spans="1:8" x14ac:dyDescent="0.3">
      <c r="A4376" s="183">
        <v>45199</v>
      </c>
      <c r="B4376" s="129" t="s">
        <v>9116</v>
      </c>
      <c r="C4376" s="129" t="s">
        <v>416</v>
      </c>
      <c r="D4376" s="165">
        <v>1</v>
      </c>
      <c r="E4376" s="129" t="s">
        <v>4739</v>
      </c>
      <c r="F4376" s="129" t="s">
        <v>4735</v>
      </c>
      <c r="G4376" s="129" t="s">
        <v>16723</v>
      </c>
      <c r="H4376" s="129"/>
    </row>
    <row r="4377" spans="1:8" x14ac:dyDescent="0.3">
      <c r="A4377" s="183">
        <v>45199</v>
      </c>
      <c r="B4377" s="129" t="s">
        <v>9117</v>
      </c>
      <c r="C4377" s="129" t="s">
        <v>416</v>
      </c>
      <c r="D4377" s="165">
        <v>1</v>
      </c>
      <c r="E4377" s="129" t="s">
        <v>4737</v>
      </c>
      <c r="F4377" s="129" t="s">
        <v>4735</v>
      </c>
      <c r="G4377" s="129" t="s">
        <v>16723</v>
      </c>
      <c r="H4377" s="129"/>
    </row>
    <row r="4378" spans="1:8" x14ac:dyDescent="0.3">
      <c r="A4378" s="183">
        <v>45199</v>
      </c>
      <c r="B4378" s="129" t="s">
        <v>9118</v>
      </c>
      <c r="C4378" s="129" t="s">
        <v>418</v>
      </c>
      <c r="D4378" s="165">
        <v>1</v>
      </c>
      <c r="E4378" s="129" t="s">
        <v>4739</v>
      </c>
      <c r="F4378" s="129" t="s">
        <v>4735</v>
      </c>
      <c r="G4378" s="129" t="s">
        <v>16723</v>
      </c>
      <c r="H4378" s="129"/>
    </row>
    <row r="4379" spans="1:8" x14ac:dyDescent="0.3">
      <c r="A4379" s="183">
        <v>45199</v>
      </c>
      <c r="B4379" s="129" t="s">
        <v>9119</v>
      </c>
      <c r="C4379" s="129" t="s">
        <v>416</v>
      </c>
      <c r="D4379" s="165">
        <v>1</v>
      </c>
      <c r="E4379" s="129" t="s">
        <v>4737</v>
      </c>
      <c r="F4379" s="129" t="s">
        <v>4735</v>
      </c>
      <c r="G4379" s="129" t="s">
        <v>16723</v>
      </c>
      <c r="H4379" s="129"/>
    </row>
    <row r="4380" spans="1:8" x14ac:dyDescent="0.3">
      <c r="A4380" s="183">
        <v>45199</v>
      </c>
      <c r="B4380" s="129" t="s">
        <v>9120</v>
      </c>
      <c r="C4380" s="129" t="s">
        <v>416</v>
      </c>
      <c r="D4380" s="165">
        <v>1</v>
      </c>
      <c r="E4380" s="129" t="s">
        <v>4737</v>
      </c>
      <c r="F4380" s="129" t="s">
        <v>4735</v>
      </c>
      <c r="G4380" s="129" t="s">
        <v>16723</v>
      </c>
      <c r="H4380" s="129"/>
    </row>
    <row r="4381" spans="1:8" x14ac:dyDescent="0.3">
      <c r="A4381" s="183">
        <v>45199</v>
      </c>
      <c r="B4381" s="129" t="s">
        <v>9121</v>
      </c>
      <c r="C4381" s="129" t="s">
        <v>417</v>
      </c>
      <c r="D4381" s="165">
        <v>1</v>
      </c>
      <c r="E4381" s="129" t="s">
        <v>4739</v>
      </c>
      <c r="F4381" s="129" t="s">
        <v>4735</v>
      </c>
      <c r="G4381" s="129" t="s">
        <v>16723</v>
      </c>
      <c r="H4381" s="129"/>
    </row>
    <row r="4382" spans="1:8" x14ac:dyDescent="0.3">
      <c r="A4382" s="183">
        <v>45199</v>
      </c>
      <c r="B4382" s="129" t="s">
        <v>9122</v>
      </c>
      <c r="C4382" s="129" t="s">
        <v>417</v>
      </c>
      <c r="D4382" s="165">
        <v>1</v>
      </c>
      <c r="E4382" s="129" t="s">
        <v>4737</v>
      </c>
      <c r="F4382" s="129" t="s">
        <v>4735</v>
      </c>
      <c r="G4382" s="129" t="s">
        <v>16723</v>
      </c>
      <c r="H4382" s="129"/>
    </row>
    <row r="4383" spans="1:8" x14ac:dyDescent="0.3">
      <c r="A4383" s="183">
        <v>45199</v>
      </c>
      <c r="B4383" s="129" t="s">
        <v>9123</v>
      </c>
      <c r="C4383" s="129" t="s">
        <v>417</v>
      </c>
      <c r="D4383" s="165">
        <v>1</v>
      </c>
      <c r="E4383" s="129" t="s">
        <v>4744</v>
      </c>
      <c r="F4383" s="129" t="s">
        <v>4735</v>
      </c>
      <c r="G4383" s="129" t="s">
        <v>16723</v>
      </c>
      <c r="H4383" s="129"/>
    </row>
    <row r="4384" spans="1:8" x14ac:dyDescent="0.3">
      <c r="A4384" s="183">
        <v>45199</v>
      </c>
      <c r="B4384" s="129" t="s">
        <v>9124</v>
      </c>
      <c r="C4384" s="129" t="s">
        <v>417</v>
      </c>
      <c r="D4384" s="165">
        <v>1</v>
      </c>
      <c r="E4384" s="129" t="s">
        <v>4739</v>
      </c>
      <c r="F4384" s="129" t="s">
        <v>4735</v>
      </c>
      <c r="G4384" s="129" t="s">
        <v>16723</v>
      </c>
      <c r="H4384" s="129"/>
    </row>
    <row r="4385" spans="1:8" x14ac:dyDescent="0.3">
      <c r="A4385" s="183">
        <v>45199</v>
      </c>
      <c r="B4385" s="129" t="s">
        <v>9125</v>
      </c>
      <c r="C4385" s="129" t="s">
        <v>417</v>
      </c>
      <c r="D4385" s="165">
        <v>1</v>
      </c>
      <c r="E4385" s="129" t="s">
        <v>4739</v>
      </c>
      <c r="F4385" s="129" t="s">
        <v>4735</v>
      </c>
      <c r="G4385" s="129" t="s">
        <v>16723</v>
      </c>
      <c r="H4385" s="129"/>
    </row>
    <row r="4386" spans="1:8" x14ac:dyDescent="0.3">
      <c r="A4386" s="183">
        <v>45199</v>
      </c>
      <c r="B4386" s="129" t="s">
        <v>9126</v>
      </c>
      <c r="C4386" s="129" t="s">
        <v>417</v>
      </c>
      <c r="D4386" s="165">
        <v>1</v>
      </c>
      <c r="E4386" s="129" t="s">
        <v>4737</v>
      </c>
      <c r="F4386" s="129" t="s">
        <v>4735</v>
      </c>
      <c r="G4386" s="129" t="s">
        <v>16723</v>
      </c>
      <c r="H4386" s="129"/>
    </row>
    <row r="4387" spans="1:8" x14ac:dyDescent="0.3">
      <c r="A4387" s="183">
        <v>45199</v>
      </c>
      <c r="B4387" s="129" t="s">
        <v>9127</v>
      </c>
      <c r="C4387" s="129" t="s">
        <v>417</v>
      </c>
      <c r="D4387" s="165">
        <v>1</v>
      </c>
      <c r="E4387" s="129" t="s">
        <v>4739</v>
      </c>
      <c r="F4387" s="129" t="s">
        <v>4735</v>
      </c>
      <c r="G4387" s="129" t="s">
        <v>16723</v>
      </c>
      <c r="H4387" s="129"/>
    </row>
    <row r="4388" spans="1:8" x14ac:dyDescent="0.3">
      <c r="A4388" s="183">
        <v>45199</v>
      </c>
      <c r="B4388" s="129" t="s">
        <v>9128</v>
      </c>
      <c r="C4388" s="129" t="s">
        <v>417</v>
      </c>
      <c r="D4388" s="165">
        <v>1</v>
      </c>
      <c r="E4388" s="129" t="s">
        <v>4739</v>
      </c>
      <c r="F4388" s="129" t="s">
        <v>4735</v>
      </c>
      <c r="G4388" s="129" t="s">
        <v>16723</v>
      </c>
      <c r="H4388" s="129"/>
    </row>
    <row r="4389" spans="1:8" x14ac:dyDescent="0.3">
      <c r="A4389" s="183">
        <v>45199</v>
      </c>
      <c r="B4389" s="129" t="s">
        <v>9129</v>
      </c>
      <c r="C4389" s="129" t="s">
        <v>417</v>
      </c>
      <c r="D4389" s="165">
        <v>1</v>
      </c>
      <c r="E4389" s="129" t="s">
        <v>4739</v>
      </c>
      <c r="F4389" s="129" t="s">
        <v>4735</v>
      </c>
      <c r="G4389" s="129" t="s">
        <v>16723</v>
      </c>
      <c r="H4389" s="129"/>
    </row>
    <row r="4390" spans="1:8" x14ac:dyDescent="0.3">
      <c r="A4390" s="183">
        <v>45199</v>
      </c>
      <c r="B4390" s="129" t="s">
        <v>9130</v>
      </c>
      <c r="C4390" s="129" t="s">
        <v>416</v>
      </c>
      <c r="D4390" s="165">
        <v>1</v>
      </c>
      <c r="E4390" s="129" t="s">
        <v>4739</v>
      </c>
      <c r="F4390" s="129" t="s">
        <v>4735</v>
      </c>
      <c r="G4390" s="129" t="s">
        <v>16723</v>
      </c>
      <c r="H4390" s="129"/>
    </row>
    <row r="4391" spans="1:8" x14ac:dyDescent="0.3">
      <c r="A4391" s="183">
        <v>45199</v>
      </c>
      <c r="B4391" s="129" t="s">
        <v>9131</v>
      </c>
      <c r="C4391" s="129" t="s">
        <v>418</v>
      </c>
      <c r="D4391" s="165">
        <v>1</v>
      </c>
      <c r="E4391" s="129" t="s">
        <v>4741</v>
      </c>
      <c r="F4391" s="129" t="s">
        <v>4735</v>
      </c>
      <c r="G4391" s="129" t="s">
        <v>16723</v>
      </c>
      <c r="H4391" s="129"/>
    </row>
    <row r="4392" spans="1:8" x14ac:dyDescent="0.3">
      <c r="A4392" s="183">
        <v>45199</v>
      </c>
      <c r="B4392" s="129" t="s">
        <v>9132</v>
      </c>
      <c r="C4392" s="129" t="s">
        <v>417</v>
      </c>
      <c r="D4392" s="165">
        <v>1</v>
      </c>
      <c r="E4392" s="129" t="s">
        <v>4737</v>
      </c>
      <c r="F4392" s="129" t="s">
        <v>4735</v>
      </c>
      <c r="G4392" s="129" t="s">
        <v>16723</v>
      </c>
      <c r="H4392" s="129"/>
    </row>
    <row r="4393" spans="1:8" x14ac:dyDescent="0.3">
      <c r="A4393" s="183">
        <v>45199</v>
      </c>
      <c r="B4393" s="129" t="s">
        <v>9133</v>
      </c>
      <c r="C4393" s="129" t="s">
        <v>417</v>
      </c>
      <c r="D4393" s="165">
        <v>1</v>
      </c>
      <c r="E4393" s="129" t="s">
        <v>4734</v>
      </c>
      <c r="F4393" s="129" t="s">
        <v>4735</v>
      </c>
      <c r="G4393" s="129" t="s">
        <v>16723</v>
      </c>
      <c r="H4393" s="129"/>
    </row>
    <row r="4394" spans="1:8" x14ac:dyDescent="0.3">
      <c r="A4394" s="183">
        <v>45199</v>
      </c>
      <c r="B4394" s="129" t="s">
        <v>9134</v>
      </c>
      <c r="C4394" s="129" t="s">
        <v>417</v>
      </c>
      <c r="D4394" s="165">
        <v>1</v>
      </c>
      <c r="E4394" s="129" t="s">
        <v>4734</v>
      </c>
      <c r="F4394" s="129" t="s">
        <v>4735</v>
      </c>
      <c r="G4394" s="129" t="s">
        <v>16723</v>
      </c>
      <c r="H4394" s="129"/>
    </row>
    <row r="4395" spans="1:8" x14ac:dyDescent="0.3">
      <c r="A4395" s="183">
        <v>45199</v>
      </c>
      <c r="B4395" s="129" t="s">
        <v>9135</v>
      </c>
      <c r="C4395" s="129" t="s">
        <v>417</v>
      </c>
      <c r="D4395" s="165">
        <v>1</v>
      </c>
      <c r="E4395" s="129" t="s">
        <v>4739</v>
      </c>
      <c r="F4395" s="129" t="s">
        <v>4735</v>
      </c>
      <c r="G4395" s="129" t="s">
        <v>16723</v>
      </c>
      <c r="H4395" s="129"/>
    </row>
    <row r="4396" spans="1:8" x14ac:dyDescent="0.3">
      <c r="A4396" s="183">
        <v>45199</v>
      </c>
      <c r="B4396" s="129" t="s">
        <v>9136</v>
      </c>
      <c r="C4396" s="129" t="s">
        <v>416</v>
      </c>
      <c r="D4396" s="165">
        <v>1</v>
      </c>
      <c r="E4396" s="129" t="s">
        <v>4737</v>
      </c>
      <c r="F4396" s="129" t="s">
        <v>4735</v>
      </c>
      <c r="G4396" s="129" t="s">
        <v>16723</v>
      </c>
      <c r="H4396" s="129"/>
    </row>
    <row r="4397" spans="1:8" x14ac:dyDescent="0.3">
      <c r="A4397" s="183">
        <v>45199</v>
      </c>
      <c r="B4397" s="129" t="s">
        <v>9137</v>
      </c>
      <c r="C4397" s="129" t="s">
        <v>417</v>
      </c>
      <c r="D4397" s="165">
        <v>1</v>
      </c>
      <c r="E4397" s="129" t="s">
        <v>4747</v>
      </c>
      <c r="F4397" s="129" t="s">
        <v>4735</v>
      </c>
      <c r="G4397" s="129" t="s">
        <v>16723</v>
      </c>
      <c r="H4397" s="129"/>
    </row>
    <row r="4398" spans="1:8" x14ac:dyDescent="0.3">
      <c r="A4398" s="183">
        <v>45199</v>
      </c>
      <c r="B4398" s="129" t="s">
        <v>9138</v>
      </c>
      <c r="C4398" s="129" t="s">
        <v>418</v>
      </c>
      <c r="D4398" s="165">
        <v>1</v>
      </c>
      <c r="E4398" s="129" t="s">
        <v>4739</v>
      </c>
      <c r="F4398" s="129" t="s">
        <v>4735</v>
      </c>
      <c r="G4398" s="129" t="s">
        <v>16723</v>
      </c>
      <c r="H4398" s="129"/>
    </row>
    <row r="4399" spans="1:8" x14ac:dyDescent="0.3">
      <c r="A4399" s="183">
        <v>45199</v>
      </c>
      <c r="B4399" s="129" t="s">
        <v>9139</v>
      </c>
      <c r="C4399" s="129" t="s">
        <v>416</v>
      </c>
      <c r="D4399" s="165">
        <v>1</v>
      </c>
      <c r="E4399" s="129" t="s">
        <v>4747</v>
      </c>
      <c r="F4399" s="129" t="s">
        <v>4735</v>
      </c>
      <c r="G4399" s="129" t="s">
        <v>16723</v>
      </c>
      <c r="H4399" s="129"/>
    </row>
    <row r="4400" spans="1:8" x14ac:dyDescent="0.3">
      <c r="A4400" s="183">
        <v>45199</v>
      </c>
      <c r="B4400" s="129" t="s">
        <v>9140</v>
      </c>
      <c r="C4400" s="129" t="s">
        <v>417</v>
      </c>
      <c r="D4400" s="165">
        <v>1</v>
      </c>
      <c r="E4400" s="129" t="s">
        <v>4737</v>
      </c>
      <c r="F4400" s="129" t="s">
        <v>4735</v>
      </c>
      <c r="G4400" s="129" t="s">
        <v>16723</v>
      </c>
      <c r="H4400" s="129"/>
    </row>
    <row r="4401" spans="1:8" x14ac:dyDescent="0.3">
      <c r="A4401" s="183">
        <v>45199</v>
      </c>
      <c r="B4401" s="129" t="s">
        <v>9141</v>
      </c>
      <c r="C4401" s="129" t="s">
        <v>417</v>
      </c>
      <c r="D4401" s="165">
        <v>1</v>
      </c>
      <c r="E4401" s="129" t="s">
        <v>4734</v>
      </c>
      <c r="F4401" s="129" t="s">
        <v>4735</v>
      </c>
      <c r="G4401" s="129" t="s">
        <v>16723</v>
      </c>
      <c r="H4401" s="129"/>
    </row>
    <row r="4402" spans="1:8" x14ac:dyDescent="0.3">
      <c r="A4402" s="183">
        <v>45199</v>
      </c>
      <c r="B4402" s="129" t="s">
        <v>9142</v>
      </c>
      <c r="C4402" s="129" t="s">
        <v>417</v>
      </c>
      <c r="D4402" s="165">
        <v>1</v>
      </c>
      <c r="E4402" s="129" t="s">
        <v>4737</v>
      </c>
      <c r="F4402" s="129" t="s">
        <v>4735</v>
      </c>
      <c r="G4402" s="129" t="s">
        <v>16723</v>
      </c>
      <c r="H4402" s="129"/>
    </row>
    <row r="4403" spans="1:8" x14ac:dyDescent="0.3">
      <c r="A4403" s="183">
        <v>45199</v>
      </c>
      <c r="B4403" s="129" t="s">
        <v>9143</v>
      </c>
      <c r="C4403" s="129" t="s">
        <v>417</v>
      </c>
      <c r="D4403" s="165">
        <v>1</v>
      </c>
      <c r="E4403" s="129" t="s">
        <v>4737</v>
      </c>
      <c r="F4403" s="129" t="s">
        <v>4735</v>
      </c>
      <c r="G4403" s="129" t="s">
        <v>16723</v>
      </c>
      <c r="H4403" s="129"/>
    </row>
    <row r="4404" spans="1:8" x14ac:dyDescent="0.3">
      <c r="A4404" s="183">
        <v>45199</v>
      </c>
      <c r="B4404" s="129" t="s">
        <v>9144</v>
      </c>
      <c r="C4404" s="129" t="s">
        <v>417</v>
      </c>
      <c r="D4404" s="165">
        <v>1</v>
      </c>
      <c r="E4404" s="129" t="s">
        <v>4739</v>
      </c>
      <c r="F4404" s="129" t="s">
        <v>4735</v>
      </c>
      <c r="G4404" s="129" t="s">
        <v>16723</v>
      </c>
      <c r="H4404" s="129"/>
    </row>
    <row r="4405" spans="1:8" x14ac:dyDescent="0.3">
      <c r="A4405" s="183">
        <v>45199</v>
      </c>
      <c r="B4405" s="129" t="s">
        <v>9145</v>
      </c>
      <c r="C4405" s="129" t="s">
        <v>417</v>
      </c>
      <c r="D4405" s="165">
        <v>1</v>
      </c>
      <c r="E4405" s="129" t="s">
        <v>4737</v>
      </c>
      <c r="F4405" s="129" t="s">
        <v>4735</v>
      </c>
      <c r="G4405" s="129" t="s">
        <v>16723</v>
      </c>
      <c r="H4405" s="129"/>
    </row>
    <row r="4406" spans="1:8" x14ac:dyDescent="0.3">
      <c r="A4406" s="183">
        <v>45199</v>
      </c>
      <c r="B4406" s="129" t="s">
        <v>9146</v>
      </c>
      <c r="C4406" s="129" t="s">
        <v>416</v>
      </c>
      <c r="D4406" s="165">
        <v>1</v>
      </c>
      <c r="E4406" s="129" t="s">
        <v>4739</v>
      </c>
      <c r="F4406" s="129" t="s">
        <v>4735</v>
      </c>
      <c r="G4406" s="129" t="s">
        <v>16723</v>
      </c>
      <c r="H4406" s="129"/>
    </row>
    <row r="4407" spans="1:8" x14ac:dyDescent="0.3">
      <c r="A4407" s="183">
        <v>45199</v>
      </c>
      <c r="B4407" s="129" t="s">
        <v>9147</v>
      </c>
      <c r="C4407" s="129" t="s">
        <v>417</v>
      </c>
      <c r="D4407" s="165">
        <v>1</v>
      </c>
      <c r="E4407" s="129" t="s">
        <v>4739</v>
      </c>
      <c r="F4407" s="129" t="s">
        <v>4735</v>
      </c>
      <c r="G4407" s="129" t="s">
        <v>16723</v>
      </c>
      <c r="H4407" s="129"/>
    </row>
    <row r="4408" spans="1:8" x14ac:dyDescent="0.3">
      <c r="A4408" s="183">
        <v>45199</v>
      </c>
      <c r="B4408" s="129" t="s">
        <v>9148</v>
      </c>
      <c r="C4408" s="129" t="s">
        <v>417</v>
      </c>
      <c r="D4408" s="165">
        <v>1</v>
      </c>
      <c r="E4408" s="129" t="s">
        <v>4739</v>
      </c>
      <c r="F4408" s="129" t="s">
        <v>4735</v>
      </c>
      <c r="G4408" s="129" t="s">
        <v>16723</v>
      </c>
      <c r="H4408" s="129"/>
    </row>
    <row r="4409" spans="1:8" x14ac:dyDescent="0.3">
      <c r="A4409" s="183">
        <v>45199</v>
      </c>
      <c r="B4409" s="129" t="s">
        <v>9149</v>
      </c>
      <c r="C4409" s="129" t="s">
        <v>417</v>
      </c>
      <c r="D4409" s="165">
        <v>1</v>
      </c>
      <c r="E4409" s="129" t="s">
        <v>4821</v>
      </c>
      <c r="F4409" s="129" t="s">
        <v>4735</v>
      </c>
      <c r="G4409" s="129" t="s">
        <v>16723</v>
      </c>
      <c r="H4409" s="129"/>
    </row>
    <row r="4410" spans="1:8" x14ac:dyDescent="0.3">
      <c r="A4410" s="183">
        <v>45199</v>
      </c>
      <c r="B4410" s="129" t="s">
        <v>9150</v>
      </c>
      <c r="C4410" s="129" t="s">
        <v>417</v>
      </c>
      <c r="D4410" s="165">
        <v>1</v>
      </c>
      <c r="E4410" s="129" t="s">
        <v>4737</v>
      </c>
      <c r="F4410" s="129" t="s">
        <v>4735</v>
      </c>
      <c r="G4410" s="129" t="s">
        <v>16723</v>
      </c>
      <c r="H4410" s="129"/>
    </row>
    <row r="4411" spans="1:8" x14ac:dyDescent="0.3">
      <c r="A4411" s="183">
        <v>45199</v>
      </c>
      <c r="B4411" s="129" t="s">
        <v>9151</v>
      </c>
      <c r="C4411" s="129" t="s">
        <v>416</v>
      </c>
      <c r="D4411" s="165">
        <v>1</v>
      </c>
      <c r="E4411" s="129" t="s">
        <v>4739</v>
      </c>
      <c r="F4411" s="129" t="s">
        <v>4735</v>
      </c>
      <c r="G4411" s="129" t="s">
        <v>16723</v>
      </c>
      <c r="H4411" s="129"/>
    </row>
    <row r="4412" spans="1:8" x14ac:dyDescent="0.3">
      <c r="A4412" s="183">
        <v>45199</v>
      </c>
      <c r="B4412" s="129" t="s">
        <v>9152</v>
      </c>
      <c r="C4412" s="129" t="s">
        <v>417</v>
      </c>
      <c r="D4412" s="165">
        <v>1</v>
      </c>
      <c r="E4412" s="129" t="s">
        <v>4739</v>
      </c>
      <c r="F4412" s="129" t="s">
        <v>4735</v>
      </c>
      <c r="G4412" s="129" t="s">
        <v>16723</v>
      </c>
      <c r="H4412" s="129"/>
    </row>
    <row r="4413" spans="1:8" x14ac:dyDescent="0.3">
      <c r="A4413" s="183">
        <v>45199</v>
      </c>
      <c r="B4413" s="129" t="s">
        <v>9153</v>
      </c>
      <c r="C4413" s="129" t="s">
        <v>417</v>
      </c>
      <c r="D4413" s="165">
        <v>1</v>
      </c>
      <c r="E4413" s="129" t="s">
        <v>4739</v>
      </c>
      <c r="F4413" s="129" t="s">
        <v>4735</v>
      </c>
      <c r="G4413" s="129" t="s">
        <v>16723</v>
      </c>
      <c r="H4413" s="129"/>
    </row>
    <row r="4414" spans="1:8" x14ac:dyDescent="0.3">
      <c r="A4414" s="183">
        <v>45199</v>
      </c>
      <c r="B4414" s="129" t="s">
        <v>9154</v>
      </c>
      <c r="C4414" s="129" t="s">
        <v>416</v>
      </c>
      <c r="D4414" s="165">
        <v>1</v>
      </c>
      <c r="E4414" s="129" t="s">
        <v>4739</v>
      </c>
      <c r="F4414" s="129" t="s">
        <v>4735</v>
      </c>
      <c r="G4414" s="129" t="s">
        <v>16723</v>
      </c>
      <c r="H4414" s="129"/>
    </row>
    <row r="4415" spans="1:8" x14ac:dyDescent="0.3">
      <c r="A4415" s="183">
        <v>45199</v>
      </c>
      <c r="B4415" s="129" t="s">
        <v>9155</v>
      </c>
      <c r="C4415" s="129" t="s">
        <v>416</v>
      </c>
      <c r="D4415" s="165">
        <v>1</v>
      </c>
      <c r="E4415" s="129" t="s">
        <v>4737</v>
      </c>
      <c r="F4415" s="129" t="s">
        <v>4735</v>
      </c>
      <c r="G4415" s="129" t="s">
        <v>16723</v>
      </c>
      <c r="H4415" s="129"/>
    </row>
    <row r="4416" spans="1:8" x14ac:dyDescent="0.3">
      <c r="A4416" s="183">
        <v>45199</v>
      </c>
      <c r="B4416" s="129" t="s">
        <v>9156</v>
      </c>
      <c r="C4416" s="129" t="s">
        <v>417</v>
      </c>
      <c r="D4416" s="165">
        <v>1</v>
      </c>
      <c r="E4416" s="129" t="s">
        <v>4737</v>
      </c>
      <c r="F4416" s="129" t="s">
        <v>4735</v>
      </c>
      <c r="G4416" s="129" t="s">
        <v>16723</v>
      </c>
      <c r="H4416" s="129"/>
    </row>
    <row r="4417" spans="1:8" x14ac:dyDescent="0.3">
      <c r="A4417" s="183">
        <v>45199</v>
      </c>
      <c r="B4417" s="129" t="s">
        <v>9157</v>
      </c>
      <c r="C4417" s="129" t="s">
        <v>417</v>
      </c>
      <c r="D4417" s="165">
        <v>1</v>
      </c>
      <c r="E4417" s="129" t="s">
        <v>4737</v>
      </c>
      <c r="F4417" s="129" t="s">
        <v>4735</v>
      </c>
      <c r="G4417" s="129" t="s">
        <v>16723</v>
      </c>
      <c r="H4417" s="129"/>
    </row>
    <row r="4418" spans="1:8" x14ac:dyDescent="0.3">
      <c r="A4418" s="183">
        <v>45199</v>
      </c>
      <c r="B4418" s="129" t="s">
        <v>9158</v>
      </c>
      <c r="C4418" s="129" t="s">
        <v>417</v>
      </c>
      <c r="D4418" s="165">
        <v>1</v>
      </c>
      <c r="E4418" s="129" t="s">
        <v>4737</v>
      </c>
      <c r="F4418" s="129" t="s">
        <v>4735</v>
      </c>
      <c r="G4418" s="129" t="s">
        <v>16723</v>
      </c>
      <c r="H4418" s="129"/>
    </row>
    <row r="4419" spans="1:8" x14ac:dyDescent="0.3">
      <c r="A4419" s="183">
        <v>45199</v>
      </c>
      <c r="B4419" s="129" t="s">
        <v>9159</v>
      </c>
      <c r="C4419" s="129" t="s">
        <v>418</v>
      </c>
      <c r="D4419" s="165">
        <v>1</v>
      </c>
      <c r="E4419" s="129" t="s">
        <v>4741</v>
      </c>
      <c r="F4419" s="129" t="s">
        <v>4735</v>
      </c>
      <c r="G4419" s="129" t="s">
        <v>16723</v>
      </c>
      <c r="H4419" s="129"/>
    </row>
    <row r="4420" spans="1:8" x14ac:dyDescent="0.3">
      <c r="A4420" s="183">
        <v>45199</v>
      </c>
      <c r="B4420" s="129" t="s">
        <v>9160</v>
      </c>
      <c r="C4420" s="129" t="s">
        <v>417</v>
      </c>
      <c r="D4420" s="165">
        <v>1</v>
      </c>
      <c r="E4420" s="129" t="s">
        <v>4739</v>
      </c>
      <c r="F4420" s="129" t="s">
        <v>4735</v>
      </c>
      <c r="G4420" s="129" t="s">
        <v>16723</v>
      </c>
      <c r="H4420" s="129"/>
    </row>
    <row r="4421" spans="1:8" x14ac:dyDescent="0.3">
      <c r="A4421" s="183">
        <v>45199</v>
      </c>
      <c r="B4421" s="129" t="s">
        <v>9161</v>
      </c>
      <c r="C4421" s="129" t="s">
        <v>417</v>
      </c>
      <c r="D4421" s="165">
        <v>1</v>
      </c>
      <c r="E4421" s="129" t="s">
        <v>4739</v>
      </c>
      <c r="F4421" s="129" t="s">
        <v>4735</v>
      </c>
      <c r="G4421" s="129" t="s">
        <v>16723</v>
      </c>
      <c r="H4421" s="129"/>
    </row>
    <row r="4422" spans="1:8" x14ac:dyDescent="0.3">
      <c r="A4422" s="183">
        <v>45199</v>
      </c>
      <c r="B4422" s="129" t="s">
        <v>9162</v>
      </c>
      <c r="C4422" s="129" t="s">
        <v>417</v>
      </c>
      <c r="D4422" s="165">
        <v>1</v>
      </c>
      <c r="E4422" s="129" t="s">
        <v>4821</v>
      </c>
      <c r="F4422" s="129" t="s">
        <v>4735</v>
      </c>
      <c r="G4422" s="129" t="s">
        <v>16723</v>
      </c>
      <c r="H4422" s="129"/>
    </row>
    <row r="4423" spans="1:8" x14ac:dyDescent="0.3">
      <c r="A4423" s="183">
        <v>45199</v>
      </c>
      <c r="B4423" s="129" t="s">
        <v>9163</v>
      </c>
      <c r="C4423" s="129" t="s">
        <v>417</v>
      </c>
      <c r="D4423" s="165">
        <v>1</v>
      </c>
      <c r="E4423" s="129" t="s">
        <v>4739</v>
      </c>
      <c r="F4423" s="129" t="s">
        <v>4735</v>
      </c>
      <c r="G4423" s="129" t="s">
        <v>16723</v>
      </c>
      <c r="H4423" s="129"/>
    </row>
    <row r="4424" spans="1:8" x14ac:dyDescent="0.3">
      <c r="A4424" s="183">
        <v>45199</v>
      </c>
      <c r="B4424" s="129" t="s">
        <v>9164</v>
      </c>
      <c r="C4424" s="129" t="s">
        <v>417</v>
      </c>
      <c r="D4424" s="165">
        <v>1</v>
      </c>
      <c r="E4424" s="129" t="s">
        <v>4739</v>
      </c>
      <c r="F4424" s="129" t="s">
        <v>4735</v>
      </c>
      <c r="G4424" s="129" t="s">
        <v>16723</v>
      </c>
      <c r="H4424" s="129"/>
    </row>
    <row r="4425" spans="1:8" x14ac:dyDescent="0.3">
      <c r="A4425" s="183">
        <v>45199</v>
      </c>
      <c r="B4425" s="129" t="s">
        <v>9165</v>
      </c>
      <c r="C4425" s="129" t="s">
        <v>416</v>
      </c>
      <c r="D4425" s="165">
        <v>1</v>
      </c>
      <c r="E4425" s="129" t="s">
        <v>4737</v>
      </c>
      <c r="F4425" s="129" t="s">
        <v>4735</v>
      </c>
      <c r="G4425" s="129" t="s">
        <v>16723</v>
      </c>
      <c r="H4425" s="129"/>
    </row>
    <row r="4426" spans="1:8" x14ac:dyDescent="0.3">
      <c r="A4426" s="183">
        <v>45199</v>
      </c>
      <c r="B4426" s="129" t="s">
        <v>9166</v>
      </c>
      <c r="C4426" s="129" t="s">
        <v>418</v>
      </c>
      <c r="D4426" s="165">
        <v>1</v>
      </c>
      <c r="E4426" s="129" t="s">
        <v>4741</v>
      </c>
      <c r="F4426" s="129" t="s">
        <v>4735</v>
      </c>
      <c r="G4426" s="129" t="s">
        <v>16723</v>
      </c>
      <c r="H4426" s="129"/>
    </row>
    <row r="4427" spans="1:8" x14ac:dyDescent="0.3">
      <c r="A4427" s="183">
        <v>45199</v>
      </c>
      <c r="B4427" s="129" t="s">
        <v>9167</v>
      </c>
      <c r="C4427" s="129" t="s">
        <v>417</v>
      </c>
      <c r="D4427" s="165">
        <v>1</v>
      </c>
      <c r="E4427" s="129" t="s">
        <v>4739</v>
      </c>
      <c r="F4427" s="129" t="s">
        <v>4735</v>
      </c>
      <c r="G4427" s="129" t="s">
        <v>16723</v>
      </c>
      <c r="H4427" s="129"/>
    </row>
    <row r="4428" spans="1:8" x14ac:dyDescent="0.3">
      <c r="A4428" s="183">
        <v>45199</v>
      </c>
      <c r="B4428" s="129" t="s">
        <v>9168</v>
      </c>
      <c r="C4428" s="129" t="s">
        <v>416</v>
      </c>
      <c r="D4428" s="165">
        <v>1</v>
      </c>
      <c r="E4428" s="129" t="s">
        <v>4739</v>
      </c>
      <c r="F4428" s="129" t="s">
        <v>4735</v>
      </c>
      <c r="G4428" s="129" t="s">
        <v>16723</v>
      </c>
      <c r="H4428" s="129"/>
    </row>
    <row r="4429" spans="1:8" x14ac:dyDescent="0.3">
      <c r="A4429" s="183">
        <v>45199</v>
      </c>
      <c r="B4429" s="129" t="s">
        <v>9169</v>
      </c>
      <c r="C4429" s="129" t="s">
        <v>417</v>
      </c>
      <c r="D4429" s="165">
        <v>1</v>
      </c>
      <c r="E4429" s="129" t="s">
        <v>4739</v>
      </c>
      <c r="F4429" s="129" t="s">
        <v>4735</v>
      </c>
      <c r="G4429" s="129" t="s">
        <v>16723</v>
      </c>
      <c r="H4429" s="129"/>
    </row>
    <row r="4430" spans="1:8" x14ac:dyDescent="0.3">
      <c r="A4430" s="183">
        <v>45199</v>
      </c>
      <c r="B4430" s="129" t="s">
        <v>9170</v>
      </c>
      <c r="C4430" s="129" t="s">
        <v>417</v>
      </c>
      <c r="D4430" s="165">
        <v>1</v>
      </c>
      <c r="E4430" s="129" t="s">
        <v>4739</v>
      </c>
      <c r="F4430" s="129" t="s">
        <v>4735</v>
      </c>
      <c r="G4430" s="129" t="s">
        <v>16723</v>
      </c>
      <c r="H4430" s="129"/>
    </row>
    <row r="4431" spans="1:8" x14ac:dyDescent="0.3">
      <c r="A4431" s="183">
        <v>45199</v>
      </c>
      <c r="B4431" s="129" t="s">
        <v>9171</v>
      </c>
      <c r="C4431" s="129" t="s">
        <v>417</v>
      </c>
      <c r="D4431" s="165">
        <v>1</v>
      </c>
      <c r="E4431" s="129" t="s">
        <v>4739</v>
      </c>
      <c r="F4431" s="129" t="s">
        <v>4735</v>
      </c>
      <c r="G4431" s="129" t="s">
        <v>16723</v>
      </c>
      <c r="H4431" s="129"/>
    </row>
    <row r="4432" spans="1:8" x14ac:dyDescent="0.3">
      <c r="A4432" s="183">
        <v>45199</v>
      </c>
      <c r="B4432" s="129" t="s">
        <v>9172</v>
      </c>
      <c r="C4432" s="129" t="s">
        <v>417</v>
      </c>
      <c r="D4432" s="165">
        <v>1</v>
      </c>
      <c r="E4432" s="129" t="s">
        <v>4739</v>
      </c>
      <c r="F4432" s="129" t="s">
        <v>4735</v>
      </c>
      <c r="G4432" s="129" t="s">
        <v>16723</v>
      </c>
      <c r="H4432" s="129"/>
    </row>
    <row r="4433" spans="1:8" x14ac:dyDescent="0.3">
      <c r="A4433" s="183">
        <v>45199</v>
      </c>
      <c r="B4433" s="129" t="s">
        <v>9173</v>
      </c>
      <c r="C4433" s="129" t="s">
        <v>417</v>
      </c>
      <c r="D4433" s="165">
        <v>1</v>
      </c>
      <c r="E4433" s="129" t="s">
        <v>4739</v>
      </c>
      <c r="F4433" s="129" t="s">
        <v>4735</v>
      </c>
      <c r="G4433" s="129" t="s">
        <v>16723</v>
      </c>
      <c r="H4433" s="129"/>
    </row>
    <row r="4434" spans="1:8" x14ac:dyDescent="0.3">
      <c r="A4434" s="183">
        <v>45199</v>
      </c>
      <c r="B4434" s="129" t="s">
        <v>9174</v>
      </c>
      <c r="C4434" s="129" t="s">
        <v>417</v>
      </c>
      <c r="D4434" s="165">
        <v>1</v>
      </c>
      <c r="E4434" s="129" t="s">
        <v>4739</v>
      </c>
      <c r="F4434" s="129" t="s">
        <v>4735</v>
      </c>
      <c r="G4434" s="129" t="s">
        <v>16723</v>
      </c>
      <c r="H4434" s="129"/>
    </row>
    <row r="4435" spans="1:8" x14ac:dyDescent="0.3">
      <c r="A4435" s="183">
        <v>45199</v>
      </c>
      <c r="B4435" s="129" t="s">
        <v>9175</v>
      </c>
      <c r="C4435" s="129" t="s">
        <v>418</v>
      </c>
      <c r="D4435" s="165">
        <v>1</v>
      </c>
      <c r="E4435" s="129" t="s">
        <v>4739</v>
      </c>
      <c r="F4435" s="129" t="s">
        <v>4735</v>
      </c>
      <c r="G4435" s="129" t="s">
        <v>16723</v>
      </c>
      <c r="H4435" s="129"/>
    </row>
    <row r="4436" spans="1:8" x14ac:dyDescent="0.3">
      <c r="A4436" s="183">
        <v>45199</v>
      </c>
      <c r="B4436" s="129" t="s">
        <v>9176</v>
      </c>
      <c r="C4436" s="129" t="s">
        <v>416</v>
      </c>
      <c r="D4436" s="165">
        <v>1</v>
      </c>
      <c r="E4436" s="129" t="s">
        <v>4739</v>
      </c>
      <c r="F4436" s="129" t="s">
        <v>4735</v>
      </c>
      <c r="G4436" s="129" t="s">
        <v>16723</v>
      </c>
      <c r="H4436" s="129"/>
    </row>
    <row r="4437" spans="1:8" x14ac:dyDescent="0.3">
      <c r="A4437" s="183">
        <v>45199</v>
      </c>
      <c r="B4437" s="129" t="s">
        <v>9177</v>
      </c>
      <c r="C4437" s="129" t="s">
        <v>416</v>
      </c>
      <c r="D4437" s="165">
        <v>1</v>
      </c>
      <c r="E4437" s="129" t="s">
        <v>4739</v>
      </c>
      <c r="F4437" s="129" t="s">
        <v>4735</v>
      </c>
      <c r="G4437" s="129" t="s">
        <v>16723</v>
      </c>
      <c r="H4437" s="129"/>
    </row>
    <row r="4438" spans="1:8" x14ac:dyDescent="0.3">
      <c r="A4438" s="183">
        <v>45199</v>
      </c>
      <c r="B4438" s="129" t="s">
        <v>9178</v>
      </c>
      <c r="C4438" s="129" t="s">
        <v>416</v>
      </c>
      <c r="D4438" s="165">
        <v>1</v>
      </c>
      <c r="E4438" s="129" t="s">
        <v>4737</v>
      </c>
      <c r="F4438" s="129" t="s">
        <v>4735</v>
      </c>
      <c r="G4438" s="129" t="s">
        <v>16723</v>
      </c>
      <c r="H4438" s="129"/>
    </row>
    <row r="4439" spans="1:8" x14ac:dyDescent="0.3">
      <c r="A4439" s="183">
        <v>45199</v>
      </c>
      <c r="B4439" s="129" t="s">
        <v>9179</v>
      </c>
      <c r="C4439" s="129" t="s">
        <v>416</v>
      </c>
      <c r="D4439" s="165">
        <v>1</v>
      </c>
      <c r="E4439" s="129" t="s">
        <v>4743</v>
      </c>
      <c r="F4439" s="129" t="s">
        <v>4735</v>
      </c>
      <c r="G4439" s="129" t="s">
        <v>16746</v>
      </c>
      <c r="H4439" s="129"/>
    </row>
    <row r="4440" spans="1:8" x14ac:dyDescent="0.3">
      <c r="A4440" s="183">
        <v>45199</v>
      </c>
      <c r="B4440" s="129" t="s">
        <v>9180</v>
      </c>
      <c r="C4440" s="129" t="s">
        <v>416</v>
      </c>
      <c r="D4440" s="165">
        <v>1</v>
      </c>
      <c r="E4440" s="129" t="s">
        <v>4741</v>
      </c>
      <c r="F4440" s="129" t="s">
        <v>4735</v>
      </c>
      <c r="G4440" s="129" t="s">
        <v>16723</v>
      </c>
      <c r="H4440" s="129"/>
    </row>
    <row r="4441" spans="1:8" x14ac:dyDescent="0.3">
      <c r="A4441" s="183">
        <v>45199</v>
      </c>
      <c r="B4441" s="129" t="s">
        <v>9181</v>
      </c>
      <c r="C4441" s="129" t="s">
        <v>416</v>
      </c>
      <c r="D4441" s="165">
        <v>1</v>
      </c>
      <c r="E4441" s="129" t="s">
        <v>4739</v>
      </c>
      <c r="F4441" s="129" t="s">
        <v>4735</v>
      </c>
      <c r="G4441" s="129" t="s">
        <v>16723</v>
      </c>
      <c r="H4441" s="129"/>
    </row>
    <row r="4442" spans="1:8" x14ac:dyDescent="0.3">
      <c r="A4442" s="183">
        <v>45199</v>
      </c>
      <c r="B4442" s="129" t="s">
        <v>9182</v>
      </c>
      <c r="C4442" s="129" t="s">
        <v>418</v>
      </c>
      <c r="D4442" s="165">
        <v>1</v>
      </c>
      <c r="E4442" s="129" t="s">
        <v>4821</v>
      </c>
      <c r="F4442" s="129" t="s">
        <v>4735</v>
      </c>
      <c r="G4442" s="129" t="s">
        <v>16723</v>
      </c>
      <c r="H4442" s="129"/>
    </row>
    <row r="4443" spans="1:8" x14ac:dyDescent="0.3">
      <c r="A4443" s="183">
        <v>45199</v>
      </c>
      <c r="B4443" s="129" t="s">
        <v>9183</v>
      </c>
      <c r="C4443" s="129" t="s">
        <v>416</v>
      </c>
      <c r="D4443" s="165">
        <v>1</v>
      </c>
      <c r="E4443" s="129" t="s">
        <v>4739</v>
      </c>
      <c r="F4443" s="129" t="s">
        <v>4735</v>
      </c>
      <c r="G4443" s="129" t="s">
        <v>16723</v>
      </c>
      <c r="H4443" s="129"/>
    </row>
    <row r="4444" spans="1:8" x14ac:dyDescent="0.3">
      <c r="A4444" s="183">
        <v>45199</v>
      </c>
      <c r="B4444" s="129" t="s">
        <v>9184</v>
      </c>
      <c r="C4444" s="129" t="s">
        <v>416</v>
      </c>
      <c r="D4444" s="165">
        <v>1</v>
      </c>
      <c r="E4444" s="129" t="s">
        <v>4737</v>
      </c>
      <c r="F4444" s="129" t="s">
        <v>4735</v>
      </c>
      <c r="G4444" s="129" t="s">
        <v>16723</v>
      </c>
      <c r="H4444" s="129"/>
    </row>
    <row r="4445" spans="1:8" x14ac:dyDescent="0.3">
      <c r="A4445" s="183">
        <v>45199</v>
      </c>
      <c r="B4445" s="129" t="s">
        <v>9185</v>
      </c>
      <c r="C4445" s="129" t="s">
        <v>418</v>
      </c>
      <c r="D4445" s="165">
        <v>1</v>
      </c>
      <c r="E4445" s="129" t="s">
        <v>4739</v>
      </c>
      <c r="F4445" s="129" t="s">
        <v>4735</v>
      </c>
      <c r="G4445" s="129" t="s">
        <v>16723</v>
      </c>
      <c r="H4445" s="129"/>
    </row>
    <row r="4446" spans="1:8" x14ac:dyDescent="0.3">
      <c r="A4446" s="183">
        <v>45199</v>
      </c>
      <c r="B4446" s="129" t="s">
        <v>9186</v>
      </c>
      <c r="C4446" s="129" t="s">
        <v>417</v>
      </c>
      <c r="D4446" s="165">
        <v>1</v>
      </c>
      <c r="E4446" s="129" t="s">
        <v>4739</v>
      </c>
      <c r="F4446" s="129" t="s">
        <v>4735</v>
      </c>
      <c r="G4446" s="129" t="s">
        <v>16723</v>
      </c>
      <c r="H4446" s="129"/>
    </row>
    <row r="4447" spans="1:8" x14ac:dyDescent="0.3">
      <c r="A4447" s="183">
        <v>45199</v>
      </c>
      <c r="B4447" s="129" t="s">
        <v>9187</v>
      </c>
      <c r="C4447" s="129" t="s">
        <v>418</v>
      </c>
      <c r="D4447" s="165">
        <v>1</v>
      </c>
      <c r="E4447" s="129" t="s">
        <v>4739</v>
      </c>
      <c r="F4447" s="129" t="s">
        <v>4735</v>
      </c>
      <c r="G4447" s="129" t="s">
        <v>16723</v>
      </c>
      <c r="H4447" s="129"/>
    </row>
    <row r="4448" spans="1:8" x14ac:dyDescent="0.3">
      <c r="A4448" s="183">
        <v>45199</v>
      </c>
      <c r="B4448" s="129" t="s">
        <v>9188</v>
      </c>
      <c r="C4448" s="129" t="s">
        <v>416</v>
      </c>
      <c r="D4448" s="165">
        <v>1</v>
      </c>
      <c r="E4448" s="129" t="s">
        <v>4744</v>
      </c>
      <c r="F4448" s="129" t="s">
        <v>4735</v>
      </c>
      <c r="G4448" s="129" t="s">
        <v>16723</v>
      </c>
      <c r="H4448" s="129"/>
    </row>
    <row r="4449" spans="1:8" x14ac:dyDescent="0.3">
      <c r="A4449" s="183">
        <v>45199</v>
      </c>
      <c r="B4449" s="129" t="s">
        <v>9189</v>
      </c>
      <c r="C4449" s="129" t="s">
        <v>418</v>
      </c>
      <c r="D4449" s="165">
        <v>1</v>
      </c>
      <c r="E4449" s="129" t="s">
        <v>4739</v>
      </c>
      <c r="F4449" s="129" t="s">
        <v>4735</v>
      </c>
      <c r="G4449" s="129" t="s">
        <v>16723</v>
      </c>
      <c r="H4449" s="129"/>
    </row>
    <row r="4450" spans="1:8" x14ac:dyDescent="0.3">
      <c r="A4450" s="183">
        <v>45199</v>
      </c>
      <c r="B4450" s="129" t="s">
        <v>9190</v>
      </c>
      <c r="C4450" s="129" t="s">
        <v>416</v>
      </c>
      <c r="D4450" s="165">
        <v>1</v>
      </c>
      <c r="E4450" s="129" t="s">
        <v>4739</v>
      </c>
      <c r="F4450" s="129" t="s">
        <v>4735</v>
      </c>
      <c r="G4450" s="129" t="s">
        <v>16723</v>
      </c>
      <c r="H4450" s="129"/>
    </row>
    <row r="4451" spans="1:8" x14ac:dyDescent="0.3">
      <c r="A4451" s="183">
        <v>45199</v>
      </c>
      <c r="B4451" s="129" t="s">
        <v>9191</v>
      </c>
      <c r="C4451" s="129" t="s">
        <v>416</v>
      </c>
      <c r="D4451" s="165">
        <v>1</v>
      </c>
      <c r="E4451" s="129" t="s">
        <v>4739</v>
      </c>
      <c r="F4451" s="129" t="s">
        <v>4735</v>
      </c>
      <c r="G4451" s="129" t="s">
        <v>16723</v>
      </c>
      <c r="H4451" s="129"/>
    </row>
    <row r="4452" spans="1:8" x14ac:dyDescent="0.3">
      <c r="A4452" s="183">
        <v>45199</v>
      </c>
      <c r="B4452" s="129" t="s">
        <v>9192</v>
      </c>
      <c r="C4452" s="129" t="s">
        <v>418</v>
      </c>
      <c r="D4452" s="165">
        <v>1</v>
      </c>
      <c r="E4452" s="129" t="s">
        <v>4739</v>
      </c>
      <c r="F4452" s="129" t="s">
        <v>4735</v>
      </c>
      <c r="G4452" s="129" t="s">
        <v>16723</v>
      </c>
      <c r="H4452" s="129"/>
    </row>
    <row r="4453" spans="1:8" x14ac:dyDescent="0.3">
      <c r="A4453" s="183">
        <v>45199</v>
      </c>
      <c r="B4453" s="129" t="s">
        <v>9193</v>
      </c>
      <c r="C4453" s="129" t="s">
        <v>417</v>
      </c>
      <c r="D4453" s="165">
        <v>1</v>
      </c>
      <c r="E4453" s="129" t="s">
        <v>4739</v>
      </c>
      <c r="F4453" s="129" t="s">
        <v>4735</v>
      </c>
      <c r="G4453" s="129" t="s">
        <v>16723</v>
      </c>
      <c r="H4453" s="129"/>
    </row>
    <row r="4454" spans="1:8" x14ac:dyDescent="0.3">
      <c r="A4454" s="183">
        <v>45199</v>
      </c>
      <c r="B4454" s="129" t="s">
        <v>9194</v>
      </c>
      <c r="C4454" s="129" t="s">
        <v>417</v>
      </c>
      <c r="D4454" s="165">
        <v>1</v>
      </c>
      <c r="E4454" s="129" t="s">
        <v>4739</v>
      </c>
      <c r="F4454" s="129" t="s">
        <v>4735</v>
      </c>
      <c r="G4454" s="129" t="s">
        <v>16723</v>
      </c>
      <c r="H4454" s="129"/>
    </row>
    <row r="4455" spans="1:8" x14ac:dyDescent="0.3">
      <c r="A4455" s="183">
        <v>45199</v>
      </c>
      <c r="B4455" s="129" t="s">
        <v>9195</v>
      </c>
      <c r="C4455" s="129" t="s">
        <v>418</v>
      </c>
      <c r="D4455" s="165">
        <v>1</v>
      </c>
      <c r="E4455" s="129" t="s">
        <v>4741</v>
      </c>
      <c r="F4455" s="129" t="s">
        <v>4735</v>
      </c>
      <c r="G4455" s="129" t="s">
        <v>16723</v>
      </c>
      <c r="H4455" s="129"/>
    </row>
    <row r="4456" spans="1:8" x14ac:dyDescent="0.3">
      <c r="A4456" s="183">
        <v>45199</v>
      </c>
      <c r="B4456" s="129" t="s">
        <v>9196</v>
      </c>
      <c r="C4456" s="129" t="s">
        <v>416</v>
      </c>
      <c r="D4456" s="165">
        <v>1</v>
      </c>
      <c r="E4456" s="129" t="s">
        <v>4739</v>
      </c>
      <c r="F4456" s="129" t="s">
        <v>4735</v>
      </c>
      <c r="G4456" s="129" t="s">
        <v>16723</v>
      </c>
      <c r="H4456" s="129"/>
    </row>
    <row r="4457" spans="1:8" x14ac:dyDescent="0.3">
      <c r="A4457" s="183">
        <v>45199</v>
      </c>
      <c r="B4457" s="129" t="s">
        <v>9197</v>
      </c>
      <c r="C4457" s="129" t="s">
        <v>416</v>
      </c>
      <c r="D4457" s="165">
        <v>1</v>
      </c>
      <c r="E4457" s="129" t="s">
        <v>4739</v>
      </c>
      <c r="F4457" s="129" t="s">
        <v>4735</v>
      </c>
      <c r="G4457" s="129" t="s">
        <v>16723</v>
      </c>
      <c r="H4457" s="129"/>
    </row>
    <row r="4458" spans="1:8" x14ac:dyDescent="0.3">
      <c r="A4458" s="183">
        <v>45199</v>
      </c>
      <c r="B4458" s="129" t="s">
        <v>9198</v>
      </c>
      <c r="C4458" s="129" t="s">
        <v>418</v>
      </c>
      <c r="D4458" s="165">
        <v>1</v>
      </c>
      <c r="E4458" s="129" t="s">
        <v>4739</v>
      </c>
      <c r="F4458" s="129" t="s">
        <v>4735</v>
      </c>
      <c r="G4458" s="129" t="s">
        <v>16723</v>
      </c>
      <c r="H4458" s="129"/>
    </row>
    <row r="4459" spans="1:8" x14ac:dyDescent="0.3">
      <c r="A4459" s="183">
        <v>45199</v>
      </c>
      <c r="B4459" s="129" t="s">
        <v>9199</v>
      </c>
      <c r="C4459" s="129" t="s">
        <v>418</v>
      </c>
      <c r="D4459" s="165">
        <v>1</v>
      </c>
      <c r="E4459" s="129" t="s">
        <v>4739</v>
      </c>
      <c r="F4459" s="129" t="s">
        <v>4735</v>
      </c>
      <c r="G4459" s="129" t="s">
        <v>16723</v>
      </c>
      <c r="H4459" s="129"/>
    </row>
    <row r="4460" spans="1:8" x14ac:dyDescent="0.3">
      <c r="A4460" s="183">
        <v>45199</v>
      </c>
      <c r="B4460" s="129" t="s">
        <v>9200</v>
      </c>
      <c r="C4460" s="129" t="s">
        <v>418</v>
      </c>
      <c r="D4460" s="165">
        <v>1</v>
      </c>
      <c r="E4460" s="129" t="s">
        <v>4739</v>
      </c>
      <c r="F4460" s="129" t="s">
        <v>4735</v>
      </c>
      <c r="G4460" s="129" t="s">
        <v>16723</v>
      </c>
      <c r="H4460" s="129"/>
    </row>
    <row r="4461" spans="1:8" x14ac:dyDescent="0.3">
      <c r="A4461" s="183">
        <v>45199</v>
      </c>
      <c r="B4461" s="129" t="s">
        <v>9201</v>
      </c>
      <c r="C4461" s="129" t="s">
        <v>416</v>
      </c>
      <c r="D4461" s="165">
        <v>1</v>
      </c>
      <c r="E4461" s="129" t="s">
        <v>4739</v>
      </c>
      <c r="F4461" s="129" t="s">
        <v>4735</v>
      </c>
      <c r="G4461" s="129" t="s">
        <v>16723</v>
      </c>
      <c r="H4461" s="129"/>
    </row>
    <row r="4462" spans="1:8" x14ac:dyDescent="0.3">
      <c r="A4462" s="183">
        <v>45199</v>
      </c>
      <c r="B4462" s="129" t="s">
        <v>9202</v>
      </c>
      <c r="C4462" s="129" t="s">
        <v>417</v>
      </c>
      <c r="D4462" s="165">
        <v>1</v>
      </c>
      <c r="E4462" s="129" t="s">
        <v>4739</v>
      </c>
      <c r="F4462" s="129" t="s">
        <v>4735</v>
      </c>
      <c r="G4462" s="129" t="s">
        <v>16723</v>
      </c>
      <c r="H4462" s="129"/>
    </row>
    <row r="4463" spans="1:8" x14ac:dyDescent="0.3">
      <c r="A4463" s="183">
        <v>45199</v>
      </c>
      <c r="B4463" s="129" t="s">
        <v>9203</v>
      </c>
      <c r="C4463" s="129" t="s">
        <v>417</v>
      </c>
      <c r="D4463" s="165">
        <v>1</v>
      </c>
      <c r="E4463" s="129" t="s">
        <v>4737</v>
      </c>
      <c r="F4463" s="129" t="s">
        <v>4735</v>
      </c>
      <c r="G4463" s="129" t="s">
        <v>16723</v>
      </c>
      <c r="H4463" s="129"/>
    </row>
    <row r="4464" spans="1:8" x14ac:dyDescent="0.3">
      <c r="A4464" s="183">
        <v>45199</v>
      </c>
      <c r="B4464" s="129" t="s">
        <v>9204</v>
      </c>
      <c r="C4464" s="129" t="s">
        <v>417</v>
      </c>
      <c r="D4464" s="165">
        <v>1</v>
      </c>
      <c r="E4464" s="129" t="s">
        <v>4739</v>
      </c>
      <c r="F4464" s="129" t="s">
        <v>4735</v>
      </c>
      <c r="G4464" s="129" t="s">
        <v>16723</v>
      </c>
      <c r="H4464" s="129"/>
    </row>
    <row r="4465" spans="1:8" x14ac:dyDescent="0.3">
      <c r="A4465" s="183">
        <v>45199</v>
      </c>
      <c r="B4465" s="129" t="s">
        <v>9205</v>
      </c>
      <c r="C4465" s="129" t="s">
        <v>418</v>
      </c>
      <c r="D4465" s="165">
        <v>1</v>
      </c>
      <c r="E4465" s="129" t="s">
        <v>4739</v>
      </c>
      <c r="F4465" s="129" t="s">
        <v>4735</v>
      </c>
      <c r="G4465" s="129" t="s">
        <v>16723</v>
      </c>
      <c r="H4465" s="129"/>
    </row>
    <row r="4466" spans="1:8" x14ac:dyDescent="0.3">
      <c r="A4466" s="183">
        <v>45199</v>
      </c>
      <c r="B4466" s="129" t="s">
        <v>9206</v>
      </c>
      <c r="C4466" s="129" t="s">
        <v>416</v>
      </c>
      <c r="D4466" s="165">
        <v>1</v>
      </c>
      <c r="E4466" s="129" t="s">
        <v>4739</v>
      </c>
      <c r="F4466" s="129" t="s">
        <v>4735</v>
      </c>
      <c r="G4466" s="129" t="s">
        <v>16723</v>
      </c>
      <c r="H4466" s="129"/>
    </row>
    <row r="4467" spans="1:8" x14ac:dyDescent="0.3">
      <c r="A4467" s="183">
        <v>45199</v>
      </c>
      <c r="B4467" s="129" t="s">
        <v>9207</v>
      </c>
      <c r="C4467" s="129" t="s">
        <v>416</v>
      </c>
      <c r="D4467" s="165">
        <v>1</v>
      </c>
      <c r="E4467" s="129" t="s">
        <v>4739</v>
      </c>
      <c r="F4467" s="129" t="s">
        <v>4735</v>
      </c>
      <c r="G4467" s="129" t="s">
        <v>16723</v>
      </c>
      <c r="H4467" s="129"/>
    </row>
    <row r="4468" spans="1:8" x14ac:dyDescent="0.3">
      <c r="A4468" s="183">
        <v>45199</v>
      </c>
      <c r="B4468" s="129" t="s">
        <v>9208</v>
      </c>
      <c r="C4468" s="129" t="s">
        <v>417</v>
      </c>
      <c r="D4468" s="165">
        <v>1</v>
      </c>
      <c r="E4468" s="129" t="s">
        <v>4739</v>
      </c>
      <c r="F4468" s="129" t="s">
        <v>4735</v>
      </c>
      <c r="G4468" s="129" t="s">
        <v>16723</v>
      </c>
      <c r="H4468" s="129"/>
    </row>
    <row r="4469" spans="1:8" x14ac:dyDescent="0.3">
      <c r="A4469" s="183">
        <v>45199</v>
      </c>
      <c r="B4469" s="129" t="s">
        <v>9209</v>
      </c>
      <c r="C4469" s="129" t="s">
        <v>417</v>
      </c>
      <c r="D4469" s="165">
        <v>1</v>
      </c>
      <c r="E4469" s="129" t="s">
        <v>4739</v>
      </c>
      <c r="F4469" s="129" t="s">
        <v>4735</v>
      </c>
      <c r="G4469" s="129" t="s">
        <v>16723</v>
      </c>
      <c r="H4469" s="129"/>
    </row>
    <row r="4470" spans="1:8" x14ac:dyDescent="0.3">
      <c r="A4470" s="183">
        <v>45199</v>
      </c>
      <c r="B4470" s="129" t="s">
        <v>9210</v>
      </c>
      <c r="C4470" s="129" t="s">
        <v>416</v>
      </c>
      <c r="D4470" s="165">
        <v>1</v>
      </c>
      <c r="E4470" s="129" t="s">
        <v>4737</v>
      </c>
      <c r="F4470" s="129" t="s">
        <v>4735</v>
      </c>
      <c r="G4470" s="129" t="s">
        <v>16723</v>
      </c>
      <c r="H4470" s="129"/>
    </row>
    <row r="4471" spans="1:8" x14ac:dyDescent="0.3">
      <c r="A4471" s="183">
        <v>45199</v>
      </c>
      <c r="B4471" s="129" t="s">
        <v>9211</v>
      </c>
      <c r="C4471" s="129" t="s">
        <v>416</v>
      </c>
      <c r="D4471" s="165">
        <v>1</v>
      </c>
      <c r="E4471" s="129" t="s">
        <v>4737</v>
      </c>
      <c r="F4471" s="129" t="s">
        <v>4735</v>
      </c>
      <c r="G4471" s="129" t="s">
        <v>16723</v>
      </c>
      <c r="H4471" s="129"/>
    </row>
    <row r="4472" spans="1:8" x14ac:dyDescent="0.3">
      <c r="A4472" s="183">
        <v>45199</v>
      </c>
      <c r="B4472" s="129" t="s">
        <v>9212</v>
      </c>
      <c r="C4472" s="129" t="s">
        <v>416</v>
      </c>
      <c r="D4472" s="165">
        <v>1</v>
      </c>
      <c r="E4472" s="129" t="s">
        <v>4739</v>
      </c>
      <c r="F4472" s="129" t="s">
        <v>4735</v>
      </c>
      <c r="G4472" s="129" t="s">
        <v>16723</v>
      </c>
      <c r="H4472" s="129"/>
    </row>
    <row r="4473" spans="1:8" x14ac:dyDescent="0.3">
      <c r="A4473" s="183">
        <v>45199</v>
      </c>
      <c r="B4473" s="129" t="s">
        <v>9213</v>
      </c>
      <c r="C4473" s="129" t="s">
        <v>416</v>
      </c>
      <c r="D4473" s="165">
        <v>1</v>
      </c>
      <c r="E4473" s="129" t="s">
        <v>4739</v>
      </c>
      <c r="F4473" s="129" t="s">
        <v>4735</v>
      </c>
      <c r="G4473" s="129" t="s">
        <v>16723</v>
      </c>
      <c r="H4473" s="129"/>
    </row>
    <row r="4474" spans="1:8" x14ac:dyDescent="0.3">
      <c r="A4474" s="183">
        <v>45199</v>
      </c>
      <c r="B4474" s="129" t="s">
        <v>9214</v>
      </c>
      <c r="C4474" s="129" t="s">
        <v>418</v>
      </c>
      <c r="D4474" s="165">
        <v>1</v>
      </c>
      <c r="E4474" s="129" t="s">
        <v>4747</v>
      </c>
      <c r="F4474" s="129" t="s">
        <v>4735</v>
      </c>
      <c r="G4474" s="129" t="s">
        <v>16723</v>
      </c>
      <c r="H4474" s="129"/>
    </row>
    <row r="4475" spans="1:8" x14ac:dyDescent="0.3">
      <c r="A4475" s="183">
        <v>45199</v>
      </c>
      <c r="B4475" s="129" t="s">
        <v>9215</v>
      </c>
      <c r="C4475" s="129" t="s">
        <v>416</v>
      </c>
      <c r="D4475" s="165">
        <v>1</v>
      </c>
      <c r="E4475" s="129" t="s">
        <v>4743</v>
      </c>
      <c r="F4475" s="129" t="s">
        <v>4735</v>
      </c>
      <c r="G4475" s="129" t="s">
        <v>16746</v>
      </c>
      <c r="H4475" s="129"/>
    </row>
    <row r="4476" spans="1:8" x14ac:dyDescent="0.3">
      <c r="A4476" s="183">
        <v>45199</v>
      </c>
      <c r="B4476" s="129" t="s">
        <v>9216</v>
      </c>
      <c r="C4476" s="129" t="s">
        <v>417</v>
      </c>
      <c r="D4476" s="165">
        <v>1</v>
      </c>
      <c r="E4476" s="129" t="s">
        <v>4734</v>
      </c>
      <c r="F4476" s="129" t="s">
        <v>4735</v>
      </c>
      <c r="G4476" s="129" t="s">
        <v>16723</v>
      </c>
      <c r="H4476" s="129"/>
    </row>
    <row r="4477" spans="1:8" x14ac:dyDescent="0.3">
      <c r="A4477" s="183">
        <v>45199</v>
      </c>
      <c r="B4477" s="129" t="s">
        <v>9217</v>
      </c>
      <c r="C4477" s="129" t="s">
        <v>417</v>
      </c>
      <c r="D4477" s="165">
        <v>1</v>
      </c>
      <c r="E4477" s="129" t="s">
        <v>4739</v>
      </c>
      <c r="F4477" s="129" t="s">
        <v>4735</v>
      </c>
      <c r="G4477" s="129" t="s">
        <v>16723</v>
      </c>
      <c r="H4477" s="129"/>
    </row>
    <row r="4478" spans="1:8" x14ac:dyDescent="0.3">
      <c r="A4478" s="183">
        <v>45199</v>
      </c>
      <c r="B4478" s="129" t="s">
        <v>9218</v>
      </c>
      <c r="C4478" s="129" t="s">
        <v>417</v>
      </c>
      <c r="D4478" s="165">
        <v>1</v>
      </c>
      <c r="E4478" s="129" t="s">
        <v>4739</v>
      </c>
      <c r="F4478" s="129" t="s">
        <v>4735</v>
      </c>
      <c r="G4478" s="129" t="s">
        <v>16723</v>
      </c>
      <c r="H4478" s="129"/>
    </row>
    <row r="4479" spans="1:8" x14ac:dyDescent="0.3">
      <c r="A4479" s="183">
        <v>45199</v>
      </c>
      <c r="B4479" s="129" t="s">
        <v>9219</v>
      </c>
      <c r="C4479" s="129" t="s">
        <v>417</v>
      </c>
      <c r="D4479" s="165">
        <v>1</v>
      </c>
      <c r="E4479" s="129" t="s">
        <v>4739</v>
      </c>
      <c r="F4479" s="129" t="s">
        <v>4735</v>
      </c>
      <c r="G4479" s="129" t="s">
        <v>16723</v>
      </c>
      <c r="H4479" s="129"/>
    </row>
    <row r="4480" spans="1:8" x14ac:dyDescent="0.3">
      <c r="A4480" s="183">
        <v>45199</v>
      </c>
      <c r="B4480" s="129" t="s">
        <v>9220</v>
      </c>
      <c r="C4480" s="129" t="s">
        <v>417</v>
      </c>
      <c r="D4480" s="165">
        <v>1</v>
      </c>
      <c r="E4480" s="129" t="s">
        <v>4739</v>
      </c>
      <c r="F4480" s="129" t="s">
        <v>4735</v>
      </c>
      <c r="G4480" s="129" t="s">
        <v>16723</v>
      </c>
      <c r="H4480" s="129"/>
    </row>
    <row r="4481" spans="1:8" x14ac:dyDescent="0.3">
      <c r="A4481" s="183">
        <v>45199</v>
      </c>
      <c r="B4481" s="129" t="s">
        <v>9221</v>
      </c>
      <c r="C4481" s="129" t="s">
        <v>417</v>
      </c>
      <c r="D4481" s="165">
        <v>1</v>
      </c>
      <c r="E4481" s="129" t="s">
        <v>4737</v>
      </c>
      <c r="F4481" s="129" t="s">
        <v>4735</v>
      </c>
      <c r="G4481" s="129" t="s">
        <v>16723</v>
      </c>
      <c r="H4481" s="129"/>
    </row>
    <row r="4482" spans="1:8" x14ac:dyDescent="0.3">
      <c r="A4482" s="183">
        <v>45199</v>
      </c>
      <c r="B4482" s="129" t="s">
        <v>9222</v>
      </c>
      <c r="C4482" s="129" t="s">
        <v>417</v>
      </c>
      <c r="D4482" s="165">
        <v>1</v>
      </c>
      <c r="E4482" s="129" t="s">
        <v>4739</v>
      </c>
      <c r="F4482" s="129" t="s">
        <v>4735</v>
      </c>
      <c r="G4482" s="129" t="s">
        <v>16723</v>
      </c>
      <c r="H4482" s="129"/>
    </row>
    <row r="4483" spans="1:8" x14ac:dyDescent="0.3">
      <c r="A4483" s="183">
        <v>45199</v>
      </c>
      <c r="B4483" s="129" t="s">
        <v>9223</v>
      </c>
      <c r="C4483" s="129" t="s">
        <v>416</v>
      </c>
      <c r="D4483" s="165">
        <v>1</v>
      </c>
      <c r="E4483" s="129" t="s">
        <v>4739</v>
      </c>
      <c r="F4483" s="129" t="s">
        <v>4735</v>
      </c>
      <c r="G4483" s="129" t="s">
        <v>16723</v>
      </c>
      <c r="H4483" s="129"/>
    </row>
    <row r="4484" spans="1:8" x14ac:dyDescent="0.3">
      <c r="A4484" s="183">
        <v>45199</v>
      </c>
      <c r="B4484" s="129" t="s">
        <v>9224</v>
      </c>
      <c r="C4484" s="129" t="s">
        <v>416</v>
      </c>
      <c r="D4484" s="165">
        <v>1</v>
      </c>
      <c r="E4484" s="129" t="s">
        <v>4739</v>
      </c>
      <c r="F4484" s="129" t="s">
        <v>4735</v>
      </c>
      <c r="G4484" s="129" t="s">
        <v>16723</v>
      </c>
      <c r="H4484" s="129"/>
    </row>
    <row r="4485" spans="1:8" x14ac:dyDescent="0.3">
      <c r="A4485" s="183">
        <v>45199</v>
      </c>
      <c r="B4485" s="129" t="s">
        <v>9225</v>
      </c>
      <c r="C4485" s="129" t="s">
        <v>418</v>
      </c>
      <c r="D4485" s="165">
        <v>1</v>
      </c>
      <c r="E4485" s="129" t="s">
        <v>4739</v>
      </c>
      <c r="F4485" s="129" t="s">
        <v>4735</v>
      </c>
      <c r="G4485" s="129" t="s">
        <v>16723</v>
      </c>
      <c r="H4485" s="129"/>
    </row>
    <row r="4486" spans="1:8" x14ac:dyDescent="0.3">
      <c r="A4486" s="183">
        <v>45199</v>
      </c>
      <c r="B4486" s="129" t="s">
        <v>9226</v>
      </c>
      <c r="C4486" s="129" t="s">
        <v>416</v>
      </c>
      <c r="D4486" s="165">
        <v>1</v>
      </c>
      <c r="E4486" s="129" t="s">
        <v>4737</v>
      </c>
      <c r="F4486" s="129" t="s">
        <v>4735</v>
      </c>
      <c r="G4486" s="129" t="s">
        <v>16723</v>
      </c>
      <c r="H4486" s="129"/>
    </row>
    <row r="4487" spans="1:8" x14ac:dyDescent="0.3">
      <c r="A4487" s="183">
        <v>45199</v>
      </c>
      <c r="B4487" s="129" t="s">
        <v>9227</v>
      </c>
      <c r="C4487" s="129" t="s">
        <v>416</v>
      </c>
      <c r="D4487" s="165">
        <v>1</v>
      </c>
      <c r="E4487" s="129" t="s">
        <v>4739</v>
      </c>
      <c r="F4487" s="129" t="s">
        <v>4735</v>
      </c>
      <c r="G4487" s="129" t="s">
        <v>16723</v>
      </c>
      <c r="H4487" s="129"/>
    </row>
    <row r="4488" spans="1:8" x14ac:dyDescent="0.3">
      <c r="A4488" s="183">
        <v>45199</v>
      </c>
      <c r="B4488" s="129" t="s">
        <v>9228</v>
      </c>
      <c r="C4488" s="129" t="s">
        <v>416</v>
      </c>
      <c r="D4488" s="165">
        <v>1</v>
      </c>
      <c r="E4488" s="129" t="s">
        <v>4739</v>
      </c>
      <c r="F4488" s="129" t="s">
        <v>4735</v>
      </c>
      <c r="G4488" s="129" t="s">
        <v>16723</v>
      </c>
      <c r="H4488" s="129"/>
    </row>
    <row r="4489" spans="1:8" x14ac:dyDescent="0.3">
      <c r="A4489" s="183">
        <v>45199</v>
      </c>
      <c r="B4489" s="129" t="s">
        <v>9229</v>
      </c>
      <c r="C4489" s="129" t="s">
        <v>416</v>
      </c>
      <c r="D4489" s="165">
        <v>1</v>
      </c>
      <c r="E4489" s="129" t="s">
        <v>4739</v>
      </c>
      <c r="F4489" s="129" t="s">
        <v>4735</v>
      </c>
      <c r="G4489" s="129" t="s">
        <v>16723</v>
      </c>
      <c r="H4489" s="129"/>
    </row>
    <row r="4490" spans="1:8" x14ac:dyDescent="0.3">
      <c r="A4490" s="183">
        <v>45199</v>
      </c>
      <c r="B4490" s="129" t="s">
        <v>9230</v>
      </c>
      <c r="C4490" s="129" t="s">
        <v>416</v>
      </c>
      <c r="D4490" s="165">
        <v>1</v>
      </c>
      <c r="E4490" s="129" t="s">
        <v>4739</v>
      </c>
      <c r="F4490" s="129" t="s">
        <v>4735</v>
      </c>
      <c r="G4490" s="129" t="s">
        <v>16723</v>
      </c>
      <c r="H4490" s="129"/>
    </row>
    <row r="4491" spans="1:8" x14ac:dyDescent="0.3">
      <c r="A4491" s="183">
        <v>45199</v>
      </c>
      <c r="B4491" s="129" t="s">
        <v>9231</v>
      </c>
      <c r="C4491" s="129" t="s">
        <v>418</v>
      </c>
      <c r="D4491" s="165">
        <v>1</v>
      </c>
      <c r="E4491" s="129" t="s">
        <v>4739</v>
      </c>
      <c r="F4491" s="129" t="s">
        <v>4735</v>
      </c>
      <c r="G4491" s="129" t="s">
        <v>16723</v>
      </c>
      <c r="H4491" s="129"/>
    </row>
    <row r="4492" spans="1:8" x14ac:dyDescent="0.3">
      <c r="A4492" s="183">
        <v>45199</v>
      </c>
      <c r="B4492" s="129" t="s">
        <v>9232</v>
      </c>
      <c r="C4492" s="129" t="s">
        <v>416</v>
      </c>
      <c r="D4492" s="165">
        <v>1</v>
      </c>
      <c r="E4492" s="129" t="s">
        <v>4739</v>
      </c>
      <c r="F4492" s="129" t="s">
        <v>4735</v>
      </c>
      <c r="G4492" s="129" t="s">
        <v>16723</v>
      </c>
      <c r="H4492" s="129"/>
    </row>
    <row r="4493" spans="1:8" x14ac:dyDescent="0.3">
      <c r="A4493" s="183">
        <v>45199</v>
      </c>
      <c r="B4493" s="129" t="s">
        <v>9233</v>
      </c>
      <c r="C4493" s="129" t="s">
        <v>416</v>
      </c>
      <c r="D4493" s="165">
        <v>1</v>
      </c>
      <c r="E4493" s="129" t="s">
        <v>4739</v>
      </c>
      <c r="F4493" s="129" t="s">
        <v>4735</v>
      </c>
      <c r="G4493" s="129" t="s">
        <v>16723</v>
      </c>
      <c r="H4493" s="129"/>
    </row>
    <row r="4494" spans="1:8" x14ac:dyDescent="0.3">
      <c r="A4494" s="183">
        <v>45199</v>
      </c>
      <c r="B4494" s="129" t="s">
        <v>9234</v>
      </c>
      <c r="C4494" s="129" t="s">
        <v>416</v>
      </c>
      <c r="D4494" s="165">
        <v>1</v>
      </c>
      <c r="E4494" s="129" t="s">
        <v>4739</v>
      </c>
      <c r="F4494" s="129" t="s">
        <v>4735</v>
      </c>
      <c r="G4494" s="129" t="s">
        <v>16723</v>
      </c>
      <c r="H4494" s="129"/>
    </row>
    <row r="4495" spans="1:8" x14ac:dyDescent="0.3">
      <c r="A4495" s="183">
        <v>45199</v>
      </c>
      <c r="B4495" s="129" t="s">
        <v>9235</v>
      </c>
      <c r="C4495" s="129" t="s">
        <v>418</v>
      </c>
      <c r="D4495" s="165">
        <v>1</v>
      </c>
      <c r="E4495" s="129" t="s">
        <v>4739</v>
      </c>
      <c r="F4495" s="129" t="s">
        <v>4735</v>
      </c>
      <c r="G4495" s="129" t="s">
        <v>16723</v>
      </c>
      <c r="H4495" s="129"/>
    </row>
    <row r="4496" spans="1:8" x14ac:dyDescent="0.3">
      <c r="A4496" s="183">
        <v>45199</v>
      </c>
      <c r="B4496" s="129" t="s">
        <v>9236</v>
      </c>
      <c r="C4496" s="129" t="s">
        <v>418</v>
      </c>
      <c r="D4496" s="165">
        <v>1</v>
      </c>
      <c r="E4496" s="129" t="s">
        <v>4739</v>
      </c>
      <c r="F4496" s="129" t="s">
        <v>4735</v>
      </c>
      <c r="G4496" s="129" t="s">
        <v>16723</v>
      </c>
      <c r="H4496" s="129"/>
    </row>
    <row r="4497" spans="1:8" x14ac:dyDescent="0.3">
      <c r="A4497" s="183">
        <v>45199</v>
      </c>
      <c r="B4497" s="129" t="s">
        <v>9237</v>
      </c>
      <c r="C4497" s="129" t="s">
        <v>418</v>
      </c>
      <c r="D4497" s="165">
        <v>1</v>
      </c>
      <c r="E4497" s="129" t="s">
        <v>4739</v>
      </c>
      <c r="F4497" s="129" t="s">
        <v>4735</v>
      </c>
      <c r="G4497" s="129" t="s">
        <v>16723</v>
      </c>
      <c r="H4497" s="129"/>
    </row>
    <row r="4498" spans="1:8" x14ac:dyDescent="0.3">
      <c r="A4498" s="183">
        <v>45199</v>
      </c>
      <c r="B4498" s="129" t="s">
        <v>9238</v>
      </c>
      <c r="C4498" s="129" t="s">
        <v>417</v>
      </c>
      <c r="D4498" s="165">
        <v>1</v>
      </c>
      <c r="E4498" s="129" t="s">
        <v>4739</v>
      </c>
      <c r="F4498" s="129" t="s">
        <v>4735</v>
      </c>
      <c r="G4498" s="129" t="s">
        <v>16723</v>
      </c>
      <c r="H4498" s="129"/>
    </row>
    <row r="4499" spans="1:8" x14ac:dyDescent="0.3">
      <c r="A4499" s="183">
        <v>45199</v>
      </c>
      <c r="B4499" s="129" t="s">
        <v>9239</v>
      </c>
      <c r="C4499" s="129" t="s">
        <v>417</v>
      </c>
      <c r="D4499" s="165">
        <v>1</v>
      </c>
      <c r="E4499" s="129" t="s">
        <v>4737</v>
      </c>
      <c r="F4499" s="129" t="s">
        <v>4735</v>
      </c>
      <c r="G4499" s="129" t="s">
        <v>16723</v>
      </c>
      <c r="H4499" s="129"/>
    </row>
    <row r="4500" spans="1:8" x14ac:dyDescent="0.3">
      <c r="A4500" s="183">
        <v>45199</v>
      </c>
      <c r="B4500" s="129" t="s">
        <v>9240</v>
      </c>
      <c r="C4500" s="129" t="s">
        <v>416</v>
      </c>
      <c r="D4500" s="165">
        <v>1</v>
      </c>
      <c r="E4500" s="129" t="s">
        <v>4739</v>
      </c>
      <c r="F4500" s="129" t="s">
        <v>4735</v>
      </c>
      <c r="G4500" s="129" t="s">
        <v>16723</v>
      </c>
      <c r="H4500" s="129"/>
    </row>
    <row r="4501" spans="1:8" x14ac:dyDescent="0.3">
      <c r="A4501" s="183">
        <v>45199</v>
      </c>
      <c r="B4501" s="129" t="s">
        <v>9241</v>
      </c>
      <c r="C4501" s="129" t="s">
        <v>418</v>
      </c>
      <c r="D4501" s="165">
        <v>1</v>
      </c>
      <c r="E4501" s="129" t="s">
        <v>4739</v>
      </c>
      <c r="F4501" s="129" t="s">
        <v>4735</v>
      </c>
      <c r="G4501" s="129" t="s">
        <v>16723</v>
      </c>
      <c r="H4501" s="129"/>
    </row>
    <row r="4502" spans="1:8" x14ac:dyDescent="0.3">
      <c r="A4502" s="183">
        <v>45199</v>
      </c>
      <c r="B4502" s="129" t="s">
        <v>9242</v>
      </c>
      <c r="C4502" s="129" t="s">
        <v>416</v>
      </c>
      <c r="D4502" s="165">
        <v>1</v>
      </c>
      <c r="E4502" s="129" t="s">
        <v>4741</v>
      </c>
      <c r="F4502" s="129" t="s">
        <v>4735</v>
      </c>
      <c r="G4502" s="129" t="s">
        <v>16723</v>
      </c>
      <c r="H4502" s="129"/>
    </row>
    <row r="4503" spans="1:8" x14ac:dyDescent="0.3">
      <c r="A4503" s="183">
        <v>45199</v>
      </c>
      <c r="B4503" s="129" t="s">
        <v>9243</v>
      </c>
      <c r="C4503" s="129" t="s">
        <v>416</v>
      </c>
      <c r="D4503" s="165">
        <v>1</v>
      </c>
      <c r="E4503" s="129" t="s">
        <v>4739</v>
      </c>
      <c r="F4503" s="129" t="s">
        <v>4735</v>
      </c>
      <c r="G4503" s="129" t="s">
        <v>16723</v>
      </c>
      <c r="H4503" s="129"/>
    </row>
    <row r="4504" spans="1:8" x14ac:dyDescent="0.3">
      <c r="A4504" s="183">
        <v>45199</v>
      </c>
      <c r="B4504" s="129" t="s">
        <v>9244</v>
      </c>
      <c r="C4504" s="129" t="s">
        <v>416</v>
      </c>
      <c r="D4504" s="165">
        <v>1</v>
      </c>
      <c r="E4504" s="129" t="s">
        <v>4739</v>
      </c>
      <c r="F4504" s="129" t="s">
        <v>4735</v>
      </c>
      <c r="G4504" s="129" t="s">
        <v>16723</v>
      </c>
      <c r="H4504" s="129"/>
    </row>
    <row r="4505" spans="1:8" x14ac:dyDescent="0.3">
      <c r="A4505" s="183">
        <v>45199</v>
      </c>
      <c r="B4505" s="129" t="s">
        <v>9245</v>
      </c>
      <c r="C4505" s="129" t="s">
        <v>416</v>
      </c>
      <c r="D4505" s="165">
        <v>1</v>
      </c>
      <c r="E4505" s="129" t="s">
        <v>4739</v>
      </c>
      <c r="F4505" s="129" t="s">
        <v>4735</v>
      </c>
      <c r="G4505" s="129" t="s">
        <v>16723</v>
      </c>
      <c r="H4505" s="129"/>
    </row>
    <row r="4506" spans="1:8" x14ac:dyDescent="0.3">
      <c r="A4506" s="183">
        <v>45199</v>
      </c>
      <c r="B4506" s="129" t="s">
        <v>9246</v>
      </c>
      <c r="C4506" s="129" t="s">
        <v>418</v>
      </c>
      <c r="D4506" s="165">
        <v>1</v>
      </c>
      <c r="E4506" s="129" t="s">
        <v>4739</v>
      </c>
      <c r="F4506" s="129" t="s">
        <v>4735</v>
      </c>
      <c r="G4506" s="129" t="s">
        <v>16723</v>
      </c>
      <c r="H4506" s="129"/>
    </row>
    <row r="4507" spans="1:8" x14ac:dyDescent="0.3">
      <c r="A4507" s="183">
        <v>45199</v>
      </c>
      <c r="B4507" s="129" t="s">
        <v>9247</v>
      </c>
      <c r="C4507" s="129" t="s">
        <v>416</v>
      </c>
      <c r="D4507" s="165">
        <v>1</v>
      </c>
      <c r="E4507" s="129" t="s">
        <v>4739</v>
      </c>
      <c r="F4507" s="129" t="s">
        <v>4735</v>
      </c>
      <c r="G4507" s="129" t="s">
        <v>16723</v>
      </c>
      <c r="H4507" s="129"/>
    </row>
    <row r="4508" spans="1:8" x14ac:dyDescent="0.3">
      <c r="A4508" s="183">
        <v>45199</v>
      </c>
      <c r="B4508" s="129" t="s">
        <v>9248</v>
      </c>
      <c r="C4508" s="129" t="s">
        <v>416</v>
      </c>
      <c r="D4508" s="165">
        <v>1</v>
      </c>
      <c r="E4508" s="129" t="s">
        <v>4739</v>
      </c>
      <c r="F4508" s="129" t="s">
        <v>4735</v>
      </c>
      <c r="G4508" s="129" t="s">
        <v>16723</v>
      </c>
      <c r="H4508" s="129"/>
    </row>
    <row r="4509" spans="1:8" x14ac:dyDescent="0.3">
      <c r="A4509" s="183">
        <v>45199</v>
      </c>
      <c r="B4509" s="129" t="s">
        <v>9249</v>
      </c>
      <c r="C4509" s="129" t="s">
        <v>416</v>
      </c>
      <c r="D4509" s="165">
        <v>1</v>
      </c>
      <c r="E4509" s="129" t="s">
        <v>4739</v>
      </c>
      <c r="F4509" s="129" t="s">
        <v>4735</v>
      </c>
      <c r="G4509" s="129" t="s">
        <v>16723</v>
      </c>
      <c r="H4509" s="129"/>
    </row>
    <row r="4510" spans="1:8" x14ac:dyDescent="0.3">
      <c r="A4510" s="183">
        <v>45199</v>
      </c>
      <c r="B4510" s="129" t="s">
        <v>9250</v>
      </c>
      <c r="C4510" s="129" t="s">
        <v>418</v>
      </c>
      <c r="D4510" s="165">
        <v>1</v>
      </c>
      <c r="E4510" s="129" t="s">
        <v>4739</v>
      </c>
      <c r="F4510" s="129" t="s">
        <v>4735</v>
      </c>
      <c r="G4510" s="129" t="s">
        <v>16723</v>
      </c>
      <c r="H4510" s="129"/>
    </row>
    <row r="4511" spans="1:8" x14ac:dyDescent="0.3">
      <c r="A4511" s="183">
        <v>45199</v>
      </c>
      <c r="B4511" s="129" t="s">
        <v>9251</v>
      </c>
      <c r="C4511" s="129" t="s">
        <v>418</v>
      </c>
      <c r="D4511" s="165">
        <v>1</v>
      </c>
      <c r="E4511" s="129" t="s">
        <v>4739</v>
      </c>
      <c r="F4511" s="129" t="s">
        <v>4735</v>
      </c>
      <c r="G4511" s="129" t="s">
        <v>16723</v>
      </c>
      <c r="H4511" s="129"/>
    </row>
    <row r="4512" spans="1:8" x14ac:dyDescent="0.3">
      <c r="A4512" s="183">
        <v>45199</v>
      </c>
      <c r="B4512" s="129" t="s">
        <v>9252</v>
      </c>
      <c r="C4512" s="129" t="s">
        <v>416</v>
      </c>
      <c r="D4512" s="165">
        <v>1</v>
      </c>
      <c r="E4512" s="129" t="s">
        <v>4739</v>
      </c>
      <c r="F4512" s="129" t="s">
        <v>4735</v>
      </c>
      <c r="G4512" s="129" t="s">
        <v>16723</v>
      </c>
      <c r="H4512" s="129"/>
    </row>
    <row r="4513" spans="1:8" x14ac:dyDescent="0.3">
      <c r="A4513" s="183">
        <v>45199</v>
      </c>
      <c r="B4513" s="129" t="s">
        <v>9253</v>
      </c>
      <c r="C4513" s="129" t="s">
        <v>417</v>
      </c>
      <c r="D4513" s="165">
        <v>1</v>
      </c>
      <c r="E4513" s="129" t="s">
        <v>4737</v>
      </c>
      <c r="F4513" s="129" t="s">
        <v>4735</v>
      </c>
      <c r="G4513" s="129" t="s">
        <v>16723</v>
      </c>
      <c r="H4513" s="129"/>
    </row>
    <row r="4514" spans="1:8" x14ac:dyDescent="0.3">
      <c r="A4514" s="183">
        <v>45199</v>
      </c>
      <c r="B4514" s="129" t="s">
        <v>9254</v>
      </c>
      <c r="C4514" s="129" t="s">
        <v>417</v>
      </c>
      <c r="D4514" s="165">
        <v>1</v>
      </c>
      <c r="E4514" s="129" t="s">
        <v>4739</v>
      </c>
      <c r="F4514" s="129" t="s">
        <v>4735</v>
      </c>
      <c r="G4514" s="129" t="s">
        <v>16723</v>
      </c>
      <c r="H4514" s="129"/>
    </row>
    <row r="4515" spans="1:8" x14ac:dyDescent="0.3">
      <c r="A4515" s="183">
        <v>45199</v>
      </c>
      <c r="B4515" s="129" t="s">
        <v>9255</v>
      </c>
      <c r="C4515" s="129" t="s">
        <v>416</v>
      </c>
      <c r="D4515" s="165">
        <v>1</v>
      </c>
      <c r="E4515" s="129" t="s">
        <v>4739</v>
      </c>
      <c r="F4515" s="129" t="s">
        <v>4735</v>
      </c>
      <c r="G4515" s="129" t="s">
        <v>16723</v>
      </c>
      <c r="H4515" s="129"/>
    </row>
    <row r="4516" spans="1:8" x14ac:dyDescent="0.3">
      <c r="A4516" s="183">
        <v>45199</v>
      </c>
      <c r="B4516" s="129" t="s">
        <v>9256</v>
      </c>
      <c r="C4516" s="129" t="s">
        <v>416</v>
      </c>
      <c r="D4516" s="165">
        <v>1</v>
      </c>
      <c r="E4516" s="129" t="s">
        <v>4739</v>
      </c>
      <c r="F4516" s="129" t="s">
        <v>4735</v>
      </c>
      <c r="G4516" s="129" t="s">
        <v>16723</v>
      </c>
      <c r="H4516" s="129"/>
    </row>
    <row r="4517" spans="1:8" x14ac:dyDescent="0.3">
      <c r="A4517" s="183">
        <v>45199</v>
      </c>
      <c r="B4517" s="129" t="s">
        <v>9257</v>
      </c>
      <c r="C4517" s="129" t="s">
        <v>417</v>
      </c>
      <c r="D4517" s="165">
        <v>1</v>
      </c>
      <c r="E4517" s="129" t="s">
        <v>4739</v>
      </c>
      <c r="F4517" s="129" t="s">
        <v>4735</v>
      </c>
      <c r="G4517" s="129" t="s">
        <v>16723</v>
      </c>
      <c r="H4517" s="129"/>
    </row>
    <row r="4518" spans="1:8" x14ac:dyDescent="0.3">
      <c r="A4518" s="183">
        <v>45199</v>
      </c>
      <c r="B4518" s="129" t="s">
        <v>9258</v>
      </c>
      <c r="C4518" s="129" t="s">
        <v>416</v>
      </c>
      <c r="D4518" s="165">
        <v>1</v>
      </c>
      <c r="E4518" s="129" t="s">
        <v>4739</v>
      </c>
      <c r="F4518" s="129" t="s">
        <v>4735</v>
      </c>
      <c r="G4518" s="129" t="s">
        <v>16723</v>
      </c>
      <c r="H4518" s="129"/>
    </row>
    <row r="4519" spans="1:8" x14ac:dyDescent="0.3">
      <c r="A4519" s="183">
        <v>45199</v>
      </c>
      <c r="B4519" s="129" t="s">
        <v>9259</v>
      </c>
      <c r="C4519" s="129" t="s">
        <v>417</v>
      </c>
      <c r="D4519" s="165">
        <v>1</v>
      </c>
      <c r="E4519" s="129" t="s">
        <v>4739</v>
      </c>
      <c r="F4519" s="129" t="s">
        <v>4735</v>
      </c>
      <c r="G4519" s="129" t="s">
        <v>16723</v>
      </c>
      <c r="H4519" s="129"/>
    </row>
    <row r="4520" spans="1:8" x14ac:dyDescent="0.3">
      <c r="A4520" s="183">
        <v>45199</v>
      </c>
      <c r="B4520" s="129" t="s">
        <v>9260</v>
      </c>
      <c r="C4520" s="129" t="s">
        <v>418</v>
      </c>
      <c r="D4520" s="165">
        <v>1</v>
      </c>
      <c r="E4520" s="129" t="s">
        <v>4739</v>
      </c>
      <c r="F4520" s="129" t="s">
        <v>4735</v>
      </c>
      <c r="G4520" s="129" t="s">
        <v>16723</v>
      </c>
      <c r="H4520" s="129"/>
    </row>
    <row r="4521" spans="1:8" x14ac:dyDescent="0.3">
      <c r="A4521" s="183">
        <v>45199</v>
      </c>
      <c r="B4521" s="129" t="s">
        <v>9261</v>
      </c>
      <c r="C4521" s="129" t="s">
        <v>417</v>
      </c>
      <c r="D4521" s="165">
        <v>1</v>
      </c>
      <c r="E4521" s="129" t="s">
        <v>4739</v>
      </c>
      <c r="F4521" s="129" t="s">
        <v>4735</v>
      </c>
      <c r="G4521" s="129" t="s">
        <v>16723</v>
      </c>
      <c r="H4521" s="129"/>
    </row>
    <row r="4522" spans="1:8" x14ac:dyDescent="0.3">
      <c r="A4522" s="183">
        <v>45199</v>
      </c>
      <c r="B4522" s="129" t="s">
        <v>9262</v>
      </c>
      <c r="C4522" s="129" t="s">
        <v>417</v>
      </c>
      <c r="D4522" s="165">
        <v>1</v>
      </c>
      <c r="E4522" s="129" t="s">
        <v>4739</v>
      </c>
      <c r="F4522" s="129" t="s">
        <v>4735</v>
      </c>
      <c r="G4522" s="129" t="s">
        <v>16723</v>
      </c>
      <c r="H4522" s="129"/>
    </row>
    <row r="4523" spans="1:8" x14ac:dyDescent="0.3">
      <c r="A4523" s="183">
        <v>45199</v>
      </c>
      <c r="B4523" s="129" t="s">
        <v>9263</v>
      </c>
      <c r="C4523" s="129" t="s">
        <v>418</v>
      </c>
      <c r="D4523" s="165">
        <v>1</v>
      </c>
      <c r="E4523" s="129" t="s">
        <v>4739</v>
      </c>
      <c r="F4523" s="129" t="s">
        <v>4735</v>
      </c>
      <c r="G4523" s="129" t="s">
        <v>16723</v>
      </c>
      <c r="H4523" s="129"/>
    </row>
    <row r="4524" spans="1:8" x14ac:dyDescent="0.3">
      <c r="A4524" s="183">
        <v>45199</v>
      </c>
      <c r="B4524" s="129" t="s">
        <v>9264</v>
      </c>
      <c r="C4524" s="129" t="s">
        <v>418</v>
      </c>
      <c r="D4524" s="165">
        <v>1</v>
      </c>
      <c r="E4524" s="129" t="s">
        <v>4739</v>
      </c>
      <c r="F4524" s="129" t="s">
        <v>4735</v>
      </c>
      <c r="G4524" s="129" t="s">
        <v>16723</v>
      </c>
      <c r="H4524" s="129"/>
    </row>
    <row r="4525" spans="1:8" x14ac:dyDescent="0.3">
      <c r="A4525" s="183">
        <v>45199</v>
      </c>
      <c r="B4525" s="129" t="s">
        <v>9265</v>
      </c>
      <c r="C4525" s="129" t="s">
        <v>417</v>
      </c>
      <c r="D4525" s="165">
        <v>1</v>
      </c>
      <c r="E4525" s="129" t="s">
        <v>4737</v>
      </c>
      <c r="F4525" s="129" t="s">
        <v>4735</v>
      </c>
      <c r="G4525" s="129" t="s">
        <v>16723</v>
      </c>
      <c r="H4525" s="129"/>
    </row>
    <row r="4526" spans="1:8" x14ac:dyDescent="0.3">
      <c r="A4526" s="183">
        <v>45199</v>
      </c>
      <c r="B4526" s="129" t="s">
        <v>9266</v>
      </c>
      <c r="C4526" s="129" t="s">
        <v>416</v>
      </c>
      <c r="D4526" s="165">
        <v>1</v>
      </c>
      <c r="E4526" s="129" t="s">
        <v>4739</v>
      </c>
      <c r="F4526" s="129" t="s">
        <v>4735</v>
      </c>
      <c r="G4526" s="129" t="s">
        <v>16723</v>
      </c>
      <c r="H4526" s="129"/>
    </row>
    <row r="4527" spans="1:8" x14ac:dyDescent="0.3">
      <c r="A4527" s="183">
        <v>45199</v>
      </c>
      <c r="B4527" s="129" t="s">
        <v>9267</v>
      </c>
      <c r="C4527" s="129" t="s">
        <v>418</v>
      </c>
      <c r="D4527" s="165">
        <v>1</v>
      </c>
      <c r="E4527" s="129" t="s">
        <v>4739</v>
      </c>
      <c r="F4527" s="129" t="s">
        <v>4735</v>
      </c>
      <c r="G4527" s="129" t="s">
        <v>16723</v>
      </c>
      <c r="H4527" s="129"/>
    </row>
    <row r="4528" spans="1:8" x14ac:dyDescent="0.3">
      <c r="A4528" s="183">
        <v>45199</v>
      </c>
      <c r="B4528" s="129" t="s">
        <v>9268</v>
      </c>
      <c r="C4528" s="129" t="s">
        <v>417</v>
      </c>
      <c r="D4528" s="165">
        <v>1</v>
      </c>
      <c r="E4528" s="129" t="s">
        <v>4739</v>
      </c>
      <c r="F4528" s="129" t="s">
        <v>4735</v>
      </c>
      <c r="G4528" s="129" t="s">
        <v>16723</v>
      </c>
      <c r="H4528" s="129"/>
    </row>
    <row r="4529" spans="1:8" x14ac:dyDescent="0.3">
      <c r="A4529" s="183">
        <v>45199</v>
      </c>
      <c r="B4529" s="129" t="s">
        <v>9269</v>
      </c>
      <c r="C4529" s="129" t="s">
        <v>417</v>
      </c>
      <c r="D4529" s="165">
        <v>1</v>
      </c>
      <c r="E4529" s="129" t="s">
        <v>4737</v>
      </c>
      <c r="F4529" s="129" t="s">
        <v>4735</v>
      </c>
      <c r="G4529" s="129" t="s">
        <v>16723</v>
      </c>
      <c r="H4529" s="129"/>
    </row>
    <row r="4530" spans="1:8" x14ac:dyDescent="0.3">
      <c r="A4530" s="183">
        <v>45199</v>
      </c>
      <c r="B4530" s="129" t="s">
        <v>9270</v>
      </c>
      <c r="C4530" s="129" t="s">
        <v>417</v>
      </c>
      <c r="D4530" s="165">
        <v>1</v>
      </c>
      <c r="E4530" s="129" t="s">
        <v>4739</v>
      </c>
      <c r="F4530" s="129" t="s">
        <v>4735</v>
      </c>
      <c r="G4530" s="129" t="s">
        <v>16723</v>
      </c>
      <c r="H4530" s="129"/>
    </row>
    <row r="4531" spans="1:8" x14ac:dyDescent="0.3">
      <c r="A4531" s="183">
        <v>45199</v>
      </c>
      <c r="B4531" s="129" t="s">
        <v>9271</v>
      </c>
      <c r="C4531" s="129" t="s">
        <v>417</v>
      </c>
      <c r="D4531" s="165">
        <v>1</v>
      </c>
      <c r="E4531" s="129" t="s">
        <v>4739</v>
      </c>
      <c r="F4531" s="129" t="s">
        <v>4735</v>
      </c>
      <c r="G4531" s="129" t="s">
        <v>16723</v>
      </c>
      <c r="H4531" s="129"/>
    </row>
    <row r="4532" spans="1:8" x14ac:dyDescent="0.3">
      <c r="A4532" s="183">
        <v>45199</v>
      </c>
      <c r="B4532" s="129" t="s">
        <v>9272</v>
      </c>
      <c r="C4532" s="129" t="s">
        <v>417</v>
      </c>
      <c r="D4532" s="165">
        <v>1</v>
      </c>
      <c r="E4532" s="129" t="s">
        <v>4739</v>
      </c>
      <c r="F4532" s="129" t="s">
        <v>4735</v>
      </c>
      <c r="G4532" s="129" t="s">
        <v>16723</v>
      </c>
      <c r="H4532" s="129"/>
    </row>
    <row r="4533" spans="1:8" x14ac:dyDescent="0.3">
      <c r="A4533" s="183">
        <v>45199</v>
      </c>
      <c r="B4533" s="129" t="s">
        <v>9273</v>
      </c>
      <c r="C4533" s="129" t="s">
        <v>417</v>
      </c>
      <c r="D4533" s="165">
        <v>1</v>
      </c>
      <c r="E4533" s="129" t="s">
        <v>4739</v>
      </c>
      <c r="F4533" s="129" t="s">
        <v>4735</v>
      </c>
      <c r="G4533" s="129" t="s">
        <v>16723</v>
      </c>
      <c r="H4533" s="129"/>
    </row>
    <row r="4534" spans="1:8" x14ac:dyDescent="0.3">
      <c r="A4534" s="183">
        <v>45199</v>
      </c>
      <c r="B4534" s="129" t="s">
        <v>9274</v>
      </c>
      <c r="C4534" s="129" t="s">
        <v>417</v>
      </c>
      <c r="D4534" s="165">
        <v>1</v>
      </c>
      <c r="E4534" s="129" t="s">
        <v>4739</v>
      </c>
      <c r="F4534" s="129" t="s">
        <v>4735</v>
      </c>
      <c r="G4534" s="129" t="s">
        <v>16723</v>
      </c>
      <c r="H4534" s="129"/>
    </row>
    <row r="4535" spans="1:8" x14ac:dyDescent="0.3">
      <c r="A4535" s="183">
        <v>45199</v>
      </c>
      <c r="B4535" s="129" t="s">
        <v>9275</v>
      </c>
      <c r="C4535" s="129" t="s">
        <v>416</v>
      </c>
      <c r="D4535" s="165">
        <v>1</v>
      </c>
      <c r="E4535" s="129" t="s">
        <v>4739</v>
      </c>
      <c r="F4535" s="129" t="s">
        <v>4735</v>
      </c>
      <c r="G4535" s="129" t="s">
        <v>16723</v>
      </c>
      <c r="H4535" s="129"/>
    </row>
    <row r="4536" spans="1:8" x14ac:dyDescent="0.3">
      <c r="A4536" s="183">
        <v>45230</v>
      </c>
      <c r="B4536" s="129" t="s">
        <v>9276</v>
      </c>
      <c r="C4536" s="129" t="s">
        <v>416</v>
      </c>
      <c r="D4536" s="165">
        <v>1</v>
      </c>
      <c r="E4536" s="129" t="s">
        <v>4739</v>
      </c>
      <c r="F4536" s="129" t="s">
        <v>4735</v>
      </c>
      <c r="G4536" s="129" t="s">
        <v>16723</v>
      </c>
      <c r="H4536" s="129"/>
    </row>
    <row r="4537" spans="1:8" x14ac:dyDescent="0.3">
      <c r="A4537" s="183">
        <v>45230</v>
      </c>
      <c r="B4537" s="129" t="s">
        <v>9277</v>
      </c>
      <c r="C4537" s="129" t="s">
        <v>418</v>
      </c>
      <c r="D4537" s="165">
        <v>1</v>
      </c>
      <c r="E4537" s="129" t="s">
        <v>4739</v>
      </c>
      <c r="F4537" s="129" t="s">
        <v>4735</v>
      </c>
      <c r="G4537" s="129" t="s">
        <v>16723</v>
      </c>
      <c r="H4537" s="129"/>
    </row>
    <row r="4538" spans="1:8" x14ac:dyDescent="0.3">
      <c r="A4538" s="183">
        <v>45230</v>
      </c>
      <c r="B4538" s="129" t="s">
        <v>9278</v>
      </c>
      <c r="C4538" s="129" t="s">
        <v>418</v>
      </c>
      <c r="D4538" s="165">
        <v>1</v>
      </c>
      <c r="E4538" s="129" t="s">
        <v>4739</v>
      </c>
      <c r="F4538" s="129" t="s">
        <v>4735</v>
      </c>
      <c r="G4538" s="129" t="s">
        <v>16723</v>
      </c>
      <c r="H4538" s="129"/>
    </row>
    <row r="4539" spans="1:8" x14ac:dyDescent="0.3">
      <c r="A4539" s="183">
        <v>45230</v>
      </c>
      <c r="B4539" s="129" t="s">
        <v>9279</v>
      </c>
      <c r="C4539" s="129" t="s">
        <v>418</v>
      </c>
      <c r="D4539" s="165">
        <v>1</v>
      </c>
      <c r="E4539" s="129" t="s">
        <v>4739</v>
      </c>
      <c r="F4539" s="129" t="s">
        <v>4735</v>
      </c>
      <c r="G4539" s="129" t="s">
        <v>16723</v>
      </c>
      <c r="H4539" s="129"/>
    </row>
    <row r="4540" spans="1:8" x14ac:dyDescent="0.3">
      <c r="A4540" s="183">
        <v>45230</v>
      </c>
      <c r="B4540" s="129" t="s">
        <v>9280</v>
      </c>
      <c r="C4540" s="129" t="s">
        <v>418</v>
      </c>
      <c r="D4540" s="165">
        <v>1</v>
      </c>
      <c r="E4540" s="129" t="s">
        <v>4737</v>
      </c>
      <c r="F4540" s="129" t="s">
        <v>4735</v>
      </c>
      <c r="G4540" s="129" t="s">
        <v>16723</v>
      </c>
      <c r="H4540" s="129"/>
    </row>
    <row r="4541" spans="1:8" x14ac:dyDescent="0.3">
      <c r="A4541" s="183">
        <v>45230</v>
      </c>
      <c r="B4541" s="129" t="s">
        <v>9281</v>
      </c>
      <c r="C4541" s="129" t="s">
        <v>416</v>
      </c>
      <c r="D4541" s="165">
        <v>1</v>
      </c>
      <c r="E4541" s="129" t="s">
        <v>4739</v>
      </c>
      <c r="F4541" s="129" t="s">
        <v>4735</v>
      </c>
      <c r="G4541" s="129" t="s">
        <v>16723</v>
      </c>
      <c r="H4541" s="129"/>
    </row>
    <row r="4542" spans="1:8" x14ac:dyDescent="0.3">
      <c r="A4542" s="183">
        <v>45230</v>
      </c>
      <c r="B4542" s="129" t="s">
        <v>9282</v>
      </c>
      <c r="C4542" s="129" t="s">
        <v>416</v>
      </c>
      <c r="D4542" s="165">
        <v>1</v>
      </c>
      <c r="E4542" s="129" t="s">
        <v>4739</v>
      </c>
      <c r="F4542" s="129" t="s">
        <v>4735</v>
      </c>
      <c r="G4542" s="129" t="s">
        <v>16723</v>
      </c>
      <c r="H4542" s="129"/>
    </row>
    <row r="4543" spans="1:8" x14ac:dyDescent="0.3">
      <c r="A4543" s="183">
        <v>45230</v>
      </c>
      <c r="B4543" s="129" t="s">
        <v>9283</v>
      </c>
      <c r="C4543" s="129" t="s">
        <v>418</v>
      </c>
      <c r="D4543" s="165">
        <v>1</v>
      </c>
      <c r="E4543" s="129" t="s">
        <v>4739</v>
      </c>
      <c r="F4543" s="129" t="s">
        <v>4735</v>
      </c>
      <c r="G4543" s="129" t="s">
        <v>16723</v>
      </c>
      <c r="H4543" s="129"/>
    </row>
    <row r="4544" spans="1:8" x14ac:dyDescent="0.3">
      <c r="A4544" s="183">
        <v>45230</v>
      </c>
      <c r="B4544" s="129" t="s">
        <v>9284</v>
      </c>
      <c r="C4544" s="129" t="s">
        <v>416</v>
      </c>
      <c r="D4544" s="165">
        <v>1</v>
      </c>
      <c r="E4544" s="129" t="s">
        <v>4741</v>
      </c>
      <c r="F4544" s="129" t="s">
        <v>4735</v>
      </c>
      <c r="G4544" s="129" t="s">
        <v>16723</v>
      </c>
      <c r="H4544" s="129"/>
    </row>
    <row r="4545" spans="1:8" x14ac:dyDescent="0.3">
      <c r="A4545" s="183">
        <v>45230</v>
      </c>
      <c r="B4545" s="129" t="s">
        <v>9285</v>
      </c>
      <c r="C4545" s="129" t="s">
        <v>416</v>
      </c>
      <c r="D4545" s="165">
        <v>1</v>
      </c>
      <c r="E4545" s="129" t="s">
        <v>4739</v>
      </c>
      <c r="F4545" s="129" t="s">
        <v>4735</v>
      </c>
      <c r="G4545" s="129" t="s">
        <v>16723</v>
      </c>
      <c r="H4545" s="129"/>
    </row>
    <row r="4546" spans="1:8" x14ac:dyDescent="0.3">
      <c r="A4546" s="183">
        <v>45230</v>
      </c>
      <c r="B4546" s="129" t="s">
        <v>9286</v>
      </c>
      <c r="C4546" s="129" t="s">
        <v>418</v>
      </c>
      <c r="D4546" s="165">
        <v>1</v>
      </c>
      <c r="E4546" s="129" t="s">
        <v>4739</v>
      </c>
      <c r="F4546" s="129" t="s">
        <v>4735</v>
      </c>
      <c r="G4546" s="129" t="s">
        <v>16723</v>
      </c>
      <c r="H4546" s="129"/>
    </row>
    <row r="4547" spans="1:8" x14ac:dyDescent="0.3">
      <c r="A4547" s="183">
        <v>45230</v>
      </c>
      <c r="B4547" s="129" t="s">
        <v>9287</v>
      </c>
      <c r="C4547" s="129" t="s">
        <v>418</v>
      </c>
      <c r="D4547" s="165">
        <v>1</v>
      </c>
      <c r="E4547" s="129" t="s">
        <v>4737</v>
      </c>
      <c r="F4547" s="129" t="s">
        <v>4735</v>
      </c>
      <c r="G4547" s="129" t="s">
        <v>16723</v>
      </c>
      <c r="H4547" s="129"/>
    </row>
    <row r="4548" spans="1:8" x14ac:dyDescent="0.3">
      <c r="A4548" s="183">
        <v>45230</v>
      </c>
      <c r="B4548" s="129" t="s">
        <v>9288</v>
      </c>
      <c r="C4548" s="129" t="s">
        <v>417</v>
      </c>
      <c r="D4548" s="165">
        <v>1</v>
      </c>
      <c r="E4548" s="129" t="s">
        <v>4821</v>
      </c>
      <c r="F4548" s="129" t="s">
        <v>4735</v>
      </c>
      <c r="G4548" s="129" t="s">
        <v>16723</v>
      </c>
      <c r="H4548" s="129"/>
    </row>
    <row r="4549" spans="1:8" x14ac:dyDescent="0.3">
      <c r="A4549" s="183">
        <v>45230</v>
      </c>
      <c r="B4549" s="129" t="s">
        <v>9289</v>
      </c>
      <c r="C4549" s="129" t="s">
        <v>417</v>
      </c>
      <c r="D4549" s="165">
        <v>1</v>
      </c>
      <c r="E4549" s="129" t="s">
        <v>4739</v>
      </c>
      <c r="F4549" s="129" t="s">
        <v>4735</v>
      </c>
      <c r="G4549" s="129" t="s">
        <v>16723</v>
      </c>
      <c r="H4549" s="129"/>
    </row>
    <row r="4550" spans="1:8" x14ac:dyDescent="0.3">
      <c r="A4550" s="183">
        <v>45230</v>
      </c>
      <c r="B4550" s="129" t="s">
        <v>9290</v>
      </c>
      <c r="C4550" s="129" t="s">
        <v>417</v>
      </c>
      <c r="D4550" s="165">
        <v>1</v>
      </c>
      <c r="E4550" s="129" t="s">
        <v>4739</v>
      </c>
      <c r="F4550" s="129" t="s">
        <v>4735</v>
      </c>
      <c r="G4550" s="129" t="s">
        <v>16723</v>
      </c>
      <c r="H4550" s="129"/>
    </row>
    <row r="4551" spans="1:8" x14ac:dyDescent="0.3">
      <c r="A4551" s="183">
        <v>45230</v>
      </c>
      <c r="B4551" s="129" t="s">
        <v>9291</v>
      </c>
      <c r="C4551" s="129" t="s">
        <v>417</v>
      </c>
      <c r="D4551" s="165">
        <v>1</v>
      </c>
      <c r="E4551" s="129" t="s">
        <v>4739</v>
      </c>
      <c r="F4551" s="129" t="s">
        <v>4735</v>
      </c>
      <c r="G4551" s="129" t="s">
        <v>16723</v>
      </c>
      <c r="H4551" s="129"/>
    </row>
    <row r="4552" spans="1:8" x14ac:dyDescent="0.3">
      <c r="A4552" s="183">
        <v>45230</v>
      </c>
      <c r="B4552" s="129" t="s">
        <v>9292</v>
      </c>
      <c r="C4552" s="129" t="s">
        <v>417</v>
      </c>
      <c r="D4552" s="165">
        <v>1</v>
      </c>
      <c r="E4552" s="129" t="s">
        <v>4739</v>
      </c>
      <c r="F4552" s="129" t="s">
        <v>4735</v>
      </c>
      <c r="G4552" s="129" t="s">
        <v>16723</v>
      </c>
      <c r="H4552" s="129"/>
    </row>
    <row r="4553" spans="1:8" x14ac:dyDescent="0.3">
      <c r="A4553" s="183">
        <v>45230</v>
      </c>
      <c r="B4553" s="129" t="s">
        <v>9293</v>
      </c>
      <c r="C4553" s="129" t="s">
        <v>417</v>
      </c>
      <c r="D4553" s="165">
        <v>1</v>
      </c>
      <c r="E4553" s="129" t="s">
        <v>4739</v>
      </c>
      <c r="F4553" s="129" t="s">
        <v>4735</v>
      </c>
      <c r="G4553" s="129" t="s">
        <v>16723</v>
      </c>
      <c r="H4553" s="129"/>
    </row>
    <row r="4554" spans="1:8" x14ac:dyDescent="0.3">
      <c r="A4554" s="183">
        <v>45230</v>
      </c>
      <c r="B4554" s="129" t="s">
        <v>9294</v>
      </c>
      <c r="C4554" s="129" t="s">
        <v>417</v>
      </c>
      <c r="D4554" s="165">
        <v>1</v>
      </c>
      <c r="E4554" s="129" t="s">
        <v>4734</v>
      </c>
      <c r="F4554" s="129" t="s">
        <v>4735</v>
      </c>
      <c r="G4554" s="129" t="s">
        <v>16723</v>
      </c>
      <c r="H4554" s="129"/>
    </row>
    <row r="4555" spans="1:8" x14ac:dyDescent="0.3">
      <c r="A4555" s="183">
        <v>45230</v>
      </c>
      <c r="B4555" s="129" t="s">
        <v>9295</v>
      </c>
      <c r="C4555" s="129" t="s">
        <v>417</v>
      </c>
      <c r="D4555" s="165">
        <v>1</v>
      </c>
      <c r="E4555" s="129" t="s">
        <v>4734</v>
      </c>
      <c r="F4555" s="129" t="s">
        <v>4735</v>
      </c>
      <c r="G4555" s="129" t="s">
        <v>16723</v>
      </c>
      <c r="H4555" s="129"/>
    </row>
    <row r="4556" spans="1:8" x14ac:dyDescent="0.3">
      <c r="A4556" s="183">
        <v>45230</v>
      </c>
      <c r="B4556" s="129" t="s">
        <v>9296</v>
      </c>
      <c r="C4556" s="129" t="s">
        <v>417</v>
      </c>
      <c r="D4556" s="165">
        <v>1</v>
      </c>
      <c r="E4556" s="129" t="s">
        <v>4734</v>
      </c>
      <c r="F4556" s="129" t="s">
        <v>4735</v>
      </c>
      <c r="G4556" s="129" t="s">
        <v>16723</v>
      </c>
      <c r="H4556" s="129"/>
    </row>
    <row r="4557" spans="1:8" x14ac:dyDescent="0.3">
      <c r="A4557" s="183">
        <v>45230</v>
      </c>
      <c r="B4557" s="129" t="s">
        <v>9297</v>
      </c>
      <c r="C4557" s="129" t="s">
        <v>416</v>
      </c>
      <c r="D4557" s="165">
        <v>1</v>
      </c>
      <c r="E4557" s="129" t="s">
        <v>4737</v>
      </c>
      <c r="F4557" s="129" t="s">
        <v>4735</v>
      </c>
      <c r="G4557" s="129" t="s">
        <v>16723</v>
      </c>
      <c r="H4557" s="129"/>
    </row>
    <row r="4558" spans="1:8" x14ac:dyDescent="0.3">
      <c r="A4558" s="183">
        <v>45230</v>
      </c>
      <c r="B4558" s="129" t="s">
        <v>9298</v>
      </c>
      <c r="C4558" s="129" t="s">
        <v>417</v>
      </c>
      <c r="D4558" s="165">
        <v>1</v>
      </c>
      <c r="E4558" s="129" t="s">
        <v>4739</v>
      </c>
      <c r="F4558" s="129" t="s">
        <v>4735</v>
      </c>
      <c r="G4558" s="129" t="s">
        <v>16723</v>
      </c>
      <c r="H4558" s="129"/>
    </row>
    <row r="4559" spans="1:8" x14ac:dyDescent="0.3">
      <c r="A4559" s="183">
        <v>45230</v>
      </c>
      <c r="B4559" s="129" t="s">
        <v>9299</v>
      </c>
      <c r="C4559" s="129" t="s">
        <v>417</v>
      </c>
      <c r="D4559" s="165">
        <v>1</v>
      </c>
      <c r="E4559" s="129" t="s">
        <v>4739</v>
      </c>
      <c r="F4559" s="129" t="s">
        <v>4735</v>
      </c>
      <c r="G4559" s="129" t="s">
        <v>16723</v>
      </c>
      <c r="H4559" s="129"/>
    </row>
    <row r="4560" spans="1:8" x14ac:dyDescent="0.3">
      <c r="A4560" s="183">
        <v>45230</v>
      </c>
      <c r="B4560" s="129" t="s">
        <v>9300</v>
      </c>
      <c r="C4560" s="129" t="s">
        <v>417</v>
      </c>
      <c r="D4560" s="165">
        <v>1</v>
      </c>
      <c r="E4560" s="129" t="s">
        <v>4739</v>
      </c>
      <c r="F4560" s="129" t="s">
        <v>4735</v>
      </c>
      <c r="G4560" s="129" t="s">
        <v>16723</v>
      </c>
      <c r="H4560" s="129"/>
    </row>
    <row r="4561" spans="1:8" x14ac:dyDescent="0.3">
      <c r="A4561" s="183">
        <v>45230</v>
      </c>
      <c r="B4561" s="129" t="s">
        <v>9301</v>
      </c>
      <c r="C4561" s="129" t="s">
        <v>417</v>
      </c>
      <c r="D4561" s="165">
        <v>1</v>
      </c>
      <c r="E4561" s="129" t="s">
        <v>4739</v>
      </c>
      <c r="F4561" s="129" t="s">
        <v>4735</v>
      </c>
      <c r="G4561" s="129" t="s">
        <v>16723</v>
      </c>
      <c r="H4561" s="129"/>
    </row>
    <row r="4562" spans="1:8" x14ac:dyDescent="0.3">
      <c r="A4562" s="183">
        <v>45230</v>
      </c>
      <c r="B4562" s="129" t="s">
        <v>9302</v>
      </c>
      <c r="C4562" s="129" t="s">
        <v>417</v>
      </c>
      <c r="D4562" s="165">
        <v>1</v>
      </c>
      <c r="E4562" s="129" t="s">
        <v>4734</v>
      </c>
      <c r="F4562" s="129" t="s">
        <v>4735</v>
      </c>
      <c r="G4562" s="129" t="s">
        <v>16723</v>
      </c>
      <c r="H4562" s="129"/>
    </row>
    <row r="4563" spans="1:8" x14ac:dyDescent="0.3">
      <c r="A4563" s="183">
        <v>45230</v>
      </c>
      <c r="B4563" s="129" t="s">
        <v>9303</v>
      </c>
      <c r="C4563" s="129" t="s">
        <v>418</v>
      </c>
      <c r="D4563" s="165">
        <v>1</v>
      </c>
      <c r="E4563" s="129" t="s">
        <v>4737</v>
      </c>
      <c r="F4563" s="129" t="s">
        <v>4735</v>
      </c>
      <c r="G4563" s="129" t="s">
        <v>16723</v>
      </c>
      <c r="H4563" s="129"/>
    </row>
    <row r="4564" spans="1:8" x14ac:dyDescent="0.3">
      <c r="A4564" s="183">
        <v>45230</v>
      </c>
      <c r="B4564" s="129" t="s">
        <v>9304</v>
      </c>
      <c r="C4564" s="129" t="s">
        <v>417</v>
      </c>
      <c r="D4564" s="165">
        <v>1</v>
      </c>
      <c r="E4564" s="129" t="s">
        <v>4737</v>
      </c>
      <c r="F4564" s="129" t="s">
        <v>4735</v>
      </c>
      <c r="G4564" s="129" t="s">
        <v>16723</v>
      </c>
      <c r="H4564" s="129"/>
    </row>
    <row r="4565" spans="1:8" x14ac:dyDescent="0.3">
      <c r="A4565" s="183">
        <v>45230</v>
      </c>
      <c r="B4565" s="129" t="s">
        <v>9305</v>
      </c>
      <c r="C4565" s="129" t="s">
        <v>416</v>
      </c>
      <c r="D4565" s="165">
        <v>1</v>
      </c>
      <c r="E4565" s="129" t="s">
        <v>4737</v>
      </c>
      <c r="F4565" s="129" t="s">
        <v>4735</v>
      </c>
      <c r="G4565" s="129" t="s">
        <v>16723</v>
      </c>
      <c r="H4565" s="129"/>
    </row>
    <row r="4566" spans="1:8" x14ac:dyDescent="0.3">
      <c r="A4566" s="183">
        <v>45230</v>
      </c>
      <c r="B4566" s="129" t="s">
        <v>9306</v>
      </c>
      <c r="C4566" s="129" t="s">
        <v>418</v>
      </c>
      <c r="D4566" s="165">
        <v>1</v>
      </c>
      <c r="E4566" s="129" t="s">
        <v>4739</v>
      </c>
      <c r="F4566" s="129" t="s">
        <v>4735</v>
      </c>
      <c r="G4566" s="129" t="s">
        <v>16723</v>
      </c>
      <c r="H4566" s="129"/>
    </row>
    <row r="4567" spans="1:8" x14ac:dyDescent="0.3">
      <c r="A4567" s="183">
        <v>45230</v>
      </c>
      <c r="B4567" s="129" t="s">
        <v>9307</v>
      </c>
      <c r="C4567" s="129" t="s">
        <v>416</v>
      </c>
      <c r="D4567" s="165">
        <v>1</v>
      </c>
      <c r="E4567" s="129" t="s">
        <v>4739</v>
      </c>
      <c r="F4567" s="129" t="s">
        <v>4735</v>
      </c>
      <c r="G4567" s="129" t="s">
        <v>16723</v>
      </c>
      <c r="H4567" s="129"/>
    </row>
    <row r="4568" spans="1:8" x14ac:dyDescent="0.3">
      <c r="A4568" s="183">
        <v>45230</v>
      </c>
      <c r="B4568" s="129" t="s">
        <v>9308</v>
      </c>
      <c r="C4568" s="129" t="s">
        <v>416</v>
      </c>
      <c r="D4568" s="165">
        <v>1</v>
      </c>
      <c r="E4568" s="129" t="s">
        <v>4739</v>
      </c>
      <c r="F4568" s="129" t="s">
        <v>4735</v>
      </c>
      <c r="G4568" s="129" t="s">
        <v>16723</v>
      </c>
      <c r="H4568" s="129"/>
    </row>
    <row r="4569" spans="1:8" x14ac:dyDescent="0.3">
      <c r="A4569" s="183">
        <v>45230</v>
      </c>
      <c r="B4569" s="129" t="s">
        <v>9309</v>
      </c>
      <c r="C4569" s="129" t="s">
        <v>418</v>
      </c>
      <c r="D4569" s="165">
        <v>1</v>
      </c>
      <c r="E4569" s="129" t="s">
        <v>4739</v>
      </c>
      <c r="F4569" s="129" t="s">
        <v>4735</v>
      </c>
      <c r="G4569" s="129" t="s">
        <v>16723</v>
      </c>
      <c r="H4569" s="129"/>
    </row>
    <row r="4570" spans="1:8" x14ac:dyDescent="0.3">
      <c r="A4570" s="183">
        <v>45230</v>
      </c>
      <c r="B4570" s="129" t="s">
        <v>9310</v>
      </c>
      <c r="C4570" s="129" t="s">
        <v>418</v>
      </c>
      <c r="D4570" s="165">
        <v>1</v>
      </c>
      <c r="E4570" s="129" t="s">
        <v>4744</v>
      </c>
      <c r="F4570" s="129" t="s">
        <v>4735</v>
      </c>
      <c r="G4570" s="129" t="s">
        <v>16723</v>
      </c>
      <c r="H4570" s="129"/>
    </row>
    <row r="4571" spans="1:8" x14ac:dyDescent="0.3">
      <c r="A4571" s="183">
        <v>45230</v>
      </c>
      <c r="B4571" s="129" t="s">
        <v>9311</v>
      </c>
      <c r="C4571" s="129" t="s">
        <v>416</v>
      </c>
      <c r="D4571" s="165">
        <v>1</v>
      </c>
      <c r="E4571" s="129" t="s">
        <v>4737</v>
      </c>
      <c r="F4571" s="129" t="s">
        <v>4735</v>
      </c>
      <c r="G4571" s="129" t="s">
        <v>16723</v>
      </c>
      <c r="H4571" s="129"/>
    </row>
    <row r="4572" spans="1:8" x14ac:dyDescent="0.3">
      <c r="A4572" s="183">
        <v>45230</v>
      </c>
      <c r="B4572" s="129" t="s">
        <v>9312</v>
      </c>
      <c r="C4572" s="129" t="s">
        <v>418</v>
      </c>
      <c r="D4572" s="165">
        <v>1</v>
      </c>
      <c r="E4572" s="129" t="s">
        <v>4739</v>
      </c>
      <c r="F4572" s="129" t="s">
        <v>4735</v>
      </c>
      <c r="G4572" s="129" t="s">
        <v>16723</v>
      </c>
      <c r="H4572" s="129"/>
    </row>
    <row r="4573" spans="1:8" x14ac:dyDescent="0.3">
      <c r="A4573" s="183">
        <v>45230</v>
      </c>
      <c r="B4573" s="129" t="s">
        <v>9313</v>
      </c>
      <c r="C4573" s="129" t="s">
        <v>416</v>
      </c>
      <c r="D4573" s="165">
        <v>1</v>
      </c>
      <c r="E4573" s="129" t="s">
        <v>4739</v>
      </c>
      <c r="F4573" s="129" t="s">
        <v>4735</v>
      </c>
      <c r="G4573" s="129" t="s">
        <v>16723</v>
      </c>
      <c r="H4573" s="129"/>
    </row>
    <row r="4574" spans="1:8" x14ac:dyDescent="0.3">
      <c r="A4574" s="183">
        <v>45230</v>
      </c>
      <c r="B4574" s="129" t="s">
        <v>9314</v>
      </c>
      <c r="C4574" s="129" t="s">
        <v>416</v>
      </c>
      <c r="D4574" s="165">
        <v>1</v>
      </c>
      <c r="E4574" s="129" t="s">
        <v>4739</v>
      </c>
      <c r="F4574" s="129" t="s">
        <v>4735</v>
      </c>
      <c r="G4574" s="129" t="s">
        <v>16723</v>
      </c>
      <c r="H4574" s="129"/>
    </row>
    <row r="4575" spans="1:8" x14ac:dyDescent="0.3">
      <c r="A4575" s="183">
        <v>45230</v>
      </c>
      <c r="B4575" s="129" t="s">
        <v>9315</v>
      </c>
      <c r="C4575" s="129" t="s">
        <v>418</v>
      </c>
      <c r="D4575" s="165">
        <v>1</v>
      </c>
      <c r="E4575" s="129" t="s">
        <v>4739</v>
      </c>
      <c r="F4575" s="129" t="s">
        <v>4735</v>
      </c>
      <c r="G4575" s="129" t="s">
        <v>16723</v>
      </c>
      <c r="H4575" s="129"/>
    </row>
    <row r="4576" spans="1:8" x14ac:dyDescent="0.3">
      <c r="A4576" s="183">
        <v>45230</v>
      </c>
      <c r="B4576" s="129" t="s">
        <v>9316</v>
      </c>
      <c r="C4576" s="129" t="s">
        <v>417</v>
      </c>
      <c r="D4576" s="165">
        <v>1</v>
      </c>
      <c r="E4576" s="129" t="s">
        <v>4737</v>
      </c>
      <c r="F4576" s="129" t="s">
        <v>4735</v>
      </c>
      <c r="G4576" s="129" t="s">
        <v>16723</v>
      </c>
      <c r="H4576" s="129"/>
    </row>
    <row r="4577" spans="1:8" x14ac:dyDescent="0.3">
      <c r="A4577" s="183">
        <v>45230</v>
      </c>
      <c r="B4577" s="129" t="s">
        <v>9317</v>
      </c>
      <c r="C4577" s="129" t="s">
        <v>418</v>
      </c>
      <c r="D4577" s="165">
        <v>1</v>
      </c>
      <c r="E4577" s="129" t="s">
        <v>4739</v>
      </c>
      <c r="F4577" s="129" t="s">
        <v>4735</v>
      </c>
      <c r="G4577" s="129" t="s">
        <v>16723</v>
      </c>
      <c r="H4577" s="129"/>
    </row>
    <row r="4578" spans="1:8" x14ac:dyDescent="0.3">
      <c r="A4578" s="183">
        <v>45230</v>
      </c>
      <c r="B4578" s="129" t="s">
        <v>9318</v>
      </c>
      <c r="C4578" s="129" t="s">
        <v>416</v>
      </c>
      <c r="D4578" s="165">
        <v>1</v>
      </c>
      <c r="E4578" s="129" t="s">
        <v>4739</v>
      </c>
      <c r="F4578" s="129" t="s">
        <v>4735</v>
      </c>
      <c r="G4578" s="129" t="s">
        <v>16723</v>
      </c>
      <c r="H4578" s="129"/>
    </row>
    <row r="4579" spans="1:8" x14ac:dyDescent="0.3">
      <c r="A4579" s="183">
        <v>45230</v>
      </c>
      <c r="B4579" s="129" t="s">
        <v>9319</v>
      </c>
      <c r="C4579" s="129" t="s">
        <v>416</v>
      </c>
      <c r="D4579" s="165">
        <v>1</v>
      </c>
      <c r="E4579" s="129" t="s">
        <v>4737</v>
      </c>
      <c r="F4579" s="129" t="s">
        <v>4735</v>
      </c>
      <c r="G4579" s="129" t="s">
        <v>16723</v>
      </c>
      <c r="H4579" s="129"/>
    </row>
    <row r="4580" spans="1:8" x14ac:dyDescent="0.3">
      <c r="A4580" s="183">
        <v>45230</v>
      </c>
      <c r="B4580" s="129" t="s">
        <v>9320</v>
      </c>
      <c r="C4580" s="129" t="s">
        <v>417</v>
      </c>
      <c r="D4580" s="165">
        <v>1</v>
      </c>
      <c r="E4580" s="129" t="s">
        <v>4734</v>
      </c>
      <c r="F4580" s="129" t="s">
        <v>4735</v>
      </c>
      <c r="G4580" s="129" t="s">
        <v>16723</v>
      </c>
      <c r="H4580" s="129"/>
    </row>
    <row r="4581" spans="1:8" x14ac:dyDescent="0.3">
      <c r="A4581" s="183">
        <v>45230</v>
      </c>
      <c r="B4581" s="129" t="s">
        <v>9321</v>
      </c>
      <c r="C4581" s="129" t="s">
        <v>418</v>
      </c>
      <c r="D4581" s="165">
        <v>1</v>
      </c>
      <c r="E4581" s="129" t="s">
        <v>4739</v>
      </c>
      <c r="F4581" s="129" t="s">
        <v>4735</v>
      </c>
      <c r="G4581" s="129" t="s">
        <v>16723</v>
      </c>
      <c r="H4581" s="129"/>
    </row>
    <row r="4582" spans="1:8" x14ac:dyDescent="0.3">
      <c r="A4582" s="183">
        <v>45230</v>
      </c>
      <c r="B4582" s="129" t="s">
        <v>9322</v>
      </c>
      <c r="C4582" s="129" t="s">
        <v>416</v>
      </c>
      <c r="D4582" s="165">
        <v>1</v>
      </c>
      <c r="E4582" s="129" t="s">
        <v>4741</v>
      </c>
      <c r="F4582" s="129" t="s">
        <v>4735</v>
      </c>
      <c r="G4582" s="129" t="s">
        <v>16723</v>
      </c>
      <c r="H4582" s="129"/>
    </row>
    <row r="4583" spans="1:8" x14ac:dyDescent="0.3">
      <c r="A4583" s="183">
        <v>45230</v>
      </c>
      <c r="B4583" s="129" t="s">
        <v>9323</v>
      </c>
      <c r="C4583" s="129" t="s">
        <v>416</v>
      </c>
      <c r="D4583" s="165">
        <v>1</v>
      </c>
      <c r="E4583" s="129" t="s">
        <v>4737</v>
      </c>
      <c r="F4583" s="129" t="s">
        <v>4735</v>
      </c>
      <c r="G4583" s="129" t="s">
        <v>16723</v>
      </c>
      <c r="H4583" s="129"/>
    </row>
    <row r="4584" spans="1:8" x14ac:dyDescent="0.3">
      <c r="A4584" s="183">
        <v>45230</v>
      </c>
      <c r="B4584" s="129" t="s">
        <v>9324</v>
      </c>
      <c r="C4584" s="129" t="s">
        <v>417</v>
      </c>
      <c r="D4584" s="165">
        <v>1</v>
      </c>
      <c r="E4584" s="129" t="s">
        <v>4739</v>
      </c>
      <c r="F4584" s="129" t="s">
        <v>4735</v>
      </c>
      <c r="G4584" s="129" t="s">
        <v>16723</v>
      </c>
      <c r="H4584" s="129"/>
    </row>
    <row r="4585" spans="1:8" x14ac:dyDescent="0.3">
      <c r="A4585" s="183">
        <v>45230</v>
      </c>
      <c r="B4585" s="129" t="s">
        <v>9325</v>
      </c>
      <c r="C4585" s="129" t="s">
        <v>417</v>
      </c>
      <c r="D4585" s="165">
        <v>1</v>
      </c>
      <c r="E4585" s="129" t="s">
        <v>4734</v>
      </c>
      <c r="F4585" s="129" t="s">
        <v>4735</v>
      </c>
      <c r="G4585" s="129" t="s">
        <v>16723</v>
      </c>
      <c r="H4585" s="129"/>
    </row>
    <row r="4586" spans="1:8" x14ac:dyDescent="0.3">
      <c r="A4586" s="183">
        <v>45230</v>
      </c>
      <c r="B4586" s="129" t="s">
        <v>9326</v>
      </c>
      <c r="C4586" s="129" t="s">
        <v>417</v>
      </c>
      <c r="D4586" s="165">
        <v>1</v>
      </c>
      <c r="E4586" s="129" t="s">
        <v>4739</v>
      </c>
      <c r="F4586" s="129" t="s">
        <v>4735</v>
      </c>
      <c r="G4586" s="129" t="s">
        <v>16723</v>
      </c>
      <c r="H4586" s="129"/>
    </row>
    <row r="4587" spans="1:8" x14ac:dyDescent="0.3">
      <c r="A4587" s="183">
        <v>45230</v>
      </c>
      <c r="B4587" s="129" t="s">
        <v>9327</v>
      </c>
      <c r="C4587" s="129" t="s">
        <v>417</v>
      </c>
      <c r="D4587" s="165">
        <v>1</v>
      </c>
      <c r="E4587" s="129" t="s">
        <v>4739</v>
      </c>
      <c r="F4587" s="129" t="s">
        <v>4735</v>
      </c>
      <c r="G4587" s="129" t="s">
        <v>16723</v>
      </c>
      <c r="H4587" s="129"/>
    </row>
    <row r="4588" spans="1:8" x14ac:dyDescent="0.3">
      <c r="A4588" s="183">
        <v>45230</v>
      </c>
      <c r="B4588" s="129" t="s">
        <v>9328</v>
      </c>
      <c r="C4588" s="129" t="s">
        <v>417</v>
      </c>
      <c r="D4588" s="165">
        <v>1</v>
      </c>
      <c r="E4588" s="129" t="s">
        <v>4739</v>
      </c>
      <c r="F4588" s="129" t="s">
        <v>4735</v>
      </c>
      <c r="G4588" s="129" t="s">
        <v>16723</v>
      </c>
      <c r="H4588" s="129"/>
    </row>
    <row r="4589" spans="1:8" x14ac:dyDescent="0.3">
      <c r="A4589" s="183">
        <v>45230</v>
      </c>
      <c r="B4589" s="129" t="s">
        <v>9329</v>
      </c>
      <c r="C4589" s="129" t="s">
        <v>418</v>
      </c>
      <c r="D4589" s="165">
        <v>1</v>
      </c>
      <c r="E4589" s="129" t="s">
        <v>4821</v>
      </c>
      <c r="F4589" s="129" t="s">
        <v>4735</v>
      </c>
      <c r="G4589" s="129" t="s">
        <v>16723</v>
      </c>
      <c r="H4589" s="129"/>
    </row>
    <row r="4590" spans="1:8" x14ac:dyDescent="0.3">
      <c r="A4590" s="183">
        <v>45230</v>
      </c>
      <c r="B4590" s="129" t="s">
        <v>9330</v>
      </c>
      <c r="C4590" s="129" t="s">
        <v>416</v>
      </c>
      <c r="D4590" s="165">
        <v>1</v>
      </c>
      <c r="E4590" s="129" t="s">
        <v>4739</v>
      </c>
      <c r="F4590" s="129" t="s">
        <v>4735</v>
      </c>
      <c r="G4590" s="129" t="s">
        <v>16723</v>
      </c>
      <c r="H4590" s="129"/>
    </row>
    <row r="4591" spans="1:8" x14ac:dyDescent="0.3">
      <c r="A4591" s="183">
        <v>45230</v>
      </c>
      <c r="B4591" s="129" t="s">
        <v>9331</v>
      </c>
      <c r="C4591" s="129" t="s">
        <v>416</v>
      </c>
      <c r="D4591" s="165">
        <v>1</v>
      </c>
      <c r="E4591" s="129" t="s">
        <v>4739</v>
      </c>
      <c r="F4591" s="129" t="s">
        <v>4735</v>
      </c>
      <c r="G4591" s="129" t="s">
        <v>16723</v>
      </c>
      <c r="H4591" s="129"/>
    </row>
    <row r="4592" spans="1:8" x14ac:dyDescent="0.3">
      <c r="A4592" s="183">
        <v>45230</v>
      </c>
      <c r="B4592" s="129" t="s">
        <v>9332</v>
      </c>
      <c r="C4592" s="129" t="s">
        <v>416</v>
      </c>
      <c r="D4592" s="165">
        <v>1</v>
      </c>
      <c r="E4592" s="129" t="s">
        <v>4739</v>
      </c>
      <c r="F4592" s="129" t="s">
        <v>4735</v>
      </c>
      <c r="G4592" s="129" t="s">
        <v>16723</v>
      </c>
      <c r="H4592" s="129"/>
    </row>
    <row r="4593" spans="1:8" x14ac:dyDescent="0.3">
      <c r="A4593" s="183">
        <v>45230</v>
      </c>
      <c r="B4593" s="129" t="s">
        <v>9333</v>
      </c>
      <c r="C4593" s="129" t="s">
        <v>416</v>
      </c>
      <c r="D4593" s="165">
        <v>1</v>
      </c>
      <c r="E4593" s="129" t="s">
        <v>4737</v>
      </c>
      <c r="F4593" s="129" t="s">
        <v>4735</v>
      </c>
      <c r="G4593" s="129" t="s">
        <v>16723</v>
      </c>
      <c r="H4593" s="129"/>
    </row>
    <row r="4594" spans="1:8" x14ac:dyDescent="0.3">
      <c r="A4594" s="183">
        <v>45230</v>
      </c>
      <c r="B4594" s="129" t="s">
        <v>9334</v>
      </c>
      <c r="C4594" s="129" t="s">
        <v>416</v>
      </c>
      <c r="D4594" s="165">
        <v>1</v>
      </c>
      <c r="E4594" s="129" t="s">
        <v>4739</v>
      </c>
      <c r="F4594" s="129" t="s">
        <v>4735</v>
      </c>
      <c r="G4594" s="129" t="s">
        <v>16723</v>
      </c>
      <c r="H4594" s="129"/>
    </row>
    <row r="4595" spans="1:8" x14ac:dyDescent="0.3">
      <c r="A4595" s="183">
        <v>45230</v>
      </c>
      <c r="B4595" s="129" t="s">
        <v>9335</v>
      </c>
      <c r="C4595" s="129" t="s">
        <v>417</v>
      </c>
      <c r="D4595" s="165">
        <v>1</v>
      </c>
      <c r="E4595" s="129" t="s">
        <v>4741</v>
      </c>
      <c r="F4595" s="129" t="s">
        <v>4735</v>
      </c>
      <c r="G4595" s="129" t="s">
        <v>16723</v>
      </c>
      <c r="H4595" s="129"/>
    </row>
    <row r="4596" spans="1:8" x14ac:dyDescent="0.3">
      <c r="A4596" s="183">
        <v>45230</v>
      </c>
      <c r="B4596" s="129" t="s">
        <v>9336</v>
      </c>
      <c r="C4596" s="129" t="s">
        <v>418</v>
      </c>
      <c r="D4596" s="165">
        <v>1</v>
      </c>
      <c r="E4596" s="129" t="s">
        <v>4737</v>
      </c>
      <c r="F4596" s="129" t="s">
        <v>4735</v>
      </c>
      <c r="G4596" s="129" t="s">
        <v>16723</v>
      </c>
      <c r="H4596" s="129"/>
    </row>
    <row r="4597" spans="1:8" x14ac:dyDescent="0.3">
      <c r="A4597" s="183">
        <v>45230</v>
      </c>
      <c r="B4597" s="129" t="s">
        <v>9337</v>
      </c>
      <c r="C4597" s="129" t="s">
        <v>416</v>
      </c>
      <c r="D4597" s="165">
        <v>1</v>
      </c>
      <c r="E4597" s="129" t="s">
        <v>4737</v>
      </c>
      <c r="F4597" s="129" t="s">
        <v>4735</v>
      </c>
      <c r="G4597" s="129" t="s">
        <v>16723</v>
      </c>
      <c r="H4597" s="129"/>
    </row>
    <row r="4598" spans="1:8" x14ac:dyDescent="0.3">
      <c r="A4598" s="183">
        <v>45230</v>
      </c>
      <c r="B4598" s="129" t="s">
        <v>9338</v>
      </c>
      <c r="C4598" s="129" t="s">
        <v>416</v>
      </c>
      <c r="D4598" s="165">
        <v>1</v>
      </c>
      <c r="E4598" s="129" t="s">
        <v>4737</v>
      </c>
      <c r="F4598" s="129" t="s">
        <v>4735</v>
      </c>
      <c r="G4598" s="129" t="s">
        <v>16723</v>
      </c>
      <c r="H4598" s="129"/>
    </row>
    <row r="4599" spans="1:8" x14ac:dyDescent="0.3">
      <c r="A4599" s="183">
        <v>45230</v>
      </c>
      <c r="B4599" s="129" t="s">
        <v>9339</v>
      </c>
      <c r="C4599" s="129" t="s">
        <v>417</v>
      </c>
      <c r="D4599" s="165">
        <v>1</v>
      </c>
      <c r="E4599" s="129" t="s">
        <v>4739</v>
      </c>
      <c r="F4599" s="129" t="s">
        <v>4735</v>
      </c>
      <c r="G4599" s="129" t="s">
        <v>16723</v>
      </c>
      <c r="H4599" s="129"/>
    </row>
    <row r="4600" spans="1:8" x14ac:dyDescent="0.3">
      <c r="A4600" s="183">
        <v>45230</v>
      </c>
      <c r="B4600" s="129" t="s">
        <v>9340</v>
      </c>
      <c r="C4600" s="129" t="s">
        <v>417</v>
      </c>
      <c r="D4600" s="165">
        <v>1</v>
      </c>
      <c r="E4600" s="129" t="s">
        <v>4737</v>
      </c>
      <c r="F4600" s="129" t="s">
        <v>4735</v>
      </c>
      <c r="G4600" s="129" t="s">
        <v>16723</v>
      </c>
      <c r="H4600" s="129"/>
    </row>
    <row r="4601" spans="1:8" x14ac:dyDescent="0.3">
      <c r="A4601" s="183">
        <v>45230</v>
      </c>
      <c r="B4601" s="129" t="s">
        <v>9341</v>
      </c>
      <c r="C4601" s="129" t="s">
        <v>417</v>
      </c>
      <c r="D4601" s="165">
        <v>1</v>
      </c>
      <c r="E4601" s="129" t="s">
        <v>4737</v>
      </c>
      <c r="F4601" s="129" t="s">
        <v>4735</v>
      </c>
      <c r="G4601" s="129" t="s">
        <v>16723</v>
      </c>
      <c r="H4601" s="129"/>
    </row>
    <row r="4602" spans="1:8" x14ac:dyDescent="0.3">
      <c r="A4602" s="183">
        <v>45230</v>
      </c>
      <c r="B4602" s="129" t="s">
        <v>9342</v>
      </c>
      <c r="C4602" s="129" t="s">
        <v>418</v>
      </c>
      <c r="D4602" s="165">
        <v>1</v>
      </c>
      <c r="E4602" s="129" t="s">
        <v>4739</v>
      </c>
      <c r="F4602" s="129" t="s">
        <v>4735</v>
      </c>
      <c r="G4602" s="129" t="s">
        <v>16723</v>
      </c>
      <c r="H4602" s="129"/>
    </row>
    <row r="4603" spans="1:8" x14ac:dyDescent="0.3">
      <c r="A4603" s="183">
        <v>45230</v>
      </c>
      <c r="B4603" s="129" t="s">
        <v>9343</v>
      </c>
      <c r="C4603" s="129" t="s">
        <v>416</v>
      </c>
      <c r="D4603" s="165">
        <v>1</v>
      </c>
      <c r="E4603" s="129" t="s">
        <v>4737</v>
      </c>
      <c r="F4603" s="129" t="s">
        <v>4735</v>
      </c>
      <c r="G4603" s="129" t="s">
        <v>16723</v>
      </c>
      <c r="H4603" s="129"/>
    </row>
    <row r="4604" spans="1:8" x14ac:dyDescent="0.3">
      <c r="A4604" s="183">
        <v>45230</v>
      </c>
      <c r="B4604" s="129" t="s">
        <v>9344</v>
      </c>
      <c r="C4604" s="129" t="s">
        <v>416</v>
      </c>
      <c r="D4604" s="165">
        <v>1</v>
      </c>
      <c r="E4604" s="129" t="s">
        <v>4739</v>
      </c>
      <c r="F4604" s="129" t="s">
        <v>4735</v>
      </c>
      <c r="G4604" s="129" t="s">
        <v>16723</v>
      </c>
      <c r="H4604" s="129"/>
    </row>
    <row r="4605" spans="1:8" x14ac:dyDescent="0.3">
      <c r="A4605" s="183">
        <v>45230</v>
      </c>
      <c r="B4605" s="129" t="s">
        <v>9345</v>
      </c>
      <c r="C4605" s="129" t="s">
        <v>417</v>
      </c>
      <c r="D4605" s="165">
        <v>1</v>
      </c>
      <c r="E4605" s="129" t="s">
        <v>4739</v>
      </c>
      <c r="F4605" s="129" t="s">
        <v>4735</v>
      </c>
      <c r="G4605" s="129" t="s">
        <v>16723</v>
      </c>
      <c r="H4605" s="129"/>
    </row>
    <row r="4606" spans="1:8" x14ac:dyDescent="0.3">
      <c r="A4606" s="183">
        <v>45230</v>
      </c>
      <c r="B4606" s="129" t="s">
        <v>9346</v>
      </c>
      <c r="C4606" s="129" t="s">
        <v>416</v>
      </c>
      <c r="D4606" s="165">
        <v>1</v>
      </c>
      <c r="E4606" s="129" t="s">
        <v>4737</v>
      </c>
      <c r="F4606" s="129" t="s">
        <v>4735</v>
      </c>
      <c r="G4606" s="129" t="s">
        <v>16723</v>
      </c>
      <c r="H4606" s="129"/>
    </row>
    <row r="4607" spans="1:8" x14ac:dyDescent="0.3">
      <c r="A4607" s="183">
        <v>45230</v>
      </c>
      <c r="B4607" s="129" t="s">
        <v>9347</v>
      </c>
      <c r="C4607" s="129" t="s">
        <v>418</v>
      </c>
      <c r="D4607" s="165">
        <v>1</v>
      </c>
      <c r="E4607" s="129" t="s">
        <v>4737</v>
      </c>
      <c r="F4607" s="129" t="s">
        <v>4735</v>
      </c>
      <c r="G4607" s="129" t="s">
        <v>16723</v>
      </c>
      <c r="H4607" s="129"/>
    </row>
    <row r="4608" spans="1:8" x14ac:dyDescent="0.3">
      <c r="A4608" s="183">
        <v>45230</v>
      </c>
      <c r="B4608" s="129" t="s">
        <v>9348</v>
      </c>
      <c r="C4608" s="129" t="s">
        <v>416</v>
      </c>
      <c r="D4608" s="165">
        <v>1</v>
      </c>
      <c r="E4608" s="129" t="s">
        <v>4739</v>
      </c>
      <c r="F4608" s="129" t="s">
        <v>4735</v>
      </c>
      <c r="G4608" s="129" t="s">
        <v>16723</v>
      </c>
      <c r="H4608" s="129"/>
    </row>
    <row r="4609" spans="1:8" x14ac:dyDescent="0.3">
      <c r="A4609" s="183">
        <v>45230</v>
      </c>
      <c r="B4609" s="129" t="s">
        <v>9349</v>
      </c>
      <c r="C4609" s="129" t="s">
        <v>418</v>
      </c>
      <c r="D4609" s="165">
        <v>1</v>
      </c>
      <c r="E4609" s="129" t="s">
        <v>4737</v>
      </c>
      <c r="F4609" s="129" t="s">
        <v>4735</v>
      </c>
      <c r="G4609" s="129" t="s">
        <v>16723</v>
      </c>
      <c r="H4609" s="129"/>
    </row>
    <row r="4610" spans="1:8" x14ac:dyDescent="0.3">
      <c r="A4610" s="183">
        <v>45230</v>
      </c>
      <c r="B4610" s="129" t="s">
        <v>9350</v>
      </c>
      <c r="C4610" s="129" t="s">
        <v>417</v>
      </c>
      <c r="D4610" s="165">
        <v>1</v>
      </c>
      <c r="E4610" s="129" t="s">
        <v>4739</v>
      </c>
      <c r="F4610" s="129" t="s">
        <v>4735</v>
      </c>
      <c r="G4610" s="129" t="s">
        <v>16723</v>
      </c>
      <c r="H4610" s="129"/>
    </row>
    <row r="4611" spans="1:8" x14ac:dyDescent="0.3">
      <c r="A4611" s="183">
        <v>45230</v>
      </c>
      <c r="B4611" s="129" t="s">
        <v>9351</v>
      </c>
      <c r="C4611" s="129" t="s">
        <v>417</v>
      </c>
      <c r="D4611" s="165">
        <v>1</v>
      </c>
      <c r="E4611" s="129" t="s">
        <v>4739</v>
      </c>
      <c r="F4611" s="129" t="s">
        <v>4735</v>
      </c>
      <c r="G4611" s="129" t="s">
        <v>16723</v>
      </c>
      <c r="H4611" s="129"/>
    </row>
    <row r="4612" spans="1:8" x14ac:dyDescent="0.3">
      <c r="A4612" s="183">
        <v>45230</v>
      </c>
      <c r="B4612" s="129" t="s">
        <v>9352</v>
      </c>
      <c r="C4612" s="129" t="s">
        <v>416</v>
      </c>
      <c r="D4612" s="165">
        <v>1</v>
      </c>
      <c r="E4612" s="129" t="s">
        <v>4739</v>
      </c>
      <c r="F4612" s="129" t="s">
        <v>4735</v>
      </c>
      <c r="G4612" s="129" t="s">
        <v>16723</v>
      </c>
      <c r="H4612" s="129"/>
    </row>
    <row r="4613" spans="1:8" x14ac:dyDescent="0.3">
      <c r="A4613" s="183">
        <v>45230</v>
      </c>
      <c r="B4613" s="129" t="s">
        <v>9353</v>
      </c>
      <c r="C4613" s="129" t="s">
        <v>418</v>
      </c>
      <c r="D4613" s="165">
        <v>1</v>
      </c>
      <c r="E4613" s="129" t="s">
        <v>4739</v>
      </c>
      <c r="F4613" s="129" t="s">
        <v>4735</v>
      </c>
      <c r="G4613" s="129" t="s">
        <v>16723</v>
      </c>
      <c r="H4613" s="129"/>
    </row>
    <row r="4614" spans="1:8" x14ac:dyDescent="0.3">
      <c r="A4614" s="183">
        <v>45230</v>
      </c>
      <c r="B4614" s="129" t="s">
        <v>9354</v>
      </c>
      <c r="C4614" s="129" t="s">
        <v>418</v>
      </c>
      <c r="D4614" s="165">
        <v>1</v>
      </c>
      <c r="E4614" s="129" t="s">
        <v>4739</v>
      </c>
      <c r="F4614" s="129" t="s">
        <v>4735</v>
      </c>
      <c r="G4614" s="129" t="s">
        <v>16723</v>
      </c>
      <c r="H4614" s="129"/>
    </row>
    <row r="4615" spans="1:8" x14ac:dyDescent="0.3">
      <c r="A4615" s="183">
        <v>45230</v>
      </c>
      <c r="B4615" s="129" t="s">
        <v>9355</v>
      </c>
      <c r="C4615" s="129" t="s">
        <v>416</v>
      </c>
      <c r="D4615" s="165">
        <v>1</v>
      </c>
      <c r="E4615" s="129" t="s">
        <v>4739</v>
      </c>
      <c r="F4615" s="129" t="s">
        <v>4735</v>
      </c>
      <c r="G4615" s="129" t="s">
        <v>16723</v>
      </c>
      <c r="H4615" s="129"/>
    </row>
    <row r="4616" spans="1:8" x14ac:dyDescent="0.3">
      <c r="A4616" s="183">
        <v>45230</v>
      </c>
      <c r="B4616" s="129" t="s">
        <v>9356</v>
      </c>
      <c r="C4616" s="129" t="s">
        <v>417</v>
      </c>
      <c r="D4616" s="165">
        <v>1</v>
      </c>
      <c r="E4616" s="129" t="s">
        <v>4739</v>
      </c>
      <c r="F4616" s="129" t="s">
        <v>4735</v>
      </c>
      <c r="G4616" s="129" t="s">
        <v>16723</v>
      </c>
      <c r="H4616" s="129"/>
    </row>
    <row r="4617" spans="1:8" x14ac:dyDescent="0.3">
      <c r="A4617" s="183">
        <v>45230</v>
      </c>
      <c r="B4617" s="129" t="s">
        <v>9357</v>
      </c>
      <c r="C4617" s="129" t="s">
        <v>416</v>
      </c>
      <c r="D4617" s="165">
        <v>1</v>
      </c>
      <c r="E4617" s="129" t="s">
        <v>4739</v>
      </c>
      <c r="F4617" s="129" t="s">
        <v>4735</v>
      </c>
      <c r="G4617" s="129" t="s">
        <v>16723</v>
      </c>
      <c r="H4617" s="129"/>
    </row>
    <row r="4618" spans="1:8" x14ac:dyDescent="0.3">
      <c r="A4618" s="183">
        <v>45230</v>
      </c>
      <c r="B4618" s="129" t="s">
        <v>9358</v>
      </c>
      <c r="C4618" s="129" t="s">
        <v>416</v>
      </c>
      <c r="D4618" s="165">
        <v>1</v>
      </c>
      <c r="E4618" s="129" t="s">
        <v>4737</v>
      </c>
      <c r="F4618" s="129" t="s">
        <v>4735</v>
      </c>
      <c r="G4618" s="129" t="s">
        <v>16723</v>
      </c>
      <c r="H4618" s="129"/>
    </row>
    <row r="4619" spans="1:8" x14ac:dyDescent="0.3">
      <c r="A4619" s="183">
        <v>45230</v>
      </c>
      <c r="B4619" s="129" t="s">
        <v>9359</v>
      </c>
      <c r="C4619" s="129" t="s">
        <v>418</v>
      </c>
      <c r="D4619" s="165">
        <v>1</v>
      </c>
      <c r="E4619" s="129" t="s">
        <v>4739</v>
      </c>
      <c r="F4619" s="129" t="s">
        <v>4735</v>
      </c>
      <c r="G4619" s="129" t="s">
        <v>16723</v>
      </c>
      <c r="H4619" s="129"/>
    </row>
    <row r="4620" spans="1:8" x14ac:dyDescent="0.3">
      <c r="A4620" s="183">
        <v>45230</v>
      </c>
      <c r="B4620" s="129" t="s">
        <v>9360</v>
      </c>
      <c r="C4620" s="129" t="s">
        <v>417</v>
      </c>
      <c r="D4620" s="165">
        <v>1</v>
      </c>
      <c r="E4620" s="129" t="s">
        <v>4739</v>
      </c>
      <c r="F4620" s="129" t="s">
        <v>4735</v>
      </c>
      <c r="G4620" s="129" t="s">
        <v>16723</v>
      </c>
      <c r="H4620" s="129"/>
    </row>
    <row r="4621" spans="1:8" x14ac:dyDescent="0.3">
      <c r="A4621" s="183">
        <v>45230</v>
      </c>
      <c r="B4621" s="129" t="s">
        <v>9361</v>
      </c>
      <c r="C4621" s="129" t="s">
        <v>417</v>
      </c>
      <c r="D4621" s="165">
        <v>1</v>
      </c>
      <c r="E4621" s="129" t="s">
        <v>4734</v>
      </c>
      <c r="F4621" s="129" t="s">
        <v>4735</v>
      </c>
      <c r="G4621" s="129" t="s">
        <v>16723</v>
      </c>
      <c r="H4621" s="129"/>
    </row>
    <row r="4622" spans="1:8" x14ac:dyDescent="0.3">
      <c r="A4622" s="183">
        <v>45230</v>
      </c>
      <c r="B4622" s="129" t="s">
        <v>9362</v>
      </c>
      <c r="C4622" s="129" t="s">
        <v>417</v>
      </c>
      <c r="D4622" s="165">
        <v>1</v>
      </c>
      <c r="E4622" s="129" t="s">
        <v>4734</v>
      </c>
      <c r="F4622" s="129" t="s">
        <v>4735</v>
      </c>
      <c r="G4622" s="129" t="s">
        <v>16723</v>
      </c>
      <c r="H4622" s="129"/>
    </row>
    <row r="4623" spans="1:8" x14ac:dyDescent="0.3">
      <c r="A4623" s="183">
        <v>45230</v>
      </c>
      <c r="B4623" s="129" t="s">
        <v>9363</v>
      </c>
      <c r="C4623" s="129" t="s">
        <v>417</v>
      </c>
      <c r="D4623" s="165">
        <v>1</v>
      </c>
      <c r="E4623" s="129" t="s">
        <v>4739</v>
      </c>
      <c r="F4623" s="129" t="s">
        <v>4735</v>
      </c>
      <c r="G4623" s="129" t="s">
        <v>16723</v>
      </c>
      <c r="H4623" s="129"/>
    </row>
    <row r="4624" spans="1:8" x14ac:dyDescent="0.3">
      <c r="A4624" s="183">
        <v>45230</v>
      </c>
      <c r="B4624" s="129" t="s">
        <v>9364</v>
      </c>
      <c r="C4624" s="129" t="s">
        <v>417</v>
      </c>
      <c r="D4624" s="165">
        <v>1</v>
      </c>
      <c r="E4624" s="129" t="s">
        <v>4739</v>
      </c>
      <c r="F4624" s="129" t="s">
        <v>4735</v>
      </c>
      <c r="G4624" s="129" t="s">
        <v>16723</v>
      </c>
      <c r="H4624" s="129"/>
    </row>
    <row r="4625" spans="1:8" x14ac:dyDescent="0.3">
      <c r="A4625" s="183">
        <v>45230</v>
      </c>
      <c r="B4625" s="129" t="s">
        <v>9365</v>
      </c>
      <c r="C4625" s="129" t="s">
        <v>417</v>
      </c>
      <c r="D4625" s="165">
        <v>1</v>
      </c>
      <c r="E4625" s="129" t="s">
        <v>4737</v>
      </c>
      <c r="F4625" s="129" t="s">
        <v>4735</v>
      </c>
      <c r="G4625" s="129" t="s">
        <v>16723</v>
      </c>
      <c r="H4625" s="129"/>
    </row>
    <row r="4626" spans="1:8" x14ac:dyDescent="0.3">
      <c r="A4626" s="183">
        <v>45230</v>
      </c>
      <c r="B4626" s="129" t="s">
        <v>9366</v>
      </c>
      <c r="C4626" s="129" t="s">
        <v>417</v>
      </c>
      <c r="D4626" s="165">
        <v>1</v>
      </c>
      <c r="E4626" s="129" t="s">
        <v>4739</v>
      </c>
      <c r="F4626" s="129" t="s">
        <v>4735</v>
      </c>
      <c r="G4626" s="129" t="s">
        <v>16723</v>
      </c>
      <c r="H4626" s="129"/>
    </row>
    <row r="4627" spans="1:8" x14ac:dyDescent="0.3">
      <c r="A4627" s="183">
        <v>45230</v>
      </c>
      <c r="B4627" s="129" t="s">
        <v>9367</v>
      </c>
      <c r="C4627" s="129" t="s">
        <v>416</v>
      </c>
      <c r="D4627" s="165">
        <v>1</v>
      </c>
      <c r="E4627" s="129" t="s">
        <v>4739</v>
      </c>
      <c r="F4627" s="129" t="s">
        <v>4735</v>
      </c>
      <c r="G4627" s="129" t="s">
        <v>16723</v>
      </c>
      <c r="H4627" s="129"/>
    </row>
    <row r="4628" spans="1:8" x14ac:dyDescent="0.3">
      <c r="A4628" s="183">
        <v>45230</v>
      </c>
      <c r="B4628" s="129" t="s">
        <v>9368</v>
      </c>
      <c r="C4628" s="129" t="s">
        <v>416</v>
      </c>
      <c r="D4628" s="165">
        <v>1</v>
      </c>
      <c r="E4628" s="129" t="s">
        <v>4739</v>
      </c>
      <c r="F4628" s="129" t="s">
        <v>4735</v>
      </c>
      <c r="G4628" s="129" t="s">
        <v>16723</v>
      </c>
      <c r="H4628" s="129"/>
    </row>
    <row r="4629" spans="1:8" x14ac:dyDescent="0.3">
      <c r="A4629" s="183">
        <v>45230</v>
      </c>
      <c r="B4629" s="129" t="s">
        <v>9369</v>
      </c>
      <c r="C4629" s="129" t="s">
        <v>417</v>
      </c>
      <c r="D4629" s="165">
        <v>1</v>
      </c>
      <c r="E4629" s="129" t="s">
        <v>4737</v>
      </c>
      <c r="F4629" s="129" t="s">
        <v>4735</v>
      </c>
      <c r="G4629" s="129" t="s">
        <v>16723</v>
      </c>
      <c r="H4629" s="129"/>
    </row>
    <row r="4630" spans="1:8" x14ac:dyDescent="0.3">
      <c r="A4630" s="183">
        <v>45230</v>
      </c>
      <c r="B4630" s="129" t="s">
        <v>9370</v>
      </c>
      <c r="C4630" s="129" t="s">
        <v>417</v>
      </c>
      <c r="D4630" s="165">
        <v>1</v>
      </c>
      <c r="E4630" s="129" t="s">
        <v>4737</v>
      </c>
      <c r="F4630" s="129" t="s">
        <v>4735</v>
      </c>
      <c r="G4630" s="129" t="s">
        <v>16723</v>
      </c>
      <c r="H4630" s="129"/>
    </row>
    <row r="4631" spans="1:8" x14ac:dyDescent="0.3">
      <c r="A4631" s="183">
        <v>45230</v>
      </c>
      <c r="B4631" s="129" t="s">
        <v>9371</v>
      </c>
      <c r="C4631" s="129" t="s">
        <v>418</v>
      </c>
      <c r="D4631" s="165">
        <v>1</v>
      </c>
      <c r="E4631" s="129" t="s">
        <v>4821</v>
      </c>
      <c r="F4631" s="129" t="s">
        <v>4735</v>
      </c>
      <c r="G4631" s="129" t="s">
        <v>16723</v>
      </c>
      <c r="H4631" s="129"/>
    </row>
    <row r="4632" spans="1:8" x14ac:dyDescent="0.3">
      <c r="A4632" s="183">
        <v>45230</v>
      </c>
      <c r="B4632" s="129" t="s">
        <v>9372</v>
      </c>
      <c r="C4632" s="129" t="s">
        <v>417</v>
      </c>
      <c r="D4632" s="165">
        <v>1</v>
      </c>
      <c r="E4632" s="129" t="s">
        <v>4734</v>
      </c>
      <c r="F4632" s="129" t="s">
        <v>4735</v>
      </c>
      <c r="G4632" s="129" t="s">
        <v>16723</v>
      </c>
      <c r="H4632" s="129"/>
    </row>
    <row r="4633" spans="1:8" x14ac:dyDescent="0.3">
      <c r="A4633" s="183">
        <v>45230</v>
      </c>
      <c r="B4633" s="129" t="s">
        <v>9373</v>
      </c>
      <c r="C4633" s="129" t="s">
        <v>417</v>
      </c>
      <c r="D4633" s="165">
        <v>1</v>
      </c>
      <c r="E4633" s="129" t="s">
        <v>4737</v>
      </c>
      <c r="F4633" s="129" t="s">
        <v>4735</v>
      </c>
      <c r="G4633" s="129" t="s">
        <v>16723</v>
      </c>
      <c r="H4633" s="129"/>
    </row>
    <row r="4634" spans="1:8" x14ac:dyDescent="0.3">
      <c r="A4634" s="183">
        <v>45230</v>
      </c>
      <c r="B4634" s="129" t="s">
        <v>9374</v>
      </c>
      <c r="C4634" s="129" t="s">
        <v>416</v>
      </c>
      <c r="D4634" s="165">
        <v>1</v>
      </c>
      <c r="E4634" s="129" t="s">
        <v>4739</v>
      </c>
      <c r="F4634" s="129" t="s">
        <v>4735</v>
      </c>
      <c r="G4634" s="129" t="s">
        <v>16723</v>
      </c>
      <c r="H4634" s="129"/>
    </row>
    <row r="4635" spans="1:8" x14ac:dyDescent="0.3">
      <c r="A4635" s="183">
        <v>45230</v>
      </c>
      <c r="B4635" s="129" t="s">
        <v>9375</v>
      </c>
      <c r="C4635" s="129" t="s">
        <v>416</v>
      </c>
      <c r="D4635" s="165">
        <v>1</v>
      </c>
      <c r="E4635" s="129" t="s">
        <v>4739</v>
      </c>
      <c r="F4635" s="129" t="s">
        <v>4735</v>
      </c>
      <c r="G4635" s="129" t="s">
        <v>16723</v>
      </c>
      <c r="H4635" s="129"/>
    </row>
    <row r="4636" spans="1:8" x14ac:dyDescent="0.3">
      <c r="A4636" s="183">
        <v>45230</v>
      </c>
      <c r="B4636" s="129" t="s">
        <v>9376</v>
      </c>
      <c r="C4636" s="129" t="s">
        <v>416</v>
      </c>
      <c r="D4636" s="165">
        <v>1</v>
      </c>
      <c r="E4636" s="129" t="s">
        <v>4821</v>
      </c>
      <c r="F4636" s="129" t="s">
        <v>4735</v>
      </c>
      <c r="G4636" s="129" t="s">
        <v>16723</v>
      </c>
      <c r="H4636" s="129"/>
    </row>
    <row r="4637" spans="1:8" x14ac:dyDescent="0.3">
      <c r="A4637" s="183">
        <v>45230</v>
      </c>
      <c r="B4637" s="129" t="s">
        <v>9377</v>
      </c>
      <c r="C4637" s="129" t="s">
        <v>416</v>
      </c>
      <c r="D4637" s="165">
        <v>1</v>
      </c>
      <c r="E4637" s="129" t="s">
        <v>4739</v>
      </c>
      <c r="F4637" s="129" t="s">
        <v>4735</v>
      </c>
      <c r="G4637" s="129" t="s">
        <v>16723</v>
      </c>
      <c r="H4637" s="129"/>
    </row>
    <row r="4638" spans="1:8" x14ac:dyDescent="0.3">
      <c r="A4638" s="183">
        <v>45230</v>
      </c>
      <c r="B4638" s="129" t="s">
        <v>9378</v>
      </c>
      <c r="C4638" s="129" t="s">
        <v>417</v>
      </c>
      <c r="D4638" s="165">
        <v>1</v>
      </c>
      <c r="E4638" s="129" t="s">
        <v>4739</v>
      </c>
      <c r="F4638" s="129" t="s">
        <v>4735</v>
      </c>
      <c r="G4638" s="129" t="s">
        <v>16723</v>
      </c>
      <c r="H4638" s="129"/>
    </row>
    <row r="4639" spans="1:8" x14ac:dyDescent="0.3">
      <c r="A4639" s="183">
        <v>45230</v>
      </c>
      <c r="B4639" s="129" t="s">
        <v>9379</v>
      </c>
      <c r="C4639" s="129" t="s">
        <v>417</v>
      </c>
      <c r="D4639" s="165">
        <v>1</v>
      </c>
      <c r="E4639" s="129" t="s">
        <v>4739</v>
      </c>
      <c r="F4639" s="129" t="s">
        <v>4735</v>
      </c>
      <c r="G4639" s="129" t="s">
        <v>16723</v>
      </c>
      <c r="H4639" s="129"/>
    </row>
    <row r="4640" spans="1:8" x14ac:dyDescent="0.3">
      <c r="A4640" s="183">
        <v>45230</v>
      </c>
      <c r="B4640" s="129" t="s">
        <v>9380</v>
      </c>
      <c r="C4640" s="129" t="s">
        <v>418</v>
      </c>
      <c r="D4640" s="165">
        <v>1</v>
      </c>
      <c r="E4640" s="129" t="s">
        <v>4739</v>
      </c>
      <c r="F4640" s="129" t="s">
        <v>4735</v>
      </c>
      <c r="G4640" s="129" t="s">
        <v>16723</v>
      </c>
      <c r="H4640" s="129"/>
    </row>
    <row r="4641" spans="1:8" x14ac:dyDescent="0.3">
      <c r="A4641" s="183">
        <v>45230</v>
      </c>
      <c r="B4641" s="129" t="s">
        <v>9381</v>
      </c>
      <c r="C4641" s="129" t="s">
        <v>417</v>
      </c>
      <c r="D4641" s="165">
        <v>1</v>
      </c>
      <c r="E4641" s="129" t="s">
        <v>4739</v>
      </c>
      <c r="F4641" s="129" t="s">
        <v>4735</v>
      </c>
      <c r="G4641" s="129" t="s">
        <v>16723</v>
      </c>
      <c r="H4641" s="129"/>
    </row>
    <row r="4642" spans="1:8" x14ac:dyDescent="0.3">
      <c r="A4642" s="183">
        <v>45230</v>
      </c>
      <c r="B4642" s="129" t="s">
        <v>9382</v>
      </c>
      <c r="C4642" s="129" t="s">
        <v>416</v>
      </c>
      <c r="D4642" s="165">
        <v>1</v>
      </c>
      <c r="E4642" s="129" t="s">
        <v>4739</v>
      </c>
      <c r="F4642" s="129" t="s">
        <v>4735</v>
      </c>
      <c r="G4642" s="129" t="s">
        <v>16723</v>
      </c>
      <c r="H4642" s="129"/>
    </row>
    <row r="4643" spans="1:8" x14ac:dyDescent="0.3">
      <c r="A4643" s="183">
        <v>45230</v>
      </c>
      <c r="B4643" s="129" t="s">
        <v>9383</v>
      </c>
      <c r="C4643" s="129" t="s">
        <v>417</v>
      </c>
      <c r="D4643" s="165">
        <v>1</v>
      </c>
      <c r="E4643" s="129" t="s">
        <v>4737</v>
      </c>
      <c r="F4643" s="129" t="s">
        <v>4735</v>
      </c>
      <c r="G4643" s="129" t="s">
        <v>16723</v>
      </c>
      <c r="H4643" s="129"/>
    </row>
    <row r="4644" spans="1:8" x14ac:dyDescent="0.3">
      <c r="A4644" s="183">
        <v>45230</v>
      </c>
      <c r="B4644" s="129" t="s">
        <v>9384</v>
      </c>
      <c r="C4644" s="129" t="s">
        <v>417</v>
      </c>
      <c r="D4644" s="165">
        <v>1</v>
      </c>
      <c r="E4644" s="129" t="s">
        <v>4739</v>
      </c>
      <c r="F4644" s="129" t="s">
        <v>4735</v>
      </c>
      <c r="G4644" s="129" t="s">
        <v>16723</v>
      </c>
      <c r="H4644" s="129"/>
    </row>
    <row r="4645" spans="1:8" x14ac:dyDescent="0.3">
      <c r="A4645" s="183">
        <v>45230</v>
      </c>
      <c r="B4645" s="129" t="s">
        <v>9385</v>
      </c>
      <c r="C4645" s="129" t="s">
        <v>417</v>
      </c>
      <c r="D4645" s="165">
        <v>1</v>
      </c>
      <c r="E4645" s="129" t="s">
        <v>4739</v>
      </c>
      <c r="F4645" s="129" t="s">
        <v>4735</v>
      </c>
      <c r="G4645" s="129" t="s">
        <v>16723</v>
      </c>
      <c r="H4645" s="129"/>
    </row>
    <row r="4646" spans="1:8" x14ac:dyDescent="0.3">
      <c r="A4646" s="183">
        <v>45230</v>
      </c>
      <c r="B4646" s="129" t="s">
        <v>9386</v>
      </c>
      <c r="C4646" s="129" t="s">
        <v>417</v>
      </c>
      <c r="D4646" s="165">
        <v>1</v>
      </c>
      <c r="E4646" s="129" t="s">
        <v>4739</v>
      </c>
      <c r="F4646" s="129" t="s">
        <v>4735</v>
      </c>
      <c r="G4646" s="129" t="s">
        <v>16723</v>
      </c>
      <c r="H4646" s="129"/>
    </row>
    <row r="4647" spans="1:8" x14ac:dyDescent="0.3">
      <c r="A4647" s="183">
        <v>45230</v>
      </c>
      <c r="B4647" s="129" t="s">
        <v>9387</v>
      </c>
      <c r="C4647" s="129" t="s">
        <v>416</v>
      </c>
      <c r="D4647" s="165">
        <v>1</v>
      </c>
      <c r="E4647" s="129" t="s">
        <v>4737</v>
      </c>
      <c r="F4647" s="129" t="s">
        <v>4735</v>
      </c>
      <c r="G4647" s="129" t="s">
        <v>16723</v>
      </c>
      <c r="H4647" s="129"/>
    </row>
    <row r="4648" spans="1:8" x14ac:dyDescent="0.3">
      <c r="A4648" s="183">
        <v>45230</v>
      </c>
      <c r="B4648" s="129" t="s">
        <v>9388</v>
      </c>
      <c r="C4648" s="129" t="s">
        <v>417</v>
      </c>
      <c r="D4648" s="165">
        <v>1</v>
      </c>
      <c r="E4648" s="129" t="s">
        <v>4739</v>
      </c>
      <c r="F4648" s="129" t="s">
        <v>4735</v>
      </c>
      <c r="G4648" s="129" t="s">
        <v>16723</v>
      </c>
      <c r="H4648" s="129"/>
    </row>
    <row r="4649" spans="1:8" x14ac:dyDescent="0.3">
      <c r="A4649" s="183">
        <v>45230</v>
      </c>
      <c r="B4649" s="129" t="s">
        <v>9389</v>
      </c>
      <c r="C4649" s="129" t="s">
        <v>417</v>
      </c>
      <c r="D4649" s="165">
        <v>1</v>
      </c>
      <c r="E4649" s="129" t="s">
        <v>4734</v>
      </c>
      <c r="F4649" s="129" t="s">
        <v>4735</v>
      </c>
      <c r="G4649" s="129" t="s">
        <v>16723</v>
      </c>
      <c r="H4649" s="129"/>
    </row>
    <row r="4650" spans="1:8" x14ac:dyDescent="0.3">
      <c r="A4650" s="183">
        <v>45230</v>
      </c>
      <c r="B4650" s="129" t="s">
        <v>9390</v>
      </c>
      <c r="C4650" s="129" t="s">
        <v>417</v>
      </c>
      <c r="D4650" s="165">
        <v>1</v>
      </c>
      <c r="E4650" s="129" t="s">
        <v>4737</v>
      </c>
      <c r="F4650" s="129" t="s">
        <v>4735</v>
      </c>
      <c r="G4650" s="129" t="s">
        <v>16723</v>
      </c>
      <c r="H4650" s="129"/>
    </row>
    <row r="4651" spans="1:8" x14ac:dyDescent="0.3">
      <c r="A4651" s="183">
        <v>45230</v>
      </c>
      <c r="B4651" s="129" t="s">
        <v>9391</v>
      </c>
      <c r="C4651" s="129" t="s">
        <v>417</v>
      </c>
      <c r="D4651" s="165">
        <v>1</v>
      </c>
      <c r="E4651" s="129" t="s">
        <v>4737</v>
      </c>
      <c r="F4651" s="129" t="s">
        <v>4735</v>
      </c>
      <c r="G4651" s="129" t="s">
        <v>16723</v>
      </c>
      <c r="H4651" s="129"/>
    </row>
    <row r="4652" spans="1:8" x14ac:dyDescent="0.3">
      <c r="A4652" s="183">
        <v>45230</v>
      </c>
      <c r="B4652" s="129" t="s">
        <v>9392</v>
      </c>
      <c r="C4652" s="129" t="s">
        <v>417</v>
      </c>
      <c r="D4652" s="165">
        <v>1</v>
      </c>
      <c r="E4652" s="129" t="s">
        <v>4739</v>
      </c>
      <c r="F4652" s="129" t="s">
        <v>4735</v>
      </c>
      <c r="G4652" s="129" t="s">
        <v>16723</v>
      </c>
      <c r="H4652" s="129"/>
    </row>
    <row r="4653" spans="1:8" x14ac:dyDescent="0.3">
      <c r="A4653" s="183">
        <v>45230</v>
      </c>
      <c r="B4653" s="129" t="s">
        <v>9393</v>
      </c>
      <c r="C4653" s="129" t="s">
        <v>418</v>
      </c>
      <c r="D4653" s="165">
        <v>1</v>
      </c>
      <c r="E4653" s="129" t="s">
        <v>4739</v>
      </c>
      <c r="F4653" s="129" t="s">
        <v>4735</v>
      </c>
      <c r="G4653" s="129" t="s">
        <v>16723</v>
      </c>
      <c r="H4653" s="129"/>
    </row>
    <row r="4654" spans="1:8" x14ac:dyDescent="0.3">
      <c r="A4654" s="183">
        <v>45230</v>
      </c>
      <c r="B4654" s="129" t="s">
        <v>9394</v>
      </c>
      <c r="C4654" s="129" t="s">
        <v>416</v>
      </c>
      <c r="D4654" s="165">
        <v>1</v>
      </c>
      <c r="E4654" s="129" t="s">
        <v>4739</v>
      </c>
      <c r="F4654" s="129" t="s">
        <v>4735</v>
      </c>
      <c r="G4654" s="129" t="s">
        <v>16723</v>
      </c>
      <c r="H4654" s="129"/>
    </row>
    <row r="4655" spans="1:8" x14ac:dyDescent="0.3">
      <c r="A4655" s="183">
        <v>45230</v>
      </c>
      <c r="B4655" s="129" t="s">
        <v>9395</v>
      </c>
      <c r="C4655" s="129" t="s">
        <v>417</v>
      </c>
      <c r="D4655" s="165">
        <v>1</v>
      </c>
      <c r="E4655" s="129" t="s">
        <v>4739</v>
      </c>
      <c r="F4655" s="129" t="s">
        <v>4735</v>
      </c>
      <c r="G4655" s="129" t="s">
        <v>16723</v>
      </c>
      <c r="H4655" s="129"/>
    </row>
    <row r="4656" spans="1:8" x14ac:dyDescent="0.3">
      <c r="A4656" s="183">
        <v>45230</v>
      </c>
      <c r="B4656" s="129" t="s">
        <v>9396</v>
      </c>
      <c r="C4656" s="129" t="s">
        <v>417</v>
      </c>
      <c r="D4656" s="165">
        <v>1</v>
      </c>
      <c r="E4656" s="129" t="s">
        <v>4739</v>
      </c>
      <c r="F4656" s="129" t="s">
        <v>4735</v>
      </c>
      <c r="G4656" s="129" t="s">
        <v>16723</v>
      </c>
      <c r="H4656" s="129"/>
    </row>
    <row r="4657" spans="1:8" x14ac:dyDescent="0.3">
      <c r="A4657" s="183">
        <v>45230</v>
      </c>
      <c r="B4657" s="129" t="s">
        <v>9397</v>
      </c>
      <c r="C4657" s="129" t="s">
        <v>417</v>
      </c>
      <c r="D4657" s="165">
        <v>1</v>
      </c>
      <c r="E4657" s="129" t="s">
        <v>4739</v>
      </c>
      <c r="F4657" s="129" t="s">
        <v>4735</v>
      </c>
      <c r="G4657" s="129" t="s">
        <v>16723</v>
      </c>
      <c r="H4657" s="129"/>
    </row>
    <row r="4658" spans="1:8" x14ac:dyDescent="0.3">
      <c r="A4658" s="183">
        <v>45230</v>
      </c>
      <c r="B4658" s="129" t="s">
        <v>9398</v>
      </c>
      <c r="C4658" s="129" t="s">
        <v>417</v>
      </c>
      <c r="D4658" s="165">
        <v>1</v>
      </c>
      <c r="E4658" s="129" t="s">
        <v>4737</v>
      </c>
      <c r="F4658" s="129" t="s">
        <v>4735</v>
      </c>
      <c r="G4658" s="129" t="s">
        <v>16723</v>
      </c>
      <c r="H4658" s="129"/>
    </row>
    <row r="4659" spans="1:8" x14ac:dyDescent="0.3">
      <c r="A4659" s="183">
        <v>45230</v>
      </c>
      <c r="B4659" s="129" t="s">
        <v>9399</v>
      </c>
      <c r="C4659" s="129" t="s">
        <v>417</v>
      </c>
      <c r="D4659" s="165">
        <v>1</v>
      </c>
      <c r="E4659" s="129" t="s">
        <v>4739</v>
      </c>
      <c r="F4659" s="129" t="s">
        <v>4735</v>
      </c>
      <c r="G4659" s="129" t="s">
        <v>16723</v>
      </c>
      <c r="H4659" s="129"/>
    </row>
    <row r="4660" spans="1:8" x14ac:dyDescent="0.3">
      <c r="A4660" s="183">
        <v>45230</v>
      </c>
      <c r="B4660" s="129" t="s">
        <v>9400</v>
      </c>
      <c r="C4660" s="129" t="s">
        <v>417</v>
      </c>
      <c r="D4660" s="165">
        <v>1</v>
      </c>
      <c r="E4660" s="129" t="s">
        <v>4737</v>
      </c>
      <c r="F4660" s="129" t="s">
        <v>4735</v>
      </c>
      <c r="G4660" s="129" t="s">
        <v>16723</v>
      </c>
      <c r="H4660" s="129"/>
    </row>
    <row r="4661" spans="1:8" x14ac:dyDescent="0.3">
      <c r="A4661" s="183">
        <v>45230</v>
      </c>
      <c r="B4661" s="129" t="s">
        <v>9401</v>
      </c>
      <c r="C4661" s="129" t="s">
        <v>417</v>
      </c>
      <c r="D4661" s="165">
        <v>1</v>
      </c>
      <c r="E4661" s="129" t="s">
        <v>4739</v>
      </c>
      <c r="F4661" s="129" t="s">
        <v>4735</v>
      </c>
      <c r="G4661" s="129" t="s">
        <v>16723</v>
      </c>
      <c r="H4661" s="129"/>
    </row>
    <row r="4662" spans="1:8" x14ac:dyDescent="0.3">
      <c r="A4662" s="183">
        <v>45230</v>
      </c>
      <c r="B4662" s="129" t="s">
        <v>9402</v>
      </c>
      <c r="C4662" s="129" t="s">
        <v>417</v>
      </c>
      <c r="D4662" s="165">
        <v>1</v>
      </c>
      <c r="E4662" s="129" t="s">
        <v>4737</v>
      </c>
      <c r="F4662" s="129" t="s">
        <v>4735</v>
      </c>
      <c r="G4662" s="129" t="s">
        <v>16723</v>
      </c>
      <c r="H4662" s="129"/>
    </row>
    <row r="4663" spans="1:8" x14ac:dyDescent="0.3">
      <c r="A4663" s="183">
        <v>45230</v>
      </c>
      <c r="B4663" s="129" t="s">
        <v>9403</v>
      </c>
      <c r="C4663" s="129" t="s">
        <v>417</v>
      </c>
      <c r="D4663" s="165">
        <v>1</v>
      </c>
      <c r="E4663" s="129" t="s">
        <v>4737</v>
      </c>
      <c r="F4663" s="129" t="s">
        <v>4735</v>
      </c>
      <c r="G4663" s="129" t="s">
        <v>16723</v>
      </c>
      <c r="H4663" s="129"/>
    </row>
    <row r="4664" spans="1:8" x14ac:dyDescent="0.3">
      <c r="A4664" s="183">
        <v>45230</v>
      </c>
      <c r="B4664" s="129" t="s">
        <v>9404</v>
      </c>
      <c r="C4664" s="129" t="s">
        <v>417</v>
      </c>
      <c r="D4664" s="165">
        <v>1</v>
      </c>
      <c r="E4664" s="129" t="s">
        <v>4739</v>
      </c>
      <c r="F4664" s="129" t="s">
        <v>4735</v>
      </c>
      <c r="G4664" s="129" t="s">
        <v>16723</v>
      </c>
      <c r="H4664" s="129"/>
    </row>
    <row r="4665" spans="1:8" x14ac:dyDescent="0.3">
      <c r="A4665" s="183">
        <v>45230</v>
      </c>
      <c r="B4665" s="129" t="s">
        <v>9405</v>
      </c>
      <c r="C4665" s="129" t="s">
        <v>416</v>
      </c>
      <c r="D4665" s="165">
        <v>1</v>
      </c>
      <c r="E4665" s="129" t="s">
        <v>4737</v>
      </c>
      <c r="F4665" s="129" t="s">
        <v>4735</v>
      </c>
      <c r="G4665" s="129" t="s">
        <v>16723</v>
      </c>
      <c r="H4665" s="129"/>
    </row>
    <row r="4666" spans="1:8" x14ac:dyDescent="0.3">
      <c r="A4666" s="183">
        <v>45230</v>
      </c>
      <c r="B4666" s="129" t="s">
        <v>9406</v>
      </c>
      <c r="C4666" s="129" t="s">
        <v>417</v>
      </c>
      <c r="D4666" s="165">
        <v>1</v>
      </c>
      <c r="E4666" s="129" t="s">
        <v>4744</v>
      </c>
      <c r="F4666" s="129" t="s">
        <v>4735</v>
      </c>
      <c r="G4666" s="129" t="s">
        <v>16723</v>
      </c>
      <c r="H4666" s="129"/>
    </row>
    <row r="4667" spans="1:8" x14ac:dyDescent="0.3">
      <c r="A4667" s="183">
        <v>45230</v>
      </c>
      <c r="B4667" s="129" t="s">
        <v>9407</v>
      </c>
      <c r="C4667" s="129" t="s">
        <v>417</v>
      </c>
      <c r="D4667" s="165">
        <v>1</v>
      </c>
      <c r="E4667" s="129" t="s">
        <v>4739</v>
      </c>
      <c r="F4667" s="129" t="s">
        <v>4735</v>
      </c>
      <c r="G4667" s="129" t="s">
        <v>16723</v>
      </c>
      <c r="H4667" s="129"/>
    </row>
    <row r="4668" spans="1:8" x14ac:dyDescent="0.3">
      <c r="A4668" s="183">
        <v>45230</v>
      </c>
      <c r="B4668" s="129" t="s">
        <v>9408</v>
      </c>
      <c r="C4668" s="129" t="s">
        <v>417</v>
      </c>
      <c r="D4668" s="165">
        <v>1</v>
      </c>
      <c r="E4668" s="129" t="s">
        <v>4737</v>
      </c>
      <c r="F4668" s="129" t="s">
        <v>4735</v>
      </c>
      <c r="G4668" s="129" t="s">
        <v>16723</v>
      </c>
      <c r="H4668" s="129"/>
    </row>
    <row r="4669" spans="1:8" x14ac:dyDescent="0.3">
      <c r="A4669" s="183">
        <v>45230</v>
      </c>
      <c r="B4669" s="129" t="s">
        <v>9409</v>
      </c>
      <c r="C4669" s="129" t="s">
        <v>417</v>
      </c>
      <c r="D4669" s="165">
        <v>1</v>
      </c>
      <c r="E4669" s="129" t="s">
        <v>4739</v>
      </c>
      <c r="F4669" s="129" t="s">
        <v>4735</v>
      </c>
      <c r="G4669" s="129" t="s">
        <v>16723</v>
      </c>
      <c r="H4669" s="129"/>
    </row>
    <row r="4670" spans="1:8" x14ac:dyDescent="0.3">
      <c r="A4670" s="183">
        <v>45230</v>
      </c>
      <c r="B4670" s="129" t="s">
        <v>9410</v>
      </c>
      <c r="C4670" s="129" t="s">
        <v>417</v>
      </c>
      <c r="D4670" s="165">
        <v>1</v>
      </c>
      <c r="E4670" s="129" t="s">
        <v>4739</v>
      </c>
      <c r="F4670" s="129" t="s">
        <v>4735</v>
      </c>
      <c r="G4670" s="129" t="s">
        <v>16723</v>
      </c>
      <c r="H4670" s="129"/>
    </row>
    <row r="4671" spans="1:8" x14ac:dyDescent="0.3">
      <c r="A4671" s="183">
        <v>45230</v>
      </c>
      <c r="B4671" s="129" t="s">
        <v>9411</v>
      </c>
      <c r="C4671" s="129" t="s">
        <v>417</v>
      </c>
      <c r="D4671" s="165">
        <v>1</v>
      </c>
      <c r="E4671" s="129" t="s">
        <v>4739</v>
      </c>
      <c r="F4671" s="129" t="s">
        <v>4735</v>
      </c>
      <c r="G4671" s="129" t="s">
        <v>16723</v>
      </c>
      <c r="H4671" s="129"/>
    </row>
    <row r="4672" spans="1:8" x14ac:dyDescent="0.3">
      <c r="A4672" s="183">
        <v>45230</v>
      </c>
      <c r="B4672" s="129" t="s">
        <v>9412</v>
      </c>
      <c r="C4672" s="129" t="s">
        <v>417</v>
      </c>
      <c r="D4672" s="165">
        <v>1</v>
      </c>
      <c r="E4672" s="129" t="s">
        <v>4739</v>
      </c>
      <c r="F4672" s="129" t="s">
        <v>4735</v>
      </c>
      <c r="G4672" s="129" t="s">
        <v>16723</v>
      </c>
      <c r="H4672" s="129"/>
    </row>
    <row r="4673" spans="1:8" x14ac:dyDescent="0.3">
      <c r="A4673" s="183">
        <v>45230</v>
      </c>
      <c r="B4673" s="129" t="s">
        <v>9413</v>
      </c>
      <c r="C4673" s="129" t="s">
        <v>417</v>
      </c>
      <c r="D4673" s="165">
        <v>1</v>
      </c>
      <c r="E4673" s="129" t="s">
        <v>4737</v>
      </c>
      <c r="F4673" s="129" t="s">
        <v>4735</v>
      </c>
      <c r="G4673" s="129" t="s">
        <v>16723</v>
      </c>
      <c r="H4673" s="129"/>
    </row>
    <row r="4674" spans="1:8" x14ac:dyDescent="0.3">
      <c r="A4674" s="183">
        <v>45230</v>
      </c>
      <c r="B4674" s="129" t="s">
        <v>9414</v>
      </c>
      <c r="C4674" s="129" t="s">
        <v>417</v>
      </c>
      <c r="D4674" s="165">
        <v>1</v>
      </c>
      <c r="E4674" s="129" t="s">
        <v>4737</v>
      </c>
      <c r="F4674" s="129" t="s">
        <v>4735</v>
      </c>
      <c r="G4674" s="129" t="s">
        <v>16723</v>
      </c>
      <c r="H4674" s="129"/>
    </row>
    <row r="4675" spans="1:8" x14ac:dyDescent="0.3">
      <c r="A4675" s="183">
        <v>45230</v>
      </c>
      <c r="B4675" s="129" t="s">
        <v>9415</v>
      </c>
      <c r="C4675" s="129" t="s">
        <v>417</v>
      </c>
      <c r="D4675" s="165">
        <v>1</v>
      </c>
      <c r="E4675" s="129" t="s">
        <v>4739</v>
      </c>
      <c r="F4675" s="129" t="s">
        <v>4735</v>
      </c>
      <c r="G4675" s="129" t="s">
        <v>16723</v>
      </c>
      <c r="H4675" s="129"/>
    </row>
    <row r="4676" spans="1:8" x14ac:dyDescent="0.3">
      <c r="A4676" s="183">
        <v>45230</v>
      </c>
      <c r="B4676" s="129" t="s">
        <v>9416</v>
      </c>
      <c r="C4676" s="129" t="s">
        <v>417</v>
      </c>
      <c r="D4676" s="165">
        <v>1</v>
      </c>
      <c r="E4676" s="129" t="s">
        <v>4739</v>
      </c>
      <c r="F4676" s="129" t="s">
        <v>4735</v>
      </c>
      <c r="G4676" s="129" t="s">
        <v>16723</v>
      </c>
      <c r="H4676" s="129"/>
    </row>
    <row r="4677" spans="1:8" x14ac:dyDescent="0.3">
      <c r="A4677" s="183">
        <v>45230</v>
      </c>
      <c r="B4677" s="129" t="s">
        <v>9417</v>
      </c>
      <c r="C4677" s="129" t="s">
        <v>417</v>
      </c>
      <c r="D4677" s="165">
        <v>1</v>
      </c>
      <c r="E4677" s="129" t="s">
        <v>4739</v>
      </c>
      <c r="F4677" s="129" t="s">
        <v>4735</v>
      </c>
      <c r="G4677" s="129" t="s">
        <v>16723</v>
      </c>
      <c r="H4677" s="129"/>
    </row>
    <row r="4678" spans="1:8" x14ac:dyDescent="0.3">
      <c r="A4678" s="183">
        <v>45230</v>
      </c>
      <c r="B4678" s="129" t="s">
        <v>9418</v>
      </c>
      <c r="C4678" s="129" t="s">
        <v>417</v>
      </c>
      <c r="D4678" s="165">
        <v>1</v>
      </c>
      <c r="E4678" s="129" t="s">
        <v>4737</v>
      </c>
      <c r="F4678" s="129" t="s">
        <v>4735</v>
      </c>
      <c r="G4678" s="129" t="s">
        <v>16723</v>
      </c>
      <c r="H4678" s="129"/>
    </row>
    <row r="4679" spans="1:8" x14ac:dyDescent="0.3">
      <c r="A4679" s="183">
        <v>45230</v>
      </c>
      <c r="B4679" s="129" t="s">
        <v>9419</v>
      </c>
      <c r="C4679" s="129" t="s">
        <v>418</v>
      </c>
      <c r="D4679" s="165">
        <v>1</v>
      </c>
      <c r="E4679" s="129" t="s">
        <v>4739</v>
      </c>
      <c r="F4679" s="129" t="s">
        <v>4735</v>
      </c>
      <c r="G4679" s="129" t="s">
        <v>16723</v>
      </c>
      <c r="H4679" s="129"/>
    </row>
    <row r="4680" spans="1:8" x14ac:dyDescent="0.3">
      <c r="A4680" s="183">
        <v>45230</v>
      </c>
      <c r="B4680" s="129" t="s">
        <v>9420</v>
      </c>
      <c r="C4680" s="129" t="s">
        <v>418</v>
      </c>
      <c r="D4680" s="165">
        <v>1</v>
      </c>
      <c r="E4680" s="129" t="s">
        <v>4744</v>
      </c>
      <c r="F4680" s="129" t="s">
        <v>4735</v>
      </c>
      <c r="G4680" s="129" t="s">
        <v>16723</v>
      </c>
      <c r="H4680" s="129"/>
    </row>
    <row r="4681" spans="1:8" x14ac:dyDescent="0.3">
      <c r="A4681" s="183">
        <v>45230</v>
      </c>
      <c r="B4681" s="129" t="s">
        <v>9421</v>
      </c>
      <c r="C4681" s="129" t="s">
        <v>416</v>
      </c>
      <c r="D4681" s="165">
        <v>1</v>
      </c>
      <c r="E4681" s="129" t="s">
        <v>4739</v>
      </c>
      <c r="F4681" s="129" t="s">
        <v>4735</v>
      </c>
      <c r="G4681" s="129" t="s">
        <v>16723</v>
      </c>
      <c r="H4681" s="129"/>
    </row>
    <row r="4682" spans="1:8" x14ac:dyDescent="0.3">
      <c r="A4682" s="183">
        <v>45230</v>
      </c>
      <c r="B4682" s="129" t="s">
        <v>9422</v>
      </c>
      <c r="C4682" s="129" t="s">
        <v>416</v>
      </c>
      <c r="D4682" s="165">
        <v>1</v>
      </c>
      <c r="E4682" s="129" t="s">
        <v>4741</v>
      </c>
      <c r="F4682" s="129" t="s">
        <v>4735</v>
      </c>
      <c r="G4682" s="129" t="s">
        <v>16723</v>
      </c>
      <c r="H4682" s="129"/>
    </row>
    <row r="4683" spans="1:8" x14ac:dyDescent="0.3">
      <c r="A4683" s="183">
        <v>45230</v>
      </c>
      <c r="B4683" s="129" t="s">
        <v>9423</v>
      </c>
      <c r="C4683" s="129" t="s">
        <v>417</v>
      </c>
      <c r="D4683" s="165">
        <v>1</v>
      </c>
      <c r="E4683" s="129" t="s">
        <v>4737</v>
      </c>
      <c r="F4683" s="129" t="s">
        <v>4735</v>
      </c>
      <c r="G4683" s="129" t="s">
        <v>16723</v>
      </c>
      <c r="H4683" s="129"/>
    </row>
    <row r="4684" spans="1:8" x14ac:dyDescent="0.3">
      <c r="A4684" s="183">
        <v>45230</v>
      </c>
      <c r="B4684" s="129" t="s">
        <v>9424</v>
      </c>
      <c r="C4684" s="129" t="s">
        <v>417</v>
      </c>
      <c r="D4684" s="165">
        <v>1</v>
      </c>
      <c r="E4684" s="129" t="s">
        <v>4821</v>
      </c>
      <c r="F4684" s="129" t="s">
        <v>4735</v>
      </c>
      <c r="G4684" s="129" t="s">
        <v>16723</v>
      </c>
      <c r="H4684" s="129"/>
    </row>
    <row r="4685" spans="1:8" x14ac:dyDescent="0.3">
      <c r="A4685" s="183">
        <v>45230</v>
      </c>
      <c r="B4685" s="129" t="s">
        <v>9425</v>
      </c>
      <c r="C4685" s="129" t="s">
        <v>417</v>
      </c>
      <c r="D4685" s="165">
        <v>1</v>
      </c>
      <c r="E4685" s="129" t="s">
        <v>4737</v>
      </c>
      <c r="F4685" s="129" t="s">
        <v>4735</v>
      </c>
      <c r="G4685" s="129" t="s">
        <v>16723</v>
      </c>
      <c r="H4685" s="129"/>
    </row>
    <row r="4686" spans="1:8" x14ac:dyDescent="0.3">
      <c r="A4686" s="183">
        <v>45230</v>
      </c>
      <c r="B4686" s="129" t="s">
        <v>9426</v>
      </c>
      <c r="C4686" s="129" t="s">
        <v>418</v>
      </c>
      <c r="D4686" s="165">
        <v>1</v>
      </c>
      <c r="E4686" s="129" t="s">
        <v>4739</v>
      </c>
      <c r="F4686" s="129" t="s">
        <v>4735</v>
      </c>
      <c r="G4686" s="129" t="s">
        <v>16723</v>
      </c>
      <c r="H4686" s="129"/>
    </row>
    <row r="4687" spans="1:8" x14ac:dyDescent="0.3">
      <c r="A4687" s="183">
        <v>45230</v>
      </c>
      <c r="B4687" s="129" t="s">
        <v>9427</v>
      </c>
      <c r="C4687" s="129" t="s">
        <v>417</v>
      </c>
      <c r="D4687" s="165">
        <v>1</v>
      </c>
      <c r="E4687" s="129" t="s">
        <v>4739</v>
      </c>
      <c r="F4687" s="129" t="s">
        <v>4735</v>
      </c>
      <c r="G4687" s="129" t="s">
        <v>16723</v>
      </c>
      <c r="H4687" s="129"/>
    </row>
    <row r="4688" spans="1:8" x14ac:dyDescent="0.3">
      <c r="A4688" s="183">
        <v>45230</v>
      </c>
      <c r="B4688" s="129" t="s">
        <v>9428</v>
      </c>
      <c r="C4688" s="129" t="s">
        <v>417</v>
      </c>
      <c r="D4688" s="165">
        <v>1</v>
      </c>
      <c r="E4688" s="129" t="s">
        <v>4739</v>
      </c>
      <c r="F4688" s="129" t="s">
        <v>4735</v>
      </c>
      <c r="G4688" s="129" t="s">
        <v>16723</v>
      </c>
      <c r="H4688" s="129"/>
    </row>
    <row r="4689" spans="1:8" x14ac:dyDescent="0.3">
      <c r="A4689" s="183">
        <v>45230</v>
      </c>
      <c r="B4689" s="129" t="s">
        <v>9429</v>
      </c>
      <c r="C4689" s="129" t="s">
        <v>417</v>
      </c>
      <c r="D4689" s="165">
        <v>1</v>
      </c>
      <c r="E4689" s="129" t="s">
        <v>4739</v>
      </c>
      <c r="F4689" s="129" t="s">
        <v>4735</v>
      </c>
      <c r="G4689" s="129" t="s">
        <v>16723</v>
      </c>
      <c r="H4689" s="129"/>
    </row>
    <row r="4690" spans="1:8" x14ac:dyDescent="0.3">
      <c r="A4690" s="183">
        <v>45230</v>
      </c>
      <c r="B4690" s="129" t="s">
        <v>9430</v>
      </c>
      <c r="C4690" s="129" t="s">
        <v>417</v>
      </c>
      <c r="D4690" s="165">
        <v>1</v>
      </c>
      <c r="E4690" s="129" t="s">
        <v>4739</v>
      </c>
      <c r="F4690" s="129" t="s">
        <v>4735</v>
      </c>
      <c r="G4690" s="129" t="s">
        <v>16723</v>
      </c>
      <c r="H4690" s="129"/>
    </row>
    <row r="4691" spans="1:8" x14ac:dyDescent="0.3">
      <c r="A4691" s="183">
        <v>45230</v>
      </c>
      <c r="B4691" s="129" t="s">
        <v>9431</v>
      </c>
      <c r="C4691" s="129" t="s">
        <v>417</v>
      </c>
      <c r="D4691" s="165">
        <v>1</v>
      </c>
      <c r="E4691" s="129" t="s">
        <v>4739</v>
      </c>
      <c r="F4691" s="129" t="s">
        <v>4735</v>
      </c>
      <c r="G4691" s="129" t="s">
        <v>16723</v>
      </c>
      <c r="H4691" s="129"/>
    </row>
    <row r="4692" spans="1:8" x14ac:dyDescent="0.3">
      <c r="A4692" s="183">
        <v>45230</v>
      </c>
      <c r="B4692" s="129" t="s">
        <v>9432</v>
      </c>
      <c r="C4692" s="129" t="s">
        <v>418</v>
      </c>
      <c r="D4692" s="165">
        <v>1</v>
      </c>
      <c r="E4692" s="129" t="s">
        <v>4739</v>
      </c>
      <c r="F4692" s="129" t="s">
        <v>4735</v>
      </c>
      <c r="G4692" s="129" t="s">
        <v>16723</v>
      </c>
      <c r="H4692" s="129"/>
    </row>
    <row r="4693" spans="1:8" x14ac:dyDescent="0.3">
      <c r="A4693" s="183">
        <v>45230</v>
      </c>
      <c r="B4693" s="129" t="s">
        <v>9433</v>
      </c>
      <c r="C4693" s="129" t="s">
        <v>417</v>
      </c>
      <c r="D4693" s="165">
        <v>1</v>
      </c>
      <c r="E4693" s="129" t="s">
        <v>4737</v>
      </c>
      <c r="F4693" s="129" t="s">
        <v>4735</v>
      </c>
      <c r="G4693" s="129" t="s">
        <v>16723</v>
      </c>
      <c r="H4693" s="129"/>
    </row>
    <row r="4694" spans="1:8" x14ac:dyDescent="0.3">
      <c r="A4694" s="183">
        <v>45230</v>
      </c>
      <c r="B4694" s="129" t="s">
        <v>9434</v>
      </c>
      <c r="C4694" s="129" t="s">
        <v>417</v>
      </c>
      <c r="D4694" s="165">
        <v>1</v>
      </c>
      <c r="E4694" s="129" t="s">
        <v>5066</v>
      </c>
      <c r="F4694" s="129" t="s">
        <v>4735</v>
      </c>
      <c r="G4694" s="129" t="s">
        <v>16723</v>
      </c>
      <c r="H4694" s="129"/>
    </row>
    <row r="4695" spans="1:8" x14ac:dyDescent="0.3">
      <c r="A4695" s="183">
        <v>45230</v>
      </c>
      <c r="B4695" s="129" t="s">
        <v>9435</v>
      </c>
      <c r="C4695" s="129" t="s">
        <v>416</v>
      </c>
      <c r="D4695" s="165">
        <v>1</v>
      </c>
      <c r="E4695" s="129" t="s">
        <v>4739</v>
      </c>
      <c r="F4695" s="129" t="s">
        <v>4735</v>
      </c>
      <c r="G4695" s="129" t="s">
        <v>16723</v>
      </c>
      <c r="H4695" s="129"/>
    </row>
    <row r="4696" spans="1:8" x14ac:dyDescent="0.3">
      <c r="A4696" s="183">
        <v>45230</v>
      </c>
      <c r="B4696" s="129" t="s">
        <v>9436</v>
      </c>
      <c r="C4696" s="129" t="s">
        <v>416</v>
      </c>
      <c r="D4696" s="165">
        <v>1</v>
      </c>
      <c r="E4696" s="129" t="s">
        <v>4739</v>
      </c>
      <c r="F4696" s="129" t="s">
        <v>4735</v>
      </c>
      <c r="G4696" s="129" t="s">
        <v>16723</v>
      </c>
      <c r="H4696" s="129"/>
    </row>
    <row r="4697" spans="1:8" x14ac:dyDescent="0.3">
      <c r="A4697" s="183">
        <v>45230</v>
      </c>
      <c r="B4697" s="129" t="s">
        <v>9437</v>
      </c>
      <c r="C4697" s="129" t="s">
        <v>417</v>
      </c>
      <c r="D4697" s="165">
        <v>1</v>
      </c>
      <c r="E4697" s="129" t="s">
        <v>4744</v>
      </c>
      <c r="F4697" s="129" t="s">
        <v>4735</v>
      </c>
      <c r="G4697" s="129" t="s">
        <v>16723</v>
      </c>
      <c r="H4697" s="129"/>
    </row>
    <row r="4698" spans="1:8" x14ac:dyDescent="0.3">
      <c r="A4698" s="183">
        <v>45230</v>
      </c>
      <c r="B4698" s="129" t="s">
        <v>9438</v>
      </c>
      <c r="C4698" s="129" t="s">
        <v>417</v>
      </c>
      <c r="D4698" s="165">
        <v>1</v>
      </c>
      <c r="E4698" s="129" t="s">
        <v>4737</v>
      </c>
      <c r="F4698" s="129" t="s">
        <v>4735</v>
      </c>
      <c r="G4698" s="129" t="s">
        <v>16723</v>
      </c>
      <c r="H4698" s="129"/>
    </row>
    <row r="4699" spans="1:8" x14ac:dyDescent="0.3">
      <c r="A4699" s="183">
        <v>45230</v>
      </c>
      <c r="B4699" s="129" t="s">
        <v>9439</v>
      </c>
      <c r="C4699" s="129" t="s">
        <v>417</v>
      </c>
      <c r="D4699" s="165">
        <v>1</v>
      </c>
      <c r="E4699" s="129" t="s">
        <v>4737</v>
      </c>
      <c r="F4699" s="129" t="s">
        <v>4735</v>
      </c>
      <c r="G4699" s="129" t="s">
        <v>16723</v>
      </c>
      <c r="H4699" s="129"/>
    </row>
    <row r="4700" spans="1:8" x14ac:dyDescent="0.3">
      <c r="A4700" s="183">
        <v>45230</v>
      </c>
      <c r="B4700" s="129" t="s">
        <v>9440</v>
      </c>
      <c r="C4700" s="129" t="s">
        <v>417</v>
      </c>
      <c r="D4700" s="165">
        <v>1</v>
      </c>
      <c r="E4700" s="129" t="s">
        <v>4737</v>
      </c>
      <c r="F4700" s="129" t="s">
        <v>4735</v>
      </c>
      <c r="G4700" s="129" t="s">
        <v>16723</v>
      </c>
      <c r="H4700" s="129"/>
    </row>
    <row r="4701" spans="1:8" x14ac:dyDescent="0.3">
      <c r="A4701" s="183">
        <v>45230</v>
      </c>
      <c r="B4701" s="129" t="s">
        <v>9441</v>
      </c>
      <c r="C4701" s="129" t="s">
        <v>417</v>
      </c>
      <c r="D4701" s="165">
        <v>1</v>
      </c>
      <c r="E4701" s="129" t="s">
        <v>4737</v>
      </c>
      <c r="F4701" s="129" t="s">
        <v>4735</v>
      </c>
      <c r="G4701" s="129" t="s">
        <v>16723</v>
      </c>
      <c r="H4701" s="129"/>
    </row>
    <row r="4702" spans="1:8" x14ac:dyDescent="0.3">
      <c r="A4702" s="183">
        <v>45230</v>
      </c>
      <c r="B4702" s="129" t="s">
        <v>9442</v>
      </c>
      <c r="C4702" s="129" t="s">
        <v>417</v>
      </c>
      <c r="D4702" s="165">
        <v>1</v>
      </c>
      <c r="E4702" s="129" t="s">
        <v>4739</v>
      </c>
      <c r="F4702" s="129" t="s">
        <v>4735</v>
      </c>
      <c r="G4702" s="129" t="s">
        <v>16723</v>
      </c>
      <c r="H4702" s="129"/>
    </row>
    <row r="4703" spans="1:8" x14ac:dyDescent="0.3">
      <c r="A4703" s="183">
        <v>45230</v>
      </c>
      <c r="B4703" s="129" t="s">
        <v>9443</v>
      </c>
      <c r="C4703" s="129" t="s">
        <v>417</v>
      </c>
      <c r="D4703" s="165">
        <v>1</v>
      </c>
      <c r="E4703" s="129" t="s">
        <v>4739</v>
      </c>
      <c r="F4703" s="129" t="s">
        <v>4735</v>
      </c>
      <c r="G4703" s="129" t="s">
        <v>16723</v>
      </c>
      <c r="H4703" s="129"/>
    </row>
    <row r="4704" spans="1:8" x14ac:dyDescent="0.3">
      <c r="A4704" s="183">
        <v>45230</v>
      </c>
      <c r="B4704" s="129" t="s">
        <v>9444</v>
      </c>
      <c r="C4704" s="129" t="s">
        <v>417</v>
      </c>
      <c r="D4704" s="165">
        <v>1</v>
      </c>
      <c r="E4704" s="129" t="s">
        <v>5066</v>
      </c>
      <c r="F4704" s="129" t="s">
        <v>4735</v>
      </c>
      <c r="G4704" s="129" t="s">
        <v>16723</v>
      </c>
      <c r="H4704" s="129"/>
    </row>
    <row r="4705" spans="1:8" x14ac:dyDescent="0.3">
      <c r="A4705" s="183">
        <v>45230</v>
      </c>
      <c r="B4705" s="129" t="s">
        <v>9445</v>
      </c>
      <c r="C4705" s="129" t="s">
        <v>417</v>
      </c>
      <c r="D4705" s="165">
        <v>1</v>
      </c>
      <c r="E4705" s="129" t="s">
        <v>4739</v>
      </c>
      <c r="F4705" s="129" t="s">
        <v>4735</v>
      </c>
      <c r="G4705" s="129" t="s">
        <v>16723</v>
      </c>
      <c r="H4705" s="129"/>
    </row>
    <row r="4706" spans="1:8" x14ac:dyDescent="0.3">
      <c r="A4706" s="183">
        <v>45230</v>
      </c>
      <c r="B4706" s="129" t="s">
        <v>9446</v>
      </c>
      <c r="C4706" s="129" t="s">
        <v>417</v>
      </c>
      <c r="D4706" s="165">
        <v>1</v>
      </c>
      <c r="E4706" s="129" t="s">
        <v>5066</v>
      </c>
      <c r="F4706" s="129" t="s">
        <v>4735</v>
      </c>
      <c r="G4706" s="129" t="s">
        <v>16723</v>
      </c>
      <c r="H4706" s="129"/>
    </row>
    <row r="4707" spans="1:8" x14ac:dyDescent="0.3">
      <c r="A4707" s="183">
        <v>45230</v>
      </c>
      <c r="B4707" s="129" t="s">
        <v>9447</v>
      </c>
      <c r="C4707" s="129" t="s">
        <v>417</v>
      </c>
      <c r="D4707" s="165">
        <v>1</v>
      </c>
      <c r="E4707" s="129" t="s">
        <v>4739</v>
      </c>
      <c r="F4707" s="129" t="s">
        <v>4735</v>
      </c>
      <c r="G4707" s="129" t="s">
        <v>16723</v>
      </c>
      <c r="H4707" s="129"/>
    </row>
    <row r="4708" spans="1:8" x14ac:dyDescent="0.3">
      <c r="A4708" s="183">
        <v>45230</v>
      </c>
      <c r="B4708" s="129" t="s">
        <v>9448</v>
      </c>
      <c r="C4708" s="129" t="s">
        <v>417</v>
      </c>
      <c r="D4708" s="165">
        <v>1</v>
      </c>
      <c r="E4708" s="129" t="s">
        <v>5066</v>
      </c>
      <c r="F4708" s="129" t="s">
        <v>4735</v>
      </c>
      <c r="G4708" s="129" t="s">
        <v>16723</v>
      </c>
      <c r="H4708" s="129"/>
    </row>
    <row r="4709" spans="1:8" x14ac:dyDescent="0.3">
      <c r="A4709" s="183">
        <v>45230</v>
      </c>
      <c r="B4709" s="129" t="s">
        <v>9449</v>
      </c>
      <c r="C4709" s="129" t="s">
        <v>417</v>
      </c>
      <c r="D4709" s="165">
        <v>1</v>
      </c>
      <c r="E4709" s="129" t="s">
        <v>4739</v>
      </c>
      <c r="F4709" s="129" t="s">
        <v>4735</v>
      </c>
      <c r="G4709" s="129" t="s">
        <v>16723</v>
      </c>
      <c r="H4709" s="129"/>
    </row>
    <row r="4710" spans="1:8" x14ac:dyDescent="0.3">
      <c r="A4710" s="183">
        <v>45230</v>
      </c>
      <c r="B4710" s="129" t="s">
        <v>9450</v>
      </c>
      <c r="C4710" s="129" t="s">
        <v>417</v>
      </c>
      <c r="D4710" s="165">
        <v>1</v>
      </c>
      <c r="E4710" s="129" t="s">
        <v>4739</v>
      </c>
      <c r="F4710" s="129" t="s">
        <v>4735</v>
      </c>
      <c r="G4710" s="129" t="s">
        <v>16723</v>
      </c>
      <c r="H4710" s="129"/>
    </row>
    <row r="4711" spans="1:8" x14ac:dyDescent="0.3">
      <c r="A4711" s="183">
        <v>45230</v>
      </c>
      <c r="B4711" s="129" t="s">
        <v>9451</v>
      </c>
      <c r="C4711" s="129" t="s">
        <v>417</v>
      </c>
      <c r="D4711" s="165">
        <v>1</v>
      </c>
      <c r="E4711" s="129" t="s">
        <v>4739</v>
      </c>
      <c r="F4711" s="129" t="s">
        <v>4735</v>
      </c>
      <c r="G4711" s="129" t="s">
        <v>16723</v>
      </c>
      <c r="H4711" s="129"/>
    </row>
    <row r="4712" spans="1:8" x14ac:dyDescent="0.3">
      <c r="A4712" s="183">
        <v>45230</v>
      </c>
      <c r="B4712" s="129" t="s">
        <v>9452</v>
      </c>
      <c r="C4712" s="129" t="s">
        <v>417</v>
      </c>
      <c r="D4712" s="165">
        <v>1</v>
      </c>
      <c r="E4712" s="129" t="s">
        <v>4737</v>
      </c>
      <c r="F4712" s="129" t="s">
        <v>4735</v>
      </c>
      <c r="G4712" s="129" t="s">
        <v>16723</v>
      </c>
      <c r="H4712" s="129"/>
    </row>
    <row r="4713" spans="1:8" x14ac:dyDescent="0.3">
      <c r="A4713" s="183">
        <v>45230</v>
      </c>
      <c r="B4713" s="129" t="s">
        <v>9453</v>
      </c>
      <c r="C4713" s="129" t="s">
        <v>417</v>
      </c>
      <c r="D4713" s="165">
        <v>1</v>
      </c>
      <c r="E4713" s="129" t="s">
        <v>5066</v>
      </c>
      <c r="F4713" s="129" t="s">
        <v>4735</v>
      </c>
      <c r="G4713" s="129" t="s">
        <v>16723</v>
      </c>
      <c r="H4713" s="129"/>
    </row>
    <row r="4714" spans="1:8" x14ac:dyDescent="0.3">
      <c r="A4714" s="183">
        <v>45230</v>
      </c>
      <c r="B4714" s="129" t="s">
        <v>9454</v>
      </c>
      <c r="C4714" s="129" t="s">
        <v>417</v>
      </c>
      <c r="D4714" s="165">
        <v>1</v>
      </c>
      <c r="E4714" s="129" t="s">
        <v>5066</v>
      </c>
      <c r="F4714" s="129" t="s">
        <v>4735</v>
      </c>
      <c r="G4714" s="129" t="s">
        <v>16723</v>
      </c>
      <c r="H4714" s="129"/>
    </row>
    <row r="4715" spans="1:8" x14ac:dyDescent="0.3">
      <c r="A4715" s="183">
        <v>45230</v>
      </c>
      <c r="B4715" s="129" t="s">
        <v>9455</v>
      </c>
      <c r="C4715" s="129" t="s">
        <v>417</v>
      </c>
      <c r="D4715" s="165">
        <v>1</v>
      </c>
      <c r="E4715" s="129" t="s">
        <v>4739</v>
      </c>
      <c r="F4715" s="129" t="s">
        <v>4735</v>
      </c>
      <c r="G4715" s="129" t="s">
        <v>16723</v>
      </c>
      <c r="H4715" s="129"/>
    </row>
    <row r="4716" spans="1:8" x14ac:dyDescent="0.3">
      <c r="A4716" s="183">
        <v>45230</v>
      </c>
      <c r="B4716" s="129" t="s">
        <v>9456</v>
      </c>
      <c r="C4716" s="129" t="s">
        <v>416</v>
      </c>
      <c r="D4716" s="165">
        <v>1</v>
      </c>
      <c r="E4716" s="129" t="s">
        <v>4739</v>
      </c>
      <c r="F4716" s="129" t="s">
        <v>4735</v>
      </c>
      <c r="G4716" s="129" t="s">
        <v>16723</v>
      </c>
      <c r="H4716" s="129"/>
    </row>
    <row r="4717" spans="1:8" x14ac:dyDescent="0.3">
      <c r="A4717" s="183">
        <v>45230</v>
      </c>
      <c r="B4717" s="129" t="s">
        <v>9457</v>
      </c>
      <c r="C4717" s="129" t="s">
        <v>418</v>
      </c>
      <c r="D4717" s="165">
        <v>1</v>
      </c>
      <c r="E4717" s="129" t="s">
        <v>4737</v>
      </c>
      <c r="F4717" s="129" t="s">
        <v>4735</v>
      </c>
      <c r="G4717" s="129" t="s">
        <v>16723</v>
      </c>
      <c r="H4717" s="129"/>
    </row>
    <row r="4718" spans="1:8" x14ac:dyDescent="0.3">
      <c r="A4718" s="183">
        <v>45230</v>
      </c>
      <c r="B4718" s="129" t="s">
        <v>9458</v>
      </c>
      <c r="C4718" s="129" t="s">
        <v>416</v>
      </c>
      <c r="D4718" s="165">
        <v>1</v>
      </c>
      <c r="E4718" s="129" t="s">
        <v>4739</v>
      </c>
      <c r="F4718" s="129" t="s">
        <v>4735</v>
      </c>
      <c r="G4718" s="129" t="s">
        <v>16723</v>
      </c>
      <c r="H4718" s="129"/>
    </row>
    <row r="4719" spans="1:8" x14ac:dyDescent="0.3">
      <c r="A4719" s="183">
        <v>45230</v>
      </c>
      <c r="B4719" s="129" t="s">
        <v>9459</v>
      </c>
      <c r="C4719" s="129" t="s">
        <v>417</v>
      </c>
      <c r="D4719" s="165">
        <v>1</v>
      </c>
      <c r="E4719" s="129" t="s">
        <v>4739</v>
      </c>
      <c r="F4719" s="129" t="s">
        <v>4735</v>
      </c>
      <c r="G4719" s="129" t="s">
        <v>16723</v>
      </c>
      <c r="H4719" s="129"/>
    </row>
    <row r="4720" spans="1:8" x14ac:dyDescent="0.3">
      <c r="A4720" s="183">
        <v>45230</v>
      </c>
      <c r="B4720" s="129" t="s">
        <v>9460</v>
      </c>
      <c r="C4720" s="129" t="s">
        <v>417</v>
      </c>
      <c r="D4720" s="165">
        <v>1</v>
      </c>
      <c r="E4720" s="129" t="s">
        <v>5066</v>
      </c>
      <c r="F4720" s="129" t="s">
        <v>4735</v>
      </c>
      <c r="G4720" s="129" t="s">
        <v>16723</v>
      </c>
      <c r="H4720" s="129"/>
    </row>
    <row r="4721" spans="1:8" x14ac:dyDescent="0.3">
      <c r="A4721" s="183">
        <v>45230</v>
      </c>
      <c r="B4721" s="129" t="s">
        <v>9461</v>
      </c>
      <c r="C4721" s="129" t="s">
        <v>417</v>
      </c>
      <c r="D4721" s="165">
        <v>1</v>
      </c>
      <c r="E4721" s="129" t="s">
        <v>4739</v>
      </c>
      <c r="F4721" s="129" t="s">
        <v>4735</v>
      </c>
      <c r="G4721" s="129" t="s">
        <v>16723</v>
      </c>
      <c r="H4721" s="129"/>
    </row>
    <row r="4722" spans="1:8" x14ac:dyDescent="0.3">
      <c r="A4722" s="183">
        <v>45230</v>
      </c>
      <c r="B4722" s="129" t="s">
        <v>9462</v>
      </c>
      <c r="C4722" s="129" t="s">
        <v>417</v>
      </c>
      <c r="D4722" s="165">
        <v>1</v>
      </c>
      <c r="E4722" s="129" t="s">
        <v>4734</v>
      </c>
      <c r="F4722" s="129" t="s">
        <v>4735</v>
      </c>
      <c r="G4722" s="129" t="s">
        <v>16723</v>
      </c>
      <c r="H4722" s="129"/>
    </row>
    <row r="4723" spans="1:8" x14ac:dyDescent="0.3">
      <c r="A4723" s="183">
        <v>45230</v>
      </c>
      <c r="B4723" s="129" t="s">
        <v>9463</v>
      </c>
      <c r="C4723" s="129" t="s">
        <v>417</v>
      </c>
      <c r="D4723" s="165">
        <v>1</v>
      </c>
      <c r="E4723" s="129" t="s">
        <v>4737</v>
      </c>
      <c r="F4723" s="129" t="s">
        <v>4735</v>
      </c>
      <c r="G4723" s="129" t="s">
        <v>16723</v>
      </c>
      <c r="H4723" s="129"/>
    </row>
    <row r="4724" spans="1:8" x14ac:dyDescent="0.3">
      <c r="A4724" s="183">
        <v>45230</v>
      </c>
      <c r="B4724" s="129" t="s">
        <v>9464</v>
      </c>
      <c r="C4724" s="129" t="s">
        <v>417</v>
      </c>
      <c r="D4724" s="165">
        <v>1</v>
      </c>
      <c r="E4724" s="129" t="s">
        <v>4739</v>
      </c>
      <c r="F4724" s="129" t="s">
        <v>4735</v>
      </c>
      <c r="G4724" s="129" t="s">
        <v>16723</v>
      </c>
      <c r="H4724" s="129"/>
    </row>
    <row r="4725" spans="1:8" x14ac:dyDescent="0.3">
      <c r="A4725" s="183">
        <v>45230</v>
      </c>
      <c r="B4725" s="129" t="s">
        <v>9465</v>
      </c>
      <c r="C4725" s="129" t="s">
        <v>417</v>
      </c>
      <c r="D4725" s="165">
        <v>1</v>
      </c>
      <c r="E4725" s="129" t="s">
        <v>4821</v>
      </c>
      <c r="F4725" s="129" t="s">
        <v>4735</v>
      </c>
      <c r="G4725" s="129" t="s">
        <v>16723</v>
      </c>
      <c r="H4725" s="129"/>
    </row>
    <row r="4726" spans="1:8" x14ac:dyDescent="0.3">
      <c r="A4726" s="183">
        <v>45230</v>
      </c>
      <c r="B4726" s="129" t="s">
        <v>9466</v>
      </c>
      <c r="C4726" s="129" t="s">
        <v>418</v>
      </c>
      <c r="D4726" s="165">
        <v>1</v>
      </c>
      <c r="E4726" s="129" t="s">
        <v>4737</v>
      </c>
      <c r="F4726" s="129" t="s">
        <v>4735</v>
      </c>
      <c r="G4726" s="129" t="s">
        <v>16723</v>
      </c>
      <c r="H4726" s="129"/>
    </row>
    <row r="4727" spans="1:8" x14ac:dyDescent="0.3">
      <c r="A4727" s="183">
        <v>45230</v>
      </c>
      <c r="B4727" s="129" t="s">
        <v>9467</v>
      </c>
      <c r="C4727" s="129" t="s">
        <v>418</v>
      </c>
      <c r="D4727" s="165">
        <v>1</v>
      </c>
      <c r="E4727" s="129" t="s">
        <v>4739</v>
      </c>
      <c r="F4727" s="129" t="s">
        <v>4735</v>
      </c>
      <c r="G4727" s="129" t="s">
        <v>16723</v>
      </c>
      <c r="H4727" s="129"/>
    </row>
    <row r="4728" spans="1:8" x14ac:dyDescent="0.3">
      <c r="A4728" s="183">
        <v>45230</v>
      </c>
      <c r="B4728" s="129" t="s">
        <v>9468</v>
      </c>
      <c r="C4728" s="129" t="s">
        <v>417</v>
      </c>
      <c r="D4728" s="165">
        <v>1</v>
      </c>
      <c r="E4728" s="129" t="s">
        <v>4739</v>
      </c>
      <c r="F4728" s="129" t="s">
        <v>4735</v>
      </c>
      <c r="G4728" s="129" t="s">
        <v>16723</v>
      </c>
      <c r="H4728" s="129"/>
    </row>
    <row r="4729" spans="1:8" x14ac:dyDescent="0.3">
      <c r="A4729" s="183">
        <v>45230</v>
      </c>
      <c r="B4729" s="129" t="s">
        <v>9469</v>
      </c>
      <c r="C4729" s="129" t="s">
        <v>417</v>
      </c>
      <c r="D4729" s="165">
        <v>1</v>
      </c>
      <c r="E4729" s="129" t="s">
        <v>4739</v>
      </c>
      <c r="F4729" s="129" t="s">
        <v>4735</v>
      </c>
      <c r="G4729" s="129" t="s">
        <v>16723</v>
      </c>
      <c r="H4729" s="129"/>
    </row>
    <row r="4730" spans="1:8" x14ac:dyDescent="0.3">
      <c r="A4730" s="183">
        <v>45230</v>
      </c>
      <c r="B4730" s="129" t="s">
        <v>9470</v>
      </c>
      <c r="C4730" s="129" t="s">
        <v>417</v>
      </c>
      <c r="D4730" s="165">
        <v>1</v>
      </c>
      <c r="E4730" s="129" t="s">
        <v>4739</v>
      </c>
      <c r="F4730" s="129" t="s">
        <v>4735</v>
      </c>
      <c r="G4730" s="129" t="s">
        <v>16723</v>
      </c>
      <c r="H4730" s="129"/>
    </row>
    <row r="4731" spans="1:8" x14ac:dyDescent="0.3">
      <c r="A4731" s="183">
        <v>45230</v>
      </c>
      <c r="B4731" s="129" t="s">
        <v>9471</v>
      </c>
      <c r="C4731" s="129" t="s">
        <v>416</v>
      </c>
      <c r="D4731" s="165">
        <v>1</v>
      </c>
      <c r="E4731" s="129" t="s">
        <v>4737</v>
      </c>
      <c r="F4731" s="129" t="s">
        <v>4735</v>
      </c>
      <c r="G4731" s="129" t="s">
        <v>16723</v>
      </c>
      <c r="H4731" s="129"/>
    </row>
    <row r="4732" spans="1:8" x14ac:dyDescent="0.3">
      <c r="A4732" s="183">
        <v>45230</v>
      </c>
      <c r="B4732" s="129" t="s">
        <v>9472</v>
      </c>
      <c r="C4732" s="129" t="s">
        <v>417</v>
      </c>
      <c r="D4732" s="165">
        <v>1</v>
      </c>
      <c r="E4732" s="129" t="s">
        <v>4734</v>
      </c>
      <c r="F4732" s="129" t="s">
        <v>4735</v>
      </c>
      <c r="G4732" s="129" t="s">
        <v>16723</v>
      </c>
      <c r="H4732" s="129"/>
    </row>
    <row r="4733" spans="1:8" x14ac:dyDescent="0.3">
      <c r="A4733" s="183">
        <v>45230</v>
      </c>
      <c r="B4733" s="129" t="s">
        <v>9473</v>
      </c>
      <c r="C4733" s="129" t="s">
        <v>417</v>
      </c>
      <c r="D4733" s="165">
        <v>1</v>
      </c>
      <c r="E4733" s="129" t="s">
        <v>4734</v>
      </c>
      <c r="F4733" s="129" t="s">
        <v>4735</v>
      </c>
      <c r="G4733" s="129" t="s">
        <v>16723</v>
      </c>
      <c r="H4733" s="129"/>
    </row>
    <row r="4734" spans="1:8" x14ac:dyDescent="0.3">
      <c r="A4734" s="183">
        <v>45230</v>
      </c>
      <c r="B4734" s="129" t="s">
        <v>9474</v>
      </c>
      <c r="C4734" s="129" t="s">
        <v>417</v>
      </c>
      <c r="D4734" s="165">
        <v>1</v>
      </c>
      <c r="E4734" s="129" t="s">
        <v>4739</v>
      </c>
      <c r="F4734" s="129" t="s">
        <v>4735</v>
      </c>
      <c r="G4734" s="129" t="s">
        <v>16723</v>
      </c>
      <c r="H4734" s="129"/>
    </row>
    <row r="4735" spans="1:8" x14ac:dyDescent="0.3">
      <c r="A4735" s="183">
        <v>45230</v>
      </c>
      <c r="B4735" s="129" t="s">
        <v>9475</v>
      </c>
      <c r="C4735" s="129" t="s">
        <v>416</v>
      </c>
      <c r="D4735" s="165">
        <v>1</v>
      </c>
      <c r="E4735" s="129" t="s">
        <v>4737</v>
      </c>
      <c r="F4735" s="129" t="s">
        <v>4735</v>
      </c>
      <c r="G4735" s="129" t="s">
        <v>16723</v>
      </c>
      <c r="H4735" s="129"/>
    </row>
    <row r="4736" spans="1:8" x14ac:dyDescent="0.3">
      <c r="A4736" s="183">
        <v>45230</v>
      </c>
      <c r="B4736" s="129" t="s">
        <v>9476</v>
      </c>
      <c r="C4736" s="129" t="s">
        <v>417</v>
      </c>
      <c r="D4736" s="165">
        <v>1</v>
      </c>
      <c r="E4736" s="129" t="s">
        <v>4739</v>
      </c>
      <c r="F4736" s="129" t="s">
        <v>4735</v>
      </c>
      <c r="G4736" s="129" t="s">
        <v>16723</v>
      </c>
      <c r="H4736" s="129"/>
    </row>
    <row r="4737" spans="1:8" x14ac:dyDescent="0.3">
      <c r="A4737" s="183">
        <v>45230</v>
      </c>
      <c r="B4737" s="129" t="s">
        <v>9477</v>
      </c>
      <c r="C4737" s="129" t="s">
        <v>417</v>
      </c>
      <c r="D4737" s="165">
        <v>1</v>
      </c>
      <c r="E4737" s="129" t="s">
        <v>4739</v>
      </c>
      <c r="F4737" s="129" t="s">
        <v>4735</v>
      </c>
      <c r="G4737" s="129" t="s">
        <v>16723</v>
      </c>
      <c r="H4737" s="129"/>
    </row>
    <row r="4738" spans="1:8" x14ac:dyDescent="0.3">
      <c r="A4738" s="183">
        <v>45230</v>
      </c>
      <c r="B4738" s="129" t="s">
        <v>9478</v>
      </c>
      <c r="C4738" s="129" t="s">
        <v>417</v>
      </c>
      <c r="D4738" s="165">
        <v>1</v>
      </c>
      <c r="E4738" s="129" t="s">
        <v>4739</v>
      </c>
      <c r="F4738" s="129" t="s">
        <v>4735</v>
      </c>
      <c r="G4738" s="129" t="s">
        <v>16723</v>
      </c>
      <c r="H4738" s="129"/>
    </row>
    <row r="4739" spans="1:8" x14ac:dyDescent="0.3">
      <c r="A4739" s="183">
        <v>45230</v>
      </c>
      <c r="B4739" s="129" t="s">
        <v>9479</v>
      </c>
      <c r="C4739" s="129" t="s">
        <v>417</v>
      </c>
      <c r="D4739" s="165">
        <v>1</v>
      </c>
      <c r="E4739" s="129" t="s">
        <v>4737</v>
      </c>
      <c r="F4739" s="129" t="s">
        <v>4735</v>
      </c>
      <c r="G4739" s="129" t="s">
        <v>16723</v>
      </c>
      <c r="H4739" s="129"/>
    </row>
    <row r="4740" spans="1:8" x14ac:dyDescent="0.3">
      <c r="A4740" s="183">
        <v>45230</v>
      </c>
      <c r="B4740" s="129" t="s">
        <v>9480</v>
      </c>
      <c r="C4740" s="129" t="s">
        <v>417</v>
      </c>
      <c r="D4740" s="165">
        <v>1</v>
      </c>
      <c r="E4740" s="129" t="s">
        <v>4734</v>
      </c>
      <c r="F4740" s="129" t="s">
        <v>4735</v>
      </c>
      <c r="G4740" s="129" t="s">
        <v>16723</v>
      </c>
      <c r="H4740" s="129"/>
    </row>
    <row r="4741" spans="1:8" x14ac:dyDescent="0.3">
      <c r="A4741" s="183">
        <v>45230</v>
      </c>
      <c r="B4741" s="129" t="s">
        <v>9481</v>
      </c>
      <c r="C4741" s="129" t="s">
        <v>417</v>
      </c>
      <c r="D4741" s="165">
        <v>1</v>
      </c>
      <c r="E4741" s="129" t="s">
        <v>4739</v>
      </c>
      <c r="F4741" s="129" t="s">
        <v>4735</v>
      </c>
      <c r="G4741" s="129" t="s">
        <v>16723</v>
      </c>
      <c r="H4741" s="129"/>
    </row>
    <row r="4742" spans="1:8" x14ac:dyDescent="0.3">
      <c r="A4742" s="183">
        <v>45230</v>
      </c>
      <c r="B4742" s="129" t="s">
        <v>9482</v>
      </c>
      <c r="C4742" s="129" t="s">
        <v>416</v>
      </c>
      <c r="D4742" s="165">
        <v>1</v>
      </c>
      <c r="E4742" s="129" t="s">
        <v>4741</v>
      </c>
      <c r="F4742" s="129" t="s">
        <v>4735</v>
      </c>
      <c r="G4742" s="129" t="s">
        <v>16723</v>
      </c>
      <c r="H4742" s="129"/>
    </row>
    <row r="4743" spans="1:8" x14ac:dyDescent="0.3">
      <c r="A4743" s="183">
        <v>45230</v>
      </c>
      <c r="B4743" s="129" t="s">
        <v>9483</v>
      </c>
      <c r="C4743" s="129" t="s">
        <v>418</v>
      </c>
      <c r="D4743" s="165">
        <v>1</v>
      </c>
      <c r="E4743" s="129" t="s">
        <v>4739</v>
      </c>
      <c r="F4743" s="129" t="s">
        <v>4735</v>
      </c>
      <c r="G4743" s="129" t="s">
        <v>16723</v>
      </c>
      <c r="H4743" s="129"/>
    </row>
    <row r="4744" spans="1:8" x14ac:dyDescent="0.3">
      <c r="A4744" s="183">
        <v>45230</v>
      </c>
      <c r="B4744" s="129" t="s">
        <v>9484</v>
      </c>
      <c r="C4744" s="129" t="s">
        <v>418</v>
      </c>
      <c r="D4744" s="165">
        <v>1</v>
      </c>
      <c r="E4744" s="129" t="s">
        <v>4741</v>
      </c>
      <c r="F4744" s="129" t="s">
        <v>4735</v>
      </c>
      <c r="G4744" s="129" t="s">
        <v>16723</v>
      </c>
      <c r="H4744" s="129"/>
    </row>
    <row r="4745" spans="1:8" x14ac:dyDescent="0.3">
      <c r="A4745" s="183">
        <v>45230</v>
      </c>
      <c r="B4745" s="129" t="s">
        <v>9485</v>
      </c>
      <c r="C4745" s="129" t="s">
        <v>416</v>
      </c>
      <c r="D4745" s="165">
        <v>1</v>
      </c>
      <c r="E4745" s="129" t="s">
        <v>4737</v>
      </c>
      <c r="F4745" s="129" t="s">
        <v>4735</v>
      </c>
      <c r="G4745" s="129" t="s">
        <v>16723</v>
      </c>
      <c r="H4745" s="129"/>
    </row>
    <row r="4746" spans="1:8" x14ac:dyDescent="0.3">
      <c r="A4746" s="183">
        <v>45230</v>
      </c>
      <c r="B4746" s="129" t="s">
        <v>9486</v>
      </c>
      <c r="C4746" s="129" t="s">
        <v>417</v>
      </c>
      <c r="D4746" s="165">
        <v>1</v>
      </c>
      <c r="E4746" s="129" t="s">
        <v>4739</v>
      </c>
      <c r="F4746" s="129" t="s">
        <v>4735</v>
      </c>
      <c r="G4746" s="129" t="s">
        <v>16723</v>
      </c>
      <c r="H4746" s="129"/>
    </row>
    <row r="4747" spans="1:8" x14ac:dyDescent="0.3">
      <c r="A4747" s="183">
        <v>45230</v>
      </c>
      <c r="B4747" s="129" t="s">
        <v>9487</v>
      </c>
      <c r="C4747" s="129" t="s">
        <v>417</v>
      </c>
      <c r="D4747" s="165">
        <v>1</v>
      </c>
      <c r="E4747" s="129" t="s">
        <v>4739</v>
      </c>
      <c r="F4747" s="129" t="s">
        <v>4735</v>
      </c>
      <c r="G4747" s="129" t="s">
        <v>16723</v>
      </c>
      <c r="H4747" s="129"/>
    </row>
    <row r="4748" spans="1:8" x14ac:dyDescent="0.3">
      <c r="A4748" s="183">
        <v>45230</v>
      </c>
      <c r="B4748" s="129" t="s">
        <v>9488</v>
      </c>
      <c r="C4748" s="129" t="s">
        <v>417</v>
      </c>
      <c r="D4748" s="165">
        <v>1</v>
      </c>
      <c r="E4748" s="129" t="s">
        <v>4739</v>
      </c>
      <c r="F4748" s="129" t="s">
        <v>4735</v>
      </c>
      <c r="G4748" s="129" t="s">
        <v>16723</v>
      </c>
      <c r="H4748" s="129"/>
    </row>
    <row r="4749" spans="1:8" x14ac:dyDescent="0.3">
      <c r="A4749" s="183">
        <v>45230</v>
      </c>
      <c r="B4749" s="129" t="s">
        <v>9489</v>
      </c>
      <c r="C4749" s="129" t="s">
        <v>417</v>
      </c>
      <c r="D4749" s="165">
        <v>1</v>
      </c>
      <c r="E4749" s="129" t="s">
        <v>4739</v>
      </c>
      <c r="F4749" s="129" t="s">
        <v>4735</v>
      </c>
      <c r="G4749" s="129" t="s">
        <v>16723</v>
      </c>
      <c r="H4749" s="129"/>
    </row>
    <row r="4750" spans="1:8" x14ac:dyDescent="0.3">
      <c r="A4750" s="183">
        <v>45230</v>
      </c>
      <c r="B4750" s="129" t="s">
        <v>9490</v>
      </c>
      <c r="C4750" s="129" t="s">
        <v>417</v>
      </c>
      <c r="D4750" s="165">
        <v>1</v>
      </c>
      <c r="E4750" s="129" t="s">
        <v>5066</v>
      </c>
      <c r="F4750" s="129" t="s">
        <v>4735</v>
      </c>
      <c r="G4750" s="129" t="s">
        <v>16723</v>
      </c>
      <c r="H4750" s="129"/>
    </row>
    <row r="4751" spans="1:8" x14ac:dyDescent="0.3">
      <c r="A4751" s="183">
        <v>45230</v>
      </c>
      <c r="B4751" s="129" t="s">
        <v>9491</v>
      </c>
      <c r="C4751" s="129" t="s">
        <v>417</v>
      </c>
      <c r="D4751" s="165">
        <v>1</v>
      </c>
      <c r="E4751" s="129" t="s">
        <v>4737</v>
      </c>
      <c r="F4751" s="129" t="s">
        <v>4735</v>
      </c>
      <c r="G4751" s="129" t="s">
        <v>16723</v>
      </c>
      <c r="H4751" s="129"/>
    </row>
    <row r="4752" spans="1:8" x14ac:dyDescent="0.3">
      <c r="A4752" s="183">
        <v>45230</v>
      </c>
      <c r="B4752" s="129" t="s">
        <v>9492</v>
      </c>
      <c r="C4752" s="129" t="s">
        <v>417</v>
      </c>
      <c r="D4752" s="165">
        <v>1</v>
      </c>
      <c r="E4752" s="129" t="s">
        <v>4739</v>
      </c>
      <c r="F4752" s="129" t="s">
        <v>4735</v>
      </c>
      <c r="G4752" s="129" t="s">
        <v>16723</v>
      </c>
      <c r="H4752" s="129"/>
    </row>
    <row r="4753" spans="1:8" x14ac:dyDescent="0.3">
      <c r="A4753" s="183">
        <v>45230</v>
      </c>
      <c r="B4753" s="129" t="s">
        <v>9493</v>
      </c>
      <c r="C4753" s="129" t="s">
        <v>417</v>
      </c>
      <c r="D4753" s="165">
        <v>1</v>
      </c>
      <c r="E4753" s="129" t="s">
        <v>4739</v>
      </c>
      <c r="F4753" s="129" t="s">
        <v>4735</v>
      </c>
      <c r="G4753" s="129" t="s">
        <v>16723</v>
      </c>
      <c r="H4753" s="129"/>
    </row>
    <row r="4754" spans="1:8" x14ac:dyDescent="0.3">
      <c r="A4754" s="183">
        <v>45230</v>
      </c>
      <c r="B4754" s="129" t="s">
        <v>9494</v>
      </c>
      <c r="C4754" s="129" t="s">
        <v>417</v>
      </c>
      <c r="D4754" s="165">
        <v>1</v>
      </c>
      <c r="E4754" s="129" t="s">
        <v>5066</v>
      </c>
      <c r="F4754" s="129" t="s">
        <v>4735</v>
      </c>
      <c r="G4754" s="129" t="s">
        <v>16723</v>
      </c>
      <c r="H4754" s="129"/>
    </row>
    <row r="4755" spans="1:8" x14ac:dyDescent="0.3">
      <c r="A4755" s="183">
        <v>45230</v>
      </c>
      <c r="B4755" s="129" t="s">
        <v>9495</v>
      </c>
      <c r="C4755" s="129" t="s">
        <v>417</v>
      </c>
      <c r="D4755" s="165">
        <v>1</v>
      </c>
      <c r="E4755" s="129" t="s">
        <v>5066</v>
      </c>
      <c r="F4755" s="129" t="s">
        <v>4735</v>
      </c>
      <c r="G4755" s="129" t="s">
        <v>16723</v>
      </c>
      <c r="H4755" s="129"/>
    </row>
    <row r="4756" spans="1:8" x14ac:dyDescent="0.3">
      <c r="A4756" s="183">
        <v>45230</v>
      </c>
      <c r="B4756" s="129" t="s">
        <v>9496</v>
      </c>
      <c r="C4756" s="129" t="s">
        <v>417</v>
      </c>
      <c r="D4756" s="165">
        <v>1</v>
      </c>
      <c r="E4756" s="129" t="s">
        <v>4739</v>
      </c>
      <c r="F4756" s="129" t="s">
        <v>4735</v>
      </c>
      <c r="G4756" s="129" t="s">
        <v>16723</v>
      </c>
      <c r="H4756" s="129"/>
    </row>
    <row r="4757" spans="1:8" x14ac:dyDescent="0.3">
      <c r="A4757" s="183">
        <v>45230</v>
      </c>
      <c r="B4757" s="129" t="s">
        <v>9497</v>
      </c>
      <c r="C4757" s="129" t="s">
        <v>417</v>
      </c>
      <c r="D4757" s="165">
        <v>1</v>
      </c>
      <c r="E4757" s="129" t="s">
        <v>4739</v>
      </c>
      <c r="F4757" s="129" t="s">
        <v>4735</v>
      </c>
      <c r="G4757" s="129" t="s">
        <v>16723</v>
      </c>
      <c r="H4757" s="129"/>
    </row>
    <row r="4758" spans="1:8" x14ac:dyDescent="0.3">
      <c r="A4758" s="183">
        <v>45230</v>
      </c>
      <c r="B4758" s="129" t="s">
        <v>9498</v>
      </c>
      <c r="C4758" s="129" t="s">
        <v>417</v>
      </c>
      <c r="D4758" s="165">
        <v>1</v>
      </c>
      <c r="E4758" s="129" t="s">
        <v>4737</v>
      </c>
      <c r="F4758" s="129" t="s">
        <v>4735</v>
      </c>
      <c r="G4758" s="129" t="s">
        <v>16723</v>
      </c>
      <c r="H4758" s="129"/>
    </row>
    <row r="4759" spans="1:8" x14ac:dyDescent="0.3">
      <c r="A4759" s="183">
        <v>45230</v>
      </c>
      <c r="B4759" s="129" t="s">
        <v>9499</v>
      </c>
      <c r="C4759" s="129" t="s">
        <v>417</v>
      </c>
      <c r="D4759" s="165">
        <v>1</v>
      </c>
      <c r="E4759" s="129" t="s">
        <v>4739</v>
      </c>
      <c r="F4759" s="129" t="s">
        <v>4735</v>
      </c>
      <c r="G4759" s="129" t="s">
        <v>16723</v>
      </c>
      <c r="H4759" s="129"/>
    </row>
    <row r="4760" spans="1:8" x14ac:dyDescent="0.3">
      <c r="A4760" s="183">
        <v>45230</v>
      </c>
      <c r="B4760" s="129" t="s">
        <v>9500</v>
      </c>
      <c r="C4760" s="129" t="s">
        <v>417</v>
      </c>
      <c r="D4760" s="165">
        <v>1</v>
      </c>
      <c r="E4760" s="129" t="s">
        <v>4737</v>
      </c>
      <c r="F4760" s="129" t="s">
        <v>4735</v>
      </c>
      <c r="G4760" s="129" t="s">
        <v>16723</v>
      </c>
      <c r="H4760" s="129"/>
    </row>
    <row r="4761" spans="1:8" x14ac:dyDescent="0.3">
      <c r="A4761" s="183">
        <v>45230</v>
      </c>
      <c r="B4761" s="129" t="s">
        <v>9501</v>
      </c>
      <c r="C4761" s="129" t="s">
        <v>417</v>
      </c>
      <c r="D4761" s="165">
        <v>1</v>
      </c>
      <c r="E4761" s="129" t="s">
        <v>4737</v>
      </c>
      <c r="F4761" s="129" t="s">
        <v>4735</v>
      </c>
      <c r="G4761" s="129" t="s">
        <v>16723</v>
      </c>
      <c r="H4761" s="129"/>
    </row>
    <row r="4762" spans="1:8" x14ac:dyDescent="0.3">
      <c r="A4762" s="183">
        <v>45230</v>
      </c>
      <c r="B4762" s="129" t="s">
        <v>9502</v>
      </c>
      <c r="C4762" s="129" t="s">
        <v>417</v>
      </c>
      <c r="D4762" s="165">
        <v>1</v>
      </c>
      <c r="E4762" s="129" t="s">
        <v>4737</v>
      </c>
      <c r="F4762" s="129" t="s">
        <v>4735</v>
      </c>
      <c r="G4762" s="129" t="s">
        <v>16723</v>
      </c>
      <c r="H4762" s="129"/>
    </row>
    <row r="4763" spans="1:8" x14ac:dyDescent="0.3">
      <c r="A4763" s="183">
        <v>45230</v>
      </c>
      <c r="B4763" s="129" t="s">
        <v>9503</v>
      </c>
      <c r="C4763" s="129" t="s">
        <v>417</v>
      </c>
      <c r="D4763" s="165">
        <v>1</v>
      </c>
      <c r="E4763" s="129" t="s">
        <v>4737</v>
      </c>
      <c r="F4763" s="129" t="s">
        <v>4735</v>
      </c>
      <c r="G4763" s="129" t="s">
        <v>16723</v>
      </c>
      <c r="H4763" s="129"/>
    </row>
    <row r="4764" spans="1:8" x14ac:dyDescent="0.3">
      <c r="A4764" s="183">
        <v>45230</v>
      </c>
      <c r="B4764" s="129" t="s">
        <v>9504</v>
      </c>
      <c r="C4764" s="129" t="s">
        <v>417</v>
      </c>
      <c r="D4764" s="165">
        <v>1</v>
      </c>
      <c r="E4764" s="129" t="s">
        <v>4737</v>
      </c>
      <c r="F4764" s="129" t="s">
        <v>4735</v>
      </c>
      <c r="G4764" s="129" t="s">
        <v>16723</v>
      </c>
      <c r="H4764" s="129"/>
    </row>
    <row r="4765" spans="1:8" x14ac:dyDescent="0.3">
      <c r="A4765" s="183">
        <v>45230</v>
      </c>
      <c r="B4765" s="129" t="s">
        <v>9505</v>
      </c>
      <c r="C4765" s="129" t="s">
        <v>418</v>
      </c>
      <c r="D4765" s="165">
        <v>1</v>
      </c>
      <c r="E4765" s="129" t="s">
        <v>4747</v>
      </c>
      <c r="F4765" s="129" t="s">
        <v>4735</v>
      </c>
      <c r="G4765" s="129" t="s">
        <v>16723</v>
      </c>
      <c r="H4765" s="129"/>
    </row>
    <row r="4766" spans="1:8" x14ac:dyDescent="0.3">
      <c r="A4766" s="183">
        <v>45230</v>
      </c>
      <c r="B4766" s="129" t="s">
        <v>9506</v>
      </c>
      <c r="C4766" s="129" t="s">
        <v>417</v>
      </c>
      <c r="D4766" s="165">
        <v>1</v>
      </c>
      <c r="E4766" s="129" t="s">
        <v>5066</v>
      </c>
      <c r="F4766" s="129" t="s">
        <v>4735</v>
      </c>
      <c r="G4766" s="129" t="s">
        <v>16723</v>
      </c>
      <c r="H4766" s="129"/>
    </row>
    <row r="4767" spans="1:8" x14ac:dyDescent="0.3">
      <c r="A4767" s="183">
        <v>45230</v>
      </c>
      <c r="B4767" s="129" t="s">
        <v>9507</v>
      </c>
      <c r="C4767" s="129" t="s">
        <v>417</v>
      </c>
      <c r="D4767" s="165">
        <v>1</v>
      </c>
      <c r="E4767" s="129" t="s">
        <v>4739</v>
      </c>
      <c r="F4767" s="129" t="s">
        <v>4735</v>
      </c>
      <c r="G4767" s="129" t="s">
        <v>16723</v>
      </c>
      <c r="H4767" s="129"/>
    </row>
    <row r="4768" spans="1:8" x14ac:dyDescent="0.3">
      <c r="A4768" s="183">
        <v>45230</v>
      </c>
      <c r="B4768" s="129" t="s">
        <v>9508</v>
      </c>
      <c r="C4768" s="129" t="s">
        <v>417</v>
      </c>
      <c r="D4768" s="165">
        <v>1</v>
      </c>
      <c r="E4768" s="129" t="s">
        <v>5066</v>
      </c>
      <c r="F4768" s="129" t="s">
        <v>4735</v>
      </c>
      <c r="G4768" s="129" t="s">
        <v>16723</v>
      </c>
      <c r="H4768" s="129"/>
    </row>
    <row r="4769" spans="1:8" x14ac:dyDescent="0.3">
      <c r="A4769" s="183">
        <v>45230</v>
      </c>
      <c r="B4769" s="129" t="s">
        <v>9509</v>
      </c>
      <c r="C4769" s="129" t="s">
        <v>417</v>
      </c>
      <c r="D4769" s="165">
        <v>1</v>
      </c>
      <c r="E4769" s="129" t="s">
        <v>5066</v>
      </c>
      <c r="F4769" s="129" t="s">
        <v>4735</v>
      </c>
      <c r="G4769" s="129" t="s">
        <v>16723</v>
      </c>
      <c r="H4769" s="129"/>
    </row>
    <row r="4770" spans="1:8" x14ac:dyDescent="0.3">
      <c r="A4770" s="183">
        <v>45230</v>
      </c>
      <c r="B4770" s="129" t="s">
        <v>9510</v>
      </c>
      <c r="C4770" s="129" t="s">
        <v>417</v>
      </c>
      <c r="D4770" s="165">
        <v>1</v>
      </c>
      <c r="E4770" s="129" t="s">
        <v>5066</v>
      </c>
      <c r="F4770" s="129" t="s">
        <v>4735</v>
      </c>
      <c r="G4770" s="129" t="s">
        <v>16723</v>
      </c>
      <c r="H4770" s="129"/>
    </row>
    <row r="4771" spans="1:8" x14ac:dyDescent="0.3">
      <c r="A4771" s="183">
        <v>45230</v>
      </c>
      <c r="B4771" s="129" t="s">
        <v>9511</v>
      </c>
      <c r="C4771" s="129" t="s">
        <v>417</v>
      </c>
      <c r="D4771" s="165">
        <v>1</v>
      </c>
      <c r="E4771" s="129" t="s">
        <v>4734</v>
      </c>
      <c r="F4771" s="129" t="s">
        <v>4735</v>
      </c>
      <c r="G4771" s="129" t="s">
        <v>16723</v>
      </c>
      <c r="H4771" s="129"/>
    </row>
    <row r="4772" spans="1:8" x14ac:dyDescent="0.3">
      <c r="A4772" s="183">
        <v>45230</v>
      </c>
      <c r="B4772" s="129" t="s">
        <v>9512</v>
      </c>
      <c r="C4772" s="129" t="s">
        <v>417</v>
      </c>
      <c r="D4772" s="165">
        <v>1</v>
      </c>
      <c r="E4772" s="129" t="s">
        <v>4821</v>
      </c>
      <c r="F4772" s="129" t="s">
        <v>4735</v>
      </c>
      <c r="G4772" s="129" t="s">
        <v>16723</v>
      </c>
      <c r="H4772" s="129"/>
    </row>
    <row r="4773" spans="1:8" x14ac:dyDescent="0.3">
      <c r="A4773" s="183">
        <v>45230</v>
      </c>
      <c r="B4773" s="129" t="s">
        <v>9513</v>
      </c>
      <c r="C4773" s="129" t="s">
        <v>416</v>
      </c>
      <c r="D4773" s="165">
        <v>1</v>
      </c>
      <c r="E4773" s="129" t="s">
        <v>4739</v>
      </c>
      <c r="F4773" s="129" t="s">
        <v>4735</v>
      </c>
      <c r="G4773" s="129" t="s">
        <v>16723</v>
      </c>
      <c r="H4773" s="129"/>
    </row>
    <row r="4774" spans="1:8" x14ac:dyDescent="0.3">
      <c r="A4774" s="183">
        <v>45230</v>
      </c>
      <c r="B4774" s="129" t="s">
        <v>9514</v>
      </c>
      <c r="C4774" s="129" t="s">
        <v>417</v>
      </c>
      <c r="D4774" s="165">
        <v>1</v>
      </c>
      <c r="E4774" s="129" t="s">
        <v>4739</v>
      </c>
      <c r="F4774" s="129" t="s">
        <v>4735</v>
      </c>
      <c r="G4774" s="129" t="s">
        <v>16723</v>
      </c>
      <c r="H4774" s="129"/>
    </row>
    <row r="4775" spans="1:8" x14ac:dyDescent="0.3">
      <c r="A4775" s="183">
        <v>45230</v>
      </c>
      <c r="B4775" s="129" t="s">
        <v>9515</v>
      </c>
      <c r="C4775" s="129" t="s">
        <v>417</v>
      </c>
      <c r="D4775" s="165">
        <v>1</v>
      </c>
      <c r="E4775" s="129" t="s">
        <v>4737</v>
      </c>
      <c r="F4775" s="129" t="s">
        <v>4735</v>
      </c>
      <c r="G4775" s="129" t="s">
        <v>16723</v>
      </c>
      <c r="H4775" s="129"/>
    </row>
    <row r="4776" spans="1:8" x14ac:dyDescent="0.3">
      <c r="A4776" s="183">
        <v>45230</v>
      </c>
      <c r="B4776" s="129" t="s">
        <v>9516</v>
      </c>
      <c r="C4776" s="129" t="s">
        <v>418</v>
      </c>
      <c r="D4776" s="165">
        <v>1</v>
      </c>
      <c r="E4776" s="129" t="s">
        <v>4737</v>
      </c>
      <c r="F4776" s="129" t="s">
        <v>4735</v>
      </c>
      <c r="G4776" s="129" t="s">
        <v>16723</v>
      </c>
      <c r="H4776" s="129"/>
    </row>
    <row r="4777" spans="1:8" x14ac:dyDescent="0.3">
      <c r="A4777" s="183">
        <v>45230</v>
      </c>
      <c r="B4777" s="129" t="s">
        <v>9517</v>
      </c>
      <c r="C4777" s="129" t="s">
        <v>417</v>
      </c>
      <c r="D4777" s="165">
        <v>1</v>
      </c>
      <c r="E4777" s="129" t="s">
        <v>4739</v>
      </c>
      <c r="F4777" s="129" t="s">
        <v>4735</v>
      </c>
      <c r="G4777" s="129" t="s">
        <v>16723</v>
      </c>
      <c r="H4777" s="129"/>
    </row>
    <row r="4778" spans="1:8" x14ac:dyDescent="0.3">
      <c r="A4778" s="183">
        <v>45230</v>
      </c>
      <c r="B4778" s="129" t="s">
        <v>9518</v>
      </c>
      <c r="C4778" s="129" t="s">
        <v>417</v>
      </c>
      <c r="D4778" s="165">
        <v>1</v>
      </c>
      <c r="E4778" s="129" t="s">
        <v>4739</v>
      </c>
      <c r="F4778" s="129" t="s">
        <v>4735</v>
      </c>
      <c r="G4778" s="129" t="s">
        <v>16723</v>
      </c>
      <c r="H4778" s="129"/>
    </row>
    <row r="4779" spans="1:8" x14ac:dyDescent="0.3">
      <c r="A4779" s="183">
        <v>45230</v>
      </c>
      <c r="B4779" s="129" t="s">
        <v>9519</v>
      </c>
      <c r="C4779" s="129" t="s">
        <v>417</v>
      </c>
      <c r="D4779" s="165">
        <v>1</v>
      </c>
      <c r="E4779" s="129" t="s">
        <v>4739</v>
      </c>
      <c r="F4779" s="129" t="s">
        <v>4735</v>
      </c>
      <c r="G4779" s="129" t="s">
        <v>16723</v>
      </c>
      <c r="H4779" s="129"/>
    </row>
    <row r="4780" spans="1:8" x14ac:dyDescent="0.3">
      <c r="A4780" s="183">
        <v>45230</v>
      </c>
      <c r="B4780" s="129" t="s">
        <v>9520</v>
      </c>
      <c r="C4780" s="129" t="s">
        <v>417</v>
      </c>
      <c r="D4780" s="165">
        <v>1</v>
      </c>
      <c r="E4780" s="129" t="s">
        <v>4739</v>
      </c>
      <c r="F4780" s="129" t="s">
        <v>4735</v>
      </c>
      <c r="G4780" s="129" t="s">
        <v>16723</v>
      </c>
      <c r="H4780" s="129"/>
    </row>
    <row r="4781" spans="1:8" x14ac:dyDescent="0.3">
      <c r="A4781" s="183">
        <v>45230</v>
      </c>
      <c r="B4781" s="129" t="s">
        <v>9521</v>
      </c>
      <c r="C4781" s="129" t="s">
        <v>417</v>
      </c>
      <c r="D4781" s="165">
        <v>1</v>
      </c>
      <c r="E4781" s="129" t="s">
        <v>4739</v>
      </c>
      <c r="F4781" s="129" t="s">
        <v>4735</v>
      </c>
      <c r="G4781" s="129" t="s">
        <v>16723</v>
      </c>
      <c r="H4781" s="129"/>
    </row>
    <row r="4782" spans="1:8" x14ac:dyDescent="0.3">
      <c r="A4782" s="183">
        <v>45230</v>
      </c>
      <c r="B4782" s="129" t="s">
        <v>9522</v>
      </c>
      <c r="C4782" s="129" t="s">
        <v>417</v>
      </c>
      <c r="D4782" s="165">
        <v>1</v>
      </c>
      <c r="E4782" s="129" t="s">
        <v>4737</v>
      </c>
      <c r="F4782" s="129" t="s">
        <v>4735</v>
      </c>
      <c r="G4782" s="129" t="s">
        <v>16723</v>
      </c>
      <c r="H4782" s="129"/>
    </row>
    <row r="4783" spans="1:8" x14ac:dyDescent="0.3">
      <c r="A4783" s="183">
        <v>45230</v>
      </c>
      <c r="B4783" s="129" t="s">
        <v>9523</v>
      </c>
      <c r="C4783" s="129" t="s">
        <v>417</v>
      </c>
      <c r="D4783" s="165">
        <v>1</v>
      </c>
      <c r="E4783" s="129" t="s">
        <v>4734</v>
      </c>
      <c r="F4783" s="129" t="s">
        <v>4735</v>
      </c>
      <c r="G4783" s="129" t="s">
        <v>16723</v>
      </c>
      <c r="H4783" s="129"/>
    </row>
    <row r="4784" spans="1:8" x14ac:dyDescent="0.3">
      <c r="A4784" s="183">
        <v>45230</v>
      </c>
      <c r="B4784" s="129" t="s">
        <v>9524</v>
      </c>
      <c r="C4784" s="129" t="s">
        <v>417</v>
      </c>
      <c r="D4784" s="165">
        <v>1</v>
      </c>
      <c r="E4784" s="129" t="s">
        <v>4744</v>
      </c>
      <c r="F4784" s="129" t="s">
        <v>4735</v>
      </c>
      <c r="G4784" s="129" t="s">
        <v>16723</v>
      </c>
      <c r="H4784" s="129"/>
    </row>
    <row r="4785" spans="1:8" x14ac:dyDescent="0.3">
      <c r="A4785" s="183">
        <v>45230</v>
      </c>
      <c r="B4785" s="129" t="s">
        <v>9525</v>
      </c>
      <c r="C4785" s="129" t="s">
        <v>417</v>
      </c>
      <c r="D4785" s="165">
        <v>1</v>
      </c>
      <c r="E4785" s="129" t="s">
        <v>4739</v>
      </c>
      <c r="F4785" s="129" t="s">
        <v>4735</v>
      </c>
      <c r="G4785" s="129" t="s">
        <v>16723</v>
      </c>
      <c r="H4785" s="129"/>
    </row>
    <row r="4786" spans="1:8" x14ac:dyDescent="0.3">
      <c r="A4786" s="183">
        <v>45230</v>
      </c>
      <c r="B4786" s="129" t="s">
        <v>9526</v>
      </c>
      <c r="C4786" s="129" t="s">
        <v>417</v>
      </c>
      <c r="D4786" s="165">
        <v>1</v>
      </c>
      <c r="E4786" s="129" t="s">
        <v>4734</v>
      </c>
      <c r="F4786" s="129" t="s">
        <v>4735</v>
      </c>
      <c r="G4786" s="129" t="s">
        <v>16723</v>
      </c>
      <c r="H4786" s="129"/>
    </row>
    <row r="4787" spans="1:8" x14ac:dyDescent="0.3">
      <c r="A4787" s="183">
        <v>45230</v>
      </c>
      <c r="B4787" s="129" t="s">
        <v>9527</v>
      </c>
      <c r="C4787" s="129" t="s">
        <v>417</v>
      </c>
      <c r="D4787" s="165">
        <v>1</v>
      </c>
      <c r="E4787" s="129" t="s">
        <v>4739</v>
      </c>
      <c r="F4787" s="129" t="s">
        <v>4735</v>
      </c>
      <c r="G4787" s="129" t="s">
        <v>16723</v>
      </c>
      <c r="H4787" s="129"/>
    </row>
    <row r="4788" spans="1:8" x14ac:dyDescent="0.3">
      <c r="A4788" s="183">
        <v>45230</v>
      </c>
      <c r="B4788" s="129" t="s">
        <v>9528</v>
      </c>
      <c r="C4788" s="129" t="s">
        <v>417</v>
      </c>
      <c r="D4788" s="165">
        <v>1</v>
      </c>
      <c r="E4788" s="129" t="s">
        <v>4734</v>
      </c>
      <c r="F4788" s="129" t="s">
        <v>4735</v>
      </c>
      <c r="G4788" s="129" t="s">
        <v>16723</v>
      </c>
      <c r="H4788" s="129"/>
    </row>
    <row r="4789" spans="1:8" x14ac:dyDescent="0.3">
      <c r="A4789" s="183">
        <v>45230</v>
      </c>
      <c r="B4789" s="129" t="s">
        <v>9529</v>
      </c>
      <c r="C4789" s="129" t="s">
        <v>417</v>
      </c>
      <c r="D4789" s="165">
        <v>1</v>
      </c>
      <c r="E4789" s="129" t="s">
        <v>4739</v>
      </c>
      <c r="F4789" s="129" t="s">
        <v>4735</v>
      </c>
      <c r="G4789" s="129" t="s">
        <v>16723</v>
      </c>
      <c r="H4789" s="129"/>
    </row>
    <row r="4790" spans="1:8" x14ac:dyDescent="0.3">
      <c r="A4790" s="183">
        <v>45230</v>
      </c>
      <c r="B4790" s="129" t="s">
        <v>9530</v>
      </c>
      <c r="C4790" s="129" t="s">
        <v>417</v>
      </c>
      <c r="D4790" s="165">
        <v>1</v>
      </c>
      <c r="E4790" s="129" t="s">
        <v>4739</v>
      </c>
      <c r="F4790" s="129" t="s">
        <v>4735</v>
      </c>
      <c r="G4790" s="129" t="s">
        <v>16723</v>
      </c>
      <c r="H4790" s="129"/>
    </row>
    <row r="4791" spans="1:8" x14ac:dyDescent="0.3">
      <c r="A4791" s="183">
        <v>45230</v>
      </c>
      <c r="B4791" s="129" t="s">
        <v>9531</v>
      </c>
      <c r="C4791" s="129" t="s">
        <v>416</v>
      </c>
      <c r="D4791" s="165">
        <v>1</v>
      </c>
      <c r="E4791" s="129" t="s">
        <v>4737</v>
      </c>
      <c r="F4791" s="129" t="s">
        <v>4735</v>
      </c>
      <c r="G4791" s="129" t="s">
        <v>16723</v>
      </c>
      <c r="H4791" s="129"/>
    </row>
    <row r="4792" spans="1:8" x14ac:dyDescent="0.3">
      <c r="A4792" s="183">
        <v>45230</v>
      </c>
      <c r="B4792" s="129" t="s">
        <v>9532</v>
      </c>
      <c r="C4792" s="129" t="s">
        <v>418</v>
      </c>
      <c r="D4792" s="165">
        <v>1</v>
      </c>
      <c r="E4792" s="129" t="s">
        <v>4741</v>
      </c>
      <c r="F4792" s="129" t="s">
        <v>4735</v>
      </c>
      <c r="G4792" s="129" t="s">
        <v>16723</v>
      </c>
      <c r="H4792" s="129"/>
    </row>
    <row r="4793" spans="1:8" x14ac:dyDescent="0.3">
      <c r="A4793" s="183">
        <v>45230</v>
      </c>
      <c r="B4793" s="129" t="s">
        <v>9533</v>
      </c>
      <c r="C4793" s="129" t="s">
        <v>416</v>
      </c>
      <c r="D4793" s="165">
        <v>1</v>
      </c>
      <c r="E4793" s="129" t="s">
        <v>4739</v>
      </c>
      <c r="F4793" s="129" t="s">
        <v>4735</v>
      </c>
      <c r="G4793" s="129" t="s">
        <v>16723</v>
      </c>
      <c r="H4793" s="129"/>
    </row>
    <row r="4794" spans="1:8" x14ac:dyDescent="0.3">
      <c r="A4794" s="183">
        <v>45230</v>
      </c>
      <c r="B4794" s="129" t="s">
        <v>9534</v>
      </c>
      <c r="C4794" s="129" t="s">
        <v>416</v>
      </c>
      <c r="D4794" s="165">
        <v>1</v>
      </c>
      <c r="E4794" s="129" t="s">
        <v>4737</v>
      </c>
      <c r="F4794" s="129" t="s">
        <v>4735</v>
      </c>
      <c r="G4794" s="129" t="s">
        <v>16723</v>
      </c>
      <c r="H4794" s="129"/>
    </row>
    <row r="4795" spans="1:8" x14ac:dyDescent="0.3">
      <c r="A4795" s="183">
        <v>45230</v>
      </c>
      <c r="B4795" s="129" t="s">
        <v>9535</v>
      </c>
      <c r="C4795" s="129" t="s">
        <v>418</v>
      </c>
      <c r="D4795" s="165">
        <v>1</v>
      </c>
      <c r="E4795" s="129" t="s">
        <v>4739</v>
      </c>
      <c r="F4795" s="129" t="s">
        <v>4735</v>
      </c>
      <c r="G4795" s="129" t="s">
        <v>16723</v>
      </c>
      <c r="H4795" s="129"/>
    </row>
    <row r="4796" spans="1:8" x14ac:dyDescent="0.3">
      <c r="A4796" s="183">
        <v>45230</v>
      </c>
      <c r="B4796" s="129" t="s">
        <v>9536</v>
      </c>
      <c r="C4796" s="129" t="s">
        <v>417</v>
      </c>
      <c r="D4796" s="165">
        <v>1</v>
      </c>
      <c r="E4796" s="129" t="s">
        <v>5066</v>
      </c>
      <c r="F4796" s="129" t="s">
        <v>4735</v>
      </c>
      <c r="G4796" s="129" t="s">
        <v>16723</v>
      </c>
      <c r="H4796" s="129"/>
    </row>
    <row r="4797" spans="1:8" x14ac:dyDescent="0.3">
      <c r="A4797" s="183">
        <v>45230</v>
      </c>
      <c r="B4797" s="129" t="s">
        <v>9537</v>
      </c>
      <c r="C4797" s="129" t="s">
        <v>417</v>
      </c>
      <c r="D4797" s="165">
        <v>1</v>
      </c>
      <c r="E4797" s="129" t="s">
        <v>4739</v>
      </c>
      <c r="F4797" s="129" t="s">
        <v>4735</v>
      </c>
      <c r="G4797" s="129" t="s">
        <v>16723</v>
      </c>
      <c r="H4797" s="129"/>
    </row>
    <row r="4798" spans="1:8" x14ac:dyDescent="0.3">
      <c r="A4798" s="183">
        <v>45230</v>
      </c>
      <c r="B4798" s="129" t="s">
        <v>9538</v>
      </c>
      <c r="C4798" s="129" t="s">
        <v>417</v>
      </c>
      <c r="D4798" s="165">
        <v>1</v>
      </c>
      <c r="E4798" s="129" t="s">
        <v>4739</v>
      </c>
      <c r="F4798" s="129" t="s">
        <v>4735</v>
      </c>
      <c r="G4798" s="129" t="s">
        <v>16723</v>
      </c>
      <c r="H4798" s="129"/>
    </row>
    <row r="4799" spans="1:8" x14ac:dyDescent="0.3">
      <c r="A4799" s="183">
        <v>45230</v>
      </c>
      <c r="B4799" s="129" t="s">
        <v>9539</v>
      </c>
      <c r="C4799" s="129" t="s">
        <v>417</v>
      </c>
      <c r="D4799" s="165">
        <v>1</v>
      </c>
      <c r="E4799" s="129" t="s">
        <v>4739</v>
      </c>
      <c r="F4799" s="129" t="s">
        <v>4735</v>
      </c>
      <c r="G4799" s="129" t="s">
        <v>16723</v>
      </c>
      <c r="H4799" s="129"/>
    </row>
    <row r="4800" spans="1:8" x14ac:dyDescent="0.3">
      <c r="A4800" s="183">
        <v>45230</v>
      </c>
      <c r="B4800" s="129" t="s">
        <v>9540</v>
      </c>
      <c r="C4800" s="129" t="s">
        <v>417</v>
      </c>
      <c r="D4800" s="165">
        <v>1</v>
      </c>
      <c r="E4800" s="129" t="s">
        <v>4737</v>
      </c>
      <c r="F4800" s="129" t="s">
        <v>4735</v>
      </c>
      <c r="G4800" s="129" t="s">
        <v>16723</v>
      </c>
      <c r="H4800" s="129"/>
    </row>
    <row r="4801" spans="1:8" x14ac:dyDescent="0.3">
      <c r="A4801" s="183">
        <v>45230</v>
      </c>
      <c r="B4801" s="129" t="s">
        <v>9541</v>
      </c>
      <c r="C4801" s="129" t="s">
        <v>417</v>
      </c>
      <c r="D4801" s="165">
        <v>1</v>
      </c>
      <c r="E4801" s="129" t="s">
        <v>4739</v>
      </c>
      <c r="F4801" s="129" t="s">
        <v>4735</v>
      </c>
      <c r="G4801" s="129" t="s">
        <v>16723</v>
      </c>
      <c r="H4801" s="129"/>
    </row>
    <row r="4802" spans="1:8" x14ac:dyDescent="0.3">
      <c r="A4802" s="183">
        <v>45230</v>
      </c>
      <c r="B4802" s="129" t="s">
        <v>9542</v>
      </c>
      <c r="C4802" s="129" t="s">
        <v>416</v>
      </c>
      <c r="D4802" s="165">
        <v>1</v>
      </c>
      <c r="E4802" s="129" t="s">
        <v>4741</v>
      </c>
      <c r="F4802" s="129" t="s">
        <v>4735</v>
      </c>
      <c r="G4802" s="129" t="s">
        <v>16723</v>
      </c>
      <c r="H4802" s="129"/>
    </row>
    <row r="4803" spans="1:8" x14ac:dyDescent="0.3">
      <c r="A4803" s="183">
        <v>45230</v>
      </c>
      <c r="B4803" s="129" t="s">
        <v>9543</v>
      </c>
      <c r="C4803" s="129" t="s">
        <v>416</v>
      </c>
      <c r="D4803" s="165">
        <v>1</v>
      </c>
      <c r="E4803" s="129" t="s">
        <v>4741</v>
      </c>
      <c r="F4803" s="129" t="s">
        <v>4735</v>
      </c>
      <c r="G4803" s="129" t="s">
        <v>16723</v>
      </c>
      <c r="H4803" s="129"/>
    </row>
    <row r="4804" spans="1:8" x14ac:dyDescent="0.3">
      <c r="A4804" s="183">
        <v>45230</v>
      </c>
      <c r="B4804" s="129" t="s">
        <v>9544</v>
      </c>
      <c r="C4804" s="129" t="s">
        <v>417</v>
      </c>
      <c r="D4804" s="165">
        <v>1</v>
      </c>
      <c r="E4804" s="129" t="s">
        <v>4739</v>
      </c>
      <c r="F4804" s="129" t="s">
        <v>4735</v>
      </c>
      <c r="G4804" s="129" t="s">
        <v>16723</v>
      </c>
      <c r="H4804" s="129"/>
    </row>
    <row r="4805" spans="1:8" x14ac:dyDescent="0.3">
      <c r="A4805" s="183">
        <v>45230</v>
      </c>
      <c r="B4805" s="129" t="s">
        <v>9545</v>
      </c>
      <c r="C4805" s="129" t="s">
        <v>417</v>
      </c>
      <c r="D4805" s="165">
        <v>1</v>
      </c>
      <c r="E4805" s="129" t="s">
        <v>4739</v>
      </c>
      <c r="F4805" s="129" t="s">
        <v>4735</v>
      </c>
      <c r="G4805" s="129" t="s">
        <v>16723</v>
      </c>
      <c r="H4805" s="129"/>
    </row>
    <row r="4806" spans="1:8" x14ac:dyDescent="0.3">
      <c r="A4806" s="183">
        <v>45230</v>
      </c>
      <c r="B4806" s="129" t="s">
        <v>9546</v>
      </c>
      <c r="C4806" s="129" t="s">
        <v>417</v>
      </c>
      <c r="D4806" s="165">
        <v>1</v>
      </c>
      <c r="E4806" s="129" t="s">
        <v>4739</v>
      </c>
      <c r="F4806" s="129" t="s">
        <v>4735</v>
      </c>
      <c r="G4806" s="129" t="s">
        <v>16723</v>
      </c>
      <c r="H4806" s="129"/>
    </row>
    <row r="4807" spans="1:8" x14ac:dyDescent="0.3">
      <c r="A4807" s="183">
        <v>45230</v>
      </c>
      <c r="B4807" s="129" t="s">
        <v>9547</v>
      </c>
      <c r="C4807" s="129" t="s">
        <v>417</v>
      </c>
      <c r="D4807" s="165">
        <v>1</v>
      </c>
      <c r="E4807" s="129" t="s">
        <v>4739</v>
      </c>
      <c r="F4807" s="129" t="s">
        <v>4735</v>
      </c>
      <c r="G4807" s="129" t="s">
        <v>16723</v>
      </c>
      <c r="H4807" s="129"/>
    </row>
    <row r="4808" spans="1:8" x14ac:dyDescent="0.3">
      <c r="A4808" s="183">
        <v>45230</v>
      </c>
      <c r="B4808" s="129" t="s">
        <v>9548</v>
      </c>
      <c r="C4808" s="129" t="s">
        <v>417</v>
      </c>
      <c r="D4808" s="165">
        <v>1</v>
      </c>
      <c r="E4808" s="129" t="s">
        <v>4739</v>
      </c>
      <c r="F4808" s="129" t="s">
        <v>4735</v>
      </c>
      <c r="G4808" s="129" t="s">
        <v>16723</v>
      </c>
      <c r="H4808" s="129"/>
    </row>
    <row r="4809" spans="1:8" x14ac:dyDescent="0.3">
      <c r="A4809" s="183">
        <v>45230</v>
      </c>
      <c r="B4809" s="129" t="s">
        <v>9549</v>
      </c>
      <c r="C4809" s="129" t="s">
        <v>417</v>
      </c>
      <c r="D4809" s="165">
        <v>1</v>
      </c>
      <c r="E4809" s="129" t="s">
        <v>4739</v>
      </c>
      <c r="F4809" s="129" t="s">
        <v>4735</v>
      </c>
      <c r="G4809" s="129" t="s">
        <v>16723</v>
      </c>
      <c r="H4809" s="129"/>
    </row>
    <row r="4810" spans="1:8" x14ac:dyDescent="0.3">
      <c r="A4810" s="183">
        <v>45230</v>
      </c>
      <c r="B4810" s="129" t="s">
        <v>9550</v>
      </c>
      <c r="C4810" s="129" t="s">
        <v>417</v>
      </c>
      <c r="D4810" s="165">
        <v>1</v>
      </c>
      <c r="E4810" s="129" t="s">
        <v>5066</v>
      </c>
      <c r="F4810" s="129" t="s">
        <v>4735</v>
      </c>
      <c r="G4810" s="129" t="s">
        <v>16723</v>
      </c>
      <c r="H4810" s="129"/>
    </row>
    <row r="4811" spans="1:8" x14ac:dyDescent="0.3">
      <c r="A4811" s="183">
        <v>45230</v>
      </c>
      <c r="B4811" s="129" t="s">
        <v>9551</v>
      </c>
      <c r="C4811" s="129" t="s">
        <v>417</v>
      </c>
      <c r="D4811" s="165">
        <v>1</v>
      </c>
      <c r="E4811" s="129" t="s">
        <v>4737</v>
      </c>
      <c r="F4811" s="129" t="s">
        <v>4735</v>
      </c>
      <c r="G4811" s="129" t="s">
        <v>16723</v>
      </c>
      <c r="H4811" s="129"/>
    </row>
    <row r="4812" spans="1:8" x14ac:dyDescent="0.3">
      <c r="A4812" s="183">
        <v>45230</v>
      </c>
      <c r="B4812" s="129" t="s">
        <v>9552</v>
      </c>
      <c r="C4812" s="129" t="s">
        <v>417</v>
      </c>
      <c r="D4812" s="165">
        <v>1</v>
      </c>
      <c r="E4812" s="129" t="s">
        <v>4739</v>
      </c>
      <c r="F4812" s="129" t="s">
        <v>4735</v>
      </c>
      <c r="G4812" s="129" t="s">
        <v>16723</v>
      </c>
      <c r="H4812" s="129"/>
    </row>
    <row r="4813" spans="1:8" x14ac:dyDescent="0.3">
      <c r="A4813" s="183">
        <v>45230</v>
      </c>
      <c r="B4813" s="129" t="s">
        <v>9553</v>
      </c>
      <c r="C4813" s="129" t="s">
        <v>417</v>
      </c>
      <c r="D4813" s="165">
        <v>1</v>
      </c>
      <c r="E4813" s="129" t="s">
        <v>4739</v>
      </c>
      <c r="F4813" s="129" t="s">
        <v>4735</v>
      </c>
      <c r="G4813" s="129" t="s">
        <v>16723</v>
      </c>
      <c r="H4813" s="129"/>
    </row>
    <row r="4814" spans="1:8" x14ac:dyDescent="0.3">
      <c r="A4814" s="183">
        <v>45230</v>
      </c>
      <c r="B4814" s="129" t="s">
        <v>9554</v>
      </c>
      <c r="C4814" s="129" t="s">
        <v>417</v>
      </c>
      <c r="D4814" s="165">
        <v>1</v>
      </c>
      <c r="E4814" s="129" t="s">
        <v>4737</v>
      </c>
      <c r="F4814" s="129" t="s">
        <v>4735</v>
      </c>
      <c r="G4814" s="129" t="s">
        <v>16723</v>
      </c>
      <c r="H4814" s="129"/>
    </row>
    <row r="4815" spans="1:8" x14ac:dyDescent="0.3">
      <c r="A4815" s="183">
        <v>45230</v>
      </c>
      <c r="B4815" s="129" t="s">
        <v>9555</v>
      </c>
      <c r="C4815" s="129" t="s">
        <v>417</v>
      </c>
      <c r="D4815" s="165">
        <v>1</v>
      </c>
      <c r="E4815" s="129" t="s">
        <v>4739</v>
      </c>
      <c r="F4815" s="129" t="s">
        <v>4735</v>
      </c>
      <c r="G4815" s="129" t="s">
        <v>16723</v>
      </c>
      <c r="H4815" s="129"/>
    </row>
    <row r="4816" spans="1:8" x14ac:dyDescent="0.3">
      <c r="A4816" s="183">
        <v>45230</v>
      </c>
      <c r="B4816" s="129" t="s">
        <v>9556</v>
      </c>
      <c r="C4816" s="129" t="s">
        <v>417</v>
      </c>
      <c r="D4816" s="165">
        <v>1</v>
      </c>
      <c r="E4816" s="129" t="s">
        <v>4739</v>
      </c>
      <c r="F4816" s="129" t="s">
        <v>4735</v>
      </c>
      <c r="G4816" s="129" t="s">
        <v>16723</v>
      </c>
      <c r="H4816" s="129"/>
    </row>
    <row r="4817" spans="1:8" x14ac:dyDescent="0.3">
      <c r="A4817" s="183">
        <v>45230</v>
      </c>
      <c r="B4817" s="129" t="s">
        <v>9557</v>
      </c>
      <c r="C4817" s="129" t="s">
        <v>418</v>
      </c>
      <c r="D4817" s="165">
        <v>1</v>
      </c>
      <c r="E4817" s="129" t="s">
        <v>4739</v>
      </c>
      <c r="F4817" s="129" t="s">
        <v>4735</v>
      </c>
      <c r="G4817" s="129" t="s">
        <v>16723</v>
      </c>
      <c r="H4817" s="129"/>
    </row>
    <row r="4818" spans="1:8" x14ac:dyDescent="0.3">
      <c r="A4818" s="183">
        <v>45230</v>
      </c>
      <c r="B4818" s="129" t="s">
        <v>9558</v>
      </c>
      <c r="C4818" s="129" t="s">
        <v>416</v>
      </c>
      <c r="D4818" s="165">
        <v>1</v>
      </c>
      <c r="E4818" s="129" t="s">
        <v>4739</v>
      </c>
      <c r="F4818" s="129" t="s">
        <v>4735</v>
      </c>
      <c r="G4818" s="129" t="s">
        <v>16723</v>
      </c>
      <c r="H4818" s="129"/>
    </row>
    <row r="4819" spans="1:8" x14ac:dyDescent="0.3">
      <c r="A4819" s="183">
        <v>45260</v>
      </c>
      <c r="B4819" s="129" t="s">
        <v>9559</v>
      </c>
      <c r="C4819" s="129" t="s">
        <v>417</v>
      </c>
      <c r="D4819" s="165">
        <v>1</v>
      </c>
      <c r="E4819" s="129" t="s">
        <v>4739</v>
      </c>
      <c r="F4819" s="129" t="s">
        <v>4735</v>
      </c>
      <c r="G4819" s="129" t="s">
        <v>16723</v>
      </c>
      <c r="H4819" s="129"/>
    </row>
    <row r="4820" spans="1:8" x14ac:dyDescent="0.3">
      <c r="A4820" s="183">
        <v>45260</v>
      </c>
      <c r="B4820" s="129" t="s">
        <v>9560</v>
      </c>
      <c r="C4820" s="129" t="s">
        <v>417</v>
      </c>
      <c r="D4820" s="165">
        <v>1</v>
      </c>
      <c r="E4820" s="129" t="s">
        <v>4739</v>
      </c>
      <c r="F4820" s="129" t="s">
        <v>4735</v>
      </c>
      <c r="G4820" s="129" t="s">
        <v>16723</v>
      </c>
      <c r="H4820" s="129"/>
    </row>
    <row r="4821" spans="1:8" x14ac:dyDescent="0.3">
      <c r="A4821" s="183">
        <v>45260</v>
      </c>
      <c r="B4821" s="129" t="s">
        <v>9561</v>
      </c>
      <c r="C4821" s="129" t="s">
        <v>417</v>
      </c>
      <c r="D4821" s="165">
        <v>1</v>
      </c>
      <c r="E4821" s="129" t="s">
        <v>4737</v>
      </c>
      <c r="F4821" s="129" t="s">
        <v>4735</v>
      </c>
      <c r="G4821" s="129" t="s">
        <v>16723</v>
      </c>
      <c r="H4821" s="129"/>
    </row>
    <row r="4822" spans="1:8" x14ac:dyDescent="0.3">
      <c r="A4822" s="183">
        <v>45260</v>
      </c>
      <c r="B4822" s="129" t="s">
        <v>9562</v>
      </c>
      <c r="C4822" s="129" t="s">
        <v>417</v>
      </c>
      <c r="D4822" s="165">
        <v>1</v>
      </c>
      <c r="E4822" s="129" t="s">
        <v>4739</v>
      </c>
      <c r="F4822" s="129" t="s">
        <v>4735</v>
      </c>
      <c r="G4822" s="129" t="s">
        <v>16723</v>
      </c>
      <c r="H4822" s="129"/>
    </row>
    <row r="4823" spans="1:8" x14ac:dyDescent="0.3">
      <c r="A4823" s="183">
        <v>45260</v>
      </c>
      <c r="B4823" s="129" t="s">
        <v>9563</v>
      </c>
      <c r="C4823" s="129" t="s">
        <v>417</v>
      </c>
      <c r="D4823" s="165">
        <v>1</v>
      </c>
      <c r="E4823" s="129" t="s">
        <v>4739</v>
      </c>
      <c r="F4823" s="129" t="s">
        <v>4735</v>
      </c>
      <c r="G4823" s="129" t="s">
        <v>16723</v>
      </c>
      <c r="H4823" s="129"/>
    </row>
    <row r="4824" spans="1:8" x14ac:dyDescent="0.3">
      <c r="A4824" s="183">
        <v>45260</v>
      </c>
      <c r="B4824" s="129" t="s">
        <v>9564</v>
      </c>
      <c r="C4824" s="129" t="s">
        <v>417</v>
      </c>
      <c r="D4824" s="165">
        <v>1</v>
      </c>
      <c r="E4824" s="129" t="s">
        <v>4739</v>
      </c>
      <c r="F4824" s="129" t="s">
        <v>4735</v>
      </c>
      <c r="G4824" s="129" t="s">
        <v>16723</v>
      </c>
      <c r="H4824" s="129"/>
    </row>
    <row r="4825" spans="1:8" x14ac:dyDescent="0.3">
      <c r="A4825" s="183">
        <v>45260</v>
      </c>
      <c r="B4825" s="129" t="s">
        <v>9565</v>
      </c>
      <c r="C4825" s="129" t="s">
        <v>417</v>
      </c>
      <c r="D4825" s="165">
        <v>1</v>
      </c>
      <c r="E4825" s="129" t="s">
        <v>4737</v>
      </c>
      <c r="F4825" s="129" t="s">
        <v>4735</v>
      </c>
      <c r="G4825" s="129" t="s">
        <v>16723</v>
      </c>
      <c r="H4825" s="129"/>
    </row>
    <row r="4826" spans="1:8" x14ac:dyDescent="0.3">
      <c r="A4826" s="183">
        <v>45260</v>
      </c>
      <c r="B4826" s="129" t="s">
        <v>9566</v>
      </c>
      <c r="C4826" s="129" t="s">
        <v>417</v>
      </c>
      <c r="D4826" s="165">
        <v>1</v>
      </c>
      <c r="E4826" s="129" t="s">
        <v>4737</v>
      </c>
      <c r="F4826" s="129" t="s">
        <v>4735</v>
      </c>
      <c r="G4826" s="129" t="s">
        <v>16723</v>
      </c>
      <c r="H4826" s="129"/>
    </row>
    <row r="4827" spans="1:8" x14ac:dyDescent="0.3">
      <c r="A4827" s="183">
        <v>45260</v>
      </c>
      <c r="B4827" s="129" t="s">
        <v>9567</v>
      </c>
      <c r="C4827" s="129" t="s">
        <v>416</v>
      </c>
      <c r="D4827" s="165">
        <v>1</v>
      </c>
      <c r="E4827" s="129" t="s">
        <v>4744</v>
      </c>
      <c r="F4827" s="129" t="s">
        <v>4735</v>
      </c>
      <c r="G4827" s="129" t="s">
        <v>16723</v>
      </c>
      <c r="H4827" s="129"/>
    </row>
    <row r="4828" spans="1:8" x14ac:dyDescent="0.3">
      <c r="A4828" s="183">
        <v>45260</v>
      </c>
      <c r="B4828" s="129" t="s">
        <v>9568</v>
      </c>
      <c r="C4828" s="129" t="s">
        <v>418</v>
      </c>
      <c r="D4828" s="165">
        <v>1</v>
      </c>
      <c r="E4828" s="129" t="s">
        <v>4739</v>
      </c>
      <c r="F4828" s="129" t="s">
        <v>4735</v>
      </c>
      <c r="G4828" s="129" t="s">
        <v>16723</v>
      </c>
      <c r="H4828" s="129"/>
    </row>
    <row r="4829" spans="1:8" x14ac:dyDescent="0.3">
      <c r="A4829" s="183">
        <v>45260</v>
      </c>
      <c r="B4829" s="129" t="s">
        <v>9569</v>
      </c>
      <c r="C4829" s="129" t="s">
        <v>416</v>
      </c>
      <c r="D4829" s="165">
        <v>1</v>
      </c>
      <c r="E4829" s="129" t="s">
        <v>4821</v>
      </c>
      <c r="F4829" s="129" t="s">
        <v>4735</v>
      </c>
      <c r="G4829" s="129" t="s">
        <v>16723</v>
      </c>
      <c r="H4829" s="129"/>
    </row>
    <row r="4830" spans="1:8" x14ac:dyDescent="0.3">
      <c r="A4830" s="183">
        <v>45260</v>
      </c>
      <c r="B4830" s="129" t="s">
        <v>9570</v>
      </c>
      <c r="C4830" s="129" t="s">
        <v>416</v>
      </c>
      <c r="D4830" s="165">
        <v>1</v>
      </c>
      <c r="E4830" s="129" t="s">
        <v>4739</v>
      </c>
      <c r="F4830" s="129" t="s">
        <v>4735</v>
      </c>
      <c r="G4830" s="129" t="s">
        <v>16723</v>
      </c>
      <c r="H4830" s="129"/>
    </row>
    <row r="4831" spans="1:8" x14ac:dyDescent="0.3">
      <c r="A4831" s="183">
        <v>45260</v>
      </c>
      <c r="B4831" s="129" t="s">
        <v>9571</v>
      </c>
      <c r="C4831" s="129" t="s">
        <v>416</v>
      </c>
      <c r="D4831" s="165">
        <v>1</v>
      </c>
      <c r="E4831" s="129" t="s">
        <v>4737</v>
      </c>
      <c r="F4831" s="129" t="s">
        <v>4735</v>
      </c>
      <c r="G4831" s="129" t="s">
        <v>16723</v>
      </c>
      <c r="H4831" s="129"/>
    </row>
    <row r="4832" spans="1:8" x14ac:dyDescent="0.3">
      <c r="A4832" s="183">
        <v>45260</v>
      </c>
      <c r="B4832" s="129" t="s">
        <v>9572</v>
      </c>
      <c r="C4832" s="129" t="s">
        <v>417</v>
      </c>
      <c r="D4832" s="165">
        <v>1</v>
      </c>
      <c r="E4832" s="129" t="s">
        <v>4739</v>
      </c>
      <c r="F4832" s="129" t="s">
        <v>4735</v>
      </c>
      <c r="G4832" s="129" t="s">
        <v>16723</v>
      </c>
      <c r="H4832" s="129"/>
    </row>
    <row r="4833" spans="1:8" x14ac:dyDescent="0.3">
      <c r="A4833" s="183">
        <v>45260</v>
      </c>
      <c r="B4833" s="129" t="s">
        <v>9573</v>
      </c>
      <c r="C4833" s="129" t="s">
        <v>417</v>
      </c>
      <c r="D4833" s="165">
        <v>1</v>
      </c>
      <c r="E4833" s="129" t="s">
        <v>4739</v>
      </c>
      <c r="F4833" s="129" t="s">
        <v>4735</v>
      </c>
      <c r="G4833" s="129" t="s">
        <v>16723</v>
      </c>
      <c r="H4833" s="129"/>
    </row>
    <row r="4834" spans="1:8" x14ac:dyDescent="0.3">
      <c r="A4834" s="183">
        <v>45260</v>
      </c>
      <c r="B4834" s="129" t="s">
        <v>9574</v>
      </c>
      <c r="C4834" s="129" t="s">
        <v>417</v>
      </c>
      <c r="D4834" s="165">
        <v>1</v>
      </c>
      <c r="E4834" s="129" t="s">
        <v>4737</v>
      </c>
      <c r="F4834" s="129" t="s">
        <v>4735</v>
      </c>
      <c r="G4834" s="129" t="s">
        <v>16723</v>
      </c>
      <c r="H4834" s="129"/>
    </row>
    <row r="4835" spans="1:8" x14ac:dyDescent="0.3">
      <c r="A4835" s="183">
        <v>45260</v>
      </c>
      <c r="B4835" s="129" t="s">
        <v>9575</v>
      </c>
      <c r="C4835" s="129" t="s">
        <v>417</v>
      </c>
      <c r="D4835" s="165">
        <v>1</v>
      </c>
      <c r="E4835" s="129" t="s">
        <v>4737</v>
      </c>
      <c r="F4835" s="129" t="s">
        <v>4735</v>
      </c>
      <c r="G4835" s="129" t="s">
        <v>16723</v>
      </c>
      <c r="H4835" s="129"/>
    </row>
    <row r="4836" spans="1:8" x14ac:dyDescent="0.3">
      <c r="A4836" s="183">
        <v>45260</v>
      </c>
      <c r="B4836" s="129" t="s">
        <v>9576</v>
      </c>
      <c r="C4836" s="129" t="s">
        <v>418</v>
      </c>
      <c r="D4836" s="165">
        <v>1</v>
      </c>
      <c r="E4836" s="129" t="s">
        <v>4739</v>
      </c>
      <c r="F4836" s="129" t="s">
        <v>4735</v>
      </c>
      <c r="G4836" s="129" t="s">
        <v>16723</v>
      </c>
      <c r="H4836" s="129"/>
    </row>
    <row r="4837" spans="1:8" x14ac:dyDescent="0.3">
      <c r="A4837" s="183">
        <v>45260</v>
      </c>
      <c r="B4837" s="129" t="s">
        <v>9577</v>
      </c>
      <c r="C4837" s="129" t="s">
        <v>416</v>
      </c>
      <c r="D4837" s="165">
        <v>1</v>
      </c>
      <c r="E4837" s="129" t="s">
        <v>4737</v>
      </c>
      <c r="F4837" s="129" t="s">
        <v>4735</v>
      </c>
      <c r="G4837" s="129" t="s">
        <v>16723</v>
      </c>
      <c r="H4837" s="129"/>
    </row>
    <row r="4838" spans="1:8" x14ac:dyDescent="0.3">
      <c r="A4838" s="183">
        <v>45260</v>
      </c>
      <c r="B4838" s="129" t="s">
        <v>9578</v>
      </c>
      <c r="C4838" s="129" t="s">
        <v>416</v>
      </c>
      <c r="D4838" s="165">
        <v>1</v>
      </c>
      <c r="E4838" s="129" t="s">
        <v>4739</v>
      </c>
      <c r="F4838" s="129" t="s">
        <v>4735</v>
      </c>
      <c r="G4838" s="129" t="s">
        <v>16723</v>
      </c>
      <c r="H4838" s="129"/>
    </row>
    <row r="4839" spans="1:8" x14ac:dyDescent="0.3">
      <c r="A4839" s="183">
        <v>45260</v>
      </c>
      <c r="B4839" s="129" t="s">
        <v>9579</v>
      </c>
      <c r="C4839" s="129" t="s">
        <v>417</v>
      </c>
      <c r="D4839" s="165">
        <v>1</v>
      </c>
      <c r="E4839" s="129" t="s">
        <v>4737</v>
      </c>
      <c r="F4839" s="129" t="s">
        <v>4735</v>
      </c>
      <c r="G4839" s="129" t="s">
        <v>16723</v>
      </c>
      <c r="H4839" s="129"/>
    </row>
    <row r="4840" spans="1:8" x14ac:dyDescent="0.3">
      <c r="A4840" s="183">
        <v>45260</v>
      </c>
      <c r="B4840" s="129" t="s">
        <v>9580</v>
      </c>
      <c r="C4840" s="129" t="s">
        <v>417</v>
      </c>
      <c r="D4840" s="165">
        <v>1</v>
      </c>
      <c r="E4840" s="129" t="s">
        <v>4739</v>
      </c>
      <c r="F4840" s="129" t="s">
        <v>4735</v>
      </c>
      <c r="G4840" s="129" t="s">
        <v>16723</v>
      </c>
      <c r="H4840" s="129"/>
    </row>
    <row r="4841" spans="1:8" x14ac:dyDescent="0.3">
      <c r="A4841" s="183">
        <v>45260</v>
      </c>
      <c r="B4841" s="129" t="s">
        <v>9581</v>
      </c>
      <c r="C4841" s="129" t="s">
        <v>417</v>
      </c>
      <c r="D4841" s="165">
        <v>1</v>
      </c>
      <c r="E4841" s="129" t="s">
        <v>4741</v>
      </c>
      <c r="F4841" s="129" t="s">
        <v>4735</v>
      </c>
      <c r="G4841" s="129" t="s">
        <v>16723</v>
      </c>
      <c r="H4841" s="129"/>
    </row>
    <row r="4842" spans="1:8" x14ac:dyDescent="0.3">
      <c r="A4842" s="183">
        <v>45260</v>
      </c>
      <c r="B4842" s="129" t="s">
        <v>9582</v>
      </c>
      <c r="C4842" s="129" t="s">
        <v>416</v>
      </c>
      <c r="D4842" s="165">
        <v>1</v>
      </c>
      <c r="E4842" s="129" t="s">
        <v>4739</v>
      </c>
      <c r="F4842" s="129" t="s">
        <v>4735</v>
      </c>
      <c r="G4842" s="129" t="s">
        <v>16723</v>
      </c>
      <c r="H4842" s="129"/>
    </row>
    <row r="4843" spans="1:8" x14ac:dyDescent="0.3">
      <c r="A4843" s="183">
        <v>45260</v>
      </c>
      <c r="B4843" s="129" t="s">
        <v>9583</v>
      </c>
      <c r="C4843" s="129" t="s">
        <v>418</v>
      </c>
      <c r="D4843" s="165">
        <v>1</v>
      </c>
      <c r="E4843" s="129" t="s">
        <v>4739</v>
      </c>
      <c r="F4843" s="129" t="s">
        <v>4735</v>
      </c>
      <c r="G4843" s="129" t="s">
        <v>16723</v>
      </c>
      <c r="H4843" s="129"/>
    </row>
    <row r="4844" spans="1:8" x14ac:dyDescent="0.3">
      <c r="A4844" s="183">
        <v>45260</v>
      </c>
      <c r="B4844" s="129" t="s">
        <v>9584</v>
      </c>
      <c r="C4844" s="129" t="s">
        <v>418</v>
      </c>
      <c r="D4844" s="165">
        <v>1</v>
      </c>
      <c r="E4844" s="129" t="s">
        <v>4741</v>
      </c>
      <c r="F4844" s="129" t="s">
        <v>4735</v>
      </c>
      <c r="G4844" s="129" t="s">
        <v>16723</v>
      </c>
      <c r="H4844" s="129"/>
    </row>
    <row r="4845" spans="1:8" x14ac:dyDescent="0.3">
      <c r="A4845" s="183">
        <v>45260</v>
      </c>
      <c r="B4845" s="129" t="s">
        <v>9585</v>
      </c>
      <c r="C4845" s="129" t="s">
        <v>416</v>
      </c>
      <c r="D4845" s="165">
        <v>1</v>
      </c>
      <c r="E4845" s="129" t="s">
        <v>4737</v>
      </c>
      <c r="F4845" s="129" t="s">
        <v>4735</v>
      </c>
      <c r="G4845" s="129" t="s">
        <v>16723</v>
      </c>
      <c r="H4845" s="129"/>
    </row>
    <row r="4846" spans="1:8" x14ac:dyDescent="0.3">
      <c r="A4846" s="183">
        <v>45260</v>
      </c>
      <c r="B4846" s="129" t="s">
        <v>9586</v>
      </c>
      <c r="C4846" s="129" t="s">
        <v>417</v>
      </c>
      <c r="D4846" s="165">
        <v>1</v>
      </c>
      <c r="E4846" s="129" t="s">
        <v>4739</v>
      </c>
      <c r="F4846" s="129" t="s">
        <v>4735</v>
      </c>
      <c r="G4846" s="129" t="s">
        <v>16723</v>
      </c>
      <c r="H4846" s="129"/>
    </row>
    <row r="4847" spans="1:8" x14ac:dyDescent="0.3">
      <c r="A4847" s="183">
        <v>45260</v>
      </c>
      <c r="B4847" s="129" t="s">
        <v>9587</v>
      </c>
      <c r="C4847" s="129" t="s">
        <v>417</v>
      </c>
      <c r="D4847" s="165">
        <v>1</v>
      </c>
      <c r="E4847" s="129" t="s">
        <v>4739</v>
      </c>
      <c r="F4847" s="129" t="s">
        <v>4735</v>
      </c>
      <c r="G4847" s="129" t="s">
        <v>16723</v>
      </c>
      <c r="H4847" s="129"/>
    </row>
    <row r="4848" spans="1:8" x14ac:dyDescent="0.3">
      <c r="A4848" s="183">
        <v>45260</v>
      </c>
      <c r="B4848" s="129" t="s">
        <v>9588</v>
      </c>
      <c r="C4848" s="129" t="s">
        <v>417</v>
      </c>
      <c r="D4848" s="165">
        <v>1</v>
      </c>
      <c r="E4848" s="129" t="s">
        <v>4739</v>
      </c>
      <c r="F4848" s="129" t="s">
        <v>4735</v>
      </c>
      <c r="G4848" s="129" t="s">
        <v>16723</v>
      </c>
      <c r="H4848" s="129"/>
    </row>
    <row r="4849" spans="1:8" x14ac:dyDescent="0.3">
      <c r="A4849" s="183">
        <v>45260</v>
      </c>
      <c r="B4849" s="129" t="s">
        <v>9589</v>
      </c>
      <c r="C4849" s="129" t="s">
        <v>417</v>
      </c>
      <c r="D4849" s="165">
        <v>1</v>
      </c>
      <c r="E4849" s="129" t="s">
        <v>4739</v>
      </c>
      <c r="F4849" s="129" t="s">
        <v>4735</v>
      </c>
      <c r="G4849" s="129" t="s">
        <v>16723</v>
      </c>
      <c r="H4849" s="129"/>
    </row>
    <row r="4850" spans="1:8" x14ac:dyDescent="0.3">
      <c r="A4850" s="183">
        <v>45260</v>
      </c>
      <c r="B4850" s="129" t="s">
        <v>9590</v>
      </c>
      <c r="C4850" s="129" t="s">
        <v>417</v>
      </c>
      <c r="D4850" s="165">
        <v>1</v>
      </c>
      <c r="E4850" s="129" t="s">
        <v>4744</v>
      </c>
      <c r="F4850" s="129" t="s">
        <v>4735</v>
      </c>
      <c r="G4850" s="129" t="s">
        <v>16723</v>
      </c>
      <c r="H4850" s="129"/>
    </row>
    <row r="4851" spans="1:8" x14ac:dyDescent="0.3">
      <c r="A4851" s="183">
        <v>45260</v>
      </c>
      <c r="B4851" s="129" t="s">
        <v>9591</v>
      </c>
      <c r="C4851" s="129" t="s">
        <v>417</v>
      </c>
      <c r="D4851" s="165">
        <v>1</v>
      </c>
      <c r="E4851" s="129" t="s">
        <v>5066</v>
      </c>
      <c r="F4851" s="129" t="s">
        <v>4735</v>
      </c>
      <c r="G4851" s="129" t="s">
        <v>16723</v>
      </c>
      <c r="H4851" s="129"/>
    </row>
    <row r="4852" spans="1:8" x14ac:dyDescent="0.3">
      <c r="A4852" s="183">
        <v>45260</v>
      </c>
      <c r="B4852" s="129" t="s">
        <v>9592</v>
      </c>
      <c r="C4852" s="129" t="s">
        <v>417</v>
      </c>
      <c r="D4852" s="165">
        <v>1</v>
      </c>
      <c r="E4852" s="129" t="s">
        <v>4739</v>
      </c>
      <c r="F4852" s="129" t="s">
        <v>4735</v>
      </c>
      <c r="G4852" s="129" t="s">
        <v>16723</v>
      </c>
      <c r="H4852" s="129"/>
    </row>
    <row r="4853" spans="1:8" x14ac:dyDescent="0.3">
      <c r="A4853" s="183">
        <v>45260</v>
      </c>
      <c r="B4853" s="129" t="s">
        <v>9593</v>
      </c>
      <c r="C4853" s="129" t="s">
        <v>417</v>
      </c>
      <c r="D4853" s="165">
        <v>1</v>
      </c>
      <c r="E4853" s="129" t="s">
        <v>4739</v>
      </c>
      <c r="F4853" s="129" t="s">
        <v>4735</v>
      </c>
      <c r="G4853" s="129" t="s">
        <v>16723</v>
      </c>
      <c r="H4853" s="129"/>
    </row>
    <row r="4854" spans="1:8" x14ac:dyDescent="0.3">
      <c r="A4854" s="183">
        <v>45260</v>
      </c>
      <c r="B4854" s="129" t="s">
        <v>9594</v>
      </c>
      <c r="C4854" s="129" t="s">
        <v>417</v>
      </c>
      <c r="D4854" s="165">
        <v>1</v>
      </c>
      <c r="E4854" s="129" t="s">
        <v>5066</v>
      </c>
      <c r="F4854" s="129" t="s">
        <v>4735</v>
      </c>
      <c r="G4854" s="129" t="s">
        <v>16723</v>
      </c>
      <c r="H4854" s="129"/>
    </row>
    <row r="4855" spans="1:8" x14ac:dyDescent="0.3">
      <c r="A4855" s="183">
        <v>45260</v>
      </c>
      <c r="B4855" s="129" t="s">
        <v>9595</v>
      </c>
      <c r="C4855" s="129" t="s">
        <v>417</v>
      </c>
      <c r="D4855" s="165">
        <v>1</v>
      </c>
      <c r="E4855" s="129" t="s">
        <v>4737</v>
      </c>
      <c r="F4855" s="129" t="s">
        <v>4735</v>
      </c>
      <c r="G4855" s="129" t="s">
        <v>16723</v>
      </c>
      <c r="H4855" s="129"/>
    </row>
    <row r="4856" spans="1:8" x14ac:dyDescent="0.3">
      <c r="A4856" s="183">
        <v>45260</v>
      </c>
      <c r="B4856" s="129" t="s">
        <v>9596</v>
      </c>
      <c r="C4856" s="129" t="s">
        <v>417</v>
      </c>
      <c r="D4856" s="165">
        <v>1</v>
      </c>
      <c r="E4856" s="129" t="s">
        <v>4739</v>
      </c>
      <c r="F4856" s="129" t="s">
        <v>4735</v>
      </c>
      <c r="G4856" s="129" t="s">
        <v>16723</v>
      </c>
      <c r="H4856" s="129"/>
    </row>
    <row r="4857" spans="1:8" x14ac:dyDescent="0.3">
      <c r="A4857" s="183">
        <v>45260</v>
      </c>
      <c r="B4857" s="129" t="s">
        <v>9597</v>
      </c>
      <c r="C4857" s="129" t="s">
        <v>417</v>
      </c>
      <c r="D4857" s="165">
        <v>1</v>
      </c>
      <c r="E4857" s="129" t="s">
        <v>4734</v>
      </c>
      <c r="F4857" s="129" t="s">
        <v>4735</v>
      </c>
      <c r="G4857" s="129" t="s">
        <v>16723</v>
      </c>
      <c r="H4857" s="129"/>
    </row>
    <row r="4858" spans="1:8" x14ac:dyDescent="0.3">
      <c r="A4858" s="183">
        <v>45260</v>
      </c>
      <c r="B4858" s="129" t="s">
        <v>9598</v>
      </c>
      <c r="C4858" s="129" t="s">
        <v>418</v>
      </c>
      <c r="D4858" s="165">
        <v>1</v>
      </c>
      <c r="E4858" s="129" t="s">
        <v>4739</v>
      </c>
      <c r="F4858" s="129" t="s">
        <v>4735</v>
      </c>
      <c r="G4858" s="129" t="s">
        <v>16723</v>
      </c>
      <c r="H4858" s="129"/>
    </row>
    <row r="4859" spans="1:8" x14ac:dyDescent="0.3">
      <c r="A4859" s="183">
        <v>45260</v>
      </c>
      <c r="B4859" s="129" t="s">
        <v>9599</v>
      </c>
      <c r="C4859" s="129" t="s">
        <v>417</v>
      </c>
      <c r="D4859" s="165">
        <v>1</v>
      </c>
      <c r="E4859" s="129" t="s">
        <v>4737</v>
      </c>
      <c r="F4859" s="129" t="s">
        <v>4735</v>
      </c>
      <c r="G4859" s="129" t="s">
        <v>16723</v>
      </c>
      <c r="H4859" s="129"/>
    </row>
    <row r="4860" spans="1:8" x14ac:dyDescent="0.3">
      <c r="A4860" s="183">
        <v>45260</v>
      </c>
      <c r="B4860" s="129" t="s">
        <v>9600</v>
      </c>
      <c r="C4860" s="129" t="s">
        <v>417</v>
      </c>
      <c r="D4860" s="165">
        <v>1</v>
      </c>
      <c r="E4860" s="129" t="s">
        <v>4737</v>
      </c>
      <c r="F4860" s="129" t="s">
        <v>4735</v>
      </c>
      <c r="G4860" s="129" t="s">
        <v>16723</v>
      </c>
      <c r="H4860" s="129"/>
    </row>
    <row r="4861" spans="1:8" x14ac:dyDescent="0.3">
      <c r="A4861" s="183">
        <v>45260</v>
      </c>
      <c r="B4861" s="129" t="s">
        <v>9601</v>
      </c>
      <c r="C4861" s="129" t="s">
        <v>417</v>
      </c>
      <c r="D4861" s="165">
        <v>1</v>
      </c>
      <c r="E4861" s="129" t="s">
        <v>5066</v>
      </c>
      <c r="F4861" s="129" t="s">
        <v>4735</v>
      </c>
      <c r="G4861" s="129" t="s">
        <v>16723</v>
      </c>
      <c r="H4861" s="129"/>
    </row>
    <row r="4862" spans="1:8" x14ac:dyDescent="0.3">
      <c r="A4862" s="183">
        <v>45260</v>
      </c>
      <c r="B4862" s="129" t="s">
        <v>9602</v>
      </c>
      <c r="C4862" s="129" t="s">
        <v>417</v>
      </c>
      <c r="D4862" s="165">
        <v>1</v>
      </c>
      <c r="E4862" s="129" t="s">
        <v>5066</v>
      </c>
      <c r="F4862" s="129" t="s">
        <v>4735</v>
      </c>
      <c r="G4862" s="129" t="s">
        <v>16723</v>
      </c>
      <c r="H4862" s="129"/>
    </row>
    <row r="4863" spans="1:8" x14ac:dyDescent="0.3">
      <c r="A4863" s="183">
        <v>45260</v>
      </c>
      <c r="B4863" s="129" t="s">
        <v>9603</v>
      </c>
      <c r="C4863" s="129" t="s">
        <v>417</v>
      </c>
      <c r="D4863" s="165">
        <v>1</v>
      </c>
      <c r="E4863" s="129" t="s">
        <v>4739</v>
      </c>
      <c r="F4863" s="129" t="s">
        <v>4735</v>
      </c>
      <c r="G4863" s="129" t="s">
        <v>16723</v>
      </c>
      <c r="H4863" s="129"/>
    </row>
    <row r="4864" spans="1:8" x14ac:dyDescent="0.3">
      <c r="A4864" s="183">
        <v>45260</v>
      </c>
      <c r="B4864" s="129" t="s">
        <v>9604</v>
      </c>
      <c r="C4864" s="129" t="s">
        <v>417</v>
      </c>
      <c r="D4864" s="165">
        <v>1</v>
      </c>
      <c r="E4864" s="129" t="s">
        <v>5066</v>
      </c>
      <c r="F4864" s="129" t="s">
        <v>4735</v>
      </c>
      <c r="G4864" s="129" t="s">
        <v>16723</v>
      </c>
      <c r="H4864" s="129"/>
    </row>
    <row r="4865" spans="1:8" x14ac:dyDescent="0.3">
      <c r="A4865" s="183">
        <v>45260</v>
      </c>
      <c r="B4865" s="129" t="s">
        <v>9605</v>
      </c>
      <c r="C4865" s="129" t="s">
        <v>417</v>
      </c>
      <c r="D4865" s="165">
        <v>1</v>
      </c>
      <c r="E4865" s="129" t="s">
        <v>4744</v>
      </c>
      <c r="F4865" s="129" t="s">
        <v>4735</v>
      </c>
      <c r="G4865" s="129" t="s">
        <v>16723</v>
      </c>
      <c r="H4865" s="129"/>
    </row>
    <row r="4866" spans="1:8" x14ac:dyDescent="0.3">
      <c r="A4866" s="183">
        <v>45260</v>
      </c>
      <c r="B4866" s="129" t="s">
        <v>9606</v>
      </c>
      <c r="C4866" s="129" t="s">
        <v>417</v>
      </c>
      <c r="D4866" s="165">
        <v>1</v>
      </c>
      <c r="E4866" s="129" t="s">
        <v>4734</v>
      </c>
      <c r="F4866" s="129" t="s">
        <v>4735</v>
      </c>
      <c r="G4866" s="129" t="s">
        <v>16723</v>
      </c>
      <c r="H4866" s="129"/>
    </row>
    <row r="4867" spans="1:8" x14ac:dyDescent="0.3">
      <c r="A4867" s="183">
        <v>45260</v>
      </c>
      <c r="B4867" s="129" t="s">
        <v>9607</v>
      </c>
      <c r="C4867" s="129" t="s">
        <v>417</v>
      </c>
      <c r="D4867" s="165">
        <v>1</v>
      </c>
      <c r="E4867" s="129" t="s">
        <v>4739</v>
      </c>
      <c r="F4867" s="129" t="s">
        <v>4735</v>
      </c>
      <c r="G4867" s="129" t="s">
        <v>16723</v>
      </c>
      <c r="H4867" s="129"/>
    </row>
    <row r="4868" spans="1:8" x14ac:dyDescent="0.3">
      <c r="A4868" s="183">
        <v>45260</v>
      </c>
      <c r="B4868" s="129" t="s">
        <v>9608</v>
      </c>
      <c r="C4868" s="129" t="s">
        <v>417</v>
      </c>
      <c r="D4868" s="165">
        <v>1</v>
      </c>
      <c r="E4868" s="129" t="s">
        <v>4734</v>
      </c>
      <c r="F4868" s="129" t="s">
        <v>4735</v>
      </c>
      <c r="G4868" s="129" t="s">
        <v>16723</v>
      </c>
      <c r="H4868" s="129"/>
    </row>
    <row r="4869" spans="1:8" x14ac:dyDescent="0.3">
      <c r="A4869" s="183">
        <v>45260</v>
      </c>
      <c r="B4869" s="129" t="s">
        <v>9609</v>
      </c>
      <c r="C4869" s="129" t="s">
        <v>417</v>
      </c>
      <c r="D4869" s="165">
        <v>1</v>
      </c>
      <c r="E4869" s="129" t="s">
        <v>4734</v>
      </c>
      <c r="F4869" s="129" t="s">
        <v>4735</v>
      </c>
      <c r="G4869" s="129" t="s">
        <v>16723</v>
      </c>
      <c r="H4869" s="129"/>
    </row>
    <row r="4870" spans="1:8" x14ac:dyDescent="0.3">
      <c r="A4870" s="183">
        <v>45260</v>
      </c>
      <c r="B4870" s="129" t="s">
        <v>9610</v>
      </c>
      <c r="C4870" s="129" t="s">
        <v>416</v>
      </c>
      <c r="D4870" s="165">
        <v>1</v>
      </c>
      <c r="E4870" s="129" t="s">
        <v>4741</v>
      </c>
      <c r="F4870" s="129" t="s">
        <v>4735</v>
      </c>
      <c r="G4870" s="129" t="s">
        <v>16723</v>
      </c>
      <c r="H4870" s="129"/>
    </row>
    <row r="4871" spans="1:8" x14ac:dyDescent="0.3">
      <c r="A4871" s="183">
        <v>45260</v>
      </c>
      <c r="B4871" s="129" t="s">
        <v>9611</v>
      </c>
      <c r="C4871" s="129" t="s">
        <v>417</v>
      </c>
      <c r="D4871" s="165">
        <v>1</v>
      </c>
      <c r="E4871" s="129" t="s">
        <v>5066</v>
      </c>
      <c r="F4871" s="129" t="s">
        <v>4735</v>
      </c>
      <c r="G4871" s="129" t="s">
        <v>16723</v>
      </c>
      <c r="H4871" s="129"/>
    </row>
    <row r="4872" spans="1:8" x14ac:dyDescent="0.3">
      <c r="A4872" s="183">
        <v>45260</v>
      </c>
      <c r="B4872" s="129" t="s">
        <v>9612</v>
      </c>
      <c r="C4872" s="129" t="s">
        <v>417</v>
      </c>
      <c r="D4872" s="165">
        <v>1</v>
      </c>
      <c r="E4872" s="129" t="s">
        <v>4737</v>
      </c>
      <c r="F4872" s="129" t="s">
        <v>4735</v>
      </c>
      <c r="G4872" s="129" t="s">
        <v>16723</v>
      </c>
      <c r="H4872" s="129"/>
    </row>
    <row r="4873" spans="1:8" x14ac:dyDescent="0.3">
      <c r="A4873" s="183">
        <v>45260</v>
      </c>
      <c r="B4873" s="129" t="s">
        <v>9613</v>
      </c>
      <c r="C4873" s="129" t="s">
        <v>417</v>
      </c>
      <c r="D4873" s="165">
        <v>1</v>
      </c>
      <c r="E4873" s="129" t="s">
        <v>4739</v>
      </c>
      <c r="F4873" s="129" t="s">
        <v>4735</v>
      </c>
      <c r="G4873" s="129" t="s">
        <v>16723</v>
      </c>
      <c r="H4873" s="129"/>
    </row>
    <row r="4874" spans="1:8" x14ac:dyDescent="0.3">
      <c r="A4874" s="183">
        <v>45260</v>
      </c>
      <c r="B4874" s="129" t="s">
        <v>9614</v>
      </c>
      <c r="C4874" s="129" t="s">
        <v>417</v>
      </c>
      <c r="D4874" s="165">
        <v>1</v>
      </c>
      <c r="E4874" s="129" t="s">
        <v>4739</v>
      </c>
      <c r="F4874" s="129" t="s">
        <v>4735</v>
      </c>
      <c r="G4874" s="129" t="s">
        <v>16723</v>
      </c>
      <c r="H4874" s="129"/>
    </row>
    <row r="4875" spans="1:8" x14ac:dyDescent="0.3">
      <c r="A4875" s="183">
        <v>45260</v>
      </c>
      <c r="B4875" s="129" t="s">
        <v>9615</v>
      </c>
      <c r="C4875" s="129" t="s">
        <v>416</v>
      </c>
      <c r="D4875" s="165">
        <v>1</v>
      </c>
      <c r="E4875" s="129" t="s">
        <v>4739</v>
      </c>
      <c r="F4875" s="129" t="s">
        <v>4735</v>
      </c>
      <c r="G4875" s="129" t="s">
        <v>16723</v>
      </c>
      <c r="H4875" s="129"/>
    </row>
    <row r="4876" spans="1:8" x14ac:dyDescent="0.3">
      <c r="A4876" s="183">
        <v>45260</v>
      </c>
      <c r="B4876" s="129" t="s">
        <v>9616</v>
      </c>
      <c r="C4876" s="129" t="s">
        <v>418</v>
      </c>
      <c r="D4876" s="165">
        <v>1</v>
      </c>
      <c r="E4876" s="129" t="s">
        <v>4739</v>
      </c>
      <c r="F4876" s="129" t="s">
        <v>4735</v>
      </c>
      <c r="G4876" s="129" t="s">
        <v>16723</v>
      </c>
      <c r="H4876" s="129"/>
    </row>
    <row r="4877" spans="1:8" x14ac:dyDescent="0.3">
      <c r="A4877" s="183">
        <v>45260</v>
      </c>
      <c r="B4877" s="129" t="s">
        <v>9617</v>
      </c>
      <c r="C4877" s="129" t="s">
        <v>416</v>
      </c>
      <c r="D4877" s="165">
        <v>1</v>
      </c>
      <c r="E4877" s="129" t="s">
        <v>4739</v>
      </c>
      <c r="F4877" s="129" t="s">
        <v>4735</v>
      </c>
      <c r="G4877" s="129" t="s">
        <v>16723</v>
      </c>
      <c r="H4877" s="129"/>
    </row>
    <row r="4878" spans="1:8" x14ac:dyDescent="0.3">
      <c r="A4878" s="183">
        <v>45260</v>
      </c>
      <c r="B4878" s="129" t="s">
        <v>9618</v>
      </c>
      <c r="C4878" s="129" t="s">
        <v>417</v>
      </c>
      <c r="D4878" s="165">
        <v>1</v>
      </c>
      <c r="E4878" s="129" t="s">
        <v>5066</v>
      </c>
      <c r="F4878" s="129" t="s">
        <v>4735</v>
      </c>
      <c r="G4878" s="129" t="s">
        <v>16723</v>
      </c>
      <c r="H4878" s="129"/>
    </row>
    <row r="4879" spans="1:8" x14ac:dyDescent="0.3">
      <c r="A4879" s="183">
        <v>45260</v>
      </c>
      <c r="B4879" s="129" t="s">
        <v>9619</v>
      </c>
      <c r="C4879" s="129" t="s">
        <v>417</v>
      </c>
      <c r="D4879" s="165">
        <v>1</v>
      </c>
      <c r="E4879" s="129" t="s">
        <v>5066</v>
      </c>
      <c r="F4879" s="129" t="s">
        <v>4735</v>
      </c>
      <c r="G4879" s="129" t="s">
        <v>16723</v>
      </c>
      <c r="H4879" s="129"/>
    </row>
    <row r="4880" spans="1:8" x14ac:dyDescent="0.3">
      <c r="A4880" s="183">
        <v>45260</v>
      </c>
      <c r="B4880" s="129" t="s">
        <v>9620</v>
      </c>
      <c r="C4880" s="129" t="s">
        <v>417</v>
      </c>
      <c r="D4880" s="165">
        <v>1</v>
      </c>
      <c r="E4880" s="129" t="s">
        <v>4739</v>
      </c>
      <c r="F4880" s="129" t="s">
        <v>4735</v>
      </c>
      <c r="G4880" s="129" t="s">
        <v>16723</v>
      </c>
      <c r="H4880" s="129"/>
    </row>
    <row r="4881" spans="1:8" x14ac:dyDescent="0.3">
      <c r="A4881" s="183">
        <v>45260</v>
      </c>
      <c r="B4881" s="129" t="s">
        <v>9621</v>
      </c>
      <c r="C4881" s="129" t="s">
        <v>417</v>
      </c>
      <c r="D4881" s="165">
        <v>1</v>
      </c>
      <c r="E4881" s="129" t="s">
        <v>4739</v>
      </c>
      <c r="F4881" s="129" t="s">
        <v>4735</v>
      </c>
      <c r="G4881" s="129" t="s">
        <v>16723</v>
      </c>
      <c r="H4881" s="129"/>
    </row>
    <row r="4882" spans="1:8" x14ac:dyDescent="0.3">
      <c r="A4882" s="183">
        <v>45260</v>
      </c>
      <c r="B4882" s="129" t="s">
        <v>9622</v>
      </c>
      <c r="C4882" s="129" t="s">
        <v>417</v>
      </c>
      <c r="D4882" s="165">
        <v>1</v>
      </c>
      <c r="E4882" s="129" t="s">
        <v>4739</v>
      </c>
      <c r="F4882" s="129" t="s">
        <v>4735</v>
      </c>
      <c r="G4882" s="129" t="s">
        <v>16723</v>
      </c>
      <c r="H4882" s="129"/>
    </row>
    <row r="4883" spans="1:8" x14ac:dyDescent="0.3">
      <c r="A4883" s="183">
        <v>45260</v>
      </c>
      <c r="B4883" s="129" t="s">
        <v>9623</v>
      </c>
      <c r="C4883" s="129" t="s">
        <v>417</v>
      </c>
      <c r="D4883" s="165">
        <v>1</v>
      </c>
      <c r="E4883" s="129" t="s">
        <v>4739</v>
      </c>
      <c r="F4883" s="129" t="s">
        <v>4735</v>
      </c>
      <c r="G4883" s="129" t="s">
        <v>16723</v>
      </c>
      <c r="H4883" s="129"/>
    </row>
    <row r="4884" spans="1:8" x14ac:dyDescent="0.3">
      <c r="A4884" s="183">
        <v>45260</v>
      </c>
      <c r="B4884" s="129" t="s">
        <v>9624</v>
      </c>
      <c r="C4884" s="129" t="s">
        <v>416</v>
      </c>
      <c r="D4884" s="165">
        <v>1</v>
      </c>
      <c r="E4884" s="129" t="s">
        <v>4739</v>
      </c>
      <c r="F4884" s="129" t="s">
        <v>4735</v>
      </c>
      <c r="G4884" s="129" t="s">
        <v>16723</v>
      </c>
      <c r="H4884" s="129"/>
    </row>
    <row r="4885" spans="1:8" x14ac:dyDescent="0.3">
      <c r="A4885" s="183">
        <v>45260</v>
      </c>
      <c r="B4885" s="129" t="s">
        <v>9625</v>
      </c>
      <c r="C4885" s="129" t="s">
        <v>417</v>
      </c>
      <c r="D4885" s="165">
        <v>1</v>
      </c>
      <c r="E4885" s="129" t="s">
        <v>4739</v>
      </c>
      <c r="F4885" s="129" t="s">
        <v>4735</v>
      </c>
      <c r="G4885" s="129" t="s">
        <v>16723</v>
      </c>
      <c r="H4885" s="129"/>
    </row>
    <row r="4886" spans="1:8" x14ac:dyDescent="0.3">
      <c r="A4886" s="183">
        <v>45260</v>
      </c>
      <c r="B4886" s="129" t="s">
        <v>9626</v>
      </c>
      <c r="C4886" s="129" t="s">
        <v>417</v>
      </c>
      <c r="D4886" s="165">
        <v>1</v>
      </c>
      <c r="E4886" s="129" t="s">
        <v>4739</v>
      </c>
      <c r="F4886" s="129" t="s">
        <v>4735</v>
      </c>
      <c r="G4886" s="129" t="s">
        <v>16723</v>
      </c>
      <c r="H4886" s="129"/>
    </row>
    <row r="4887" spans="1:8" x14ac:dyDescent="0.3">
      <c r="A4887" s="183">
        <v>45260</v>
      </c>
      <c r="B4887" s="129" t="s">
        <v>9627</v>
      </c>
      <c r="C4887" s="129" t="s">
        <v>418</v>
      </c>
      <c r="D4887" s="165">
        <v>1</v>
      </c>
      <c r="E4887" s="129" t="s">
        <v>4737</v>
      </c>
      <c r="F4887" s="129" t="s">
        <v>4735</v>
      </c>
      <c r="G4887" s="129" t="s">
        <v>16723</v>
      </c>
      <c r="H4887" s="129"/>
    </row>
    <row r="4888" spans="1:8" x14ac:dyDescent="0.3">
      <c r="A4888" s="183">
        <v>45260</v>
      </c>
      <c r="B4888" s="129" t="s">
        <v>9628</v>
      </c>
      <c r="C4888" s="129" t="s">
        <v>416</v>
      </c>
      <c r="D4888" s="165">
        <v>1</v>
      </c>
      <c r="E4888" s="129" t="s">
        <v>4739</v>
      </c>
      <c r="F4888" s="129" t="s">
        <v>4735</v>
      </c>
      <c r="G4888" s="129" t="s">
        <v>16723</v>
      </c>
      <c r="H4888" s="129"/>
    </row>
    <row r="4889" spans="1:8" x14ac:dyDescent="0.3">
      <c r="A4889" s="183">
        <v>45260</v>
      </c>
      <c r="B4889" s="129" t="s">
        <v>9629</v>
      </c>
      <c r="C4889" s="129" t="s">
        <v>417</v>
      </c>
      <c r="D4889" s="165">
        <v>1</v>
      </c>
      <c r="E4889" s="129" t="s">
        <v>4737</v>
      </c>
      <c r="F4889" s="129" t="s">
        <v>4735</v>
      </c>
      <c r="G4889" s="129" t="s">
        <v>16723</v>
      </c>
      <c r="H4889" s="129"/>
    </row>
    <row r="4890" spans="1:8" x14ac:dyDescent="0.3">
      <c r="A4890" s="183">
        <v>45260</v>
      </c>
      <c r="B4890" s="129" t="s">
        <v>9630</v>
      </c>
      <c r="C4890" s="129" t="s">
        <v>418</v>
      </c>
      <c r="D4890" s="165">
        <v>1</v>
      </c>
      <c r="E4890" s="129" t="s">
        <v>4739</v>
      </c>
      <c r="F4890" s="129" t="s">
        <v>4735</v>
      </c>
      <c r="G4890" s="129" t="s">
        <v>16723</v>
      </c>
      <c r="H4890" s="129"/>
    </row>
    <row r="4891" spans="1:8" x14ac:dyDescent="0.3">
      <c r="A4891" s="183">
        <v>45260</v>
      </c>
      <c r="B4891" s="129" t="s">
        <v>9631</v>
      </c>
      <c r="C4891" s="129" t="s">
        <v>417</v>
      </c>
      <c r="D4891" s="165">
        <v>1</v>
      </c>
      <c r="E4891" s="129" t="s">
        <v>4737</v>
      </c>
      <c r="F4891" s="129" t="s">
        <v>4735</v>
      </c>
      <c r="G4891" s="129" t="s">
        <v>16723</v>
      </c>
      <c r="H4891" s="129"/>
    </row>
    <row r="4892" spans="1:8" x14ac:dyDescent="0.3">
      <c r="A4892" s="183">
        <v>45260</v>
      </c>
      <c r="B4892" s="129" t="s">
        <v>9632</v>
      </c>
      <c r="C4892" s="129" t="s">
        <v>417</v>
      </c>
      <c r="D4892" s="165">
        <v>1</v>
      </c>
      <c r="E4892" s="129" t="s">
        <v>5066</v>
      </c>
      <c r="F4892" s="129" t="s">
        <v>4735</v>
      </c>
      <c r="G4892" s="129" t="s">
        <v>16723</v>
      </c>
      <c r="H4892" s="129"/>
    </row>
    <row r="4893" spans="1:8" x14ac:dyDescent="0.3">
      <c r="A4893" s="183">
        <v>45260</v>
      </c>
      <c r="B4893" s="129" t="s">
        <v>9633</v>
      </c>
      <c r="C4893" s="129" t="s">
        <v>417</v>
      </c>
      <c r="D4893" s="165">
        <v>1</v>
      </c>
      <c r="E4893" s="129" t="s">
        <v>5066</v>
      </c>
      <c r="F4893" s="129" t="s">
        <v>4735</v>
      </c>
      <c r="G4893" s="129" t="s">
        <v>16723</v>
      </c>
      <c r="H4893" s="129"/>
    </row>
    <row r="4894" spans="1:8" x14ac:dyDescent="0.3">
      <c r="A4894" s="183">
        <v>45260</v>
      </c>
      <c r="B4894" s="129" t="s">
        <v>9634</v>
      </c>
      <c r="C4894" s="129" t="s">
        <v>417</v>
      </c>
      <c r="D4894" s="165">
        <v>1</v>
      </c>
      <c r="E4894" s="129" t="s">
        <v>4739</v>
      </c>
      <c r="F4894" s="129" t="s">
        <v>4735</v>
      </c>
      <c r="G4894" s="129" t="s">
        <v>16723</v>
      </c>
      <c r="H4894" s="129"/>
    </row>
    <row r="4895" spans="1:8" x14ac:dyDescent="0.3">
      <c r="A4895" s="183">
        <v>45260</v>
      </c>
      <c r="B4895" s="129" t="s">
        <v>9635</v>
      </c>
      <c r="C4895" s="129" t="s">
        <v>417</v>
      </c>
      <c r="D4895" s="165">
        <v>1</v>
      </c>
      <c r="E4895" s="129" t="s">
        <v>4739</v>
      </c>
      <c r="F4895" s="129" t="s">
        <v>4735</v>
      </c>
      <c r="G4895" s="129" t="s">
        <v>16723</v>
      </c>
      <c r="H4895" s="129"/>
    </row>
    <row r="4896" spans="1:8" x14ac:dyDescent="0.3">
      <c r="A4896" s="183">
        <v>45260</v>
      </c>
      <c r="B4896" s="129" t="s">
        <v>9636</v>
      </c>
      <c r="C4896" s="129" t="s">
        <v>417</v>
      </c>
      <c r="D4896" s="165">
        <v>1</v>
      </c>
      <c r="E4896" s="129" t="s">
        <v>4739</v>
      </c>
      <c r="F4896" s="129" t="s">
        <v>4735</v>
      </c>
      <c r="G4896" s="129" t="s">
        <v>16723</v>
      </c>
      <c r="H4896" s="129"/>
    </row>
    <row r="4897" spans="1:8" x14ac:dyDescent="0.3">
      <c r="A4897" s="183">
        <v>45260</v>
      </c>
      <c r="B4897" s="129" t="s">
        <v>9637</v>
      </c>
      <c r="C4897" s="129" t="s">
        <v>417</v>
      </c>
      <c r="D4897" s="165">
        <v>1</v>
      </c>
      <c r="E4897" s="129" t="s">
        <v>4737</v>
      </c>
      <c r="F4897" s="129" t="s">
        <v>4735</v>
      </c>
      <c r="G4897" s="129" t="s">
        <v>16723</v>
      </c>
      <c r="H4897" s="129"/>
    </row>
    <row r="4898" spans="1:8" x14ac:dyDescent="0.3">
      <c r="A4898" s="183">
        <v>45260</v>
      </c>
      <c r="B4898" s="129" t="s">
        <v>9638</v>
      </c>
      <c r="C4898" s="129" t="s">
        <v>417</v>
      </c>
      <c r="D4898" s="165">
        <v>1</v>
      </c>
      <c r="E4898" s="129" t="s">
        <v>4737</v>
      </c>
      <c r="F4898" s="129" t="s">
        <v>4735</v>
      </c>
      <c r="G4898" s="129" t="s">
        <v>16723</v>
      </c>
      <c r="H4898" s="129"/>
    </row>
    <row r="4899" spans="1:8" x14ac:dyDescent="0.3">
      <c r="A4899" s="183">
        <v>45260</v>
      </c>
      <c r="B4899" s="129" t="s">
        <v>9639</v>
      </c>
      <c r="C4899" s="129" t="s">
        <v>418</v>
      </c>
      <c r="D4899" s="165">
        <v>1</v>
      </c>
      <c r="E4899" s="129" t="s">
        <v>4739</v>
      </c>
      <c r="F4899" s="129" t="s">
        <v>4735</v>
      </c>
      <c r="G4899" s="129" t="s">
        <v>16723</v>
      </c>
      <c r="H4899" s="129"/>
    </row>
    <row r="4900" spans="1:8" x14ac:dyDescent="0.3">
      <c r="A4900" s="183">
        <v>45260</v>
      </c>
      <c r="B4900" s="129" t="s">
        <v>9640</v>
      </c>
      <c r="C4900" s="129" t="s">
        <v>417</v>
      </c>
      <c r="D4900" s="165">
        <v>1</v>
      </c>
      <c r="E4900" s="129" t="s">
        <v>4737</v>
      </c>
      <c r="F4900" s="129" t="s">
        <v>4735</v>
      </c>
      <c r="G4900" s="129" t="s">
        <v>16723</v>
      </c>
      <c r="H4900" s="129"/>
    </row>
    <row r="4901" spans="1:8" x14ac:dyDescent="0.3">
      <c r="A4901" s="183">
        <v>45260</v>
      </c>
      <c r="B4901" s="129" t="s">
        <v>9641</v>
      </c>
      <c r="C4901" s="129" t="s">
        <v>416</v>
      </c>
      <c r="D4901" s="165">
        <v>1</v>
      </c>
      <c r="E4901" s="129" t="s">
        <v>4737</v>
      </c>
      <c r="F4901" s="129" t="s">
        <v>4735</v>
      </c>
      <c r="G4901" s="129" t="s">
        <v>16723</v>
      </c>
      <c r="H4901" s="129"/>
    </row>
    <row r="4902" spans="1:8" x14ac:dyDescent="0.3">
      <c r="A4902" s="183">
        <v>45260</v>
      </c>
      <c r="B4902" s="129" t="s">
        <v>9642</v>
      </c>
      <c r="C4902" s="129" t="s">
        <v>416</v>
      </c>
      <c r="D4902" s="165">
        <v>1</v>
      </c>
      <c r="E4902" s="129" t="s">
        <v>4737</v>
      </c>
      <c r="F4902" s="129" t="s">
        <v>4735</v>
      </c>
      <c r="G4902" s="129" t="s">
        <v>16723</v>
      </c>
      <c r="H4902" s="129"/>
    </row>
    <row r="4903" spans="1:8" x14ac:dyDescent="0.3">
      <c r="A4903" s="183">
        <v>45260</v>
      </c>
      <c r="B4903" s="129" t="s">
        <v>9643</v>
      </c>
      <c r="C4903" s="129" t="s">
        <v>417</v>
      </c>
      <c r="D4903" s="165">
        <v>1</v>
      </c>
      <c r="E4903" s="129" t="s">
        <v>4739</v>
      </c>
      <c r="F4903" s="129" t="s">
        <v>4735</v>
      </c>
      <c r="G4903" s="129" t="s">
        <v>16723</v>
      </c>
      <c r="H4903" s="129"/>
    </row>
    <row r="4904" spans="1:8" x14ac:dyDescent="0.3">
      <c r="A4904" s="183">
        <v>45260</v>
      </c>
      <c r="B4904" s="129" t="s">
        <v>9644</v>
      </c>
      <c r="C4904" s="129" t="s">
        <v>416</v>
      </c>
      <c r="D4904" s="165">
        <v>1</v>
      </c>
      <c r="E4904" s="129" t="s">
        <v>4739</v>
      </c>
      <c r="F4904" s="129" t="s">
        <v>4735</v>
      </c>
      <c r="G4904" s="129" t="s">
        <v>16723</v>
      </c>
      <c r="H4904" s="129"/>
    </row>
    <row r="4905" spans="1:8" x14ac:dyDescent="0.3">
      <c r="A4905" s="183">
        <v>45260</v>
      </c>
      <c r="B4905" s="129" t="s">
        <v>9645</v>
      </c>
      <c r="C4905" s="129" t="s">
        <v>417</v>
      </c>
      <c r="D4905" s="165">
        <v>1</v>
      </c>
      <c r="E4905" s="129" t="s">
        <v>4737</v>
      </c>
      <c r="F4905" s="129" t="s">
        <v>4735</v>
      </c>
      <c r="G4905" s="129" t="s">
        <v>16723</v>
      </c>
      <c r="H4905" s="129"/>
    </row>
    <row r="4906" spans="1:8" x14ac:dyDescent="0.3">
      <c r="A4906" s="183">
        <v>45260</v>
      </c>
      <c r="B4906" s="129" t="s">
        <v>9646</v>
      </c>
      <c r="C4906" s="129" t="s">
        <v>418</v>
      </c>
      <c r="D4906" s="165">
        <v>1</v>
      </c>
      <c r="E4906" s="129" t="s">
        <v>4739</v>
      </c>
      <c r="F4906" s="129" t="s">
        <v>4735</v>
      </c>
      <c r="G4906" s="129" t="s">
        <v>16723</v>
      </c>
      <c r="H4906" s="129"/>
    </row>
    <row r="4907" spans="1:8" x14ac:dyDescent="0.3">
      <c r="A4907" s="183">
        <v>45260</v>
      </c>
      <c r="B4907" s="129" t="s">
        <v>9647</v>
      </c>
      <c r="C4907" s="129" t="s">
        <v>417</v>
      </c>
      <c r="D4907" s="165">
        <v>1</v>
      </c>
      <c r="E4907" s="129" t="s">
        <v>4739</v>
      </c>
      <c r="F4907" s="129" t="s">
        <v>4735</v>
      </c>
      <c r="G4907" s="129" t="s">
        <v>16723</v>
      </c>
      <c r="H4907" s="129"/>
    </row>
    <row r="4908" spans="1:8" x14ac:dyDescent="0.3">
      <c r="A4908" s="183">
        <v>45260</v>
      </c>
      <c r="B4908" s="129" t="s">
        <v>9648</v>
      </c>
      <c r="C4908" s="129" t="s">
        <v>417</v>
      </c>
      <c r="D4908" s="165">
        <v>1</v>
      </c>
      <c r="E4908" s="129" t="s">
        <v>4739</v>
      </c>
      <c r="F4908" s="129" t="s">
        <v>4735</v>
      </c>
      <c r="G4908" s="129" t="s">
        <v>16723</v>
      </c>
      <c r="H4908" s="129"/>
    </row>
    <row r="4909" spans="1:8" x14ac:dyDescent="0.3">
      <c r="A4909" s="183">
        <v>45260</v>
      </c>
      <c r="B4909" s="129" t="s">
        <v>9649</v>
      </c>
      <c r="C4909" s="129" t="s">
        <v>417</v>
      </c>
      <c r="D4909" s="165">
        <v>1</v>
      </c>
      <c r="E4909" s="129" t="s">
        <v>4739</v>
      </c>
      <c r="F4909" s="129" t="s">
        <v>4735</v>
      </c>
      <c r="G4909" s="129" t="s">
        <v>16723</v>
      </c>
      <c r="H4909" s="129"/>
    </row>
    <row r="4910" spans="1:8" x14ac:dyDescent="0.3">
      <c r="A4910" s="183">
        <v>45260</v>
      </c>
      <c r="B4910" s="129" t="s">
        <v>9650</v>
      </c>
      <c r="C4910" s="129" t="s">
        <v>417</v>
      </c>
      <c r="D4910" s="165">
        <v>1</v>
      </c>
      <c r="E4910" s="129" t="s">
        <v>4737</v>
      </c>
      <c r="F4910" s="129" t="s">
        <v>4735</v>
      </c>
      <c r="G4910" s="129" t="s">
        <v>16723</v>
      </c>
      <c r="H4910" s="129"/>
    </row>
    <row r="4911" spans="1:8" x14ac:dyDescent="0.3">
      <c r="A4911" s="183">
        <v>45260</v>
      </c>
      <c r="B4911" s="129" t="s">
        <v>9651</v>
      </c>
      <c r="C4911" s="129" t="s">
        <v>417</v>
      </c>
      <c r="D4911" s="165">
        <v>1</v>
      </c>
      <c r="E4911" s="129" t="s">
        <v>4739</v>
      </c>
      <c r="F4911" s="129" t="s">
        <v>4735</v>
      </c>
      <c r="G4911" s="129" t="s">
        <v>16723</v>
      </c>
      <c r="H4911" s="129"/>
    </row>
    <row r="4912" spans="1:8" x14ac:dyDescent="0.3">
      <c r="A4912" s="183">
        <v>45260</v>
      </c>
      <c r="B4912" s="129" t="s">
        <v>9652</v>
      </c>
      <c r="C4912" s="129" t="s">
        <v>417</v>
      </c>
      <c r="D4912" s="165">
        <v>1</v>
      </c>
      <c r="E4912" s="129" t="s">
        <v>4737</v>
      </c>
      <c r="F4912" s="129" t="s">
        <v>4735</v>
      </c>
      <c r="G4912" s="129" t="s">
        <v>16723</v>
      </c>
      <c r="H4912" s="129"/>
    </row>
    <row r="4913" spans="1:8" x14ac:dyDescent="0.3">
      <c r="A4913" s="183">
        <v>45260</v>
      </c>
      <c r="B4913" s="129" t="s">
        <v>9653</v>
      </c>
      <c r="C4913" s="129" t="s">
        <v>417</v>
      </c>
      <c r="D4913" s="165">
        <v>1</v>
      </c>
      <c r="E4913" s="129" t="s">
        <v>4734</v>
      </c>
      <c r="F4913" s="129" t="s">
        <v>4735</v>
      </c>
      <c r="G4913" s="129" t="s">
        <v>16723</v>
      </c>
      <c r="H4913" s="129"/>
    </row>
    <row r="4914" spans="1:8" x14ac:dyDescent="0.3">
      <c r="A4914" s="183">
        <v>45260</v>
      </c>
      <c r="B4914" s="129" t="s">
        <v>9654</v>
      </c>
      <c r="C4914" s="129" t="s">
        <v>417</v>
      </c>
      <c r="D4914" s="165">
        <v>1</v>
      </c>
      <c r="E4914" s="129" t="s">
        <v>4737</v>
      </c>
      <c r="F4914" s="129" t="s">
        <v>4735</v>
      </c>
      <c r="G4914" s="129" t="s">
        <v>16723</v>
      </c>
      <c r="H4914" s="129"/>
    </row>
    <row r="4915" spans="1:8" x14ac:dyDescent="0.3">
      <c r="A4915" s="183">
        <v>45260</v>
      </c>
      <c r="B4915" s="129" t="s">
        <v>9655</v>
      </c>
      <c r="C4915" s="129" t="s">
        <v>417</v>
      </c>
      <c r="D4915" s="165">
        <v>1</v>
      </c>
      <c r="E4915" s="129" t="s">
        <v>4737</v>
      </c>
      <c r="F4915" s="129" t="s">
        <v>4735</v>
      </c>
      <c r="G4915" s="129" t="s">
        <v>16723</v>
      </c>
      <c r="H4915" s="129"/>
    </row>
    <row r="4916" spans="1:8" x14ac:dyDescent="0.3">
      <c r="A4916" s="183">
        <v>45260</v>
      </c>
      <c r="B4916" s="129" t="s">
        <v>9656</v>
      </c>
      <c r="C4916" s="129" t="s">
        <v>416</v>
      </c>
      <c r="D4916" s="165">
        <v>1</v>
      </c>
      <c r="E4916" s="129" t="s">
        <v>4737</v>
      </c>
      <c r="F4916" s="129" t="s">
        <v>4735</v>
      </c>
      <c r="G4916" s="129" t="s">
        <v>16723</v>
      </c>
      <c r="H4916" s="129"/>
    </row>
    <row r="4917" spans="1:8" x14ac:dyDescent="0.3">
      <c r="A4917" s="183">
        <v>45260</v>
      </c>
      <c r="B4917" s="129" t="s">
        <v>9657</v>
      </c>
      <c r="C4917" s="129" t="s">
        <v>416</v>
      </c>
      <c r="D4917" s="165">
        <v>1</v>
      </c>
      <c r="E4917" s="129" t="s">
        <v>4821</v>
      </c>
      <c r="F4917" s="129" t="s">
        <v>4735</v>
      </c>
      <c r="G4917" s="129" t="s">
        <v>16723</v>
      </c>
      <c r="H4917" s="129"/>
    </row>
    <row r="4918" spans="1:8" x14ac:dyDescent="0.3">
      <c r="A4918" s="183">
        <v>45260</v>
      </c>
      <c r="B4918" s="129" t="s">
        <v>9658</v>
      </c>
      <c r="C4918" s="129" t="s">
        <v>416</v>
      </c>
      <c r="D4918" s="165">
        <v>1</v>
      </c>
      <c r="E4918" s="129" t="s">
        <v>4737</v>
      </c>
      <c r="F4918" s="129" t="s">
        <v>4735</v>
      </c>
      <c r="G4918" s="129" t="s">
        <v>16723</v>
      </c>
      <c r="H4918" s="129"/>
    </row>
    <row r="4919" spans="1:8" x14ac:dyDescent="0.3">
      <c r="A4919" s="183">
        <v>45260</v>
      </c>
      <c r="B4919" s="129" t="s">
        <v>9659</v>
      </c>
      <c r="C4919" s="129" t="s">
        <v>418</v>
      </c>
      <c r="D4919" s="165">
        <v>1</v>
      </c>
      <c r="E4919" s="129" t="s">
        <v>4739</v>
      </c>
      <c r="F4919" s="129" t="s">
        <v>4735</v>
      </c>
      <c r="G4919" s="129" t="s">
        <v>16723</v>
      </c>
      <c r="H4919" s="129"/>
    </row>
    <row r="4920" spans="1:8" x14ac:dyDescent="0.3">
      <c r="A4920" s="183">
        <v>45260</v>
      </c>
      <c r="B4920" s="129" t="s">
        <v>9660</v>
      </c>
      <c r="C4920" s="129" t="s">
        <v>418</v>
      </c>
      <c r="D4920" s="165">
        <v>1</v>
      </c>
      <c r="E4920" s="129" t="s">
        <v>4747</v>
      </c>
      <c r="F4920" s="129" t="s">
        <v>4735</v>
      </c>
      <c r="G4920" s="129" t="s">
        <v>16723</v>
      </c>
      <c r="H4920" s="129"/>
    </row>
    <row r="4921" spans="1:8" x14ac:dyDescent="0.3">
      <c r="A4921" s="183">
        <v>45260</v>
      </c>
      <c r="B4921" s="129" t="s">
        <v>9661</v>
      </c>
      <c r="C4921" s="129" t="s">
        <v>417</v>
      </c>
      <c r="D4921" s="165">
        <v>1</v>
      </c>
      <c r="E4921" s="129" t="s">
        <v>4744</v>
      </c>
      <c r="F4921" s="129" t="s">
        <v>4735</v>
      </c>
      <c r="G4921" s="129" t="s">
        <v>16723</v>
      </c>
      <c r="H4921" s="129"/>
    </row>
    <row r="4922" spans="1:8" x14ac:dyDescent="0.3">
      <c r="A4922" s="183">
        <v>45260</v>
      </c>
      <c r="B4922" s="129" t="s">
        <v>9662</v>
      </c>
      <c r="C4922" s="129" t="s">
        <v>417</v>
      </c>
      <c r="D4922" s="165">
        <v>1</v>
      </c>
      <c r="E4922" s="129" t="s">
        <v>4739</v>
      </c>
      <c r="F4922" s="129" t="s">
        <v>4735</v>
      </c>
      <c r="G4922" s="129" t="s">
        <v>16723</v>
      </c>
      <c r="H4922" s="129"/>
    </row>
    <row r="4923" spans="1:8" x14ac:dyDescent="0.3">
      <c r="A4923" s="183">
        <v>45260</v>
      </c>
      <c r="B4923" s="129" t="s">
        <v>9663</v>
      </c>
      <c r="C4923" s="129" t="s">
        <v>417</v>
      </c>
      <c r="D4923" s="165">
        <v>1</v>
      </c>
      <c r="E4923" s="129" t="s">
        <v>4739</v>
      </c>
      <c r="F4923" s="129" t="s">
        <v>4735</v>
      </c>
      <c r="G4923" s="129" t="s">
        <v>16723</v>
      </c>
      <c r="H4923" s="129"/>
    </row>
    <row r="4924" spans="1:8" x14ac:dyDescent="0.3">
      <c r="A4924" s="183">
        <v>45260</v>
      </c>
      <c r="B4924" s="129" t="s">
        <v>9664</v>
      </c>
      <c r="C4924" s="129" t="s">
        <v>417</v>
      </c>
      <c r="D4924" s="165">
        <v>1</v>
      </c>
      <c r="E4924" s="129" t="s">
        <v>4739</v>
      </c>
      <c r="F4924" s="129" t="s">
        <v>4735</v>
      </c>
      <c r="G4924" s="129" t="s">
        <v>16723</v>
      </c>
      <c r="H4924" s="129"/>
    </row>
    <row r="4925" spans="1:8" x14ac:dyDescent="0.3">
      <c r="A4925" s="183">
        <v>45260</v>
      </c>
      <c r="B4925" s="129" t="s">
        <v>9665</v>
      </c>
      <c r="C4925" s="129" t="s">
        <v>417</v>
      </c>
      <c r="D4925" s="165">
        <v>1</v>
      </c>
      <c r="E4925" s="129" t="s">
        <v>4739</v>
      </c>
      <c r="F4925" s="129" t="s">
        <v>4735</v>
      </c>
      <c r="G4925" s="129" t="s">
        <v>16723</v>
      </c>
      <c r="H4925" s="129"/>
    </row>
    <row r="4926" spans="1:8" x14ac:dyDescent="0.3">
      <c r="A4926" s="183">
        <v>45260</v>
      </c>
      <c r="B4926" s="129" t="s">
        <v>9666</v>
      </c>
      <c r="C4926" s="129" t="s">
        <v>416</v>
      </c>
      <c r="D4926" s="165">
        <v>1</v>
      </c>
      <c r="E4926" s="129" t="s">
        <v>4739</v>
      </c>
      <c r="F4926" s="129" t="s">
        <v>4735</v>
      </c>
      <c r="G4926" s="129" t="s">
        <v>16723</v>
      </c>
      <c r="H4926" s="129"/>
    </row>
    <row r="4927" spans="1:8" x14ac:dyDescent="0.3">
      <c r="A4927" s="183">
        <v>45260</v>
      </c>
      <c r="B4927" s="129" t="s">
        <v>9667</v>
      </c>
      <c r="C4927" s="129" t="s">
        <v>417</v>
      </c>
      <c r="D4927" s="165">
        <v>1</v>
      </c>
      <c r="E4927" s="129" t="s">
        <v>5066</v>
      </c>
      <c r="F4927" s="129" t="s">
        <v>4735</v>
      </c>
      <c r="G4927" s="129" t="s">
        <v>16723</v>
      </c>
      <c r="H4927" s="129"/>
    </row>
    <row r="4928" spans="1:8" x14ac:dyDescent="0.3">
      <c r="A4928" s="183">
        <v>45260</v>
      </c>
      <c r="B4928" s="129" t="s">
        <v>9668</v>
      </c>
      <c r="C4928" s="129" t="s">
        <v>417</v>
      </c>
      <c r="D4928" s="165">
        <v>1</v>
      </c>
      <c r="E4928" s="129" t="s">
        <v>4821</v>
      </c>
      <c r="F4928" s="129" t="s">
        <v>4735</v>
      </c>
      <c r="G4928" s="129" t="s">
        <v>16723</v>
      </c>
      <c r="H4928" s="129"/>
    </row>
    <row r="4929" spans="1:8" x14ac:dyDescent="0.3">
      <c r="A4929" s="183">
        <v>45260</v>
      </c>
      <c r="B4929" s="129" t="s">
        <v>9669</v>
      </c>
      <c r="C4929" s="129" t="s">
        <v>417</v>
      </c>
      <c r="D4929" s="165">
        <v>1</v>
      </c>
      <c r="E4929" s="129" t="s">
        <v>4737</v>
      </c>
      <c r="F4929" s="129" t="s">
        <v>4735</v>
      </c>
      <c r="G4929" s="129" t="s">
        <v>16723</v>
      </c>
      <c r="H4929" s="129"/>
    </row>
    <row r="4930" spans="1:8" x14ac:dyDescent="0.3">
      <c r="A4930" s="183">
        <v>45260</v>
      </c>
      <c r="B4930" s="129" t="s">
        <v>9670</v>
      </c>
      <c r="C4930" s="129" t="s">
        <v>417</v>
      </c>
      <c r="D4930" s="165">
        <v>1</v>
      </c>
      <c r="E4930" s="129" t="s">
        <v>4739</v>
      </c>
      <c r="F4930" s="129" t="s">
        <v>4735</v>
      </c>
      <c r="G4930" s="129" t="s">
        <v>16723</v>
      </c>
      <c r="H4930" s="129"/>
    </row>
    <row r="4931" spans="1:8" x14ac:dyDescent="0.3">
      <c r="A4931" s="183">
        <v>45260</v>
      </c>
      <c r="B4931" s="129" t="s">
        <v>9671</v>
      </c>
      <c r="C4931" s="129" t="s">
        <v>417</v>
      </c>
      <c r="D4931" s="165">
        <v>1</v>
      </c>
      <c r="E4931" s="129" t="s">
        <v>4821</v>
      </c>
      <c r="F4931" s="129" t="s">
        <v>4735</v>
      </c>
      <c r="G4931" s="129" t="s">
        <v>16723</v>
      </c>
      <c r="H4931" s="129"/>
    </row>
    <row r="4932" spans="1:8" x14ac:dyDescent="0.3">
      <c r="A4932" s="183">
        <v>45260</v>
      </c>
      <c r="B4932" s="129" t="s">
        <v>9672</v>
      </c>
      <c r="C4932" s="129" t="s">
        <v>417</v>
      </c>
      <c r="D4932" s="165">
        <v>1</v>
      </c>
      <c r="E4932" s="129" t="s">
        <v>5066</v>
      </c>
      <c r="F4932" s="129" t="s">
        <v>4735</v>
      </c>
      <c r="G4932" s="129" t="s">
        <v>16723</v>
      </c>
      <c r="H4932" s="129"/>
    </row>
    <row r="4933" spans="1:8" x14ac:dyDescent="0.3">
      <c r="A4933" s="183">
        <v>45260</v>
      </c>
      <c r="B4933" s="129" t="s">
        <v>9673</v>
      </c>
      <c r="C4933" s="129" t="s">
        <v>416</v>
      </c>
      <c r="D4933" s="165">
        <v>1</v>
      </c>
      <c r="E4933" s="129" t="s">
        <v>4737</v>
      </c>
      <c r="F4933" s="129" t="s">
        <v>4735</v>
      </c>
      <c r="G4933" s="129" t="s">
        <v>16723</v>
      </c>
      <c r="H4933" s="129"/>
    </row>
    <row r="4934" spans="1:8" x14ac:dyDescent="0.3">
      <c r="A4934" s="183">
        <v>45260</v>
      </c>
      <c r="B4934" s="129" t="s">
        <v>9674</v>
      </c>
      <c r="C4934" s="129" t="s">
        <v>416</v>
      </c>
      <c r="D4934" s="165">
        <v>1</v>
      </c>
      <c r="E4934" s="129" t="s">
        <v>4737</v>
      </c>
      <c r="F4934" s="129" t="s">
        <v>4735</v>
      </c>
      <c r="G4934" s="129" t="s">
        <v>16723</v>
      </c>
      <c r="H4934" s="129"/>
    </row>
    <row r="4935" spans="1:8" x14ac:dyDescent="0.3">
      <c r="A4935" s="183">
        <v>45260</v>
      </c>
      <c r="B4935" s="129" t="s">
        <v>9675</v>
      </c>
      <c r="C4935" s="129" t="s">
        <v>416</v>
      </c>
      <c r="D4935" s="165">
        <v>1</v>
      </c>
      <c r="E4935" s="129" t="s">
        <v>4737</v>
      </c>
      <c r="F4935" s="129" t="s">
        <v>4735</v>
      </c>
      <c r="G4935" s="129" t="s">
        <v>16723</v>
      </c>
      <c r="H4935" s="129"/>
    </row>
    <row r="4936" spans="1:8" x14ac:dyDescent="0.3">
      <c r="A4936" s="183">
        <v>45260</v>
      </c>
      <c r="B4936" s="129" t="s">
        <v>9676</v>
      </c>
      <c r="C4936" s="129" t="s">
        <v>417</v>
      </c>
      <c r="D4936" s="165">
        <v>1</v>
      </c>
      <c r="E4936" s="129" t="s">
        <v>4739</v>
      </c>
      <c r="F4936" s="129" t="s">
        <v>4735</v>
      </c>
      <c r="G4936" s="129" t="s">
        <v>16723</v>
      </c>
      <c r="H4936" s="129"/>
    </row>
    <row r="4937" spans="1:8" x14ac:dyDescent="0.3">
      <c r="A4937" s="183">
        <v>45260</v>
      </c>
      <c r="B4937" s="129" t="s">
        <v>9677</v>
      </c>
      <c r="C4937" s="129" t="s">
        <v>417</v>
      </c>
      <c r="D4937" s="165">
        <v>1</v>
      </c>
      <c r="E4937" s="129" t="s">
        <v>4737</v>
      </c>
      <c r="F4937" s="129" t="s">
        <v>4735</v>
      </c>
      <c r="G4937" s="129" t="s">
        <v>16723</v>
      </c>
      <c r="H4937" s="129"/>
    </row>
    <row r="4938" spans="1:8" x14ac:dyDescent="0.3">
      <c r="A4938" s="183">
        <v>45260</v>
      </c>
      <c r="B4938" s="129" t="s">
        <v>9678</v>
      </c>
      <c r="C4938" s="129" t="s">
        <v>417</v>
      </c>
      <c r="D4938" s="165">
        <v>1</v>
      </c>
      <c r="E4938" s="129" t="s">
        <v>5066</v>
      </c>
      <c r="F4938" s="129" t="s">
        <v>4735</v>
      </c>
      <c r="G4938" s="129" t="s">
        <v>16723</v>
      </c>
      <c r="H4938" s="129"/>
    </row>
    <row r="4939" spans="1:8" x14ac:dyDescent="0.3">
      <c r="A4939" s="183">
        <v>45260</v>
      </c>
      <c r="B4939" s="129" t="s">
        <v>9679</v>
      </c>
      <c r="C4939" s="129" t="s">
        <v>417</v>
      </c>
      <c r="D4939" s="165">
        <v>1</v>
      </c>
      <c r="E4939" s="129" t="s">
        <v>4737</v>
      </c>
      <c r="F4939" s="129" t="s">
        <v>4735</v>
      </c>
      <c r="G4939" s="129" t="s">
        <v>16723</v>
      </c>
      <c r="H4939" s="129"/>
    </row>
    <row r="4940" spans="1:8" x14ac:dyDescent="0.3">
      <c r="A4940" s="183">
        <v>45260</v>
      </c>
      <c r="B4940" s="129" t="s">
        <v>9680</v>
      </c>
      <c r="C4940" s="129" t="s">
        <v>417</v>
      </c>
      <c r="D4940" s="165">
        <v>1</v>
      </c>
      <c r="E4940" s="129" t="s">
        <v>4737</v>
      </c>
      <c r="F4940" s="129" t="s">
        <v>4735</v>
      </c>
      <c r="G4940" s="129" t="s">
        <v>16723</v>
      </c>
      <c r="H4940" s="129"/>
    </row>
    <row r="4941" spans="1:8" x14ac:dyDescent="0.3">
      <c r="A4941" s="183">
        <v>45260</v>
      </c>
      <c r="B4941" s="129" t="s">
        <v>9681</v>
      </c>
      <c r="C4941" s="129" t="s">
        <v>417</v>
      </c>
      <c r="D4941" s="165">
        <v>1</v>
      </c>
      <c r="E4941" s="129" t="s">
        <v>4737</v>
      </c>
      <c r="F4941" s="129" t="s">
        <v>4735</v>
      </c>
      <c r="G4941" s="129" t="s">
        <v>16723</v>
      </c>
      <c r="H4941" s="129"/>
    </row>
    <row r="4942" spans="1:8" x14ac:dyDescent="0.3">
      <c r="A4942" s="183">
        <v>45260</v>
      </c>
      <c r="B4942" s="129" t="s">
        <v>9682</v>
      </c>
      <c r="C4942" s="129" t="s">
        <v>417</v>
      </c>
      <c r="D4942" s="165">
        <v>1</v>
      </c>
      <c r="E4942" s="129" t="s">
        <v>5066</v>
      </c>
      <c r="F4942" s="129" t="s">
        <v>4735</v>
      </c>
      <c r="G4942" s="129" t="s">
        <v>16723</v>
      </c>
      <c r="H4942" s="129"/>
    </row>
    <row r="4943" spans="1:8" x14ac:dyDescent="0.3">
      <c r="A4943" s="183">
        <v>45260</v>
      </c>
      <c r="B4943" s="129" t="s">
        <v>9683</v>
      </c>
      <c r="C4943" s="129" t="s">
        <v>417</v>
      </c>
      <c r="D4943" s="165">
        <v>1</v>
      </c>
      <c r="E4943" s="129" t="s">
        <v>5066</v>
      </c>
      <c r="F4943" s="129" t="s">
        <v>4735</v>
      </c>
      <c r="G4943" s="129" t="s">
        <v>16723</v>
      </c>
      <c r="H4943" s="129"/>
    </row>
    <row r="4944" spans="1:8" x14ac:dyDescent="0.3">
      <c r="A4944" s="183">
        <v>45260</v>
      </c>
      <c r="B4944" s="129" t="s">
        <v>9684</v>
      </c>
      <c r="C4944" s="129" t="s">
        <v>418</v>
      </c>
      <c r="D4944" s="165">
        <v>1</v>
      </c>
      <c r="E4944" s="129" t="s">
        <v>4747</v>
      </c>
      <c r="F4944" s="129" t="s">
        <v>4735</v>
      </c>
      <c r="G4944" s="129" t="s">
        <v>16723</v>
      </c>
      <c r="H4944" s="129"/>
    </row>
    <row r="4945" spans="1:8" x14ac:dyDescent="0.3">
      <c r="A4945" s="183">
        <v>45260</v>
      </c>
      <c r="B4945" s="129" t="s">
        <v>9685</v>
      </c>
      <c r="C4945" s="129" t="s">
        <v>418</v>
      </c>
      <c r="D4945" s="165">
        <v>1</v>
      </c>
      <c r="E4945" s="129" t="s">
        <v>4739</v>
      </c>
      <c r="F4945" s="129" t="s">
        <v>4735</v>
      </c>
      <c r="G4945" s="129" t="s">
        <v>16723</v>
      </c>
      <c r="H4945" s="129"/>
    </row>
    <row r="4946" spans="1:8" x14ac:dyDescent="0.3">
      <c r="A4946" s="183">
        <v>45260</v>
      </c>
      <c r="B4946" s="129" t="s">
        <v>9686</v>
      </c>
      <c r="C4946" s="129" t="s">
        <v>417</v>
      </c>
      <c r="D4946" s="165">
        <v>1</v>
      </c>
      <c r="E4946" s="129" t="s">
        <v>4739</v>
      </c>
      <c r="F4946" s="129" t="s">
        <v>4735</v>
      </c>
      <c r="G4946" s="129" t="s">
        <v>16723</v>
      </c>
      <c r="H4946" s="129"/>
    </row>
    <row r="4947" spans="1:8" x14ac:dyDescent="0.3">
      <c r="A4947" s="183">
        <v>45260</v>
      </c>
      <c r="B4947" s="129" t="s">
        <v>9687</v>
      </c>
      <c r="C4947" s="129" t="s">
        <v>417</v>
      </c>
      <c r="D4947" s="165">
        <v>1</v>
      </c>
      <c r="E4947" s="129" t="s">
        <v>4739</v>
      </c>
      <c r="F4947" s="129" t="s">
        <v>4735</v>
      </c>
      <c r="G4947" s="129" t="s">
        <v>16723</v>
      </c>
      <c r="H4947" s="129"/>
    </row>
    <row r="4948" spans="1:8" x14ac:dyDescent="0.3">
      <c r="A4948" s="183">
        <v>45260</v>
      </c>
      <c r="B4948" s="129" t="s">
        <v>9688</v>
      </c>
      <c r="C4948" s="129" t="s">
        <v>417</v>
      </c>
      <c r="D4948" s="165">
        <v>1</v>
      </c>
      <c r="E4948" s="129" t="s">
        <v>4739</v>
      </c>
      <c r="F4948" s="129" t="s">
        <v>4735</v>
      </c>
      <c r="G4948" s="129" t="s">
        <v>16723</v>
      </c>
      <c r="H4948" s="129"/>
    </row>
    <row r="4949" spans="1:8" x14ac:dyDescent="0.3">
      <c r="A4949" s="183">
        <v>45260</v>
      </c>
      <c r="B4949" s="129" t="s">
        <v>9689</v>
      </c>
      <c r="C4949" s="129" t="s">
        <v>416</v>
      </c>
      <c r="D4949" s="165">
        <v>1</v>
      </c>
      <c r="E4949" s="129" t="s">
        <v>4739</v>
      </c>
      <c r="F4949" s="129" t="s">
        <v>4735</v>
      </c>
      <c r="G4949" s="129" t="s">
        <v>16723</v>
      </c>
      <c r="H4949" s="129"/>
    </row>
    <row r="4950" spans="1:8" x14ac:dyDescent="0.3">
      <c r="A4950" s="183">
        <v>45260</v>
      </c>
      <c r="B4950" s="129" t="s">
        <v>9690</v>
      </c>
      <c r="C4950" s="129" t="s">
        <v>416</v>
      </c>
      <c r="D4950" s="165">
        <v>1</v>
      </c>
      <c r="E4950" s="129" t="s">
        <v>4737</v>
      </c>
      <c r="F4950" s="129" t="s">
        <v>4735</v>
      </c>
      <c r="G4950" s="129" t="s">
        <v>16723</v>
      </c>
      <c r="H4950" s="129"/>
    </row>
    <row r="4951" spans="1:8" x14ac:dyDescent="0.3">
      <c r="A4951" s="183">
        <v>45260</v>
      </c>
      <c r="B4951" s="129" t="s">
        <v>9691</v>
      </c>
      <c r="C4951" s="129" t="s">
        <v>417</v>
      </c>
      <c r="D4951" s="165">
        <v>1</v>
      </c>
      <c r="E4951" s="129" t="s">
        <v>4737</v>
      </c>
      <c r="F4951" s="129" t="s">
        <v>4735</v>
      </c>
      <c r="G4951" s="129" t="s">
        <v>16723</v>
      </c>
      <c r="H4951" s="129"/>
    </row>
    <row r="4952" spans="1:8" x14ac:dyDescent="0.3">
      <c r="A4952" s="183">
        <v>45260</v>
      </c>
      <c r="B4952" s="129" t="s">
        <v>9692</v>
      </c>
      <c r="C4952" s="129" t="s">
        <v>417</v>
      </c>
      <c r="D4952" s="165">
        <v>1</v>
      </c>
      <c r="E4952" s="129" t="s">
        <v>5066</v>
      </c>
      <c r="F4952" s="129" t="s">
        <v>4735</v>
      </c>
      <c r="G4952" s="129" t="s">
        <v>16723</v>
      </c>
      <c r="H4952" s="129"/>
    </row>
    <row r="4953" spans="1:8" x14ac:dyDescent="0.3">
      <c r="A4953" s="183">
        <v>45260</v>
      </c>
      <c r="B4953" s="129" t="s">
        <v>9693</v>
      </c>
      <c r="C4953" s="129" t="s">
        <v>416</v>
      </c>
      <c r="D4953" s="165">
        <v>1</v>
      </c>
      <c r="E4953" s="129" t="s">
        <v>4747</v>
      </c>
      <c r="F4953" s="129" t="s">
        <v>4735</v>
      </c>
      <c r="G4953" s="129" t="s">
        <v>16723</v>
      </c>
      <c r="H4953" s="129"/>
    </row>
    <row r="4954" spans="1:8" x14ac:dyDescent="0.3">
      <c r="A4954" s="183">
        <v>45260</v>
      </c>
      <c r="B4954" s="129" t="s">
        <v>9694</v>
      </c>
      <c r="C4954" s="129" t="s">
        <v>417</v>
      </c>
      <c r="D4954" s="165">
        <v>1</v>
      </c>
      <c r="E4954" s="129" t="s">
        <v>4737</v>
      </c>
      <c r="F4954" s="129" t="s">
        <v>4735</v>
      </c>
      <c r="G4954" s="129" t="s">
        <v>16723</v>
      </c>
      <c r="H4954" s="129"/>
    </row>
    <row r="4955" spans="1:8" x14ac:dyDescent="0.3">
      <c r="A4955" s="183">
        <v>45260</v>
      </c>
      <c r="B4955" s="129" t="s">
        <v>9695</v>
      </c>
      <c r="C4955" s="129" t="s">
        <v>417</v>
      </c>
      <c r="D4955" s="165">
        <v>1</v>
      </c>
      <c r="E4955" s="129" t="s">
        <v>4739</v>
      </c>
      <c r="F4955" s="129" t="s">
        <v>4735</v>
      </c>
      <c r="G4955" s="129" t="s">
        <v>16723</v>
      </c>
      <c r="H4955" s="129"/>
    </row>
    <row r="4956" spans="1:8" x14ac:dyDescent="0.3">
      <c r="A4956" s="183">
        <v>45260</v>
      </c>
      <c r="B4956" s="129" t="s">
        <v>9696</v>
      </c>
      <c r="C4956" s="129" t="s">
        <v>417</v>
      </c>
      <c r="D4956" s="165">
        <v>1</v>
      </c>
      <c r="E4956" s="129" t="s">
        <v>4739</v>
      </c>
      <c r="F4956" s="129" t="s">
        <v>4735</v>
      </c>
      <c r="G4956" s="129" t="s">
        <v>16723</v>
      </c>
      <c r="H4956" s="129"/>
    </row>
    <row r="4957" spans="1:8" x14ac:dyDescent="0.3">
      <c r="A4957" s="183">
        <v>45260</v>
      </c>
      <c r="B4957" s="129" t="s">
        <v>9697</v>
      </c>
      <c r="C4957" s="129" t="s">
        <v>417</v>
      </c>
      <c r="D4957" s="165">
        <v>1</v>
      </c>
      <c r="E4957" s="129" t="s">
        <v>4739</v>
      </c>
      <c r="F4957" s="129" t="s">
        <v>4735</v>
      </c>
      <c r="G4957" s="129" t="s">
        <v>16723</v>
      </c>
      <c r="H4957" s="129"/>
    </row>
    <row r="4958" spans="1:8" x14ac:dyDescent="0.3">
      <c r="A4958" s="183">
        <v>45260</v>
      </c>
      <c r="B4958" s="129" t="s">
        <v>9698</v>
      </c>
      <c r="C4958" s="129" t="s">
        <v>416</v>
      </c>
      <c r="D4958" s="165">
        <v>1</v>
      </c>
      <c r="E4958" s="129" t="s">
        <v>4739</v>
      </c>
      <c r="F4958" s="129" t="s">
        <v>4735</v>
      </c>
      <c r="G4958" s="129" t="s">
        <v>16723</v>
      </c>
      <c r="H4958" s="129"/>
    </row>
    <row r="4959" spans="1:8" x14ac:dyDescent="0.3">
      <c r="A4959" s="183">
        <v>45260</v>
      </c>
      <c r="B4959" s="129" t="s">
        <v>9699</v>
      </c>
      <c r="C4959" s="129" t="s">
        <v>417</v>
      </c>
      <c r="D4959" s="165">
        <v>1</v>
      </c>
      <c r="E4959" s="129" t="s">
        <v>4739</v>
      </c>
      <c r="F4959" s="129" t="s">
        <v>4735</v>
      </c>
      <c r="G4959" s="129" t="s">
        <v>16723</v>
      </c>
      <c r="H4959" s="129"/>
    </row>
    <row r="4960" spans="1:8" x14ac:dyDescent="0.3">
      <c r="A4960" s="183">
        <v>45260</v>
      </c>
      <c r="B4960" s="129" t="s">
        <v>9700</v>
      </c>
      <c r="C4960" s="129" t="s">
        <v>417</v>
      </c>
      <c r="D4960" s="165">
        <v>1</v>
      </c>
      <c r="E4960" s="129" t="s">
        <v>4739</v>
      </c>
      <c r="F4960" s="129" t="s">
        <v>4735</v>
      </c>
      <c r="G4960" s="129" t="s">
        <v>16723</v>
      </c>
      <c r="H4960" s="129"/>
    </row>
    <row r="4961" spans="1:8" x14ac:dyDescent="0.3">
      <c r="A4961" s="183">
        <v>45260</v>
      </c>
      <c r="B4961" s="129" t="s">
        <v>9701</v>
      </c>
      <c r="C4961" s="129" t="s">
        <v>417</v>
      </c>
      <c r="D4961" s="165">
        <v>1</v>
      </c>
      <c r="E4961" s="129" t="s">
        <v>4739</v>
      </c>
      <c r="F4961" s="129" t="s">
        <v>4735</v>
      </c>
      <c r="G4961" s="129" t="s">
        <v>16723</v>
      </c>
      <c r="H4961" s="129"/>
    </row>
    <row r="4962" spans="1:8" x14ac:dyDescent="0.3">
      <c r="A4962" s="183">
        <v>45260</v>
      </c>
      <c r="B4962" s="129" t="s">
        <v>9702</v>
      </c>
      <c r="C4962" s="129" t="s">
        <v>417</v>
      </c>
      <c r="D4962" s="165">
        <v>1</v>
      </c>
      <c r="E4962" s="129" t="s">
        <v>4821</v>
      </c>
      <c r="F4962" s="129" t="s">
        <v>4735</v>
      </c>
      <c r="G4962" s="129" t="s">
        <v>16723</v>
      </c>
      <c r="H4962" s="129"/>
    </row>
    <row r="4963" spans="1:8" x14ac:dyDescent="0.3">
      <c r="A4963" s="183">
        <v>45260</v>
      </c>
      <c r="B4963" s="129" t="s">
        <v>9703</v>
      </c>
      <c r="C4963" s="129" t="s">
        <v>417</v>
      </c>
      <c r="D4963" s="165">
        <v>1</v>
      </c>
      <c r="E4963" s="129" t="s">
        <v>4734</v>
      </c>
      <c r="F4963" s="129" t="s">
        <v>4735</v>
      </c>
      <c r="G4963" s="129" t="s">
        <v>16723</v>
      </c>
      <c r="H4963" s="129"/>
    </row>
    <row r="4964" spans="1:8" x14ac:dyDescent="0.3">
      <c r="A4964" s="183">
        <v>45260</v>
      </c>
      <c r="B4964" s="129" t="s">
        <v>9704</v>
      </c>
      <c r="C4964" s="129" t="s">
        <v>417</v>
      </c>
      <c r="D4964" s="165">
        <v>1</v>
      </c>
      <c r="E4964" s="129" t="s">
        <v>4739</v>
      </c>
      <c r="F4964" s="129" t="s">
        <v>4735</v>
      </c>
      <c r="G4964" s="129" t="s">
        <v>16723</v>
      </c>
      <c r="H4964" s="129"/>
    </row>
    <row r="4965" spans="1:8" x14ac:dyDescent="0.3">
      <c r="A4965" s="183">
        <v>45260</v>
      </c>
      <c r="B4965" s="129" t="s">
        <v>9705</v>
      </c>
      <c r="C4965" s="129" t="s">
        <v>417</v>
      </c>
      <c r="D4965" s="165">
        <v>1</v>
      </c>
      <c r="E4965" s="129" t="s">
        <v>4737</v>
      </c>
      <c r="F4965" s="129" t="s">
        <v>4735</v>
      </c>
      <c r="G4965" s="129" t="s">
        <v>16723</v>
      </c>
      <c r="H4965" s="129"/>
    </row>
    <row r="4966" spans="1:8" x14ac:dyDescent="0.3">
      <c r="A4966" s="183">
        <v>45260</v>
      </c>
      <c r="B4966" s="129" t="s">
        <v>9706</v>
      </c>
      <c r="C4966" s="129" t="s">
        <v>417</v>
      </c>
      <c r="D4966" s="165">
        <v>1</v>
      </c>
      <c r="E4966" s="129" t="s">
        <v>5066</v>
      </c>
      <c r="F4966" s="129" t="s">
        <v>4735</v>
      </c>
      <c r="G4966" s="129" t="s">
        <v>16723</v>
      </c>
      <c r="H4966" s="129"/>
    </row>
    <row r="4967" spans="1:8" x14ac:dyDescent="0.3">
      <c r="A4967" s="183">
        <v>45260</v>
      </c>
      <c r="B4967" s="129" t="s">
        <v>9707</v>
      </c>
      <c r="C4967" s="129" t="s">
        <v>417</v>
      </c>
      <c r="D4967" s="165">
        <v>1</v>
      </c>
      <c r="E4967" s="129" t="s">
        <v>5066</v>
      </c>
      <c r="F4967" s="129" t="s">
        <v>4735</v>
      </c>
      <c r="G4967" s="129" t="s">
        <v>16723</v>
      </c>
      <c r="H4967" s="129"/>
    </row>
    <row r="4968" spans="1:8" x14ac:dyDescent="0.3">
      <c r="A4968" s="183">
        <v>45260</v>
      </c>
      <c r="B4968" s="129" t="s">
        <v>9708</v>
      </c>
      <c r="C4968" s="129" t="s">
        <v>417</v>
      </c>
      <c r="D4968" s="165">
        <v>1</v>
      </c>
      <c r="E4968" s="129" t="s">
        <v>5066</v>
      </c>
      <c r="F4968" s="129" t="s">
        <v>4735</v>
      </c>
      <c r="G4968" s="129" t="s">
        <v>16723</v>
      </c>
      <c r="H4968" s="129"/>
    </row>
    <row r="4969" spans="1:8" x14ac:dyDescent="0.3">
      <c r="A4969" s="183">
        <v>45260</v>
      </c>
      <c r="B4969" s="129" t="s">
        <v>9709</v>
      </c>
      <c r="C4969" s="129" t="s">
        <v>416</v>
      </c>
      <c r="D4969" s="165">
        <v>1</v>
      </c>
      <c r="E4969" s="129" t="s">
        <v>4737</v>
      </c>
      <c r="F4969" s="129" t="s">
        <v>4735</v>
      </c>
      <c r="G4969" s="129" t="s">
        <v>16723</v>
      </c>
      <c r="H4969" s="129"/>
    </row>
    <row r="4970" spans="1:8" x14ac:dyDescent="0.3">
      <c r="A4970" s="183">
        <v>45260</v>
      </c>
      <c r="B4970" s="129" t="s">
        <v>9710</v>
      </c>
      <c r="C4970" s="129" t="s">
        <v>416</v>
      </c>
      <c r="D4970" s="165">
        <v>1</v>
      </c>
      <c r="E4970" s="129" t="s">
        <v>4737</v>
      </c>
      <c r="F4970" s="129" t="s">
        <v>4735</v>
      </c>
      <c r="G4970" s="129" t="s">
        <v>16723</v>
      </c>
      <c r="H4970" s="129"/>
    </row>
    <row r="4971" spans="1:8" x14ac:dyDescent="0.3">
      <c r="A4971" s="183">
        <v>45260</v>
      </c>
      <c r="B4971" s="129" t="s">
        <v>9711</v>
      </c>
      <c r="C4971" s="129" t="s">
        <v>417</v>
      </c>
      <c r="D4971" s="165">
        <v>1</v>
      </c>
      <c r="E4971" s="129" t="s">
        <v>4739</v>
      </c>
      <c r="F4971" s="129" t="s">
        <v>4735</v>
      </c>
      <c r="G4971" s="129" t="s">
        <v>16723</v>
      </c>
      <c r="H4971" s="129"/>
    </row>
    <row r="4972" spans="1:8" x14ac:dyDescent="0.3">
      <c r="A4972" s="183">
        <v>45260</v>
      </c>
      <c r="B4972" s="129" t="s">
        <v>9712</v>
      </c>
      <c r="C4972" s="129" t="s">
        <v>417</v>
      </c>
      <c r="D4972" s="165">
        <v>1</v>
      </c>
      <c r="E4972" s="129" t="s">
        <v>4739</v>
      </c>
      <c r="F4972" s="129" t="s">
        <v>4735</v>
      </c>
      <c r="G4972" s="129" t="s">
        <v>16723</v>
      </c>
      <c r="H4972" s="129"/>
    </row>
    <row r="4973" spans="1:8" x14ac:dyDescent="0.3">
      <c r="A4973" s="183">
        <v>45260</v>
      </c>
      <c r="B4973" s="129" t="s">
        <v>9713</v>
      </c>
      <c r="C4973" s="129" t="s">
        <v>417</v>
      </c>
      <c r="D4973" s="165">
        <v>1</v>
      </c>
      <c r="E4973" s="129" t="s">
        <v>4737</v>
      </c>
      <c r="F4973" s="129" t="s">
        <v>4735</v>
      </c>
      <c r="G4973" s="129" t="s">
        <v>16723</v>
      </c>
      <c r="H4973" s="129"/>
    </row>
    <row r="4974" spans="1:8" x14ac:dyDescent="0.3">
      <c r="A4974" s="183">
        <v>45260</v>
      </c>
      <c r="B4974" s="129" t="s">
        <v>9714</v>
      </c>
      <c r="C4974" s="129" t="s">
        <v>417</v>
      </c>
      <c r="D4974" s="165">
        <v>1</v>
      </c>
      <c r="E4974" s="129" t="s">
        <v>4734</v>
      </c>
      <c r="F4974" s="129" t="s">
        <v>4735</v>
      </c>
      <c r="G4974" s="129" t="s">
        <v>16723</v>
      </c>
      <c r="H4974" s="129"/>
    </row>
    <row r="4975" spans="1:8" x14ac:dyDescent="0.3">
      <c r="A4975" s="183">
        <v>45260</v>
      </c>
      <c r="B4975" s="129" t="s">
        <v>9715</v>
      </c>
      <c r="C4975" s="129" t="s">
        <v>417</v>
      </c>
      <c r="D4975" s="165">
        <v>1</v>
      </c>
      <c r="E4975" s="129" t="s">
        <v>4737</v>
      </c>
      <c r="F4975" s="129" t="s">
        <v>4735</v>
      </c>
      <c r="G4975" s="129" t="s">
        <v>16723</v>
      </c>
      <c r="H4975" s="129"/>
    </row>
    <row r="4976" spans="1:8" x14ac:dyDescent="0.3">
      <c r="A4976" s="183">
        <v>45260</v>
      </c>
      <c r="B4976" s="129" t="s">
        <v>9716</v>
      </c>
      <c r="C4976" s="129" t="s">
        <v>417</v>
      </c>
      <c r="D4976" s="165">
        <v>1</v>
      </c>
      <c r="E4976" s="129" t="s">
        <v>4821</v>
      </c>
      <c r="F4976" s="129" t="s">
        <v>4735</v>
      </c>
      <c r="G4976" s="129" t="s">
        <v>16723</v>
      </c>
      <c r="H4976" s="129"/>
    </row>
    <row r="4977" spans="1:8" x14ac:dyDescent="0.3">
      <c r="A4977" s="183">
        <v>45260</v>
      </c>
      <c r="B4977" s="129" t="s">
        <v>9717</v>
      </c>
      <c r="C4977" s="129" t="s">
        <v>417</v>
      </c>
      <c r="D4977" s="165">
        <v>1</v>
      </c>
      <c r="E4977" s="129" t="s">
        <v>5066</v>
      </c>
      <c r="F4977" s="129" t="s">
        <v>4735</v>
      </c>
      <c r="G4977" s="129" t="s">
        <v>16723</v>
      </c>
      <c r="H4977" s="129"/>
    </row>
    <row r="4978" spans="1:8" x14ac:dyDescent="0.3">
      <c r="A4978" s="183">
        <v>45260</v>
      </c>
      <c r="B4978" s="129" t="s">
        <v>9718</v>
      </c>
      <c r="C4978" s="129" t="s">
        <v>417</v>
      </c>
      <c r="D4978" s="165">
        <v>1</v>
      </c>
      <c r="E4978" s="129" t="s">
        <v>4739</v>
      </c>
      <c r="F4978" s="129" t="s">
        <v>4735</v>
      </c>
      <c r="G4978" s="129" t="s">
        <v>16723</v>
      </c>
      <c r="H4978" s="129"/>
    </row>
    <row r="4979" spans="1:8" x14ac:dyDescent="0.3">
      <c r="A4979" s="183">
        <v>45260</v>
      </c>
      <c r="B4979" s="129" t="s">
        <v>9719</v>
      </c>
      <c r="C4979" s="129" t="s">
        <v>418</v>
      </c>
      <c r="D4979" s="165">
        <v>1</v>
      </c>
      <c r="E4979" s="129" t="s">
        <v>4739</v>
      </c>
      <c r="F4979" s="129" t="s">
        <v>4735</v>
      </c>
      <c r="G4979" s="129" t="s">
        <v>16723</v>
      </c>
      <c r="H4979" s="129"/>
    </row>
    <row r="4980" spans="1:8" x14ac:dyDescent="0.3">
      <c r="A4980" s="183">
        <v>45260</v>
      </c>
      <c r="B4980" s="129" t="s">
        <v>9720</v>
      </c>
      <c r="C4980" s="129" t="s">
        <v>418</v>
      </c>
      <c r="D4980" s="165">
        <v>1</v>
      </c>
      <c r="E4980" s="129" t="s">
        <v>4744</v>
      </c>
      <c r="F4980" s="129" t="s">
        <v>4735</v>
      </c>
      <c r="G4980" s="129" t="s">
        <v>16723</v>
      </c>
      <c r="H4980" s="129"/>
    </row>
    <row r="4981" spans="1:8" x14ac:dyDescent="0.3">
      <c r="A4981" s="183">
        <v>45260</v>
      </c>
      <c r="B4981" s="129" t="s">
        <v>9721</v>
      </c>
      <c r="C4981" s="129" t="s">
        <v>418</v>
      </c>
      <c r="D4981" s="165">
        <v>1</v>
      </c>
      <c r="E4981" s="129" t="s">
        <v>4744</v>
      </c>
      <c r="F4981" s="129" t="s">
        <v>4735</v>
      </c>
      <c r="G4981" s="129" t="s">
        <v>16723</v>
      </c>
      <c r="H4981" s="129"/>
    </row>
    <row r="4982" spans="1:8" x14ac:dyDescent="0.3">
      <c r="A4982" s="183">
        <v>45260</v>
      </c>
      <c r="B4982" s="129" t="s">
        <v>9722</v>
      </c>
      <c r="C4982" s="129" t="s">
        <v>416</v>
      </c>
      <c r="D4982" s="165">
        <v>1</v>
      </c>
      <c r="E4982" s="129" t="s">
        <v>4739</v>
      </c>
      <c r="F4982" s="129" t="s">
        <v>4735</v>
      </c>
      <c r="G4982" s="129" t="s">
        <v>16723</v>
      </c>
      <c r="H4982" s="129"/>
    </row>
    <row r="4983" spans="1:8" x14ac:dyDescent="0.3">
      <c r="A4983" s="183">
        <v>45260</v>
      </c>
      <c r="B4983" s="129" t="s">
        <v>9723</v>
      </c>
      <c r="C4983" s="129" t="s">
        <v>416</v>
      </c>
      <c r="D4983" s="165">
        <v>1</v>
      </c>
      <c r="E4983" s="129" t="s">
        <v>4739</v>
      </c>
      <c r="F4983" s="129" t="s">
        <v>4735</v>
      </c>
      <c r="G4983" s="129" t="s">
        <v>16723</v>
      </c>
      <c r="H4983" s="129"/>
    </row>
    <row r="4984" spans="1:8" x14ac:dyDescent="0.3">
      <c r="A4984" s="183">
        <v>45260</v>
      </c>
      <c r="B4984" s="129" t="s">
        <v>9724</v>
      </c>
      <c r="C4984" s="129" t="s">
        <v>417</v>
      </c>
      <c r="D4984" s="165">
        <v>1</v>
      </c>
      <c r="E4984" s="129" t="s">
        <v>4739</v>
      </c>
      <c r="F4984" s="129" t="s">
        <v>4735</v>
      </c>
      <c r="G4984" s="129" t="s">
        <v>16723</v>
      </c>
      <c r="H4984" s="129"/>
    </row>
    <row r="4985" spans="1:8" x14ac:dyDescent="0.3">
      <c r="A4985" s="183">
        <v>45260</v>
      </c>
      <c r="B4985" s="129" t="s">
        <v>9725</v>
      </c>
      <c r="C4985" s="129" t="s">
        <v>417</v>
      </c>
      <c r="D4985" s="165">
        <v>1</v>
      </c>
      <c r="E4985" s="129" t="s">
        <v>4739</v>
      </c>
      <c r="F4985" s="129" t="s">
        <v>4735</v>
      </c>
      <c r="G4985" s="129" t="s">
        <v>16723</v>
      </c>
      <c r="H4985" s="129"/>
    </row>
    <row r="4986" spans="1:8" x14ac:dyDescent="0.3">
      <c r="A4986" s="183">
        <v>45260</v>
      </c>
      <c r="B4986" s="129" t="s">
        <v>9726</v>
      </c>
      <c r="C4986" s="129" t="s">
        <v>417</v>
      </c>
      <c r="D4986" s="165">
        <v>1</v>
      </c>
      <c r="E4986" s="129" t="s">
        <v>4739</v>
      </c>
      <c r="F4986" s="129" t="s">
        <v>4735</v>
      </c>
      <c r="G4986" s="129" t="s">
        <v>16723</v>
      </c>
      <c r="H4986" s="129"/>
    </row>
    <row r="4987" spans="1:8" x14ac:dyDescent="0.3">
      <c r="A4987" s="183">
        <v>45260</v>
      </c>
      <c r="B4987" s="129" t="s">
        <v>9727</v>
      </c>
      <c r="C4987" s="129" t="s">
        <v>417</v>
      </c>
      <c r="D4987" s="165">
        <v>1</v>
      </c>
      <c r="E4987" s="129" t="s">
        <v>4821</v>
      </c>
      <c r="F4987" s="129" t="s">
        <v>4735</v>
      </c>
      <c r="G4987" s="129" t="s">
        <v>16723</v>
      </c>
      <c r="H4987" s="129"/>
    </row>
    <row r="4988" spans="1:8" x14ac:dyDescent="0.3">
      <c r="A4988" s="183">
        <v>45260</v>
      </c>
      <c r="B4988" s="129" t="s">
        <v>9728</v>
      </c>
      <c r="C4988" s="129" t="s">
        <v>417</v>
      </c>
      <c r="D4988" s="165">
        <v>1</v>
      </c>
      <c r="E4988" s="129" t="s">
        <v>4739</v>
      </c>
      <c r="F4988" s="129" t="s">
        <v>4735</v>
      </c>
      <c r="G4988" s="129" t="s">
        <v>16723</v>
      </c>
      <c r="H4988" s="129"/>
    </row>
    <row r="4989" spans="1:8" x14ac:dyDescent="0.3">
      <c r="A4989" s="183">
        <v>45260</v>
      </c>
      <c r="B4989" s="129" t="s">
        <v>9729</v>
      </c>
      <c r="C4989" s="129" t="s">
        <v>417</v>
      </c>
      <c r="D4989" s="165">
        <v>1</v>
      </c>
      <c r="E4989" s="129" t="s">
        <v>4739</v>
      </c>
      <c r="F4989" s="129" t="s">
        <v>4735</v>
      </c>
      <c r="G4989" s="129" t="s">
        <v>16723</v>
      </c>
      <c r="H4989" s="129"/>
    </row>
    <row r="4990" spans="1:8" x14ac:dyDescent="0.3">
      <c r="A4990" s="183">
        <v>45260</v>
      </c>
      <c r="B4990" s="129" t="s">
        <v>9730</v>
      </c>
      <c r="C4990" s="129" t="s">
        <v>417</v>
      </c>
      <c r="D4990" s="165">
        <v>1</v>
      </c>
      <c r="E4990" s="129" t="s">
        <v>4739</v>
      </c>
      <c r="F4990" s="129" t="s">
        <v>4735</v>
      </c>
      <c r="G4990" s="129" t="s">
        <v>16723</v>
      </c>
      <c r="H4990" s="129"/>
    </row>
    <row r="4991" spans="1:8" x14ac:dyDescent="0.3">
      <c r="A4991" s="183">
        <v>45260</v>
      </c>
      <c r="B4991" s="129" t="s">
        <v>9731</v>
      </c>
      <c r="C4991" s="129" t="s">
        <v>417</v>
      </c>
      <c r="D4991" s="165">
        <v>1</v>
      </c>
      <c r="E4991" s="129" t="s">
        <v>4734</v>
      </c>
      <c r="F4991" s="129" t="s">
        <v>4735</v>
      </c>
      <c r="G4991" s="129" t="s">
        <v>16723</v>
      </c>
      <c r="H4991" s="129"/>
    </row>
    <row r="4992" spans="1:8" x14ac:dyDescent="0.3">
      <c r="A4992" s="183">
        <v>45260</v>
      </c>
      <c r="B4992" s="129" t="s">
        <v>9732</v>
      </c>
      <c r="C4992" s="129" t="s">
        <v>417</v>
      </c>
      <c r="D4992" s="165">
        <v>1</v>
      </c>
      <c r="E4992" s="129" t="s">
        <v>4737</v>
      </c>
      <c r="F4992" s="129" t="s">
        <v>4735</v>
      </c>
      <c r="G4992" s="129" t="s">
        <v>16723</v>
      </c>
      <c r="H4992" s="129"/>
    </row>
    <row r="4993" spans="1:8" x14ac:dyDescent="0.3">
      <c r="A4993" s="183">
        <v>45260</v>
      </c>
      <c r="B4993" s="129" t="s">
        <v>9733</v>
      </c>
      <c r="C4993" s="129" t="s">
        <v>417</v>
      </c>
      <c r="D4993" s="165">
        <v>1</v>
      </c>
      <c r="E4993" s="129" t="s">
        <v>4739</v>
      </c>
      <c r="F4993" s="129" t="s">
        <v>4735</v>
      </c>
      <c r="G4993" s="129" t="s">
        <v>16723</v>
      </c>
      <c r="H4993" s="129"/>
    </row>
    <row r="4994" spans="1:8" x14ac:dyDescent="0.3">
      <c r="A4994" s="183">
        <v>45260</v>
      </c>
      <c r="B4994" s="129" t="s">
        <v>9734</v>
      </c>
      <c r="C4994" s="129" t="s">
        <v>417</v>
      </c>
      <c r="D4994" s="165">
        <v>1</v>
      </c>
      <c r="E4994" s="129" t="s">
        <v>4739</v>
      </c>
      <c r="F4994" s="129" t="s">
        <v>4735</v>
      </c>
      <c r="G4994" s="129" t="s">
        <v>16723</v>
      </c>
      <c r="H4994" s="129"/>
    </row>
    <row r="4995" spans="1:8" x14ac:dyDescent="0.3">
      <c r="A4995" s="183">
        <v>45260</v>
      </c>
      <c r="B4995" s="129" t="s">
        <v>9735</v>
      </c>
      <c r="C4995" s="129" t="s">
        <v>418</v>
      </c>
      <c r="D4995" s="165">
        <v>1</v>
      </c>
      <c r="E4995" s="129" t="s">
        <v>4739</v>
      </c>
      <c r="F4995" s="129" t="s">
        <v>4735</v>
      </c>
      <c r="G4995" s="129" t="s">
        <v>16723</v>
      </c>
      <c r="H4995" s="129"/>
    </row>
    <row r="4996" spans="1:8" x14ac:dyDescent="0.3">
      <c r="A4996" s="183">
        <v>45260</v>
      </c>
      <c r="B4996" s="129" t="s">
        <v>9736</v>
      </c>
      <c r="C4996" s="129" t="s">
        <v>416</v>
      </c>
      <c r="D4996" s="165">
        <v>1</v>
      </c>
      <c r="E4996" s="129" t="s">
        <v>4739</v>
      </c>
      <c r="F4996" s="129" t="s">
        <v>4735</v>
      </c>
      <c r="G4996" s="129" t="s">
        <v>16723</v>
      </c>
      <c r="H4996" s="129"/>
    </row>
    <row r="4997" spans="1:8" x14ac:dyDescent="0.3">
      <c r="A4997" s="183">
        <v>45260</v>
      </c>
      <c r="B4997" s="129" t="s">
        <v>9737</v>
      </c>
      <c r="C4997" s="129" t="s">
        <v>416</v>
      </c>
      <c r="D4997" s="165">
        <v>1</v>
      </c>
      <c r="E4997" s="129" t="s">
        <v>4739</v>
      </c>
      <c r="F4997" s="129" t="s">
        <v>4735</v>
      </c>
      <c r="G4997" s="129" t="s">
        <v>16723</v>
      </c>
      <c r="H4997" s="129"/>
    </row>
    <row r="4998" spans="1:8" x14ac:dyDescent="0.3">
      <c r="A4998" s="183">
        <v>45260</v>
      </c>
      <c r="B4998" s="129" t="s">
        <v>9738</v>
      </c>
      <c r="C4998" s="129" t="s">
        <v>416</v>
      </c>
      <c r="D4998" s="165">
        <v>1</v>
      </c>
      <c r="E4998" s="129" t="s">
        <v>4739</v>
      </c>
      <c r="F4998" s="129" t="s">
        <v>4735</v>
      </c>
      <c r="G4998" s="129" t="s">
        <v>16723</v>
      </c>
      <c r="H4998" s="129"/>
    </row>
    <row r="4999" spans="1:8" x14ac:dyDescent="0.3">
      <c r="A4999" s="183">
        <v>45260</v>
      </c>
      <c r="B4999" s="129" t="s">
        <v>9739</v>
      </c>
      <c r="C4999" s="129" t="s">
        <v>416</v>
      </c>
      <c r="D4999" s="165">
        <v>1</v>
      </c>
      <c r="E4999" s="129" t="s">
        <v>4739</v>
      </c>
      <c r="F4999" s="129" t="s">
        <v>4735</v>
      </c>
      <c r="G4999" s="129" t="s">
        <v>16723</v>
      </c>
      <c r="H4999" s="129"/>
    </row>
    <row r="5000" spans="1:8" x14ac:dyDescent="0.3">
      <c r="A5000" s="183">
        <v>45260</v>
      </c>
      <c r="B5000" s="129" t="s">
        <v>9740</v>
      </c>
      <c r="C5000" s="129" t="s">
        <v>416</v>
      </c>
      <c r="D5000" s="165">
        <v>1</v>
      </c>
      <c r="E5000" s="129" t="s">
        <v>4739</v>
      </c>
      <c r="F5000" s="129" t="s">
        <v>4735</v>
      </c>
      <c r="G5000" s="129" t="s">
        <v>16723</v>
      </c>
      <c r="H5000" s="129"/>
    </row>
    <row r="5001" spans="1:8" x14ac:dyDescent="0.3">
      <c r="A5001" s="183">
        <v>45260</v>
      </c>
      <c r="B5001" s="129" t="s">
        <v>9741</v>
      </c>
      <c r="C5001" s="129" t="s">
        <v>417</v>
      </c>
      <c r="D5001" s="165">
        <v>1</v>
      </c>
      <c r="E5001" s="129" t="s">
        <v>4739</v>
      </c>
      <c r="F5001" s="129" t="s">
        <v>4735</v>
      </c>
      <c r="G5001" s="129" t="s">
        <v>16723</v>
      </c>
      <c r="H5001" s="129"/>
    </row>
    <row r="5002" spans="1:8" x14ac:dyDescent="0.3">
      <c r="A5002" s="183">
        <v>45260</v>
      </c>
      <c r="B5002" s="129" t="s">
        <v>9742</v>
      </c>
      <c r="C5002" s="129" t="s">
        <v>417</v>
      </c>
      <c r="D5002" s="165">
        <v>1</v>
      </c>
      <c r="E5002" s="129" t="s">
        <v>4739</v>
      </c>
      <c r="F5002" s="129" t="s">
        <v>4735</v>
      </c>
      <c r="G5002" s="129" t="s">
        <v>16723</v>
      </c>
      <c r="H5002" s="129"/>
    </row>
    <row r="5003" spans="1:8" x14ac:dyDescent="0.3">
      <c r="A5003" s="183">
        <v>45260</v>
      </c>
      <c r="B5003" s="129" t="s">
        <v>9743</v>
      </c>
      <c r="C5003" s="129" t="s">
        <v>417</v>
      </c>
      <c r="D5003" s="165">
        <v>1</v>
      </c>
      <c r="E5003" s="129" t="s">
        <v>4737</v>
      </c>
      <c r="F5003" s="129" t="s">
        <v>4735</v>
      </c>
      <c r="G5003" s="129" t="s">
        <v>16723</v>
      </c>
      <c r="H5003" s="129"/>
    </row>
    <row r="5004" spans="1:8" x14ac:dyDescent="0.3">
      <c r="A5004" s="183">
        <v>45260</v>
      </c>
      <c r="B5004" s="129" t="s">
        <v>9744</v>
      </c>
      <c r="C5004" s="129" t="s">
        <v>417</v>
      </c>
      <c r="D5004" s="165">
        <v>1</v>
      </c>
      <c r="E5004" s="129" t="s">
        <v>4739</v>
      </c>
      <c r="F5004" s="129" t="s">
        <v>4735</v>
      </c>
      <c r="G5004" s="129" t="s">
        <v>16723</v>
      </c>
      <c r="H5004" s="129"/>
    </row>
    <row r="5005" spans="1:8" x14ac:dyDescent="0.3">
      <c r="A5005" s="183">
        <v>45260</v>
      </c>
      <c r="B5005" s="129" t="s">
        <v>9745</v>
      </c>
      <c r="C5005" s="129" t="s">
        <v>417</v>
      </c>
      <c r="D5005" s="165">
        <v>1</v>
      </c>
      <c r="E5005" s="129" t="s">
        <v>4737</v>
      </c>
      <c r="F5005" s="129" t="s">
        <v>4735</v>
      </c>
      <c r="G5005" s="129" t="s">
        <v>16723</v>
      </c>
      <c r="H5005" s="129"/>
    </row>
    <row r="5006" spans="1:8" x14ac:dyDescent="0.3">
      <c r="A5006" s="183">
        <v>45260</v>
      </c>
      <c r="B5006" s="129" t="s">
        <v>9746</v>
      </c>
      <c r="C5006" s="129" t="s">
        <v>417</v>
      </c>
      <c r="D5006" s="165">
        <v>1</v>
      </c>
      <c r="E5006" s="129" t="s">
        <v>4739</v>
      </c>
      <c r="F5006" s="129" t="s">
        <v>4735</v>
      </c>
      <c r="G5006" s="129" t="s">
        <v>16723</v>
      </c>
      <c r="H5006" s="129"/>
    </row>
    <row r="5007" spans="1:8" x14ac:dyDescent="0.3">
      <c r="A5007" s="183">
        <v>45260</v>
      </c>
      <c r="B5007" s="129" t="s">
        <v>9747</v>
      </c>
      <c r="C5007" s="129" t="s">
        <v>417</v>
      </c>
      <c r="D5007" s="165">
        <v>1</v>
      </c>
      <c r="E5007" s="129" t="s">
        <v>4739</v>
      </c>
      <c r="F5007" s="129" t="s">
        <v>4735</v>
      </c>
      <c r="G5007" s="129" t="s">
        <v>16723</v>
      </c>
      <c r="H5007" s="129"/>
    </row>
    <row r="5008" spans="1:8" x14ac:dyDescent="0.3">
      <c r="A5008" s="183">
        <v>45260</v>
      </c>
      <c r="B5008" s="129" t="s">
        <v>9748</v>
      </c>
      <c r="C5008" s="129" t="s">
        <v>417</v>
      </c>
      <c r="D5008" s="165">
        <v>1</v>
      </c>
      <c r="E5008" s="129" t="s">
        <v>4739</v>
      </c>
      <c r="F5008" s="129" t="s">
        <v>4735</v>
      </c>
      <c r="G5008" s="129" t="s">
        <v>16723</v>
      </c>
      <c r="H5008" s="129"/>
    </row>
    <row r="5009" spans="1:8" x14ac:dyDescent="0.3">
      <c r="A5009" s="183">
        <v>45260</v>
      </c>
      <c r="B5009" s="129" t="s">
        <v>9749</v>
      </c>
      <c r="C5009" s="129" t="s">
        <v>417</v>
      </c>
      <c r="D5009" s="165">
        <v>1</v>
      </c>
      <c r="E5009" s="129" t="s">
        <v>4737</v>
      </c>
      <c r="F5009" s="129" t="s">
        <v>4735</v>
      </c>
      <c r="G5009" s="129" t="s">
        <v>16723</v>
      </c>
      <c r="H5009" s="129"/>
    </row>
    <row r="5010" spans="1:8" x14ac:dyDescent="0.3">
      <c r="A5010" s="183">
        <v>45260</v>
      </c>
      <c r="B5010" s="129" t="s">
        <v>9750</v>
      </c>
      <c r="C5010" s="129" t="s">
        <v>416</v>
      </c>
      <c r="D5010" s="165">
        <v>1</v>
      </c>
      <c r="E5010" s="129" t="s">
        <v>4739</v>
      </c>
      <c r="F5010" s="129" t="s">
        <v>4735</v>
      </c>
      <c r="G5010" s="129" t="s">
        <v>16723</v>
      </c>
      <c r="H5010" s="129"/>
    </row>
    <row r="5011" spans="1:8" x14ac:dyDescent="0.3">
      <c r="A5011" s="183">
        <v>45260</v>
      </c>
      <c r="B5011" s="129" t="s">
        <v>9751</v>
      </c>
      <c r="C5011" s="129" t="s">
        <v>418</v>
      </c>
      <c r="D5011" s="165">
        <v>1</v>
      </c>
      <c r="E5011" s="129" t="s">
        <v>4739</v>
      </c>
      <c r="F5011" s="129" t="s">
        <v>4735</v>
      </c>
      <c r="G5011" s="129" t="s">
        <v>16723</v>
      </c>
      <c r="H5011" s="129"/>
    </row>
    <row r="5012" spans="1:8" x14ac:dyDescent="0.3">
      <c r="A5012" s="183">
        <v>45260</v>
      </c>
      <c r="B5012" s="129" t="s">
        <v>9752</v>
      </c>
      <c r="C5012" s="129" t="s">
        <v>416</v>
      </c>
      <c r="D5012" s="165">
        <v>1</v>
      </c>
      <c r="E5012" s="129" t="s">
        <v>4739</v>
      </c>
      <c r="F5012" s="129" t="s">
        <v>4735</v>
      </c>
      <c r="G5012" s="129" t="s">
        <v>16723</v>
      </c>
      <c r="H5012" s="129"/>
    </row>
    <row r="5013" spans="1:8" x14ac:dyDescent="0.3">
      <c r="A5013" s="183">
        <v>45260</v>
      </c>
      <c r="B5013" s="129" t="s">
        <v>9753</v>
      </c>
      <c r="C5013" s="129" t="s">
        <v>417</v>
      </c>
      <c r="D5013" s="165">
        <v>1</v>
      </c>
      <c r="E5013" s="129" t="s">
        <v>4739</v>
      </c>
      <c r="F5013" s="129" t="s">
        <v>4735</v>
      </c>
      <c r="G5013" s="129" t="s">
        <v>16723</v>
      </c>
      <c r="H5013" s="129"/>
    </row>
    <row r="5014" spans="1:8" x14ac:dyDescent="0.3">
      <c r="A5014" s="183">
        <v>45260</v>
      </c>
      <c r="B5014" s="129" t="s">
        <v>9754</v>
      </c>
      <c r="C5014" s="129" t="s">
        <v>417</v>
      </c>
      <c r="D5014" s="165">
        <v>1</v>
      </c>
      <c r="E5014" s="129" t="s">
        <v>4739</v>
      </c>
      <c r="F5014" s="129" t="s">
        <v>4735</v>
      </c>
      <c r="G5014" s="129" t="s">
        <v>16723</v>
      </c>
      <c r="H5014" s="129"/>
    </row>
    <row r="5015" spans="1:8" x14ac:dyDescent="0.3">
      <c r="A5015" s="183">
        <v>45260</v>
      </c>
      <c r="B5015" s="129" t="s">
        <v>9755</v>
      </c>
      <c r="C5015" s="129" t="s">
        <v>417</v>
      </c>
      <c r="D5015" s="165">
        <v>1</v>
      </c>
      <c r="E5015" s="129" t="s">
        <v>5066</v>
      </c>
      <c r="F5015" s="129" t="s">
        <v>4735</v>
      </c>
      <c r="G5015" s="129" t="s">
        <v>16723</v>
      </c>
      <c r="H5015" s="129"/>
    </row>
    <row r="5016" spans="1:8" x14ac:dyDescent="0.3">
      <c r="A5016" s="183">
        <v>45260</v>
      </c>
      <c r="B5016" s="129" t="s">
        <v>9756</v>
      </c>
      <c r="C5016" s="129" t="s">
        <v>417</v>
      </c>
      <c r="D5016" s="165">
        <v>1</v>
      </c>
      <c r="E5016" s="129" t="s">
        <v>4739</v>
      </c>
      <c r="F5016" s="129" t="s">
        <v>4735</v>
      </c>
      <c r="G5016" s="129" t="s">
        <v>16723</v>
      </c>
      <c r="H5016" s="129"/>
    </row>
    <row r="5017" spans="1:8" x14ac:dyDescent="0.3">
      <c r="A5017" s="183">
        <v>45260</v>
      </c>
      <c r="B5017" s="129" t="s">
        <v>9757</v>
      </c>
      <c r="C5017" s="129" t="s">
        <v>417</v>
      </c>
      <c r="D5017" s="165">
        <v>1</v>
      </c>
      <c r="E5017" s="129" t="s">
        <v>4739</v>
      </c>
      <c r="F5017" s="129" t="s">
        <v>4735</v>
      </c>
      <c r="G5017" s="129" t="s">
        <v>16723</v>
      </c>
      <c r="H5017" s="129"/>
    </row>
    <row r="5018" spans="1:8" x14ac:dyDescent="0.3">
      <c r="A5018" s="183">
        <v>45260</v>
      </c>
      <c r="B5018" s="129" t="s">
        <v>9758</v>
      </c>
      <c r="C5018" s="129" t="s">
        <v>417</v>
      </c>
      <c r="D5018" s="165">
        <v>1</v>
      </c>
      <c r="E5018" s="129" t="s">
        <v>5066</v>
      </c>
      <c r="F5018" s="129" t="s">
        <v>4735</v>
      </c>
      <c r="G5018" s="129" t="s">
        <v>16723</v>
      </c>
      <c r="H5018" s="129"/>
    </row>
    <row r="5019" spans="1:8" x14ac:dyDescent="0.3">
      <c r="A5019" s="183">
        <v>45260</v>
      </c>
      <c r="B5019" s="129" t="s">
        <v>9759</v>
      </c>
      <c r="C5019" s="129" t="s">
        <v>417</v>
      </c>
      <c r="D5019" s="165">
        <v>1</v>
      </c>
      <c r="E5019" s="129" t="s">
        <v>4737</v>
      </c>
      <c r="F5019" s="129" t="s">
        <v>4735</v>
      </c>
      <c r="G5019" s="129" t="s">
        <v>16723</v>
      </c>
      <c r="H5019" s="129"/>
    </row>
    <row r="5020" spans="1:8" x14ac:dyDescent="0.3">
      <c r="A5020" s="183">
        <v>45260</v>
      </c>
      <c r="B5020" s="129" t="s">
        <v>9760</v>
      </c>
      <c r="C5020" s="129" t="s">
        <v>417</v>
      </c>
      <c r="D5020" s="165">
        <v>1</v>
      </c>
      <c r="E5020" s="129" t="s">
        <v>5066</v>
      </c>
      <c r="F5020" s="129" t="s">
        <v>4735</v>
      </c>
      <c r="G5020" s="129" t="s">
        <v>16723</v>
      </c>
      <c r="H5020" s="129"/>
    </row>
    <row r="5021" spans="1:8" x14ac:dyDescent="0.3">
      <c r="A5021" s="183">
        <v>45260</v>
      </c>
      <c r="B5021" s="129" t="s">
        <v>9761</v>
      </c>
      <c r="C5021" s="129" t="s">
        <v>417</v>
      </c>
      <c r="D5021" s="165">
        <v>1</v>
      </c>
      <c r="E5021" s="129" t="s">
        <v>5066</v>
      </c>
      <c r="F5021" s="129" t="s">
        <v>4735</v>
      </c>
      <c r="G5021" s="129" t="s">
        <v>16723</v>
      </c>
      <c r="H5021" s="129"/>
    </row>
    <row r="5022" spans="1:8" x14ac:dyDescent="0.3">
      <c r="A5022" s="183">
        <v>45260</v>
      </c>
      <c r="B5022" s="129" t="s">
        <v>9762</v>
      </c>
      <c r="C5022" s="129" t="s">
        <v>417</v>
      </c>
      <c r="D5022" s="165">
        <v>1</v>
      </c>
      <c r="E5022" s="129" t="s">
        <v>4739</v>
      </c>
      <c r="F5022" s="129" t="s">
        <v>4735</v>
      </c>
      <c r="G5022" s="129" t="s">
        <v>16723</v>
      </c>
      <c r="H5022" s="129"/>
    </row>
    <row r="5023" spans="1:8" x14ac:dyDescent="0.3">
      <c r="A5023" s="183">
        <v>45260</v>
      </c>
      <c r="B5023" s="129" t="s">
        <v>9763</v>
      </c>
      <c r="C5023" s="129" t="s">
        <v>416</v>
      </c>
      <c r="D5023" s="165">
        <v>1</v>
      </c>
      <c r="E5023" s="129" t="s">
        <v>4739</v>
      </c>
      <c r="F5023" s="129" t="s">
        <v>4735</v>
      </c>
      <c r="G5023" s="129" t="s">
        <v>16723</v>
      </c>
      <c r="H5023" s="129"/>
    </row>
    <row r="5024" spans="1:8" x14ac:dyDescent="0.3">
      <c r="A5024" s="183">
        <v>45260</v>
      </c>
      <c r="B5024" s="129" t="s">
        <v>9764</v>
      </c>
      <c r="C5024" s="129" t="s">
        <v>417</v>
      </c>
      <c r="D5024" s="165">
        <v>1</v>
      </c>
      <c r="E5024" s="129" t="s">
        <v>4739</v>
      </c>
      <c r="F5024" s="129" t="s">
        <v>4735</v>
      </c>
      <c r="G5024" s="129" t="s">
        <v>16723</v>
      </c>
      <c r="H5024" s="129"/>
    </row>
    <row r="5025" spans="1:8" x14ac:dyDescent="0.3">
      <c r="A5025" s="183">
        <v>45260</v>
      </c>
      <c r="B5025" s="129" t="s">
        <v>9765</v>
      </c>
      <c r="C5025" s="129" t="s">
        <v>417</v>
      </c>
      <c r="D5025" s="165">
        <v>1</v>
      </c>
      <c r="E5025" s="129" t="s">
        <v>4739</v>
      </c>
      <c r="F5025" s="129" t="s">
        <v>4735</v>
      </c>
      <c r="G5025" s="129" t="s">
        <v>16723</v>
      </c>
      <c r="H5025" s="129"/>
    </row>
    <row r="5026" spans="1:8" x14ac:dyDescent="0.3">
      <c r="A5026" s="183">
        <v>45260</v>
      </c>
      <c r="B5026" s="129" t="s">
        <v>9766</v>
      </c>
      <c r="C5026" s="129" t="s">
        <v>417</v>
      </c>
      <c r="D5026" s="165">
        <v>1</v>
      </c>
      <c r="E5026" s="129" t="s">
        <v>4739</v>
      </c>
      <c r="F5026" s="129" t="s">
        <v>4735</v>
      </c>
      <c r="G5026" s="129" t="s">
        <v>16723</v>
      </c>
      <c r="H5026" s="129"/>
    </row>
    <row r="5027" spans="1:8" x14ac:dyDescent="0.3">
      <c r="A5027" s="183">
        <v>45260</v>
      </c>
      <c r="B5027" s="129" t="s">
        <v>9767</v>
      </c>
      <c r="C5027" s="129" t="s">
        <v>417</v>
      </c>
      <c r="D5027" s="165">
        <v>1</v>
      </c>
      <c r="E5027" s="129" t="s">
        <v>4739</v>
      </c>
      <c r="F5027" s="129" t="s">
        <v>4735</v>
      </c>
      <c r="G5027" s="129" t="s">
        <v>16723</v>
      </c>
      <c r="H5027" s="129"/>
    </row>
    <row r="5028" spans="1:8" x14ac:dyDescent="0.3">
      <c r="A5028" s="183">
        <v>45260</v>
      </c>
      <c r="B5028" s="129" t="s">
        <v>9768</v>
      </c>
      <c r="C5028" s="129" t="s">
        <v>417</v>
      </c>
      <c r="D5028" s="165">
        <v>1</v>
      </c>
      <c r="E5028" s="129" t="s">
        <v>4739</v>
      </c>
      <c r="F5028" s="129" t="s">
        <v>4735</v>
      </c>
      <c r="G5028" s="129" t="s">
        <v>16723</v>
      </c>
      <c r="H5028" s="129"/>
    </row>
    <row r="5029" spans="1:8" x14ac:dyDescent="0.3">
      <c r="A5029" s="183">
        <v>45260</v>
      </c>
      <c r="B5029" s="129" t="s">
        <v>9769</v>
      </c>
      <c r="C5029" s="129" t="s">
        <v>417</v>
      </c>
      <c r="D5029" s="165">
        <v>1</v>
      </c>
      <c r="E5029" s="129" t="s">
        <v>4739</v>
      </c>
      <c r="F5029" s="129" t="s">
        <v>4735</v>
      </c>
      <c r="G5029" s="129" t="s">
        <v>16723</v>
      </c>
      <c r="H5029" s="129"/>
    </row>
    <row r="5030" spans="1:8" x14ac:dyDescent="0.3">
      <c r="A5030" s="183">
        <v>45260</v>
      </c>
      <c r="B5030" s="129" t="s">
        <v>9770</v>
      </c>
      <c r="C5030" s="129" t="s">
        <v>417</v>
      </c>
      <c r="D5030" s="165">
        <v>1</v>
      </c>
      <c r="E5030" s="129" t="s">
        <v>4737</v>
      </c>
      <c r="F5030" s="129" t="s">
        <v>4735</v>
      </c>
      <c r="G5030" s="129" t="s">
        <v>16723</v>
      </c>
      <c r="H5030" s="129"/>
    </row>
    <row r="5031" spans="1:8" x14ac:dyDescent="0.3">
      <c r="A5031" s="183">
        <v>45260</v>
      </c>
      <c r="B5031" s="129" t="s">
        <v>9771</v>
      </c>
      <c r="C5031" s="129" t="s">
        <v>417</v>
      </c>
      <c r="D5031" s="165">
        <v>1</v>
      </c>
      <c r="E5031" s="129" t="s">
        <v>4739</v>
      </c>
      <c r="F5031" s="129" t="s">
        <v>4735</v>
      </c>
      <c r="G5031" s="129" t="s">
        <v>16723</v>
      </c>
      <c r="H5031" s="129"/>
    </row>
    <row r="5032" spans="1:8" x14ac:dyDescent="0.3">
      <c r="A5032" s="183">
        <v>45260</v>
      </c>
      <c r="B5032" s="129" t="s">
        <v>9772</v>
      </c>
      <c r="C5032" s="129" t="s">
        <v>417</v>
      </c>
      <c r="D5032" s="165">
        <v>1</v>
      </c>
      <c r="E5032" s="129" t="s">
        <v>4739</v>
      </c>
      <c r="F5032" s="129" t="s">
        <v>4735</v>
      </c>
      <c r="G5032" s="129" t="s">
        <v>16723</v>
      </c>
      <c r="H5032" s="129"/>
    </row>
    <row r="5033" spans="1:8" x14ac:dyDescent="0.3">
      <c r="A5033" s="183">
        <v>45260</v>
      </c>
      <c r="B5033" s="129" t="s">
        <v>9773</v>
      </c>
      <c r="C5033" s="129" t="s">
        <v>417</v>
      </c>
      <c r="D5033" s="165">
        <v>1</v>
      </c>
      <c r="E5033" s="129" t="s">
        <v>4739</v>
      </c>
      <c r="F5033" s="129" t="s">
        <v>4735</v>
      </c>
      <c r="G5033" s="129" t="s">
        <v>16723</v>
      </c>
      <c r="H5033" s="129"/>
    </row>
    <row r="5034" spans="1:8" x14ac:dyDescent="0.3">
      <c r="A5034" s="183">
        <v>45260</v>
      </c>
      <c r="B5034" s="129" t="s">
        <v>9774</v>
      </c>
      <c r="C5034" s="129" t="s">
        <v>417</v>
      </c>
      <c r="D5034" s="165">
        <v>1</v>
      </c>
      <c r="E5034" s="129" t="s">
        <v>4737</v>
      </c>
      <c r="F5034" s="129" t="s">
        <v>4735</v>
      </c>
      <c r="G5034" s="129" t="s">
        <v>16723</v>
      </c>
      <c r="H5034" s="129"/>
    </row>
    <row r="5035" spans="1:8" x14ac:dyDescent="0.3">
      <c r="A5035" s="183">
        <v>45260</v>
      </c>
      <c r="B5035" s="129" t="s">
        <v>9775</v>
      </c>
      <c r="C5035" s="129" t="s">
        <v>417</v>
      </c>
      <c r="D5035" s="165">
        <v>1</v>
      </c>
      <c r="E5035" s="129" t="s">
        <v>4737</v>
      </c>
      <c r="F5035" s="129" t="s">
        <v>4735</v>
      </c>
      <c r="G5035" s="129" t="s">
        <v>16723</v>
      </c>
      <c r="H5035" s="129"/>
    </row>
    <row r="5036" spans="1:8" x14ac:dyDescent="0.3">
      <c r="A5036" s="183">
        <v>45260</v>
      </c>
      <c r="B5036" s="129" t="s">
        <v>9776</v>
      </c>
      <c r="C5036" s="129" t="s">
        <v>417</v>
      </c>
      <c r="D5036" s="165">
        <v>1</v>
      </c>
      <c r="E5036" s="129" t="s">
        <v>4821</v>
      </c>
      <c r="F5036" s="129" t="s">
        <v>4735</v>
      </c>
      <c r="G5036" s="129" t="s">
        <v>16723</v>
      </c>
      <c r="H5036" s="129"/>
    </row>
    <row r="5037" spans="1:8" x14ac:dyDescent="0.3">
      <c r="A5037" s="183">
        <v>45260</v>
      </c>
      <c r="B5037" s="129" t="s">
        <v>9777</v>
      </c>
      <c r="C5037" s="129" t="s">
        <v>417</v>
      </c>
      <c r="D5037" s="165">
        <v>1</v>
      </c>
      <c r="E5037" s="129" t="s">
        <v>4739</v>
      </c>
      <c r="F5037" s="129" t="s">
        <v>4735</v>
      </c>
      <c r="G5037" s="129" t="s">
        <v>16723</v>
      </c>
      <c r="H5037" s="129"/>
    </row>
    <row r="5038" spans="1:8" x14ac:dyDescent="0.3">
      <c r="A5038" s="183">
        <v>45260</v>
      </c>
      <c r="B5038" s="129" t="s">
        <v>9778</v>
      </c>
      <c r="C5038" s="129" t="s">
        <v>417</v>
      </c>
      <c r="D5038" s="165">
        <v>1</v>
      </c>
      <c r="E5038" s="129" t="s">
        <v>4739</v>
      </c>
      <c r="F5038" s="129" t="s">
        <v>4735</v>
      </c>
      <c r="G5038" s="129" t="s">
        <v>16723</v>
      </c>
      <c r="H5038" s="129"/>
    </row>
    <row r="5039" spans="1:8" x14ac:dyDescent="0.3">
      <c r="A5039" s="183">
        <v>45260</v>
      </c>
      <c r="B5039" s="129" t="s">
        <v>9779</v>
      </c>
      <c r="C5039" s="129" t="s">
        <v>416</v>
      </c>
      <c r="D5039" s="165">
        <v>1</v>
      </c>
      <c r="E5039" s="129" t="s">
        <v>4739</v>
      </c>
      <c r="F5039" s="129" t="s">
        <v>4735</v>
      </c>
      <c r="G5039" s="129" t="s">
        <v>16723</v>
      </c>
      <c r="H5039" s="129"/>
    </row>
    <row r="5040" spans="1:8" x14ac:dyDescent="0.3">
      <c r="A5040" s="183">
        <v>45260</v>
      </c>
      <c r="B5040" s="129" t="s">
        <v>9780</v>
      </c>
      <c r="C5040" s="129" t="s">
        <v>417</v>
      </c>
      <c r="D5040" s="165">
        <v>1</v>
      </c>
      <c r="E5040" s="129" t="s">
        <v>4821</v>
      </c>
      <c r="F5040" s="129" t="s">
        <v>4735</v>
      </c>
      <c r="G5040" s="129" t="s">
        <v>16723</v>
      </c>
      <c r="H5040" s="129"/>
    </row>
    <row r="5041" spans="1:8" x14ac:dyDescent="0.3">
      <c r="A5041" s="183">
        <v>45260</v>
      </c>
      <c r="B5041" s="129" t="s">
        <v>9781</v>
      </c>
      <c r="C5041" s="129" t="s">
        <v>417</v>
      </c>
      <c r="D5041" s="165">
        <v>1</v>
      </c>
      <c r="E5041" s="129" t="s">
        <v>4739</v>
      </c>
      <c r="F5041" s="129" t="s">
        <v>4735</v>
      </c>
      <c r="G5041" s="129" t="s">
        <v>16723</v>
      </c>
      <c r="H5041" s="129"/>
    </row>
    <row r="5042" spans="1:8" x14ac:dyDescent="0.3">
      <c r="A5042" s="183">
        <v>45260</v>
      </c>
      <c r="B5042" s="129" t="s">
        <v>9782</v>
      </c>
      <c r="C5042" s="129" t="s">
        <v>417</v>
      </c>
      <c r="D5042" s="165">
        <v>1</v>
      </c>
      <c r="E5042" s="129" t="s">
        <v>4739</v>
      </c>
      <c r="F5042" s="129" t="s">
        <v>4735</v>
      </c>
      <c r="G5042" s="129" t="s">
        <v>16723</v>
      </c>
      <c r="H5042" s="129"/>
    </row>
    <row r="5043" spans="1:8" x14ac:dyDescent="0.3">
      <c r="A5043" s="183">
        <v>45260</v>
      </c>
      <c r="B5043" s="129" t="s">
        <v>9783</v>
      </c>
      <c r="C5043" s="129" t="s">
        <v>417</v>
      </c>
      <c r="D5043" s="165">
        <v>1</v>
      </c>
      <c r="E5043" s="129" t="s">
        <v>4739</v>
      </c>
      <c r="F5043" s="129" t="s">
        <v>4735</v>
      </c>
      <c r="G5043" s="129" t="s">
        <v>16723</v>
      </c>
      <c r="H5043" s="129"/>
    </row>
    <row r="5044" spans="1:8" x14ac:dyDescent="0.3">
      <c r="A5044" s="183">
        <v>45260</v>
      </c>
      <c r="B5044" s="129" t="s">
        <v>9784</v>
      </c>
      <c r="C5044" s="129" t="s">
        <v>417</v>
      </c>
      <c r="D5044" s="165">
        <v>1</v>
      </c>
      <c r="E5044" s="129" t="s">
        <v>4737</v>
      </c>
      <c r="F5044" s="129" t="s">
        <v>4735</v>
      </c>
      <c r="G5044" s="129" t="s">
        <v>16723</v>
      </c>
      <c r="H5044" s="129"/>
    </row>
    <row r="5045" spans="1:8" x14ac:dyDescent="0.3">
      <c r="A5045" s="183">
        <v>45260</v>
      </c>
      <c r="B5045" s="129" t="s">
        <v>9785</v>
      </c>
      <c r="C5045" s="129" t="s">
        <v>417</v>
      </c>
      <c r="D5045" s="165">
        <v>1</v>
      </c>
      <c r="E5045" s="129" t="s">
        <v>4739</v>
      </c>
      <c r="F5045" s="129" t="s">
        <v>4735</v>
      </c>
      <c r="G5045" s="129" t="s">
        <v>16723</v>
      </c>
      <c r="H5045" s="129"/>
    </row>
    <row r="5046" spans="1:8" x14ac:dyDescent="0.3">
      <c r="A5046" s="183">
        <v>45260</v>
      </c>
      <c r="B5046" s="129" t="s">
        <v>9786</v>
      </c>
      <c r="C5046" s="129" t="s">
        <v>417</v>
      </c>
      <c r="D5046" s="165">
        <v>1</v>
      </c>
      <c r="E5046" s="129" t="s">
        <v>4739</v>
      </c>
      <c r="F5046" s="129" t="s">
        <v>4735</v>
      </c>
      <c r="G5046" s="129" t="s">
        <v>16723</v>
      </c>
      <c r="H5046" s="129"/>
    </row>
    <row r="5047" spans="1:8" x14ac:dyDescent="0.3">
      <c r="A5047" s="183">
        <v>45260</v>
      </c>
      <c r="B5047" s="129" t="s">
        <v>9787</v>
      </c>
      <c r="C5047" s="129" t="s">
        <v>417</v>
      </c>
      <c r="D5047" s="165">
        <v>1</v>
      </c>
      <c r="E5047" s="129" t="s">
        <v>4739</v>
      </c>
      <c r="F5047" s="129" t="s">
        <v>4735</v>
      </c>
      <c r="G5047" s="129" t="s">
        <v>16723</v>
      </c>
      <c r="H5047" s="129"/>
    </row>
    <row r="5048" spans="1:8" x14ac:dyDescent="0.3">
      <c r="A5048" s="183">
        <v>45260</v>
      </c>
      <c r="B5048" s="129" t="s">
        <v>9788</v>
      </c>
      <c r="C5048" s="129" t="s">
        <v>417</v>
      </c>
      <c r="D5048" s="165">
        <v>1</v>
      </c>
      <c r="E5048" s="129" t="s">
        <v>4737</v>
      </c>
      <c r="F5048" s="129" t="s">
        <v>4735</v>
      </c>
      <c r="G5048" s="129" t="s">
        <v>16723</v>
      </c>
      <c r="H5048" s="129"/>
    </row>
    <row r="5049" spans="1:8" x14ac:dyDescent="0.3">
      <c r="A5049" s="183">
        <v>45260</v>
      </c>
      <c r="B5049" s="129" t="s">
        <v>9789</v>
      </c>
      <c r="C5049" s="129" t="s">
        <v>417</v>
      </c>
      <c r="D5049" s="165">
        <v>1</v>
      </c>
      <c r="E5049" s="129" t="s">
        <v>4739</v>
      </c>
      <c r="F5049" s="129" t="s">
        <v>4735</v>
      </c>
      <c r="G5049" s="129" t="s">
        <v>16723</v>
      </c>
      <c r="H5049" s="129"/>
    </row>
    <row r="5050" spans="1:8" x14ac:dyDescent="0.3">
      <c r="A5050" s="183">
        <v>45260</v>
      </c>
      <c r="B5050" s="129" t="s">
        <v>9790</v>
      </c>
      <c r="C5050" s="129" t="s">
        <v>417</v>
      </c>
      <c r="D5050" s="165">
        <v>1</v>
      </c>
      <c r="E5050" s="129" t="s">
        <v>4737</v>
      </c>
      <c r="F5050" s="129" t="s">
        <v>4735</v>
      </c>
      <c r="G5050" s="129" t="s">
        <v>16723</v>
      </c>
      <c r="H5050" s="129"/>
    </row>
    <row r="5051" spans="1:8" x14ac:dyDescent="0.3">
      <c r="A5051" s="183">
        <v>45260</v>
      </c>
      <c r="B5051" s="129" t="s">
        <v>9791</v>
      </c>
      <c r="C5051" s="129" t="s">
        <v>417</v>
      </c>
      <c r="D5051" s="165">
        <v>1</v>
      </c>
      <c r="E5051" s="129" t="s">
        <v>4739</v>
      </c>
      <c r="F5051" s="129" t="s">
        <v>4735</v>
      </c>
      <c r="G5051" s="129" t="s">
        <v>16723</v>
      </c>
      <c r="H5051" s="129"/>
    </row>
    <row r="5052" spans="1:8" x14ac:dyDescent="0.3">
      <c r="A5052" s="183">
        <v>45260</v>
      </c>
      <c r="B5052" s="129" t="s">
        <v>9792</v>
      </c>
      <c r="C5052" s="129" t="s">
        <v>417</v>
      </c>
      <c r="D5052" s="165">
        <v>1</v>
      </c>
      <c r="E5052" s="129" t="s">
        <v>4739</v>
      </c>
      <c r="F5052" s="129" t="s">
        <v>4735</v>
      </c>
      <c r="G5052" s="129" t="s">
        <v>16723</v>
      </c>
      <c r="H5052" s="129"/>
    </row>
    <row r="5053" spans="1:8" x14ac:dyDescent="0.3">
      <c r="A5053" s="183">
        <v>45260</v>
      </c>
      <c r="B5053" s="129" t="s">
        <v>9793</v>
      </c>
      <c r="C5053" s="129" t="s">
        <v>418</v>
      </c>
      <c r="D5053" s="165">
        <v>1</v>
      </c>
      <c r="E5053" s="129" t="s">
        <v>4741</v>
      </c>
      <c r="F5053" s="129" t="s">
        <v>4735</v>
      </c>
      <c r="G5053" s="129" t="s">
        <v>16723</v>
      </c>
      <c r="H5053" s="129"/>
    </row>
    <row r="5054" spans="1:8" x14ac:dyDescent="0.3">
      <c r="A5054" s="183">
        <v>45260</v>
      </c>
      <c r="B5054" s="129" t="s">
        <v>9794</v>
      </c>
      <c r="C5054" s="129" t="s">
        <v>417</v>
      </c>
      <c r="D5054" s="165">
        <v>1</v>
      </c>
      <c r="E5054" s="129" t="s">
        <v>4737</v>
      </c>
      <c r="F5054" s="129" t="s">
        <v>4735</v>
      </c>
      <c r="G5054" s="129" t="s">
        <v>16723</v>
      </c>
      <c r="H5054" s="129"/>
    </row>
    <row r="5055" spans="1:8" x14ac:dyDescent="0.3">
      <c r="A5055" s="183">
        <v>45260</v>
      </c>
      <c r="B5055" s="129" t="s">
        <v>9795</v>
      </c>
      <c r="C5055" s="129" t="s">
        <v>416</v>
      </c>
      <c r="D5055" s="165">
        <v>1</v>
      </c>
      <c r="E5055" s="129" t="s">
        <v>4739</v>
      </c>
      <c r="F5055" s="129" t="s">
        <v>4735</v>
      </c>
      <c r="G5055" s="129" t="s">
        <v>16723</v>
      </c>
      <c r="H5055" s="129"/>
    </row>
    <row r="5056" spans="1:8" x14ac:dyDescent="0.3">
      <c r="A5056" s="183">
        <v>45260</v>
      </c>
      <c r="B5056" s="129" t="s">
        <v>9796</v>
      </c>
      <c r="C5056" s="129" t="s">
        <v>418</v>
      </c>
      <c r="D5056" s="165">
        <v>1</v>
      </c>
      <c r="E5056" s="129" t="s">
        <v>4739</v>
      </c>
      <c r="F5056" s="129" t="s">
        <v>4735</v>
      </c>
      <c r="G5056" s="129" t="s">
        <v>16723</v>
      </c>
      <c r="H5056" s="129"/>
    </row>
    <row r="5057" spans="1:8" x14ac:dyDescent="0.3">
      <c r="A5057" s="183">
        <v>45260</v>
      </c>
      <c r="B5057" s="129" t="s">
        <v>9797</v>
      </c>
      <c r="C5057" s="129" t="s">
        <v>418</v>
      </c>
      <c r="D5057" s="165">
        <v>1</v>
      </c>
      <c r="E5057" s="129" t="s">
        <v>4744</v>
      </c>
      <c r="F5057" s="129" t="s">
        <v>4735</v>
      </c>
      <c r="G5057" s="129" t="s">
        <v>16723</v>
      </c>
      <c r="H5057" s="129"/>
    </row>
    <row r="5058" spans="1:8" x14ac:dyDescent="0.3">
      <c r="A5058" s="183">
        <v>45260</v>
      </c>
      <c r="B5058" s="129" t="s">
        <v>9798</v>
      </c>
      <c r="C5058" s="129" t="s">
        <v>417</v>
      </c>
      <c r="D5058" s="165">
        <v>1</v>
      </c>
      <c r="E5058" s="129" t="s">
        <v>5066</v>
      </c>
      <c r="F5058" s="129" t="s">
        <v>4735</v>
      </c>
      <c r="G5058" s="129" t="s">
        <v>16723</v>
      </c>
      <c r="H5058" s="129"/>
    </row>
    <row r="5059" spans="1:8" x14ac:dyDescent="0.3">
      <c r="A5059" s="183">
        <v>45260</v>
      </c>
      <c r="B5059" s="129" t="s">
        <v>9799</v>
      </c>
      <c r="C5059" s="129" t="s">
        <v>417</v>
      </c>
      <c r="D5059" s="165">
        <v>1</v>
      </c>
      <c r="E5059" s="129" t="s">
        <v>4739</v>
      </c>
      <c r="F5059" s="129" t="s">
        <v>4735</v>
      </c>
      <c r="G5059" s="129" t="s">
        <v>16723</v>
      </c>
      <c r="H5059" s="129"/>
    </row>
    <row r="5060" spans="1:8" x14ac:dyDescent="0.3">
      <c r="A5060" s="183">
        <v>45260</v>
      </c>
      <c r="B5060" s="129" t="s">
        <v>9800</v>
      </c>
      <c r="C5060" s="129" t="s">
        <v>417</v>
      </c>
      <c r="D5060" s="165">
        <v>1</v>
      </c>
      <c r="E5060" s="129" t="s">
        <v>4737</v>
      </c>
      <c r="F5060" s="129" t="s">
        <v>4735</v>
      </c>
      <c r="G5060" s="129" t="s">
        <v>16723</v>
      </c>
      <c r="H5060" s="129"/>
    </row>
    <row r="5061" spans="1:8" x14ac:dyDescent="0.3">
      <c r="A5061" s="183">
        <v>45260</v>
      </c>
      <c r="B5061" s="129" t="s">
        <v>9801</v>
      </c>
      <c r="C5061" s="129" t="s">
        <v>417</v>
      </c>
      <c r="D5061" s="165">
        <v>1</v>
      </c>
      <c r="E5061" s="129" t="s">
        <v>4737</v>
      </c>
      <c r="F5061" s="129" t="s">
        <v>4735</v>
      </c>
      <c r="G5061" s="129" t="s">
        <v>16723</v>
      </c>
      <c r="H5061" s="129"/>
    </row>
    <row r="5062" spans="1:8" x14ac:dyDescent="0.3">
      <c r="A5062" s="183">
        <v>45260</v>
      </c>
      <c r="B5062" s="129" t="s">
        <v>9802</v>
      </c>
      <c r="C5062" s="129" t="s">
        <v>417</v>
      </c>
      <c r="D5062" s="165">
        <v>1</v>
      </c>
      <c r="E5062" s="129" t="s">
        <v>4739</v>
      </c>
      <c r="F5062" s="129" t="s">
        <v>4735</v>
      </c>
      <c r="G5062" s="129" t="s">
        <v>16723</v>
      </c>
      <c r="H5062" s="129"/>
    </row>
    <row r="5063" spans="1:8" x14ac:dyDescent="0.3">
      <c r="A5063" s="183">
        <v>45260</v>
      </c>
      <c r="B5063" s="129" t="s">
        <v>9803</v>
      </c>
      <c r="C5063" s="129" t="s">
        <v>417</v>
      </c>
      <c r="D5063" s="165">
        <v>1</v>
      </c>
      <c r="E5063" s="129" t="s">
        <v>5066</v>
      </c>
      <c r="F5063" s="129" t="s">
        <v>4735</v>
      </c>
      <c r="G5063" s="129" t="s">
        <v>16723</v>
      </c>
      <c r="H5063" s="129"/>
    </row>
    <row r="5064" spans="1:8" x14ac:dyDescent="0.3">
      <c r="A5064" s="183">
        <v>45260</v>
      </c>
      <c r="B5064" s="129" t="s">
        <v>9804</v>
      </c>
      <c r="C5064" s="129" t="s">
        <v>417</v>
      </c>
      <c r="D5064" s="165">
        <v>1</v>
      </c>
      <c r="E5064" s="129" t="s">
        <v>4737</v>
      </c>
      <c r="F5064" s="129" t="s">
        <v>4735</v>
      </c>
      <c r="G5064" s="129" t="s">
        <v>16723</v>
      </c>
      <c r="H5064" s="129"/>
    </row>
    <row r="5065" spans="1:8" x14ac:dyDescent="0.3">
      <c r="A5065" s="183">
        <v>45260</v>
      </c>
      <c r="B5065" s="129" t="s">
        <v>9805</v>
      </c>
      <c r="C5065" s="129" t="s">
        <v>417</v>
      </c>
      <c r="D5065" s="165">
        <v>1</v>
      </c>
      <c r="E5065" s="129" t="s">
        <v>4739</v>
      </c>
      <c r="F5065" s="129" t="s">
        <v>4735</v>
      </c>
      <c r="G5065" s="129" t="s">
        <v>16723</v>
      </c>
      <c r="H5065" s="129"/>
    </row>
    <row r="5066" spans="1:8" x14ac:dyDescent="0.3">
      <c r="A5066" s="183">
        <v>45260</v>
      </c>
      <c r="B5066" s="129" t="s">
        <v>9806</v>
      </c>
      <c r="C5066" s="129" t="s">
        <v>417</v>
      </c>
      <c r="D5066" s="165">
        <v>1</v>
      </c>
      <c r="E5066" s="129" t="s">
        <v>4739</v>
      </c>
      <c r="F5066" s="129" t="s">
        <v>4735</v>
      </c>
      <c r="G5066" s="129" t="s">
        <v>16723</v>
      </c>
      <c r="H5066" s="129"/>
    </row>
    <row r="5067" spans="1:8" x14ac:dyDescent="0.3">
      <c r="A5067" s="183">
        <v>45260</v>
      </c>
      <c r="B5067" s="129" t="s">
        <v>9807</v>
      </c>
      <c r="C5067" s="129" t="s">
        <v>418</v>
      </c>
      <c r="D5067" s="165">
        <v>1</v>
      </c>
      <c r="E5067" s="129" t="s">
        <v>4737</v>
      </c>
      <c r="F5067" s="129" t="s">
        <v>4735</v>
      </c>
      <c r="G5067" s="129" t="s">
        <v>16723</v>
      </c>
      <c r="H5067" s="129"/>
    </row>
    <row r="5068" spans="1:8" x14ac:dyDescent="0.3">
      <c r="A5068" s="183">
        <v>45260</v>
      </c>
      <c r="B5068" s="129" t="s">
        <v>9808</v>
      </c>
      <c r="C5068" s="129" t="s">
        <v>417</v>
      </c>
      <c r="D5068" s="165">
        <v>1</v>
      </c>
      <c r="E5068" s="129" t="s">
        <v>4739</v>
      </c>
      <c r="F5068" s="129" t="s">
        <v>4735</v>
      </c>
      <c r="G5068" s="129" t="s">
        <v>16723</v>
      </c>
      <c r="H5068" s="129"/>
    </row>
    <row r="5069" spans="1:8" x14ac:dyDescent="0.3">
      <c r="A5069" s="183">
        <v>45260</v>
      </c>
      <c r="B5069" s="129" t="s">
        <v>9809</v>
      </c>
      <c r="C5069" s="129" t="s">
        <v>417</v>
      </c>
      <c r="D5069" s="165">
        <v>1</v>
      </c>
      <c r="E5069" s="129" t="s">
        <v>4739</v>
      </c>
      <c r="F5069" s="129" t="s">
        <v>4735</v>
      </c>
      <c r="G5069" s="129" t="s">
        <v>16723</v>
      </c>
      <c r="H5069" s="129"/>
    </row>
    <row r="5070" spans="1:8" x14ac:dyDescent="0.3">
      <c r="A5070" s="183">
        <v>45260</v>
      </c>
      <c r="B5070" s="129" t="s">
        <v>9810</v>
      </c>
      <c r="C5070" s="129" t="s">
        <v>417</v>
      </c>
      <c r="D5070" s="165">
        <v>1</v>
      </c>
      <c r="E5070" s="129" t="s">
        <v>4739</v>
      </c>
      <c r="F5070" s="129" t="s">
        <v>4735</v>
      </c>
      <c r="G5070" s="129" t="s">
        <v>16723</v>
      </c>
      <c r="H5070" s="129"/>
    </row>
    <row r="5071" spans="1:8" x14ac:dyDescent="0.3">
      <c r="A5071" s="183">
        <v>45260</v>
      </c>
      <c r="B5071" s="129" t="s">
        <v>9811</v>
      </c>
      <c r="C5071" s="129" t="s">
        <v>417</v>
      </c>
      <c r="D5071" s="165">
        <v>1</v>
      </c>
      <c r="E5071" s="129" t="s">
        <v>4739</v>
      </c>
      <c r="F5071" s="129" t="s">
        <v>4735</v>
      </c>
      <c r="G5071" s="129" t="s">
        <v>16723</v>
      </c>
      <c r="H5071" s="129"/>
    </row>
    <row r="5072" spans="1:8" x14ac:dyDescent="0.3">
      <c r="A5072" s="183">
        <v>45260</v>
      </c>
      <c r="B5072" s="129" t="s">
        <v>9812</v>
      </c>
      <c r="C5072" s="129" t="s">
        <v>417</v>
      </c>
      <c r="D5072" s="165">
        <v>1</v>
      </c>
      <c r="E5072" s="129" t="s">
        <v>4737</v>
      </c>
      <c r="F5072" s="129" t="s">
        <v>4735</v>
      </c>
      <c r="G5072" s="129" t="s">
        <v>16723</v>
      </c>
      <c r="H5072" s="129"/>
    </row>
    <row r="5073" spans="1:8" x14ac:dyDescent="0.3">
      <c r="A5073" s="183">
        <v>45260</v>
      </c>
      <c r="B5073" s="129" t="s">
        <v>9813</v>
      </c>
      <c r="C5073" s="129" t="s">
        <v>417</v>
      </c>
      <c r="D5073" s="165">
        <v>1</v>
      </c>
      <c r="E5073" s="129" t="s">
        <v>4739</v>
      </c>
      <c r="F5073" s="129" t="s">
        <v>4735</v>
      </c>
      <c r="G5073" s="129" t="s">
        <v>16723</v>
      </c>
      <c r="H5073" s="129"/>
    </row>
    <row r="5074" spans="1:8" x14ac:dyDescent="0.3">
      <c r="A5074" s="183">
        <v>45260</v>
      </c>
      <c r="B5074" s="129" t="s">
        <v>9814</v>
      </c>
      <c r="C5074" s="129" t="s">
        <v>416</v>
      </c>
      <c r="D5074" s="165">
        <v>1</v>
      </c>
      <c r="E5074" s="129" t="s">
        <v>4739</v>
      </c>
      <c r="F5074" s="129" t="s">
        <v>4735</v>
      </c>
      <c r="G5074" s="129" t="s">
        <v>16723</v>
      </c>
      <c r="H5074" s="129"/>
    </row>
    <row r="5075" spans="1:8" x14ac:dyDescent="0.3">
      <c r="A5075" s="183">
        <v>45260</v>
      </c>
      <c r="B5075" s="129" t="s">
        <v>9815</v>
      </c>
      <c r="C5075" s="129" t="s">
        <v>418</v>
      </c>
      <c r="D5075" s="165">
        <v>1</v>
      </c>
      <c r="E5075" s="129" t="s">
        <v>4739</v>
      </c>
      <c r="F5075" s="129" t="s">
        <v>4735</v>
      </c>
      <c r="G5075" s="129" t="s">
        <v>16723</v>
      </c>
      <c r="H5075" s="129"/>
    </row>
    <row r="5076" spans="1:8" x14ac:dyDescent="0.3">
      <c r="A5076" s="183">
        <v>45260</v>
      </c>
      <c r="B5076" s="129" t="s">
        <v>9816</v>
      </c>
      <c r="C5076" s="129" t="s">
        <v>416</v>
      </c>
      <c r="D5076" s="165">
        <v>1</v>
      </c>
      <c r="E5076" s="129" t="s">
        <v>4739</v>
      </c>
      <c r="F5076" s="129" t="s">
        <v>4735</v>
      </c>
      <c r="G5076" s="129" t="s">
        <v>16723</v>
      </c>
      <c r="H5076" s="129"/>
    </row>
    <row r="5077" spans="1:8" x14ac:dyDescent="0.3">
      <c r="A5077" s="183">
        <v>45260</v>
      </c>
      <c r="B5077" s="129" t="s">
        <v>9817</v>
      </c>
      <c r="C5077" s="129" t="s">
        <v>416</v>
      </c>
      <c r="D5077" s="165">
        <v>1</v>
      </c>
      <c r="E5077" s="129" t="s">
        <v>4739</v>
      </c>
      <c r="F5077" s="129" t="s">
        <v>4735</v>
      </c>
      <c r="G5077" s="129" t="s">
        <v>16723</v>
      </c>
      <c r="H5077" s="129"/>
    </row>
    <row r="5078" spans="1:8" x14ac:dyDescent="0.3">
      <c r="A5078" s="183">
        <v>45260</v>
      </c>
      <c r="B5078" s="129" t="s">
        <v>9818</v>
      </c>
      <c r="C5078" s="129" t="s">
        <v>418</v>
      </c>
      <c r="D5078" s="165">
        <v>1</v>
      </c>
      <c r="E5078" s="129" t="s">
        <v>4739</v>
      </c>
      <c r="F5078" s="129" t="s">
        <v>4735</v>
      </c>
      <c r="G5078" s="129" t="s">
        <v>16723</v>
      </c>
      <c r="H5078" s="129"/>
    </row>
    <row r="5079" spans="1:8" x14ac:dyDescent="0.3">
      <c r="A5079" s="183">
        <v>45260</v>
      </c>
      <c r="B5079" s="129" t="s">
        <v>9819</v>
      </c>
      <c r="C5079" s="129" t="s">
        <v>416</v>
      </c>
      <c r="D5079" s="165">
        <v>1</v>
      </c>
      <c r="E5079" s="129" t="s">
        <v>4739</v>
      </c>
      <c r="F5079" s="129" t="s">
        <v>4735</v>
      </c>
      <c r="G5079" s="129" t="s">
        <v>16723</v>
      </c>
      <c r="H5079" s="129"/>
    </row>
    <row r="5080" spans="1:8" x14ac:dyDescent="0.3">
      <c r="A5080" s="183">
        <v>45260</v>
      </c>
      <c r="B5080" s="129" t="s">
        <v>9820</v>
      </c>
      <c r="C5080" s="129" t="s">
        <v>418</v>
      </c>
      <c r="D5080" s="165">
        <v>1</v>
      </c>
      <c r="E5080" s="129" t="s">
        <v>4739</v>
      </c>
      <c r="F5080" s="129" t="s">
        <v>4735</v>
      </c>
      <c r="G5080" s="129" t="s">
        <v>16723</v>
      </c>
      <c r="H5080" s="129"/>
    </row>
    <row r="5081" spans="1:8" x14ac:dyDescent="0.3">
      <c r="A5081" s="183">
        <v>45260</v>
      </c>
      <c r="B5081" s="129" t="s">
        <v>9821</v>
      </c>
      <c r="C5081" s="129" t="s">
        <v>417</v>
      </c>
      <c r="D5081" s="165">
        <v>1</v>
      </c>
      <c r="E5081" s="129" t="s">
        <v>5066</v>
      </c>
      <c r="F5081" s="129" t="s">
        <v>4735</v>
      </c>
      <c r="G5081" s="129" t="s">
        <v>16723</v>
      </c>
      <c r="H5081" s="129"/>
    </row>
    <row r="5082" spans="1:8" x14ac:dyDescent="0.3">
      <c r="A5082" s="183">
        <v>45260</v>
      </c>
      <c r="B5082" s="129" t="s">
        <v>9822</v>
      </c>
      <c r="C5082" s="129" t="s">
        <v>417</v>
      </c>
      <c r="D5082" s="165">
        <v>1</v>
      </c>
      <c r="E5082" s="129" t="s">
        <v>4737</v>
      </c>
      <c r="F5082" s="129" t="s">
        <v>4735</v>
      </c>
      <c r="G5082" s="129" t="s">
        <v>16723</v>
      </c>
      <c r="H5082" s="129"/>
    </row>
    <row r="5083" spans="1:8" x14ac:dyDescent="0.3">
      <c r="A5083" s="183">
        <v>45260</v>
      </c>
      <c r="B5083" s="129" t="s">
        <v>9823</v>
      </c>
      <c r="C5083" s="129" t="s">
        <v>417</v>
      </c>
      <c r="D5083" s="165">
        <v>1</v>
      </c>
      <c r="E5083" s="129" t="s">
        <v>4739</v>
      </c>
      <c r="F5083" s="129" t="s">
        <v>4735</v>
      </c>
      <c r="G5083" s="129" t="s">
        <v>16723</v>
      </c>
      <c r="H5083" s="129"/>
    </row>
    <row r="5084" spans="1:8" x14ac:dyDescent="0.3">
      <c r="A5084" s="183">
        <v>45260</v>
      </c>
      <c r="B5084" s="129" t="s">
        <v>9824</v>
      </c>
      <c r="C5084" s="129" t="s">
        <v>417</v>
      </c>
      <c r="D5084" s="165">
        <v>1</v>
      </c>
      <c r="E5084" s="129" t="s">
        <v>4739</v>
      </c>
      <c r="F5084" s="129" t="s">
        <v>4735</v>
      </c>
      <c r="G5084" s="129" t="s">
        <v>16723</v>
      </c>
      <c r="H5084" s="129"/>
    </row>
    <row r="5085" spans="1:8" x14ac:dyDescent="0.3">
      <c r="A5085" s="183">
        <v>45260</v>
      </c>
      <c r="B5085" s="129" t="s">
        <v>9825</v>
      </c>
      <c r="C5085" s="129" t="s">
        <v>417</v>
      </c>
      <c r="D5085" s="165">
        <v>1</v>
      </c>
      <c r="E5085" s="129" t="s">
        <v>4737</v>
      </c>
      <c r="F5085" s="129" t="s">
        <v>4735</v>
      </c>
      <c r="G5085" s="129" t="s">
        <v>16723</v>
      </c>
      <c r="H5085" s="129"/>
    </row>
    <row r="5086" spans="1:8" x14ac:dyDescent="0.3">
      <c r="A5086" s="183">
        <v>45260</v>
      </c>
      <c r="B5086" s="129" t="s">
        <v>9826</v>
      </c>
      <c r="C5086" s="129" t="s">
        <v>417</v>
      </c>
      <c r="D5086" s="165">
        <v>1</v>
      </c>
      <c r="E5086" s="129" t="s">
        <v>4737</v>
      </c>
      <c r="F5086" s="129" t="s">
        <v>4735</v>
      </c>
      <c r="G5086" s="129" t="s">
        <v>16723</v>
      </c>
      <c r="H5086" s="129"/>
    </row>
    <row r="5087" spans="1:8" x14ac:dyDescent="0.3">
      <c r="A5087" s="183">
        <v>45260</v>
      </c>
      <c r="B5087" s="129" t="s">
        <v>9827</v>
      </c>
      <c r="C5087" s="129" t="s">
        <v>417</v>
      </c>
      <c r="D5087" s="165">
        <v>1</v>
      </c>
      <c r="E5087" s="129" t="s">
        <v>4737</v>
      </c>
      <c r="F5087" s="129" t="s">
        <v>4735</v>
      </c>
      <c r="G5087" s="129" t="s">
        <v>16723</v>
      </c>
      <c r="H5087" s="129"/>
    </row>
    <row r="5088" spans="1:8" x14ac:dyDescent="0.3">
      <c r="A5088" s="183">
        <v>45260</v>
      </c>
      <c r="B5088" s="129" t="s">
        <v>9828</v>
      </c>
      <c r="C5088" s="129" t="s">
        <v>417</v>
      </c>
      <c r="D5088" s="165">
        <v>1</v>
      </c>
      <c r="E5088" s="129" t="s">
        <v>4739</v>
      </c>
      <c r="F5088" s="129" t="s">
        <v>4735</v>
      </c>
      <c r="G5088" s="129" t="s">
        <v>16723</v>
      </c>
      <c r="H5088" s="129"/>
    </row>
    <row r="5089" spans="1:8" x14ac:dyDescent="0.3">
      <c r="A5089" s="183">
        <v>45260</v>
      </c>
      <c r="B5089" s="129" t="s">
        <v>9829</v>
      </c>
      <c r="C5089" s="129" t="s">
        <v>417</v>
      </c>
      <c r="D5089" s="165">
        <v>1</v>
      </c>
      <c r="E5089" s="129" t="s">
        <v>4737</v>
      </c>
      <c r="F5089" s="129" t="s">
        <v>4735</v>
      </c>
      <c r="G5089" s="129" t="s">
        <v>16723</v>
      </c>
      <c r="H5089" s="129"/>
    </row>
    <row r="5090" spans="1:8" x14ac:dyDescent="0.3">
      <c r="A5090" s="183">
        <v>45260</v>
      </c>
      <c r="B5090" s="129" t="s">
        <v>9830</v>
      </c>
      <c r="C5090" s="129" t="s">
        <v>417</v>
      </c>
      <c r="D5090" s="165">
        <v>1</v>
      </c>
      <c r="E5090" s="129" t="s">
        <v>4739</v>
      </c>
      <c r="F5090" s="129" t="s">
        <v>4735</v>
      </c>
      <c r="G5090" s="129" t="s">
        <v>16723</v>
      </c>
      <c r="H5090" s="129"/>
    </row>
    <row r="5091" spans="1:8" x14ac:dyDescent="0.3">
      <c r="A5091" s="183">
        <v>45260</v>
      </c>
      <c r="B5091" s="129" t="s">
        <v>9831</v>
      </c>
      <c r="C5091" s="129" t="s">
        <v>417</v>
      </c>
      <c r="D5091" s="165">
        <v>1</v>
      </c>
      <c r="E5091" s="129" t="s">
        <v>4737</v>
      </c>
      <c r="F5091" s="129" t="s">
        <v>4735</v>
      </c>
      <c r="G5091" s="129" t="s">
        <v>16723</v>
      </c>
      <c r="H5091" s="129"/>
    </row>
    <row r="5092" spans="1:8" x14ac:dyDescent="0.3">
      <c r="A5092" s="183">
        <v>45260</v>
      </c>
      <c r="B5092" s="129" t="s">
        <v>9832</v>
      </c>
      <c r="C5092" s="129" t="s">
        <v>417</v>
      </c>
      <c r="D5092" s="165">
        <v>1</v>
      </c>
      <c r="E5092" s="129" t="s">
        <v>5066</v>
      </c>
      <c r="F5092" s="129" t="s">
        <v>4735</v>
      </c>
      <c r="G5092" s="129" t="s">
        <v>16723</v>
      </c>
      <c r="H5092" s="129"/>
    </row>
    <row r="5093" spans="1:8" x14ac:dyDescent="0.3">
      <c r="A5093" s="183">
        <v>45260</v>
      </c>
      <c r="B5093" s="129" t="s">
        <v>9833</v>
      </c>
      <c r="C5093" s="129" t="s">
        <v>417</v>
      </c>
      <c r="D5093" s="165">
        <v>1</v>
      </c>
      <c r="E5093" s="129" t="s">
        <v>4739</v>
      </c>
      <c r="F5093" s="129" t="s">
        <v>4735</v>
      </c>
      <c r="G5093" s="129" t="s">
        <v>16723</v>
      </c>
      <c r="H5093" s="129"/>
    </row>
    <row r="5094" spans="1:8" x14ac:dyDescent="0.3">
      <c r="A5094" s="183">
        <v>45260</v>
      </c>
      <c r="B5094" s="129" t="s">
        <v>9834</v>
      </c>
      <c r="C5094" s="129" t="s">
        <v>416</v>
      </c>
      <c r="D5094" s="165">
        <v>1</v>
      </c>
      <c r="E5094" s="129" t="s">
        <v>4739</v>
      </c>
      <c r="F5094" s="129" t="s">
        <v>4735</v>
      </c>
      <c r="G5094" s="129" t="s">
        <v>16723</v>
      </c>
      <c r="H5094" s="129"/>
    </row>
    <row r="5095" spans="1:8" x14ac:dyDescent="0.3">
      <c r="A5095" s="183">
        <v>45260</v>
      </c>
      <c r="B5095" s="129" t="s">
        <v>9835</v>
      </c>
      <c r="C5095" s="129" t="s">
        <v>418</v>
      </c>
      <c r="D5095" s="165">
        <v>1</v>
      </c>
      <c r="E5095" s="129" t="s">
        <v>4739</v>
      </c>
      <c r="F5095" s="129" t="s">
        <v>4735</v>
      </c>
      <c r="G5095" s="129" t="s">
        <v>16723</v>
      </c>
      <c r="H5095" s="129"/>
    </row>
    <row r="5096" spans="1:8" x14ac:dyDescent="0.3">
      <c r="A5096" s="183">
        <v>45260</v>
      </c>
      <c r="B5096" s="129" t="s">
        <v>9836</v>
      </c>
      <c r="C5096" s="129" t="s">
        <v>418</v>
      </c>
      <c r="D5096" s="165">
        <v>1</v>
      </c>
      <c r="E5096" s="129" t="s">
        <v>4739</v>
      </c>
      <c r="F5096" s="129" t="s">
        <v>4735</v>
      </c>
      <c r="G5096" s="129" t="s">
        <v>16723</v>
      </c>
      <c r="H5096" s="129"/>
    </row>
    <row r="5097" spans="1:8" x14ac:dyDescent="0.3">
      <c r="A5097" s="183">
        <v>45260</v>
      </c>
      <c r="B5097" s="129" t="s">
        <v>9837</v>
      </c>
      <c r="C5097" s="129" t="s">
        <v>417</v>
      </c>
      <c r="D5097" s="165">
        <v>1</v>
      </c>
      <c r="E5097" s="129" t="s">
        <v>5066</v>
      </c>
      <c r="F5097" s="129" t="s">
        <v>4735</v>
      </c>
      <c r="G5097" s="129" t="s">
        <v>16723</v>
      </c>
      <c r="H5097" s="129"/>
    </row>
    <row r="5098" spans="1:8" x14ac:dyDescent="0.3">
      <c r="A5098" s="183">
        <v>45260</v>
      </c>
      <c r="B5098" s="129" t="s">
        <v>9838</v>
      </c>
      <c r="C5098" s="129" t="s">
        <v>417</v>
      </c>
      <c r="D5098" s="165">
        <v>1</v>
      </c>
      <c r="E5098" s="129" t="s">
        <v>4737</v>
      </c>
      <c r="F5098" s="129" t="s">
        <v>4735</v>
      </c>
      <c r="G5098" s="129" t="s">
        <v>16723</v>
      </c>
      <c r="H5098" s="129"/>
    </row>
    <row r="5099" spans="1:8" x14ac:dyDescent="0.3">
      <c r="A5099" s="183">
        <v>45260</v>
      </c>
      <c r="B5099" s="129" t="s">
        <v>9839</v>
      </c>
      <c r="C5099" s="129" t="s">
        <v>417</v>
      </c>
      <c r="D5099" s="165">
        <v>1</v>
      </c>
      <c r="E5099" s="129" t="s">
        <v>4739</v>
      </c>
      <c r="F5099" s="129" t="s">
        <v>4735</v>
      </c>
      <c r="G5099" s="129" t="s">
        <v>16723</v>
      </c>
      <c r="H5099" s="129"/>
    </row>
    <row r="5100" spans="1:8" x14ac:dyDescent="0.3">
      <c r="A5100" s="183">
        <v>45260</v>
      </c>
      <c r="B5100" s="129" t="s">
        <v>9840</v>
      </c>
      <c r="C5100" s="129" t="s">
        <v>418</v>
      </c>
      <c r="D5100" s="165">
        <v>1</v>
      </c>
      <c r="E5100" s="129" t="s">
        <v>4734</v>
      </c>
      <c r="F5100" s="129" t="s">
        <v>4735</v>
      </c>
      <c r="G5100" s="129" t="s">
        <v>16723</v>
      </c>
      <c r="H5100" s="129"/>
    </row>
    <row r="5101" spans="1:8" x14ac:dyDescent="0.3">
      <c r="A5101" s="183">
        <v>45291</v>
      </c>
      <c r="B5101" s="129" t="s">
        <v>9841</v>
      </c>
      <c r="C5101" s="129" t="s">
        <v>417</v>
      </c>
      <c r="D5101" s="165">
        <v>1</v>
      </c>
      <c r="E5101" s="129" t="s">
        <v>4739</v>
      </c>
      <c r="F5101" s="129" t="s">
        <v>4735</v>
      </c>
      <c r="G5101" s="129" t="s">
        <v>16723</v>
      </c>
      <c r="H5101" s="129"/>
    </row>
    <row r="5102" spans="1:8" x14ac:dyDescent="0.3">
      <c r="A5102" s="183">
        <v>45291</v>
      </c>
      <c r="B5102" s="129" t="s">
        <v>9842</v>
      </c>
      <c r="C5102" s="129" t="s">
        <v>417</v>
      </c>
      <c r="D5102" s="165">
        <v>1</v>
      </c>
      <c r="E5102" s="129" t="s">
        <v>4739</v>
      </c>
      <c r="F5102" s="129" t="s">
        <v>4735</v>
      </c>
      <c r="G5102" s="129" t="s">
        <v>16723</v>
      </c>
      <c r="H5102" s="129"/>
    </row>
    <row r="5103" spans="1:8" x14ac:dyDescent="0.3">
      <c r="A5103" s="183">
        <v>45291</v>
      </c>
      <c r="B5103" s="129" t="s">
        <v>9843</v>
      </c>
      <c r="C5103" s="129" t="s">
        <v>417</v>
      </c>
      <c r="D5103" s="165">
        <v>1</v>
      </c>
      <c r="E5103" s="129" t="s">
        <v>4739</v>
      </c>
      <c r="F5103" s="129" t="s">
        <v>4735</v>
      </c>
      <c r="G5103" s="129" t="s">
        <v>16723</v>
      </c>
      <c r="H5103" s="129"/>
    </row>
    <row r="5104" spans="1:8" x14ac:dyDescent="0.3">
      <c r="A5104" s="183">
        <v>45291</v>
      </c>
      <c r="B5104" s="129" t="s">
        <v>9844</v>
      </c>
      <c r="C5104" s="129" t="s">
        <v>417</v>
      </c>
      <c r="D5104" s="165">
        <v>1</v>
      </c>
      <c r="E5104" s="129" t="s">
        <v>4739</v>
      </c>
      <c r="F5104" s="129" t="s">
        <v>4735</v>
      </c>
      <c r="G5104" s="129" t="s">
        <v>16723</v>
      </c>
      <c r="H5104" s="129"/>
    </row>
    <row r="5105" spans="1:8" x14ac:dyDescent="0.3">
      <c r="A5105" s="183">
        <v>45291</v>
      </c>
      <c r="B5105" s="129" t="s">
        <v>9845</v>
      </c>
      <c r="C5105" s="129" t="s">
        <v>417</v>
      </c>
      <c r="D5105" s="165">
        <v>1</v>
      </c>
      <c r="E5105" s="129" t="s">
        <v>4739</v>
      </c>
      <c r="F5105" s="129" t="s">
        <v>4735</v>
      </c>
      <c r="G5105" s="129" t="s">
        <v>16723</v>
      </c>
      <c r="H5105" s="129"/>
    </row>
    <row r="5106" spans="1:8" x14ac:dyDescent="0.3">
      <c r="A5106" s="183">
        <v>45291</v>
      </c>
      <c r="B5106" s="129" t="s">
        <v>9846</v>
      </c>
      <c r="C5106" s="129" t="s">
        <v>417</v>
      </c>
      <c r="D5106" s="165">
        <v>1</v>
      </c>
      <c r="E5106" s="129" t="s">
        <v>4737</v>
      </c>
      <c r="F5106" s="129" t="s">
        <v>4735</v>
      </c>
      <c r="G5106" s="129" t="s">
        <v>16723</v>
      </c>
      <c r="H5106" s="129"/>
    </row>
    <row r="5107" spans="1:8" x14ac:dyDescent="0.3">
      <c r="A5107" s="183">
        <v>45291</v>
      </c>
      <c r="B5107" s="129" t="s">
        <v>9847</v>
      </c>
      <c r="C5107" s="129" t="s">
        <v>417</v>
      </c>
      <c r="D5107" s="165">
        <v>1</v>
      </c>
      <c r="E5107" s="129" t="s">
        <v>5066</v>
      </c>
      <c r="F5107" s="129" t="s">
        <v>4735</v>
      </c>
      <c r="G5107" s="129" t="s">
        <v>16723</v>
      </c>
      <c r="H5107" s="129"/>
    </row>
    <row r="5108" spans="1:8" x14ac:dyDescent="0.3">
      <c r="A5108" s="183">
        <v>45291</v>
      </c>
      <c r="B5108" s="129" t="s">
        <v>9848</v>
      </c>
      <c r="C5108" s="129" t="s">
        <v>417</v>
      </c>
      <c r="D5108" s="165">
        <v>1</v>
      </c>
      <c r="E5108" s="129" t="s">
        <v>4739</v>
      </c>
      <c r="F5108" s="129" t="s">
        <v>4735</v>
      </c>
      <c r="G5108" s="129" t="s">
        <v>16723</v>
      </c>
      <c r="H5108" s="129"/>
    </row>
    <row r="5109" spans="1:8" x14ac:dyDescent="0.3">
      <c r="A5109" s="183">
        <v>45291</v>
      </c>
      <c r="B5109" s="129" t="s">
        <v>9849</v>
      </c>
      <c r="C5109" s="129" t="s">
        <v>417</v>
      </c>
      <c r="D5109" s="165">
        <v>1</v>
      </c>
      <c r="E5109" s="129" t="s">
        <v>4739</v>
      </c>
      <c r="F5109" s="129" t="s">
        <v>4735</v>
      </c>
      <c r="G5109" s="129" t="s">
        <v>16723</v>
      </c>
      <c r="H5109" s="129"/>
    </row>
    <row r="5110" spans="1:8" x14ac:dyDescent="0.3">
      <c r="A5110" s="183">
        <v>45291</v>
      </c>
      <c r="B5110" s="129" t="s">
        <v>9850</v>
      </c>
      <c r="C5110" s="129" t="s">
        <v>417</v>
      </c>
      <c r="D5110" s="165">
        <v>1</v>
      </c>
      <c r="E5110" s="129" t="s">
        <v>4737</v>
      </c>
      <c r="F5110" s="129" t="s">
        <v>4735</v>
      </c>
      <c r="G5110" s="129" t="s">
        <v>16723</v>
      </c>
      <c r="H5110" s="129"/>
    </row>
    <row r="5111" spans="1:8" x14ac:dyDescent="0.3">
      <c r="A5111" s="183">
        <v>45291</v>
      </c>
      <c r="B5111" s="129" t="s">
        <v>9851</v>
      </c>
      <c r="C5111" s="129" t="s">
        <v>417</v>
      </c>
      <c r="D5111" s="165">
        <v>1</v>
      </c>
      <c r="E5111" s="129" t="s">
        <v>5066</v>
      </c>
      <c r="F5111" s="129" t="s">
        <v>4735</v>
      </c>
      <c r="G5111" s="129" t="s">
        <v>16723</v>
      </c>
      <c r="H5111" s="129"/>
    </row>
    <row r="5112" spans="1:8" x14ac:dyDescent="0.3">
      <c r="A5112" s="183">
        <v>45291</v>
      </c>
      <c r="B5112" s="129" t="s">
        <v>9852</v>
      </c>
      <c r="C5112" s="129" t="s">
        <v>417</v>
      </c>
      <c r="D5112" s="165">
        <v>1</v>
      </c>
      <c r="E5112" s="129" t="s">
        <v>4734</v>
      </c>
      <c r="F5112" s="129" t="s">
        <v>4735</v>
      </c>
      <c r="G5112" s="129" t="s">
        <v>16723</v>
      </c>
      <c r="H5112" s="129"/>
    </row>
    <row r="5113" spans="1:8" x14ac:dyDescent="0.3">
      <c r="A5113" s="183">
        <v>45291</v>
      </c>
      <c r="B5113" s="129" t="s">
        <v>9853</v>
      </c>
      <c r="C5113" s="129" t="s">
        <v>417</v>
      </c>
      <c r="D5113" s="165">
        <v>1</v>
      </c>
      <c r="E5113" s="129" t="s">
        <v>4739</v>
      </c>
      <c r="F5113" s="129" t="s">
        <v>4735</v>
      </c>
      <c r="G5113" s="129" t="s">
        <v>16723</v>
      </c>
      <c r="H5113" s="129"/>
    </row>
    <row r="5114" spans="1:8" x14ac:dyDescent="0.3">
      <c r="A5114" s="183">
        <v>45291</v>
      </c>
      <c r="B5114" s="129" t="s">
        <v>9854</v>
      </c>
      <c r="C5114" s="129" t="s">
        <v>417</v>
      </c>
      <c r="D5114" s="165">
        <v>1</v>
      </c>
      <c r="E5114" s="129" t="s">
        <v>5066</v>
      </c>
      <c r="F5114" s="129" t="s">
        <v>4735</v>
      </c>
      <c r="G5114" s="129" t="s">
        <v>16723</v>
      </c>
      <c r="H5114" s="129"/>
    </row>
    <row r="5115" spans="1:8" x14ac:dyDescent="0.3">
      <c r="A5115" s="183">
        <v>45291</v>
      </c>
      <c r="B5115" s="129" t="s">
        <v>9855</v>
      </c>
      <c r="C5115" s="129" t="s">
        <v>417</v>
      </c>
      <c r="D5115" s="165">
        <v>1</v>
      </c>
      <c r="E5115" s="129" t="s">
        <v>4739</v>
      </c>
      <c r="F5115" s="129" t="s">
        <v>4735</v>
      </c>
      <c r="G5115" s="129" t="s">
        <v>16723</v>
      </c>
      <c r="H5115" s="129"/>
    </row>
    <row r="5116" spans="1:8" x14ac:dyDescent="0.3">
      <c r="A5116" s="183">
        <v>45291</v>
      </c>
      <c r="B5116" s="129" t="s">
        <v>9856</v>
      </c>
      <c r="C5116" s="129" t="s">
        <v>417</v>
      </c>
      <c r="D5116" s="165">
        <v>1</v>
      </c>
      <c r="E5116" s="129" t="s">
        <v>4739</v>
      </c>
      <c r="F5116" s="129" t="s">
        <v>4735</v>
      </c>
      <c r="G5116" s="129" t="s">
        <v>16723</v>
      </c>
      <c r="H5116" s="129"/>
    </row>
    <row r="5117" spans="1:8" x14ac:dyDescent="0.3">
      <c r="A5117" s="183">
        <v>45291</v>
      </c>
      <c r="B5117" s="129" t="s">
        <v>9857</v>
      </c>
      <c r="C5117" s="129" t="s">
        <v>418</v>
      </c>
      <c r="D5117" s="165">
        <v>1</v>
      </c>
      <c r="E5117" s="129" t="s">
        <v>4739</v>
      </c>
      <c r="F5117" s="129" t="s">
        <v>4735</v>
      </c>
      <c r="G5117" s="129" t="s">
        <v>16723</v>
      </c>
      <c r="H5117" s="129"/>
    </row>
    <row r="5118" spans="1:8" x14ac:dyDescent="0.3">
      <c r="A5118" s="183">
        <v>45291</v>
      </c>
      <c r="B5118" s="129" t="s">
        <v>9858</v>
      </c>
      <c r="C5118" s="129" t="s">
        <v>416</v>
      </c>
      <c r="D5118" s="165">
        <v>1</v>
      </c>
      <c r="E5118" s="129" t="s">
        <v>4739</v>
      </c>
      <c r="F5118" s="129" t="s">
        <v>4735</v>
      </c>
      <c r="G5118" s="129" t="s">
        <v>16723</v>
      </c>
      <c r="H5118" s="129"/>
    </row>
    <row r="5119" spans="1:8" x14ac:dyDescent="0.3">
      <c r="A5119" s="183">
        <v>45291</v>
      </c>
      <c r="B5119" s="129" t="s">
        <v>9859</v>
      </c>
      <c r="C5119" s="129" t="s">
        <v>416</v>
      </c>
      <c r="D5119" s="165">
        <v>1</v>
      </c>
      <c r="E5119" s="129" t="s">
        <v>4739</v>
      </c>
      <c r="F5119" s="129" t="s">
        <v>4735</v>
      </c>
      <c r="G5119" s="129" t="s">
        <v>16723</v>
      </c>
      <c r="H5119" s="129"/>
    </row>
    <row r="5120" spans="1:8" x14ac:dyDescent="0.3">
      <c r="A5120" s="183">
        <v>45291</v>
      </c>
      <c r="B5120" s="129" t="s">
        <v>9860</v>
      </c>
      <c r="C5120" s="129" t="s">
        <v>416</v>
      </c>
      <c r="D5120" s="165">
        <v>1</v>
      </c>
      <c r="E5120" s="129" t="s">
        <v>4739</v>
      </c>
      <c r="F5120" s="129" t="s">
        <v>4735</v>
      </c>
      <c r="G5120" s="129" t="s">
        <v>16723</v>
      </c>
      <c r="H5120" s="129"/>
    </row>
    <row r="5121" spans="1:8" x14ac:dyDescent="0.3">
      <c r="A5121" s="183">
        <v>45291</v>
      </c>
      <c r="B5121" s="129" t="s">
        <v>9861</v>
      </c>
      <c r="C5121" s="129" t="s">
        <v>418</v>
      </c>
      <c r="D5121" s="165">
        <v>1</v>
      </c>
      <c r="E5121" s="129" t="s">
        <v>4737</v>
      </c>
      <c r="F5121" s="129" t="s">
        <v>4735</v>
      </c>
      <c r="G5121" s="129" t="s">
        <v>16723</v>
      </c>
      <c r="H5121" s="129"/>
    </row>
    <row r="5122" spans="1:8" x14ac:dyDescent="0.3">
      <c r="A5122" s="183">
        <v>45291</v>
      </c>
      <c r="B5122" s="129" t="s">
        <v>9862</v>
      </c>
      <c r="C5122" s="129" t="s">
        <v>417</v>
      </c>
      <c r="D5122" s="165">
        <v>1</v>
      </c>
      <c r="E5122" s="129" t="s">
        <v>4739</v>
      </c>
      <c r="F5122" s="129" t="s">
        <v>4735</v>
      </c>
      <c r="G5122" s="129" t="s">
        <v>16723</v>
      </c>
      <c r="H5122" s="129"/>
    </row>
    <row r="5123" spans="1:8" x14ac:dyDescent="0.3">
      <c r="A5123" s="183">
        <v>45291</v>
      </c>
      <c r="B5123" s="129" t="s">
        <v>9863</v>
      </c>
      <c r="C5123" s="129" t="s">
        <v>417</v>
      </c>
      <c r="D5123" s="165">
        <v>1</v>
      </c>
      <c r="E5123" s="129" t="s">
        <v>5066</v>
      </c>
      <c r="F5123" s="129" t="s">
        <v>4735</v>
      </c>
      <c r="G5123" s="129" t="s">
        <v>16723</v>
      </c>
      <c r="H5123" s="129"/>
    </row>
    <row r="5124" spans="1:8" x14ac:dyDescent="0.3">
      <c r="A5124" s="183">
        <v>45291</v>
      </c>
      <c r="B5124" s="129" t="s">
        <v>9864</v>
      </c>
      <c r="C5124" s="129" t="s">
        <v>417</v>
      </c>
      <c r="D5124" s="165">
        <v>1</v>
      </c>
      <c r="E5124" s="129" t="s">
        <v>4737</v>
      </c>
      <c r="F5124" s="129" t="s">
        <v>4735</v>
      </c>
      <c r="G5124" s="129" t="s">
        <v>16723</v>
      </c>
      <c r="H5124" s="129"/>
    </row>
    <row r="5125" spans="1:8" x14ac:dyDescent="0.3">
      <c r="A5125" s="183">
        <v>45291</v>
      </c>
      <c r="B5125" s="129" t="s">
        <v>9865</v>
      </c>
      <c r="C5125" s="129" t="s">
        <v>417</v>
      </c>
      <c r="D5125" s="165">
        <v>1</v>
      </c>
      <c r="E5125" s="129" t="s">
        <v>4739</v>
      </c>
      <c r="F5125" s="129" t="s">
        <v>4735</v>
      </c>
      <c r="G5125" s="129" t="s">
        <v>16723</v>
      </c>
      <c r="H5125" s="129"/>
    </row>
    <row r="5126" spans="1:8" x14ac:dyDescent="0.3">
      <c r="A5126" s="183">
        <v>45291</v>
      </c>
      <c r="B5126" s="129" t="s">
        <v>9866</v>
      </c>
      <c r="C5126" s="129" t="s">
        <v>417</v>
      </c>
      <c r="D5126" s="165">
        <v>1</v>
      </c>
      <c r="E5126" s="129" t="s">
        <v>5066</v>
      </c>
      <c r="F5126" s="129" t="s">
        <v>4735</v>
      </c>
      <c r="G5126" s="129" t="s">
        <v>16723</v>
      </c>
      <c r="H5126" s="129"/>
    </row>
    <row r="5127" spans="1:8" x14ac:dyDescent="0.3">
      <c r="A5127" s="183">
        <v>45291</v>
      </c>
      <c r="B5127" s="129" t="s">
        <v>9867</v>
      </c>
      <c r="C5127" s="129" t="s">
        <v>417</v>
      </c>
      <c r="D5127" s="165">
        <v>1</v>
      </c>
      <c r="E5127" s="129" t="s">
        <v>4737</v>
      </c>
      <c r="F5127" s="129" t="s">
        <v>4735</v>
      </c>
      <c r="G5127" s="129" t="s">
        <v>16723</v>
      </c>
      <c r="H5127" s="129"/>
    </row>
    <row r="5128" spans="1:8" x14ac:dyDescent="0.3">
      <c r="A5128" s="183">
        <v>45291</v>
      </c>
      <c r="B5128" s="129" t="s">
        <v>9868</v>
      </c>
      <c r="C5128" s="129" t="s">
        <v>417</v>
      </c>
      <c r="D5128" s="165">
        <v>1</v>
      </c>
      <c r="E5128" s="129" t="s">
        <v>4739</v>
      </c>
      <c r="F5128" s="129" t="s">
        <v>4735</v>
      </c>
      <c r="G5128" s="129" t="s">
        <v>16723</v>
      </c>
      <c r="H5128" s="129"/>
    </row>
    <row r="5129" spans="1:8" x14ac:dyDescent="0.3">
      <c r="A5129" s="183">
        <v>45291</v>
      </c>
      <c r="B5129" s="129" t="s">
        <v>9869</v>
      </c>
      <c r="C5129" s="129" t="s">
        <v>417</v>
      </c>
      <c r="D5129" s="165">
        <v>1</v>
      </c>
      <c r="E5129" s="129" t="s">
        <v>4737</v>
      </c>
      <c r="F5129" s="129" t="s">
        <v>4735</v>
      </c>
      <c r="G5129" s="129" t="s">
        <v>16723</v>
      </c>
      <c r="H5129" s="129"/>
    </row>
    <row r="5130" spans="1:8" x14ac:dyDescent="0.3">
      <c r="A5130" s="183">
        <v>45291</v>
      </c>
      <c r="B5130" s="129" t="s">
        <v>9870</v>
      </c>
      <c r="C5130" s="129" t="s">
        <v>417</v>
      </c>
      <c r="D5130" s="165">
        <v>1</v>
      </c>
      <c r="E5130" s="129" t="s">
        <v>4734</v>
      </c>
      <c r="F5130" s="129" t="s">
        <v>4735</v>
      </c>
      <c r="G5130" s="129" t="s">
        <v>16723</v>
      </c>
      <c r="H5130" s="129"/>
    </row>
    <row r="5131" spans="1:8" x14ac:dyDescent="0.3">
      <c r="A5131" s="183">
        <v>45291</v>
      </c>
      <c r="B5131" s="129" t="s">
        <v>9871</v>
      </c>
      <c r="C5131" s="129" t="s">
        <v>417</v>
      </c>
      <c r="D5131" s="165">
        <v>1</v>
      </c>
      <c r="E5131" s="129" t="s">
        <v>4739</v>
      </c>
      <c r="F5131" s="129" t="s">
        <v>4735</v>
      </c>
      <c r="G5131" s="129" t="s">
        <v>16723</v>
      </c>
      <c r="H5131" s="129"/>
    </row>
    <row r="5132" spans="1:8" x14ac:dyDescent="0.3">
      <c r="A5132" s="183">
        <v>45291</v>
      </c>
      <c r="B5132" s="129" t="s">
        <v>9872</v>
      </c>
      <c r="C5132" s="129" t="s">
        <v>417</v>
      </c>
      <c r="D5132" s="165">
        <v>1</v>
      </c>
      <c r="E5132" s="129" t="s">
        <v>4737</v>
      </c>
      <c r="F5132" s="129" t="s">
        <v>4735</v>
      </c>
      <c r="G5132" s="129" t="s">
        <v>16723</v>
      </c>
      <c r="H5132" s="129"/>
    </row>
    <row r="5133" spans="1:8" x14ac:dyDescent="0.3">
      <c r="A5133" s="183">
        <v>45291</v>
      </c>
      <c r="B5133" s="129" t="s">
        <v>9873</v>
      </c>
      <c r="C5133" s="129" t="s">
        <v>417</v>
      </c>
      <c r="D5133" s="165">
        <v>1</v>
      </c>
      <c r="E5133" s="129" t="s">
        <v>4739</v>
      </c>
      <c r="F5133" s="129" t="s">
        <v>4735</v>
      </c>
      <c r="G5133" s="129" t="s">
        <v>16723</v>
      </c>
      <c r="H5133" s="129"/>
    </row>
    <row r="5134" spans="1:8" x14ac:dyDescent="0.3">
      <c r="A5134" s="183">
        <v>45291</v>
      </c>
      <c r="B5134" s="129" t="s">
        <v>9874</v>
      </c>
      <c r="C5134" s="129" t="s">
        <v>417</v>
      </c>
      <c r="D5134" s="165">
        <v>1</v>
      </c>
      <c r="E5134" s="129" t="s">
        <v>4737</v>
      </c>
      <c r="F5134" s="129" t="s">
        <v>4735</v>
      </c>
      <c r="G5134" s="129" t="s">
        <v>16723</v>
      </c>
      <c r="H5134" s="129"/>
    </row>
    <row r="5135" spans="1:8" x14ac:dyDescent="0.3">
      <c r="A5135" s="183">
        <v>45291</v>
      </c>
      <c r="B5135" s="129" t="s">
        <v>9875</v>
      </c>
      <c r="C5135" s="129" t="s">
        <v>417</v>
      </c>
      <c r="D5135" s="165">
        <v>1</v>
      </c>
      <c r="E5135" s="129" t="s">
        <v>4737</v>
      </c>
      <c r="F5135" s="129" t="s">
        <v>4735</v>
      </c>
      <c r="G5135" s="129" t="s">
        <v>16723</v>
      </c>
      <c r="H5135" s="129"/>
    </row>
    <row r="5136" spans="1:8" x14ac:dyDescent="0.3">
      <c r="A5136" s="183">
        <v>45291</v>
      </c>
      <c r="B5136" s="129" t="s">
        <v>9876</v>
      </c>
      <c r="C5136" s="129" t="s">
        <v>417</v>
      </c>
      <c r="D5136" s="165">
        <v>1</v>
      </c>
      <c r="E5136" s="129" t="s">
        <v>4737</v>
      </c>
      <c r="F5136" s="129" t="s">
        <v>4735</v>
      </c>
      <c r="G5136" s="129" t="s">
        <v>16723</v>
      </c>
      <c r="H5136" s="129"/>
    </row>
    <row r="5137" spans="1:8" x14ac:dyDescent="0.3">
      <c r="A5137" s="183">
        <v>45291</v>
      </c>
      <c r="B5137" s="129" t="s">
        <v>9877</v>
      </c>
      <c r="C5137" s="129" t="s">
        <v>417</v>
      </c>
      <c r="D5137" s="165">
        <v>1</v>
      </c>
      <c r="E5137" s="129" t="s">
        <v>5066</v>
      </c>
      <c r="F5137" s="129" t="s">
        <v>4735</v>
      </c>
      <c r="G5137" s="129" t="s">
        <v>16723</v>
      </c>
      <c r="H5137" s="129"/>
    </row>
    <row r="5138" spans="1:8" x14ac:dyDescent="0.3">
      <c r="A5138" s="183">
        <v>45291</v>
      </c>
      <c r="B5138" s="129" t="s">
        <v>9878</v>
      </c>
      <c r="C5138" s="129" t="s">
        <v>417</v>
      </c>
      <c r="D5138" s="165">
        <v>1</v>
      </c>
      <c r="E5138" s="129" t="s">
        <v>4739</v>
      </c>
      <c r="F5138" s="129" t="s">
        <v>4735</v>
      </c>
      <c r="G5138" s="129" t="s">
        <v>16723</v>
      </c>
      <c r="H5138" s="129"/>
    </row>
    <row r="5139" spans="1:8" x14ac:dyDescent="0.3">
      <c r="A5139" s="183">
        <v>45291</v>
      </c>
      <c r="B5139" s="129" t="s">
        <v>9879</v>
      </c>
      <c r="C5139" s="129" t="s">
        <v>417</v>
      </c>
      <c r="D5139" s="165">
        <v>1</v>
      </c>
      <c r="E5139" s="129" t="s">
        <v>5066</v>
      </c>
      <c r="F5139" s="129" t="s">
        <v>4735</v>
      </c>
      <c r="G5139" s="129" t="s">
        <v>16723</v>
      </c>
      <c r="H5139" s="129"/>
    </row>
    <row r="5140" spans="1:8" x14ac:dyDescent="0.3">
      <c r="A5140" s="183">
        <v>45291</v>
      </c>
      <c r="B5140" s="129" t="s">
        <v>9880</v>
      </c>
      <c r="C5140" s="129" t="s">
        <v>417</v>
      </c>
      <c r="D5140" s="165">
        <v>1</v>
      </c>
      <c r="E5140" s="129" t="s">
        <v>4739</v>
      </c>
      <c r="F5140" s="129" t="s">
        <v>4735</v>
      </c>
      <c r="G5140" s="129" t="s">
        <v>16723</v>
      </c>
      <c r="H5140" s="129"/>
    </row>
    <row r="5141" spans="1:8" x14ac:dyDescent="0.3">
      <c r="A5141" s="183">
        <v>45291</v>
      </c>
      <c r="B5141" s="129" t="s">
        <v>9881</v>
      </c>
      <c r="C5141" s="129" t="s">
        <v>417</v>
      </c>
      <c r="D5141" s="165">
        <v>1</v>
      </c>
      <c r="E5141" s="129" t="s">
        <v>4739</v>
      </c>
      <c r="F5141" s="129" t="s">
        <v>4735</v>
      </c>
      <c r="G5141" s="129" t="s">
        <v>16723</v>
      </c>
      <c r="H5141" s="129"/>
    </row>
    <row r="5142" spans="1:8" x14ac:dyDescent="0.3">
      <c r="A5142" s="183">
        <v>45291</v>
      </c>
      <c r="B5142" s="129" t="s">
        <v>9882</v>
      </c>
      <c r="C5142" s="129" t="s">
        <v>417</v>
      </c>
      <c r="D5142" s="165">
        <v>1</v>
      </c>
      <c r="E5142" s="129" t="s">
        <v>4737</v>
      </c>
      <c r="F5142" s="129" t="s">
        <v>4735</v>
      </c>
      <c r="G5142" s="129" t="s">
        <v>16723</v>
      </c>
      <c r="H5142" s="129"/>
    </row>
    <row r="5143" spans="1:8" x14ac:dyDescent="0.3">
      <c r="A5143" s="183">
        <v>45291</v>
      </c>
      <c r="B5143" s="129" t="s">
        <v>9883</v>
      </c>
      <c r="C5143" s="129" t="s">
        <v>417</v>
      </c>
      <c r="D5143" s="165">
        <v>1</v>
      </c>
      <c r="E5143" s="129" t="s">
        <v>4739</v>
      </c>
      <c r="F5143" s="129" t="s">
        <v>4735</v>
      </c>
      <c r="G5143" s="129" t="s">
        <v>16723</v>
      </c>
      <c r="H5143" s="129"/>
    </row>
    <row r="5144" spans="1:8" x14ac:dyDescent="0.3">
      <c r="A5144" s="183">
        <v>45291</v>
      </c>
      <c r="B5144" s="129" t="s">
        <v>9884</v>
      </c>
      <c r="C5144" s="129" t="s">
        <v>417</v>
      </c>
      <c r="D5144" s="165">
        <v>1</v>
      </c>
      <c r="E5144" s="129" t="s">
        <v>4739</v>
      </c>
      <c r="F5144" s="129" t="s">
        <v>4735</v>
      </c>
      <c r="G5144" s="129" t="s">
        <v>16723</v>
      </c>
      <c r="H5144" s="129"/>
    </row>
    <row r="5145" spans="1:8" x14ac:dyDescent="0.3">
      <c r="A5145" s="183">
        <v>45291</v>
      </c>
      <c r="B5145" s="129" t="s">
        <v>9885</v>
      </c>
      <c r="C5145" s="129" t="s">
        <v>417</v>
      </c>
      <c r="D5145" s="165">
        <v>1</v>
      </c>
      <c r="E5145" s="129" t="s">
        <v>5066</v>
      </c>
      <c r="F5145" s="129" t="s">
        <v>4735</v>
      </c>
      <c r="G5145" s="129" t="s">
        <v>16723</v>
      </c>
      <c r="H5145" s="129"/>
    </row>
    <row r="5146" spans="1:8" x14ac:dyDescent="0.3">
      <c r="A5146" s="183">
        <v>45291</v>
      </c>
      <c r="B5146" s="129" t="s">
        <v>9886</v>
      </c>
      <c r="C5146" s="129" t="s">
        <v>417</v>
      </c>
      <c r="D5146" s="165">
        <v>1</v>
      </c>
      <c r="E5146" s="129" t="s">
        <v>5066</v>
      </c>
      <c r="F5146" s="129" t="s">
        <v>4735</v>
      </c>
      <c r="G5146" s="129" t="s">
        <v>16723</v>
      </c>
      <c r="H5146" s="129"/>
    </row>
    <row r="5147" spans="1:8" x14ac:dyDescent="0.3">
      <c r="A5147" s="183">
        <v>45291</v>
      </c>
      <c r="B5147" s="129" t="s">
        <v>9887</v>
      </c>
      <c r="C5147" s="129" t="s">
        <v>417</v>
      </c>
      <c r="D5147" s="165">
        <v>1</v>
      </c>
      <c r="E5147" s="129" t="s">
        <v>4739</v>
      </c>
      <c r="F5147" s="129" t="s">
        <v>4735</v>
      </c>
      <c r="G5147" s="129" t="s">
        <v>16723</v>
      </c>
      <c r="H5147" s="129"/>
    </row>
    <row r="5148" spans="1:8" x14ac:dyDescent="0.3">
      <c r="A5148" s="183">
        <v>45291</v>
      </c>
      <c r="B5148" s="129" t="s">
        <v>9888</v>
      </c>
      <c r="C5148" s="129" t="s">
        <v>418</v>
      </c>
      <c r="D5148" s="165">
        <v>1</v>
      </c>
      <c r="E5148" s="129" t="s">
        <v>4739</v>
      </c>
      <c r="F5148" s="129" t="s">
        <v>4735</v>
      </c>
      <c r="G5148" s="129" t="s">
        <v>16723</v>
      </c>
      <c r="H5148" s="129"/>
    </row>
    <row r="5149" spans="1:8" x14ac:dyDescent="0.3">
      <c r="A5149" s="183">
        <v>45291</v>
      </c>
      <c r="B5149" s="129" t="s">
        <v>9889</v>
      </c>
      <c r="C5149" s="129" t="s">
        <v>418</v>
      </c>
      <c r="D5149" s="165">
        <v>1</v>
      </c>
      <c r="E5149" s="129" t="s">
        <v>4739</v>
      </c>
      <c r="F5149" s="129" t="s">
        <v>4735</v>
      </c>
      <c r="G5149" s="129" t="s">
        <v>16723</v>
      </c>
      <c r="H5149" s="129"/>
    </row>
    <row r="5150" spans="1:8" x14ac:dyDescent="0.3">
      <c r="A5150" s="183">
        <v>45291</v>
      </c>
      <c r="B5150" s="129" t="s">
        <v>9890</v>
      </c>
      <c r="C5150" s="129" t="s">
        <v>417</v>
      </c>
      <c r="D5150" s="165">
        <v>1</v>
      </c>
      <c r="E5150" s="129" t="s">
        <v>4739</v>
      </c>
      <c r="F5150" s="129" t="s">
        <v>4735</v>
      </c>
      <c r="G5150" s="129" t="s">
        <v>16723</v>
      </c>
      <c r="H5150" s="129"/>
    </row>
    <row r="5151" spans="1:8" x14ac:dyDescent="0.3">
      <c r="A5151" s="183">
        <v>45291</v>
      </c>
      <c r="B5151" s="129" t="s">
        <v>9891</v>
      </c>
      <c r="C5151" s="129" t="s">
        <v>416</v>
      </c>
      <c r="D5151" s="165">
        <v>1</v>
      </c>
      <c r="E5151" s="129" t="s">
        <v>4737</v>
      </c>
      <c r="F5151" s="129" t="s">
        <v>4735</v>
      </c>
      <c r="G5151" s="129" t="s">
        <v>16723</v>
      </c>
      <c r="H5151" s="129"/>
    </row>
    <row r="5152" spans="1:8" x14ac:dyDescent="0.3">
      <c r="A5152" s="183">
        <v>45291</v>
      </c>
      <c r="B5152" s="129" t="s">
        <v>9892</v>
      </c>
      <c r="C5152" s="129" t="s">
        <v>418</v>
      </c>
      <c r="D5152" s="165">
        <v>1</v>
      </c>
      <c r="E5152" s="129" t="s">
        <v>4744</v>
      </c>
      <c r="F5152" s="129" t="s">
        <v>4735</v>
      </c>
      <c r="G5152" s="129" t="s">
        <v>16723</v>
      </c>
      <c r="H5152" s="129"/>
    </row>
    <row r="5153" spans="1:8" x14ac:dyDescent="0.3">
      <c r="A5153" s="183">
        <v>45291</v>
      </c>
      <c r="B5153" s="129" t="s">
        <v>9893</v>
      </c>
      <c r="C5153" s="129" t="s">
        <v>418</v>
      </c>
      <c r="D5153" s="165">
        <v>1</v>
      </c>
      <c r="E5153" s="129" t="s">
        <v>4821</v>
      </c>
      <c r="F5153" s="129" t="s">
        <v>4735</v>
      </c>
      <c r="G5153" s="129" t="s">
        <v>16723</v>
      </c>
      <c r="H5153" s="129"/>
    </row>
    <row r="5154" spans="1:8" x14ac:dyDescent="0.3">
      <c r="A5154" s="183">
        <v>45291</v>
      </c>
      <c r="B5154" s="129" t="s">
        <v>9894</v>
      </c>
      <c r="C5154" s="129" t="s">
        <v>417</v>
      </c>
      <c r="D5154" s="165">
        <v>1</v>
      </c>
      <c r="E5154" s="129" t="s">
        <v>4741</v>
      </c>
      <c r="F5154" s="129" t="s">
        <v>4735</v>
      </c>
      <c r="G5154" s="129" t="s">
        <v>16723</v>
      </c>
      <c r="H5154" s="129"/>
    </row>
    <row r="5155" spans="1:8" x14ac:dyDescent="0.3">
      <c r="A5155" s="183">
        <v>45291</v>
      </c>
      <c r="B5155" s="129" t="s">
        <v>9895</v>
      </c>
      <c r="C5155" s="129" t="s">
        <v>418</v>
      </c>
      <c r="D5155" s="165">
        <v>1</v>
      </c>
      <c r="E5155" s="129" t="s">
        <v>4739</v>
      </c>
      <c r="F5155" s="129" t="s">
        <v>4735</v>
      </c>
      <c r="G5155" s="129" t="s">
        <v>16723</v>
      </c>
      <c r="H5155" s="129"/>
    </row>
    <row r="5156" spans="1:8" x14ac:dyDescent="0.3">
      <c r="A5156" s="183">
        <v>45291</v>
      </c>
      <c r="B5156" s="129" t="s">
        <v>9896</v>
      </c>
      <c r="C5156" s="129" t="s">
        <v>418</v>
      </c>
      <c r="D5156" s="165">
        <v>1</v>
      </c>
      <c r="E5156" s="129" t="s">
        <v>4739</v>
      </c>
      <c r="F5156" s="129" t="s">
        <v>4735</v>
      </c>
      <c r="G5156" s="129" t="s">
        <v>16723</v>
      </c>
      <c r="H5156" s="129"/>
    </row>
    <row r="5157" spans="1:8" x14ac:dyDescent="0.3">
      <c r="A5157" s="183">
        <v>45291</v>
      </c>
      <c r="B5157" s="129" t="s">
        <v>9897</v>
      </c>
      <c r="C5157" s="129" t="s">
        <v>417</v>
      </c>
      <c r="D5157" s="165">
        <v>1</v>
      </c>
      <c r="E5157" s="129" t="s">
        <v>4737</v>
      </c>
      <c r="F5157" s="129" t="s">
        <v>4735</v>
      </c>
      <c r="G5157" s="129" t="s">
        <v>16723</v>
      </c>
      <c r="H5157" s="129"/>
    </row>
    <row r="5158" spans="1:8" x14ac:dyDescent="0.3">
      <c r="A5158" s="183">
        <v>45291</v>
      </c>
      <c r="B5158" s="129" t="s">
        <v>9898</v>
      </c>
      <c r="C5158" s="129" t="s">
        <v>417</v>
      </c>
      <c r="D5158" s="165">
        <v>1</v>
      </c>
      <c r="E5158" s="129" t="s">
        <v>4737</v>
      </c>
      <c r="F5158" s="129" t="s">
        <v>4735</v>
      </c>
      <c r="G5158" s="129" t="s">
        <v>16723</v>
      </c>
      <c r="H5158" s="129"/>
    </row>
    <row r="5159" spans="1:8" x14ac:dyDescent="0.3">
      <c r="A5159" s="183">
        <v>45291</v>
      </c>
      <c r="B5159" s="129" t="s">
        <v>9899</v>
      </c>
      <c r="C5159" s="129" t="s">
        <v>417</v>
      </c>
      <c r="D5159" s="165">
        <v>1</v>
      </c>
      <c r="E5159" s="129" t="s">
        <v>4737</v>
      </c>
      <c r="F5159" s="129" t="s">
        <v>4735</v>
      </c>
      <c r="G5159" s="129" t="s">
        <v>16723</v>
      </c>
      <c r="H5159" s="129"/>
    </row>
    <row r="5160" spans="1:8" x14ac:dyDescent="0.3">
      <c r="A5160" s="183">
        <v>45291</v>
      </c>
      <c r="B5160" s="129" t="s">
        <v>9900</v>
      </c>
      <c r="C5160" s="129" t="s">
        <v>417</v>
      </c>
      <c r="D5160" s="165">
        <v>1</v>
      </c>
      <c r="E5160" s="129" t="s">
        <v>5066</v>
      </c>
      <c r="F5160" s="129" t="s">
        <v>4735</v>
      </c>
      <c r="G5160" s="129" t="s">
        <v>16723</v>
      </c>
      <c r="H5160" s="129"/>
    </row>
    <row r="5161" spans="1:8" x14ac:dyDescent="0.3">
      <c r="A5161" s="183">
        <v>45291</v>
      </c>
      <c r="B5161" s="129" t="s">
        <v>9901</v>
      </c>
      <c r="C5161" s="129" t="s">
        <v>417</v>
      </c>
      <c r="D5161" s="165">
        <v>1</v>
      </c>
      <c r="E5161" s="129" t="s">
        <v>4739</v>
      </c>
      <c r="F5161" s="129" t="s">
        <v>4735</v>
      </c>
      <c r="G5161" s="129" t="s">
        <v>16723</v>
      </c>
      <c r="H5161" s="129"/>
    </row>
    <row r="5162" spans="1:8" x14ac:dyDescent="0.3">
      <c r="A5162" s="183">
        <v>45291</v>
      </c>
      <c r="B5162" s="129" t="s">
        <v>9902</v>
      </c>
      <c r="C5162" s="129" t="s">
        <v>417</v>
      </c>
      <c r="D5162" s="165">
        <v>1</v>
      </c>
      <c r="E5162" s="129" t="s">
        <v>4739</v>
      </c>
      <c r="F5162" s="129" t="s">
        <v>4735</v>
      </c>
      <c r="G5162" s="129" t="s">
        <v>16723</v>
      </c>
      <c r="H5162" s="129"/>
    </row>
    <row r="5163" spans="1:8" x14ac:dyDescent="0.3">
      <c r="A5163" s="183">
        <v>45291</v>
      </c>
      <c r="B5163" s="129" t="s">
        <v>9903</v>
      </c>
      <c r="C5163" s="129" t="s">
        <v>417</v>
      </c>
      <c r="D5163" s="165">
        <v>1</v>
      </c>
      <c r="E5163" s="129" t="s">
        <v>4739</v>
      </c>
      <c r="F5163" s="129" t="s">
        <v>4735</v>
      </c>
      <c r="G5163" s="129" t="s">
        <v>16723</v>
      </c>
      <c r="H5163" s="129"/>
    </row>
    <row r="5164" spans="1:8" x14ac:dyDescent="0.3">
      <c r="A5164" s="183">
        <v>45291</v>
      </c>
      <c r="B5164" s="129" t="s">
        <v>9904</v>
      </c>
      <c r="C5164" s="129" t="s">
        <v>417</v>
      </c>
      <c r="D5164" s="165">
        <v>1</v>
      </c>
      <c r="E5164" s="129" t="s">
        <v>4739</v>
      </c>
      <c r="F5164" s="129" t="s">
        <v>4735</v>
      </c>
      <c r="G5164" s="129" t="s">
        <v>16723</v>
      </c>
      <c r="H5164" s="129"/>
    </row>
    <row r="5165" spans="1:8" x14ac:dyDescent="0.3">
      <c r="A5165" s="183">
        <v>45291</v>
      </c>
      <c r="B5165" s="129" t="s">
        <v>9905</v>
      </c>
      <c r="C5165" s="129" t="s">
        <v>417</v>
      </c>
      <c r="D5165" s="165">
        <v>1</v>
      </c>
      <c r="E5165" s="129" t="s">
        <v>4739</v>
      </c>
      <c r="F5165" s="129" t="s">
        <v>4735</v>
      </c>
      <c r="G5165" s="129" t="s">
        <v>16723</v>
      </c>
      <c r="H5165" s="129"/>
    </row>
    <row r="5166" spans="1:8" x14ac:dyDescent="0.3">
      <c r="A5166" s="183">
        <v>45291</v>
      </c>
      <c r="B5166" s="129" t="s">
        <v>9906</v>
      </c>
      <c r="C5166" s="129" t="s">
        <v>417</v>
      </c>
      <c r="D5166" s="165">
        <v>1</v>
      </c>
      <c r="E5166" s="129" t="s">
        <v>5066</v>
      </c>
      <c r="F5166" s="129" t="s">
        <v>4735</v>
      </c>
      <c r="G5166" s="129" t="s">
        <v>16723</v>
      </c>
      <c r="H5166" s="129"/>
    </row>
    <row r="5167" spans="1:8" x14ac:dyDescent="0.3">
      <c r="A5167" s="183">
        <v>45291</v>
      </c>
      <c r="B5167" s="129" t="s">
        <v>9907</v>
      </c>
      <c r="C5167" s="129" t="s">
        <v>417</v>
      </c>
      <c r="D5167" s="165">
        <v>1</v>
      </c>
      <c r="E5167" s="129" t="s">
        <v>4739</v>
      </c>
      <c r="F5167" s="129" t="s">
        <v>4735</v>
      </c>
      <c r="G5167" s="129" t="s">
        <v>16723</v>
      </c>
      <c r="H5167" s="129"/>
    </row>
    <row r="5168" spans="1:8" x14ac:dyDescent="0.3">
      <c r="A5168" s="183">
        <v>45291</v>
      </c>
      <c r="B5168" s="129" t="s">
        <v>9908</v>
      </c>
      <c r="C5168" s="129" t="s">
        <v>417</v>
      </c>
      <c r="D5168" s="165">
        <v>1</v>
      </c>
      <c r="E5168" s="129" t="s">
        <v>4739</v>
      </c>
      <c r="F5168" s="129" t="s">
        <v>4735</v>
      </c>
      <c r="G5168" s="129" t="s">
        <v>16723</v>
      </c>
      <c r="H5168" s="129"/>
    </row>
    <row r="5169" spans="1:8" x14ac:dyDescent="0.3">
      <c r="A5169" s="183">
        <v>45291</v>
      </c>
      <c r="B5169" s="129" t="s">
        <v>9909</v>
      </c>
      <c r="C5169" s="129" t="s">
        <v>417</v>
      </c>
      <c r="D5169" s="165">
        <v>1</v>
      </c>
      <c r="E5169" s="129" t="s">
        <v>5066</v>
      </c>
      <c r="F5169" s="129" t="s">
        <v>4735</v>
      </c>
      <c r="G5169" s="129" t="s">
        <v>16723</v>
      </c>
      <c r="H5169" s="129"/>
    </row>
    <row r="5170" spans="1:8" x14ac:dyDescent="0.3">
      <c r="A5170" s="183">
        <v>45291</v>
      </c>
      <c r="B5170" s="129" t="s">
        <v>9910</v>
      </c>
      <c r="C5170" s="129" t="s">
        <v>416</v>
      </c>
      <c r="D5170" s="165">
        <v>1</v>
      </c>
      <c r="E5170" s="129" t="s">
        <v>4737</v>
      </c>
      <c r="F5170" s="129" t="s">
        <v>4735</v>
      </c>
      <c r="G5170" s="129" t="s">
        <v>16723</v>
      </c>
      <c r="H5170" s="129"/>
    </row>
    <row r="5171" spans="1:8" x14ac:dyDescent="0.3">
      <c r="A5171" s="183">
        <v>45291</v>
      </c>
      <c r="B5171" s="129" t="s">
        <v>9911</v>
      </c>
      <c r="C5171" s="129" t="s">
        <v>416</v>
      </c>
      <c r="D5171" s="165">
        <v>1</v>
      </c>
      <c r="E5171" s="129" t="s">
        <v>4737</v>
      </c>
      <c r="F5171" s="129" t="s">
        <v>4735</v>
      </c>
      <c r="G5171" s="129" t="s">
        <v>16723</v>
      </c>
      <c r="H5171" s="129"/>
    </row>
    <row r="5172" spans="1:8" x14ac:dyDescent="0.3">
      <c r="A5172" s="183">
        <v>45291</v>
      </c>
      <c r="B5172" s="129" t="s">
        <v>9912</v>
      </c>
      <c r="C5172" s="129" t="s">
        <v>417</v>
      </c>
      <c r="D5172" s="165">
        <v>1</v>
      </c>
      <c r="E5172" s="129" t="s">
        <v>4737</v>
      </c>
      <c r="F5172" s="129" t="s">
        <v>4735</v>
      </c>
      <c r="G5172" s="129" t="s">
        <v>16723</v>
      </c>
      <c r="H5172" s="129"/>
    </row>
    <row r="5173" spans="1:8" x14ac:dyDescent="0.3">
      <c r="A5173" s="183">
        <v>45291</v>
      </c>
      <c r="B5173" s="129" t="s">
        <v>9913</v>
      </c>
      <c r="C5173" s="129" t="s">
        <v>417</v>
      </c>
      <c r="D5173" s="165">
        <v>1</v>
      </c>
      <c r="E5173" s="129" t="s">
        <v>5066</v>
      </c>
      <c r="F5173" s="129" t="s">
        <v>4735</v>
      </c>
      <c r="G5173" s="129" t="s">
        <v>16723</v>
      </c>
      <c r="H5173" s="129"/>
    </row>
    <row r="5174" spans="1:8" x14ac:dyDescent="0.3">
      <c r="A5174" s="183">
        <v>45291</v>
      </c>
      <c r="B5174" s="129" t="s">
        <v>9914</v>
      </c>
      <c r="C5174" s="129" t="s">
        <v>417</v>
      </c>
      <c r="D5174" s="165">
        <v>1</v>
      </c>
      <c r="E5174" s="129" t="s">
        <v>4737</v>
      </c>
      <c r="F5174" s="129" t="s">
        <v>4735</v>
      </c>
      <c r="G5174" s="129" t="s">
        <v>16723</v>
      </c>
      <c r="H5174" s="129"/>
    </row>
    <row r="5175" spans="1:8" x14ac:dyDescent="0.3">
      <c r="A5175" s="183">
        <v>45291</v>
      </c>
      <c r="B5175" s="129" t="s">
        <v>9915</v>
      </c>
      <c r="C5175" s="129" t="s">
        <v>417</v>
      </c>
      <c r="D5175" s="165">
        <v>1</v>
      </c>
      <c r="E5175" s="129" t="s">
        <v>5066</v>
      </c>
      <c r="F5175" s="129" t="s">
        <v>4735</v>
      </c>
      <c r="G5175" s="129" t="s">
        <v>16723</v>
      </c>
      <c r="H5175" s="129"/>
    </row>
    <row r="5176" spans="1:8" x14ac:dyDescent="0.3">
      <c r="A5176" s="183">
        <v>45291</v>
      </c>
      <c r="B5176" s="129" t="s">
        <v>9916</v>
      </c>
      <c r="C5176" s="129" t="s">
        <v>417</v>
      </c>
      <c r="D5176" s="165">
        <v>1</v>
      </c>
      <c r="E5176" s="129" t="s">
        <v>4737</v>
      </c>
      <c r="F5176" s="129" t="s">
        <v>4735</v>
      </c>
      <c r="G5176" s="129" t="s">
        <v>16723</v>
      </c>
      <c r="H5176" s="129"/>
    </row>
    <row r="5177" spans="1:8" x14ac:dyDescent="0.3">
      <c r="A5177" s="183">
        <v>45291</v>
      </c>
      <c r="B5177" s="129" t="s">
        <v>9917</v>
      </c>
      <c r="C5177" s="129" t="s">
        <v>417</v>
      </c>
      <c r="D5177" s="165">
        <v>1</v>
      </c>
      <c r="E5177" s="129" t="s">
        <v>4737</v>
      </c>
      <c r="F5177" s="129" t="s">
        <v>4735</v>
      </c>
      <c r="G5177" s="129" t="s">
        <v>16723</v>
      </c>
      <c r="H5177" s="129"/>
    </row>
    <row r="5178" spans="1:8" x14ac:dyDescent="0.3">
      <c r="A5178" s="183">
        <v>45291</v>
      </c>
      <c r="B5178" s="129" t="s">
        <v>9918</v>
      </c>
      <c r="C5178" s="129" t="s">
        <v>417</v>
      </c>
      <c r="D5178" s="165">
        <v>1</v>
      </c>
      <c r="E5178" s="129" t="s">
        <v>4739</v>
      </c>
      <c r="F5178" s="129" t="s">
        <v>4735</v>
      </c>
      <c r="G5178" s="129" t="s">
        <v>16723</v>
      </c>
      <c r="H5178" s="129"/>
    </row>
    <row r="5179" spans="1:8" x14ac:dyDescent="0.3">
      <c r="A5179" s="183">
        <v>45291</v>
      </c>
      <c r="B5179" s="129" t="s">
        <v>9919</v>
      </c>
      <c r="C5179" s="129" t="s">
        <v>417</v>
      </c>
      <c r="D5179" s="165">
        <v>1</v>
      </c>
      <c r="E5179" s="129" t="s">
        <v>4739</v>
      </c>
      <c r="F5179" s="129" t="s">
        <v>4735</v>
      </c>
      <c r="G5179" s="129" t="s">
        <v>16723</v>
      </c>
      <c r="H5179" s="129"/>
    </row>
    <row r="5180" spans="1:8" x14ac:dyDescent="0.3">
      <c r="A5180" s="183">
        <v>45291</v>
      </c>
      <c r="B5180" s="129" t="s">
        <v>9920</v>
      </c>
      <c r="C5180" s="129" t="s">
        <v>417</v>
      </c>
      <c r="D5180" s="165">
        <v>1</v>
      </c>
      <c r="E5180" s="129" t="s">
        <v>5066</v>
      </c>
      <c r="F5180" s="129" t="s">
        <v>4735</v>
      </c>
      <c r="G5180" s="129" t="s">
        <v>16723</v>
      </c>
      <c r="H5180" s="129"/>
    </row>
    <row r="5181" spans="1:8" x14ac:dyDescent="0.3">
      <c r="A5181" s="183">
        <v>45291</v>
      </c>
      <c r="B5181" s="129" t="s">
        <v>9921</v>
      </c>
      <c r="C5181" s="129" t="s">
        <v>417</v>
      </c>
      <c r="D5181" s="165">
        <v>1</v>
      </c>
      <c r="E5181" s="129" t="s">
        <v>5066</v>
      </c>
      <c r="F5181" s="129" t="s">
        <v>4735</v>
      </c>
      <c r="G5181" s="129" t="s">
        <v>16723</v>
      </c>
      <c r="H5181" s="129"/>
    </row>
    <row r="5182" spans="1:8" x14ac:dyDescent="0.3">
      <c r="A5182" s="183">
        <v>45291</v>
      </c>
      <c r="B5182" s="129" t="s">
        <v>9922</v>
      </c>
      <c r="C5182" s="129" t="s">
        <v>418</v>
      </c>
      <c r="D5182" s="165">
        <v>1</v>
      </c>
      <c r="E5182" s="129" t="s">
        <v>4737</v>
      </c>
      <c r="F5182" s="129" t="s">
        <v>4735</v>
      </c>
      <c r="G5182" s="129" t="s">
        <v>16723</v>
      </c>
      <c r="H5182" s="129"/>
    </row>
    <row r="5183" spans="1:8" x14ac:dyDescent="0.3">
      <c r="A5183" s="183">
        <v>45291</v>
      </c>
      <c r="B5183" s="129" t="s">
        <v>9923</v>
      </c>
      <c r="C5183" s="129" t="s">
        <v>418</v>
      </c>
      <c r="D5183" s="165">
        <v>1</v>
      </c>
      <c r="E5183" s="129" t="s">
        <v>4744</v>
      </c>
      <c r="F5183" s="129" t="s">
        <v>4735</v>
      </c>
      <c r="G5183" s="129" t="s">
        <v>16723</v>
      </c>
      <c r="H5183" s="129"/>
    </row>
    <row r="5184" spans="1:8" x14ac:dyDescent="0.3">
      <c r="A5184" s="183">
        <v>45291</v>
      </c>
      <c r="B5184" s="129" t="s">
        <v>9924</v>
      </c>
      <c r="C5184" s="129" t="s">
        <v>417</v>
      </c>
      <c r="D5184" s="165">
        <v>1</v>
      </c>
      <c r="E5184" s="129" t="s">
        <v>4737</v>
      </c>
      <c r="F5184" s="129" t="s">
        <v>4735</v>
      </c>
      <c r="G5184" s="129" t="s">
        <v>16723</v>
      </c>
      <c r="H5184" s="129"/>
    </row>
    <row r="5185" spans="1:8" x14ac:dyDescent="0.3">
      <c r="A5185" s="183">
        <v>45291</v>
      </c>
      <c r="B5185" s="129" t="s">
        <v>9925</v>
      </c>
      <c r="C5185" s="129" t="s">
        <v>417</v>
      </c>
      <c r="D5185" s="165">
        <v>1</v>
      </c>
      <c r="E5185" s="129" t="s">
        <v>4737</v>
      </c>
      <c r="F5185" s="129" t="s">
        <v>4735</v>
      </c>
      <c r="G5185" s="129" t="s">
        <v>16723</v>
      </c>
      <c r="H5185" s="129"/>
    </row>
    <row r="5186" spans="1:8" x14ac:dyDescent="0.3">
      <c r="A5186" s="183">
        <v>45291</v>
      </c>
      <c r="B5186" s="129" t="s">
        <v>9926</v>
      </c>
      <c r="C5186" s="129" t="s">
        <v>417</v>
      </c>
      <c r="D5186" s="165">
        <v>1</v>
      </c>
      <c r="E5186" s="129" t="s">
        <v>4739</v>
      </c>
      <c r="F5186" s="129" t="s">
        <v>4735</v>
      </c>
      <c r="G5186" s="129" t="s">
        <v>16723</v>
      </c>
      <c r="H5186" s="129"/>
    </row>
    <row r="5187" spans="1:8" x14ac:dyDescent="0.3">
      <c r="A5187" s="183">
        <v>45291</v>
      </c>
      <c r="B5187" s="129" t="s">
        <v>9927</v>
      </c>
      <c r="C5187" s="129" t="s">
        <v>416</v>
      </c>
      <c r="D5187" s="165">
        <v>1</v>
      </c>
      <c r="E5187" s="129" t="s">
        <v>4739</v>
      </c>
      <c r="F5187" s="129" t="s">
        <v>4735</v>
      </c>
      <c r="G5187" s="129" t="s">
        <v>16723</v>
      </c>
      <c r="H5187" s="129"/>
    </row>
    <row r="5188" spans="1:8" x14ac:dyDescent="0.3">
      <c r="A5188" s="183">
        <v>45291</v>
      </c>
      <c r="B5188" s="129" t="s">
        <v>9928</v>
      </c>
      <c r="C5188" s="129" t="s">
        <v>416</v>
      </c>
      <c r="D5188" s="165">
        <v>1</v>
      </c>
      <c r="E5188" s="129" t="s">
        <v>4739</v>
      </c>
      <c r="F5188" s="129" t="s">
        <v>4735</v>
      </c>
      <c r="G5188" s="129" t="s">
        <v>16723</v>
      </c>
      <c r="H5188" s="129"/>
    </row>
    <row r="5189" spans="1:8" x14ac:dyDescent="0.3">
      <c r="A5189" s="183">
        <v>45291</v>
      </c>
      <c r="B5189" s="129" t="s">
        <v>9929</v>
      </c>
      <c r="C5189" s="129" t="s">
        <v>418</v>
      </c>
      <c r="D5189" s="165">
        <v>1</v>
      </c>
      <c r="E5189" s="129" t="s">
        <v>4739</v>
      </c>
      <c r="F5189" s="129" t="s">
        <v>4735</v>
      </c>
      <c r="G5189" s="129" t="s">
        <v>16723</v>
      </c>
      <c r="H5189" s="129"/>
    </row>
    <row r="5190" spans="1:8" x14ac:dyDescent="0.3">
      <c r="A5190" s="183">
        <v>45291</v>
      </c>
      <c r="B5190" s="129" t="s">
        <v>9930</v>
      </c>
      <c r="C5190" s="129" t="s">
        <v>418</v>
      </c>
      <c r="D5190" s="165">
        <v>1</v>
      </c>
      <c r="E5190" s="129" t="s">
        <v>4739</v>
      </c>
      <c r="F5190" s="129" t="s">
        <v>4735</v>
      </c>
      <c r="G5190" s="129" t="s">
        <v>16723</v>
      </c>
      <c r="H5190" s="129"/>
    </row>
    <row r="5191" spans="1:8" x14ac:dyDescent="0.3">
      <c r="A5191" s="183">
        <v>45291</v>
      </c>
      <c r="B5191" s="129" t="s">
        <v>9931</v>
      </c>
      <c r="C5191" s="129" t="s">
        <v>416</v>
      </c>
      <c r="D5191" s="165">
        <v>1</v>
      </c>
      <c r="E5191" s="129" t="s">
        <v>4739</v>
      </c>
      <c r="F5191" s="129" t="s">
        <v>4735</v>
      </c>
      <c r="G5191" s="129" t="s">
        <v>16723</v>
      </c>
      <c r="H5191" s="129"/>
    </row>
    <row r="5192" spans="1:8" x14ac:dyDescent="0.3">
      <c r="A5192" s="183">
        <v>45291</v>
      </c>
      <c r="B5192" s="129" t="s">
        <v>9932</v>
      </c>
      <c r="C5192" s="129" t="s">
        <v>418</v>
      </c>
      <c r="D5192" s="165">
        <v>1</v>
      </c>
      <c r="E5192" s="129" t="s">
        <v>4739</v>
      </c>
      <c r="F5192" s="129" t="s">
        <v>4735</v>
      </c>
      <c r="G5192" s="129" t="s">
        <v>16723</v>
      </c>
      <c r="H5192" s="129"/>
    </row>
    <row r="5193" spans="1:8" x14ac:dyDescent="0.3">
      <c r="A5193" s="183">
        <v>45291</v>
      </c>
      <c r="B5193" s="129" t="s">
        <v>9933</v>
      </c>
      <c r="C5193" s="129" t="s">
        <v>417</v>
      </c>
      <c r="D5193" s="165">
        <v>1</v>
      </c>
      <c r="E5193" s="129" t="s">
        <v>4739</v>
      </c>
      <c r="F5193" s="129" t="s">
        <v>4735</v>
      </c>
      <c r="G5193" s="129" t="s">
        <v>16723</v>
      </c>
      <c r="H5193" s="129"/>
    </row>
    <row r="5194" spans="1:8" x14ac:dyDescent="0.3">
      <c r="A5194" s="183">
        <v>45291</v>
      </c>
      <c r="B5194" s="129" t="s">
        <v>9934</v>
      </c>
      <c r="C5194" s="129" t="s">
        <v>417</v>
      </c>
      <c r="D5194" s="165">
        <v>1</v>
      </c>
      <c r="E5194" s="129" t="s">
        <v>4737</v>
      </c>
      <c r="F5194" s="129" t="s">
        <v>4735</v>
      </c>
      <c r="G5194" s="129" t="s">
        <v>16723</v>
      </c>
      <c r="H5194" s="129"/>
    </row>
    <row r="5195" spans="1:8" x14ac:dyDescent="0.3">
      <c r="A5195" s="183">
        <v>45291</v>
      </c>
      <c r="B5195" s="129" t="s">
        <v>9935</v>
      </c>
      <c r="C5195" s="129" t="s">
        <v>417</v>
      </c>
      <c r="D5195" s="165">
        <v>1</v>
      </c>
      <c r="E5195" s="129" t="s">
        <v>4737</v>
      </c>
      <c r="F5195" s="129" t="s">
        <v>4735</v>
      </c>
      <c r="G5195" s="129" t="s">
        <v>16723</v>
      </c>
      <c r="H5195" s="129"/>
    </row>
    <row r="5196" spans="1:8" x14ac:dyDescent="0.3">
      <c r="A5196" s="183">
        <v>45291</v>
      </c>
      <c r="B5196" s="129" t="s">
        <v>9936</v>
      </c>
      <c r="C5196" s="129" t="s">
        <v>417</v>
      </c>
      <c r="D5196" s="165">
        <v>1</v>
      </c>
      <c r="E5196" s="129" t="s">
        <v>4737</v>
      </c>
      <c r="F5196" s="129" t="s">
        <v>4735</v>
      </c>
      <c r="G5196" s="129" t="s">
        <v>16723</v>
      </c>
      <c r="H5196" s="129"/>
    </row>
    <row r="5197" spans="1:8" x14ac:dyDescent="0.3">
      <c r="A5197" s="183">
        <v>45291</v>
      </c>
      <c r="B5197" s="129" t="s">
        <v>9937</v>
      </c>
      <c r="C5197" s="129" t="s">
        <v>417</v>
      </c>
      <c r="D5197" s="165">
        <v>1</v>
      </c>
      <c r="E5197" s="129" t="s">
        <v>4737</v>
      </c>
      <c r="F5197" s="129" t="s">
        <v>4735</v>
      </c>
      <c r="G5197" s="129" t="s">
        <v>16723</v>
      </c>
      <c r="H5197" s="129"/>
    </row>
    <row r="5198" spans="1:8" x14ac:dyDescent="0.3">
      <c r="A5198" s="183">
        <v>45291</v>
      </c>
      <c r="B5198" s="129" t="s">
        <v>9938</v>
      </c>
      <c r="C5198" s="129" t="s">
        <v>417</v>
      </c>
      <c r="D5198" s="165">
        <v>1</v>
      </c>
      <c r="E5198" s="129" t="s">
        <v>4739</v>
      </c>
      <c r="F5198" s="129" t="s">
        <v>4735</v>
      </c>
      <c r="G5198" s="129" t="s">
        <v>16723</v>
      </c>
      <c r="H5198" s="129"/>
    </row>
    <row r="5199" spans="1:8" x14ac:dyDescent="0.3">
      <c r="A5199" s="183">
        <v>45291</v>
      </c>
      <c r="B5199" s="129" t="s">
        <v>9939</v>
      </c>
      <c r="C5199" s="129" t="s">
        <v>417</v>
      </c>
      <c r="D5199" s="165">
        <v>1</v>
      </c>
      <c r="E5199" s="129" t="s">
        <v>4737</v>
      </c>
      <c r="F5199" s="129" t="s">
        <v>4735</v>
      </c>
      <c r="G5199" s="129" t="s">
        <v>16723</v>
      </c>
      <c r="H5199" s="129"/>
    </row>
    <row r="5200" spans="1:8" x14ac:dyDescent="0.3">
      <c r="A5200" s="183">
        <v>45291</v>
      </c>
      <c r="B5200" s="129" t="s">
        <v>9940</v>
      </c>
      <c r="C5200" s="129" t="s">
        <v>417</v>
      </c>
      <c r="D5200" s="165">
        <v>1</v>
      </c>
      <c r="E5200" s="129" t="s">
        <v>4739</v>
      </c>
      <c r="F5200" s="129" t="s">
        <v>4735</v>
      </c>
      <c r="G5200" s="129" t="s">
        <v>16723</v>
      </c>
      <c r="H5200" s="129"/>
    </row>
    <row r="5201" spans="1:8" x14ac:dyDescent="0.3">
      <c r="A5201" s="183">
        <v>45291</v>
      </c>
      <c r="B5201" s="129" t="s">
        <v>9941</v>
      </c>
      <c r="C5201" s="129" t="s">
        <v>417</v>
      </c>
      <c r="D5201" s="165">
        <v>1</v>
      </c>
      <c r="E5201" s="129" t="s">
        <v>4737</v>
      </c>
      <c r="F5201" s="129" t="s">
        <v>4735</v>
      </c>
      <c r="G5201" s="129" t="s">
        <v>16723</v>
      </c>
      <c r="H5201" s="129"/>
    </row>
    <row r="5202" spans="1:8" x14ac:dyDescent="0.3">
      <c r="A5202" s="183">
        <v>45291</v>
      </c>
      <c r="B5202" s="129" t="s">
        <v>9942</v>
      </c>
      <c r="C5202" s="129" t="s">
        <v>417</v>
      </c>
      <c r="D5202" s="165">
        <v>1</v>
      </c>
      <c r="E5202" s="129" t="s">
        <v>4739</v>
      </c>
      <c r="F5202" s="129" t="s">
        <v>4735</v>
      </c>
      <c r="G5202" s="129" t="s">
        <v>16723</v>
      </c>
      <c r="H5202" s="129"/>
    </row>
    <row r="5203" spans="1:8" x14ac:dyDescent="0.3">
      <c r="A5203" s="183">
        <v>45291</v>
      </c>
      <c r="B5203" s="129" t="s">
        <v>9943</v>
      </c>
      <c r="C5203" s="129" t="s">
        <v>418</v>
      </c>
      <c r="D5203" s="165">
        <v>1</v>
      </c>
      <c r="E5203" s="129" t="s">
        <v>4739</v>
      </c>
      <c r="F5203" s="129" t="s">
        <v>4735</v>
      </c>
      <c r="G5203" s="129" t="s">
        <v>16723</v>
      </c>
      <c r="H5203" s="129"/>
    </row>
    <row r="5204" spans="1:8" x14ac:dyDescent="0.3">
      <c r="A5204" s="183">
        <v>45291</v>
      </c>
      <c r="B5204" s="129" t="s">
        <v>9944</v>
      </c>
      <c r="C5204" s="129" t="s">
        <v>417</v>
      </c>
      <c r="D5204" s="165">
        <v>1</v>
      </c>
      <c r="E5204" s="129" t="s">
        <v>4737</v>
      </c>
      <c r="F5204" s="129" t="s">
        <v>4735</v>
      </c>
      <c r="G5204" s="129" t="s">
        <v>16723</v>
      </c>
      <c r="H5204" s="129"/>
    </row>
    <row r="5205" spans="1:8" x14ac:dyDescent="0.3">
      <c r="A5205" s="183">
        <v>45291</v>
      </c>
      <c r="B5205" s="129" t="s">
        <v>9945</v>
      </c>
      <c r="C5205" s="129" t="s">
        <v>417</v>
      </c>
      <c r="D5205" s="165">
        <v>1</v>
      </c>
      <c r="E5205" s="129" t="s">
        <v>4737</v>
      </c>
      <c r="F5205" s="129" t="s">
        <v>4735</v>
      </c>
      <c r="G5205" s="129" t="s">
        <v>16723</v>
      </c>
      <c r="H5205" s="129"/>
    </row>
    <row r="5206" spans="1:8" x14ac:dyDescent="0.3">
      <c r="A5206" s="183">
        <v>45291</v>
      </c>
      <c r="B5206" s="129" t="s">
        <v>9946</v>
      </c>
      <c r="C5206" s="129" t="s">
        <v>417</v>
      </c>
      <c r="D5206" s="165">
        <v>1</v>
      </c>
      <c r="E5206" s="129" t="s">
        <v>4737</v>
      </c>
      <c r="F5206" s="129" t="s">
        <v>4735</v>
      </c>
      <c r="G5206" s="129" t="s">
        <v>16723</v>
      </c>
      <c r="H5206" s="129"/>
    </row>
    <row r="5207" spans="1:8" x14ac:dyDescent="0.3">
      <c r="A5207" s="183">
        <v>45291</v>
      </c>
      <c r="B5207" s="129" t="s">
        <v>9947</v>
      </c>
      <c r="C5207" s="129" t="s">
        <v>417</v>
      </c>
      <c r="D5207" s="165">
        <v>1</v>
      </c>
      <c r="E5207" s="129" t="s">
        <v>5066</v>
      </c>
      <c r="F5207" s="129" t="s">
        <v>4735</v>
      </c>
      <c r="G5207" s="129" t="s">
        <v>16723</v>
      </c>
      <c r="H5207" s="129"/>
    </row>
    <row r="5208" spans="1:8" x14ac:dyDescent="0.3">
      <c r="A5208" s="183">
        <v>45291</v>
      </c>
      <c r="B5208" s="129" t="s">
        <v>9948</v>
      </c>
      <c r="C5208" s="129" t="s">
        <v>417</v>
      </c>
      <c r="D5208" s="165">
        <v>1</v>
      </c>
      <c r="E5208" s="129" t="s">
        <v>4739</v>
      </c>
      <c r="F5208" s="129" t="s">
        <v>4735</v>
      </c>
      <c r="G5208" s="129" t="s">
        <v>16723</v>
      </c>
      <c r="H5208" s="129"/>
    </row>
    <row r="5209" spans="1:8" x14ac:dyDescent="0.3">
      <c r="A5209" s="183">
        <v>45291</v>
      </c>
      <c r="B5209" s="129" t="s">
        <v>9949</v>
      </c>
      <c r="C5209" s="129" t="s">
        <v>417</v>
      </c>
      <c r="D5209" s="165">
        <v>1</v>
      </c>
      <c r="E5209" s="129" t="s">
        <v>4734</v>
      </c>
      <c r="F5209" s="129" t="s">
        <v>4735</v>
      </c>
      <c r="G5209" s="129" t="s">
        <v>16723</v>
      </c>
      <c r="H5209" s="129"/>
    </row>
    <row r="5210" spans="1:8" x14ac:dyDescent="0.3">
      <c r="A5210" s="183">
        <v>45291</v>
      </c>
      <c r="B5210" s="129" t="s">
        <v>9950</v>
      </c>
      <c r="C5210" s="129" t="s">
        <v>417</v>
      </c>
      <c r="D5210" s="165">
        <v>1</v>
      </c>
      <c r="E5210" s="129" t="s">
        <v>4739</v>
      </c>
      <c r="F5210" s="129" t="s">
        <v>4735</v>
      </c>
      <c r="G5210" s="129" t="s">
        <v>16723</v>
      </c>
      <c r="H5210" s="129"/>
    </row>
    <row r="5211" spans="1:8" x14ac:dyDescent="0.3">
      <c r="A5211" s="183">
        <v>45291</v>
      </c>
      <c r="B5211" s="129" t="s">
        <v>9951</v>
      </c>
      <c r="C5211" s="129" t="s">
        <v>417</v>
      </c>
      <c r="D5211" s="165">
        <v>1</v>
      </c>
      <c r="E5211" s="129" t="s">
        <v>4739</v>
      </c>
      <c r="F5211" s="129" t="s">
        <v>4735</v>
      </c>
      <c r="G5211" s="129" t="s">
        <v>16723</v>
      </c>
      <c r="H5211" s="129"/>
    </row>
    <row r="5212" spans="1:8" x14ac:dyDescent="0.3">
      <c r="A5212" s="183">
        <v>45291</v>
      </c>
      <c r="B5212" s="129" t="s">
        <v>9952</v>
      </c>
      <c r="C5212" s="129" t="s">
        <v>417</v>
      </c>
      <c r="D5212" s="165">
        <v>1</v>
      </c>
      <c r="E5212" s="129" t="s">
        <v>4739</v>
      </c>
      <c r="F5212" s="129" t="s">
        <v>4735</v>
      </c>
      <c r="G5212" s="129" t="s">
        <v>16723</v>
      </c>
      <c r="H5212" s="129"/>
    </row>
    <row r="5213" spans="1:8" x14ac:dyDescent="0.3">
      <c r="A5213" s="183">
        <v>45291</v>
      </c>
      <c r="B5213" s="129" t="s">
        <v>9953</v>
      </c>
      <c r="C5213" s="129" t="s">
        <v>417</v>
      </c>
      <c r="D5213" s="165">
        <v>1</v>
      </c>
      <c r="E5213" s="129" t="s">
        <v>4734</v>
      </c>
      <c r="F5213" s="129" t="s">
        <v>4735</v>
      </c>
      <c r="G5213" s="129" t="s">
        <v>16723</v>
      </c>
      <c r="H5213" s="129"/>
    </row>
    <row r="5214" spans="1:8" x14ac:dyDescent="0.3">
      <c r="A5214" s="183">
        <v>45291</v>
      </c>
      <c r="B5214" s="129" t="s">
        <v>9954</v>
      </c>
      <c r="C5214" s="129" t="s">
        <v>417</v>
      </c>
      <c r="D5214" s="165">
        <v>1</v>
      </c>
      <c r="E5214" s="129" t="s">
        <v>4739</v>
      </c>
      <c r="F5214" s="129" t="s">
        <v>4735</v>
      </c>
      <c r="G5214" s="129" t="s">
        <v>16723</v>
      </c>
      <c r="H5214" s="129"/>
    </row>
    <row r="5215" spans="1:8" x14ac:dyDescent="0.3">
      <c r="A5215" s="183">
        <v>45291</v>
      </c>
      <c r="B5215" s="129" t="s">
        <v>9955</v>
      </c>
      <c r="C5215" s="129" t="s">
        <v>417</v>
      </c>
      <c r="D5215" s="165">
        <v>1</v>
      </c>
      <c r="E5215" s="129" t="s">
        <v>5066</v>
      </c>
      <c r="F5215" s="129" t="s">
        <v>4735</v>
      </c>
      <c r="G5215" s="129" t="s">
        <v>16723</v>
      </c>
      <c r="H5215" s="129"/>
    </row>
    <row r="5216" spans="1:8" x14ac:dyDescent="0.3">
      <c r="A5216" s="183">
        <v>45291</v>
      </c>
      <c r="B5216" s="129" t="s">
        <v>9956</v>
      </c>
      <c r="C5216" s="129" t="s">
        <v>417</v>
      </c>
      <c r="D5216" s="165">
        <v>1</v>
      </c>
      <c r="E5216" s="129" t="s">
        <v>4739</v>
      </c>
      <c r="F5216" s="129" t="s">
        <v>4735</v>
      </c>
      <c r="G5216" s="129" t="s">
        <v>16723</v>
      </c>
      <c r="H5216" s="129"/>
    </row>
    <row r="5217" spans="1:8" x14ac:dyDescent="0.3">
      <c r="A5217" s="183">
        <v>45291</v>
      </c>
      <c r="B5217" s="129" t="s">
        <v>9957</v>
      </c>
      <c r="C5217" s="129" t="s">
        <v>416</v>
      </c>
      <c r="D5217" s="165">
        <v>1</v>
      </c>
      <c r="E5217" s="129" t="s">
        <v>4744</v>
      </c>
      <c r="F5217" s="129" t="s">
        <v>4735</v>
      </c>
      <c r="G5217" s="129" t="s">
        <v>16723</v>
      </c>
      <c r="H5217" s="129"/>
    </row>
    <row r="5218" spans="1:8" x14ac:dyDescent="0.3">
      <c r="A5218" s="183">
        <v>45291</v>
      </c>
      <c r="B5218" s="129" t="s">
        <v>9958</v>
      </c>
      <c r="C5218" s="129" t="s">
        <v>417</v>
      </c>
      <c r="D5218" s="165">
        <v>1</v>
      </c>
      <c r="E5218" s="129" t="s">
        <v>4737</v>
      </c>
      <c r="F5218" s="129" t="s">
        <v>4735</v>
      </c>
      <c r="G5218" s="129" t="s">
        <v>16723</v>
      </c>
      <c r="H5218" s="129"/>
    </row>
    <row r="5219" spans="1:8" x14ac:dyDescent="0.3">
      <c r="A5219" s="183">
        <v>45291</v>
      </c>
      <c r="B5219" s="129" t="s">
        <v>9959</v>
      </c>
      <c r="C5219" s="129" t="s">
        <v>417</v>
      </c>
      <c r="D5219" s="165">
        <v>1</v>
      </c>
      <c r="E5219" s="129" t="s">
        <v>4739</v>
      </c>
      <c r="F5219" s="129" t="s">
        <v>4735</v>
      </c>
      <c r="G5219" s="129" t="s">
        <v>16723</v>
      </c>
      <c r="H5219" s="129"/>
    </row>
    <row r="5220" spans="1:8" x14ac:dyDescent="0.3">
      <c r="A5220" s="183">
        <v>45291</v>
      </c>
      <c r="B5220" s="129" t="s">
        <v>9960</v>
      </c>
      <c r="C5220" s="129" t="s">
        <v>417</v>
      </c>
      <c r="D5220" s="165">
        <v>1</v>
      </c>
      <c r="E5220" s="129" t="s">
        <v>4739</v>
      </c>
      <c r="F5220" s="129" t="s">
        <v>4735</v>
      </c>
      <c r="G5220" s="129" t="s">
        <v>16723</v>
      </c>
      <c r="H5220" s="129"/>
    </row>
    <row r="5221" spans="1:8" x14ac:dyDescent="0.3">
      <c r="A5221" s="183">
        <v>45291</v>
      </c>
      <c r="B5221" s="129" t="s">
        <v>9961</v>
      </c>
      <c r="C5221" s="129" t="s">
        <v>417</v>
      </c>
      <c r="D5221" s="165">
        <v>1</v>
      </c>
      <c r="E5221" s="129" t="s">
        <v>4739</v>
      </c>
      <c r="F5221" s="129" t="s">
        <v>4735</v>
      </c>
      <c r="G5221" s="129" t="s">
        <v>16723</v>
      </c>
      <c r="H5221" s="129"/>
    </row>
    <row r="5222" spans="1:8" x14ac:dyDescent="0.3">
      <c r="A5222" s="183">
        <v>45291</v>
      </c>
      <c r="B5222" s="129" t="s">
        <v>9962</v>
      </c>
      <c r="C5222" s="129" t="s">
        <v>417</v>
      </c>
      <c r="D5222" s="165">
        <v>1</v>
      </c>
      <c r="E5222" s="129" t="s">
        <v>4739</v>
      </c>
      <c r="F5222" s="129" t="s">
        <v>4735</v>
      </c>
      <c r="G5222" s="129" t="s">
        <v>16723</v>
      </c>
      <c r="H5222" s="129"/>
    </row>
    <row r="5223" spans="1:8" x14ac:dyDescent="0.3">
      <c r="A5223" s="183">
        <v>45291</v>
      </c>
      <c r="B5223" s="129" t="s">
        <v>9963</v>
      </c>
      <c r="C5223" s="129" t="s">
        <v>417</v>
      </c>
      <c r="D5223" s="165">
        <v>1</v>
      </c>
      <c r="E5223" s="129" t="s">
        <v>4821</v>
      </c>
      <c r="F5223" s="129" t="s">
        <v>4735</v>
      </c>
      <c r="G5223" s="129" t="s">
        <v>16723</v>
      </c>
      <c r="H5223" s="129"/>
    </row>
    <row r="5224" spans="1:8" x14ac:dyDescent="0.3">
      <c r="A5224" s="183">
        <v>45291</v>
      </c>
      <c r="B5224" s="129" t="s">
        <v>9964</v>
      </c>
      <c r="C5224" s="129" t="s">
        <v>417</v>
      </c>
      <c r="D5224" s="165">
        <v>1</v>
      </c>
      <c r="E5224" s="129" t="s">
        <v>4739</v>
      </c>
      <c r="F5224" s="129" t="s">
        <v>4735</v>
      </c>
      <c r="G5224" s="129" t="s">
        <v>16723</v>
      </c>
      <c r="H5224" s="129"/>
    </row>
    <row r="5225" spans="1:8" x14ac:dyDescent="0.3">
      <c r="A5225" s="183">
        <v>45291</v>
      </c>
      <c r="B5225" s="129" t="s">
        <v>9965</v>
      </c>
      <c r="C5225" s="129" t="s">
        <v>417</v>
      </c>
      <c r="D5225" s="165">
        <v>1</v>
      </c>
      <c r="E5225" s="129" t="s">
        <v>4734</v>
      </c>
      <c r="F5225" s="129" t="s">
        <v>4735</v>
      </c>
      <c r="G5225" s="129" t="s">
        <v>16723</v>
      </c>
      <c r="H5225" s="129"/>
    </row>
    <row r="5226" spans="1:8" x14ac:dyDescent="0.3">
      <c r="A5226" s="183">
        <v>45291</v>
      </c>
      <c r="B5226" s="129" t="s">
        <v>9966</v>
      </c>
      <c r="C5226" s="129" t="s">
        <v>417</v>
      </c>
      <c r="D5226" s="165">
        <v>1</v>
      </c>
      <c r="E5226" s="129" t="s">
        <v>4739</v>
      </c>
      <c r="F5226" s="129" t="s">
        <v>4735</v>
      </c>
      <c r="G5226" s="129" t="s">
        <v>16723</v>
      </c>
      <c r="H5226" s="129"/>
    </row>
    <row r="5227" spans="1:8" x14ac:dyDescent="0.3">
      <c r="A5227" s="183">
        <v>45291</v>
      </c>
      <c r="B5227" s="129" t="s">
        <v>9967</v>
      </c>
      <c r="C5227" s="129" t="s">
        <v>417</v>
      </c>
      <c r="D5227" s="165">
        <v>1</v>
      </c>
      <c r="E5227" s="129" t="s">
        <v>5066</v>
      </c>
      <c r="F5227" s="129" t="s">
        <v>4735</v>
      </c>
      <c r="G5227" s="129" t="s">
        <v>16723</v>
      </c>
      <c r="H5227" s="129"/>
    </row>
    <row r="5228" spans="1:8" x14ac:dyDescent="0.3">
      <c r="A5228" s="183">
        <v>45291</v>
      </c>
      <c r="B5228" s="129" t="s">
        <v>9968</v>
      </c>
      <c r="C5228" s="129" t="s">
        <v>417</v>
      </c>
      <c r="D5228" s="165">
        <v>1</v>
      </c>
      <c r="E5228" s="129" t="s">
        <v>4739</v>
      </c>
      <c r="F5228" s="129" t="s">
        <v>4735</v>
      </c>
      <c r="G5228" s="129" t="s">
        <v>16723</v>
      </c>
      <c r="H5228" s="129"/>
    </row>
    <row r="5229" spans="1:8" x14ac:dyDescent="0.3">
      <c r="A5229" s="183">
        <v>45291</v>
      </c>
      <c r="B5229" s="129" t="s">
        <v>9969</v>
      </c>
      <c r="C5229" s="129" t="s">
        <v>417</v>
      </c>
      <c r="D5229" s="165">
        <v>1</v>
      </c>
      <c r="E5229" s="129" t="s">
        <v>4737</v>
      </c>
      <c r="F5229" s="129" t="s">
        <v>4735</v>
      </c>
      <c r="G5229" s="129" t="s">
        <v>16723</v>
      </c>
      <c r="H5229" s="129"/>
    </row>
    <row r="5230" spans="1:8" x14ac:dyDescent="0.3">
      <c r="A5230" s="183">
        <v>45291</v>
      </c>
      <c r="B5230" s="129" t="s">
        <v>9970</v>
      </c>
      <c r="C5230" s="129" t="s">
        <v>417</v>
      </c>
      <c r="D5230" s="165">
        <v>1</v>
      </c>
      <c r="E5230" s="129" t="s">
        <v>5066</v>
      </c>
      <c r="F5230" s="129" t="s">
        <v>4735</v>
      </c>
      <c r="G5230" s="129" t="s">
        <v>16723</v>
      </c>
      <c r="H5230" s="129"/>
    </row>
    <row r="5231" spans="1:8" x14ac:dyDescent="0.3">
      <c r="A5231" s="183">
        <v>45291</v>
      </c>
      <c r="B5231" s="129" t="s">
        <v>9971</v>
      </c>
      <c r="C5231" s="129" t="s">
        <v>417</v>
      </c>
      <c r="D5231" s="165">
        <v>1</v>
      </c>
      <c r="E5231" s="129" t="s">
        <v>4739</v>
      </c>
      <c r="F5231" s="129" t="s">
        <v>4735</v>
      </c>
      <c r="G5231" s="129" t="s">
        <v>16723</v>
      </c>
      <c r="H5231" s="129"/>
    </row>
    <row r="5232" spans="1:8" x14ac:dyDescent="0.3">
      <c r="A5232" s="183">
        <v>45291</v>
      </c>
      <c r="B5232" s="129" t="s">
        <v>9972</v>
      </c>
      <c r="C5232" s="129" t="s">
        <v>417</v>
      </c>
      <c r="D5232" s="165">
        <v>1</v>
      </c>
      <c r="E5232" s="129" t="s">
        <v>4739</v>
      </c>
      <c r="F5232" s="129" t="s">
        <v>4735</v>
      </c>
      <c r="G5232" s="129" t="s">
        <v>16723</v>
      </c>
      <c r="H5232" s="129"/>
    </row>
    <row r="5233" spans="1:8" x14ac:dyDescent="0.3">
      <c r="A5233" s="183">
        <v>45291</v>
      </c>
      <c r="B5233" s="129" t="s">
        <v>9973</v>
      </c>
      <c r="C5233" s="129" t="s">
        <v>416</v>
      </c>
      <c r="D5233" s="165">
        <v>1</v>
      </c>
      <c r="E5233" s="129" t="s">
        <v>4737</v>
      </c>
      <c r="F5233" s="129" t="s">
        <v>4735</v>
      </c>
      <c r="G5233" s="129" t="s">
        <v>16723</v>
      </c>
      <c r="H5233" s="129"/>
    </row>
    <row r="5234" spans="1:8" x14ac:dyDescent="0.3">
      <c r="A5234" s="183">
        <v>45291</v>
      </c>
      <c r="B5234" s="129" t="s">
        <v>9974</v>
      </c>
      <c r="C5234" s="129" t="s">
        <v>418</v>
      </c>
      <c r="D5234" s="165">
        <v>1</v>
      </c>
      <c r="E5234" s="129" t="s">
        <v>4739</v>
      </c>
      <c r="F5234" s="129" t="s">
        <v>4735</v>
      </c>
      <c r="G5234" s="129" t="s">
        <v>16723</v>
      </c>
      <c r="H5234" s="129"/>
    </row>
    <row r="5235" spans="1:8" x14ac:dyDescent="0.3">
      <c r="A5235" s="183">
        <v>45291</v>
      </c>
      <c r="B5235" s="129" t="s">
        <v>9975</v>
      </c>
      <c r="C5235" s="129" t="s">
        <v>416</v>
      </c>
      <c r="D5235" s="165">
        <v>1</v>
      </c>
      <c r="E5235" s="129" t="s">
        <v>4739</v>
      </c>
      <c r="F5235" s="129" t="s">
        <v>4735</v>
      </c>
      <c r="G5235" s="129" t="s">
        <v>16723</v>
      </c>
      <c r="H5235" s="129"/>
    </row>
    <row r="5236" spans="1:8" x14ac:dyDescent="0.3">
      <c r="A5236" s="183">
        <v>45291</v>
      </c>
      <c r="B5236" s="129" t="s">
        <v>9976</v>
      </c>
      <c r="C5236" s="129" t="s">
        <v>416</v>
      </c>
      <c r="D5236" s="165">
        <v>1</v>
      </c>
      <c r="E5236" s="129" t="s">
        <v>4747</v>
      </c>
      <c r="F5236" s="129" t="s">
        <v>4735</v>
      </c>
      <c r="G5236" s="129" t="s">
        <v>16723</v>
      </c>
      <c r="H5236" s="129"/>
    </row>
    <row r="5237" spans="1:8" x14ac:dyDescent="0.3">
      <c r="A5237" s="183">
        <v>45291</v>
      </c>
      <c r="B5237" s="129" t="s">
        <v>9977</v>
      </c>
      <c r="C5237" s="129" t="s">
        <v>418</v>
      </c>
      <c r="D5237" s="165">
        <v>1</v>
      </c>
      <c r="E5237" s="129" t="s">
        <v>4739</v>
      </c>
      <c r="F5237" s="129" t="s">
        <v>4735</v>
      </c>
      <c r="G5237" s="129" t="s">
        <v>16723</v>
      </c>
      <c r="H5237" s="129"/>
    </row>
    <row r="5238" spans="1:8" x14ac:dyDescent="0.3">
      <c r="A5238" s="183">
        <v>45291</v>
      </c>
      <c r="B5238" s="129" t="s">
        <v>9978</v>
      </c>
      <c r="C5238" s="129" t="s">
        <v>417</v>
      </c>
      <c r="D5238" s="165">
        <v>1</v>
      </c>
      <c r="E5238" s="129" t="s">
        <v>4739</v>
      </c>
      <c r="F5238" s="129" t="s">
        <v>4735</v>
      </c>
      <c r="G5238" s="129" t="s">
        <v>16723</v>
      </c>
      <c r="H5238" s="129"/>
    </row>
    <row r="5239" spans="1:8" x14ac:dyDescent="0.3">
      <c r="A5239" s="183">
        <v>45291</v>
      </c>
      <c r="B5239" s="129" t="s">
        <v>9979</v>
      </c>
      <c r="C5239" s="129" t="s">
        <v>417</v>
      </c>
      <c r="D5239" s="165">
        <v>1</v>
      </c>
      <c r="E5239" s="129" t="s">
        <v>4739</v>
      </c>
      <c r="F5239" s="129" t="s">
        <v>4735</v>
      </c>
      <c r="G5239" s="129" t="s">
        <v>16723</v>
      </c>
      <c r="H5239" s="129"/>
    </row>
    <row r="5240" spans="1:8" x14ac:dyDescent="0.3">
      <c r="A5240" s="183">
        <v>45291</v>
      </c>
      <c r="B5240" s="129" t="s">
        <v>9980</v>
      </c>
      <c r="C5240" s="129" t="s">
        <v>417</v>
      </c>
      <c r="D5240" s="165">
        <v>1</v>
      </c>
      <c r="E5240" s="129" t="s">
        <v>4737</v>
      </c>
      <c r="F5240" s="129" t="s">
        <v>4735</v>
      </c>
      <c r="G5240" s="129" t="s">
        <v>16723</v>
      </c>
      <c r="H5240" s="129"/>
    </row>
    <row r="5241" spans="1:8" x14ac:dyDescent="0.3">
      <c r="A5241" s="183">
        <v>45291</v>
      </c>
      <c r="B5241" s="129" t="s">
        <v>9981</v>
      </c>
      <c r="C5241" s="129" t="s">
        <v>417</v>
      </c>
      <c r="D5241" s="165">
        <v>1</v>
      </c>
      <c r="E5241" s="129" t="s">
        <v>4821</v>
      </c>
      <c r="F5241" s="129" t="s">
        <v>4735</v>
      </c>
      <c r="G5241" s="129" t="s">
        <v>16723</v>
      </c>
      <c r="H5241" s="129"/>
    </row>
    <row r="5242" spans="1:8" x14ac:dyDescent="0.3">
      <c r="A5242" s="183">
        <v>45291</v>
      </c>
      <c r="B5242" s="129" t="s">
        <v>9982</v>
      </c>
      <c r="C5242" s="129" t="s">
        <v>417</v>
      </c>
      <c r="D5242" s="165">
        <v>1</v>
      </c>
      <c r="E5242" s="129" t="s">
        <v>4739</v>
      </c>
      <c r="F5242" s="129" t="s">
        <v>4735</v>
      </c>
      <c r="G5242" s="129" t="s">
        <v>16723</v>
      </c>
      <c r="H5242" s="129"/>
    </row>
    <row r="5243" spans="1:8" x14ac:dyDescent="0.3">
      <c r="A5243" s="183">
        <v>45291</v>
      </c>
      <c r="B5243" s="129" t="s">
        <v>9983</v>
      </c>
      <c r="C5243" s="129" t="s">
        <v>416</v>
      </c>
      <c r="D5243" s="165">
        <v>1</v>
      </c>
      <c r="E5243" s="129" t="s">
        <v>4739</v>
      </c>
      <c r="F5243" s="129" t="s">
        <v>4735</v>
      </c>
      <c r="G5243" s="129" t="s">
        <v>16723</v>
      </c>
      <c r="H5243" s="129"/>
    </row>
    <row r="5244" spans="1:8" x14ac:dyDescent="0.3">
      <c r="A5244" s="183">
        <v>45291</v>
      </c>
      <c r="B5244" s="129" t="s">
        <v>9984</v>
      </c>
      <c r="C5244" s="129" t="s">
        <v>417</v>
      </c>
      <c r="D5244" s="165">
        <v>1</v>
      </c>
      <c r="E5244" s="129" t="s">
        <v>5066</v>
      </c>
      <c r="F5244" s="129" t="s">
        <v>4735</v>
      </c>
      <c r="G5244" s="129" t="s">
        <v>16723</v>
      </c>
      <c r="H5244" s="129"/>
    </row>
    <row r="5245" spans="1:8" x14ac:dyDescent="0.3">
      <c r="A5245" s="183">
        <v>45291</v>
      </c>
      <c r="B5245" s="129" t="s">
        <v>9985</v>
      </c>
      <c r="C5245" s="129" t="s">
        <v>417</v>
      </c>
      <c r="D5245" s="165">
        <v>1</v>
      </c>
      <c r="E5245" s="129" t="s">
        <v>4739</v>
      </c>
      <c r="F5245" s="129" t="s">
        <v>4735</v>
      </c>
      <c r="G5245" s="129" t="s">
        <v>16723</v>
      </c>
      <c r="H5245" s="129"/>
    </row>
    <row r="5246" spans="1:8" x14ac:dyDescent="0.3">
      <c r="A5246" s="183">
        <v>45291</v>
      </c>
      <c r="B5246" s="129" t="s">
        <v>9986</v>
      </c>
      <c r="C5246" s="129" t="s">
        <v>417</v>
      </c>
      <c r="D5246" s="165">
        <v>1</v>
      </c>
      <c r="E5246" s="129" t="s">
        <v>4739</v>
      </c>
      <c r="F5246" s="129" t="s">
        <v>4735</v>
      </c>
      <c r="G5246" s="129" t="s">
        <v>16723</v>
      </c>
      <c r="H5246" s="129"/>
    </row>
    <row r="5247" spans="1:8" x14ac:dyDescent="0.3">
      <c r="A5247" s="183">
        <v>45291</v>
      </c>
      <c r="B5247" s="129" t="s">
        <v>9987</v>
      </c>
      <c r="C5247" s="129" t="s">
        <v>417</v>
      </c>
      <c r="D5247" s="165">
        <v>1</v>
      </c>
      <c r="E5247" s="129" t="s">
        <v>4739</v>
      </c>
      <c r="F5247" s="129" t="s">
        <v>4735</v>
      </c>
      <c r="G5247" s="129" t="s">
        <v>16723</v>
      </c>
      <c r="H5247" s="129"/>
    </row>
    <row r="5248" spans="1:8" x14ac:dyDescent="0.3">
      <c r="A5248" s="183">
        <v>45291</v>
      </c>
      <c r="B5248" s="129" t="s">
        <v>9988</v>
      </c>
      <c r="C5248" s="129" t="s">
        <v>417</v>
      </c>
      <c r="D5248" s="165">
        <v>1</v>
      </c>
      <c r="E5248" s="129" t="s">
        <v>5066</v>
      </c>
      <c r="F5248" s="129" t="s">
        <v>4735</v>
      </c>
      <c r="G5248" s="129" t="s">
        <v>16723</v>
      </c>
      <c r="H5248" s="129"/>
    </row>
    <row r="5249" spans="1:8" x14ac:dyDescent="0.3">
      <c r="A5249" s="183">
        <v>45291</v>
      </c>
      <c r="B5249" s="129" t="s">
        <v>9989</v>
      </c>
      <c r="C5249" s="129" t="s">
        <v>417</v>
      </c>
      <c r="D5249" s="165">
        <v>1</v>
      </c>
      <c r="E5249" s="129" t="s">
        <v>4737</v>
      </c>
      <c r="F5249" s="129" t="s">
        <v>4735</v>
      </c>
      <c r="G5249" s="129" t="s">
        <v>16723</v>
      </c>
      <c r="H5249" s="129"/>
    </row>
    <row r="5250" spans="1:8" x14ac:dyDescent="0.3">
      <c r="A5250" s="183">
        <v>45291</v>
      </c>
      <c r="B5250" s="129" t="s">
        <v>9990</v>
      </c>
      <c r="C5250" s="129" t="s">
        <v>417</v>
      </c>
      <c r="D5250" s="165">
        <v>1</v>
      </c>
      <c r="E5250" s="129" t="s">
        <v>4739</v>
      </c>
      <c r="F5250" s="129" t="s">
        <v>4735</v>
      </c>
      <c r="G5250" s="129" t="s">
        <v>16723</v>
      </c>
      <c r="H5250" s="129"/>
    </row>
    <row r="5251" spans="1:8" x14ac:dyDescent="0.3">
      <c r="A5251" s="183">
        <v>45291</v>
      </c>
      <c r="B5251" s="129" t="s">
        <v>9991</v>
      </c>
      <c r="C5251" s="129" t="s">
        <v>417</v>
      </c>
      <c r="D5251" s="165">
        <v>1</v>
      </c>
      <c r="E5251" s="129" t="s">
        <v>4739</v>
      </c>
      <c r="F5251" s="129" t="s">
        <v>4735</v>
      </c>
      <c r="G5251" s="129" t="s">
        <v>16723</v>
      </c>
      <c r="H5251" s="129"/>
    </row>
    <row r="5252" spans="1:8" x14ac:dyDescent="0.3">
      <c r="A5252" s="183">
        <v>45291</v>
      </c>
      <c r="B5252" s="129" t="s">
        <v>9992</v>
      </c>
      <c r="C5252" s="129" t="s">
        <v>417</v>
      </c>
      <c r="D5252" s="165">
        <v>1</v>
      </c>
      <c r="E5252" s="129" t="s">
        <v>4737</v>
      </c>
      <c r="F5252" s="129" t="s">
        <v>4735</v>
      </c>
      <c r="G5252" s="129" t="s">
        <v>16723</v>
      </c>
      <c r="H5252" s="129"/>
    </row>
    <row r="5253" spans="1:8" x14ac:dyDescent="0.3">
      <c r="A5253" s="183">
        <v>45291</v>
      </c>
      <c r="B5253" s="129" t="s">
        <v>9993</v>
      </c>
      <c r="C5253" s="129" t="s">
        <v>416</v>
      </c>
      <c r="D5253" s="165">
        <v>1</v>
      </c>
      <c r="E5253" s="129" t="s">
        <v>4737</v>
      </c>
      <c r="F5253" s="129" t="s">
        <v>4735</v>
      </c>
      <c r="G5253" s="129" t="s">
        <v>16723</v>
      </c>
      <c r="H5253" s="129"/>
    </row>
    <row r="5254" spans="1:8" x14ac:dyDescent="0.3">
      <c r="A5254" s="183">
        <v>45291</v>
      </c>
      <c r="B5254" s="129" t="s">
        <v>9994</v>
      </c>
      <c r="C5254" s="129" t="s">
        <v>417</v>
      </c>
      <c r="D5254" s="165">
        <v>1</v>
      </c>
      <c r="E5254" s="129" t="s">
        <v>4739</v>
      </c>
      <c r="F5254" s="129" t="s">
        <v>4735</v>
      </c>
      <c r="G5254" s="129" t="s">
        <v>16723</v>
      </c>
      <c r="H5254" s="129"/>
    </row>
    <row r="5255" spans="1:8" x14ac:dyDescent="0.3">
      <c r="A5255" s="183">
        <v>45291</v>
      </c>
      <c r="B5255" s="129" t="s">
        <v>9995</v>
      </c>
      <c r="C5255" s="129" t="s">
        <v>417</v>
      </c>
      <c r="D5255" s="165">
        <v>1</v>
      </c>
      <c r="E5255" s="129" t="s">
        <v>4737</v>
      </c>
      <c r="F5255" s="129" t="s">
        <v>4735</v>
      </c>
      <c r="G5255" s="129" t="s">
        <v>16723</v>
      </c>
      <c r="H5255" s="129"/>
    </row>
    <row r="5256" spans="1:8" x14ac:dyDescent="0.3">
      <c r="A5256" s="183">
        <v>45291</v>
      </c>
      <c r="B5256" s="129" t="s">
        <v>9996</v>
      </c>
      <c r="C5256" s="129" t="s">
        <v>417</v>
      </c>
      <c r="D5256" s="165">
        <v>1</v>
      </c>
      <c r="E5256" s="129" t="s">
        <v>4821</v>
      </c>
      <c r="F5256" s="129" t="s">
        <v>4735</v>
      </c>
      <c r="G5256" s="129" t="s">
        <v>16723</v>
      </c>
      <c r="H5256" s="129"/>
    </row>
    <row r="5257" spans="1:8" x14ac:dyDescent="0.3">
      <c r="A5257" s="183">
        <v>45291</v>
      </c>
      <c r="B5257" s="129" t="s">
        <v>9997</v>
      </c>
      <c r="C5257" s="129" t="s">
        <v>417</v>
      </c>
      <c r="D5257" s="165">
        <v>1</v>
      </c>
      <c r="E5257" s="129" t="s">
        <v>5066</v>
      </c>
      <c r="F5257" s="129" t="s">
        <v>4735</v>
      </c>
      <c r="G5257" s="129" t="s">
        <v>16723</v>
      </c>
      <c r="H5257" s="129"/>
    </row>
    <row r="5258" spans="1:8" x14ac:dyDescent="0.3">
      <c r="A5258" s="183">
        <v>45291</v>
      </c>
      <c r="B5258" s="129" t="s">
        <v>9998</v>
      </c>
      <c r="C5258" s="129" t="s">
        <v>418</v>
      </c>
      <c r="D5258" s="165">
        <v>1</v>
      </c>
      <c r="E5258" s="129" t="s">
        <v>4739</v>
      </c>
      <c r="F5258" s="129" t="s">
        <v>4735</v>
      </c>
      <c r="G5258" s="129" t="s">
        <v>16723</v>
      </c>
      <c r="H5258" s="129"/>
    </row>
    <row r="5259" spans="1:8" x14ac:dyDescent="0.3">
      <c r="A5259" s="183">
        <v>45291</v>
      </c>
      <c r="B5259" s="129" t="s">
        <v>9999</v>
      </c>
      <c r="C5259" s="129" t="s">
        <v>417</v>
      </c>
      <c r="D5259" s="165">
        <v>1</v>
      </c>
      <c r="E5259" s="129" t="s">
        <v>4737</v>
      </c>
      <c r="F5259" s="129" t="s">
        <v>4735</v>
      </c>
      <c r="G5259" s="129" t="s">
        <v>16723</v>
      </c>
      <c r="H5259" s="129"/>
    </row>
    <row r="5260" spans="1:8" x14ac:dyDescent="0.3">
      <c r="A5260" s="183">
        <v>45291</v>
      </c>
      <c r="B5260" s="129" t="s">
        <v>10000</v>
      </c>
      <c r="C5260" s="129" t="s">
        <v>417</v>
      </c>
      <c r="D5260" s="165">
        <v>1</v>
      </c>
      <c r="E5260" s="129" t="s">
        <v>5066</v>
      </c>
      <c r="F5260" s="129" t="s">
        <v>4735</v>
      </c>
      <c r="G5260" s="129" t="s">
        <v>16723</v>
      </c>
      <c r="H5260" s="129"/>
    </row>
    <row r="5261" spans="1:8" x14ac:dyDescent="0.3">
      <c r="A5261" s="183">
        <v>45291</v>
      </c>
      <c r="B5261" s="129" t="s">
        <v>10001</v>
      </c>
      <c r="C5261" s="129" t="s">
        <v>417</v>
      </c>
      <c r="D5261" s="165">
        <v>1</v>
      </c>
      <c r="E5261" s="129" t="s">
        <v>4734</v>
      </c>
      <c r="F5261" s="129" t="s">
        <v>4735</v>
      </c>
      <c r="G5261" s="129" t="s">
        <v>16723</v>
      </c>
      <c r="H5261" s="129"/>
    </row>
    <row r="5262" spans="1:8" x14ac:dyDescent="0.3">
      <c r="A5262" s="183">
        <v>45291</v>
      </c>
      <c r="B5262" s="129" t="s">
        <v>10002</v>
      </c>
      <c r="C5262" s="129" t="s">
        <v>417</v>
      </c>
      <c r="D5262" s="165">
        <v>1</v>
      </c>
      <c r="E5262" s="129" t="s">
        <v>5066</v>
      </c>
      <c r="F5262" s="129" t="s">
        <v>4735</v>
      </c>
      <c r="G5262" s="129" t="s">
        <v>16723</v>
      </c>
      <c r="H5262" s="129"/>
    </row>
    <row r="5263" spans="1:8" x14ac:dyDescent="0.3">
      <c r="A5263" s="183">
        <v>45291</v>
      </c>
      <c r="B5263" s="129" t="s">
        <v>10003</v>
      </c>
      <c r="C5263" s="129" t="s">
        <v>417</v>
      </c>
      <c r="D5263" s="165">
        <v>1</v>
      </c>
      <c r="E5263" s="129" t="s">
        <v>4739</v>
      </c>
      <c r="F5263" s="129" t="s">
        <v>4735</v>
      </c>
      <c r="G5263" s="129" t="s">
        <v>16723</v>
      </c>
      <c r="H5263" s="129"/>
    </row>
    <row r="5264" spans="1:8" x14ac:dyDescent="0.3">
      <c r="A5264" s="183">
        <v>45291</v>
      </c>
      <c r="B5264" s="129" t="s">
        <v>10004</v>
      </c>
      <c r="C5264" s="129" t="s">
        <v>417</v>
      </c>
      <c r="D5264" s="165">
        <v>1</v>
      </c>
      <c r="E5264" s="129" t="s">
        <v>4737</v>
      </c>
      <c r="F5264" s="129" t="s">
        <v>4735</v>
      </c>
      <c r="G5264" s="129" t="s">
        <v>16723</v>
      </c>
      <c r="H5264" s="129"/>
    </row>
    <row r="5265" spans="1:8" x14ac:dyDescent="0.3">
      <c r="A5265" s="183">
        <v>45291</v>
      </c>
      <c r="B5265" s="129" t="s">
        <v>10005</v>
      </c>
      <c r="C5265" s="129" t="s">
        <v>417</v>
      </c>
      <c r="D5265" s="165">
        <v>1</v>
      </c>
      <c r="E5265" s="129" t="s">
        <v>5066</v>
      </c>
      <c r="F5265" s="129" t="s">
        <v>4735</v>
      </c>
      <c r="G5265" s="129" t="s">
        <v>16723</v>
      </c>
      <c r="H5265" s="129"/>
    </row>
    <row r="5266" spans="1:8" x14ac:dyDescent="0.3">
      <c r="A5266" s="183">
        <v>45291</v>
      </c>
      <c r="B5266" s="129" t="s">
        <v>10006</v>
      </c>
      <c r="C5266" s="129" t="s">
        <v>416</v>
      </c>
      <c r="D5266" s="165">
        <v>1</v>
      </c>
      <c r="E5266" s="129" t="s">
        <v>4744</v>
      </c>
      <c r="F5266" s="129" t="s">
        <v>4735</v>
      </c>
      <c r="G5266" s="129" t="s">
        <v>16723</v>
      </c>
      <c r="H5266" s="129"/>
    </row>
    <row r="5267" spans="1:8" x14ac:dyDescent="0.3">
      <c r="A5267" s="183">
        <v>45291</v>
      </c>
      <c r="B5267" s="129" t="s">
        <v>10007</v>
      </c>
      <c r="C5267" s="129" t="s">
        <v>417</v>
      </c>
      <c r="D5267" s="165">
        <v>1</v>
      </c>
      <c r="E5267" s="129" t="s">
        <v>5066</v>
      </c>
      <c r="F5267" s="129" t="s">
        <v>4735</v>
      </c>
      <c r="G5267" s="129" t="s">
        <v>16723</v>
      </c>
      <c r="H5267" s="129"/>
    </row>
    <row r="5268" spans="1:8" x14ac:dyDescent="0.3">
      <c r="A5268" s="183">
        <v>45291</v>
      </c>
      <c r="B5268" s="129" t="s">
        <v>10008</v>
      </c>
      <c r="C5268" s="129" t="s">
        <v>417</v>
      </c>
      <c r="D5268" s="165">
        <v>1</v>
      </c>
      <c r="E5268" s="129" t="s">
        <v>4734</v>
      </c>
      <c r="F5268" s="129" t="s">
        <v>4735</v>
      </c>
      <c r="G5268" s="129" t="s">
        <v>16723</v>
      </c>
      <c r="H5268" s="129"/>
    </row>
    <row r="5269" spans="1:8" x14ac:dyDescent="0.3">
      <c r="A5269" s="183">
        <v>45291</v>
      </c>
      <c r="B5269" s="129" t="s">
        <v>10009</v>
      </c>
      <c r="C5269" s="129" t="s">
        <v>417</v>
      </c>
      <c r="D5269" s="165">
        <v>1</v>
      </c>
      <c r="E5269" s="129" t="s">
        <v>4737</v>
      </c>
      <c r="F5269" s="129" t="s">
        <v>4735</v>
      </c>
      <c r="G5269" s="129" t="s">
        <v>16723</v>
      </c>
      <c r="H5269" s="129"/>
    </row>
    <row r="5270" spans="1:8" x14ac:dyDescent="0.3">
      <c r="A5270" s="183">
        <v>45291</v>
      </c>
      <c r="B5270" s="129" t="s">
        <v>10010</v>
      </c>
      <c r="C5270" s="129" t="s">
        <v>417</v>
      </c>
      <c r="D5270" s="165">
        <v>1</v>
      </c>
      <c r="E5270" s="129" t="s">
        <v>4737</v>
      </c>
      <c r="F5270" s="129" t="s">
        <v>4735</v>
      </c>
      <c r="G5270" s="129" t="s">
        <v>16723</v>
      </c>
      <c r="H5270" s="129"/>
    </row>
    <row r="5271" spans="1:8" x14ac:dyDescent="0.3">
      <c r="A5271" s="183">
        <v>45291</v>
      </c>
      <c r="B5271" s="129" t="s">
        <v>10011</v>
      </c>
      <c r="C5271" s="129" t="s">
        <v>417</v>
      </c>
      <c r="D5271" s="165">
        <v>1</v>
      </c>
      <c r="E5271" s="129" t="s">
        <v>5066</v>
      </c>
      <c r="F5271" s="129" t="s">
        <v>4735</v>
      </c>
      <c r="G5271" s="129" t="s">
        <v>16723</v>
      </c>
      <c r="H5271" s="129"/>
    </row>
    <row r="5272" spans="1:8" x14ac:dyDescent="0.3">
      <c r="A5272" s="183">
        <v>45291</v>
      </c>
      <c r="B5272" s="129" t="s">
        <v>10012</v>
      </c>
      <c r="C5272" s="129" t="s">
        <v>417</v>
      </c>
      <c r="D5272" s="165">
        <v>1</v>
      </c>
      <c r="E5272" s="129" t="s">
        <v>4734</v>
      </c>
      <c r="F5272" s="129" t="s">
        <v>4735</v>
      </c>
      <c r="G5272" s="129" t="s">
        <v>16723</v>
      </c>
      <c r="H5272" s="129"/>
    </row>
    <row r="5273" spans="1:8" x14ac:dyDescent="0.3">
      <c r="A5273" s="183">
        <v>45291</v>
      </c>
      <c r="B5273" s="129" t="s">
        <v>10013</v>
      </c>
      <c r="C5273" s="129" t="s">
        <v>417</v>
      </c>
      <c r="D5273" s="165">
        <v>1</v>
      </c>
      <c r="E5273" s="129" t="s">
        <v>5066</v>
      </c>
      <c r="F5273" s="129" t="s">
        <v>4735</v>
      </c>
      <c r="G5273" s="129" t="s">
        <v>16723</v>
      </c>
      <c r="H5273" s="129"/>
    </row>
    <row r="5274" spans="1:8" x14ac:dyDescent="0.3">
      <c r="A5274" s="183">
        <v>45291</v>
      </c>
      <c r="B5274" s="129" t="s">
        <v>10014</v>
      </c>
      <c r="C5274" s="129" t="s">
        <v>417</v>
      </c>
      <c r="D5274" s="165">
        <v>1</v>
      </c>
      <c r="E5274" s="129" t="s">
        <v>4734</v>
      </c>
      <c r="F5274" s="129" t="s">
        <v>4735</v>
      </c>
      <c r="G5274" s="129" t="s">
        <v>16723</v>
      </c>
      <c r="H5274" s="129"/>
    </row>
    <row r="5275" spans="1:8" x14ac:dyDescent="0.3">
      <c r="A5275" s="183">
        <v>45291</v>
      </c>
      <c r="B5275" s="129" t="s">
        <v>10015</v>
      </c>
      <c r="C5275" s="129" t="s">
        <v>417</v>
      </c>
      <c r="D5275" s="165">
        <v>1</v>
      </c>
      <c r="E5275" s="129" t="s">
        <v>5066</v>
      </c>
      <c r="F5275" s="129" t="s">
        <v>4735</v>
      </c>
      <c r="G5275" s="129" t="s">
        <v>16723</v>
      </c>
      <c r="H5275" s="129"/>
    </row>
    <row r="5276" spans="1:8" x14ac:dyDescent="0.3">
      <c r="A5276" s="183">
        <v>45291</v>
      </c>
      <c r="B5276" s="129" t="s">
        <v>10016</v>
      </c>
      <c r="C5276" s="129" t="s">
        <v>418</v>
      </c>
      <c r="D5276" s="165">
        <v>1</v>
      </c>
      <c r="E5276" s="129" t="s">
        <v>4739</v>
      </c>
      <c r="F5276" s="129" t="s">
        <v>4735</v>
      </c>
      <c r="G5276" s="129" t="s">
        <v>16723</v>
      </c>
      <c r="H5276" s="129"/>
    </row>
    <row r="5277" spans="1:8" x14ac:dyDescent="0.3">
      <c r="A5277" s="183">
        <v>45291</v>
      </c>
      <c r="B5277" s="129" t="s">
        <v>10017</v>
      </c>
      <c r="C5277" s="129" t="s">
        <v>418</v>
      </c>
      <c r="D5277" s="165">
        <v>1</v>
      </c>
      <c r="E5277" s="129" t="s">
        <v>4739</v>
      </c>
      <c r="F5277" s="129" t="s">
        <v>4735</v>
      </c>
      <c r="G5277" s="129" t="s">
        <v>16723</v>
      </c>
      <c r="H5277" s="129"/>
    </row>
    <row r="5278" spans="1:8" x14ac:dyDescent="0.3">
      <c r="A5278" s="183">
        <v>45291</v>
      </c>
      <c r="B5278" s="129" t="s">
        <v>10018</v>
      </c>
      <c r="C5278" s="129" t="s">
        <v>417</v>
      </c>
      <c r="D5278" s="165">
        <v>1</v>
      </c>
      <c r="E5278" s="129" t="s">
        <v>4737</v>
      </c>
      <c r="F5278" s="129" t="s">
        <v>4735</v>
      </c>
      <c r="G5278" s="129" t="s">
        <v>16723</v>
      </c>
      <c r="H5278" s="129"/>
    </row>
    <row r="5279" spans="1:8" x14ac:dyDescent="0.3">
      <c r="A5279" s="183">
        <v>45291</v>
      </c>
      <c r="B5279" s="129" t="s">
        <v>10019</v>
      </c>
      <c r="C5279" s="129" t="s">
        <v>417</v>
      </c>
      <c r="D5279" s="165">
        <v>1</v>
      </c>
      <c r="E5279" s="129" t="s">
        <v>4739</v>
      </c>
      <c r="F5279" s="129" t="s">
        <v>4735</v>
      </c>
      <c r="G5279" s="129" t="s">
        <v>16723</v>
      </c>
      <c r="H5279" s="129"/>
    </row>
    <row r="5280" spans="1:8" x14ac:dyDescent="0.3">
      <c r="A5280" s="183">
        <v>45291</v>
      </c>
      <c r="B5280" s="129" t="s">
        <v>10020</v>
      </c>
      <c r="C5280" s="129" t="s">
        <v>417</v>
      </c>
      <c r="D5280" s="165">
        <v>1</v>
      </c>
      <c r="E5280" s="129" t="s">
        <v>4739</v>
      </c>
      <c r="F5280" s="129" t="s">
        <v>4735</v>
      </c>
      <c r="G5280" s="129" t="s">
        <v>16723</v>
      </c>
      <c r="H5280" s="129"/>
    </row>
    <row r="5281" spans="1:8" x14ac:dyDescent="0.3">
      <c r="A5281" s="183">
        <v>45291</v>
      </c>
      <c r="B5281" s="129" t="s">
        <v>10021</v>
      </c>
      <c r="C5281" s="129" t="s">
        <v>417</v>
      </c>
      <c r="D5281" s="165">
        <v>1</v>
      </c>
      <c r="E5281" s="129" t="s">
        <v>4739</v>
      </c>
      <c r="F5281" s="129" t="s">
        <v>4735</v>
      </c>
      <c r="G5281" s="129" t="s">
        <v>16723</v>
      </c>
      <c r="H5281" s="129"/>
    </row>
    <row r="5282" spans="1:8" x14ac:dyDescent="0.3">
      <c r="A5282" s="183">
        <v>45291</v>
      </c>
      <c r="B5282" s="129" t="s">
        <v>10022</v>
      </c>
      <c r="C5282" s="129" t="s">
        <v>418</v>
      </c>
      <c r="D5282" s="165">
        <v>1</v>
      </c>
      <c r="E5282" s="129" t="s">
        <v>4739</v>
      </c>
      <c r="F5282" s="129" t="s">
        <v>4735</v>
      </c>
      <c r="G5282" s="129" t="s">
        <v>16723</v>
      </c>
      <c r="H5282" s="129"/>
    </row>
    <row r="5283" spans="1:8" x14ac:dyDescent="0.3">
      <c r="A5283" s="183">
        <v>45291</v>
      </c>
      <c r="B5283" s="129" t="s">
        <v>10023</v>
      </c>
      <c r="C5283" s="129" t="s">
        <v>416</v>
      </c>
      <c r="D5283" s="165">
        <v>1</v>
      </c>
      <c r="E5283" s="129" t="s">
        <v>4739</v>
      </c>
      <c r="F5283" s="129" t="s">
        <v>4735</v>
      </c>
      <c r="G5283" s="129" t="s">
        <v>16723</v>
      </c>
      <c r="H5283" s="129"/>
    </row>
    <row r="5284" spans="1:8" x14ac:dyDescent="0.3">
      <c r="A5284" s="183">
        <v>45291</v>
      </c>
      <c r="B5284" s="129" t="s">
        <v>10024</v>
      </c>
      <c r="C5284" s="129" t="s">
        <v>418</v>
      </c>
      <c r="D5284" s="165">
        <v>1</v>
      </c>
      <c r="E5284" s="129" t="s">
        <v>4739</v>
      </c>
      <c r="F5284" s="129" t="s">
        <v>4735</v>
      </c>
      <c r="G5284" s="129" t="s">
        <v>16723</v>
      </c>
      <c r="H5284" s="129"/>
    </row>
    <row r="5285" spans="1:8" x14ac:dyDescent="0.3">
      <c r="A5285" s="183">
        <v>45291</v>
      </c>
      <c r="B5285" s="129" t="s">
        <v>10025</v>
      </c>
      <c r="C5285" s="129" t="s">
        <v>418</v>
      </c>
      <c r="D5285" s="165">
        <v>1</v>
      </c>
      <c r="E5285" s="129" t="s">
        <v>4739</v>
      </c>
      <c r="F5285" s="129" t="s">
        <v>4735</v>
      </c>
      <c r="G5285" s="129" t="s">
        <v>16723</v>
      </c>
      <c r="H5285" s="129"/>
    </row>
    <row r="5286" spans="1:8" x14ac:dyDescent="0.3">
      <c r="A5286" s="183">
        <v>45291</v>
      </c>
      <c r="B5286" s="129" t="s">
        <v>10026</v>
      </c>
      <c r="C5286" s="129" t="s">
        <v>418</v>
      </c>
      <c r="D5286" s="165">
        <v>1</v>
      </c>
      <c r="E5286" s="129" t="s">
        <v>4739</v>
      </c>
      <c r="F5286" s="129" t="s">
        <v>4735</v>
      </c>
      <c r="G5286" s="129" t="s">
        <v>16723</v>
      </c>
      <c r="H5286" s="129"/>
    </row>
    <row r="5287" spans="1:8" x14ac:dyDescent="0.3">
      <c r="A5287" s="183">
        <v>45291</v>
      </c>
      <c r="B5287" s="129" t="s">
        <v>10027</v>
      </c>
      <c r="C5287" s="129" t="s">
        <v>418</v>
      </c>
      <c r="D5287" s="165">
        <v>1</v>
      </c>
      <c r="E5287" s="129" t="s">
        <v>4739</v>
      </c>
      <c r="F5287" s="129" t="s">
        <v>4735</v>
      </c>
      <c r="G5287" s="129" t="s">
        <v>16723</v>
      </c>
      <c r="H5287" s="129"/>
    </row>
    <row r="5288" spans="1:8" x14ac:dyDescent="0.3">
      <c r="A5288" s="183">
        <v>45291</v>
      </c>
      <c r="B5288" s="129" t="s">
        <v>10028</v>
      </c>
      <c r="C5288" s="129" t="s">
        <v>417</v>
      </c>
      <c r="D5288" s="165">
        <v>1</v>
      </c>
      <c r="E5288" s="129" t="s">
        <v>5066</v>
      </c>
      <c r="F5288" s="129" t="s">
        <v>4735</v>
      </c>
      <c r="G5288" s="129" t="s">
        <v>16723</v>
      </c>
      <c r="H5288" s="129"/>
    </row>
    <row r="5289" spans="1:8" x14ac:dyDescent="0.3">
      <c r="A5289" s="183">
        <v>45291</v>
      </c>
      <c r="B5289" s="129" t="s">
        <v>10029</v>
      </c>
      <c r="C5289" s="129" t="s">
        <v>417</v>
      </c>
      <c r="D5289" s="165">
        <v>1</v>
      </c>
      <c r="E5289" s="129" t="s">
        <v>4734</v>
      </c>
      <c r="F5289" s="129" t="s">
        <v>4735</v>
      </c>
      <c r="G5289" s="129" t="s">
        <v>16723</v>
      </c>
      <c r="H5289" s="129"/>
    </row>
    <row r="5290" spans="1:8" x14ac:dyDescent="0.3">
      <c r="A5290" s="183">
        <v>45291</v>
      </c>
      <c r="B5290" s="129" t="s">
        <v>10030</v>
      </c>
      <c r="C5290" s="129" t="s">
        <v>417</v>
      </c>
      <c r="D5290" s="165">
        <v>1</v>
      </c>
      <c r="E5290" s="129" t="s">
        <v>5066</v>
      </c>
      <c r="F5290" s="129" t="s">
        <v>4735</v>
      </c>
      <c r="G5290" s="129" t="s">
        <v>16723</v>
      </c>
      <c r="H5290" s="129"/>
    </row>
    <row r="5291" spans="1:8" x14ac:dyDescent="0.3">
      <c r="A5291" s="183">
        <v>45291</v>
      </c>
      <c r="B5291" s="129" t="s">
        <v>10031</v>
      </c>
      <c r="C5291" s="129" t="s">
        <v>417</v>
      </c>
      <c r="D5291" s="165">
        <v>1</v>
      </c>
      <c r="E5291" s="129" t="s">
        <v>5066</v>
      </c>
      <c r="F5291" s="129" t="s">
        <v>4735</v>
      </c>
      <c r="G5291" s="129" t="s">
        <v>16723</v>
      </c>
      <c r="H5291" s="129"/>
    </row>
    <row r="5292" spans="1:8" x14ac:dyDescent="0.3">
      <c r="A5292" s="183">
        <v>45291</v>
      </c>
      <c r="B5292" s="129" t="s">
        <v>10032</v>
      </c>
      <c r="C5292" s="129" t="s">
        <v>417</v>
      </c>
      <c r="D5292" s="165">
        <v>1</v>
      </c>
      <c r="E5292" s="129" t="s">
        <v>4737</v>
      </c>
      <c r="F5292" s="129" t="s">
        <v>4735</v>
      </c>
      <c r="G5292" s="129" t="s">
        <v>16723</v>
      </c>
      <c r="H5292" s="129"/>
    </row>
    <row r="5293" spans="1:8" x14ac:dyDescent="0.3">
      <c r="A5293" s="183">
        <v>45291</v>
      </c>
      <c r="B5293" s="129" t="s">
        <v>10033</v>
      </c>
      <c r="C5293" s="129" t="s">
        <v>417</v>
      </c>
      <c r="D5293" s="165">
        <v>1</v>
      </c>
      <c r="E5293" s="129" t="s">
        <v>4739</v>
      </c>
      <c r="F5293" s="129" t="s">
        <v>4735</v>
      </c>
      <c r="G5293" s="129" t="s">
        <v>16723</v>
      </c>
      <c r="H5293" s="129"/>
    </row>
    <row r="5294" spans="1:8" x14ac:dyDescent="0.3">
      <c r="A5294" s="183">
        <v>45291</v>
      </c>
      <c r="B5294" s="129" t="s">
        <v>10034</v>
      </c>
      <c r="C5294" s="129" t="s">
        <v>417</v>
      </c>
      <c r="D5294" s="165">
        <v>1</v>
      </c>
      <c r="E5294" s="129" t="s">
        <v>4737</v>
      </c>
      <c r="F5294" s="129" t="s">
        <v>4735</v>
      </c>
      <c r="G5294" s="129" t="s">
        <v>16723</v>
      </c>
      <c r="H5294" s="129"/>
    </row>
    <row r="5295" spans="1:8" x14ac:dyDescent="0.3">
      <c r="A5295" s="183">
        <v>45291</v>
      </c>
      <c r="B5295" s="129" t="s">
        <v>10035</v>
      </c>
      <c r="C5295" s="129" t="s">
        <v>418</v>
      </c>
      <c r="D5295" s="165">
        <v>1</v>
      </c>
      <c r="E5295" s="129" t="s">
        <v>4739</v>
      </c>
      <c r="F5295" s="129" t="s">
        <v>4735</v>
      </c>
      <c r="G5295" s="129" t="s">
        <v>16723</v>
      </c>
      <c r="H5295" s="129"/>
    </row>
    <row r="5296" spans="1:8" x14ac:dyDescent="0.3">
      <c r="A5296" s="183">
        <v>45291</v>
      </c>
      <c r="B5296" s="129" t="s">
        <v>10036</v>
      </c>
      <c r="C5296" s="129" t="s">
        <v>418</v>
      </c>
      <c r="D5296" s="165">
        <v>1</v>
      </c>
      <c r="E5296" s="129" t="s">
        <v>4739</v>
      </c>
      <c r="F5296" s="129" t="s">
        <v>4735</v>
      </c>
      <c r="G5296" s="129" t="s">
        <v>16723</v>
      </c>
      <c r="H5296" s="129"/>
    </row>
    <row r="5297" spans="1:8" x14ac:dyDescent="0.3">
      <c r="A5297" s="183">
        <v>45291</v>
      </c>
      <c r="B5297" s="129" t="s">
        <v>10037</v>
      </c>
      <c r="C5297" s="129" t="s">
        <v>417</v>
      </c>
      <c r="D5297" s="165">
        <v>1</v>
      </c>
      <c r="E5297" s="129" t="s">
        <v>4739</v>
      </c>
      <c r="F5297" s="129" t="s">
        <v>4735</v>
      </c>
      <c r="G5297" s="129" t="s">
        <v>16723</v>
      </c>
      <c r="H5297" s="129"/>
    </row>
    <row r="5298" spans="1:8" x14ac:dyDescent="0.3">
      <c r="A5298" s="183">
        <v>45291</v>
      </c>
      <c r="B5298" s="129" t="s">
        <v>10038</v>
      </c>
      <c r="C5298" s="129" t="s">
        <v>417</v>
      </c>
      <c r="D5298" s="165">
        <v>1</v>
      </c>
      <c r="E5298" s="129" t="s">
        <v>4737</v>
      </c>
      <c r="F5298" s="129" t="s">
        <v>4735</v>
      </c>
      <c r="G5298" s="129" t="s">
        <v>16723</v>
      </c>
      <c r="H5298" s="129"/>
    </row>
    <row r="5299" spans="1:8" x14ac:dyDescent="0.3">
      <c r="A5299" s="183">
        <v>45291</v>
      </c>
      <c r="B5299" s="129" t="s">
        <v>10039</v>
      </c>
      <c r="C5299" s="129" t="s">
        <v>417</v>
      </c>
      <c r="D5299" s="165">
        <v>1</v>
      </c>
      <c r="E5299" s="129" t="s">
        <v>4821</v>
      </c>
      <c r="F5299" s="129" t="s">
        <v>4735</v>
      </c>
      <c r="G5299" s="129" t="s">
        <v>16723</v>
      </c>
      <c r="H5299" s="129"/>
    </row>
    <row r="5300" spans="1:8" x14ac:dyDescent="0.3">
      <c r="A5300" s="183">
        <v>45291</v>
      </c>
      <c r="B5300" s="129" t="s">
        <v>10040</v>
      </c>
      <c r="C5300" s="129" t="s">
        <v>417</v>
      </c>
      <c r="D5300" s="165">
        <v>1</v>
      </c>
      <c r="E5300" s="129" t="s">
        <v>4739</v>
      </c>
      <c r="F5300" s="129" t="s">
        <v>4735</v>
      </c>
      <c r="G5300" s="129" t="s">
        <v>16723</v>
      </c>
      <c r="H5300" s="129"/>
    </row>
    <row r="5301" spans="1:8" x14ac:dyDescent="0.3">
      <c r="A5301" s="183">
        <v>45291</v>
      </c>
      <c r="B5301" s="129" t="s">
        <v>10041</v>
      </c>
      <c r="C5301" s="129" t="s">
        <v>417</v>
      </c>
      <c r="D5301" s="165">
        <v>1</v>
      </c>
      <c r="E5301" s="129" t="s">
        <v>4734</v>
      </c>
      <c r="F5301" s="129" t="s">
        <v>4735</v>
      </c>
      <c r="G5301" s="129" t="s">
        <v>16723</v>
      </c>
      <c r="H5301" s="129"/>
    </row>
    <row r="5302" spans="1:8" x14ac:dyDescent="0.3">
      <c r="A5302" s="183">
        <v>45291</v>
      </c>
      <c r="B5302" s="129" t="s">
        <v>10042</v>
      </c>
      <c r="C5302" s="129" t="s">
        <v>417</v>
      </c>
      <c r="D5302" s="165">
        <v>1</v>
      </c>
      <c r="E5302" s="129" t="s">
        <v>4739</v>
      </c>
      <c r="F5302" s="129" t="s">
        <v>4735</v>
      </c>
      <c r="G5302" s="129" t="s">
        <v>16723</v>
      </c>
      <c r="H5302" s="129"/>
    </row>
    <row r="5303" spans="1:8" x14ac:dyDescent="0.3">
      <c r="A5303" s="183">
        <v>45291</v>
      </c>
      <c r="B5303" s="129" t="s">
        <v>10043</v>
      </c>
      <c r="C5303" s="129" t="s">
        <v>417</v>
      </c>
      <c r="D5303" s="165">
        <v>1</v>
      </c>
      <c r="E5303" s="129" t="s">
        <v>4737</v>
      </c>
      <c r="F5303" s="129" t="s">
        <v>4735</v>
      </c>
      <c r="G5303" s="129" t="s">
        <v>16723</v>
      </c>
      <c r="H5303" s="129"/>
    </row>
    <row r="5304" spans="1:8" x14ac:dyDescent="0.3">
      <c r="A5304" s="183">
        <v>45291</v>
      </c>
      <c r="B5304" s="129" t="s">
        <v>10044</v>
      </c>
      <c r="C5304" s="129" t="s">
        <v>417</v>
      </c>
      <c r="D5304" s="165">
        <v>1</v>
      </c>
      <c r="E5304" s="129" t="s">
        <v>5066</v>
      </c>
      <c r="F5304" s="129" t="s">
        <v>4735</v>
      </c>
      <c r="G5304" s="129" t="s">
        <v>16723</v>
      </c>
      <c r="H5304" s="129"/>
    </row>
    <row r="5305" spans="1:8" x14ac:dyDescent="0.3">
      <c r="A5305" s="183">
        <v>45291</v>
      </c>
      <c r="B5305" s="129" t="s">
        <v>10045</v>
      </c>
      <c r="C5305" s="129" t="s">
        <v>417</v>
      </c>
      <c r="D5305" s="165">
        <v>1</v>
      </c>
      <c r="E5305" s="129" t="s">
        <v>5066</v>
      </c>
      <c r="F5305" s="129" t="s">
        <v>4735</v>
      </c>
      <c r="G5305" s="129" t="s">
        <v>16723</v>
      </c>
      <c r="H5305" s="129"/>
    </row>
    <row r="5306" spans="1:8" x14ac:dyDescent="0.3">
      <c r="A5306" s="183">
        <v>45291</v>
      </c>
      <c r="B5306" s="129" t="s">
        <v>10046</v>
      </c>
      <c r="C5306" s="129" t="s">
        <v>417</v>
      </c>
      <c r="D5306" s="165">
        <v>1</v>
      </c>
      <c r="E5306" s="129" t="s">
        <v>4739</v>
      </c>
      <c r="F5306" s="129" t="s">
        <v>4735</v>
      </c>
      <c r="G5306" s="129" t="s">
        <v>16723</v>
      </c>
      <c r="H5306" s="129"/>
    </row>
    <row r="5307" spans="1:8" x14ac:dyDescent="0.3">
      <c r="A5307" s="183">
        <v>45291</v>
      </c>
      <c r="B5307" s="129" t="s">
        <v>10047</v>
      </c>
      <c r="C5307" s="129" t="s">
        <v>417</v>
      </c>
      <c r="D5307" s="165">
        <v>1</v>
      </c>
      <c r="E5307" s="129" t="s">
        <v>4739</v>
      </c>
      <c r="F5307" s="129" t="s">
        <v>4735</v>
      </c>
      <c r="G5307" s="129" t="s">
        <v>16723</v>
      </c>
      <c r="H5307" s="129"/>
    </row>
    <row r="5308" spans="1:8" x14ac:dyDescent="0.3">
      <c r="A5308" s="183">
        <v>45291</v>
      </c>
      <c r="B5308" s="129" t="s">
        <v>10048</v>
      </c>
      <c r="C5308" s="129" t="s">
        <v>416</v>
      </c>
      <c r="D5308" s="165">
        <v>1</v>
      </c>
      <c r="E5308" s="129" t="s">
        <v>4739</v>
      </c>
      <c r="F5308" s="129" t="s">
        <v>4735</v>
      </c>
      <c r="G5308" s="129" t="s">
        <v>16723</v>
      </c>
      <c r="H5308" s="129"/>
    </row>
    <row r="5309" spans="1:8" x14ac:dyDescent="0.3">
      <c r="A5309" s="183">
        <v>45291</v>
      </c>
      <c r="B5309" s="129" t="s">
        <v>10049</v>
      </c>
      <c r="C5309" s="129" t="s">
        <v>417</v>
      </c>
      <c r="D5309" s="165">
        <v>1</v>
      </c>
      <c r="E5309" s="129" t="s">
        <v>4739</v>
      </c>
      <c r="F5309" s="129" t="s">
        <v>4735</v>
      </c>
      <c r="G5309" s="129" t="s">
        <v>16723</v>
      </c>
      <c r="H5309" s="129"/>
    </row>
    <row r="5310" spans="1:8" x14ac:dyDescent="0.3">
      <c r="A5310" s="183">
        <v>45291</v>
      </c>
      <c r="B5310" s="129" t="s">
        <v>10050</v>
      </c>
      <c r="C5310" s="129" t="s">
        <v>417</v>
      </c>
      <c r="D5310" s="165">
        <v>1</v>
      </c>
      <c r="E5310" s="129" t="s">
        <v>4739</v>
      </c>
      <c r="F5310" s="129" t="s">
        <v>4735</v>
      </c>
      <c r="G5310" s="129" t="s">
        <v>16723</v>
      </c>
      <c r="H5310" s="129"/>
    </row>
    <row r="5311" spans="1:8" x14ac:dyDescent="0.3">
      <c r="A5311" s="183">
        <v>45291</v>
      </c>
      <c r="B5311" s="129" t="s">
        <v>10051</v>
      </c>
      <c r="C5311" s="129" t="s">
        <v>417</v>
      </c>
      <c r="D5311" s="165">
        <v>1</v>
      </c>
      <c r="E5311" s="129" t="s">
        <v>5066</v>
      </c>
      <c r="F5311" s="129" t="s">
        <v>4735</v>
      </c>
      <c r="G5311" s="129" t="s">
        <v>16723</v>
      </c>
      <c r="H5311" s="129"/>
    </row>
    <row r="5312" spans="1:8" x14ac:dyDescent="0.3">
      <c r="A5312" s="183">
        <v>45291</v>
      </c>
      <c r="B5312" s="129" t="s">
        <v>10052</v>
      </c>
      <c r="C5312" s="129" t="s">
        <v>417</v>
      </c>
      <c r="D5312" s="165">
        <v>1</v>
      </c>
      <c r="E5312" s="129" t="s">
        <v>5066</v>
      </c>
      <c r="F5312" s="129" t="s">
        <v>4735</v>
      </c>
      <c r="G5312" s="129" t="s">
        <v>16723</v>
      </c>
      <c r="H5312" s="129"/>
    </row>
    <row r="5313" spans="1:8" x14ac:dyDescent="0.3">
      <c r="A5313" s="183">
        <v>45291</v>
      </c>
      <c r="B5313" s="129" t="s">
        <v>10053</v>
      </c>
      <c r="C5313" s="129" t="s">
        <v>417</v>
      </c>
      <c r="D5313" s="165">
        <v>1</v>
      </c>
      <c r="E5313" s="129" t="s">
        <v>5066</v>
      </c>
      <c r="F5313" s="129" t="s">
        <v>4735</v>
      </c>
      <c r="G5313" s="129" t="s">
        <v>16723</v>
      </c>
      <c r="H5313" s="129"/>
    </row>
    <row r="5314" spans="1:8" x14ac:dyDescent="0.3">
      <c r="A5314" s="183">
        <v>45291</v>
      </c>
      <c r="B5314" s="129" t="s">
        <v>10054</v>
      </c>
      <c r="C5314" s="129" t="s">
        <v>417</v>
      </c>
      <c r="D5314" s="165">
        <v>1</v>
      </c>
      <c r="E5314" s="129" t="s">
        <v>4739</v>
      </c>
      <c r="F5314" s="129" t="s">
        <v>4735</v>
      </c>
      <c r="G5314" s="129" t="s">
        <v>16723</v>
      </c>
      <c r="H5314" s="129"/>
    </row>
    <row r="5315" spans="1:8" x14ac:dyDescent="0.3">
      <c r="A5315" s="183">
        <v>45291</v>
      </c>
      <c r="B5315" s="129" t="s">
        <v>10055</v>
      </c>
      <c r="C5315" s="129" t="s">
        <v>417</v>
      </c>
      <c r="D5315" s="165">
        <v>1</v>
      </c>
      <c r="E5315" s="129" t="s">
        <v>4739</v>
      </c>
      <c r="F5315" s="129" t="s">
        <v>4735</v>
      </c>
      <c r="G5315" s="129" t="s">
        <v>16723</v>
      </c>
      <c r="H5315" s="129"/>
    </row>
    <row r="5316" spans="1:8" x14ac:dyDescent="0.3">
      <c r="A5316" s="183">
        <v>45291</v>
      </c>
      <c r="B5316" s="129" t="s">
        <v>10056</v>
      </c>
      <c r="C5316" s="129" t="s">
        <v>417</v>
      </c>
      <c r="D5316" s="165">
        <v>1</v>
      </c>
      <c r="E5316" s="129" t="s">
        <v>4739</v>
      </c>
      <c r="F5316" s="129" t="s">
        <v>4735</v>
      </c>
      <c r="G5316" s="129" t="s">
        <v>16723</v>
      </c>
      <c r="H5316" s="129"/>
    </row>
    <row r="5317" spans="1:8" x14ac:dyDescent="0.3">
      <c r="A5317" s="183">
        <v>45291</v>
      </c>
      <c r="B5317" s="129" t="s">
        <v>10057</v>
      </c>
      <c r="C5317" s="129" t="s">
        <v>417</v>
      </c>
      <c r="D5317" s="165">
        <v>1</v>
      </c>
      <c r="E5317" s="129" t="s">
        <v>5066</v>
      </c>
      <c r="F5317" s="129" t="s">
        <v>4735</v>
      </c>
      <c r="G5317" s="129" t="s">
        <v>16723</v>
      </c>
      <c r="H5317" s="129"/>
    </row>
    <row r="5318" spans="1:8" x14ac:dyDescent="0.3">
      <c r="A5318" s="183">
        <v>45291</v>
      </c>
      <c r="B5318" s="129" t="s">
        <v>10058</v>
      </c>
      <c r="C5318" s="129" t="s">
        <v>416</v>
      </c>
      <c r="D5318" s="165">
        <v>1</v>
      </c>
      <c r="E5318" s="129" t="s">
        <v>4739</v>
      </c>
      <c r="F5318" s="129" t="s">
        <v>4735</v>
      </c>
      <c r="G5318" s="129" t="s">
        <v>16723</v>
      </c>
      <c r="H5318" s="129"/>
    </row>
    <row r="5319" spans="1:8" x14ac:dyDescent="0.3">
      <c r="A5319" s="183">
        <v>45291</v>
      </c>
      <c r="B5319" s="129" t="s">
        <v>10059</v>
      </c>
      <c r="C5319" s="129" t="s">
        <v>418</v>
      </c>
      <c r="D5319" s="165">
        <v>1</v>
      </c>
      <c r="E5319" s="129" t="s">
        <v>4737</v>
      </c>
      <c r="F5319" s="129" t="s">
        <v>4735</v>
      </c>
      <c r="G5319" s="129" t="s">
        <v>16723</v>
      </c>
      <c r="H5319" s="129"/>
    </row>
    <row r="5320" spans="1:8" x14ac:dyDescent="0.3">
      <c r="A5320" s="183">
        <v>45291</v>
      </c>
      <c r="B5320" s="129" t="s">
        <v>10060</v>
      </c>
      <c r="C5320" s="129" t="s">
        <v>418</v>
      </c>
      <c r="D5320" s="165">
        <v>1</v>
      </c>
      <c r="E5320" s="129" t="s">
        <v>4737</v>
      </c>
      <c r="F5320" s="129" t="s">
        <v>4735</v>
      </c>
      <c r="G5320" s="129" t="s">
        <v>16723</v>
      </c>
      <c r="H5320" s="129"/>
    </row>
    <row r="5321" spans="1:8" x14ac:dyDescent="0.3">
      <c r="A5321" s="183">
        <v>45291</v>
      </c>
      <c r="B5321" s="129" t="s">
        <v>10061</v>
      </c>
      <c r="C5321" s="129" t="s">
        <v>418</v>
      </c>
      <c r="D5321" s="165">
        <v>1</v>
      </c>
      <c r="E5321" s="129" t="s">
        <v>5066</v>
      </c>
      <c r="F5321" s="129" t="s">
        <v>4735</v>
      </c>
      <c r="G5321" s="129" t="s">
        <v>16723</v>
      </c>
      <c r="H5321" s="129"/>
    </row>
    <row r="5322" spans="1:8" x14ac:dyDescent="0.3">
      <c r="A5322" s="183">
        <v>45291</v>
      </c>
      <c r="B5322" s="129" t="s">
        <v>10062</v>
      </c>
      <c r="C5322" s="129" t="s">
        <v>416</v>
      </c>
      <c r="D5322" s="165">
        <v>1</v>
      </c>
      <c r="E5322" s="129" t="s">
        <v>4737</v>
      </c>
      <c r="F5322" s="129" t="s">
        <v>4735</v>
      </c>
      <c r="G5322" s="129" t="s">
        <v>16723</v>
      </c>
      <c r="H5322" s="129"/>
    </row>
    <row r="5323" spans="1:8" x14ac:dyDescent="0.3">
      <c r="A5323" s="183">
        <v>45291</v>
      </c>
      <c r="B5323" s="129" t="s">
        <v>10063</v>
      </c>
      <c r="C5323" s="129" t="s">
        <v>417</v>
      </c>
      <c r="D5323" s="165">
        <v>1</v>
      </c>
      <c r="E5323" s="129" t="s">
        <v>4737</v>
      </c>
      <c r="F5323" s="129" t="s">
        <v>4735</v>
      </c>
      <c r="G5323" s="129" t="s">
        <v>16723</v>
      </c>
      <c r="H5323" s="129"/>
    </row>
    <row r="5324" spans="1:8" x14ac:dyDescent="0.3">
      <c r="A5324" s="183">
        <v>45291</v>
      </c>
      <c r="B5324" s="129" t="s">
        <v>10064</v>
      </c>
      <c r="C5324" s="129" t="s">
        <v>417</v>
      </c>
      <c r="D5324" s="165">
        <v>1</v>
      </c>
      <c r="E5324" s="129" t="s">
        <v>4739</v>
      </c>
      <c r="F5324" s="129" t="s">
        <v>4735</v>
      </c>
      <c r="G5324" s="129" t="s">
        <v>16723</v>
      </c>
      <c r="H5324" s="129"/>
    </row>
    <row r="5325" spans="1:8" x14ac:dyDescent="0.3">
      <c r="A5325" s="183">
        <v>45291</v>
      </c>
      <c r="B5325" s="129" t="s">
        <v>10065</v>
      </c>
      <c r="C5325" s="129" t="s">
        <v>417</v>
      </c>
      <c r="D5325" s="165">
        <v>1</v>
      </c>
      <c r="E5325" s="129" t="s">
        <v>4739</v>
      </c>
      <c r="F5325" s="129" t="s">
        <v>4735</v>
      </c>
      <c r="G5325" s="129" t="s">
        <v>16723</v>
      </c>
      <c r="H5325" s="129"/>
    </row>
    <row r="5326" spans="1:8" x14ac:dyDescent="0.3">
      <c r="A5326" s="183">
        <v>45291</v>
      </c>
      <c r="B5326" s="129" t="s">
        <v>10066</v>
      </c>
      <c r="C5326" s="129" t="s">
        <v>417</v>
      </c>
      <c r="D5326" s="165">
        <v>1</v>
      </c>
      <c r="E5326" s="129" t="s">
        <v>4739</v>
      </c>
      <c r="F5326" s="129" t="s">
        <v>4735</v>
      </c>
      <c r="G5326" s="129" t="s">
        <v>16723</v>
      </c>
      <c r="H5326" s="129"/>
    </row>
    <row r="5327" spans="1:8" x14ac:dyDescent="0.3">
      <c r="A5327" s="183">
        <v>45291</v>
      </c>
      <c r="B5327" s="129" t="s">
        <v>10067</v>
      </c>
      <c r="C5327" s="129" t="s">
        <v>417</v>
      </c>
      <c r="D5327" s="165">
        <v>1</v>
      </c>
      <c r="E5327" s="129" t="s">
        <v>5066</v>
      </c>
      <c r="F5327" s="129" t="s">
        <v>4735</v>
      </c>
      <c r="G5327" s="129" t="s">
        <v>16723</v>
      </c>
      <c r="H5327" s="129"/>
    </row>
    <row r="5328" spans="1:8" x14ac:dyDescent="0.3">
      <c r="A5328" s="183">
        <v>45291</v>
      </c>
      <c r="B5328" s="129" t="s">
        <v>10068</v>
      </c>
      <c r="C5328" s="129" t="s">
        <v>418</v>
      </c>
      <c r="D5328" s="165">
        <v>1</v>
      </c>
      <c r="E5328" s="129" t="s">
        <v>4739</v>
      </c>
      <c r="F5328" s="129" t="s">
        <v>4735</v>
      </c>
      <c r="G5328" s="129" t="s">
        <v>16723</v>
      </c>
      <c r="H5328" s="129"/>
    </row>
    <row r="5329" spans="1:8" x14ac:dyDescent="0.3">
      <c r="A5329" s="183">
        <v>45291</v>
      </c>
      <c r="B5329" s="129" t="s">
        <v>10069</v>
      </c>
      <c r="C5329" s="129" t="s">
        <v>417</v>
      </c>
      <c r="D5329" s="165">
        <v>1</v>
      </c>
      <c r="E5329" s="129" t="s">
        <v>4821</v>
      </c>
      <c r="F5329" s="129" t="s">
        <v>4735</v>
      </c>
      <c r="G5329" s="129" t="s">
        <v>16723</v>
      </c>
      <c r="H5329" s="129"/>
    </row>
    <row r="5330" spans="1:8" x14ac:dyDescent="0.3">
      <c r="A5330" s="183">
        <v>45291</v>
      </c>
      <c r="B5330" s="129" t="s">
        <v>10070</v>
      </c>
      <c r="C5330" s="129" t="s">
        <v>418</v>
      </c>
      <c r="D5330" s="165">
        <v>1</v>
      </c>
      <c r="E5330" s="129" t="s">
        <v>4739</v>
      </c>
      <c r="F5330" s="129" t="s">
        <v>4735</v>
      </c>
      <c r="G5330" s="129" t="s">
        <v>16723</v>
      </c>
      <c r="H5330" s="129"/>
    </row>
    <row r="5331" spans="1:8" x14ac:dyDescent="0.3">
      <c r="A5331" s="183">
        <v>45291</v>
      </c>
      <c r="B5331" s="129" t="s">
        <v>10071</v>
      </c>
      <c r="C5331" s="129" t="s">
        <v>416</v>
      </c>
      <c r="D5331" s="165">
        <v>1</v>
      </c>
      <c r="E5331" s="129" t="s">
        <v>4734</v>
      </c>
      <c r="F5331" s="129" t="s">
        <v>4735</v>
      </c>
      <c r="G5331" s="129" t="s">
        <v>16723</v>
      </c>
      <c r="H5331" s="129"/>
    </row>
    <row r="5332" spans="1:8" x14ac:dyDescent="0.3">
      <c r="A5332" s="183">
        <v>45291</v>
      </c>
      <c r="B5332" s="129" t="s">
        <v>10072</v>
      </c>
      <c r="C5332" s="129" t="s">
        <v>417</v>
      </c>
      <c r="D5332" s="165">
        <v>1</v>
      </c>
      <c r="E5332" s="129" t="s">
        <v>4739</v>
      </c>
      <c r="F5332" s="129" t="s">
        <v>4735</v>
      </c>
      <c r="G5332" s="129" t="s">
        <v>16723</v>
      </c>
      <c r="H5332" s="129"/>
    </row>
    <row r="5333" spans="1:8" x14ac:dyDescent="0.3">
      <c r="A5333" s="183">
        <v>45291</v>
      </c>
      <c r="B5333" s="129" t="s">
        <v>10073</v>
      </c>
      <c r="C5333" s="129" t="s">
        <v>417</v>
      </c>
      <c r="D5333" s="165">
        <v>1</v>
      </c>
      <c r="E5333" s="129" t="s">
        <v>4737</v>
      </c>
      <c r="F5333" s="129" t="s">
        <v>4735</v>
      </c>
      <c r="G5333" s="129" t="s">
        <v>16723</v>
      </c>
      <c r="H5333" s="129"/>
    </row>
    <row r="5334" spans="1:8" x14ac:dyDescent="0.3">
      <c r="A5334" s="183">
        <v>45291</v>
      </c>
      <c r="B5334" s="129" t="s">
        <v>10074</v>
      </c>
      <c r="C5334" s="129" t="s">
        <v>417</v>
      </c>
      <c r="D5334" s="165">
        <v>1</v>
      </c>
      <c r="E5334" s="129" t="s">
        <v>4737</v>
      </c>
      <c r="F5334" s="129" t="s">
        <v>4735</v>
      </c>
      <c r="G5334" s="129" t="s">
        <v>16723</v>
      </c>
      <c r="H5334" s="129"/>
    </row>
    <row r="5335" spans="1:8" x14ac:dyDescent="0.3">
      <c r="A5335" s="183">
        <v>45291</v>
      </c>
      <c r="B5335" s="129" t="s">
        <v>10075</v>
      </c>
      <c r="C5335" s="129" t="s">
        <v>417</v>
      </c>
      <c r="D5335" s="165">
        <v>1</v>
      </c>
      <c r="E5335" s="129" t="s">
        <v>4739</v>
      </c>
      <c r="F5335" s="129" t="s">
        <v>4735</v>
      </c>
      <c r="G5335" s="129" t="s">
        <v>16723</v>
      </c>
      <c r="H5335" s="129"/>
    </row>
    <row r="5336" spans="1:8" x14ac:dyDescent="0.3">
      <c r="A5336" s="183">
        <v>45291</v>
      </c>
      <c r="B5336" s="129" t="s">
        <v>10076</v>
      </c>
      <c r="C5336" s="129" t="s">
        <v>417</v>
      </c>
      <c r="D5336" s="165">
        <v>1</v>
      </c>
      <c r="E5336" s="129" t="s">
        <v>4739</v>
      </c>
      <c r="F5336" s="129" t="s">
        <v>4735</v>
      </c>
      <c r="G5336" s="129" t="s">
        <v>16723</v>
      </c>
      <c r="H5336" s="129"/>
    </row>
    <row r="5337" spans="1:8" x14ac:dyDescent="0.3">
      <c r="A5337" s="183">
        <v>45291</v>
      </c>
      <c r="B5337" s="129" t="s">
        <v>10077</v>
      </c>
      <c r="C5337" s="129" t="s">
        <v>417</v>
      </c>
      <c r="D5337" s="165">
        <v>1</v>
      </c>
      <c r="E5337" s="129" t="s">
        <v>4739</v>
      </c>
      <c r="F5337" s="129" t="s">
        <v>4735</v>
      </c>
      <c r="G5337" s="129" t="s">
        <v>16723</v>
      </c>
      <c r="H5337" s="129"/>
    </row>
    <row r="5338" spans="1:8" x14ac:dyDescent="0.3">
      <c r="A5338" s="183">
        <v>45291</v>
      </c>
      <c r="B5338" s="129" t="s">
        <v>10078</v>
      </c>
      <c r="C5338" s="129" t="s">
        <v>417</v>
      </c>
      <c r="D5338" s="165">
        <v>1</v>
      </c>
      <c r="E5338" s="129" t="s">
        <v>4737</v>
      </c>
      <c r="F5338" s="129" t="s">
        <v>4735</v>
      </c>
      <c r="G5338" s="129" t="s">
        <v>16723</v>
      </c>
      <c r="H5338" s="129"/>
    </row>
    <row r="5339" spans="1:8" x14ac:dyDescent="0.3">
      <c r="A5339" s="183">
        <v>45291</v>
      </c>
      <c r="B5339" s="129" t="s">
        <v>10079</v>
      </c>
      <c r="C5339" s="129" t="s">
        <v>417</v>
      </c>
      <c r="D5339" s="165">
        <v>1</v>
      </c>
      <c r="E5339" s="129" t="s">
        <v>4737</v>
      </c>
      <c r="F5339" s="129" t="s">
        <v>4735</v>
      </c>
      <c r="G5339" s="129" t="s">
        <v>16723</v>
      </c>
      <c r="H5339" s="129"/>
    </row>
    <row r="5340" spans="1:8" x14ac:dyDescent="0.3">
      <c r="A5340" s="183">
        <v>45291</v>
      </c>
      <c r="B5340" s="129" t="s">
        <v>10080</v>
      </c>
      <c r="C5340" s="129" t="s">
        <v>417</v>
      </c>
      <c r="D5340" s="165">
        <v>1</v>
      </c>
      <c r="E5340" s="129" t="s">
        <v>4737</v>
      </c>
      <c r="F5340" s="129" t="s">
        <v>4735</v>
      </c>
      <c r="G5340" s="129" t="s">
        <v>16723</v>
      </c>
      <c r="H5340" s="129"/>
    </row>
    <row r="5341" spans="1:8" x14ac:dyDescent="0.3">
      <c r="A5341" s="183">
        <v>45291</v>
      </c>
      <c r="B5341" s="129" t="s">
        <v>10081</v>
      </c>
      <c r="C5341" s="129" t="s">
        <v>417</v>
      </c>
      <c r="D5341" s="165">
        <v>1</v>
      </c>
      <c r="E5341" s="129" t="s">
        <v>4739</v>
      </c>
      <c r="F5341" s="129" t="s">
        <v>4735</v>
      </c>
      <c r="G5341" s="129" t="s">
        <v>16723</v>
      </c>
      <c r="H5341" s="129"/>
    </row>
    <row r="5342" spans="1:8" x14ac:dyDescent="0.3">
      <c r="A5342" s="183">
        <v>45291</v>
      </c>
      <c r="B5342" s="129" t="s">
        <v>10082</v>
      </c>
      <c r="C5342" s="129" t="s">
        <v>417</v>
      </c>
      <c r="D5342" s="165">
        <v>1</v>
      </c>
      <c r="E5342" s="129" t="s">
        <v>4737</v>
      </c>
      <c r="F5342" s="129" t="s">
        <v>4735</v>
      </c>
      <c r="G5342" s="129" t="s">
        <v>16723</v>
      </c>
      <c r="H5342" s="129"/>
    </row>
    <row r="5343" spans="1:8" x14ac:dyDescent="0.3">
      <c r="A5343" s="183">
        <v>45291</v>
      </c>
      <c r="B5343" s="129" t="s">
        <v>10083</v>
      </c>
      <c r="C5343" s="129" t="s">
        <v>416</v>
      </c>
      <c r="D5343" s="165">
        <v>1</v>
      </c>
      <c r="E5343" s="129" t="s">
        <v>4739</v>
      </c>
      <c r="F5343" s="129" t="s">
        <v>4735</v>
      </c>
      <c r="G5343" s="129" t="s">
        <v>16723</v>
      </c>
      <c r="H5343" s="129"/>
    </row>
    <row r="5344" spans="1:8" x14ac:dyDescent="0.3">
      <c r="A5344" s="183">
        <v>45291</v>
      </c>
      <c r="B5344" s="129" t="s">
        <v>10084</v>
      </c>
      <c r="C5344" s="129" t="s">
        <v>418</v>
      </c>
      <c r="D5344" s="165">
        <v>1</v>
      </c>
      <c r="E5344" s="129" t="s">
        <v>4739</v>
      </c>
      <c r="F5344" s="129" t="s">
        <v>4735</v>
      </c>
      <c r="G5344" s="129" t="s">
        <v>16723</v>
      </c>
      <c r="H5344" s="129"/>
    </row>
    <row r="5345" spans="1:8" x14ac:dyDescent="0.3">
      <c r="A5345" s="183">
        <v>45291</v>
      </c>
      <c r="B5345" s="129" t="s">
        <v>10085</v>
      </c>
      <c r="C5345" s="129" t="s">
        <v>417</v>
      </c>
      <c r="D5345" s="165">
        <v>1</v>
      </c>
      <c r="E5345" s="129" t="s">
        <v>4737</v>
      </c>
      <c r="F5345" s="129" t="s">
        <v>4735</v>
      </c>
      <c r="G5345" s="129" t="s">
        <v>16723</v>
      </c>
      <c r="H5345" s="129"/>
    </row>
    <row r="5346" spans="1:8" x14ac:dyDescent="0.3">
      <c r="A5346" s="183">
        <v>45291</v>
      </c>
      <c r="B5346" s="129" t="s">
        <v>10086</v>
      </c>
      <c r="C5346" s="129" t="s">
        <v>417</v>
      </c>
      <c r="D5346" s="165">
        <v>1</v>
      </c>
      <c r="E5346" s="129" t="s">
        <v>4739</v>
      </c>
      <c r="F5346" s="129" t="s">
        <v>4735</v>
      </c>
      <c r="G5346" s="129" t="s">
        <v>16723</v>
      </c>
      <c r="H5346" s="129"/>
    </row>
    <row r="5347" spans="1:8" x14ac:dyDescent="0.3">
      <c r="A5347" s="183">
        <v>45291</v>
      </c>
      <c r="B5347" s="129" t="s">
        <v>10087</v>
      </c>
      <c r="C5347" s="129" t="s">
        <v>417</v>
      </c>
      <c r="D5347" s="165">
        <v>1</v>
      </c>
      <c r="E5347" s="129" t="s">
        <v>4739</v>
      </c>
      <c r="F5347" s="129" t="s">
        <v>4735</v>
      </c>
      <c r="G5347" s="129" t="s">
        <v>16723</v>
      </c>
      <c r="H5347" s="129"/>
    </row>
    <row r="5348" spans="1:8" x14ac:dyDescent="0.3">
      <c r="A5348" s="183">
        <v>45291</v>
      </c>
      <c r="B5348" s="129" t="s">
        <v>10088</v>
      </c>
      <c r="C5348" s="129" t="s">
        <v>417</v>
      </c>
      <c r="D5348" s="165">
        <v>1</v>
      </c>
      <c r="E5348" s="129" t="s">
        <v>5066</v>
      </c>
      <c r="F5348" s="129" t="s">
        <v>4735</v>
      </c>
      <c r="G5348" s="129" t="s">
        <v>16723</v>
      </c>
      <c r="H5348" s="129"/>
    </row>
    <row r="5349" spans="1:8" x14ac:dyDescent="0.3">
      <c r="A5349" s="183">
        <v>45291</v>
      </c>
      <c r="B5349" s="129" t="s">
        <v>10089</v>
      </c>
      <c r="C5349" s="129" t="s">
        <v>417</v>
      </c>
      <c r="D5349" s="165">
        <v>1</v>
      </c>
      <c r="E5349" s="129" t="s">
        <v>4737</v>
      </c>
      <c r="F5349" s="129" t="s">
        <v>4735</v>
      </c>
      <c r="G5349" s="129" t="s">
        <v>16723</v>
      </c>
      <c r="H5349" s="129"/>
    </row>
    <row r="5350" spans="1:8" x14ac:dyDescent="0.3">
      <c r="A5350" s="183">
        <v>45291</v>
      </c>
      <c r="B5350" s="129" t="s">
        <v>10090</v>
      </c>
      <c r="C5350" s="129" t="s">
        <v>417</v>
      </c>
      <c r="D5350" s="165">
        <v>1</v>
      </c>
      <c r="E5350" s="129" t="s">
        <v>4737</v>
      </c>
      <c r="F5350" s="129" t="s">
        <v>4735</v>
      </c>
      <c r="G5350" s="129" t="s">
        <v>16723</v>
      </c>
      <c r="H5350" s="129"/>
    </row>
    <row r="5351" spans="1:8" x14ac:dyDescent="0.3">
      <c r="A5351" s="183">
        <v>45291</v>
      </c>
      <c r="B5351" s="129" t="s">
        <v>10091</v>
      </c>
      <c r="C5351" s="129" t="s">
        <v>417</v>
      </c>
      <c r="D5351" s="165">
        <v>1</v>
      </c>
      <c r="E5351" s="129" t="s">
        <v>5066</v>
      </c>
      <c r="F5351" s="129" t="s">
        <v>4735</v>
      </c>
      <c r="G5351" s="129" t="s">
        <v>16723</v>
      </c>
      <c r="H5351" s="129"/>
    </row>
    <row r="5352" spans="1:8" x14ac:dyDescent="0.3">
      <c r="A5352" s="183">
        <v>45291</v>
      </c>
      <c r="B5352" s="129" t="s">
        <v>10092</v>
      </c>
      <c r="C5352" s="129" t="s">
        <v>417</v>
      </c>
      <c r="D5352" s="165">
        <v>1</v>
      </c>
      <c r="E5352" s="129" t="s">
        <v>5066</v>
      </c>
      <c r="F5352" s="129" t="s">
        <v>4735</v>
      </c>
      <c r="G5352" s="129" t="s">
        <v>16723</v>
      </c>
      <c r="H5352" s="129"/>
    </row>
    <row r="5353" spans="1:8" x14ac:dyDescent="0.3">
      <c r="A5353" s="183">
        <v>45291</v>
      </c>
      <c r="B5353" s="129" t="s">
        <v>10093</v>
      </c>
      <c r="C5353" s="129" t="s">
        <v>418</v>
      </c>
      <c r="D5353" s="165">
        <v>1</v>
      </c>
      <c r="E5353" s="129" t="s">
        <v>4737</v>
      </c>
      <c r="F5353" s="129" t="s">
        <v>4735</v>
      </c>
      <c r="G5353" s="129" t="s">
        <v>16723</v>
      </c>
      <c r="H5353" s="129"/>
    </row>
    <row r="5354" spans="1:8" x14ac:dyDescent="0.3">
      <c r="A5354" s="183">
        <v>45291</v>
      </c>
      <c r="B5354" s="129" t="s">
        <v>10094</v>
      </c>
      <c r="C5354" s="129" t="s">
        <v>417</v>
      </c>
      <c r="D5354" s="165">
        <v>1</v>
      </c>
      <c r="E5354" s="129" t="s">
        <v>5066</v>
      </c>
      <c r="F5354" s="129" t="s">
        <v>4735</v>
      </c>
      <c r="G5354" s="129" t="s">
        <v>16723</v>
      </c>
      <c r="H5354" s="129"/>
    </row>
    <row r="5355" spans="1:8" x14ac:dyDescent="0.3">
      <c r="A5355" s="183">
        <v>45291</v>
      </c>
      <c r="B5355" s="129" t="s">
        <v>10095</v>
      </c>
      <c r="C5355" s="129" t="s">
        <v>417</v>
      </c>
      <c r="D5355" s="165">
        <v>1</v>
      </c>
      <c r="E5355" s="129" t="s">
        <v>4739</v>
      </c>
      <c r="F5355" s="129" t="s">
        <v>4735</v>
      </c>
      <c r="G5355" s="129" t="s">
        <v>16723</v>
      </c>
      <c r="H5355" s="129"/>
    </row>
    <row r="5356" spans="1:8" x14ac:dyDescent="0.3">
      <c r="A5356" s="183">
        <v>45291</v>
      </c>
      <c r="B5356" s="129" t="s">
        <v>10096</v>
      </c>
      <c r="C5356" s="129" t="s">
        <v>417</v>
      </c>
      <c r="D5356" s="165">
        <v>1</v>
      </c>
      <c r="E5356" s="129" t="s">
        <v>4739</v>
      </c>
      <c r="F5356" s="129" t="s">
        <v>4735</v>
      </c>
      <c r="G5356" s="129" t="s">
        <v>16723</v>
      </c>
      <c r="H5356" s="129"/>
    </row>
    <row r="5357" spans="1:8" x14ac:dyDescent="0.3">
      <c r="A5357" s="183">
        <v>45291</v>
      </c>
      <c r="B5357" s="129" t="s">
        <v>10097</v>
      </c>
      <c r="C5357" s="129" t="s">
        <v>418</v>
      </c>
      <c r="D5357" s="165">
        <v>1</v>
      </c>
      <c r="E5357" s="129" t="s">
        <v>4737</v>
      </c>
      <c r="F5357" s="129" t="s">
        <v>4735</v>
      </c>
      <c r="G5357" s="129" t="s">
        <v>16723</v>
      </c>
      <c r="H5357" s="129"/>
    </row>
    <row r="5358" spans="1:8" x14ac:dyDescent="0.3">
      <c r="A5358" s="183">
        <v>45291</v>
      </c>
      <c r="B5358" s="129" t="s">
        <v>10098</v>
      </c>
      <c r="C5358" s="129" t="s">
        <v>417</v>
      </c>
      <c r="D5358" s="165">
        <v>1</v>
      </c>
      <c r="E5358" s="129" t="s">
        <v>5066</v>
      </c>
      <c r="F5358" s="129" t="s">
        <v>4735</v>
      </c>
      <c r="G5358" s="129" t="s">
        <v>16723</v>
      </c>
      <c r="H5358" s="129"/>
    </row>
    <row r="5359" spans="1:8" x14ac:dyDescent="0.3">
      <c r="A5359" s="183">
        <v>45291</v>
      </c>
      <c r="B5359" s="129" t="s">
        <v>10099</v>
      </c>
      <c r="C5359" s="129" t="s">
        <v>417</v>
      </c>
      <c r="D5359" s="165">
        <v>1</v>
      </c>
      <c r="E5359" s="129" t="s">
        <v>4739</v>
      </c>
      <c r="F5359" s="129" t="s">
        <v>4735</v>
      </c>
      <c r="G5359" s="129" t="s">
        <v>16723</v>
      </c>
      <c r="H5359" s="129"/>
    </row>
    <row r="5360" spans="1:8" x14ac:dyDescent="0.3">
      <c r="A5360" s="183">
        <v>45291</v>
      </c>
      <c r="B5360" s="129" t="s">
        <v>10100</v>
      </c>
      <c r="C5360" s="129" t="s">
        <v>418</v>
      </c>
      <c r="D5360" s="165">
        <v>1</v>
      </c>
      <c r="E5360" s="129" t="s">
        <v>4739</v>
      </c>
      <c r="F5360" s="129" t="s">
        <v>4735</v>
      </c>
      <c r="G5360" s="129" t="s">
        <v>16723</v>
      </c>
      <c r="H5360" s="129"/>
    </row>
    <row r="5361" spans="1:8" x14ac:dyDescent="0.3">
      <c r="A5361" s="183">
        <v>45291</v>
      </c>
      <c r="B5361" s="129" t="s">
        <v>10101</v>
      </c>
      <c r="C5361" s="129" t="s">
        <v>417</v>
      </c>
      <c r="D5361" s="165">
        <v>1</v>
      </c>
      <c r="E5361" s="129" t="s">
        <v>5066</v>
      </c>
      <c r="F5361" s="129" t="s">
        <v>4735</v>
      </c>
      <c r="G5361" s="129" t="s">
        <v>16723</v>
      </c>
      <c r="H5361" s="129"/>
    </row>
    <row r="5362" spans="1:8" x14ac:dyDescent="0.3">
      <c r="A5362" s="183">
        <v>45291</v>
      </c>
      <c r="B5362" s="129" t="s">
        <v>10102</v>
      </c>
      <c r="C5362" s="129" t="s">
        <v>417</v>
      </c>
      <c r="D5362" s="165">
        <v>1</v>
      </c>
      <c r="E5362" s="129" t="s">
        <v>5066</v>
      </c>
      <c r="F5362" s="129" t="s">
        <v>4735</v>
      </c>
      <c r="G5362" s="129" t="s">
        <v>16723</v>
      </c>
      <c r="H5362" s="129"/>
    </row>
    <row r="5363" spans="1:8" x14ac:dyDescent="0.3">
      <c r="A5363" s="183">
        <v>45291</v>
      </c>
      <c r="B5363" s="129" t="s">
        <v>10103</v>
      </c>
      <c r="C5363" s="129" t="s">
        <v>417</v>
      </c>
      <c r="D5363" s="165">
        <v>1</v>
      </c>
      <c r="E5363" s="129" t="s">
        <v>4739</v>
      </c>
      <c r="F5363" s="129" t="s">
        <v>4735</v>
      </c>
      <c r="G5363" s="129" t="s">
        <v>16723</v>
      </c>
      <c r="H5363" s="129"/>
    </row>
    <row r="5364" spans="1:8" x14ac:dyDescent="0.3">
      <c r="A5364" s="183">
        <v>45322</v>
      </c>
      <c r="B5364" s="129" t="s">
        <v>10104</v>
      </c>
      <c r="C5364" s="129" t="s">
        <v>417</v>
      </c>
      <c r="D5364" s="165">
        <v>1</v>
      </c>
      <c r="E5364" s="129" t="s">
        <v>4739</v>
      </c>
      <c r="F5364" s="129" t="s">
        <v>4735</v>
      </c>
      <c r="G5364" s="129" t="s">
        <v>16723</v>
      </c>
      <c r="H5364" s="129"/>
    </row>
    <row r="5365" spans="1:8" x14ac:dyDescent="0.3">
      <c r="A5365" s="183">
        <v>45322</v>
      </c>
      <c r="B5365" s="129" t="s">
        <v>10105</v>
      </c>
      <c r="C5365" s="129" t="s">
        <v>417</v>
      </c>
      <c r="D5365" s="165">
        <v>1</v>
      </c>
      <c r="E5365" s="129" t="s">
        <v>4739</v>
      </c>
      <c r="F5365" s="129" t="s">
        <v>4735</v>
      </c>
      <c r="G5365" s="129" t="s">
        <v>16723</v>
      </c>
      <c r="H5365" s="129"/>
    </row>
    <row r="5366" spans="1:8" x14ac:dyDescent="0.3">
      <c r="A5366" s="183">
        <v>45322</v>
      </c>
      <c r="B5366" s="129" t="s">
        <v>10106</v>
      </c>
      <c r="C5366" s="129" t="s">
        <v>417</v>
      </c>
      <c r="D5366" s="165">
        <v>1</v>
      </c>
      <c r="E5366" s="129" t="s">
        <v>4739</v>
      </c>
      <c r="F5366" s="129" t="s">
        <v>4735</v>
      </c>
      <c r="G5366" s="129" t="s">
        <v>16723</v>
      </c>
      <c r="H5366" s="129"/>
    </row>
    <row r="5367" spans="1:8" x14ac:dyDescent="0.3">
      <c r="A5367" s="183">
        <v>45322</v>
      </c>
      <c r="B5367" s="129" t="s">
        <v>10107</v>
      </c>
      <c r="C5367" s="129" t="s">
        <v>417</v>
      </c>
      <c r="D5367" s="165">
        <v>1</v>
      </c>
      <c r="E5367" s="129" t="s">
        <v>5066</v>
      </c>
      <c r="F5367" s="129" t="s">
        <v>4735</v>
      </c>
      <c r="G5367" s="129" t="s">
        <v>16723</v>
      </c>
      <c r="H5367" s="129"/>
    </row>
    <row r="5368" spans="1:8" x14ac:dyDescent="0.3">
      <c r="A5368" s="183">
        <v>45322</v>
      </c>
      <c r="B5368" s="129" t="s">
        <v>10108</v>
      </c>
      <c r="C5368" s="129" t="s">
        <v>417</v>
      </c>
      <c r="D5368" s="165">
        <v>1</v>
      </c>
      <c r="E5368" s="129" t="s">
        <v>4739</v>
      </c>
      <c r="F5368" s="129" t="s">
        <v>4735</v>
      </c>
      <c r="G5368" s="129" t="s">
        <v>16723</v>
      </c>
      <c r="H5368" s="129"/>
    </row>
    <row r="5369" spans="1:8" x14ac:dyDescent="0.3">
      <c r="A5369" s="183">
        <v>45322</v>
      </c>
      <c r="B5369" s="129" t="s">
        <v>10109</v>
      </c>
      <c r="C5369" s="129" t="s">
        <v>417</v>
      </c>
      <c r="D5369" s="165">
        <v>1</v>
      </c>
      <c r="E5369" s="129" t="s">
        <v>5066</v>
      </c>
      <c r="F5369" s="129" t="s">
        <v>4735</v>
      </c>
      <c r="G5369" s="129" t="s">
        <v>16723</v>
      </c>
      <c r="H5369" s="129"/>
    </row>
    <row r="5370" spans="1:8" x14ac:dyDescent="0.3">
      <c r="A5370" s="183">
        <v>45322</v>
      </c>
      <c r="B5370" s="129" t="s">
        <v>10110</v>
      </c>
      <c r="C5370" s="129" t="s">
        <v>417</v>
      </c>
      <c r="D5370" s="165">
        <v>1</v>
      </c>
      <c r="E5370" s="129" t="s">
        <v>4739</v>
      </c>
      <c r="F5370" s="129" t="s">
        <v>4735</v>
      </c>
      <c r="G5370" s="129" t="s">
        <v>16723</v>
      </c>
      <c r="H5370" s="129"/>
    </row>
    <row r="5371" spans="1:8" x14ac:dyDescent="0.3">
      <c r="A5371" s="183">
        <v>45322</v>
      </c>
      <c r="B5371" s="129" t="s">
        <v>10111</v>
      </c>
      <c r="C5371" s="129" t="s">
        <v>418</v>
      </c>
      <c r="D5371" s="165">
        <v>1</v>
      </c>
      <c r="E5371" s="129" t="s">
        <v>4739</v>
      </c>
      <c r="F5371" s="129" t="s">
        <v>4735</v>
      </c>
      <c r="G5371" s="129" t="s">
        <v>16723</v>
      </c>
      <c r="H5371" s="129"/>
    </row>
    <row r="5372" spans="1:8" x14ac:dyDescent="0.3">
      <c r="A5372" s="183">
        <v>45322</v>
      </c>
      <c r="B5372" s="129" t="s">
        <v>10112</v>
      </c>
      <c r="C5372" s="129" t="s">
        <v>418</v>
      </c>
      <c r="D5372" s="165">
        <v>1</v>
      </c>
      <c r="E5372" s="129" t="s">
        <v>4739</v>
      </c>
      <c r="F5372" s="129" t="s">
        <v>4735</v>
      </c>
      <c r="G5372" s="129" t="s">
        <v>16723</v>
      </c>
      <c r="H5372" s="129"/>
    </row>
    <row r="5373" spans="1:8" x14ac:dyDescent="0.3">
      <c r="A5373" s="183">
        <v>45322</v>
      </c>
      <c r="B5373" s="129" t="s">
        <v>10113</v>
      </c>
      <c r="C5373" s="129" t="s">
        <v>418</v>
      </c>
      <c r="D5373" s="165">
        <v>1</v>
      </c>
      <c r="E5373" s="129" t="s">
        <v>4734</v>
      </c>
      <c r="F5373" s="129" t="s">
        <v>4735</v>
      </c>
      <c r="G5373" s="129" t="s">
        <v>16723</v>
      </c>
      <c r="H5373" s="129"/>
    </row>
    <row r="5374" spans="1:8" x14ac:dyDescent="0.3">
      <c r="A5374" s="183">
        <v>45322</v>
      </c>
      <c r="B5374" s="129" t="s">
        <v>10114</v>
      </c>
      <c r="C5374" s="129" t="s">
        <v>418</v>
      </c>
      <c r="D5374" s="165">
        <v>1</v>
      </c>
      <c r="E5374" s="129" t="s">
        <v>4739</v>
      </c>
      <c r="F5374" s="129" t="s">
        <v>4735</v>
      </c>
      <c r="G5374" s="129" t="s">
        <v>16723</v>
      </c>
      <c r="H5374" s="129"/>
    </row>
    <row r="5375" spans="1:8" x14ac:dyDescent="0.3">
      <c r="A5375" s="183">
        <v>45322</v>
      </c>
      <c r="B5375" s="129" t="s">
        <v>10115</v>
      </c>
      <c r="C5375" s="129" t="s">
        <v>417</v>
      </c>
      <c r="D5375" s="165">
        <v>1</v>
      </c>
      <c r="E5375" s="129" t="s">
        <v>4739</v>
      </c>
      <c r="F5375" s="129" t="s">
        <v>4735</v>
      </c>
      <c r="G5375" s="129" t="s">
        <v>16723</v>
      </c>
      <c r="H5375" s="129"/>
    </row>
    <row r="5376" spans="1:8" x14ac:dyDescent="0.3">
      <c r="A5376" s="183">
        <v>45322</v>
      </c>
      <c r="B5376" s="129" t="s">
        <v>10116</v>
      </c>
      <c r="C5376" s="129" t="s">
        <v>418</v>
      </c>
      <c r="D5376" s="165">
        <v>1</v>
      </c>
      <c r="E5376" s="129" t="s">
        <v>4737</v>
      </c>
      <c r="F5376" s="129" t="s">
        <v>4735</v>
      </c>
      <c r="G5376" s="129" t="s">
        <v>16723</v>
      </c>
      <c r="H5376" s="129"/>
    </row>
    <row r="5377" spans="1:8" x14ac:dyDescent="0.3">
      <c r="A5377" s="183">
        <v>45322</v>
      </c>
      <c r="B5377" s="129" t="s">
        <v>10117</v>
      </c>
      <c r="C5377" s="129" t="s">
        <v>416</v>
      </c>
      <c r="D5377" s="165">
        <v>1</v>
      </c>
      <c r="E5377" s="129" t="s">
        <v>4739</v>
      </c>
      <c r="F5377" s="129" t="s">
        <v>4735</v>
      </c>
      <c r="G5377" s="129" t="s">
        <v>16723</v>
      </c>
      <c r="H5377" s="129"/>
    </row>
    <row r="5378" spans="1:8" x14ac:dyDescent="0.3">
      <c r="A5378" s="183">
        <v>45322</v>
      </c>
      <c r="B5378" s="129" t="s">
        <v>10118</v>
      </c>
      <c r="C5378" s="129" t="s">
        <v>416</v>
      </c>
      <c r="D5378" s="165">
        <v>1</v>
      </c>
      <c r="E5378" s="129" t="s">
        <v>4739</v>
      </c>
      <c r="F5378" s="129" t="s">
        <v>4735</v>
      </c>
      <c r="G5378" s="129" t="s">
        <v>16723</v>
      </c>
      <c r="H5378" s="129"/>
    </row>
    <row r="5379" spans="1:8" x14ac:dyDescent="0.3">
      <c r="A5379" s="183">
        <v>45322</v>
      </c>
      <c r="B5379" s="129" t="s">
        <v>10119</v>
      </c>
      <c r="C5379" s="129" t="s">
        <v>418</v>
      </c>
      <c r="D5379" s="165">
        <v>1</v>
      </c>
      <c r="E5379" s="129" t="s">
        <v>4741</v>
      </c>
      <c r="F5379" s="129" t="s">
        <v>4735</v>
      </c>
      <c r="G5379" s="129" t="s">
        <v>16723</v>
      </c>
      <c r="H5379" s="129"/>
    </row>
    <row r="5380" spans="1:8" x14ac:dyDescent="0.3">
      <c r="A5380" s="183">
        <v>45322</v>
      </c>
      <c r="B5380" s="129" t="s">
        <v>10120</v>
      </c>
      <c r="C5380" s="129" t="s">
        <v>418</v>
      </c>
      <c r="D5380" s="165">
        <v>1</v>
      </c>
      <c r="E5380" s="129" t="s">
        <v>4737</v>
      </c>
      <c r="F5380" s="129" t="s">
        <v>4735</v>
      </c>
      <c r="G5380" s="129" t="s">
        <v>16723</v>
      </c>
      <c r="H5380" s="129"/>
    </row>
    <row r="5381" spans="1:8" x14ac:dyDescent="0.3">
      <c r="A5381" s="183">
        <v>45322</v>
      </c>
      <c r="B5381" s="129" t="s">
        <v>10121</v>
      </c>
      <c r="C5381" s="129" t="s">
        <v>418</v>
      </c>
      <c r="D5381" s="165">
        <v>1</v>
      </c>
      <c r="E5381" s="129" t="s">
        <v>4737</v>
      </c>
      <c r="F5381" s="129" t="s">
        <v>4735</v>
      </c>
      <c r="G5381" s="129" t="s">
        <v>16723</v>
      </c>
      <c r="H5381" s="129"/>
    </row>
    <row r="5382" spans="1:8" x14ac:dyDescent="0.3">
      <c r="A5382" s="183">
        <v>45322</v>
      </c>
      <c r="B5382" s="129" t="s">
        <v>10122</v>
      </c>
      <c r="C5382" s="129" t="s">
        <v>417</v>
      </c>
      <c r="D5382" s="165">
        <v>1</v>
      </c>
      <c r="E5382" s="129" t="s">
        <v>4739</v>
      </c>
      <c r="F5382" s="129" t="s">
        <v>4735</v>
      </c>
      <c r="G5382" s="129" t="s">
        <v>16723</v>
      </c>
      <c r="H5382" s="129"/>
    </row>
    <row r="5383" spans="1:8" x14ac:dyDescent="0.3">
      <c r="A5383" s="183">
        <v>45322</v>
      </c>
      <c r="B5383" s="129" t="s">
        <v>10123</v>
      </c>
      <c r="C5383" s="129" t="s">
        <v>417</v>
      </c>
      <c r="D5383" s="165">
        <v>1</v>
      </c>
      <c r="E5383" s="129" t="s">
        <v>4734</v>
      </c>
      <c r="F5383" s="129" t="s">
        <v>4735</v>
      </c>
      <c r="G5383" s="129" t="s">
        <v>16723</v>
      </c>
      <c r="H5383" s="129"/>
    </row>
    <row r="5384" spans="1:8" x14ac:dyDescent="0.3">
      <c r="A5384" s="183">
        <v>45322</v>
      </c>
      <c r="B5384" s="129" t="s">
        <v>10124</v>
      </c>
      <c r="C5384" s="129" t="s">
        <v>417</v>
      </c>
      <c r="D5384" s="165">
        <v>1</v>
      </c>
      <c r="E5384" s="129" t="s">
        <v>4737</v>
      </c>
      <c r="F5384" s="129" t="s">
        <v>4735</v>
      </c>
      <c r="G5384" s="129" t="s">
        <v>16723</v>
      </c>
      <c r="H5384" s="129"/>
    </row>
    <row r="5385" spans="1:8" x14ac:dyDescent="0.3">
      <c r="A5385" s="183">
        <v>45322</v>
      </c>
      <c r="B5385" s="129" t="s">
        <v>10125</v>
      </c>
      <c r="C5385" s="129" t="s">
        <v>417</v>
      </c>
      <c r="D5385" s="165">
        <v>1</v>
      </c>
      <c r="E5385" s="129" t="s">
        <v>4739</v>
      </c>
      <c r="F5385" s="129" t="s">
        <v>4735</v>
      </c>
      <c r="G5385" s="129" t="s">
        <v>16723</v>
      </c>
      <c r="H5385" s="129"/>
    </row>
    <row r="5386" spans="1:8" x14ac:dyDescent="0.3">
      <c r="A5386" s="183">
        <v>45322</v>
      </c>
      <c r="B5386" s="129" t="s">
        <v>10126</v>
      </c>
      <c r="C5386" s="129" t="s">
        <v>417</v>
      </c>
      <c r="D5386" s="165">
        <v>1</v>
      </c>
      <c r="E5386" s="129" t="s">
        <v>4734</v>
      </c>
      <c r="F5386" s="129" t="s">
        <v>4735</v>
      </c>
      <c r="G5386" s="129" t="s">
        <v>16723</v>
      </c>
      <c r="H5386" s="129"/>
    </row>
    <row r="5387" spans="1:8" x14ac:dyDescent="0.3">
      <c r="A5387" s="183">
        <v>45322</v>
      </c>
      <c r="B5387" s="129" t="s">
        <v>10127</v>
      </c>
      <c r="C5387" s="129" t="s">
        <v>417</v>
      </c>
      <c r="D5387" s="165">
        <v>1</v>
      </c>
      <c r="E5387" s="129" t="s">
        <v>4737</v>
      </c>
      <c r="F5387" s="129" t="s">
        <v>4735</v>
      </c>
      <c r="G5387" s="129" t="s">
        <v>16723</v>
      </c>
      <c r="H5387" s="129"/>
    </row>
    <row r="5388" spans="1:8" x14ac:dyDescent="0.3">
      <c r="A5388" s="183">
        <v>45322</v>
      </c>
      <c r="B5388" s="129" t="s">
        <v>10128</v>
      </c>
      <c r="C5388" s="129" t="s">
        <v>417</v>
      </c>
      <c r="D5388" s="165">
        <v>1</v>
      </c>
      <c r="E5388" s="129" t="s">
        <v>4739</v>
      </c>
      <c r="F5388" s="129" t="s">
        <v>4735</v>
      </c>
      <c r="G5388" s="129" t="s">
        <v>16723</v>
      </c>
      <c r="H5388" s="129"/>
    </row>
    <row r="5389" spans="1:8" x14ac:dyDescent="0.3">
      <c r="A5389" s="183">
        <v>45322</v>
      </c>
      <c r="B5389" s="129" t="s">
        <v>10129</v>
      </c>
      <c r="C5389" s="129" t="s">
        <v>417</v>
      </c>
      <c r="D5389" s="165">
        <v>1</v>
      </c>
      <c r="E5389" s="129" t="s">
        <v>4734</v>
      </c>
      <c r="F5389" s="129" t="s">
        <v>4735</v>
      </c>
      <c r="G5389" s="129" t="s">
        <v>16723</v>
      </c>
      <c r="H5389" s="129"/>
    </row>
    <row r="5390" spans="1:8" x14ac:dyDescent="0.3">
      <c r="A5390" s="183">
        <v>45322</v>
      </c>
      <c r="B5390" s="129" t="s">
        <v>10130</v>
      </c>
      <c r="C5390" s="129" t="s">
        <v>417</v>
      </c>
      <c r="D5390" s="165">
        <v>1</v>
      </c>
      <c r="E5390" s="129" t="s">
        <v>4739</v>
      </c>
      <c r="F5390" s="129" t="s">
        <v>4735</v>
      </c>
      <c r="G5390" s="129" t="s">
        <v>16723</v>
      </c>
      <c r="H5390" s="129"/>
    </row>
    <row r="5391" spans="1:8" x14ac:dyDescent="0.3">
      <c r="A5391" s="183">
        <v>45322</v>
      </c>
      <c r="B5391" s="129" t="s">
        <v>10131</v>
      </c>
      <c r="C5391" s="129" t="s">
        <v>417</v>
      </c>
      <c r="D5391" s="165">
        <v>1</v>
      </c>
      <c r="E5391" s="129" t="s">
        <v>5066</v>
      </c>
      <c r="F5391" s="129" t="s">
        <v>4735</v>
      </c>
      <c r="G5391" s="129" t="s">
        <v>16723</v>
      </c>
      <c r="H5391" s="129"/>
    </row>
    <row r="5392" spans="1:8" x14ac:dyDescent="0.3">
      <c r="A5392" s="183">
        <v>45322</v>
      </c>
      <c r="B5392" s="129" t="s">
        <v>10132</v>
      </c>
      <c r="C5392" s="129" t="s">
        <v>418</v>
      </c>
      <c r="D5392" s="165">
        <v>1</v>
      </c>
      <c r="E5392" s="129" t="s">
        <v>4744</v>
      </c>
      <c r="F5392" s="129" t="s">
        <v>4735</v>
      </c>
      <c r="G5392" s="129" t="s">
        <v>16723</v>
      </c>
      <c r="H5392" s="129"/>
    </row>
    <row r="5393" spans="1:8" x14ac:dyDescent="0.3">
      <c r="A5393" s="183">
        <v>45322</v>
      </c>
      <c r="B5393" s="129" t="s">
        <v>10133</v>
      </c>
      <c r="C5393" s="129" t="s">
        <v>418</v>
      </c>
      <c r="D5393" s="165">
        <v>1</v>
      </c>
      <c r="E5393" s="129" t="s">
        <v>4739</v>
      </c>
      <c r="F5393" s="129" t="s">
        <v>4735</v>
      </c>
      <c r="G5393" s="129" t="s">
        <v>16723</v>
      </c>
      <c r="H5393" s="129"/>
    </row>
    <row r="5394" spans="1:8" x14ac:dyDescent="0.3">
      <c r="A5394" s="183">
        <v>45322</v>
      </c>
      <c r="B5394" s="129" t="s">
        <v>10134</v>
      </c>
      <c r="C5394" s="129" t="s">
        <v>418</v>
      </c>
      <c r="D5394" s="165">
        <v>1</v>
      </c>
      <c r="E5394" s="129" t="s">
        <v>4821</v>
      </c>
      <c r="F5394" s="129" t="s">
        <v>4735</v>
      </c>
      <c r="G5394" s="129" t="s">
        <v>16723</v>
      </c>
      <c r="H5394" s="129"/>
    </row>
    <row r="5395" spans="1:8" x14ac:dyDescent="0.3">
      <c r="A5395" s="183">
        <v>45322</v>
      </c>
      <c r="B5395" s="129" t="s">
        <v>10135</v>
      </c>
      <c r="C5395" s="129" t="s">
        <v>418</v>
      </c>
      <c r="D5395" s="165">
        <v>1</v>
      </c>
      <c r="E5395" s="129" t="s">
        <v>4744</v>
      </c>
      <c r="F5395" s="129" t="s">
        <v>4735</v>
      </c>
      <c r="G5395" s="129" t="s">
        <v>16723</v>
      </c>
      <c r="H5395" s="129"/>
    </row>
    <row r="5396" spans="1:8" x14ac:dyDescent="0.3">
      <c r="A5396" s="183">
        <v>45322</v>
      </c>
      <c r="B5396" s="129" t="s">
        <v>10136</v>
      </c>
      <c r="C5396" s="129" t="s">
        <v>417</v>
      </c>
      <c r="D5396" s="165">
        <v>1</v>
      </c>
      <c r="E5396" s="129" t="s">
        <v>4739</v>
      </c>
      <c r="F5396" s="129" t="s">
        <v>4735</v>
      </c>
      <c r="G5396" s="129" t="s">
        <v>16723</v>
      </c>
      <c r="H5396" s="129"/>
    </row>
    <row r="5397" spans="1:8" x14ac:dyDescent="0.3">
      <c r="A5397" s="183">
        <v>45322</v>
      </c>
      <c r="B5397" s="129" t="s">
        <v>10137</v>
      </c>
      <c r="C5397" s="129" t="s">
        <v>417</v>
      </c>
      <c r="D5397" s="165">
        <v>1</v>
      </c>
      <c r="E5397" s="129" t="s">
        <v>5066</v>
      </c>
      <c r="F5397" s="129" t="s">
        <v>4735</v>
      </c>
      <c r="G5397" s="129" t="s">
        <v>16723</v>
      </c>
      <c r="H5397" s="129"/>
    </row>
    <row r="5398" spans="1:8" x14ac:dyDescent="0.3">
      <c r="A5398" s="183">
        <v>45322</v>
      </c>
      <c r="B5398" s="129" t="s">
        <v>10138</v>
      </c>
      <c r="C5398" s="129" t="s">
        <v>417</v>
      </c>
      <c r="D5398" s="165">
        <v>1</v>
      </c>
      <c r="E5398" s="129" t="s">
        <v>4739</v>
      </c>
      <c r="F5398" s="129" t="s">
        <v>4735</v>
      </c>
      <c r="G5398" s="129" t="s">
        <v>16723</v>
      </c>
      <c r="H5398" s="129"/>
    </row>
    <row r="5399" spans="1:8" x14ac:dyDescent="0.3">
      <c r="A5399" s="183">
        <v>45322</v>
      </c>
      <c r="B5399" s="129" t="s">
        <v>10139</v>
      </c>
      <c r="C5399" s="129" t="s">
        <v>418</v>
      </c>
      <c r="D5399" s="165">
        <v>1</v>
      </c>
      <c r="E5399" s="129" t="s">
        <v>5066</v>
      </c>
      <c r="F5399" s="129" t="s">
        <v>4735</v>
      </c>
      <c r="G5399" s="129" t="s">
        <v>16723</v>
      </c>
      <c r="H5399" s="129"/>
    </row>
    <row r="5400" spans="1:8" x14ac:dyDescent="0.3">
      <c r="A5400" s="183">
        <v>45322</v>
      </c>
      <c r="B5400" s="129" t="s">
        <v>10140</v>
      </c>
      <c r="C5400" s="129" t="s">
        <v>418</v>
      </c>
      <c r="D5400" s="165">
        <v>1</v>
      </c>
      <c r="E5400" s="129" t="s">
        <v>4744</v>
      </c>
      <c r="F5400" s="129" t="s">
        <v>4735</v>
      </c>
      <c r="G5400" s="129" t="s">
        <v>16723</v>
      </c>
      <c r="H5400" s="129"/>
    </row>
    <row r="5401" spans="1:8" x14ac:dyDescent="0.3">
      <c r="A5401" s="183">
        <v>45322</v>
      </c>
      <c r="B5401" s="129" t="s">
        <v>10141</v>
      </c>
      <c r="C5401" s="129" t="s">
        <v>417</v>
      </c>
      <c r="D5401" s="165">
        <v>1</v>
      </c>
      <c r="E5401" s="129" t="s">
        <v>4739</v>
      </c>
      <c r="F5401" s="129" t="s">
        <v>4735</v>
      </c>
      <c r="G5401" s="129" t="s">
        <v>16723</v>
      </c>
      <c r="H5401" s="129"/>
    </row>
    <row r="5402" spans="1:8" x14ac:dyDescent="0.3">
      <c r="A5402" s="183">
        <v>45322</v>
      </c>
      <c r="B5402" s="129" t="s">
        <v>10142</v>
      </c>
      <c r="C5402" s="129" t="s">
        <v>418</v>
      </c>
      <c r="D5402" s="165">
        <v>1</v>
      </c>
      <c r="E5402" s="129" t="s">
        <v>4739</v>
      </c>
      <c r="F5402" s="129" t="s">
        <v>4735</v>
      </c>
      <c r="G5402" s="129" t="s">
        <v>16723</v>
      </c>
      <c r="H5402" s="129"/>
    </row>
    <row r="5403" spans="1:8" x14ac:dyDescent="0.3">
      <c r="A5403" s="183">
        <v>45322</v>
      </c>
      <c r="B5403" s="129" t="s">
        <v>10143</v>
      </c>
      <c r="C5403" s="129" t="s">
        <v>418</v>
      </c>
      <c r="D5403" s="165">
        <v>1</v>
      </c>
      <c r="E5403" s="129" t="s">
        <v>5066</v>
      </c>
      <c r="F5403" s="129" t="s">
        <v>4735</v>
      </c>
      <c r="G5403" s="129" t="s">
        <v>16723</v>
      </c>
      <c r="H5403" s="129"/>
    </row>
    <row r="5404" spans="1:8" x14ac:dyDescent="0.3">
      <c r="A5404" s="183">
        <v>45322</v>
      </c>
      <c r="B5404" s="129" t="s">
        <v>10144</v>
      </c>
      <c r="C5404" s="129" t="s">
        <v>418</v>
      </c>
      <c r="D5404" s="165">
        <v>1</v>
      </c>
      <c r="E5404" s="129" t="s">
        <v>4739</v>
      </c>
      <c r="F5404" s="129" t="s">
        <v>4735</v>
      </c>
      <c r="G5404" s="129" t="s">
        <v>16723</v>
      </c>
      <c r="H5404" s="129"/>
    </row>
    <row r="5405" spans="1:8" x14ac:dyDescent="0.3">
      <c r="A5405" s="183">
        <v>45322</v>
      </c>
      <c r="B5405" s="129" t="s">
        <v>10145</v>
      </c>
      <c r="C5405" s="129" t="s">
        <v>417</v>
      </c>
      <c r="D5405" s="165">
        <v>1</v>
      </c>
      <c r="E5405" s="129" t="s">
        <v>4739</v>
      </c>
      <c r="F5405" s="129" t="s">
        <v>4735</v>
      </c>
      <c r="G5405" s="129" t="s">
        <v>16723</v>
      </c>
      <c r="H5405" s="129"/>
    </row>
    <row r="5406" spans="1:8" x14ac:dyDescent="0.3">
      <c r="A5406" s="183">
        <v>45322</v>
      </c>
      <c r="B5406" s="129" t="s">
        <v>10146</v>
      </c>
      <c r="C5406" s="129" t="s">
        <v>416</v>
      </c>
      <c r="D5406" s="165">
        <v>1</v>
      </c>
      <c r="E5406" s="129" t="s">
        <v>4739</v>
      </c>
      <c r="F5406" s="129" t="s">
        <v>4735</v>
      </c>
      <c r="G5406" s="129" t="s">
        <v>16723</v>
      </c>
      <c r="H5406" s="129"/>
    </row>
    <row r="5407" spans="1:8" x14ac:dyDescent="0.3">
      <c r="A5407" s="183">
        <v>45322</v>
      </c>
      <c r="B5407" s="129" t="s">
        <v>10147</v>
      </c>
      <c r="C5407" s="129" t="s">
        <v>417</v>
      </c>
      <c r="D5407" s="165">
        <v>1</v>
      </c>
      <c r="E5407" s="129" t="s">
        <v>4739</v>
      </c>
      <c r="F5407" s="129" t="s">
        <v>4735</v>
      </c>
      <c r="G5407" s="129" t="s">
        <v>16723</v>
      </c>
      <c r="H5407" s="129"/>
    </row>
    <row r="5408" spans="1:8" x14ac:dyDescent="0.3">
      <c r="A5408" s="183">
        <v>45322</v>
      </c>
      <c r="B5408" s="129" t="s">
        <v>10148</v>
      </c>
      <c r="C5408" s="129" t="s">
        <v>417</v>
      </c>
      <c r="D5408" s="165">
        <v>1</v>
      </c>
      <c r="E5408" s="129" t="s">
        <v>4737</v>
      </c>
      <c r="F5408" s="129" t="s">
        <v>4735</v>
      </c>
      <c r="G5408" s="129" t="s">
        <v>16723</v>
      </c>
      <c r="H5408" s="129"/>
    </row>
    <row r="5409" spans="1:8" x14ac:dyDescent="0.3">
      <c r="A5409" s="183">
        <v>45322</v>
      </c>
      <c r="B5409" s="129" t="s">
        <v>10149</v>
      </c>
      <c r="C5409" s="129" t="s">
        <v>417</v>
      </c>
      <c r="D5409" s="165">
        <v>1</v>
      </c>
      <c r="E5409" s="129" t="s">
        <v>4739</v>
      </c>
      <c r="F5409" s="129" t="s">
        <v>4735</v>
      </c>
      <c r="G5409" s="129" t="s">
        <v>16723</v>
      </c>
      <c r="H5409" s="129"/>
    </row>
    <row r="5410" spans="1:8" x14ac:dyDescent="0.3">
      <c r="A5410" s="183">
        <v>45322</v>
      </c>
      <c r="B5410" s="129" t="s">
        <v>10150</v>
      </c>
      <c r="C5410" s="129" t="s">
        <v>417</v>
      </c>
      <c r="D5410" s="165">
        <v>1</v>
      </c>
      <c r="E5410" s="129" t="s">
        <v>4739</v>
      </c>
      <c r="F5410" s="129" t="s">
        <v>4735</v>
      </c>
      <c r="G5410" s="129" t="s">
        <v>16723</v>
      </c>
      <c r="H5410" s="129"/>
    </row>
    <row r="5411" spans="1:8" x14ac:dyDescent="0.3">
      <c r="A5411" s="183">
        <v>45322</v>
      </c>
      <c r="B5411" s="129" t="s">
        <v>10151</v>
      </c>
      <c r="C5411" s="129" t="s">
        <v>417</v>
      </c>
      <c r="D5411" s="165">
        <v>1</v>
      </c>
      <c r="E5411" s="129" t="s">
        <v>4737</v>
      </c>
      <c r="F5411" s="129" t="s">
        <v>4735</v>
      </c>
      <c r="G5411" s="129" t="s">
        <v>16723</v>
      </c>
      <c r="H5411" s="129"/>
    </row>
    <row r="5412" spans="1:8" x14ac:dyDescent="0.3">
      <c r="A5412" s="183">
        <v>45322</v>
      </c>
      <c r="B5412" s="129" t="s">
        <v>10152</v>
      </c>
      <c r="C5412" s="129" t="s">
        <v>417</v>
      </c>
      <c r="D5412" s="165">
        <v>1</v>
      </c>
      <c r="E5412" s="129" t="s">
        <v>4739</v>
      </c>
      <c r="F5412" s="129" t="s">
        <v>4735</v>
      </c>
      <c r="G5412" s="129" t="s">
        <v>16723</v>
      </c>
      <c r="H5412" s="129"/>
    </row>
    <row r="5413" spans="1:8" x14ac:dyDescent="0.3">
      <c r="A5413" s="183">
        <v>45322</v>
      </c>
      <c r="B5413" s="129" t="s">
        <v>10153</v>
      </c>
      <c r="C5413" s="129" t="s">
        <v>418</v>
      </c>
      <c r="D5413" s="165">
        <v>1</v>
      </c>
      <c r="E5413" s="129" t="s">
        <v>4747</v>
      </c>
      <c r="F5413" s="129" t="s">
        <v>4735</v>
      </c>
      <c r="G5413" s="129" t="s">
        <v>16723</v>
      </c>
      <c r="H5413" s="129"/>
    </row>
    <row r="5414" spans="1:8" x14ac:dyDescent="0.3">
      <c r="A5414" s="183">
        <v>45322</v>
      </c>
      <c r="B5414" s="129" t="s">
        <v>10154</v>
      </c>
      <c r="C5414" s="129" t="s">
        <v>416</v>
      </c>
      <c r="D5414" s="165">
        <v>1</v>
      </c>
      <c r="E5414" s="129" t="s">
        <v>4739</v>
      </c>
      <c r="F5414" s="129" t="s">
        <v>4735</v>
      </c>
      <c r="G5414" s="129" t="s">
        <v>16723</v>
      </c>
      <c r="H5414" s="129"/>
    </row>
    <row r="5415" spans="1:8" x14ac:dyDescent="0.3">
      <c r="A5415" s="183">
        <v>45322</v>
      </c>
      <c r="B5415" s="129" t="s">
        <v>10155</v>
      </c>
      <c r="C5415" s="129" t="s">
        <v>417</v>
      </c>
      <c r="D5415" s="165">
        <v>1</v>
      </c>
      <c r="E5415" s="129" t="s">
        <v>4739</v>
      </c>
      <c r="F5415" s="129" t="s">
        <v>4735</v>
      </c>
      <c r="G5415" s="129" t="s">
        <v>16723</v>
      </c>
      <c r="H5415" s="129"/>
    </row>
    <row r="5416" spans="1:8" x14ac:dyDescent="0.3">
      <c r="A5416" s="183">
        <v>45322</v>
      </c>
      <c r="B5416" s="129" t="s">
        <v>10156</v>
      </c>
      <c r="C5416" s="129" t="s">
        <v>417</v>
      </c>
      <c r="D5416" s="165">
        <v>1</v>
      </c>
      <c r="E5416" s="129" t="s">
        <v>4739</v>
      </c>
      <c r="F5416" s="129" t="s">
        <v>4735</v>
      </c>
      <c r="G5416" s="129" t="s">
        <v>16723</v>
      </c>
      <c r="H5416" s="129"/>
    </row>
    <row r="5417" spans="1:8" x14ac:dyDescent="0.3">
      <c r="A5417" s="183">
        <v>45322</v>
      </c>
      <c r="B5417" s="129" t="s">
        <v>10157</v>
      </c>
      <c r="C5417" s="129" t="s">
        <v>417</v>
      </c>
      <c r="D5417" s="165">
        <v>1</v>
      </c>
      <c r="E5417" s="129" t="s">
        <v>4821</v>
      </c>
      <c r="F5417" s="129" t="s">
        <v>4735</v>
      </c>
      <c r="G5417" s="129" t="s">
        <v>16723</v>
      </c>
      <c r="H5417" s="129"/>
    </row>
    <row r="5418" spans="1:8" x14ac:dyDescent="0.3">
      <c r="A5418" s="183">
        <v>45322</v>
      </c>
      <c r="B5418" s="129" t="s">
        <v>10158</v>
      </c>
      <c r="C5418" s="129" t="s">
        <v>417</v>
      </c>
      <c r="D5418" s="165">
        <v>1</v>
      </c>
      <c r="E5418" s="129" t="s">
        <v>4739</v>
      </c>
      <c r="F5418" s="129" t="s">
        <v>4735</v>
      </c>
      <c r="G5418" s="129" t="s">
        <v>16723</v>
      </c>
      <c r="H5418" s="129"/>
    </row>
    <row r="5419" spans="1:8" x14ac:dyDescent="0.3">
      <c r="A5419" s="183">
        <v>45322</v>
      </c>
      <c r="B5419" s="129" t="s">
        <v>10159</v>
      </c>
      <c r="C5419" s="129" t="s">
        <v>417</v>
      </c>
      <c r="D5419" s="165">
        <v>1</v>
      </c>
      <c r="E5419" s="129" t="s">
        <v>4739</v>
      </c>
      <c r="F5419" s="129" t="s">
        <v>4735</v>
      </c>
      <c r="G5419" s="129" t="s">
        <v>16723</v>
      </c>
      <c r="H5419" s="129"/>
    </row>
    <row r="5420" spans="1:8" x14ac:dyDescent="0.3">
      <c r="A5420" s="183">
        <v>45322</v>
      </c>
      <c r="B5420" s="129" t="s">
        <v>10160</v>
      </c>
      <c r="C5420" s="129" t="s">
        <v>417</v>
      </c>
      <c r="D5420" s="165">
        <v>1</v>
      </c>
      <c r="E5420" s="129" t="s">
        <v>4739</v>
      </c>
      <c r="F5420" s="129" t="s">
        <v>4735</v>
      </c>
      <c r="G5420" s="129" t="s">
        <v>16723</v>
      </c>
      <c r="H5420" s="129"/>
    </row>
    <row r="5421" spans="1:8" x14ac:dyDescent="0.3">
      <c r="A5421" s="183">
        <v>45322</v>
      </c>
      <c r="B5421" s="129" t="s">
        <v>10161</v>
      </c>
      <c r="C5421" s="129" t="s">
        <v>418</v>
      </c>
      <c r="D5421" s="165">
        <v>1</v>
      </c>
      <c r="E5421" s="129" t="s">
        <v>4739</v>
      </c>
      <c r="F5421" s="129" t="s">
        <v>4735</v>
      </c>
      <c r="G5421" s="129" t="s">
        <v>16723</v>
      </c>
      <c r="H5421" s="129"/>
    </row>
    <row r="5422" spans="1:8" x14ac:dyDescent="0.3">
      <c r="A5422" s="183">
        <v>45322</v>
      </c>
      <c r="B5422" s="129" t="s">
        <v>10162</v>
      </c>
      <c r="C5422" s="129" t="s">
        <v>418</v>
      </c>
      <c r="D5422" s="165">
        <v>1</v>
      </c>
      <c r="E5422" s="129" t="s">
        <v>4744</v>
      </c>
      <c r="F5422" s="129" t="s">
        <v>4735</v>
      </c>
      <c r="G5422" s="129" t="s">
        <v>16723</v>
      </c>
      <c r="H5422" s="129"/>
    </row>
    <row r="5423" spans="1:8" x14ac:dyDescent="0.3">
      <c r="A5423" s="183">
        <v>45322</v>
      </c>
      <c r="B5423" s="129" t="s">
        <v>10163</v>
      </c>
      <c r="C5423" s="129" t="s">
        <v>418</v>
      </c>
      <c r="D5423" s="165">
        <v>1</v>
      </c>
      <c r="E5423" s="129" t="s">
        <v>4734</v>
      </c>
      <c r="F5423" s="129" t="s">
        <v>4735</v>
      </c>
      <c r="G5423" s="129" t="s">
        <v>16723</v>
      </c>
      <c r="H5423" s="129"/>
    </row>
    <row r="5424" spans="1:8" x14ac:dyDescent="0.3">
      <c r="A5424" s="183">
        <v>45322</v>
      </c>
      <c r="B5424" s="129" t="s">
        <v>10164</v>
      </c>
      <c r="C5424" s="129" t="s">
        <v>418</v>
      </c>
      <c r="D5424" s="165">
        <v>1</v>
      </c>
      <c r="E5424" s="129" t="s">
        <v>4739</v>
      </c>
      <c r="F5424" s="129" t="s">
        <v>4735</v>
      </c>
      <c r="G5424" s="129" t="s">
        <v>16723</v>
      </c>
      <c r="H5424" s="129"/>
    </row>
    <row r="5425" spans="1:8" x14ac:dyDescent="0.3">
      <c r="A5425" s="183">
        <v>45322</v>
      </c>
      <c r="B5425" s="129" t="s">
        <v>10165</v>
      </c>
      <c r="C5425" s="129" t="s">
        <v>418</v>
      </c>
      <c r="D5425" s="165">
        <v>1</v>
      </c>
      <c r="E5425" s="129" t="s">
        <v>4739</v>
      </c>
      <c r="F5425" s="129" t="s">
        <v>4735</v>
      </c>
      <c r="G5425" s="129" t="s">
        <v>16723</v>
      </c>
      <c r="H5425" s="129"/>
    </row>
    <row r="5426" spans="1:8" x14ac:dyDescent="0.3">
      <c r="A5426" s="183">
        <v>45322</v>
      </c>
      <c r="B5426" s="129" t="s">
        <v>10166</v>
      </c>
      <c r="C5426" s="129" t="s">
        <v>418</v>
      </c>
      <c r="D5426" s="165">
        <v>1</v>
      </c>
      <c r="E5426" s="129" t="s">
        <v>4821</v>
      </c>
      <c r="F5426" s="129" t="s">
        <v>4735</v>
      </c>
      <c r="G5426" s="129" t="s">
        <v>16723</v>
      </c>
      <c r="H5426" s="129"/>
    </row>
    <row r="5427" spans="1:8" x14ac:dyDescent="0.3">
      <c r="A5427" s="183">
        <v>45322</v>
      </c>
      <c r="B5427" s="129" t="s">
        <v>10167</v>
      </c>
      <c r="C5427" s="129" t="s">
        <v>416</v>
      </c>
      <c r="D5427" s="165">
        <v>1</v>
      </c>
      <c r="E5427" s="129" t="s">
        <v>4739</v>
      </c>
      <c r="F5427" s="129" t="s">
        <v>4735</v>
      </c>
      <c r="G5427" s="129" t="s">
        <v>16723</v>
      </c>
      <c r="H5427" s="129"/>
    </row>
    <row r="5428" spans="1:8" x14ac:dyDescent="0.3">
      <c r="A5428" s="183">
        <v>45322</v>
      </c>
      <c r="B5428" s="129" t="s">
        <v>10168</v>
      </c>
      <c r="C5428" s="129" t="s">
        <v>416</v>
      </c>
      <c r="D5428" s="165">
        <v>1</v>
      </c>
      <c r="E5428" s="129" t="s">
        <v>4739</v>
      </c>
      <c r="F5428" s="129" t="s">
        <v>4735</v>
      </c>
      <c r="G5428" s="129" t="s">
        <v>16723</v>
      </c>
      <c r="H5428" s="129"/>
    </row>
    <row r="5429" spans="1:8" x14ac:dyDescent="0.3">
      <c r="A5429" s="183">
        <v>45322</v>
      </c>
      <c r="B5429" s="129" t="s">
        <v>10169</v>
      </c>
      <c r="C5429" s="129" t="s">
        <v>416</v>
      </c>
      <c r="D5429" s="165">
        <v>1</v>
      </c>
      <c r="E5429" s="129" t="s">
        <v>4739</v>
      </c>
      <c r="F5429" s="129" t="s">
        <v>4735</v>
      </c>
      <c r="G5429" s="129" t="s">
        <v>16723</v>
      </c>
      <c r="H5429" s="129"/>
    </row>
    <row r="5430" spans="1:8" x14ac:dyDescent="0.3">
      <c r="A5430" s="183">
        <v>45322</v>
      </c>
      <c r="B5430" s="129" t="s">
        <v>10170</v>
      </c>
      <c r="C5430" s="129" t="s">
        <v>418</v>
      </c>
      <c r="D5430" s="165">
        <v>1</v>
      </c>
      <c r="E5430" s="129" t="s">
        <v>4739</v>
      </c>
      <c r="F5430" s="129" t="s">
        <v>4735</v>
      </c>
      <c r="G5430" s="129" t="s">
        <v>16723</v>
      </c>
      <c r="H5430" s="129"/>
    </row>
    <row r="5431" spans="1:8" x14ac:dyDescent="0.3">
      <c r="A5431" s="183">
        <v>45322</v>
      </c>
      <c r="B5431" s="129" t="s">
        <v>10171</v>
      </c>
      <c r="C5431" s="129" t="s">
        <v>418</v>
      </c>
      <c r="D5431" s="165">
        <v>1</v>
      </c>
      <c r="E5431" s="129" t="s">
        <v>4739</v>
      </c>
      <c r="F5431" s="129" t="s">
        <v>4735</v>
      </c>
      <c r="G5431" s="129" t="s">
        <v>16723</v>
      </c>
      <c r="H5431" s="129"/>
    </row>
    <row r="5432" spans="1:8" x14ac:dyDescent="0.3">
      <c r="A5432" s="183">
        <v>45322</v>
      </c>
      <c r="B5432" s="129" t="s">
        <v>10172</v>
      </c>
      <c r="C5432" s="129" t="s">
        <v>418</v>
      </c>
      <c r="D5432" s="165">
        <v>1</v>
      </c>
      <c r="E5432" s="129" t="s">
        <v>4739</v>
      </c>
      <c r="F5432" s="129" t="s">
        <v>4735</v>
      </c>
      <c r="G5432" s="129" t="s">
        <v>16723</v>
      </c>
      <c r="H5432" s="129"/>
    </row>
    <row r="5433" spans="1:8" x14ac:dyDescent="0.3">
      <c r="A5433" s="183">
        <v>45322</v>
      </c>
      <c r="B5433" s="129" t="s">
        <v>10173</v>
      </c>
      <c r="C5433" s="129" t="s">
        <v>417</v>
      </c>
      <c r="D5433" s="165">
        <v>1</v>
      </c>
      <c r="E5433" s="129" t="s">
        <v>4739</v>
      </c>
      <c r="F5433" s="129" t="s">
        <v>4735</v>
      </c>
      <c r="G5433" s="129" t="s">
        <v>16723</v>
      </c>
      <c r="H5433" s="129"/>
    </row>
    <row r="5434" spans="1:8" x14ac:dyDescent="0.3">
      <c r="A5434" s="183">
        <v>45322</v>
      </c>
      <c r="B5434" s="129" t="s">
        <v>10174</v>
      </c>
      <c r="C5434" s="129" t="s">
        <v>417</v>
      </c>
      <c r="D5434" s="165">
        <v>1</v>
      </c>
      <c r="E5434" s="129" t="s">
        <v>4744</v>
      </c>
      <c r="F5434" s="129" t="s">
        <v>4735</v>
      </c>
      <c r="G5434" s="129" t="s">
        <v>16723</v>
      </c>
      <c r="H5434" s="129"/>
    </row>
    <row r="5435" spans="1:8" x14ac:dyDescent="0.3">
      <c r="A5435" s="183">
        <v>45322</v>
      </c>
      <c r="B5435" s="129" t="s">
        <v>10175</v>
      </c>
      <c r="C5435" s="129" t="s">
        <v>417</v>
      </c>
      <c r="D5435" s="165">
        <v>1</v>
      </c>
      <c r="E5435" s="129" t="s">
        <v>4739</v>
      </c>
      <c r="F5435" s="129" t="s">
        <v>4735</v>
      </c>
      <c r="G5435" s="129" t="s">
        <v>16723</v>
      </c>
      <c r="H5435" s="129"/>
    </row>
    <row r="5436" spans="1:8" x14ac:dyDescent="0.3">
      <c r="A5436" s="183">
        <v>45322</v>
      </c>
      <c r="B5436" s="129" t="s">
        <v>10176</v>
      </c>
      <c r="C5436" s="129" t="s">
        <v>417</v>
      </c>
      <c r="D5436" s="165">
        <v>1</v>
      </c>
      <c r="E5436" s="129" t="s">
        <v>4737</v>
      </c>
      <c r="F5436" s="129" t="s">
        <v>4735</v>
      </c>
      <c r="G5436" s="129" t="s">
        <v>16723</v>
      </c>
      <c r="H5436" s="129"/>
    </row>
    <row r="5437" spans="1:8" x14ac:dyDescent="0.3">
      <c r="A5437" s="183">
        <v>45322</v>
      </c>
      <c r="B5437" s="129" t="s">
        <v>10177</v>
      </c>
      <c r="C5437" s="129" t="s">
        <v>417</v>
      </c>
      <c r="D5437" s="165">
        <v>1</v>
      </c>
      <c r="E5437" s="129" t="s">
        <v>4739</v>
      </c>
      <c r="F5437" s="129" t="s">
        <v>4735</v>
      </c>
      <c r="G5437" s="129" t="s">
        <v>16723</v>
      </c>
      <c r="H5437" s="129"/>
    </row>
    <row r="5438" spans="1:8" x14ac:dyDescent="0.3">
      <c r="A5438" s="183">
        <v>45322</v>
      </c>
      <c r="B5438" s="129" t="s">
        <v>10178</v>
      </c>
      <c r="C5438" s="129" t="s">
        <v>417</v>
      </c>
      <c r="D5438" s="165">
        <v>1</v>
      </c>
      <c r="E5438" s="129" t="s">
        <v>5066</v>
      </c>
      <c r="F5438" s="129" t="s">
        <v>4735</v>
      </c>
      <c r="G5438" s="129" t="s">
        <v>16723</v>
      </c>
      <c r="H5438" s="129"/>
    </row>
    <row r="5439" spans="1:8" x14ac:dyDescent="0.3">
      <c r="A5439" s="183">
        <v>45322</v>
      </c>
      <c r="B5439" s="129" t="s">
        <v>10179</v>
      </c>
      <c r="C5439" s="129" t="s">
        <v>417</v>
      </c>
      <c r="D5439" s="165">
        <v>1</v>
      </c>
      <c r="E5439" s="129" t="s">
        <v>4821</v>
      </c>
      <c r="F5439" s="129" t="s">
        <v>4735</v>
      </c>
      <c r="G5439" s="129" t="s">
        <v>16723</v>
      </c>
      <c r="H5439" s="129"/>
    </row>
    <row r="5440" spans="1:8" x14ac:dyDescent="0.3">
      <c r="A5440" s="183">
        <v>45322</v>
      </c>
      <c r="B5440" s="129" t="s">
        <v>10180</v>
      </c>
      <c r="C5440" s="129" t="s">
        <v>417</v>
      </c>
      <c r="D5440" s="165">
        <v>1</v>
      </c>
      <c r="E5440" s="129" t="s">
        <v>4739</v>
      </c>
      <c r="F5440" s="129" t="s">
        <v>4735</v>
      </c>
      <c r="G5440" s="129" t="s">
        <v>16723</v>
      </c>
      <c r="H5440" s="129"/>
    </row>
    <row r="5441" spans="1:8" x14ac:dyDescent="0.3">
      <c r="A5441" s="183">
        <v>45322</v>
      </c>
      <c r="B5441" s="129" t="s">
        <v>10181</v>
      </c>
      <c r="C5441" s="129" t="s">
        <v>417</v>
      </c>
      <c r="D5441" s="165">
        <v>1</v>
      </c>
      <c r="E5441" s="129" t="s">
        <v>4739</v>
      </c>
      <c r="F5441" s="129" t="s">
        <v>4735</v>
      </c>
      <c r="G5441" s="129" t="s">
        <v>16723</v>
      </c>
      <c r="H5441" s="129"/>
    </row>
    <row r="5442" spans="1:8" x14ac:dyDescent="0.3">
      <c r="A5442" s="183">
        <v>45322</v>
      </c>
      <c r="B5442" s="129" t="s">
        <v>10182</v>
      </c>
      <c r="C5442" s="129" t="s">
        <v>417</v>
      </c>
      <c r="D5442" s="165">
        <v>1</v>
      </c>
      <c r="E5442" s="129" t="s">
        <v>4737</v>
      </c>
      <c r="F5442" s="129" t="s">
        <v>4735</v>
      </c>
      <c r="G5442" s="129" t="s">
        <v>16723</v>
      </c>
      <c r="H5442" s="129"/>
    </row>
    <row r="5443" spans="1:8" x14ac:dyDescent="0.3">
      <c r="A5443" s="183">
        <v>45322</v>
      </c>
      <c r="B5443" s="129" t="s">
        <v>10183</v>
      </c>
      <c r="C5443" s="129" t="s">
        <v>417</v>
      </c>
      <c r="D5443" s="165">
        <v>1</v>
      </c>
      <c r="E5443" s="129" t="s">
        <v>4737</v>
      </c>
      <c r="F5443" s="129" t="s">
        <v>4735</v>
      </c>
      <c r="G5443" s="129" t="s">
        <v>16723</v>
      </c>
      <c r="H5443" s="129"/>
    </row>
    <row r="5444" spans="1:8" x14ac:dyDescent="0.3">
      <c r="A5444" s="183">
        <v>45322</v>
      </c>
      <c r="B5444" s="129" t="s">
        <v>10184</v>
      </c>
      <c r="C5444" s="129" t="s">
        <v>417</v>
      </c>
      <c r="D5444" s="165">
        <v>1</v>
      </c>
      <c r="E5444" s="129" t="s">
        <v>5066</v>
      </c>
      <c r="F5444" s="129" t="s">
        <v>4735</v>
      </c>
      <c r="G5444" s="129" t="s">
        <v>16723</v>
      </c>
      <c r="H5444" s="129"/>
    </row>
    <row r="5445" spans="1:8" x14ac:dyDescent="0.3">
      <c r="A5445" s="183">
        <v>45322</v>
      </c>
      <c r="B5445" s="129" t="s">
        <v>10185</v>
      </c>
      <c r="C5445" s="129" t="s">
        <v>418</v>
      </c>
      <c r="D5445" s="165">
        <v>1</v>
      </c>
      <c r="E5445" s="129" t="s">
        <v>4739</v>
      </c>
      <c r="F5445" s="129" t="s">
        <v>4735</v>
      </c>
      <c r="G5445" s="129" t="s">
        <v>16723</v>
      </c>
      <c r="H5445" s="129"/>
    </row>
    <row r="5446" spans="1:8" x14ac:dyDescent="0.3">
      <c r="A5446" s="183">
        <v>45322</v>
      </c>
      <c r="B5446" s="129" t="s">
        <v>10186</v>
      </c>
      <c r="C5446" s="129" t="s">
        <v>417</v>
      </c>
      <c r="D5446" s="165">
        <v>1</v>
      </c>
      <c r="E5446" s="129" t="s">
        <v>4739</v>
      </c>
      <c r="F5446" s="129" t="s">
        <v>4735</v>
      </c>
      <c r="G5446" s="129" t="s">
        <v>16723</v>
      </c>
      <c r="H5446" s="129"/>
    </row>
    <row r="5447" spans="1:8" x14ac:dyDescent="0.3">
      <c r="A5447" s="183">
        <v>45322</v>
      </c>
      <c r="B5447" s="129" t="s">
        <v>10187</v>
      </c>
      <c r="C5447" s="129" t="s">
        <v>418</v>
      </c>
      <c r="D5447" s="165">
        <v>1</v>
      </c>
      <c r="E5447" s="129" t="s">
        <v>4739</v>
      </c>
      <c r="F5447" s="129" t="s">
        <v>4735</v>
      </c>
      <c r="G5447" s="129" t="s">
        <v>16723</v>
      </c>
      <c r="H5447" s="129"/>
    </row>
    <row r="5448" spans="1:8" x14ac:dyDescent="0.3">
      <c r="A5448" s="183">
        <v>45322</v>
      </c>
      <c r="B5448" s="129" t="s">
        <v>10188</v>
      </c>
      <c r="C5448" s="129" t="s">
        <v>418</v>
      </c>
      <c r="D5448" s="165">
        <v>1</v>
      </c>
      <c r="E5448" s="129" t="s">
        <v>4739</v>
      </c>
      <c r="F5448" s="129" t="s">
        <v>4735</v>
      </c>
      <c r="G5448" s="129" t="s">
        <v>16723</v>
      </c>
      <c r="H5448" s="129"/>
    </row>
    <row r="5449" spans="1:8" x14ac:dyDescent="0.3">
      <c r="A5449" s="183">
        <v>45322</v>
      </c>
      <c r="B5449" s="129" t="s">
        <v>10189</v>
      </c>
      <c r="C5449" s="129" t="s">
        <v>418</v>
      </c>
      <c r="D5449" s="165">
        <v>1</v>
      </c>
      <c r="E5449" s="129" t="s">
        <v>5066</v>
      </c>
      <c r="F5449" s="129" t="s">
        <v>4735</v>
      </c>
      <c r="G5449" s="129" t="s">
        <v>16723</v>
      </c>
      <c r="H5449" s="129"/>
    </row>
    <row r="5450" spans="1:8" x14ac:dyDescent="0.3">
      <c r="A5450" s="183">
        <v>45322</v>
      </c>
      <c r="B5450" s="129" t="s">
        <v>10190</v>
      </c>
      <c r="C5450" s="129" t="s">
        <v>417</v>
      </c>
      <c r="D5450" s="165">
        <v>1</v>
      </c>
      <c r="E5450" s="129" t="s">
        <v>4737</v>
      </c>
      <c r="F5450" s="129" t="s">
        <v>4735</v>
      </c>
      <c r="G5450" s="129" t="s">
        <v>16723</v>
      </c>
      <c r="H5450" s="129"/>
    </row>
    <row r="5451" spans="1:8" x14ac:dyDescent="0.3">
      <c r="A5451" s="183">
        <v>45322</v>
      </c>
      <c r="B5451" s="129" t="s">
        <v>10191</v>
      </c>
      <c r="C5451" s="129" t="s">
        <v>417</v>
      </c>
      <c r="D5451" s="165">
        <v>1</v>
      </c>
      <c r="E5451" s="129" t="s">
        <v>4734</v>
      </c>
      <c r="F5451" s="129" t="s">
        <v>4735</v>
      </c>
      <c r="G5451" s="129" t="s">
        <v>16723</v>
      </c>
      <c r="H5451" s="129"/>
    </row>
    <row r="5452" spans="1:8" x14ac:dyDescent="0.3">
      <c r="A5452" s="183">
        <v>45322</v>
      </c>
      <c r="B5452" s="129" t="s">
        <v>10192</v>
      </c>
      <c r="C5452" s="129" t="s">
        <v>417</v>
      </c>
      <c r="D5452" s="165">
        <v>1</v>
      </c>
      <c r="E5452" s="129" t="s">
        <v>4739</v>
      </c>
      <c r="F5452" s="129" t="s">
        <v>4735</v>
      </c>
      <c r="G5452" s="129" t="s">
        <v>16723</v>
      </c>
      <c r="H5452" s="129"/>
    </row>
    <row r="5453" spans="1:8" x14ac:dyDescent="0.3">
      <c r="A5453" s="183">
        <v>45322</v>
      </c>
      <c r="B5453" s="129" t="s">
        <v>10193</v>
      </c>
      <c r="C5453" s="129" t="s">
        <v>417</v>
      </c>
      <c r="D5453" s="165">
        <v>1</v>
      </c>
      <c r="E5453" s="129" t="s">
        <v>4739</v>
      </c>
      <c r="F5453" s="129" t="s">
        <v>4735</v>
      </c>
      <c r="G5453" s="129" t="s">
        <v>16723</v>
      </c>
      <c r="H5453" s="129"/>
    </row>
    <row r="5454" spans="1:8" x14ac:dyDescent="0.3">
      <c r="A5454" s="183">
        <v>45322</v>
      </c>
      <c r="B5454" s="129" t="s">
        <v>10194</v>
      </c>
      <c r="C5454" s="129" t="s">
        <v>417</v>
      </c>
      <c r="D5454" s="165">
        <v>1</v>
      </c>
      <c r="E5454" s="129" t="s">
        <v>4739</v>
      </c>
      <c r="F5454" s="129" t="s">
        <v>4735</v>
      </c>
      <c r="G5454" s="129" t="s">
        <v>16723</v>
      </c>
      <c r="H5454" s="129"/>
    </row>
    <row r="5455" spans="1:8" x14ac:dyDescent="0.3">
      <c r="A5455" s="183">
        <v>45322</v>
      </c>
      <c r="B5455" s="129" t="s">
        <v>10195</v>
      </c>
      <c r="C5455" s="129" t="s">
        <v>417</v>
      </c>
      <c r="D5455" s="165">
        <v>1</v>
      </c>
      <c r="E5455" s="129" t="s">
        <v>4739</v>
      </c>
      <c r="F5455" s="129" t="s">
        <v>4735</v>
      </c>
      <c r="G5455" s="129" t="s">
        <v>16723</v>
      </c>
      <c r="H5455" s="129"/>
    </row>
    <row r="5456" spans="1:8" x14ac:dyDescent="0.3">
      <c r="A5456" s="183">
        <v>45322</v>
      </c>
      <c r="B5456" s="129" t="s">
        <v>10196</v>
      </c>
      <c r="C5456" s="129" t="s">
        <v>417</v>
      </c>
      <c r="D5456" s="165">
        <v>1</v>
      </c>
      <c r="E5456" s="129" t="s">
        <v>4737</v>
      </c>
      <c r="F5456" s="129" t="s">
        <v>4735</v>
      </c>
      <c r="G5456" s="129" t="s">
        <v>16723</v>
      </c>
      <c r="H5456" s="129"/>
    </row>
    <row r="5457" spans="1:8" x14ac:dyDescent="0.3">
      <c r="A5457" s="183">
        <v>45322</v>
      </c>
      <c r="B5457" s="129" t="s">
        <v>10197</v>
      </c>
      <c r="C5457" s="129" t="s">
        <v>417</v>
      </c>
      <c r="D5457" s="165">
        <v>1</v>
      </c>
      <c r="E5457" s="129" t="s">
        <v>4739</v>
      </c>
      <c r="F5457" s="129" t="s">
        <v>4735</v>
      </c>
      <c r="G5457" s="129" t="s">
        <v>16723</v>
      </c>
      <c r="H5457" s="129"/>
    </row>
    <row r="5458" spans="1:8" x14ac:dyDescent="0.3">
      <c r="A5458" s="183">
        <v>45322</v>
      </c>
      <c r="B5458" s="129" t="s">
        <v>10198</v>
      </c>
      <c r="C5458" s="129" t="s">
        <v>417</v>
      </c>
      <c r="D5458" s="165">
        <v>1</v>
      </c>
      <c r="E5458" s="129" t="s">
        <v>4739</v>
      </c>
      <c r="F5458" s="129" t="s">
        <v>4735</v>
      </c>
      <c r="G5458" s="129" t="s">
        <v>16723</v>
      </c>
      <c r="H5458" s="129"/>
    </row>
    <row r="5459" spans="1:8" x14ac:dyDescent="0.3">
      <c r="A5459" s="183">
        <v>45322</v>
      </c>
      <c r="B5459" s="129" t="s">
        <v>10199</v>
      </c>
      <c r="C5459" s="129" t="s">
        <v>417</v>
      </c>
      <c r="D5459" s="165">
        <v>1</v>
      </c>
      <c r="E5459" s="129" t="s">
        <v>4739</v>
      </c>
      <c r="F5459" s="129" t="s">
        <v>4735</v>
      </c>
      <c r="G5459" s="129" t="s">
        <v>16723</v>
      </c>
      <c r="H5459" s="129"/>
    </row>
    <row r="5460" spans="1:8" x14ac:dyDescent="0.3">
      <c r="A5460" s="183">
        <v>45322</v>
      </c>
      <c r="B5460" s="129" t="s">
        <v>10200</v>
      </c>
      <c r="C5460" s="129" t="s">
        <v>417</v>
      </c>
      <c r="D5460" s="165">
        <v>1</v>
      </c>
      <c r="E5460" s="129" t="s">
        <v>4739</v>
      </c>
      <c r="F5460" s="129" t="s">
        <v>4735</v>
      </c>
      <c r="G5460" s="129" t="s">
        <v>16723</v>
      </c>
      <c r="H5460" s="129"/>
    </row>
    <row r="5461" spans="1:8" x14ac:dyDescent="0.3">
      <c r="A5461" s="183">
        <v>45322</v>
      </c>
      <c r="B5461" s="129" t="s">
        <v>10201</v>
      </c>
      <c r="C5461" s="129" t="s">
        <v>417</v>
      </c>
      <c r="D5461" s="165">
        <v>1</v>
      </c>
      <c r="E5461" s="129" t="s">
        <v>4739</v>
      </c>
      <c r="F5461" s="129" t="s">
        <v>4735</v>
      </c>
      <c r="G5461" s="129" t="s">
        <v>16723</v>
      </c>
      <c r="H5461" s="129"/>
    </row>
    <row r="5462" spans="1:8" x14ac:dyDescent="0.3">
      <c r="A5462" s="183">
        <v>45322</v>
      </c>
      <c r="B5462" s="129" t="s">
        <v>10202</v>
      </c>
      <c r="C5462" s="129" t="s">
        <v>418</v>
      </c>
      <c r="D5462" s="165">
        <v>1</v>
      </c>
      <c r="E5462" s="129" t="s">
        <v>4739</v>
      </c>
      <c r="F5462" s="129" t="s">
        <v>4735</v>
      </c>
      <c r="G5462" s="129" t="s">
        <v>16723</v>
      </c>
      <c r="H5462" s="129"/>
    </row>
    <row r="5463" spans="1:8" x14ac:dyDescent="0.3">
      <c r="A5463" s="183">
        <v>45322</v>
      </c>
      <c r="B5463" s="129" t="s">
        <v>10203</v>
      </c>
      <c r="C5463" s="129" t="s">
        <v>418</v>
      </c>
      <c r="D5463" s="165">
        <v>1</v>
      </c>
      <c r="E5463" s="129" t="s">
        <v>4739</v>
      </c>
      <c r="F5463" s="129" t="s">
        <v>4735</v>
      </c>
      <c r="G5463" s="129" t="s">
        <v>16723</v>
      </c>
      <c r="H5463" s="129"/>
    </row>
    <row r="5464" spans="1:8" x14ac:dyDescent="0.3">
      <c r="A5464" s="183">
        <v>45322</v>
      </c>
      <c r="B5464" s="129" t="s">
        <v>10204</v>
      </c>
      <c r="C5464" s="129" t="s">
        <v>418</v>
      </c>
      <c r="D5464" s="165">
        <v>1</v>
      </c>
      <c r="E5464" s="129" t="s">
        <v>4739</v>
      </c>
      <c r="F5464" s="129" t="s">
        <v>4735</v>
      </c>
      <c r="G5464" s="129" t="s">
        <v>16723</v>
      </c>
      <c r="H5464" s="129"/>
    </row>
    <row r="5465" spans="1:8" x14ac:dyDescent="0.3">
      <c r="A5465" s="183">
        <v>45322</v>
      </c>
      <c r="B5465" s="129" t="s">
        <v>10205</v>
      </c>
      <c r="C5465" s="129" t="s">
        <v>418</v>
      </c>
      <c r="D5465" s="165">
        <v>1</v>
      </c>
      <c r="E5465" s="129" t="s">
        <v>4739</v>
      </c>
      <c r="F5465" s="129" t="s">
        <v>4735</v>
      </c>
      <c r="G5465" s="129" t="s">
        <v>16723</v>
      </c>
      <c r="H5465" s="129"/>
    </row>
    <row r="5466" spans="1:8" x14ac:dyDescent="0.3">
      <c r="A5466" s="183">
        <v>45322</v>
      </c>
      <c r="B5466" s="129" t="s">
        <v>10206</v>
      </c>
      <c r="C5466" s="129" t="s">
        <v>416</v>
      </c>
      <c r="D5466" s="165">
        <v>1</v>
      </c>
      <c r="E5466" s="129" t="s">
        <v>4739</v>
      </c>
      <c r="F5466" s="129" t="s">
        <v>4735</v>
      </c>
      <c r="G5466" s="129" t="s">
        <v>16723</v>
      </c>
      <c r="H5466" s="129"/>
    </row>
    <row r="5467" spans="1:8" x14ac:dyDescent="0.3">
      <c r="A5467" s="183">
        <v>45322</v>
      </c>
      <c r="B5467" s="129" t="s">
        <v>10207</v>
      </c>
      <c r="C5467" s="129" t="s">
        <v>417</v>
      </c>
      <c r="D5467" s="165">
        <v>1</v>
      </c>
      <c r="E5467" s="129" t="s">
        <v>4739</v>
      </c>
      <c r="F5467" s="129" t="s">
        <v>4735</v>
      </c>
      <c r="G5467" s="129" t="s">
        <v>16723</v>
      </c>
      <c r="H5467" s="129"/>
    </row>
    <row r="5468" spans="1:8" x14ac:dyDescent="0.3">
      <c r="A5468" s="183">
        <v>45322</v>
      </c>
      <c r="B5468" s="129" t="s">
        <v>10208</v>
      </c>
      <c r="C5468" s="129" t="s">
        <v>417</v>
      </c>
      <c r="D5468" s="165">
        <v>1</v>
      </c>
      <c r="E5468" s="129" t="s">
        <v>4737</v>
      </c>
      <c r="F5468" s="129" t="s">
        <v>4735</v>
      </c>
      <c r="G5468" s="129" t="s">
        <v>16723</v>
      </c>
      <c r="H5468" s="129"/>
    </row>
    <row r="5469" spans="1:8" x14ac:dyDescent="0.3">
      <c r="A5469" s="183">
        <v>45322</v>
      </c>
      <c r="B5469" s="129" t="s">
        <v>10209</v>
      </c>
      <c r="C5469" s="129" t="s">
        <v>417</v>
      </c>
      <c r="D5469" s="165">
        <v>1</v>
      </c>
      <c r="E5469" s="129" t="s">
        <v>4739</v>
      </c>
      <c r="F5469" s="129" t="s">
        <v>4735</v>
      </c>
      <c r="G5469" s="129" t="s">
        <v>16723</v>
      </c>
      <c r="H5469" s="129"/>
    </row>
    <row r="5470" spans="1:8" x14ac:dyDescent="0.3">
      <c r="A5470" s="183">
        <v>45322</v>
      </c>
      <c r="B5470" s="129" t="s">
        <v>10210</v>
      </c>
      <c r="C5470" s="129" t="s">
        <v>417</v>
      </c>
      <c r="D5470" s="165">
        <v>1</v>
      </c>
      <c r="E5470" s="129" t="s">
        <v>4739</v>
      </c>
      <c r="F5470" s="129" t="s">
        <v>4735</v>
      </c>
      <c r="G5470" s="129" t="s">
        <v>16723</v>
      </c>
      <c r="H5470" s="129"/>
    </row>
    <row r="5471" spans="1:8" x14ac:dyDescent="0.3">
      <c r="A5471" s="183">
        <v>45322</v>
      </c>
      <c r="B5471" s="129" t="s">
        <v>10211</v>
      </c>
      <c r="C5471" s="129" t="s">
        <v>417</v>
      </c>
      <c r="D5471" s="165">
        <v>1</v>
      </c>
      <c r="E5471" s="129" t="s">
        <v>4739</v>
      </c>
      <c r="F5471" s="129" t="s">
        <v>4735</v>
      </c>
      <c r="G5471" s="129" t="s">
        <v>16723</v>
      </c>
      <c r="H5471" s="129"/>
    </row>
    <row r="5472" spans="1:8" x14ac:dyDescent="0.3">
      <c r="A5472" s="183">
        <v>45322</v>
      </c>
      <c r="B5472" s="129" t="s">
        <v>10212</v>
      </c>
      <c r="C5472" s="129" t="s">
        <v>416</v>
      </c>
      <c r="D5472" s="165">
        <v>1</v>
      </c>
      <c r="E5472" s="129" t="s">
        <v>4737</v>
      </c>
      <c r="F5472" s="129" t="s">
        <v>4735</v>
      </c>
      <c r="G5472" s="129" t="s">
        <v>16723</v>
      </c>
      <c r="H5472" s="129"/>
    </row>
    <row r="5473" spans="1:8" x14ac:dyDescent="0.3">
      <c r="A5473" s="183">
        <v>45322</v>
      </c>
      <c r="B5473" s="129" t="s">
        <v>10213</v>
      </c>
      <c r="C5473" s="129" t="s">
        <v>418</v>
      </c>
      <c r="D5473" s="165">
        <v>1</v>
      </c>
      <c r="E5473" s="129" t="s">
        <v>4821</v>
      </c>
      <c r="F5473" s="129" t="s">
        <v>4735</v>
      </c>
      <c r="G5473" s="129" t="s">
        <v>16723</v>
      </c>
      <c r="H5473" s="129"/>
    </row>
    <row r="5474" spans="1:8" x14ac:dyDescent="0.3">
      <c r="A5474" s="183">
        <v>45322</v>
      </c>
      <c r="B5474" s="129" t="s">
        <v>10214</v>
      </c>
      <c r="C5474" s="129" t="s">
        <v>416</v>
      </c>
      <c r="D5474" s="165">
        <v>1</v>
      </c>
      <c r="E5474" s="129" t="s">
        <v>4747</v>
      </c>
      <c r="F5474" s="129" t="s">
        <v>4735</v>
      </c>
      <c r="G5474" s="129" t="s">
        <v>16723</v>
      </c>
      <c r="H5474" s="129"/>
    </row>
    <row r="5475" spans="1:8" x14ac:dyDescent="0.3">
      <c r="A5475" s="183">
        <v>45322</v>
      </c>
      <c r="B5475" s="129" t="s">
        <v>10215</v>
      </c>
      <c r="C5475" s="129" t="s">
        <v>418</v>
      </c>
      <c r="D5475" s="165">
        <v>1</v>
      </c>
      <c r="E5475" s="129" t="s">
        <v>4739</v>
      </c>
      <c r="F5475" s="129" t="s">
        <v>4735</v>
      </c>
      <c r="G5475" s="129" t="s">
        <v>16723</v>
      </c>
      <c r="H5475" s="129"/>
    </row>
    <row r="5476" spans="1:8" x14ac:dyDescent="0.3">
      <c r="A5476" s="183">
        <v>45322</v>
      </c>
      <c r="B5476" s="129" t="s">
        <v>10216</v>
      </c>
      <c r="C5476" s="129" t="s">
        <v>417</v>
      </c>
      <c r="D5476" s="165">
        <v>1</v>
      </c>
      <c r="E5476" s="129" t="s">
        <v>5066</v>
      </c>
      <c r="F5476" s="129" t="s">
        <v>4735</v>
      </c>
      <c r="G5476" s="129" t="s">
        <v>16723</v>
      </c>
      <c r="H5476" s="129"/>
    </row>
    <row r="5477" spans="1:8" x14ac:dyDescent="0.3">
      <c r="A5477" s="183">
        <v>45322</v>
      </c>
      <c r="B5477" s="129" t="s">
        <v>10217</v>
      </c>
      <c r="C5477" s="129" t="s">
        <v>417</v>
      </c>
      <c r="D5477" s="165">
        <v>1</v>
      </c>
      <c r="E5477" s="129" t="s">
        <v>4737</v>
      </c>
      <c r="F5477" s="129" t="s">
        <v>4735</v>
      </c>
      <c r="G5477" s="129" t="s">
        <v>16723</v>
      </c>
      <c r="H5477" s="129"/>
    </row>
    <row r="5478" spans="1:8" x14ac:dyDescent="0.3">
      <c r="A5478" s="183">
        <v>45322</v>
      </c>
      <c r="B5478" s="129" t="s">
        <v>10218</v>
      </c>
      <c r="C5478" s="129" t="s">
        <v>417</v>
      </c>
      <c r="D5478" s="165">
        <v>1</v>
      </c>
      <c r="E5478" s="129" t="s">
        <v>4739</v>
      </c>
      <c r="F5478" s="129" t="s">
        <v>4735</v>
      </c>
      <c r="G5478" s="129" t="s">
        <v>16723</v>
      </c>
      <c r="H5478" s="129"/>
    </row>
    <row r="5479" spans="1:8" x14ac:dyDescent="0.3">
      <c r="A5479" s="183">
        <v>45322</v>
      </c>
      <c r="B5479" s="129" t="s">
        <v>10219</v>
      </c>
      <c r="C5479" s="129" t="s">
        <v>417</v>
      </c>
      <c r="D5479" s="165">
        <v>1</v>
      </c>
      <c r="E5479" s="129" t="s">
        <v>4739</v>
      </c>
      <c r="F5479" s="129" t="s">
        <v>4735</v>
      </c>
      <c r="G5479" s="129" t="s">
        <v>16723</v>
      </c>
      <c r="H5479" s="129"/>
    </row>
    <row r="5480" spans="1:8" x14ac:dyDescent="0.3">
      <c r="A5480" s="183">
        <v>45322</v>
      </c>
      <c r="B5480" s="129" t="s">
        <v>10220</v>
      </c>
      <c r="C5480" s="129" t="s">
        <v>417</v>
      </c>
      <c r="D5480" s="165">
        <v>1</v>
      </c>
      <c r="E5480" s="129" t="s">
        <v>4739</v>
      </c>
      <c r="F5480" s="129" t="s">
        <v>4735</v>
      </c>
      <c r="G5480" s="129" t="s">
        <v>16723</v>
      </c>
      <c r="H5480" s="129"/>
    </row>
    <row r="5481" spans="1:8" x14ac:dyDescent="0.3">
      <c r="A5481" s="183">
        <v>45322</v>
      </c>
      <c r="B5481" s="129" t="s">
        <v>10221</v>
      </c>
      <c r="C5481" s="129" t="s">
        <v>418</v>
      </c>
      <c r="D5481" s="165">
        <v>1</v>
      </c>
      <c r="E5481" s="129" t="s">
        <v>4739</v>
      </c>
      <c r="F5481" s="129" t="s">
        <v>4735</v>
      </c>
      <c r="G5481" s="129" t="s">
        <v>16723</v>
      </c>
      <c r="H5481" s="129"/>
    </row>
    <row r="5482" spans="1:8" x14ac:dyDescent="0.3">
      <c r="A5482" s="183">
        <v>45322</v>
      </c>
      <c r="B5482" s="129" t="s">
        <v>10222</v>
      </c>
      <c r="C5482" s="129" t="s">
        <v>418</v>
      </c>
      <c r="D5482" s="165">
        <v>1</v>
      </c>
      <c r="E5482" s="129" t="s">
        <v>4734</v>
      </c>
      <c r="F5482" s="129" t="s">
        <v>4735</v>
      </c>
      <c r="G5482" s="129" t="s">
        <v>16723</v>
      </c>
      <c r="H5482" s="129"/>
    </row>
    <row r="5483" spans="1:8" x14ac:dyDescent="0.3">
      <c r="A5483" s="183">
        <v>45322</v>
      </c>
      <c r="B5483" s="129" t="s">
        <v>10223</v>
      </c>
      <c r="C5483" s="129" t="s">
        <v>417</v>
      </c>
      <c r="D5483" s="165">
        <v>1</v>
      </c>
      <c r="E5483" s="129" t="s">
        <v>4737</v>
      </c>
      <c r="F5483" s="129" t="s">
        <v>4735</v>
      </c>
      <c r="G5483" s="129" t="s">
        <v>16723</v>
      </c>
      <c r="H5483" s="129"/>
    </row>
    <row r="5484" spans="1:8" x14ac:dyDescent="0.3">
      <c r="A5484" s="183">
        <v>45322</v>
      </c>
      <c r="B5484" s="129" t="s">
        <v>10224</v>
      </c>
      <c r="C5484" s="129" t="s">
        <v>417</v>
      </c>
      <c r="D5484" s="165">
        <v>1</v>
      </c>
      <c r="E5484" s="129" t="s">
        <v>4739</v>
      </c>
      <c r="F5484" s="129" t="s">
        <v>4735</v>
      </c>
      <c r="G5484" s="129" t="s">
        <v>16723</v>
      </c>
      <c r="H5484" s="129"/>
    </row>
    <row r="5485" spans="1:8" x14ac:dyDescent="0.3">
      <c r="A5485" s="183">
        <v>45322</v>
      </c>
      <c r="B5485" s="129" t="s">
        <v>10225</v>
      </c>
      <c r="C5485" s="129" t="s">
        <v>417</v>
      </c>
      <c r="D5485" s="165">
        <v>1</v>
      </c>
      <c r="E5485" s="129" t="s">
        <v>4739</v>
      </c>
      <c r="F5485" s="129" t="s">
        <v>4735</v>
      </c>
      <c r="G5485" s="129" t="s">
        <v>16723</v>
      </c>
      <c r="H5485" s="129"/>
    </row>
    <row r="5486" spans="1:8" x14ac:dyDescent="0.3">
      <c r="A5486" s="183">
        <v>45322</v>
      </c>
      <c r="B5486" s="129" t="s">
        <v>10226</v>
      </c>
      <c r="C5486" s="129" t="s">
        <v>417</v>
      </c>
      <c r="D5486" s="165">
        <v>1</v>
      </c>
      <c r="E5486" s="129" t="s">
        <v>5066</v>
      </c>
      <c r="F5486" s="129" t="s">
        <v>4735</v>
      </c>
      <c r="G5486" s="129" t="s">
        <v>16723</v>
      </c>
      <c r="H5486" s="129"/>
    </row>
    <row r="5487" spans="1:8" x14ac:dyDescent="0.3">
      <c r="A5487" s="183">
        <v>45322</v>
      </c>
      <c r="B5487" s="129" t="s">
        <v>10227</v>
      </c>
      <c r="C5487" s="129" t="s">
        <v>417</v>
      </c>
      <c r="D5487" s="165">
        <v>1</v>
      </c>
      <c r="E5487" s="129" t="s">
        <v>4739</v>
      </c>
      <c r="F5487" s="129" t="s">
        <v>4735</v>
      </c>
      <c r="G5487" s="129" t="s">
        <v>16723</v>
      </c>
      <c r="H5487" s="129"/>
    </row>
    <row r="5488" spans="1:8" x14ac:dyDescent="0.3">
      <c r="A5488" s="183">
        <v>45322</v>
      </c>
      <c r="B5488" s="129" t="s">
        <v>10228</v>
      </c>
      <c r="C5488" s="129" t="s">
        <v>417</v>
      </c>
      <c r="D5488" s="165">
        <v>1</v>
      </c>
      <c r="E5488" s="129" t="s">
        <v>4739</v>
      </c>
      <c r="F5488" s="129" t="s">
        <v>4735</v>
      </c>
      <c r="G5488" s="129" t="s">
        <v>16723</v>
      </c>
      <c r="H5488" s="129"/>
    </row>
    <row r="5489" spans="1:8" x14ac:dyDescent="0.3">
      <c r="A5489" s="183">
        <v>45322</v>
      </c>
      <c r="B5489" s="129" t="s">
        <v>10229</v>
      </c>
      <c r="C5489" s="129" t="s">
        <v>417</v>
      </c>
      <c r="D5489" s="165">
        <v>1</v>
      </c>
      <c r="E5489" s="129" t="s">
        <v>4737</v>
      </c>
      <c r="F5489" s="129" t="s">
        <v>4735</v>
      </c>
      <c r="G5489" s="129" t="s">
        <v>16723</v>
      </c>
      <c r="H5489" s="129"/>
    </row>
    <row r="5490" spans="1:8" x14ac:dyDescent="0.3">
      <c r="A5490" s="183">
        <v>45322</v>
      </c>
      <c r="B5490" s="129" t="s">
        <v>10230</v>
      </c>
      <c r="C5490" s="129" t="s">
        <v>417</v>
      </c>
      <c r="D5490" s="165">
        <v>1</v>
      </c>
      <c r="E5490" s="129" t="s">
        <v>4739</v>
      </c>
      <c r="F5490" s="129" t="s">
        <v>4735</v>
      </c>
      <c r="G5490" s="129" t="s">
        <v>16723</v>
      </c>
      <c r="H5490" s="129"/>
    </row>
    <row r="5491" spans="1:8" x14ac:dyDescent="0.3">
      <c r="A5491" s="183">
        <v>45322</v>
      </c>
      <c r="B5491" s="129" t="s">
        <v>10231</v>
      </c>
      <c r="C5491" s="129" t="s">
        <v>418</v>
      </c>
      <c r="D5491" s="165">
        <v>1</v>
      </c>
      <c r="E5491" s="129" t="s">
        <v>4739</v>
      </c>
      <c r="F5491" s="129" t="s">
        <v>4735</v>
      </c>
      <c r="G5491" s="129" t="s">
        <v>16723</v>
      </c>
      <c r="H5491" s="129"/>
    </row>
    <row r="5492" spans="1:8" x14ac:dyDescent="0.3">
      <c r="A5492" s="183">
        <v>45322</v>
      </c>
      <c r="B5492" s="129" t="s">
        <v>10232</v>
      </c>
      <c r="C5492" s="129" t="s">
        <v>416</v>
      </c>
      <c r="D5492" s="165">
        <v>1</v>
      </c>
      <c r="E5492" s="129" t="s">
        <v>4737</v>
      </c>
      <c r="F5492" s="129" t="s">
        <v>4735</v>
      </c>
      <c r="G5492" s="129" t="s">
        <v>16723</v>
      </c>
      <c r="H5492" s="129"/>
    </row>
    <row r="5493" spans="1:8" x14ac:dyDescent="0.3">
      <c r="A5493" s="183">
        <v>45322</v>
      </c>
      <c r="B5493" s="129" t="s">
        <v>10233</v>
      </c>
      <c r="C5493" s="129" t="s">
        <v>416</v>
      </c>
      <c r="D5493" s="165">
        <v>1</v>
      </c>
      <c r="E5493" s="129" t="s">
        <v>4737</v>
      </c>
      <c r="F5493" s="129" t="s">
        <v>4735</v>
      </c>
      <c r="G5493" s="129" t="s">
        <v>16723</v>
      </c>
      <c r="H5493" s="129"/>
    </row>
    <row r="5494" spans="1:8" x14ac:dyDescent="0.3">
      <c r="A5494" s="183">
        <v>45322</v>
      </c>
      <c r="B5494" s="129" t="s">
        <v>10234</v>
      </c>
      <c r="C5494" s="129" t="s">
        <v>418</v>
      </c>
      <c r="D5494" s="165">
        <v>1</v>
      </c>
      <c r="E5494" s="129" t="s">
        <v>4739</v>
      </c>
      <c r="F5494" s="129" t="s">
        <v>4735</v>
      </c>
      <c r="G5494" s="129" t="s">
        <v>16723</v>
      </c>
      <c r="H5494" s="129"/>
    </row>
    <row r="5495" spans="1:8" x14ac:dyDescent="0.3">
      <c r="A5495" s="183">
        <v>45322</v>
      </c>
      <c r="B5495" s="129" t="s">
        <v>10235</v>
      </c>
      <c r="C5495" s="129" t="s">
        <v>417</v>
      </c>
      <c r="D5495" s="165">
        <v>1</v>
      </c>
      <c r="E5495" s="129" t="s">
        <v>4734</v>
      </c>
      <c r="F5495" s="129" t="s">
        <v>4735</v>
      </c>
      <c r="G5495" s="129" t="s">
        <v>16723</v>
      </c>
      <c r="H5495" s="129"/>
    </row>
    <row r="5496" spans="1:8" x14ac:dyDescent="0.3">
      <c r="A5496" s="183">
        <v>45322</v>
      </c>
      <c r="B5496" s="129" t="s">
        <v>10236</v>
      </c>
      <c r="C5496" s="129" t="s">
        <v>417</v>
      </c>
      <c r="D5496" s="165">
        <v>1</v>
      </c>
      <c r="E5496" s="129" t="s">
        <v>5066</v>
      </c>
      <c r="F5496" s="129" t="s">
        <v>4735</v>
      </c>
      <c r="G5496" s="129" t="s">
        <v>16723</v>
      </c>
      <c r="H5496" s="129"/>
    </row>
    <row r="5497" spans="1:8" x14ac:dyDescent="0.3">
      <c r="A5497" s="183">
        <v>45322</v>
      </c>
      <c r="B5497" s="129" t="s">
        <v>10237</v>
      </c>
      <c r="C5497" s="129" t="s">
        <v>417</v>
      </c>
      <c r="D5497" s="165">
        <v>1</v>
      </c>
      <c r="E5497" s="129" t="s">
        <v>4737</v>
      </c>
      <c r="F5497" s="129" t="s">
        <v>4735</v>
      </c>
      <c r="G5497" s="129" t="s">
        <v>16723</v>
      </c>
      <c r="H5497" s="129"/>
    </row>
    <row r="5498" spans="1:8" x14ac:dyDescent="0.3">
      <c r="A5498" s="183">
        <v>45322</v>
      </c>
      <c r="B5498" s="129" t="s">
        <v>10238</v>
      </c>
      <c r="C5498" s="129" t="s">
        <v>417</v>
      </c>
      <c r="D5498" s="165">
        <v>1</v>
      </c>
      <c r="E5498" s="129" t="s">
        <v>4739</v>
      </c>
      <c r="F5498" s="129" t="s">
        <v>4735</v>
      </c>
      <c r="G5498" s="129" t="s">
        <v>16723</v>
      </c>
      <c r="H5498" s="129"/>
    </row>
    <row r="5499" spans="1:8" x14ac:dyDescent="0.3">
      <c r="A5499" s="183">
        <v>45322</v>
      </c>
      <c r="B5499" s="129" t="s">
        <v>10239</v>
      </c>
      <c r="C5499" s="129" t="s">
        <v>417</v>
      </c>
      <c r="D5499" s="165">
        <v>1</v>
      </c>
      <c r="E5499" s="129" t="s">
        <v>4737</v>
      </c>
      <c r="F5499" s="129" t="s">
        <v>4735</v>
      </c>
      <c r="G5499" s="129" t="s">
        <v>16723</v>
      </c>
      <c r="H5499" s="129"/>
    </row>
    <row r="5500" spans="1:8" x14ac:dyDescent="0.3">
      <c r="A5500" s="183">
        <v>45322</v>
      </c>
      <c r="B5500" s="129" t="s">
        <v>10240</v>
      </c>
      <c r="C5500" s="129" t="s">
        <v>417</v>
      </c>
      <c r="D5500" s="165">
        <v>1</v>
      </c>
      <c r="E5500" s="129" t="s">
        <v>4739</v>
      </c>
      <c r="F5500" s="129" t="s">
        <v>4735</v>
      </c>
      <c r="G5500" s="129" t="s">
        <v>16723</v>
      </c>
      <c r="H5500" s="129"/>
    </row>
    <row r="5501" spans="1:8" x14ac:dyDescent="0.3">
      <c r="A5501" s="183">
        <v>45322</v>
      </c>
      <c r="B5501" s="129" t="s">
        <v>10241</v>
      </c>
      <c r="C5501" s="129" t="s">
        <v>417</v>
      </c>
      <c r="D5501" s="165">
        <v>1</v>
      </c>
      <c r="E5501" s="129" t="s">
        <v>4737</v>
      </c>
      <c r="F5501" s="129" t="s">
        <v>4735</v>
      </c>
      <c r="G5501" s="129" t="s">
        <v>16723</v>
      </c>
      <c r="H5501" s="129"/>
    </row>
    <row r="5502" spans="1:8" x14ac:dyDescent="0.3">
      <c r="A5502" s="183">
        <v>45322</v>
      </c>
      <c r="B5502" s="129" t="s">
        <v>10242</v>
      </c>
      <c r="C5502" s="129" t="s">
        <v>418</v>
      </c>
      <c r="D5502" s="165">
        <v>1</v>
      </c>
      <c r="E5502" s="129" t="s">
        <v>4739</v>
      </c>
      <c r="F5502" s="129" t="s">
        <v>4735</v>
      </c>
      <c r="G5502" s="129" t="s">
        <v>16723</v>
      </c>
      <c r="H5502" s="129"/>
    </row>
    <row r="5503" spans="1:8" x14ac:dyDescent="0.3">
      <c r="A5503" s="183">
        <v>45322</v>
      </c>
      <c r="B5503" s="129" t="s">
        <v>10243</v>
      </c>
      <c r="C5503" s="129" t="s">
        <v>418</v>
      </c>
      <c r="D5503" s="165">
        <v>1</v>
      </c>
      <c r="E5503" s="129" t="s">
        <v>4739</v>
      </c>
      <c r="F5503" s="129" t="s">
        <v>4735</v>
      </c>
      <c r="G5503" s="129" t="s">
        <v>16723</v>
      </c>
      <c r="H5503" s="129"/>
    </row>
    <row r="5504" spans="1:8" x14ac:dyDescent="0.3">
      <c r="A5504" s="183">
        <v>45322</v>
      </c>
      <c r="B5504" s="129" t="s">
        <v>10244</v>
      </c>
      <c r="C5504" s="129" t="s">
        <v>418</v>
      </c>
      <c r="D5504" s="165">
        <v>1</v>
      </c>
      <c r="E5504" s="129" t="s">
        <v>5066</v>
      </c>
      <c r="F5504" s="129" t="s">
        <v>4735</v>
      </c>
      <c r="G5504" s="129" t="s">
        <v>16723</v>
      </c>
      <c r="H5504" s="129"/>
    </row>
    <row r="5505" spans="1:8" x14ac:dyDescent="0.3">
      <c r="A5505" s="183">
        <v>45322</v>
      </c>
      <c r="B5505" s="129" t="s">
        <v>10245</v>
      </c>
      <c r="C5505" s="129" t="s">
        <v>418</v>
      </c>
      <c r="D5505" s="165">
        <v>1</v>
      </c>
      <c r="E5505" s="129" t="s">
        <v>4747</v>
      </c>
      <c r="F5505" s="129" t="s">
        <v>4735</v>
      </c>
      <c r="G5505" s="129" t="s">
        <v>16723</v>
      </c>
      <c r="H5505" s="129"/>
    </row>
    <row r="5506" spans="1:8" x14ac:dyDescent="0.3">
      <c r="A5506" s="183">
        <v>45322</v>
      </c>
      <c r="B5506" s="129" t="s">
        <v>10246</v>
      </c>
      <c r="C5506" s="129" t="s">
        <v>418</v>
      </c>
      <c r="D5506" s="165">
        <v>1</v>
      </c>
      <c r="E5506" s="129" t="s">
        <v>4739</v>
      </c>
      <c r="F5506" s="129" t="s">
        <v>4735</v>
      </c>
      <c r="G5506" s="129" t="s">
        <v>16723</v>
      </c>
      <c r="H5506" s="129"/>
    </row>
    <row r="5507" spans="1:8" x14ac:dyDescent="0.3">
      <c r="A5507" s="183">
        <v>45322</v>
      </c>
      <c r="B5507" s="129" t="s">
        <v>10247</v>
      </c>
      <c r="C5507" s="129" t="s">
        <v>417</v>
      </c>
      <c r="D5507" s="165">
        <v>1</v>
      </c>
      <c r="E5507" s="129" t="s">
        <v>4739</v>
      </c>
      <c r="F5507" s="129" t="s">
        <v>4735</v>
      </c>
      <c r="G5507" s="129" t="s">
        <v>16723</v>
      </c>
      <c r="H5507" s="129"/>
    </row>
    <row r="5508" spans="1:8" x14ac:dyDescent="0.3">
      <c r="A5508" s="183">
        <v>45322</v>
      </c>
      <c r="B5508" s="129" t="s">
        <v>10248</v>
      </c>
      <c r="C5508" s="129" t="s">
        <v>417</v>
      </c>
      <c r="D5508" s="165">
        <v>1</v>
      </c>
      <c r="E5508" s="129" t="s">
        <v>4739</v>
      </c>
      <c r="F5508" s="129" t="s">
        <v>4735</v>
      </c>
      <c r="G5508" s="129" t="s">
        <v>16723</v>
      </c>
      <c r="H5508" s="129"/>
    </row>
    <row r="5509" spans="1:8" x14ac:dyDescent="0.3">
      <c r="A5509" s="183">
        <v>45322</v>
      </c>
      <c r="B5509" s="129" t="s">
        <v>10249</v>
      </c>
      <c r="C5509" s="129" t="s">
        <v>417</v>
      </c>
      <c r="D5509" s="165">
        <v>1</v>
      </c>
      <c r="E5509" s="129" t="s">
        <v>5066</v>
      </c>
      <c r="F5509" s="129" t="s">
        <v>4735</v>
      </c>
      <c r="G5509" s="129" t="s">
        <v>16723</v>
      </c>
      <c r="H5509" s="129"/>
    </row>
    <row r="5510" spans="1:8" x14ac:dyDescent="0.3">
      <c r="A5510" s="183">
        <v>45322</v>
      </c>
      <c r="B5510" s="129" t="s">
        <v>10250</v>
      </c>
      <c r="C5510" s="129" t="s">
        <v>418</v>
      </c>
      <c r="D5510" s="165">
        <v>1</v>
      </c>
      <c r="E5510" s="129" t="s">
        <v>4821</v>
      </c>
      <c r="F5510" s="129" t="s">
        <v>4735</v>
      </c>
      <c r="G5510" s="129" t="s">
        <v>16723</v>
      </c>
      <c r="H5510" s="129"/>
    </row>
    <row r="5511" spans="1:8" x14ac:dyDescent="0.3">
      <c r="A5511" s="183">
        <v>45322</v>
      </c>
      <c r="B5511" s="129" t="s">
        <v>10251</v>
      </c>
      <c r="C5511" s="129" t="s">
        <v>418</v>
      </c>
      <c r="D5511" s="165">
        <v>1</v>
      </c>
      <c r="E5511" s="129" t="s">
        <v>5066</v>
      </c>
      <c r="F5511" s="129" t="s">
        <v>4735</v>
      </c>
      <c r="G5511" s="129" t="s">
        <v>16723</v>
      </c>
      <c r="H5511" s="129"/>
    </row>
    <row r="5512" spans="1:8" x14ac:dyDescent="0.3">
      <c r="A5512" s="183">
        <v>45322</v>
      </c>
      <c r="B5512" s="129" t="s">
        <v>10252</v>
      </c>
      <c r="C5512" s="129" t="s">
        <v>418</v>
      </c>
      <c r="D5512" s="165">
        <v>1</v>
      </c>
      <c r="E5512" s="129" t="s">
        <v>4744</v>
      </c>
      <c r="F5512" s="129" t="s">
        <v>4735</v>
      </c>
      <c r="G5512" s="129" t="s">
        <v>16723</v>
      </c>
      <c r="H5512" s="129"/>
    </row>
    <row r="5513" spans="1:8" x14ac:dyDescent="0.3">
      <c r="A5513" s="183">
        <v>45322</v>
      </c>
      <c r="B5513" s="129" t="s">
        <v>10253</v>
      </c>
      <c r="C5513" s="129" t="s">
        <v>417</v>
      </c>
      <c r="D5513" s="165">
        <v>1</v>
      </c>
      <c r="E5513" s="129" t="s">
        <v>4734</v>
      </c>
      <c r="F5513" s="129" t="s">
        <v>4735</v>
      </c>
      <c r="G5513" s="129" t="s">
        <v>16723</v>
      </c>
      <c r="H5513" s="129"/>
    </row>
    <row r="5514" spans="1:8" x14ac:dyDescent="0.3">
      <c r="A5514" s="183">
        <v>45322</v>
      </c>
      <c r="B5514" s="129" t="s">
        <v>10254</v>
      </c>
      <c r="C5514" s="129" t="s">
        <v>417</v>
      </c>
      <c r="D5514" s="165">
        <v>1</v>
      </c>
      <c r="E5514" s="129" t="s">
        <v>4739</v>
      </c>
      <c r="F5514" s="129" t="s">
        <v>4735</v>
      </c>
      <c r="G5514" s="129" t="s">
        <v>16723</v>
      </c>
      <c r="H5514" s="129"/>
    </row>
    <row r="5515" spans="1:8" x14ac:dyDescent="0.3">
      <c r="A5515" s="183">
        <v>45322</v>
      </c>
      <c r="B5515" s="129" t="s">
        <v>10255</v>
      </c>
      <c r="C5515" s="129" t="s">
        <v>417</v>
      </c>
      <c r="D5515" s="165">
        <v>1</v>
      </c>
      <c r="E5515" s="129" t="s">
        <v>5066</v>
      </c>
      <c r="F5515" s="129" t="s">
        <v>4735</v>
      </c>
      <c r="G5515" s="129" t="s">
        <v>16723</v>
      </c>
      <c r="H5515" s="129"/>
    </row>
    <row r="5516" spans="1:8" x14ac:dyDescent="0.3">
      <c r="A5516" s="183">
        <v>45322</v>
      </c>
      <c r="B5516" s="129" t="s">
        <v>10256</v>
      </c>
      <c r="C5516" s="129" t="s">
        <v>417</v>
      </c>
      <c r="D5516" s="165">
        <v>1</v>
      </c>
      <c r="E5516" s="129" t="s">
        <v>4737</v>
      </c>
      <c r="F5516" s="129" t="s">
        <v>4735</v>
      </c>
      <c r="G5516" s="129" t="s">
        <v>16723</v>
      </c>
      <c r="H5516" s="129"/>
    </row>
    <row r="5517" spans="1:8" x14ac:dyDescent="0.3">
      <c r="A5517" s="183">
        <v>45322</v>
      </c>
      <c r="B5517" s="129" t="s">
        <v>10257</v>
      </c>
      <c r="C5517" s="129" t="s">
        <v>417</v>
      </c>
      <c r="D5517" s="165">
        <v>1</v>
      </c>
      <c r="E5517" s="129" t="s">
        <v>4739</v>
      </c>
      <c r="F5517" s="129" t="s">
        <v>4735</v>
      </c>
      <c r="G5517" s="129" t="s">
        <v>16723</v>
      </c>
      <c r="H5517" s="129"/>
    </row>
    <row r="5518" spans="1:8" x14ac:dyDescent="0.3">
      <c r="A5518" s="183">
        <v>45322</v>
      </c>
      <c r="B5518" s="129" t="s">
        <v>10258</v>
      </c>
      <c r="C5518" s="129" t="s">
        <v>417</v>
      </c>
      <c r="D5518" s="165">
        <v>1</v>
      </c>
      <c r="E5518" s="129" t="s">
        <v>4739</v>
      </c>
      <c r="F5518" s="129" t="s">
        <v>4735</v>
      </c>
      <c r="G5518" s="129" t="s">
        <v>16723</v>
      </c>
      <c r="H5518" s="129"/>
    </row>
    <row r="5519" spans="1:8" x14ac:dyDescent="0.3">
      <c r="A5519" s="183">
        <v>45322</v>
      </c>
      <c r="B5519" s="129" t="s">
        <v>10259</v>
      </c>
      <c r="C5519" s="129" t="s">
        <v>417</v>
      </c>
      <c r="D5519" s="165">
        <v>1</v>
      </c>
      <c r="E5519" s="129" t="s">
        <v>4739</v>
      </c>
      <c r="F5519" s="129" t="s">
        <v>4735</v>
      </c>
      <c r="G5519" s="129" t="s">
        <v>16723</v>
      </c>
      <c r="H5519" s="129"/>
    </row>
    <row r="5520" spans="1:8" x14ac:dyDescent="0.3">
      <c r="A5520" s="183">
        <v>45322</v>
      </c>
      <c r="B5520" s="129" t="s">
        <v>10260</v>
      </c>
      <c r="C5520" s="129" t="s">
        <v>417</v>
      </c>
      <c r="D5520" s="165">
        <v>1</v>
      </c>
      <c r="E5520" s="129" t="s">
        <v>4737</v>
      </c>
      <c r="F5520" s="129" t="s">
        <v>4735</v>
      </c>
      <c r="G5520" s="129" t="s">
        <v>16723</v>
      </c>
      <c r="H5520" s="129"/>
    </row>
    <row r="5521" spans="1:8" x14ac:dyDescent="0.3">
      <c r="A5521" s="183">
        <v>45322</v>
      </c>
      <c r="B5521" s="129" t="s">
        <v>10261</v>
      </c>
      <c r="C5521" s="129" t="s">
        <v>418</v>
      </c>
      <c r="D5521" s="165">
        <v>1</v>
      </c>
      <c r="E5521" s="129" t="s">
        <v>4737</v>
      </c>
      <c r="F5521" s="129" t="s">
        <v>4735</v>
      </c>
      <c r="G5521" s="129" t="s">
        <v>16723</v>
      </c>
      <c r="H5521" s="129"/>
    </row>
    <row r="5522" spans="1:8" x14ac:dyDescent="0.3">
      <c r="A5522" s="183">
        <v>45322</v>
      </c>
      <c r="B5522" s="129" t="s">
        <v>10262</v>
      </c>
      <c r="C5522" s="129" t="s">
        <v>418</v>
      </c>
      <c r="D5522" s="165">
        <v>1</v>
      </c>
      <c r="E5522" s="129" t="s">
        <v>4739</v>
      </c>
      <c r="F5522" s="129" t="s">
        <v>4735</v>
      </c>
      <c r="G5522" s="129" t="s">
        <v>16723</v>
      </c>
      <c r="H5522" s="129"/>
    </row>
    <row r="5523" spans="1:8" x14ac:dyDescent="0.3">
      <c r="A5523" s="183">
        <v>45322</v>
      </c>
      <c r="B5523" s="129" t="s">
        <v>10263</v>
      </c>
      <c r="C5523" s="129" t="s">
        <v>418</v>
      </c>
      <c r="D5523" s="165">
        <v>1</v>
      </c>
      <c r="E5523" s="129" t="s">
        <v>4737</v>
      </c>
      <c r="F5523" s="129" t="s">
        <v>4735</v>
      </c>
      <c r="G5523" s="129" t="s">
        <v>16723</v>
      </c>
      <c r="H5523" s="129"/>
    </row>
    <row r="5524" spans="1:8" x14ac:dyDescent="0.3">
      <c r="A5524" s="183">
        <v>45322</v>
      </c>
      <c r="B5524" s="129" t="s">
        <v>10264</v>
      </c>
      <c r="C5524" s="129" t="s">
        <v>418</v>
      </c>
      <c r="D5524" s="165">
        <v>1</v>
      </c>
      <c r="E5524" s="129" t="s">
        <v>5066</v>
      </c>
      <c r="F5524" s="129" t="s">
        <v>4735</v>
      </c>
      <c r="G5524" s="129" t="s">
        <v>16723</v>
      </c>
      <c r="H5524" s="129"/>
    </row>
    <row r="5525" spans="1:8" x14ac:dyDescent="0.3">
      <c r="A5525" s="183">
        <v>45322</v>
      </c>
      <c r="B5525" s="129" t="s">
        <v>10265</v>
      </c>
      <c r="C5525" s="129" t="s">
        <v>417</v>
      </c>
      <c r="D5525" s="165">
        <v>1</v>
      </c>
      <c r="E5525" s="129" t="s">
        <v>4739</v>
      </c>
      <c r="F5525" s="129" t="s">
        <v>4735</v>
      </c>
      <c r="G5525" s="129" t="s">
        <v>16723</v>
      </c>
      <c r="H5525" s="129"/>
    </row>
    <row r="5526" spans="1:8" x14ac:dyDescent="0.3">
      <c r="A5526" s="183">
        <v>45322</v>
      </c>
      <c r="B5526" s="129" t="s">
        <v>10266</v>
      </c>
      <c r="C5526" s="129" t="s">
        <v>417</v>
      </c>
      <c r="D5526" s="165">
        <v>1</v>
      </c>
      <c r="E5526" s="129" t="s">
        <v>4739</v>
      </c>
      <c r="F5526" s="129" t="s">
        <v>4735</v>
      </c>
      <c r="G5526" s="129" t="s">
        <v>16723</v>
      </c>
      <c r="H5526" s="129"/>
    </row>
    <row r="5527" spans="1:8" x14ac:dyDescent="0.3">
      <c r="A5527" s="183">
        <v>45322</v>
      </c>
      <c r="B5527" s="129" t="s">
        <v>10267</v>
      </c>
      <c r="C5527" s="129" t="s">
        <v>417</v>
      </c>
      <c r="D5527" s="165">
        <v>1</v>
      </c>
      <c r="E5527" s="129" t="s">
        <v>4739</v>
      </c>
      <c r="F5527" s="129" t="s">
        <v>4735</v>
      </c>
      <c r="G5527" s="129" t="s">
        <v>16723</v>
      </c>
      <c r="H5527" s="129"/>
    </row>
    <row r="5528" spans="1:8" x14ac:dyDescent="0.3">
      <c r="A5528" s="183">
        <v>45322</v>
      </c>
      <c r="B5528" s="129" t="s">
        <v>10268</v>
      </c>
      <c r="C5528" s="129" t="s">
        <v>417</v>
      </c>
      <c r="D5528" s="165">
        <v>1</v>
      </c>
      <c r="E5528" s="129" t="s">
        <v>4734</v>
      </c>
      <c r="F5528" s="129" t="s">
        <v>4735</v>
      </c>
      <c r="G5528" s="129" t="s">
        <v>16723</v>
      </c>
      <c r="H5528" s="129"/>
    </row>
    <row r="5529" spans="1:8" x14ac:dyDescent="0.3">
      <c r="A5529" s="183">
        <v>45322</v>
      </c>
      <c r="B5529" s="129" t="s">
        <v>10269</v>
      </c>
      <c r="C5529" s="129" t="s">
        <v>417</v>
      </c>
      <c r="D5529" s="165">
        <v>1</v>
      </c>
      <c r="E5529" s="129" t="s">
        <v>4739</v>
      </c>
      <c r="F5529" s="129" t="s">
        <v>4735</v>
      </c>
      <c r="G5529" s="129" t="s">
        <v>16723</v>
      </c>
      <c r="H5529" s="129"/>
    </row>
    <row r="5530" spans="1:8" x14ac:dyDescent="0.3">
      <c r="A5530" s="183">
        <v>45322</v>
      </c>
      <c r="B5530" s="129" t="s">
        <v>10270</v>
      </c>
      <c r="C5530" s="129" t="s">
        <v>418</v>
      </c>
      <c r="D5530" s="165">
        <v>1</v>
      </c>
      <c r="E5530" s="129" t="s">
        <v>4739</v>
      </c>
      <c r="F5530" s="129" t="s">
        <v>4735</v>
      </c>
      <c r="G5530" s="129" t="s">
        <v>16723</v>
      </c>
      <c r="H5530" s="129"/>
    </row>
    <row r="5531" spans="1:8" x14ac:dyDescent="0.3">
      <c r="A5531" s="183">
        <v>45322</v>
      </c>
      <c r="B5531" s="129" t="s">
        <v>10271</v>
      </c>
      <c r="C5531" s="129" t="s">
        <v>417</v>
      </c>
      <c r="D5531" s="165">
        <v>1</v>
      </c>
      <c r="E5531" s="129" t="s">
        <v>4739</v>
      </c>
      <c r="F5531" s="129" t="s">
        <v>4735</v>
      </c>
      <c r="G5531" s="129" t="s">
        <v>16723</v>
      </c>
      <c r="H5531" s="129"/>
    </row>
    <row r="5532" spans="1:8" x14ac:dyDescent="0.3">
      <c r="A5532" s="183">
        <v>45322</v>
      </c>
      <c r="B5532" s="129" t="s">
        <v>10272</v>
      </c>
      <c r="C5532" s="129" t="s">
        <v>418</v>
      </c>
      <c r="D5532" s="165">
        <v>1</v>
      </c>
      <c r="E5532" s="129" t="s">
        <v>4747</v>
      </c>
      <c r="F5532" s="129" t="s">
        <v>4735</v>
      </c>
      <c r="G5532" s="129" t="s">
        <v>16723</v>
      </c>
      <c r="H5532" s="129"/>
    </row>
    <row r="5533" spans="1:8" x14ac:dyDescent="0.3">
      <c r="A5533" s="183">
        <v>45322</v>
      </c>
      <c r="B5533" s="129" t="s">
        <v>10273</v>
      </c>
      <c r="C5533" s="129" t="s">
        <v>417</v>
      </c>
      <c r="D5533" s="165">
        <v>1</v>
      </c>
      <c r="E5533" s="129" t="s">
        <v>4739</v>
      </c>
      <c r="F5533" s="129" t="s">
        <v>4735</v>
      </c>
      <c r="G5533" s="129" t="s">
        <v>16723</v>
      </c>
      <c r="H5533" s="129"/>
    </row>
    <row r="5534" spans="1:8" x14ac:dyDescent="0.3">
      <c r="A5534" s="183">
        <v>45322</v>
      </c>
      <c r="B5534" s="129" t="s">
        <v>10274</v>
      </c>
      <c r="C5534" s="129" t="s">
        <v>417</v>
      </c>
      <c r="D5534" s="165">
        <v>1</v>
      </c>
      <c r="E5534" s="129" t="s">
        <v>5066</v>
      </c>
      <c r="F5534" s="129" t="s">
        <v>4735</v>
      </c>
      <c r="G5534" s="129" t="s">
        <v>16723</v>
      </c>
      <c r="H5534" s="129"/>
    </row>
    <row r="5535" spans="1:8" x14ac:dyDescent="0.3">
      <c r="A5535" s="183">
        <v>45322</v>
      </c>
      <c r="B5535" s="129" t="s">
        <v>10275</v>
      </c>
      <c r="C5535" s="129" t="s">
        <v>417</v>
      </c>
      <c r="D5535" s="165">
        <v>1</v>
      </c>
      <c r="E5535" s="129" t="s">
        <v>4739</v>
      </c>
      <c r="F5535" s="129" t="s">
        <v>4735</v>
      </c>
      <c r="G5535" s="129" t="s">
        <v>16723</v>
      </c>
      <c r="H5535" s="129"/>
    </row>
    <row r="5536" spans="1:8" x14ac:dyDescent="0.3">
      <c r="A5536" s="183">
        <v>45322</v>
      </c>
      <c r="B5536" s="129" t="s">
        <v>10276</v>
      </c>
      <c r="C5536" s="129" t="s">
        <v>417</v>
      </c>
      <c r="D5536" s="165">
        <v>1</v>
      </c>
      <c r="E5536" s="129" t="s">
        <v>4739</v>
      </c>
      <c r="F5536" s="129" t="s">
        <v>4735</v>
      </c>
      <c r="G5536" s="129" t="s">
        <v>16723</v>
      </c>
      <c r="H5536" s="129"/>
    </row>
    <row r="5537" spans="1:8" x14ac:dyDescent="0.3">
      <c r="A5537" s="183">
        <v>45322</v>
      </c>
      <c r="B5537" s="129" t="s">
        <v>10277</v>
      </c>
      <c r="C5537" s="129" t="s">
        <v>417</v>
      </c>
      <c r="D5537" s="165">
        <v>1</v>
      </c>
      <c r="E5537" s="129" t="s">
        <v>4734</v>
      </c>
      <c r="F5537" s="129" t="s">
        <v>4735</v>
      </c>
      <c r="G5537" s="129" t="s">
        <v>16723</v>
      </c>
      <c r="H5537" s="129"/>
    </row>
    <row r="5538" spans="1:8" x14ac:dyDescent="0.3">
      <c r="A5538" s="183">
        <v>45322</v>
      </c>
      <c r="B5538" s="129" t="s">
        <v>10278</v>
      </c>
      <c r="C5538" s="129" t="s">
        <v>417</v>
      </c>
      <c r="D5538" s="165">
        <v>1</v>
      </c>
      <c r="E5538" s="129" t="s">
        <v>4737</v>
      </c>
      <c r="F5538" s="129" t="s">
        <v>4735</v>
      </c>
      <c r="G5538" s="129" t="s">
        <v>16723</v>
      </c>
      <c r="H5538" s="129"/>
    </row>
    <row r="5539" spans="1:8" x14ac:dyDescent="0.3">
      <c r="A5539" s="183">
        <v>45322</v>
      </c>
      <c r="B5539" s="129" t="s">
        <v>10279</v>
      </c>
      <c r="C5539" s="129" t="s">
        <v>417</v>
      </c>
      <c r="D5539" s="165">
        <v>1</v>
      </c>
      <c r="E5539" s="129" t="s">
        <v>4734</v>
      </c>
      <c r="F5539" s="129" t="s">
        <v>4735</v>
      </c>
      <c r="G5539" s="129" t="s">
        <v>16723</v>
      </c>
      <c r="H5539" s="129"/>
    </row>
    <row r="5540" spans="1:8" x14ac:dyDescent="0.3">
      <c r="A5540" s="183">
        <v>45322</v>
      </c>
      <c r="B5540" s="129" t="s">
        <v>10280</v>
      </c>
      <c r="C5540" s="129" t="s">
        <v>417</v>
      </c>
      <c r="D5540" s="165">
        <v>1</v>
      </c>
      <c r="E5540" s="129" t="s">
        <v>4744</v>
      </c>
      <c r="F5540" s="129" t="s">
        <v>4735</v>
      </c>
      <c r="G5540" s="129" t="s">
        <v>16723</v>
      </c>
      <c r="H5540" s="129"/>
    </row>
    <row r="5541" spans="1:8" x14ac:dyDescent="0.3">
      <c r="A5541" s="183">
        <v>45322</v>
      </c>
      <c r="B5541" s="129" t="s">
        <v>10281</v>
      </c>
      <c r="C5541" s="129" t="s">
        <v>416</v>
      </c>
      <c r="D5541" s="165">
        <v>1</v>
      </c>
      <c r="E5541" s="129" t="s">
        <v>4739</v>
      </c>
      <c r="F5541" s="129" t="s">
        <v>4735</v>
      </c>
      <c r="G5541" s="129" t="s">
        <v>16723</v>
      </c>
      <c r="H5541" s="129"/>
    </row>
    <row r="5542" spans="1:8" x14ac:dyDescent="0.3">
      <c r="A5542" s="183">
        <v>45322</v>
      </c>
      <c r="B5542" s="129" t="s">
        <v>10282</v>
      </c>
      <c r="C5542" s="129" t="s">
        <v>418</v>
      </c>
      <c r="D5542" s="165">
        <v>1</v>
      </c>
      <c r="E5542" s="129" t="s">
        <v>4739</v>
      </c>
      <c r="F5542" s="129" t="s">
        <v>4735</v>
      </c>
      <c r="G5542" s="129" t="s">
        <v>16723</v>
      </c>
      <c r="H5542" s="129"/>
    </row>
    <row r="5543" spans="1:8" x14ac:dyDescent="0.3">
      <c r="A5543" s="183">
        <v>45322</v>
      </c>
      <c r="B5543" s="129" t="s">
        <v>10283</v>
      </c>
      <c r="C5543" s="129" t="s">
        <v>417</v>
      </c>
      <c r="D5543" s="165">
        <v>1</v>
      </c>
      <c r="E5543" s="129" t="s">
        <v>4739</v>
      </c>
      <c r="F5543" s="129" t="s">
        <v>4735</v>
      </c>
      <c r="G5543" s="129" t="s">
        <v>16723</v>
      </c>
      <c r="H5543" s="129"/>
    </row>
    <row r="5544" spans="1:8" x14ac:dyDescent="0.3">
      <c r="A5544" s="183">
        <v>45322</v>
      </c>
      <c r="B5544" s="129" t="s">
        <v>10284</v>
      </c>
      <c r="C5544" s="129" t="s">
        <v>416</v>
      </c>
      <c r="D5544" s="165">
        <v>1</v>
      </c>
      <c r="E5544" s="129" t="s">
        <v>4737</v>
      </c>
      <c r="F5544" s="129" t="s">
        <v>4735</v>
      </c>
      <c r="G5544" s="129" t="s">
        <v>16723</v>
      </c>
      <c r="H5544" s="129"/>
    </row>
    <row r="5545" spans="1:8" x14ac:dyDescent="0.3">
      <c r="A5545" s="183">
        <v>45322</v>
      </c>
      <c r="B5545" s="129" t="s">
        <v>10285</v>
      </c>
      <c r="C5545" s="129" t="s">
        <v>416</v>
      </c>
      <c r="D5545" s="165">
        <v>1</v>
      </c>
      <c r="E5545" s="129" t="s">
        <v>4739</v>
      </c>
      <c r="F5545" s="129" t="s">
        <v>4735</v>
      </c>
      <c r="G5545" s="129" t="s">
        <v>16723</v>
      </c>
      <c r="H5545" s="129"/>
    </row>
    <row r="5546" spans="1:8" x14ac:dyDescent="0.3">
      <c r="A5546" s="183">
        <v>45322</v>
      </c>
      <c r="B5546" s="129" t="s">
        <v>10286</v>
      </c>
      <c r="C5546" s="129" t="s">
        <v>417</v>
      </c>
      <c r="D5546" s="165">
        <v>1</v>
      </c>
      <c r="E5546" s="129" t="s">
        <v>4739</v>
      </c>
      <c r="F5546" s="129" t="s">
        <v>4735</v>
      </c>
      <c r="G5546" s="129" t="s">
        <v>16723</v>
      </c>
      <c r="H5546" s="129"/>
    </row>
    <row r="5547" spans="1:8" x14ac:dyDescent="0.3">
      <c r="A5547" s="183">
        <v>45322</v>
      </c>
      <c r="B5547" s="129" t="s">
        <v>10287</v>
      </c>
      <c r="C5547" s="129" t="s">
        <v>417</v>
      </c>
      <c r="D5547" s="165">
        <v>1</v>
      </c>
      <c r="E5547" s="129" t="s">
        <v>4739</v>
      </c>
      <c r="F5547" s="129" t="s">
        <v>4735</v>
      </c>
      <c r="G5547" s="129" t="s">
        <v>16723</v>
      </c>
      <c r="H5547" s="129"/>
    </row>
    <row r="5548" spans="1:8" x14ac:dyDescent="0.3">
      <c r="A5548" s="183">
        <v>45322</v>
      </c>
      <c r="B5548" s="129" t="s">
        <v>10288</v>
      </c>
      <c r="C5548" s="129" t="s">
        <v>417</v>
      </c>
      <c r="D5548" s="165">
        <v>1</v>
      </c>
      <c r="E5548" s="129" t="s">
        <v>4739</v>
      </c>
      <c r="F5548" s="129" t="s">
        <v>4735</v>
      </c>
      <c r="G5548" s="129" t="s">
        <v>16723</v>
      </c>
      <c r="H5548" s="129"/>
    </row>
    <row r="5549" spans="1:8" x14ac:dyDescent="0.3">
      <c r="A5549" s="183">
        <v>45322</v>
      </c>
      <c r="B5549" s="129" t="s">
        <v>10289</v>
      </c>
      <c r="C5549" s="129" t="s">
        <v>417</v>
      </c>
      <c r="D5549" s="165">
        <v>1</v>
      </c>
      <c r="E5549" s="129" t="s">
        <v>5066</v>
      </c>
      <c r="F5549" s="129" t="s">
        <v>4735</v>
      </c>
      <c r="G5549" s="129" t="s">
        <v>16723</v>
      </c>
      <c r="H5549" s="129"/>
    </row>
    <row r="5550" spans="1:8" x14ac:dyDescent="0.3">
      <c r="A5550" s="183">
        <v>45322</v>
      </c>
      <c r="B5550" s="129" t="s">
        <v>10290</v>
      </c>
      <c r="C5550" s="129" t="s">
        <v>417</v>
      </c>
      <c r="D5550" s="165">
        <v>1</v>
      </c>
      <c r="E5550" s="129" t="s">
        <v>5066</v>
      </c>
      <c r="F5550" s="129" t="s">
        <v>4735</v>
      </c>
      <c r="G5550" s="129" t="s">
        <v>16723</v>
      </c>
      <c r="H5550" s="129"/>
    </row>
    <row r="5551" spans="1:8" x14ac:dyDescent="0.3">
      <c r="A5551" s="183">
        <v>45322</v>
      </c>
      <c r="B5551" s="129" t="s">
        <v>10291</v>
      </c>
      <c r="C5551" s="129" t="s">
        <v>417</v>
      </c>
      <c r="D5551" s="165">
        <v>1</v>
      </c>
      <c r="E5551" s="129" t="s">
        <v>4739</v>
      </c>
      <c r="F5551" s="129" t="s">
        <v>4735</v>
      </c>
      <c r="G5551" s="129" t="s">
        <v>16723</v>
      </c>
      <c r="H5551" s="129"/>
    </row>
    <row r="5552" spans="1:8" x14ac:dyDescent="0.3">
      <c r="A5552" s="183">
        <v>45322</v>
      </c>
      <c r="B5552" s="129" t="s">
        <v>10292</v>
      </c>
      <c r="C5552" s="129" t="s">
        <v>417</v>
      </c>
      <c r="D5552" s="165">
        <v>1</v>
      </c>
      <c r="E5552" s="129" t="s">
        <v>4739</v>
      </c>
      <c r="F5552" s="129" t="s">
        <v>4735</v>
      </c>
      <c r="G5552" s="129" t="s">
        <v>16723</v>
      </c>
      <c r="H5552" s="129"/>
    </row>
    <row r="5553" spans="1:8" x14ac:dyDescent="0.3">
      <c r="A5553" s="183">
        <v>45322</v>
      </c>
      <c r="B5553" s="129" t="s">
        <v>10293</v>
      </c>
      <c r="C5553" s="129" t="s">
        <v>417</v>
      </c>
      <c r="D5553" s="165">
        <v>1</v>
      </c>
      <c r="E5553" s="129" t="s">
        <v>4739</v>
      </c>
      <c r="F5553" s="129" t="s">
        <v>4735</v>
      </c>
      <c r="G5553" s="129" t="s">
        <v>16723</v>
      </c>
      <c r="H5553" s="129"/>
    </row>
    <row r="5554" spans="1:8" x14ac:dyDescent="0.3">
      <c r="A5554" s="183">
        <v>45322</v>
      </c>
      <c r="B5554" s="129" t="s">
        <v>10294</v>
      </c>
      <c r="C5554" s="129" t="s">
        <v>418</v>
      </c>
      <c r="D5554" s="165">
        <v>1</v>
      </c>
      <c r="E5554" s="129" t="s">
        <v>4821</v>
      </c>
      <c r="F5554" s="129" t="s">
        <v>4735</v>
      </c>
      <c r="G5554" s="129" t="s">
        <v>16723</v>
      </c>
      <c r="H5554" s="129"/>
    </row>
    <row r="5555" spans="1:8" x14ac:dyDescent="0.3">
      <c r="A5555" s="183">
        <v>45322</v>
      </c>
      <c r="B5555" s="129" t="s">
        <v>10295</v>
      </c>
      <c r="C5555" s="129" t="s">
        <v>416</v>
      </c>
      <c r="D5555" s="165">
        <v>1</v>
      </c>
      <c r="E5555" s="129" t="s">
        <v>4739</v>
      </c>
      <c r="F5555" s="129" t="s">
        <v>4735</v>
      </c>
      <c r="G5555" s="129" t="s">
        <v>16723</v>
      </c>
      <c r="H5555" s="129"/>
    </row>
    <row r="5556" spans="1:8" x14ac:dyDescent="0.3">
      <c r="A5556" s="183">
        <v>45322</v>
      </c>
      <c r="B5556" s="129" t="s">
        <v>10296</v>
      </c>
      <c r="C5556" s="129" t="s">
        <v>417</v>
      </c>
      <c r="D5556" s="165">
        <v>1</v>
      </c>
      <c r="E5556" s="129" t="s">
        <v>4739</v>
      </c>
      <c r="F5556" s="129" t="s">
        <v>4735</v>
      </c>
      <c r="G5556" s="129" t="s">
        <v>16723</v>
      </c>
      <c r="H5556" s="129"/>
    </row>
    <row r="5557" spans="1:8" x14ac:dyDescent="0.3">
      <c r="A5557" s="183">
        <v>45322</v>
      </c>
      <c r="B5557" s="129" t="s">
        <v>10297</v>
      </c>
      <c r="C5557" s="129" t="s">
        <v>417</v>
      </c>
      <c r="D5557" s="165">
        <v>1</v>
      </c>
      <c r="E5557" s="129" t="s">
        <v>4739</v>
      </c>
      <c r="F5557" s="129" t="s">
        <v>4735</v>
      </c>
      <c r="G5557" s="129" t="s">
        <v>16723</v>
      </c>
      <c r="H5557" s="129"/>
    </row>
    <row r="5558" spans="1:8" x14ac:dyDescent="0.3">
      <c r="A5558" s="183">
        <v>45322</v>
      </c>
      <c r="B5558" s="129" t="s">
        <v>10298</v>
      </c>
      <c r="C5558" s="129" t="s">
        <v>417</v>
      </c>
      <c r="D5558" s="165">
        <v>1</v>
      </c>
      <c r="E5558" s="129" t="s">
        <v>4739</v>
      </c>
      <c r="F5558" s="129" t="s">
        <v>4735</v>
      </c>
      <c r="G5558" s="129" t="s">
        <v>16723</v>
      </c>
      <c r="H5558" s="129"/>
    </row>
    <row r="5559" spans="1:8" x14ac:dyDescent="0.3">
      <c r="A5559" s="183">
        <v>45322</v>
      </c>
      <c r="B5559" s="129" t="s">
        <v>10299</v>
      </c>
      <c r="C5559" s="129" t="s">
        <v>417</v>
      </c>
      <c r="D5559" s="165">
        <v>1</v>
      </c>
      <c r="E5559" s="129" t="s">
        <v>4737</v>
      </c>
      <c r="F5559" s="129" t="s">
        <v>4735</v>
      </c>
      <c r="G5559" s="129" t="s">
        <v>16723</v>
      </c>
      <c r="H5559" s="129"/>
    </row>
    <row r="5560" spans="1:8" x14ac:dyDescent="0.3">
      <c r="A5560" s="183">
        <v>45322</v>
      </c>
      <c r="B5560" s="129" t="s">
        <v>10300</v>
      </c>
      <c r="C5560" s="129" t="s">
        <v>417</v>
      </c>
      <c r="D5560" s="165">
        <v>1</v>
      </c>
      <c r="E5560" s="129" t="s">
        <v>5066</v>
      </c>
      <c r="F5560" s="129" t="s">
        <v>4735</v>
      </c>
      <c r="G5560" s="129" t="s">
        <v>16723</v>
      </c>
      <c r="H5560" s="129"/>
    </row>
    <row r="5561" spans="1:8" x14ac:dyDescent="0.3">
      <c r="A5561" s="183">
        <v>45322</v>
      </c>
      <c r="B5561" s="129" t="s">
        <v>10301</v>
      </c>
      <c r="C5561" s="129" t="s">
        <v>417</v>
      </c>
      <c r="D5561" s="165">
        <v>1</v>
      </c>
      <c r="E5561" s="129" t="s">
        <v>4737</v>
      </c>
      <c r="F5561" s="129" t="s">
        <v>4735</v>
      </c>
      <c r="G5561" s="129" t="s">
        <v>16723</v>
      </c>
      <c r="H5561" s="129"/>
    </row>
    <row r="5562" spans="1:8" x14ac:dyDescent="0.3">
      <c r="A5562" s="183">
        <v>45322</v>
      </c>
      <c r="B5562" s="129" t="s">
        <v>10302</v>
      </c>
      <c r="C5562" s="129" t="s">
        <v>417</v>
      </c>
      <c r="D5562" s="165">
        <v>1</v>
      </c>
      <c r="E5562" s="129" t="s">
        <v>4739</v>
      </c>
      <c r="F5562" s="129" t="s">
        <v>4735</v>
      </c>
      <c r="G5562" s="129" t="s">
        <v>16723</v>
      </c>
      <c r="H5562" s="129"/>
    </row>
    <row r="5563" spans="1:8" x14ac:dyDescent="0.3">
      <c r="A5563" s="183">
        <v>45322</v>
      </c>
      <c r="B5563" s="129" t="s">
        <v>10303</v>
      </c>
      <c r="C5563" s="129" t="s">
        <v>417</v>
      </c>
      <c r="D5563" s="165">
        <v>1</v>
      </c>
      <c r="E5563" s="129" t="s">
        <v>4737</v>
      </c>
      <c r="F5563" s="129" t="s">
        <v>4735</v>
      </c>
      <c r="G5563" s="129" t="s">
        <v>16723</v>
      </c>
      <c r="H5563" s="129"/>
    </row>
    <row r="5564" spans="1:8" x14ac:dyDescent="0.3">
      <c r="A5564" s="183">
        <v>45322</v>
      </c>
      <c r="B5564" s="129" t="s">
        <v>10304</v>
      </c>
      <c r="C5564" s="129" t="s">
        <v>418</v>
      </c>
      <c r="D5564" s="165">
        <v>1</v>
      </c>
      <c r="E5564" s="129" t="s">
        <v>4739</v>
      </c>
      <c r="F5564" s="129" t="s">
        <v>4735</v>
      </c>
      <c r="G5564" s="129" t="s">
        <v>16723</v>
      </c>
      <c r="H5564" s="129"/>
    </row>
    <row r="5565" spans="1:8" x14ac:dyDescent="0.3">
      <c r="A5565" s="183">
        <v>45322</v>
      </c>
      <c r="B5565" s="129" t="s">
        <v>10305</v>
      </c>
      <c r="C5565" s="129" t="s">
        <v>417</v>
      </c>
      <c r="D5565" s="165">
        <v>1</v>
      </c>
      <c r="E5565" s="129" t="s">
        <v>4744</v>
      </c>
      <c r="F5565" s="129" t="s">
        <v>4735</v>
      </c>
      <c r="G5565" s="129" t="s">
        <v>16723</v>
      </c>
      <c r="H5565" s="129"/>
    </row>
    <row r="5566" spans="1:8" x14ac:dyDescent="0.3">
      <c r="A5566" s="183">
        <v>45322</v>
      </c>
      <c r="B5566" s="129" t="s">
        <v>10306</v>
      </c>
      <c r="C5566" s="129" t="s">
        <v>416</v>
      </c>
      <c r="D5566" s="165">
        <v>1</v>
      </c>
      <c r="E5566" s="129" t="s">
        <v>5066</v>
      </c>
      <c r="F5566" s="129" t="s">
        <v>4735</v>
      </c>
      <c r="G5566" s="129" t="s">
        <v>16723</v>
      </c>
      <c r="H5566" s="129"/>
    </row>
    <row r="5567" spans="1:8" x14ac:dyDescent="0.3">
      <c r="A5567" s="183">
        <v>45322</v>
      </c>
      <c r="B5567" s="129" t="s">
        <v>10307</v>
      </c>
      <c r="C5567" s="129" t="s">
        <v>417</v>
      </c>
      <c r="D5567" s="165">
        <v>1</v>
      </c>
      <c r="E5567" s="129" t="s">
        <v>4739</v>
      </c>
      <c r="F5567" s="129" t="s">
        <v>4735</v>
      </c>
      <c r="G5567" s="129" t="s">
        <v>16723</v>
      </c>
      <c r="H5567" s="129"/>
    </row>
    <row r="5568" spans="1:8" x14ac:dyDescent="0.3">
      <c r="A5568" s="183">
        <v>45322</v>
      </c>
      <c r="B5568" s="129" t="s">
        <v>10308</v>
      </c>
      <c r="C5568" s="129" t="s">
        <v>417</v>
      </c>
      <c r="D5568" s="165">
        <v>1</v>
      </c>
      <c r="E5568" s="129" t="s">
        <v>4739</v>
      </c>
      <c r="F5568" s="129" t="s">
        <v>4735</v>
      </c>
      <c r="G5568" s="129" t="s">
        <v>16723</v>
      </c>
      <c r="H5568" s="129"/>
    </row>
    <row r="5569" spans="1:8" x14ac:dyDescent="0.3">
      <c r="A5569" s="183">
        <v>45322</v>
      </c>
      <c r="B5569" s="129" t="s">
        <v>10309</v>
      </c>
      <c r="C5569" s="129" t="s">
        <v>417</v>
      </c>
      <c r="D5569" s="165">
        <v>1</v>
      </c>
      <c r="E5569" s="129" t="s">
        <v>4737</v>
      </c>
      <c r="F5569" s="129" t="s">
        <v>4735</v>
      </c>
      <c r="G5569" s="129" t="s">
        <v>16723</v>
      </c>
      <c r="H5569" s="129"/>
    </row>
    <row r="5570" spans="1:8" x14ac:dyDescent="0.3">
      <c r="A5570" s="183">
        <v>45322</v>
      </c>
      <c r="B5570" s="129" t="s">
        <v>10310</v>
      </c>
      <c r="C5570" s="129" t="s">
        <v>418</v>
      </c>
      <c r="D5570" s="165">
        <v>1</v>
      </c>
      <c r="E5570" s="129" t="s">
        <v>4737</v>
      </c>
      <c r="F5570" s="129" t="s">
        <v>4735</v>
      </c>
      <c r="G5570" s="129" t="s">
        <v>16723</v>
      </c>
      <c r="H5570" s="129"/>
    </row>
    <row r="5571" spans="1:8" x14ac:dyDescent="0.3">
      <c r="A5571" s="183">
        <v>45322</v>
      </c>
      <c r="B5571" s="129" t="s">
        <v>10311</v>
      </c>
      <c r="C5571" s="129" t="s">
        <v>418</v>
      </c>
      <c r="D5571" s="165">
        <v>1</v>
      </c>
      <c r="E5571" s="129" t="s">
        <v>4744</v>
      </c>
      <c r="F5571" s="129" t="s">
        <v>4735</v>
      </c>
      <c r="G5571" s="129" t="s">
        <v>16723</v>
      </c>
      <c r="H5571" s="129"/>
    </row>
    <row r="5572" spans="1:8" x14ac:dyDescent="0.3">
      <c r="A5572" s="183">
        <v>45322</v>
      </c>
      <c r="B5572" s="129" t="s">
        <v>10312</v>
      </c>
      <c r="C5572" s="129" t="s">
        <v>417</v>
      </c>
      <c r="D5572" s="165">
        <v>1</v>
      </c>
      <c r="E5572" s="129" t="s">
        <v>4739</v>
      </c>
      <c r="F5572" s="129" t="s">
        <v>4735</v>
      </c>
      <c r="G5572" s="129" t="s">
        <v>16723</v>
      </c>
      <c r="H5572" s="129"/>
    </row>
    <row r="5573" spans="1:8" x14ac:dyDescent="0.3">
      <c r="A5573" s="183">
        <v>45322</v>
      </c>
      <c r="B5573" s="129" t="s">
        <v>10313</v>
      </c>
      <c r="C5573" s="129" t="s">
        <v>417</v>
      </c>
      <c r="D5573" s="165">
        <v>1</v>
      </c>
      <c r="E5573" s="129" t="s">
        <v>4739</v>
      </c>
      <c r="F5573" s="129" t="s">
        <v>4735</v>
      </c>
      <c r="G5573" s="129" t="s">
        <v>16723</v>
      </c>
      <c r="H5573" s="129"/>
    </row>
    <row r="5574" spans="1:8" x14ac:dyDescent="0.3">
      <c r="A5574" s="183">
        <v>45322</v>
      </c>
      <c r="B5574" s="129" t="s">
        <v>10314</v>
      </c>
      <c r="C5574" s="129" t="s">
        <v>417</v>
      </c>
      <c r="D5574" s="165">
        <v>1</v>
      </c>
      <c r="E5574" s="129" t="s">
        <v>4747</v>
      </c>
      <c r="F5574" s="129" t="s">
        <v>4735</v>
      </c>
      <c r="G5574" s="129" t="s">
        <v>16723</v>
      </c>
      <c r="H5574" s="129"/>
    </row>
    <row r="5575" spans="1:8" x14ac:dyDescent="0.3">
      <c r="A5575" s="183">
        <v>45322</v>
      </c>
      <c r="B5575" s="129" t="s">
        <v>10315</v>
      </c>
      <c r="C5575" s="129" t="s">
        <v>418</v>
      </c>
      <c r="D5575" s="165">
        <v>1</v>
      </c>
      <c r="E5575" s="129" t="s">
        <v>4821</v>
      </c>
      <c r="F5575" s="129" t="s">
        <v>4735</v>
      </c>
      <c r="G5575" s="129" t="s">
        <v>16723</v>
      </c>
      <c r="H5575" s="129"/>
    </row>
    <row r="5576" spans="1:8" x14ac:dyDescent="0.3">
      <c r="A5576" s="183">
        <v>45322</v>
      </c>
      <c r="B5576" s="129" t="s">
        <v>10316</v>
      </c>
      <c r="C5576" s="129" t="s">
        <v>416</v>
      </c>
      <c r="D5576" s="165">
        <v>1</v>
      </c>
      <c r="E5576" s="129" t="s">
        <v>4737</v>
      </c>
      <c r="F5576" s="129" t="s">
        <v>4735</v>
      </c>
      <c r="G5576" s="129" t="s">
        <v>16723</v>
      </c>
      <c r="H5576" s="129"/>
    </row>
    <row r="5577" spans="1:8" x14ac:dyDescent="0.3">
      <c r="A5577" s="183">
        <v>45322</v>
      </c>
      <c r="B5577" s="129" t="s">
        <v>10317</v>
      </c>
      <c r="C5577" s="129" t="s">
        <v>417</v>
      </c>
      <c r="D5577" s="165">
        <v>1</v>
      </c>
      <c r="E5577" s="129" t="s">
        <v>4739</v>
      </c>
      <c r="F5577" s="129" t="s">
        <v>4735</v>
      </c>
      <c r="G5577" s="129" t="s">
        <v>16723</v>
      </c>
      <c r="H5577" s="129"/>
    </row>
    <row r="5578" spans="1:8" x14ac:dyDescent="0.3">
      <c r="A5578" s="183">
        <v>45322</v>
      </c>
      <c r="B5578" s="129" t="s">
        <v>10318</v>
      </c>
      <c r="C5578" s="129" t="s">
        <v>417</v>
      </c>
      <c r="D5578" s="165">
        <v>1</v>
      </c>
      <c r="E5578" s="129" t="s">
        <v>4739</v>
      </c>
      <c r="F5578" s="129" t="s">
        <v>4735</v>
      </c>
      <c r="G5578" s="129" t="s">
        <v>16723</v>
      </c>
      <c r="H5578" s="129"/>
    </row>
    <row r="5579" spans="1:8" x14ac:dyDescent="0.3">
      <c r="A5579" s="183">
        <v>45322</v>
      </c>
      <c r="B5579" s="129" t="s">
        <v>10319</v>
      </c>
      <c r="C5579" s="129" t="s">
        <v>417</v>
      </c>
      <c r="D5579" s="165">
        <v>1</v>
      </c>
      <c r="E5579" s="129" t="s">
        <v>4739</v>
      </c>
      <c r="F5579" s="129" t="s">
        <v>4735</v>
      </c>
      <c r="G5579" s="129" t="s">
        <v>16723</v>
      </c>
      <c r="H5579" s="129"/>
    </row>
    <row r="5580" spans="1:8" x14ac:dyDescent="0.3">
      <c r="A5580" s="183">
        <v>45322</v>
      </c>
      <c r="B5580" s="129" t="s">
        <v>10320</v>
      </c>
      <c r="C5580" s="129" t="s">
        <v>417</v>
      </c>
      <c r="D5580" s="165">
        <v>1</v>
      </c>
      <c r="E5580" s="129" t="s">
        <v>5066</v>
      </c>
      <c r="F5580" s="129" t="s">
        <v>4735</v>
      </c>
      <c r="G5580" s="129" t="s">
        <v>16723</v>
      </c>
      <c r="H5580" s="129"/>
    </row>
    <row r="5581" spans="1:8" x14ac:dyDescent="0.3">
      <c r="A5581" s="183">
        <v>45322</v>
      </c>
      <c r="B5581" s="129" t="s">
        <v>10321</v>
      </c>
      <c r="C5581" s="129" t="s">
        <v>417</v>
      </c>
      <c r="D5581" s="165">
        <v>1</v>
      </c>
      <c r="E5581" s="129" t="s">
        <v>4737</v>
      </c>
      <c r="F5581" s="129" t="s">
        <v>4735</v>
      </c>
      <c r="G5581" s="129" t="s">
        <v>16723</v>
      </c>
      <c r="H5581" s="129"/>
    </row>
    <row r="5582" spans="1:8" x14ac:dyDescent="0.3">
      <c r="A5582" s="183">
        <v>45322</v>
      </c>
      <c r="B5582" s="129" t="s">
        <v>10322</v>
      </c>
      <c r="C5582" s="129" t="s">
        <v>417</v>
      </c>
      <c r="D5582" s="165">
        <v>1</v>
      </c>
      <c r="E5582" s="129" t="s">
        <v>4739</v>
      </c>
      <c r="F5582" s="129" t="s">
        <v>4735</v>
      </c>
      <c r="G5582" s="129" t="s">
        <v>16723</v>
      </c>
      <c r="H5582" s="129"/>
    </row>
    <row r="5583" spans="1:8" x14ac:dyDescent="0.3">
      <c r="A5583" s="183">
        <v>45322</v>
      </c>
      <c r="B5583" s="129" t="s">
        <v>10323</v>
      </c>
      <c r="C5583" s="129" t="s">
        <v>418</v>
      </c>
      <c r="D5583" s="165">
        <v>1</v>
      </c>
      <c r="E5583" s="129" t="s">
        <v>4739</v>
      </c>
      <c r="F5583" s="129" t="s">
        <v>4735</v>
      </c>
      <c r="G5583" s="129" t="s">
        <v>16723</v>
      </c>
      <c r="H5583" s="129"/>
    </row>
    <row r="5584" spans="1:8" x14ac:dyDescent="0.3">
      <c r="A5584" s="183">
        <v>45322</v>
      </c>
      <c r="B5584" s="129" t="s">
        <v>10324</v>
      </c>
      <c r="C5584" s="129" t="s">
        <v>418</v>
      </c>
      <c r="D5584" s="165">
        <v>1</v>
      </c>
      <c r="E5584" s="129" t="s">
        <v>4741</v>
      </c>
      <c r="F5584" s="129" t="s">
        <v>4735</v>
      </c>
      <c r="G5584" s="129" t="s">
        <v>16723</v>
      </c>
      <c r="H5584" s="129"/>
    </row>
    <row r="5585" spans="1:8" x14ac:dyDescent="0.3">
      <c r="A5585" s="183">
        <v>45322</v>
      </c>
      <c r="B5585" s="129" t="s">
        <v>10325</v>
      </c>
      <c r="C5585" s="129" t="s">
        <v>416</v>
      </c>
      <c r="D5585" s="165">
        <v>1</v>
      </c>
      <c r="E5585" s="129" t="s">
        <v>4739</v>
      </c>
      <c r="F5585" s="129" t="s">
        <v>4735</v>
      </c>
      <c r="G5585" s="129" t="s">
        <v>16723</v>
      </c>
      <c r="H5585" s="129"/>
    </row>
    <row r="5586" spans="1:8" x14ac:dyDescent="0.3">
      <c r="A5586" s="183">
        <v>45322</v>
      </c>
      <c r="B5586" s="129" t="s">
        <v>10326</v>
      </c>
      <c r="C5586" s="129" t="s">
        <v>418</v>
      </c>
      <c r="D5586" s="165">
        <v>1</v>
      </c>
      <c r="E5586" s="129" t="s">
        <v>4744</v>
      </c>
      <c r="F5586" s="129" t="s">
        <v>4735</v>
      </c>
      <c r="G5586" s="129" t="s">
        <v>16723</v>
      </c>
      <c r="H5586" s="129"/>
    </row>
    <row r="5587" spans="1:8" x14ac:dyDescent="0.3">
      <c r="A5587" s="183">
        <v>45322</v>
      </c>
      <c r="B5587" s="129" t="s">
        <v>10327</v>
      </c>
      <c r="C5587" s="129" t="s">
        <v>417</v>
      </c>
      <c r="D5587" s="165">
        <v>1</v>
      </c>
      <c r="E5587" s="129" t="s">
        <v>4739</v>
      </c>
      <c r="F5587" s="129" t="s">
        <v>4735</v>
      </c>
      <c r="G5587" s="129" t="s">
        <v>16723</v>
      </c>
      <c r="H5587" s="129"/>
    </row>
    <row r="5588" spans="1:8" x14ac:dyDescent="0.3">
      <c r="A5588" s="183">
        <v>45322</v>
      </c>
      <c r="B5588" s="129" t="s">
        <v>10328</v>
      </c>
      <c r="C5588" s="129" t="s">
        <v>417</v>
      </c>
      <c r="D5588" s="165">
        <v>1</v>
      </c>
      <c r="E5588" s="129" t="s">
        <v>4739</v>
      </c>
      <c r="F5588" s="129" t="s">
        <v>4735</v>
      </c>
      <c r="G5588" s="129" t="s">
        <v>16723</v>
      </c>
      <c r="H5588" s="129"/>
    </row>
    <row r="5589" spans="1:8" x14ac:dyDescent="0.3">
      <c r="A5589" s="183">
        <v>45322</v>
      </c>
      <c r="B5589" s="129" t="s">
        <v>10329</v>
      </c>
      <c r="C5589" s="129" t="s">
        <v>417</v>
      </c>
      <c r="D5589" s="165">
        <v>1</v>
      </c>
      <c r="E5589" s="129" t="s">
        <v>4739</v>
      </c>
      <c r="F5589" s="129" t="s">
        <v>4735</v>
      </c>
      <c r="G5589" s="129" t="s">
        <v>16723</v>
      </c>
      <c r="H5589" s="129"/>
    </row>
    <row r="5590" spans="1:8" x14ac:dyDescent="0.3">
      <c r="A5590" s="183">
        <v>45322</v>
      </c>
      <c r="B5590" s="129" t="s">
        <v>10330</v>
      </c>
      <c r="C5590" s="129" t="s">
        <v>417</v>
      </c>
      <c r="D5590" s="165">
        <v>1</v>
      </c>
      <c r="E5590" s="129" t="s">
        <v>4739</v>
      </c>
      <c r="F5590" s="129" t="s">
        <v>4735</v>
      </c>
      <c r="G5590" s="129" t="s">
        <v>16723</v>
      </c>
      <c r="H5590" s="129"/>
    </row>
    <row r="5591" spans="1:8" x14ac:dyDescent="0.3">
      <c r="A5591" s="183">
        <v>45322</v>
      </c>
      <c r="B5591" s="129" t="s">
        <v>10331</v>
      </c>
      <c r="C5591" s="129" t="s">
        <v>417</v>
      </c>
      <c r="D5591" s="165">
        <v>1</v>
      </c>
      <c r="E5591" s="129" t="s">
        <v>4739</v>
      </c>
      <c r="F5591" s="129" t="s">
        <v>4735</v>
      </c>
      <c r="G5591" s="129" t="s">
        <v>16723</v>
      </c>
      <c r="H5591" s="129"/>
    </row>
    <row r="5592" spans="1:8" x14ac:dyDescent="0.3">
      <c r="A5592" s="183">
        <v>45322</v>
      </c>
      <c r="B5592" s="129" t="s">
        <v>10332</v>
      </c>
      <c r="C5592" s="129" t="s">
        <v>417</v>
      </c>
      <c r="D5592" s="165">
        <v>1</v>
      </c>
      <c r="E5592" s="129" t="s">
        <v>4739</v>
      </c>
      <c r="F5592" s="129" t="s">
        <v>4735</v>
      </c>
      <c r="G5592" s="129" t="s">
        <v>16723</v>
      </c>
      <c r="H5592" s="129"/>
    </row>
    <row r="5593" spans="1:8" x14ac:dyDescent="0.3">
      <c r="A5593" s="183">
        <v>45322</v>
      </c>
      <c r="B5593" s="129" t="s">
        <v>10333</v>
      </c>
      <c r="C5593" s="129" t="s">
        <v>417</v>
      </c>
      <c r="D5593" s="165">
        <v>1</v>
      </c>
      <c r="E5593" s="129" t="s">
        <v>4739</v>
      </c>
      <c r="F5593" s="129" t="s">
        <v>4735</v>
      </c>
      <c r="G5593" s="129" t="s">
        <v>16723</v>
      </c>
      <c r="H5593" s="129"/>
    </row>
    <row r="5594" spans="1:8" x14ac:dyDescent="0.3">
      <c r="A5594" s="183">
        <v>45322</v>
      </c>
      <c r="B5594" s="129" t="s">
        <v>10334</v>
      </c>
      <c r="C5594" s="129" t="s">
        <v>417</v>
      </c>
      <c r="D5594" s="165">
        <v>1</v>
      </c>
      <c r="E5594" s="129" t="s">
        <v>4739</v>
      </c>
      <c r="F5594" s="129" t="s">
        <v>4735</v>
      </c>
      <c r="G5594" s="129" t="s">
        <v>16723</v>
      </c>
      <c r="H5594" s="129"/>
    </row>
    <row r="5595" spans="1:8" x14ac:dyDescent="0.3">
      <c r="A5595" s="183">
        <v>45322</v>
      </c>
      <c r="B5595" s="129" t="s">
        <v>10335</v>
      </c>
      <c r="C5595" s="129" t="s">
        <v>418</v>
      </c>
      <c r="D5595" s="165">
        <v>1</v>
      </c>
      <c r="E5595" s="129" t="s">
        <v>4739</v>
      </c>
      <c r="F5595" s="129" t="s">
        <v>4735</v>
      </c>
      <c r="G5595" s="129" t="s">
        <v>16723</v>
      </c>
      <c r="H5595" s="129"/>
    </row>
    <row r="5596" spans="1:8" x14ac:dyDescent="0.3">
      <c r="A5596" s="183">
        <v>45322</v>
      </c>
      <c r="B5596" s="129" t="s">
        <v>10336</v>
      </c>
      <c r="C5596" s="129" t="s">
        <v>417</v>
      </c>
      <c r="D5596" s="165">
        <v>1</v>
      </c>
      <c r="E5596" s="129" t="s">
        <v>4739</v>
      </c>
      <c r="F5596" s="129" t="s">
        <v>4735</v>
      </c>
      <c r="G5596" s="129" t="s">
        <v>16723</v>
      </c>
      <c r="H5596" s="129"/>
    </row>
    <row r="5597" spans="1:8" x14ac:dyDescent="0.3">
      <c r="A5597" s="183">
        <v>45322</v>
      </c>
      <c r="B5597" s="129" t="s">
        <v>10337</v>
      </c>
      <c r="C5597" s="129" t="s">
        <v>417</v>
      </c>
      <c r="D5597" s="165">
        <v>1</v>
      </c>
      <c r="E5597" s="129" t="s">
        <v>4739</v>
      </c>
      <c r="F5597" s="129" t="s">
        <v>4735</v>
      </c>
      <c r="G5597" s="129" t="s">
        <v>16723</v>
      </c>
      <c r="H5597" s="129"/>
    </row>
    <row r="5598" spans="1:8" x14ac:dyDescent="0.3">
      <c r="A5598" s="183">
        <v>45322</v>
      </c>
      <c r="B5598" s="129" t="s">
        <v>10338</v>
      </c>
      <c r="C5598" s="129" t="s">
        <v>418</v>
      </c>
      <c r="D5598" s="165">
        <v>1</v>
      </c>
      <c r="E5598" s="129" t="s">
        <v>4741</v>
      </c>
      <c r="F5598" s="129" t="s">
        <v>4735</v>
      </c>
      <c r="G5598" s="129" t="s">
        <v>16723</v>
      </c>
      <c r="H5598" s="129"/>
    </row>
    <row r="5599" spans="1:8" x14ac:dyDescent="0.3">
      <c r="A5599" s="183">
        <v>45322</v>
      </c>
      <c r="B5599" s="129" t="s">
        <v>10339</v>
      </c>
      <c r="C5599" s="129" t="s">
        <v>418</v>
      </c>
      <c r="D5599" s="165">
        <v>1</v>
      </c>
      <c r="E5599" s="129" t="s">
        <v>4821</v>
      </c>
      <c r="F5599" s="129" t="s">
        <v>4735</v>
      </c>
      <c r="G5599" s="129" t="s">
        <v>16723</v>
      </c>
      <c r="H5599" s="129"/>
    </row>
    <row r="5600" spans="1:8" x14ac:dyDescent="0.3">
      <c r="A5600" s="183">
        <v>45322</v>
      </c>
      <c r="B5600" s="129" t="s">
        <v>10340</v>
      </c>
      <c r="C5600" s="129" t="s">
        <v>416</v>
      </c>
      <c r="D5600" s="165">
        <v>1</v>
      </c>
      <c r="E5600" s="129" t="s">
        <v>4741</v>
      </c>
      <c r="F5600" s="129" t="s">
        <v>4735</v>
      </c>
      <c r="G5600" s="129" t="s">
        <v>16723</v>
      </c>
      <c r="H5600" s="129"/>
    </row>
    <row r="5601" spans="1:8" x14ac:dyDescent="0.3">
      <c r="A5601" s="183">
        <v>45322</v>
      </c>
      <c r="B5601" s="129" t="s">
        <v>10341</v>
      </c>
      <c r="C5601" s="129" t="s">
        <v>418</v>
      </c>
      <c r="D5601" s="165">
        <v>1</v>
      </c>
      <c r="E5601" s="129" t="s">
        <v>4747</v>
      </c>
      <c r="F5601" s="129" t="s">
        <v>4735</v>
      </c>
      <c r="G5601" s="129" t="s">
        <v>16723</v>
      </c>
      <c r="H5601" s="129"/>
    </row>
    <row r="5602" spans="1:8" x14ac:dyDescent="0.3">
      <c r="A5602" s="183">
        <v>45322</v>
      </c>
      <c r="B5602" s="129" t="s">
        <v>10342</v>
      </c>
      <c r="C5602" s="129" t="s">
        <v>418</v>
      </c>
      <c r="D5602" s="165">
        <v>1</v>
      </c>
      <c r="E5602" s="129" t="s">
        <v>4739</v>
      </c>
      <c r="F5602" s="129" t="s">
        <v>4735</v>
      </c>
      <c r="G5602" s="129" t="s">
        <v>16723</v>
      </c>
      <c r="H5602" s="129"/>
    </row>
    <row r="5603" spans="1:8" x14ac:dyDescent="0.3">
      <c r="A5603" s="183">
        <v>45322</v>
      </c>
      <c r="B5603" s="129" t="s">
        <v>10343</v>
      </c>
      <c r="C5603" s="129" t="s">
        <v>418</v>
      </c>
      <c r="D5603" s="165">
        <v>1</v>
      </c>
      <c r="E5603" s="129" t="s">
        <v>5066</v>
      </c>
      <c r="F5603" s="129" t="s">
        <v>4735</v>
      </c>
      <c r="G5603" s="129" t="s">
        <v>16723</v>
      </c>
      <c r="H5603" s="129"/>
    </row>
    <row r="5604" spans="1:8" x14ac:dyDescent="0.3">
      <c r="A5604" s="183">
        <v>45322</v>
      </c>
      <c r="B5604" s="129" t="s">
        <v>10344</v>
      </c>
      <c r="C5604" s="129" t="s">
        <v>417</v>
      </c>
      <c r="D5604" s="165">
        <v>1</v>
      </c>
      <c r="E5604" s="129" t="s">
        <v>4739</v>
      </c>
      <c r="F5604" s="129" t="s">
        <v>4735</v>
      </c>
      <c r="G5604" s="129" t="s">
        <v>16723</v>
      </c>
      <c r="H5604" s="129"/>
    </row>
    <row r="5605" spans="1:8" x14ac:dyDescent="0.3">
      <c r="A5605" s="183">
        <v>45322</v>
      </c>
      <c r="B5605" s="129" t="s">
        <v>10345</v>
      </c>
      <c r="C5605" s="129" t="s">
        <v>418</v>
      </c>
      <c r="D5605" s="165">
        <v>1</v>
      </c>
      <c r="E5605" s="129" t="s">
        <v>4737</v>
      </c>
      <c r="F5605" s="129" t="s">
        <v>4735</v>
      </c>
      <c r="G5605" s="129" t="s">
        <v>16723</v>
      </c>
      <c r="H5605" s="129"/>
    </row>
    <row r="5606" spans="1:8" x14ac:dyDescent="0.3">
      <c r="A5606" s="183">
        <v>45322</v>
      </c>
      <c r="B5606" s="129" t="s">
        <v>10346</v>
      </c>
      <c r="C5606" s="129" t="s">
        <v>417</v>
      </c>
      <c r="D5606" s="165">
        <v>1</v>
      </c>
      <c r="E5606" s="129" t="s">
        <v>4739</v>
      </c>
      <c r="F5606" s="129" t="s">
        <v>4735</v>
      </c>
      <c r="G5606" s="129" t="s">
        <v>16723</v>
      </c>
      <c r="H5606" s="129"/>
    </row>
    <row r="5607" spans="1:8" x14ac:dyDescent="0.3">
      <c r="A5607" s="183">
        <v>45322</v>
      </c>
      <c r="B5607" s="129" t="s">
        <v>10347</v>
      </c>
      <c r="C5607" s="129" t="s">
        <v>417</v>
      </c>
      <c r="D5607" s="165">
        <v>1</v>
      </c>
      <c r="E5607" s="129" t="s">
        <v>4739</v>
      </c>
      <c r="F5607" s="129" t="s">
        <v>4735</v>
      </c>
      <c r="G5607" s="129" t="s">
        <v>16723</v>
      </c>
      <c r="H5607" s="129"/>
    </row>
    <row r="5608" spans="1:8" x14ac:dyDescent="0.3">
      <c r="A5608" s="183">
        <v>45322</v>
      </c>
      <c r="B5608" s="129" t="s">
        <v>10348</v>
      </c>
      <c r="C5608" s="129" t="s">
        <v>417</v>
      </c>
      <c r="D5608" s="165">
        <v>1</v>
      </c>
      <c r="E5608" s="129" t="s">
        <v>4739</v>
      </c>
      <c r="F5608" s="129" t="s">
        <v>4735</v>
      </c>
      <c r="G5608" s="129" t="s">
        <v>16723</v>
      </c>
      <c r="H5608" s="129"/>
    </row>
    <row r="5609" spans="1:8" x14ac:dyDescent="0.3">
      <c r="A5609" s="183">
        <v>45322</v>
      </c>
      <c r="B5609" s="129" t="s">
        <v>10349</v>
      </c>
      <c r="C5609" s="129" t="s">
        <v>417</v>
      </c>
      <c r="D5609" s="165">
        <v>1</v>
      </c>
      <c r="E5609" s="129" t="s">
        <v>4739</v>
      </c>
      <c r="F5609" s="129" t="s">
        <v>4735</v>
      </c>
      <c r="G5609" s="129" t="s">
        <v>16723</v>
      </c>
      <c r="H5609" s="129"/>
    </row>
    <row r="5610" spans="1:8" x14ac:dyDescent="0.3">
      <c r="A5610" s="183">
        <v>45322</v>
      </c>
      <c r="B5610" s="129" t="s">
        <v>10350</v>
      </c>
      <c r="C5610" s="129" t="s">
        <v>417</v>
      </c>
      <c r="D5610" s="165">
        <v>1</v>
      </c>
      <c r="E5610" s="129" t="s">
        <v>4739</v>
      </c>
      <c r="F5610" s="129" t="s">
        <v>4735</v>
      </c>
      <c r="G5610" s="129" t="s">
        <v>16723</v>
      </c>
      <c r="H5610" s="129"/>
    </row>
    <row r="5611" spans="1:8" x14ac:dyDescent="0.3">
      <c r="A5611" s="183">
        <v>45322</v>
      </c>
      <c r="B5611" s="129" t="s">
        <v>10351</v>
      </c>
      <c r="C5611" s="129" t="s">
        <v>417</v>
      </c>
      <c r="D5611" s="165">
        <v>1</v>
      </c>
      <c r="E5611" s="129" t="s">
        <v>4739</v>
      </c>
      <c r="F5611" s="129" t="s">
        <v>4735</v>
      </c>
      <c r="G5611" s="129" t="s">
        <v>16723</v>
      </c>
      <c r="H5611" s="129"/>
    </row>
    <row r="5612" spans="1:8" x14ac:dyDescent="0.3">
      <c r="A5612" s="183">
        <v>45322</v>
      </c>
      <c r="B5612" s="129" t="s">
        <v>10352</v>
      </c>
      <c r="C5612" s="129" t="s">
        <v>417</v>
      </c>
      <c r="D5612" s="165">
        <v>1</v>
      </c>
      <c r="E5612" s="129" t="s">
        <v>4739</v>
      </c>
      <c r="F5612" s="129" t="s">
        <v>4735</v>
      </c>
      <c r="G5612" s="129" t="s">
        <v>16723</v>
      </c>
      <c r="H5612" s="129"/>
    </row>
    <row r="5613" spans="1:8" x14ac:dyDescent="0.3">
      <c r="A5613" s="183">
        <v>45322</v>
      </c>
      <c r="B5613" s="129" t="s">
        <v>10353</v>
      </c>
      <c r="C5613" s="129" t="s">
        <v>417</v>
      </c>
      <c r="D5613" s="165">
        <v>1</v>
      </c>
      <c r="E5613" s="129" t="s">
        <v>4739</v>
      </c>
      <c r="F5613" s="129" t="s">
        <v>4735</v>
      </c>
      <c r="G5613" s="129" t="s">
        <v>16723</v>
      </c>
      <c r="H5613" s="129"/>
    </row>
    <row r="5614" spans="1:8" x14ac:dyDescent="0.3">
      <c r="A5614" s="183">
        <v>45322</v>
      </c>
      <c r="B5614" s="129" t="s">
        <v>10354</v>
      </c>
      <c r="C5614" s="129" t="s">
        <v>417</v>
      </c>
      <c r="D5614" s="165">
        <v>1</v>
      </c>
      <c r="E5614" s="129" t="s">
        <v>4739</v>
      </c>
      <c r="F5614" s="129" t="s">
        <v>4735</v>
      </c>
      <c r="G5614" s="129" t="s">
        <v>16723</v>
      </c>
      <c r="H5614" s="129"/>
    </row>
    <row r="5615" spans="1:8" x14ac:dyDescent="0.3">
      <c r="A5615" s="183">
        <v>45322</v>
      </c>
      <c r="B5615" s="129" t="s">
        <v>10355</v>
      </c>
      <c r="C5615" s="129" t="s">
        <v>417</v>
      </c>
      <c r="D5615" s="165">
        <v>1</v>
      </c>
      <c r="E5615" s="129" t="s">
        <v>5066</v>
      </c>
      <c r="F5615" s="129" t="s">
        <v>4735</v>
      </c>
      <c r="G5615" s="129" t="s">
        <v>16723</v>
      </c>
      <c r="H5615" s="129"/>
    </row>
    <row r="5616" spans="1:8" x14ac:dyDescent="0.3">
      <c r="A5616" s="183">
        <v>45322</v>
      </c>
      <c r="B5616" s="129" t="s">
        <v>10356</v>
      </c>
      <c r="C5616" s="129" t="s">
        <v>417</v>
      </c>
      <c r="D5616" s="165">
        <v>1</v>
      </c>
      <c r="E5616" s="129" t="s">
        <v>4739</v>
      </c>
      <c r="F5616" s="129" t="s">
        <v>4735</v>
      </c>
      <c r="G5616" s="129" t="s">
        <v>16723</v>
      </c>
      <c r="H5616" s="129"/>
    </row>
    <row r="5617" spans="1:8" x14ac:dyDescent="0.3">
      <c r="A5617" s="183">
        <v>45322</v>
      </c>
      <c r="B5617" s="129" t="s">
        <v>10357</v>
      </c>
      <c r="C5617" s="129" t="s">
        <v>418</v>
      </c>
      <c r="D5617" s="165">
        <v>1</v>
      </c>
      <c r="E5617" s="129" t="s">
        <v>4737</v>
      </c>
      <c r="F5617" s="129" t="s">
        <v>4735</v>
      </c>
      <c r="G5617" s="129" t="s">
        <v>16723</v>
      </c>
      <c r="H5617" s="129"/>
    </row>
    <row r="5618" spans="1:8" x14ac:dyDescent="0.3">
      <c r="A5618" s="183">
        <v>45322</v>
      </c>
      <c r="B5618" s="129" t="s">
        <v>10358</v>
      </c>
      <c r="C5618" s="129" t="s">
        <v>418</v>
      </c>
      <c r="D5618" s="165">
        <v>1</v>
      </c>
      <c r="E5618" s="129" t="s">
        <v>4737</v>
      </c>
      <c r="F5618" s="129" t="s">
        <v>4735</v>
      </c>
      <c r="G5618" s="129" t="s">
        <v>16723</v>
      </c>
      <c r="H5618" s="129"/>
    </row>
    <row r="5619" spans="1:8" x14ac:dyDescent="0.3">
      <c r="A5619" s="183">
        <v>45322</v>
      </c>
      <c r="B5619" s="129" t="s">
        <v>10359</v>
      </c>
      <c r="C5619" s="129" t="s">
        <v>416</v>
      </c>
      <c r="D5619" s="165">
        <v>1</v>
      </c>
      <c r="E5619" s="129" t="s">
        <v>4739</v>
      </c>
      <c r="F5619" s="129" t="s">
        <v>4735</v>
      </c>
      <c r="G5619" s="129" t="s">
        <v>16723</v>
      </c>
      <c r="H5619" s="129"/>
    </row>
    <row r="5620" spans="1:8" x14ac:dyDescent="0.3">
      <c r="A5620" s="183">
        <v>45322</v>
      </c>
      <c r="B5620" s="129" t="s">
        <v>10360</v>
      </c>
      <c r="C5620" s="129" t="s">
        <v>418</v>
      </c>
      <c r="D5620" s="165">
        <v>1</v>
      </c>
      <c r="E5620" s="129" t="s">
        <v>4739</v>
      </c>
      <c r="F5620" s="129" t="s">
        <v>4735</v>
      </c>
      <c r="G5620" s="129" t="s">
        <v>16723</v>
      </c>
      <c r="H5620" s="129"/>
    </row>
    <row r="5621" spans="1:8" x14ac:dyDescent="0.3">
      <c r="A5621" s="183">
        <v>45322</v>
      </c>
      <c r="B5621" s="129" t="s">
        <v>10361</v>
      </c>
      <c r="C5621" s="129" t="s">
        <v>417</v>
      </c>
      <c r="D5621" s="165">
        <v>1</v>
      </c>
      <c r="E5621" s="129" t="s">
        <v>4821</v>
      </c>
      <c r="F5621" s="129" t="s">
        <v>4735</v>
      </c>
      <c r="G5621" s="129" t="s">
        <v>16723</v>
      </c>
      <c r="H5621" s="129"/>
    </row>
    <row r="5622" spans="1:8" x14ac:dyDescent="0.3">
      <c r="A5622" s="183">
        <v>45322</v>
      </c>
      <c r="B5622" s="129" t="s">
        <v>10362</v>
      </c>
      <c r="C5622" s="129" t="s">
        <v>417</v>
      </c>
      <c r="D5622" s="165">
        <v>1</v>
      </c>
      <c r="E5622" s="129" t="s">
        <v>4739</v>
      </c>
      <c r="F5622" s="129" t="s">
        <v>4735</v>
      </c>
      <c r="G5622" s="129" t="s">
        <v>16723</v>
      </c>
      <c r="H5622" s="129"/>
    </row>
    <row r="5623" spans="1:8" x14ac:dyDescent="0.3">
      <c r="A5623" s="183">
        <v>45322</v>
      </c>
      <c r="B5623" s="129" t="s">
        <v>10363</v>
      </c>
      <c r="C5623" s="129" t="s">
        <v>417</v>
      </c>
      <c r="D5623" s="165">
        <v>1</v>
      </c>
      <c r="E5623" s="129" t="s">
        <v>4739</v>
      </c>
      <c r="F5623" s="129" t="s">
        <v>4735</v>
      </c>
      <c r="G5623" s="129" t="s">
        <v>16723</v>
      </c>
      <c r="H5623" s="129"/>
    </row>
    <row r="5624" spans="1:8" x14ac:dyDescent="0.3">
      <c r="A5624" s="183">
        <v>45322</v>
      </c>
      <c r="B5624" s="129" t="s">
        <v>10364</v>
      </c>
      <c r="C5624" s="129" t="s">
        <v>417</v>
      </c>
      <c r="D5624" s="165">
        <v>1</v>
      </c>
      <c r="E5624" s="129" t="s">
        <v>4739</v>
      </c>
      <c r="F5624" s="129" t="s">
        <v>4735</v>
      </c>
      <c r="G5624" s="129" t="s">
        <v>16723</v>
      </c>
      <c r="H5624" s="129"/>
    </row>
    <row r="5625" spans="1:8" x14ac:dyDescent="0.3">
      <c r="A5625" s="183">
        <v>45322</v>
      </c>
      <c r="B5625" s="129" t="s">
        <v>10365</v>
      </c>
      <c r="C5625" s="129" t="s">
        <v>417</v>
      </c>
      <c r="D5625" s="165">
        <v>1</v>
      </c>
      <c r="E5625" s="129" t="s">
        <v>4739</v>
      </c>
      <c r="F5625" s="129" t="s">
        <v>4735</v>
      </c>
      <c r="G5625" s="129" t="s">
        <v>16723</v>
      </c>
      <c r="H5625" s="129"/>
    </row>
    <row r="5626" spans="1:8" x14ac:dyDescent="0.3">
      <c r="A5626" s="183">
        <v>45322</v>
      </c>
      <c r="B5626" s="129" t="s">
        <v>10366</v>
      </c>
      <c r="C5626" s="129" t="s">
        <v>417</v>
      </c>
      <c r="D5626" s="165">
        <v>1</v>
      </c>
      <c r="E5626" s="129" t="s">
        <v>4739</v>
      </c>
      <c r="F5626" s="129" t="s">
        <v>4735</v>
      </c>
      <c r="G5626" s="129" t="s">
        <v>16723</v>
      </c>
      <c r="H5626" s="129"/>
    </row>
    <row r="5627" spans="1:8" x14ac:dyDescent="0.3">
      <c r="A5627" s="183">
        <v>45322</v>
      </c>
      <c r="B5627" s="129" t="s">
        <v>10367</v>
      </c>
      <c r="C5627" s="129" t="s">
        <v>417</v>
      </c>
      <c r="D5627" s="165">
        <v>1</v>
      </c>
      <c r="E5627" s="129" t="s">
        <v>4739</v>
      </c>
      <c r="F5627" s="129" t="s">
        <v>4735</v>
      </c>
      <c r="G5627" s="129" t="s">
        <v>16723</v>
      </c>
      <c r="H5627" s="129"/>
    </row>
    <row r="5628" spans="1:8" x14ac:dyDescent="0.3">
      <c r="A5628" s="183">
        <v>45322</v>
      </c>
      <c r="B5628" s="129" t="s">
        <v>10368</v>
      </c>
      <c r="C5628" s="129" t="s">
        <v>417</v>
      </c>
      <c r="D5628" s="165">
        <v>1</v>
      </c>
      <c r="E5628" s="129" t="s">
        <v>4734</v>
      </c>
      <c r="F5628" s="129" t="s">
        <v>4735</v>
      </c>
      <c r="G5628" s="129" t="s">
        <v>16723</v>
      </c>
      <c r="H5628" s="129"/>
    </row>
    <row r="5629" spans="1:8" x14ac:dyDescent="0.3">
      <c r="A5629" s="183">
        <v>45322</v>
      </c>
      <c r="B5629" s="129" t="s">
        <v>10369</v>
      </c>
      <c r="C5629" s="129" t="s">
        <v>417</v>
      </c>
      <c r="D5629" s="165">
        <v>1</v>
      </c>
      <c r="E5629" s="129" t="s">
        <v>4739</v>
      </c>
      <c r="F5629" s="129" t="s">
        <v>4735</v>
      </c>
      <c r="G5629" s="129" t="s">
        <v>16723</v>
      </c>
      <c r="H5629" s="129"/>
    </row>
    <row r="5630" spans="1:8" x14ac:dyDescent="0.3">
      <c r="A5630" s="183">
        <v>45322</v>
      </c>
      <c r="B5630" s="129" t="s">
        <v>10370</v>
      </c>
      <c r="C5630" s="129" t="s">
        <v>417</v>
      </c>
      <c r="D5630" s="165">
        <v>1</v>
      </c>
      <c r="E5630" s="129" t="s">
        <v>4739</v>
      </c>
      <c r="F5630" s="129" t="s">
        <v>4735</v>
      </c>
      <c r="G5630" s="129" t="s">
        <v>16723</v>
      </c>
      <c r="H5630" s="129"/>
    </row>
    <row r="5631" spans="1:8" x14ac:dyDescent="0.3">
      <c r="A5631" s="183">
        <v>45322</v>
      </c>
      <c r="B5631" s="129" t="s">
        <v>10371</v>
      </c>
      <c r="C5631" s="129" t="s">
        <v>418</v>
      </c>
      <c r="D5631" s="165">
        <v>1</v>
      </c>
      <c r="E5631" s="129" t="s">
        <v>4737</v>
      </c>
      <c r="F5631" s="129" t="s">
        <v>4735</v>
      </c>
      <c r="G5631" s="129" t="s">
        <v>16723</v>
      </c>
      <c r="H5631" s="129"/>
    </row>
    <row r="5632" spans="1:8" x14ac:dyDescent="0.3">
      <c r="A5632" s="183">
        <v>45322</v>
      </c>
      <c r="B5632" s="129" t="s">
        <v>10372</v>
      </c>
      <c r="C5632" s="129" t="s">
        <v>416</v>
      </c>
      <c r="D5632" s="165">
        <v>1</v>
      </c>
      <c r="E5632" s="129" t="s">
        <v>4821</v>
      </c>
      <c r="F5632" s="129" t="s">
        <v>4735</v>
      </c>
      <c r="G5632" s="129" t="s">
        <v>16723</v>
      </c>
      <c r="H5632" s="129"/>
    </row>
    <row r="5633" spans="1:8" x14ac:dyDescent="0.3">
      <c r="A5633" s="183">
        <v>45322</v>
      </c>
      <c r="B5633" s="129" t="s">
        <v>10373</v>
      </c>
      <c r="C5633" s="129" t="s">
        <v>416</v>
      </c>
      <c r="D5633" s="165">
        <v>1</v>
      </c>
      <c r="E5633" s="129" t="s">
        <v>4744</v>
      </c>
      <c r="F5633" s="129" t="s">
        <v>4735</v>
      </c>
      <c r="G5633" s="129" t="s">
        <v>16723</v>
      </c>
      <c r="H5633" s="129"/>
    </row>
    <row r="5634" spans="1:8" x14ac:dyDescent="0.3">
      <c r="A5634" s="183">
        <v>45322</v>
      </c>
      <c r="B5634" s="129" t="s">
        <v>10374</v>
      </c>
      <c r="C5634" s="129" t="s">
        <v>417</v>
      </c>
      <c r="D5634" s="165">
        <v>1</v>
      </c>
      <c r="E5634" s="129" t="s">
        <v>4739</v>
      </c>
      <c r="F5634" s="129" t="s">
        <v>4735</v>
      </c>
      <c r="G5634" s="129" t="s">
        <v>16723</v>
      </c>
      <c r="H5634" s="129"/>
    </row>
    <row r="5635" spans="1:8" x14ac:dyDescent="0.3">
      <c r="A5635" s="183">
        <v>45322</v>
      </c>
      <c r="B5635" s="129" t="s">
        <v>10375</v>
      </c>
      <c r="C5635" s="129" t="s">
        <v>417</v>
      </c>
      <c r="D5635" s="165">
        <v>1</v>
      </c>
      <c r="E5635" s="129" t="s">
        <v>4739</v>
      </c>
      <c r="F5635" s="129" t="s">
        <v>4735</v>
      </c>
      <c r="G5635" s="129" t="s">
        <v>16723</v>
      </c>
      <c r="H5635" s="129"/>
    </row>
    <row r="5636" spans="1:8" x14ac:dyDescent="0.3">
      <c r="A5636" s="183">
        <v>45322</v>
      </c>
      <c r="B5636" s="129" t="s">
        <v>10376</v>
      </c>
      <c r="C5636" s="129" t="s">
        <v>417</v>
      </c>
      <c r="D5636" s="165">
        <v>1</v>
      </c>
      <c r="E5636" s="129" t="s">
        <v>4739</v>
      </c>
      <c r="F5636" s="129" t="s">
        <v>4735</v>
      </c>
      <c r="G5636" s="129" t="s">
        <v>16723</v>
      </c>
      <c r="H5636" s="129"/>
    </row>
    <row r="5637" spans="1:8" x14ac:dyDescent="0.3">
      <c r="A5637" s="183">
        <v>45322</v>
      </c>
      <c r="B5637" s="129" t="s">
        <v>10377</v>
      </c>
      <c r="C5637" s="129" t="s">
        <v>417</v>
      </c>
      <c r="D5637" s="165">
        <v>1</v>
      </c>
      <c r="E5637" s="129" t="s">
        <v>4739</v>
      </c>
      <c r="F5637" s="129" t="s">
        <v>4735</v>
      </c>
      <c r="G5637" s="129" t="s">
        <v>16723</v>
      </c>
      <c r="H5637" s="129"/>
    </row>
    <row r="5638" spans="1:8" x14ac:dyDescent="0.3">
      <c r="A5638" s="183">
        <v>45322</v>
      </c>
      <c r="B5638" s="129" t="s">
        <v>10378</v>
      </c>
      <c r="C5638" s="129" t="s">
        <v>417</v>
      </c>
      <c r="D5638" s="165">
        <v>1</v>
      </c>
      <c r="E5638" s="129" t="s">
        <v>4739</v>
      </c>
      <c r="F5638" s="129" t="s">
        <v>4735</v>
      </c>
      <c r="G5638" s="129" t="s">
        <v>16723</v>
      </c>
      <c r="H5638" s="129"/>
    </row>
    <row r="5639" spans="1:8" x14ac:dyDescent="0.3">
      <c r="A5639" s="183">
        <v>45322</v>
      </c>
      <c r="B5639" s="129" t="s">
        <v>10379</v>
      </c>
      <c r="C5639" s="129" t="s">
        <v>416</v>
      </c>
      <c r="D5639" s="165">
        <v>1</v>
      </c>
      <c r="E5639" s="129" t="s">
        <v>4739</v>
      </c>
      <c r="F5639" s="129" t="s">
        <v>4735</v>
      </c>
      <c r="G5639" s="129" t="s">
        <v>16723</v>
      </c>
      <c r="H5639" s="129"/>
    </row>
    <row r="5640" spans="1:8" x14ac:dyDescent="0.3">
      <c r="A5640" s="183">
        <v>45322</v>
      </c>
      <c r="B5640" s="129" t="s">
        <v>10380</v>
      </c>
      <c r="C5640" s="129" t="s">
        <v>418</v>
      </c>
      <c r="D5640" s="165">
        <v>1</v>
      </c>
      <c r="E5640" s="129" t="s">
        <v>4821</v>
      </c>
      <c r="F5640" s="129" t="s">
        <v>4735</v>
      </c>
      <c r="G5640" s="129" t="s">
        <v>16723</v>
      </c>
      <c r="H5640" s="129"/>
    </row>
    <row r="5641" spans="1:8" x14ac:dyDescent="0.3">
      <c r="A5641" s="183">
        <v>45322</v>
      </c>
      <c r="B5641" s="129" t="s">
        <v>10381</v>
      </c>
      <c r="C5641" s="129" t="s">
        <v>417</v>
      </c>
      <c r="D5641" s="165">
        <v>1</v>
      </c>
      <c r="E5641" s="129" t="s">
        <v>4739</v>
      </c>
      <c r="F5641" s="129" t="s">
        <v>4735</v>
      </c>
      <c r="G5641" s="129" t="s">
        <v>16723</v>
      </c>
      <c r="H5641" s="129"/>
    </row>
    <row r="5642" spans="1:8" x14ac:dyDescent="0.3">
      <c r="A5642" s="183">
        <v>45322</v>
      </c>
      <c r="B5642" s="129" t="s">
        <v>10382</v>
      </c>
      <c r="C5642" s="129" t="s">
        <v>417</v>
      </c>
      <c r="D5642" s="165">
        <v>1</v>
      </c>
      <c r="E5642" s="129" t="s">
        <v>4737</v>
      </c>
      <c r="F5642" s="129" t="s">
        <v>4735</v>
      </c>
      <c r="G5642" s="129" t="s">
        <v>16723</v>
      </c>
      <c r="H5642" s="129"/>
    </row>
    <row r="5643" spans="1:8" x14ac:dyDescent="0.3">
      <c r="A5643" s="183">
        <v>45322</v>
      </c>
      <c r="B5643" s="129" t="s">
        <v>10383</v>
      </c>
      <c r="C5643" s="129" t="s">
        <v>417</v>
      </c>
      <c r="D5643" s="165">
        <v>1</v>
      </c>
      <c r="E5643" s="129" t="s">
        <v>4739</v>
      </c>
      <c r="F5643" s="129" t="s">
        <v>4735</v>
      </c>
      <c r="G5643" s="129" t="s">
        <v>16723</v>
      </c>
      <c r="H5643" s="129"/>
    </row>
    <row r="5644" spans="1:8" x14ac:dyDescent="0.3">
      <c r="A5644" s="183">
        <v>45322</v>
      </c>
      <c r="B5644" s="129" t="s">
        <v>10384</v>
      </c>
      <c r="C5644" s="129" t="s">
        <v>417</v>
      </c>
      <c r="D5644" s="165">
        <v>1</v>
      </c>
      <c r="E5644" s="129" t="s">
        <v>4739</v>
      </c>
      <c r="F5644" s="129" t="s">
        <v>4735</v>
      </c>
      <c r="G5644" s="129" t="s">
        <v>16723</v>
      </c>
      <c r="H5644" s="129"/>
    </row>
    <row r="5645" spans="1:8" x14ac:dyDescent="0.3">
      <c r="A5645" s="183">
        <v>45322</v>
      </c>
      <c r="B5645" s="129" t="s">
        <v>10385</v>
      </c>
      <c r="C5645" s="129" t="s">
        <v>417</v>
      </c>
      <c r="D5645" s="165">
        <v>1</v>
      </c>
      <c r="E5645" s="129" t="s">
        <v>4739</v>
      </c>
      <c r="F5645" s="129" t="s">
        <v>4735</v>
      </c>
      <c r="G5645" s="129" t="s">
        <v>16723</v>
      </c>
      <c r="H5645" s="129"/>
    </row>
    <row r="5646" spans="1:8" x14ac:dyDescent="0.3">
      <c r="A5646" s="183">
        <v>45322</v>
      </c>
      <c r="B5646" s="129" t="s">
        <v>10386</v>
      </c>
      <c r="C5646" s="129" t="s">
        <v>417</v>
      </c>
      <c r="D5646" s="165">
        <v>1</v>
      </c>
      <c r="E5646" s="129" t="s">
        <v>4739</v>
      </c>
      <c r="F5646" s="129" t="s">
        <v>4735</v>
      </c>
      <c r="G5646" s="129" t="s">
        <v>16723</v>
      </c>
      <c r="H5646" s="129"/>
    </row>
    <row r="5647" spans="1:8" x14ac:dyDescent="0.3">
      <c r="A5647" s="183">
        <v>45322</v>
      </c>
      <c r="B5647" s="129" t="s">
        <v>10387</v>
      </c>
      <c r="C5647" s="129" t="s">
        <v>417</v>
      </c>
      <c r="D5647" s="165">
        <v>1</v>
      </c>
      <c r="E5647" s="129" t="s">
        <v>4739</v>
      </c>
      <c r="F5647" s="129" t="s">
        <v>4735</v>
      </c>
      <c r="G5647" s="129" t="s">
        <v>16723</v>
      </c>
      <c r="H5647" s="129"/>
    </row>
    <row r="5648" spans="1:8" x14ac:dyDescent="0.3">
      <c r="A5648" s="183">
        <v>45322</v>
      </c>
      <c r="B5648" s="129" t="s">
        <v>10388</v>
      </c>
      <c r="C5648" s="129" t="s">
        <v>418</v>
      </c>
      <c r="D5648" s="165">
        <v>1</v>
      </c>
      <c r="E5648" s="129" t="s">
        <v>4739</v>
      </c>
      <c r="F5648" s="129" t="s">
        <v>4735</v>
      </c>
      <c r="G5648" s="129" t="s">
        <v>16723</v>
      </c>
      <c r="H5648" s="129"/>
    </row>
    <row r="5649" spans="1:8" x14ac:dyDescent="0.3">
      <c r="A5649" s="183">
        <v>45322</v>
      </c>
      <c r="B5649" s="129" t="s">
        <v>10389</v>
      </c>
      <c r="C5649" s="129" t="s">
        <v>416</v>
      </c>
      <c r="D5649" s="165">
        <v>1</v>
      </c>
      <c r="E5649" s="129" t="s">
        <v>4739</v>
      </c>
      <c r="F5649" s="129" t="s">
        <v>4735</v>
      </c>
      <c r="G5649" s="129" t="s">
        <v>16723</v>
      </c>
      <c r="H5649" s="129"/>
    </row>
    <row r="5650" spans="1:8" x14ac:dyDescent="0.3">
      <c r="A5650" s="183">
        <v>45322</v>
      </c>
      <c r="B5650" s="129" t="s">
        <v>10390</v>
      </c>
      <c r="C5650" s="129" t="s">
        <v>417</v>
      </c>
      <c r="D5650" s="165">
        <v>1</v>
      </c>
      <c r="E5650" s="129" t="s">
        <v>4739</v>
      </c>
      <c r="F5650" s="129" t="s">
        <v>4735</v>
      </c>
      <c r="G5650" s="129" t="s">
        <v>16723</v>
      </c>
      <c r="H5650" s="129"/>
    </row>
    <row r="5651" spans="1:8" x14ac:dyDescent="0.3">
      <c r="A5651" s="183">
        <v>45322</v>
      </c>
      <c r="B5651" s="129" t="s">
        <v>10391</v>
      </c>
      <c r="C5651" s="129" t="s">
        <v>417</v>
      </c>
      <c r="D5651" s="165">
        <v>1</v>
      </c>
      <c r="E5651" s="129" t="s">
        <v>5066</v>
      </c>
      <c r="F5651" s="129" t="s">
        <v>4735</v>
      </c>
      <c r="G5651" s="129" t="s">
        <v>16723</v>
      </c>
      <c r="H5651" s="129"/>
    </row>
    <row r="5652" spans="1:8" x14ac:dyDescent="0.3">
      <c r="A5652" s="183">
        <v>45322</v>
      </c>
      <c r="B5652" s="129" t="s">
        <v>10392</v>
      </c>
      <c r="C5652" s="129" t="s">
        <v>417</v>
      </c>
      <c r="D5652" s="165">
        <v>1</v>
      </c>
      <c r="E5652" s="129" t="s">
        <v>4739</v>
      </c>
      <c r="F5652" s="129" t="s">
        <v>4735</v>
      </c>
      <c r="G5652" s="129" t="s">
        <v>16723</v>
      </c>
      <c r="H5652" s="129"/>
    </row>
    <row r="5653" spans="1:8" x14ac:dyDescent="0.3">
      <c r="A5653" s="183">
        <v>45322</v>
      </c>
      <c r="B5653" s="129" t="s">
        <v>10393</v>
      </c>
      <c r="C5653" s="129" t="s">
        <v>417</v>
      </c>
      <c r="D5653" s="165">
        <v>1</v>
      </c>
      <c r="E5653" s="129" t="s">
        <v>4744</v>
      </c>
      <c r="F5653" s="129" t="s">
        <v>4735</v>
      </c>
      <c r="G5653" s="129" t="s">
        <v>16723</v>
      </c>
      <c r="H5653" s="129"/>
    </row>
    <row r="5654" spans="1:8" x14ac:dyDescent="0.3">
      <c r="A5654" s="183">
        <v>45322</v>
      </c>
      <c r="B5654" s="129" t="s">
        <v>10394</v>
      </c>
      <c r="C5654" s="129" t="s">
        <v>417</v>
      </c>
      <c r="D5654" s="165">
        <v>1</v>
      </c>
      <c r="E5654" s="129" t="s">
        <v>4739</v>
      </c>
      <c r="F5654" s="129" t="s">
        <v>4735</v>
      </c>
      <c r="G5654" s="129" t="s">
        <v>16723</v>
      </c>
      <c r="H5654" s="129"/>
    </row>
    <row r="5655" spans="1:8" x14ac:dyDescent="0.3">
      <c r="A5655" s="183">
        <v>45322</v>
      </c>
      <c r="B5655" s="129" t="s">
        <v>10395</v>
      </c>
      <c r="C5655" s="129" t="s">
        <v>417</v>
      </c>
      <c r="D5655" s="165">
        <v>1</v>
      </c>
      <c r="E5655" s="129" t="s">
        <v>4739</v>
      </c>
      <c r="F5655" s="129" t="s">
        <v>4735</v>
      </c>
      <c r="G5655" s="129" t="s">
        <v>16723</v>
      </c>
      <c r="H5655" s="129"/>
    </row>
    <row r="5656" spans="1:8" x14ac:dyDescent="0.3">
      <c r="A5656" s="183">
        <v>45322</v>
      </c>
      <c r="B5656" s="129" t="s">
        <v>10396</v>
      </c>
      <c r="C5656" s="129" t="s">
        <v>417</v>
      </c>
      <c r="D5656" s="165">
        <v>1</v>
      </c>
      <c r="E5656" s="129" t="s">
        <v>4739</v>
      </c>
      <c r="F5656" s="129" t="s">
        <v>4735</v>
      </c>
      <c r="G5656" s="129" t="s">
        <v>16723</v>
      </c>
      <c r="H5656" s="129"/>
    </row>
    <row r="5657" spans="1:8" x14ac:dyDescent="0.3">
      <c r="A5657" s="183">
        <v>45322</v>
      </c>
      <c r="B5657" s="129" t="s">
        <v>10397</v>
      </c>
      <c r="C5657" s="129" t="s">
        <v>417</v>
      </c>
      <c r="D5657" s="165">
        <v>1</v>
      </c>
      <c r="E5657" s="129" t="s">
        <v>4737</v>
      </c>
      <c r="F5657" s="129" t="s">
        <v>4735</v>
      </c>
      <c r="G5657" s="129" t="s">
        <v>16723</v>
      </c>
      <c r="H5657" s="129"/>
    </row>
    <row r="5658" spans="1:8" x14ac:dyDescent="0.3">
      <c r="A5658" s="183">
        <v>45322</v>
      </c>
      <c r="B5658" s="129" t="s">
        <v>10398</v>
      </c>
      <c r="C5658" s="129" t="s">
        <v>417</v>
      </c>
      <c r="D5658" s="165">
        <v>1</v>
      </c>
      <c r="E5658" s="129" t="s">
        <v>4739</v>
      </c>
      <c r="F5658" s="129" t="s">
        <v>4735</v>
      </c>
      <c r="G5658" s="129" t="s">
        <v>16723</v>
      </c>
      <c r="H5658" s="129"/>
    </row>
    <row r="5659" spans="1:8" x14ac:dyDescent="0.3">
      <c r="A5659" s="183">
        <v>45322</v>
      </c>
      <c r="B5659" s="129" t="s">
        <v>10399</v>
      </c>
      <c r="C5659" s="129" t="s">
        <v>417</v>
      </c>
      <c r="D5659" s="165">
        <v>1</v>
      </c>
      <c r="E5659" s="129" t="s">
        <v>4739</v>
      </c>
      <c r="F5659" s="129" t="s">
        <v>4735</v>
      </c>
      <c r="G5659" s="129" t="s">
        <v>16723</v>
      </c>
      <c r="H5659" s="129"/>
    </row>
    <row r="5660" spans="1:8" x14ac:dyDescent="0.3">
      <c r="A5660" s="183">
        <v>45322</v>
      </c>
      <c r="B5660" s="129" t="s">
        <v>10400</v>
      </c>
      <c r="C5660" s="129" t="s">
        <v>417</v>
      </c>
      <c r="D5660" s="165">
        <v>1</v>
      </c>
      <c r="E5660" s="129" t="s">
        <v>5066</v>
      </c>
      <c r="F5660" s="129" t="s">
        <v>4735</v>
      </c>
      <c r="G5660" s="129" t="s">
        <v>16723</v>
      </c>
      <c r="H5660" s="129"/>
    </row>
    <row r="5661" spans="1:8" x14ac:dyDescent="0.3">
      <c r="A5661" s="183">
        <v>45322</v>
      </c>
      <c r="B5661" s="129" t="s">
        <v>10401</v>
      </c>
      <c r="C5661" s="129" t="s">
        <v>416</v>
      </c>
      <c r="D5661" s="165">
        <v>1</v>
      </c>
      <c r="E5661" s="129" t="s">
        <v>4737</v>
      </c>
      <c r="F5661" s="129" t="s">
        <v>4735</v>
      </c>
      <c r="G5661" s="129" t="s">
        <v>16723</v>
      </c>
      <c r="H5661" s="129"/>
    </row>
    <row r="5662" spans="1:8" x14ac:dyDescent="0.3">
      <c r="A5662" s="183">
        <v>45322</v>
      </c>
      <c r="B5662" s="129" t="s">
        <v>10402</v>
      </c>
      <c r="C5662" s="129" t="s">
        <v>418</v>
      </c>
      <c r="D5662" s="165">
        <v>1</v>
      </c>
      <c r="E5662" s="129" t="s">
        <v>4737</v>
      </c>
      <c r="F5662" s="129" t="s">
        <v>4735</v>
      </c>
      <c r="G5662" s="129" t="s">
        <v>16723</v>
      </c>
      <c r="H5662" s="129"/>
    </row>
    <row r="5663" spans="1:8" x14ac:dyDescent="0.3">
      <c r="A5663" s="183">
        <v>45322</v>
      </c>
      <c r="B5663" s="129" t="s">
        <v>10403</v>
      </c>
      <c r="C5663" s="129" t="s">
        <v>417</v>
      </c>
      <c r="D5663" s="165">
        <v>1</v>
      </c>
      <c r="E5663" s="129" t="s">
        <v>5066</v>
      </c>
      <c r="F5663" s="129" t="s">
        <v>4735</v>
      </c>
      <c r="G5663" s="129" t="s">
        <v>16723</v>
      </c>
      <c r="H5663" s="129"/>
    </row>
    <row r="5664" spans="1:8" x14ac:dyDescent="0.3">
      <c r="A5664" s="183">
        <v>45322</v>
      </c>
      <c r="B5664" s="129" t="s">
        <v>10404</v>
      </c>
      <c r="C5664" s="129" t="s">
        <v>417</v>
      </c>
      <c r="D5664" s="165">
        <v>1</v>
      </c>
      <c r="E5664" s="129" t="s">
        <v>4734</v>
      </c>
      <c r="F5664" s="129" t="s">
        <v>4735</v>
      </c>
      <c r="G5664" s="129" t="s">
        <v>16723</v>
      </c>
      <c r="H5664" s="129"/>
    </row>
    <row r="5665" spans="1:8" x14ac:dyDescent="0.3">
      <c r="A5665" s="183">
        <v>45322</v>
      </c>
      <c r="B5665" s="129" t="s">
        <v>10405</v>
      </c>
      <c r="C5665" s="129" t="s">
        <v>417</v>
      </c>
      <c r="D5665" s="165">
        <v>1</v>
      </c>
      <c r="E5665" s="129" t="s">
        <v>4739</v>
      </c>
      <c r="F5665" s="129" t="s">
        <v>4735</v>
      </c>
      <c r="G5665" s="129" t="s">
        <v>16723</v>
      </c>
      <c r="H5665" s="129"/>
    </row>
    <row r="5666" spans="1:8" x14ac:dyDescent="0.3">
      <c r="A5666" s="183">
        <v>45322</v>
      </c>
      <c r="B5666" s="129" t="s">
        <v>10406</v>
      </c>
      <c r="C5666" s="129" t="s">
        <v>417</v>
      </c>
      <c r="D5666" s="165">
        <v>1</v>
      </c>
      <c r="E5666" s="129" t="s">
        <v>4739</v>
      </c>
      <c r="F5666" s="129" t="s">
        <v>4735</v>
      </c>
      <c r="G5666" s="129" t="s">
        <v>16723</v>
      </c>
      <c r="H5666" s="129"/>
    </row>
    <row r="5667" spans="1:8" x14ac:dyDescent="0.3">
      <c r="A5667" s="183">
        <v>45322</v>
      </c>
      <c r="B5667" s="129" t="s">
        <v>10407</v>
      </c>
      <c r="C5667" s="129" t="s">
        <v>417</v>
      </c>
      <c r="D5667" s="165">
        <v>1</v>
      </c>
      <c r="E5667" s="129" t="s">
        <v>4739</v>
      </c>
      <c r="F5667" s="129" t="s">
        <v>4735</v>
      </c>
      <c r="G5667" s="129" t="s">
        <v>16723</v>
      </c>
      <c r="H5667" s="129"/>
    </row>
    <row r="5668" spans="1:8" x14ac:dyDescent="0.3">
      <c r="A5668" s="183">
        <v>45322</v>
      </c>
      <c r="B5668" s="129" t="s">
        <v>10408</v>
      </c>
      <c r="C5668" s="129" t="s">
        <v>417</v>
      </c>
      <c r="D5668" s="165">
        <v>1</v>
      </c>
      <c r="E5668" s="129" t="s">
        <v>4737</v>
      </c>
      <c r="F5668" s="129" t="s">
        <v>4735</v>
      </c>
      <c r="G5668" s="129" t="s">
        <v>16723</v>
      </c>
      <c r="H5668" s="129"/>
    </row>
    <row r="5669" spans="1:8" x14ac:dyDescent="0.3">
      <c r="A5669" s="183">
        <v>45322</v>
      </c>
      <c r="B5669" s="129" t="s">
        <v>10409</v>
      </c>
      <c r="C5669" s="129" t="s">
        <v>417</v>
      </c>
      <c r="D5669" s="165">
        <v>1</v>
      </c>
      <c r="E5669" s="129" t="s">
        <v>4739</v>
      </c>
      <c r="F5669" s="129" t="s">
        <v>4735</v>
      </c>
      <c r="G5669" s="129" t="s">
        <v>16723</v>
      </c>
      <c r="H5669" s="129"/>
    </row>
    <row r="5670" spans="1:8" x14ac:dyDescent="0.3">
      <c r="A5670" s="183">
        <v>45322</v>
      </c>
      <c r="B5670" s="129" t="s">
        <v>10410</v>
      </c>
      <c r="C5670" s="129" t="s">
        <v>417</v>
      </c>
      <c r="D5670" s="165">
        <v>1</v>
      </c>
      <c r="E5670" s="129" t="s">
        <v>5066</v>
      </c>
      <c r="F5670" s="129" t="s">
        <v>4735</v>
      </c>
      <c r="G5670" s="129" t="s">
        <v>16723</v>
      </c>
      <c r="H5670" s="129"/>
    </row>
    <row r="5671" spans="1:8" x14ac:dyDescent="0.3">
      <c r="A5671" s="183">
        <v>45322</v>
      </c>
      <c r="B5671" s="129" t="s">
        <v>10411</v>
      </c>
      <c r="C5671" s="129" t="s">
        <v>417</v>
      </c>
      <c r="D5671" s="165">
        <v>1</v>
      </c>
      <c r="E5671" s="129" t="s">
        <v>4739</v>
      </c>
      <c r="F5671" s="129" t="s">
        <v>4735</v>
      </c>
      <c r="G5671" s="129" t="s">
        <v>16723</v>
      </c>
      <c r="H5671" s="129"/>
    </row>
    <row r="5672" spans="1:8" x14ac:dyDescent="0.3">
      <c r="A5672" s="183">
        <v>45322</v>
      </c>
      <c r="B5672" s="129" t="s">
        <v>10412</v>
      </c>
      <c r="C5672" s="129" t="s">
        <v>417</v>
      </c>
      <c r="D5672" s="165">
        <v>1</v>
      </c>
      <c r="E5672" s="129" t="s">
        <v>4737</v>
      </c>
      <c r="F5672" s="129" t="s">
        <v>4735</v>
      </c>
      <c r="G5672" s="129" t="s">
        <v>16723</v>
      </c>
      <c r="H5672" s="129"/>
    </row>
    <row r="5673" spans="1:8" x14ac:dyDescent="0.3">
      <c r="A5673" s="183">
        <v>45322</v>
      </c>
      <c r="B5673" s="129" t="s">
        <v>10413</v>
      </c>
      <c r="C5673" s="129" t="s">
        <v>417</v>
      </c>
      <c r="D5673" s="165">
        <v>1</v>
      </c>
      <c r="E5673" s="129" t="s">
        <v>4739</v>
      </c>
      <c r="F5673" s="129" t="s">
        <v>4735</v>
      </c>
      <c r="G5673" s="129" t="s">
        <v>16723</v>
      </c>
      <c r="H5673" s="129"/>
    </row>
    <row r="5674" spans="1:8" x14ac:dyDescent="0.3">
      <c r="A5674" s="183">
        <v>45322</v>
      </c>
      <c r="B5674" s="129" t="s">
        <v>10414</v>
      </c>
      <c r="C5674" s="129" t="s">
        <v>417</v>
      </c>
      <c r="D5674" s="165">
        <v>1</v>
      </c>
      <c r="E5674" s="129" t="s">
        <v>4737</v>
      </c>
      <c r="F5674" s="129" t="s">
        <v>4735</v>
      </c>
      <c r="G5674" s="129" t="s">
        <v>16723</v>
      </c>
      <c r="H5674" s="129"/>
    </row>
    <row r="5675" spans="1:8" x14ac:dyDescent="0.3">
      <c r="A5675" s="183">
        <v>45322</v>
      </c>
      <c r="B5675" s="129" t="s">
        <v>10415</v>
      </c>
      <c r="C5675" s="129" t="s">
        <v>418</v>
      </c>
      <c r="D5675" s="165">
        <v>1</v>
      </c>
      <c r="E5675" s="129" t="s">
        <v>4739</v>
      </c>
      <c r="F5675" s="129" t="s">
        <v>4735</v>
      </c>
      <c r="G5675" s="129" t="s">
        <v>16723</v>
      </c>
      <c r="H5675" s="129"/>
    </row>
    <row r="5676" spans="1:8" x14ac:dyDescent="0.3">
      <c r="A5676" s="183">
        <v>45322</v>
      </c>
      <c r="B5676" s="129" t="s">
        <v>10416</v>
      </c>
      <c r="C5676" s="129" t="s">
        <v>418</v>
      </c>
      <c r="D5676" s="165">
        <v>1</v>
      </c>
      <c r="E5676" s="129" t="s">
        <v>4743</v>
      </c>
      <c r="F5676" s="129" t="s">
        <v>4735</v>
      </c>
      <c r="G5676" s="129" t="s">
        <v>16746</v>
      </c>
      <c r="H5676" s="129"/>
    </row>
    <row r="5677" spans="1:8" x14ac:dyDescent="0.3">
      <c r="A5677" s="183">
        <v>45322</v>
      </c>
      <c r="B5677" s="129" t="s">
        <v>10417</v>
      </c>
      <c r="C5677" s="129" t="s">
        <v>418</v>
      </c>
      <c r="D5677" s="165">
        <v>1</v>
      </c>
      <c r="E5677" s="129" t="s">
        <v>4739</v>
      </c>
      <c r="F5677" s="129" t="s">
        <v>4735</v>
      </c>
      <c r="G5677" s="129" t="s">
        <v>16723</v>
      </c>
      <c r="H5677" s="129"/>
    </row>
    <row r="5678" spans="1:8" x14ac:dyDescent="0.3">
      <c r="A5678" s="183">
        <v>45322</v>
      </c>
      <c r="B5678" s="129" t="s">
        <v>10418</v>
      </c>
      <c r="C5678" s="129" t="s">
        <v>418</v>
      </c>
      <c r="D5678" s="165">
        <v>1</v>
      </c>
      <c r="E5678" s="129" t="s">
        <v>4737</v>
      </c>
      <c r="F5678" s="129" t="s">
        <v>4735</v>
      </c>
      <c r="G5678" s="129" t="s">
        <v>16723</v>
      </c>
      <c r="H5678" s="129"/>
    </row>
    <row r="5679" spans="1:8" x14ac:dyDescent="0.3">
      <c r="A5679" s="183">
        <v>45322</v>
      </c>
      <c r="B5679" s="129" t="s">
        <v>10419</v>
      </c>
      <c r="C5679" s="129" t="s">
        <v>416</v>
      </c>
      <c r="D5679" s="165">
        <v>1</v>
      </c>
      <c r="E5679" s="129" t="s">
        <v>4739</v>
      </c>
      <c r="F5679" s="129" t="s">
        <v>4735</v>
      </c>
      <c r="G5679" s="129" t="s">
        <v>16723</v>
      </c>
      <c r="H5679" s="129"/>
    </row>
    <row r="5680" spans="1:8" x14ac:dyDescent="0.3">
      <c r="A5680" s="183">
        <v>45322</v>
      </c>
      <c r="B5680" s="129" t="s">
        <v>10420</v>
      </c>
      <c r="C5680" s="129" t="s">
        <v>416</v>
      </c>
      <c r="D5680" s="165">
        <v>1</v>
      </c>
      <c r="E5680" s="129" t="s">
        <v>4737</v>
      </c>
      <c r="F5680" s="129" t="s">
        <v>4735</v>
      </c>
      <c r="G5680" s="129" t="s">
        <v>16723</v>
      </c>
      <c r="H5680" s="129"/>
    </row>
    <row r="5681" spans="1:8" x14ac:dyDescent="0.3">
      <c r="A5681" s="183">
        <v>45322</v>
      </c>
      <c r="B5681" s="129" t="s">
        <v>10421</v>
      </c>
      <c r="C5681" s="129" t="s">
        <v>417</v>
      </c>
      <c r="D5681" s="165">
        <v>1</v>
      </c>
      <c r="E5681" s="129" t="s">
        <v>4739</v>
      </c>
      <c r="F5681" s="129" t="s">
        <v>4735</v>
      </c>
      <c r="G5681" s="129" t="s">
        <v>16723</v>
      </c>
      <c r="H5681" s="129"/>
    </row>
    <row r="5682" spans="1:8" x14ac:dyDescent="0.3">
      <c r="A5682" s="183">
        <v>45351</v>
      </c>
      <c r="B5682" s="129" t="s">
        <v>10422</v>
      </c>
      <c r="C5682" s="129" t="s">
        <v>417</v>
      </c>
      <c r="D5682" s="165">
        <v>1</v>
      </c>
      <c r="E5682" s="129" t="s">
        <v>4739</v>
      </c>
      <c r="F5682" s="129" t="s">
        <v>4735</v>
      </c>
      <c r="G5682" s="129" t="s">
        <v>16723</v>
      </c>
      <c r="H5682" s="129"/>
    </row>
    <row r="5683" spans="1:8" x14ac:dyDescent="0.3">
      <c r="A5683" s="183">
        <v>45351</v>
      </c>
      <c r="B5683" s="129" t="s">
        <v>10423</v>
      </c>
      <c r="C5683" s="129" t="s">
        <v>417</v>
      </c>
      <c r="D5683" s="165">
        <v>1</v>
      </c>
      <c r="E5683" s="129" t="s">
        <v>4739</v>
      </c>
      <c r="F5683" s="129" t="s">
        <v>4735</v>
      </c>
      <c r="G5683" s="129" t="s">
        <v>16723</v>
      </c>
      <c r="H5683" s="129"/>
    </row>
    <row r="5684" spans="1:8" x14ac:dyDescent="0.3">
      <c r="A5684" s="183">
        <v>45351</v>
      </c>
      <c r="B5684" s="129" t="s">
        <v>10424</v>
      </c>
      <c r="C5684" s="129" t="s">
        <v>418</v>
      </c>
      <c r="D5684" s="165">
        <v>1</v>
      </c>
      <c r="E5684" s="129" t="s">
        <v>4821</v>
      </c>
      <c r="F5684" s="129" t="s">
        <v>4735</v>
      </c>
      <c r="G5684" s="129" t="s">
        <v>16723</v>
      </c>
      <c r="H5684" s="129"/>
    </row>
    <row r="5685" spans="1:8" x14ac:dyDescent="0.3">
      <c r="A5685" s="183">
        <v>45351</v>
      </c>
      <c r="B5685" s="129" t="s">
        <v>10425</v>
      </c>
      <c r="C5685" s="129" t="s">
        <v>418</v>
      </c>
      <c r="D5685" s="165">
        <v>1</v>
      </c>
      <c r="E5685" s="129" t="s">
        <v>4737</v>
      </c>
      <c r="F5685" s="129" t="s">
        <v>4735</v>
      </c>
      <c r="G5685" s="129" t="s">
        <v>16723</v>
      </c>
      <c r="H5685" s="129"/>
    </row>
    <row r="5686" spans="1:8" x14ac:dyDescent="0.3">
      <c r="A5686" s="183">
        <v>45351</v>
      </c>
      <c r="B5686" s="129" t="s">
        <v>10426</v>
      </c>
      <c r="C5686" s="129" t="s">
        <v>417</v>
      </c>
      <c r="D5686" s="165">
        <v>1</v>
      </c>
      <c r="E5686" s="129" t="s">
        <v>4739</v>
      </c>
      <c r="F5686" s="129" t="s">
        <v>4735</v>
      </c>
      <c r="G5686" s="129" t="s">
        <v>16723</v>
      </c>
      <c r="H5686" s="129"/>
    </row>
    <row r="5687" spans="1:8" x14ac:dyDescent="0.3">
      <c r="A5687" s="183">
        <v>45351</v>
      </c>
      <c r="B5687" s="129" t="s">
        <v>10427</v>
      </c>
      <c r="C5687" s="129" t="s">
        <v>417</v>
      </c>
      <c r="D5687" s="165">
        <v>1</v>
      </c>
      <c r="E5687" s="129" t="s">
        <v>4739</v>
      </c>
      <c r="F5687" s="129" t="s">
        <v>4735</v>
      </c>
      <c r="G5687" s="129" t="s">
        <v>16723</v>
      </c>
      <c r="H5687" s="129"/>
    </row>
    <row r="5688" spans="1:8" x14ac:dyDescent="0.3">
      <c r="A5688" s="183">
        <v>45351</v>
      </c>
      <c r="B5688" s="129" t="s">
        <v>10428</v>
      </c>
      <c r="C5688" s="129" t="s">
        <v>417</v>
      </c>
      <c r="D5688" s="165">
        <v>1</v>
      </c>
      <c r="E5688" s="129" t="s">
        <v>5066</v>
      </c>
      <c r="F5688" s="129" t="s">
        <v>4735</v>
      </c>
      <c r="G5688" s="129" t="s">
        <v>16723</v>
      </c>
      <c r="H5688" s="129"/>
    </row>
    <row r="5689" spans="1:8" x14ac:dyDescent="0.3">
      <c r="A5689" s="183">
        <v>45351</v>
      </c>
      <c r="B5689" s="129" t="s">
        <v>10429</v>
      </c>
      <c r="C5689" s="129" t="s">
        <v>417</v>
      </c>
      <c r="D5689" s="165">
        <v>1</v>
      </c>
      <c r="E5689" s="129" t="s">
        <v>4739</v>
      </c>
      <c r="F5689" s="129" t="s">
        <v>4735</v>
      </c>
      <c r="G5689" s="129" t="s">
        <v>16723</v>
      </c>
      <c r="H5689" s="129"/>
    </row>
    <row r="5690" spans="1:8" x14ac:dyDescent="0.3">
      <c r="A5690" s="183">
        <v>45351</v>
      </c>
      <c r="B5690" s="129" t="s">
        <v>10430</v>
      </c>
      <c r="C5690" s="129" t="s">
        <v>418</v>
      </c>
      <c r="D5690" s="165">
        <v>1</v>
      </c>
      <c r="E5690" s="129" t="s">
        <v>4739</v>
      </c>
      <c r="F5690" s="129" t="s">
        <v>4735</v>
      </c>
      <c r="G5690" s="129" t="s">
        <v>16723</v>
      </c>
      <c r="H5690" s="129"/>
    </row>
    <row r="5691" spans="1:8" x14ac:dyDescent="0.3">
      <c r="A5691" s="183">
        <v>45351</v>
      </c>
      <c r="B5691" s="129" t="s">
        <v>10431</v>
      </c>
      <c r="C5691" s="129" t="s">
        <v>417</v>
      </c>
      <c r="D5691" s="165">
        <v>1</v>
      </c>
      <c r="E5691" s="129" t="s">
        <v>4737</v>
      </c>
      <c r="F5691" s="129" t="s">
        <v>4735</v>
      </c>
      <c r="G5691" s="129" t="s">
        <v>16723</v>
      </c>
      <c r="H5691" s="129"/>
    </row>
    <row r="5692" spans="1:8" x14ac:dyDescent="0.3">
      <c r="A5692" s="183">
        <v>45351</v>
      </c>
      <c r="B5692" s="129" t="s">
        <v>10432</v>
      </c>
      <c r="C5692" s="129" t="s">
        <v>417</v>
      </c>
      <c r="D5692" s="165">
        <v>1</v>
      </c>
      <c r="E5692" s="129" t="s">
        <v>4737</v>
      </c>
      <c r="F5692" s="129" t="s">
        <v>4735</v>
      </c>
      <c r="G5692" s="129" t="s">
        <v>16723</v>
      </c>
      <c r="H5692" s="129"/>
    </row>
    <row r="5693" spans="1:8" x14ac:dyDescent="0.3">
      <c r="A5693" s="183">
        <v>45351</v>
      </c>
      <c r="B5693" s="129" t="s">
        <v>10433</v>
      </c>
      <c r="C5693" s="129" t="s">
        <v>417</v>
      </c>
      <c r="D5693" s="165">
        <v>1</v>
      </c>
      <c r="E5693" s="129" t="s">
        <v>4737</v>
      </c>
      <c r="F5693" s="129" t="s">
        <v>4735</v>
      </c>
      <c r="G5693" s="129" t="s">
        <v>16723</v>
      </c>
      <c r="H5693" s="129"/>
    </row>
    <row r="5694" spans="1:8" x14ac:dyDescent="0.3">
      <c r="A5694" s="183">
        <v>45351</v>
      </c>
      <c r="B5694" s="129" t="s">
        <v>10434</v>
      </c>
      <c r="C5694" s="129" t="s">
        <v>417</v>
      </c>
      <c r="D5694" s="165">
        <v>1</v>
      </c>
      <c r="E5694" s="129" t="s">
        <v>4739</v>
      </c>
      <c r="F5694" s="129" t="s">
        <v>4735</v>
      </c>
      <c r="G5694" s="129" t="s">
        <v>16723</v>
      </c>
      <c r="H5694" s="129"/>
    </row>
    <row r="5695" spans="1:8" x14ac:dyDescent="0.3">
      <c r="A5695" s="183">
        <v>45351</v>
      </c>
      <c r="B5695" s="129" t="s">
        <v>10435</v>
      </c>
      <c r="C5695" s="129" t="s">
        <v>417</v>
      </c>
      <c r="D5695" s="165">
        <v>1</v>
      </c>
      <c r="E5695" s="129" t="s">
        <v>4737</v>
      </c>
      <c r="F5695" s="129" t="s">
        <v>4735</v>
      </c>
      <c r="G5695" s="129" t="s">
        <v>16723</v>
      </c>
      <c r="H5695" s="129"/>
    </row>
    <row r="5696" spans="1:8" x14ac:dyDescent="0.3">
      <c r="A5696" s="183">
        <v>45351</v>
      </c>
      <c r="B5696" s="129" t="s">
        <v>10436</v>
      </c>
      <c r="C5696" s="129" t="s">
        <v>417</v>
      </c>
      <c r="D5696" s="165">
        <v>1</v>
      </c>
      <c r="E5696" s="129" t="s">
        <v>5066</v>
      </c>
      <c r="F5696" s="129" t="s">
        <v>4735</v>
      </c>
      <c r="G5696" s="129" t="s">
        <v>16723</v>
      </c>
      <c r="H5696" s="129"/>
    </row>
    <row r="5697" spans="1:8" x14ac:dyDescent="0.3">
      <c r="A5697" s="183">
        <v>45351</v>
      </c>
      <c r="B5697" s="129" t="s">
        <v>10437</v>
      </c>
      <c r="C5697" s="129" t="s">
        <v>417</v>
      </c>
      <c r="D5697" s="165">
        <v>1</v>
      </c>
      <c r="E5697" s="129" t="s">
        <v>4737</v>
      </c>
      <c r="F5697" s="129" t="s">
        <v>4735</v>
      </c>
      <c r="G5697" s="129" t="s">
        <v>16723</v>
      </c>
      <c r="H5697" s="129"/>
    </row>
    <row r="5698" spans="1:8" x14ac:dyDescent="0.3">
      <c r="A5698" s="183">
        <v>45351</v>
      </c>
      <c r="B5698" s="129" t="s">
        <v>10438</v>
      </c>
      <c r="C5698" s="129" t="s">
        <v>417</v>
      </c>
      <c r="D5698" s="165">
        <v>1</v>
      </c>
      <c r="E5698" s="129" t="s">
        <v>5066</v>
      </c>
      <c r="F5698" s="129" t="s">
        <v>4735</v>
      </c>
      <c r="G5698" s="129" t="s">
        <v>16723</v>
      </c>
      <c r="H5698" s="129"/>
    </row>
    <row r="5699" spans="1:8" x14ac:dyDescent="0.3">
      <c r="A5699" s="183">
        <v>45351</v>
      </c>
      <c r="B5699" s="129" t="s">
        <v>10439</v>
      </c>
      <c r="C5699" s="129" t="s">
        <v>417</v>
      </c>
      <c r="D5699" s="165">
        <v>1</v>
      </c>
      <c r="E5699" s="129" t="s">
        <v>4734</v>
      </c>
      <c r="F5699" s="129" t="s">
        <v>4735</v>
      </c>
      <c r="G5699" s="129" t="s">
        <v>16723</v>
      </c>
      <c r="H5699" s="129"/>
    </row>
    <row r="5700" spans="1:8" x14ac:dyDescent="0.3">
      <c r="A5700" s="183">
        <v>45351</v>
      </c>
      <c r="B5700" s="129" t="s">
        <v>10440</v>
      </c>
      <c r="C5700" s="129" t="s">
        <v>416</v>
      </c>
      <c r="D5700" s="165">
        <v>1</v>
      </c>
      <c r="E5700" s="129" t="s">
        <v>4737</v>
      </c>
      <c r="F5700" s="129" t="s">
        <v>4735</v>
      </c>
      <c r="G5700" s="129" t="s">
        <v>16723</v>
      </c>
      <c r="H5700" s="129"/>
    </row>
    <row r="5701" spans="1:8" x14ac:dyDescent="0.3">
      <c r="A5701" s="183">
        <v>45351</v>
      </c>
      <c r="B5701" s="129" t="s">
        <v>10441</v>
      </c>
      <c r="C5701" s="129" t="s">
        <v>418</v>
      </c>
      <c r="D5701" s="165">
        <v>1</v>
      </c>
      <c r="E5701" s="129" t="s">
        <v>4737</v>
      </c>
      <c r="F5701" s="129" t="s">
        <v>4735</v>
      </c>
      <c r="G5701" s="129" t="s">
        <v>16723</v>
      </c>
      <c r="H5701" s="129"/>
    </row>
    <row r="5702" spans="1:8" x14ac:dyDescent="0.3">
      <c r="A5702" s="183">
        <v>45351</v>
      </c>
      <c r="B5702" s="129" t="s">
        <v>10442</v>
      </c>
      <c r="C5702" s="129" t="s">
        <v>417</v>
      </c>
      <c r="D5702" s="165">
        <v>1</v>
      </c>
      <c r="E5702" s="129" t="s">
        <v>4739</v>
      </c>
      <c r="F5702" s="129" t="s">
        <v>4735</v>
      </c>
      <c r="G5702" s="129" t="s">
        <v>16723</v>
      </c>
      <c r="H5702" s="129"/>
    </row>
    <row r="5703" spans="1:8" x14ac:dyDescent="0.3">
      <c r="A5703" s="183">
        <v>45351</v>
      </c>
      <c r="B5703" s="129" t="s">
        <v>10443</v>
      </c>
      <c r="C5703" s="129" t="s">
        <v>417</v>
      </c>
      <c r="D5703" s="165">
        <v>1</v>
      </c>
      <c r="E5703" s="129" t="s">
        <v>4739</v>
      </c>
      <c r="F5703" s="129" t="s">
        <v>4735</v>
      </c>
      <c r="G5703" s="129" t="s">
        <v>16723</v>
      </c>
      <c r="H5703" s="129"/>
    </row>
    <row r="5704" spans="1:8" x14ac:dyDescent="0.3">
      <c r="A5704" s="183">
        <v>45351</v>
      </c>
      <c r="B5704" s="129" t="s">
        <v>10444</v>
      </c>
      <c r="C5704" s="129" t="s">
        <v>417</v>
      </c>
      <c r="D5704" s="165">
        <v>1</v>
      </c>
      <c r="E5704" s="129" t="s">
        <v>4739</v>
      </c>
      <c r="F5704" s="129" t="s">
        <v>4735</v>
      </c>
      <c r="G5704" s="129" t="s">
        <v>16723</v>
      </c>
      <c r="H5704" s="129"/>
    </row>
    <row r="5705" spans="1:8" x14ac:dyDescent="0.3">
      <c r="A5705" s="183">
        <v>45351</v>
      </c>
      <c r="B5705" s="129" t="s">
        <v>10445</v>
      </c>
      <c r="C5705" s="129" t="s">
        <v>417</v>
      </c>
      <c r="D5705" s="165">
        <v>1</v>
      </c>
      <c r="E5705" s="129" t="s">
        <v>4739</v>
      </c>
      <c r="F5705" s="129" t="s">
        <v>4735</v>
      </c>
      <c r="G5705" s="129" t="s">
        <v>16723</v>
      </c>
      <c r="H5705" s="129"/>
    </row>
    <row r="5706" spans="1:8" x14ac:dyDescent="0.3">
      <c r="A5706" s="183">
        <v>45351</v>
      </c>
      <c r="B5706" s="129" t="s">
        <v>10446</v>
      </c>
      <c r="C5706" s="129" t="s">
        <v>417</v>
      </c>
      <c r="D5706" s="165">
        <v>1</v>
      </c>
      <c r="E5706" s="129" t="s">
        <v>4739</v>
      </c>
      <c r="F5706" s="129" t="s">
        <v>4735</v>
      </c>
      <c r="G5706" s="129" t="s">
        <v>16723</v>
      </c>
      <c r="H5706" s="129"/>
    </row>
    <row r="5707" spans="1:8" x14ac:dyDescent="0.3">
      <c r="A5707" s="183">
        <v>45351</v>
      </c>
      <c r="B5707" s="129" t="s">
        <v>10447</v>
      </c>
      <c r="C5707" s="129" t="s">
        <v>417</v>
      </c>
      <c r="D5707" s="165">
        <v>1</v>
      </c>
      <c r="E5707" s="129" t="s">
        <v>4739</v>
      </c>
      <c r="F5707" s="129" t="s">
        <v>4735</v>
      </c>
      <c r="G5707" s="129" t="s">
        <v>16723</v>
      </c>
      <c r="H5707" s="129"/>
    </row>
    <row r="5708" spans="1:8" x14ac:dyDescent="0.3">
      <c r="A5708" s="183">
        <v>45351</v>
      </c>
      <c r="B5708" s="129" t="s">
        <v>10448</v>
      </c>
      <c r="C5708" s="129" t="s">
        <v>416</v>
      </c>
      <c r="D5708" s="165">
        <v>1</v>
      </c>
      <c r="E5708" s="129" t="s">
        <v>4739</v>
      </c>
      <c r="F5708" s="129" t="s">
        <v>4735</v>
      </c>
      <c r="G5708" s="129" t="s">
        <v>16723</v>
      </c>
      <c r="H5708" s="129"/>
    </row>
    <row r="5709" spans="1:8" x14ac:dyDescent="0.3">
      <c r="A5709" s="183">
        <v>45351</v>
      </c>
      <c r="B5709" s="129" t="s">
        <v>10449</v>
      </c>
      <c r="C5709" s="129" t="s">
        <v>418</v>
      </c>
      <c r="D5709" s="165">
        <v>1</v>
      </c>
      <c r="E5709" s="129" t="s">
        <v>4821</v>
      </c>
      <c r="F5709" s="129" t="s">
        <v>4735</v>
      </c>
      <c r="G5709" s="129" t="s">
        <v>16723</v>
      </c>
      <c r="H5709" s="129"/>
    </row>
    <row r="5710" spans="1:8" x14ac:dyDescent="0.3">
      <c r="A5710" s="183">
        <v>45351</v>
      </c>
      <c r="B5710" s="129" t="s">
        <v>10450</v>
      </c>
      <c r="C5710" s="129" t="s">
        <v>416</v>
      </c>
      <c r="D5710" s="165">
        <v>1</v>
      </c>
      <c r="E5710" s="129" t="s">
        <v>4739</v>
      </c>
      <c r="F5710" s="129" t="s">
        <v>4735</v>
      </c>
      <c r="G5710" s="129" t="s">
        <v>16723</v>
      </c>
      <c r="H5710" s="129"/>
    </row>
    <row r="5711" spans="1:8" x14ac:dyDescent="0.3">
      <c r="A5711" s="183">
        <v>45351</v>
      </c>
      <c r="B5711" s="129" t="s">
        <v>10451</v>
      </c>
      <c r="C5711" s="129" t="s">
        <v>417</v>
      </c>
      <c r="D5711" s="165">
        <v>1</v>
      </c>
      <c r="E5711" s="129" t="s">
        <v>4739</v>
      </c>
      <c r="F5711" s="129" t="s">
        <v>4735</v>
      </c>
      <c r="G5711" s="129" t="s">
        <v>16723</v>
      </c>
      <c r="H5711" s="129"/>
    </row>
    <row r="5712" spans="1:8" x14ac:dyDescent="0.3">
      <c r="A5712" s="183">
        <v>45351</v>
      </c>
      <c r="B5712" s="129" t="s">
        <v>10452</v>
      </c>
      <c r="C5712" s="129" t="s">
        <v>416</v>
      </c>
      <c r="D5712" s="165">
        <v>1</v>
      </c>
      <c r="E5712" s="129" t="s">
        <v>4744</v>
      </c>
      <c r="F5712" s="129" t="s">
        <v>4735</v>
      </c>
      <c r="G5712" s="129" t="s">
        <v>16723</v>
      </c>
      <c r="H5712" s="129"/>
    </row>
    <row r="5713" spans="1:8" x14ac:dyDescent="0.3">
      <c r="A5713" s="183">
        <v>45351</v>
      </c>
      <c r="B5713" s="129" t="s">
        <v>10453</v>
      </c>
      <c r="C5713" s="129" t="s">
        <v>418</v>
      </c>
      <c r="D5713" s="165">
        <v>1</v>
      </c>
      <c r="E5713" s="129" t="s">
        <v>4737</v>
      </c>
      <c r="F5713" s="129" t="s">
        <v>4735</v>
      </c>
      <c r="G5713" s="129" t="s">
        <v>16723</v>
      </c>
      <c r="H5713" s="129"/>
    </row>
    <row r="5714" spans="1:8" x14ac:dyDescent="0.3">
      <c r="A5714" s="183">
        <v>45351</v>
      </c>
      <c r="B5714" s="129" t="s">
        <v>10454</v>
      </c>
      <c r="C5714" s="129" t="s">
        <v>418</v>
      </c>
      <c r="D5714" s="165">
        <v>1</v>
      </c>
      <c r="E5714" s="129" t="s">
        <v>4737</v>
      </c>
      <c r="F5714" s="129" t="s">
        <v>4735</v>
      </c>
      <c r="G5714" s="129" t="s">
        <v>16723</v>
      </c>
      <c r="H5714" s="129"/>
    </row>
    <row r="5715" spans="1:8" x14ac:dyDescent="0.3">
      <c r="A5715" s="183">
        <v>45351</v>
      </c>
      <c r="B5715" s="129" t="s">
        <v>10455</v>
      </c>
      <c r="C5715" s="129" t="s">
        <v>418</v>
      </c>
      <c r="D5715" s="165">
        <v>1</v>
      </c>
      <c r="E5715" s="129" t="s">
        <v>4739</v>
      </c>
      <c r="F5715" s="129" t="s">
        <v>4735</v>
      </c>
      <c r="G5715" s="129" t="s">
        <v>16723</v>
      </c>
      <c r="H5715" s="129"/>
    </row>
    <row r="5716" spans="1:8" x14ac:dyDescent="0.3">
      <c r="A5716" s="183">
        <v>45351</v>
      </c>
      <c r="B5716" s="129" t="s">
        <v>10456</v>
      </c>
      <c r="C5716" s="129" t="s">
        <v>417</v>
      </c>
      <c r="D5716" s="165">
        <v>1</v>
      </c>
      <c r="E5716" s="129" t="s">
        <v>4737</v>
      </c>
      <c r="F5716" s="129" t="s">
        <v>4735</v>
      </c>
      <c r="G5716" s="129" t="s">
        <v>16723</v>
      </c>
      <c r="H5716" s="129"/>
    </row>
    <row r="5717" spans="1:8" x14ac:dyDescent="0.3">
      <c r="A5717" s="183">
        <v>45351</v>
      </c>
      <c r="B5717" s="129" t="s">
        <v>10457</v>
      </c>
      <c r="C5717" s="129" t="s">
        <v>417</v>
      </c>
      <c r="D5717" s="165">
        <v>1</v>
      </c>
      <c r="E5717" s="129" t="s">
        <v>4737</v>
      </c>
      <c r="F5717" s="129" t="s">
        <v>4735</v>
      </c>
      <c r="G5717" s="129" t="s">
        <v>16723</v>
      </c>
      <c r="H5717" s="129"/>
    </row>
    <row r="5718" spans="1:8" x14ac:dyDescent="0.3">
      <c r="A5718" s="183">
        <v>45351</v>
      </c>
      <c r="B5718" s="129" t="s">
        <v>10458</v>
      </c>
      <c r="C5718" s="129" t="s">
        <v>417</v>
      </c>
      <c r="D5718" s="165">
        <v>1</v>
      </c>
      <c r="E5718" s="129" t="s">
        <v>5066</v>
      </c>
      <c r="F5718" s="129" t="s">
        <v>4735</v>
      </c>
      <c r="G5718" s="129" t="s">
        <v>16723</v>
      </c>
      <c r="H5718" s="129"/>
    </row>
    <row r="5719" spans="1:8" x14ac:dyDescent="0.3">
      <c r="A5719" s="183">
        <v>45351</v>
      </c>
      <c r="B5719" s="129" t="s">
        <v>10459</v>
      </c>
      <c r="C5719" s="129" t="s">
        <v>417</v>
      </c>
      <c r="D5719" s="165">
        <v>1</v>
      </c>
      <c r="E5719" s="129" t="s">
        <v>4737</v>
      </c>
      <c r="F5719" s="129" t="s">
        <v>4735</v>
      </c>
      <c r="G5719" s="129" t="s">
        <v>16723</v>
      </c>
      <c r="H5719" s="129"/>
    </row>
    <row r="5720" spans="1:8" x14ac:dyDescent="0.3">
      <c r="A5720" s="183">
        <v>45351</v>
      </c>
      <c r="B5720" s="129" t="s">
        <v>10460</v>
      </c>
      <c r="C5720" s="129" t="s">
        <v>417</v>
      </c>
      <c r="D5720" s="165">
        <v>1</v>
      </c>
      <c r="E5720" s="129" t="s">
        <v>5066</v>
      </c>
      <c r="F5720" s="129" t="s">
        <v>4735</v>
      </c>
      <c r="G5720" s="129" t="s">
        <v>16723</v>
      </c>
      <c r="H5720" s="129"/>
    </row>
    <row r="5721" spans="1:8" x14ac:dyDescent="0.3">
      <c r="A5721" s="183">
        <v>45351</v>
      </c>
      <c r="B5721" s="129" t="s">
        <v>10461</v>
      </c>
      <c r="C5721" s="129" t="s">
        <v>417</v>
      </c>
      <c r="D5721" s="165">
        <v>1</v>
      </c>
      <c r="E5721" s="129" t="s">
        <v>4739</v>
      </c>
      <c r="F5721" s="129" t="s">
        <v>4735</v>
      </c>
      <c r="G5721" s="129" t="s">
        <v>16723</v>
      </c>
      <c r="H5721" s="129"/>
    </row>
    <row r="5722" spans="1:8" x14ac:dyDescent="0.3">
      <c r="A5722" s="183">
        <v>45351</v>
      </c>
      <c r="B5722" s="129" t="s">
        <v>10462</v>
      </c>
      <c r="C5722" s="129" t="s">
        <v>417</v>
      </c>
      <c r="D5722" s="165">
        <v>1</v>
      </c>
      <c r="E5722" s="129" t="s">
        <v>5066</v>
      </c>
      <c r="F5722" s="129" t="s">
        <v>4735</v>
      </c>
      <c r="G5722" s="129" t="s">
        <v>16723</v>
      </c>
      <c r="H5722" s="129"/>
    </row>
    <row r="5723" spans="1:8" x14ac:dyDescent="0.3">
      <c r="A5723" s="183">
        <v>45351</v>
      </c>
      <c r="B5723" s="129" t="s">
        <v>10463</v>
      </c>
      <c r="C5723" s="129" t="s">
        <v>417</v>
      </c>
      <c r="D5723" s="165">
        <v>1</v>
      </c>
      <c r="E5723" s="129" t="s">
        <v>5066</v>
      </c>
      <c r="F5723" s="129" t="s">
        <v>4735</v>
      </c>
      <c r="G5723" s="129" t="s">
        <v>16723</v>
      </c>
      <c r="H5723" s="129"/>
    </row>
    <row r="5724" spans="1:8" x14ac:dyDescent="0.3">
      <c r="A5724" s="183">
        <v>45351</v>
      </c>
      <c r="B5724" s="129" t="s">
        <v>10464</v>
      </c>
      <c r="C5724" s="129" t="s">
        <v>418</v>
      </c>
      <c r="D5724" s="165">
        <v>1</v>
      </c>
      <c r="E5724" s="129" t="s">
        <v>4739</v>
      </c>
      <c r="F5724" s="129" t="s">
        <v>4735</v>
      </c>
      <c r="G5724" s="129" t="s">
        <v>16723</v>
      </c>
      <c r="H5724" s="129"/>
    </row>
    <row r="5725" spans="1:8" x14ac:dyDescent="0.3">
      <c r="A5725" s="183">
        <v>45351</v>
      </c>
      <c r="B5725" s="129" t="s">
        <v>10465</v>
      </c>
      <c r="C5725" s="129" t="s">
        <v>418</v>
      </c>
      <c r="D5725" s="165">
        <v>1</v>
      </c>
      <c r="E5725" s="129" t="s">
        <v>4739</v>
      </c>
      <c r="F5725" s="129" t="s">
        <v>4735</v>
      </c>
      <c r="G5725" s="129" t="s">
        <v>16723</v>
      </c>
      <c r="H5725" s="129"/>
    </row>
    <row r="5726" spans="1:8" x14ac:dyDescent="0.3">
      <c r="A5726" s="183">
        <v>45351</v>
      </c>
      <c r="B5726" s="129" t="s">
        <v>10466</v>
      </c>
      <c r="C5726" s="129" t="s">
        <v>416</v>
      </c>
      <c r="D5726" s="165">
        <v>1</v>
      </c>
      <c r="E5726" s="129" t="s">
        <v>4744</v>
      </c>
      <c r="F5726" s="129" t="s">
        <v>4735</v>
      </c>
      <c r="G5726" s="129" t="s">
        <v>16723</v>
      </c>
      <c r="H5726" s="129"/>
    </row>
    <row r="5727" spans="1:8" x14ac:dyDescent="0.3">
      <c r="A5727" s="183">
        <v>45351</v>
      </c>
      <c r="B5727" s="129" t="s">
        <v>10467</v>
      </c>
      <c r="C5727" s="129" t="s">
        <v>418</v>
      </c>
      <c r="D5727" s="165">
        <v>1</v>
      </c>
      <c r="E5727" s="129" t="s">
        <v>4739</v>
      </c>
      <c r="F5727" s="129" t="s">
        <v>4735</v>
      </c>
      <c r="G5727" s="129" t="s">
        <v>16723</v>
      </c>
      <c r="H5727" s="129"/>
    </row>
    <row r="5728" spans="1:8" x14ac:dyDescent="0.3">
      <c r="A5728" s="183">
        <v>45351</v>
      </c>
      <c r="B5728" s="129" t="s">
        <v>10468</v>
      </c>
      <c r="C5728" s="129" t="s">
        <v>418</v>
      </c>
      <c r="D5728" s="165">
        <v>1</v>
      </c>
      <c r="E5728" s="129" t="s">
        <v>4744</v>
      </c>
      <c r="F5728" s="129" t="s">
        <v>4735</v>
      </c>
      <c r="G5728" s="129" t="s">
        <v>16723</v>
      </c>
      <c r="H5728" s="129"/>
    </row>
    <row r="5729" spans="1:8" x14ac:dyDescent="0.3">
      <c r="A5729" s="183">
        <v>45351</v>
      </c>
      <c r="B5729" s="129" t="s">
        <v>10469</v>
      </c>
      <c r="C5729" s="129" t="s">
        <v>418</v>
      </c>
      <c r="D5729" s="165">
        <v>1</v>
      </c>
      <c r="E5729" s="129" t="s">
        <v>4747</v>
      </c>
      <c r="F5729" s="129" t="s">
        <v>4735</v>
      </c>
      <c r="G5729" s="129" t="s">
        <v>16723</v>
      </c>
      <c r="H5729" s="129"/>
    </row>
    <row r="5730" spans="1:8" x14ac:dyDescent="0.3">
      <c r="A5730" s="183">
        <v>45351</v>
      </c>
      <c r="B5730" s="129" t="s">
        <v>10470</v>
      </c>
      <c r="C5730" s="129" t="s">
        <v>418</v>
      </c>
      <c r="D5730" s="165">
        <v>1</v>
      </c>
      <c r="E5730" s="129" t="s">
        <v>4739</v>
      </c>
      <c r="F5730" s="129" t="s">
        <v>4735</v>
      </c>
      <c r="G5730" s="129" t="s">
        <v>16723</v>
      </c>
      <c r="H5730" s="129"/>
    </row>
    <row r="5731" spans="1:8" x14ac:dyDescent="0.3">
      <c r="A5731" s="183">
        <v>45351</v>
      </c>
      <c r="B5731" s="129" t="s">
        <v>10471</v>
      </c>
      <c r="C5731" s="129" t="s">
        <v>417</v>
      </c>
      <c r="D5731" s="165">
        <v>1</v>
      </c>
      <c r="E5731" s="129" t="s">
        <v>4739</v>
      </c>
      <c r="F5731" s="129" t="s">
        <v>4735</v>
      </c>
      <c r="G5731" s="129" t="s">
        <v>16723</v>
      </c>
      <c r="H5731" s="129"/>
    </row>
    <row r="5732" spans="1:8" x14ac:dyDescent="0.3">
      <c r="A5732" s="183">
        <v>45351</v>
      </c>
      <c r="B5732" s="129" t="s">
        <v>10472</v>
      </c>
      <c r="C5732" s="129" t="s">
        <v>417</v>
      </c>
      <c r="D5732" s="165">
        <v>1</v>
      </c>
      <c r="E5732" s="129" t="s">
        <v>4739</v>
      </c>
      <c r="F5732" s="129" t="s">
        <v>4735</v>
      </c>
      <c r="G5732" s="129" t="s">
        <v>16723</v>
      </c>
      <c r="H5732" s="129"/>
    </row>
    <row r="5733" spans="1:8" x14ac:dyDescent="0.3">
      <c r="A5733" s="183">
        <v>45351</v>
      </c>
      <c r="B5733" s="129" t="s">
        <v>10473</v>
      </c>
      <c r="C5733" s="129" t="s">
        <v>417</v>
      </c>
      <c r="D5733" s="165">
        <v>1</v>
      </c>
      <c r="E5733" s="129" t="s">
        <v>4739</v>
      </c>
      <c r="F5733" s="129" t="s">
        <v>4735</v>
      </c>
      <c r="G5733" s="129" t="s">
        <v>16723</v>
      </c>
      <c r="H5733" s="129"/>
    </row>
    <row r="5734" spans="1:8" x14ac:dyDescent="0.3">
      <c r="A5734" s="183">
        <v>45351</v>
      </c>
      <c r="B5734" s="129" t="s">
        <v>10474</v>
      </c>
      <c r="C5734" s="129" t="s">
        <v>417</v>
      </c>
      <c r="D5734" s="165">
        <v>1</v>
      </c>
      <c r="E5734" s="129" t="s">
        <v>4737</v>
      </c>
      <c r="F5734" s="129" t="s">
        <v>4735</v>
      </c>
      <c r="G5734" s="129" t="s">
        <v>16723</v>
      </c>
      <c r="H5734" s="129"/>
    </row>
    <row r="5735" spans="1:8" x14ac:dyDescent="0.3">
      <c r="A5735" s="183">
        <v>45351</v>
      </c>
      <c r="B5735" s="129" t="s">
        <v>10475</v>
      </c>
      <c r="C5735" s="129" t="s">
        <v>417</v>
      </c>
      <c r="D5735" s="165">
        <v>1</v>
      </c>
      <c r="E5735" s="129" t="s">
        <v>4737</v>
      </c>
      <c r="F5735" s="129" t="s">
        <v>4735</v>
      </c>
      <c r="G5735" s="129" t="s">
        <v>16723</v>
      </c>
      <c r="H5735" s="129"/>
    </row>
    <row r="5736" spans="1:8" x14ac:dyDescent="0.3">
      <c r="A5736" s="183">
        <v>45351</v>
      </c>
      <c r="B5736" s="129" t="s">
        <v>10476</v>
      </c>
      <c r="C5736" s="129" t="s">
        <v>417</v>
      </c>
      <c r="D5736" s="165">
        <v>1</v>
      </c>
      <c r="E5736" s="129" t="s">
        <v>4737</v>
      </c>
      <c r="F5736" s="129" t="s">
        <v>4735</v>
      </c>
      <c r="G5736" s="129" t="s">
        <v>16723</v>
      </c>
      <c r="H5736" s="129"/>
    </row>
    <row r="5737" spans="1:8" x14ac:dyDescent="0.3">
      <c r="A5737" s="183">
        <v>45351</v>
      </c>
      <c r="B5737" s="129" t="s">
        <v>10477</v>
      </c>
      <c r="C5737" s="129" t="s">
        <v>417</v>
      </c>
      <c r="D5737" s="165">
        <v>1</v>
      </c>
      <c r="E5737" s="129" t="s">
        <v>4739</v>
      </c>
      <c r="F5737" s="129" t="s">
        <v>4735</v>
      </c>
      <c r="G5737" s="129" t="s">
        <v>16723</v>
      </c>
      <c r="H5737" s="129"/>
    </row>
    <row r="5738" spans="1:8" x14ac:dyDescent="0.3">
      <c r="A5738" s="183">
        <v>45351</v>
      </c>
      <c r="B5738" s="129" t="s">
        <v>10478</v>
      </c>
      <c r="C5738" s="129" t="s">
        <v>417</v>
      </c>
      <c r="D5738" s="165">
        <v>1</v>
      </c>
      <c r="E5738" s="129" t="s">
        <v>4739</v>
      </c>
      <c r="F5738" s="129" t="s">
        <v>4735</v>
      </c>
      <c r="G5738" s="129" t="s">
        <v>16723</v>
      </c>
      <c r="H5738" s="129"/>
    </row>
    <row r="5739" spans="1:8" x14ac:dyDescent="0.3">
      <c r="A5739" s="183">
        <v>45351</v>
      </c>
      <c r="B5739" s="129" t="s">
        <v>10479</v>
      </c>
      <c r="C5739" s="129" t="s">
        <v>416</v>
      </c>
      <c r="D5739" s="165">
        <v>1</v>
      </c>
      <c r="E5739" s="129" t="s">
        <v>4739</v>
      </c>
      <c r="F5739" s="129" t="s">
        <v>4735</v>
      </c>
      <c r="G5739" s="129" t="s">
        <v>16723</v>
      </c>
      <c r="H5739" s="129"/>
    </row>
    <row r="5740" spans="1:8" x14ac:dyDescent="0.3">
      <c r="A5740" s="183">
        <v>45351</v>
      </c>
      <c r="B5740" s="129" t="s">
        <v>10480</v>
      </c>
      <c r="C5740" s="129" t="s">
        <v>416</v>
      </c>
      <c r="D5740" s="165">
        <v>1</v>
      </c>
      <c r="E5740" s="129" t="s">
        <v>4739</v>
      </c>
      <c r="F5740" s="129" t="s">
        <v>4735</v>
      </c>
      <c r="G5740" s="129" t="s">
        <v>16723</v>
      </c>
      <c r="H5740" s="129"/>
    </row>
    <row r="5741" spans="1:8" x14ac:dyDescent="0.3">
      <c r="A5741" s="183">
        <v>45351</v>
      </c>
      <c r="B5741" s="129" t="s">
        <v>10481</v>
      </c>
      <c r="C5741" s="129" t="s">
        <v>418</v>
      </c>
      <c r="D5741" s="165">
        <v>1</v>
      </c>
      <c r="E5741" s="129" t="s">
        <v>4739</v>
      </c>
      <c r="F5741" s="129" t="s">
        <v>4735</v>
      </c>
      <c r="G5741" s="129" t="s">
        <v>16723</v>
      </c>
      <c r="H5741" s="129"/>
    </row>
    <row r="5742" spans="1:8" x14ac:dyDescent="0.3">
      <c r="A5742" s="183">
        <v>45351</v>
      </c>
      <c r="B5742" s="129" t="s">
        <v>10482</v>
      </c>
      <c r="C5742" s="129" t="s">
        <v>418</v>
      </c>
      <c r="D5742" s="165">
        <v>1</v>
      </c>
      <c r="E5742" s="129" t="s">
        <v>4739</v>
      </c>
      <c r="F5742" s="129" t="s">
        <v>4735</v>
      </c>
      <c r="G5742" s="129" t="s">
        <v>16723</v>
      </c>
      <c r="H5742" s="129"/>
    </row>
    <row r="5743" spans="1:8" x14ac:dyDescent="0.3">
      <c r="A5743" s="183">
        <v>45351</v>
      </c>
      <c r="B5743" s="129" t="s">
        <v>10483</v>
      </c>
      <c r="C5743" s="129" t="s">
        <v>416</v>
      </c>
      <c r="D5743" s="165">
        <v>1</v>
      </c>
      <c r="E5743" s="129" t="s">
        <v>4747</v>
      </c>
      <c r="F5743" s="129" t="s">
        <v>4735</v>
      </c>
      <c r="G5743" s="129" t="s">
        <v>16723</v>
      </c>
      <c r="H5743" s="129"/>
    </row>
    <row r="5744" spans="1:8" x14ac:dyDescent="0.3">
      <c r="A5744" s="183">
        <v>45351</v>
      </c>
      <c r="B5744" s="129" t="s">
        <v>10484</v>
      </c>
      <c r="C5744" s="129" t="s">
        <v>418</v>
      </c>
      <c r="D5744" s="165">
        <v>1</v>
      </c>
      <c r="E5744" s="129" t="s">
        <v>4744</v>
      </c>
      <c r="F5744" s="129" t="s">
        <v>4735</v>
      </c>
      <c r="G5744" s="129" t="s">
        <v>16723</v>
      </c>
      <c r="H5744" s="129"/>
    </row>
    <row r="5745" spans="1:8" x14ac:dyDescent="0.3">
      <c r="A5745" s="183">
        <v>45351</v>
      </c>
      <c r="B5745" s="129" t="s">
        <v>10485</v>
      </c>
      <c r="C5745" s="129" t="s">
        <v>418</v>
      </c>
      <c r="D5745" s="165">
        <v>1</v>
      </c>
      <c r="E5745" s="129" t="s">
        <v>4739</v>
      </c>
      <c r="F5745" s="129" t="s">
        <v>4735</v>
      </c>
      <c r="G5745" s="129" t="s">
        <v>16723</v>
      </c>
      <c r="H5745" s="129"/>
    </row>
    <row r="5746" spans="1:8" x14ac:dyDescent="0.3">
      <c r="A5746" s="183">
        <v>45351</v>
      </c>
      <c r="B5746" s="129" t="s">
        <v>10486</v>
      </c>
      <c r="C5746" s="129" t="s">
        <v>418</v>
      </c>
      <c r="D5746" s="165">
        <v>1</v>
      </c>
      <c r="E5746" s="129" t="s">
        <v>4821</v>
      </c>
      <c r="F5746" s="129" t="s">
        <v>4735</v>
      </c>
      <c r="G5746" s="129" t="s">
        <v>16723</v>
      </c>
      <c r="H5746" s="129"/>
    </row>
    <row r="5747" spans="1:8" x14ac:dyDescent="0.3">
      <c r="A5747" s="183">
        <v>45351</v>
      </c>
      <c r="B5747" s="129" t="s">
        <v>10487</v>
      </c>
      <c r="C5747" s="129" t="s">
        <v>418</v>
      </c>
      <c r="D5747" s="165">
        <v>1</v>
      </c>
      <c r="E5747" s="129" t="s">
        <v>4739</v>
      </c>
      <c r="F5747" s="129" t="s">
        <v>4735</v>
      </c>
      <c r="G5747" s="129" t="s">
        <v>16723</v>
      </c>
      <c r="H5747" s="129"/>
    </row>
    <row r="5748" spans="1:8" x14ac:dyDescent="0.3">
      <c r="A5748" s="183">
        <v>45351</v>
      </c>
      <c r="B5748" s="129" t="s">
        <v>10488</v>
      </c>
      <c r="C5748" s="129" t="s">
        <v>418</v>
      </c>
      <c r="D5748" s="165">
        <v>1</v>
      </c>
      <c r="E5748" s="129" t="s">
        <v>4739</v>
      </c>
      <c r="F5748" s="129" t="s">
        <v>4735</v>
      </c>
      <c r="G5748" s="129" t="s">
        <v>16723</v>
      </c>
      <c r="H5748" s="129"/>
    </row>
    <row r="5749" spans="1:8" x14ac:dyDescent="0.3">
      <c r="A5749" s="183">
        <v>45351</v>
      </c>
      <c r="B5749" s="129" t="s">
        <v>10489</v>
      </c>
      <c r="C5749" s="129" t="s">
        <v>418</v>
      </c>
      <c r="D5749" s="165">
        <v>1</v>
      </c>
      <c r="E5749" s="129" t="s">
        <v>4739</v>
      </c>
      <c r="F5749" s="129" t="s">
        <v>4735</v>
      </c>
      <c r="G5749" s="129" t="s">
        <v>16723</v>
      </c>
      <c r="H5749" s="129"/>
    </row>
    <row r="5750" spans="1:8" x14ac:dyDescent="0.3">
      <c r="A5750" s="183">
        <v>45351</v>
      </c>
      <c r="B5750" s="129" t="s">
        <v>10490</v>
      </c>
      <c r="C5750" s="129" t="s">
        <v>416</v>
      </c>
      <c r="D5750" s="165">
        <v>1</v>
      </c>
      <c r="E5750" s="129" t="s">
        <v>4737</v>
      </c>
      <c r="F5750" s="129" t="s">
        <v>4735</v>
      </c>
      <c r="G5750" s="129" t="s">
        <v>16723</v>
      </c>
      <c r="H5750" s="129"/>
    </row>
    <row r="5751" spans="1:8" x14ac:dyDescent="0.3">
      <c r="A5751" s="183">
        <v>45351</v>
      </c>
      <c r="B5751" s="129" t="s">
        <v>10491</v>
      </c>
      <c r="C5751" s="129" t="s">
        <v>418</v>
      </c>
      <c r="D5751" s="165">
        <v>1</v>
      </c>
      <c r="E5751" s="129" t="s">
        <v>4739</v>
      </c>
      <c r="F5751" s="129" t="s">
        <v>4735</v>
      </c>
      <c r="G5751" s="129" t="s">
        <v>16723</v>
      </c>
      <c r="H5751" s="129"/>
    </row>
    <row r="5752" spans="1:8" x14ac:dyDescent="0.3">
      <c r="A5752" s="183">
        <v>45351</v>
      </c>
      <c r="B5752" s="129" t="s">
        <v>10492</v>
      </c>
      <c r="C5752" s="129" t="s">
        <v>418</v>
      </c>
      <c r="D5752" s="165">
        <v>1</v>
      </c>
      <c r="E5752" s="129" t="s">
        <v>4821</v>
      </c>
      <c r="F5752" s="129" t="s">
        <v>4735</v>
      </c>
      <c r="G5752" s="129" t="s">
        <v>16723</v>
      </c>
      <c r="H5752" s="129"/>
    </row>
    <row r="5753" spans="1:8" x14ac:dyDescent="0.3">
      <c r="A5753" s="183">
        <v>45351</v>
      </c>
      <c r="B5753" s="129" t="s">
        <v>10493</v>
      </c>
      <c r="C5753" s="129" t="s">
        <v>416</v>
      </c>
      <c r="D5753" s="165">
        <v>1</v>
      </c>
      <c r="E5753" s="129" t="s">
        <v>4739</v>
      </c>
      <c r="F5753" s="129" t="s">
        <v>4735</v>
      </c>
      <c r="G5753" s="129" t="s">
        <v>16723</v>
      </c>
      <c r="H5753" s="129"/>
    </row>
    <row r="5754" spans="1:8" x14ac:dyDescent="0.3">
      <c r="A5754" s="183">
        <v>45351</v>
      </c>
      <c r="B5754" s="129" t="s">
        <v>10494</v>
      </c>
      <c r="C5754" s="129" t="s">
        <v>418</v>
      </c>
      <c r="D5754" s="165">
        <v>1</v>
      </c>
      <c r="E5754" s="129" t="s">
        <v>4739</v>
      </c>
      <c r="F5754" s="129" t="s">
        <v>4735</v>
      </c>
      <c r="G5754" s="129" t="s">
        <v>16723</v>
      </c>
      <c r="H5754" s="129"/>
    </row>
    <row r="5755" spans="1:8" x14ac:dyDescent="0.3">
      <c r="A5755" s="183">
        <v>45351</v>
      </c>
      <c r="B5755" s="129" t="s">
        <v>10495</v>
      </c>
      <c r="C5755" s="129" t="s">
        <v>418</v>
      </c>
      <c r="D5755" s="165">
        <v>1</v>
      </c>
      <c r="E5755" s="129" t="s">
        <v>4821</v>
      </c>
      <c r="F5755" s="129" t="s">
        <v>4735</v>
      </c>
      <c r="G5755" s="129" t="s">
        <v>16723</v>
      </c>
      <c r="H5755" s="129"/>
    </row>
    <row r="5756" spans="1:8" x14ac:dyDescent="0.3">
      <c r="A5756" s="183">
        <v>45351</v>
      </c>
      <c r="B5756" s="129" t="s">
        <v>10496</v>
      </c>
      <c r="C5756" s="129" t="s">
        <v>418</v>
      </c>
      <c r="D5756" s="165">
        <v>1</v>
      </c>
      <c r="E5756" s="129" t="s">
        <v>4739</v>
      </c>
      <c r="F5756" s="129" t="s">
        <v>4735</v>
      </c>
      <c r="G5756" s="129" t="s">
        <v>16723</v>
      </c>
      <c r="H5756" s="129"/>
    </row>
    <row r="5757" spans="1:8" x14ac:dyDescent="0.3">
      <c r="A5757" s="183">
        <v>45351</v>
      </c>
      <c r="B5757" s="129" t="s">
        <v>10497</v>
      </c>
      <c r="C5757" s="129" t="s">
        <v>418</v>
      </c>
      <c r="D5757" s="165">
        <v>1</v>
      </c>
      <c r="E5757" s="129" t="s">
        <v>4739</v>
      </c>
      <c r="F5757" s="129" t="s">
        <v>4735</v>
      </c>
      <c r="G5757" s="129" t="s">
        <v>16723</v>
      </c>
      <c r="H5757" s="129"/>
    </row>
    <row r="5758" spans="1:8" x14ac:dyDescent="0.3">
      <c r="A5758" s="183">
        <v>45351</v>
      </c>
      <c r="B5758" s="129" t="s">
        <v>10498</v>
      </c>
      <c r="C5758" s="129" t="s">
        <v>418</v>
      </c>
      <c r="D5758" s="165">
        <v>1</v>
      </c>
      <c r="E5758" s="129" t="s">
        <v>4739</v>
      </c>
      <c r="F5758" s="129" t="s">
        <v>4735</v>
      </c>
      <c r="G5758" s="129" t="s">
        <v>16723</v>
      </c>
      <c r="H5758" s="129"/>
    </row>
    <row r="5759" spans="1:8" x14ac:dyDescent="0.3">
      <c r="A5759" s="183">
        <v>45351</v>
      </c>
      <c r="B5759" s="129" t="s">
        <v>10499</v>
      </c>
      <c r="C5759" s="129" t="s">
        <v>416</v>
      </c>
      <c r="D5759" s="165">
        <v>1</v>
      </c>
      <c r="E5759" s="129" t="s">
        <v>4739</v>
      </c>
      <c r="F5759" s="129" t="s">
        <v>4735</v>
      </c>
      <c r="G5759" s="129" t="s">
        <v>16723</v>
      </c>
      <c r="H5759" s="129"/>
    </row>
    <row r="5760" spans="1:8" x14ac:dyDescent="0.3">
      <c r="A5760" s="183">
        <v>45351</v>
      </c>
      <c r="B5760" s="129" t="s">
        <v>10500</v>
      </c>
      <c r="C5760" s="129" t="s">
        <v>417</v>
      </c>
      <c r="D5760" s="165">
        <v>1</v>
      </c>
      <c r="E5760" s="129" t="s">
        <v>4739</v>
      </c>
      <c r="F5760" s="129" t="s">
        <v>4735</v>
      </c>
      <c r="G5760" s="129" t="s">
        <v>16723</v>
      </c>
      <c r="H5760" s="129"/>
    </row>
    <row r="5761" spans="1:8" x14ac:dyDescent="0.3">
      <c r="A5761" s="183">
        <v>45351</v>
      </c>
      <c r="B5761" s="129" t="s">
        <v>10501</v>
      </c>
      <c r="C5761" s="129" t="s">
        <v>417</v>
      </c>
      <c r="D5761" s="165">
        <v>1</v>
      </c>
      <c r="E5761" s="129" t="s">
        <v>4739</v>
      </c>
      <c r="F5761" s="129" t="s">
        <v>4735</v>
      </c>
      <c r="G5761" s="129" t="s">
        <v>16723</v>
      </c>
      <c r="H5761" s="129"/>
    </row>
    <row r="5762" spans="1:8" x14ac:dyDescent="0.3">
      <c r="A5762" s="183">
        <v>45351</v>
      </c>
      <c r="B5762" s="129" t="s">
        <v>10502</v>
      </c>
      <c r="C5762" s="129" t="s">
        <v>417</v>
      </c>
      <c r="D5762" s="165">
        <v>1</v>
      </c>
      <c r="E5762" s="129" t="s">
        <v>4739</v>
      </c>
      <c r="F5762" s="129" t="s">
        <v>4735</v>
      </c>
      <c r="G5762" s="129" t="s">
        <v>16723</v>
      </c>
      <c r="H5762" s="129"/>
    </row>
    <row r="5763" spans="1:8" x14ac:dyDescent="0.3">
      <c r="A5763" s="183">
        <v>45351</v>
      </c>
      <c r="B5763" s="129" t="s">
        <v>10503</v>
      </c>
      <c r="C5763" s="129" t="s">
        <v>417</v>
      </c>
      <c r="D5763" s="165">
        <v>1</v>
      </c>
      <c r="E5763" s="129" t="s">
        <v>4739</v>
      </c>
      <c r="F5763" s="129" t="s">
        <v>4735</v>
      </c>
      <c r="G5763" s="129" t="s">
        <v>16723</v>
      </c>
      <c r="H5763" s="129"/>
    </row>
    <row r="5764" spans="1:8" x14ac:dyDescent="0.3">
      <c r="A5764" s="183">
        <v>45351</v>
      </c>
      <c r="B5764" s="129" t="s">
        <v>10504</v>
      </c>
      <c r="C5764" s="129" t="s">
        <v>417</v>
      </c>
      <c r="D5764" s="165">
        <v>1</v>
      </c>
      <c r="E5764" s="129" t="s">
        <v>4739</v>
      </c>
      <c r="F5764" s="129" t="s">
        <v>4735</v>
      </c>
      <c r="G5764" s="129" t="s">
        <v>16723</v>
      </c>
      <c r="H5764" s="129"/>
    </row>
    <row r="5765" spans="1:8" x14ac:dyDescent="0.3">
      <c r="A5765" s="183">
        <v>45351</v>
      </c>
      <c r="B5765" s="129" t="s">
        <v>10505</v>
      </c>
      <c r="C5765" s="129" t="s">
        <v>417</v>
      </c>
      <c r="D5765" s="165">
        <v>1</v>
      </c>
      <c r="E5765" s="129" t="s">
        <v>4739</v>
      </c>
      <c r="F5765" s="129" t="s">
        <v>4735</v>
      </c>
      <c r="G5765" s="129" t="s">
        <v>16723</v>
      </c>
      <c r="H5765" s="129"/>
    </row>
    <row r="5766" spans="1:8" x14ac:dyDescent="0.3">
      <c r="A5766" s="183">
        <v>45351</v>
      </c>
      <c r="B5766" s="129" t="s">
        <v>10506</v>
      </c>
      <c r="C5766" s="129" t="s">
        <v>417</v>
      </c>
      <c r="D5766" s="165">
        <v>1</v>
      </c>
      <c r="E5766" s="129" t="s">
        <v>4739</v>
      </c>
      <c r="F5766" s="129" t="s">
        <v>4735</v>
      </c>
      <c r="G5766" s="129" t="s">
        <v>16723</v>
      </c>
      <c r="H5766" s="129"/>
    </row>
    <row r="5767" spans="1:8" x14ac:dyDescent="0.3">
      <c r="A5767" s="183">
        <v>45351</v>
      </c>
      <c r="B5767" s="129" t="s">
        <v>10507</v>
      </c>
      <c r="C5767" s="129" t="s">
        <v>417</v>
      </c>
      <c r="D5767" s="165">
        <v>1</v>
      </c>
      <c r="E5767" s="129" t="s">
        <v>4739</v>
      </c>
      <c r="F5767" s="129" t="s">
        <v>4735</v>
      </c>
      <c r="G5767" s="129" t="s">
        <v>16723</v>
      </c>
      <c r="H5767" s="129"/>
    </row>
    <row r="5768" spans="1:8" x14ac:dyDescent="0.3">
      <c r="A5768" s="183">
        <v>45351</v>
      </c>
      <c r="B5768" s="129" t="s">
        <v>10508</v>
      </c>
      <c r="C5768" s="129" t="s">
        <v>417</v>
      </c>
      <c r="D5768" s="165">
        <v>1</v>
      </c>
      <c r="E5768" s="129" t="s">
        <v>4739</v>
      </c>
      <c r="F5768" s="129" t="s">
        <v>4735</v>
      </c>
      <c r="G5768" s="129" t="s">
        <v>16723</v>
      </c>
      <c r="H5768" s="129"/>
    </row>
    <row r="5769" spans="1:8" x14ac:dyDescent="0.3">
      <c r="A5769" s="183">
        <v>45351</v>
      </c>
      <c r="B5769" s="129" t="s">
        <v>10509</v>
      </c>
      <c r="C5769" s="129" t="s">
        <v>417</v>
      </c>
      <c r="D5769" s="165">
        <v>1</v>
      </c>
      <c r="E5769" s="129" t="s">
        <v>4739</v>
      </c>
      <c r="F5769" s="129" t="s">
        <v>4735</v>
      </c>
      <c r="G5769" s="129" t="s">
        <v>16723</v>
      </c>
      <c r="H5769" s="129"/>
    </row>
    <row r="5770" spans="1:8" x14ac:dyDescent="0.3">
      <c r="A5770" s="183">
        <v>45351</v>
      </c>
      <c r="B5770" s="129" t="s">
        <v>10510</v>
      </c>
      <c r="C5770" s="129" t="s">
        <v>417</v>
      </c>
      <c r="D5770" s="165">
        <v>1</v>
      </c>
      <c r="E5770" s="129" t="s">
        <v>4739</v>
      </c>
      <c r="F5770" s="129" t="s">
        <v>4735</v>
      </c>
      <c r="G5770" s="129" t="s">
        <v>16723</v>
      </c>
      <c r="H5770" s="129"/>
    </row>
    <row r="5771" spans="1:8" x14ac:dyDescent="0.3">
      <c r="A5771" s="183">
        <v>45351</v>
      </c>
      <c r="B5771" s="129" t="s">
        <v>10511</v>
      </c>
      <c r="C5771" s="129" t="s">
        <v>417</v>
      </c>
      <c r="D5771" s="165">
        <v>1</v>
      </c>
      <c r="E5771" s="129" t="s">
        <v>4737</v>
      </c>
      <c r="F5771" s="129" t="s">
        <v>4735</v>
      </c>
      <c r="G5771" s="129" t="s">
        <v>16723</v>
      </c>
      <c r="H5771" s="129"/>
    </row>
    <row r="5772" spans="1:8" x14ac:dyDescent="0.3">
      <c r="A5772" s="183">
        <v>45351</v>
      </c>
      <c r="B5772" s="129" t="s">
        <v>10512</v>
      </c>
      <c r="C5772" s="129" t="s">
        <v>417</v>
      </c>
      <c r="D5772" s="165">
        <v>1</v>
      </c>
      <c r="E5772" s="129" t="s">
        <v>4737</v>
      </c>
      <c r="F5772" s="129" t="s">
        <v>4735</v>
      </c>
      <c r="G5772" s="129" t="s">
        <v>16723</v>
      </c>
      <c r="H5772" s="129"/>
    </row>
    <row r="5773" spans="1:8" x14ac:dyDescent="0.3">
      <c r="A5773" s="183">
        <v>45351</v>
      </c>
      <c r="B5773" s="129" t="s">
        <v>10513</v>
      </c>
      <c r="C5773" s="129" t="s">
        <v>417</v>
      </c>
      <c r="D5773" s="165">
        <v>1</v>
      </c>
      <c r="E5773" s="129" t="s">
        <v>4739</v>
      </c>
      <c r="F5773" s="129" t="s">
        <v>4735</v>
      </c>
      <c r="G5773" s="129" t="s">
        <v>16723</v>
      </c>
      <c r="H5773" s="129"/>
    </row>
    <row r="5774" spans="1:8" x14ac:dyDescent="0.3">
      <c r="A5774" s="183">
        <v>45351</v>
      </c>
      <c r="B5774" s="129" t="s">
        <v>10514</v>
      </c>
      <c r="C5774" s="129" t="s">
        <v>417</v>
      </c>
      <c r="D5774" s="165">
        <v>1</v>
      </c>
      <c r="E5774" s="129" t="s">
        <v>4737</v>
      </c>
      <c r="F5774" s="129" t="s">
        <v>4735</v>
      </c>
      <c r="G5774" s="129" t="s">
        <v>16723</v>
      </c>
      <c r="H5774" s="129"/>
    </row>
    <row r="5775" spans="1:8" x14ac:dyDescent="0.3">
      <c r="A5775" s="183">
        <v>45351</v>
      </c>
      <c r="B5775" s="129" t="s">
        <v>10515</v>
      </c>
      <c r="C5775" s="129" t="s">
        <v>417</v>
      </c>
      <c r="D5775" s="165">
        <v>1</v>
      </c>
      <c r="E5775" s="129" t="s">
        <v>5066</v>
      </c>
      <c r="F5775" s="129" t="s">
        <v>4735</v>
      </c>
      <c r="G5775" s="129" t="s">
        <v>16723</v>
      </c>
      <c r="H5775" s="129"/>
    </row>
    <row r="5776" spans="1:8" x14ac:dyDescent="0.3">
      <c r="A5776" s="183">
        <v>45351</v>
      </c>
      <c r="B5776" s="129" t="s">
        <v>10516</v>
      </c>
      <c r="C5776" s="129" t="s">
        <v>417</v>
      </c>
      <c r="D5776" s="165">
        <v>1</v>
      </c>
      <c r="E5776" s="129" t="s">
        <v>4739</v>
      </c>
      <c r="F5776" s="129" t="s">
        <v>4735</v>
      </c>
      <c r="G5776" s="129" t="s">
        <v>16723</v>
      </c>
      <c r="H5776" s="129"/>
    </row>
    <row r="5777" spans="1:8" x14ac:dyDescent="0.3">
      <c r="A5777" s="183">
        <v>45351</v>
      </c>
      <c r="B5777" s="129" t="s">
        <v>10517</v>
      </c>
      <c r="C5777" s="129" t="s">
        <v>417</v>
      </c>
      <c r="D5777" s="165">
        <v>1</v>
      </c>
      <c r="E5777" s="129" t="s">
        <v>4739</v>
      </c>
      <c r="F5777" s="129" t="s">
        <v>4735</v>
      </c>
      <c r="G5777" s="129" t="s">
        <v>16723</v>
      </c>
      <c r="H5777" s="129"/>
    </row>
    <row r="5778" spans="1:8" x14ac:dyDescent="0.3">
      <c r="A5778" s="183">
        <v>45351</v>
      </c>
      <c r="B5778" s="129" t="s">
        <v>10518</v>
      </c>
      <c r="C5778" s="129" t="s">
        <v>418</v>
      </c>
      <c r="D5778" s="165">
        <v>1</v>
      </c>
      <c r="E5778" s="129" t="s">
        <v>4739</v>
      </c>
      <c r="F5778" s="129" t="s">
        <v>4735</v>
      </c>
      <c r="G5778" s="129" t="s">
        <v>16723</v>
      </c>
      <c r="H5778" s="129"/>
    </row>
    <row r="5779" spans="1:8" x14ac:dyDescent="0.3">
      <c r="A5779" s="183">
        <v>45351</v>
      </c>
      <c r="B5779" s="129" t="s">
        <v>10519</v>
      </c>
      <c r="C5779" s="129" t="s">
        <v>418</v>
      </c>
      <c r="D5779" s="165">
        <v>1</v>
      </c>
      <c r="E5779" s="129" t="s">
        <v>4739</v>
      </c>
      <c r="F5779" s="129" t="s">
        <v>4735</v>
      </c>
      <c r="G5779" s="129" t="s">
        <v>16723</v>
      </c>
      <c r="H5779" s="129"/>
    </row>
    <row r="5780" spans="1:8" x14ac:dyDescent="0.3">
      <c r="A5780" s="183">
        <v>45351</v>
      </c>
      <c r="B5780" s="129" t="s">
        <v>10520</v>
      </c>
      <c r="C5780" s="129" t="s">
        <v>418</v>
      </c>
      <c r="D5780" s="165">
        <v>1</v>
      </c>
      <c r="E5780" s="129" t="s">
        <v>4739</v>
      </c>
      <c r="F5780" s="129" t="s">
        <v>4735</v>
      </c>
      <c r="G5780" s="129" t="s">
        <v>16723</v>
      </c>
      <c r="H5780" s="129"/>
    </row>
    <row r="5781" spans="1:8" x14ac:dyDescent="0.3">
      <c r="A5781" s="183">
        <v>45351</v>
      </c>
      <c r="B5781" s="129" t="s">
        <v>10521</v>
      </c>
      <c r="C5781" s="129" t="s">
        <v>418</v>
      </c>
      <c r="D5781" s="165">
        <v>1</v>
      </c>
      <c r="E5781" s="129" t="s">
        <v>4739</v>
      </c>
      <c r="F5781" s="129" t="s">
        <v>4735</v>
      </c>
      <c r="G5781" s="129" t="s">
        <v>16723</v>
      </c>
      <c r="H5781" s="129"/>
    </row>
    <row r="5782" spans="1:8" x14ac:dyDescent="0.3">
      <c r="A5782" s="183">
        <v>45351</v>
      </c>
      <c r="B5782" s="129" t="s">
        <v>10522</v>
      </c>
      <c r="C5782" s="129" t="s">
        <v>418</v>
      </c>
      <c r="D5782" s="165">
        <v>1</v>
      </c>
      <c r="E5782" s="129" t="s">
        <v>4744</v>
      </c>
      <c r="F5782" s="129" t="s">
        <v>4735</v>
      </c>
      <c r="G5782" s="129" t="s">
        <v>16723</v>
      </c>
      <c r="H5782" s="129"/>
    </row>
    <row r="5783" spans="1:8" x14ac:dyDescent="0.3">
      <c r="A5783" s="183">
        <v>45351</v>
      </c>
      <c r="B5783" s="129" t="s">
        <v>10523</v>
      </c>
      <c r="C5783" s="129" t="s">
        <v>417</v>
      </c>
      <c r="D5783" s="165">
        <v>1</v>
      </c>
      <c r="E5783" s="129" t="s">
        <v>4739</v>
      </c>
      <c r="F5783" s="129" t="s">
        <v>4735</v>
      </c>
      <c r="G5783" s="129" t="s">
        <v>16723</v>
      </c>
      <c r="H5783" s="129"/>
    </row>
    <row r="5784" spans="1:8" x14ac:dyDescent="0.3">
      <c r="A5784" s="183">
        <v>45351</v>
      </c>
      <c r="B5784" s="129" t="s">
        <v>10524</v>
      </c>
      <c r="C5784" s="129" t="s">
        <v>417</v>
      </c>
      <c r="D5784" s="165">
        <v>1</v>
      </c>
      <c r="E5784" s="129" t="s">
        <v>4739</v>
      </c>
      <c r="F5784" s="129" t="s">
        <v>4735</v>
      </c>
      <c r="G5784" s="129" t="s">
        <v>16723</v>
      </c>
      <c r="H5784" s="129"/>
    </row>
    <row r="5785" spans="1:8" x14ac:dyDescent="0.3">
      <c r="A5785" s="183">
        <v>45351</v>
      </c>
      <c r="B5785" s="129" t="s">
        <v>10525</v>
      </c>
      <c r="C5785" s="129" t="s">
        <v>417</v>
      </c>
      <c r="D5785" s="165">
        <v>1</v>
      </c>
      <c r="E5785" s="129" t="s">
        <v>4739</v>
      </c>
      <c r="F5785" s="129" t="s">
        <v>4735</v>
      </c>
      <c r="G5785" s="129" t="s">
        <v>16723</v>
      </c>
      <c r="H5785" s="129"/>
    </row>
    <row r="5786" spans="1:8" x14ac:dyDescent="0.3">
      <c r="A5786" s="183">
        <v>45351</v>
      </c>
      <c r="B5786" s="129" t="s">
        <v>10526</v>
      </c>
      <c r="C5786" s="129" t="s">
        <v>417</v>
      </c>
      <c r="D5786" s="165">
        <v>1</v>
      </c>
      <c r="E5786" s="129" t="s">
        <v>4739</v>
      </c>
      <c r="F5786" s="129" t="s">
        <v>4735</v>
      </c>
      <c r="G5786" s="129" t="s">
        <v>16723</v>
      </c>
      <c r="H5786" s="129"/>
    </row>
    <row r="5787" spans="1:8" x14ac:dyDescent="0.3">
      <c r="A5787" s="183">
        <v>45351</v>
      </c>
      <c r="B5787" s="129" t="s">
        <v>10527</v>
      </c>
      <c r="C5787" s="129" t="s">
        <v>417</v>
      </c>
      <c r="D5787" s="165">
        <v>1</v>
      </c>
      <c r="E5787" s="129" t="s">
        <v>4739</v>
      </c>
      <c r="F5787" s="129" t="s">
        <v>4735</v>
      </c>
      <c r="G5787" s="129" t="s">
        <v>16723</v>
      </c>
      <c r="H5787" s="129"/>
    </row>
    <row r="5788" spans="1:8" x14ac:dyDescent="0.3">
      <c r="A5788" s="183">
        <v>45351</v>
      </c>
      <c r="B5788" s="129" t="s">
        <v>10528</v>
      </c>
      <c r="C5788" s="129" t="s">
        <v>417</v>
      </c>
      <c r="D5788" s="165">
        <v>1</v>
      </c>
      <c r="E5788" s="129" t="s">
        <v>4739</v>
      </c>
      <c r="F5788" s="129" t="s">
        <v>4735</v>
      </c>
      <c r="G5788" s="129" t="s">
        <v>16723</v>
      </c>
      <c r="H5788" s="129"/>
    </row>
    <row r="5789" spans="1:8" x14ac:dyDescent="0.3">
      <c r="A5789" s="183">
        <v>45351</v>
      </c>
      <c r="B5789" s="129" t="s">
        <v>10529</v>
      </c>
      <c r="C5789" s="129" t="s">
        <v>417</v>
      </c>
      <c r="D5789" s="165">
        <v>1</v>
      </c>
      <c r="E5789" s="129" t="s">
        <v>4737</v>
      </c>
      <c r="F5789" s="129" t="s">
        <v>4735</v>
      </c>
      <c r="G5789" s="129" t="s">
        <v>16723</v>
      </c>
      <c r="H5789" s="129"/>
    </row>
    <row r="5790" spans="1:8" x14ac:dyDescent="0.3">
      <c r="A5790" s="183">
        <v>45351</v>
      </c>
      <c r="B5790" s="129" t="s">
        <v>10530</v>
      </c>
      <c r="C5790" s="129" t="s">
        <v>418</v>
      </c>
      <c r="D5790" s="165">
        <v>1</v>
      </c>
      <c r="E5790" s="129" t="s">
        <v>4744</v>
      </c>
      <c r="F5790" s="129" t="s">
        <v>4735</v>
      </c>
      <c r="G5790" s="129" t="s">
        <v>16723</v>
      </c>
      <c r="H5790" s="129"/>
    </row>
    <row r="5791" spans="1:8" x14ac:dyDescent="0.3">
      <c r="A5791" s="183">
        <v>45351</v>
      </c>
      <c r="B5791" s="129" t="s">
        <v>10531</v>
      </c>
      <c r="C5791" s="129" t="s">
        <v>418</v>
      </c>
      <c r="D5791" s="165">
        <v>1</v>
      </c>
      <c r="E5791" s="129" t="s">
        <v>4739</v>
      </c>
      <c r="F5791" s="129" t="s">
        <v>4735</v>
      </c>
      <c r="G5791" s="129" t="s">
        <v>16723</v>
      </c>
      <c r="H5791" s="129"/>
    </row>
    <row r="5792" spans="1:8" x14ac:dyDescent="0.3">
      <c r="A5792" s="183">
        <v>45351</v>
      </c>
      <c r="B5792" s="129" t="s">
        <v>10532</v>
      </c>
      <c r="C5792" s="129" t="s">
        <v>418</v>
      </c>
      <c r="D5792" s="165">
        <v>1</v>
      </c>
      <c r="E5792" s="129" t="s">
        <v>4737</v>
      </c>
      <c r="F5792" s="129" t="s">
        <v>4735</v>
      </c>
      <c r="G5792" s="129" t="s">
        <v>16723</v>
      </c>
      <c r="H5792" s="129"/>
    </row>
    <row r="5793" spans="1:8" x14ac:dyDescent="0.3">
      <c r="A5793" s="183">
        <v>45351</v>
      </c>
      <c r="B5793" s="129" t="s">
        <v>10533</v>
      </c>
      <c r="C5793" s="129" t="s">
        <v>417</v>
      </c>
      <c r="D5793" s="165">
        <v>1</v>
      </c>
      <c r="E5793" s="129" t="s">
        <v>4739</v>
      </c>
      <c r="F5793" s="129" t="s">
        <v>4735</v>
      </c>
      <c r="G5793" s="129" t="s">
        <v>16723</v>
      </c>
      <c r="H5793" s="129"/>
    </row>
    <row r="5794" spans="1:8" x14ac:dyDescent="0.3">
      <c r="A5794" s="183">
        <v>45351</v>
      </c>
      <c r="B5794" s="129" t="s">
        <v>10534</v>
      </c>
      <c r="C5794" s="129" t="s">
        <v>417</v>
      </c>
      <c r="D5794" s="165">
        <v>1</v>
      </c>
      <c r="E5794" s="129" t="s">
        <v>4737</v>
      </c>
      <c r="F5794" s="129" t="s">
        <v>4735</v>
      </c>
      <c r="G5794" s="129" t="s">
        <v>16723</v>
      </c>
      <c r="H5794" s="129"/>
    </row>
    <row r="5795" spans="1:8" x14ac:dyDescent="0.3">
      <c r="A5795" s="183">
        <v>45351</v>
      </c>
      <c r="B5795" s="129" t="s">
        <v>10535</v>
      </c>
      <c r="C5795" s="129" t="s">
        <v>417</v>
      </c>
      <c r="D5795" s="165">
        <v>1</v>
      </c>
      <c r="E5795" s="129" t="s">
        <v>4739</v>
      </c>
      <c r="F5795" s="129" t="s">
        <v>4735</v>
      </c>
      <c r="G5795" s="129" t="s">
        <v>16723</v>
      </c>
      <c r="H5795" s="129"/>
    </row>
    <row r="5796" spans="1:8" x14ac:dyDescent="0.3">
      <c r="A5796" s="183">
        <v>45351</v>
      </c>
      <c r="B5796" s="129" t="s">
        <v>10536</v>
      </c>
      <c r="C5796" s="129" t="s">
        <v>417</v>
      </c>
      <c r="D5796" s="165">
        <v>1</v>
      </c>
      <c r="E5796" s="129" t="s">
        <v>4737</v>
      </c>
      <c r="F5796" s="129" t="s">
        <v>4735</v>
      </c>
      <c r="G5796" s="129" t="s">
        <v>16723</v>
      </c>
      <c r="H5796" s="129"/>
    </row>
    <row r="5797" spans="1:8" x14ac:dyDescent="0.3">
      <c r="A5797" s="183">
        <v>45351</v>
      </c>
      <c r="B5797" s="129" t="s">
        <v>10537</v>
      </c>
      <c r="C5797" s="129" t="s">
        <v>417</v>
      </c>
      <c r="D5797" s="165">
        <v>1</v>
      </c>
      <c r="E5797" s="129" t="s">
        <v>5066</v>
      </c>
      <c r="F5797" s="129" t="s">
        <v>4735</v>
      </c>
      <c r="G5797" s="129" t="s">
        <v>16723</v>
      </c>
      <c r="H5797" s="129"/>
    </row>
    <row r="5798" spans="1:8" x14ac:dyDescent="0.3">
      <c r="A5798" s="183">
        <v>45351</v>
      </c>
      <c r="B5798" s="129" t="s">
        <v>10538</v>
      </c>
      <c r="C5798" s="129" t="s">
        <v>417</v>
      </c>
      <c r="D5798" s="165">
        <v>1</v>
      </c>
      <c r="E5798" s="129" t="s">
        <v>4739</v>
      </c>
      <c r="F5798" s="129" t="s">
        <v>4735</v>
      </c>
      <c r="G5798" s="129" t="s">
        <v>16723</v>
      </c>
      <c r="H5798" s="129"/>
    </row>
    <row r="5799" spans="1:8" x14ac:dyDescent="0.3">
      <c r="A5799" s="183">
        <v>45351</v>
      </c>
      <c r="B5799" s="129" t="s">
        <v>10539</v>
      </c>
      <c r="C5799" s="129" t="s">
        <v>418</v>
      </c>
      <c r="D5799" s="165">
        <v>1</v>
      </c>
      <c r="E5799" s="129" t="s">
        <v>4739</v>
      </c>
      <c r="F5799" s="129" t="s">
        <v>4735</v>
      </c>
      <c r="G5799" s="129" t="s">
        <v>16723</v>
      </c>
      <c r="H5799" s="129"/>
    </row>
    <row r="5800" spans="1:8" x14ac:dyDescent="0.3">
      <c r="A5800" s="183">
        <v>45351</v>
      </c>
      <c r="B5800" s="129" t="s">
        <v>10540</v>
      </c>
      <c r="C5800" s="129" t="s">
        <v>416</v>
      </c>
      <c r="D5800" s="165">
        <v>1</v>
      </c>
      <c r="E5800" s="129" t="s">
        <v>4739</v>
      </c>
      <c r="F5800" s="129" t="s">
        <v>4735</v>
      </c>
      <c r="G5800" s="129" t="s">
        <v>16723</v>
      </c>
      <c r="H5800" s="129"/>
    </row>
    <row r="5801" spans="1:8" x14ac:dyDescent="0.3">
      <c r="A5801" s="183">
        <v>45351</v>
      </c>
      <c r="B5801" s="129" t="s">
        <v>10541</v>
      </c>
      <c r="C5801" s="129" t="s">
        <v>418</v>
      </c>
      <c r="D5801" s="165">
        <v>1</v>
      </c>
      <c r="E5801" s="129" t="s">
        <v>4744</v>
      </c>
      <c r="F5801" s="129" t="s">
        <v>4735</v>
      </c>
      <c r="G5801" s="129" t="s">
        <v>16723</v>
      </c>
      <c r="H5801" s="129"/>
    </row>
    <row r="5802" spans="1:8" x14ac:dyDescent="0.3">
      <c r="A5802" s="183">
        <v>45351</v>
      </c>
      <c r="B5802" s="129" t="s">
        <v>10542</v>
      </c>
      <c r="C5802" s="129" t="s">
        <v>418</v>
      </c>
      <c r="D5802" s="165">
        <v>1</v>
      </c>
      <c r="E5802" s="129" t="s">
        <v>4739</v>
      </c>
      <c r="F5802" s="129" t="s">
        <v>4735</v>
      </c>
      <c r="G5802" s="129" t="s">
        <v>16723</v>
      </c>
      <c r="H5802" s="129"/>
    </row>
    <row r="5803" spans="1:8" x14ac:dyDescent="0.3">
      <c r="A5803" s="183">
        <v>45351</v>
      </c>
      <c r="B5803" s="129" t="s">
        <v>10543</v>
      </c>
      <c r="C5803" s="129" t="s">
        <v>418</v>
      </c>
      <c r="D5803" s="165">
        <v>1</v>
      </c>
      <c r="E5803" s="129" t="s">
        <v>4739</v>
      </c>
      <c r="F5803" s="129" t="s">
        <v>4735</v>
      </c>
      <c r="G5803" s="129" t="s">
        <v>16723</v>
      </c>
      <c r="H5803" s="129"/>
    </row>
    <row r="5804" spans="1:8" x14ac:dyDescent="0.3">
      <c r="A5804" s="183">
        <v>45351</v>
      </c>
      <c r="B5804" s="129" t="s">
        <v>10544</v>
      </c>
      <c r="C5804" s="129" t="s">
        <v>417</v>
      </c>
      <c r="D5804" s="165">
        <v>1</v>
      </c>
      <c r="E5804" s="129" t="s">
        <v>4739</v>
      </c>
      <c r="F5804" s="129" t="s">
        <v>4735</v>
      </c>
      <c r="G5804" s="129" t="s">
        <v>16723</v>
      </c>
      <c r="H5804" s="129"/>
    </row>
    <row r="5805" spans="1:8" x14ac:dyDescent="0.3">
      <c r="A5805" s="183">
        <v>45351</v>
      </c>
      <c r="B5805" s="129" t="s">
        <v>10545</v>
      </c>
      <c r="C5805" s="129" t="s">
        <v>417</v>
      </c>
      <c r="D5805" s="165">
        <v>1</v>
      </c>
      <c r="E5805" s="129" t="s">
        <v>4739</v>
      </c>
      <c r="F5805" s="129" t="s">
        <v>4735</v>
      </c>
      <c r="G5805" s="129" t="s">
        <v>16723</v>
      </c>
      <c r="H5805" s="129"/>
    </row>
    <row r="5806" spans="1:8" x14ac:dyDescent="0.3">
      <c r="A5806" s="183">
        <v>45351</v>
      </c>
      <c r="B5806" s="129" t="s">
        <v>10546</v>
      </c>
      <c r="C5806" s="129" t="s">
        <v>417</v>
      </c>
      <c r="D5806" s="165">
        <v>1</v>
      </c>
      <c r="E5806" s="129" t="s">
        <v>4737</v>
      </c>
      <c r="F5806" s="129" t="s">
        <v>4735</v>
      </c>
      <c r="G5806" s="129" t="s">
        <v>16723</v>
      </c>
      <c r="H5806" s="129"/>
    </row>
    <row r="5807" spans="1:8" x14ac:dyDescent="0.3">
      <c r="A5807" s="183">
        <v>45351</v>
      </c>
      <c r="B5807" s="129" t="s">
        <v>10547</v>
      </c>
      <c r="C5807" s="129" t="s">
        <v>417</v>
      </c>
      <c r="D5807" s="165">
        <v>1</v>
      </c>
      <c r="E5807" s="129" t="s">
        <v>5066</v>
      </c>
      <c r="F5807" s="129" t="s">
        <v>4735</v>
      </c>
      <c r="G5807" s="129" t="s">
        <v>16723</v>
      </c>
      <c r="H5807" s="129"/>
    </row>
    <row r="5808" spans="1:8" x14ac:dyDescent="0.3">
      <c r="A5808" s="183">
        <v>45351</v>
      </c>
      <c r="B5808" s="129" t="s">
        <v>10548</v>
      </c>
      <c r="C5808" s="129" t="s">
        <v>416</v>
      </c>
      <c r="D5808" s="165">
        <v>1</v>
      </c>
      <c r="E5808" s="129" t="s">
        <v>4744</v>
      </c>
      <c r="F5808" s="129" t="s">
        <v>4735</v>
      </c>
      <c r="G5808" s="129" t="s">
        <v>16723</v>
      </c>
      <c r="H5808" s="129"/>
    </row>
    <row r="5809" spans="1:8" x14ac:dyDescent="0.3">
      <c r="A5809" s="183">
        <v>45351</v>
      </c>
      <c r="B5809" s="129" t="s">
        <v>10549</v>
      </c>
      <c r="C5809" s="129" t="s">
        <v>416</v>
      </c>
      <c r="D5809" s="165">
        <v>1</v>
      </c>
      <c r="E5809" s="129" t="s">
        <v>4737</v>
      </c>
      <c r="F5809" s="129" t="s">
        <v>4735</v>
      </c>
      <c r="G5809" s="129" t="s">
        <v>16723</v>
      </c>
      <c r="H5809" s="129"/>
    </row>
    <row r="5810" spans="1:8" x14ac:dyDescent="0.3">
      <c r="A5810" s="183">
        <v>45351</v>
      </c>
      <c r="B5810" s="129" t="s">
        <v>10550</v>
      </c>
      <c r="C5810" s="129" t="s">
        <v>416</v>
      </c>
      <c r="D5810" s="165">
        <v>1</v>
      </c>
      <c r="E5810" s="129" t="s">
        <v>4741</v>
      </c>
      <c r="F5810" s="129" t="s">
        <v>4735</v>
      </c>
      <c r="G5810" s="129" t="s">
        <v>16723</v>
      </c>
      <c r="H5810" s="129"/>
    </row>
    <row r="5811" spans="1:8" x14ac:dyDescent="0.3">
      <c r="A5811" s="183">
        <v>45351</v>
      </c>
      <c r="B5811" s="129" t="s">
        <v>10551</v>
      </c>
      <c r="C5811" s="129" t="s">
        <v>418</v>
      </c>
      <c r="D5811" s="165">
        <v>1</v>
      </c>
      <c r="E5811" s="129" t="s">
        <v>4744</v>
      </c>
      <c r="F5811" s="129" t="s">
        <v>4735</v>
      </c>
      <c r="G5811" s="129" t="s">
        <v>16723</v>
      </c>
      <c r="H5811" s="129"/>
    </row>
    <row r="5812" spans="1:8" x14ac:dyDescent="0.3">
      <c r="A5812" s="183">
        <v>45351</v>
      </c>
      <c r="B5812" s="129" t="s">
        <v>10552</v>
      </c>
      <c r="C5812" s="129" t="s">
        <v>418</v>
      </c>
      <c r="D5812" s="165">
        <v>1</v>
      </c>
      <c r="E5812" s="129" t="s">
        <v>4744</v>
      </c>
      <c r="F5812" s="129" t="s">
        <v>4735</v>
      </c>
      <c r="G5812" s="129" t="s">
        <v>16723</v>
      </c>
      <c r="H5812" s="129"/>
    </row>
    <row r="5813" spans="1:8" x14ac:dyDescent="0.3">
      <c r="A5813" s="183">
        <v>45351</v>
      </c>
      <c r="B5813" s="129" t="s">
        <v>10553</v>
      </c>
      <c r="C5813" s="129" t="s">
        <v>418</v>
      </c>
      <c r="D5813" s="165">
        <v>1</v>
      </c>
      <c r="E5813" s="129" t="s">
        <v>4744</v>
      </c>
      <c r="F5813" s="129" t="s">
        <v>4735</v>
      </c>
      <c r="G5813" s="129" t="s">
        <v>16723</v>
      </c>
      <c r="H5813" s="129"/>
    </row>
    <row r="5814" spans="1:8" x14ac:dyDescent="0.3">
      <c r="A5814" s="183">
        <v>45351</v>
      </c>
      <c r="B5814" s="129" t="s">
        <v>10554</v>
      </c>
      <c r="C5814" s="129" t="s">
        <v>417</v>
      </c>
      <c r="D5814" s="165">
        <v>1</v>
      </c>
      <c r="E5814" s="129" t="s">
        <v>4739</v>
      </c>
      <c r="F5814" s="129" t="s">
        <v>4735</v>
      </c>
      <c r="G5814" s="129" t="s">
        <v>16723</v>
      </c>
      <c r="H5814" s="129"/>
    </row>
    <row r="5815" spans="1:8" x14ac:dyDescent="0.3">
      <c r="A5815" s="183">
        <v>45351</v>
      </c>
      <c r="B5815" s="129" t="s">
        <v>10555</v>
      </c>
      <c r="C5815" s="129" t="s">
        <v>417</v>
      </c>
      <c r="D5815" s="165">
        <v>1</v>
      </c>
      <c r="E5815" s="129" t="s">
        <v>5066</v>
      </c>
      <c r="F5815" s="129" t="s">
        <v>4735</v>
      </c>
      <c r="G5815" s="129" t="s">
        <v>16723</v>
      </c>
      <c r="H5815" s="129"/>
    </row>
    <row r="5816" spans="1:8" x14ac:dyDescent="0.3">
      <c r="A5816" s="183">
        <v>45351</v>
      </c>
      <c r="B5816" s="129" t="s">
        <v>10556</v>
      </c>
      <c r="C5816" s="129" t="s">
        <v>417</v>
      </c>
      <c r="D5816" s="165">
        <v>1</v>
      </c>
      <c r="E5816" s="129" t="s">
        <v>4734</v>
      </c>
      <c r="F5816" s="129" t="s">
        <v>4735</v>
      </c>
      <c r="G5816" s="129" t="s">
        <v>16723</v>
      </c>
      <c r="H5816" s="129"/>
    </row>
    <row r="5817" spans="1:8" x14ac:dyDescent="0.3">
      <c r="A5817" s="183">
        <v>45351</v>
      </c>
      <c r="B5817" s="129" t="s">
        <v>10557</v>
      </c>
      <c r="C5817" s="129" t="s">
        <v>418</v>
      </c>
      <c r="D5817" s="165">
        <v>1</v>
      </c>
      <c r="E5817" s="129" t="s">
        <v>4739</v>
      </c>
      <c r="F5817" s="129" t="s">
        <v>4735</v>
      </c>
      <c r="G5817" s="129" t="s">
        <v>16723</v>
      </c>
      <c r="H5817" s="129"/>
    </row>
    <row r="5818" spans="1:8" x14ac:dyDescent="0.3">
      <c r="A5818" s="183">
        <v>45351</v>
      </c>
      <c r="B5818" s="129" t="s">
        <v>10558</v>
      </c>
      <c r="C5818" s="129" t="s">
        <v>416</v>
      </c>
      <c r="D5818" s="165">
        <v>1</v>
      </c>
      <c r="E5818" s="129" t="s">
        <v>4737</v>
      </c>
      <c r="F5818" s="129" t="s">
        <v>4735</v>
      </c>
      <c r="G5818" s="129" t="s">
        <v>16723</v>
      </c>
      <c r="H5818" s="129"/>
    </row>
    <row r="5819" spans="1:8" x14ac:dyDescent="0.3">
      <c r="A5819" s="183">
        <v>45351</v>
      </c>
      <c r="B5819" s="129" t="s">
        <v>10559</v>
      </c>
      <c r="C5819" s="129" t="s">
        <v>416</v>
      </c>
      <c r="D5819" s="165">
        <v>1</v>
      </c>
      <c r="E5819" s="129" t="s">
        <v>4737</v>
      </c>
      <c r="F5819" s="129" t="s">
        <v>4735</v>
      </c>
      <c r="G5819" s="129" t="s">
        <v>16723</v>
      </c>
      <c r="H5819" s="129"/>
    </row>
    <row r="5820" spans="1:8" x14ac:dyDescent="0.3">
      <c r="A5820" s="183">
        <v>45351</v>
      </c>
      <c r="B5820" s="129" t="s">
        <v>10560</v>
      </c>
      <c r="C5820" s="129" t="s">
        <v>416</v>
      </c>
      <c r="D5820" s="165">
        <v>1</v>
      </c>
      <c r="E5820" s="129" t="s">
        <v>4737</v>
      </c>
      <c r="F5820" s="129" t="s">
        <v>4735</v>
      </c>
      <c r="G5820" s="129" t="s">
        <v>16723</v>
      </c>
      <c r="H5820" s="129"/>
    </row>
    <row r="5821" spans="1:8" x14ac:dyDescent="0.3">
      <c r="A5821" s="183">
        <v>45351</v>
      </c>
      <c r="B5821" s="129" t="s">
        <v>10561</v>
      </c>
      <c r="C5821" s="129" t="s">
        <v>417</v>
      </c>
      <c r="D5821" s="165">
        <v>1</v>
      </c>
      <c r="E5821" s="129" t="s">
        <v>4734</v>
      </c>
      <c r="F5821" s="129" t="s">
        <v>4735</v>
      </c>
      <c r="G5821" s="129" t="s">
        <v>16723</v>
      </c>
      <c r="H5821" s="129"/>
    </row>
    <row r="5822" spans="1:8" x14ac:dyDescent="0.3">
      <c r="A5822" s="183">
        <v>45351</v>
      </c>
      <c r="B5822" s="129" t="s">
        <v>10562</v>
      </c>
      <c r="C5822" s="129" t="s">
        <v>417</v>
      </c>
      <c r="D5822" s="165">
        <v>1</v>
      </c>
      <c r="E5822" s="129" t="s">
        <v>4739</v>
      </c>
      <c r="F5822" s="129" t="s">
        <v>4735</v>
      </c>
      <c r="G5822" s="129" t="s">
        <v>16723</v>
      </c>
      <c r="H5822" s="129"/>
    </row>
    <row r="5823" spans="1:8" x14ac:dyDescent="0.3">
      <c r="A5823" s="183">
        <v>45351</v>
      </c>
      <c r="B5823" s="129" t="s">
        <v>10563</v>
      </c>
      <c r="C5823" s="129" t="s">
        <v>417</v>
      </c>
      <c r="D5823" s="165">
        <v>1</v>
      </c>
      <c r="E5823" s="129" t="s">
        <v>4739</v>
      </c>
      <c r="F5823" s="129" t="s">
        <v>4735</v>
      </c>
      <c r="G5823" s="129" t="s">
        <v>16723</v>
      </c>
      <c r="H5823" s="129"/>
    </row>
    <row r="5824" spans="1:8" x14ac:dyDescent="0.3">
      <c r="A5824" s="183">
        <v>45351</v>
      </c>
      <c r="B5824" s="129" t="s">
        <v>10564</v>
      </c>
      <c r="C5824" s="129" t="s">
        <v>417</v>
      </c>
      <c r="D5824" s="165">
        <v>1</v>
      </c>
      <c r="E5824" s="129" t="s">
        <v>4739</v>
      </c>
      <c r="F5824" s="129" t="s">
        <v>4735</v>
      </c>
      <c r="G5824" s="129" t="s">
        <v>16723</v>
      </c>
      <c r="H5824" s="129"/>
    </row>
    <row r="5825" spans="1:8" x14ac:dyDescent="0.3">
      <c r="A5825" s="183">
        <v>45351</v>
      </c>
      <c r="B5825" s="129" t="s">
        <v>10565</v>
      </c>
      <c r="C5825" s="129" t="s">
        <v>417</v>
      </c>
      <c r="D5825" s="165">
        <v>1</v>
      </c>
      <c r="E5825" s="129" t="s">
        <v>4737</v>
      </c>
      <c r="F5825" s="129" t="s">
        <v>4735</v>
      </c>
      <c r="G5825" s="129" t="s">
        <v>16723</v>
      </c>
      <c r="H5825" s="129"/>
    </row>
    <row r="5826" spans="1:8" x14ac:dyDescent="0.3">
      <c r="A5826" s="183">
        <v>45351</v>
      </c>
      <c r="B5826" s="129" t="s">
        <v>10566</v>
      </c>
      <c r="C5826" s="129" t="s">
        <v>417</v>
      </c>
      <c r="D5826" s="165">
        <v>1</v>
      </c>
      <c r="E5826" s="129" t="s">
        <v>4737</v>
      </c>
      <c r="F5826" s="129" t="s">
        <v>4735</v>
      </c>
      <c r="G5826" s="129" t="s">
        <v>16723</v>
      </c>
      <c r="H5826" s="129"/>
    </row>
    <row r="5827" spans="1:8" x14ac:dyDescent="0.3">
      <c r="A5827" s="183">
        <v>45351</v>
      </c>
      <c r="B5827" s="129" t="s">
        <v>10567</v>
      </c>
      <c r="C5827" s="129" t="s">
        <v>418</v>
      </c>
      <c r="D5827" s="165">
        <v>1</v>
      </c>
      <c r="E5827" s="129" t="s">
        <v>4821</v>
      </c>
      <c r="F5827" s="129" t="s">
        <v>4735</v>
      </c>
      <c r="G5827" s="129" t="s">
        <v>16723</v>
      </c>
      <c r="H5827" s="129"/>
    </row>
    <row r="5828" spans="1:8" x14ac:dyDescent="0.3">
      <c r="A5828" s="183">
        <v>45351</v>
      </c>
      <c r="B5828" s="129" t="s">
        <v>10568</v>
      </c>
      <c r="C5828" s="129" t="s">
        <v>418</v>
      </c>
      <c r="D5828" s="165">
        <v>1</v>
      </c>
      <c r="E5828" s="129" t="s">
        <v>4821</v>
      </c>
      <c r="F5828" s="129" t="s">
        <v>4735</v>
      </c>
      <c r="G5828" s="129" t="s">
        <v>16723</v>
      </c>
      <c r="H5828" s="129"/>
    </row>
    <row r="5829" spans="1:8" x14ac:dyDescent="0.3">
      <c r="A5829" s="183">
        <v>45351</v>
      </c>
      <c r="B5829" s="129" t="s">
        <v>10569</v>
      </c>
      <c r="C5829" s="129" t="s">
        <v>418</v>
      </c>
      <c r="D5829" s="165">
        <v>1</v>
      </c>
      <c r="E5829" s="129" t="s">
        <v>4739</v>
      </c>
      <c r="F5829" s="129" t="s">
        <v>4735</v>
      </c>
      <c r="G5829" s="129" t="s">
        <v>16723</v>
      </c>
      <c r="H5829" s="129"/>
    </row>
    <row r="5830" spans="1:8" x14ac:dyDescent="0.3">
      <c r="A5830" s="183">
        <v>45351</v>
      </c>
      <c r="B5830" s="129" t="s">
        <v>10570</v>
      </c>
      <c r="C5830" s="129" t="s">
        <v>416</v>
      </c>
      <c r="D5830" s="165">
        <v>1</v>
      </c>
      <c r="E5830" s="129" t="s">
        <v>4737</v>
      </c>
      <c r="F5830" s="129" t="s">
        <v>4735</v>
      </c>
      <c r="G5830" s="129" t="s">
        <v>16723</v>
      </c>
      <c r="H5830" s="129"/>
    </row>
    <row r="5831" spans="1:8" x14ac:dyDescent="0.3">
      <c r="A5831" s="183">
        <v>45351</v>
      </c>
      <c r="B5831" s="129" t="s">
        <v>10571</v>
      </c>
      <c r="C5831" s="129" t="s">
        <v>416</v>
      </c>
      <c r="D5831" s="165">
        <v>1</v>
      </c>
      <c r="E5831" s="129" t="s">
        <v>4737</v>
      </c>
      <c r="F5831" s="129" t="s">
        <v>4735</v>
      </c>
      <c r="G5831" s="129" t="s">
        <v>16723</v>
      </c>
      <c r="H5831" s="129"/>
    </row>
    <row r="5832" spans="1:8" x14ac:dyDescent="0.3">
      <c r="A5832" s="183">
        <v>45351</v>
      </c>
      <c r="B5832" s="129" t="s">
        <v>10572</v>
      </c>
      <c r="C5832" s="129" t="s">
        <v>416</v>
      </c>
      <c r="D5832" s="165">
        <v>1</v>
      </c>
      <c r="E5832" s="129" t="s">
        <v>4821</v>
      </c>
      <c r="F5832" s="129" t="s">
        <v>4735</v>
      </c>
      <c r="G5832" s="129" t="s">
        <v>16723</v>
      </c>
      <c r="H5832" s="129"/>
    </row>
    <row r="5833" spans="1:8" x14ac:dyDescent="0.3">
      <c r="A5833" s="183">
        <v>45351</v>
      </c>
      <c r="B5833" s="129" t="s">
        <v>10573</v>
      </c>
      <c r="C5833" s="129" t="s">
        <v>416</v>
      </c>
      <c r="D5833" s="165">
        <v>1</v>
      </c>
      <c r="E5833" s="129" t="s">
        <v>4739</v>
      </c>
      <c r="F5833" s="129" t="s">
        <v>4735</v>
      </c>
      <c r="G5833" s="129" t="s">
        <v>16723</v>
      </c>
      <c r="H5833" s="129"/>
    </row>
    <row r="5834" spans="1:8" x14ac:dyDescent="0.3">
      <c r="A5834" s="183">
        <v>45351</v>
      </c>
      <c r="B5834" s="129" t="s">
        <v>10574</v>
      </c>
      <c r="C5834" s="129" t="s">
        <v>417</v>
      </c>
      <c r="D5834" s="165">
        <v>1</v>
      </c>
      <c r="E5834" s="129" t="s">
        <v>4739</v>
      </c>
      <c r="F5834" s="129" t="s">
        <v>4735</v>
      </c>
      <c r="G5834" s="129" t="s">
        <v>16723</v>
      </c>
      <c r="H5834" s="129"/>
    </row>
    <row r="5835" spans="1:8" x14ac:dyDescent="0.3">
      <c r="A5835" s="183">
        <v>45351</v>
      </c>
      <c r="B5835" s="129" t="s">
        <v>10575</v>
      </c>
      <c r="C5835" s="129" t="s">
        <v>417</v>
      </c>
      <c r="D5835" s="165">
        <v>1</v>
      </c>
      <c r="E5835" s="129" t="s">
        <v>4734</v>
      </c>
      <c r="F5835" s="129" t="s">
        <v>4735</v>
      </c>
      <c r="G5835" s="129" t="s">
        <v>16723</v>
      </c>
      <c r="H5835" s="129"/>
    </row>
    <row r="5836" spans="1:8" x14ac:dyDescent="0.3">
      <c r="A5836" s="183">
        <v>45351</v>
      </c>
      <c r="B5836" s="129" t="s">
        <v>10576</v>
      </c>
      <c r="C5836" s="129" t="s">
        <v>417</v>
      </c>
      <c r="D5836" s="165">
        <v>1</v>
      </c>
      <c r="E5836" s="129" t="s">
        <v>4739</v>
      </c>
      <c r="F5836" s="129" t="s">
        <v>4735</v>
      </c>
      <c r="G5836" s="129" t="s">
        <v>16723</v>
      </c>
      <c r="H5836" s="129"/>
    </row>
    <row r="5837" spans="1:8" x14ac:dyDescent="0.3">
      <c r="A5837" s="183">
        <v>45351</v>
      </c>
      <c r="B5837" s="129" t="s">
        <v>10577</v>
      </c>
      <c r="C5837" s="129" t="s">
        <v>417</v>
      </c>
      <c r="D5837" s="165">
        <v>1</v>
      </c>
      <c r="E5837" s="129" t="s">
        <v>4737</v>
      </c>
      <c r="F5837" s="129" t="s">
        <v>4735</v>
      </c>
      <c r="G5837" s="129" t="s">
        <v>16723</v>
      </c>
      <c r="H5837" s="129"/>
    </row>
    <row r="5838" spans="1:8" x14ac:dyDescent="0.3">
      <c r="A5838" s="183">
        <v>45351</v>
      </c>
      <c r="B5838" s="129" t="s">
        <v>10578</v>
      </c>
      <c r="C5838" s="129" t="s">
        <v>417</v>
      </c>
      <c r="D5838" s="165">
        <v>1</v>
      </c>
      <c r="E5838" s="129" t="s">
        <v>4739</v>
      </c>
      <c r="F5838" s="129" t="s">
        <v>4735</v>
      </c>
      <c r="G5838" s="129" t="s">
        <v>16723</v>
      </c>
      <c r="H5838" s="129"/>
    </row>
    <row r="5839" spans="1:8" x14ac:dyDescent="0.3">
      <c r="A5839" s="183">
        <v>45351</v>
      </c>
      <c r="B5839" s="129" t="s">
        <v>10579</v>
      </c>
      <c r="C5839" s="129" t="s">
        <v>417</v>
      </c>
      <c r="D5839" s="165">
        <v>1</v>
      </c>
      <c r="E5839" s="129" t="s">
        <v>5066</v>
      </c>
      <c r="F5839" s="129" t="s">
        <v>4735</v>
      </c>
      <c r="G5839" s="129" t="s">
        <v>16723</v>
      </c>
      <c r="H5839" s="129"/>
    </row>
    <row r="5840" spans="1:8" x14ac:dyDescent="0.3">
      <c r="A5840" s="183">
        <v>45351</v>
      </c>
      <c r="B5840" s="129" t="s">
        <v>10580</v>
      </c>
      <c r="C5840" s="129" t="s">
        <v>417</v>
      </c>
      <c r="D5840" s="165">
        <v>1</v>
      </c>
      <c r="E5840" s="129" t="s">
        <v>5066</v>
      </c>
      <c r="F5840" s="129" t="s">
        <v>4735</v>
      </c>
      <c r="G5840" s="129" t="s">
        <v>16723</v>
      </c>
      <c r="H5840" s="129"/>
    </row>
    <row r="5841" spans="1:8" x14ac:dyDescent="0.3">
      <c r="A5841" s="183">
        <v>45351</v>
      </c>
      <c r="B5841" s="129" t="s">
        <v>10581</v>
      </c>
      <c r="C5841" s="129" t="s">
        <v>417</v>
      </c>
      <c r="D5841" s="165">
        <v>1</v>
      </c>
      <c r="E5841" s="129" t="s">
        <v>4737</v>
      </c>
      <c r="F5841" s="129" t="s">
        <v>4735</v>
      </c>
      <c r="G5841" s="129" t="s">
        <v>16723</v>
      </c>
      <c r="H5841" s="129"/>
    </row>
    <row r="5842" spans="1:8" x14ac:dyDescent="0.3">
      <c r="A5842" s="183">
        <v>45351</v>
      </c>
      <c r="B5842" s="129" t="s">
        <v>10582</v>
      </c>
      <c r="C5842" s="129" t="s">
        <v>417</v>
      </c>
      <c r="D5842" s="165">
        <v>1</v>
      </c>
      <c r="E5842" s="129" t="s">
        <v>4739</v>
      </c>
      <c r="F5842" s="129" t="s">
        <v>4735</v>
      </c>
      <c r="G5842" s="129" t="s">
        <v>16723</v>
      </c>
      <c r="H5842" s="129"/>
    </row>
    <row r="5843" spans="1:8" x14ac:dyDescent="0.3">
      <c r="A5843" s="183">
        <v>45351</v>
      </c>
      <c r="B5843" s="129" t="s">
        <v>10583</v>
      </c>
      <c r="C5843" s="129" t="s">
        <v>417</v>
      </c>
      <c r="D5843" s="165">
        <v>1</v>
      </c>
      <c r="E5843" s="129" t="s">
        <v>5066</v>
      </c>
      <c r="F5843" s="129" t="s">
        <v>4735</v>
      </c>
      <c r="G5843" s="129" t="s">
        <v>16723</v>
      </c>
      <c r="H5843" s="129"/>
    </row>
    <row r="5844" spans="1:8" x14ac:dyDescent="0.3">
      <c r="A5844" s="183">
        <v>45351</v>
      </c>
      <c r="B5844" s="129" t="s">
        <v>10584</v>
      </c>
      <c r="C5844" s="129" t="s">
        <v>417</v>
      </c>
      <c r="D5844" s="165">
        <v>1</v>
      </c>
      <c r="E5844" s="129" t="s">
        <v>5066</v>
      </c>
      <c r="F5844" s="129" t="s">
        <v>4735</v>
      </c>
      <c r="G5844" s="129" t="s">
        <v>16723</v>
      </c>
      <c r="H5844" s="129"/>
    </row>
    <row r="5845" spans="1:8" x14ac:dyDescent="0.3">
      <c r="A5845" s="183">
        <v>45351</v>
      </c>
      <c r="B5845" s="129" t="s">
        <v>10585</v>
      </c>
      <c r="C5845" s="129" t="s">
        <v>418</v>
      </c>
      <c r="D5845" s="165">
        <v>1</v>
      </c>
      <c r="E5845" s="129" t="s">
        <v>4741</v>
      </c>
      <c r="F5845" s="129" t="s">
        <v>4735</v>
      </c>
      <c r="G5845" s="129" t="s">
        <v>16723</v>
      </c>
      <c r="H5845" s="129"/>
    </row>
    <row r="5846" spans="1:8" x14ac:dyDescent="0.3">
      <c r="A5846" s="183">
        <v>45351</v>
      </c>
      <c r="B5846" s="129" t="s">
        <v>10586</v>
      </c>
      <c r="C5846" s="129" t="s">
        <v>416</v>
      </c>
      <c r="D5846" s="165">
        <v>1</v>
      </c>
      <c r="E5846" s="129" t="s">
        <v>4739</v>
      </c>
      <c r="F5846" s="129" t="s">
        <v>4735</v>
      </c>
      <c r="G5846" s="129" t="s">
        <v>16723</v>
      </c>
      <c r="H5846" s="129"/>
    </row>
    <row r="5847" spans="1:8" x14ac:dyDescent="0.3">
      <c r="A5847" s="183">
        <v>45351</v>
      </c>
      <c r="B5847" s="129" t="s">
        <v>10587</v>
      </c>
      <c r="C5847" s="129" t="s">
        <v>417</v>
      </c>
      <c r="D5847" s="165">
        <v>1</v>
      </c>
      <c r="E5847" s="129" t="s">
        <v>4737</v>
      </c>
      <c r="F5847" s="129" t="s">
        <v>4735</v>
      </c>
      <c r="G5847" s="129" t="s">
        <v>16723</v>
      </c>
      <c r="H5847" s="129"/>
    </row>
    <row r="5848" spans="1:8" x14ac:dyDescent="0.3">
      <c r="A5848" s="183">
        <v>45351</v>
      </c>
      <c r="B5848" s="129" t="s">
        <v>10588</v>
      </c>
      <c r="C5848" s="129" t="s">
        <v>417</v>
      </c>
      <c r="D5848" s="165">
        <v>1</v>
      </c>
      <c r="E5848" s="129" t="s">
        <v>4737</v>
      </c>
      <c r="F5848" s="129" t="s">
        <v>4735</v>
      </c>
      <c r="G5848" s="129" t="s">
        <v>16723</v>
      </c>
      <c r="H5848" s="129"/>
    </row>
    <row r="5849" spans="1:8" x14ac:dyDescent="0.3">
      <c r="A5849" s="183">
        <v>45351</v>
      </c>
      <c r="B5849" s="129" t="s">
        <v>10589</v>
      </c>
      <c r="C5849" s="129" t="s">
        <v>417</v>
      </c>
      <c r="D5849" s="165">
        <v>1</v>
      </c>
      <c r="E5849" s="129" t="s">
        <v>4737</v>
      </c>
      <c r="F5849" s="129" t="s">
        <v>4735</v>
      </c>
      <c r="G5849" s="129" t="s">
        <v>16723</v>
      </c>
      <c r="H5849" s="129"/>
    </row>
    <row r="5850" spans="1:8" x14ac:dyDescent="0.3">
      <c r="A5850" s="183">
        <v>45351</v>
      </c>
      <c r="B5850" s="129" t="s">
        <v>10590</v>
      </c>
      <c r="C5850" s="129" t="s">
        <v>417</v>
      </c>
      <c r="D5850" s="165">
        <v>1</v>
      </c>
      <c r="E5850" s="129" t="s">
        <v>4737</v>
      </c>
      <c r="F5850" s="129" t="s">
        <v>4735</v>
      </c>
      <c r="G5850" s="129" t="s">
        <v>16723</v>
      </c>
      <c r="H5850" s="129"/>
    </row>
    <row r="5851" spans="1:8" x14ac:dyDescent="0.3">
      <c r="A5851" s="183">
        <v>45351</v>
      </c>
      <c r="B5851" s="129" t="s">
        <v>10591</v>
      </c>
      <c r="C5851" s="129" t="s">
        <v>417</v>
      </c>
      <c r="D5851" s="165">
        <v>1</v>
      </c>
      <c r="E5851" s="129" t="s">
        <v>4737</v>
      </c>
      <c r="F5851" s="129" t="s">
        <v>4735</v>
      </c>
      <c r="G5851" s="129" t="s">
        <v>16723</v>
      </c>
      <c r="H5851" s="129"/>
    </row>
    <row r="5852" spans="1:8" x14ac:dyDescent="0.3">
      <c r="A5852" s="183">
        <v>45351</v>
      </c>
      <c r="B5852" s="129" t="s">
        <v>10592</v>
      </c>
      <c r="C5852" s="129" t="s">
        <v>417</v>
      </c>
      <c r="D5852" s="165">
        <v>1</v>
      </c>
      <c r="E5852" s="129" t="s">
        <v>4737</v>
      </c>
      <c r="F5852" s="129" t="s">
        <v>4735</v>
      </c>
      <c r="G5852" s="129" t="s">
        <v>16723</v>
      </c>
      <c r="H5852" s="129"/>
    </row>
    <row r="5853" spans="1:8" x14ac:dyDescent="0.3">
      <c r="A5853" s="183">
        <v>45351</v>
      </c>
      <c r="B5853" s="129" t="s">
        <v>10593</v>
      </c>
      <c r="C5853" s="129" t="s">
        <v>417</v>
      </c>
      <c r="D5853" s="165">
        <v>1</v>
      </c>
      <c r="E5853" s="129" t="s">
        <v>4739</v>
      </c>
      <c r="F5853" s="129" t="s">
        <v>4735</v>
      </c>
      <c r="G5853" s="129" t="s">
        <v>16723</v>
      </c>
      <c r="H5853" s="129"/>
    </row>
    <row r="5854" spans="1:8" x14ac:dyDescent="0.3">
      <c r="A5854" s="183">
        <v>45351</v>
      </c>
      <c r="B5854" s="129" t="s">
        <v>10594</v>
      </c>
      <c r="C5854" s="129" t="s">
        <v>417</v>
      </c>
      <c r="D5854" s="165">
        <v>1</v>
      </c>
      <c r="E5854" s="129" t="s">
        <v>4739</v>
      </c>
      <c r="F5854" s="129" t="s">
        <v>4735</v>
      </c>
      <c r="G5854" s="129" t="s">
        <v>16723</v>
      </c>
      <c r="H5854" s="129"/>
    </row>
    <row r="5855" spans="1:8" x14ac:dyDescent="0.3">
      <c r="A5855" s="183">
        <v>45351</v>
      </c>
      <c r="B5855" s="129" t="s">
        <v>10595</v>
      </c>
      <c r="C5855" s="129" t="s">
        <v>417</v>
      </c>
      <c r="D5855" s="165">
        <v>1</v>
      </c>
      <c r="E5855" s="129" t="s">
        <v>4737</v>
      </c>
      <c r="F5855" s="129" t="s">
        <v>4735</v>
      </c>
      <c r="G5855" s="129" t="s">
        <v>16723</v>
      </c>
      <c r="H5855" s="129"/>
    </row>
    <row r="5856" spans="1:8" x14ac:dyDescent="0.3">
      <c r="A5856" s="183">
        <v>45351</v>
      </c>
      <c r="B5856" s="129" t="s">
        <v>10596</v>
      </c>
      <c r="C5856" s="129" t="s">
        <v>417</v>
      </c>
      <c r="D5856" s="165">
        <v>1</v>
      </c>
      <c r="E5856" s="129" t="s">
        <v>4739</v>
      </c>
      <c r="F5856" s="129" t="s">
        <v>4735</v>
      </c>
      <c r="G5856" s="129" t="s">
        <v>16723</v>
      </c>
      <c r="H5856" s="129"/>
    </row>
    <row r="5857" spans="1:8" x14ac:dyDescent="0.3">
      <c r="A5857" s="183">
        <v>45351</v>
      </c>
      <c r="B5857" s="129" t="s">
        <v>10597</v>
      </c>
      <c r="C5857" s="129" t="s">
        <v>417</v>
      </c>
      <c r="D5857" s="165">
        <v>1</v>
      </c>
      <c r="E5857" s="129" t="s">
        <v>4739</v>
      </c>
      <c r="F5857" s="129" t="s">
        <v>4735</v>
      </c>
      <c r="G5857" s="129" t="s">
        <v>16723</v>
      </c>
      <c r="H5857" s="129"/>
    </row>
    <row r="5858" spans="1:8" x14ac:dyDescent="0.3">
      <c r="A5858" s="183">
        <v>45351</v>
      </c>
      <c r="B5858" s="129" t="s">
        <v>10598</v>
      </c>
      <c r="C5858" s="129" t="s">
        <v>418</v>
      </c>
      <c r="D5858" s="165">
        <v>1</v>
      </c>
      <c r="E5858" s="129" t="s">
        <v>4737</v>
      </c>
      <c r="F5858" s="129" t="s">
        <v>4735</v>
      </c>
      <c r="G5858" s="129" t="s">
        <v>16723</v>
      </c>
      <c r="H5858" s="129"/>
    </row>
    <row r="5859" spans="1:8" x14ac:dyDescent="0.3">
      <c r="A5859" s="183">
        <v>45351</v>
      </c>
      <c r="B5859" s="129" t="s">
        <v>10599</v>
      </c>
      <c r="C5859" s="129" t="s">
        <v>417</v>
      </c>
      <c r="D5859" s="165">
        <v>1</v>
      </c>
      <c r="E5859" s="129" t="s">
        <v>4739</v>
      </c>
      <c r="F5859" s="129" t="s">
        <v>4735</v>
      </c>
      <c r="G5859" s="129" t="s">
        <v>16723</v>
      </c>
      <c r="H5859" s="129"/>
    </row>
    <row r="5860" spans="1:8" x14ac:dyDescent="0.3">
      <c r="A5860" s="183">
        <v>45351</v>
      </c>
      <c r="B5860" s="129" t="s">
        <v>10600</v>
      </c>
      <c r="C5860" s="129" t="s">
        <v>417</v>
      </c>
      <c r="D5860" s="165">
        <v>1</v>
      </c>
      <c r="E5860" s="129" t="s">
        <v>4739</v>
      </c>
      <c r="F5860" s="129" t="s">
        <v>4735</v>
      </c>
      <c r="G5860" s="129" t="s">
        <v>16723</v>
      </c>
      <c r="H5860" s="129"/>
    </row>
    <row r="5861" spans="1:8" x14ac:dyDescent="0.3">
      <c r="A5861" s="183">
        <v>45351</v>
      </c>
      <c r="B5861" s="129" t="s">
        <v>10601</v>
      </c>
      <c r="C5861" s="129" t="s">
        <v>417</v>
      </c>
      <c r="D5861" s="165">
        <v>1</v>
      </c>
      <c r="E5861" s="129" t="s">
        <v>4739</v>
      </c>
      <c r="F5861" s="129" t="s">
        <v>4735</v>
      </c>
      <c r="G5861" s="129" t="s">
        <v>16723</v>
      </c>
      <c r="H5861" s="129"/>
    </row>
    <row r="5862" spans="1:8" x14ac:dyDescent="0.3">
      <c r="A5862" s="183">
        <v>45351</v>
      </c>
      <c r="B5862" s="129" t="s">
        <v>10602</v>
      </c>
      <c r="C5862" s="129" t="s">
        <v>417</v>
      </c>
      <c r="D5862" s="165">
        <v>1</v>
      </c>
      <c r="E5862" s="129" t="s">
        <v>4739</v>
      </c>
      <c r="F5862" s="129" t="s">
        <v>4735</v>
      </c>
      <c r="G5862" s="129" t="s">
        <v>16723</v>
      </c>
      <c r="H5862" s="129"/>
    </row>
    <row r="5863" spans="1:8" x14ac:dyDescent="0.3">
      <c r="A5863" s="183">
        <v>45351</v>
      </c>
      <c r="B5863" s="129" t="s">
        <v>10603</v>
      </c>
      <c r="C5863" s="129" t="s">
        <v>418</v>
      </c>
      <c r="D5863" s="165">
        <v>1</v>
      </c>
      <c r="E5863" s="129" t="s">
        <v>4739</v>
      </c>
      <c r="F5863" s="129" t="s">
        <v>4735</v>
      </c>
      <c r="G5863" s="129" t="s">
        <v>16723</v>
      </c>
      <c r="H5863" s="129"/>
    </row>
    <row r="5864" spans="1:8" x14ac:dyDescent="0.3">
      <c r="A5864" s="183">
        <v>45351</v>
      </c>
      <c r="B5864" s="129" t="s">
        <v>10604</v>
      </c>
      <c r="C5864" s="129" t="s">
        <v>416</v>
      </c>
      <c r="D5864" s="165">
        <v>1</v>
      </c>
      <c r="E5864" s="129" t="s">
        <v>4739</v>
      </c>
      <c r="F5864" s="129" t="s">
        <v>4735</v>
      </c>
      <c r="G5864" s="129" t="s">
        <v>16723</v>
      </c>
      <c r="H5864" s="129"/>
    </row>
    <row r="5865" spans="1:8" x14ac:dyDescent="0.3">
      <c r="A5865" s="183">
        <v>45351</v>
      </c>
      <c r="B5865" s="129" t="s">
        <v>10605</v>
      </c>
      <c r="C5865" s="129" t="s">
        <v>416</v>
      </c>
      <c r="D5865" s="165">
        <v>1</v>
      </c>
      <c r="E5865" s="129" t="s">
        <v>4739</v>
      </c>
      <c r="F5865" s="129" t="s">
        <v>4735</v>
      </c>
      <c r="G5865" s="129" t="s">
        <v>16723</v>
      </c>
      <c r="H5865" s="129"/>
    </row>
    <row r="5866" spans="1:8" x14ac:dyDescent="0.3">
      <c r="A5866" s="183">
        <v>45351</v>
      </c>
      <c r="B5866" s="129" t="s">
        <v>10606</v>
      </c>
      <c r="C5866" s="129" t="s">
        <v>417</v>
      </c>
      <c r="D5866" s="165">
        <v>1</v>
      </c>
      <c r="E5866" s="129" t="s">
        <v>4737</v>
      </c>
      <c r="F5866" s="129" t="s">
        <v>4735</v>
      </c>
      <c r="G5866" s="129" t="s">
        <v>16723</v>
      </c>
      <c r="H5866" s="129"/>
    </row>
    <row r="5867" spans="1:8" x14ac:dyDescent="0.3">
      <c r="A5867" s="183">
        <v>45351</v>
      </c>
      <c r="B5867" s="129" t="s">
        <v>10607</v>
      </c>
      <c r="C5867" s="129" t="s">
        <v>417</v>
      </c>
      <c r="D5867" s="165">
        <v>1</v>
      </c>
      <c r="E5867" s="129" t="s">
        <v>4739</v>
      </c>
      <c r="F5867" s="129" t="s">
        <v>4735</v>
      </c>
      <c r="G5867" s="129" t="s">
        <v>16723</v>
      </c>
      <c r="H5867" s="129"/>
    </row>
    <row r="5868" spans="1:8" x14ac:dyDescent="0.3">
      <c r="A5868" s="183">
        <v>45351</v>
      </c>
      <c r="B5868" s="129" t="s">
        <v>10608</v>
      </c>
      <c r="C5868" s="129" t="s">
        <v>418</v>
      </c>
      <c r="D5868" s="165">
        <v>1</v>
      </c>
      <c r="E5868" s="129" t="s">
        <v>4739</v>
      </c>
      <c r="F5868" s="129" t="s">
        <v>4735</v>
      </c>
      <c r="G5868" s="129" t="s">
        <v>16723</v>
      </c>
      <c r="H5868" s="129"/>
    </row>
    <row r="5869" spans="1:8" x14ac:dyDescent="0.3">
      <c r="A5869" s="183">
        <v>45351</v>
      </c>
      <c r="B5869" s="129" t="s">
        <v>10609</v>
      </c>
      <c r="C5869" s="129" t="s">
        <v>416</v>
      </c>
      <c r="D5869" s="165">
        <v>1</v>
      </c>
      <c r="E5869" s="129" t="s">
        <v>4739</v>
      </c>
      <c r="F5869" s="129" t="s">
        <v>4735</v>
      </c>
      <c r="G5869" s="129" t="s">
        <v>16723</v>
      </c>
      <c r="H5869" s="129"/>
    </row>
    <row r="5870" spans="1:8" x14ac:dyDescent="0.3">
      <c r="A5870" s="183">
        <v>45351</v>
      </c>
      <c r="B5870" s="129" t="s">
        <v>10610</v>
      </c>
      <c r="C5870" s="129" t="s">
        <v>418</v>
      </c>
      <c r="D5870" s="165">
        <v>1</v>
      </c>
      <c r="E5870" s="129" t="s">
        <v>4739</v>
      </c>
      <c r="F5870" s="129" t="s">
        <v>4735</v>
      </c>
      <c r="G5870" s="129" t="s">
        <v>16723</v>
      </c>
      <c r="H5870" s="129"/>
    </row>
    <row r="5871" spans="1:8" x14ac:dyDescent="0.3">
      <c r="A5871" s="183">
        <v>45351</v>
      </c>
      <c r="B5871" s="129" t="s">
        <v>10611</v>
      </c>
      <c r="C5871" s="129" t="s">
        <v>417</v>
      </c>
      <c r="D5871" s="165">
        <v>1</v>
      </c>
      <c r="E5871" s="129" t="s">
        <v>4739</v>
      </c>
      <c r="F5871" s="129" t="s">
        <v>4735</v>
      </c>
      <c r="G5871" s="129" t="s">
        <v>16723</v>
      </c>
      <c r="H5871" s="129"/>
    </row>
    <row r="5872" spans="1:8" x14ac:dyDescent="0.3">
      <c r="A5872" s="183">
        <v>45351</v>
      </c>
      <c r="B5872" s="129" t="s">
        <v>10612</v>
      </c>
      <c r="C5872" s="129" t="s">
        <v>417</v>
      </c>
      <c r="D5872" s="165">
        <v>1</v>
      </c>
      <c r="E5872" s="129" t="s">
        <v>4821</v>
      </c>
      <c r="F5872" s="129" t="s">
        <v>4735</v>
      </c>
      <c r="G5872" s="129" t="s">
        <v>16723</v>
      </c>
      <c r="H5872" s="129"/>
    </row>
    <row r="5873" spans="1:8" x14ac:dyDescent="0.3">
      <c r="A5873" s="183">
        <v>45351</v>
      </c>
      <c r="B5873" s="129" t="s">
        <v>10613</v>
      </c>
      <c r="C5873" s="129" t="s">
        <v>417</v>
      </c>
      <c r="D5873" s="165">
        <v>1</v>
      </c>
      <c r="E5873" s="129" t="s">
        <v>5066</v>
      </c>
      <c r="F5873" s="129" t="s">
        <v>4735</v>
      </c>
      <c r="G5873" s="129" t="s">
        <v>16723</v>
      </c>
      <c r="H5873" s="129"/>
    </row>
    <row r="5874" spans="1:8" x14ac:dyDescent="0.3">
      <c r="A5874" s="183">
        <v>45351</v>
      </c>
      <c r="B5874" s="129" t="s">
        <v>10614</v>
      </c>
      <c r="C5874" s="129" t="s">
        <v>417</v>
      </c>
      <c r="D5874" s="165">
        <v>1</v>
      </c>
      <c r="E5874" s="129" t="s">
        <v>4739</v>
      </c>
      <c r="F5874" s="129" t="s">
        <v>4735</v>
      </c>
      <c r="G5874" s="129" t="s">
        <v>16723</v>
      </c>
      <c r="H5874" s="129"/>
    </row>
    <row r="5875" spans="1:8" x14ac:dyDescent="0.3">
      <c r="A5875" s="183">
        <v>45351</v>
      </c>
      <c r="B5875" s="129" t="s">
        <v>10615</v>
      </c>
      <c r="C5875" s="129" t="s">
        <v>417</v>
      </c>
      <c r="D5875" s="165">
        <v>1</v>
      </c>
      <c r="E5875" s="129" t="s">
        <v>4739</v>
      </c>
      <c r="F5875" s="129" t="s">
        <v>4735</v>
      </c>
      <c r="G5875" s="129" t="s">
        <v>16723</v>
      </c>
      <c r="H5875" s="129"/>
    </row>
    <row r="5876" spans="1:8" x14ac:dyDescent="0.3">
      <c r="A5876" s="183">
        <v>45351</v>
      </c>
      <c r="B5876" s="129" t="s">
        <v>10616</v>
      </c>
      <c r="C5876" s="129" t="s">
        <v>417</v>
      </c>
      <c r="D5876" s="165">
        <v>1</v>
      </c>
      <c r="E5876" s="129" t="s">
        <v>5066</v>
      </c>
      <c r="F5876" s="129" t="s">
        <v>4735</v>
      </c>
      <c r="G5876" s="129" t="s">
        <v>16723</v>
      </c>
      <c r="H5876" s="129"/>
    </row>
    <row r="5877" spans="1:8" x14ac:dyDescent="0.3">
      <c r="A5877" s="183">
        <v>45351</v>
      </c>
      <c r="B5877" s="129" t="s">
        <v>10617</v>
      </c>
      <c r="C5877" s="129" t="s">
        <v>417</v>
      </c>
      <c r="D5877" s="165">
        <v>1</v>
      </c>
      <c r="E5877" s="129" t="s">
        <v>4737</v>
      </c>
      <c r="F5877" s="129" t="s">
        <v>4735</v>
      </c>
      <c r="G5877" s="129" t="s">
        <v>16723</v>
      </c>
      <c r="H5877" s="129"/>
    </row>
    <row r="5878" spans="1:8" x14ac:dyDescent="0.3">
      <c r="A5878" s="183">
        <v>45351</v>
      </c>
      <c r="B5878" s="129" t="s">
        <v>10618</v>
      </c>
      <c r="C5878" s="129" t="s">
        <v>417</v>
      </c>
      <c r="D5878" s="165">
        <v>1</v>
      </c>
      <c r="E5878" s="129" t="s">
        <v>4737</v>
      </c>
      <c r="F5878" s="129" t="s">
        <v>4735</v>
      </c>
      <c r="G5878" s="129" t="s">
        <v>16723</v>
      </c>
      <c r="H5878" s="129"/>
    </row>
    <row r="5879" spans="1:8" x14ac:dyDescent="0.3">
      <c r="A5879" s="183">
        <v>45351</v>
      </c>
      <c r="B5879" s="129" t="s">
        <v>10619</v>
      </c>
      <c r="C5879" s="129" t="s">
        <v>416</v>
      </c>
      <c r="D5879" s="165">
        <v>1</v>
      </c>
      <c r="E5879" s="129" t="s">
        <v>4737</v>
      </c>
      <c r="F5879" s="129" t="s">
        <v>4735</v>
      </c>
      <c r="G5879" s="129" t="s">
        <v>16723</v>
      </c>
      <c r="H5879" s="129"/>
    </row>
    <row r="5880" spans="1:8" x14ac:dyDescent="0.3">
      <c r="A5880" s="183">
        <v>45351</v>
      </c>
      <c r="B5880" s="129" t="s">
        <v>10620</v>
      </c>
      <c r="C5880" s="129" t="s">
        <v>416</v>
      </c>
      <c r="D5880" s="165">
        <v>1</v>
      </c>
      <c r="E5880" s="129" t="s">
        <v>4737</v>
      </c>
      <c r="F5880" s="129" t="s">
        <v>4735</v>
      </c>
      <c r="G5880" s="129" t="s">
        <v>16723</v>
      </c>
      <c r="H5880" s="129"/>
    </row>
    <row r="5881" spans="1:8" x14ac:dyDescent="0.3">
      <c r="A5881" s="183">
        <v>45351</v>
      </c>
      <c r="B5881" s="129" t="s">
        <v>10621</v>
      </c>
      <c r="C5881" s="129" t="s">
        <v>416</v>
      </c>
      <c r="D5881" s="165">
        <v>1</v>
      </c>
      <c r="E5881" s="129" t="s">
        <v>4739</v>
      </c>
      <c r="F5881" s="129" t="s">
        <v>4735</v>
      </c>
      <c r="G5881" s="129" t="s">
        <v>16723</v>
      </c>
      <c r="H5881" s="129"/>
    </row>
    <row r="5882" spans="1:8" x14ac:dyDescent="0.3">
      <c r="A5882" s="183">
        <v>45351</v>
      </c>
      <c r="B5882" s="129" t="s">
        <v>10622</v>
      </c>
      <c r="C5882" s="129" t="s">
        <v>418</v>
      </c>
      <c r="D5882" s="165">
        <v>1</v>
      </c>
      <c r="E5882" s="129" t="s">
        <v>4744</v>
      </c>
      <c r="F5882" s="129" t="s">
        <v>4735</v>
      </c>
      <c r="G5882" s="129" t="s">
        <v>16723</v>
      </c>
      <c r="H5882" s="129"/>
    </row>
    <row r="5883" spans="1:8" x14ac:dyDescent="0.3">
      <c r="A5883" s="183">
        <v>45351</v>
      </c>
      <c r="B5883" s="129" t="s">
        <v>10623</v>
      </c>
      <c r="C5883" s="129" t="s">
        <v>417</v>
      </c>
      <c r="D5883" s="165">
        <v>1</v>
      </c>
      <c r="E5883" s="129" t="s">
        <v>4734</v>
      </c>
      <c r="F5883" s="129" t="s">
        <v>4735</v>
      </c>
      <c r="G5883" s="129" t="s">
        <v>16723</v>
      </c>
      <c r="H5883" s="129"/>
    </row>
    <row r="5884" spans="1:8" x14ac:dyDescent="0.3">
      <c r="A5884" s="183">
        <v>45351</v>
      </c>
      <c r="B5884" s="129" t="s">
        <v>10624</v>
      </c>
      <c r="C5884" s="129" t="s">
        <v>417</v>
      </c>
      <c r="D5884" s="165">
        <v>1</v>
      </c>
      <c r="E5884" s="129" t="s">
        <v>4739</v>
      </c>
      <c r="F5884" s="129" t="s">
        <v>4735</v>
      </c>
      <c r="G5884" s="129" t="s">
        <v>16723</v>
      </c>
      <c r="H5884" s="129"/>
    </row>
    <row r="5885" spans="1:8" x14ac:dyDescent="0.3">
      <c r="A5885" s="183">
        <v>45351</v>
      </c>
      <c r="B5885" s="129" t="s">
        <v>10625</v>
      </c>
      <c r="C5885" s="129" t="s">
        <v>417</v>
      </c>
      <c r="D5885" s="165">
        <v>1</v>
      </c>
      <c r="E5885" s="129" t="s">
        <v>4739</v>
      </c>
      <c r="F5885" s="129" t="s">
        <v>4735</v>
      </c>
      <c r="G5885" s="129" t="s">
        <v>16723</v>
      </c>
      <c r="H5885" s="129"/>
    </row>
    <row r="5886" spans="1:8" x14ac:dyDescent="0.3">
      <c r="A5886" s="183">
        <v>45351</v>
      </c>
      <c r="B5886" s="129" t="s">
        <v>10626</v>
      </c>
      <c r="C5886" s="129" t="s">
        <v>417</v>
      </c>
      <c r="D5886" s="165">
        <v>1</v>
      </c>
      <c r="E5886" s="129" t="s">
        <v>4739</v>
      </c>
      <c r="F5886" s="129" t="s">
        <v>4735</v>
      </c>
      <c r="G5886" s="129" t="s">
        <v>16723</v>
      </c>
      <c r="H5886" s="129"/>
    </row>
    <row r="5887" spans="1:8" x14ac:dyDescent="0.3">
      <c r="A5887" s="183">
        <v>45351</v>
      </c>
      <c r="B5887" s="129" t="s">
        <v>10627</v>
      </c>
      <c r="C5887" s="129" t="s">
        <v>417</v>
      </c>
      <c r="D5887" s="165">
        <v>1</v>
      </c>
      <c r="E5887" s="129" t="s">
        <v>4739</v>
      </c>
      <c r="F5887" s="129" t="s">
        <v>4735</v>
      </c>
      <c r="G5887" s="129" t="s">
        <v>16723</v>
      </c>
      <c r="H5887" s="129"/>
    </row>
    <row r="5888" spans="1:8" x14ac:dyDescent="0.3">
      <c r="A5888" s="183">
        <v>45351</v>
      </c>
      <c r="B5888" s="129" t="s">
        <v>10628</v>
      </c>
      <c r="C5888" s="129" t="s">
        <v>417</v>
      </c>
      <c r="D5888" s="165">
        <v>1</v>
      </c>
      <c r="E5888" s="129" t="s">
        <v>4739</v>
      </c>
      <c r="F5888" s="129" t="s">
        <v>4735</v>
      </c>
      <c r="G5888" s="129" t="s">
        <v>16723</v>
      </c>
      <c r="H5888" s="129"/>
    </row>
    <row r="5889" spans="1:8" x14ac:dyDescent="0.3">
      <c r="A5889" s="183">
        <v>45351</v>
      </c>
      <c r="B5889" s="129" t="s">
        <v>10629</v>
      </c>
      <c r="C5889" s="129" t="s">
        <v>417</v>
      </c>
      <c r="D5889" s="165">
        <v>1</v>
      </c>
      <c r="E5889" s="129" t="s">
        <v>4739</v>
      </c>
      <c r="F5889" s="129" t="s">
        <v>4735</v>
      </c>
      <c r="G5889" s="129" t="s">
        <v>16723</v>
      </c>
      <c r="H5889" s="129"/>
    </row>
    <row r="5890" spans="1:8" x14ac:dyDescent="0.3">
      <c r="A5890" s="183">
        <v>45351</v>
      </c>
      <c r="B5890" s="129" t="s">
        <v>10630</v>
      </c>
      <c r="C5890" s="129" t="s">
        <v>417</v>
      </c>
      <c r="D5890" s="165">
        <v>1</v>
      </c>
      <c r="E5890" s="129" t="s">
        <v>4739</v>
      </c>
      <c r="F5890" s="129" t="s">
        <v>4735</v>
      </c>
      <c r="G5890" s="129" t="s">
        <v>16723</v>
      </c>
      <c r="H5890" s="129"/>
    </row>
    <row r="5891" spans="1:8" x14ac:dyDescent="0.3">
      <c r="A5891" s="183">
        <v>45351</v>
      </c>
      <c r="B5891" s="129" t="s">
        <v>10631</v>
      </c>
      <c r="C5891" s="129" t="s">
        <v>417</v>
      </c>
      <c r="D5891" s="165">
        <v>1</v>
      </c>
      <c r="E5891" s="129" t="s">
        <v>4739</v>
      </c>
      <c r="F5891" s="129" t="s">
        <v>4735</v>
      </c>
      <c r="G5891" s="129" t="s">
        <v>16723</v>
      </c>
      <c r="H5891" s="129"/>
    </row>
    <row r="5892" spans="1:8" x14ac:dyDescent="0.3">
      <c r="A5892" s="183">
        <v>45351</v>
      </c>
      <c r="B5892" s="129" t="s">
        <v>10632</v>
      </c>
      <c r="C5892" s="129" t="s">
        <v>416</v>
      </c>
      <c r="D5892" s="165">
        <v>1</v>
      </c>
      <c r="E5892" s="129" t="s">
        <v>4744</v>
      </c>
      <c r="F5892" s="129" t="s">
        <v>4735</v>
      </c>
      <c r="G5892" s="129" t="s">
        <v>16723</v>
      </c>
      <c r="H5892" s="129"/>
    </row>
    <row r="5893" spans="1:8" x14ac:dyDescent="0.3">
      <c r="A5893" s="183">
        <v>45351</v>
      </c>
      <c r="B5893" s="129" t="s">
        <v>10633</v>
      </c>
      <c r="C5893" s="129" t="s">
        <v>416</v>
      </c>
      <c r="D5893" s="165">
        <v>1</v>
      </c>
      <c r="E5893" s="129" t="s">
        <v>4737</v>
      </c>
      <c r="F5893" s="129" t="s">
        <v>4735</v>
      </c>
      <c r="G5893" s="129" t="s">
        <v>16723</v>
      </c>
      <c r="H5893" s="129"/>
    </row>
    <row r="5894" spans="1:8" x14ac:dyDescent="0.3">
      <c r="A5894" s="183">
        <v>45351</v>
      </c>
      <c r="B5894" s="129" t="s">
        <v>10634</v>
      </c>
      <c r="C5894" s="129" t="s">
        <v>418</v>
      </c>
      <c r="D5894" s="165">
        <v>1</v>
      </c>
      <c r="E5894" s="129" t="s">
        <v>4739</v>
      </c>
      <c r="F5894" s="129" t="s">
        <v>4735</v>
      </c>
      <c r="G5894" s="129" t="s">
        <v>16723</v>
      </c>
      <c r="H5894" s="129"/>
    </row>
    <row r="5895" spans="1:8" x14ac:dyDescent="0.3">
      <c r="A5895" s="183">
        <v>45351</v>
      </c>
      <c r="B5895" s="129" t="s">
        <v>10635</v>
      </c>
      <c r="C5895" s="129" t="s">
        <v>416</v>
      </c>
      <c r="D5895" s="165">
        <v>1</v>
      </c>
      <c r="E5895" s="129" t="s">
        <v>4737</v>
      </c>
      <c r="F5895" s="129" t="s">
        <v>4735</v>
      </c>
      <c r="G5895" s="129" t="s">
        <v>16723</v>
      </c>
      <c r="H5895" s="129"/>
    </row>
    <row r="5896" spans="1:8" x14ac:dyDescent="0.3">
      <c r="A5896" s="183">
        <v>45351</v>
      </c>
      <c r="B5896" s="129" t="s">
        <v>10636</v>
      </c>
      <c r="C5896" s="129" t="s">
        <v>416</v>
      </c>
      <c r="D5896" s="165">
        <v>1</v>
      </c>
      <c r="E5896" s="129" t="s">
        <v>4739</v>
      </c>
      <c r="F5896" s="129" t="s">
        <v>4735</v>
      </c>
      <c r="G5896" s="129" t="s">
        <v>16723</v>
      </c>
      <c r="H5896" s="129"/>
    </row>
    <row r="5897" spans="1:8" x14ac:dyDescent="0.3">
      <c r="A5897" s="183">
        <v>45351</v>
      </c>
      <c r="B5897" s="129" t="s">
        <v>10637</v>
      </c>
      <c r="C5897" s="129" t="s">
        <v>417</v>
      </c>
      <c r="D5897" s="165">
        <v>1</v>
      </c>
      <c r="E5897" s="129" t="s">
        <v>4739</v>
      </c>
      <c r="F5897" s="129" t="s">
        <v>4735</v>
      </c>
      <c r="G5897" s="129" t="s">
        <v>16723</v>
      </c>
      <c r="H5897" s="129"/>
    </row>
    <row r="5898" spans="1:8" x14ac:dyDescent="0.3">
      <c r="A5898" s="183">
        <v>45351</v>
      </c>
      <c r="B5898" s="129" t="s">
        <v>10638</v>
      </c>
      <c r="C5898" s="129" t="s">
        <v>417</v>
      </c>
      <c r="D5898" s="165">
        <v>1</v>
      </c>
      <c r="E5898" s="129" t="s">
        <v>4739</v>
      </c>
      <c r="F5898" s="129" t="s">
        <v>4735</v>
      </c>
      <c r="G5898" s="129" t="s">
        <v>16723</v>
      </c>
      <c r="H5898" s="129"/>
    </row>
    <row r="5899" spans="1:8" x14ac:dyDescent="0.3">
      <c r="A5899" s="183">
        <v>45351</v>
      </c>
      <c r="B5899" s="129" t="s">
        <v>10639</v>
      </c>
      <c r="C5899" s="129" t="s">
        <v>417</v>
      </c>
      <c r="D5899" s="165">
        <v>1</v>
      </c>
      <c r="E5899" s="129" t="s">
        <v>4739</v>
      </c>
      <c r="F5899" s="129" t="s">
        <v>4735</v>
      </c>
      <c r="G5899" s="129" t="s">
        <v>16723</v>
      </c>
      <c r="H5899" s="129"/>
    </row>
    <row r="5900" spans="1:8" x14ac:dyDescent="0.3">
      <c r="A5900" s="183">
        <v>45351</v>
      </c>
      <c r="B5900" s="129" t="s">
        <v>10640</v>
      </c>
      <c r="C5900" s="129" t="s">
        <v>418</v>
      </c>
      <c r="D5900" s="165">
        <v>1</v>
      </c>
      <c r="E5900" s="129" t="s">
        <v>4739</v>
      </c>
      <c r="F5900" s="129" t="s">
        <v>4735</v>
      </c>
      <c r="G5900" s="129" t="s">
        <v>16723</v>
      </c>
      <c r="H5900" s="129"/>
    </row>
    <row r="5901" spans="1:8" x14ac:dyDescent="0.3">
      <c r="A5901" s="183">
        <v>45351</v>
      </c>
      <c r="B5901" s="129" t="s">
        <v>10641</v>
      </c>
      <c r="C5901" s="129" t="s">
        <v>418</v>
      </c>
      <c r="D5901" s="165">
        <v>1</v>
      </c>
      <c r="E5901" s="129" t="s">
        <v>5066</v>
      </c>
      <c r="F5901" s="129" t="s">
        <v>4735</v>
      </c>
      <c r="G5901" s="129" t="s">
        <v>16723</v>
      </c>
      <c r="H5901" s="129"/>
    </row>
    <row r="5902" spans="1:8" x14ac:dyDescent="0.3">
      <c r="A5902" s="183">
        <v>45351</v>
      </c>
      <c r="B5902" s="129" t="s">
        <v>10642</v>
      </c>
      <c r="C5902" s="129" t="s">
        <v>416</v>
      </c>
      <c r="D5902" s="165">
        <v>1</v>
      </c>
      <c r="E5902" s="129" t="s">
        <v>4741</v>
      </c>
      <c r="F5902" s="129" t="s">
        <v>4735</v>
      </c>
      <c r="G5902" s="129" t="s">
        <v>16723</v>
      </c>
      <c r="H5902" s="129"/>
    </row>
    <row r="5903" spans="1:8" x14ac:dyDescent="0.3">
      <c r="A5903" s="183">
        <v>45351</v>
      </c>
      <c r="B5903" s="129" t="s">
        <v>10643</v>
      </c>
      <c r="C5903" s="129" t="s">
        <v>418</v>
      </c>
      <c r="D5903" s="165">
        <v>1</v>
      </c>
      <c r="E5903" s="129" t="s">
        <v>4739</v>
      </c>
      <c r="F5903" s="129" t="s">
        <v>4735</v>
      </c>
      <c r="G5903" s="129" t="s">
        <v>16723</v>
      </c>
      <c r="H5903" s="129"/>
    </row>
    <row r="5904" spans="1:8" x14ac:dyDescent="0.3">
      <c r="A5904" s="183">
        <v>45351</v>
      </c>
      <c r="B5904" s="129" t="s">
        <v>10644</v>
      </c>
      <c r="C5904" s="129" t="s">
        <v>417</v>
      </c>
      <c r="D5904" s="165">
        <v>1</v>
      </c>
      <c r="E5904" s="129" t="s">
        <v>4739</v>
      </c>
      <c r="F5904" s="129" t="s">
        <v>4735</v>
      </c>
      <c r="G5904" s="129" t="s">
        <v>16723</v>
      </c>
      <c r="H5904" s="129"/>
    </row>
    <row r="5905" spans="1:8" x14ac:dyDescent="0.3">
      <c r="A5905" s="183">
        <v>45351</v>
      </c>
      <c r="B5905" s="129" t="s">
        <v>10645</v>
      </c>
      <c r="C5905" s="129" t="s">
        <v>417</v>
      </c>
      <c r="D5905" s="165">
        <v>1</v>
      </c>
      <c r="E5905" s="129" t="s">
        <v>4739</v>
      </c>
      <c r="F5905" s="129" t="s">
        <v>4735</v>
      </c>
      <c r="G5905" s="129" t="s">
        <v>16723</v>
      </c>
      <c r="H5905" s="129"/>
    </row>
    <row r="5906" spans="1:8" x14ac:dyDescent="0.3">
      <c r="A5906" s="183">
        <v>45351</v>
      </c>
      <c r="B5906" s="129" t="s">
        <v>10646</v>
      </c>
      <c r="C5906" s="129" t="s">
        <v>417</v>
      </c>
      <c r="D5906" s="165">
        <v>1</v>
      </c>
      <c r="E5906" s="129" t="s">
        <v>4739</v>
      </c>
      <c r="F5906" s="129" t="s">
        <v>4735</v>
      </c>
      <c r="G5906" s="129" t="s">
        <v>16723</v>
      </c>
      <c r="H5906" s="129"/>
    </row>
    <row r="5907" spans="1:8" x14ac:dyDescent="0.3">
      <c r="A5907" s="183">
        <v>45351</v>
      </c>
      <c r="B5907" s="129" t="s">
        <v>10647</v>
      </c>
      <c r="C5907" s="129" t="s">
        <v>417</v>
      </c>
      <c r="D5907" s="165">
        <v>1</v>
      </c>
      <c r="E5907" s="129" t="s">
        <v>4739</v>
      </c>
      <c r="F5907" s="129" t="s">
        <v>4735</v>
      </c>
      <c r="G5907" s="129" t="s">
        <v>16723</v>
      </c>
      <c r="H5907" s="129"/>
    </row>
    <row r="5908" spans="1:8" x14ac:dyDescent="0.3">
      <c r="A5908" s="183">
        <v>45351</v>
      </c>
      <c r="B5908" s="129" t="s">
        <v>10648</v>
      </c>
      <c r="C5908" s="129" t="s">
        <v>417</v>
      </c>
      <c r="D5908" s="165">
        <v>1</v>
      </c>
      <c r="E5908" s="129" t="s">
        <v>4734</v>
      </c>
      <c r="F5908" s="129" t="s">
        <v>4735</v>
      </c>
      <c r="G5908" s="129" t="s">
        <v>16723</v>
      </c>
      <c r="H5908" s="129"/>
    </row>
    <row r="5909" spans="1:8" x14ac:dyDescent="0.3">
      <c r="A5909" s="183">
        <v>45351</v>
      </c>
      <c r="B5909" s="129" t="s">
        <v>10649</v>
      </c>
      <c r="C5909" s="129" t="s">
        <v>417</v>
      </c>
      <c r="D5909" s="165">
        <v>1</v>
      </c>
      <c r="E5909" s="129" t="s">
        <v>5066</v>
      </c>
      <c r="F5909" s="129" t="s">
        <v>4735</v>
      </c>
      <c r="G5909" s="129" t="s">
        <v>16723</v>
      </c>
      <c r="H5909" s="129"/>
    </row>
    <row r="5910" spans="1:8" x14ac:dyDescent="0.3">
      <c r="A5910" s="183">
        <v>45351</v>
      </c>
      <c r="B5910" s="129" t="s">
        <v>10650</v>
      </c>
      <c r="C5910" s="129" t="s">
        <v>417</v>
      </c>
      <c r="D5910" s="165">
        <v>1</v>
      </c>
      <c r="E5910" s="129" t="s">
        <v>4739</v>
      </c>
      <c r="F5910" s="129" t="s">
        <v>4735</v>
      </c>
      <c r="G5910" s="129" t="s">
        <v>16723</v>
      </c>
      <c r="H5910" s="129"/>
    </row>
    <row r="5911" spans="1:8" x14ac:dyDescent="0.3">
      <c r="A5911" s="183">
        <v>45351</v>
      </c>
      <c r="B5911" s="129" t="s">
        <v>10651</v>
      </c>
      <c r="C5911" s="129" t="s">
        <v>417</v>
      </c>
      <c r="D5911" s="165">
        <v>1</v>
      </c>
      <c r="E5911" s="129" t="s">
        <v>4739</v>
      </c>
      <c r="F5911" s="129" t="s">
        <v>4735</v>
      </c>
      <c r="G5911" s="129" t="s">
        <v>16723</v>
      </c>
      <c r="H5911" s="129"/>
    </row>
    <row r="5912" spans="1:8" x14ac:dyDescent="0.3">
      <c r="A5912" s="183">
        <v>45351</v>
      </c>
      <c r="B5912" s="129" t="s">
        <v>10652</v>
      </c>
      <c r="C5912" s="129" t="s">
        <v>417</v>
      </c>
      <c r="D5912" s="165">
        <v>1</v>
      </c>
      <c r="E5912" s="129" t="s">
        <v>4739</v>
      </c>
      <c r="F5912" s="129" t="s">
        <v>4735</v>
      </c>
      <c r="G5912" s="129" t="s">
        <v>16723</v>
      </c>
      <c r="H5912" s="129"/>
    </row>
    <row r="5913" spans="1:8" x14ac:dyDescent="0.3">
      <c r="A5913" s="183">
        <v>45351</v>
      </c>
      <c r="B5913" s="129" t="s">
        <v>10653</v>
      </c>
      <c r="C5913" s="129" t="s">
        <v>416</v>
      </c>
      <c r="D5913" s="165">
        <v>1</v>
      </c>
      <c r="E5913" s="129" t="s">
        <v>4739</v>
      </c>
      <c r="F5913" s="129" t="s">
        <v>4735</v>
      </c>
      <c r="G5913" s="129" t="s">
        <v>16723</v>
      </c>
      <c r="H5913" s="129"/>
    </row>
    <row r="5914" spans="1:8" x14ac:dyDescent="0.3">
      <c r="A5914" s="183">
        <v>45351</v>
      </c>
      <c r="B5914" s="129" t="s">
        <v>10654</v>
      </c>
      <c r="C5914" s="129" t="s">
        <v>418</v>
      </c>
      <c r="D5914" s="165">
        <v>1</v>
      </c>
      <c r="E5914" s="129" t="s">
        <v>4821</v>
      </c>
      <c r="F5914" s="129" t="s">
        <v>4735</v>
      </c>
      <c r="G5914" s="129" t="s">
        <v>16723</v>
      </c>
      <c r="H5914" s="129"/>
    </row>
    <row r="5915" spans="1:8" x14ac:dyDescent="0.3">
      <c r="A5915" s="183">
        <v>45351</v>
      </c>
      <c r="B5915" s="129" t="s">
        <v>10655</v>
      </c>
      <c r="C5915" s="129" t="s">
        <v>418</v>
      </c>
      <c r="D5915" s="165">
        <v>1</v>
      </c>
      <c r="E5915" s="129" t="s">
        <v>4737</v>
      </c>
      <c r="F5915" s="129" t="s">
        <v>4735</v>
      </c>
      <c r="G5915" s="129" t="s">
        <v>16723</v>
      </c>
      <c r="H5915" s="129"/>
    </row>
    <row r="5916" spans="1:8" x14ac:dyDescent="0.3">
      <c r="A5916" s="183">
        <v>45351</v>
      </c>
      <c r="B5916" s="129" t="s">
        <v>10656</v>
      </c>
      <c r="C5916" s="129" t="s">
        <v>417</v>
      </c>
      <c r="D5916" s="165">
        <v>1</v>
      </c>
      <c r="E5916" s="129" t="s">
        <v>5066</v>
      </c>
      <c r="F5916" s="129" t="s">
        <v>4735</v>
      </c>
      <c r="G5916" s="129" t="s">
        <v>16723</v>
      </c>
      <c r="H5916" s="129"/>
    </row>
    <row r="5917" spans="1:8" x14ac:dyDescent="0.3">
      <c r="A5917" s="183">
        <v>45351</v>
      </c>
      <c r="B5917" s="129" t="s">
        <v>10657</v>
      </c>
      <c r="C5917" s="129" t="s">
        <v>417</v>
      </c>
      <c r="D5917" s="165">
        <v>1</v>
      </c>
      <c r="E5917" s="129" t="s">
        <v>4739</v>
      </c>
      <c r="F5917" s="129" t="s">
        <v>4735</v>
      </c>
      <c r="G5917" s="129" t="s">
        <v>16723</v>
      </c>
      <c r="H5917" s="129"/>
    </row>
    <row r="5918" spans="1:8" x14ac:dyDescent="0.3">
      <c r="A5918" s="183">
        <v>45351</v>
      </c>
      <c r="B5918" s="129" t="s">
        <v>10658</v>
      </c>
      <c r="C5918" s="129" t="s">
        <v>417</v>
      </c>
      <c r="D5918" s="165">
        <v>1</v>
      </c>
      <c r="E5918" s="129" t="s">
        <v>4734</v>
      </c>
      <c r="F5918" s="129" t="s">
        <v>4735</v>
      </c>
      <c r="G5918" s="129" t="s">
        <v>16723</v>
      </c>
      <c r="H5918" s="129"/>
    </row>
    <row r="5919" spans="1:8" x14ac:dyDescent="0.3">
      <c r="A5919" s="183">
        <v>45351</v>
      </c>
      <c r="B5919" s="129" t="s">
        <v>10659</v>
      </c>
      <c r="C5919" s="129" t="s">
        <v>417</v>
      </c>
      <c r="D5919" s="165">
        <v>1</v>
      </c>
      <c r="E5919" s="129" t="s">
        <v>4737</v>
      </c>
      <c r="F5919" s="129" t="s">
        <v>4735</v>
      </c>
      <c r="G5919" s="129" t="s">
        <v>16723</v>
      </c>
      <c r="H5919" s="129"/>
    </row>
    <row r="5920" spans="1:8" x14ac:dyDescent="0.3">
      <c r="A5920" s="183">
        <v>45351</v>
      </c>
      <c r="B5920" s="129" t="s">
        <v>10660</v>
      </c>
      <c r="C5920" s="129" t="s">
        <v>417</v>
      </c>
      <c r="D5920" s="165">
        <v>1</v>
      </c>
      <c r="E5920" s="129" t="s">
        <v>4739</v>
      </c>
      <c r="F5920" s="129" t="s">
        <v>4735</v>
      </c>
      <c r="G5920" s="129" t="s">
        <v>16723</v>
      </c>
      <c r="H5920" s="129"/>
    </row>
    <row r="5921" spans="1:8" x14ac:dyDescent="0.3">
      <c r="A5921" s="183">
        <v>45351</v>
      </c>
      <c r="B5921" s="129" t="s">
        <v>10661</v>
      </c>
      <c r="C5921" s="129" t="s">
        <v>417</v>
      </c>
      <c r="D5921" s="165">
        <v>1</v>
      </c>
      <c r="E5921" s="129" t="s">
        <v>4737</v>
      </c>
      <c r="F5921" s="129" t="s">
        <v>4735</v>
      </c>
      <c r="G5921" s="129" t="s">
        <v>16723</v>
      </c>
      <c r="H5921" s="129"/>
    </row>
    <row r="5922" spans="1:8" x14ac:dyDescent="0.3">
      <c r="A5922" s="183">
        <v>45351</v>
      </c>
      <c r="B5922" s="129" t="s">
        <v>10662</v>
      </c>
      <c r="C5922" s="129" t="s">
        <v>417</v>
      </c>
      <c r="D5922" s="165">
        <v>1</v>
      </c>
      <c r="E5922" s="129" t="s">
        <v>4739</v>
      </c>
      <c r="F5922" s="129" t="s">
        <v>4735</v>
      </c>
      <c r="G5922" s="129" t="s">
        <v>16723</v>
      </c>
      <c r="H5922" s="129"/>
    </row>
    <row r="5923" spans="1:8" x14ac:dyDescent="0.3">
      <c r="A5923" s="183">
        <v>45351</v>
      </c>
      <c r="B5923" s="129" t="s">
        <v>10663</v>
      </c>
      <c r="C5923" s="129" t="s">
        <v>417</v>
      </c>
      <c r="D5923" s="165">
        <v>1</v>
      </c>
      <c r="E5923" s="129" t="s">
        <v>4737</v>
      </c>
      <c r="F5923" s="129" t="s">
        <v>4735</v>
      </c>
      <c r="G5923" s="129" t="s">
        <v>16723</v>
      </c>
      <c r="H5923" s="129"/>
    </row>
    <row r="5924" spans="1:8" x14ac:dyDescent="0.3">
      <c r="A5924" s="183">
        <v>45351</v>
      </c>
      <c r="B5924" s="129" t="s">
        <v>10664</v>
      </c>
      <c r="C5924" s="129" t="s">
        <v>417</v>
      </c>
      <c r="D5924" s="165">
        <v>1</v>
      </c>
      <c r="E5924" s="129" t="s">
        <v>4739</v>
      </c>
      <c r="F5924" s="129" t="s">
        <v>4735</v>
      </c>
      <c r="G5924" s="129" t="s">
        <v>16723</v>
      </c>
      <c r="H5924" s="129"/>
    </row>
    <row r="5925" spans="1:8" x14ac:dyDescent="0.3">
      <c r="A5925" s="183">
        <v>45351</v>
      </c>
      <c r="B5925" s="129" t="s">
        <v>10665</v>
      </c>
      <c r="C5925" s="129" t="s">
        <v>417</v>
      </c>
      <c r="D5925" s="165">
        <v>1</v>
      </c>
      <c r="E5925" s="129" t="s">
        <v>4737</v>
      </c>
      <c r="F5925" s="129" t="s">
        <v>4735</v>
      </c>
      <c r="G5925" s="129" t="s">
        <v>16723</v>
      </c>
      <c r="H5925" s="129"/>
    </row>
    <row r="5926" spans="1:8" x14ac:dyDescent="0.3">
      <c r="A5926" s="183">
        <v>45351</v>
      </c>
      <c r="B5926" s="129" t="s">
        <v>10666</v>
      </c>
      <c r="C5926" s="129" t="s">
        <v>417</v>
      </c>
      <c r="D5926" s="165">
        <v>1</v>
      </c>
      <c r="E5926" s="129" t="s">
        <v>5066</v>
      </c>
      <c r="F5926" s="129" t="s">
        <v>4735</v>
      </c>
      <c r="G5926" s="129" t="s">
        <v>16723</v>
      </c>
      <c r="H5926" s="129"/>
    </row>
    <row r="5927" spans="1:8" x14ac:dyDescent="0.3">
      <c r="A5927" s="183">
        <v>45351</v>
      </c>
      <c r="B5927" s="129" t="s">
        <v>10667</v>
      </c>
      <c r="C5927" s="129" t="s">
        <v>417</v>
      </c>
      <c r="D5927" s="165">
        <v>1</v>
      </c>
      <c r="E5927" s="129" t="s">
        <v>4739</v>
      </c>
      <c r="F5927" s="129" t="s">
        <v>4735</v>
      </c>
      <c r="G5927" s="129" t="s">
        <v>16723</v>
      </c>
      <c r="H5927" s="129"/>
    </row>
    <row r="5928" spans="1:8" x14ac:dyDescent="0.3">
      <c r="A5928" s="183">
        <v>45351</v>
      </c>
      <c r="B5928" s="129" t="s">
        <v>10668</v>
      </c>
      <c r="C5928" s="129" t="s">
        <v>417</v>
      </c>
      <c r="D5928" s="165">
        <v>1</v>
      </c>
      <c r="E5928" s="129" t="s">
        <v>4739</v>
      </c>
      <c r="F5928" s="129" t="s">
        <v>4735</v>
      </c>
      <c r="G5928" s="129" t="s">
        <v>16723</v>
      </c>
      <c r="H5928" s="129"/>
    </row>
    <row r="5929" spans="1:8" x14ac:dyDescent="0.3">
      <c r="A5929" s="183">
        <v>45351</v>
      </c>
      <c r="B5929" s="129" t="s">
        <v>10669</v>
      </c>
      <c r="C5929" s="129" t="s">
        <v>417</v>
      </c>
      <c r="D5929" s="165">
        <v>1</v>
      </c>
      <c r="E5929" s="129" t="s">
        <v>4739</v>
      </c>
      <c r="F5929" s="129" t="s">
        <v>4735</v>
      </c>
      <c r="G5929" s="129" t="s">
        <v>16723</v>
      </c>
      <c r="H5929" s="129"/>
    </row>
    <row r="5930" spans="1:8" x14ac:dyDescent="0.3">
      <c r="A5930" s="183">
        <v>45351</v>
      </c>
      <c r="B5930" s="129" t="s">
        <v>10670</v>
      </c>
      <c r="C5930" s="129" t="s">
        <v>417</v>
      </c>
      <c r="D5930" s="165">
        <v>1</v>
      </c>
      <c r="E5930" s="129" t="s">
        <v>4739</v>
      </c>
      <c r="F5930" s="129" t="s">
        <v>4735</v>
      </c>
      <c r="G5930" s="129" t="s">
        <v>16723</v>
      </c>
      <c r="H5930" s="129"/>
    </row>
    <row r="5931" spans="1:8" x14ac:dyDescent="0.3">
      <c r="A5931" s="183">
        <v>45351</v>
      </c>
      <c r="B5931" s="129" t="s">
        <v>10671</v>
      </c>
      <c r="C5931" s="129" t="s">
        <v>417</v>
      </c>
      <c r="D5931" s="165">
        <v>1</v>
      </c>
      <c r="E5931" s="129" t="s">
        <v>4739</v>
      </c>
      <c r="F5931" s="129" t="s">
        <v>4735</v>
      </c>
      <c r="G5931" s="129" t="s">
        <v>16723</v>
      </c>
      <c r="H5931" s="129"/>
    </row>
    <row r="5932" spans="1:8" x14ac:dyDescent="0.3">
      <c r="A5932" s="183">
        <v>45351</v>
      </c>
      <c r="B5932" s="129" t="s">
        <v>10672</v>
      </c>
      <c r="C5932" s="129" t="s">
        <v>417</v>
      </c>
      <c r="D5932" s="165">
        <v>1</v>
      </c>
      <c r="E5932" s="129" t="s">
        <v>4739</v>
      </c>
      <c r="F5932" s="129" t="s">
        <v>4735</v>
      </c>
      <c r="G5932" s="129" t="s">
        <v>16723</v>
      </c>
      <c r="H5932" s="129"/>
    </row>
    <row r="5933" spans="1:8" x14ac:dyDescent="0.3">
      <c r="A5933" s="183">
        <v>45351</v>
      </c>
      <c r="B5933" s="129" t="s">
        <v>10673</v>
      </c>
      <c r="C5933" s="129" t="s">
        <v>417</v>
      </c>
      <c r="D5933" s="165">
        <v>1</v>
      </c>
      <c r="E5933" s="129" t="s">
        <v>4737</v>
      </c>
      <c r="F5933" s="129" t="s">
        <v>4735</v>
      </c>
      <c r="G5933" s="129" t="s">
        <v>16723</v>
      </c>
      <c r="H5933" s="129"/>
    </row>
    <row r="5934" spans="1:8" x14ac:dyDescent="0.3">
      <c r="A5934" s="183">
        <v>45351</v>
      </c>
      <c r="B5934" s="129" t="s">
        <v>10674</v>
      </c>
      <c r="C5934" s="129" t="s">
        <v>417</v>
      </c>
      <c r="D5934" s="165">
        <v>1</v>
      </c>
      <c r="E5934" s="129" t="s">
        <v>4739</v>
      </c>
      <c r="F5934" s="129" t="s">
        <v>4735</v>
      </c>
      <c r="G5934" s="129" t="s">
        <v>16723</v>
      </c>
      <c r="H5934" s="129"/>
    </row>
    <row r="5935" spans="1:8" x14ac:dyDescent="0.3">
      <c r="A5935" s="183">
        <v>45351</v>
      </c>
      <c r="B5935" s="129" t="s">
        <v>10675</v>
      </c>
      <c r="C5935" s="129" t="s">
        <v>417</v>
      </c>
      <c r="D5935" s="165">
        <v>1</v>
      </c>
      <c r="E5935" s="129" t="s">
        <v>4737</v>
      </c>
      <c r="F5935" s="129" t="s">
        <v>4735</v>
      </c>
      <c r="G5935" s="129" t="s">
        <v>16723</v>
      </c>
      <c r="H5935" s="129"/>
    </row>
    <row r="5936" spans="1:8" x14ac:dyDescent="0.3">
      <c r="A5936" s="183">
        <v>45351</v>
      </c>
      <c r="B5936" s="129" t="s">
        <v>10676</v>
      </c>
      <c r="C5936" s="129" t="s">
        <v>417</v>
      </c>
      <c r="D5936" s="165">
        <v>1</v>
      </c>
      <c r="E5936" s="129" t="s">
        <v>4737</v>
      </c>
      <c r="F5936" s="129" t="s">
        <v>4735</v>
      </c>
      <c r="G5936" s="129" t="s">
        <v>16723</v>
      </c>
      <c r="H5936" s="129"/>
    </row>
    <row r="5937" spans="1:8" x14ac:dyDescent="0.3">
      <c r="A5937" s="183">
        <v>45351</v>
      </c>
      <c r="B5937" s="129" t="s">
        <v>10677</v>
      </c>
      <c r="C5937" s="129" t="s">
        <v>417</v>
      </c>
      <c r="D5937" s="165">
        <v>1</v>
      </c>
      <c r="E5937" s="129" t="s">
        <v>5066</v>
      </c>
      <c r="F5937" s="129" t="s">
        <v>4735</v>
      </c>
      <c r="G5937" s="129" t="s">
        <v>16723</v>
      </c>
      <c r="H5937" s="129"/>
    </row>
    <row r="5938" spans="1:8" x14ac:dyDescent="0.3">
      <c r="A5938" s="183">
        <v>45351</v>
      </c>
      <c r="B5938" s="129" t="s">
        <v>10678</v>
      </c>
      <c r="C5938" s="129" t="s">
        <v>417</v>
      </c>
      <c r="D5938" s="165">
        <v>1</v>
      </c>
      <c r="E5938" s="129" t="s">
        <v>4739</v>
      </c>
      <c r="F5938" s="129" t="s">
        <v>4735</v>
      </c>
      <c r="G5938" s="129" t="s">
        <v>16723</v>
      </c>
      <c r="H5938" s="129"/>
    </row>
    <row r="5939" spans="1:8" x14ac:dyDescent="0.3">
      <c r="A5939" s="183">
        <v>45351</v>
      </c>
      <c r="B5939" s="129" t="s">
        <v>10679</v>
      </c>
      <c r="C5939" s="129" t="s">
        <v>417</v>
      </c>
      <c r="D5939" s="165">
        <v>1</v>
      </c>
      <c r="E5939" s="129" t="s">
        <v>4739</v>
      </c>
      <c r="F5939" s="129" t="s">
        <v>4735</v>
      </c>
      <c r="G5939" s="129" t="s">
        <v>16723</v>
      </c>
      <c r="H5939" s="129"/>
    </row>
    <row r="5940" spans="1:8" x14ac:dyDescent="0.3">
      <c r="A5940" s="183">
        <v>45351</v>
      </c>
      <c r="B5940" s="129" t="s">
        <v>10680</v>
      </c>
      <c r="C5940" s="129" t="s">
        <v>417</v>
      </c>
      <c r="D5940" s="165">
        <v>1</v>
      </c>
      <c r="E5940" s="129" t="s">
        <v>4737</v>
      </c>
      <c r="F5940" s="129" t="s">
        <v>4735</v>
      </c>
      <c r="G5940" s="129" t="s">
        <v>16723</v>
      </c>
      <c r="H5940" s="129"/>
    </row>
    <row r="5941" spans="1:8" x14ac:dyDescent="0.3">
      <c r="A5941" s="183">
        <v>45351</v>
      </c>
      <c r="B5941" s="129" t="s">
        <v>10681</v>
      </c>
      <c r="C5941" s="129" t="s">
        <v>418</v>
      </c>
      <c r="D5941" s="165">
        <v>1</v>
      </c>
      <c r="E5941" s="129" t="s">
        <v>4739</v>
      </c>
      <c r="F5941" s="129" t="s">
        <v>4735</v>
      </c>
      <c r="G5941" s="129" t="s">
        <v>16723</v>
      </c>
      <c r="H5941" s="129"/>
    </row>
    <row r="5942" spans="1:8" x14ac:dyDescent="0.3">
      <c r="A5942" s="183">
        <v>45351</v>
      </c>
      <c r="B5942" s="129" t="s">
        <v>10682</v>
      </c>
      <c r="C5942" s="129" t="s">
        <v>418</v>
      </c>
      <c r="D5942" s="165">
        <v>1</v>
      </c>
      <c r="E5942" s="129" t="s">
        <v>4739</v>
      </c>
      <c r="F5942" s="129" t="s">
        <v>4735</v>
      </c>
      <c r="G5942" s="129" t="s">
        <v>16723</v>
      </c>
      <c r="H5942" s="129"/>
    </row>
    <row r="5943" spans="1:8" x14ac:dyDescent="0.3">
      <c r="A5943" s="183">
        <v>45351</v>
      </c>
      <c r="B5943" s="129" t="s">
        <v>10683</v>
      </c>
      <c r="C5943" s="129" t="s">
        <v>416</v>
      </c>
      <c r="D5943" s="165">
        <v>1</v>
      </c>
      <c r="E5943" s="129" t="s">
        <v>4739</v>
      </c>
      <c r="F5943" s="129" t="s">
        <v>4735</v>
      </c>
      <c r="G5943" s="129" t="s">
        <v>16723</v>
      </c>
      <c r="H5943" s="129"/>
    </row>
    <row r="5944" spans="1:8" x14ac:dyDescent="0.3">
      <c r="A5944" s="183">
        <v>45351</v>
      </c>
      <c r="B5944" s="129" t="s">
        <v>10684</v>
      </c>
      <c r="C5944" s="129" t="s">
        <v>418</v>
      </c>
      <c r="D5944" s="165">
        <v>1</v>
      </c>
      <c r="E5944" s="129" t="s">
        <v>5066</v>
      </c>
      <c r="F5944" s="129" t="s">
        <v>4735</v>
      </c>
      <c r="G5944" s="129" t="s">
        <v>16723</v>
      </c>
      <c r="H5944" s="129"/>
    </row>
    <row r="5945" spans="1:8" x14ac:dyDescent="0.3">
      <c r="A5945" s="183">
        <v>45351</v>
      </c>
      <c r="B5945" s="129" t="s">
        <v>10685</v>
      </c>
      <c r="C5945" s="129" t="s">
        <v>417</v>
      </c>
      <c r="D5945" s="165">
        <v>1</v>
      </c>
      <c r="E5945" s="129" t="s">
        <v>4737</v>
      </c>
      <c r="F5945" s="129" t="s">
        <v>4735</v>
      </c>
      <c r="G5945" s="129" t="s">
        <v>16723</v>
      </c>
      <c r="H5945" s="129"/>
    </row>
    <row r="5946" spans="1:8" x14ac:dyDescent="0.3">
      <c r="A5946" s="183">
        <v>45351</v>
      </c>
      <c r="B5946" s="129" t="s">
        <v>10686</v>
      </c>
      <c r="C5946" s="129" t="s">
        <v>417</v>
      </c>
      <c r="D5946" s="165">
        <v>1</v>
      </c>
      <c r="E5946" s="129" t="s">
        <v>4739</v>
      </c>
      <c r="F5946" s="129" t="s">
        <v>4735</v>
      </c>
      <c r="G5946" s="129" t="s">
        <v>16723</v>
      </c>
      <c r="H5946" s="129"/>
    </row>
    <row r="5947" spans="1:8" x14ac:dyDescent="0.3">
      <c r="A5947" s="183">
        <v>45351</v>
      </c>
      <c r="B5947" s="129" t="s">
        <v>10687</v>
      </c>
      <c r="C5947" s="129" t="s">
        <v>417</v>
      </c>
      <c r="D5947" s="165">
        <v>1</v>
      </c>
      <c r="E5947" s="129" t="s">
        <v>4739</v>
      </c>
      <c r="F5947" s="129" t="s">
        <v>4735</v>
      </c>
      <c r="G5947" s="129" t="s">
        <v>16723</v>
      </c>
      <c r="H5947" s="129"/>
    </row>
    <row r="5948" spans="1:8" x14ac:dyDescent="0.3">
      <c r="A5948" s="183">
        <v>45351</v>
      </c>
      <c r="B5948" s="129" t="s">
        <v>10688</v>
      </c>
      <c r="C5948" s="129" t="s">
        <v>417</v>
      </c>
      <c r="D5948" s="165">
        <v>1</v>
      </c>
      <c r="E5948" s="129" t="s">
        <v>4739</v>
      </c>
      <c r="F5948" s="129" t="s">
        <v>4735</v>
      </c>
      <c r="G5948" s="129" t="s">
        <v>16723</v>
      </c>
      <c r="H5948" s="129"/>
    </row>
    <row r="5949" spans="1:8" x14ac:dyDescent="0.3">
      <c r="A5949" s="183">
        <v>45351</v>
      </c>
      <c r="B5949" s="129" t="s">
        <v>10689</v>
      </c>
      <c r="C5949" s="129" t="s">
        <v>417</v>
      </c>
      <c r="D5949" s="165">
        <v>1</v>
      </c>
      <c r="E5949" s="129" t="s">
        <v>4739</v>
      </c>
      <c r="F5949" s="129" t="s">
        <v>4735</v>
      </c>
      <c r="G5949" s="129" t="s">
        <v>16723</v>
      </c>
      <c r="H5949" s="129"/>
    </row>
    <row r="5950" spans="1:8" x14ac:dyDescent="0.3">
      <c r="A5950" s="183">
        <v>45351</v>
      </c>
      <c r="B5950" s="129" t="s">
        <v>10690</v>
      </c>
      <c r="C5950" s="129" t="s">
        <v>417</v>
      </c>
      <c r="D5950" s="165">
        <v>1</v>
      </c>
      <c r="E5950" s="129" t="s">
        <v>5066</v>
      </c>
      <c r="F5950" s="129" t="s">
        <v>4735</v>
      </c>
      <c r="G5950" s="129" t="s">
        <v>16723</v>
      </c>
      <c r="H5950" s="129"/>
    </row>
    <row r="5951" spans="1:8" x14ac:dyDescent="0.3">
      <c r="A5951" s="183">
        <v>45351</v>
      </c>
      <c r="B5951" s="129" t="s">
        <v>10691</v>
      </c>
      <c r="C5951" s="129" t="s">
        <v>417</v>
      </c>
      <c r="D5951" s="165">
        <v>1</v>
      </c>
      <c r="E5951" s="129" t="s">
        <v>4739</v>
      </c>
      <c r="F5951" s="129" t="s">
        <v>4735</v>
      </c>
      <c r="G5951" s="129" t="s">
        <v>16723</v>
      </c>
      <c r="H5951" s="129"/>
    </row>
    <row r="5952" spans="1:8" x14ac:dyDescent="0.3">
      <c r="A5952" s="183">
        <v>45351</v>
      </c>
      <c r="B5952" s="129" t="s">
        <v>10692</v>
      </c>
      <c r="C5952" s="129" t="s">
        <v>417</v>
      </c>
      <c r="D5952" s="165">
        <v>1</v>
      </c>
      <c r="E5952" s="129" t="s">
        <v>4737</v>
      </c>
      <c r="F5952" s="129" t="s">
        <v>4735</v>
      </c>
      <c r="G5952" s="129" t="s">
        <v>16723</v>
      </c>
      <c r="H5952" s="129"/>
    </row>
    <row r="5953" spans="1:8" x14ac:dyDescent="0.3">
      <c r="A5953" s="183">
        <v>45351</v>
      </c>
      <c r="B5953" s="129" t="s">
        <v>10693</v>
      </c>
      <c r="C5953" s="129" t="s">
        <v>417</v>
      </c>
      <c r="D5953" s="165">
        <v>1</v>
      </c>
      <c r="E5953" s="129" t="s">
        <v>4739</v>
      </c>
      <c r="F5953" s="129" t="s">
        <v>4735</v>
      </c>
      <c r="G5953" s="129" t="s">
        <v>16723</v>
      </c>
      <c r="H5953" s="129"/>
    </row>
    <row r="5954" spans="1:8" x14ac:dyDescent="0.3">
      <c r="A5954" s="183">
        <v>45351</v>
      </c>
      <c r="B5954" s="129" t="s">
        <v>10694</v>
      </c>
      <c r="C5954" s="129" t="s">
        <v>417</v>
      </c>
      <c r="D5954" s="165">
        <v>1</v>
      </c>
      <c r="E5954" s="129" t="s">
        <v>4739</v>
      </c>
      <c r="F5954" s="129" t="s">
        <v>4735</v>
      </c>
      <c r="G5954" s="129" t="s">
        <v>16723</v>
      </c>
      <c r="H5954" s="129"/>
    </row>
    <row r="5955" spans="1:8" x14ac:dyDescent="0.3">
      <c r="A5955" s="183">
        <v>45351</v>
      </c>
      <c r="B5955" s="129" t="s">
        <v>10695</v>
      </c>
      <c r="C5955" s="129" t="s">
        <v>417</v>
      </c>
      <c r="D5955" s="165">
        <v>1</v>
      </c>
      <c r="E5955" s="129" t="s">
        <v>5066</v>
      </c>
      <c r="F5955" s="129" t="s">
        <v>4735</v>
      </c>
      <c r="G5955" s="129" t="s">
        <v>16723</v>
      </c>
      <c r="H5955" s="129"/>
    </row>
    <row r="5956" spans="1:8" x14ac:dyDescent="0.3">
      <c r="A5956" s="183">
        <v>45351</v>
      </c>
      <c r="B5956" s="129" t="s">
        <v>10696</v>
      </c>
      <c r="C5956" s="129" t="s">
        <v>417</v>
      </c>
      <c r="D5956" s="165">
        <v>1</v>
      </c>
      <c r="E5956" s="129" t="s">
        <v>4739</v>
      </c>
      <c r="F5956" s="129" t="s">
        <v>4735</v>
      </c>
      <c r="G5956" s="129" t="s">
        <v>16723</v>
      </c>
      <c r="H5956" s="129"/>
    </row>
    <row r="5957" spans="1:8" x14ac:dyDescent="0.3">
      <c r="A5957" s="183">
        <v>45351</v>
      </c>
      <c r="B5957" s="129" t="s">
        <v>10697</v>
      </c>
      <c r="C5957" s="129" t="s">
        <v>417</v>
      </c>
      <c r="D5957" s="165">
        <v>1</v>
      </c>
      <c r="E5957" s="129" t="s">
        <v>5066</v>
      </c>
      <c r="F5957" s="129" t="s">
        <v>4735</v>
      </c>
      <c r="G5957" s="129" t="s">
        <v>16723</v>
      </c>
      <c r="H5957" s="129"/>
    </row>
    <row r="5958" spans="1:8" x14ac:dyDescent="0.3">
      <c r="A5958" s="183">
        <v>45351</v>
      </c>
      <c r="B5958" s="129" t="s">
        <v>10698</v>
      </c>
      <c r="C5958" s="129" t="s">
        <v>417</v>
      </c>
      <c r="D5958" s="165">
        <v>1</v>
      </c>
      <c r="E5958" s="129" t="s">
        <v>4739</v>
      </c>
      <c r="F5958" s="129" t="s">
        <v>4735</v>
      </c>
      <c r="G5958" s="129" t="s">
        <v>16723</v>
      </c>
      <c r="H5958" s="129"/>
    </row>
    <row r="5959" spans="1:8" x14ac:dyDescent="0.3">
      <c r="A5959" s="183">
        <v>45351</v>
      </c>
      <c r="B5959" s="129" t="s">
        <v>10699</v>
      </c>
      <c r="C5959" s="129" t="s">
        <v>418</v>
      </c>
      <c r="D5959" s="165">
        <v>1</v>
      </c>
      <c r="E5959" s="129" t="s">
        <v>4739</v>
      </c>
      <c r="F5959" s="129" t="s">
        <v>4735</v>
      </c>
      <c r="G5959" s="129" t="s">
        <v>16723</v>
      </c>
      <c r="H5959" s="129"/>
    </row>
    <row r="5960" spans="1:8" x14ac:dyDescent="0.3">
      <c r="A5960" s="183">
        <v>45351</v>
      </c>
      <c r="B5960" s="129" t="s">
        <v>10700</v>
      </c>
      <c r="C5960" s="129" t="s">
        <v>416</v>
      </c>
      <c r="D5960" s="165">
        <v>1</v>
      </c>
      <c r="E5960" s="129" t="s">
        <v>4739</v>
      </c>
      <c r="F5960" s="129" t="s">
        <v>4735</v>
      </c>
      <c r="G5960" s="129" t="s">
        <v>16723</v>
      </c>
      <c r="H5960" s="129"/>
    </row>
    <row r="5961" spans="1:8" x14ac:dyDescent="0.3">
      <c r="A5961" s="183">
        <v>45351</v>
      </c>
      <c r="B5961" s="129" t="s">
        <v>10701</v>
      </c>
      <c r="C5961" s="129" t="s">
        <v>418</v>
      </c>
      <c r="D5961" s="165">
        <v>1</v>
      </c>
      <c r="E5961" s="129" t="s">
        <v>4739</v>
      </c>
      <c r="F5961" s="129" t="s">
        <v>4735</v>
      </c>
      <c r="G5961" s="129" t="s">
        <v>16723</v>
      </c>
      <c r="H5961" s="129"/>
    </row>
    <row r="5962" spans="1:8" x14ac:dyDescent="0.3">
      <c r="A5962" s="183">
        <v>45351</v>
      </c>
      <c r="B5962" s="129" t="s">
        <v>10702</v>
      </c>
      <c r="C5962" s="129" t="s">
        <v>418</v>
      </c>
      <c r="D5962" s="165">
        <v>1</v>
      </c>
      <c r="E5962" s="129" t="s">
        <v>4741</v>
      </c>
      <c r="F5962" s="129" t="s">
        <v>4735</v>
      </c>
      <c r="G5962" s="129" t="s">
        <v>16723</v>
      </c>
      <c r="H5962" s="129"/>
    </row>
    <row r="5963" spans="1:8" x14ac:dyDescent="0.3">
      <c r="A5963" s="183">
        <v>45351</v>
      </c>
      <c r="B5963" s="129" t="s">
        <v>10703</v>
      </c>
      <c r="C5963" s="129" t="s">
        <v>416</v>
      </c>
      <c r="D5963" s="165">
        <v>1</v>
      </c>
      <c r="E5963" s="129" t="s">
        <v>4744</v>
      </c>
      <c r="F5963" s="129" t="s">
        <v>4735</v>
      </c>
      <c r="G5963" s="129" t="s">
        <v>16723</v>
      </c>
      <c r="H5963" s="129"/>
    </row>
    <row r="5964" spans="1:8" x14ac:dyDescent="0.3">
      <c r="A5964" s="183">
        <v>45351</v>
      </c>
      <c r="B5964" s="129" t="s">
        <v>10704</v>
      </c>
      <c r="C5964" s="129" t="s">
        <v>416</v>
      </c>
      <c r="D5964" s="165">
        <v>1</v>
      </c>
      <c r="E5964" s="129" t="s">
        <v>4739</v>
      </c>
      <c r="F5964" s="129" t="s">
        <v>4735</v>
      </c>
      <c r="G5964" s="129" t="s">
        <v>16723</v>
      </c>
      <c r="H5964" s="129"/>
    </row>
    <row r="5965" spans="1:8" x14ac:dyDescent="0.3">
      <c r="A5965" s="183">
        <v>45351</v>
      </c>
      <c r="B5965" s="129" t="s">
        <v>10705</v>
      </c>
      <c r="C5965" s="129" t="s">
        <v>417</v>
      </c>
      <c r="D5965" s="165">
        <v>1</v>
      </c>
      <c r="E5965" s="129" t="s">
        <v>4739</v>
      </c>
      <c r="F5965" s="129" t="s">
        <v>4735</v>
      </c>
      <c r="G5965" s="129" t="s">
        <v>16723</v>
      </c>
      <c r="H5965" s="129"/>
    </row>
    <row r="5966" spans="1:8" x14ac:dyDescent="0.3">
      <c r="A5966" s="183">
        <v>45351</v>
      </c>
      <c r="B5966" s="129" t="s">
        <v>10706</v>
      </c>
      <c r="C5966" s="129" t="s">
        <v>418</v>
      </c>
      <c r="D5966" s="165">
        <v>1</v>
      </c>
      <c r="E5966" s="129" t="s">
        <v>4739</v>
      </c>
      <c r="F5966" s="129" t="s">
        <v>4735</v>
      </c>
      <c r="G5966" s="129" t="s">
        <v>16723</v>
      </c>
      <c r="H5966" s="129"/>
    </row>
    <row r="5967" spans="1:8" x14ac:dyDescent="0.3">
      <c r="A5967" s="183">
        <v>45351</v>
      </c>
      <c r="B5967" s="129" t="s">
        <v>10707</v>
      </c>
      <c r="C5967" s="129" t="s">
        <v>416</v>
      </c>
      <c r="D5967" s="165">
        <v>1</v>
      </c>
      <c r="E5967" s="129" t="s">
        <v>4737</v>
      </c>
      <c r="F5967" s="129" t="s">
        <v>4735</v>
      </c>
      <c r="G5967" s="129" t="s">
        <v>16723</v>
      </c>
      <c r="H5967" s="129"/>
    </row>
    <row r="5968" spans="1:8" x14ac:dyDescent="0.3">
      <c r="A5968" s="183">
        <v>45351</v>
      </c>
      <c r="B5968" s="129" t="s">
        <v>10708</v>
      </c>
      <c r="C5968" s="129" t="s">
        <v>418</v>
      </c>
      <c r="D5968" s="165">
        <v>1</v>
      </c>
      <c r="E5968" s="129" t="s">
        <v>4739</v>
      </c>
      <c r="F5968" s="129" t="s">
        <v>4735</v>
      </c>
      <c r="G5968" s="129" t="s">
        <v>16723</v>
      </c>
      <c r="H5968" s="129"/>
    </row>
    <row r="5969" spans="1:8" x14ac:dyDescent="0.3">
      <c r="A5969" s="183">
        <v>45351</v>
      </c>
      <c r="B5969" s="129" t="s">
        <v>10709</v>
      </c>
      <c r="C5969" s="129" t="s">
        <v>417</v>
      </c>
      <c r="D5969" s="165">
        <v>1</v>
      </c>
      <c r="E5969" s="129" t="s">
        <v>4739</v>
      </c>
      <c r="F5969" s="129" t="s">
        <v>4735</v>
      </c>
      <c r="G5969" s="129" t="s">
        <v>16723</v>
      </c>
      <c r="H5969" s="129"/>
    </row>
    <row r="5970" spans="1:8" x14ac:dyDescent="0.3">
      <c r="A5970" s="183">
        <v>45351</v>
      </c>
      <c r="B5970" s="129" t="s">
        <v>10710</v>
      </c>
      <c r="C5970" s="129" t="s">
        <v>417</v>
      </c>
      <c r="D5970" s="165">
        <v>1</v>
      </c>
      <c r="E5970" s="129" t="s">
        <v>4739</v>
      </c>
      <c r="F5970" s="129" t="s">
        <v>4735</v>
      </c>
      <c r="G5970" s="129" t="s">
        <v>16723</v>
      </c>
      <c r="H5970" s="129"/>
    </row>
    <row r="5971" spans="1:8" x14ac:dyDescent="0.3">
      <c r="A5971" s="183">
        <v>45351</v>
      </c>
      <c r="B5971" s="129" t="s">
        <v>10711</v>
      </c>
      <c r="C5971" s="129" t="s">
        <v>417</v>
      </c>
      <c r="D5971" s="165">
        <v>1</v>
      </c>
      <c r="E5971" s="129" t="s">
        <v>4739</v>
      </c>
      <c r="F5971" s="129" t="s">
        <v>4735</v>
      </c>
      <c r="G5971" s="129" t="s">
        <v>16723</v>
      </c>
      <c r="H5971" s="129"/>
    </row>
    <row r="5972" spans="1:8" x14ac:dyDescent="0.3">
      <c r="A5972" s="183">
        <v>45351</v>
      </c>
      <c r="B5972" s="129" t="s">
        <v>10712</v>
      </c>
      <c r="C5972" s="129" t="s">
        <v>417</v>
      </c>
      <c r="D5972" s="165">
        <v>1</v>
      </c>
      <c r="E5972" s="129" t="s">
        <v>5066</v>
      </c>
      <c r="F5972" s="129" t="s">
        <v>4735</v>
      </c>
      <c r="G5972" s="129" t="s">
        <v>16723</v>
      </c>
      <c r="H5972" s="129"/>
    </row>
    <row r="5973" spans="1:8" x14ac:dyDescent="0.3">
      <c r="A5973" s="183">
        <v>45351</v>
      </c>
      <c r="B5973" s="129" t="s">
        <v>10713</v>
      </c>
      <c r="C5973" s="129" t="s">
        <v>417</v>
      </c>
      <c r="D5973" s="165">
        <v>1</v>
      </c>
      <c r="E5973" s="129" t="s">
        <v>4739</v>
      </c>
      <c r="F5973" s="129" t="s">
        <v>4735</v>
      </c>
      <c r="G5973" s="129" t="s">
        <v>16723</v>
      </c>
      <c r="H5973" s="129"/>
    </row>
    <row r="5974" spans="1:8" x14ac:dyDescent="0.3">
      <c r="A5974" s="183">
        <v>45351</v>
      </c>
      <c r="B5974" s="129" t="s">
        <v>10714</v>
      </c>
      <c r="C5974" s="129" t="s">
        <v>417</v>
      </c>
      <c r="D5974" s="165">
        <v>1</v>
      </c>
      <c r="E5974" s="129" t="s">
        <v>4739</v>
      </c>
      <c r="F5974" s="129" t="s">
        <v>4735</v>
      </c>
      <c r="G5974" s="129" t="s">
        <v>16723</v>
      </c>
      <c r="H5974" s="129"/>
    </row>
    <row r="5975" spans="1:8" x14ac:dyDescent="0.3">
      <c r="A5975" s="183">
        <v>45351</v>
      </c>
      <c r="B5975" s="129" t="s">
        <v>10715</v>
      </c>
      <c r="C5975" s="129" t="s">
        <v>418</v>
      </c>
      <c r="D5975" s="165">
        <v>1</v>
      </c>
      <c r="E5975" s="129" t="s">
        <v>4821</v>
      </c>
      <c r="F5975" s="129" t="s">
        <v>4735</v>
      </c>
      <c r="G5975" s="129" t="s">
        <v>16723</v>
      </c>
      <c r="H5975" s="129"/>
    </row>
    <row r="5976" spans="1:8" x14ac:dyDescent="0.3">
      <c r="A5976" s="183">
        <v>45351</v>
      </c>
      <c r="B5976" s="129" t="s">
        <v>10716</v>
      </c>
      <c r="C5976" s="129" t="s">
        <v>418</v>
      </c>
      <c r="D5976" s="165">
        <v>1</v>
      </c>
      <c r="E5976" s="129" t="s">
        <v>4821</v>
      </c>
      <c r="F5976" s="129" t="s">
        <v>4735</v>
      </c>
      <c r="G5976" s="129" t="s">
        <v>16723</v>
      </c>
      <c r="H5976" s="129"/>
    </row>
    <row r="5977" spans="1:8" x14ac:dyDescent="0.3">
      <c r="A5977" s="183">
        <v>45351</v>
      </c>
      <c r="B5977" s="129" t="s">
        <v>10717</v>
      </c>
      <c r="C5977" s="129" t="s">
        <v>418</v>
      </c>
      <c r="D5977" s="165">
        <v>1</v>
      </c>
      <c r="E5977" s="129" t="s">
        <v>4739</v>
      </c>
      <c r="F5977" s="129" t="s">
        <v>4735</v>
      </c>
      <c r="G5977" s="129" t="s">
        <v>16723</v>
      </c>
      <c r="H5977" s="129"/>
    </row>
    <row r="5978" spans="1:8" x14ac:dyDescent="0.3">
      <c r="A5978" s="183">
        <v>45351</v>
      </c>
      <c r="B5978" s="129" t="s">
        <v>10718</v>
      </c>
      <c r="C5978" s="129" t="s">
        <v>418</v>
      </c>
      <c r="D5978" s="165">
        <v>1</v>
      </c>
      <c r="E5978" s="129" t="s">
        <v>4739</v>
      </c>
      <c r="F5978" s="129" t="s">
        <v>4735</v>
      </c>
      <c r="G5978" s="129" t="s">
        <v>16723</v>
      </c>
      <c r="H5978" s="129"/>
    </row>
    <row r="5979" spans="1:8" x14ac:dyDescent="0.3">
      <c r="A5979" s="183">
        <v>45351</v>
      </c>
      <c r="B5979" s="129" t="s">
        <v>10719</v>
      </c>
      <c r="C5979" s="129" t="s">
        <v>418</v>
      </c>
      <c r="D5979" s="165">
        <v>1</v>
      </c>
      <c r="E5979" s="129" t="s">
        <v>4741</v>
      </c>
      <c r="F5979" s="129" t="s">
        <v>4735</v>
      </c>
      <c r="G5979" s="129" t="s">
        <v>16723</v>
      </c>
      <c r="H5979" s="129"/>
    </row>
    <row r="5980" spans="1:8" x14ac:dyDescent="0.3">
      <c r="A5980" s="183">
        <v>45351</v>
      </c>
      <c r="B5980" s="129" t="s">
        <v>10720</v>
      </c>
      <c r="C5980" s="129" t="s">
        <v>417</v>
      </c>
      <c r="D5980" s="165">
        <v>1</v>
      </c>
      <c r="E5980" s="129" t="s">
        <v>4734</v>
      </c>
      <c r="F5980" s="129" t="s">
        <v>4735</v>
      </c>
      <c r="G5980" s="129" t="s">
        <v>16723</v>
      </c>
      <c r="H5980" s="129"/>
    </row>
    <row r="5981" spans="1:8" x14ac:dyDescent="0.3">
      <c r="A5981" s="183">
        <v>45351</v>
      </c>
      <c r="B5981" s="129" t="s">
        <v>10721</v>
      </c>
      <c r="C5981" s="129" t="s">
        <v>417</v>
      </c>
      <c r="D5981" s="165">
        <v>1</v>
      </c>
      <c r="E5981" s="129" t="s">
        <v>4739</v>
      </c>
      <c r="F5981" s="129" t="s">
        <v>4735</v>
      </c>
      <c r="G5981" s="129" t="s">
        <v>16723</v>
      </c>
      <c r="H5981" s="129"/>
    </row>
    <row r="5982" spans="1:8" x14ac:dyDescent="0.3">
      <c r="A5982" s="183">
        <v>45351</v>
      </c>
      <c r="B5982" s="129" t="s">
        <v>10722</v>
      </c>
      <c r="C5982" s="129" t="s">
        <v>417</v>
      </c>
      <c r="D5982" s="165">
        <v>1</v>
      </c>
      <c r="E5982" s="129" t="s">
        <v>5066</v>
      </c>
      <c r="F5982" s="129" t="s">
        <v>4735</v>
      </c>
      <c r="G5982" s="129" t="s">
        <v>16723</v>
      </c>
      <c r="H5982" s="129"/>
    </row>
    <row r="5983" spans="1:8" x14ac:dyDescent="0.3">
      <c r="A5983" s="183">
        <v>45351</v>
      </c>
      <c r="B5983" s="129" t="s">
        <v>10723</v>
      </c>
      <c r="C5983" s="129" t="s">
        <v>417</v>
      </c>
      <c r="D5983" s="165">
        <v>1</v>
      </c>
      <c r="E5983" s="129" t="s">
        <v>5066</v>
      </c>
      <c r="F5983" s="129" t="s">
        <v>4735</v>
      </c>
      <c r="G5983" s="129" t="s">
        <v>16723</v>
      </c>
      <c r="H5983" s="129"/>
    </row>
    <row r="5984" spans="1:8" x14ac:dyDescent="0.3">
      <c r="A5984" s="183">
        <v>45351</v>
      </c>
      <c r="B5984" s="129" t="s">
        <v>10724</v>
      </c>
      <c r="C5984" s="129" t="s">
        <v>417</v>
      </c>
      <c r="D5984" s="165">
        <v>1</v>
      </c>
      <c r="E5984" s="129" t="s">
        <v>4737</v>
      </c>
      <c r="F5984" s="129" t="s">
        <v>4735</v>
      </c>
      <c r="G5984" s="129" t="s">
        <v>16723</v>
      </c>
      <c r="H5984" s="129"/>
    </row>
    <row r="5985" spans="1:8" x14ac:dyDescent="0.3">
      <c r="A5985" s="183">
        <v>45351</v>
      </c>
      <c r="B5985" s="129" t="s">
        <v>10725</v>
      </c>
      <c r="C5985" s="129" t="s">
        <v>417</v>
      </c>
      <c r="D5985" s="165">
        <v>1</v>
      </c>
      <c r="E5985" s="129" t="s">
        <v>4739</v>
      </c>
      <c r="F5985" s="129" t="s">
        <v>4735</v>
      </c>
      <c r="G5985" s="129" t="s">
        <v>16723</v>
      </c>
      <c r="H5985" s="129"/>
    </row>
    <row r="5986" spans="1:8" x14ac:dyDescent="0.3">
      <c r="A5986" s="183">
        <v>45351</v>
      </c>
      <c r="B5986" s="129" t="s">
        <v>10726</v>
      </c>
      <c r="C5986" s="129" t="s">
        <v>417</v>
      </c>
      <c r="D5986" s="165">
        <v>1</v>
      </c>
      <c r="E5986" s="129" t="s">
        <v>4737</v>
      </c>
      <c r="F5986" s="129" t="s">
        <v>4735</v>
      </c>
      <c r="G5986" s="129" t="s">
        <v>16723</v>
      </c>
      <c r="H5986" s="129"/>
    </row>
    <row r="5987" spans="1:8" x14ac:dyDescent="0.3">
      <c r="A5987" s="183">
        <v>45351</v>
      </c>
      <c r="B5987" s="129" t="s">
        <v>10727</v>
      </c>
      <c r="C5987" s="129" t="s">
        <v>417</v>
      </c>
      <c r="D5987" s="165">
        <v>1</v>
      </c>
      <c r="E5987" s="129" t="s">
        <v>4737</v>
      </c>
      <c r="F5987" s="129" t="s">
        <v>4735</v>
      </c>
      <c r="G5987" s="129" t="s">
        <v>16723</v>
      </c>
      <c r="H5987" s="129"/>
    </row>
    <row r="5988" spans="1:8" x14ac:dyDescent="0.3">
      <c r="A5988" s="183">
        <v>45351</v>
      </c>
      <c r="B5988" s="129" t="s">
        <v>10728</v>
      </c>
      <c r="C5988" s="129" t="s">
        <v>417</v>
      </c>
      <c r="D5988" s="165">
        <v>1</v>
      </c>
      <c r="E5988" s="129" t="s">
        <v>4739</v>
      </c>
      <c r="F5988" s="129" t="s">
        <v>4735</v>
      </c>
      <c r="G5988" s="129" t="s">
        <v>16723</v>
      </c>
      <c r="H5988" s="129"/>
    </row>
    <row r="5989" spans="1:8" x14ac:dyDescent="0.3">
      <c r="A5989" s="183">
        <v>45351</v>
      </c>
      <c r="B5989" s="129" t="s">
        <v>10729</v>
      </c>
      <c r="C5989" s="129" t="s">
        <v>417</v>
      </c>
      <c r="D5989" s="165">
        <v>1</v>
      </c>
      <c r="E5989" s="129" t="s">
        <v>4739</v>
      </c>
      <c r="F5989" s="129" t="s">
        <v>4735</v>
      </c>
      <c r="G5989" s="129" t="s">
        <v>16723</v>
      </c>
      <c r="H5989" s="129"/>
    </row>
    <row r="5990" spans="1:8" x14ac:dyDescent="0.3">
      <c r="A5990" s="183">
        <v>45351</v>
      </c>
      <c r="B5990" s="129" t="s">
        <v>10730</v>
      </c>
      <c r="C5990" s="129" t="s">
        <v>417</v>
      </c>
      <c r="D5990" s="165">
        <v>1</v>
      </c>
      <c r="E5990" s="129" t="s">
        <v>4739</v>
      </c>
      <c r="F5990" s="129" t="s">
        <v>4735</v>
      </c>
      <c r="G5990" s="129" t="s">
        <v>16723</v>
      </c>
      <c r="H5990" s="129"/>
    </row>
    <row r="5991" spans="1:8" x14ac:dyDescent="0.3">
      <c r="A5991" s="183">
        <v>45351</v>
      </c>
      <c r="B5991" s="129" t="s">
        <v>10731</v>
      </c>
      <c r="C5991" s="129" t="s">
        <v>417</v>
      </c>
      <c r="D5991" s="165">
        <v>1</v>
      </c>
      <c r="E5991" s="129" t="s">
        <v>4739</v>
      </c>
      <c r="F5991" s="129" t="s">
        <v>4735</v>
      </c>
      <c r="G5991" s="129" t="s">
        <v>16723</v>
      </c>
      <c r="H5991" s="129"/>
    </row>
    <row r="5992" spans="1:8" x14ac:dyDescent="0.3">
      <c r="A5992" s="183">
        <v>45351</v>
      </c>
      <c r="B5992" s="129" t="s">
        <v>10732</v>
      </c>
      <c r="C5992" s="129" t="s">
        <v>417</v>
      </c>
      <c r="D5992" s="165">
        <v>1</v>
      </c>
      <c r="E5992" s="129" t="s">
        <v>4739</v>
      </c>
      <c r="F5992" s="129" t="s">
        <v>4735</v>
      </c>
      <c r="G5992" s="129" t="s">
        <v>16723</v>
      </c>
      <c r="H5992" s="129"/>
    </row>
    <row r="5993" spans="1:8" x14ac:dyDescent="0.3">
      <c r="A5993" s="183">
        <v>45351</v>
      </c>
      <c r="B5993" s="129" t="s">
        <v>10733</v>
      </c>
      <c r="C5993" s="129" t="s">
        <v>417</v>
      </c>
      <c r="D5993" s="165">
        <v>1</v>
      </c>
      <c r="E5993" s="129" t="s">
        <v>4739</v>
      </c>
      <c r="F5993" s="129" t="s">
        <v>4735</v>
      </c>
      <c r="G5993" s="129" t="s">
        <v>16723</v>
      </c>
      <c r="H5993" s="129"/>
    </row>
    <row r="5994" spans="1:8" x14ac:dyDescent="0.3">
      <c r="A5994" s="183">
        <v>45351</v>
      </c>
      <c r="B5994" s="129" t="s">
        <v>10734</v>
      </c>
      <c r="C5994" s="129" t="s">
        <v>417</v>
      </c>
      <c r="D5994" s="165">
        <v>1</v>
      </c>
      <c r="E5994" s="129" t="s">
        <v>4739</v>
      </c>
      <c r="F5994" s="129" t="s">
        <v>4735</v>
      </c>
      <c r="G5994" s="129" t="s">
        <v>16723</v>
      </c>
      <c r="H5994" s="129"/>
    </row>
    <row r="5995" spans="1:8" x14ac:dyDescent="0.3">
      <c r="A5995" s="183">
        <v>45351</v>
      </c>
      <c r="B5995" s="129" t="s">
        <v>10735</v>
      </c>
      <c r="C5995" s="129" t="s">
        <v>417</v>
      </c>
      <c r="D5995" s="165">
        <v>1</v>
      </c>
      <c r="E5995" s="129" t="s">
        <v>4739</v>
      </c>
      <c r="F5995" s="129" t="s">
        <v>4735</v>
      </c>
      <c r="G5995" s="129" t="s">
        <v>16723</v>
      </c>
      <c r="H5995" s="129"/>
    </row>
    <row r="5996" spans="1:8" x14ac:dyDescent="0.3">
      <c r="A5996" s="183">
        <v>45351</v>
      </c>
      <c r="B5996" s="129" t="s">
        <v>10736</v>
      </c>
      <c r="C5996" s="129" t="s">
        <v>417</v>
      </c>
      <c r="D5996" s="165">
        <v>1</v>
      </c>
      <c r="E5996" s="129" t="s">
        <v>4739</v>
      </c>
      <c r="F5996" s="129" t="s">
        <v>4735</v>
      </c>
      <c r="G5996" s="129" t="s">
        <v>16723</v>
      </c>
      <c r="H5996" s="129"/>
    </row>
    <row r="5997" spans="1:8" x14ac:dyDescent="0.3">
      <c r="A5997" s="183">
        <v>45351</v>
      </c>
      <c r="B5997" s="129" t="s">
        <v>10737</v>
      </c>
      <c r="C5997" s="129" t="s">
        <v>417</v>
      </c>
      <c r="D5997" s="165">
        <v>1</v>
      </c>
      <c r="E5997" s="129" t="s">
        <v>4739</v>
      </c>
      <c r="F5997" s="129" t="s">
        <v>4735</v>
      </c>
      <c r="G5997" s="129" t="s">
        <v>16723</v>
      </c>
      <c r="H5997" s="129"/>
    </row>
    <row r="5998" spans="1:8" x14ac:dyDescent="0.3">
      <c r="A5998" s="183">
        <v>45351</v>
      </c>
      <c r="B5998" s="129" t="s">
        <v>10738</v>
      </c>
      <c r="C5998" s="129" t="s">
        <v>417</v>
      </c>
      <c r="D5998" s="165">
        <v>1</v>
      </c>
      <c r="E5998" s="129" t="s">
        <v>4737</v>
      </c>
      <c r="F5998" s="129" t="s">
        <v>4735</v>
      </c>
      <c r="G5998" s="129" t="s">
        <v>16723</v>
      </c>
      <c r="H5998" s="129"/>
    </row>
    <row r="5999" spans="1:8" x14ac:dyDescent="0.3">
      <c r="A5999" s="183">
        <v>45351</v>
      </c>
      <c r="B5999" s="129" t="s">
        <v>10739</v>
      </c>
      <c r="C5999" s="129" t="s">
        <v>417</v>
      </c>
      <c r="D5999" s="165">
        <v>1</v>
      </c>
      <c r="E5999" s="129" t="s">
        <v>4739</v>
      </c>
      <c r="F5999" s="129" t="s">
        <v>4735</v>
      </c>
      <c r="G5999" s="129" t="s">
        <v>16723</v>
      </c>
      <c r="H5999" s="129"/>
    </row>
    <row r="6000" spans="1:8" x14ac:dyDescent="0.3">
      <c r="A6000" s="183">
        <v>45351</v>
      </c>
      <c r="B6000" s="129" t="s">
        <v>10740</v>
      </c>
      <c r="C6000" s="129" t="s">
        <v>417</v>
      </c>
      <c r="D6000" s="165">
        <v>1</v>
      </c>
      <c r="E6000" s="129" t="s">
        <v>5066</v>
      </c>
      <c r="F6000" s="129" t="s">
        <v>4735</v>
      </c>
      <c r="G6000" s="129" t="s">
        <v>16723</v>
      </c>
      <c r="H6000" s="129"/>
    </row>
    <row r="6001" spans="1:8" x14ac:dyDescent="0.3">
      <c r="A6001" s="183">
        <v>45351</v>
      </c>
      <c r="B6001" s="129" t="s">
        <v>10741</v>
      </c>
      <c r="C6001" s="129" t="s">
        <v>418</v>
      </c>
      <c r="D6001" s="165">
        <v>1</v>
      </c>
      <c r="E6001" s="129" t="s">
        <v>4739</v>
      </c>
      <c r="F6001" s="129" t="s">
        <v>4735</v>
      </c>
      <c r="G6001" s="129" t="s">
        <v>16723</v>
      </c>
      <c r="H6001" s="129"/>
    </row>
    <row r="6002" spans="1:8" x14ac:dyDescent="0.3">
      <c r="A6002" s="183">
        <v>45351</v>
      </c>
      <c r="B6002" s="129" t="s">
        <v>10742</v>
      </c>
      <c r="C6002" s="129" t="s">
        <v>418</v>
      </c>
      <c r="D6002" s="165">
        <v>1</v>
      </c>
      <c r="E6002" s="129" t="s">
        <v>4739</v>
      </c>
      <c r="F6002" s="129" t="s">
        <v>4735</v>
      </c>
      <c r="G6002" s="129" t="s">
        <v>16723</v>
      </c>
      <c r="H6002" s="129"/>
    </row>
    <row r="6003" spans="1:8" x14ac:dyDescent="0.3">
      <c r="A6003" s="183">
        <v>45351</v>
      </c>
      <c r="B6003" s="129" t="s">
        <v>10743</v>
      </c>
      <c r="C6003" s="129" t="s">
        <v>417</v>
      </c>
      <c r="D6003" s="165">
        <v>1</v>
      </c>
      <c r="E6003" s="129" t="s">
        <v>4739</v>
      </c>
      <c r="F6003" s="129" t="s">
        <v>4735</v>
      </c>
      <c r="G6003" s="129" t="s">
        <v>16723</v>
      </c>
      <c r="H6003" s="129"/>
    </row>
    <row r="6004" spans="1:8" x14ac:dyDescent="0.3">
      <c r="A6004" s="183">
        <v>45351</v>
      </c>
      <c r="B6004" s="129" t="s">
        <v>10744</v>
      </c>
      <c r="C6004" s="129" t="s">
        <v>417</v>
      </c>
      <c r="D6004" s="165">
        <v>1</v>
      </c>
      <c r="E6004" s="129" t="s">
        <v>5066</v>
      </c>
      <c r="F6004" s="129" t="s">
        <v>4735</v>
      </c>
      <c r="G6004" s="129" t="s">
        <v>16723</v>
      </c>
      <c r="H6004" s="129"/>
    </row>
    <row r="6005" spans="1:8" x14ac:dyDescent="0.3">
      <c r="A6005" s="183">
        <v>45351</v>
      </c>
      <c r="B6005" s="129" t="s">
        <v>10745</v>
      </c>
      <c r="C6005" s="129" t="s">
        <v>417</v>
      </c>
      <c r="D6005" s="165">
        <v>1</v>
      </c>
      <c r="E6005" s="129" t="s">
        <v>5066</v>
      </c>
      <c r="F6005" s="129" t="s">
        <v>4735</v>
      </c>
      <c r="G6005" s="129" t="s">
        <v>16723</v>
      </c>
      <c r="H6005" s="129"/>
    </row>
    <row r="6006" spans="1:8" x14ac:dyDescent="0.3">
      <c r="A6006" s="183">
        <v>45351</v>
      </c>
      <c r="B6006" s="129" t="s">
        <v>10746</v>
      </c>
      <c r="C6006" s="129" t="s">
        <v>417</v>
      </c>
      <c r="D6006" s="165">
        <v>1</v>
      </c>
      <c r="E6006" s="129" t="s">
        <v>4739</v>
      </c>
      <c r="F6006" s="129" t="s">
        <v>4735</v>
      </c>
      <c r="G6006" s="129" t="s">
        <v>16723</v>
      </c>
      <c r="H6006" s="129"/>
    </row>
    <row r="6007" spans="1:8" x14ac:dyDescent="0.3">
      <c r="A6007" s="183">
        <v>45351</v>
      </c>
      <c r="B6007" s="129" t="s">
        <v>10747</v>
      </c>
      <c r="C6007" s="129" t="s">
        <v>417</v>
      </c>
      <c r="D6007" s="165">
        <v>1</v>
      </c>
      <c r="E6007" s="129" t="s">
        <v>4737</v>
      </c>
      <c r="F6007" s="129" t="s">
        <v>4735</v>
      </c>
      <c r="G6007" s="129" t="s">
        <v>16723</v>
      </c>
      <c r="H6007" s="129"/>
    </row>
    <row r="6008" spans="1:8" x14ac:dyDescent="0.3">
      <c r="A6008" s="183">
        <v>45351</v>
      </c>
      <c r="B6008" s="129" t="s">
        <v>10748</v>
      </c>
      <c r="C6008" s="129" t="s">
        <v>417</v>
      </c>
      <c r="D6008" s="165">
        <v>1</v>
      </c>
      <c r="E6008" s="129" t="s">
        <v>4737</v>
      </c>
      <c r="F6008" s="129" t="s">
        <v>4735</v>
      </c>
      <c r="G6008" s="129" t="s">
        <v>16723</v>
      </c>
      <c r="H6008" s="129"/>
    </row>
    <row r="6009" spans="1:8" x14ac:dyDescent="0.3">
      <c r="A6009" s="183">
        <v>45351</v>
      </c>
      <c r="B6009" s="129" t="s">
        <v>10749</v>
      </c>
      <c r="C6009" s="129" t="s">
        <v>417</v>
      </c>
      <c r="D6009" s="165">
        <v>1</v>
      </c>
      <c r="E6009" s="129" t="s">
        <v>4739</v>
      </c>
      <c r="F6009" s="129" t="s">
        <v>4735</v>
      </c>
      <c r="G6009" s="129" t="s">
        <v>16723</v>
      </c>
      <c r="H6009" s="129"/>
    </row>
    <row r="6010" spans="1:8" x14ac:dyDescent="0.3">
      <c r="A6010" s="183">
        <v>45351</v>
      </c>
      <c r="B6010" s="129" t="s">
        <v>10750</v>
      </c>
      <c r="C6010" s="129" t="s">
        <v>417</v>
      </c>
      <c r="D6010" s="165">
        <v>1</v>
      </c>
      <c r="E6010" s="129" t="s">
        <v>4739</v>
      </c>
      <c r="F6010" s="129" t="s">
        <v>4735</v>
      </c>
      <c r="G6010" s="129" t="s">
        <v>16723</v>
      </c>
      <c r="H6010" s="129"/>
    </row>
    <row r="6011" spans="1:8" x14ac:dyDescent="0.3">
      <c r="A6011" s="183">
        <v>45351</v>
      </c>
      <c r="B6011" s="129" t="s">
        <v>10751</v>
      </c>
      <c r="C6011" s="129" t="s">
        <v>417</v>
      </c>
      <c r="D6011" s="165">
        <v>1</v>
      </c>
      <c r="E6011" s="129" t="s">
        <v>4739</v>
      </c>
      <c r="F6011" s="129" t="s">
        <v>4735</v>
      </c>
      <c r="G6011" s="129" t="s">
        <v>16723</v>
      </c>
      <c r="H6011" s="129"/>
    </row>
    <row r="6012" spans="1:8" x14ac:dyDescent="0.3">
      <c r="A6012" s="183">
        <v>45351</v>
      </c>
      <c r="B6012" s="129" t="s">
        <v>10752</v>
      </c>
      <c r="C6012" s="129" t="s">
        <v>417</v>
      </c>
      <c r="D6012" s="165">
        <v>1</v>
      </c>
      <c r="E6012" s="129" t="s">
        <v>4739</v>
      </c>
      <c r="F6012" s="129" t="s">
        <v>4735</v>
      </c>
      <c r="G6012" s="129" t="s">
        <v>16723</v>
      </c>
      <c r="H6012" s="129"/>
    </row>
    <row r="6013" spans="1:8" x14ac:dyDescent="0.3">
      <c r="A6013" s="183">
        <v>45351</v>
      </c>
      <c r="B6013" s="129" t="s">
        <v>10753</v>
      </c>
      <c r="C6013" s="129" t="s">
        <v>417</v>
      </c>
      <c r="D6013" s="165">
        <v>1</v>
      </c>
      <c r="E6013" s="129" t="s">
        <v>4739</v>
      </c>
      <c r="F6013" s="129" t="s">
        <v>4735</v>
      </c>
      <c r="G6013" s="129" t="s">
        <v>16723</v>
      </c>
      <c r="H6013" s="129"/>
    </row>
    <row r="6014" spans="1:8" x14ac:dyDescent="0.3">
      <c r="A6014" s="183">
        <v>45351</v>
      </c>
      <c r="B6014" s="129" t="s">
        <v>10754</v>
      </c>
      <c r="C6014" s="129" t="s">
        <v>417</v>
      </c>
      <c r="D6014" s="165">
        <v>1</v>
      </c>
      <c r="E6014" s="129" t="s">
        <v>4739</v>
      </c>
      <c r="F6014" s="129" t="s">
        <v>4735</v>
      </c>
      <c r="G6014" s="129" t="s">
        <v>16723</v>
      </c>
      <c r="H6014" s="129"/>
    </row>
    <row r="6015" spans="1:8" x14ac:dyDescent="0.3">
      <c r="A6015" s="183">
        <v>45351</v>
      </c>
      <c r="B6015" s="129" t="s">
        <v>10755</v>
      </c>
      <c r="C6015" s="129" t="s">
        <v>417</v>
      </c>
      <c r="D6015" s="165">
        <v>1</v>
      </c>
      <c r="E6015" s="129" t="s">
        <v>4739</v>
      </c>
      <c r="F6015" s="129" t="s">
        <v>4735</v>
      </c>
      <c r="G6015" s="129" t="s">
        <v>16723</v>
      </c>
      <c r="H6015" s="129"/>
    </row>
    <row r="6016" spans="1:8" x14ac:dyDescent="0.3">
      <c r="A6016" s="183">
        <v>45351</v>
      </c>
      <c r="B6016" s="129" t="s">
        <v>10756</v>
      </c>
      <c r="C6016" s="129" t="s">
        <v>417</v>
      </c>
      <c r="D6016" s="165">
        <v>1</v>
      </c>
      <c r="E6016" s="129" t="s">
        <v>4739</v>
      </c>
      <c r="F6016" s="129" t="s">
        <v>4735</v>
      </c>
      <c r="G6016" s="129" t="s">
        <v>16723</v>
      </c>
      <c r="H6016" s="129"/>
    </row>
    <row r="6017" spans="1:8" x14ac:dyDescent="0.3">
      <c r="A6017" s="183">
        <v>45351</v>
      </c>
      <c r="B6017" s="129" t="s">
        <v>10757</v>
      </c>
      <c r="C6017" s="129" t="s">
        <v>417</v>
      </c>
      <c r="D6017" s="165">
        <v>1</v>
      </c>
      <c r="E6017" s="129" t="s">
        <v>5066</v>
      </c>
      <c r="F6017" s="129" t="s">
        <v>4735</v>
      </c>
      <c r="G6017" s="129" t="s">
        <v>16723</v>
      </c>
      <c r="H6017" s="129"/>
    </row>
    <row r="6018" spans="1:8" x14ac:dyDescent="0.3">
      <c r="A6018" s="183">
        <v>45351</v>
      </c>
      <c r="B6018" s="129" t="s">
        <v>10758</v>
      </c>
      <c r="C6018" s="129" t="s">
        <v>417</v>
      </c>
      <c r="D6018" s="165">
        <v>1</v>
      </c>
      <c r="E6018" s="129" t="s">
        <v>4739</v>
      </c>
      <c r="F6018" s="129" t="s">
        <v>4735</v>
      </c>
      <c r="G6018" s="129" t="s">
        <v>16723</v>
      </c>
      <c r="H6018" s="129"/>
    </row>
    <row r="6019" spans="1:8" x14ac:dyDescent="0.3">
      <c r="A6019" s="183">
        <v>45351</v>
      </c>
      <c r="B6019" s="129" t="s">
        <v>10759</v>
      </c>
      <c r="C6019" s="129" t="s">
        <v>417</v>
      </c>
      <c r="D6019" s="165">
        <v>1</v>
      </c>
      <c r="E6019" s="129" t="s">
        <v>4739</v>
      </c>
      <c r="F6019" s="129" t="s">
        <v>4735</v>
      </c>
      <c r="G6019" s="129" t="s">
        <v>16723</v>
      </c>
      <c r="H6019" s="129"/>
    </row>
    <row r="6020" spans="1:8" x14ac:dyDescent="0.3">
      <c r="A6020" s="183">
        <v>45351</v>
      </c>
      <c r="B6020" s="129" t="s">
        <v>10760</v>
      </c>
      <c r="C6020" s="129" t="s">
        <v>417</v>
      </c>
      <c r="D6020" s="165">
        <v>1</v>
      </c>
      <c r="E6020" s="129" t="s">
        <v>4739</v>
      </c>
      <c r="F6020" s="129" t="s">
        <v>4735</v>
      </c>
      <c r="G6020" s="129" t="s">
        <v>16723</v>
      </c>
      <c r="H6020" s="129"/>
    </row>
    <row r="6021" spans="1:8" x14ac:dyDescent="0.3">
      <c r="A6021" s="183">
        <v>45351</v>
      </c>
      <c r="B6021" s="129" t="s">
        <v>10761</v>
      </c>
      <c r="C6021" s="129" t="s">
        <v>417</v>
      </c>
      <c r="D6021" s="165">
        <v>1</v>
      </c>
      <c r="E6021" s="129" t="s">
        <v>4734</v>
      </c>
      <c r="F6021" s="129" t="s">
        <v>4735</v>
      </c>
      <c r="G6021" s="129" t="s">
        <v>16723</v>
      </c>
      <c r="H6021" s="129"/>
    </row>
    <row r="6022" spans="1:8" x14ac:dyDescent="0.3">
      <c r="A6022" s="183">
        <v>45351</v>
      </c>
      <c r="B6022" s="129" t="s">
        <v>10762</v>
      </c>
      <c r="C6022" s="129" t="s">
        <v>417</v>
      </c>
      <c r="D6022" s="165">
        <v>1</v>
      </c>
      <c r="E6022" s="129" t="s">
        <v>5066</v>
      </c>
      <c r="F6022" s="129" t="s">
        <v>4735</v>
      </c>
      <c r="G6022" s="129" t="s">
        <v>16723</v>
      </c>
      <c r="H6022" s="129"/>
    </row>
    <row r="6023" spans="1:8" x14ac:dyDescent="0.3">
      <c r="A6023" s="183">
        <v>45351</v>
      </c>
      <c r="B6023" s="129" t="s">
        <v>10763</v>
      </c>
      <c r="C6023" s="129" t="s">
        <v>417</v>
      </c>
      <c r="D6023" s="165">
        <v>1</v>
      </c>
      <c r="E6023" s="129" t="s">
        <v>4734</v>
      </c>
      <c r="F6023" s="129" t="s">
        <v>4735</v>
      </c>
      <c r="G6023" s="129" t="s">
        <v>16723</v>
      </c>
      <c r="H6023" s="129"/>
    </row>
    <row r="6024" spans="1:8" x14ac:dyDescent="0.3">
      <c r="A6024" s="183">
        <v>45351</v>
      </c>
      <c r="B6024" s="129" t="s">
        <v>10764</v>
      </c>
      <c r="C6024" s="129" t="s">
        <v>417</v>
      </c>
      <c r="D6024" s="165">
        <v>1</v>
      </c>
      <c r="E6024" s="129" t="s">
        <v>4737</v>
      </c>
      <c r="F6024" s="129" t="s">
        <v>4735</v>
      </c>
      <c r="G6024" s="129" t="s">
        <v>16723</v>
      </c>
      <c r="H6024" s="129"/>
    </row>
    <row r="6025" spans="1:8" x14ac:dyDescent="0.3">
      <c r="A6025" s="183">
        <v>45351</v>
      </c>
      <c r="B6025" s="129" t="s">
        <v>10765</v>
      </c>
      <c r="C6025" s="129" t="s">
        <v>417</v>
      </c>
      <c r="D6025" s="165">
        <v>1</v>
      </c>
      <c r="E6025" s="129" t="s">
        <v>4739</v>
      </c>
      <c r="F6025" s="129" t="s">
        <v>4735</v>
      </c>
      <c r="G6025" s="129" t="s">
        <v>16723</v>
      </c>
      <c r="H6025" s="129"/>
    </row>
    <row r="6026" spans="1:8" x14ac:dyDescent="0.3">
      <c r="A6026" s="183">
        <v>45351</v>
      </c>
      <c r="B6026" s="129" t="s">
        <v>10766</v>
      </c>
      <c r="C6026" s="129" t="s">
        <v>417</v>
      </c>
      <c r="D6026" s="165">
        <v>1</v>
      </c>
      <c r="E6026" s="129" t="s">
        <v>4739</v>
      </c>
      <c r="F6026" s="129" t="s">
        <v>4735</v>
      </c>
      <c r="G6026" s="129" t="s">
        <v>16723</v>
      </c>
      <c r="H6026" s="129"/>
    </row>
    <row r="6027" spans="1:8" x14ac:dyDescent="0.3">
      <c r="A6027" s="183">
        <v>45351</v>
      </c>
      <c r="B6027" s="129" t="s">
        <v>10767</v>
      </c>
      <c r="C6027" s="129" t="s">
        <v>418</v>
      </c>
      <c r="D6027" s="165">
        <v>1</v>
      </c>
      <c r="E6027" s="129" t="s">
        <v>4737</v>
      </c>
      <c r="F6027" s="129" t="s">
        <v>4735</v>
      </c>
      <c r="G6027" s="129" t="s">
        <v>16723</v>
      </c>
      <c r="H6027" s="129"/>
    </row>
    <row r="6028" spans="1:8" x14ac:dyDescent="0.3">
      <c r="A6028" s="183">
        <v>45351</v>
      </c>
      <c r="B6028" s="129" t="s">
        <v>10768</v>
      </c>
      <c r="C6028" s="129" t="s">
        <v>418</v>
      </c>
      <c r="D6028" s="165">
        <v>1</v>
      </c>
      <c r="E6028" s="129" t="s">
        <v>4747</v>
      </c>
      <c r="F6028" s="129" t="s">
        <v>4735</v>
      </c>
      <c r="G6028" s="129" t="s">
        <v>16723</v>
      </c>
      <c r="H6028" s="129"/>
    </row>
    <row r="6029" spans="1:8" x14ac:dyDescent="0.3">
      <c r="A6029" s="183">
        <v>45351</v>
      </c>
      <c r="B6029" s="129" t="s">
        <v>10769</v>
      </c>
      <c r="C6029" s="129" t="s">
        <v>418</v>
      </c>
      <c r="D6029" s="165">
        <v>1</v>
      </c>
      <c r="E6029" s="129" t="s">
        <v>4821</v>
      </c>
      <c r="F6029" s="129" t="s">
        <v>4735</v>
      </c>
      <c r="G6029" s="129" t="s">
        <v>16723</v>
      </c>
      <c r="H6029" s="129"/>
    </row>
    <row r="6030" spans="1:8" x14ac:dyDescent="0.3">
      <c r="A6030" s="183">
        <v>45351</v>
      </c>
      <c r="B6030" s="129" t="s">
        <v>10770</v>
      </c>
      <c r="C6030" s="129" t="s">
        <v>416</v>
      </c>
      <c r="D6030" s="165">
        <v>1</v>
      </c>
      <c r="E6030" s="129" t="s">
        <v>4737</v>
      </c>
      <c r="F6030" s="129" t="s">
        <v>4735</v>
      </c>
      <c r="G6030" s="129" t="s">
        <v>16723</v>
      </c>
      <c r="H6030" s="129"/>
    </row>
    <row r="6031" spans="1:8" x14ac:dyDescent="0.3">
      <c r="A6031" s="183">
        <v>45351</v>
      </c>
      <c r="B6031" s="129" t="s">
        <v>10771</v>
      </c>
      <c r="C6031" s="129" t="s">
        <v>416</v>
      </c>
      <c r="D6031" s="165">
        <v>1</v>
      </c>
      <c r="E6031" s="129" t="s">
        <v>4739</v>
      </c>
      <c r="F6031" s="129" t="s">
        <v>4735</v>
      </c>
      <c r="G6031" s="129" t="s">
        <v>16723</v>
      </c>
      <c r="H6031" s="129"/>
    </row>
    <row r="6032" spans="1:8" x14ac:dyDescent="0.3">
      <c r="A6032" s="183">
        <v>45351</v>
      </c>
      <c r="B6032" s="129" t="s">
        <v>10772</v>
      </c>
      <c r="C6032" s="129" t="s">
        <v>417</v>
      </c>
      <c r="D6032" s="165">
        <v>1</v>
      </c>
      <c r="E6032" s="129" t="s">
        <v>4739</v>
      </c>
      <c r="F6032" s="129" t="s">
        <v>4735</v>
      </c>
      <c r="G6032" s="129" t="s">
        <v>16723</v>
      </c>
      <c r="H6032" s="129"/>
    </row>
    <row r="6033" spans="1:8" x14ac:dyDescent="0.3">
      <c r="A6033" s="183">
        <v>45351</v>
      </c>
      <c r="B6033" s="129" t="s">
        <v>10773</v>
      </c>
      <c r="C6033" s="129" t="s">
        <v>417</v>
      </c>
      <c r="D6033" s="165">
        <v>1</v>
      </c>
      <c r="E6033" s="129" t="s">
        <v>4737</v>
      </c>
      <c r="F6033" s="129" t="s">
        <v>4735</v>
      </c>
      <c r="G6033" s="129" t="s">
        <v>16723</v>
      </c>
      <c r="H6033" s="129"/>
    </row>
    <row r="6034" spans="1:8" x14ac:dyDescent="0.3">
      <c r="A6034" s="183">
        <v>45351</v>
      </c>
      <c r="B6034" s="129" t="s">
        <v>10774</v>
      </c>
      <c r="C6034" s="129" t="s">
        <v>417</v>
      </c>
      <c r="D6034" s="165">
        <v>1</v>
      </c>
      <c r="E6034" s="129" t="s">
        <v>4737</v>
      </c>
      <c r="F6034" s="129" t="s">
        <v>4735</v>
      </c>
      <c r="G6034" s="129" t="s">
        <v>16723</v>
      </c>
      <c r="H6034" s="129"/>
    </row>
    <row r="6035" spans="1:8" x14ac:dyDescent="0.3">
      <c r="A6035" s="183">
        <v>45351</v>
      </c>
      <c r="B6035" s="129" t="s">
        <v>10775</v>
      </c>
      <c r="C6035" s="129" t="s">
        <v>418</v>
      </c>
      <c r="D6035" s="165">
        <v>1</v>
      </c>
      <c r="E6035" s="129" t="s">
        <v>4737</v>
      </c>
      <c r="F6035" s="129" t="s">
        <v>4735</v>
      </c>
      <c r="G6035" s="129" t="s">
        <v>16723</v>
      </c>
      <c r="H6035" s="129"/>
    </row>
    <row r="6036" spans="1:8" x14ac:dyDescent="0.3">
      <c r="A6036" s="183">
        <v>45351</v>
      </c>
      <c r="B6036" s="129" t="s">
        <v>10776</v>
      </c>
      <c r="C6036" s="129" t="s">
        <v>418</v>
      </c>
      <c r="D6036" s="165">
        <v>1</v>
      </c>
      <c r="E6036" s="129" t="s">
        <v>4737</v>
      </c>
      <c r="F6036" s="129" t="s">
        <v>4735</v>
      </c>
      <c r="G6036" s="129" t="s">
        <v>16723</v>
      </c>
      <c r="H6036" s="129"/>
    </row>
    <row r="6037" spans="1:8" x14ac:dyDescent="0.3">
      <c r="A6037" s="183">
        <v>45351</v>
      </c>
      <c r="B6037" s="129" t="s">
        <v>10777</v>
      </c>
      <c r="C6037" s="129" t="s">
        <v>416</v>
      </c>
      <c r="D6037" s="165">
        <v>1</v>
      </c>
      <c r="E6037" s="129" t="s">
        <v>4737</v>
      </c>
      <c r="F6037" s="129" t="s">
        <v>4735</v>
      </c>
      <c r="G6037" s="129" t="s">
        <v>16723</v>
      </c>
      <c r="H6037" s="129"/>
    </row>
    <row r="6038" spans="1:8" x14ac:dyDescent="0.3">
      <c r="A6038" s="183">
        <v>45351</v>
      </c>
      <c r="B6038" s="129" t="s">
        <v>10778</v>
      </c>
      <c r="C6038" s="129" t="s">
        <v>418</v>
      </c>
      <c r="D6038" s="165">
        <v>1</v>
      </c>
      <c r="E6038" s="129" t="s">
        <v>4743</v>
      </c>
      <c r="F6038" s="129" t="s">
        <v>4735</v>
      </c>
      <c r="G6038" s="129" t="s">
        <v>16746</v>
      </c>
      <c r="H6038" s="129"/>
    </row>
    <row r="6039" spans="1:8" x14ac:dyDescent="0.3">
      <c r="A6039" s="183">
        <v>45351</v>
      </c>
      <c r="B6039" s="129" t="s">
        <v>10779</v>
      </c>
      <c r="C6039" s="129" t="s">
        <v>418</v>
      </c>
      <c r="D6039" s="165">
        <v>1</v>
      </c>
      <c r="E6039" s="129" t="s">
        <v>4744</v>
      </c>
      <c r="F6039" s="129" t="s">
        <v>4735</v>
      </c>
      <c r="G6039" s="129" t="s">
        <v>16723</v>
      </c>
      <c r="H6039" s="129"/>
    </row>
    <row r="6040" spans="1:8" x14ac:dyDescent="0.3">
      <c r="A6040" s="183">
        <v>45351</v>
      </c>
      <c r="B6040" s="129" t="s">
        <v>10780</v>
      </c>
      <c r="C6040" s="129" t="s">
        <v>417</v>
      </c>
      <c r="D6040" s="165">
        <v>1</v>
      </c>
      <c r="E6040" s="129" t="s">
        <v>4739</v>
      </c>
      <c r="F6040" s="129" t="s">
        <v>4735</v>
      </c>
      <c r="G6040" s="129" t="s">
        <v>16723</v>
      </c>
      <c r="H6040" s="129"/>
    </row>
    <row r="6041" spans="1:8" x14ac:dyDescent="0.3">
      <c r="A6041" s="183">
        <v>45351</v>
      </c>
      <c r="B6041" s="129" t="s">
        <v>10781</v>
      </c>
      <c r="C6041" s="129" t="s">
        <v>417</v>
      </c>
      <c r="D6041" s="165">
        <v>1</v>
      </c>
      <c r="E6041" s="129" t="s">
        <v>4739</v>
      </c>
      <c r="F6041" s="129" t="s">
        <v>4735</v>
      </c>
      <c r="G6041" s="129" t="s">
        <v>16723</v>
      </c>
      <c r="H6041" s="129"/>
    </row>
    <row r="6042" spans="1:8" x14ac:dyDescent="0.3">
      <c r="A6042" s="183">
        <v>45351</v>
      </c>
      <c r="B6042" s="129" t="s">
        <v>10782</v>
      </c>
      <c r="C6042" s="129" t="s">
        <v>417</v>
      </c>
      <c r="D6042" s="165">
        <v>1</v>
      </c>
      <c r="E6042" s="129" t="s">
        <v>4739</v>
      </c>
      <c r="F6042" s="129" t="s">
        <v>4735</v>
      </c>
      <c r="G6042" s="129" t="s">
        <v>16723</v>
      </c>
      <c r="H6042" s="129"/>
    </row>
    <row r="6043" spans="1:8" x14ac:dyDescent="0.3">
      <c r="A6043" s="183">
        <v>45351</v>
      </c>
      <c r="B6043" s="129" t="s">
        <v>10783</v>
      </c>
      <c r="C6043" s="129" t="s">
        <v>417</v>
      </c>
      <c r="D6043" s="165">
        <v>1</v>
      </c>
      <c r="E6043" s="129" t="s">
        <v>4739</v>
      </c>
      <c r="F6043" s="129" t="s">
        <v>4735</v>
      </c>
      <c r="G6043" s="129" t="s">
        <v>16723</v>
      </c>
      <c r="H6043" s="129"/>
    </row>
    <row r="6044" spans="1:8" x14ac:dyDescent="0.3">
      <c r="A6044" s="183">
        <v>45351</v>
      </c>
      <c r="B6044" s="129" t="s">
        <v>10784</v>
      </c>
      <c r="C6044" s="129" t="s">
        <v>417</v>
      </c>
      <c r="D6044" s="165">
        <v>1</v>
      </c>
      <c r="E6044" s="129" t="s">
        <v>4734</v>
      </c>
      <c r="F6044" s="129" t="s">
        <v>4735</v>
      </c>
      <c r="G6044" s="129" t="s">
        <v>16723</v>
      </c>
      <c r="H6044" s="129"/>
    </row>
    <row r="6045" spans="1:8" x14ac:dyDescent="0.3">
      <c r="A6045" s="183">
        <v>45351</v>
      </c>
      <c r="B6045" s="129" t="s">
        <v>10785</v>
      </c>
      <c r="C6045" s="129" t="s">
        <v>417</v>
      </c>
      <c r="D6045" s="165">
        <v>1</v>
      </c>
      <c r="E6045" s="129" t="s">
        <v>4739</v>
      </c>
      <c r="F6045" s="129" t="s">
        <v>4735</v>
      </c>
      <c r="G6045" s="129" t="s">
        <v>16723</v>
      </c>
      <c r="H6045" s="129"/>
    </row>
    <row r="6046" spans="1:8" x14ac:dyDescent="0.3">
      <c r="A6046" s="183">
        <v>45351</v>
      </c>
      <c r="B6046" s="129" t="s">
        <v>10786</v>
      </c>
      <c r="C6046" s="129" t="s">
        <v>417</v>
      </c>
      <c r="D6046" s="165">
        <v>1</v>
      </c>
      <c r="E6046" s="129" t="s">
        <v>4739</v>
      </c>
      <c r="F6046" s="129" t="s">
        <v>4735</v>
      </c>
      <c r="G6046" s="129" t="s">
        <v>16723</v>
      </c>
      <c r="H6046" s="129"/>
    </row>
    <row r="6047" spans="1:8" x14ac:dyDescent="0.3">
      <c r="A6047" s="183">
        <v>45351</v>
      </c>
      <c r="B6047" s="129" t="s">
        <v>10787</v>
      </c>
      <c r="C6047" s="129" t="s">
        <v>417</v>
      </c>
      <c r="D6047" s="165">
        <v>1</v>
      </c>
      <c r="E6047" s="129" t="s">
        <v>4739</v>
      </c>
      <c r="F6047" s="129" t="s">
        <v>4735</v>
      </c>
      <c r="G6047" s="129" t="s">
        <v>16723</v>
      </c>
      <c r="H6047" s="129"/>
    </row>
    <row r="6048" spans="1:8" x14ac:dyDescent="0.3">
      <c r="A6048" s="183">
        <v>45351</v>
      </c>
      <c r="B6048" s="129" t="s">
        <v>10788</v>
      </c>
      <c r="C6048" s="129" t="s">
        <v>417</v>
      </c>
      <c r="D6048" s="165">
        <v>1</v>
      </c>
      <c r="E6048" s="129" t="s">
        <v>4739</v>
      </c>
      <c r="F6048" s="129" t="s">
        <v>4735</v>
      </c>
      <c r="G6048" s="129" t="s">
        <v>16723</v>
      </c>
      <c r="H6048" s="129"/>
    </row>
    <row r="6049" spans="1:8" x14ac:dyDescent="0.3">
      <c r="A6049" s="183">
        <v>45351</v>
      </c>
      <c r="B6049" s="129" t="s">
        <v>10789</v>
      </c>
      <c r="C6049" s="129" t="s">
        <v>417</v>
      </c>
      <c r="D6049" s="165">
        <v>1</v>
      </c>
      <c r="E6049" s="129" t="s">
        <v>4739</v>
      </c>
      <c r="F6049" s="129" t="s">
        <v>4735</v>
      </c>
      <c r="G6049" s="129" t="s">
        <v>16723</v>
      </c>
      <c r="H6049" s="129"/>
    </row>
    <row r="6050" spans="1:8" x14ac:dyDescent="0.3">
      <c r="A6050" s="183">
        <v>45351</v>
      </c>
      <c r="B6050" s="129" t="s">
        <v>10790</v>
      </c>
      <c r="C6050" s="129" t="s">
        <v>417</v>
      </c>
      <c r="D6050" s="165">
        <v>1</v>
      </c>
      <c r="E6050" s="129" t="s">
        <v>4739</v>
      </c>
      <c r="F6050" s="129" t="s">
        <v>4735</v>
      </c>
      <c r="G6050" s="129" t="s">
        <v>16723</v>
      </c>
      <c r="H6050" s="129"/>
    </row>
    <row r="6051" spans="1:8" x14ac:dyDescent="0.3">
      <c r="A6051" s="183">
        <v>45351</v>
      </c>
      <c r="B6051" s="129" t="s">
        <v>10791</v>
      </c>
      <c r="C6051" s="129" t="s">
        <v>417</v>
      </c>
      <c r="D6051" s="165">
        <v>1</v>
      </c>
      <c r="E6051" s="129" t="s">
        <v>4739</v>
      </c>
      <c r="F6051" s="129" t="s">
        <v>4735</v>
      </c>
      <c r="G6051" s="129" t="s">
        <v>16723</v>
      </c>
      <c r="H6051" s="129"/>
    </row>
    <row r="6052" spans="1:8" x14ac:dyDescent="0.3">
      <c r="A6052" s="183">
        <v>45351</v>
      </c>
      <c r="B6052" s="129" t="s">
        <v>10792</v>
      </c>
      <c r="C6052" s="129" t="s">
        <v>417</v>
      </c>
      <c r="D6052" s="165">
        <v>1</v>
      </c>
      <c r="E6052" s="129" t="s">
        <v>5066</v>
      </c>
      <c r="F6052" s="129" t="s">
        <v>4735</v>
      </c>
      <c r="G6052" s="129" t="s">
        <v>16723</v>
      </c>
      <c r="H6052" s="129"/>
    </row>
    <row r="6053" spans="1:8" x14ac:dyDescent="0.3">
      <c r="A6053" s="183">
        <v>45351</v>
      </c>
      <c r="B6053" s="129" t="s">
        <v>10793</v>
      </c>
      <c r="C6053" s="129" t="s">
        <v>417</v>
      </c>
      <c r="D6053" s="165">
        <v>1</v>
      </c>
      <c r="E6053" s="129" t="s">
        <v>4739</v>
      </c>
      <c r="F6053" s="129" t="s">
        <v>4735</v>
      </c>
      <c r="G6053" s="129" t="s">
        <v>16723</v>
      </c>
      <c r="H6053" s="129"/>
    </row>
    <row r="6054" spans="1:8" x14ac:dyDescent="0.3">
      <c r="A6054" s="183">
        <v>45351</v>
      </c>
      <c r="B6054" s="129" t="s">
        <v>10794</v>
      </c>
      <c r="C6054" s="129" t="s">
        <v>418</v>
      </c>
      <c r="D6054" s="165">
        <v>1</v>
      </c>
      <c r="E6054" s="129" t="s">
        <v>4737</v>
      </c>
      <c r="F6054" s="129" t="s">
        <v>4735</v>
      </c>
      <c r="G6054" s="129" t="s">
        <v>16723</v>
      </c>
      <c r="H6054" s="129"/>
    </row>
    <row r="6055" spans="1:8" x14ac:dyDescent="0.3">
      <c r="A6055" s="183">
        <v>45351</v>
      </c>
      <c r="B6055" s="129" t="s">
        <v>10795</v>
      </c>
      <c r="C6055" s="129" t="s">
        <v>418</v>
      </c>
      <c r="D6055" s="165">
        <v>1</v>
      </c>
      <c r="E6055" s="129" t="s">
        <v>4737</v>
      </c>
      <c r="F6055" s="129" t="s">
        <v>4735</v>
      </c>
      <c r="G6055" s="129" t="s">
        <v>16723</v>
      </c>
      <c r="H6055" s="129"/>
    </row>
    <row r="6056" spans="1:8" x14ac:dyDescent="0.3">
      <c r="A6056" s="183">
        <v>45351</v>
      </c>
      <c r="B6056" s="129" t="s">
        <v>10796</v>
      </c>
      <c r="C6056" s="129" t="s">
        <v>418</v>
      </c>
      <c r="D6056" s="165">
        <v>1</v>
      </c>
      <c r="E6056" s="129" t="s">
        <v>4821</v>
      </c>
      <c r="F6056" s="129" t="s">
        <v>4735</v>
      </c>
      <c r="G6056" s="129" t="s">
        <v>16723</v>
      </c>
      <c r="H6056" s="129"/>
    </row>
    <row r="6057" spans="1:8" x14ac:dyDescent="0.3">
      <c r="A6057" s="183">
        <v>45351</v>
      </c>
      <c r="B6057" s="129" t="s">
        <v>10797</v>
      </c>
      <c r="C6057" s="129" t="s">
        <v>417</v>
      </c>
      <c r="D6057" s="165">
        <v>1</v>
      </c>
      <c r="E6057" s="129" t="s">
        <v>4739</v>
      </c>
      <c r="F6057" s="129" t="s">
        <v>4735</v>
      </c>
      <c r="G6057" s="129" t="s">
        <v>16723</v>
      </c>
      <c r="H6057" s="129"/>
    </row>
    <row r="6058" spans="1:8" x14ac:dyDescent="0.3">
      <c r="A6058" s="183">
        <v>45351</v>
      </c>
      <c r="B6058" s="129" t="s">
        <v>10798</v>
      </c>
      <c r="C6058" s="129" t="s">
        <v>417</v>
      </c>
      <c r="D6058" s="165">
        <v>1</v>
      </c>
      <c r="E6058" s="129" t="s">
        <v>4739</v>
      </c>
      <c r="F6058" s="129" t="s">
        <v>4735</v>
      </c>
      <c r="G6058" s="129" t="s">
        <v>16723</v>
      </c>
      <c r="H6058" s="129"/>
    </row>
    <row r="6059" spans="1:8" x14ac:dyDescent="0.3">
      <c r="A6059" s="183">
        <v>45351</v>
      </c>
      <c r="B6059" s="129" t="s">
        <v>10799</v>
      </c>
      <c r="C6059" s="129" t="s">
        <v>417</v>
      </c>
      <c r="D6059" s="165">
        <v>1</v>
      </c>
      <c r="E6059" s="129" t="s">
        <v>4737</v>
      </c>
      <c r="F6059" s="129" t="s">
        <v>4735</v>
      </c>
      <c r="G6059" s="129" t="s">
        <v>16723</v>
      </c>
      <c r="H6059" s="129"/>
    </row>
    <row r="6060" spans="1:8" x14ac:dyDescent="0.3">
      <c r="A6060" s="183">
        <v>45351</v>
      </c>
      <c r="B6060" s="129" t="s">
        <v>10800</v>
      </c>
      <c r="C6060" s="129" t="s">
        <v>417</v>
      </c>
      <c r="D6060" s="165">
        <v>1</v>
      </c>
      <c r="E6060" s="129" t="s">
        <v>4739</v>
      </c>
      <c r="F6060" s="129" t="s">
        <v>4735</v>
      </c>
      <c r="G6060" s="129" t="s">
        <v>16723</v>
      </c>
      <c r="H6060" s="129"/>
    </row>
    <row r="6061" spans="1:8" x14ac:dyDescent="0.3">
      <c r="A6061" s="183">
        <v>45351</v>
      </c>
      <c r="B6061" s="129" t="s">
        <v>10801</v>
      </c>
      <c r="C6061" s="129" t="s">
        <v>417</v>
      </c>
      <c r="D6061" s="165">
        <v>1</v>
      </c>
      <c r="E6061" s="129" t="s">
        <v>4739</v>
      </c>
      <c r="F6061" s="129" t="s">
        <v>4735</v>
      </c>
      <c r="G6061" s="129" t="s">
        <v>16723</v>
      </c>
      <c r="H6061" s="129"/>
    </row>
    <row r="6062" spans="1:8" x14ac:dyDescent="0.3">
      <c r="A6062" s="183">
        <v>45351</v>
      </c>
      <c r="B6062" s="129" t="s">
        <v>10802</v>
      </c>
      <c r="C6062" s="129" t="s">
        <v>417</v>
      </c>
      <c r="D6062" s="165">
        <v>1</v>
      </c>
      <c r="E6062" s="129" t="s">
        <v>4739</v>
      </c>
      <c r="F6062" s="129" t="s">
        <v>4735</v>
      </c>
      <c r="G6062" s="129" t="s">
        <v>16723</v>
      </c>
      <c r="H6062" s="129"/>
    </row>
    <row r="6063" spans="1:8" x14ac:dyDescent="0.3">
      <c r="A6063" s="183">
        <v>45351</v>
      </c>
      <c r="B6063" s="129" t="s">
        <v>10803</v>
      </c>
      <c r="C6063" s="129" t="s">
        <v>417</v>
      </c>
      <c r="D6063" s="165">
        <v>1</v>
      </c>
      <c r="E6063" s="129" t="s">
        <v>4734</v>
      </c>
      <c r="F6063" s="129" t="s">
        <v>4735</v>
      </c>
      <c r="G6063" s="129" t="s">
        <v>16723</v>
      </c>
      <c r="H6063" s="129"/>
    </row>
    <row r="6064" spans="1:8" x14ac:dyDescent="0.3">
      <c r="A6064" s="183">
        <v>45351</v>
      </c>
      <c r="B6064" s="129" t="s">
        <v>10804</v>
      </c>
      <c r="C6064" s="129" t="s">
        <v>417</v>
      </c>
      <c r="D6064" s="165">
        <v>1</v>
      </c>
      <c r="E6064" s="129" t="s">
        <v>4734</v>
      </c>
      <c r="F6064" s="129" t="s">
        <v>4735</v>
      </c>
      <c r="G6064" s="129" t="s">
        <v>16723</v>
      </c>
      <c r="H6064" s="129"/>
    </row>
    <row r="6065" spans="1:8" x14ac:dyDescent="0.3">
      <c r="A6065" s="183">
        <v>45351</v>
      </c>
      <c r="B6065" s="129" t="s">
        <v>10805</v>
      </c>
      <c r="C6065" s="129" t="s">
        <v>417</v>
      </c>
      <c r="D6065" s="165">
        <v>1</v>
      </c>
      <c r="E6065" s="129" t="s">
        <v>4739</v>
      </c>
      <c r="F6065" s="129" t="s">
        <v>4735</v>
      </c>
      <c r="G6065" s="129" t="s">
        <v>16723</v>
      </c>
      <c r="H6065" s="129"/>
    </row>
    <row r="6066" spans="1:8" x14ac:dyDescent="0.3">
      <c r="A6066" s="183">
        <v>45351</v>
      </c>
      <c r="B6066" s="129" t="s">
        <v>10806</v>
      </c>
      <c r="C6066" s="129" t="s">
        <v>418</v>
      </c>
      <c r="D6066" s="165">
        <v>1</v>
      </c>
      <c r="E6066" s="129" t="s">
        <v>4737</v>
      </c>
      <c r="F6066" s="129" t="s">
        <v>4735</v>
      </c>
      <c r="G6066" s="129" t="s">
        <v>16723</v>
      </c>
      <c r="H6066" s="129"/>
    </row>
    <row r="6067" spans="1:8" x14ac:dyDescent="0.3">
      <c r="A6067" s="183">
        <v>45351</v>
      </c>
      <c r="B6067" s="129" t="s">
        <v>10807</v>
      </c>
      <c r="C6067" s="129" t="s">
        <v>418</v>
      </c>
      <c r="D6067" s="165">
        <v>1</v>
      </c>
      <c r="E6067" s="129" t="s">
        <v>4739</v>
      </c>
      <c r="F6067" s="129" t="s">
        <v>4735</v>
      </c>
      <c r="G6067" s="129" t="s">
        <v>16723</v>
      </c>
      <c r="H6067" s="129"/>
    </row>
    <row r="6068" spans="1:8" x14ac:dyDescent="0.3">
      <c r="A6068" s="183">
        <v>45351</v>
      </c>
      <c r="B6068" s="129" t="s">
        <v>10808</v>
      </c>
      <c r="C6068" s="129" t="s">
        <v>418</v>
      </c>
      <c r="D6068" s="165">
        <v>1</v>
      </c>
      <c r="E6068" s="129" t="s">
        <v>4737</v>
      </c>
      <c r="F6068" s="129" t="s">
        <v>4735</v>
      </c>
      <c r="G6068" s="129" t="s">
        <v>16723</v>
      </c>
      <c r="H6068" s="129"/>
    </row>
    <row r="6069" spans="1:8" x14ac:dyDescent="0.3">
      <c r="A6069" s="183">
        <v>45351</v>
      </c>
      <c r="B6069" s="129" t="s">
        <v>10809</v>
      </c>
      <c r="C6069" s="129" t="s">
        <v>418</v>
      </c>
      <c r="D6069" s="165">
        <v>1</v>
      </c>
      <c r="E6069" s="129" t="s">
        <v>4739</v>
      </c>
      <c r="F6069" s="129" t="s">
        <v>4735</v>
      </c>
      <c r="G6069" s="129" t="s">
        <v>16723</v>
      </c>
      <c r="H6069" s="129"/>
    </row>
    <row r="6070" spans="1:8" x14ac:dyDescent="0.3">
      <c r="A6070" s="183">
        <v>45351</v>
      </c>
      <c r="B6070" s="129" t="s">
        <v>10810</v>
      </c>
      <c r="C6070" s="129" t="s">
        <v>416</v>
      </c>
      <c r="D6070" s="165">
        <v>1</v>
      </c>
      <c r="E6070" s="129" t="s">
        <v>4739</v>
      </c>
      <c r="F6070" s="129" t="s">
        <v>4735</v>
      </c>
      <c r="G6070" s="129" t="s">
        <v>16723</v>
      </c>
      <c r="H6070" s="129"/>
    </row>
    <row r="6071" spans="1:8" x14ac:dyDescent="0.3">
      <c r="A6071" s="183">
        <v>45351</v>
      </c>
      <c r="B6071" s="129" t="s">
        <v>10811</v>
      </c>
      <c r="C6071" s="129" t="s">
        <v>418</v>
      </c>
      <c r="D6071" s="165">
        <v>1</v>
      </c>
      <c r="E6071" s="129" t="s">
        <v>4739</v>
      </c>
      <c r="F6071" s="129" t="s">
        <v>4735</v>
      </c>
      <c r="G6071" s="129" t="s">
        <v>16723</v>
      </c>
      <c r="H6071" s="129"/>
    </row>
    <row r="6072" spans="1:8" x14ac:dyDescent="0.3">
      <c r="A6072" s="183">
        <v>45351</v>
      </c>
      <c r="B6072" s="129" t="s">
        <v>10812</v>
      </c>
      <c r="C6072" s="129" t="s">
        <v>416</v>
      </c>
      <c r="D6072" s="165">
        <v>1</v>
      </c>
      <c r="E6072" s="129" t="s">
        <v>4739</v>
      </c>
      <c r="F6072" s="129" t="s">
        <v>4735</v>
      </c>
      <c r="G6072" s="129" t="s">
        <v>16723</v>
      </c>
      <c r="H6072" s="129"/>
    </row>
    <row r="6073" spans="1:8" x14ac:dyDescent="0.3">
      <c r="A6073" s="183">
        <v>45351</v>
      </c>
      <c r="B6073" s="129" t="s">
        <v>10813</v>
      </c>
      <c r="C6073" s="129" t="s">
        <v>416</v>
      </c>
      <c r="D6073" s="165">
        <v>1</v>
      </c>
      <c r="E6073" s="129" t="s">
        <v>4741</v>
      </c>
      <c r="F6073" s="129" t="s">
        <v>4735</v>
      </c>
      <c r="G6073" s="129" t="s">
        <v>16723</v>
      </c>
      <c r="H6073" s="129"/>
    </row>
    <row r="6074" spans="1:8" x14ac:dyDescent="0.3">
      <c r="A6074" s="183">
        <v>45351</v>
      </c>
      <c r="B6074" s="129" t="s">
        <v>10814</v>
      </c>
      <c r="C6074" s="129" t="s">
        <v>418</v>
      </c>
      <c r="D6074" s="165">
        <v>1</v>
      </c>
      <c r="E6074" s="129" t="s">
        <v>4737</v>
      </c>
      <c r="F6074" s="129" t="s">
        <v>4735</v>
      </c>
      <c r="G6074" s="129" t="s">
        <v>16723</v>
      </c>
      <c r="H6074" s="129"/>
    </row>
    <row r="6075" spans="1:8" x14ac:dyDescent="0.3">
      <c r="A6075" s="183">
        <v>45351</v>
      </c>
      <c r="B6075" s="129" t="s">
        <v>10815</v>
      </c>
      <c r="C6075" s="129" t="s">
        <v>416</v>
      </c>
      <c r="D6075" s="165">
        <v>1</v>
      </c>
      <c r="E6075" s="129" t="s">
        <v>4737</v>
      </c>
      <c r="F6075" s="129" t="s">
        <v>4735</v>
      </c>
      <c r="G6075" s="129" t="s">
        <v>16723</v>
      </c>
      <c r="H6075" s="129"/>
    </row>
    <row r="6076" spans="1:8" x14ac:dyDescent="0.3">
      <c r="A6076" s="183">
        <v>45351</v>
      </c>
      <c r="B6076" s="129" t="s">
        <v>10816</v>
      </c>
      <c r="C6076" s="129" t="s">
        <v>418</v>
      </c>
      <c r="D6076" s="165">
        <v>1</v>
      </c>
      <c r="E6076" s="129" t="s">
        <v>4739</v>
      </c>
      <c r="F6076" s="129" t="s">
        <v>4735</v>
      </c>
      <c r="G6076" s="129" t="s">
        <v>16723</v>
      </c>
      <c r="H6076" s="129"/>
    </row>
    <row r="6077" spans="1:8" x14ac:dyDescent="0.3">
      <c r="A6077" s="183">
        <v>45351</v>
      </c>
      <c r="B6077" s="129" t="s">
        <v>10817</v>
      </c>
      <c r="C6077" s="129" t="s">
        <v>417</v>
      </c>
      <c r="D6077" s="165">
        <v>1</v>
      </c>
      <c r="E6077" s="129" t="s">
        <v>4739</v>
      </c>
      <c r="F6077" s="129" t="s">
        <v>4735</v>
      </c>
      <c r="G6077" s="129" t="s">
        <v>16723</v>
      </c>
      <c r="H6077" s="129"/>
    </row>
    <row r="6078" spans="1:8" x14ac:dyDescent="0.3">
      <c r="A6078" s="183">
        <v>45351</v>
      </c>
      <c r="B6078" s="129" t="s">
        <v>10818</v>
      </c>
      <c r="C6078" s="129" t="s">
        <v>418</v>
      </c>
      <c r="D6078" s="165">
        <v>1</v>
      </c>
      <c r="E6078" s="129" t="s">
        <v>5066</v>
      </c>
      <c r="F6078" s="129" t="s">
        <v>4735</v>
      </c>
      <c r="G6078" s="129" t="s">
        <v>16723</v>
      </c>
      <c r="H6078" s="129"/>
    </row>
    <row r="6079" spans="1:8" x14ac:dyDescent="0.3">
      <c r="A6079" s="183">
        <v>45351</v>
      </c>
      <c r="B6079" s="129" t="s">
        <v>10819</v>
      </c>
      <c r="C6079" s="129" t="s">
        <v>417</v>
      </c>
      <c r="D6079" s="165">
        <v>1</v>
      </c>
      <c r="E6079" s="129" t="s">
        <v>4734</v>
      </c>
      <c r="F6079" s="129" t="s">
        <v>4735</v>
      </c>
      <c r="G6079" s="129" t="s">
        <v>16723</v>
      </c>
      <c r="H6079" s="129"/>
    </row>
    <row r="6080" spans="1:8" x14ac:dyDescent="0.3">
      <c r="A6080" s="183">
        <v>45351</v>
      </c>
      <c r="B6080" s="129" t="s">
        <v>10820</v>
      </c>
      <c r="C6080" s="129" t="s">
        <v>416</v>
      </c>
      <c r="D6080" s="165">
        <v>1</v>
      </c>
      <c r="E6080" s="129" t="s">
        <v>4739</v>
      </c>
      <c r="F6080" s="129" t="s">
        <v>4735</v>
      </c>
      <c r="G6080" s="129" t="s">
        <v>16723</v>
      </c>
      <c r="H6080" s="129"/>
    </row>
    <row r="6081" spans="1:8" x14ac:dyDescent="0.3">
      <c r="A6081" s="183">
        <v>45351</v>
      </c>
      <c r="B6081" s="129" t="s">
        <v>10821</v>
      </c>
      <c r="C6081" s="129" t="s">
        <v>416</v>
      </c>
      <c r="D6081" s="165">
        <v>1</v>
      </c>
      <c r="E6081" s="129" t="s">
        <v>4739</v>
      </c>
      <c r="F6081" s="129" t="s">
        <v>4735</v>
      </c>
      <c r="G6081" s="129" t="s">
        <v>16723</v>
      </c>
      <c r="H6081" s="129"/>
    </row>
    <row r="6082" spans="1:8" x14ac:dyDescent="0.3">
      <c r="A6082" s="183">
        <v>45351</v>
      </c>
      <c r="B6082" s="129" t="s">
        <v>10822</v>
      </c>
      <c r="C6082" s="129" t="s">
        <v>418</v>
      </c>
      <c r="D6082" s="165">
        <v>1</v>
      </c>
      <c r="E6082" s="129" t="s">
        <v>4739</v>
      </c>
      <c r="F6082" s="129" t="s">
        <v>4735</v>
      </c>
      <c r="G6082" s="129" t="s">
        <v>16723</v>
      </c>
      <c r="H6082" s="129"/>
    </row>
    <row r="6083" spans="1:8" x14ac:dyDescent="0.3">
      <c r="A6083" s="183">
        <v>45351</v>
      </c>
      <c r="B6083" s="129" t="s">
        <v>10823</v>
      </c>
      <c r="C6083" s="129" t="s">
        <v>416</v>
      </c>
      <c r="D6083" s="165">
        <v>1</v>
      </c>
      <c r="E6083" s="129" t="s">
        <v>4739</v>
      </c>
      <c r="F6083" s="129" t="s">
        <v>4735</v>
      </c>
      <c r="G6083" s="129" t="s">
        <v>16723</v>
      </c>
      <c r="H6083" s="129"/>
    </row>
    <row r="6084" spans="1:8" x14ac:dyDescent="0.3">
      <c r="A6084" s="183">
        <v>45351</v>
      </c>
      <c r="B6084" s="129" t="s">
        <v>10824</v>
      </c>
      <c r="C6084" s="129" t="s">
        <v>417</v>
      </c>
      <c r="D6084" s="165">
        <v>1</v>
      </c>
      <c r="E6084" s="129" t="s">
        <v>4739</v>
      </c>
      <c r="F6084" s="129" t="s">
        <v>4735</v>
      </c>
      <c r="G6084" s="129" t="s">
        <v>16723</v>
      </c>
      <c r="H6084" s="129"/>
    </row>
    <row r="6085" spans="1:8" x14ac:dyDescent="0.3">
      <c r="A6085" s="183">
        <v>45351</v>
      </c>
      <c r="B6085" s="129" t="s">
        <v>10825</v>
      </c>
      <c r="C6085" s="129" t="s">
        <v>417</v>
      </c>
      <c r="D6085" s="165">
        <v>1</v>
      </c>
      <c r="E6085" s="129" t="s">
        <v>4737</v>
      </c>
      <c r="F6085" s="129" t="s">
        <v>4735</v>
      </c>
      <c r="G6085" s="129" t="s">
        <v>16723</v>
      </c>
      <c r="H6085" s="129"/>
    </row>
    <row r="6086" spans="1:8" x14ac:dyDescent="0.3">
      <c r="A6086" s="183">
        <v>45351</v>
      </c>
      <c r="B6086" s="129" t="s">
        <v>10826</v>
      </c>
      <c r="C6086" s="129" t="s">
        <v>417</v>
      </c>
      <c r="D6086" s="165">
        <v>1</v>
      </c>
      <c r="E6086" s="129" t="s">
        <v>4739</v>
      </c>
      <c r="F6086" s="129" t="s">
        <v>4735</v>
      </c>
      <c r="G6086" s="129" t="s">
        <v>16723</v>
      </c>
      <c r="H6086" s="129"/>
    </row>
    <row r="6087" spans="1:8" x14ac:dyDescent="0.3">
      <c r="A6087" s="183">
        <v>45351</v>
      </c>
      <c r="B6087" s="129" t="s">
        <v>10827</v>
      </c>
      <c r="C6087" s="129" t="s">
        <v>417</v>
      </c>
      <c r="D6087" s="165">
        <v>1</v>
      </c>
      <c r="E6087" s="129" t="s">
        <v>4739</v>
      </c>
      <c r="F6087" s="129" t="s">
        <v>4735</v>
      </c>
      <c r="G6087" s="129" t="s">
        <v>16723</v>
      </c>
      <c r="H6087" s="129"/>
    </row>
    <row r="6088" spans="1:8" x14ac:dyDescent="0.3">
      <c r="A6088" s="183">
        <v>45351</v>
      </c>
      <c r="B6088" s="129" t="s">
        <v>10828</v>
      </c>
      <c r="C6088" s="129" t="s">
        <v>418</v>
      </c>
      <c r="D6088" s="165">
        <v>1</v>
      </c>
      <c r="E6088" s="129" t="s">
        <v>4737</v>
      </c>
      <c r="F6088" s="129" t="s">
        <v>4735</v>
      </c>
      <c r="G6088" s="129" t="s">
        <v>16723</v>
      </c>
      <c r="H6088" s="129"/>
    </row>
    <row r="6089" spans="1:8" x14ac:dyDescent="0.3">
      <c r="A6089" s="183">
        <v>45351</v>
      </c>
      <c r="B6089" s="129" t="s">
        <v>10829</v>
      </c>
      <c r="C6089" s="129" t="s">
        <v>417</v>
      </c>
      <c r="D6089" s="165">
        <v>1</v>
      </c>
      <c r="E6089" s="129" t="s">
        <v>4739</v>
      </c>
      <c r="F6089" s="129" t="s">
        <v>4735</v>
      </c>
      <c r="G6089" s="129" t="s">
        <v>16723</v>
      </c>
      <c r="H6089" s="129"/>
    </row>
    <row r="6090" spans="1:8" x14ac:dyDescent="0.3">
      <c r="A6090" s="183">
        <v>45351</v>
      </c>
      <c r="B6090" s="129" t="s">
        <v>10830</v>
      </c>
      <c r="C6090" s="129" t="s">
        <v>417</v>
      </c>
      <c r="D6090" s="165">
        <v>1</v>
      </c>
      <c r="E6090" s="129" t="s">
        <v>4739</v>
      </c>
      <c r="F6090" s="129" t="s">
        <v>4735</v>
      </c>
      <c r="G6090" s="129" t="s">
        <v>16723</v>
      </c>
      <c r="H6090" s="129"/>
    </row>
    <row r="6091" spans="1:8" x14ac:dyDescent="0.3">
      <c r="A6091" s="183">
        <v>45351</v>
      </c>
      <c r="B6091" s="129" t="s">
        <v>10831</v>
      </c>
      <c r="C6091" s="129" t="s">
        <v>417</v>
      </c>
      <c r="D6091" s="165">
        <v>1</v>
      </c>
      <c r="E6091" s="129" t="s">
        <v>4747</v>
      </c>
      <c r="F6091" s="129" t="s">
        <v>4735</v>
      </c>
      <c r="G6091" s="129" t="s">
        <v>16723</v>
      </c>
      <c r="H6091" s="129"/>
    </row>
    <row r="6092" spans="1:8" x14ac:dyDescent="0.3">
      <c r="A6092" s="183">
        <v>45351</v>
      </c>
      <c r="B6092" s="129" t="s">
        <v>10832</v>
      </c>
      <c r="C6092" s="129" t="s">
        <v>417</v>
      </c>
      <c r="D6092" s="165">
        <v>1</v>
      </c>
      <c r="E6092" s="129" t="s">
        <v>4739</v>
      </c>
      <c r="F6092" s="129" t="s">
        <v>4735</v>
      </c>
      <c r="G6092" s="129" t="s">
        <v>16723</v>
      </c>
      <c r="H6092" s="129"/>
    </row>
    <row r="6093" spans="1:8" x14ac:dyDescent="0.3">
      <c r="A6093" s="183">
        <v>45351</v>
      </c>
      <c r="B6093" s="129" t="s">
        <v>10833</v>
      </c>
      <c r="C6093" s="129" t="s">
        <v>417</v>
      </c>
      <c r="D6093" s="165">
        <v>1</v>
      </c>
      <c r="E6093" s="129" t="s">
        <v>4739</v>
      </c>
      <c r="F6093" s="129" t="s">
        <v>4735</v>
      </c>
      <c r="G6093" s="129" t="s">
        <v>16723</v>
      </c>
      <c r="H6093" s="129"/>
    </row>
    <row r="6094" spans="1:8" x14ac:dyDescent="0.3">
      <c r="A6094" s="183">
        <v>45351</v>
      </c>
      <c r="B6094" s="129" t="s">
        <v>10834</v>
      </c>
      <c r="C6094" s="129" t="s">
        <v>417</v>
      </c>
      <c r="D6094" s="165">
        <v>1</v>
      </c>
      <c r="E6094" s="129" t="s">
        <v>4739</v>
      </c>
      <c r="F6094" s="129" t="s">
        <v>4735</v>
      </c>
      <c r="G6094" s="129" t="s">
        <v>16723</v>
      </c>
      <c r="H6094" s="129"/>
    </row>
    <row r="6095" spans="1:8" x14ac:dyDescent="0.3">
      <c r="A6095" s="183">
        <v>45351</v>
      </c>
      <c r="B6095" s="129" t="s">
        <v>10835</v>
      </c>
      <c r="C6095" s="129" t="s">
        <v>417</v>
      </c>
      <c r="D6095" s="165">
        <v>1</v>
      </c>
      <c r="E6095" s="129" t="s">
        <v>4739</v>
      </c>
      <c r="F6095" s="129" t="s">
        <v>4735</v>
      </c>
      <c r="G6095" s="129" t="s">
        <v>16723</v>
      </c>
      <c r="H6095" s="129"/>
    </row>
    <row r="6096" spans="1:8" x14ac:dyDescent="0.3">
      <c r="A6096" s="183">
        <v>45351</v>
      </c>
      <c r="B6096" s="129" t="s">
        <v>10836</v>
      </c>
      <c r="C6096" s="129" t="s">
        <v>418</v>
      </c>
      <c r="D6096" s="165">
        <v>1</v>
      </c>
      <c r="E6096" s="129" t="s">
        <v>4739</v>
      </c>
      <c r="F6096" s="129" t="s">
        <v>4735</v>
      </c>
      <c r="G6096" s="129" t="s">
        <v>16723</v>
      </c>
      <c r="H6096" s="129"/>
    </row>
    <row r="6097" spans="1:8" x14ac:dyDescent="0.3">
      <c r="A6097" s="183">
        <v>45351</v>
      </c>
      <c r="B6097" s="129" t="s">
        <v>10837</v>
      </c>
      <c r="C6097" s="129" t="s">
        <v>416</v>
      </c>
      <c r="D6097" s="165">
        <v>1</v>
      </c>
      <c r="E6097" s="129" t="s">
        <v>4737</v>
      </c>
      <c r="F6097" s="129" t="s">
        <v>4735</v>
      </c>
      <c r="G6097" s="129" t="s">
        <v>16723</v>
      </c>
      <c r="H6097" s="129"/>
    </row>
    <row r="6098" spans="1:8" x14ac:dyDescent="0.3">
      <c r="A6098" s="183">
        <v>45351</v>
      </c>
      <c r="B6098" s="129" t="s">
        <v>10838</v>
      </c>
      <c r="C6098" s="129" t="s">
        <v>417</v>
      </c>
      <c r="D6098" s="165">
        <v>1</v>
      </c>
      <c r="E6098" s="129" t="s">
        <v>4737</v>
      </c>
      <c r="F6098" s="129" t="s">
        <v>4735</v>
      </c>
      <c r="G6098" s="129" t="s">
        <v>16723</v>
      </c>
      <c r="H6098" s="129"/>
    </row>
    <row r="6099" spans="1:8" x14ac:dyDescent="0.3">
      <c r="A6099" s="183">
        <v>45351</v>
      </c>
      <c r="B6099" s="129" t="s">
        <v>10839</v>
      </c>
      <c r="C6099" s="129" t="s">
        <v>417</v>
      </c>
      <c r="D6099" s="165">
        <v>1</v>
      </c>
      <c r="E6099" s="129" t="s">
        <v>4737</v>
      </c>
      <c r="F6099" s="129" t="s">
        <v>4735</v>
      </c>
      <c r="G6099" s="129" t="s">
        <v>16723</v>
      </c>
      <c r="H6099" s="129"/>
    </row>
    <row r="6100" spans="1:8" x14ac:dyDescent="0.3">
      <c r="A6100" s="183">
        <v>45351</v>
      </c>
      <c r="B6100" s="129" t="s">
        <v>10840</v>
      </c>
      <c r="C6100" s="129" t="s">
        <v>417</v>
      </c>
      <c r="D6100" s="165">
        <v>1</v>
      </c>
      <c r="E6100" s="129" t="s">
        <v>4737</v>
      </c>
      <c r="F6100" s="129" t="s">
        <v>4735</v>
      </c>
      <c r="G6100" s="129" t="s">
        <v>16723</v>
      </c>
      <c r="H6100" s="129"/>
    </row>
    <row r="6101" spans="1:8" x14ac:dyDescent="0.3">
      <c r="A6101" s="183">
        <v>45351</v>
      </c>
      <c r="B6101" s="129" t="s">
        <v>10841</v>
      </c>
      <c r="C6101" s="129" t="s">
        <v>417</v>
      </c>
      <c r="D6101" s="165">
        <v>1</v>
      </c>
      <c r="E6101" s="129" t="s">
        <v>4739</v>
      </c>
      <c r="F6101" s="129" t="s">
        <v>4735</v>
      </c>
      <c r="G6101" s="129" t="s">
        <v>16723</v>
      </c>
      <c r="H6101" s="129"/>
    </row>
    <row r="6102" spans="1:8" x14ac:dyDescent="0.3">
      <c r="A6102" s="183">
        <v>45351</v>
      </c>
      <c r="B6102" s="129" t="s">
        <v>10842</v>
      </c>
      <c r="C6102" s="129" t="s">
        <v>417</v>
      </c>
      <c r="D6102" s="165">
        <v>1</v>
      </c>
      <c r="E6102" s="129" t="s">
        <v>4739</v>
      </c>
      <c r="F6102" s="129" t="s">
        <v>4735</v>
      </c>
      <c r="G6102" s="129" t="s">
        <v>16723</v>
      </c>
      <c r="H6102" s="129"/>
    </row>
    <row r="6103" spans="1:8" x14ac:dyDescent="0.3">
      <c r="A6103" s="183">
        <v>45351</v>
      </c>
      <c r="B6103" s="129" t="s">
        <v>10843</v>
      </c>
      <c r="C6103" s="129" t="s">
        <v>418</v>
      </c>
      <c r="D6103" s="165">
        <v>1</v>
      </c>
      <c r="E6103" s="129" t="s">
        <v>4737</v>
      </c>
      <c r="F6103" s="129" t="s">
        <v>4735</v>
      </c>
      <c r="G6103" s="129" t="s">
        <v>16723</v>
      </c>
      <c r="H6103" s="129"/>
    </row>
    <row r="6104" spans="1:8" x14ac:dyDescent="0.3">
      <c r="A6104" s="183">
        <v>45351</v>
      </c>
      <c r="B6104" s="129" t="s">
        <v>10844</v>
      </c>
      <c r="C6104" s="129" t="s">
        <v>417</v>
      </c>
      <c r="D6104" s="165">
        <v>1</v>
      </c>
      <c r="E6104" s="129" t="s">
        <v>4737</v>
      </c>
      <c r="F6104" s="129" t="s">
        <v>4735</v>
      </c>
      <c r="G6104" s="129" t="s">
        <v>16723</v>
      </c>
      <c r="H6104" s="129"/>
    </row>
    <row r="6105" spans="1:8" x14ac:dyDescent="0.3">
      <c r="A6105" s="183">
        <v>45351</v>
      </c>
      <c r="B6105" s="129" t="s">
        <v>10845</v>
      </c>
      <c r="C6105" s="129" t="s">
        <v>417</v>
      </c>
      <c r="D6105" s="165">
        <v>1</v>
      </c>
      <c r="E6105" s="129" t="s">
        <v>4739</v>
      </c>
      <c r="F6105" s="129" t="s">
        <v>4735</v>
      </c>
      <c r="G6105" s="129" t="s">
        <v>16723</v>
      </c>
      <c r="H6105" s="129"/>
    </row>
    <row r="6106" spans="1:8" x14ac:dyDescent="0.3">
      <c r="A6106" s="183">
        <v>45351</v>
      </c>
      <c r="B6106" s="129" t="s">
        <v>10846</v>
      </c>
      <c r="C6106" s="129" t="s">
        <v>417</v>
      </c>
      <c r="D6106" s="165">
        <v>1</v>
      </c>
      <c r="E6106" s="129" t="s">
        <v>4739</v>
      </c>
      <c r="F6106" s="129" t="s">
        <v>4735</v>
      </c>
      <c r="G6106" s="129" t="s">
        <v>16723</v>
      </c>
      <c r="H6106" s="129"/>
    </row>
    <row r="6107" spans="1:8" x14ac:dyDescent="0.3">
      <c r="A6107" s="183">
        <v>45351</v>
      </c>
      <c r="B6107" s="129" t="s">
        <v>10847</v>
      </c>
      <c r="C6107" s="129" t="s">
        <v>417</v>
      </c>
      <c r="D6107" s="165">
        <v>1</v>
      </c>
      <c r="E6107" s="129" t="s">
        <v>4737</v>
      </c>
      <c r="F6107" s="129" t="s">
        <v>4735</v>
      </c>
      <c r="G6107" s="129" t="s">
        <v>16723</v>
      </c>
      <c r="H6107" s="129"/>
    </row>
    <row r="6108" spans="1:8" x14ac:dyDescent="0.3">
      <c r="A6108" s="183">
        <v>45351</v>
      </c>
      <c r="B6108" s="129" t="s">
        <v>10848</v>
      </c>
      <c r="C6108" s="129" t="s">
        <v>417</v>
      </c>
      <c r="D6108" s="165">
        <v>1</v>
      </c>
      <c r="E6108" s="129" t="s">
        <v>4739</v>
      </c>
      <c r="F6108" s="129" t="s">
        <v>4735</v>
      </c>
      <c r="G6108" s="129" t="s">
        <v>16723</v>
      </c>
      <c r="H6108" s="129"/>
    </row>
    <row r="6109" spans="1:8" x14ac:dyDescent="0.3">
      <c r="A6109" s="183">
        <v>45351</v>
      </c>
      <c r="B6109" s="129" t="s">
        <v>10849</v>
      </c>
      <c r="C6109" s="129" t="s">
        <v>417</v>
      </c>
      <c r="D6109" s="165">
        <v>1</v>
      </c>
      <c r="E6109" s="129" t="s">
        <v>4739</v>
      </c>
      <c r="F6109" s="129" t="s">
        <v>4735</v>
      </c>
      <c r="G6109" s="129" t="s">
        <v>16723</v>
      </c>
      <c r="H6109" s="129"/>
    </row>
    <row r="6110" spans="1:8" x14ac:dyDescent="0.3">
      <c r="A6110" s="183">
        <v>45351</v>
      </c>
      <c r="B6110" s="129" t="s">
        <v>10850</v>
      </c>
      <c r="C6110" s="129" t="s">
        <v>417</v>
      </c>
      <c r="D6110" s="165">
        <v>1</v>
      </c>
      <c r="E6110" s="129" t="s">
        <v>4739</v>
      </c>
      <c r="F6110" s="129" t="s">
        <v>4735</v>
      </c>
      <c r="G6110" s="129" t="s">
        <v>16723</v>
      </c>
      <c r="H6110" s="129"/>
    </row>
    <row r="6111" spans="1:8" x14ac:dyDescent="0.3">
      <c r="A6111" s="183">
        <v>45351</v>
      </c>
      <c r="B6111" s="129" t="s">
        <v>10851</v>
      </c>
      <c r="C6111" s="129" t="s">
        <v>418</v>
      </c>
      <c r="D6111" s="165">
        <v>1</v>
      </c>
      <c r="E6111" s="129" t="s">
        <v>4821</v>
      </c>
      <c r="F6111" s="129" t="s">
        <v>4735</v>
      </c>
      <c r="G6111" s="129" t="s">
        <v>16723</v>
      </c>
      <c r="H6111" s="129"/>
    </row>
    <row r="6112" spans="1:8" x14ac:dyDescent="0.3">
      <c r="A6112" s="183">
        <v>45351</v>
      </c>
      <c r="B6112" s="129" t="s">
        <v>10852</v>
      </c>
      <c r="C6112" s="129" t="s">
        <v>418</v>
      </c>
      <c r="D6112" s="165">
        <v>1</v>
      </c>
      <c r="E6112" s="129" t="s">
        <v>4737</v>
      </c>
      <c r="F6112" s="129" t="s">
        <v>4735</v>
      </c>
      <c r="G6112" s="129" t="s">
        <v>16723</v>
      </c>
      <c r="H6112" s="129"/>
    </row>
    <row r="6113" spans="1:8" x14ac:dyDescent="0.3">
      <c r="A6113" s="183">
        <v>45351</v>
      </c>
      <c r="B6113" s="129" t="s">
        <v>10853</v>
      </c>
      <c r="C6113" s="129" t="s">
        <v>418</v>
      </c>
      <c r="D6113" s="165">
        <v>1</v>
      </c>
      <c r="E6113" s="129" t="s">
        <v>4821</v>
      </c>
      <c r="F6113" s="129" t="s">
        <v>4735</v>
      </c>
      <c r="G6113" s="129" t="s">
        <v>16723</v>
      </c>
      <c r="H6113" s="129"/>
    </row>
    <row r="6114" spans="1:8" x14ac:dyDescent="0.3">
      <c r="A6114" s="183">
        <v>45351</v>
      </c>
      <c r="B6114" s="129" t="s">
        <v>10854</v>
      </c>
      <c r="C6114" s="129" t="s">
        <v>417</v>
      </c>
      <c r="D6114" s="165">
        <v>1</v>
      </c>
      <c r="E6114" s="129" t="s">
        <v>4739</v>
      </c>
      <c r="F6114" s="129" t="s">
        <v>4735</v>
      </c>
      <c r="G6114" s="129" t="s">
        <v>16723</v>
      </c>
      <c r="H6114" s="129"/>
    </row>
    <row r="6115" spans="1:8" x14ac:dyDescent="0.3">
      <c r="A6115" s="183">
        <v>45351</v>
      </c>
      <c r="B6115" s="129" t="s">
        <v>10855</v>
      </c>
      <c r="C6115" s="129" t="s">
        <v>417</v>
      </c>
      <c r="D6115" s="165">
        <v>1</v>
      </c>
      <c r="E6115" s="129" t="s">
        <v>4739</v>
      </c>
      <c r="F6115" s="129" t="s">
        <v>4735</v>
      </c>
      <c r="G6115" s="129" t="s">
        <v>16723</v>
      </c>
      <c r="H6115" s="129"/>
    </row>
    <row r="6116" spans="1:8" x14ac:dyDescent="0.3">
      <c r="A6116" s="183">
        <v>45351</v>
      </c>
      <c r="B6116" s="129" t="s">
        <v>10856</v>
      </c>
      <c r="C6116" s="129" t="s">
        <v>417</v>
      </c>
      <c r="D6116" s="165">
        <v>1</v>
      </c>
      <c r="E6116" s="129" t="s">
        <v>4737</v>
      </c>
      <c r="F6116" s="129" t="s">
        <v>4735</v>
      </c>
      <c r="G6116" s="129" t="s">
        <v>16723</v>
      </c>
      <c r="H6116" s="129"/>
    </row>
    <row r="6117" spans="1:8" x14ac:dyDescent="0.3">
      <c r="A6117" s="183">
        <v>45351</v>
      </c>
      <c r="B6117" s="129" t="s">
        <v>10857</v>
      </c>
      <c r="C6117" s="129" t="s">
        <v>418</v>
      </c>
      <c r="D6117" s="165">
        <v>1</v>
      </c>
      <c r="E6117" s="129" t="s">
        <v>4739</v>
      </c>
      <c r="F6117" s="129" t="s">
        <v>4735</v>
      </c>
      <c r="G6117" s="129" t="s">
        <v>16723</v>
      </c>
      <c r="H6117" s="129"/>
    </row>
    <row r="6118" spans="1:8" x14ac:dyDescent="0.3">
      <c r="A6118" s="183">
        <v>45351</v>
      </c>
      <c r="B6118" s="129" t="s">
        <v>10858</v>
      </c>
      <c r="C6118" s="129" t="s">
        <v>418</v>
      </c>
      <c r="D6118" s="165">
        <v>1</v>
      </c>
      <c r="E6118" s="129" t="s">
        <v>4739</v>
      </c>
      <c r="F6118" s="129" t="s">
        <v>4735</v>
      </c>
      <c r="G6118" s="129" t="s">
        <v>16723</v>
      </c>
      <c r="H6118" s="129"/>
    </row>
    <row r="6119" spans="1:8" x14ac:dyDescent="0.3">
      <c r="A6119" s="183">
        <v>45351</v>
      </c>
      <c r="B6119" s="129" t="s">
        <v>10859</v>
      </c>
      <c r="C6119" s="129" t="s">
        <v>418</v>
      </c>
      <c r="D6119" s="165">
        <v>1</v>
      </c>
      <c r="E6119" s="129" t="s">
        <v>4741</v>
      </c>
      <c r="F6119" s="129" t="s">
        <v>4735</v>
      </c>
      <c r="G6119" s="129" t="s">
        <v>16723</v>
      </c>
      <c r="H6119" s="129"/>
    </row>
    <row r="6120" spans="1:8" x14ac:dyDescent="0.3">
      <c r="A6120" s="183">
        <v>45351</v>
      </c>
      <c r="B6120" s="129" t="s">
        <v>10860</v>
      </c>
      <c r="C6120" s="129" t="s">
        <v>418</v>
      </c>
      <c r="D6120" s="165">
        <v>1</v>
      </c>
      <c r="E6120" s="129" t="s">
        <v>4739</v>
      </c>
      <c r="F6120" s="129" t="s">
        <v>4735</v>
      </c>
      <c r="G6120" s="129" t="s">
        <v>16723</v>
      </c>
      <c r="H6120" s="129"/>
    </row>
    <row r="6121" spans="1:8" x14ac:dyDescent="0.3">
      <c r="A6121" s="183">
        <v>45351</v>
      </c>
      <c r="B6121" s="129" t="s">
        <v>10861</v>
      </c>
      <c r="C6121" s="129" t="s">
        <v>417</v>
      </c>
      <c r="D6121" s="165">
        <v>1</v>
      </c>
      <c r="E6121" s="129" t="s">
        <v>4739</v>
      </c>
      <c r="F6121" s="129" t="s">
        <v>4735</v>
      </c>
      <c r="G6121" s="129" t="s">
        <v>16723</v>
      </c>
      <c r="H6121" s="129"/>
    </row>
    <row r="6122" spans="1:8" x14ac:dyDescent="0.3">
      <c r="A6122" s="183">
        <v>45351</v>
      </c>
      <c r="B6122" s="129" t="s">
        <v>10862</v>
      </c>
      <c r="C6122" s="129" t="s">
        <v>417</v>
      </c>
      <c r="D6122" s="165">
        <v>1</v>
      </c>
      <c r="E6122" s="129" t="s">
        <v>4739</v>
      </c>
      <c r="F6122" s="129" t="s">
        <v>4735</v>
      </c>
      <c r="G6122" s="129" t="s">
        <v>16723</v>
      </c>
      <c r="H6122" s="129"/>
    </row>
    <row r="6123" spans="1:8" x14ac:dyDescent="0.3">
      <c r="A6123" s="183">
        <v>45351</v>
      </c>
      <c r="B6123" s="129" t="s">
        <v>10863</v>
      </c>
      <c r="C6123" s="129" t="s">
        <v>417</v>
      </c>
      <c r="D6123" s="165">
        <v>1</v>
      </c>
      <c r="E6123" s="129" t="s">
        <v>4739</v>
      </c>
      <c r="F6123" s="129" t="s">
        <v>4735</v>
      </c>
      <c r="G6123" s="129" t="s">
        <v>16723</v>
      </c>
      <c r="H6123" s="129"/>
    </row>
    <row r="6124" spans="1:8" x14ac:dyDescent="0.3">
      <c r="A6124" s="183">
        <v>45351</v>
      </c>
      <c r="B6124" s="129" t="s">
        <v>10864</v>
      </c>
      <c r="C6124" s="129" t="s">
        <v>417</v>
      </c>
      <c r="D6124" s="165">
        <v>1</v>
      </c>
      <c r="E6124" s="129" t="s">
        <v>4821</v>
      </c>
      <c r="F6124" s="129" t="s">
        <v>4735</v>
      </c>
      <c r="G6124" s="129" t="s">
        <v>16723</v>
      </c>
      <c r="H6124" s="129"/>
    </row>
    <row r="6125" spans="1:8" x14ac:dyDescent="0.3">
      <c r="A6125" s="183">
        <v>45351</v>
      </c>
      <c r="B6125" s="129" t="s">
        <v>10865</v>
      </c>
      <c r="C6125" s="129" t="s">
        <v>417</v>
      </c>
      <c r="D6125" s="165">
        <v>1</v>
      </c>
      <c r="E6125" s="129" t="s">
        <v>4739</v>
      </c>
      <c r="F6125" s="129" t="s">
        <v>4735</v>
      </c>
      <c r="G6125" s="129" t="s">
        <v>16723</v>
      </c>
      <c r="H6125" s="129"/>
    </row>
    <row r="6126" spans="1:8" x14ac:dyDescent="0.3">
      <c r="A6126" s="183">
        <v>45351</v>
      </c>
      <c r="B6126" s="129" t="s">
        <v>10866</v>
      </c>
      <c r="C6126" s="129" t="s">
        <v>416</v>
      </c>
      <c r="D6126" s="165">
        <v>1</v>
      </c>
      <c r="E6126" s="129" t="s">
        <v>4739</v>
      </c>
      <c r="F6126" s="129" t="s">
        <v>4735</v>
      </c>
      <c r="G6126" s="129" t="s">
        <v>16723</v>
      </c>
      <c r="H6126" s="129"/>
    </row>
    <row r="6127" spans="1:8" x14ac:dyDescent="0.3">
      <c r="A6127" s="183">
        <v>45382</v>
      </c>
      <c r="B6127" s="129" t="s">
        <v>10867</v>
      </c>
      <c r="C6127" s="129" t="s">
        <v>417</v>
      </c>
      <c r="D6127" s="165">
        <v>1</v>
      </c>
      <c r="E6127" s="129" t="s">
        <v>4739</v>
      </c>
      <c r="F6127" s="129" t="s">
        <v>4735</v>
      </c>
      <c r="G6127" s="129" t="s">
        <v>16723</v>
      </c>
      <c r="H6127" s="129"/>
    </row>
    <row r="6128" spans="1:8" x14ac:dyDescent="0.3">
      <c r="A6128" s="183">
        <v>45382</v>
      </c>
      <c r="B6128" s="129" t="s">
        <v>10868</v>
      </c>
      <c r="C6128" s="129" t="s">
        <v>417</v>
      </c>
      <c r="D6128" s="165">
        <v>1</v>
      </c>
      <c r="E6128" s="129" t="s">
        <v>4739</v>
      </c>
      <c r="F6128" s="129" t="s">
        <v>4735</v>
      </c>
      <c r="G6128" s="129" t="s">
        <v>16723</v>
      </c>
      <c r="H6128" s="129"/>
    </row>
    <row r="6129" spans="1:8" x14ac:dyDescent="0.3">
      <c r="A6129" s="183">
        <v>45382</v>
      </c>
      <c r="B6129" s="129" t="s">
        <v>10869</v>
      </c>
      <c r="C6129" s="129" t="s">
        <v>417</v>
      </c>
      <c r="D6129" s="165">
        <v>1</v>
      </c>
      <c r="E6129" s="129" t="s">
        <v>4739</v>
      </c>
      <c r="F6129" s="129" t="s">
        <v>4735</v>
      </c>
      <c r="G6129" s="129" t="s">
        <v>16723</v>
      </c>
      <c r="H6129" s="129"/>
    </row>
    <row r="6130" spans="1:8" x14ac:dyDescent="0.3">
      <c r="A6130" s="183">
        <v>45382</v>
      </c>
      <c r="B6130" s="129" t="s">
        <v>10870</v>
      </c>
      <c r="C6130" s="129" t="s">
        <v>417</v>
      </c>
      <c r="D6130" s="165">
        <v>1</v>
      </c>
      <c r="E6130" s="129" t="s">
        <v>4739</v>
      </c>
      <c r="F6130" s="129" t="s">
        <v>4735</v>
      </c>
      <c r="G6130" s="129" t="s">
        <v>16723</v>
      </c>
      <c r="H6130" s="129"/>
    </row>
    <row r="6131" spans="1:8" x14ac:dyDescent="0.3">
      <c r="A6131" s="183">
        <v>45382</v>
      </c>
      <c r="B6131" s="129" t="s">
        <v>10871</v>
      </c>
      <c r="C6131" s="129" t="s">
        <v>417</v>
      </c>
      <c r="D6131" s="165">
        <v>1</v>
      </c>
      <c r="E6131" s="129" t="s">
        <v>4739</v>
      </c>
      <c r="F6131" s="129" t="s">
        <v>4735</v>
      </c>
      <c r="G6131" s="129" t="s">
        <v>16723</v>
      </c>
      <c r="H6131" s="129"/>
    </row>
    <row r="6132" spans="1:8" x14ac:dyDescent="0.3">
      <c r="A6132" s="183">
        <v>45382</v>
      </c>
      <c r="B6132" s="129" t="s">
        <v>10872</v>
      </c>
      <c r="C6132" s="129" t="s">
        <v>417</v>
      </c>
      <c r="D6132" s="165">
        <v>1</v>
      </c>
      <c r="E6132" s="129" t="s">
        <v>4739</v>
      </c>
      <c r="F6132" s="129" t="s">
        <v>4735</v>
      </c>
      <c r="G6132" s="129" t="s">
        <v>16723</v>
      </c>
      <c r="H6132" s="129"/>
    </row>
    <row r="6133" spans="1:8" x14ac:dyDescent="0.3">
      <c r="A6133" s="183">
        <v>45382</v>
      </c>
      <c r="B6133" s="129" t="s">
        <v>10873</v>
      </c>
      <c r="C6133" s="129" t="s">
        <v>417</v>
      </c>
      <c r="D6133" s="165">
        <v>1</v>
      </c>
      <c r="E6133" s="129" t="s">
        <v>4737</v>
      </c>
      <c r="F6133" s="129" t="s">
        <v>4735</v>
      </c>
      <c r="G6133" s="129" t="s">
        <v>16723</v>
      </c>
      <c r="H6133" s="129"/>
    </row>
    <row r="6134" spans="1:8" x14ac:dyDescent="0.3">
      <c r="A6134" s="183">
        <v>45382</v>
      </c>
      <c r="B6134" s="129" t="s">
        <v>10874</v>
      </c>
      <c r="C6134" s="129" t="s">
        <v>417</v>
      </c>
      <c r="D6134" s="165">
        <v>1</v>
      </c>
      <c r="E6134" s="129" t="s">
        <v>4739</v>
      </c>
      <c r="F6134" s="129" t="s">
        <v>4735</v>
      </c>
      <c r="G6134" s="129" t="s">
        <v>16723</v>
      </c>
      <c r="H6134" s="129"/>
    </row>
    <row r="6135" spans="1:8" x14ac:dyDescent="0.3">
      <c r="A6135" s="183">
        <v>45382</v>
      </c>
      <c r="B6135" s="129" t="s">
        <v>10875</v>
      </c>
      <c r="C6135" s="129" t="s">
        <v>417</v>
      </c>
      <c r="D6135" s="165">
        <v>1</v>
      </c>
      <c r="E6135" s="129" t="s">
        <v>5066</v>
      </c>
      <c r="F6135" s="129" t="s">
        <v>4735</v>
      </c>
      <c r="G6135" s="129" t="s">
        <v>16723</v>
      </c>
      <c r="H6135" s="129"/>
    </row>
    <row r="6136" spans="1:8" x14ac:dyDescent="0.3">
      <c r="A6136" s="183">
        <v>45382</v>
      </c>
      <c r="B6136" s="129" t="s">
        <v>10876</v>
      </c>
      <c r="C6136" s="129" t="s">
        <v>417</v>
      </c>
      <c r="D6136" s="165">
        <v>1</v>
      </c>
      <c r="E6136" s="129" t="s">
        <v>4739</v>
      </c>
      <c r="F6136" s="129" t="s">
        <v>4735</v>
      </c>
      <c r="G6136" s="129" t="s">
        <v>16723</v>
      </c>
      <c r="H6136" s="129"/>
    </row>
    <row r="6137" spans="1:8" x14ac:dyDescent="0.3">
      <c r="A6137" s="183">
        <v>45382</v>
      </c>
      <c r="B6137" s="129" t="s">
        <v>10877</v>
      </c>
      <c r="C6137" s="129" t="s">
        <v>417</v>
      </c>
      <c r="D6137" s="165">
        <v>1</v>
      </c>
      <c r="E6137" s="129" t="s">
        <v>5066</v>
      </c>
      <c r="F6137" s="129" t="s">
        <v>4735</v>
      </c>
      <c r="G6137" s="129" t="s">
        <v>16723</v>
      </c>
      <c r="H6137" s="129"/>
    </row>
    <row r="6138" spans="1:8" x14ac:dyDescent="0.3">
      <c r="A6138" s="183">
        <v>45382</v>
      </c>
      <c r="B6138" s="129" t="s">
        <v>10878</v>
      </c>
      <c r="C6138" s="129" t="s">
        <v>418</v>
      </c>
      <c r="D6138" s="165">
        <v>1</v>
      </c>
      <c r="E6138" s="129" t="s">
        <v>4739</v>
      </c>
      <c r="F6138" s="129" t="s">
        <v>4735</v>
      </c>
      <c r="G6138" s="129" t="s">
        <v>16723</v>
      </c>
      <c r="H6138" s="129"/>
    </row>
    <row r="6139" spans="1:8" x14ac:dyDescent="0.3">
      <c r="A6139" s="183">
        <v>45382</v>
      </c>
      <c r="B6139" s="129" t="s">
        <v>10879</v>
      </c>
      <c r="C6139" s="129" t="s">
        <v>416</v>
      </c>
      <c r="D6139" s="165">
        <v>1</v>
      </c>
      <c r="E6139" s="129" t="s">
        <v>4737</v>
      </c>
      <c r="F6139" s="129" t="s">
        <v>4735</v>
      </c>
      <c r="G6139" s="129" t="s">
        <v>16723</v>
      </c>
      <c r="H6139" s="129"/>
    </row>
    <row r="6140" spans="1:8" x14ac:dyDescent="0.3">
      <c r="A6140" s="183">
        <v>45382</v>
      </c>
      <c r="B6140" s="129" t="s">
        <v>10880</v>
      </c>
      <c r="C6140" s="129" t="s">
        <v>418</v>
      </c>
      <c r="D6140" s="165">
        <v>1</v>
      </c>
      <c r="E6140" s="129" t="s">
        <v>4739</v>
      </c>
      <c r="F6140" s="129" t="s">
        <v>4735</v>
      </c>
      <c r="G6140" s="129" t="s">
        <v>16723</v>
      </c>
      <c r="H6140" s="129"/>
    </row>
    <row r="6141" spans="1:8" x14ac:dyDescent="0.3">
      <c r="A6141" s="183">
        <v>45382</v>
      </c>
      <c r="B6141" s="129" t="s">
        <v>10881</v>
      </c>
      <c r="C6141" s="129" t="s">
        <v>418</v>
      </c>
      <c r="D6141" s="165">
        <v>1</v>
      </c>
      <c r="E6141" s="129" t="s">
        <v>4739</v>
      </c>
      <c r="F6141" s="129" t="s">
        <v>4735</v>
      </c>
      <c r="G6141" s="129" t="s">
        <v>16723</v>
      </c>
      <c r="H6141" s="129"/>
    </row>
    <row r="6142" spans="1:8" x14ac:dyDescent="0.3">
      <c r="A6142" s="183">
        <v>45382</v>
      </c>
      <c r="B6142" s="129" t="s">
        <v>10882</v>
      </c>
      <c r="C6142" s="129" t="s">
        <v>416</v>
      </c>
      <c r="D6142" s="165">
        <v>1</v>
      </c>
      <c r="E6142" s="129" t="s">
        <v>4737</v>
      </c>
      <c r="F6142" s="129" t="s">
        <v>4735</v>
      </c>
      <c r="G6142" s="129" t="s">
        <v>16723</v>
      </c>
      <c r="H6142" s="129"/>
    </row>
    <row r="6143" spans="1:8" x14ac:dyDescent="0.3">
      <c r="A6143" s="183">
        <v>45382</v>
      </c>
      <c r="B6143" s="129" t="s">
        <v>10883</v>
      </c>
      <c r="C6143" s="129" t="s">
        <v>416</v>
      </c>
      <c r="D6143" s="165">
        <v>1</v>
      </c>
      <c r="E6143" s="129" t="s">
        <v>4737</v>
      </c>
      <c r="F6143" s="129" t="s">
        <v>4735</v>
      </c>
      <c r="G6143" s="129" t="s">
        <v>16723</v>
      </c>
      <c r="H6143" s="129"/>
    </row>
    <row r="6144" spans="1:8" x14ac:dyDescent="0.3">
      <c r="A6144" s="183">
        <v>45382</v>
      </c>
      <c r="B6144" s="129" t="s">
        <v>10884</v>
      </c>
      <c r="C6144" s="129" t="s">
        <v>417</v>
      </c>
      <c r="D6144" s="165">
        <v>1</v>
      </c>
      <c r="E6144" s="129" t="s">
        <v>4739</v>
      </c>
      <c r="F6144" s="129" t="s">
        <v>4735</v>
      </c>
      <c r="G6144" s="129" t="s">
        <v>16723</v>
      </c>
      <c r="H6144" s="129"/>
    </row>
    <row r="6145" spans="1:8" x14ac:dyDescent="0.3">
      <c r="A6145" s="183">
        <v>45382</v>
      </c>
      <c r="B6145" s="129" t="s">
        <v>10885</v>
      </c>
      <c r="C6145" s="129" t="s">
        <v>417</v>
      </c>
      <c r="D6145" s="165">
        <v>1</v>
      </c>
      <c r="E6145" s="129" t="s">
        <v>4739</v>
      </c>
      <c r="F6145" s="129" t="s">
        <v>4735</v>
      </c>
      <c r="G6145" s="129" t="s">
        <v>16723</v>
      </c>
      <c r="H6145" s="129"/>
    </row>
    <row r="6146" spans="1:8" x14ac:dyDescent="0.3">
      <c r="A6146" s="183">
        <v>45382</v>
      </c>
      <c r="B6146" s="129" t="s">
        <v>10886</v>
      </c>
      <c r="C6146" s="129" t="s">
        <v>418</v>
      </c>
      <c r="D6146" s="165">
        <v>1</v>
      </c>
      <c r="E6146" s="129" t="s">
        <v>4737</v>
      </c>
      <c r="F6146" s="129" t="s">
        <v>4735</v>
      </c>
      <c r="G6146" s="129" t="s">
        <v>16723</v>
      </c>
      <c r="H6146" s="129"/>
    </row>
    <row r="6147" spans="1:8" x14ac:dyDescent="0.3">
      <c r="A6147" s="183">
        <v>45382</v>
      </c>
      <c r="B6147" s="129" t="s">
        <v>10887</v>
      </c>
      <c r="C6147" s="129" t="s">
        <v>417</v>
      </c>
      <c r="D6147" s="165">
        <v>1</v>
      </c>
      <c r="E6147" s="129" t="s">
        <v>5066</v>
      </c>
      <c r="F6147" s="129" t="s">
        <v>4735</v>
      </c>
      <c r="G6147" s="129" t="s">
        <v>16723</v>
      </c>
      <c r="H6147" s="129"/>
    </row>
    <row r="6148" spans="1:8" x14ac:dyDescent="0.3">
      <c r="A6148" s="183">
        <v>45382</v>
      </c>
      <c r="B6148" s="129" t="s">
        <v>10888</v>
      </c>
      <c r="C6148" s="129" t="s">
        <v>417</v>
      </c>
      <c r="D6148" s="165">
        <v>1</v>
      </c>
      <c r="E6148" s="129" t="s">
        <v>5066</v>
      </c>
      <c r="F6148" s="129" t="s">
        <v>4735</v>
      </c>
      <c r="G6148" s="129" t="s">
        <v>16723</v>
      </c>
      <c r="H6148" s="129"/>
    </row>
    <row r="6149" spans="1:8" x14ac:dyDescent="0.3">
      <c r="A6149" s="183">
        <v>45382</v>
      </c>
      <c r="B6149" s="129" t="s">
        <v>10889</v>
      </c>
      <c r="C6149" s="129" t="s">
        <v>417</v>
      </c>
      <c r="D6149" s="165">
        <v>1</v>
      </c>
      <c r="E6149" s="129" t="s">
        <v>4739</v>
      </c>
      <c r="F6149" s="129" t="s">
        <v>4735</v>
      </c>
      <c r="G6149" s="129" t="s">
        <v>16723</v>
      </c>
      <c r="H6149" s="129"/>
    </row>
    <row r="6150" spans="1:8" x14ac:dyDescent="0.3">
      <c r="A6150" s="183">
        <v>45382</v>
      </c>
      <c r="B6150" s="129" t="s">
        <v>10890</v>
      </c>
      <c r="C6150" s="129" t="s">
        <v>417</v>
      </c>
      <c r="D6150" s="165">
        <v>1</v>
      </c>
      <c r="E6150" s="129" t="s">
        <v>4739</v>
      </c>
      <c r="F6150" s="129" t="s">
        <v>4735</v>
      </c>
      <c r="G6150" s="129" t="s">
        <v>16723</v>
      </c>
      <c r="H6150" s="129"/>
    </row>
    <row r="6151" spans="1:8" x14ac:dyDescent="0.3">
      <c r="A6151" s="183">
        <v>45382</v>
      </c>
      <c r="B6151" s="129" t="s">
        <v>10891</v>
      </c>
      <c r="C6151" s="129" t="s">
        <v>417</v>
      </c>
      <c r="D6151" s="165">
        <v>1</v>
      </c>
      <c r="E6151" s="129" t="s">
        <v>4739</v>
      </c>
      <c r="F6151" s="129" t="s">
        <v>4735</v>
      </c>
      <c r="G6151" s="129" t="s">
        <v>16723</v>
      </c>
      <c r="H6151" s="129"/>
    </row>
    <row r="6152" spans="1:8" x14ac:dyDescent="0.3">
      <c r="A6152" s="183">
        <v>45382</v>
      </c>
      <c r="B6152" s="129" t="s">
        <v>10892</v>
      </c>
      <c r="C6152" s="129" t="s">
        <v>417</v>
      </c>
      <c r="D6152" s="165">
        <v>1</v>
      </c>
      <c r="E6152" s="129" t="s">
        <v>4739</v>
      </c>
      <c r="F6152" s="129" t="s">
        <v>4735</v>
      </c>
      <c r="G6152" s="129" t="s">
        <v>16723</v>
      </c>
      <c r="H6152" s="129"/>
    </row>
    <row r="6153" spans="1:8" x14ac:dyDescent="0.3">
      <c r="A6153" s="183">
        <v>45382</v>
      </c>
      <c r="B6153" s="129" t="s">
        <v>10893</v>
      </c>
      <c r="C6153" s="129" t="s">
        <v>417</v>
      </c>
      <c r="D6153" s="165">
        <v>1</v>
      </c>
      <c r="E6153" s="129" t="s">
        <v>5066</v>
      </c>
      <c r="F6153" s="129" t="s">
        <v>4735</v>
      </c>
      <c r="G6153" s="129" t="s">
        <v>16723</v>
      </c>
      <c r="H6153" s="129"/>
    </row>
    <row r="6154" spans="1:8" x14ac:dyDescent="0.3">
      <c r="A6154" s="183">
        <v>45382</v>
      </c>
      <c r="B6154" s="129" t="s">
        <v>10894</v>
      </c>
      <c r="C6154" s="129" t="s">
        <v>417</v>
      </c>
      <c r="D6154" s="165">
        <v>1</v>
      </c>
      <c r="E6154" s="129" t="s">
        <v>5066</v>
      </c>
      <c r="F6154" s="129" t="s">
        <v>4735</v>
      </c>
      <c r="G6154" s="129" t="s">
        <v>16723</v>
      </c>
      <c r="H6154" s="129"/>
    </row>
    <row r="6155" spans="1:8" x14ac:dyDescent="0.3">
      <c r="A6155" s="183">
        <v>45382</v>
      </c>
      <c r="B6155" s="129" t="s">
        <v>10895</v>
      </c>
      <c r="C6155" s="129" t="s">
        <v>416</v>
      </c>
      <c r="D6155" s="165">
        <v>1</v>
      </c>
      <c r="E6155" s="129" t="s">
        <v>4737</v>
      </c>
      <c r="F6155" s="129" t="s">
        <v>4735</v>
      </c>
      <c r="G6155" s="129" t="s">
        <v>16723</v>
      </c>
      <c r="H6155" s="129"/>
    </row>
    <row r="6156" spans="1:8" x14ac:dyDescent="0.3">
      <c r="A6156" s="183">
        <v>45382</v>
      </c>
      <c r="B6156" s="129" t="s">
        <v>10896</v>
      </c>
      <c r="C6156" s="129" t="s">
        <v>417</v>
      </c>
      <c r="D6156" s="165">
        <v>1</v>
      </c>
      <c r="E6156" s="129" t="s">
        <v>4741</v>
      </c>
      <c r="F6156" s="129" t="s">
        <v>4735</v>
      </c>
      <c r="G6156" s="129" t="s">
        <v>16723</v>
      </c>
      <c r="H6156" s="129"/>
    </row>
    <row r="6157" spans="1:8" x14ac:dyDescent="0.3">
      <c r="A6157" s="183">
        <v>45382</v>
      </c>
      <c r="B6157" s="129" t="s">
        <v>10897</v>
      </c>
      <c r="C6157" s="129" t="s">
        <v>418</v>
      </c>
      <c r="D6157" s="165">
        <v>1</v>
      </c>
      <c r="E6157" s="129" t="s">
        <v>4739</v>
      </c>
      <c r="F6157" s="129" t="s">
        <v>4735</v>
      </c>
      <c r="G6157" s="129" t="s">
        <v>16723</v>
      </c>
      <c r="H6157" s="129"/>
    </row>
    <row r="6158" spans="1:8" x14ac:dyDescent="0.3">
      <c r="A6158" s="183">
        <v>45382</v>
      </c>
      <c r="B6158" s="129" t="s">
        <v>10898</v>
      </c>
      <c r="C6158" s="129" t="s">
        <v>416</v>
      </c>
      <c r="D6158" s="165">
        <v>1</v>
      </c>
      <c r="E6158" s="129" t="s">
        <v>4739</v>
      </c>
      <c r="F6158" s="129" t="s">
        <v>4735</v>
      </c>
      <c r="G6158" s="129" t="s">
        <v>16723</v>
      </c>
      <c r="H6158" s="129"/>
    </row>
    <row r="6159" spans="1:8" x14ac:dyDescent="0.3">
      <c r="A6159" s="183">
        <v>45382</v>
      </c>
      <c r="B6159" s="129" t="s">
        <v>10899</v>
      </c>
      <c r="C6159" s="129" t="s">
        <v>418</v>
      </c>
      <c r="D6159" s="165">
        <v>1</v>
      </c>
      <c r="E6159" s="129" t="s">
        <v>4739</v>
      </c>
      <c r="F6159" s="129" t="s">
        <v>4735</v>
      </c>
      <c r="G6159" s="129" t="s">
        <v>16723</v>
      </c>
      <c r="H6159" s="129"/>
    </row>
    <row r="6160" spans="1:8" x14ac:dyDescent="0.3">
      <c r="A6160" s="183">
        <v>45382</v>
      </c>
      <c r="B6160" s="129" t="s">
        <v>10900</v>
      </c>
      <c r="C6160" s="129" t="s">
        <v>417</v>
      </c>
      <c r="D6160" s="165">
        <v>1</v>
      </c>
      <c r="E6160" s="129" t="s">
        <v>4737</v>
      </c>
      <c r="F6160" s="129" t="s">
        <v>4735</v>
      </c>
      <c r="G6160" s="129" t="s">
        <v>16723</v>
      </c>
      <c r="H6160" s="129"/>
    </row>
    <row r="6161" spans="1:8" x14ac:dyDescent="0.3">
      <c r="A6161" s="183">
        <v>45382</v>
      </c>
      <c r="B6161" s="129" t="s">
        <v>10901</v>
      </c>
      <c r="C6161" s="129" t="s">
        <v>417</v>
      </c>
      <c r="D6161" s="165">
        <v>1</v>
      </c>
      <c r="E6161" s="129" t="s">
        <v>4739</v>
      </c>
      <c r="F6161" s="129" t="s">
        <v>4735</v>
      </c>
      <c r="G6161" s="129" t="s">
        <v>16723</v>
      </c>
      <c r="H6161" s="129"/>
    </row>
    <row r="6162" spans="1:8" x14ac:dyDescent="0.3">
      <c r="A6162" s="183">
        <v>45382</v>
      </c>
      <c r="B6162" s="129" t="s">
        <v>10902</v>
      </c>
      <c r="C6162" s="129" t="s">
        <v>417</v>
      </c>
      <c r="D6162" s="165">
        <v>1</v>
      </c>
      <c r="E6162" s="129" t="s">
        <v>4739</v>
      </c>
      <c r="F6162" s="129" t="s">
        <v>4735</v>
      </c>
      <c r="G6162" s="129" t="s">
        <v>16723</v>
      </c>
      <c r="H6162" s="129"/>
    </row>
    <row r="6163" spans="1:8" x14ac:dyDescent="0.3">
      <c r="A6163" s="183">
        <v>45382</v>
      </c>
      <c r="B6163" s="129" t="s">
        <v>10903</v>
      </c>
      <c r="C6163" s="129" t="s">
        <v>417</v>
      </c>
      <c r="D6163" s="165">
        <v>1</v>
      </c>
      <c r="E6163" s="129" t="s">
        <v>4739</v>
      </c>
      <c r="F6163" s="129" t="s">
        <v>4735</v>
      </c>
      <c r="G6163" s="129" t="s">
        <v>16723</v>
      </c>
      <c r="H6163" s="129"/>
    </row>
    <row r="6164" spans="1:8" x14ac:dyDescent="0.3">
      <c r="A6164" s="183">
        <v>45382</v>
      </c>
      <c r="B6164" s="129" t="s">
        <v>10904</v>
      </c>
      <c r="C6164" s="129" t="s">
        <v>417</v>
      </c>
      <c r="D6164" s="165">
        <v>1</v>
      </c>
      <c r="E6164" s="129" t="s">
        <v>4739</v>
      </c>
      <c r="F6164" s="129" t="s">
        <v>4735</v>
      </c>
      <c r="G6164" s="129" t="s">
        <v>16723</v>
      </c>
      <c r="H6164" s="129"/>
    </row>
    <row r="6165" spans="1:8" x14ac:dyDescent="0.3">
      <c r="A6165" s="183">
        <v>45382</v>
      </c>
      <c r="B6165" s="129" t="s">
        <v>10905</v>
      </c>
      <c r="C6165" s="129" t="s">
        <v>417</v>
      </c>
      <c r="D6165" s="165">
        <v>1</v>
      </c>
      <c r="E6165" s="129" t="s">
        <v>4739</v>
      </c>
      <c r="F6165" s="129" t="s">
        <v>4735</v>
      </c>
      <c r="G6165" s="129" t="s">
        <v>16723</v>
      </c>
      <c r="H6165" s="129"/>
    </row>
    <row r="6166" spans="1:8" x14ac:dyDescent="0.3">
      <c r="A6166" s="183">
        <v>45382</v>
      </c>
      <c r="B6166" s="129" t="s">
        <v>10906</v>
      </c>
      <c r="C6166" s="129" t="s">
        <v>417</v>
      </c>
      <c r="D6166" s="165">
        <v>1</v>
      </c>
      <c r="E6166" s="129" t="s">
        <v>4739</v>
      </c>
      <c r="F6166" s="129" t="s">
        <v>4735</v>
      </c>
      <c r="G6166" s="129" t="s">
        <v>16723</v>
      </c>
      <c r="H6166" s="129"/>
    </row>
    <row r="6167" spans="1:8" x14ac:dyDescent="0.3">
      <c r="A6167" s="183">
        <v>45382</v>
      </c>
      <c r="B6167" s="129" t="s">
        <v>10907</v>
      </c>
      <c r="C6167" s="129" t="s">
        <v>417</v>
      </c>
      <c r="D6167" s="165">
        <v>1</v>
      </c>
      <c r="E6167" s="129" t="s">
        <v>4739</v>
      </c>
      <c r="F6167" s="129" t="s">
        <v>4735</v>
      </c>
      <c r="G6167" s="129" t="s">
        <v>16723</v>
      </c>
      <c r="H6167" s="129"/>
    </row>
    <row r="6168" spans="1:8" x14ac:dyDescent="0.3">
      <c r="A6168" s="183">
        <v>45382</v>
      </c>
      <c r="B6168" s="129" t="s">
        <v>10908</v>
      </c>
      <c r="C6168" s="129" t="s">
        <v>417</v>
      </c>
      <c r="D6168" s="165">
        <v>1</v>
      </c>
      <c r="E6168" s="129" t="s">
        <v>4739</v>
      </c>
      <c r="F6168" s="129" t="s">
        <v>4735</v>
      </c>
      <c r="G6168" s="129" t="s">
        <v>16723</v>
      </c>
      <c r="H6168" s="129"/>
    </row>
    <row r="6169" spans="1:8" x14ac:dyDescent="0.3">
      <c r="A6169" s="183">
        <v>45382</v>
      </c>
      <c r="B6169" s="129" t="s">
        <v>10909</v>
      </c>
      <c r="C6169" s="129" t="s">
        <v>417</v>
      </c>
      <c r="D6169" s="165">
        <v>1</v>
      </c>
      <c r="E6169" s="129" t="s">
        <v>5066</v>
      </c>
      <c r="F6169" s="129" t="s">
        <v>4735</v>
      </c>
      <c r="G6169" s="129" t="s">
        <v>16723</v>
      </c>
      <c r="H6169" s="129"/>
    </row>
    <row r="6170" spans="1:8" x14ac:dyDescent="0.3">
      <c r="A6170" s="183">
        <v>45382</v>
      </c>
      <c r="B6170" s="129" t="s">
        <v>10910</v>
      </c>
      <c r="C6170" s="129" t="s">
        <v>417</v>
      </c>
      <c r="D6170" s="165">
        <v>1</v>
      </c>
      <c r="E6170" s="129" t="s">
        <v>4739</v>
      </c>
      <c r="F6170" s="129" t="s">
        <v>4735</v>
      </c>
      <c r="G6170" s="129" t="s">
        <v>16723</v>
      </c>
      <c r="H6170" s="129"/>
    </row>
    <row r="6171" spans="1:8" x14ac:dyDescent="0.3">
      <c r="A6171" s="183">
        <v>45382</v>
      </c>
      <c r="B6171" s="129" t="s">
        <v>10911</v>
      </c>
      <c r="C6171" s="129" t="s">
        <v>417</v>
      </c>
      <c r="D6171" s="165">
        <v>1</v>
      </c>
      <c r="E6171" s="129" t="s">
        <v>4739</v>
      </c>
      <c r="F6171" s="129" t="s">
        <v>4735</v>
      </c>
      <c r="G6171" s="129" t="s">
        <v>16723</v>
      </c>
      <c r="H6171" s="129"/>
    </row>
    <row r="6172" spans="1:8" x14ac:dyDescent="0.3">
      <c r="A6172" s="183">
        <v>45382</v>
      </c>
      <c r="B6172" s="129" t="s">
        <v>10912</v>
      </c>
      <c r="C6172" s="129" t="s">
        <v>418</v>
      </c>
      <c r="D6172" s="165">
        <v>1</v>
      </c>
      <c r="E6172" s="129" t="s">
        <v>4821</v>
      </c>
      <c r="F6172" s="129" t="s">
        <v>4735</v>
      </c>
      <c r="G6172" s="129" t="s">
        <v>16723</v>
      </c>
      <c r="H6172" s="129"/>
    </row>
    <row r="6173" spans="1:8" x14ac:dyDescent="0.3">
      <c r="A6173" s="183">
        <v>45382</v>
      </c>
      <c r="B6173" s="129" t="s">
        <v>10913</v>
      </c>
      <c r="C6173" s="129" t="s">
        <v>418</v>
      </c>
      <c r="D6173" s="165">
        <v>1</v>
      </c>
      <c r="E6173" s="129" t="s">
        <v>4821</v>
      </c>
      <c r="F6173" s="129" t="s">
        <v>4735</v>
      </c>
      <c r="G6173" s="129" t="s">
        <v>16723</v>
      </c>
      <c r="H6173" s="129"/>
    </row>
    <row r="6174" spans="1:8" x14ac:dyDescent="0.3">
      <c r="A6174" s="183">
        <v>45382</v>
      </c>
      <c r="B6174" s="129" t="s">
        <v>10914</v>
      </c>
      <c r="C6174" s="129" t="s">
        <v>418</v>
      </c>
      <c r="D6174" s="165">
        <v>1</v>
      </c>
      <c r="E6174" s="129" t="s">
        <v>4739</v>
      </c>
      <c r="F6174" s="129" t="s">
        <v>4735</v>
      </c>
      <c r="G6174" s="129" t="s">
        <v>16723</v>
      </c>
      <c r="H6174" s="129"/>
    </row>
    <row r="6175" spans="1:8" x14ac:dyDescent="0.3">
      <c r="A6175" s="183">
        <v>45382</v>
      </c>
      <c r="B6175" s="129" t="s">
        <v>10915</v>
      </c>
      <c r="C6175" s="129" t="s">
        <v>417</v>
      </c>
      <c r="D6175" s="165">
        <v>1</v>
      </c>
      <c r="E6175" s="129" t="s">
        <v>4739</v>
      </c>
      <c r="F6175" s="129" t="s">
        <v>4735</v>
      </c>
      <c r="G6175" s="129" t="s">
        <v>16723</v>
      </c>
      <c r="H6175" s="129"/>
    </row>
    <row r="6176" spans="1:8" x14ac:dyDescent="0.3">
      <c r="A6176" s="183">
        <v>45382</v>
      </c>
      <c r="B6176" s="129" t="s">
        <v>10916</v>
      </c>
      <c r="C6176" s="129" t="s">
        <v>417</v>
      </c>
      <c r="D6176" s="165">
        <v>1</v>
      </c>
      <c r="E6176" s="129" t="s">
        <v>4739</v>
      </c>
      <c r="F6176" s="129" t="s">
        <v>4735</v>
      </c>
      <c r="G6176" s="129" t="s">
        <v>16723</v>
      </c>
      <c r="H6176" s="129"/>
    </row>
    <row r="6177" spans="1:8" x14ac:dyDescent="0.3">
      <c r="A6177" s="183">
        <v>45382</v>
      </c>
      <c r="B6177" s="129" t="s">
        <v>10917</v>
      </c>
      <c r="C6177" s="129" t="s">
        <v>417</v>
      </c>
      <c r="D6177" s="165">
        <v>1</v>
      </c>
      <c r="E6177" s="129" t="s">
        <v>4739</v>
      </c>
      <c r="F6177" s="129" t="s">
        <v>4735</v>
      </c>
      <c r="G6177" s="129" t="s">
        <v>16723</v>
      </c>
      <c r="H6177" s="129"/>
    </row>
    <row r="6178" spans="1:8" x14ac:dyDescent="0.3">
      <c r="A6178" s="183">
        <v>45382</v>
      </c>
      <c r="B6178" s="129" t="s">
        <v>10918</v>
      </c>
      <c r="C6178" s="129" t="s">
        <v>417</v>
      </c>
      <c r="D6178" s="165">
        <v>1</v>
      </c>
      <c r="E6178" s="129" t="s">
        <v>4739</v>
      </c>
      <c r="F6178" s="129" t="s">
        <v>4735</v>
      </c>
      <c r="G6178" s="129" t="s">
        <v>16723</v>
      </c>
      <c r="H6178" s="129"/>
    </row>
    <row r="6179" spans="1:8" x14ac:dyDescent="0.3">
      <c r="A6179" s="183">
        <v>45382</v>
      </c>
      <c r="B6179" s="129" t="s">
        <v>10919</v>
      </c>
      <c r="C6179" s="129" t="s">
        <v>417</v>
      </c>
      <c r="D6179" s="165">
        <v>1</v>
      </c>
      <c r="E6179" s="129" t="s">
        <v>10920</v>
      </c>
      <c r="F6179" s="129" t="s">
        <v>4735</v>
      </c>
      <c r="G6179" s="129" t="s">
        <v>16723</v>
      </c>
      <c r="H6179" s="129"/>
    </row>
    <row r="6180" spans="1:8" x14ac:dyDescent="0.3">
      <c r="A6180" s="183">
        <v>45382</v>
      </c>
      <c r="B6180" s="129" t="s">
        <v>10921</v>
      </c>
      <c r="C6180" s="129" t="s">
        <v>417</v>
      </c>
      <c r="D6180" s="165">
        <v>1</v>
      </c>
      <c r="E6180" s="129" t="s">
        <v>4739</v>
      </c>
      <c r="F6180" s="129" t="s">
        <v>4735</v>
      </c>
      <c r="G6180" s="129" t="s">
        <v>16723</v>
      </c>
      <c r="H6180" s="129"/>
    </row>
    <row r="6181" spans="1:8" x14ac:dyDescent="0.3">
      <c r="A6181" s="183">
        <v>45382</v>
      </c>
      <c r="B6181" s="129" t="s">
        <v>10922</v>
      </c>
      <c r="C6181" s="129" t="s">
        <v>417</v>
      </c>
      <c r="D6181" s="165">
        <v>1</v>
      </c>
      <c r="E6181" s="129" t="s">
        <v>5066</v>
      </c>
      <c r="F6181" s="129" t="s">
        <v>4735</v>
      </c>
      <c r="G6181" s="129" t="s">
        <v>16723</v>
      </c>
      <c r="H6181" s="129"/>
    </row>
    <row r="6182" spans="1:8" x14ac:dyDescent="0.3">
      <c r="A6182" s="183">
        <v>45382</v>
      </c>
      <c r="B6182" s="129" t="s">
        <v>10923</v>
      </c>
      <c r="C6182" s="129" t="s">
        <v>417</v>
      </c>
      <c r="D6182" s="165">
        <v>1</v>
      </c>
      <c r="E6182" s="129" t="s">
        <v>4739</v>
      </c>
      <c r="F6182" s="129" t="s">
        <v>4735</v>
      </c>
      <c r="G6182" s="129" t="s">
        <v>16723</v>
      </c>
      <c r="H6182" s="129"/>
    </row>
    <row r="6183" spans="1:8" x14ac:dyDescent="0.3">
      <c r="A6183" s="183">
        <v>45382</v>
      </c>
      <c r="B6183" s="129" t="s">
        <v>10924</v>
      </c>
      <c r="C6183" s="129" t="s">
        <v>417</v>
      </c>
      <c r="D6183" s="165">
        <v>1</v>
      </c>
      <c r="E6183" s="129" t="s">
        <v>4739</v>
      </c>
      <c r="F6183" s="129" t="s">
        <v>4735</v>
      </c>
      <c r="G6183" s="129" t="s">
        <v>16723</v>
      </c>
      <c r="H6183" s="129"/>
    </row>
    <row r="6184" spans="1:8" x14ac:dyDescent="0.3">
      <c r="A6184" s="183">
        <v>45382</v>
      </c>
      <c r="B6184" s="129" t="s">
        <v>10925</v>
      </c>
      <c r="C6184" s="129" t="s">
        <v>417</v>
      </c>
      <c r="D6184" s="165">
        <v>1</v>
      </c>
      <c r="E6184" s="129" t="s">
        <v>4739</v>
      </c>
      <c r="F6184" s="129" t="s">
        <v>4735</v>
      </c>
      <c r="G6184" s="129" t="s">
        <v>16723</v>
      </c>
      <c r="H6184" s="129"/>
    </row>
    <row r="6185" spans="1:8" x14ac:dyDescent="0.3">
      <c r="A6185" s="183">
        <v>45382</v>
      </c>
      <c r="B6185" s="129" t="s">
        <v>10926</v>
      </c>
      <c r="C6185" s="129" t="s">
        <v>417</v>
      </c>
      <c r="D6185" s="165">
        <v>1</v>
      </c>
      <c r="E6185" s="129" t="s">
        <v>4734</v>
      </c>
      <c r="F6185" s="129" t="s">
        <v>4735</v>
      </c>
      <c r="G6185" s="129" t="s">
        <v>16723</v>
      </c>
      <c r="H6185" s="129"/>
    </row>
    <row r="6186" spans="1:8" x14ac:dyDescent="0.3">
      <c r="A6186" s="183">
        <v>45382</v>
      </c>
      <c r="B6186" s="129" t="s">
        <v>10927</v>
      </c>
      <c r="C6186" s="129" t="s">
        <v>417</v>
      </c>
      <c r="D6186" s="165">
        <v>1</v>
      </c>
      <c r="E6186" s="129" t="s">
        <v>4739</v>
      </c>
      <c r="F6186" s="129" t="s">
        <v>4735</v>
      </c>
      <c r="G6186" s="129" t="s">
        <v>16723</v>
      </c>
      <c r="H6186" s="129"/>
    </row>
    <row r="6187" spans="1:8" x14ac:dyDescent="0.3">
      <c r="A6187" s="183">
        <v>45382</v>
      </c>
      <c r="B6187" s="129" t="s">
        <v>10928</v>
      </c>
      <c r="C6187" s="129" t="s">
        <v>416</v>
      </c>
      <c r="D6187" s="165">
        <v>1</v>
      </c>
      <c r="E6187" s="129" t="s">
        <v>4737</v>
      </c>
      <c r="F6187" s="129" t="s">
        <v>4735</v>
      </c>
      <c r="G6187" s="129" t="s">
        <v>16723</v>
      </c>
      <c r="H6187" s="129"/>
    </row>
    <row r="6188" spans="1:8" x14ac:dyDescent="0.3">
      <c r="A6188" s="183">
        <v>45382</v>
      </c>
      <c r="B6188" s="129" t="s">
        <v>10929</v>
      </c>
      <c r="C6188" s="129" t="s">
        <v>416</v>
      </c>
      <c r="D6188" s="165">
        <v>1</v>
      </c>
      <c r="E6188" s="129" t="s">
        <v>4821</v>
      </c>
      <c r="F6188" s="129" t="s">
        <v>4735</v>
      </c>
      <c r="G6188" s="129" t="s">
        <v>16723</v>
      </c>
      <c r="H6188" s="129"/>
    </row>
    <row r="6189" spans="1:8" x14ac:dyDescent="0.3">
      <c r="A6189" s="183">
        <v>45382</v>
      </c>
      <c r="B6189" s="129" t="s">
        <v>10930</v>
      </c>
      <c r="C6189" s="129" t="s">
        <v>418</v>
      </c>
      <c r="D6189" s="165">
        <v>1</v>
      </c>
      <c r="E6189" s="129" t="s">
        <v>4821</v>
      </c>
      <c r="F6189" s="129" t="s">
        <v>4735</v>
      </c>
      <c r="G6189" s="129" t="s">
        <v>16723</v>
      </c>
      <c r="H6189" s="129"/>
    </row>
    <row r="6190" spans="1:8" x14ac:dyDescent="0.3">
      <c r="A6190" s="183">
        <v>45382</v>
      </c>
      <c r="B6190" s="129" t="s">
        <v>10931</v>
      </c>
      <c r="C6190" s="129" t="s">
        <v>418</v>
      </c>
      <c r="D6190" s="165">
        <v>1</v>
      </c>
      <c r="E6190" s="129" t="s">
        <v>4821</v>
      </c>
      <c r="F6190" s="129" t="s">
        <v>4735</v>
      </c>
      <c r="G6190" s="129" t="s">
        <v>16723</v>
      </c>
      <c r="H6190" s="129"/>
    </row>
    <row r="6191" spans="1:8" x14ac:dyDescent="0.3">
      <c r="A6191" s="183">
        <v>45382</v>
      </c>
      <c r="B6191" s="129" t="s">
        <v>10932</v>
      </c>
      <c r="C6191" s="129" t="s">
        <v>418</v>
      </c>
      <c r="D6191" s="165">
        <v>1</v>
      </c>
      <c r="E6191" s="129" t="s">
        <v>4737</v>
      </c>
      <c r="F6191" s="129" t="s">
        <v>4735</v>
      </c>
      <c r="G6191" s="129" t="s">
        <v>16723</v>
      </c>
      <c r="H6191" s="129"/>
    </row>
    <row r="6192" spans="1:8" x14ac:dyDescent="0.3">
      <c r="A6192" s="183">
        <v>45382</v>
      </c>
      <c r="B6192" s="129" t="s">
        <v>10933</v>
      </c>
      <c r="C6192" s="129" t="s">
        <v>416</v>
      </c>
      <c r="D6192" s="165">
        <v>1</v>
      </c>
      <c r="E6192" s="129" t="s">
        <v>4739</v>
      </c>
      <c r="F6192" s="129" t="s">
        <v>4735</v>
      </c>
      <c r="G6192" s="129" t="s">
        <v>16723</v>
      </c>
      <c r="H6192" s="129"/>
    </row>
    <row r="6193" spans="1:8" x14ac:dyDescent="0.3">
      <c r="A6193" s="183">
        <v>45382</v>
      </c>
      <c r="B6193" s="129" t="s">
        <v>10934</v>
      </c>
      <c r="C6193" s="129" t="s">
        <v>418</v>
      </c>
      <c r="D6193" s="165">
        <v>1</v>
      </c>
      <c r="E6193" s="129" t="s">
        <v>4737</v>
      </c>
      <c r="F6193" s="129" t="s">
        <v>4735</v>
      </c>
      <c r="G6193" s="129" t="s">
        <v>16723</v>
      </c>
      <c r="H6193" s="129"/>
    </row>
    <row r="6194" spans="1:8" x14ac:dyDescent="0.3">
      <c r="A6194" s="183">
        <v>45382</v>
      </c>
      <c r="B6194" s="129" t="s">
        <v>10935</v>
      </c>
      <c r="C6194" s="129" t="s">
        <v>418</v>
      </c>
      <c r="D6194" s="165">
        <v>1</v>
      </c>
      <c r="E6194" s="129" t="s">
        <v>4737</v>
      </c>
      <c r="F6194" s="129" t="s">
        <v>4735</v>
      </c>
      <c r="G6194" s="129" t="s">
        <v>16723</v>
      </c>
      <c r="H6194" s="129"/>
    </row>
    <row r="6195" spans="1:8" x14ac:dyDescent="0.3">
      <c r="A6195" s="183">
        <v>45382</v>
      </c>
      <c r="B6195" s="129" t="s">
        <v>10936</v>
      </c>
      <c r="C6195" s="129" t="s">
        <v>416</v>
      </c>
      <c r="D6195" s="165">
        <v>1</v>
      </c>
      <c r="E6195" s="129" t="s">
        <v>4739</v>
      </c>
      <c r="F6195" s="129" t="s">
        <v>4735</v>
      </c>
      <c r="G6195" s="129" t="s">
        <v>16723</v>
      </c>
      <c r="H6195" s="129"/>
    </row>
    <row r="6196" spans="1:8" x14ac:dyDescent="0.3">
      <c r="A6196" s="183">
        <v>45382</v>
      </c>
      <c r="B6196" s="129" t="s">
        <v>10937</v>
      </c>
      <c r="C6196" s="129" t="s">
        <v>418</v>
      </c>
      <c r="D6196" s="165">
        <v>1</v>
      </c>
      <c r="E6196" s="129" t="s">
        <v>4739</v>
      </c>
      <c r="F6196" s="129" t="s">
        <v>4735</v>
      </c>
      <c r="G6196" s="129" t="s">
        <v>16723</v>
      </c>
      <c r="H6196" s="129"/>
    </row>
    <row r="6197" spans="1:8" x14ac:dyDescent="0.3">
      <c r="A6197" s="183">
        <v>45382</v>
      </c>
      <c r="B6197" s="129" t="s">
        <v>10938</v>
      </c>
      <c r="C6197" s="129" t="s">
        <v>418</v>
      </c>
      <c r="D6197" s="165">
        <v>1</v>
      </c>
      <c r="E6197" s="129" t="s">
        <v>4739</v>
      </c>
      <c r="F6197" s="129" t="s">
        <v>4735</v>
      </c>
      <c r="G6197" s="129" t="s">
        <v>16723</v>
      </c>
      <c r="H6197" s="129"/>
    </row>
    <row r="6198" spans="1:8" x14ac:dyDescent="0.3">
      <c r="A6198" s="183">
        <v>45382</v>
      </c>
      <c r="B6198" s="129" t="s">
        <v>10939</v>
      </c>
      <c r="C6198" s="129" t="s">
        <v>418</v>
      </c>
      <c r="D6198" s="165">
        <v>1</v>
      </c>
      <c r="E6198" s="129" t="s">
        <v>4739</v>
      </c>
      <c r="F6198" s="129" t="s">
        <v>4735</v>
      </c>
      <c r="G6198" s="129" t="s">
        <v>16723</v>
      </c>
      <c r="H6198" s="129"/>
    </row>
    <row r="6199" spans="1:8" x14ac:dyDescent="0.3">
      <c r="A6199" s="183">
        <v>45382</v>
      </c>
      <c r="B6199" s="129" t="s">
        <v>10940</v>
      </c>
      <c r="C6199" s="129" t="s">
        <v>417</v>
      </c>
      <c r="D6199" s="165">
        <v>1</v>
      </c>
      <c r="E6199" s="129" t="s">
        <v>4739</v>
      </c>
      <c r="F6199" s="129" t="s">
        <v>4735</v>
      </c>
      <c r="G6199" s="129" t="s">
        <v>16723</v>
      </c>
      <c r="H6199" s="129"/>
    </row>
    <row r="6200" spans="1:8" x14ac:dyDescent="0.3">
      <c r="A6200" s="183">
        <v>45382</v>
      </c>
      <c r="B6200" s="129" t="s">
        <v>10941</v>
      </c>
      <c r="C6200" s="129" t="s">
        <v>417</v>
      </c>
      <c r="D6200" s="165">
        <v>1</v>
      </c>
      <c r="E6200" s="129" t="s">
        <v>4739</v>
      </c>
      <c r="F6200" s="129" t="s">
        <v>4735</v>
      </c>
      <c r="G6200" s="129" t="s">
        <v>16723</v>
      </c>
      <c r="H6200" s="129"/>
    </row>
    <row r="6201" spans="1:8" x14ac:dyDescent="0.3">
      <c r="A6201" s="183">
        <v>45382</v>
      </c>
      <c r="B6201" s="129" t="s">
        <v>10942</v>
      </c>
      <c r="C6201" s="129" t="s">
        <v>417</v>
      </c>
      <c r="D6201" s="165">
        <v>1</v>
      </c>
      <c r="E6201" s="129" t="s">
        <v>4739</v>
      </c>
      <c r="F6201" s="129" t="s">
        <v>4735</v>
      </c>
      <c r="G6201" s="129" t="s">
        <v>16723</v>
      </c>
      <c r="H6201" s="129"/>
    </row>
    <row r="6202" spans="1:8" x14ac:dyDescent="0.3">
      <c r="A6202" s="183">
        <v>45382</v>
      </c>
      <c r="B6202" s="129" t="s">
        <v>10943</v>
      </c>
      <c r="C6202" s="129" t="s">
        <v>417</v>
      </c>
      <c r="D6202" s="165">
        <v>1</v>
      </c>
      <c r="E6202" s="129" t="s">
        <v>4739</v>
      </c>
      <c r="F6202" s="129" t="s">
        <v>4735</v>
      </c>
      <c r="G6202" s="129" t="s">
        <v>16723</v>
      </c>
      <c r="H6202" s="129"/>
    </row>
    <row r="6203" spans="1:8" x14ac:dyDescent="0.3">
      <c r="A6203" s="183">
        <v>45382</v>
      </c>
      <c r="B6203" s="129" t="s">
        <v>10944</v>
      </c>
      <c r="C6203" s="129" t="s">
        <v>417</v>
      </c>
      <c r="D6203" s="165">
        <v>1</v>
      </c>
      <c r="E6203" s="129" t="s">
        <v>4739</v>
      </c>
      <c r="F6203" s="129" t="s">
        <v>4735</v>
      </c>
      <c r="G6203" s="129" t="s">
        <v>16723</v>
      </c>
      <c r="H6203" s="129"/>
    </row>
    <row r="6204" spans="1:8" x14ac:dyDescent="0.3">
      <c r="A6204" s="183">
        <v>45382</v>
      </c>
      <c r="B6204" s="129" t="s">
        <v>10945</v>
      </c>
      <c r="C6204" s="129" t="s">
        <v>417</v>
      </c>
      <c r="D6204" s="165">
        <v>1</v>
      </c>
      <c r="E6204" s="129" t="s">
        <v>4739</v>
      </c>
      <c r="F6204" s="129" t="s">
        <v>4735</v>
      </c>
      <c r="G6204" s="129" t="s">
        <v>16723</v>
      </c>
      <c r="H6204" s="129"/>
    </row>
    <row r="6205" spans="1:8" x14ac:dyDescent="0.3">
      <c r="A6205" s="183">
        <v>45382</v>
      </c>
      <c r="B6205" s="129" t="s">
        <v>10946</v>
      </c>
      <c r="C6205" s="129" t="s">
        <v>417</v>
      </c>
      <c r="D6205" s="165">
        <v>1</v>
      </c>
      <c r="E6205" s="129" t="s">
        <v>5066</v>
      </c>
      <c r="F6205" s="129" t="s">
        <v>4735</v>
      </c>
      <c r="G6205" s="129" t="s">
        <v>16723</v>
      </c>
      <c r="H6205" s="129"/>
    </row>
    <row r="6206" spans="1:8" x14ac:dyDescent="0.3">
      <c r="A6206" s="183">
        <v>45382</v>
      </c>
      <c r="B6206" s="129" t="s">
        <v>10947</v>
      </c>
      <c r="C6206" s="129" t="s">
        <v>417</v>
      </c>
      <c r="D6206" s="165">
        <v>1</v>
      </c>
      <c r="E6206" s="129" t="s">
        <v>4739</v>
      </c>
      <c r="F6206" s="129" t="s">
        <v>4735</v>
      </c>
      <c r="G6206" s="129" t="s">
        <v>16723</v>
      </c>
      <c r="H6206" s="129"/>
    </row>
    <row r="6207" spans="1:8" x14ac:dyDescent="0.3">
      <c r="A6207" s="183">
        <v>45382</v>
      </c>
      <c r="B6207" s="129" t="s">
        <v>10948</v>
      </c>
      <c r="C6207" s="129" t="s">
        <v>417</v>
      </c>
      <c r="D6207" s="165">
        <v>1</v>
      </c>
      <c r="E6207" s="129" t="s">
        <v>4739</v>
      </c>
      <c r="F6207" s="129" t="s">
        <v>4735</v>
      </c>
      <c r="G6207" s="129" t="s">
        <v>16723</v>
      </c>
      <c r="H6207" s="129"/>
    </row>
    <row r="6208" spans="1:8" x14ac:dyDescent="0.3">
      <c r="A6208" s="183">
        <v>45382</v>
      </c>
      <c r="B6208" s="129" t="s">
        <v>10949</v>
      </c>
      <c r="C6208" s="129" t="s">
        <v>417</v>
      </c>
      <c r="D6208" s="165">
        <v>1</v>
      </c>
      <c r="E6208" s="129" t="s">
        <v>4739</v>
      </c>
      <c r="F6208" s="129" t="s">
        <v>4735</v>
      </c>
      <c r="G6208" s="129" t="s">
        <v>16723</v>
      </c>
      <c r="H6208" s="129"/>
    </row>
    <row r="6209" spans="1:8" x14ac:dyDescent="0.3">
      <c r="A6209" s="183">
        <v>45382</v>
      </c>
      <c r="B6209" s="129" t="s">
        <v>10950</v>
      </c>
      <c r="C6209" s="129" t="s">
        <v>418</v>
      </c>
      <c r="D6209" s="165">
        <v>1</v>
      </c>
      <c r="E6209" s="129" t="s">
        <v>4739</v>
      </c>
      <c r="F6209" s="129" t="s">
        <v>4735</v>
      </c>
      <c r="G6209" s="129" t="s">
        <v>16723</v>
      </c>
      <c r="H6209" s="129"/>
    </row>
    <row r="6210" spans="1:8" x14ac:dyDescent="0.3">
      <c r="A6210" s="183">
        <v>45382</v>
      </c>
      <c r="B6210" s="129" t="s">
        <v>10951</v>
      </c>
      <c r="C6210" s="129" t="s">
        <v>418</v>
      </c>
      <c r="D6210" s="165">
        <v>1</v>
      </c>
      <c r="E6210" s="129" t="s">
        <v>4739</v>
      </c>
      <c r="F6210" s="129" t="s">
        <v>4735</v>
      </c>
      <c r="G6210" s="129" t="s">
        <v>16723</v>
      </c>
      <c r="H6210" s="129"/>
    </row>
    <row r="6211" spans="1:8" x14ac:dyDescent="0.3">
      <c r="A6211" s="183">
        <v>45382</v>
      </c>
      <c r="B6211" s="129" t="s">
        <v>10952</v>
      </c>
      <c r="C6211" s="129" t="s">
        <v>418</v>
      </c>
      <c r="D6211" s="165">
        <v>1</v>
      </c>
      <c r="E6211" s="129" t="s">
        <v>4737</v>
      </c>
      <c r="F6211" s="129" t="s">
        <v>4735</v>
      </c>
      <c r="G6211" s="129" t="s">
        <v>16723</v>
      </c>
      <c r="H6211" s="129"/>
    </row>
    <row r="6212" spans="1:8" x14ac:dyDescent="0.3">
      <c r="A6212" s="183">
        <v>45382</v>
      </c>
      <c r="B6212" s="129" t="s">
        <v>10953</v>
      </c>
      <c r="C6212" s="129" t="s">
        <v>418</v>
      </c>
      <c r="D6212" s="165">
        <v>1</v>
      </c>
      <c r="E6212" s="129" t="s">
        <v>4737</v>
      </c>
      <c r="F6212" s="129" t="s">
        <v>4735</v>
      </c>
      <c r="G6212" s="129" t="s">
        <v>16723</v>
      </c>
      <c r="H6212" s="129"/>
    </row>
    <row r="6213" spans="1:8" x14ac:dyDescent="0.3">
      <c r="A6213" s="183">
        <v>45382</v>
      </c>
      <c r="B6213" s="129" t="s">
        <v>10954</v>
      </c>
      <c r="C6213" s="129" t="s">
        <v>418</v>
      </c>
      <c r="D6213" s="165">
        <v>1</v>
      </c>
      <c r="E6213" s="129" t="s">
        <v>4821</v>
      </c>
      <c r="F6213" s="129" t="s">
        <v>4735</v>
      </c>
      <c r="G6213" s="129" t="s">
        <v>16723</v>
      </c>
      <c r="H6213" s="129"/>
    </row>
    <row r="6214" spans="1:8" x14ac:dyDescent="0.3">
      <c r="A6214" s="183">
        <v>45382</v>
      </c>
      <c r="B6214" s="129" t="s">
        <v>10955</v>
      </c>
      <c r="C6214" s="129" t="s">
        <v>418</v>
      </c>
      <c r="D6214" s="165">
        <v>1</v>
      </c>
      <c r="E6214" s="129" t="s">
        <v>4744</v>
      </c>
      <c r="F6214" s="129" t="s">
        <v>4735</v>
      </c>
      <c r="G6214" s="129" t="s">
        <v>16723</v>
      </c>
      <c r="H6214" s="129"/>
    </row>
    <row r="6215" spans="1:8" x14ac:dyDescent="0.3">
      <c r="A6215" s="183">
        <v>45382</v>
      </c>
      <c r="B6215" s="129" t="s">
        <v>10956</v>
      </c>
      <c r="C6215" s="129" t="s">
        <v>418</v>
      </c>
      <c r="D6215" s="165">
        <v>1</v>
      </c>
      <c r="E6215" s="129" t="s">
        <v>4739</v>
      </c>
      <c r="F6215" s="129" t="s">
        <v>4735</v>
      </c>
      <c r="G6215" s="129" t="s">
        <v>16723</v>
      </c>
      <c r="H6215" s="129"/>
    </row>
    <row r="6216" spans="1:8" x14ac:dyDescent="0.3">
      <c r="A6216" s="183">
        <v>45382</v>
      </c>
      <c r="B6216" s="129" t="s">
        <v>10957</v>
      </c>
      <c r="C6216" s="129" t="s">
        <v>416</v>
      </c>
      <c r="D6216" s="165">
        <v>1</v>
      </c>
      <c r="E6216" s="129" t="s">
        <v>5066</v>
      </c>
      <c r="F6216" s="129" t="s">
        <v>4735</v>
      </c>
      <c r="G6216" s="129" t="s">
        <v>16723</v>
      </c>
      <c r="H6216" s="129"/>
    </row>
    <row r="6217" spans="1:8" x14ac:dyDescent="0.3">
      <c r="A6217" s="183">
        <v>45382</v>
      </c>
      <c r="B6217" s="129" t="s">
        <v>10958</v>
      </c>
      <c r="C6217" s="129" t="s">
        <v>417</v>
      </c>
      <c r="D6217" s="165">
        <v>1</v>
      </c>
      <c r="E6217" s="129" t="s">
        <v>4739</v>
      </c>
      <c r="F6217" s="129" t="s">
        <v>4735</v>
      </c>
      <c r="G6217" s="129" t="s">
        <v>16723</v>
      </c>
      <c r="H6217" s="129"/>
    </row>
    <row r="6218" spans="1:8" x14ac:dyDescent="0.3">
      <c r="A6218" s="183">
        <v>45382</v>
      </c>
      <c r="B6218" s="129" t="s">
        <v>10959</v>
      </c>
      <c r="C6218" s="129" t="s">
        <v>417</v>
      </c>
      <c r="D6218" s="165">
        <v>1</v>
      </c>
      <c r="E6218" s="129" t="s">
        <v>4739</v>
      </c>
      <c r="F6218" s="129" t="s">
        <v>4735</v>
      </c>
      <c r="G6218" s="129" t="s">
        <v>16723</v>
      </c>
      <c r="H6218" s="129"/>
    </row>
    <row r="6219" spans="1:8" x14ac:dyDescent="0.3">
      <c r="A6219" s="183">
        <v>45382</v>
      </c>
      <c r="B6219" s="129" t="s">
        <v>10960</v>
      </c>
      <c r="C6219" s="129" t="s">
        <v>417</v>
      </c>
      <c r="D6219" s="165">
        <v>1</v>
      </c>
      <c r="E6219" s="129" t="s">
        <v>4739</v>
      </c>
      <c r="F6219" s="129" t="s">
        <v>4735</v>
      </c>
      <c r="G6219" s="129" t="s">
        <v>16723</v>
      </c>
      <c r="H6219" s="129"/>
    </row>
    <row r="6220" spans="1:8" x14ac:dyDescent="0.3">
      <c r="A6220" s="183">
        <v>45382</v>
      </c>
      <c r="B6220" s="129" t="s">
        <v>10961</v>
      </c>
      <c r="C6220" s="129" t="s">
        <v>418</v>
      </c>
      <c r="D6220" s="165">
        <v>1</v>
      </c>
      <c r="E6220" s="129" t="s">
        <v>4739</v>
      </c>
      <c r="F6220" s="129" t="s">
        <v>4735</v>
      </c>
      <c r="G6220" s="129" t="s">
        <v>16723</v>
      </c>
      <c r="H6220" s="129"/>
    </row>
    <row r="6221" spans="1:8" x14ac:dyDescent="0.3">
      <c r="A6221" s="183">
        <v>45382</v>
      </c>
      <c r="B6221" s="129" t="s">
        <v>10962</v>
      </c>
      <c r="C6221" s="129" t="s">
        <v>418</v>
      </c>
      <c r="D6221" s="165">
        <v>1</v>
      </c>
      <c r="E6221" s="129" t="s">
        <v>4739</v>
      </c>
      <c r="F6221" s="129" t="s">
        <v>4735</v>
      </c>
      <c r="G6221" s="129" t="s">
        <v>16723</v>
      </c>
      <c r="H6221" s="129"/>
    </row>
    <row r="6222" spans="1:8" x14ac:dyDescent="0.3">
      <c r="A6222" s="183">
        <v>45382</v>
      </c>
      <c r="B6222" s="129" t="s">
        <v>10963</v>
      </c>
      <c r="C6222" s="129" t="s">
        <v>418</v>
      </c>
      <c r="D6222" s="165">
        <v>1</v>
      </c>
      <c r="E6222" s="129" t="s">
        <v>4747</v>
      </c>
      <c r="F6222" s="129" t="s">
        <v>4735</v>
      </c>
      <c r="G6222" s="129" t="s">
        <v>16723</v>
      </c>
      <c r="H6222" s="129"/>
    </row>
    <row r="6223" spans="1:8" x14ac:dyDescent="0.3">
      <c r="A6223" s="183">
        <v>45382</v>
      </c>
      <c r="B6223" s="129" t="s">
        <v>10964</v>
      </c>
      <c r="C6223" s="129" t="s">
        <v>417</v>
      </c>
      <c r="D6223" s="165">
        <v>1</v>
      </c>
      <c r="E6223" s="129" t="s">
        <v>4739</v>
      </c>
      <c r="F6223" s="129" t="s">
        <v>4735</v>
      </c>
      <c r="G6223" s="129" t="s">
        <v>16723</v>
      </c>
      <c r="H6223" s="129"/>
    </row>
    <row r="6224" spans="1:8" x14ac:dyDescent="0.3">
      <c r="A6224" s="183">
        <v>45382</v>
      </c>
      <c r="B6224" s="129" t="s">
        <v>10965</v>
      </c>
      <c r="C6224" s="129" t="s">
        <v>417</v>
      </c>
      <c r="D6224" s="165">
        <v>1</v>
      </c>
      <c r="E6224" s="129" t="s">
        <v>4737</v>
      </c>
      <c r="F6224" s="129" t="s">
        <v>4735</v>
      </c>
      <c r="G6224" s="129" t="s">
        <v>16723</v>
      </c>
      <c r="H6224" s="129"/>
    </row>
    <row r="6225" spans="1:8" x14ac:dyDescent="0.3">
      <c r="A6225" s="183">
        <v>45382</v>
      </c>
      <c r="B6225" s="129" t="s">
        <v>10966</v>
      </c>
      <c r="C6225" s="129" t="s">
        <v>417</v>
      </c>
      <c r="D6225" s="165">
        <v>1</v>
      </c>
      <c r="E6225" s="129" t="s">
        <v>4739</v>
      </c>
      <c r="F6225" s="129" t="s">
        <v>4735</v>
      </c>
      <c r="G6225" s="129" t="s">
        <v>16723</v>
      </c>
      <c r="H6225" s="129"/>
    </row>
    <row r="6226" spans="1:8" x14ac:dyDescent="0.3">
      <c r="A6226" s="183">
        <v>45382</v>
      </c>
      <c r="B6226" s="129" t="s">
        <v>10967</v>
      </c>
      <c r="C6226" s="129" t="s">
        <v>417</v>
      </c>
      <c r="D6226" s="165">
        <v>1</v>
      </c>
      <c r="E6226" s="129" t="s">
        <v>4739</v>
      </c>
      <c r="F6226" s="129" t="s">
        <v>4735</v>
      </c>
      <c r="G6226" s="129" t="s">
        <v>16723</v>
      </c>
      <c r="H6226" s="129"/>
    </row>
    <row r="6227" spans="1:8" x14ac:dyDescent="0.3">
      <c r="A6227" s="183">
        <v>45382</v>
      </c>
      <c r="B6227" s="129" t="s">
        <v>10968</v>
      </c>
      <c r="C6227" s="129" t="s">
        <v>417</v>
      </c>
      <c r="D6227" s="165">
        <v>1</v>
      </c>
      <c r="E6227" s="129" t="s">
        <v>4739</v>
      </c>
      <c r="F6227" s="129" t="s">
        <v>4735</v>
      </c>
      <c r="G6227" s="129" t="s">
        <v>16723</v>
      </c>
      <c r="H6227" s="129"/>
    </row>
    <row r="6228" spans="1:8" x14ac:dyDescent="0.3">
      <c r="A6228" s="183">
        <v>45382</v>
      </c>
      <c r="B6228" s="129" t="s">
        <v>10969</v>
      </c>
      <c r="C6228" s="129" t="s">
        <v>417</v>
      </c>
      <c r="D6228" s="165">
        <v>1</v>
      </c>
      <c r="E6228" s="129" t="s">
        <v>4821</v>
      </c>
      <c r="F6228" s="129" t="s">
        <v>4735</v>
      </c>
      <c r="G6228" s="129" t="s">
        <v>16723</v>
      </c>
      <c r="H6228" s="129"/>
    </row>
    <row r="6229" spans="1:8" x14ac:dyDescent="0.3">
      <c r="A6229" s="183">
        <v>45382</v>
      </c>
      <c r="B6229" s="129" t="s">
        <v>10970</v>
      </c>
      <c r="C6229" s="129" t="s">
        <v>417</v>
      </c>
      <c r="D6229" s="165">
        <v>1</v>
      </c>
      <c r="E6229" s="129" t="s">
        <v>4739</v>
      </c>
      <c r="F6229" s="129" t="s">
        <v>4735</v>
      </c>
      <c r="G6229" s="129" t="s">
        <v>16723</v>
      </c>
      <c r="H6229" s="129"/>
    </row>
    <row r="6230" spans="1:8" x14ac:dyDescent="0.3">
      <c r="A6230" s="183">
        <v>45382</v>
      </c>
      <c r="B6230" s="129" t="s">
        <v>10971</v>
      </c>
      <c r="C6230" s="129" t="s">
        <v>417</v>
      </c>
      <c r="D6230" s="165">
        <v>1</v>
      </c>
      <c r="E6230" s="129" t="s">
        <v>4739</v>
      </c>
      <c r="F6230" s="129" t="s">
        <v>4735</v>
      </c>
      <c r="G6230" s="129" t="s">
        <v>16723</v>
      </c>
      <c r="H6230" s="129"/>
    </row>
    <row r="6231" spans="1:8" x14ac:dyDescent="0.3">
      <c r="A6231" s="183">
        <v>45382</v>
      </c>
      <c r="B6231" s="129" t="s">
        <v>10972</v>
      </c>
      <c r="C6231" s="129" t="s">
        <v>417</v>
      </c>
      <c r="D6231" s="165">
        <v>1</v>
      </c>
      <c r="E6231" s="129" t="s">
        <v>4739</v>
      </c>
      <c r="F6231" s="129" t="s">
        <v>4735</v>
      </c>
      <c r="G6231" s="129" t="s">
        <v>16723</v>
      </c>
      <c r="H6231" s="129"/>
    </row>
    <row r="6232" spans="1:8" x14ac:dyDescent="0.3">
      <c r="A6232" s="183">
        <v>45382</v>
      </c>
      <c r="B6232" s="129" t="s">
        <v>10973</v>
      </c>
      <c r="C6232" s="129" t="s">
        <v>417</v>
      </c>
      <c r="D6232" s="165">
        <v>1</v>
      </c>
      <c r="E6232" s="129" t="s">
        <v>4739</v>
      </c>
      <c r="F6232" s="129" t="s">
        <v>4735</v>
      </c>
      <c r="G6232" s="129" t="s">
        <v>16723</v>
      </c>
      <c r="H6232" s="129"/>
    </row>
    <row r="6233" spans="1:8" x14ac:dyDescent="0.3">
      <c r="A6233" s="183">
        <v>45382</v>
      </c>
      <c r="B6233" s="129" t="s">
        <v>10974</v>
      </c>
      <c r="C6233" s="129" t="s">
        <v>418</v>
      </c>
      <c r="D6233" s="165">
        <v>1</v>
      </c>
      <c r="E6233" s="129" t="s">
        <v>4739</v>
      </c>
      <c r="F6233" s="129" t="s">
        <v>4735</v>
      </c>
      <c r="G6233" s="129" t="s">
        <v>16723</v>
      </c>
      <c r="H6233" s="129"/>
    </row>
    <row r="6234" spans="1:8" x14ac:dyDescent="0.3">
      <c r="A6234" s="183">
        <v>45382</v>
      </c>
      <c r="B6234" s="129" t="s">
        <v>10975</v>
      </c>
      <c r="C6234" s="129" t="s">
        <v>418</v>
      </c>
      <c r="D6234" s="165">
        <v>1</v>
      </c>
      <c r="E6234" s="129" t="s">
        <v>4739</v>
      </c>
      <c r="F6234" s="129" t="s">
        <v>4735</v>
      </c>
      <c r="G6234" s="129" t="s">
        <v>16723</v>
      </c>
      <c r="H6234" s="129"/>
    </row>
    <row r="6235" spans="1:8" x14ac:dyDescent="0.3">
      <c r="A6235" s="183">
        <v>45382</v>
      </c>
      <c r="B6235" s="129" t="s">
        <v>10976</v>
      </c>
      <c r="C6235" s="129" t="s">
        <v>418</v>
      </c>
      <c r="D6235" s="165">
        <v>1</v>
      </c>
      <c r="E6235" s="129" t="s">
        <v>4739</v>
      </c>
      <c r="F6235" s="129" t="s">
        <v>4735</v>
      </c>
      <c r="G6235" s="129" t="s">
        <v>16723</v>
      </c>
      <c r="H6235" s="129"/>
    </row>
    <row r="6236" spans="1:8" x14ac:dyDescent="0.3">
      <c r="A6236" s="183">
        <v>45382</v>
      </c>
      <c r="B6236" s="129" t="s">
        <v>10977</v>
      </c>
      <c r="C6236" s="129" t="s">
        <v>417</v>
      </c>
      <c r="D6236" s="165">
        <v>1</v>
      </c>
      <c r="E6236" s="129" t="s">
        <v>4739</v>
      </c>
      <c r="F6236" s="129" t="s">
        <v>4735</v>
      </c>
      <c r="G6236" s="129" t="s">
        <v>16723</v>
      </c>
      <c r="H6236" s="129"/>
    </row>
    <row r="6237" spans="1:8" x14ac:dyDescent="0.3">
      <c r="A6237" s="183">
        <v>45382</v>
      </c>
      <c r="B6237" s="129" t="s">
        <v>10978</v>
      </c>
      <c r="C6237" s="129" t="s">
        <v>417</v>
      </c>
      <c r="D6237" s="165">
        <v>1</v>
      </c>
      <c r="E6237" s="129" t="s">
        <v>4739</v>
      </c>
      <c r="F6237" s="129" t="s">
        <v>4735</v>
      </c>
      <c r="G6237" s="129" t="s">
        <v>16723</v>
      </c>
      <c r="H6237" s="129"/>
    </row>
    <row r="6238" spans="1:8" x14ac:dyDescent="0.3">
      <c r="A6238" s="183">
        <v>45382</v>
      </c>
      <c r="B6238" s="129" t="s">
        <v>10979</v>
      </c>
      <c r="C6238" s="129" t="s">
        <v>417</v>
      </c>
      <c r="D6238" s="165">
        <v>1</v>
      </c>
      <c r="E6238" s="129" t="s">
        <v>4739</v>
      </c>
      <c r="F6238" s="129" t="s">
        <v>4735</v>
      </c>
      <c r="G6238" s="129" t="s">
        <v>16723</v>
      </c>
      <c r="H6238" s="129"/>
    </row>
    <row r="6239" spans="1:8" x14ac:dyDescent="0.3">
      <c r="A6239" s="183">
        <v>45382</v>
      </c>
      <c r="B6239" s="129" t="s">
        <v>10980</v>
      </c>
      <c r="C6239" s="129" t="s">
        <v>417</v>
      </c>
      <c r="D6239" s="165">
        <v>1</v>
      </c>
      <c r="E6239" s="129" t="s">
        <v>4739</v>
      </c>
      <c r="F6239" s="129" t="s">
        <v>4735</v>
      </c>
      <c r="G6239" s="129" t="s">
        <v>16723</v>
      </c>
      <c r="H6239" s="129"/>
    </row>
    <row r="6240" spans="1:8" x14ac:dyDescent="0.3">
      <c r="A6240" s="183">
        <v>45382</v>
      </c>
      <c r="B6240" s="129" t="s">
        <v>10981</v>
      </c>
      <c r="C6240" s="129" t="s">
        <v>417</v>
      </c>
      <c r="D6240" s="165">
        <v>1</v>
      </c>
      <c r="E6240" s="129" t="s">
        <v>4739</v>
      </c>
      <c r="F6240" s="129" t="s">
        <v>4735</v>
      </c>
      <c r="G6240" s="129" t="s">
        <v>16723</v>
      </c>
      <c r="H6240" s="129"/>
    </row>
    <row r="6241" spans="1:8" x14ac:dyDescent="0.3">
      <c r="A6241" s="183">
        <v>45382</v>
      </c>
      <c r="B6241" s="129" t="s">
        <v>10982</v>
      </c>
      <c r="C6241" s="129" t="s">
        <v>417</v>
      </c>
      <c r="D6241" s="165">
        <v>1</v>
      </c>
      <c r="E6241" s="129" t="s">
        <v>4739</v>
      </c>
      <c r="F6241" s="129" t="s">
        <v>4735</v>
      </c>
      <c r="G6241" s="129" t="s">
        <v>16723</v>
      </c>
      <c r="H6241" s="129"/>
    </row>
    <row r="6242" spans="1:8" x14ac:dyDescent="0.3">
      <c r="A6242" s="183">
        <v>45382</v>
      </c>
      <c r="B6242" s="129" t="s">
        <v>10983</v>
      </c>
      <c r="C6242" s="129" t="s">
        <v>417</v>
      </c>
      <c r="D6242" s="165">
        <v>1</v>
      </c>
      <c r="E6242" s="129" t="s">
        <v>4739</v>
      </c>
      <c r="F6242" s="129" t="s">
        <v>4735</v>
      </c>
      <c r="G6242" s="129" t="s">
        <v>16723</v>
      </c>
      <c r="H6242" s="129"/>
    </row>
    <row r="6243" spans="1:8" x14ac:dyDescent="0.3">
      <c r="A6243" s="183">
        <v>45382</v>
      </c>
      <c r="B6243" s="129" t="s">
        <v>10984</v>
      </c>
      <c r="C6243" s="129" t="s">
        <v>417</v>
      </c>
      <c r="D6243" s="165">
        <v>1</v>
      </c>
      <c r="E6243" s="129" t="s">
        <v>4739</v>
      </c>
      <c r="F6243" s="129" t="s">
        <v>4735</v>
      </c>
      <c r="G6243" s="129" t="s">
        <v>16723</v>
      </c>
      <c r="H6243" s="129"/>
    </row>
    <row r="6244" spans="1:8" x14ac:dyDescent="0.3">
      <c r="A6244" s="183">
        <v>45382</v>
      </c>
      <c r="B6244" s="129" t="s">
        <v>10985</v>
      </c>
      <c r="C6244" s="129" t="s">
        <v>417</v>
      </c>
      <c r="D6244" s="165">
        <v>1</v>
      </c>
      <c r="E6244" s="129" t="s">
        <v>4739</v>
      </c>
      <c r="F6244" s="129" t="s">
        <v>4735</v>
      </c>
      <c r="G6244" s="129" t="s">
        <v>16723</v>
      </c>
      <c r="H6244" s="129"/>
    </row>
    <row r="6245" spans="1:8" x14ac:dyDescent="0.3">
      <c r="A6245" s="183">
        <v>45382</v>
      </c>
      <c r="B6245" s="129" t="s">
        <v>10986</v>
      </c>
      <c r="C6245" s="129" t="s">
        <v>417</v>
      </c>
      <c r="D6245" s="165">
        <v>1</v>
      </c>
      <c r="E6245" s="129" t="s">
        <v>4739</v>
      </c>
      <c r="F6245" s="129" t="s">
        <v>4735</v>
      </c>
      <c r="G6245" s="129" t="s">
        <v>16723</v>
      </c>
      <c r="H6245" s="129"/>
    </row>
    <row r="6246" spans="1:8" x14ac:dyDescent="0.3">
      <c r="A6246" s="183">
        <v>45382</v>
      </c>
      <c r="B6246" s="129" t="s">
        <v>10987</v>
      </c>
      <c r="C6246" s="129" t="s">
        <v>417</v>
      </c>
      <c r="D6246" s="165">
        <v>1</v>
      </c>
      <c r="E6246" s="129" t="s">
        <v>4739</v>
      </c>
      <c r="F6246" s="129" t="s">
        <v>4735</v>
      </c>
      <c r="G6246" s="129" t="s">
        <v>16723</v>
      </c>
      <c r="H6246" s="129"/>
    </row>
    <row r="6247" spans="1:8" x14ac:dyDescent="0.3">
      <c r="A6247" s="183">
        <v>45382</v>
      </c>
      <c r="B6247" s="129" t="s">
        <v>10988</v>
      </c>
      <c r="C6247" s="129" t="s">
        <v>417</v>
      </c>
      <c r="D6247" s="165">
        <v>1</v>
      </c>
      <c r="E6247" s="129" t="s">
        <v>4739</v>
      </c>
      <c r="F6247" s="129" t="s">
        <v>4735</v>
      </c>
      <c r="G6247" s="129" t="s">
        <v>16723</v>
      </c>
      <c r="H6247" s="129"/>
    </row>
    <row r="6248" spans="1:8" x14ac:dyDescent="0.3">
      <c r="A6248" s="183">
        <v>45382</v>
      </c>
      <c r="B6248" s="129" t="s">
        <v>10989</v>
      </c>
      <c r="C6248" s="129" t="s">
        <v>417</v>
      </c>
      <c r="D6248" s="165">
        <v>1</v>
      </c>
      <c r="E6248" s="129" t="s">
        <v>4739</v>
      </c>
      <c r="F6248" s="129" t="s">
        <v>4735</v>
      </c>
      <c r="G6248" s="129" t="s">
        <v>16723</v>
      </c>
      <c r="H6248" s="129"/>
    </row>
    <row r="6249" spans="1:8" x14ac:dyDescent="0.3">
      <c r="A6249" s="183">
        <v>45382</v>
      </c>
      <c r="B6249" s="129" t="s">
        <v>10990</v>
      </c>
      <c r="C6249" s="129" t="s">
        <v>417</v>
      </c>
      <c r="D6249" s="165">
        <v>1</v>
      </c>
      <c r="E6249" s="129" t="s">
        <v>4739</v>
      </c>
      <c r="F6249" s="129" t="s">
        <v>4735</v>
      </c>
      <c r="G6249" s="129" t="s">
        <v>16723</v>
      </c>
      <c r="H6249" s="129"/>
    </row>
    <row r="6250" spans="1:8" x14ac:dyDescent="0.3">
      <c r="A6250" s="183">
        <v>45382</v>
      </c>
      <c r="B6250" s="129" t="s">
        <v>10991</v>
      </c>
      <c r="C6250" s="129" t="s">
        <v>416</v>
      </c>
      <c r="D6250" s="165">
        <v>1</v>
      </c>
      <c r="E6250" s="129" t="s">
        <v>4739</v>
      </c>
      <c r="F6250" s="129" t="s">
        <v>4735</v>
      </c>
      <c r="G6250" s="129" t="s">
        <v>16723</v>
      </c>
      <c r="H6250" s="129"/>
    </row>
    <row r="6251" spans="1:8" x14ac:dyDescent="0.3">
      <c r="A6251" s="183">
        <v>45382</v>
      </c>
      <c r="B6251" s="129" t="s">
        <v>10992</v>
      </c>
      <c r="C6251" s="129" t="s">
        <v>416</v>
      </c>
      <c r="D6251" s="165">
        <v>1</v>
      </c>
      <c r="E6251" s="129" t="s">
        <v>4737</v>
      </c>
      <c r="F6251" s="129" t="s">
        <v>4735</v>
      </c>
      <c r="G6251" s="129" t="s">
        <v>16723</v>
      </c>
      <c r="H6251" s="129"/>
    </row>
    <row r="6252" spans="1:8" x14ac:dyDescent="0.3">
      <c r="A6252" s="183">
        <v>45382</v>
      </c>
      <c r="B6252" s="129" t="s">
        <v>10993</v>
      </c>
      <c r="C6252" s="129" t="s">
        <v>417</v>
      </c>
      <c r="D6252" s="165">
        <v>1</v>
      </c>
      <c r="E6252" s="129" t="s">
        <v>4739</v>
      </c>
      <c r="F6252" s="129" t="s">
        <v>4735</v>
      </c>
      <c r="G6252" s="129" t="s">
        <v>16723</v>
      </c>
      <c r="H6252" s="129"/>
    </row>
    <row r="6253" spans="1:8" x14ac:dyDescent="0.3">
      <c r="A6253" s="183">
        <v>45382</v>
      </c>
      <c r="B6253" s="129" t="s">
        <v>10994</v>
      </c>
      <c r="C6253" s="129" t="s">
        <v>417</v>
      </c>
      <c r="D6253" s="165">
        <v>1</v>
      </c>
      <c r="E6253" s="129" t="s">
        <v>4739</v>
      </c>
      <c r="F6253" s="129" t="s">
        <v>4735</v>
      </c>
      <c r="G6253" s="129" t="s">
        <v>16723</v>
      </c>
      <c r="H6253" s="129"/>
    </row>
    <row r="6254" spans="1:8" x14ac:dyDescent="0.3">
      <c r="A6254" s="183">
        <v>45382</v>
      </c>
      <c r="B6254" s="129" t="s">
        <v>10995</v>
      </c>
      <c r="C6254" s="129" t="s">
        <v>417</v>
      </c>
      <c r="D6254" s="165">
        <v>1</v>
      </c>
      <c r="E6254" s="129" t="s">
        <v>4734</v>
      </c>
      <c r="F6254" s="129" t="s">
        <v>4735</v>
      </c>
      <c r="G6254" s="129" t="s">
        <v>16723</v>
      </c>
      <c r="H6254" s="129"/>
    </row>
    <row r="6255" spans="1:8" x14ac:dyDescent="0.3">
      <c r="A6255" s="183">
        <v>45382</v>
      </c>
      <c r="B6255" s="129" t="s">
        <v>10996</v>
      </c>
      <c r="C6255" s="129" t="s">
        <v>417</v>
      </c>
      <c r="D6255" s="165">
        <v>1</v>
      </c>
      <c r="E6255" s="129" t="s">
        <v>4739</v>
      </c>
      <c r="F6255" s="129" t="s">
        <v>4735</v>
      </c>
      <c r="G6255" s="129" t="s">
        <v>16723</v>
      </c>
      <c r="H6255" s="129"/>
    </row>
    <row r="6256" spans="1:8" x14ac:dyDescent="0.3">
      <c r="A6256" s="183">
        <v>45382</v>
      </c>
      <c r="B6256" s="129" t="s">
        <v>10997</v>
      </c>
      <c r="C6256" s="129" t="s">
        <v>417</v>
      </c>
      <c r="D6256" s="165">
        <v>1</v>
      </c>
      <c r="E6256" s="129" t="s">
        <v>4739</v>
      </c>
      <c r="F6256" s="129" t="s">
        <v>4735</v>
      </c>
      <c r="G6256" s="129" t="s">
        <v>16723</v>
      </c>
      <c r="H6256" s="129"/>
    </row>
    <row r="6257" spans="1:8" x14ac:dyDescent="0.3">
      <c r="A6257" s="183">
        <v>45382</v>
      </c>
      <c r="B6257" s="129" t="s">
        <v>10998</v>
      </c>
      <c r="C6257" s="129" t="s">
        <v>417</v>
      </c>
      <c r="D6257" s="165">
        <v>1</v>
      </c>
      <c r="E6257" s="129" t="s">
        <v>4739</v>
      </c>
      <c r="F6257" s="129" t="s">
        <v>4735</v>
      </c>
      <c r="G6257" s="129" t="s">
        <v>16723</v>
      </c>
      <c r="H6257" s="129"/>
    </row>
    <row r="6258" spans="1:8" x14ac:dyDescent="0.3">
      <c r="A6258" s="183">
        <v>45382</v>
      </c>
      <c r="B6258" s="129" t="s">
        <v>10999</v>
      </c>
      <c r="C6258" s="129" t="s">
        <v>417</v>
      </c>
      <c r="D6258" s="165">
        <v>1</v>
      </c>
      <c r="E6258" s="129" t="s">
        <v>4739</v>
      </c>
      <c r="F6258" s="129" t="s">
        <v>4735</v>
      </c>
      <c r="G6258" s="129" t="s">
        <v>16723</v>
      </c>
      <c r="H6258" s="129"/>
    </row>
    <row r="6259" spans="1:8" x14ac:dyDescent="0.3">
      <c r="A6259" s="183">
        <v>45382</v>
      </c>
      <c r="B6259" s="129" t="s">
        <v>11000</v>
      </c>
      <c r="C6259" s="129" t="s">
        <v>417</v>
      </c>
      <c r="D6259" s="165">
        <v>1</v>
      </c>
      <c r="E6259" s="129" t="s">
        <v>4739</v>
      </c>
      <c r="F6259" s="129" t="s">
        <v>4735</v>
      </c>
      <c r="G6259" s="129" t="s">
        <v>16723</v>
      </c>
      <c r="H6259" s="129"/>
    </row>
    <row r="6260" spans="1:8" x14ac:dyDescent="0.3">
      <c r="A6260" s="183">
        <v>45382</v>
      </c>
      <c r="B6260" s="129" t="s">
        <v>11001</v>
      </c>
      <c r="C6260" s="129" t="s">
        <v>417</v>
      </c>
      <c r="D6260" s="165">
        <v>1</v>
      </c>
      <c r="E6260" s="129" t="s">
        <v>4734</v>
      </c>
      <c r="F6260" s="129" t="s">
        <v>4735</v>
      </c>
      <c r="G6260" s="129" t="s">
        <v>16723</v>
      </c>
      <c r="H6260" s="129"/>
    </row>
    <row r="6261" spans="1:8" x14ac:dyDescent="0.3">
      <c r="A6261" s="183">
        <v>45382</v>
      </c>
      <c r="B6261" s="129" t="s">
        <v>11002</v>
      </c>
      <c r="C6261" s="129" t="s">
        <v>418</v>
      </c>
      <c r="D6261" s="165">
        <v>1</v>
      </c>
      <c r="E6261" s="129" t="s">
        <v>4739</v>
      </c>
      <c r="F6261" s="129" t="s">
        <v>4735</v>
      </c>
      <c r="G6261" s="129" t="s">
        <v>16723</v>
      </c>
      <c r="H6261" s="129"/>
    </row>
    <row r="6262" spans="1:8" x14ac:dyDescent="0.3">
      <c r="A6262" s="183">
        <v>45382</v>
      </c>
      <c r="B6262" s="129" t="s">
        <v>11003</v>
      </c>
      <c r="C6262" s="129" t="s">
        <v>418</v>
      </c>
      <c r="D6262" s="165">
        <v>1</v>
      </c>
      <c r="E6262" s="129" t="s">
        <v>4739</v>
      </c>
      <c r="F6262" s="129" t="s">
        <v>4735</v>
      </c>
      <c r="G6262" s="129" t="s">
        <v>16723</v>
      </c>
      <c r="H6262" s="129"/>
    </row>
    <row r="6263" spans="1:8" x14ac:dyDescent="0.3">
      <c r="A6263" s="183">
        <v>45382</v>
      </c>
      <c r="B6263" s="129" t="s">
        <v>11004</v>
      </c>
      <c r="C6263" s="129" t="s">
        <v>418</v>
      </c>
      <c r="D6263" s="165">
        <v>1</v>
      </c>
      <c r="E6263" s="129" t="s">
        <v>5066</v>
      </c>
      <c r="F6263" s="129" t="s">
        <v>4735</v>
      </c>
      <c r="G6263" s="129" t="s">
        <v>16723</v>
      </c>
      <c r="H6263" s="129"/>
    </row>
    <row r="6264" spans="1:8" x14ac:dyDescent="0.3">
      <c r="A6264" s="183">
        <v>45382</v>
      </c>
      <c r="B6264" s="129" t="s">
        <v>11005</v>
      </c>
      <c r="C6264" s="129" t="s">
        <v>418</v>
      </c>
      <c r="D6264" s="165">
        <v>1</v>
      </c>
      <c r="E6264" s="129" t="s">
        <v>4739</v>
      </c>
      <c r="F6264" s="129" t="s">
        <v>4735</v>
      </c>
      <c r="G6264" s="129" t="s">
        <v>16723</v>
      </c>
      <c r="H6264" s="129"/>
    </row>
    <row r="6265" spans="1:8" x14ac:dyDescent="0.3">
      <c r="A6265" s="183">
        <v>45382</v>
      </c>
      <c r="B6265" s="129" t="s">
        <v>11006</v>
      </c>
      <c r="C6265" s="129" t="s">
        <v>418</v>
      </c>
      <c r="D6265" s="165">
        <v>1</v>
      </c>
      <c r="E6265" s="129" t="s">
        <v>5066</v>
      </c>
      <c r="F6265" s="129" t="s">
        <v>4735</v>
      </c>
      <c r="G6265" s="129" t="s">
        <v>16723</v>
      </c>
      <c r="H6265" s="129"/>
    </row>
    <row r="6266" spans="1:8" x14ac:dyDescent="0.3">
      <c r="A6266" s="183">
        <v>45382</v>
      </c>
      <c r="B6266" s="129" t="s">
        <v>11007</v>
      </c>
      <c r="C6266" s="129" t="s">
        <v>418</v>
      </c>
      <c r="D6266" s="165">
        <v>1</v>
      </c>
      <c r="E6266" s="129" t="s">
        <v>5066</v>
      </c>
      <c r="F6266" s="129" t="s">
        <v>4735</v>
      </c>
      <c r="G6266" s="129" t="s">
        <v>16723</v>
      </c>
      <c r="H6266" s="129"/>
    </row>
    <row r="6267" spans="1:8" x14ac:dyDescent="0.3">
      <c r="A6267" s="183">
        <v>45382</v>
      </c>
      <c r="B6267" s="129" t="s">
        <v>11008</v>
      </c>
      <c r="C6267" s="129" t="s">
        <v>417</v>
      </c>
      <c r="D6267" s="165">
        <v>1</v>
      </c>
      <c r="E6267" s="129" t="s">
        <v>4739</v>
      </c>
      <c r="F6267" s="129" t="s">
        <v>4735</v>
      </c>
      <c r="G6267" s="129" t="s">
        <v>16723</v>
      </c>
      <c r="H6267" s="129"/>
    </row>
    <row r="6268" spans="1:8" x14ac:dyDescent="0.3">
      <c r="A6268" s="183">
        <v>45382</v>
      </c>
      <c r="B6268" s="129" t="s">
        <v>11009</v>
      </c>
      <c r="C6268" s="129" t="s">
        <v>417</v>
      </c>
      <c r="D6268" s="165">
        <v>1</v>
      </c>
      <c r="E6268" s="129" t="s">
        <v>4739</v>
      </c>
      <c r="F6268" s="129" t="s">
        <v>4735</v>
      </c>
      <c r="G6268" s="129" t="s">
        <v>16723</v>
      </c>
      <c r="H6268" s="129"/>
    </row>
    <row r="6269" spans="1:8" x14ac:dyDescent="0.3">
      <c r="A6269" s="183">
        <v>45382</v>
      </c>
      <c r="B6269" s="129" t="s">
        <v>11010</v>
      </c>
      <c r="C6269" s="129" t="s">
        <v>417</v>
      </c>
      <c r="D6269" s="165">
        <v>1</v>
      </c>
      <c r="E6269" s="129" t="s">
        <v>4739</v>
      </c>
      <c r="F6269" s="129" t="s">
        <v>4735</v>
      </c>
      <c r="G6269" s="129" t="s">
        <v>16723</v>
      </c>
      <c r="H6269" s="129"/>
    </row>
    <row r="6270" spans="1:8" x14ac:dyDescent="0.3">
      <c r="A6270" s="183">
        <v>45382</v>
      </c>
      <c r="B6270" s="129" t="s">
        <v>11011</v>
      </c>
      <c r="C6270" s="129" t="s">
        <v>417</v>
      </c>
      <c r="D6270" s="165">
        <v>1</v>
      </c>
      <c r="E6270" s="129" t="s">
        <v>4737</v>
      </c>
      <c r="F6270" s="129" t="s">
        <v>4735</v>
      </c>
      <c r="G6270" s="129" t="s">
        <v>16723</v>
      </c>
      <c r="H6270" s="129"/>
    </row>
    <row r="6271" spans="1:8" x14ac:dyDescent="0.3">
      <c r="A6271" s="183">
        <v>45382</v>
      </c>
      <c r="B6271" s="129" t="s">
        <v>11012</v>
      </c>
      <c r="C6271" s="129" t="s">
        <v>418</v>
      </c>
      <c r="D6271" s="165">
        <v>1</v>
      </c>
      <c r="E6271" s="129" t="s">
        <v>4739</v>
      </c>
      <c r="F6271" s="129" t="s">
        <v>4735</v>
      </c>
      <c r="G6271" s="129" t="s">
        <v>16723</v>
      </c>
      <c r="H6271" s="129"/>
    </row>
    <row r="6272" spans="1:8" x14ac:dyDescent="0.3">
      <c r="A6272" s="183">
        <v>45382</v>
      </c>
      <c r="B6272" s="129" t="s">
        <v>11013</v>
      </c>
      <c r="C6272" s="129" t="s">
        <v>418</v>
      </c>
      <c r="D6272" s="165">
        <v>1</v>
      </c>
      <c r="E6272" s="129" t="s">
        <v>4739</v>
      </c>
      <c r="F6272" s="129" t="s">
        <v>4735</v>
      </c>
      <c r="G6272" s="129" t="s">
        <v>16723</v>
      </c>
      <c r="H6272" s="129"/>
    </row>
    <row r="6273" spans="1:8" x14ac:dyDescent="0.3">
      <c r="A6273" s="183">
        <v>45382</v>
      </c>
      <c r="B6273" s="129" t="s">
        <v>11014</v>
      </c>
      <c r="C6273" s="129" t="s">
        <v>416</v>
      </c>
      <c r="D6273" s="165">
        <v>1</v>
      </c>
      <c r="E6273" s="129" t="s">
        <v>4737</v>
      </c>
      <c r="F6273" s="129" t="s">
        <v>4735</v>
      </c>
      <c r="G6273" s="129" t="s">
        <v>16723</v>
      </c>
      <c r="H6273" s="129"/>
    </row>
    <row r="6274" spans="1:8" x14ac:dyDescent="0.3">
      <c r="A6274" s="183">
        <v>45382</v>
      </c>
      <c r="B6274" s="129" t="s">
        <v>11015</v>
      </c>
      <c r="C6274" s="129" t="s">
        <v>418</v>
      </c>
      <c r="D6274" s="165">
        <v>1</v>
      </c>
      <c r="E6274" s="129" t="s">
        <v>4739</v>
      </c>
      <c r="F6274" s="129" t="s">
        <v>4735</v>
      </c>
      <c r="G6274" s="129" t="s">
        <v>16723</v>
      </c>
      <c r="H6274" s="129"/>
    </row>
    <row r="6275" spans="1:8" x14ac:dyDescent="0.3">
      <c r="A6275" s="183">
        <v>45382</v>
      </c>
      <c r="B6275" s="129" t="s">
        <v>11016</v>
      </c>
      <c r="C6275" s="129" t="s">
        <v>418</v>
      </c>
      <c r="D6275" s="165">
        <v>1</v>
      </c>
      <c r="E6275" s="129" t="s">
        <v>4739</v>
      </c>
      <c r="F6275" s="129" t="s">
        <v>4735</v>
      </c>
      <c r="G6275" s="129" t="s">
        <v>16723</v>
      </c>
      <c r="H6275" s="129"/>
    </row>
    <row r="6276" spans="1:8" x14ac:dyDescent="0.3">
      <c r="A6276" s="183">
        <v>45382</v>
      </c>
      <c r="B6276" s="129" t="s">
        <v>11017</v>
      </c>
      <c r="C6276" s="129" t="s">
        <v>417</v>
      </c>
      <c r="D6276" s="165">
        <v>1</v>
      </c>
      <c r="E6276" s="129" t="s">
        <v>4739</v>
      </c>
      <c r="F6276" s="129" t="s">
        <v>4735</v>
      </c>
      <c r="G6276" s="129" t="s">
        <v>16723</v>
      </c>
      <c r="H6276" s="129"/>
    </row>
    <row r="6277" spans="1:8" x14ac:dyDescent="0.3">
      <c r="A6277" s="183">
        <v>45382</v>
      </c>
      <c r="B6277" s="129" t="s">
        <v>11018</v>
      </c>
      <c r="C6277" s="129" t="s">
        <v>417</v>
      </c>
      <c r="D6277" s="165">
        <v>1</v>
      </c>
      <c r="E6277" s="129" t="s">
        <v>4739</v>
      </c>
      <c r="F6277" s="129" t="s">
        <v>4735</v>
      </c>
      <c r="G6277" s="129" t="s">
        <v>16723</v>
      </c>
      <c r="H6277" s="129"/>
    </row>
    <row r="6278" spans="1:8" x14ac:dyDescent="0.3">
      <c r="A6278" s="183">
        <v>45382</v>
      </c>
      <c r="B6278" s="129" t="s">
        <v>11019</v>
      </c>
      <c r="C6278" s="129" t="s">
        <v>416</v>
      </c>
      <c r="D6278" s="165">
        <v>1</v>
      </c>
      <c r="E6278" s="129" t="s">
        <v>4737</v>
      </c>
      <c r="F6278" s="129" t="s">
        <v>4735</v>
      </c>
      <c r="G6278" s="129" t="s">
        <v>16723</v>
      </c>
      <c r="H6278" s="129"/>
    </row>
    <row r="6279" spans="1:8" x14ac:dyDescent="0.3">
      <c r="A6279" s="183">
        <v>45382</v>
      </c>
      <c r="B6279" s="129" t="s">
        <v>11020</v>
      </c>
      <c r="C6279" s="129" t="s">
        <v>417</v>
      </c>
      <c r="D6279" s="165">
        <v>1</v>
      </c>
      <c r="E6279" s="129" t="s">
        <v>4739</v>
      </c>
      <c r="F6279" s="129" t="s">
        <v>4735</v>
      </c>
      <c r="G6279" s="129" t="s">
        <v>16723</v>
      </c>
      <c r="H6279" s="129"/>
    </row>
    <row r="6280" spans="1:8" x14ac:dyDescent="0.3">
      <c r="A6280" s="183">
        <v>45382</v>
      </c>
      <c r="B6280" s="129" t="s">
        <v>11021</v>
      </c>
      <c r="C6280" s="129" t="s">
        <v>417</v>
      </c>
      <c r="D6280" s="165">
        <v>1</v>
      </c>
      <c r="E6280" s="129" t="s">
        <v>4739</v>
      </c>
      <c r="F6280" s="129" t="s">
        <v>4735</v>
      </c>
      <c r="G6280" s="129" t="s">
        <v>16723</v>
      </c>
      <c r="H6280" s="129"/>
    </row>
    <row r="6281" spans="1:8" x14ac:dyDescent="0.3">
      <c r="A6281" s="183">
        <v>45382</v>
      </c>
      <c r="B6281" s="129" t="s">
        <v>11022</v>
      </c>
      <c r="C6281" s="129" t="s">
        <v>416</v>
      </c>
      <c r="D6281" s="165">
        <v>1</v>
      </c>
      <c r="E6281" s="129" t="s">
        <v>4739</v>
      </c>
      <c r="F6281" s="129" t="s">
        <v>4735</v>
      </c>
      <c r="G6281" s="129" t="s">
        <v>16723</v>
      </c>
      <c r="H6281" s="129"/>
    </row>
    <row r="6282" spans="1:8" x14ac:dyDescent="0.3">
      <c r="A6282" s="183">
        <v>45382</v>
      </c>
      <c r="B6282" s="129" t="s">
        <v>11023</v>
      </c>
      <c r="C6282" s="129" t="s">
        <v>418</v>
      </c>
      <c r="D6282" s="165">
        <v>1</v>
      </c>
      <c r="E6282" s="129" t="s">
        <v>4737</v>
      </c>
      <c r="F6282" s="129" t="s">
        <v>4735</v>
      </c>
      <c r="G6282" s="129" t="s">
        <v>16723</v>
      </c>
      <c r="H6282" s="129"/>
    </row>
    <row r="6283" spans="1:8" x14ac:dyDescent="0.3">
      <c r="A6283" s="183">
        <v>45382</v>
      </c>
      <c r="B6283" s="129" t="s">
        <v>11024</v>
      </c>
      <c r="C6283" s="129" t="s">
        <v>418</v>
      </c>
      <c r="D6283" s="165">
        <v>1</v>
      </c>
      <c r="E6283" s="129" t="s">
        <v>4739</v>
      </c>
      <c r="F6283" s="129" t="s">
        <v>4735</v>
      </c>
      <c r="G6283" s="129" t="s">
        <v>16723</v>
      </c>
      <c r="H6283" s="129"/>
    </row>
    <row r="6284" spans="1:8" x14ac:dyDescent="0.3">
      <c r="A6284" s="183">
        <v>45382</v>
      </c>
      <c r="B6284" s="129" t="s">
        <v>11025</v>
      </c>
      <c r="C6284" s="129" t="s">
        <v>418</v>
      </c>
      <c r="D6284" s="165">
        <v>1</v>
      </c>
      <c r="E6284" s="129" t="s">
        <v>4737</v>
      </c>
      <c r="F6284" s="129" t="s">
        <v>4735</v>
      </c>
      <c r="G6284" s="129" t="s">
        <v>16723</v>
      </c>
      <c r="H6284" s="129"/>
    </row>
    <row r="6285" spans="1:8" x14ac:dyDescent="0.3">
      <c r="A6285" s="183">
        <v>45382</v>
      </c>
      <c r="B6285" s="129" t="s">
        <v>11026</v>
      </c>
      <c r="C6285" s="129" t="s">
        <v>418</v>
      </c>
      <c r="D6285" s="165">
        <v>1</v>
      </c>
      <c r="E6285" s="129" t="s">
        <v>4741</v>
      </c>
      <c r="F6285" s="129" t="s">
        <v>4735</v>
      </c>
      <c r="G6285" s="129" t="s">
        <v>16723</v>
      </c>
      <c r="H6285" s="129"/>
    </row>
    <row r="6286" spans="1:8" x14ac:dyDescent="0.3">
      <c r="A6286" s="183">
        <v>45382</v>
      </c>
      <c r="B6286" s="129" t="s">
        <v>11027</v>
      </c>
      <c r="C6286" s="129" t="s">
        <v>418</v>
      </c>
      <c r="D6286" s="165">
        <v>1</v>
      </c>
      <c r="E6286" s="129" t="s">
        <v>4739</v>
      </c>
      <c r="F6286" s="129" t="s">
        <v>4735</v>
      </c>
      <c r="G6286" s="129" t="s">
        <v>16723</v>
      </c>
      <c r="H6286" s="129"/>
    </row>
    <row r="6287" spans="1:8" x14ac:dyDescent="0.3">
      <c r="A6287" s="183">
        <v>45382</v>
      </c>
      <c r="B6287" s="129" t="s">
        <v>11028</v>
      </c>
      <c r="C6287" s="129" t="s">
        <v>416</v>
      </c>
      <c r="D6287" s="165">
        <v>1</v>
      </c>
      <c r="E6287" s="129" t="s">
        <v>4739</v>
      </c>
      <c r="F6287" s="129" t="s">
        <v>4735</v>
      </c>
      <c r="G6287" s="129" t="s">
        <v>16723</v>
      </c>
      <c r="H6287" s="129"/>
    </row>
    <row r="6288" spans="1:8" x14ac:dyDescent="0.3">
      <c r="A6288" s="183">
        <v>45382</v>
      </c>
      <c r="B6288" s="129" t="s">
        <v>11029</v>
      </c>
      <c r="C6288" s="129" t="s">
        <v>417</v>
      </c>
      <c r="D6288" s="165">
        <v>1</v>
      </c>
      <c r="E6288" s="129" t="s">
        <v>4739</v>
      </c>
      <c r="F6288" s="129" t="s">
        <v>4735</v>
      </c>
      <c r="G6288" s="129" t="s">
        <v>16723</v>
      </c>
      <c r="H6288" s="129"/>
    </row>
    <row r="6289" spans="1:8" x14ac:dyDescent="0.3">
      <c r="A6289" s="183">
        <v>45382</v>
      </c>
      <c r="B6289" s="129" t="s">
        <v>11030</v>
      </c>
      <c r="C6289" s="129" t="s">
        <v>417</v>
      </c>
      <c r="D6289" s="165">
        <v>1</v>
      </c>
      <c r="E6289" s="129" t="s">
        <v>4737</v>
      </c>
      <c r="F6289" s="129" t="s">
        <v>4735</v>
      </c>
      <c r="G6289" s="129" t="s">
        <v>16723</v>
      </c>
      <c r="H6289" s="129"/>
    </row>
    <row r="6290" spans="1:8" x14ac:dyDescent="0.3">
      <c r="A6290" s="183">
        <v>45382</v>
      </c>
      <c r="B6290" s="129" t="s">
        <v>11031</v>
      </c>
      <c r="C6290" s="129" t="s">
        <v>418</v>
      </c>
      <c r="D6290" s="165">
        <v>1</v>
      </c>
      <c r="E6290" s="129" t="s">
        <v>4739</v>
      </c>
      <c r="F6290" s="129" t="s">
        <v>4735</v>
      </c>
      <c r="G6290" s="129" t="s">
        <v>16723</v>
      </c>
      <c r="H6290" s="129"/>
    </row>
    <row r="6291" spans="1:8" x14ac:dyDescent="0.3">
      <c r="A6291" s="183">
        <v>45382</v>
      </c>
      <c r="B6291" s="129" t="s">
        <v>11032</v>
      </c>
      <c r="C6291" s="129" t="s">
        <v>417</v>
      </c>
      <c r="D6291" s="165">
        <v>1</v>
      </c>
      <c r="E6291" s="129" t="s">
        <v>4739</v>
      </c>
      <c r="F6291" s="129" t="s">
        <v>4735</v>
      </c>
      <c r="G6291" s="129" t="s">
        <v>16723</v>
      </c>
      <c r="H6291" s="129"/>
    </row>
    <row r="6292" spans="1:8" x14ac:dyDescent="0.3">
      <c r="A6292" s="183">
        <v>45382</v>
      </c>
      <c r="B6292" s="129" t="s">
        <v>11033</v>
      </c>
      <c r="C6292" s="129" t="s">
        <v>417</v>
      </c>
      <c r="D6292" s="165">
        <v>1</v>
      </c>
      <c r="E6292" s="129" t="s">
        <v>4821</v>
      </c>
      <c r="F6292" s="129" t="s">
        <v>4735</v>
      </c>
      <c r="G6292" s="129" t="s">
        <v>16723</v>
      </c>
      <c r="H6292" s="129"/>
    </row>
    <row r="6293" spans="1:8" x14ac:dyDescent="0.3">
      <c r="A6293" s="183">
        <v>45382</v>
      </c>
      <c r="B6293" s="129" t="s">
        <v>11034</v>
      </c>
      <c r="C6293" s="129" t="s">
        <v>418</v>
      </c>
      <c r="D6293" s="165">
        <v>1</v>
      </c>
      <c r="E6293" s="129" t="s">
        <v>4739</v>
      </c>
      <c r="F6293" s="129" t="s">
        <v>4735</v>
      </c>
      <c r="G6293" s="129" t="s">
        <v>16723</v>
      </c>
      <c r="H6293" s="129"/>
    </row>
    <row r="6294" spans="1:8" x14ac:dyDescent="0.3">
      <c r="A6294" s="183">
        <v>45382</v>
      </c>
      <c r="B6294" s="129" t="s">
        <v>11035</v>
      </c>
      <c r="C6294" s="129" t="s">
        <v>418</v>
      </c>
      <c r="D6294" s="165">
        <v>1</v>
      </c>
      <c r="E6294" s="129" t="s">
        <v>4741</v>
      </c>
      <c r="F6294" s="129" t="s">
        <v>4735</v>
      </c>
      <c r="G6294" s="129" t="s">
        <v>16723</v>
      </c>
      <c r="H6294" s="129"/>
    </row>
    <row r="6295" spans="1:8" x14ac:dyDescent="0.3">
      <c r="A6295" s="183">
        <v>45382</v>
      </c>
      <c r="B6295" s="129" t="s">
        <v>11036</v>
      </c>
      <c r="C6295" s="129" t="s">
        <v>418</v>
      </c>
      <c r="D6295" s="165">
        <v>1</v>
      </c>
      <c r="E6295" s="129" t="s">
        <v>4737</v>
      </c>
      <c r="F6295" s="129" t="s">
        <v>4735</v>
      </c>
      <c r="G6295" s="129" t="s">
        <v>16723</v>
      </c>
      <c r="H6295" s="129"/>
    </row>
    <row r="6296" spans="1:8" x14ac:dyDescent="0.3">
      <c r="A6296" s="183">
        <v>45382</v>
      </c>
      <c r="B6296" s="129" t="s">
        <v>11037</v>
      </c>
      <c r="C6296" s="129" t="s">
        <v>418</v>
      </c>
      <c r="D6296" s="165">
        <v>1</v>
      </c>
      <c r="E6296" s="129" t="s">
        <v>4821</v>
      </c>
      <c r="F6296" s="129" t="s">
        <v>4735</v>
      </c>
      <c r="G6296" s="129" t="s">
        <v>16723</v>
      </c>
      <c r="H6296" s="129"/>
    </row>
    <row r="6297" spans="1:8" x14ac:dyDescent="0.3">
      <c r="A6297" s="183">
        <v>45382</v>
      </c>
      <c r="B6297" s="129" t="s">
        <v>11038</v>
      </c>
      <c r="C6297" s="129" t="s">
        <v>418</v>
      </c>
      <c r="D6297" s="165">
        <v>1</v>
      </c>
      <c r="E6297" s="129" t="s">
        <v>4739</v>
      </c>
      <c r="F6297" s="129" t="s">
        <v>4735</v>
      </c>
      <c r="G6297" s="129" t="s">
        <v>16723</v>
      </c>
      <c r="H6297" s="129"/>
    </row>
    <row r="6298" spans="1:8" x14ac:dyDescent="0.3">
      <c r="A6298" s="183">
        <v>45382</v>
      </c>
      <c r="B6298" s="129" t="s">
        <v>11039</v>
      </c>
      <c r="C6298" s="129" t="s">
        <v>417</v>
      </c>
      <c r="D6298" s="165">
        <v>1</v>
      </c>
      <c r="E6298" s="129" t="s">
        <v>4737</v>
      </c>
      <c r="F6298" s="129" t="s">
        <v>4735</v>
      </c>
      <c r="G6298" s="129" t="s">
        <v>16723</v>
      </c>
      <c r="H6298" s="129"/>
    </row>
    <row r="6299" spans="1:8" x14ac:dyDescent="0.3">
      <c r="A6299" s="183">
        <v>45382</v>
      </c>
      <c r="B6299" s="129" t="s">
        <v>11040</v>
      </c>
      <c r="C6299" s="129" t="s">
        <v>418</v>
      </c>
      <c r="D6299" s="165">
        <v>1</v>
      </c>
      <c r="E6299" s="129" t="s">
        <v>4744</v>
      </c>
      <c r="F6299" s="129" t="s">
        <v>4735</v>
      </c>
      <c r="G6299" s="129" t="s">
        <v>16723</v>
      </c>
      <c r="H6299" s="129"/>
    </row>
    <row r="6300" spans="1:8" x14ac:dyDescent="0.3">
      <c r="A6300" s="183">
        <v>45382</v>
      </c>
      <c r="B6300" s="129" t="s">
        <v>11041</v>
      </c>
      <c r="C6300" s="129" t="s">
        <v>418</v>
      </c>
      <c r="D6300" s="165">
        <v>1</v>
      </c>
      <c r="E6300" s="129" t="s">
        <v>4744</v>
      </c>
      <c r="F6300" s="129" t="s">
        <v>4735</v>
      </c>
      <c r="G6300" s="129" t="s">
        <v>16723</v>
      </c>
      <c r="H6300" s="129"/>
    </row>
    <row r="6301" spans="1:8" x14ac:dyDescent="0.3">
      <c r="A6301" s="183">
        <v>45382</v>
      </c>
      <c r="B6301" s="129" t="s">
        <v>11042</v>
      </c>
      <c r="C6301" s="129" t="s">
        <v>418</v>
      </c>
      <c r="D6301" s="165">
        <v>1</v>
      </c>
      <c r="E6301" s="129" t="s">
        <v>4739</v>
      </c>
      <c r="F6301" s="129" t="s">
        <v>4735</v>
      </c>
      <c r="G6301" s="129" t="s">
        <v>16723</v>
      </c>
      <c r="H6301" s="129"/>
    </row>
    <row r="6302" spans="1:8" x14ac:dyDescent="0.3">
      <c r="A6302" s="183">
        <v>45382</v>
      </c>
      <c r="B6302" s="129" t="s">
        <v>11043</v>
      </c>
      <c r="C6302" s="129" t="s">
        <v>416</v>
      </c>
      <c r="D6302" s="165">
        <v>1</v>
      </c>
      <c r="E6302" s="129" t="s">
        <v>4739</v>
      </c>
      <c r="F6302" s="129" t="s">
        <v>4735</v>
      </c>
      <c r="G6302" s="129" t="s">
        <v>16723</v>
      </c>
      <c r="H6302" s="129"/>
    </row>
    <row r="6303" spans="1:8" x14ac:dyDescent="0.3">
      <c r="A6303" s="183">
        <v>45382</v>
      </c>
      <c r="B6303" s="129" t="s">
        <v>11044</v>
      </c>
      <c r="C6303" s="129" t="s">
        <v>417</v>
      </c>
      <c r="D6303" s="165">
        <v>1</v>
      </c>
      <c r="E6303" s="129" t="s">
        <v>4737</v>
      </c>
      <c r="F6303" s="129" t="s">
        <v>4735</v>
      </c>
      <c r="G6303" s="129" t="s">
        <v>16723</v>
      </c>
      <c r="H6303" s="129"/>
    </row>
    <row r="6304" spans="1:8" x14ac:dyDescent="0.3">
      <c r="A6304" s="183">
        <v>45382</v>
      </c>
      <c r="B6304" s="129" t="s">
        <v>11045</v>
      </c>
      <c r="C6304" s="129" t="s">
        <v>417</v>
      </c>
      <c r="D6304" s="165">
        <v>1</v>
      </c>
      <c r="E6304" s="129" t="s">
        <v>5066</v>
      </c>
      <c r="F6304" s="129" t="s">
        <v>4735</v>
      </c>
      <c r="G6304" s="129" t="s">
        <v>16723</v>
      </c>
      <c r="H6304" s="129"/>
    </row>
    <row r="6305" spans="1:8" x14ac:dyDescent="0.3">
      <c r="A6305" s="183">
        <v>45382</v>
      </c>
      <c r="B6305" s="129" t="s">
        <v>11046</v>
      </c>
      <c r="C6305" s="129" t="s">
        <v>418</v>
      </c>
      <c r="D6305" s="165">
        <v>1</v>
      </c>
      <c r="E6305" s="129" t="s">
        <v>4739</v>
      </c>
      <c r="F6305" s="129" t="s">
        <v>4735</v>
      </c>
      <c r="G6305" s="129" t="s">
        <v>16723</v>
      </c>
      <c r="H6305" s="129"/>
    </row>
    <row r="6306" spans="1:8" x14ac:dyDescent="0.3">
      <c r="A6306" s="183">
        <v>45382</v>
      </c>
      <c r="B6306" s="129" t="s">
        <v>11047</v>
      </c>
      <c r="C6306" s="129" t="s">
        <v>418</v>
      </c>
      <c r="D6306" s="165">
        <v>1</v>
      </c>
      <c r="E6306" s="129" t="s">
        <v>4739</v>
      </c>
      <c r="F6306" s="129" t="s">
        <v>4735</v>
      </c>
      <c r="G6306" s="129" t="s">
        <v>16723</v>
      </c>
      <c r="H6306" s="129"/>
    </row>
    <row r="6307" spans="1:8" x14ac:dyDescent="0.3">
      <c r="A6307" s="183">
        <v>45382</v>
      </c>
      <c r="B6307" s="129" t="s">
        <v>11048</v>
      </c>
      <c r="C6307" s="129" t="s">
        <v>418</v>
      </c>
      <c r="D6307" s="165">
        <v>1</v>
      </c>
      <c r="E6307" s="129" t="s">
        <v>4739</v>
      </c>
      <c r="F6307" s="129" t="s">
        <v>4735</v>
      </c>
      <c r="G6307" s="129" t="s">
        <v>16723</v>
      </c>
      <c r="H6307" s="129"/>
    </row>
    <row r="6308" spans="1:8" x14ac:dyDescent="0.3">
      <c r="A6308" s="183">
        <v>45382</v>
      </c>
      <c r="B6308" s="129" t="s">
        <v>11049</v>
      </c>
      <c r="C6308" s="129" t="s">
        <v>416</v>
      </c>
      <c r="D6308" s="165">
        <v>1</v>
      </c>
      <c r="E6308" s="129" t="s">
        <v>4739</v>
      </c>
      <c r="F6308" s="129" t="s">
        <v>4735</v>
      </c>
      <c r="G6308" s="129" t="s">
        <v>16723</v>
      </c>
      <c r="H6308" s="129"/>
    </row>
    <row r="6309" spans="1:8" x14ac:dyDescent="0.3">
      <c r="A6309" s="183">
        <v>45382</v>
      </c>
      <c r="B6309" s="129" t="s">
        <v>11050</v>
      </c>
      <c r="C6309" s="129" t="s">
        <v>418</v>
      </c>
      <c r="D6309" s="165">
        <v>1</v>
      </c>
      <c r="E6309" s="129" t="s">
        <v>4739</v>
      </c>
      <c r="F6309" s="129" t="s">
        <v>4735</v>
      </c>
      <c r="G6309" s="129" t="s">
        <v>16723</v>
      </c>
      <c r="H6309" s="129"/>
    </row>
    <row r="6310" spans="1:8" x14ac:dyDescent="0.3">
      <c r="A6310" s="183">
        <v>45382</v>
      </c>
      <c r="B6310" s="129" t="s">
        <v>11051</v>
      </c>
      <c r="C6310" s="129" t="s">
        <v>418</v>
      </c>
      <c r="D6310" s="165">
        <v>1</v>
      </c>
      <c r="E6310" s="129" t="s">
        <v>4739</v>
      </c>
      <c r="F6310" s="129" t="s">
        <v>4735</v>
      </c>
      <c r="G6310" s="129" t="s">
        <v>16723</v>
      </c>
      <c r="H6310" s="129"/>
    </row>
    <row r="6311" spans="1:8" x14ac:dyDescent="0.3">
      <c r="A6311" s="183">
        <v>45382</v>
      </c>
      <c r="B6311" s="129" t="s">
        <v>11052</v>
      </c>
      <c r="C6311" s="129" t="s">
        <v>417</v>
      </c>
      <c r="D6311" s="165">
        <v>1</v>
      </c>
      <c r="E6311" s="129" t="s">
        <v>4737</v>
      </c>
      <c r="F6311" s="129" t="s">
        <v>4735</v>
      </c>
      <c r="G6311" s="129" t="s">
        <v>16723</v>
      </c>
      <c r="H6311" s="129"/>
    </row>
    <row r="6312" spans="1:8" x14ac:dyDescent="0.3">
      <c r="A6312" s="183">
        <v>45382</v>
      </c>
      <c r="B6312" s="129" t="s">
        <v>11053</v>
      </c>
      <c r="C6312" s="129" t="s">
        <v>417</v>
      </c>
      <c r="D6312" s="165">
        <v>1</v>
      </c>
      <c r="E6312" s="129" t="s">
        <v>5066</v>
      </c>
      <c r="F6312" s="129" t="s">
        <v>4735</v>
      </c>
      <c r="G6312" s="129" t="s">
        <v>16723</v>
      </c>
      <c r="H6312" s="129"/>
    </row>
    <row r="6313" spans="1:8" x14ac:dyDescent="0.3">
      <c r="A6313" s="183">
        <v>45382</v>
      </c>
      <c r="B6313" s="129" t="s">
        <v>11054</v>
      </c>
      <c r="C6313" s="129" t="s">
        <v>417</v>
      </c>
      <c r="D6313" s="165">
        <v>1</v>
      </c>
      <c r="E6313" s="129" t="s">
        <v>5066</v>
      </c>
      <c r="F6313" s="129" t="s">
        <v>4735</v>
      </c>
      <c r="G6313" s="129" t="s">
        <v>16723</v>
      </c>
      <c r="H6313" s="129"/>
    </row>
    <row r="6314" spans="1:8" x14ac:dyDescent="0.3">
      <c r="A6314" s="183">
        <v>45382</v>
      </c>
      <c r="B6314" s="129" t="s">
        <v>11055</v>
      </c>
      <c r="C6314" s="129" t="s">
        <v>417</v>
      </c>
      <c r="D6314" s="165">
        <v>1</v>
      </c>
      <c r="E6314" s="129" t="s">
        <v>4739</v>
      </c>
      <c r="F6314" s="129" t="s">
        <v>4735</v>
      </c>
      <c r="G6314" s="129" t="s">
        <v>16723</v>
      </c>
      <c r="H6314" s="129"/>
    </row>
    <row r="6315" spans="1:8" x14ac:dyDescent="0.3">
      <c r="A6315" s="183">
        <v>45382</v>
      </c>
      <c r="B6315" s="129" t="s">
        <v>11056</v>
      </c>
      <c r="C6315" s="129" t="s">
        <v>417</v>
      </c>
      <c r="D6315" s="165">
        <v>1</v>
      </c>
      <c r="E6315" s="129" t="s">
        <v>4737</v>
      </c>
      <c r="F6315" s="129" t="s">
        <v>4735</v>
      </c>
      <c r="G6315" s="129" t="s">
        <v>16723</v>
      </c>
      <c r="H6315" s="129"/>
    </row>
    <row r="6316" spans="1:8" x14ac:dyDescent="0.3">
      <c r="A6316" s="183">
        <v>45382</v>
      </c>
      <c r="B6316" s="129" t="s">
        <v>11057</v>
      </c>
      <c r="C6316" s="129" t="s">
        <v>417</v>
      </c>
      <c r="D6316" s="165">
        <v>1</v>
      </c>
      <c r="E6316" s="129" t="s">
        <v>4739</v>
      </c>
      <c r="F6316" s="129" t="s">
        <v>4735</v>
      </c>
      <c r="G6316" s="129" t="s">
        <v>16723</v>
      </c>
      <c r="H6316" s="129"/>
    </row>
    <row r="6317" spans="1:8" x14ac:dyDescent="0.3">
      <c r="A6317" s="183">
        <v>45382</v>
      </c>
      <c r="B6317" s="129" t="s">
        <v>11058</v>
      </c>
      <c r="C6317" s="129" t="s">
        <v>417</v>
      </c>
      <c r="D6317" s="165">
        <v>1</v>
      </c>
      <c r="E6317" s="129" t="s">
        <v>4739</v>
      </c>
      <c r="F6317" s="129" t="s">
        <v>4735</v>
      </c>
      <c r="G6317" s="129" t="s">
        <v>16723</v>
      </c>
      <c r="H6317" s="129"/>
    </row>
    <row r="6318" spans="1:8" x14ac:dyDescent="0.3">
      <c r="A6318" s="183">
        <v>45382</v>
      </c>
      <c r="B6318" s="129" t="s">
        <v>11059</v>
      </c>
      <c r="C6318" s="129" t="s">
        <v>417</v>
      </c>
      <c r="D6318" s="165">
        <v>1</v>
      </c>
      <c r="E6318" s="129" t="s">
        <v>4739</v>
      </c>
      <c r="F6318" s="129" t="s">
        <v>4735</v>
      </c>
      <c r="G6318" s="129" t="s">
        <v>16723</v>
      </c>
      <c r="H6318" s="129"/>
    </row>
    <row r="6319" spans="1:8" x14ac:dyDescent="0.3">
      <c r="A6319" s="183">
        <v>45382</v>
      </c>
      <c r="B6319" s="129" t="s">
        <v>11060</v>
      </c>
      <c r="C6319" s="129" t="s">
        <v>417</v>
      </c>
      <c r="D6319" s="165">
        <v>1</v>
      </c>
      <c r="E6319" s="129" t="s">
        <v>4737</v>
      </c>
      <c r="F6319" s="129" t="s">
        <v>4735</v>
      </c>
      <c r="G6319" s="129" t="s">
        <v>16723</v>
      </c>
      <c r="H6319" s="129"/>
    </row>
    <row r="6320" spans="1:8" x14ac:dyDescent="0.3">
      <c r="A6320" s="183">
        <v>45382</v>
      </c>
      <c r="B6320" s="129" t="s">
        <v>11061</v>
      </c>
      <c r="C6320" s="129" t="s">
        <v>417</v>
      </c>
      <c r="D6320" s="165">
        <v>1</v>
      </c>
      <c r="E6320" s="129" t="s">
        <v>5066</v>
      </c>
      <c r="F6320" s="129" t="s">
        <v>4735</v>
      </c>
      <c r="G6320" s="129" t="s">
        <v>16723</v>
      </c>
      <c r="H6320" s="129"/>
    </row>
    <row r="6321" spans="1:8" x14ac:dyDescent="0.3">
      <c r="A6321" s="183">
        <v>45382</v>
      </c>
      <c r="B6321" s="129" t="s">
        <v>11062</v>
      </c>
      <c r="C6321" s="129" t="s">
        <v>416</v>
      </c>
      <c r="D6321" s="165">
        <v>1</v>
      </c>
      <c r="E6321" s="129" t="s">
        <v>4739</v>
      </c>
      <c r="F6321" s="129" t="s">
        <v>4735</v>
      </c>
      <c r="G6321" s="129" t="s">
        <v>16723</v>
      </c>
      <c r="H6321" s="129"/>
    </row>
    <row r="6322" spans="1:8" x14ac:dyDescent="0.3">
      <c r="A6322" s="183">
        <v>45382</v>
      </c>
      <c r="B6322" s="129" t="s">
        <v>11063</v>
      </c>
      <c r="C6322" s="129" t="s">
        <v>418</v>
      </c>
      <c r="D6322" s="165">
        <v>1</v>
      </c>
      <c r="E6322" s="129" t="s">
        <v>4739</v>
      </c>
      <c r="F6322" s="129" t="s">
        <v>4735</v>
      </c>
      <c r="G6322" s="129" t="s">
        <v>16723</v>
      </c>
      <c r="H6322" s="129"/>
    </row>
    <row r="6323" spans="1:8" x14ac:dyDescent="0.3">
      <c r="A6323" s="183">
        <v>45382</v>
      </c>
      <c r="B6323" s="129" t="s">
        <v>11064</v>
      </c>
      <c r="C6323" s="129" t="s">
        <v>418</v>
      </c>
      <c r="D6323" s="165">
        <v>1</v>
      </c>
      <c r="E6323" s="129" t="s">
        <v>4739</v>
      </c>
      <c r="F6323" s="129" t="s">
        <v>4735</v>
      </c>
      <c r="G6323" s="129" t="s">
        <v>16723</v>
      </c>
      <c r="H6323" s="129"/>
    </row>
    <row r="6324" spans="1:8" x14ac:dyDescent="0.3">
      <c r="A6324" s="183">
        <v>45382</v>
      </c>
      <c r="B6324" s="129" t="s">
        <v>11065</v>
      </c>
      <c r="C6324" s="129" t="s">
        <v>418</v>
      </c>
      <c r="D6324" s="165">
        <v>1</v>
      </c>
      <c r="E6324" s="129" t="s">
        <v>4739</v>
      </c>
      <c r="F6324" s="129" t="s">
        <v>4735</v>
      </c>
      <c r="G6324" s="129" t="s">
        <v>16723</v>
      </c>
      <c r="H6324" s="129"/>
    </row>
    <row r="6325" spans="1:8" x14ac:dyDescent="0.3">
      <c r="A6325" s="183">
        <v>45382</v>
      </c>
      <c r="B6325" s="129" t="s">
        <v>11066</v>
      </c>
      <c r="C6325" s="129" t="s">
        <v>418</v>
      </c>
      <c r="D6325" s="165">
        <v>1</v>
      </c>
      <c r="E6325" s="129" t="s">
        <v>4737</v>
      </c>
      <c r="F6325" s="129" t="s">
        <v>4735</v>
      </c>
      <c r="G6325" s="129" t="s">
        <v>16723</v>
      </c>
      <c r="H6325" s="129"/>
    </row>
    <row r="6326" spans="1:8" x14ac:dyDescent="0.3">
      <c r="A6326" s="183">
        <v>45382</v>
      </c>
      <c r="B6326" s="129" t="s">
        <v>11067</v>
      </c>
      <c r="C6326" s="129" t="s">
        <v>418</v>
      </c>
      <c r="D6326" s="165">
        <v>1</v>
      </c>
      <c r="E6326" s="129" t="s">
        <v>4739</v>
      </c>
      <c r="F6326" s="129" t="s">
        <v>4735</v>
      </c>
      <c r="G6326" s="129" t="s">
        <v>16723</v>
      </c>
      <c r="H6326" s="129"/>
    </row>
    <row r="6327" spans="1:8" x14ac:dyDescent="0.3">
      <c r="A6327" s="183">
        <v>45382</v>
      </c>
      <c r="B6327" s="129" t="s">
        <v>11068</v>
      </c>
      <c r="C6327" s="129" t="s">
        <v>417</v>
      </c>
      <c r="D6327" s="165">
        <v>1</v>
      </c>
      <c r="E6327" s="129" t="s">
        <v>4739</v>
      </c>
      <c r="F6327" s="129" t="s">
        <v>4735</v>
      </c>
      <c r="G6327" s="129" t="s">
        <v>16723</v>
      </c>
      <c r="H6327" s="129"/>
    </row>
    <row r="6328" spans="1:8" x14ac:dyDescent="0.3">
      <c r="A6328" s="183">
        <v>45382</v>
      </c>
      <c r="B6328" s="129" t="s">
        <v>11069</v>
      </c>
      <c r="C6328" s="129" t="s">
        <v>417</v>
      </c>
      <c r="D6328" s="165">
        <v>1</v>
      </c>
      <c r="E6328" s="129" t="s">
        <v>4739</v>
      </c>
      <c r="F6328" s="129" t="s">
        <v>4735</v>
      </c>
      <c r="G6328" s="129" t="s">
        <v>16723</v>
      </c>
      <c r="H6328" s="129"/>
    </row>
    <row r="6329" spans="1:8" x14ac:dyDescent="0.3">
      <c r="A6329" s="183">
        <v>45382</v>
      </c>
      <c r="B6329" s="129" t="s">
        <v>11070</v>
      </c>
      <c r="C6329" s="129" t="s">
        <v>417</v>
      </c>
      <c r="D6329" s="165">
        <v>1</v>
      </c>
      <c r="E6329" s="129" t="s">
        <v>4739</v>
      </c>
      <c r="F6329" s="129" t="s">
        <v>4735</v>
      </c>
      <c r="G6329" s="129" t="s">
        <v>16723</v>
      </c>
      <c r="H6329" s="129"/>
    </row>
    <row r="6330" spans="1:8" x14ac:dyDescent="0.3">
      <c r="A6330" s="183">
        <v>45382</v>
      </c>
      <c r="B6330" s="129" t="s">
        <v>11071</v>
      </c>
      <c r="C6330" s="129" t="s">
        <v>417</v>
      </c>
      <c r="D6330" s="165">
        <v>1</v>
      </c>
      <c r="E6330" s="129" t="s">
        <v>4739</v>
      </c>
      <c r="F6330" s="129" t="s">
        <v>4735</v>
      </c>
      <c r="G6330" s="129" t="s">
        <v>16723</v>
      </c>
      <c r="H6330" s="129"/>
    </row>
    <row r="6331" spans="1:8" x14ac:dyDescent="0.3">
      <c r="A6331" s="183">
        <v>45382</v>
      </c>
      <c r="B6331" s="129" t="s">
        <v>11072</v>
      </c>
      <c r="C6331" s="129" t="s">
        <v>417</v>
      </c>
      <c r="D6331" s="165">
        <v>1</v>
      </c>
      <c r="E6331" s="129" t="s">
        <v>4739</v>
      </c>
      <c r="F6331" s="129" t="s">
        <v>4735</v>
      </c>
      <c r="G6331" s="129" t="s">
        <v>16723</v>
      </c>
      <c r="H6331" s="129"/>
    </row>
    <row r="6332" spans="1:8" x14ac:dyDescent="0.3">
      <c r="A6332" s="183">
        <v>45382</v>
      </c>
      <c r="B6332" s="129" t="s">
        <v>11073</v>
      </c>
      <c r="C6332" s="129" t="s">
        <v>418</v>
      </c>
      <c r="D6332" s="165">
        <v>1</v>
      </c>
      <c r="E6332" s="129" t="s">
        <v>4747</v>
      </c>
      <c r="F6332" s="129" t="s">
        <v>4735</v>
      </c>
      <c r="G6332" s="129" t="s">
        <v>16723</v>
      </c>
      <c r="H6332" s="129"/>
    </row>
    <row r="6333" spans="1:8" x14ac:dyDescent="0.3">
      <c r="A6333" s="183">
        <v>45382</v>
      </c>
      <c r="B6333" s="129" t="s">
        <v>11074</v>
      </c>
      <c r="C6333" s="129" t="s">
        <v>417</v>
      </c>
      <c r="D6333" s="165">
        <v>1</v>
      </c>
      <c r="E6333" s="129" t="s">
        <v>4739</v>
      </c>
      <c r="F6333" s="129" t="s">
        <v>4735</v>
      </c>
      <c r="G6333" s="129" t="s">
        <v>16723</v>
      </c>
      <c r="H6333" s="129"/>
    </row>
    <row r="6334" spans="1:8" x14ac:dyDescent="0.3">
      <c r="A6334" s="183">
        <v>45382</v>
      </c>
      <c r="B6334" s="129" t="s">
        <v>11075</v>
      </c>
      <c r="C6334" s="129" t="s">
        <v>417</v>
      </c>
      <c r="D6334" s="165">
        <v>1</v>
      </c>
      <c r="E6334" s="129" t="s">
        <v>4739</v>
      </c>
      <c r="F6334" s="129" t="s">
        <v>4735</v>
      </c>
      <c r="G6334" s="129" t="s">
        <v>16723</v>
      </c>
      <c r="H6334" s="129"/>
    </row>
    <row r="6335" spans="1:8" x14ac:dyDescent="0.3">
      <c r="A6335" s="183">
        <v>45382</v>
      </c>
      <c r="B6335" s="129" t="s">
        <v>11076</v>
      </c>
      <c r="C6335" s="129" t="s">
        <v>418</v>
      </c>
      <c r="D6335" s="165">
        <v>1</v>
      </c>
      <c r="E6335" s="129" t="s">
        <v>4739</v>
      </c>
      <c r="F6335" s="129" t="s">
        <v>4735</v>
      </c>
      <c r="G6335" s="129" t="s">
        <v>16723</v>
      </c>
      <c r="H6335" s="129"/>
    </row>
    <row r="6336" spans="1:8" x14ac:dyDescent="0.3">
      <c r="A6336" s="183">
        <v>45382</v>
      </c>
      <c r="B6336" s="129" t="s">
        <v>11077</v>
      </c>
      <c r="C6336" s="129" t="s">
        <v>418</v>
      </c>
      <c r="D6336" s="165">
        <v>1</v>
      </c>
      <c r="E6336" s="129" t="s">
        <v>4739</v>
      </c>
      <c r="F6336" s="129" t="s">
        <v>4735</v>
      </c>
      <c r="G6336" s="129" t="s">
        <v>16723</v>
      </c>
      <c r="H6336" s="129"/>
    </row>
    <row r="6337" spans="1:8" x14ac:dyDescent="0.3">
      <c r="A6337" s="183">
        <v>45382</v>
      </c>
      <c r="B6337" s="129" t="s">
        <v>11078</v>
      </c>
      <c r="C6337" s="129" t="s">
        <v>418</v>
      </c>
      <c r="D6337" s="165">
        <v>1</v>
      </c>
      <c r="E6337" s="129" t="s">
        <v>4737</v>
      </c>
      <c r="F6337" s="129" t="s">
        <v>4735</v>
      </c>
      <c r="G6337" s="129" t="s">
        <v>16723</v>
      </c>
      <c r="H6337" s="129"/>
    </row>
    <row r="6338" spans="1:8" x14ac:dyDescent="0.3">
      <c r="A6338" s="183">
        <v>45382</v>
      </c>
      <c r="B6338" s="129" t="s">
        <v>11079</v>
      </c>
      <c r="C6338" s="129" t="s">
        <v>418</v>
      </c>
      <c r="D6338" s="165">
        <v>1</v>
      </c>
      <c r="E6338" s="129" t="s">
        <v>4739</v>
      </c>
      <c r="F6338" s="129" t="s">
        <v>4735</v>
      </c>
      <c r="G6338" s="129" t="s">
        <v>16723</v>
      </c>
      <c r="H6338" s="129"/>
    </row>
    <row r="6339" spans="1:8" x14ac:dyDescent="0.3">
      <c r="A6339" s="183">
        <v>45382</v>
      </c>
      <c r="B6339" s="129" t="s">
        <v>11080</v>
      </c>
      <c r="C6339" s="129" t="s">
        <v>418</v>
      </c>
      <c r="D6339" s="165">
        <v>1</v>
      </c>
      <c r="E6339" s="129" t="s">
        <v>4739</v>
      </c>
      <c r="F6339" s="129" t="s">
        <v>4735</v>
      </c>
      <c r="G6339" s="129" t="s">
        <v>16723</v>
      </c>
      <c r="H6339" s="129"/>
    </row>
    <row r="6340" spans="1:8" x14ac:dyDescent="0.3">
      <c r="A6340" s="183">
        <v>45382</v>
      </c>
      <c r="B6340" s="129" t="s">
        <v>11081</v>
      </c>
      <c r="C6340" s="129" t="s">
        <v>418</v>
      </c>
      <c r="D6340" s="165">
        <v>1</v>
      </c>
      <c r="E6340" s="129" t="s">
        <v>4739</v>
      </c>
      <c r="F6340" s="129" t="s">
        <v>4735</v>
      </c>
      <c r="G6340" s="129" t="s">
        <v>16723</v>
      </c>
      <c r="H6340" s="129"/>
    </row>
    <row r="6341" spans="1:8" x14ac:dyDescent="0.3">
      <c r="A6341" s="183">
        <v>45382</v>
      </c>
      <c r="B6341" s="129" t="s">
        <v>11082</v>
      </c>
      <c r="C6341" s="129" t="s">
        <v>418</v>
      </c>
      <c r="D6341" s="165">
        <v>1</v>
      </c>
      <c r="E6341" s="129" t="s">
        <v>4739</v>
      </c>
      <c r="F6341" s="129" t="s">
        <v>4735</v>
      </c>
      <c r="G6341" s="129" t="s">
        <v>16723</v>
      </c>
      <c r="H6341" s="129"/>
    </row>
    <row r="6342" spans="1:8" x14ac:dyDescent="0.3">
      <c r="A6342" s="183">
        <v>45382</v>
      </c>
      <c r="B6342" s="129" t="s">
        <v>11083</v>
      </c>
      <c r="C6342" s="129" t="s">
        <v>418</v>
      </c>
      <c r="D6342" s="165">
        <v>1</v>
      </c>
      <c r="E6342" s="129" t="s">
        <v>4739</v>
      </c>
      <c r="F6342" s="129" t="s">
        <v>4735</v>
      </c>
      <c r="G6342" s="129" t="s">
        <v>16723</v>
      </c>
      <c r="H6342" s="129"/>
    </row>
    <row r="6343" spans="1:8" x14ac:dyDescent="0.3">
      <c r="A6343" s="183">
        <v>45382</v>
      </c>
      <c r="B6343" s="129" t="s">
        <v>11084</v>
      </c>
      <c r="C6343" s="129" t="s">
        <v>417</v>
      </c>
      <c r="D6343" s="165">
        <v>1</v>
      </c>
      <c r="E6343" s="129" t="s">
        <v>4744</v>
      </c>
      <c r="F6343" s="129" t="s">
        <v>4735</v>
      </c>
      <c r="G6343" s="129" t="s">
        <v>16723</v>
      </c>
      <c r="H6343" s="129"/>
    </row>
    <row r="6344" spans="1:8" x14ac:dyDescent="0.3">
      <c r="A6344" s="183">
        <v>45382</v>
      </c>
      <c r="B6344" s="129" t="s">
        <v>11085</v>
      </c>
      <c r="C6344" s="129" t="s">
        <v>417</v>
      </c>
      <c r="D6344" s="165">
        <v>1</v>
      </c>
      <c r="E6344" s="129" t="s">
        <v>4739</v>
      </c>
      <c r="F6344" s="129" t="s">
        <v>4735</v>
      </c>
      <c r="G6344" s="129" t="s">
        <v>16723</v>
      </c>
      <c r="H6344" s="129"/>
    </row>
    <row r="6345" spans="1:8" x14ac:dyDescent="0.3">
      <c r="A6345" s="183">
        <v>45382</v>
      </c>
      <c r="B6345" s="129" t="s">
        <v>11086</v>
      </c>
      <c r="C6345" s="129" t="s">
        <v>417</v>
      </c>
      <c r="D6345" s="165">
        <v>1</v>
      </c>
      <c r="E6345" s="129" t="s">
        <v>4739</v>
      </c>
      <c r="F6345" s="129" t="s">
        <v>4735</v>
      </c>
      <c r="G6345" s="129" t="s">
        <v>16723</v>
      </c>
      <c r="H6345" s="129"/>
    </row>
    <row r="6346" spans="1:8" x14ac:dyDescent="0.3">
      <c r="A6346" s="183">
        <v>45382</v>
      </c>
      <c r="B6346" s="129" t="s">
        <v>11087</v>
      </c>
      <c r="C6346" s="129" t="s">
        <v>417</v>
      </c>
      <c r="D6346" s="165">
        <v>1</v>
      </c>
      <c r="E6346" s="129" t="s">
        <v>4739</v>
      </c>
      <c r="F6346" s="129" t="s">
        <v>4735</v>
      </c>
      <c r="G6346" s="129" t="s">
        <v>16723</v>
      </c>
      <c r="H6346" s="129"/>
    </row>
    <row r="6347" spans="1:8" x14ac:dyDescent="0.3">
      <c r="A6347" s="183">
        <v>45382</v>
      </c>
      <c r="B6347" s="129" t="s">
        <v>11088</v>
      </c>
      <c r="C6347" s="129" t="s">
        <v>417</v>
      </c>
      <c r="D6347" s="165">
        <v>1</v>
      </c>
      <c r="E6347" s="129" t="s">
        <v>4739</v>
      </c>
      <c r="F6347" s="129" t="s">
        <v>4735</v>
      </c>
      <c r="G6347" s="129" t="s">
        <v>16723</v>
      </c>
      <c r="H6347" s="129"/>
    </row>
    <row r="6348" spans="1:8" x14ac:dyDescent="0.3">
      <c r="A6348" s="183">
        <v>45382</v>
      </c>
      <c r="B6348" s="129" t="s">
        <v>11089</v>
      </c>
      <c r="C6348" s="129" t="s">
        <v>416</v>
      </c>
      <c r="D6348" s="165">
        <v>1</v>
      </c>
      <c r="E6348" s="129" t="s">
        <v>4739</v>
      </c>
      <c r="F6348" s="129" t="s">
        <v>4735</v>
      </c>
      <c r="G6348" s="129" t="s">
        <v>16723</v>
      </c>
      <c r="H6348" s="129"/>
    </row>
    <row r="6349" spans="1:8" x14ac:dyDescent="0.3">
      <c r="A6349" s="183">
        <v>45382</v>
      </c>
      <c r="B6349" s="129" t="s">
        <v>11090</v>
      </c>
      <c r="C6349" s="129" t="s">
        <v>418</v>
      </c>
      <c r="D6349" s="165">
        <v>1</v>
      </c>
      <c r="E6349" s="129" t="s">
        <v>4739</v>
      </c>
      <c r="F6349" s="129" t="s">
        <v>4735</v>
      </c>
      <c r="G6349" s="129" t="s">
        <v>16723</v>
      </c>
      <c r="H6349" s="129"/>
    </row>
    <row r="6350" spans="1:8" x14ac:dyDescent="0.3">
      <c r="A6350" s="183">
        <v>45382</v>
      </c>
      <c r="B6350" s="129" t="s">
        <v>11091</v>
      </c>
      <c r="C6350" s="129" t="s">
        <v>417</v>
      </c>
      <c r="D6350" s="165">
        <v>1</v>
      </c>
      <c r="E6350" s="129" t="s">
        <v>4739</v>
      </c>
      <c r="F6350" s="129" t="s">
        <v>4735</v>
      </c>
      <c r="G6350" s="129" t="s">
        <v>16723</v>
      </c>
      <c r="H6350" s="129"/>
    </row>
    <row r="6351" spans="1:8" x14ac:dyDescent="0.3">
      <c r="A6351" s="183">
        <v>45382</v>
      </c>
      <c r="B6351" s="129" t="s">
        <v>11092</v>
      </c>
      <c r="C6351" s="129" t="s">
        <v>417</v>
      </c>
      <c r="D6351" s="165">
        <v>1</v>
      </c>
      <c r="E6351" s="129" t="s">
        <v>4739</v>
      </c>
      <c r="F6351" s="129" t="s">
        <v>4735</v>
      </c>
      <c r="G6351" s="129" t="s">
        <v>16723</v>
      </c>
      <c r="H6351" s="129"/>
    </row>
    <row r="6352" spans="1:8" x14ac:dyDescent="0.3">
      <c r="A6352" s="183">
        <v>45382</v>
      </c>
      <c r="B6352" s="129" t="s">
        <v>11093</v>
      </c>
      <c r="C6352" s="129" t="s">
        <v>417</v>
      </c>
      <c r="D6352" s="165">
        <v>1</v>
      </c>
      <c r="E6352" s="129" t="s">
        <v>5066</v>
      </c>
      <c r="F6352" s="129" t="s">
        <v>4735</v>
      </c>
      <c r="G6352" s="129" t="s">
        <v>16723</v>
      </c>
      <c r="H6352" s="129"/>
    </row>
    <row r="6353" spans="1:8" x14ac:dyDescent="0.3">
      <c r="A6353" s="183">
        <v>45382</v>
      </c>
      <c r="B6353" s="129" t="s">
        <v>11094</v>
      </c>
      <c r="C6353" s="129" t="s">
        <v>417</v>
      </c>
      <c r="D6353" s="165">
        <v>1</v>
      </c>
      <c r="E6353" s="129" t="s">
        <v>4739</v>
      </c>
      <c r="F6353" s="129" t="s">
        <v>4735</v>
      </c>
      <c r="G6353" s="129" t="s">
        <v>16723</v>
      </c>
      <c r="H6353" s="129"/>
    </row>
    <row r="6354" spans="1:8" x14ac:dyDescent="0.3">
      <c r="A6354" s="183">
        <v>45382</v>
      </c>
      <c r="B6354" s="129" t="s">
        <v>11095</v>
      </c>
      <c r="C6354" s="129" t="s">
        <v>417</v>
      </c>
      <c r="D6354" s="165">
        <v>1</v>
      </c>
      <c r="E6354" s="129" t="s">
        <v>4739</v>
      </c>
      <c r="F6354" s="129" t="s">
        <v>4735</v>
      </c>
      <c r="G6354" s="129" t="s">
        <v>16723</v>
      </c>
      <c r="H6354" s="129"/>
    </row>
    <row r="6355" spans="1:8" x14ac:dyDescent="0.3">
      <c r="A6355" s="183">
        <v>45382</v>
      </c>
      <c r="B6355" s="129" t="s">
        <v>11096</v>
      </c>
      <c r="C6355" s="129" t="s">
        <v>417</v>
      </c>
      <c r="D6355" s="165">
        <v>1</v>
      </c>
      <c r="E6355" s="129" t="s">
        <v>4739</v>
      </c>
      <c r="F6355" s="129" t="s">
        <v>4735</v>
      </c>
      <c r="G6355" s="129" t="s">
        <v>16723</v>
      </c>
      <c r="H6355" s="129"/>
    </row>
    <row r="6356" spans="1:8" x14ac:dyDescent="0.3">
      <c r="A6356" s="183">
        <v>45382</v>
      </c>
      <c r="B6356" s="129" t="s">
        <v>11097</v>
      </c>
      <c r="C6356" s="129" t="s">
        <v>417</v>
      </c>
      <c r="D6356" s="165">
        <v>1</v>
      </c>
      <c r="E6356" s="129" t="s">
        <v>4737</v>
      </c>
      <c r="F6356" s="129" t="s">
        <v>4735</v>
      </c>
      <c r="G6356" s="129" t="s">
        <v>16723</v>
      </c>
      <c r="H6356" s="129"/>
    </row>
    <row r="6357" spans="1:8" x14ac:dyDescent="0.3">
      <c r="A6357" s="183">
        <v>45382</v>
      </c>
      <c r="B6357" s="129" t="s">
        <v>11098</v>
      </c>
      <c r="C6357" s="129" t="s">
        <v>417</v>
      </c>
      <c r="D6357" s="165">
        <v>1</v>
      </c>
      <c r="E6357" s="129" t="s">
        <v>4737</v>
      </c>
      <c r="F6357" s="129" t="s">
        <v>4735</v>
      </c>
      <c r="G6357" s="129" t="s">
        <v>16723</v>
      </c>
      <c r="H6357" s="129"/>
    </row>
    <row r="6358" spans="1:8" x14ac:dyDescent="0.3">
      <c r="A6358" s="183">
        <v>45382</v>
      </c>
      <c r="B6358" s="129" t="s">
        <v>11099</v>
      </c>
      <c r="C6358" s="129" t="s">
        <v>417</v>
      </c>
      <c r="D6358" s="165">
        <v>1</v>
      </c>
      <c r="E6358" s="129" t="s">
        <v>4739</v>
      </c>
      <c r="F6358" s="129" t="s">
        <v>4735</v>
      </c>
      <c r="G6358" s="129" t="s">
        <v>16723</v>
      </c>
      <c r="H6358" s="129"/>
    </row>
    <row r="6359" spans="1:8" x14ac:dyDescent="0.3">
      <c r="A6359" s="183">
        <v>45382</v>
      </c>
      <c r="B6359" s="129" t="s">
        <v>11100</v>
      </c>
      <c r="C6359" s="129" t="s">
        <v>417</v>
      </c>
      <c r="D6359" s="165">
        <v>1</v>
      </c>
      <c r="E6359" s="129" t="s">
        <v>4739</v>
      </c>
      <c r="F6359" s="129" t="s">
        <v>4735</v>
      </c>
      <c r="G6359" s="129" t="s">
        <v>16723</v>
      </c>
      <c r="H6359" s="129"/>
    </row>
    <row r="6360" spans="1:8" x14ac:dyDescent="0.3">
      <c r="A6360" s="183">
        <v>45382</v>
      </c>
      <c r="B6360" s="129" t="s">
        <v>11101</v>
      </c>
      <c r="C6360" s="129" t="s">
        <v>417</v>
      </c>
      <c r="D6360" s="165">
        <v>1</v>
      </c>
      <c r="E6360" s="129" t="s">
        <v>4739</v>
      </c>
      <c r="F6360" s="129" t="s">
        <v>4735</v>
      </c>
      <c r="G6360" s="129" t="s">
        <v>16723</v>
      </c>
      <c r="H6360" s="129"/>
    </row>
    <row r="6361" spans="1:8" x14ac:dyDescent="0.3">
      <c r="A6361" s="183">
        <v>45382</v>
      </c>
      <c r="B6361" s="129" t="s">
        <v>11102</v>
      </c>
      <c r="C6361" s="129" t="s">
        <v>417</v>
      </c>
      <c r="D6361" s="165">
        <v>1</v>
      </c>
      <c r="E6361" s="129" t="s">
        <v>4739</v>
      </c>
      <c r="F6361" s="129" t="s">
        <v>4735</v>
      </c>
      <c r="G6361" s="129" t="s">
        <v>16723</v>
      </c>
      <c r="H6361" s="129"/>
    </row>
    <row r="6362" spans="1:8" x14ac:dyDescent="0.3">
      <c r="A6362" s="183">
        <v>45382</v>
      </c>
      <c r="B6362" s="129" t="s">
        <v>11103</v>
      </c>
      <c r="C6362" s="129" t="s">
        <v>418</v>
      </c>
      <c r="D6362" s="165">
        <v>1</v>
      </c>
      <c r="E6362" s="129" t="s">
        <v>4739</v>
      </c>
      <c r="F6362" s="129" t="s">
        <v>4735</v>
      </c>
      <c r="G6362" s="129" t="s">
        <v>16723</v>
      </c>
      <c r="H6362" s="129"/>
    </row>
    <row r="6363" spans="1:8" x14ac:dyDescent="0.3">
      <c r="A6363" s="183">
        <v>45382</v>
      </c>
      <c r="B6363" s="129" t="s">
        <v>11104</v>
      </c>
      <c r="C6363" s="129" t="s">
        <v>417</v>
      </c>
      <c r="D6363" s="165">
        <v>1</v>
      </c>
      <c r="E6363" s="129" t="s">
        <v>5066</v>
      </c>
      <c r="F6363" s="129" t="s">
        <v>4735</v>
      </c>
      <c r="G6363" s="129" t="s">
        <v>16723</v>
      </c>
      <c r="H6363" s="129"/>
    </row>
    <row r="6364" spans="1:8" x14ac:dyDescent="0.3">
      <c r="A6364" s="183">
        <v>45382</v>
      </c>
      <c r="B6364" s="129" t="s">
        <v>11105</v>
      </c>
      <c r="C6364" s="129" t="s">
        <v>417</v>
      </c>
      <c r="D6364" s="165">
        <v>1</v>
      </c>
      <c r="E6364" s="129" t="s">
        <v>4739</v>
      </c>
      <c r="F6364" s="129" t="s">
        <v>4735</v>
      </c>
      <c r="G6364" s="129" t="s">
        <v>16723</v>
      </c>
      <c r="H6364" s="129"/>
    </row>
    <row r="6365" spans="1:8" x14ac:dyDescent="0.3">
      <c r="A6365" s="183">
        <v>45382</v>
      </c>
      <c r="B6365" s="129" t="s">
        <v>11106</v>
      </c>
      <c r="C6365" s="129" t="s">
        <v>417</v>
      </c>
      <c r="D6365" s="165">
        <v>1</v>
      </c>
      <c r="E6365" s="129" t="s">
        <v>4739</v>
      </c>
      <c r="F6365" s="129" t="s">
        <v>4735</v>
      </c>
      <c r="G6365" s="129" t="s">
        <v>16723</v>
      </c>
      <c r="H6365" s="129"/>
    </row>
    <row r="6366" spans="1:8" x14ac:dyDescent="0.3">
      <c r="A6366" s="183">
        <v>45382</v>
      </c>
      <c r="B6366" s="129" t="s">
        <v>11107</v>
      </c>
      <c r="C6366" s="129" t="s">
        <v>417</v>
      </c>
      <c r="D6366" s="165">
        <v>1</v>
      </c>
      <c r="E6366" s="129" t="s">
        <v>4739</v>
      </c>
      <c r="F6366" s="129" t="s">
        <v>4735</v>
      </c>
      <c r="G6366" s="129" t="s">
        <v>16723</v>
      </c>
      <c r="H6366" s="129"/>
    </row>
    <row r="6367" spans="1:8" x14ac:dyDescent="0.3">
      <c r="A6367" s="183">
        <v>45382</v>
      </c>
      <c r="B6367" s="129" t="s">
        <v>11108</v>
      </c>
      <c r="C6367" s="129" t="s">
        <v>418</v>
      </c>
      <c r="D6367" s="165">
        <v>1</v>
      </c>
      <c r="E6367" s="129" t="s">
        <v>5066</v>
      </c>
      <c r="F6367" s="129" t="s">
        <v>4735</v>
      </c>
      <c r="G6367" s="129" t="s">
        <v>16723</v>
      </c>
      <c r="H6367" s="129"/>
    </row>
    <row r="6368" spans="1:8" x14ac:dyDescent="0.3">
      <c r="A6368" s="183">
        <v>45382</v>
      </c>
      <c r="B6368" s="129" t="s">
        <v>11109</v>
      </c>
      <c r="C6368" s="129" t="s">
        <v>418</v>
      </c>
      <c r="D6368" s="165">
        <v>1</v>
      </c>
      <c r="E6368" s="129" t="s">
        <v>4739</v>
      </c>
      <c r="F6368" s="129" t="s">
        <v>4735</v>
      </c>
      <c r="G6368" s="129" t="s">
        <v>16723</v>
      </c>
      <c r="H6368" s="129"/>
    </row>
    <row r="6369" spans="1:8" x14ac:dyDescent="0.3">
      <c r="A6369" s="183">
        <v>45382</v>
      </c>
      <c r="B6369" s="129" t="s">
        <v>11110</v>
      </c>
      <c r="C6369" s="129" t="s">
        <v>416</v>
      </c>
      <c r="D6369" s="165">
        <v>1</v>
      </c>
      <c r="E6369" s="129" t="s">
        <v>4744</v>
      </c>
      <c r="F6369" s="129" t="s">
        <v>4735</v>
      </c>
      <c r="G6369" s="129" t="s">
        <v>16723</v>
      </c>
      <c r="H6369" s="129"/>
    </row>
    <row r="6370" spans="1:8" x14ac:dyDescent="0.3">
      <c r="A6370" s="183">
        <v>45382</v>
      </c>
      <c r="B6370" s="129" t="s">
        <v>11111</v>
      </c>
      <c r="C6370" s="129" t="s">
        <v>418</v>
      </c>
      <c r="D6370" s="165">
        <v>1</v>
      </c>
      <c r="E6370" s="129" t="s">
        <v>4737</v>
      </c>
      <c r="F6370" s="129" t="s">
        <v>4735</v>
      </c>
      <c r="G6370" s="129" t="s">
        <v>16723</v>
      </c>
      <c r="H6370" s="129"/>
    </row>
    <row r="6371" spans="1:8" x14ac:dyDescent="0.3">
      <c r="A6371" s="183">
        <v>45382</v>
      </c>
      <c r="B6371" s="129" t="s">
        <v>11112</v>
      </c>
      <c r="C6371" s="129" t="s">
        <v>417</v>
      </c>
      <c r="D6371" s="165">
        <v>1</v>
      </c>
      <c r="E6371" s="129" t="s">
        <v>4739</v>
      </c>
      <c r="F6371" s="129" t="s">
        <v>4735</v>
      </c>
      <c r="G6371" s="129" t="s">
        <v>16723</v>
      </c>
      <c r="H6371" s="129"/>
    </row>
    <row r="6372" spans="1:8" x14ac:dyDescent="0.3">
      <c r="A6372" s="183">
        <v>45382</v>
      </c>
      <c r="B6372" s="129" t="s">
        <v>11113</v>
      </c>
      <c r="C6372" s="129" t="s">
        <v>416</v>
      </c>
      <c r="D6372" s="165">
        <v>1</v>
      </c>
      <c r="E6372" s="129" t="s">
        <v>4821</v>
      </c>
      <c r="F6372" s="129" t="s">
        <v>4735</v>
      </c>
      <c r="G6372" s="129" t="s">
        <v>16723</v>
      </c>
      <c r="H6372" s="129"/>
    </row>
    <row r="6373" spans="1:8" x14ac:dyDescent="0.3">
      <c r="A6373" s="183">
        <v>45382</v>
      </c>
      <c r="B6373" s="129" t="s">
        <v>11114</v>
      </c>
      <c r="C6373" s="129" t="s">
        <v>417</v>
      </c>
      <c r="D6373" s="165">
        <v>1</v>
      </c>
      <c r="E6373" s="129" t="s">
        <v>4737</v>
      </c>
      <c r="F6373" s="129" t="s">
        <v>4735</v>
      </c>
      <c r="G6373" s="129" t="s">
        <v>16723</v>
      </c>
      <c r="H6373" s="129"/>
    </row>
    <row r="6374" spans="1:8" x14ac:dyDescent="0.3">
      <c r="A6374" s="183">
        <v>45382</v>
      </c>
      <c r="B6374" s="129" t="s">
        <v>11115</v>
      </c>
      <c r="C6374" s="129" t="s">
        <v>417</v>
      </c>
      <c r="D6374" s="165">
        <v>1</v>
      </c>
      <c r="E6374" s="129" t="s">
        <v>4739</v>
      </c>
      <c r="F6374" s="129" t="s">
        <v>4735</v>
      </c>
      <c r="G6374" s="129" t="s">
        <v>16723</v>
      </c>
      <c r="H6374" s="129"/>
    </row>
    <row r="6375" spans="1:8" x14ac:dyDescent="0.3">
      <c r="A6375" s="183">
        <v>45382</v>
      </c>
      <c r="B6375" s="129" t="s">
        <v>11116</v>
      </c>
      <c r="C6375" s="129" t="s">
        <v>417</v>
      </c>
      <c r="D6375" s="165">
        <v>1</v>
      </c>
      <c r="E6375" s="129" t="s">
        <v>4737</v>
      </c>
      <c r="F6375" s="129" t="s">
        <v>4735</v>
      </c>
      <c r="G6375" s="129" t="s">
        <v>16723</v>
      </c>
      <c r="H6375" s="129"/>
    </row>
    <row r="6376" spans="1:8" x14ac:dyDescent="0.3">
      <c r="A6376" s="183">
        <v>45382</v>
      </c>
      <c r="B6376" s="129" t="s">
        <v>11117</v>
      </c>
      <c r="C6376" s="129" t="s">
        <v>417</v>
      </c>
      <c r="D6376" s="165">
        <v>1</v>
      </c>
      <c r="E6376" s="129" t="s">
        <v>5066</v>
      </c>
      <c r="F6376" s="129" t="s">
        <v>4735</v>
      </c>
      <c r="G6376" s="129" t="s">
        <v>16723</v>
      </c>
      <c r="H6376" s="129"/>
    </row>
    <row r="6377" spans="1:8" x14ac:dyDescent="0.3">
      <c r="A6377" s="183">
        <v>45382</v>
      </c>
      <c r="B6377" s="129" t="s">
        <v>11118</v>
      </c>
      <c r="C6377" s="129" t="s">
        <v>418</v>
      </c>
      <c r="D6377" s="165">
        <v>1</v>
      </c>
      <c r="E6377" s="129" t="s">
        <v>4739</v>
      </c>
      <c r="F6377" s="129" t="s">
        <v>4735</v>
      </c>
      <c r="G6377" s="129" t="s">
        <v>16723</v>
      </c>
      <c r="H6377" s="129"/>
    </row>
    <row r="6378" spans="1:8" x14ac:dyDescent="0.3">
      <c r="A6378" s="183">
        <v>45382</v>
      </c>
      <c r="B6378" s="129" t="s">
        <v>11119</v>
      </c>
      <c r="C6378" s="129" t="s">
        <v>417</v>
      </c>
      <c r="D6378" s="165">
        <v>1</v>
      </c>
      <c r="E6378" s="129" t="s">
        <v>5066</v>
      </c>
      <c r="F6378" s="129" t="s">
        <v>4735</v>
      </c>
      <c r="G6378" s="129" t="s">
        <v>16723</v>
      </c>
      <c r="H6378" s="129"/>
    </row>
    <row r="6379" spans="1:8" x14ac:dyDescent="0.3">
      <c r="A6379" s="183">
        <v>45382</v>
      </c>
      <c r="B6379" s="129" t="s">
        <v>11120</v>
      </c>
      <c r="C6379" s="129" t="s">
        <v>417</v>
      </c>
      <c r="D6379" s="165">
        <v>1</v>
      </c>
      <c r="E6379" s="129" t="s">
        <v>5066</v>
      </c>
      <c r="F6379" s="129" t="s">
        <v>4735</v>
      </c>
      <c r="G6379" s="129" t="s">
        <v>16723</v>
      </c>
      <c r="H6379" s="129"/>
    </row>
    <row r="6380" spans="1:8" x14ac:dyDescent="0.3">
      <c r="A6380" s="183">
        <v>45382</v>
      </c>
      <c r="B6380" s="129" t="s">
        <v>11121</v>
      </c>
      <c r="C6380" s="129" t="s">
        <v>417</v>
      </c>
      <c r="D6380" s="165">
        <v>1</v>
      </c>
      <c r="E6380" s="129" t="s">
        <v>4739</v>
      </c>
      <c r="F6380" s="129" t="s">
        <v>4735</v>
      </c>
      <c r="G6380" s="129" t="s">
        <v>16723</v>
      </c>
      <c r="H6380" s="129"/>
    </row>
    <row r="6381" spans="1:8" x14ac:dyDescent="0.3">
      <c r="A6381" s="183">
        <v>45382</v>
      </c>
      <c r="B6381" s="129" t="s">
        <v>11122</v>
      </c>
      <c r="C6381" s="129" t="s">
        <v>417</v>
      </c>
      <c r="D6381" s="165">
        <v>1</v>
      </c>
      <c r="E6381" s="129" t="s">
        <v>4737</v>
      </c>
      <c r="F6381" s="129" t="s">
        <v>4735</v>
      </c>
      <c r="G6381" s="129" t="s">
        <v>16723</v>
      </c>
      <c r="H6381" s="129"/>
    </row>
    <row r="6382" spans="1:8" x14ac:dyDescent="0.3">
      <c r="A6382" s="183">
        <v>45382</v>
      </c>
      <c r="B6382" s="129" t="s">
        <v>11123</v>
      </c>
      <c r="C6382" s="129" t="s">
        <v>417</v>
      </c>
      <c r="D6382" s="165">
        <v>1</v>
      </c>
      <c r="E6382" s="129" t="s">
        <v>4739</v>
      </c>
      <c r="F6382" s="129" t="s">
        <v>4735</v>
      </c>
      <c r="G6382" s="129" t="s">
        <v>16723</v>
      </c>
      <c r="H6382" s="129"/>
    </row>
    <row r="6383" spans="1:8" x14ac:dyDescent="0.3">
      <c r="A6383" s="183">
        <v>45382</v>
      </c>
      <c r="B6383" s="129" t="s">
        <v>11124</v>
      </c>
      <c r="C6383" s="129" t="s">
        <v>417</v>
      </c>
      <c r="D6383" s="165">
        <v>1</v>
      </c>
      <c r="E6383" s="129" t="s">
        <v>4739</v>
      </c>
      <c r="F6383" s="129" t="s">
        <v>4735</v>
      </c>
      <c r="G6383" s="129" t="s">
        <v>16723</v>
      </c>
      <c r="H6383" s="129"/>
    </row>
    <row r="6384" spans="1:8" x14ac:dyDescent="0.3">
      <c r="A6384" s="183">
        <v>45382</v>
      </c>
      <c r="B6384" s="129" t="s">
        <v>11125</v>
      </c>
      <c r="C6384" s="129" t="s">
        <v>416</v>
      </c>
      <c r="D6384" s="165">
        <v>1</v>
      </c>
      <c r="E6384" s="129" t="s">
        <v>4739</v>
      </c>
      <c r="F6384" s="129" t="s">
        <v>4735</v>
      </c>
      <c r="G6384" s="129" t="s">
        <v>16723</v>
      </c>
      <c r="H6384" s="129"/>
    </row>
    <row r="6385" spans="1:8" x14ac:dyDescent="0.3">
      <c r="A6385" s="183">
        <v>45382</v>
      </c>
      <c r="B6385" s="129" t="s">
        <v>11126</v>
      </c>
      <c r="C6385" s="129" t="s">
        <v>418</v>
      </c>
      <c r="D6385" s="165">
        <v>1</v>
      </c>
      <c r="E6385" s="129" t="s">
        <v>4739</v>
      </c>
      <c r="F6385" s="129" t="s">
        <v>4735</v>
      </c>
      <c r="G6385" s="129" t="s">
        <v>16723</v>
      </c>
      <c r="H6385" s="129"/>
    </row>
    <row r="6386" spans="1:8" x14ac:dyDescent="0.3">
      <c r="A6386" s="183">
        <v>45382</v>
      </c>
      <c r="B6386" s="129" t="s">
        <v>11127</v>
      </c>
      <c r="C6386" s="129" t="s">
        <v>418</v>
      </c>
      <c r="D6386" s="165">
        <v>1</v>
      </c>
      <c r="E6386" s="129" t="s">
        <v>4739</v>
      </c>
      <c r="F6386" s="129" t="s">
        <v>4735</v>
      </c>
      <c r="G6386" s="129" t="s">
        <v>16723</v>
      </c>
      <c r="H6386" s="129"/>
    </row>
    <row r="6387" spans="1:8" x14ac:dyDescent="0.3">
      <c r="A6387" s="183">
        <v>45382</v>
      </c>
      <c r="B6387" s="129" t="s">
        <v>11128</v>
      </c>
      <c r="C6387" s="129" t="s">
        <v>416</v>
      </c>
      <c r="D6387" s="165">
        <v>1</v>
      </c>
      <c r="E6387" s="129" t="s">
        <v>4737</v>
      </c>
      <c r="F6387" s="129" t="s">
        <v>4735</v>
      </c>
      <c r="G6387" s="129" t="s">
        <v>16723</v>
      </c>
      <c r="H6387" s="129"/>
    </row>
    <row r="6388" spans="1:8" x14ac:dyDescent="0.3">
      <c r="A6388" s="183">
        <v>45382</v>
      </c>
      <c r="B6388" s="129" t="s">
        <v>11129</v>
      </c>
      <c r="C6388" s="129" t="s">
        <v>418</v>
      </c>
      <c r="D6388" s="165">
        <v>1</v>
      </c>
      <c r="E6388" s="129" t="s">
        <v>4744</v>
      </c>
      <c r="F6388" s="129" t="s">
        <v>4735</v>
      </c>
      <c r="G6388" s="129" t="s">
        <v>16723</v>
      </c>
      <c r="H6388" s="129"/>
    </row>
    <row r="6389" spans="1:8" x14ac:dyDescent="0.3">
      <c r="A6389" s="183">
        <v>45382</v>
      </c>
      <c r="B6389" s="129" t="s">
        <v>11130</v>
      </c>
      <c r="C6389" s="129" t="s">
        <v>417</v>
      </c>
      <c r="D6389" s="165">
        <v>1</v>
      </c>
      <c r="E6389" s="129" t="s">
        <v>5066</v>
      </c>
      <c r="F6389" s="129" t="s">
        <v>4735</v>
      </c>
      <c r="G6389" s="129" t="s">
        <v>16723</v>
      </c>
      <c r="H6389" s="129"/>
    </row>
    <row r="6390" spans="1:8" x14ac:dyDescent="0.3">
      <c r="A6390" s="183">
        <v>45382</v>
      </c>
      <c r="B6390" s="129" t="s">
        <v>11131</v>
      </c>
      <c r="C6390" s="129" t="s">
        <v>417</v>
      </c>
      <c r="D6390" s="165">
        <v>1</v>
      </c>
      <c r="E6390" s="129" t="s">
        <v>5066</v>
      </c>
      <c r="F6390" s="129" t="s">
        <v>4735</v>
      </c>
      <c r="G6390" s="129" t="s">
        <v>16723</v>
      </c>
      <c r="H6390" s="129"/>
    </row>
    <row r="6391" spans="1:8" x14ac:dyDescent="0.3">
      <c r="A6391" s="183">
        <v>45382</v>
      </c>
      <c r="B6391" s="129" t="s">
        <v>11132</v>
      </c>
      <c r="C6391" s="129" t="s">
        <v>417</v>
      </c>
      <c r="D6391" s="165">
        <v>1</v>
      </c>
      <c r="E6391" s="129" t="s">
        <v>4739</v>
      </c>
      <c r="F6391" s="129" t="s">
        <v>4735</v>
      </c>
      <c r="G6391" s="129" t="s">
        <v>16723</v>
      </c>
      <c r="H6391" s="129"/>
    </row>
    <row r="6392" spans="1:8" x14ac:dyDescent="0.3">
      <c r="A6392" s="183">
        <v>45382</v>
      </c>
      <c r="B6392" s="129" t="s">
        <v>11133</v>
      </c>
      <c r="C6392" s="129" t="s">
        <v>417</v>
      </c>
      <c r="D6392" s="165">
        <v>1</v>
      </c>
      <c r="E6392" s="129" t="s">
        <v>4739</v>
      </c>
      <c r="F6392" s="129" t="s">
        <v>4735</v>
      </c>
      <c r="G6392" s="129" t="s">
        <v>16723</v>
      </c>
      <c r="H6392" s="129"/>
    </row>
    <row r="6393" spans="1:8" x14ac:dyDescent="0.3">
      <c r="A6393" s="183">
        <v>45382</v>
      </c>
      <c r="B6393" s="129" t="s">
        <v>11134</v>
      </c>
      <c r="C6393" s="129" t="s">
        <v>417</v>
      </c>
      <c r="D6393" s="165">
        <v>1</v>
      </c>
      <c r="E6393" s="129" t="s">
        <v>4737</v>
      </c>
      <c r="F6393" s="129" t="s">
        <v>4735</v>
      </c>
      <c r="G6393" s="129" t="s">
        <v>16723</v>
      </c>
      <c r="H6393" s="129"/>
    </row>
    <row r="6394" spans="1:8" x14ac:dyDescent="0.3">
      <c r="A6394" s="183">
        <v>45382</v>
      </c>
      <c r="B6394" s="129" t="s">
        <v>11135</v>
      </c>
      <c r="C6394" s="129" t="s">
        <v>417</v>
      </c>
      <c r="D6394" s="165">
        <v>1</v>
      </c>
      <c r="E6394" s="129" t="s">
        <v>4739</v>
      </c>
      <c r="F6394" s="129" t="s">
        <v>4735</v>
      </c>
      <c r="G6394" s="129" t="s">
        <v>16723</v>
      </c>
      <c r="H6394" s="129"/>
    </row>
    <row r="6395" spans="1:8" x14ac:dyDescent="0.3">
      <c r="A6395" s="183">
        <v>45382</v>
      </c>
      <c r="B6395" s="129" t="s">
        <v>11136</v>
      </c>
      <c r="C6395" s="129" t="s">
        <v>417</v>
      </c>
      <c r="D6395" s="165">
        <v>1</v>
      </c>
      <c r="E6395" s="129" t="s">
        <v>4739</v>
      </c>
      <c r="F6395" s="129" t="s">
        <v>4735</v>
      </c>
      <c r="G6395" s="129" t="s">
        <v>16723</v>
      </c>
      <c r="H6395" s="129"/>
    </row>
    <row r="6396" spans="1:8" x14ac:dyDescent="0.3">
      <c r="A6396" s="183">
        <v>45382</v>
      </c>
      <c r="B6396" s="129" t="s">
        <v>11137</v>
      </c>
      <c r="C6396" s="129" t="s">
        <v>417</v>
      </c>
      <c r="D6396" s="165">
        <v>1</v>
      </c>
      <c r="E6396" s="129" t="s">
        <v>4739</v>
      </c>
      <c r="F6396" s="129" t="s">
        <v>4735</v>
      </c>
      <c r="G6396" s="129" t="s">
        <v>16723</v>
      </c>
      <c r="H6396" s="129"/>
    </row>
    <row r="6397" spans="1:8" x14ac:dyDescent="0.3">
      <c r="A6397" s="183">
        <v>45382</v>
      </c>
      <c r="B6397" s="129" t="s">
        <v>11138</v>
      </c>
      <c r="C6397" s="129" t="s">
        <v>417</v>
      </c>
      <c r="D6397" s="165">
        <v>1</v>
      </c>
      <c r="E6397" s="129" t="s">
        <v>4739</v>
      </c>
      <c r="F6397" s="129" t="s">
        <v>4735</v>
      </c>
      <c r="G6397" s="129" t="s">
        <v>16723</v>
      </c>
      <c r="H6397" s="129"/>
    </row>
    <row r="6398" spans="1:8" x14ac:dyDescent="0.3">
      <c r="A6398" s="183">
        <v>45382</v>
      </c>
      <c r="B6398" s="129" t="s">
        <v>11139</v>
      </c>
      <c r="C6398" s="129" t="s">
        <v>417</v>
      </c>
      <c r="D6398" s="165">
        <v>1</v>
      </c>
      <c r="E6398" s="129" t="s">
        <v>4739</v>
      </c>
      <c r="F6398" s="129" t="s">
        <v>4735</v>
      </c>
      <c r="G6398" s="129" t="s">
        <v>16723</v>
      </c>
      <c r="H6398" s="129"/>
    </row>
    <row r="6399" spans="1:8" x14ac:dyDescent="0.3">
      <c r="A6399" s="183">
        <v>45382</v>
      </c>
      <c r="B6399" s="129" t="s">
        <v>11140</v>
      </c>
      <c r="C6399" s="129" t="s">
        <v>417</v>
      </c>
      <c r="D6399" s="165">
        <v>1</v>
      </c>
      <c r="E6399" s="129" t="s">
        <v>4739</v>
      </c>
      <c r="F6399" s="129" t="s">
        <v>4735</v>
      </c>
      <c r="G6399" s="129" t="s">
        <v>16723</v>
      </c>
      <c r="H6399" s="129"/>
    </row>
    <row r="6400" spans="1:8" x14ac:dyDescent="0.3">
      <c r="A6400" s="183">
        <v>45382</v>
      </c>
      <c r="B6400" s="129" t="s">
        <v>11141</v>
      </c>
      <c r="C6400" s="129" t="s">
        <v>416</v>
      </c>
      <c r="D6400" s="165">
        <v>1</v>
      </c>
      <c r="E6400" s="129" t="s">
        <v>4737</v>
      </c>
      <c r="F6400" s="129" t="s">
        <v>4735</v>
      </c>
      <c r="G6400" s="129" t="s">
        <v>16723</v>
      </c>
      <c r="H6400" s="129"/>
    </row>
    <row r="6401" spans="1:8" x14ac:dyDescent="0.3">
      <c r="A6401" s="183">
        <v>45382</v>
      </c>
      <c r="B6401" s="129" t="s">
        <v>11142</v>
      </c>
      <c r="C6401" s="129" t="s">
        <v>418</v>
      </c>
      <c r="D6401" s="165">
        <v>1</v>
      </c>
      <c r="E6401" s="129" t="s">
        <v>4739</v>
      </c>
      <c r="F6401" s="129" t="s">
        <v>4735</v>
      </c>
      <c r="G6401" s="129" t="s">
        <v>16723</v>
      </c>
      <c r="H6401" s="129"/>
    </row>
    <row r="6402" spans="1:8" x14ac:dyDescent="0.3">
      <c r="A6402" s="183">
        <v>45382</v>
      </c>
      <c r="B6402" s="129" t="s">
        <v>11143</v>
      </c>
      <c r="C6402" s="129" t="s">
        <v>418</v>
      </c>
      <c r="D6402" s="165">
        <v>1</v>
      </c>
      <c r="E6402" s="129" t="s">
        <v>4739</v>
      </c>
      <c r="F6402" s="129" t="s">
        <v>4735</v>
      </c>
      <c r="G6402" s="129" t="s">
        <v>16723</v>
      </c>
      <c r="H6402" s="129"/>
    </row>
    <row r="6403" spans="1:8" x14ac:dyDescent="0.3">
      <c r="A6403" s="183">
        <v>45382</v>
      </c>
      <c r="B6403" s="129" t="s">
        <v>11144</v>
      </c>
      <c r="C6403" s="129" t="s">
        <v>418</v>
      </c>
      <c r="D6403" s="165">
        <v>1</v>
      </c>
      <c r="E6403" s="129" t="s">
        <v>4739</v>
      </c>
      <c r="F6403" s="129" t="s">
        <v>4735</v>
      </c>
      <c r="G6403" s="129" t="s">
        <v>16723</v>
      </c>
      <c r="H6403" s="129"/>
    </row>
    <row r="6404" spans="1:8" x14ac:dyDescent="0.3">
      <c r="A6404" s="183">
        <v>45382</v>
      </c>
      <c r="B6404" s="129" t="s">
        <v>11145</v>
      </c>
      <c r="C6404" s="129" t="s">
        <v>417</v>
      </c>
      <c r="D6404" s="165">
        <v>1</v>
      </c>
      <c r="E6404" s="129" t="s">
        <v>4739</v>
      </c>
      <c r="F6404" s="129" t="s">
        <v>4735</v>
      </c>
      <c r="G6404" s="129" t="s">
        <v>16723</v>
      </c>
      <c r="H6404" s="129"/>
    </row>
    <row r="6405" spans="1:8" x14ac:dyDescent="0.3">
      <c r="A6405" s="183">
        <v>45382</v>
      </c>
      <c r="B6405" s="129" t="s">
        <v>11146</v>
      </c>
      <c r="C6405" s="129" t="s">
        <v>417</v>
      </c>
      <c r="D6405" s="165">
        <v>1</v>
      </c>
      <c r="E6405" s="129" t="s">
        <v>4739</v>
      </c>
      <c r="F6405" s="129" t="s">
        <v>4735</v>
      </c>
      <c r="G6405" s="129" t="s">
        <v>16723</v>
      </c>
      <c r="H6405" s="129"/>
    </row>
    <row r="6406" spans="1:8" x14ac:dyDescent="0.3">
      <c r="A6406" s="183">
        <v>45382</v>
      </c>
      <c r="B6406" s="129" t="s">
        <v>11147</v>
      </c>
      <c r="C6406" s="129" t="s">
        <v>417</v>
      </c>
      <c r="D6406" s="165">
        <v>1</v>
      </c>
      <c r="E6406" s="129" t="s">
        <v>4739</v>
      </c>
      <c r="F6406" s="129" t="s">
        <v>4735</v>
      </c>
      <c r="G6406" s="129" t="s">
        <v>16723</v>
      </c>
      <c r="H6406" s="129"/>
    </row>
    <row r="6407" spans="1:8" x14ac:dyDescent="0.3">
      <c r="A6407" s="183">
        <v>45382</v>
      </c>
      <c r="B6407" s="129" t="s">
        <v>11148</v>
      </c>
      <c r="C6407" s="129" t="s">
        <v>417</v>
      </c>
      <c r="D6407" s="165">
        <v>1</v>
      </c>
      <c r="E6407" s="129" t="s">
        <v>4739</v>
      </c>
      <c r="F6407" s="129" t="s">
        <v>4735</v>
      </c>
      <c r="G6407" s="129" t="s">
        <v>16723</v>
      </c>
      <c r="H6407" s="129"/>
    </row>
    <row r="6408" spans="1:8" x14ac:dyDescent="0.3">
      <c r="A6408" s="183">
        <v>45382</v>
      </c>
      <c r="B6408" s="129" t="s">
        <v>11149</v>
      </c>
      <c r="C6408" s="129" t="s">
        <v>417</v>
      </c>
      <c r="D6408" s="165">
        <v>1</v>
      </c>
      <c r="E6408" s="129" t="s">
        <v>4739</v>
      </c>
      <c r="F6408" s="129" t="s">
        <v>4735</v>
      </c>
      <c r="G6408" s="129" t="s">
        <v>16723</v>
      </c>
      <c r="H6408" s="129"/>
    </row>
    <row r="6409" spans="1:8" x14ac:dyDescent="0.3">
      <c r="A6409" s="183">
        <v>45382</v>
      </c>
      <c r="B6409" s="129" t="s">
        <v>11150</v>
      </c>
      <c r="C6409" s="129" t="s">
        <v>418</v>
      </c>
      <c r="D6409" s="165">
        <v>1</v>
      </c>
      <c r="E6409" s="129" t="s">
        <v>4739</v>
      </c>
      <c r="F6409" s="129" t="s">
        <v>4735</v>
      </c>
      <c r="G6409" s="129" t="s">
        <v>16723</v>
      </c>
      <c r="H6409" s="129"/>
    </row>
    <row r="6410" spans="1:8" x14ac:dyDescent="0.3">
      <c r="A6410" s="183">
        <v>45382</v>
      </c>
      <c r="B6410" s="129" t="s">
        <v>11151</v>
      </c>
      <c r="C6410" s="129" t="s">
        <v>418</v>
      </c>
      <c r="D6410" s="165">
        <v>1</v>
      </c>
      <c r="E6410" s="129" t="s">
        <v>4739</v>
      </c>
      <c r="F6410" s="129" t="s">
        <v>4735</v>
      </c>
      <c r="G6410" s="129" t="s">
        <v>16723</v>
      </c>
      <c r="H6410" s="129"/>
    </row>
    <row r="6411" spans="1:8" x14ac:dyDescent="0.3">
      <c r="A6411" s="183">
        <v>45382</v>
      </c>
      <c r="B6411" s="129" t="s">
        <v>11152</v>
      </c>
      <c r="C6411" s="129" t="s">
        <v>418</v>
      </c>
      <c r="D6411" s="165">
        <v>1</v>
      </c>
      <c r="E6411" s="129" t="s">
        <v>4737</v>
      </c>
      <c r="F6411" s="129" t="s">
        <v>4735</v>
      </c>
      <c r="G6411" s="129" t="s">
        <v>16723</v>
      </c>
      <c r="H6411" s="129"/>
    </row>
    <row r="6412" spans="1:8" x14ac:dyDescent="0.3">
      <c r="A6412" s="183">
        <v>45382</v>
      </c>
      <c r="B6412" s="129" t="s">
        <v>11153</v>
      </c>
      <c r="C6412" s="129" t="s">
        <v>416</v>
      </c>
      <c r="D6412" s="165">
        <v>1</v>
      </c>
      <c r="E6412" s="129" t="s">
        <v>4739</v>
      </c>
      <c r="F6412" s="129" t="s">
        <v>4735</v>
      </c>
      <c r="G6412" s="129" t="s">
        <v>16723</v>
      </c>
      <c r="H6412" s="129"/>
    </row>
    <row r="6413" spans="1:8" x14ac:dyDescent="0.3">
      <c r="A6413" s="183">
        <v>45382</v>
      </c>
      <c r="B6413" s="129" t="s">
        <v>11154</v>
      </c>
      <c r="C6413" s="129" t="s">
        <v>417</v>
      </c>
      <c r="D6413" s="165">
        <v>1</v>
      </c>
      <c r="E6413" s="129" t="s">
        <v>4739</v>
      </c>
      <c r="F6413" s="129" t="s">
        <v>4735</v>
      </c>
      <c r="G6413" s="129" t="s">
        <v>16723</v>
      </c>
      <c r="H6413" s="129"/>
    </row>
    <row r="6414" spans="1:8" x14ac:dyDescent="0.3">
      <c r="A6414" s="183">
        <v>45382</v>
      </c>
      <c r="B6414" s="129" t="s">
        <v>11155</v>
      </c>
      <c r="C6414" s="129" t="s">
        <v>417</v>
      </c>
      <c r="D6414" s="165">
        <v>1</v>
      </c>
      <c r="E6414" s="129" t="s">
        <v>4739</v>
      </c>
      <c r="F6414" s="129" t="s">
        <v>4735</v>
      </c>
      <c r="G6414" s="129" t="s">
        <v>16723</v>
      </c>
      <c r="H6414" s="129"/>
    </row>
    <row r="6415" spans="1:8" x14ac:dyDescent="0.3">
      <c r="A6415" s="183">
        <v>45382</v>
      </c>
      <c r="B6415" s="129" t="s">
        <v>11156</v>
      </c>
      <c r="C6415" s="129" t="s">
        <v>417</v>
      </c>
      <c r="D6415" s="165">
        <v>1</v>
      </c>
      <c r="E6415" s="129" t="s">
        <v>4739</v>
      </c>
      <c r="F6415" s="129" t="s">
        <v>4735</v>
      </c>
      <c r="G6415" s="129" t="s">
        <v>16723</v>
      </c>
      <c r="H6415" s="129"/>
    </row>
    <row r="6416" spans="1:8" x14ac:dyDescent="0.3">
      <c r="A6416" s="183">
        <v>45382</v>
      </c>
      <c r="B6416" s="129" t="s">
        <v>11157</v>
      </c>
      <c r="C6416" s="129" t="s">
        <v>417</v>
      </c>
      <c r="D6416" s="165">
        <v>1</v>
      </c>
      <c r="E6416" s="129" t="s">
        <v>4739</v>
      </c>
      <c r="F6416" s="129" t="s">
        <v>4735</v>
      </c>
      <c r="G6416" s="129" t="s">
        <v>16723</v>
      </c>
      <c r="H6416" s="129"/>
    </row>
    <row r="6417" spans="1:8" x14ac:dyDescent="0.3">
      <c r="A6417" s="183">
        <v>45382</v>
      </c>
      <c r="B6417" s="129" t="s">
        <v>11158</v>
      </c>
      <c r="C6417" s="129" t="s">
        <v>417</v>
      </c>
      <c r="D6417" s="165">
        <v>1</v>
      </c>
      <c r="E6417" s="129" t="s">
        <v>4739</v>
      </c>
      <c r="F6417" s="129" t="s">
        <v>4735</v>
      </c>
      <c r="G6417" s="129" t="s">
        <v>16723</v>
      </c>
      <c r="H6417" s="129"/>
    </row>
    <row r="6418" spans="1:8" x14ac:dyDescent="0.3">
      <c r="A6418" s="183">
        <v>45382</v>
      </c>
      <c r="B6418" s="129" t="s">
        <v>11159</v>
      </c>
      <c r="C6418" s="129" t="s">
        <v>417</v>
      </c>
      <c r="D6418" s="165">
        <v>1</v>
      </c>
      <c r="E6418" s="129" t="s">
        <v>4739</v>
      </c>
      <c r="F6418" s="129" t="s">
        <v>4735</v>
      </c>
      <c r="G6418" s="129" t="s">
        <v>16723</v>
      </c>
      <c r="H6418" s="129"/>
    </row>
    <row r="6419" spans="1:8" x14ac:dyDescent="0.3">
      <c r="A6419" s="183">
        <v>45382</v>
      </c>
      <c r="B6419" s="129" t="s">
        <v>11160</v>
      </c>
      <c r="C6419" s="129" t="s">
        <v>418</v>
      </c>
      <c r="D6419" s="165">
        <v>1</v>
      </c>
      <c r="E6419" s="129" t="s">
        <v>4821</v>
      </c>
      <c r="F6419" s="129" t="s">
        <v>4735</v>
      </c>
      <c r="G6419" s="129" t="s">
        <v>16723</v>
      </c>
      <c r="H6419" s="129"/>
    </row>
    <row r="6420" spans="1:8" x14ac:dyDescent="0.3">
      <c r="A6420" s="183">
        <v>45382</v>
      </c>
      <c r="B6420" s="129" t="s">
        <v>11161</v>
      </c>
      <c r="C6420" s="129" t="s">
        <v>416</v>
      </c>
      <c r="D6420" s="165">
        <v>1</v>
      </c>
      <c r="E6420" s="129" t="s">
        <v>4737</v>
      </c>
      <c r="F6420" s="129" t="s">
        <v>4735</v>
      </c>
      <c r="G6420" s="129" t="s">
        <v>16723</v>
      </c>
      <c r="H6420" s="129"/>
    </row>
    <row r="6421" spans="1:8" x14ac:dyDescent="0.3">
      <c r="A6421" s="183">
        <v>45382</v>
      </c>
      <c r="B6421" s="129" t="s">
        <v>11162</v>
      </c>
      <c r="C6421" s="129" t="s">
        <v>416</v>
      </c>
      <c r="D6421" s="165">
        <v>1</v>
      </c>
      <c r="E6421" s="129" t="s">
        <v>4739</v>
      </c>
      <c r="F6421" s="129" t="s">
        <v>4735</v>
      </c>
      <c r="G6421" s="129" t="s">
        <v>16723</v>
      </c>
      <c r="H6421" s="129"/>
    </row>
    <row r="6422" spans="1:8" x14ac:dyDescent="0.3">
      <c r="A6422" s="183">
        <v>45382</v>
      </c>
      <c r="B6422" s="129" t="s">
        <v>11163</v>
      </c>
      <c r="C6422" s="129" t="s">
        <v>417</v>
      </c>
      <c r="D6422" s="165">
        <v>1</v>
      </c>
      <c r="E6422" s="129" t="s">
        <v>4739</v>
      </c>
      <c r="F6422" s="129" t="s">
        <v>4735</v>
      </c>
      <c r="G6422" s="129" t="s">
        <v>16723</v>
      </c>
      <c r="H6422" s="129"/>
    </row>
    <row r="6423" spans="1:8" x14ac:dyDescent="0.3">
      <c r="A6423" s="183">
        <v>45382</v>
      </c>
      <c r="B6423" s="129" t="s">
        <v>11164</v>
      </c>
      <c r="C6423" s="129" t="s">
        <v>417</v>
      </c>
      <c r="D6423" s="165">
        <v>1</v>
      </c>
      <c r="E6423" s="129" t="s">
        <v>5066</v>
      </c>
      <c r="F6423" s="129" t="s">
        <v>4735</v>
      </c>
      <c r="G6423" s="129" t="s">
        <v>16723</v>
      </c>
      <c r="H6423" s="129"/>
    </row>
    <row r="6424" spans="1:8" x14ac:dyDescent="0.3">
      <c r="A6424" s="183">
        <v>45382</v>
      </c>
      <c r="B6424" s="129" t="s">
        <v>11165</v>
      </c>
      <c r="C6424" s="129" t="s">
        <v>417</v>
      </c>
      <c r="D6424" s="165">
        <v>1</v>
      </c>
      <c r="E6424" s="129" t="s">
        <v>4739</v>
      </c>
      <c r="F6424" s="129" t="s">
        <v>4735</v>
      </c>
      <c r="G6424" s="129" t="s">
        <v>16723</v>
      </c>
      <c r="H6424" s="129"/>
    </row>
    <row r="6425" spans="1:8" x14ac:dyDescent="0.3">
      <c r="A6425" s="183">
        <v>45382</v>
      </c>
      <c r="B6425" s="129" t="s">
        <v>11166</v>
      </c>
      <c r="C6425" s="129" t="s">
        <v>417</v>
      </c>
      <c r="D6425" s="165">
        <v>1</v>
      </c>
      <c r="E6425" s="129" t="s">
        <v>4737</v>
      </c>
      <c r="F6425" s="129" t="s">
        <v>4735</v>
      </c>
      <c r="G6425" s="129" t="s">
        <v>16723</v>
      </c>
      <c r="H6425" s="129"/>
    </row>
    <row r="6426" spans="1:8" x14ac:dyDescent="0.3">
      <c r="A6426" s="183">
        <v>45382</v>
      </c>
      <c r="B6426" s="129" t="s">
        <v>11167</v>
      </c>
      <c r="C6426" s="129" t="s">
        <v>417</v>
      </c>
      <c r="D6426" s="165">
        <v>1</v>
      </c>
      <c r="E6426" s="129" t="s">
        <v>4739</v>
      </c>
      <c r="F6426" s="129" t="s">
        <v>4735</v>
      </c>
      <c r="G6426" s="129" t="s">
        <v>16723</v>
      </c>
      <c r="H6426" s="129"/>
    </row>
    <row r="6427" spans="1:8" x14ac:dyDescent="0.3">
      <c r="A6427" s="183">
        <v>45382</v>
      </c>
      <c r="B6427" s="129" t="s">
        <v>11168</v>
      </c>
      <c r="C6427" s="129" t="s">
        <v>417</v>
      </c>
      <c r="D6427" s="165">
        <v>1</v>
      </c>
      <c r="E6427" s="129" t="s">
        <v>4739</v>
      </c>
      <c r="F6427" s="129" t="s">
        <v>4735</v>
      </c>
      <c r="G6427" s="129" t="s">
        <v>16723</v>
      </c>
      <c r="H6427" s="129"/>
    </row>
    <row r="6428" spans="1:8" x14ac:dyDescent="0.3">
      <c r="A6428" s="183">
        <v>45382</v>
      </c>
      <c r="B6428" s="129" t="s">
        <v>11169</v>
      </c>
      <c r="C6428" s="129" t="s">
        <v>417</v>
      </c>
      <c r="D6428" s="165">
        <v>1</v>
      </c>
      <c r="E6428" s="129" t="s">
        <v>4739</v>
      </c>
      <c r="F6428" s="129" t="s">
        <v>4735</v>
      </c>
      <c r="G6428" s="129" t="s">
        <v>16723</v>
      </c>
      <c r="H6428" s="129"/>
    </row>
    <row r="6429" spans="1:8" x14ac:dyDescent="0.3">
      <c r="A6429" s="183">
        <v>45382</v>
      </c>
      <c r="B6429" s="129" t="s">
        <v>11170</v>
      </c>
      <c r="C6429" s="129" t="s">
        <v>418</v>
      </c>
      <c r="D6429" s="165">
        <v>1</v>
      </c>
      <c r="E6429" s="129" t="s">
        <v>4821</v>
      </c>
      <c r="F6429" s="129" t="s">
        <v>4735</v>
      </c>
      <c r="G6429" s="129" t="s">
        <v>16723</v>
      </c>
      <c r="H6429" s="129"/>
    </row>
    <row r="6430" spans="1:8" x14ac:dyDescent="0.3">
      <c r="A6430" s="183">
        <v>45382</v>
      </c>
      <c r="B6430" s="129" t="s">
        <v>11171</v>
      </c>
      <c r="C6430" s="129" t="s">
        <v>416</v>
      </c>
      <c r="D6430" s="165">
        <v>1</v>
      </c>
      <c r="E6430" s="129" t="s">
        <v>4739</v>
      </c>
      <c r="F6430" s="129" t="s">
        <v>4735</v>
      </c>
      <c r="G6430" s="129" t="s">
        <v>16723</v>
      </c>
      <c r="H6430" s="129"/>
    </row>
    <row r="6431" spans="1:8" x14ac:dyDescent="0.3">
      <c r="A6431" s="183">
        <v>45382</v>
      </c>
      <c r="B6431" s="129" t="s">
        <v>11172</v>
      </c>
      <c r="C6431" s="129" t="s">
        <v>416</v>
      </c>
      <c r="D6431" s="165">
        <v>1</v>
      </c>
      <c r="E6431" s="129" t="s">
        <v>4737</v>
      </c>
      <c r="F6431" s="129" t="s">
        <v>4735</v>
      </c>
      <c r="G6431" s="129" t="s">
        <v>16723</v>
      </c>
      <c r="H6431" s="129"/>
    </row>
    <row r="6432" spans="1:8" x14ac:dyDescent="0.3">
      <c r="A6432" s="183">
        <v>45382</v>
      </c>
      <c r="B6432" s="129" t="s">
        <v>11173</v>
      </c>
      <c r="C6432" s="129" t="s">
        <v>416</v>
      </c>
      <c r="D6432" s="165">
        <v>1</v>
      </c>
      <c r="E6432" s="129" t="s">
        <v>4739</v>
      </c>
      <c r="F6432" s="129" t="s">
        <v>4735</v>
      </c>
      <c r="G6432" s="129" t="s">
        <v>16723</v>
      </c>
      <c r="H6432" s="129"/>
    </row>
    <row r="6433" spans="1:8" x14ac:dyDescent="0.3">
      <c r="A6433" s="183">
        <v>45382</v>
      </c>
      <c r="B6433" s="129" t="s">
        <v>11174</v>
      </c>
      <c r="C6433" s="129" t="s">
        <v>417</v>
      </c>
      <c r="D6433" s="165">
        <v>1</v>
      </c>
      <c r="E6433" s="129" t="s">
        <v>4737</v>
      </c>
      <c r="F6433" s="129" t="s">
        <v>4735</v>
      </c>
      <c r="G6433" s="129" t="s">
        <v>16723</v>
      </c>
      <c r="H6433" s="129"/>
    </row>
    <row r="6434" spans="1:8" x14ac:dyDescent="0.3">
      <c r="A6434" s="183">
        <v>45382</v>
      </c>
      <c r="B6434" s="129" t="s">
        <v>11175</v>
      </c>
      <c r="C6434" s="129" t="s">
        <v>417</v>
      </c>
      <c r="D6434" s="165">
        <v>1</v>
      </c>
      <c r="E6434" s="129" t="s">
        <v>4739</v>
      </c>
      <c r="F6434" s="129" t="s">
        <v>4735</v>
      </c>
      <c r="G6434" s="129" t="s">
        <v>16723</v>
      </c>
      <c r="H6434" s="129"/>
    </row>
    <row r="6435" spans="1:8" x14ac:dyDescent="0.3">
      <c r="A6435" s="183">
        <v>45382</v>
      </c>
      <c r="B6435" s="129" t="s">
        <v>11176</v>
      </c>
      <c r="C6435" s="129" t="s">
        <v>417</v>
      </c>
      <c r="D6435" s="165">
        <v>1</v>
      </c>
      <c r="E6435" s="129" t="s">
        <v>4739</v>
      </c>
      <c r="F6435" s="129" t="s">
        <v>4735</v>
      </c>
      <c r="G6435" s="129" t="s">
        <v>16723</v>
      </c>
      <c r="H6435" s="129"/>
    </row>
    <row r="6436" spans="1:8" x14ac:dyDescent="0.3">
      <c r="A6436" s="183">
        <v>45382</v>
      </c>
      <c r="B6436" s="129" t="s">
        <v>11177</v>
      </c>
      <c r="C6436" s="129" t="s">
        <v>416</v>
      </c>
      <c r="D6436" s="165">
        <v>1</v>
      </c>
      <c r="E6436" s="129" t="s">
        <v>4739</v>
      </c>
      <c r="F6436" s="129" t="s">
        <v>4735</v>
      </c>
      <c r="G6436" s="129" t="s">
        <v>16723</v>
      </c>
      <c r="H6436" s="129"/>
    </row>
    <row r="6437" spans="1:8" x14ac:dyDescent="0.3">
      <c r="A6437" s="183">
        <v>45382</v>
      </c>
      <c r="B6437" s="129" t="s">
        <v>11178</v>
      </c>
      <c r="C6437" s="129" t="s">
        <v>418</v>
      </c>
      <c r="D6437" s="165">
        <v>1</v>
      </c>
      <c r="E6437" s="129" t="s">
        <v>4739</v>
      </c>
      <c r="F6437" s="129" t="s">
        <v>4735</v>
      </c>
      <c r="G6437" s="129" t="s">
        <v>16723</v>
      </c>
      <c r="H6437" s="129"/>
    </row>
    <row r="6438" spans="1:8" x14ac:dyDescent="0.3">
      <c r="A6438" s="183">
        <v>45382</v>
      </c>
      <c r="B6438" s="129" t="s">
        <v>11179</v>
      </c>
      <c r="C6438" s="129" t="s">
        <v>417</v>
      </c>
      <c r="D6438" s="165">
        <v>1</v>
      </c>
      <c r="E6438" s="129" t="s">
        <v>4739</v>
      </c>
      <c r="F6438" s="129" t="s">
        <v>4735</v>
      </c>
      <c r="G6438" s="129" t="s">
        <v>16723</v>
      </c>
      <c r="H6438" s="129"/>
    </row>
    <row r="6439" spans="1:8" x14ac:dyDescent="0.3">
      <c r="A6439" s="183">
        <v>45382</v>
      </c>
      <c r="B6439" s="129" t="s">
        <v>11180</v>
      </c>
      <c r="C6439" s="129" t="s">
        <v>417</v>
      </c>
      <c r="D6439" s="165">
        <v>1</v>
      </c>
      <c r="E6439" s="129" t="s">
        <v>4739</v>
      </c>
      <c r="F6439" s="129" t="s">
        <v>4735</v>
      </c>
      <c r="G6439" s="129" t="s">
        <v>16723</v>
      </c>
      <c r="H6439" s="129"/>
    </row>
    <row r="6440" spans="1:8" x14ac:dyDescent="0.3">
      <c r="A6440" s="183">
        <v>45382</v>
      </c>
      <c r="B6440" s="129" t="s">
        <v>11181</v>
      </c>
      <c r="C6440" s="129" t="s">
        <v>417</v>
      </c>
      <c r="D6440" s="165">
        <v>1</v>
      </c>
      <c r="E6440" s="129" t="s">
        <v>4739</v>
      </c>
      <c r="F6440" s="129" t="s">
        <v>4735</v>
      </c>
      <c r="G6440" s="129" t="s">
        <v>16723</v>
      </c>
      <c r="H6440" s="129"/>
    </row>
    <row r="6441" spans="1:8" x14ac:dyDescent="0.3">
      <c r="A6441" s="183">
        <v>45382</v>
      </c>
      <c r="B6441" s="129" t="s">
        <v>11182</v>
      </c>
      <c r="C6441" s="129" t="s">
        <v>417</v>
      </c>
      <c r="D6441" s="165">
        <v>1</v>
      </c>
      <c r="E6441" s="129" t="s">
        <v>5066</v>
      </c>
      <c r="F6441" s="129" t="s">
        <v>4735</v>
      </c>
      <c r="G6441" s="129" t="s">
        <v>16723</v>
      </c>
      <c r="H6441" s="129"/>
    </row>
    <row r="6442" spans="1:8" x14ac:dyDescent="0.3">
      <c r="A6442" s="183">
        <v>45382</v>
      </c>
      <c r="B6442" s="129" t="s">
        <v>11183</v>
      </c>
      <c r="C6442" s="129" t="s">
        <v>417</v>
      </c>
      <c r="D6442" s="165">
        <v>1</v>
      </c>
      <c r="E6442" s="129" t="s">
        <v>4739</v>
      </c>
      <c r="F6442" s="129" t="s">
        <v>4735</v>
      </c>
      <c r="G6442" s="129" t="s">
        <v>16723</v>
      </c>
      <c r="H6442" s="129"/>
    </row>
    <row r="6443" spans="1:8" x14ac:dyDescent="0.3">
      <c r="A6443" s="183">
        <v>45382</v>
      </c>
      <c r="B6443" s="129" t="s">
        <v>11184</v>
      </c>
      <c r="C6443" s="129" t="s">
        <v>417</v>
      </c>
      <c r="D6443" s="165">
        <v>1</v>
      </c>
      <c r="E6443" s="129" t="s">
        <v>4739</v>
      </c>
      <c r="F6443" s="129" t="s">
        <v>4735</v>
      </c>
      <c r="G6443" s="129" t="s">
        <v>16723</v>
      </c>
      <c r="H6443" s="129"/>
    </row>
    <row r="6444" spans="1:8" x14ac:dyDescent="0.3">
      <c r="A6444" s="183">
        <v>45382</v>
      </c>
      <c r="B6444" s="129" t="s">
        <v>11185</v>
      </c>
      <c r="C6444" s="129" t="s">
        <v>417</v>
      </c>
      <c r="D6444" s="165">
        <v>1</v>
      </c>
      <c r="E6444" s="129" t="s">
        <v>4821</v>
      </c>
      <c r="F6444" s="129" t="s">
        <v>4735</v>
      </c>
      <c r="G6444" s="129" t="s">
        <v>16723</v>
      </c>
      <c r="H6444" s="129"/>
    </row>
    <row r="6445" spans="1:8" x14ac:dyDescent="0.3">
      <c r="A6445" s="183">
        <v>45382</v>
      </c>
      <c r="B6445" s="129" t="s">
        <v>11186</v>
      </c>
      <c r="C6445" s="129" t="s">
        <v>417</v>
      </c>
      <c r="D6445" s="165">
        <v>1</v>
      </c>
      <c r="E6445" s="129" t="s">
        <v>4739</v>
      </c>
      <c r="F6445" s="129" t="s">
        <v>4735</v>
      </c>
      <c r="G6445" s="129" t="s">
        <v>16723</v>
      </c>
      <c r="H6445" s="129"/>
    </row>
    <row r="6446" spans="1:8" x14ac:dyDescent="0.3">
      <c r="A6446" s="183">
        <v>45382</v>
      </c>
      <c r="B6446" s="129" t="s">
        <v>11187</v>
      </c>
      <c r="C6446" s="129" t="s">
        <v>418</v>
      </c>
      <c r="D6446" s="165">
        <v>1</v>
      </c>
      <c r="E6446" s="129" t="s">
        <v>4739</v>
      </c>
      <c r="F6446" s="129" t="s">
        <v>4735</v>
      </c>
      <c r="G6446" s="129" t="s">
        <v>16723</v>
      </c>
      <c r="H6446" s="129"/>
    </row>
    <row r="6447" spans="1:8" x14ac:dyDescent="0.3">
      <c r="A6447" s="183">
        <v>45382</v>
      </c>
      <c r="B6447" s="129" t="s">
        <v>11188</v>
      </c>
      <c r="C6447" s="129" t="s">
        <v>417</v>
      </c>
      <c r="D6447" s="165">
        <v>1</v>
      </c>
      <c r="E6447" s="129" t="s">
        <v>4739</v>
      </c>
      <c r="F6447" s="129" t="s">
        <v>4735</v>
      </c>
      <c r="G6447" s="129" t="s">
        <v>16723</v>
      </c>
      <c r="H6447" s="129"/>
    </row>
    <row r="6448" spans="1:8" x14ac:dyDescent="0.3">
      <c r="A6448" s="183">
        <v>45382</v>
      </c>
      <c r="B6448" s="129" t="s">
        <v>11189</v>
      </c>
      <c r="C6448" s="129" t="s">
        <v>417</v>
      </c>
      <c r="D6448" s="165">
        <v>1</v>
      </c>
      <c r="E6448" s="129" t="s">
        <v>4739</v>
      </c>
      <c r="F6448" s="129" t="s">
        <v>4735</v>
      </c>
      <c r="G6448" s="129" t="s">
        <v>16723</v>
      </c>
      <c r="H6448" s="129"/>
    </row>
    <row r="6449" spans="1:8" x14ac:dyDescent="0.3">
      <c r="A6449" s="183">
        <v>45382</v>
      </c>
      <c r="B6449" s="129" t="s">
        <v>11190</v>
      </c>
      <c r="C6449" s="129" t="s">
        <v>417</v>
      </c>
      <c r="D6449" s="165">
        <v>1</v>
      </c>
      <c r="E6449" s="129" t="s">
        <v>4739</v>
      </c>
      <c r="F6449" s="129" t="s">
        <v>4735</v>
      </c>
      <c r="G6449" s="129" t="s">
        <v>16723</v>
      </c>
      <c r="H6449" s="129"/>
    </row>
    <row r="6450" spans="1:8" x14ac:dyDescent="0.3">
      <c r="A6450" s="183">
        <v>45382</v>
      </c>
      <c r="B6450" s="129" t="s">
        <v>11191</v>
      </c>
      <c r="C6450" s="129" t="s">
        <v>417</v>
      </c>
      <c r="D6450" s="165">
        <v>1</v>
      </c>
      <c r="E6450" s="129" t="s">
        <v>4739</v>
      </c>
      <c r="F6450" s="129" t="s">
        <v>4735</v>
      </c>
      <c r="G6450" s="129" t="s">
        <v>16723</v>
      </c>
      <c r="H6450" s="129"/>
    </row>
    <row r="6451" spans="1:8" x14ac:dyDescent="0.3">
      <c r="A6451" s="183">
        <v>45382</v>
      </c>
      <c r="B6451" s="129" t="s">
        <v>11192</v>
      </c>
      <c r="C6451" s="129" t="s">
        <v>417</v>
      </c>
      <c r="D6451" s="165">
        <v>1</v>
      </c>
      <c r="E6451" s="129" t="s">
        <v>4739</v>
      </c>
      <c r="F6451" s="129" t="s">
        <v>4735</v>
      </c>
      <c r="G6451" s="129" t="s">
        <v>16723</v>
      </c>
      <c r="H6451" s="129"/>
    </row>
    <row r="6452" spans="1:8" x14ac:dyDescent="0.3">
      <c r="A6452" s="183">
        <v>45382</v>
      </c>
      <c r="B6452" s="129" t="s">
        <v>11193</v>
      </c>
      <c r="C6452" s="129" t="s">
        <v>417</v>
      </c>
      <c r="D6452" s="165">
        <v>1</v>
      </c>
      <c r="E6452" s="129" t="s">
        <v>4739</v>
      </c>
      <c r="F6452" s="129" t="s">
        <v>4735</v>
      </c>
      <c r="G6452" s="129" t="s">
        <v>16723</v>
      </c>
      <c r="H6452" s="129"/>
    </row>
    <row r="6453" spans="1:8" x14ac:dyDescent="0.3">
      <c r="A6453" s="183">
        <v>45382</v>
      </c>
      <c r="B6453" s="129" t="s">
        <v>11194</v>
      </c>
      <c r="C6453" s="129" t="s">
        <v>417</v>
      </c>
      <c r="D6453" s="165">
        <v>1</v>
      </c>
      <c r="E6453" s="129" t="s">
        <v>4739</v>
      </c>
      <c r="F6453" s="129" t="s">
        <v>4735</v>
      </c>
      <c r="G6453" s="129" t="s">
        <v>16723</v>
      </c>
      <c r="H6453" s="129"/>
    </row>
    <row r="6454" spans="1:8" x14ac:dyDescent="0.3">
      <c r="A6454" s="183">
        <v>45382</v>
      </c>
      <c r="B6454" s="129" t="s">
        <v>11195</v>
      </c>
      <c r="C6454" s="129" t="s">
        <v>417</v>
      </c>
      <c r="D6454" s="165">
        <v>1</v>
      </c>
      <c r="E6454" s="129" t="s">
        <v>5066</v>
      </c>
      <c r="F6454" s="129" t="s">
        <v>4735</v>
      </c>
      <c r="G6454" s="129" t="s">
        <v>16723</v>
      </c>
      <c r="H6454" s="129"/>
    </row>
    <row r="6455" spans="1:8" x14ac:dyDescent="0.3">
      <c r="A6455" s="183">
        <v>45382</v>
      </c>
      <c r="B6455" s="129" t="s">
        <v>11196</v>
      </c>
      <c r="C6455" s="129" t="s">
        <v>418</v>
      </c>
      <c r="D6455" s="165">
        <v>1</v>
      </c>
      <c r="E6455" s="129" t="s">
        <v>4739</v>
      </c>
      <c r="F6455" s="129" t="s">
        <v>4735</v>
      </c>
      <c r="G6455" s="129" t="s">
        <v>16723</v>
      </c>
      <c r="H6455" s="129"/>
    </row>
    <row r="6456" spans="1:8" x14ac:dyDescent="0.3">
      <c r="A6456" s="183">
        <v>45382</v>
      </c>
      <c r="B6456" s="129" t="s">
        <v>11197</v>
      </c>
      <c r="C6456" s="129" t="s">
        <v>416</v>
      </c>
      <c r="D6456" s="165">
        <v>1</v>
      </c>
      <c r="E6456" s="129" t="s">
        <v>4739</v>
      </c>
      <c r="F6456" s="129" t="s">
        <v>4735</v>
      </c>
      <c r="G6456" s="129" t="s">
        <v>16723</v>
      </c>
      <c r="H6456" s="129"/>
    </row>
    <row r="6457" spans="1:8" x14ac:dyDescent="0.3">
      <c r="A6457" s="183">
        <v>45382</v>
      </c>
      <c r="B6457" s="129" t="s">
        <v>11198</v>
      </c>
      <c r="C6457" s="129" t="s">
        <v>418</v>
      </c>
      <c r="D6457" s="165">
        <v>1</v>
      </c>
      <c r="E6457" s="129" t="s">
        <v>4737</v>
      </c>
      <c r="F6457" s="129" t="s">
        <v>4735</v>
      </c>
      <c r="G6457" s="129" t="s">
        <v>16723</v>
      </c>
      <c r="H6457" s="129"/>
    </row>
    <row r="6458" spans="1:8" x14ac:dyDescent="0.3">
      <c r="A6458" s="183">
        <v>45382</v>
      </c>
      <c r="B6458" s="129" t="s">
        <v>11199</v>
      </c>
      <c r="C6458" s="129" t="s">
        <v>416</v>
      </c>
      <c r="D6458" s="165">
        <v>1</v>
      </c>
      <c r="E6458" s="129" t="s">
        <v>4739</v>
      </c>
      <c r="F6458" s="129" t="s">
        <v>4735</v>
      </c>
      <c r="G6458" s="129" t="s">
        <v>16723</v>
      </c>
      <c r="H6458" s="129"/>
    </row>
    <row r="6459" spans="1:8" x14ac:dyDescent="0.3">
      <c r="A6459" s="183">
        <v>45382</v>
      </c>
      <c r="B6459" s="129" t="s">
        <v>11200</v>
      </c>
      <c r="C6459" s="129" t="s">
        <v>416</v>
      </c>
      <c r="D6459" s="165">
        <v>1</v>
      </c>
      <c r="E6459" s="129" t="s">
        <v>4737</v>
      </c>
      <c r="F6459" s="129" t="s">
        <v>4735</v>
      </c>
      <c r="G6459" s="129" t="s">
        <v>16723</v>
      </c>
      <c r="H6459" s="129"/>
    </row>
    <row r="6460" spans="1:8" x14ac:dyDescent="0.3">
      <c r="A6460" s="183">
        <v>45382</v>
      </c>
      <c r="B6460" s="129" t="s">
        <v>11201</v>
      </c>
      <c r="C6460" s="129" t="s">
        <v>418</v>
      </c>
      <c r="D6460" s="165">
        <v>1</v>
      </c>
      <c r="E6460" s="129" t="s">
        <v>4739</v>
      </c>
      <c r="F6460" s="129" t="s">
        <v>4735</v>
      </c>
      <c r="G6460" s="129" t="s">
        <v>16723</v>
      </c>
      <c r="H6460" s="129"/>
    </row>
    <row r="6461" spans="1:8" x14ac:dyDescent="0.3">
      <c r="A6461" s="183">
        <v>45382</v>
      </c>
      <c r="B6461" s="129" t="s">
        <v>11202</v>
      </c>
      <c r="C6461" s="129" t="s">
        <v>417</v>
      </c>
      <c r="D6461" s="165">
        <v>1</v>
      </c>
      <c r="E6461" s="129" t="s">
        <v>4739</v>
      </c>
      <c r="F6461" s="129" t="s">
        <v>4735</v>
      </c>
      <c r="G6461" s="129" t="s">
        <v>16723</v>
      </c>
      <c r="H6461" s="129"/>
    </row>
    <row r="6462" spans="1:8" x14ac:dyDescent="0.3">
      <c r="A6462" s="183">
        <v>45382</v>
      </c>
      <c r="B6462" s="129" t="s">
        <v>11203</v>
      </c>
      <c r="C6462" s="129" t="s">
        <v>417</v>
      </c>
      <c r="D6462" s="165">
        <v>1</v>
      </c>
      <c r="E6462" s="129" t="s">
        <v>5066</v>
      </c>
      <c r="F6462" s="129" t="s">
        <v>4735</v>
      </c>
      <c r="G6462" s="129" t="s">
        <v>16723</v>
      </c>
      <c r="H6462" s="129"/>
    </row>
    <row r="6463" spans="1:8" x14ac:dyDescent="0.3">
      <c r="A6463" s="183">
        <v>45382</v>
      </c>
      <c r="B6463" s="129" t="s">
        <v>11204</v>
      </c>
      <c r="C6463" s="129" t="s">
        <v>417</v>
      </c>
      <c r="D6463" s="165">
        <v>1</v>
      </c>
      <c r="E6463" s="129" t="s">
        <v>4739</v>
      </c>
      <c r="F6463" s="129" t="s">
        <v>4735</v>
      </c>
      <c r="G6463" s="129" t="s">
        <v>16723</v>
      </c>
      <c r="H6463" s="129"/>
    </row>
    <row r="6464" spans="1:8" x14ac:dyDescent="0.3">
      <c r="A6464" s="183">
        <v>45382</v>
      </c>
      <c r="B6464" s="129" t="s">
        <v>11205</v>
      </c>
      <c r="C6464" s="129" t="s">
        <v>417</v>
      </c>
      <c r="D6464" s="165">
        <v>1</v>
      </c>
      <c r="E6464" s="129" t="s">
        <v>4739</v>
      </c>
      <c r="F6464" s="129" t="s">
        <v>4735</v>
      </c>
      <c r="G6464" s="129" t="s">
        <v>16723</v>
      </c>
      <c r="H6464" s="129"/>
    </row>
    <row r="6465" spans="1:8" x14ac:dyDescent="0.3">
      <c r="A6465" s="183">
        <v>45382</v>
      </c>
      <c r="B6465" s="129" t="s">
        <v>11206</v>
      </c>
      <c r="C6465" s="129" t="s">
        <v>417</v>
      </c>
      <c r="D6465" s="165">
        <v>1</v>
      </c>
      <c r="E6465" s="129" t="s">
        <v>4739</v>
      </c>
      <c r="F6465" s="129" t="s">
        <v>4735</v>
      </c>
      <c r="G6465" s="129" t="s">
        <v>16723</v>
      </c>
      <c r="H6465" s="129"/>
    </row>
    <row r="6466" spans="1:8" x14ac:dyDescent="0.3">
      <c r="A6466" s="183">
        <v>45382</v>
      </c>
      <c r="B6466" s="129" t="s">
        <v>11207</v>
      </c>
      <c r="C6466" s="129" t="s">
        <v>417</v>
      </c>
      <c r="D6466" s="165">
        <v>1</v>
      </c>
      <c r="E6466" s="129" t="s">
        <v>4739</v>
      </c>
      <c r="F6466" s="129" t="s">
        <v>4735</v>
      </c>
      <c r="G6466" s="129" t="s">
        <v>16723</v>
      </c>
      <c r="H6466" s="129"/>
    </row>
    <row r="6467" spans="1:8" x14ac:dyDescent="0.3">
      <c r="A6467" s="183">
        <v>45382</v>
      </c>
      <c r="B6467" s="129" t="s">
        <v>11208</v>
      </c>
      <c r="C6467" s="129" t="s">
        <v>417</v>
      </c>
      <c r="D6467" s="165">
        <v>1</v>
      </c>
      <c r="E6467" s="129" t="s">
        <v>4739</v>
      </c>
      <c r="F6467" s="129" t="s">
        <v>4735</v>
      </c>
      <c r="G6467" s="129" t="s">
        <v>16723</v>
      </c>
      <c r="H6467" s="129"/>
    </row>
    <row r="6468" spans="1:8" x14ac:dyDescent="0.3">
      <c r="A6468" s="183">
        <v>45382</v>
      </c>
      <c r="B6468" s="129" t="s">
        <v>11209</v>
      </c>
      <c r="C6468" s="129" t="s">
        <v>417</v>
      </c>
      <c r="D6468" s="165">
        <v>1</v>
      </c>
      <c r="E6468" s="129" t="s">
        <v>4739</v>
      </c>
      <c r="F6468" s="129" t="s">
        <v>4735</v>
      </c>
      <c r="G6468" s="129" t="s">
        <v>16723</v>
      </c>
      <c r="H6468" s="129"/>
    </row>
    <row r="6469" spans="1:8" x14ac:dyDescent="0.3">
      <c r="A6469" s="183">
        <v>45382</v>
      </c>
      <c r="B6469" s="129" t="s">
        <v>11210</v>
      </c>
      <c r="C6469" s="129" t="s">
        <v>417</v>
      </c>
      <c r="D6469" s="165">
        <v>1</v>
      </c>
      <c r="E6469" s="129" t="s">
        <v>4739</v>
      </c>
      <c r="F6469" s="129" t="s">
        <v>4735</v>
      </c>
      <c r="G6469" s="129" t="s">
        <v>16723</v>
      </c>
      <c r="H6469" s="129"/>
    </row>
    <row r="6470" spans="1:8" x14ac:dyDescent="0.3">
      <c r="A6470" s="183">
        <v>45382</v>
      </c>
      <c r="B6470" s="129" t="s">
        <v>11211</v>
      </c>
      <c r="C6470" s="129" t="s">
        <v>417</v>
      </c>
      <c r="D6470" s="165">
        <v>1</v>
      </c>
      <c r="E6470" s="129" t="s">
        <v>4739</v>
      </c>
      <c r="F6470" s="129" t="s">
        <v>4735</v>
      </c>
      <c r="G6470" s="129" t="s">
        <v>16723</v>
      </c>
      <c r="H6470" s="129"/>
    </row>
    <row r="6471" spans="1:8" x14ac:dyDescent="0.3">
      <c r="A6471" s="183">
        <v>45382</v>
      </c>
      <c r="B6471" s="129" t="s">
        <v>11212</v>
      </c>
      <c r="C6471" s="129" t="s">
        <v>417</v>
      </c>
      <c r="D6471" s="165">
        <v>1</v>
      </c>
      <c r="E6471" s="129" t="s">
        <v>4739</v>
      </c>
      <c r="F6471" s="129" t="s">
        <v>4735</v>
      </c>
      <c r="G6471" s="129" t="s">
        <v>16723</v>
      </c>
      <c r="H6471" s="129"/>
    </row>
    <row r="6472" spans="1:8" x14ac:dyDescent="0.3">
      <c r="A6472" s="183">
        <v>45382</v>
      </c>
      <c r="B6472" s="129" t="s">
        <v>11213</v>
      </c>
      <c r="C6472" s="129" t="s">
        <v>417</v>
      </c>
      <c r="D6472" s="165">
        <v>1</v>
      </c>
      <c r="E6472" s="129" t="s">
        <v>4739</v>
      </c>
      <c r="F6472" s="129" t="s">
        <v>4735</v>
      </c>
      <c r="G6472" s="129" t="s">
        <v>16723</v>
      </c>
      <c r="H6472" s="129"/>
    </row>
    <row r="6473" spans="1:8" x14ac:dyDescent="0.3">
      <c r="A6473" s="183">
        <v>45382</v>
      </c>
      <c r="B6473" s="129" t="s">
        <v>11214</v>
      </c>
      <c r="C6473" s="129" t="s">
        <v>417</v>
      </c>
      <c r="D6473" s="165">
        <v>1</v>
      </c>
      <c r="E6473" s="129" t="s">
        <v>4739</v>
      </c>
      <c r="F6473" s="129" t="s">
        <v>4735</v>
      </c>
      <c r="G6473" s="129" t="s">
        <v>16723</v>
      </c>
      <c r="H6473" s="129"/>
    </row>
    <row r="6474" spans="1:8" x14ac:dyDescent="0.3">
      <c r="A6474" s="183">
        <v>45382</v>
      </c>
      <c r="B6474" s="129" t="s">
        <v>11215</v>
      </c>
      <c r="C6474" s="129" t="s">
        <v>418</v>
      </c>
      <c r="D6474" s="165">
        <v>1</v>
      </c>
      <c r="E6474" s="129" t="s">
        <v>4739</v>
      </c>
      <c r="F6474" s="129" t="s">
        <v>4735</v>
      </c>
      <c r="G6474" s="129" t="s">
        <v>16723</v>
      </c>
      <c r="H6474" s="129"/>
    </row>
    <row r="6475" spans="1:8" x14ac:dyDescent="0.3">
      <c r="A6475" s="183">
        <v>45382</v>
      </c>
      <c r="B6475" s="129" t="s">
        <v>11216</v>
      </c>
      <c r="C6475" s="129" t="s">
        <v>418</v>
      </c>
      <c r="D6475" s="165">
        <v>1</v>
      </c>
      <c r="E6475" s="129" t="s">
        <v>4739</v>
      </c>
      <c r="F6475" s="129" t="s">
        <v>4735</v>
      </c>
      <c r="G6475" s="129" t="s">
        <v>16723</v>
      </c>
      <c r="H6475" s="129"/>
    </row>
    <row r="6476" spans="1:8" x14ac:dyDescent="0.3">
      <c r="A6476" s="183">
        <v>45382</v>
      </c>
      <c r="B6476" s="129" t="s">
        <v>11217</v>
      </c>
      <c r="C6476" s="129" t="s">
        <v>416</v>
      </c>
      <c r="D6476" s="165">
        <v>1</v>
      </c>
      <c r="E6476" s="129" t="s">
        <v>4739</v>
      </c>
      <c r="F6476" s="129" t="s">
        <v>4735</v>
      </c>
      <c r="G6476" s="129" t="s">
        <v>16723</v>
      </c>
      <c r="H6476" s="129"/>
    </row>
    <row r="6477" spans="1:8" x14ac:dyDescent="0.3">
      <c r="A6477" s="183">
        <v>45382</v>
      </c>
      <c r="B6477" s="129" t="s">
        <v>11218</v>
      </c>
      <c r="C6477" s="129" t="s">
        <v>417</v>
      </c>
      <c r="D6477" s="165">
        <v>1</v>
      </c>
      <c r="E6477" s="129" t="s">
        <v>4739</v>
      </c>
      <c r="F6477" s="129" t="s">
        <v>4735</v>
      </c>
      <c r="G6477" s="129" t="s">
        <v>16723</v>
      </c>
      <c r="H6477" s="129"/>
    </row>
    <row r="6478" spans="1:8" x14ac:dyDescent="0.3">
      <c r="A6478" s="183">
        <v>45382</v>
      </c>
      <c r="B6478" s="129" t="s">
        <v>11219</v>
      </c>
      <c r="C6478" s="129" t="s">
        <v>417</v>
      </c>
      <c r="D6478" s="165">
        <v>1</v>
      </c>
      <c r="E6478" s="129" t="s">
        <v>4739</v>
      </c>
      <c r="F6478" s="129" t="s">
        <v>4735</v>
      </c>
      <c r="G6478" s="129" t="s">
        <v>16723</v>
      </c>
      <c r="H6478" s="129"/>
    </row>
    <row r="6479" spans="1:8" x14ac:dyDescent="0.3">
      <c r="A6479" s="183">
        <v>45382</v>
      </c>
      <c r="B6479" s="129" t="s">
        <v>11220</v>
      </c>
      <c r="C6479" s="129" t="s">
        <v>417</v>
      </c>
      <c r="D6479" s="165">
        <v>1</v>
      </c>
      <c r="E6479" s="129" t="s">
        <v>4739</v>
      </c>
      <c r="F6479" s="129" t="s">
        <v>4735</v>
      </c>
      <c r="G6479" s="129" t="s">
        <v>16723</v>
      </c>
      <c r="H6479" s="129"/>
    </row>
    <row r="6480" spans="1:8" x14ac:dyDescent="0.3">
      <c r="A6480" s="183">
        <v>45382</v>
      </c>
      <c r="B6480" s="129" t="s">
        <v>11221</v>
      </c>
      <c r="C6480" s="129" t="s">
        <v>417</v>
      </c>
      <c r="D6480" s="165">
        <v>1</v>
      </c>
      <c r="E6480" s="129" t="s">
        <v>4739</v>
      </c>
      <c r="F6480" s="129" t="s">
        <v>4735</v>
      </c>
      <c r="G6480" s="129" t="s">
        <v>16723</v>
      </c>
      <c r="H6480" s="129"/>
    </row>
    <row r="6481" spans="1:8" x14ac:dyDescent="0.3">
      <c r="A6481" s="183">
        <v>45382</v>
      </c>
      <c r="B6481" s="129" t="s">
        <v>11222</v>
      </c>
      <c r="C6481" s="129" t="s">
        <v>417</v>
      </c>
      <c r="D6481" s="165">
        <v>1</v>
      </c>
      <c r="E6481" s="129" t="s">
        <v>4739</v>
      </c>
      <c r="F6481" s="129" t="s">
        <v>4735</v>
      </c>
      <c r="G6481" s="129" t="s">
        <v>16723</v>
      </c>
      <c r="H6481" s="129"/>
    </row>
    <row r="6482" spans="1:8" x14ac:dyDescent="0.3">
      <c r="A6482" s="183">
        <v>45382</v>
      </c>
      <c r="B6482" s="129" t="s">
        <v>11223</v>
      </c>
      <c r="C6482" s="129" t="s">
        <v>417</v>
      </c>
      <c r="D6482" s="165">
        <v>1</v>
      </c>
      <c r="E6482" s="129" t="s">
        <v>4739</v>
      </c>
      <c r="F6482" s="129" t="s">
        <v>4735</v>
      </c>
      <c r="G6482" s="129" t="s">
        <v>16723</v>
      </c>
      <c r="H6482" s="129"/>
    </row>
    <row r="6483" spans="1:8" x14ac:dyDescent="0.3">
      <c r="A6483" s="183">
        <v>45382</v>
      </c>
      <c r="B6483" s="129" t="s">
        <v>11224</v>
      </c>
      <c r="C6483" s="129" t="s">
        <v>417</v>
      </c>
      <c r="D6483" s="165">
        <v>1</v>
      </c>
      <c r="E6483" s="129" t="s">
        <v>4739</v>
      </c>
      <c r="F6483" s="129" t="s">
        <v>4735</v>
      </c>
      <c r="G6483" s="129" t="s">
        <v>16723</v>
      </c>
      <c r="H6483" s="129"/>
    </row>
    <row r="6484" spans="1:8" x14ac:dyDescent="0.3">
      <c r="A6484" s="183">
        <v>45382</v>
      </c>
      <c r="B6484" s="129" t="s">
        <v>11225</v>
      </c>
      <c r="C6484" s="129" t="s">
        <v>417</v>
      </c>
      <c r="D6484" s="165">
        <v>1</v>
      </c>
      <c r="E6484" s="129" t="s">
        <v>4739</v>
      </c>
      <c r="F6484" s="129" t="s">
        <v>4735</v>
      </c>
      <c r="G6484" s="129" t="s">
        <v>16723</v>
      </c>
      <c r="H6484" s="129"/>
    </row>
    <row r="6485" spans="1:8" x14ac:dyDescent="0.3">
      <c r="A6485" s="183">
        <v>45382</v>
      </c>
      <c r="B6485" s="129" t="s">
        <v>11226</v>
      </c>
      <c r="C6485" s="129" t="s">
        <v>417</v>
      </c>
      <c r="D6485" s="165">
        <v>1</v>
      </c>
      <c r="E6485" s="129" t="s">
        <v>4739</v>
      </c>
      <c r="F6485" s="129" t="s">
        <v>4735</v>
      </c>
      <c r="G6485" s="129" t="s">
        <v>16723</v>
      </c>
      <c r="H6485" s="129"/>
    </row>
    <row r="6486" spans="1:8" x14ac:dyDescent="0.3">
      <c r="A6486" s="183">
        <v>45382</v>
      </c>
      <c r="B6486" s="129" t="s">
        <v>11227</v>
      </c>
      <c r="C6486" s="129" t="s">
        <v>417</v>
      </c>
      <c r="D6486" s="165">
        <v>1</v>
      </c>
      <c r="E6486" s="129" t="s">
        <v>4739</v>
      </c>
      <c r="F6486" s="129" t="s">
        <v>4735</v>
      </c>
      <c r="G6486" s="129" t="s">
        <v>16723</v>
      </c>
      <c r="H6486" s="129"/>
    </row>
    <row r="6487" spans="1:8" x14ac:dyDescent="0.3">
      <c r="A6487" s="183">
        <v>45382</v>
      </c>
      <c r="B6487" s="129" t="s">
        <v>11228</v>
      </c>
      <c r="C6487" s="129" t="s">
        <v>417</v>
      </c>
      <c r="D6487" s="165">
        <v>1</v>
      </c>
      <c r="E6487" s="129" t="s">
        <v>5066</v>
      </c>
      <c r="F6487" s="129" t="s">
        <v>4735</v>
      </c>
      <c r="G6487" s="129" t="s">
        <v>16723</v>
      </c>
      <c r="H6487" s="129"/>
    </row>
    <row r="6488" spans="1:8" x14ac:dyDescent="0.3">
      <c r="A6488" s="183">
        <v>45382</v>
      </c>
      <c r="B6488" s="129" t="s">
        <v>11229</v>
      </c>
      <c r="C6488" s="129" t="s">
        <v>417</v>
      </c>
      <c r="D6488" s="165">
        <v>1</v>
      </c>
      <c r="E6488" s="129" t="s">
        <v>4739</v>
      </c>
      <c r="F6488" s="129" t="s">
        <v>4735</v>
      </c>
      <c r="G6488" s="129" t="s">
        <v>16723</v>
      </c>
      <c r="H6488" s="129"/>
    </row>
    <row r="6489" spans="1:8" x14ac:dyDescent="0.3">
      <c r="A6489" s="183">
        <v>45382</v>
      </c>
      <c r="B6489" s="129" t="s">
        <v>11230</v>
      </c>
      <c r="C6489" s="129" t="s">
        <v>417</v>
      </c>
      <c r="D6489" s="165">
        <v>1</v>
      </c>
      <c r="E6489" s="129" t="s">
        <v>4739</v>
      </c>
      <c r="F6489" s="129" t="s">
        <v>4735</v>
      </c>
      <c r="G6489" s="129" t="s">
        <v>16723</v>
      </c>
      <c r="H6489" s="129"/>
    </row>
    <row r="6490" spans="1:8" x14ac:dyDescent="0.3">
      <c r="A6490" s="183">
        <v>45382</v>
      </c>
      <c r="B6490" s="129" t="s">
        <v>11231</v>
      </c>
      <c r="C6490" s="129" t="s">
        <v>418</v>
      </c>
      <c r="D6490" s="165">
        <v>1</v>
      </c>
      <c r="E6490" s="129" t="s">
        <v>4739</v>
      </c>
      <c r="F6490" s="129" t="s">
        <v>4735</v>
      </c>
      <c r="G6490" s="129" t="s">
        <v>16723</v>
      </c>
      <c r="H6490" s="129"/>
    </row>
    <row r="6491" spans="1:8" x14ac:dyDescent="0.3">
      <c r="A6491" s="183">
        <v>45382</v>
      </c>
      <c r="B6491" s="129" t="s">
        <v>11232</v>
      </c>
      <c r="C6491" s="129" t="s">
        <v>416</v>
      </c>
      <c r="D6491" s="165">
        <v>1</v>
      </c>
      <c r="E6491" s="129" t="s">
        <v>4737</v>
      </c>
      <c r="F6491" s="129" t="s">
        <v>4735</v>
      </c>
      <c r="G6491" s="129" t="s">
        <v>16723</v>
      </c>
      <c r="H6491" s="129"/>
    </row>
    <row r="6492" spans="1:8" x14ac:dyDescent="0.3">
      <c r="A6492" s="183">
        <v>45382</v>
      </c>
      <c r="B6492" s="129" t="s">
        <v>11233</v>
      </c>
      <c r="C6492" s="129" t="s">
        <v>418</v>
      </c>
      <c r="D6492" s="165">
        <v>1</v>
      </c>
      <c r="E6492" s="129" t="s">
        <v>4739</v>
      </c>
      <c r="F6492" s="129" t="s">
        <v>4735</v>
      </c>
      <c r="G6492" s="129" t="s">
        <v>16723</v>
      </c>
      <c r="H6492" s="129"/>
    </row>
    <row r="6493" spans="1:8" x14ac:dyDescent="0.3">
      <c r="A6493" s="183">
        <v>45412</v>
      </c>
      <c r="B6493" s="129" t="s">
        <v>11234</v>
      </c>
      <c r="C6493" s="129" t="s">
        <v>417</v>
      </c>
      <c r="D6493" s="165">
        <v>1</v>
      </c>
      <c r="E6493" s="129" t="s">
        <v>4739</v>
      </c>
      <c r="F6493" s="129" t="s">
        <v>4735</v>
      </c>
      <c r="G6493" s="129" t="s">
        <v>16723</v>
      </c>
      <c r="H6493" s="129"/>
    </row>
    <row r="6494" spans="1:8" x14ac:dyDescent="0.3">
      <c r="A6494" s="183">
        <v>45412</v>
      </c>
      <c r="B6494" s="129" t="s">
        <v>11235</v>
      </c>
      <c r="C6494" s="129" t="s">
        <v>417</v>
      </c>
      <c r="D6494" s="165">
        <v>1</v>
      </c>
      <c r="E6494" s="129" t="s">
        <v>4739</v>
      </c>
      <c r="F6494" s="129" t="s">
        <v>4735</v>
      </c>
      <c r="G6494" s="129" t="s">
        <v>16723</v>
      </c>
      <c r="H6494" s="129"/>
    </row>
    <row r="6495" spans="1:8" x14ac:dyDescent="0.3">
      <c r="A6495" s="183">
        <v>45412</v>
      </c>
      <c r="B6495" s="129" t="s">
        <v>11236</v>
      </c>
      <c r="C6495" s="129" t="s">
        <v>417</v>
      </c>
      <c r="D6495" s="165">
        <v>1</v>
      </c>
      <c r="E6495" s="129" t="s">
        <v>4739</v>
      </c>
      <c r="F6495" s="129" t="s">
        <v>4735</v>
      </c>
      <c r="G6495" s="129" t="s">
        <v>16723</v>
      </c>
      <c r="H6495" s="129"/>
    </row>
    <row r="6496" spans="1:8" x14ac:dyDescent="0.3">
      <c r="A6496" s="183">
        <v>45412</v>
      </c>
      <c r="B6496" s="129" t="s">
        <v>11237</v>
      </c>
      <c r="C6496" s="129" t="s">
        <v>417</v>
      </c>
      <c r="D6496" s="165">
        <v>1</v>
      </c>
      <c r="E6496" s="129" t="s">
        <v>4739</v>
      </c>
      <c r="F6496" s="129" t="s">
        <v>4735</v>
      </c>
      <c r="G6496" s="129" t="s">
        <v>16723</v>
      </c>
      <c r="H6496" s="129"/>
    </row>
    <row r="6497" spans="1:8" x14ac:dyDescent="0.3">
      <c r="A6497" s="183">
        <v>45412</v>
      </c>
      <c r="B6497" s="129" t="s">
        <v>11238</v>
      </c>
      <c r="C6497" s="129" t="s">
        <v>417</v>
      </c>
      <c r="D6497" s="165">
        <v>1</v>
      </c>
      <c r="E6497" s="129" t="s">
        <v>4739</v>
      </c>
      <c r="F6497" s="129" t="s">
        <v>4735</v>
      </c>
      <c r="G6497" s="129" t="s">
        <v>16723</v>
      </c>
      <c r="H6497" s="129"/>
    </row>
    <row r="6498" spans="1:8" x14ac:dyDescent="0.3">
      <c r="A6498" s="183">
        <v>45412</v>
      </c>
      <c r="B6498" s="129" t="s">
        <v>11239</v>
      </c>
      <c r="C6498" s="129" t="s">
        <v>416</v>
      </c>
      <c r="D6498" s="165">
        <v>1</v>
      </c>
      <c r="E6498" s="129" t="s">
        <v>4739</v>
      </c>
      <c r="F6498" s="129" t="s">
        <v>4735</v>
      </c>
      <c r="G6498" s="129" t="s">
        <v>16723</v>
      </c>
      <c r="H6498" s="129"/>
    </row>
    <row r="6499" spans="1:8" x14ac:dyDescent="0.3">
      <c r="A6499" s="183">
        <v>45412</v>
      </c>
      <c r="B6499" s="129" t="s">
        <v>11240</v>
      </c>
      <c r="C6499" s="129" t="s">
        <v>416</v>
      </c>
      <c r="D6499" s="165">
        <v>1</v>
      </c>
      <c r="E6499" s="129" t="s">
        <v>4737</v>
      </c>
      <c r="F6499" s="129" t="s">
        <v>4735</v>
      </c>
      <c r="G6499" s="129" t="s">
        <v>16723</v>
      </c>
      <c r="H6499" s="129"/>
    </row>
    <row r="6500" spans="1:8" x14ac:dyDescent="0.3">
      <c r="A6500" s="183">
        <v>45412</v>
      </c>
      <c r="B6500" s="129" t="s">
        <v>11241</v>
      </c>
      <c r="C6500" s="129" t="s">
        <v>418</v>
      </c>
      <c r="D6500" s="165">
        <v>1</v>
      </c>
      <c r="E6500" s="129" t="s">
        <v>4739</v>
      </c>
      <c r="F6500" s="129" t="s">
        <v>4735</v>
      </c>
      <c r="G6500" s="129" t="s">
        <v>16723</v>
      </c>
      <c r="H6500" s="129"/>
    </row>
    <row r="6501" spans="1:8" x14ac:dyDescent="0.3">
      <c r="A6501" s="183">
        <v>45412</v>
      </c>
      <c r="B6501" s="129" t="s">
        <v>11242</v>
      </c>
      <c r="C6501" s="129" t="s">
        <v>418</v>
      </c>
      <c r="D6501" s="165">
        <v>1</v>
      </c>
      <c r="E6501" s="129" t="s">
        <v>4747</v>
      </c>
      <c r="F6501" s="129" t="s">
        <v>4735</v>
      </c>
      <c r="G6501" s="129" t="s">
        <v>16723</v>
      </c>
      <c r="H6501" s="129"/>
    </row>
    <row r="6502" spans="1:8" x14ac:dyDescent="0.3">
      <c r="A6502" s="183">
        <v>45412</v>
      </c>
      <c r="B6502" s="129" t="s">
        <v>11243</v>
      </c>
      <c r="C6502" s="129" t="s">
        <v>416</v>
      </c>
      <c r="D6502" s="165">
        <v>1</v>
      </c>
      <c r="E6502" s="129" t="s">
        <v>4737</v>
      </c>
      <c r="F6502" s="129" t="s">
        <v>4735</v>
      </c>
      <c r="G6502" s="129" t="s">
        <v>16723</v>
      </c>
      <c r="H6502" s="129"/>
    </row>
    <row r="6503" spans="1:8" x14ac:dyDescent="0.3">
      <c r="A6503" s="183">
        <v>45412</v>
      </c>
      <c r="B6503" s="129" t="s">
        <v>11244</v>
      </c>
      <c r="C6503" s="129" t="s">
        <v>418</v>
      </c>
      <c r="D6503" s="165">
        <v>1</v>
      </c>
      <c r="E6503" s="129" t="s">
        <v>4739</v>
      </c>
      <c r="F6503" s="129" t="s">
        <v>4735</v>
      </c>
      <c r="G6503" s="129" t="s">
        <v>16723</v>
      </c>
      <c r="H6503" s="129"/>
    </row>
    <row r="6504" spans="1:8" x14ac:dyDescent="0.3">
      <c r="A6504" s="183">
        <v>45412</v>
      </c>
      <c r="B6504" s="129" t="s">
        <v>11245</v>
      </c>
      <c r="C6504" s="129" t="s">
        <v>417</v>
      </c>
      <c r="D6504" s="165">
        <v>1</v>
      </c>
      <c r="E6504" s="129" t="s">
        <v>4737</v>
      </c>
      <c r="F6504" s="129" t="s">
        <v>4735</v>
      </c>
      <c r="G6504" s="129" t="s">
        <v>16723</v>
      </c>
      <c r="H6504" s="129"/>
    </row>
    <row r="6505" spans="1:8" x14ac:dyDescent="0.3">
      <c r="A6505" s="183">
        <v>45412</v>
      </c>
      <c r="B6505" s="129" t="s">
        <v>11246</v>
      </c>
      <c r="C6505" s="129" t="s">
        <v>418</v>
      </c>
      <c r="D6505" s="165">
        <v>1</v>
      </c>
      <c r="E6505" s="129" t="s">
        <v>4821</v>
      </c>
      <c r="F6505" s="129" t="s">
        <v>4735</v>
      </c>
      <c r="G6505" s="129" t="s">
        <v>16723</v>
      </c>
      <c r="H6505" s="129"/>
    </row>
    <row r="6506" spans="1:8" x14ac:dyDescent="0.3">
      <c r="A6506" s="183">
        <v>45412</v>
      </c>
      <c r="B6506" s="129" t="s">
        <v>11247</v>
      </c>
      <c r="C6506" s="129" t="s">
        <v>418</v>
      </c>
      <c r="D6506" s="165">
        <v>1</v>
      </c>
      <c r="E6506" s="129" t="s">
        <v>4821</v>
      </c>
      <c r="F6506" s="129" t="s">
        <v>4735</v>
      </c>
      <c r="G6506" s="129" t="s">
        <v>16723</v>
      </c>
      <c r="H6506" s="129"/>
    </row>
    <row r="6507" spans="1:8" x14ac:dyDescent="0.3">
      <c r="A6507" s="183">
        <v>45412</v>
      </c>
      <c r="B6507" s="129" t="s">
        <v>11248</v>
      </c>
      <c r="C6507" s="129" t="s">
        <v>417</v>
      </c>
      <c r="D6507" s="165">
        <v>1</v>
      </c>
      <c r="E6507" s="129" t="s">
        <v>4739</v>
      </c>
      <c r="F6507" s="129" t="s">
        <v>4735</v>
      </c>
      <c r="G6507" s="129" t="s">
        <v>16723</v>
      </c>
      <c r="H6507" s="129"/>
    </row>
    <row r="6508" spans="1:8" x14ac:dyDescent="0.3">
      <c r="A6508" s="183">
        <v>45412</v>
      </c>
      <c r="B6508" s="129" t="s">
        <v>11249</v>
      </c>
      <c r="C6508" s="129" t="s">
        <v>417</v>
      </c>
      <c r="D6508" s="165">
        <v>1</v>
      </c>
      <c r="E6508" s="129" t="s">
        <v>5066</v>
      </c>
      <c r="F6508" s="129" t="s">
        <v>4735</v>
      </c>
      <c r="G6508" s="129" t="s">
        <v>16723</v>
      </c>
      <c r="H6508" s="129"/>
    </row>
    <row r="6509" spans="1:8" x14ac:dyDescent="0.3">
      <c r="A6509" s="183">
        <v>45412</v>
      </c>
      <c r="B6509" s="129" t="s">
        <v>11250</v>
      </c>
      <c r="C6509" s="129" t="s">
        <v>417</v>
      </c>
      <c r="D6509" s="165">
        <v>1</v>
      </c>
      <c r="E6509" s="129" t="s">
        <v>4739</v>
      </c>
      <c r="F6509" s="129" t="s">
        <v>4735</v>
      </c>
      <c r="G6509" s="129" t="s">
        <v>16723</v>
      </c>
      <c r="H6509" s="129"/>
    </row>
    <row r="6510" spans="1:8" x14ac:dyDescent="0.3">
      <c r="A6510" s="183">
        <v>45412</v>
      </c>
      <c r="B6510" s="129" t="s">
        <v>11251</v>
      </c>
      <c r="C6510" s="129" t="s">
        <v>418</v>
      </c>
      <c r="D6510" s="165">
        <v>1</v>
      </c>
      <c r="E6510" s="129" t="s">
        <v>4739</v>
      </c>
      <c r="F6510" s="129" t="s">
        <v>4735</v>
      </c>
      <c r="G6510" s="129" t="s">
        <v>16723</v>
      </c>
      <c r="H6510" s="129"/>
    </row>
    <row r="6511" spans="1:8" x14ac:dyDescent="0.3">
      <c r="A6511" s="183">
        <v>45412</v>
      </c>
      <c r="B6511" s="129" t="s">
        <v>11252</v>
      </c>
      <c r="C6511" s="129" t="s">
        <v>418</v>
      </c>
      <c r="D6511" s="165">
        <v>1</v>
      </c>
      <c r="E6511" s="129" t="s">
        <v>4744</v>
      </c>
      <c r="F6511" s="129" t="s">
        <v>4735</v>
      </c>
      <c r="G6511" s="129" t="s">
        <v>16723</v>
      </c>
      <c r="H6511" s="129"/>
    </row>
    <row r="6512" spans="1:8" x14ac:dyDescent="0.3">
      <c r="A6512" s="183">
        <v>45412</v>
      </c>
      <c r="B6512" s="129" t="s">
        <v>11253</v>
      </c>
      <c r="C6512" s="129" t="s">
        <v>416</v>
      </c>
      <c r="D6512" s="165">
        <v>1</v>
      </c>
      <c r="E6512" s="129" t="s">
        <v>4737</v>
      </c>
      <c r="F6512" s="129" t="s">
        <v>4735</v>
      </c>
      <c r="G6512" s="129" t="s">
        <v>16723</v>
      </c>
      <c r="H6512" s="129"/>
    </row>
    <row r="6513" spans="1:8" x14ac:dyDescent="0.3">
      <c r="A6513" s="183">
        <v>45412</v>
      </c>
      <c r="B6513" s="129" t="s">
        <v>11254</v>
      </c>
      <c r="C6513" s="129" t="s">
        <v>417</v>
      </c>
      <c r="D6513" s="165">
        <v>1</v>
      </c>
      <c r="E6513" s="129" t="s">
        <v>4739</v>
      </c>
      <c r="F6513" s="129" t="s">
        <v>4735</v>
      </c>
      <c r="G6513" s="129" t="s">
        <v>16723</v>
      </c>
      <c r="H6513" s="129"/>
    </row>
    <row r="6514" spans="1:8" x14ac:dyDescent="0.3">
      <c r="A6514" s="183">
        <v>45412</v>
      </c>
      <c r="B6514" s="129" t="s">
        <v>11255</v>
      </c>
      <c r="C6514" s="129" t="s">
        <v>417</v>
      </c>
      <c r="D6514" s="165">
        <v>1</v>
      </c>
      <c r="E6514" s="129" t="s">
        <v>4737</v>
      </c>
      <c r="F6514" s="129" t="s">
        <v>4735</v>
      </c>
      <c r="G6514" s="129" t="s">
        <v>16723</v>
      </c>
      <c r="H6514" s="129"/>
    </row>
    <row r="6515" spans="1:8" x14ac:dyDescent="0.3">
      <c r="A6515" s="183">
        <v>45412</v>
      </c>
      <c r="B6515" s="129" t="s">
        <v>11256</v>
      </c>
      <c r="C6515" s="129" t="s">
        <v>417</v>
      </c>
      <c r="D6515" s="165">
        <v>1</v>
      </c>
      <c r="E6515" s="129" t="s">
        <v>4739</v>
      </c>
      <c r="F6515" s="129" t="s">
        <v>4735</v>
      </c>
      <c r="G6515" s="129" t="s">
        <v>16723</v>
      </c>
      <c r="H6515" s="129"/>
    </row>
    <row r="6516" spans="1:8" x14ac:dyDescent="0.3">
      <c r="A6516" s="183">
        <v>45412</v>
      </c>
      <c r="B6516" s="129" t="s">
        <v>11257</v>
      </c>
      <c r="C6516" s="129" t="s">
        <v>417</v>
      </c>
      <c r="D6516" s="165">
        <v>1</v>
      </c>
      <c r="E6516" s="129" t="s">
        <v>4739</v>
      </c>
      <c r="F6516" s="129" t="s">
        <v>4735</v>
      </c>
      <c r="G6516" s="129" t="s">
        <v>16723</v>
      </c>
      <c r="H6516" s="129"/>
    </row>
    <row r="6517" spans="1:8" x14ac:dyDescent="0.3">
      <c r="A6517" s="183">
        <v>45412</v>
      </c>
      <c r="B6517" s="129" t="s">
        <v>11258</v>
      </c>
      <c r="C6517" s="129" t="s">
        <v>417</v>
      </c>
      <c r="D6517" s="165">
        <v>1</v>
      </c>
      <c r="E6517" s="129" t="s">
        <v>4739</v>
      </c>
      <c r="F6517" s="129" t="s">
        <v>4735</v>
      </c>
      <c r="G6517" s="129" t="s">
        <v>16723</v>
      </c>
      <c r="H6517" s="129"/>
    </row>
    <row r="6518" spans="1:8" x14ac:dyDescent="0.3">
      <c r="A6518" s="183">
        <v>45412</v>
      </c>
      <c r="B6518" s="129" t="s">
        <v>11259</v>
      </c>
      <c r="C6518" s="129" t="s">
        <v>417</v>
      </c>
      <c r="D6518" s="165">
        <v>1</v>
      </c>
      <c r="E6518" s="129" t="s">
        <v>4739</v>
      </c>
      <c r="F6518" s="129" t="s">
        <v>4735</v>
      </c>
      <c r="G6518" s="129" t="s">
        <v>16723</v>
      </c>
      <c r="H6518" s="129"/>
    </row>
    <row r="6519" spans="1:8" x14ac:dyDescent="0.3">
      <c r="A6519" s="183">
        <v>45412</v>
      </c>
      <c r="B6519" s="129" t="s">
        <v>11260</v>
      </c>
      <c r="C6519" s="129" t="s">
        <v>417</v>
      </c>
      <c r="D6519" s="165">
        <v>1</v>
      </c>
      <c r="E6519" s="129" t="s">
        <v>4739</v>
      </c>
      <c r="F6519" s="129" t="s">
        <v>4735</v>
      </c>
      <c r="G6519" s="129" t="s">
        <v>16723</v>
      </c>
      <c r="H6519" s="129"/>
    </row>
    <row r="6520" spans="1:8" x14ac:dyDescent="0.3">
      <c r="A6520" s="183">
        <v>45412</v>
      </c>
      <c r="B6520" s="129" t="s">
        <v>11261</v>
      </c>
      <c r="C6520" s="129" t="s">
        <v>417</v>
      </c>
      <c r="D6520" s="165">
        <v>1</v>
      </c>
      <c r="E6520" s="129" t="s">
        <v>4739</v>
      </c>
      <c r="F6520" s="129" t="s">
        <v>4735</v>
      </c>
      <c r="G6520" s="129" t="s">
        <v>16723</v>
      </c>
      <c r="H6520" s="129"/>
    </row>
    <row r="6521" spans="1:8" x14ac:dyDescent="0.3">
      <c r="A6521" s="183">
        <v>45412</v>
      </c>
      <c r="B6521" s="129" t="s">
        <v>11262</v>
      </c>
      <c r="C6521" s="129" t="s">
        <v>417</v>
      </c>
      <c r="D6521" s="165">
        <v>1</v>
      </c>
      <c r="E6521" s="129" t="s">
        <v>4739</v>
      </c>
      <c r="F6521" s="129" t="s">
        <v>4735</v>
      </c>
      <c r="G6521" s="129" t="s">
        <v>16723</v>
      </c>
      <c r="H6521" s="129"/>
    </row>
    <row r="6522" spans="1:8" x14ac:dyDescent="0.3">
      <c r="A6522" s="183">
        <v>45412</v>
      </c>
      <c r="B6522" s="129" t="s">
        <v>11263</v>
      </c>
      <c r="C6522" s="129" t="s">
        <v>417</v>
      </c>
      <c r="D6522" s="165">
        <v>1</v>
      </c>
      <c r="E6522" s="129" t="s">
        <v>4739</v>
      </c>
      <c r="F6522" s="129" t="s">
        <v>4735</v>
      </c>
      <c r="G6522" s="129" t="s">
        <v>16723</v>
      </c>
      <c r="H6522" s="129"/>
    </row>
    <row r="6523" spans="1:8" x14ac:dyDescent="0.3">
      <c r="A6523" s="183">
        <v>45412</v>
      </c>
      <c r="B6523" s="129" t="s">
        <v>11264</v>
      </c>
      <c r="C6523" s="129" t="s">
        <v>417</v>
      </c>
      <c r="D6523" s="165">
        <v>1</v>
      </c>
      <c r="E6523" s="129" t="s">
        <v>4739</v>
      </c>
      <c r="F6523" s="129" t="s">
        <v>4735</v>
      </c>
      <c r="G6523" s="129" t="s">
        <v>16723</v>
      </c>
      <c r="H6523" s="129"/>
    </row>
    <row r="6524" spans="1:8" x14ac:dyDescent="0.3">
      <c r="A6524" s="183">
        <v>45412</v>
      </c>
      <c r="B6524" s="129" t="s">
        <v>11265</v>
      </c>
      <c r="C6524" s="129" t="s">
        <v>417</v>
      </c>
      <c r="D6524" s="165">
        <v>1</v>
      </c>
      <c r="E6524" s="129" t="s">
        <v>4739</v>
      </c>
      <c r="F6524" s="129" t="s">
        <v>4735</v>
      </c>
      <c r="G6524" s="129" t="s">
        <v>16723</v>
      </c>
      <c r="H6524" s="129"/>
    </row>
    <row r="6525" spans="1:8" x14ac:dyDescent="0.3">
      <c r="A6525" s="183">
        <v>45412</v>
      </c>
      <c r="B6525" s="129" t="s">
        <v>11266</v>
      </c>
      <c r="C6525" s="129" t="s">
        <v>417</v>
      </c>
      <c r="D6525" s="165">
        <v>1</v>
      </c>
      <c r="E6525" s="129" t="s">
        <v>4739</v>
      </c>
      <c r="F6525" s="129" t="s">
        <v>4735</v>
      </c>
      <c r="G6525" s="129" t="s">
        <v>16723</v>
      </c>
      <c r="H6525" s="129"/>
    </row>
    <row r="6526" spans="1:8" x14ac:dyDescent="0.3">
      <c r="A6526" s="183">
        <v>45412</v>
      </c>
      <c r="B6526" s="129" t="s">
        <v>11267</v>
      </c>
      <c r="C6526" s="129" t="s">
        <v>417</v>
      </c>
      <c r="D6526" s="165">
        <v>1</v>
      </c>
      <c r="E6526" s="129" t="s">
        <v>5066</v>
      </c>
      <c r="F6526" s="129" t="s">
        <v>4735</v>
      </c>
      <c r="G6526" s="129" t="s">
        <v>16723</v>
      </c>
      <c r="H6526" s="129"/>
    </row>
    <row r="6527" spans="1:8" x14ac:dyDescent="0.3">
      <c r="A6527" s="183">
        <v>45412</v>
      </c>
      <c r="B6527" s="129" t="s">
        <v>11268</v>
      </c>
      <c r="C6527" s="129" t="s">
        <v>418</v>
      </c>
      <c r="D6527" s="165">
        <v>1</v>
      </c>
      <c r="E6527" s="129" t="s">
        <v>4744</v>
      </c>
      <c r="F6527" s="129" t="s">
        <v>4735</v>
      </c>
      <c r="G6527" s="129" t="s">
        <v>16723</v>
      </c>
      <c r="H6527" s="129"/>
    </row>
    <row r="6528" spans="1:8" x14ac:dyDescent="0.3">
      <c r="A6528" s="183">
        <v>45412</v>
      </c>
      <c r="B6528" s="129" t="s">
        <v>11269</v>
      </c>
      <c r="C6528" s="129" t="s">
        <v>418</v>
      </c>
      <c r="D6528" s="165">
        <v>1</v>
      </c>
      <c r="E6528" s="129" t="s">
        <v>4821</v>
      </c>
      <c r="F6528" s="129" t="s">
        <v>4735</v>
      </c>
      <c r="G6528" s="129" t="s">
        <v>16723</v>
      </c>
      <c r="H6528" s="129"/>
    </row>
    <row r="6529" spans="1:8" x14ac:dyDescent="0.3">
      <c r="A6529" s="183">
        <v>45412</v>
      </c>
      <c r="B6529" s="129" t="s">
        <v>11270</v>
      </c>
      <c r="C6529" s="129" t="s">
        <v>418</v>
      </c>
      <c r="D6529" s="165">
        <v>1</v>
      </c>
      <c r="E6529" s="129" t="s">
        <v>4739</v>
      </c>
      <c r="F6529" s="129" t="s">
        <v>4735</v>
      </c>
      <c r="G6529" s="129" t="s">
        <v>16723</v>
      </c>
      <c r="H6529" s="129"/>
    </row>
    <row r="6530" spans="1:8" x14ac:dyDescent="0.3">
      <c r="A6530" s="183">
        <v>45412</v>
      </c>
      <c r="B6530" s="129" t="s">
        <v>11271</v>
      </c>
      <c r="C6530" s="129" t="s">
        <v>418</v>
      </c>
      <c r="D6530" s="165">
        <v>1</v>
      </c>
      <c r="E6530" s="129" t="s">
        <v>4744</v>
      </c>
      <c r="F6530" s="129" t="s">
        <v>4735</v>
      </c>
      <c r="G6530" s="129" t="s">
        <v>16723</v>
      </c>
      <c r="H6530" s="129"/>
    </row>
    <row r="6531" spans="1:8" x14ac:dyDescent="0.3">
      <c r="A6531" s="183">
        <v>45412</v>
      </c>
      <c r="B6531" s="129" t="s">
        <v>11272</v>
      </c>
      <c r="C6531" s="129" t="s">
        <v>416</v>
      </c>
      <c r="D6531" s="165">
        <v>1</v>
      </c>
      <c r="E6531" s="129" t="s">
        <v>4739</v>
      </c>
      <c r="F6531" s="129" t="s">
        <v>4735</v>
      </c>
      <c r="G6531" s="129" t="s">
        <v>16723</v>
      </c>
      <c r="H6531" s="129"/>
    </row>
    <row r="6532" spans="1:8" x14ac:dyDescent="0.3">
      <c r="A6532" s="183">
        <v>45412</v>
      </c>
      <c r="B6532" s="129" t="s">
        <v>11273</v>
      </c>
      <c r="C6532" s="129" t="s">
        <v>418</v>
      </c>
      <c r="D6532" s="165">
        <v>1</v>
      </c>
      <c r="E6532" s="129" t="s">
        <v>4739</v>
      </c>
      <c r="F6532" s="129" t="s">
        <v>4735</v>
      </c>
      <c r="G6532" s="129" t="s">
        <v>16723</v>
      </c>
      <c r="H6532" s="129"/>
    </row>
    <row r="6533" spans="1:8" x14ac:dyDescent="0.3">
      <c r="A6533" s="183">
        <v>45412</v>
      </c>
      <c r="B6533" s="129" t="s">
        <v>11274</v>
      </c>
      <c r="C6533" s="129" t="s">
        <v>417</v>
      </c>
      <c r="D6533" s="165">
        <v>1</v>
      </c>
      <c r="E6533" s="129" t="s">
        <v>5066</v>
      </c>
      <c r="F6533" s="129" t="s">
        <v>4735</v>
      </c>
      <c r="G6533" s="129" t="s">
        <v>16723</v>
      </c>
      <c r="H6533" s="129"/>
    </row>
    <row r="6534" spans="1:8" x14ac:dyDescent="0.3">
      <c r="A6534" s="183">
        <v>45412</v>
      </c>
      <c r="B6534" s="129" t="s">
        <v>11275</v>
      </c>
      <c r="C6534" s="129" t="s">
        <v>417</v>
      </c>
      <c r="D6534" s="165">
        <v>1</v>
      </c>
      <c r="E6534" s="129" t="s">
        <v>4739</v>
      </c>
      <c r="F6534" s="129" t="s">
        <v>4735</v>
      </c>
      <c r="G6534" s="129" t="s">
        <v>16723</v>
      </c>
      <c r="H6534" s="129"/>
    </row>
    <row r="6535" spans="1:8" x14ac:dyDescent="0.3">
      <c r="A6535" s="183">
        <v>45412</v>
      </c>
      <c r="B6535" s="129" t="s">
        <v>11276</v>
      </c>
      <c r="C6535" s="129" t="s">
        <v>417</v>
      </c>
      <c r="D6535" s="165">
        <v>1</v>
      </c>
      <c r="E6535" s="129" t="s">
        <v>4737</v>
      </c>
      <c r="F6535" s="129" t="s">
        <v>4735</v>
      </c>
      <c r="G6535" s="129" t="s">
        <v>16723</v>
      </c>
      <c r="H6535" s="129"/>
    </row>
    <row r="6536" spans="1:8" x14ac:dyDescent="0.3">
      <c r="A6536" s="183">
        <v>45412</v>
      </c>
      <c r="B6536" s="129" t="s">
        <v>11277</v>
      </c>
      <c r="C6536" s="129" t="s">
        <v>417</v>
      </c>
      <c r="D6536" s="165">
        <v>1</v>
      </c>
      <c r="E6536" s="129" t="s">
        <v>4734</v>
      </c>
      <c r="F6536" s="129" t="s">
        <v>4735</v>
      </c>
      <c r="G6536" s="129" t="s">
        <v>16723</v>
      </c>
      <c r="H6536" s="129"/>
    </row>
    <row r="6537" spans="1:8" x14ac:dyDescent="0.3">
      <c r="A6537" s="183">
        <v>45412</v>
      </c>
      <c r="B6537" s="129" t="s">
        <v>11278</v>
      </c>
      <c r="C6537" s="129" t="s">
        <v>417</v>
      </c>
      <c r="D6537" s="165">
        <v>1</v>
      </c>
      <c r="E6537" s="129" t="s">
        <v>4739</v>
      </c>
      <c r="F6537" s="129" t="s">
        <v>4735</v>
      </c>
      <c r="G6537" s="129" t="s">
        <v>16723</v>
      </c>
      <c r="H6537" s="129"/>
    </row>
    <row r="6538" spans="1:8" x14ac:dyDescent="0.3">
      <c r="A6538" s="183">
        <v>45412</v>
      </c>
      <c r="B6538" s="129" t="s">
        <v>11279</v>
      </c>
      <c r="C6538" s="129" t="s">
        <v>417</v>
      </c>
      <c r="D6538" s="165">
        <v>1</v>
      </c>
      <c r="E6538" s="129" t="s">
        <v>4739</v>
      </c>
      <c r="F6538" s="129" t="s">
        <v>4735</v>
      </c>
      <c r="G6538" s="129" t="s">
        <v>16723</v>
      </c>
      <c r="H6538" s="129"/>
    </row>
    <row r="6539" spans="1:8" x14ac:dyDescent="0.3">
      <c r="A6539" s="183">
        <v>45412</v>
      </c>
      <c r="B6539" s="129" t="s">
        <v>11280</v>
      </c>
      <c r="C6539" s="129" t="s">
        <v>417</v>
      </c>
      <c r="D6539" s="165">
        <v>1</v>
      </c>
      <c r="E6539" s="129" t="s">
        <v>5066</v>
      </c>
      <c r="F6539" s="129" t="s">
        <v>4735</v>
      </c>
      <c r="G6539" s="129" t="s">
        <v>16723</v>
      </c>
      <c r="H6539" s="129"/>
    </row>
    <row r="6540" spans="1:8" x14ac:dyDescent="0.3">
      <c r="A6540" s="183">
        <v>45412</v>
      </c>
      <c r="B6540" s="129" t="s">
        <v>11281</v>
      </c>
      <c r="C6540" s="129" t="s">
        <v>417</v>
      </c>
      <c r="D6540" s="165">
        <v>1</v>
      </c>
      <c r="E6540" s="129" t="s">
        <v>5066</v>
      </c>
      <c r="F6540" s="129" t="s">
        <v>4735</v>
      </c>
      <c r="G6540" s="129" t="s">
        <v>16723</v>
      </c>
      <c r="H6540" s="129"/>
    </row>
    <row r="6541" spans="1:8" x14ac:dyDescent="0.3">
      <c r="A6541" s="183">
        <v>45412</v>
      </c>
      <c r="B6541" s="129" t="s">
        <v>11282</v>
      </c>
      <c r="C6541" s="129" t="s">
        <v>418</v>
      </c>
      <c r="D6541" s="165">
        <v>1</v>
      </c>
      <c r="E6541" s="129" t="s">
        <v>4737</v>
      </c>
      <c r="F6541" s="129" t="s">
        <v>4735</v>
      </c>
      <c r="G6541" s="129" t="s">
        <v>16723</v>
      </c>
      <c r="H6541" s="129"/>
    </row>
    <row r="6542" spans="1:8" x14ac:dyDescent="0.3">
      <c r="A6542" s="183">
        <v>45412</v>
      </c>
      <c r="B6542" s="129" t="s">
        <v>11283</v>
      </c>
      <c r="C6542" s="129" t="s">
        <v>418</v>
      </c>
      <c r="D6542" s="165">
        <v>1</v>
      </c>
      <c r="E6542" s="129" t="s">
        <v>4739</v>
      </c>
      <c r="F6542" s="129" t="s">
        <v>4735</v>
      </c>
      <c r="G6542" s="129" t="s">
        <v>16723</v>
      </c>
      <c r="H6542" s="129"/>
    </row>
    <row r="6543" spans="1:8" x14ac:dyDescent="0.3">
      <c r="A6543" s="183">
        <v>45412</v>
      </c>
      <c r="B6543" s="129" t="s">
        <v>11284</v>
      </c>
      <c r="C6543" s="129" t="s">
        <v>418</v>
      </c>
      <c r="D6543" s="165">
        <v>1</v>
      </c>
      <c r="E6543" s="129" t="s">
        <v>4739</v>
      </c>
      <c r="F6543" s="129" t="s">
        <v>4735</v>
      </c>
      <c r="G6543" s="129" t="s">
        <v>16723</v>
      </c>
      <c r="H6543" s="129"/>
    </row>
    <row r="6544" spans="1:8" x14ac:dyDescent="0.3">
      <c r="A6544" s="183">
        <v>45412</v>
      </c>
      <c r="B6544" s="129" t="s">
        <v>11285</v>
      </c>
      <c r="C6544" s="129" t="s">
        <v>417</v>
      </c>
      <c r="D6544" s="165">
        <v>1</v>
      </c>
      <c r="E6544" s="129" t="s">
        <v>4739</v>
      </c>
      <c r="F6544" s="129" t="s">
        <v>4735</v>
      </c>
      <c r="G6544" s="129" t="s">
        <v>16723</v>
      </c>
      <c r="H6544" s="129"/>
    </row>
    <row r="6545" spans="1:8" x14ac:dyDescent="0.3">
      <c r="A6545" s="183">
        <v>45412</v>
      </c>
      <c r="B6545" s="129" t="s">
        <v>11286</v>
      </c>
      <c r="C6545" s="129" t="s">
        <v>418</v>
      </c>
      <c r="D6545" s="165">
        <v>1</v>
      </c>
      <c r="E6545" s="129" t="s">
        <v>4739</v>
      </c>
      <c r="F6545" s="129" t="s">
        <v>4735</v>
      </c>
      <c r="G6545" s="129" t="s">
        <v>16723</v>
      </c>
      <c r="H6545" s="129"/>
    </row>
    <row r="6546" spans="1:8" x14ac:dyDescent="0.3">
      <c r="A6546" s="183">
        <v>45412</v>
      </c>
      <c r="B6546" s="129" t="s">
        <v>11287</v>
      </c>
      <c r="C6546" s="129" t="s">
        <v>416</v>
      </c>
      <c r="D6546" s="165">
        <v>1</v>
      </c>
      <c r="E6546" s="129" t="s">
        <v>4739</v>
      </c>
      <c r="F6546" s="129" t="s">
        <v>4735</v>
      </c>
      <c r="G6546" s="129" t="s">
        <v>16723</v>
      </c>
      <c r="H6546" s="129"/>
    </row>
    <row r="6547" spans="1:8" x14ac:dyDescent="0.3">
      <c r="A6547" s="183">
        <v>45412</v>
      </c>
      <c r="B6547" s="129" t="s">
        <v>11288</v>
      </c>
      <c r="C6547" s="129" t="s">
        <v>418</v>
      </c>
      <c r="D6547" s="165">
        <v>1</v>
      </c>
      <c r="E6547" s="129" t="s">
        <v>4737</v>
      </c>
      <c r="F6547" s="129" t="s">
        <v>4735</v>
      </c>
      <c r="G6547" s="129" t="s">
        <v>16723</v>
      </c>
      <c r="H6547" s="129"/>
    </row>
    <row r="6548" spans="1:8" x14ac:dyDescent="0.3">
      <c r="A6548" s="183">
        <v>45412</v>
      </c>
      <c r="B6548" s="129" t="s">
        <v>11289</v>
      </c>
      <c r="C6548" s="129" t="s">
        <v>416</v>
      </c>
      <c r="D6548" s="165">
        <v>1</v>
      </c>
      <c r="E6548" s="129" t="s">
        <v>4739</v>
      </c>
      <c r="F6548" s="129" t="s">
        <v>4735</v>
      </c>
      <c r="G6548" s="129" t="s">
        <v>16723</v>
      </c>
      <c r="H6548" s="129"/>
    </row>
    <row r="6549" spans="1:8" x14ac:dyDescent="0.3">
      <c r="A6549" s="183">
        <v>45412</v>
      </c>
      <c r="B6549" s="129" t="s">
        <v>11290</v>
      </c>
      <c r="C6549" s="129" t="s">
        <v>417</v>
      </c>
      <c r="D6549" s="165">
        <v>1</v>
      </c>
      <c r="E6549" s="129" t="s">
        <v>4737</v>
      </c>
      <c r="F6549" s="129" t="s">
        <v>4735</v>
      </c>
      <c r="G6549" s="129" t="s">
        <v>16723</v>
      </c>
      <c r="H6549" s="129"/>
    </row>
    <row r="6550" spans="1:8" x14ac:dyDescent="0.3">
      <c r="A6550" s="183">
        <v>45412</v>
      </c>
      <c r="B6550" s="129" t="s">
        <v>11291</v>
      </c>
      <c r="C6550" s="129" t="s">
        <v>417</v>
      </c>
      <c r="D6550" s="165">
        <v>1</v>
      </c>
      <c r="E6550" s="129" t="s">
        <v>5066</v>
      </c>
      <c r="F6550" s="129" t="s">
        <v>4735</v>
      </c>
      <c r="G6550" s="129" t="s">
        <v>16723</v>
      </c>
      <c r="H6550" s="129"/>
    </row>
    <row r="6551" spans="1:8" x14ac:dyDescent="0.3">
      <c r="A6551" s="183">
        <v>45412</v>
      </c>
      <c r="B6551" s="129" t="s">
        <v>11292</v>
      </c>
      <c r="C6551" s="129" t="s">
        <v>417</v>
      </c>
      <c r="D6551" s="165">
        <v>1</v>
      </c>
      <c r="E6551" s="129" t="s">
        <v>4739</v>
      </c>
      <c r="F6551" s="129" t="s">
        <v>4735</v>
      </c>
      <c r="G6551" s="129" t="s">
        <v>16723</v>
      </c>
      <c r="H6551" s="129"/>
    </row>
    <row r="6552" spans="1:8" x14ac:dyDescent="0.3">
      <c r="A6552" s="183">
        <v>45412</v>
      </c>
      <c r="B6552" s="129" t="s">
        <v>11293</v>
      </c>
      <c r="C6552" s="129" t="s">
        <v>417</v>
      </c>
      <c r="D6552" s="165">
        <v>1</v>
      </c>
      <c r="E6552" s="129" t="s">
        <v>5066</v>
      </c>
      <c r="F6552" s="129" t="s">
        <v>4735</v>
      </c>
      <c r="G6552" s="129" t="s">
        <v>16723</v>
      </c>
      <c r="H6552" s="129"/>
    </row>
    <row r="6553" spans="1:8" x14ac:dyDescent="0.3">
      <c r="A6553" s="183">
        <v>45412</v>
      </c>
      <c r="B6553" s="129" t="s">
        <v>11294</v>
      </c>
      <c r="C6553" s="129" t="s">
        <v>417</v>
      </c>
      <c r="D6553" s="165">
        <v>1</v>
      </c>
      <c r="E6553" s="129" t="s">
        <v>4739</v>
      </c>
      <c r="F6553" s="129" t="s">
        <v>4735</v>
      </c>
      <c r="G6553" s="129" t="s">
        <v>16723</v>
      </c>
      <c r="H6553" s="129"/>
    </row>
    <row r="6554" spans="1:8" x14ac:dyDescent="0.3">
      <c r="A6554" s="183">
        <v>45412</v>
      </c>
      <c r="B6554" s="129" t="s">
        <v>11295</v>
      </c>
      <c r="C6554" s="129" t="s">
        <v>417</v>
      </c>
      <c r="D6554" s="165">
        <v>1</v>
      </c>
      <c r="E6554" s="129" t="s">
        <v>5066</v>
      </c>
      <c r="F6554" s="129" t="s">
        <v>4735</v>
      </c>
      <c r="G6554" s="129" t="s">
        <v>16723</v>
      </c>
      <c r="H6554" s="129"/>
    </row>
    <row r="6555" spans="1:8" x14ac:dyDescent="0.3">
      <c r="A6555" s="183">
        <v>45412</v>
      </c>
      <c r="B6555" s="129" t="s">
        <v>11296</v>
      </c>
      <c r="C6555" s="129" t="s">
        <v>417</v>
      </c>
      <c r="D6555" s="165">
        <v>1</v>
      </c>
      <c r="E6555" s="129" t="s">
        <v>4739</v>
      </c>
      <c r="F6555" s="129" t="s">
        <v>4735</v>
      </c>
      <c r="G6555" s="129" t="s">
        <v>16723</v>
      </c>
      <c r="H6555" s="129"/>
    </row>
    <row r="6556" spans="1:8" x14ac:dyDescent="0.3">
      <c r="A6556" s="183">
        <v>45412</v>
      </c>
      <c r="B6556" s="129" t="s">
        <v>11297</v>
      </c>
      <c r="C6556" s="129" t="s">
        <v>416</v>
      </c>
      <c r="D6556" s="165">
        <v>1</v>
      </c>
      <c r="E6556" s="129" t="s">
        <v>4739</v>
      </c>
      <c r="F6556" s="129" t="s">
        <v>4735</v>
      </c>
      <c r="G6556" s="129" t="s">
        <v>16723</v>
      </c>
      <c r="H6556" s="129"/>
    </row>
    <row r="6557" spans="1:8" x14ac:dyDescent="0.3">
      <c r="A6557" s="183">
        <v>45412</v>
      </c>
      <c r="B6557" s="129" t="s">
        <v>11298</v>
      </c>
      <c r="C6557" s="129" t="s">
        <v>418</v>
      </c>
      <c r="D6557" s="165">
        <v>1</v>
      </c>
      <c r="E6557" s="129" t="s">
        <v>4739</v>
      </c>
      <c r="F6557" s="129" t="s">
        <v>4735</v>
      </c>
      <c r="G6557" s="129" t="s">
        <v>16723</v>
      </c>
      <c r="H6557" s="129"/>
    </row>
    <row r="6558" spans="1:8" x14ac:dyDescent="0.3">
      <c r="A6558" s="183">
        <v>45412</v>
      </c>
      <c r="B6558" s="129" t="s">
        <v>11299</v>
      </c>
      <c r="C6558" s="129" t="s">
        <v>418</v>
      </c>
      <c r="D6558" s="165">
        <v>1</v>
      </c>
      <c r="E6558" s="129" t="s">
        <v>4739</v>
      </c>
      <c r="F6558" s="129" t="s">
        <v>4735</v>
      </c>
      <c r="G6558" s="129" t="s">
        <v>16723</v>
      </c>
      <c r="H6558" s="129"/>
    </row>
    <row r="6559" spans="1:8" x14ac:dyDescent="0.3">
      <c r="A6559" s="183">
        <v>45412</v>
      </c>
      <c r="B6559" s="129" t="s">
        <v>11300</v>
      </c>
      <c r="C6559" s="129" t="s">
        <v>417</v>
      </c>
      <c r="D6559" s="165">
        <v>1</v>
      </c>
      <c r="E6559" s="129" t="s">
        <v>5066</v>
      </c>
      <c r="F6559" s="129" t="s">
        <v>4735</v>
      </c>
      <c r="G6559" s="129" t="s">
        <v>16723</v>
      </c>
      <c r="H6559" s="129"/>
    </row>
    <row r="6560" spans="1:8" x14ac:dyDescent="0.3">
      <c r="A6560" s="183">
        <v>45412</v>
      </c>
      <c r="B6560" s="129" t="s">
        <v>11301</v>
      </c>
      <c r="C6560" s="129" t="s">
        <v>417</v>
      </c>
      <c r="D6560" s="165">
        <v>1</v>
      </c>
      <c r="E6560" s="129" t="s">
        <v>4739</v>
      </c>
      <c r="F6560" s="129" t="s">
        <v>4735</v>
      </c>
      <c r="G6560" s="129" t="s">
        <v>16723</v>
      </c>
      <c r="H6560" s="129"/>
    </row>
    <row r="6561" spans="1:8" x14ac:dyDescent="0.3">
      <c r="A6561" s="183">
        <v>45412</v>
      </c>
      <c r="B6561" s="129" t="s">
        <v>11302</v>
      </c>
      <c r="C6561" s="129" t="s">
        <v>417</v>
      </c>
      <c r="D6561" s="165">
        <v>1</v>
      </c>
      <c r="E6561" s="129" t="s">
        <v>4739</v>
      </c>
      <c r="F6561" s="129" t="s">
        <v>4735</v>
      </c>
      <c r="G6561" s="129" t="s">
        <v>16723</v>
      </c>
      <c r="H6561" s="129"/>
    </row>
    <row r="6562" spans="1:8" x14ac:dyDescent="0.3">
      <c r="A6562" s="183">
        <v>45412</v>
      </c>
      <c r="B6562" s="129" t="s">
        <v>11303</v>
      </c>
      <c r="C6562" s="129" t="s">
        <v>417</v>
      </c>
      <c r="D6562" s="165">
        <v>1</v>
      </c>
      <c r="E6562" s="129" t="s">
        <v>4739</v>
      </c>
      <c r="F6562" s="129" t="s">
        <v>4735</v>
      </c>
      <c r="G6562" s="129" t="s">
        <v>16723</v>
      </c>
      <c r="H6562" s="129"/>
    </row>
    <row r="6563" spans="1:8" x14ac:dyDescent="0.3">
      <c r="A6563" s="183">
        <v>45412</v>
      </c>
      <c r="B6563" s="129" t="s">
        <v>11304</v>
      </c>
      <c r="C6563" s="129" t="s">
        <v>418</v>
      </c>
      <c r="D6563" s="165">
        <v>1</v>
      </c>
      <c r="E6563" s="129" t="s">
        <v>4737</v>
      </c>
      <c r="F6563" s="129" t="s">
        <v>4735</v>
      </c>
      <c r="G6563" s="129" t="s">
        <v>16723</v>
      </c>
      <c r="H6563" s="129"/>
    </row>
    <row r="6564" spans="1:8" x14ac:dyDescent="0.3">
      <c r="A6564" s="183">
        <v>45412</v>
      </c>
      <c r="B6564" s="129" t="s">
        <v>11305</v>
      </c>
      <c r="C6564" s="129" t="s">
        <v>418</v>
      </c>
      <c r="D6564" s="165">
        <v>1</v>
      </c>
      <c r="E6564" s="129" t="s">
        <v>4739</v>
      </c>
      <c r="F6564" s="129" t="s">
        <v>4735</v>
      </c>
      <c r="G6564" s="129" t="s">
        <v>16723</v>
      </c>
      <c r="H6564" s="129"/>
    </row>
    <row r="6565" spans="1:8" x14ac:dyDescent="0.3">
      <c r="A6565" s="183">
        <v>45412</v>
      </c>
      <c r="B6565" s="129" t="s">
        <v>11306</v>
      </c>
      <c r="C6565" s="129" t="s">
        <v>418</v>
      </c>
      <c r="D6565" s="165">
        <v>1</v>
      </c>
      <c r="E6565" s="129" t="s">
        <v>4739</v>
      </c>
      <c r="F6565" s="129" t="s">
        <v>4735</v>
      </c>
      <c r="G6565" s="129" t="s">
        <v>16723</v>
      </c>
      <c r="H6565" s="129"/>
    </row>
    <row r="6566" spans="1:8" x14ac:dyDescent="0.3">
      <c r="A6566" s="183">
        <v>45412</v>
      </c>
      <c r="B6566" s="129" t="s">
        <v>11307</v>
      </c>
      <c r="C6566" s="129" t="s">
        <v>418</v>
      </c>
      <c r="D6566" s="165">
        <v>1</v>
      </c>
      <c r="E6566" s="129" t="s">
        <v>4739</v>
      </c>
      <c r="F6566" s="129" t="s">
        <v>4735</v>
      </c>
      <c r="G6566" s="129" t="s">
        <v>16723</v>
      </c>
      <c r="H6566" s="129"/>
    </row>
    <row r="6567" spans="1:8" x14ac:dyDescent="0.3">
      <c r="A6567" s="183">
        <v>45412</v>
      </c>
      <c r="B6567" s="129" t="s">
        <v>11308</v>
      </c>
      <c r="C6567" s="129" t="s">
        <v>416</v>
      </c>
      <c r="D6567" s="165">
        <v>1</v>
      </c>
      <c r="E6567" s="129" t="s">
        <v>4744</v>
      </c>
      <c r="F6567" s="129" t="s">
        <v>4735</v>
      </c>
      <c r="G6567" s="129" t="s">
        <v>16723</v>
      </c>
      <c r="H6567" s="129"/>
    </row>
    <row r="6568" spans="1:8" x14ac:dyDescent="0.3">
      <c r="A6568" s="183">
        <v>45412</v>
      </c>
      <c r="B6568" s="129" t="s">
        <v>11309</v>
      </c>
      <c r="C6568" s="129" t="s">
        <v>417</v>
      </c>
      <c r="D6568" s="165">
        <v>1</v>
      </c>
      <c r="E6568" s="129" t="s">
        <v>4747</v>
      </c>
      <c r="F6568" s="129" t="s">
        <v>4735</v>
      </c>
      <c r="G6568" s="129" t="s">
        <v>16723</v>
      </c>
      <c r="H6568" s="129"/>
    </row>
    <row r="6569" spans="1:8" x14ac:dyDescent="0.3">
      <c r="A6569" s="183">
        <v>45412</v>
      </c>
      <c r="B6569" s="129" t="s">
        <v>11310</v>
      </c>
      <c r="C6569" s="129" t="s">
        <v>418</v>
      </c>
      <c r="D6569" s="165">
        <v>1</v>
      </c>
      <c r="E6569" s="129" t="s">
        <v>5066</v>
      </c>
      <c r="F6569" s="129" t="s">
        <v>4735</v>
      </c>
      <c r="G6569" s="129" t="s">
        <v>16723</v>
      </c>
      <c r="H6569" s="129"/>
    </row>
    <row r="6570" spans="1:8" x14ac:dyDescent="0.3">
      <c r="A6570" s="183">
        <v>45412</v>
      </c>
      <c r="B6570" s="129" t="s">
        <v>11311</v>
      </c>
      <c r="C6570" s="129" t="s">
        <v>416</v>
      </c>
      <c r="D6570" s="165">
        <v>1</v>
      </c>
      <c r="E6570" s="129" t="s">
        <v>4739</v>
      </c>
      <c r="F6570" s="129" t="s">
        <v>4735</v>
      </c>
      <c r="G6570" s="129" t="s">
        <v>16723</v>
      </c>
      <c r="H6570" s="129"/>
    </row>
    <row r="6571" spans="1:8" x14ac:dyDescent="0.3">
      <c r="A6571" s="183">
        <v>45412</v>
      </c>
      <c r="B6571" s="129" t="s">
        <v>11312</v>
      </c>
      <c r="C6571" s="129" t="s">
        <v>417</v>
      </c>
      <c r="D6571" s="165">
        <v>1</v>
      </c>
      <c r="E6571" s="129" t="s">
        <v>5066</v>
      </c>
      <c r="F6571" s="129" t="s">
        <v>4735</v>
      </c>
      <c r="G6571" s="129" t="s">
        <v>16723</v>
      </c>
      <c r="H6571" s="129"/>
    </row>
    <row r="6572" spans="1:8" x14ac:dyDescent="0.3">
      <c r="A6572" s="183">
        <v>45412</v>
      </c>
      <c r="B6572" s="129" t="s">
        <v>11313</v>
      </c>
      <c r="C6572" s="129" t="s">
        <v>417</v>
      </c>
      <c r="D6572" s="165">
        <v>1</v>
      </c>
      <c r="E6572" s="129" t="s">
        <v>4739</v>
      </c>
      <c r="F6572" s="129" t="s">
        <v>4735</v>
      </c>
      <c r="G6572" s="129" t="s">
        <v>16723</v>
      </c>
      <c r="H6572" s="129"/>
    </row>
    <row r="6573" spans="1:8" x14ac:dyDescent="0.3">
      <c r="A6573" s="183">
        <v>45412</v>
      </c>
      <c r="B6573" s="129" t="s">
        <v>11314</v>
      </c>
      <c r="C6573" s="129" t="s">
        <v>416</v>
      </c>
      <c r="D6573" s="165">
        <v>1</v>
      </c>
      <c r="E6573" s="129" t="s">
        <v>4739</v>
      </c>
      <c r="F6573" s="129" t="s">
        <v>4735</v>
      </c>
      <c r="G6573" s="129" t="s">
        <v>16723</v>
      </c>
      <c r="H6573" s="129"/>
    </row>
    <row r="6574" spans="1:8" x14ac:dyDescent="0.3">
      <c r="A6574" s="183">
        <v>45412</v>
      </c>
      <c r="B6574" s="129" t="s">
        <v>11315</v>
      </c>
      <c r="C6574" s="129" t="s">
        <v>418</v>
      </c>
      <c r="D6574" s="165">
        <v>1</v>
      </c>
      <c r="E6574" s="129" t="s">
        <v>4737</v>
      </c>
      <c r="F6574" s="129" t="s">
        <v>4735</v>
      </c>
      <c r="G6574" s="129" t="s">
        <v>16723</v>
      </c>
      <c r="H6574" s="129"/>
    </row>
    <row r="6575" spans="1:8" x14ac:dyDescent="0.3">
      <c r="A6575" s="183">
        <v>45412</v>
      </c>
      <c r="B6575" s="129" t="s">
        <v>11316</v>
      </c>
      <c r="C6575" s="129" t="s">
        <v>416</v>
      </c>
      <c r="D6575" s="165">
        <v>1</v>
      </c>
      <c r="E6575" s="129" t="s">
        <v>4737</v>
      </c>
      <c r="F6575" s="129" t="s">
        <v>4735</v>
      </c>
      <c r="G6575" s="129" t="s">
        <v>16723</v>
      </c>
      <c r="H6575" s="129"/>
    </row>
    <row r="6576" spans="1:8" x14ac:dyDescent="0.3">
      <c r="A6576" s="183">
        <v>45412</v>
      </c>
      <c r="B6576" s="129" t="s">
        <v>11317</v>
      </c>
      <c r="C6576" s="129" t="s">
        <v>416</v>
      </c>
      <c r="D6576" s="165">
        <v>1</v>
      </c>
      <c r="E6576" s="129" t="s">
        <v>4739</v>
      </c>
      <c r="F6576" s="129" t="s">
        <v>4735</v>
      </c>
      <c r="G6576" s="129" t="s">
        <v>16723</v>
      </c>
      <c r="H6576" s="129"/>
    </row>
    <row r="6577" spans="1:8" x14ac:dyDescent="0.3">
      <c r="A6577" s="183">
        <v>45412</v>
      </c>
      <c r="B6577" s="129" t="s">
        <v>11318</v>
      </c>
      <c r="C6577" s="129" t="s">
        <v>417</v>
      </c>
      <c r="D6577" s="165">
        <v>1</v>
      </c>
      <c r="E6577" s="129" t="s">
        <v>4739</v>
      </c>
      <c r="F6577" s="129" t="s">
        <v>4735</v>
      </c>
      <c r="G6577" s="129" t="s">
        <v>16723</v>
      </c>
      <c r="H6577" s="129"/>
    </row>
    <row r="6578" spans="1:8" x14ac:dyDescent="0.3">
      <c r="A6578" s="183">
        <v>45412</v>
      </c>
      <c r="B6578" s="129" t="s">
        <v>11319</v>
      </c>
      <c r="C6578" s="129" t="s">
        <v>417</v>
      </c>
      <c r="D6578" s="165">
        <v>1</v>
      </c>
      <c r="E6578" s="129" t="s">
        <v>4739</v>
      </c>
      <c r="F6578" s="129" t="s">
        <v>4735</v>
      </c>
      <c r="G6578" s="129" t="s">
        <v>16723</v>
      </c>
      <c r="H6578" s="129"/>
    </row>
    <row r="6579" spans="1:8" x14ac:dyDescent="0.3">
      <c r="A6579" s="183">
        <v>45412</v>
      </c>
      <c r="B6579" s="129" t="s">
        <v>11320</v>
      </c>
      <c r="C6579" s="129" t="s">
        <v>417</v>
      </c>
      <c r="D6579" s="165">
        <v>1</v>
      </c>
      <c r="E6579" s="129" t="s">
        <v>4821</v>
      </c>
      <c r="F6579" s="129" t="s">
        <v>4735</v>
      </c>
      <c r="G6579" s="129" t="s">
        <v>16723</v>
      </c>
      <c r="H6579" s="129"/>
    </row>
    <row r="6580" spans="1:8" x14ac:dyDescent="0.3">
      <c r="A6580" s="183">
        <v>45412</v>
      </c>
      <c r="B6580" s="129" t="s">
        <v>11321</v>
      </c>
      <c r="C6580" s="129" t="s">
        <v>417</v>
      </c>
      <c r="D6580" s="165">
        <v>1</v>
      </c>
      <c r="E6580" s="129" t="s">
        <v>5066</v>
      </c>
      <c r="F6580" s="129" t="s">
        <v>4735</v>
      </c>
      <c r="G6580" s="129" t="s">
        <v>16723</v>
      </c>
      <c r="H6580" s="129"/>
    </row>
    <row r="6581" spans="1:8" x14ac:dyDescent="0.3">
      <c r="A6581" s="183">
        <v>45412</v>
      </c>
      <c r="B6581" s="129" t="s">
        <v>11322</v>
      </c>
      <c r="C6581" s="129" t="s">
        <v>417</v>
      </c>
      <c r="D6581" s="165">
        <v>1</v>
      </c>
      <c r="E6581" s="129" t="s">
        <v>4739</v>
      </c>
      <c r="F6581" s="129" t="s">
        <v>4735</v>
      </c>
      <c r="G6581" s="129" t="s">
        <v>16723</v>
      </c>
      <c r="H6581" s="129"/>
    </row>
    <row r="6582" spans="1:8" x14ac:dyDescent="0.3">
      <c r="A6582" s="183">
        <v>45412</v>
      </c>
      <c r="B6582" s="129" t="s">
        <v>11323</v>
      </c>
      <c r="C6582" s="129" t="s">
        <v>417</v>
      </c>
      <c r="D6582" s="165">
        <v>1</v>
      </c>
      <c r="E6582" s="129" t="s">
        <v>4737</v>
      </c>
      <c r="F6582" s="129" t="s">
        <v>4735</v>
      </c>
      <c r="G6582" s="129" t="s">
        <v>16723</v>
      </c>
      <c r="H6582" s="129"/>
    </row>
    <row r="6583" spans="1:8" x14ac:dyDescent="0.3">
      <c r="A6583" s="183">
        <v>45412</v>
      </c>
      <c r="B6583" s="129" t="s">
        <v>11324</v>
      </c>
      <c r="C6583" s="129" t="s">
        <v>418</v>
      </c>
      <c r="D6583" s="165">
        <v>1</v>
      </c>
      <c r="E6583" s="129" t="s">
        <v>4737</v>
      </c>
      <c r="F6583" s="129" t="s">
        <v>4735</v>
      </c>
      <c r="G6583" s="129" t="s">
        <v>16723</v>
      </c>
      <c r="H6583" s="129"/>
    </row>
    <row r="6584" spans="1:8" x14ac:dyDescent="0.3">
      <c r="A6584" s="183">
        <v>45412</v>
      </c>
      <c r="B6584" s="129" t="s">
        <v>11325</v>
      </c>
      <c r="C6584" s="129" t="s">
        <v>416</v>
      </c>
      <c r="D6584" s="165">
        <v>1</v>
      </c>
      <c r="E6584" s="129" t="s">
        <v>4739</v>
      </c>
      <c r="F6584" s="129" t="s">
        <v>4735</v>
      </c>
      <c r="G6584" s="129" t="s">
        <v>16723</v>
      </c>
      <c r="H6584" s="129"/>
    </row>
    <row r="6585" spans="1:8" x14ac:dyDescent="0.3">
      <c r="A6585" s="183">
        <v>45412</v>
      </c>
      <c r="B6585" s="129" t="s">
        <v>11326</v>
      </c>
      <c r="C6585" s="129" t="s">
        <v>416</v>
      </c>
      <c r="D6585" s="165">
        <v>1</v>
      </c>
      <c r="E6585" s="129" t="s">
        <v>4747</v>
      </c>
      <c r="F6585" s="129" t="s">
        <v>4735</v>
      </c>
      <c r="G6585" s="129" t="s">
        <v>16723</v>
      </c>
      <c r="H6585" s="129"/>
    </row>
    <row r="6586" spans="1:8" x14ac:dyDescent="0.3">
      <c r="A6586" s="183">
        <v>45412</v>
      </c>
      <c r="B6586" s="129" t="s">
        <v>11327</v>
      </c>
      <c r="C6586" s="129" t="s">
        <v>418</v>
      </c>
      <c r="D6586" s="165">
        <v>1</v>
      </c>
      <c r="E6586" s="129" t="s">
        <v>4739</v>
      </c>
      <c r="F6586" s="129" t="s">
        <v>4735</v>
      </c>
      <c r="G6586" s="129" t="s">
        <v>16723</v>
      </c>
      <c r="H6586" s="129"/>
    </row>
    <row r="6587" spans="1:8" x14ac:dyDescent="0.3">
      <c r="A6587" s="183">
        <v>45412</v>
      </c>
      <c r="B6587" s="129" t="s">
        <v>11328</v>
      </c>
      <c r="C6587" s="129" t="s">
        <v>418</v>
      </c>
      <c r="D6587" s="165">
        <v>1</v>
      </c>
      <c r="E6587" s="129" t="s">
        <v>4739</v>
      </c>
      <c r="F6587" s="129" t="s">
        <v>4735</v>
      </c>
      <c r="G6587" s="129" t="s">
        <v>16723</v>
      </c>
      <c r="H6587" s="129"/>
    </row>
    <row r="6588" spans="1:8" x14ac:dyDescent="0.3">
      <c r="A6588" s="183">
        <v>45412</v>
      </c>
      <c r="B6588" s="129" t="s">
        <v>11329</v>
      </c>
      <c r="C6588" s="129" t="s">
        <v>416</v>
      </c>
      <c r="D6588" s="165">
        <v>1</v>
      </c>
      <c r="E6588" s="129" t="s">
        <v>4739</v>
      </c>
      <c r="F6588" s="129" t="s">
        <v>4735</v>
      </c>
      <c r="G6588" s="129" t="s">
        <v>16723</v>
      </c>
      <c r="H6588" s="129"/>
    </row>
    <row r="6589" spans="1:8" x14ac:dyDescent="0.3">
      <c r="A6589" s="183">
        <v>45412</v>
      </c>
      <c r="B6589" s="129" t="s">
        <v>11330</v>
      </c>
      <c r="C6589" s="129" t="s">
        <v>416</v>
      </c>
      <c r="D6589" s="165">
        <v>1</v>
      </c>
      <c r="E6589" s="129" t="s">
        <v>4739</v>
      </c>
      <c r="F6589" s="129" t="s">
        <v>4735</v>
      </c>
      <c r="G6589" s="129" t="s">
        <v>16723</v>
      </c>
      <c r="H6589" s="129"/>
    </row>
    <row r="6590" spans="1:8" x14ac:dyDescent="0.3">
      <c r="A6590" s="183">
        <v>45412</v>
      </c>
      <c r="B6590" s="129" t="s">
        <v>11331</v>
      </c>
      <c r="C6590" s="129" t="s">
        <v>418</v>
      </c>
      <c r="D6590" s="165">
        <v>1</v>
      </c>
      <c r="E6590" s="129" t="s">
        <v>4739</v>
      </c>
      <c r="F6590" s="129" t="s">
        <v>4735</v>
      </c>
      <c r="G6590" s="129" t="s">
        <v>16723</v>
      </c>
      <c r="H6590" s="129"/>
    </row>
    <row r="6591" spans="1:8" x14ac:dyDescent="0.3">
      <c r="A6591" s="183">
        <v>45412</v>
      </c>
      <c r="B6591" s="129" t="s">
        <v>11332</v>
      </c>
      <c r="C6591" s="129" t="s">
        <v>417</v>
      </c>
      <c r="D6591" s="165">
        <v>1</v>
      </c>
      <c r="E6591" s="129" t="s">
        <v>4739</v>
      </c>
      <c r="F6591" s="129" t="s">
        <v>4735</v>
      </c>
      <c r="G6591" s="129" t="s">
        <v>16723</v>
      </c>
      <c r="H6591" s="129"/>
    </row>
    <row r="6592" spans="1:8" x14ac:dyDescent="0.3">
      <c r="A6592" s="183">
        <v>45412</v>
      </c>
      <c r="B6592" s="129" t="s">
        <v>11333</v>
      </c>
      <c r="C6592" s="129" t="s">
        <v>417</v>
      </c>
      <c r="D6592" s="165">
        <v>1</v>
      </c>
      <c r="E6592" s="129" t="s">
        <v>4739</v>
      </c>
      <c r="F6592" s="129" t="s">
        <v>4735</v>
      </c>
      <c r="G6592" s="129" t="s">
        <v>16723</v>
      </c>
      <c r="H6592" s="129"/>
    </row>
    <row r="6593" spans="1:8" x14ac:dyDescent="0.3">
      <c r="A6593" s="183">
        <v>45412</v>
      </c>
      <c r="B6593" s="129" t="s">
        <v>11334</v>
      </c>
      <c r="C6593" s="129" t="s">
        <v>417</v>
      </c>
      <c r="D6593" s="165">
        <v>1</v>
      </c>
      <c r="E6593" s="129" t="s">
        <v>4739</v>
      </c>
      <c r="F6593" s="129" t="s">
        <v>4735</v>
      </c>
      <c r="G6593" s="129" t="s">
        <v>16723</v>
      </c>
      <c r="H6593" s="129"/>
    </row>
    <row r="6594" spans="1:8" x14ac:dyDescent="0.3">
      <c r="A6594" s="183">
        <v>45412</v>
      </c>
      <c r="B6594" s="129" t="s">
        <v>11335</v>
      </c>
      <c r="C6594" s="129" t="s">
        <v>417</v>
      </c>
      <c r="D6594" s="165">
        <v>1</v>
      </c>
      <c r="E6594" s="129" t="s">
        <v>4739</v>
      </c>
      <c r="F6594" s="129" t="s">
        <v>4735</v>
      </c>
      <c r="G6594" s="129" t="s">
        <v>16723</v>
      </c>
      <c r="H6594" s="129"/>
    </row>
    <row r="6595" spans="1:8" x14ac:dyDescent="0.3">
      <c r="A6595" s="183">
        <v>45412</v>
      </c>
      <c r="B6595" s="129" t="s">
        <v>11336</v>
      </c>
      <c r="C6595" s="129" t="s">
        <v>417</v>
      </c>
      <c r="D6595" s="165">
        <v>1</v>
      </c>
      <c r="E6595" s="129" t="s">
        <v>4739</v>
      </c>
      <c r="F6595" s="129" t="s">
        <v>4735</v>
      </c>
      <c r="G6595" s="129" t="s">
        <v>16723</v>
      </c>
      <c r="H6595" s="129"/>
    </row>
    <row r="6596" spans="1:8" x14ac:dyDescent="0.3">
      <c r="A6596" s="183">
        <v>45412</v>
      </c>
      <c r="B6596" s="129" t="s">
        <v>11337</v>
      </c>
      <c r="C6596" s="129" t="s">
        <v>417</v>
      </c>
      <c r="D6596" s="165">
        <v>1</v>
      </c>
      <c r="E6596" s="129" t="s">
        <v>4739</v>
      </c>
      <c r="F6596" s="129" t="s">
        <v>4735</v>
      </c>
      <c r="G6596" s="129" t="s">
        <v>16723</v>
      </c>
      <c r="H6596" s="129"/>
    </row>
    <row r="6597" spans="1:8" x14ac:dyDescent="0.3">
      <c r="A6597" s="183">
        <v>45412</v>
      </c>
      <c r="B6597" s="129" t="s">
        <v>11338</v>
      </c>
      <c r="C6597" s="129" t="s">
        <v>417</v>
      </c>
      <c r="D6597" s="165">
        <v>1</v>
      </c>
      <c r="E6597" s="129" t="s">
        <v>4739</v>
      </c>
      <c r="F6597" s="129" t="s">
        <v>4735</v>
      </c>
      <c r="G6597" s="129" t="s">
        <v>16723</v>
      </c>
      <c r="H6597" s="129"/>
    </row>
    <row r="6598" spans="1:8" x14ac:dyDescent="0.3">
      <c r="A6598" s="183">
        <v>45412</v>
      </c>
      <c r="B6598" s="129" t="s">
        <v>11339</v>
      </c>
      <c r="C6598" s="129" t="s">
        <v>417</v>
      </c>
      <c r="D6598" s="165">
        <v>1</v>
      </c>
      <c r="E6598" s="129" t="s">
        <v>4739</v>
      </c>
      <c r="F6598" s="129" t="s">
        <v>4735</v>
      </c>
      <c r="G6598" s="129" t="s">
        <v>16723</v>
      </c>
      <c r="H6598" s="129"/>
    </row>
    <row r="6599" spans="1:8" x14ac:dyDescent="0.3">
      <c r="A6599" s="183">
        <v>45412</v>
      </c>
      <c r="B6599" s="129" t="s">
        <v>11340</v>
      </c>
      <c r="C6599" s="129" t="s">
        <v>417</v>
      </c>
      <c r="D6599" s="165">
        <v>1</v>
      </c>
      <c r="E6599" s="129" t="s">
        <v>4739</v>
      </c>
      <c r="F6599" s="129" t="s">
        <v>4735</v>
      </c>
      <c r="G6599" s="129" t="s">
        <v>16723</v>
      </c>
      <c r="H6599" s="129"/>
    </row>
    <row r="6600" spans="1:8" x14ac:dyDescent="0.3">
      <c r="A6600" s="183">
        <v>45412</v>
      </c>
      <c r="B6600" s="129" t="s">
        <v>11341</v>
      </c>
      <c r="C6600" s="129" t="s">
        <v>417</v>
      </c>
      <c r="D6600" s="165">
        <v>1</v>
      </c>
      <c r="E6600" s="129" t="s">
        <v>4739</v>
      </c>
      <c r="F6600" s="129" t="s">
        <v>4735</v>
      </c>
      <c r="G6600" s="129" t="s">
        <v>16723</v>
      </c>
      <c r="H6600" s="129"/>
    </row>
    <row r="6601" spans="1:8" x14ac:dyDescent="0.3">
      <c r="A6601" s="183">
        <v>45412</v>
      </c>
      <c r="B6601" s="129" t="s">
        <v>11342</v>
      </c>
      <c r="C6601" s="129" t="s">
        <v>417</v>
      </c>
      <c r="D6601" s="165">
        <v>1</v>
      </c>
      <c r="E6601" s="129" t="s">
        <v>4739</v>
      </c>
      <c r="F6601" s="129" t="s">
        <v>4735</v>
      </c>
      <c r="G6601" s="129" t="s">
        <v>16723</v>
      </c>
      <c r="H6601" s="129"/>
    </row>
    <row r="6602" spans="1:8" x14ac:dyDescent="0.3">
      <c r="A6602" s="183">
        <v>45412</v>
      </c>
      <c r="B6602" s="129" t="s">
        <v>11343</v>
      </c>
      <c r="C6602" s="129" t="s">
        <v>417</v>
      </c>
      <c r="D6602" s="165">
        <v>1</v>
      </c>
      <c r="E6602" s="129" t="s">
        <v>4739</v>
      </c>
      <c r="F6602" s="129" t="s">
        <v>4735</v>
      </c>
      <c r="G6602" s="129" t="s">
        <v>16723</v>
      </c>
      <c r="H6602" s="129"/>
    </row>
    <row r="6603" spans="1:8" x14ac:dyDescent="0.3">
      <c r="A6603" s="183">
        <v>45412</v>
      </c>
      <c r="B6603" s="129" t="s">
        <v>11344</v>
      </c>
      <c r="C6603" s="129" t="s">
        <v>417</v>
      </c>
      <c r="D6603" s="165">
        <v>1</v>
      </c>
      <c r="E6603" s="129" t="s">
        <v>4739</v>
      </c>
      <c r="F6603" s="129" t="s">
        <v>4735</v>
      </c>
      <c r="G6603" s="129" t="s">
        <v>16723</v>
      </c>
      <c r="H6603" s="129"/>
    </row>
    <row r="6604" spans="1:8" x14ac:dyDescent="0.3">
      <c r="A6604" s="183">
        <v>45412</v>
      </c>
      <c r="B6604" s="129" t="s">
        <v>11345</v>
      </c>
      <c r="C6604" s="129" t="s">
        <v>417</v>
      </c>
      <c r="D6604" s="165">
        <v>1</v>
      </c>
      <c r="E6604" s="129" t="s">
        <v>4739</v>
      </c>
      <c r="F6604" s="129" t="s">
        <v>4735</v>
      </c>
      <c r="G6604" s="129" t="s">
        <v>16723</v>
      </c>
      <c r="H6604" s="129"/>
    </row>
    <row r="6605" spans="1:8" x14ac:dyDescent="0.3">
      <c r="A6605" s="183">
        <v>45412</v>
      </c>
      <c r="B6605" s="129" t="s">
        <v>11346</v>
      </c>
      <c r="C6605" s="129" t="s">
        <v>416</v>
      </c>
      <c r="D6605" s="165">
        <v>1</v>
      </c>
      <c r="E6605" s="129" t="s">
        <v>4741</v>
      </c>
      <c r="F6605" s="129" t="s">
        <v>4735</v>
      </c>
      <c r="G6605" s="129" t="s">
        <v>16723</v>
      </c>
      <c r="H6605" s="129"/>
    </row>
    <row r="6606" spans="1:8" x14ac:dyDescent="0.3">
      <c r="A6606" s="183">
        <v>45412</v>
      </c>
      <c r="B6606" s="129" t="s">
        <v>11347</v>
      </c>
      <c r="C6606" s="129" t="s">
        <v>4743</v>
      </c>
      <c r="D6606" s="165">
        <v>1</v>
      </c>
      <c r="E6606" s="129" t="s">
        <v>4739</v>
      </c>
      <c r="F6606" s="129" t="s">
        <v>4735</v>
      </c>
      <c r="G6606" s="129" t="s">
        <v>16745</v>
      </c>
      <c r="H6606" s="129"/>
    </row>
    <row r="6607" spans="1:8" x14ac:dyDescent="0.3">
      <c r="A6607" s="183">
        <v>45412</v>
      </c>
      <c r="B6607" s="129" t="s">
        <v>11348</v>
      </c>
      <c r="C6607" s="129" t="s">
        <v>416</v>
      </c>
      <c r="D6607" s="165">
        <v>1</v>
      </c>
      <c r="E6607" s="129" t="s">
        <v>4739</v>
      </c>
      <c r="F6607" s="129" t="s">
        <v>4735</v>
      </c>
      <c r="G6607" s="129" t="s">
        <v>16723</v>
      </c>
      <c r="H6607" s="129"/>
    </row>
    <row r="6608" spans="1:8" x14ac:dyDescent="0.3">
      <c r="A6608" s="183">
        <v>45412</v>
      </c>
      <c r="B6608" s="129" t="s">
        <v>11349</v>
      </c>
      <c r="C6608" s="129" t="s">
        <v>417</v>
      </c>
      <c r="D6608" s="165">
        <v>1</v>
      </c>
      <c r="E6608" s="129" t="s">
        <v>4739</v>
      </c>
      <c r="F6608" s="129" t="s">
        <v>4735</v>
      </c>
      <c r="G6608" s="129" t="s">
        <v>16723</v>
      </c>
      <c r="H6608" s="129"/>
    </row>
    <row r="6609" spans="1:8" x14ac:dyDescent="0.3">
      <c r="A6609" s="183">
        <v>45412</v>
      </c>
      <c r="B6609" s="129" t="s">
        <v>11350</v>
      </c>
      <c r="C6609" s="129" t="s">
        <v>417</v>
      </c>
      <c r="D6609" s="165">
        <v>1</v>
      </c>
      <c r="E6609" s="129" t="s">
        <v>4739</v>
      </c>
      <c r="F6609" s="129" t="s">
        <v>4735</v>
      </c>
      <c r="G6609" s="129" t="s">
        <v>16723</v>
      </c>
      <c r="H6609" s="129"/>
    </row>
    <row r="6610" spans="1:8" x14ac:dyDescent="0.3">
      <c r="A6610" s="183">
        <v>45412</v>
      </c>
      <c r="B6610" s="129" t="s">
        <v>11351</v>
      </c>
      <c r="C6610" s="129" t="s">
        <v>417</v>
      </c>
      <c r="D6610" s="165">
        <v>1</v>
      </c>
      <c r="E6610" s="129" t="s">
        <v>4739</v>
      </c>
      <c r="F6610" s="129" t="s">
        <v>4735</v>
      </c>
      <c r="G6610" s="129" t="s">
        <v>16723</v>
      </c>
      <c r="H6610" s="129"/>
    </row>
    <row r="6611" spans="1:8" x14ac:dyDescent="0.3">
      <c r="A6611" s="183">
        <v>45412</v>
      </c>
      <c r="B6611" s="129" t="s">
        <v>11352</v>
      </c>
      <c r="C6611" s="129" t="s">
        <v>417</v>
      </c>
      <c r="D6611" s="165">
        <v>1</v>
      </c>
      <c r="E6611" s="129" t="s">
        <v>4739</v>
      </c>
      <c r="F6611" s="129" t="s">
        <v>4735</v>
      </c>
      <c r="G6611" s="129" t="s">
        <v>16723</v>
      </c>
      <c r="H6611" s="129"/>
    </row>
    <row r="6612" spans="1:8" x14ac:dyDescent="0.3">
      <c r="A6612" s="183">
        <v>45412</v>
      </c>
      <c r="B6612" s="129" t="s">
        <v>11353</v>
      </c>
      <c r="C6612" s="129" t="s">
        <v>417</v>
      </c>
      <c r="D6612" s="165">
        <v>1</v>
      </c>
      <c r="E6612" s="129" t="s">
        <v>4739</v>
      </c>
      <c r="F6612" s="129" t="s">
        <v>4735</v>
      </c>
      <c r="G6612" s="129" t="s">
        <v>16723</v>
      </c>
      <c r="H6612" s="129"/>
    </row>
    <row r="6613" spans="1:8" x14ac:dyDescent="0.3">
      <c r="A6613" s="183">
        <v>45412</v>
      </c>
      <c r="B6613" s="129" t="s">
        <v>11354</v>
      </c>
      <c r="C6613" s="129" t="s">
        <v>417</v>
      </c>
      <c r="D6613" s="165">
        <v>1</v>
      </c>
      <c r="E6613" s="129" t="s">
        <v>4739</v>
      </c>
      <c r="F6613" s="129" t="s">
        <v>4735</v>
      </c>
      <c r="G6613" s="129" t="s">
        <v>16723</v>
      </c>
      <c r="H6613" s="129"/>
    </row>
    <row r="6614" spans="1:8" x14ac:dyDescent="0.3">
      <c r="A6614" s="183">
        <v>45412</v>
      </c>
      <c r="B6614" s="129" t="s">
        <v>11355</v>
      </c>
      <c r="C6614" s="129" t="s">
        <v>416</v>
      </c>
      <c r="D6614" s="165">
        <v>1</v>
      </c>
      <c r="E6614" s="129" t="s">
        <v>4737</v>
      </c>
      <c r="F6614" s="129" t="s">
        <v>4735</v>
      </c>
      <c r="G6614" s="129" t="s">
        <v>16723</v>
      </c>
      <c r="H6614" s="129"/>
    </row>
    <row r="6615" spans="1:8" x14ac:dyDescent="0.3">
      <c r="A6615" s="183">
        <v>45412</v>
      </c>
      <c r="B6615" s="129" t="s">
        <v>11356</v>
      </c>
      <c r="C6615" s="129" t="s">
        <v>416</v>
      </c>
      <c r="D6615" s="165">
        <v>1</v>
      </c>
      <c r="E6615" s="129" t="s">
        <v>4739</v>
      </c>
      <c r="F6615" s="129" t="s">
        <v>4735</v>
      </c>
      <c r="G6615" s="129" t="s">
        <v>16723</v>
      </c>
      <c r="H6615" s="129"/>
    </row>
    <row r="6616" spans="1:8" x14ac:dyDescent="0.3">
      <c r="A6616" s="183">
        <v>45412</v>
      </c>
      <c r="B6616" s="129" t="s">
        <v>11357</v>
      </c>
      <c r="C6616" s="129" t="s">
        <v>418</v>
      </c>
      <c r="D6616" s="165">
        <v>1</v>
      </c>
      <c r="E6616" s="129" t="s">
        <v>4739</v>
      </c>
      <c r="F6616" s="129" t="s">
        <v>4735</v>
      </c>
      <c r="G6616" s="129" t="s">
        <v>16723</v>
      </c>
      <c r="H6616" s="129"/>
    </row>
    <row r="6617" spans="1:8" x14ac:dyDescent="0.3">
      <c r="A6617" s="183">
        <v>45412</v>
      </c>
      <c r="B6617" s="129" t="s">
        <v>11358</v>
      </c>
      <c r="C6617" s="129" t="s">
        <v>418</v>
      </c>
      <c r="D6617" s="165">
        <v>1</v>
      </c>
      <c r="E6617" s="129" t="s">
        <v>4739</v>
      </c>
      <c r="F6617" s="129" t="s">
        <v>4735</v>
      </c>
      <c r="G6617" s="129" t="s">
        <v>16723</v>
      </c>
      <c r="H6617" s="129"/>
    </row>
    <row r="6618" spans="1:8" x14ac:dyDescent="0.3">
      <c r="A6618" s="183">
        <v>45412</v>
      </c>
      <c r="B6618" s="129" t="s">
        <v>11359</v>
      </c>
      <c r="C6618" s="129" t="s">
        <v>416</v>
      </c>
      <c r="D6618" s="165">
        <v>1</v>
      </c>
      <c r="E6618" s="129" t="s">
        <v>4739</v>
      </c>
      <c r="F6618" s="129" t="s">
        <v>4735</v>
      </c>
      <c r="G6618" s="129" t="s">
        <v>16723</v>
      </c>
      <c r="H6618" s="129"/>
    </row>
    <row r="6619" spans="1:8" x14ac:dyDescent="0.3">
      <c r="A6619" s="183">
        <v>45412</v>
      </c>
      <c r="B6619" s="129" t="s">
        <v>11360</v>
      </c>
      <c r="C6619" s="129" t="s">
        <v>416</v>
      </c>
      <c r="D6619" s="165">
        <v>1</v>
      </c>
      <c r="E6619" s="129" t="s">
        <v>4739</v>
      </c>
      <c r="F6619" s="129" t="s">
        <v>4735</v>
      </c>
      <c r="G6619" s="129" t="s">
        <v>16723</v>
      </c>
      <c r="H6619" s="129"/>
    </row>
    <row r="6620" spans="1:8" x14ac:dyDescent="0.3">
      <c r="A6620" s="183">
        <v>45412</v>
      </c>
      <c r="B6620" s="129" t="s">
        <v>11361</v>
      </c>
      <c r="C6620" s="129" t="s">
        <v>418</v>
      </c>
      <c r="D6620" s="165">
        <v>1</v>
      </c>
      <c r="E6620" s="129" t="s">
        <v>4739</v>
      </c>
      <c r="F6620" s="129" t="s">
        <v>4735</v>
      </c>
      <c r="G6620" s="129" t="s">
        <v>16723</v>
      </c>
      <c r="H6620" s="129"/>
    </row>
    <row r="6621" spans="1:8" x14ac:dyDescent="0.3">
      <c r="A6621" s="183">
        <v>45412</v>
      </c>
      <c r="B6621" s="129" t="s">
        <v>11362</v>
      </c>
      <c r="C6621" s="129" t="s">
        <v>417</v>
      </c>
      <c r="D6621" s="165">
        <v>1</v>
      </c>
      <c r="E6621" s="129" t="s">
        <v>4739</v>
      </c>
      <c r="F6621" s="129" t="s">
        <v>4735</v>
      </c>
      <c r="G6621" s="129" t="s">
        <v>16723</v>
      </c>
      <c r="H6621" s="129"/>
    </row>
    <row r="6622" spans="1:8" x14ac:dyDescent="0.3">
      <c r="A6622" s="183">
        <v>45412</v>
      </c>
      <c r="B6622" s="129" t="s">
        <v>11363</v>
      </c>
      <c r="C6622" s="129" t="s">
        <v>417</v>
      </c>
      <c r="D6622" s="165">
        <v>1</v>
      </c>
      <c r="E6622" s="129" t="s">
        <v>5066</v>
      </c>
      <c r="F6622" s="129" t="s">
        <v>4735</v>
      </c>
      <c r="G6622" s="129" t="s">
        <v>16723</v>
      </c>
      <c r="H6622" s="129"/>
    </row>
    <row r="6623" spans="1:8" x14ac:dyDescent="0.3">
      <c r="A6623" s="183">
        <v>45412</v>
      </c>
      <c r="B6623" s="129" t="s">
        <v>11364</v>
      </c>
      <c r="C6623" s="129" t="s">
        <v>417</v>
      </c>
      <c r="D6623" s="165">
        <v>1</v>
      </c>
      <c r="E6623" s="129" t="s">
        <v>4739</v>
      </c>
      <c r="F6623" s="129" t="s">
        <v>4735</v>
      </c>
      <c r="G6623" s="129" t="s">
        <v>16723</v>
      </c>
      <c r="H6623" s="129"/>
    </row>
    <row r="6624" spans="1:8" x14ac:dyDescent="0.3">
      <c r="A6624" s="183">
        <v>45412</v>
      </c>
      <c r="B6624" s="129" t="s">
        <v>11365</v>
      </c>
      <c r="C6624" s="129" t="s">
        <v>417</v>
      </c>
      <c r="D6624" s="165">
        <v>1</v>
      </c>
      <c r="E6624" s="129" t="s">
        <v>4739</v>
      </c>
      <c r="F6624" s="129" t="s">
        <v>4735</v>
      </c>
      <c r="G6624" s="129" t="s">
        <v>16723</v>
      </c>
      <c r="H6624" s="129"/>
    </row>
    <row r="6625" spans="1:8" x14ac:dyDescent="0.3">
      <c r="A6625" s="183">
        <v>45412</v>
      </c>
      <c r="B6625" s="129" t="s">
        <v>11366</v>
      </c>
      <c r="C6625" s="129" t="s">
        <v>417</v>
      </c>
      <c r="D6625" s="165">
        <v>1</v>
      </c>
      <c r="E6625" s="129" t="s">
        <v>4739</v>
      </c>
      <c r="F6625" s="129" t="s">
        <v>4735</v>
      </c>
      <c r="G6625" s="129" t="s">
        <v>16723</v>
      </c>
      <c r="H6625" s="129"/>
    </row>
    <row r="6626" spans="1:8" x14ac:dyDescent="0.3">
      <c r="A6626" s="183">
        <v>45412</v>
      </c>
      <c r="B6626" s="129" t="s">
        <v>11367</v>
      </c>
      <c r="C6626" s="129" t="s">
        <v>417</v>
      </c>
      <c r="D6626" s="165">
        <v>1</v>
      </c>
      <c r="E6626" s="129" t="s">
        <v>4739</v>
      </c>
      <c r="F6626" s="129" t="s">
        <v>4735</v>
      </c>
      <c r="G6626" s="129" t="s">
        <v>16723</v>
      </c>
      <c r="H6626" s="129"/>
    </row>
    <row r="6627" spans="1:8" x14ac:dyDescent="0.3">
      <c r="A6627" s="183">
        <v>45412</v>
      </c>
      <c r="B6627" s="129" t="s">
        <v>11368</v>
      </c>
      <c r="C6627" s="129" t="s">
        <v>417</v>
      </c>
      <c r="D6627" s="165">
        <v>1</v>
      </c>
      <c r="E6627" s="129" t="s">
        <v>4739</v>
      </c>
      <c r="F6627" s="129" t="s">
        <v>4735</v>
      </c>
      <c r="G6627" s="129" t="s">
        <v>16723</v>
      </c>
      <c r="H6627" s="129"/>
    </row>
    <row r="6628" spans="1:8" x14ac:dyDescent="0.3">
      <c r="A6628" s="183">
        <v>45412</v>
      </c>
      <c r="B6628" s="129" t="s">
        <v>11369</v>
      </c>
      <c r="C6628" s="129" t="s">
        <v>417</v>
      </c>
      <c r="D6628" s="165">
        <v>1</v>
      </c>
      <c r="E6628" s="129" t="s">
        <v>4739</v>
      </c>
      <c r="F6628" s="129" t="s">
        <v>4735</v>
      </c>
      <c r="G6628" s="129" t="s">
        <v>16723</v>
      </c>
      <c r="H6628" s="129"/>
    </row>
    <row r="6629" spans="1:8" x14ac:dyDescent="0.3">
      <c r="A6629" s="183">
        <v>45412</v>
      </c>
      <c r="B6629" s="129" t="s">
        <v>11370</v>
      </c>
      <c r="C6629" s="129" t="s">
        <v>417</v>
      </c>
      <c r="D6629" s="165">
        <v>1</v>
      </c>
      <c r="E6629" s="129" t="s">
        <v>4739</v>
      </c>
      <c r="F6629" s="129" t="s">
        <v>4735</v>
      </c>
      <c r="G6629" s="129" t="s">
        <v>16723</v>
      </c>
      <c r="H6629" s="129"/>
    </row>
    <row r="6630" spans="1:8" x14ac:dyDescent="0.3">
      <c r="A6630" s="183">
        <v>45412</v>
      </c>
      <c r="B6630" s="129" t="s">
        <v>11371</v>
      </c>
      <c r="C6630" s="129" t="s">
        <v>416</v>
      </c>
      <c r="D6630" s="165">
        <v>1</v>
      </c>
      <c r="E6630" s="129" t="s">
        <v>5066</v>
      </c>
      <c r="F6630" s="129" t="s">
        <v>4735</v>
      </c>
      <c r="G6630" s="129" t="s">
        <v>16723</v>
      </c>
      <c r="H6630" s="129"/>
    </row>
    <row r="6631" spans="1:8" x14ac:dyDescent="0.3">
      <c r="A6631" s="183">
        <v>45412</v>
      </c>
      <c r="B6631" s="129" t="s">
        <v>11372</v>
      </c>
      <c r="C6631" s="129" t="s">
        <v>416</v>
      </c>
      <c r="D6631" s="165">
        <v>1</v>
      </c>
      <c r="E6631" s="129" t="s">
        <v>4737</v>
      </c>
      <c r="F6631" s="129" t="s">
        <v>4735</v>
      </c>
      <c r="G6631" s="129" t="s">
        <v>16723</v>
      </c>
      <c r="H6631" s="129"/>
    </row>
    <row r="6632" spans="1:8" x14ac:dyDescent="0.3">
      <c r="A6632" s="183">
        <v>45412</v>
      </c>
      <c r="B6632" s="129" t="s">
        <v>11373</v>
      </c>
      <c r="C6632" s="129" t="s">
        <v>418</v>
      </c>
      <c r="D6632" s="165">
        <v>1</v>
      </c>
      <c r="E6632" s="129" t="s">
        <v>4739</v>
      </c>
      <c r="F6632" s="129" t="s">
        <v>4735</v>
      </c>
      <c r="G6632" s="129" t="s">
        <v>16723</v>
      </c>
      <c r="H6632" s="129"/>
    </row>
    <row r="6633" spans="1:8" x14ac:dyDescent="0.3">
      <c r="A6633" s="183">
        <v>45412</v>
      </c>
      <c r="B6633" s="129" t="s">
        <v>11374</v>
      </c>
      <c r="C6633" s="129" t="s">
        <v>417</v>
      </c>
      <c r="D6633" s="165">
        <v>1</v>
      </c>
      <c r="E6633" s="129" t="s">
        <v>4739</v>
      </c>
      <c r="F6633" s="129" t="s">
        <v>4735</v>
      </c>
      <c r="G6633" s="129" t="s">
        <v>16723</v>
      </c>
      <c r="H6633" s="129"/>
    </row>
    <row r="6634" spans="1:8" x14ac:dyDescent="0.3">
      <c r="A6634" s="183">
        <v>45412</v>
      </c>
      <c r="B6634" s="129" t="s">
        <v>11375</v>
      </c>
      <c r="C6634" s="129" t="s">
        <v>417</v>
      </c>
      <c r="D6634" s="165">
        <v>1</v>
      </c>
      <c r="E6634" s="129" t="s">
        <v>4739</v>
      </c>
      <c r="F6634" s="129" t="s">
        <v>4735</v>
      </c>
      <c r="G6634" s="129" t="s">
        <v>16723</v>
      </c>
      <c r="H6634" s="129"/>
    </row>
    <row r="6635" spans="1:8" x14ac:dyDescent="0.3">
      <c r="A6635" s="183">
        <v>45412</v>
      </c>
      <c r="B6635" s="129" t="s">
        <v>11376</v>
      </c>
      <c r="C6635" s="129" t="s">
        <v>417</v>
      </c>
      <c r="D6635" s="165">
        <v>1</v>
      </c>
      <c r="E6635" s="129" t="s">
        <v>4739</v>
      </c>
      <c r="F6635" s="129" t="s">
        <v>4735</v>
      </c>
      <c r="G6635" s="129" t="s">
        <v>16723</v>
      </c>
      <c r="H6635" s="129"/>
    </row>
    <row r="6636" spans="1:8" x14ac:dyDescent="0.3">
      <c r="A6636" s="183">
        <v>45412</v>
      </c>
      <c r="B6636" s="129" t="s">
        <v>11377</v>
      </c>
      <c r="C6636" s="129" t="s">
        <v>416</v>
      </c>
      <c r="D6636" s="165">
        <v>1</v>
      </c>
      <c r="E6636" s="129" t="s">
        <v>4739</v>
      </c>
      <c r="F6636" s="129" t="s">
        <v>4735</v>
      </c>
      <c r="G6636" s="129" t="s">
        <v>16723</v>
      </c>
      <c r="H6636" s="129"/>
    </row>
    <row r="6637" spans="1:8" x14ac:dyDescent="0.3">
      <c r="A6637" s="183">
        <v>45412</v>
      </c>
      <c r="B6637" s="129" t="s">
        <v>11378</v>
      </c>
      <c r="C6637" s="129" t="s">
        <v>416</v>
      </c>
      <c r="D6637" s="165">
        <v>1</v>
      </c>
      <c r="E6637" s="129" t="s">
        <v>4737</v>
      </c>
      <c r="F6637" s="129" t="s">
        <v>4735</v>
      </c>
      <c r="G6637" s="129" t="s">
        <v>16723</v>
      </c>
      <c r="H6637" s="129"/>
    </row>
    <row r="6638" spans="1:8" x14ac:dyDescent="0.3">
      <c r="A6638" s="183">
        <v>45412</v>
      </c>
      <c r="B6638" s="129" t="s">
        <v>11379</v>
      </c>
      <c r="C6638" s="129" t="s">
        <v>417</v>
      </c>
      <c r="D6638" s="165">
        <v>1</v>
      </c>
      <c r="E6638" s="129" t="s">
        <v>4739</v>
      </c>
      <c r="F6638" s="129" t="s">
        <v>4735</v>
      </c>
      <c r="G6638" s="129" t="s">
        <v>16723</v>
      </c>
      <c r="H6638" s="129"/>
    </row>
    <row r="6639" spans="1:8" x14ac:dyDescent="0.3">
      <c r="A6639" s="183">
        <v>45412</v>
      </c>
      <c r="B6639" s="129" t="s">
        <v>11380</v>
      </c>
      <c r="C6639" s="129" t="s">
        <v>417</v>
      </c>
      <c r="D6639" s="165">
        <v>1</v>
      </c>
      <c r="E6639" s="129" t="s">
        <v>4739</v>
      </c>
      <c r="F6639" s="129" t="s">
        <v>4735</v>
      </c>
      <c r="G6639" s="129" t="s">
        <v>16723</v>
      </c>
      <c r="H6639" s="129"/>
    </row>
    <row r="6640" spans="1:8" x14ac:dyDescent="0.3">
      <c r="A6640" s="183">
        <v>45412</v>
      </c>
      <c r="B6640" s="129" t="s">
        <v>11381</v>
      </c>
      <c r="C6640" s="129" t="s">
        <v>418</v>
      </c>
      <c r="D6640" s="165">
        <v>1</v>
      </c>
      <c r="E6640" s="129" t="s">
        <v>4739</v>
      </c>
      <c r="F6640" s="129" t="s">
        <v>4735</v>
      </c>
      <c r="G6640" s="129" t="s">
        <v>16723</v>
      </c>
      <c r="H6640" s="129"/>
    </row>
    <row r="6641" spans="1:8" x14ac:dyDescent="0.3">
      <c r="A6641" s="183">
        <v>45412</v>
      </c>
      <c r="B6641" s="129" t="s">
        <v>11382</v>
      </c>
      <c r="C6641" s="129" t="s">
        <v>417</v>
      </c>
      <c r="D6641" s="165">
        <v>1</v>
      </c>
      <c r="E6641" s="129" t="s">
        <v>4739</v>
      </c>
      <c r="F6641" s="129" t="s">
        <v>4735</v>
      </c>
      <c r="G6641" s="129" t="s">
        <v>16723</v>
      </c>
      <c r="H6641" s="129"/>
    </row>
    <row r="6642" spans="1:8" x14ac:dyDescent="0.3">
      <c r="A6642" s="183">
        <v>45412</v>
      </c>
      <c r="B6642" s="129" t="s">
        <v>11383</v>
      </c>
      <c r="C6642" s="129" t="s">
        <v>417</v>
      </c>
      <c r="D6642" s="165">
        <v>1</v>
      </c>
      <c r="E6642" s="129" t="s">
        <v>4739</v>
      </c>
      <c r="F6642" s="129" t="s">
        <v>4735</v>
      </c>
      <c r="G6642" s="129" t="s">
        <v>16723</v>
      </c>
      <c r="H6642" s="129"/>
    </row>
    <row r="6643" spans="1:8" x14ac:dyDescent="0.3">
      <c r="A6643" s="183">
        <v>45412</v>
      </c>
      <c r="B6643" s="129" t="s">
        <v>11384</v>
      </c>
      <c r="C6643" s="129" t="s">
        <v>417</v>
      </c>
      <c r="D6643" s="165">
        <v>1</v>
      </c>
      <c r="E6643" s="129" t="s">
        <v>4739</v>
      </c>
      <c r="F6643" s="129" t="s">
        <v>4735</v>
      </c>
      <c r="G6643" s="129" t="s">
        <v>16723</v>
      </c>
      <c r="H6643" s="129"/>
    </row>
    <row r="6644" spans="1:8" x14ac:dyDescent="0.3">
      <c r="A6644" s="183">
        <v>45412</v>
      </c>
      <c r="B6644" s="129" t="s">
        <v>11385</v>
      </c>
      <c r="C6644" s="129" t="s">
        <v>416</v>
      </c>
      <c r="D6644" s="165">
        <v>1</v>
      </c>
      <c r="E6644" s="129" t="s">
        <v>4739</v>
      </c>
      <c r="F6644" s="129" t="s">
        <v>4735</v>
      </c>
      <c r="G6644" s="129" t="s">
        <v>16723</v>
      </c>
      <c r="H6644" s="129"/>
    </row>
    <row r="6645" spans="1:8" x14ac:dyDescent="0.3">
      <c r="A6645" s="183">
        <v>45412</v>
      </c>
      <c r="B6645" s="129" t="s">
        <v>11386</v>
      </c>
      <c r="C6645" s="129" t="s">
        <v>418</v>
      </c>
      <c r="D6645" s="165">
        <v>1</v>
      </c>
      <c r="E6645" s="129" t="s">
        <v>4744</v>
      </c>
      <c r="F6645" s="129" t="s">
        <v>4735</v>
      </c>
      <c r="G6645" s="129" t="s">
        <v>16723</v>
      </c>
      <c r="H6645" s="129"/>
    </row>
    <row r="6646" spans="1:8" x14ac:dyDescent="0.3">
      <c r="A6646" s="183">
        <v>45412</v>
      </c>
      <c r="B6646" s="129" t="s">
        <v>11387</v>
      </c>
      <c r="C6646" s="129" t="s">
        <v>417</v>
      </c>
      <c r="D6646" s="165">
        <v>1</v>
      </c>
      <c r="E6646" s="129" t="s">
        <v>4739</v>
      </c>
      <c r="F6646" s="129" t="s">
        <v>4735</v>
      </c>
      <c r="G6646" s="129" t="s">
        <v>16723</v>
      </c>
      <c r="H6646" s="129"/>
    </row>
    <row r="6647" spans="1:8" x14ac:dyDescent="0.3">
      <c r="A6647" s="183">
        <v>45412</v>
      </c>
      <c r="B6647" s="129" t="s">
        <v>11388</v>
      </c>
      <c r="C6647" s="129" t="s">
        <v>418</v>
      </c>
      <c r="D6647" s="165">
        <v>1</v>
      </c>
      <c r="E6647" s="129" t="s">
        <v>4739</v>
      </c>
      <c r="F6647" s="129" t="s">
        <v>4735</v>
      </c>
      <c r="G6647" s="129" t="s">
        <v>16723</v>
      </c>
      <c r="H6647" s="129"/>
    </row>
    <row r="6648" spans="1:8" x14ac:dyDescent="0.3">
      <c r="A6648" s="183">
        <v>45412</v>
      </c>
      <c r="B6648" s="129" t="s">
        <v>11389</v>
      </c>
      <c r="C6648" s="129" t="s">
        <v>418</v>
      </c>
      <c r="D6648" s="165">
        <v>1</v>
      </c>
      <c r="E6648" s="129" t="s">
        <v>4737</v>
      </c>
      <c r="F6648" s="129" t="s">
        <v>4735</v>
      </c>
      <c r="G6648" s="129" t="s">
        <v>16723</v>
      </c>
      <c r="H6648" s="129"/>
    </row>
    <row r="6649" spans="1:8" x14ac:dyDescent="0.3">
      <c r="A6649" s="183">
        <v>45412</v>
      </c>
      <c r="B6649" s="129" t="s">
        <v>11390</v>
      </c>
      <c r="C6649" s="129" t="s">
        <v>417</v>
      </c>
      <c r="D6649" s="165">
        <v>1</v>
      </c>
      <c r="E6649" s="129" t="s">
        <v>4739</v>
      </c>
      <c r="F6649" s="129" t="s">
        <v>4735</v>
      </c>
      <c r="G6649" s="129" t="s">
        <v>16723</v>
      </c>
      <c r="H6649" s="129"/>
    </row>
    <row r="6650" spans="1:8" x14ac:dyDescent="0.3">
      <c r="A6650" s="183">
        <v>45412</v>
      </c>
      <c r="B6650" s="129" t="s">
        <v>11391</v>
      </c>
      <c r="C6650" s="129" t="s">
        <v>418</v>
      </c>
      <c r="D6650" s="165">
        <v>1</v>
      </c>
      <c r="E6650" s="129" t="s">
        <v>4739</v>
      </c>
      <c r="F6650" s="129" t="s">
        <v>4735</v>
      </c>
      <c r="G6650" s="129" t="s">
        <v>16723</v>
      </c>
      <c r="H6650" s="129"/>
    </row>
    <row r="6651" spans="1:8" x14ac:dyDescent="0.3">
      <c r="A6651" s="183">
        <v>45412</v>
      </c>
      <c r="B6651" s="129" t="s">
        <v>11392</v>
      </c>
      <c r="C6651" s="129" t="s">
        <v>418</v>
      </c>
      <c r="D6651" s="165">
        <v>1</v>
      </c>
      <c r="E6651" s="129" t="s">
        <v>4739</v>
      </c>
      <c r="F6651" s="129" t="s">
        <v>4735</v>
      </c>
      <c r="G6651" s="129" t="s">
        <v>16723</v>
      </c>
      <c r="H6651" s="129"/>
    </row>
    <row r="6652" spans="1:8" x14ac:dyDescent="0.3">
      <c r="A6652" s="183">
        <v>45412</v>
      </c>
      <c r="B6652" s="129" t="s">
        <v>11393</v>
      </c>
      <c r="C6652" s="129" t="s">
        <v>417</v>
      </c>
      <c r="D6652" s="165">
        <v>1</v>
      </c>
      <c r="E6652" s="129" t="s">
        <v>4739</v>
      </c>
      <c r="F6652" s="129" t="s">
        <v>4735</v>
      </c>
      <c r="G6652" s="129" t="s">
        <v>16723</v>
      </c>
      <c r="H6652" s="129"/>
    </row>
    <row r="6653" spans="1:8" x14ac:dyDescent="0.3">
      <c r="A6653" s="183">
        <v>45412</v>
      </c>
      <c r="B6653" s="129" t="s">
        <v>11394</v>
      </c>
      <c r="C6653" s="129" t="s">
        <v>417</v>
      </c>
      <c r="D6653" s="165">
        <v>1</v>
      </c>
      <c r="E6653" s="129" t="s">
        <v>4739</v>
      </c>
      <c r="F6653" s="129" t="s">
        <v>4735</v>
      </c>
      <c r="G6653" s="129" t="s">
        <v>16723</v>
      </c>
      <c r="H6653" s="129"/>
    </row>
    <row r="6654" spans="1:8" x14ac:dyDescent="0.3">
      <c r="A6654" s="183">
        <v>45412</v>
      </c>
      <c r="B6654" s="129" t="s">
        <v>11395</v>
      </c>
      <c r="C6654" s="129" t="s">
        <v>418</v>
      </c>
      <c r="D6654" s="165">
        <v>1</v>
      </c>
      <c r="E6654" s="129" t="s">
        <v>4737</v>
      </c>
      <c r="F6654" s="129" t="s">
        <v>4735</v>
      </c>
      <c r="G6654" s="129" t="s">
        <v>16723</v>
      </c>
      <c r="H6654" s="129"/>
    </row>
    <row r="6655" spans="1:8" x14ac:dyDescent="0.3">
      <c r="A6655" s="183">
        <v>45412</v>
      </c>
      <c r="B6655" s="129" t="s">
        <v>11396</v>
      </c>
      <c r="C6655" s="129" t="s">
        <v>416</v>
      </c>
      <c r="D6655" s="165">
        <v>1</v>
      </c>
      <c r="E6655" s="129" t="s">
        <v>4737</v>
      </c>
      <c r="F6655" s="129" t="s">
        <v>4735</v>
      </c>
      <c r="G6655" s="129" t="s">
        <v>16723</v>
      </c>
      <c r="H6655" s="129"/>
    </row>
    <row r="6656" spans="1:8" x14ac:dyDescent="0.3">
      <c r="A6656" s="183">
        <v>45412</v>
      </c>
      <c r="B6656" s="129" t="s">
        <v>11397</v>
      </c>
      <c r="C6656" s="129" t="s">
        <v>417</v>
      </c>
      <c r="D6656" s="165">
        <v>1</v>
      </c>
      <c r="E6656" s="129" t="s">
        <v>4739</v>
      </c>
      <c r="F6656" s="129" t="s">
        <v>4735</v>
      </c>
      <c r="G6656" s="129" t="s">
        <v>16723</v>
      </c>
      <c r="H6656" s="129"/>
    </row>
    <row r="6657" spans="1:8" x14ac:dyDescent="0.3">
      <c r="A6657" s="183">
        <v>45412</v>
      </c>
      <c r="B6657" s="129" t="s">
        <v>11398</v>
      </c>
      <c r="C6657" s="129" t="s">
        <v>418</v>
      </c>
      <c r="D6657" s="165">
        <v>1</v>
      </c>
      <c r="E6657" s="129" t="s">
        <v>4739</v>
      </c>
      <c r="F6657" s="129" t="s">
        <v>4735</v>
      </c>
      <c r="G6657" s="129" t="s">
        <v>16723</v>
      </c>
      <c r="H6657" s="129"/>
    </row>
    <row r="6658" spans="1:8" x14ac:dyDescent="0.3">
      <c r="A6658" s="183">
        <v>45412</v>
      </c>
      <c r="B6658" s="129" t="s">
        <v>11399</v>
      </c>
      <c r="C6658" s="129" t="s">
        <v>416</v>
      </c>
      <c r="D6658" s="165">
        <v>1</v>
      </c>
      <c r="E6658" s="129" t="s">
        <v>4739</v>
      </c>
      <c r="F6658" s="129" t="s">
        <v>4735</v>
      </c>
      <c r="G6658" s="129" t="s">
        <v>16723</v>
      </c>
      <c r="H6658" s="129"/>
    </row>
    <row r="6659" spans="1:8" x14ac:dyDescent="0.3">
      <c r="A6659" s="183">
        <v>45412</v>
      </c>
      <c r="B6659" s="129" t="s">
        <v>11400</v>
      </c>
      <c r="C6659" s="129" t="s">
        <v>418</v>
      </c>
      <c r="D6659" s="165">
        <v>1</v>
      </c>
      <c r="E6659" s="129" t="s">
        <v>4739</v>
      </c>
      <c r="F6659" s="129" t="s">
        <v>4735</v>
      </c>
      <c r="G6659" s="129" t="s">
        <v>16723</v>
      </c>
      <c r="H6659" s="129"/>
    </row>
    <row r="6660" spans="1:8" x14ac:dyDescent="0.3">
      <c r="A6660" s="183">
        <v>45412</v>
      </c>
      <c r="B6660" s="129" t="s">
        <v>11401</v>
      </c>
      <c r="C6660" s="129" t="s">
        <v>416</v>
      </c>
      <c r="D6660" s="165">
        <v>1</v>
      </c>
      <c r="E6660" s="129" t="s">
        <v>4739</v>
      </c>
      <c r="F6660" s="129" t="s">
        <v>4735</v>
      </c>
      <c r="G6660" s="129" t="s">
        <v>16723</v>
      </c>
      <c r="H6660" s="129"/>
    </row>
    <row r="6661" spans="1:8" x14ac:dyDescent="0.3">
      <c r="A6661" s="183">
        <v>45412</v>
      </c>
      <c r="B6661" s="129" t="s">
        <v>11402</v>
      </c>
      <c r="C6661" s="129" t="s">
        <v>418</v>
      </c>
      <c r="D6661" s="165">
        <v>1</v>
      </c>
      <c r="E6661" s="129" t="s">
        <v>4739</v>
      </c>
      <c r="F6661" s="129" t="s">
        <v>4735</v>
      </c>
      <c r="G6661" s="129" t="s">
        <v>16723</v>
      </c>
      <c r="H6661" s="129"/>
    </row>
    <row r="6662" spans="1:8" x14ac:dyDescent="0.3">
      <c r="A6662" s="183">
        <v>45412</v>
      </c>
      <c r="B6662" s="129" t="s">
        <v>11403</v>
      </c>
      <c r="C6662" s="129" t="s">
        <v>418</v>
      </c>
      <c r="D6662" s="165">
        <v>1</v>
      </c>
      <c r="E6662" s="129" t="s">
        <v>4737</v>
      </c>
      <c r="F6662" s="129" t="s">
        <v>4735</v>
      </c>
      <c r="G6662" s="129" t="s">
        <v>16723</v>
      </c>
      <c r="H6662" s="129"/>
    </row>
    <row r="6663" spans="1:8" x14ac:dyDescent="0.3">
      <c r="A6663" s="183">
        <v>45412</v>
      </c>
      <c r="B6663" s="129" t="s">
        <v>11404</v>
      </c>
      <c r="C6663" s="129" t="s">
        <v>416</v>
      </c>
      <c r="D6663" s="165">
        <v>1</v>
      </c>
      <c r="E6663" s="129" t="s">
        <v>4739</v>
      </c>
      <c r="F6663" s="129" t="s">
        <v>4735</v>
      </c>
      <c r="G6663" s="129" t="s">
        <v>16723</v>
      </c>
      <c r="H6663" s="129"/>
    </row>
    <row r="6664" spans="1:8" x14ac:dyDescent="0.3">
      <c r="A6664" s="183">
        <v>45412</v>
      </c>
      <c r="B6664" s="129" t="s">
        <v>11405</v>
      </c>
      <c r="C6664" s="129" t="s">
        <v>417</v>
      </c>
      <c r="D6664" s="165">
        <v>1</v>
      </c>
      <c r="E6664" s="129" t="s">
        <v>4737</v>
      </c>
      <c r="F6664" s="129" t="s">
        <v>4735</v>
      </c>
      <c r="G6664" s="129" t="s">
        <v>16723</v>
      </c>
      <c r="H6664" s="129"/>
    </row>
    <row r="6665" spans="1:8" x14ac:dyDescent="0.3">
      <c r="A6665" s="183">
        <v>45412</v>
      </c>
      <c r="B6665" s="129" t="s">
        <v>11406</v>
      </c>
      <c r="C6665" s="129" t="s">
        <v>417</v>
      </c>
      <c r="D6665" s="165">
        <v>1</v>
      </c>
      <c r="E6665" s="129" t="s">
        <v>4739</v>
      </c>
      <c r="F6665" s="129" t="s">
        <v>4735</v>
      </c>
      <c r="G6665" s="129" t="s">
        <v>16723</v>
      </c>
      <c r="H6665" s="129"/>
    </row>
    <row r="6666" spans="1:8" x14ac:dyDescent="0.3">
      <c r="A6666" s="183">
        <v>45412</v>
      </c>
      <c r="B6666" s="129" t="s">
        <v>11407</v>
      </c>
      <c r="C6666" s="129" t="s">
        <v>417</v>
      </c>
      <c r="D6666" s="165">
        <v>1</v>
      </c>
      <c r="E6666" s="129" t="s">
        <v>5066</v>
      </c>
      <c r="F6666" s="129" t="s">
        <v>4735</v>
      </c>
      <c r="G6666" s="129" t="s">
        <v>16723</v>
      </c>
      <c r="H6666" s="129"/>
    </row>
    <row r="6667" spans="1:8" x14ac:dyDescent="0.3">
      <c r="A6667" s="183">
        <v>45412</v>
      </c>
      <c r="B6667" s="129" t="s">
        <v>11408</v>
      </c>
      <c r="C6667" s="129" t="s">
        <v>417</v>
      </c>
      <c r="D6667" s="165">
        <v>1</v>
      </c>
      <c r="E6667" s="129" t="s">
        <v>5066</v>
      </c>
      <c r="F6667" s="129" t="s">
        <v>4735</v>
      </c>
      <c r="G6667" s="129" t="s">
        <v>16723</v>
      </c>
      <c r="H6667" s="129"/>
    </row>
    <row r="6668" spans="1:8" x14ac:dyDescent="0.3">
      <c r="A6668" s="183">
        <v>45412</v>
      </c>
      <c r="B6668" s="129" t="s">
        <v>11409</v>
      </c>
      <c r="C6668" s="129" t="s">
        <v>416</v>
      </c>
      <c r="D6668" s="165">
        <v>1</v>
      </c>
      <c r="E6668" s="129" t="s">
        <v>4737</v>
      </c>
      <c r="F6668" s="129" t="s">
        <v>4735</v>
      </c>
      <c r="G6668" s="129" t="s">
        <v>16723</v>
      </c>
      <c r="H6668" s="129"/>
    </row>
    <row r="6669" spans="1:8" x14ac:dyDescent="0.3">
      <c r="A6669" s="183">
        <v>45412</v>
      </c>
      <c r="B6669" s="129" t="s">
        <v>11410</v>
      </c>
      <c r="C6669" s="129" t="s">
        <v>416</v>
      </c>
      <c r="D6669" s="165">
        <v>1</v>
      </c>
      <c r="E6669" s="129" t="s">
        <v>4739</v>
      </c>
      <c r="F6669" s="129" t="s">
        <v>4735</v>
      </c>
      <c r="G6669" s="129" t="s">
        <v>16723</v>
      </c>
      <c r="H6669" s="129"/>
    </row>
    <row r="6670" spans="1:8" x14ac:dyDescent="0.3">
      <c r="A6670" s="183">
        <v>45412</v>
      </c>
      <c r="B6670" s="129" t="s">
        <v>11411</v>
      </c>
      <c r="C6670" s="129" t="s">
        <v>417</v>
      </c>
      <c r="D6670" s="165">
        <v>1</v>
      </c>
      <c r="E6670" s="129" t="s">
        <v>4739</v>
      </c>
      <c r="F6670" s="129" t="s">
        <v>4735</v>
      </c>
      <c r="G6670" s="129" t="s">
        <v>16723</v>
      </c>
      <c r="H6670" s="129"/>
    </row>
    <row r="6671" spans="1:8" x14ac:dyDescent="0.3">
      <c r="A6671" s="183">
        <v>45412</v>
      </c>
      <c r="B6671" s="129" t="s">
        <v>11412</v>
      </c>
      <c r="C6671" s="129" t="s">
        <v>417</v>
      </c>
      <c r="D6671" s="165">
        <v>1</v>
      </c>
      <c r="E6671" s="129" t="s">
        <v>4739</v>
      </c>
      <c r="F6671" s="129" t="s">
        <v>4735</v>
      </c>
      <c r="G6671" s="129" t="s">
        <v>16723</v>
      </c>
      <c r="H6671" s="129"/>
    </row>
    <row r="6672" spans="1:8" x14ac:dyDescent="0.3">
      <c r="A6672" s="183">
        <v>45412</v>
      </c>
      <c r="B6672" s="129" t="s">
        <v>11413</v>
      </c>
      <c r="C6672" s="129" t="s">
        <v>417</v>
      </c>
      <c r="D6672" s="165">
        <v>1</v>
      </c>
      <c r="E6672" s="129" t="s">
        <v>4739</v>
      </c>
      <c r="F6672" s="129" t="s">
        <v>4735</v>
      </c>
      <c r="G6672" s="129" t="s">
        <v>16723</v>
      </c>
      <c r="H6672" s="129"/>
    </row>
    <row r="6673" spans="1:8" x14ac:dyDescent="0.3">
      <c r="A6673" s="183">
        <v>45412</v>
      </c>
      <c r="B6673" s="129" t="s">
        <v>11414</v>
      </c>
      <c r="C6673" s="129" t="s">
        <v>417</v>
      </c>
      <c r="D6673" s="165">
        <v>1</v>
      </c>
      <c r="E6673" s="129" t="s">
        <v>4739</v>
      </c>
      <c r="F6673" s="129" t="s">
        <v>4735</v>
      </c>
      <c r="G6673" s="129" t="s">
        <v>16723</v>
      </c>
      <c r="H6673" s="129"/>
    </row>
    <row r="6674" spans="1:8" x14ac:dyDescent="0.3">
      <c r="A6674" s="183">
        <v>45412</v>
      </c>
      <c r="B6674" s="129" t="s">
        <v>11415</v>
      </c>
      <c r="C6674" s="129" t="s">
        <v>417</v>
      </c>
      <c r="D6674" s="165">
        <v>1</v>
      </c>
      <c r="E6674" s="129" t="s">
        <v>4739</v>
      </c>
      <c r="F6674" s="129" t="s">
        <v>4735</v>
      </c>
      <c r="G6674" s="129" t="s">
        <v>16723</v>
      </c>
      <c r="H6674" s="129"/>
    </row>
    <row r="6675" spans="1:8" x14ac:dyDescent="0.3">
      <c r="A6675" s="183">
        <v>45412</v>
      </c>
      <c r="B6675" s="129" t="s">
        <v>11416</v>
      </c>
      <c r="C6675" s="129" t="s">
        <v>417</v>
      </c>
      <c r="D6675" s="165">
        <v>1</v>
      </c>
      <c r="E6675" s="129" t="s">
        <v>4739</v>
      </c>
      <c r="F6675" s="129" t="s">
        <v>4735</v>
      </c>
      <c r="G6675" s="129" t="s">
        <v>16723</v>
      </c>
      <c r="H6675" s="129"/>
    </row>
    <row r="6676" spans="1:8" x14ac:dyDescent="0.3">
      <c r="A6676" s="183">
        <v>45412</v>
      </c>
      <c r="B6676" s="129" t="s">
        <v>11417</v>
      </c>
      <c r="C6676" s="129" t="s">
        <v>418</v>
      </c>
      <c r="D6676" s="165">
        <v>1</v>
      </c>
      <c r="E6676" s="129" t="s">
        <v>4739</v>
      </c>
      <c r="F6676" s="129" t="s">
        <v>4735</v>
      </c>
      <c r="G6676" s="129" t="s">
        <v>16723</v>
      </c>
      <c r="H6676" s="129"/>
    </row>
    <row r="6677" spans="1:8" x14ac:dyDescent="0.3">
      <c r="A6677" s="183">
        <v>45412</v>
      </c>
      <c r="B6677" s="129" t="s">
        <v>11418</v>
      </c>
      <c r="C6677" s="129" t="s">
        <v>416</v>
      </c>
      <c r="D6677" s="165">
        <v>1</v>
      </c>
      <c r="E6677" s="129" t="s">
        <v>4744</v>
      </c>
      <c r="F6677" s="129" t="s">
        <v>4735</v>
      </c>
      <c r="G6677" s="129" t="s">
        <v>16723</v>
      </c>
      <c r="H6677" s="129"/>
    </row>
    <row r="6678" spans="1:8" x14ac:dyDescent="0.3">
      <c r="A6678" s="183">
        <v>45412</v>
      </c>
      <c r="B6678" s="129" t="s">
        <v>11419</v>
      </c>
      <c r="C6678" s="129" t="s">
        <v>418</v>
      </c>
      <c r="D6678" s="165">
        <v>1</v>
      </c>
      <c r="E6678" s="129" t="s">
        <v>4739</v>
      </c>
      <c r="F6678" s="129" t="s">
        <v>4735</v>
      </c>
      <c r="G6678" s="129" t="s">
        <v>16723</v>
      </c>
      <c r="H6678" s="129"/>
    </row>
    <row r="6679" spans="1:8" x14ac:dyDescent="0.3">
      <c r="A6679" s="183">
        <v>45412</v>
      </c>
      <c r="B6679" s="129" t="s">
        <v>11420</v>
      </c>
      <c r="C6679" s="129" t="s">
        <v>418</v>
      </c>
      <c r="D6679" s="165">
        <v>1</v>
      </c>
      <c r="E6679" s="129" t="s">
        <v>4821</v>
      </c>
      <c r="F6679" s="129" t="s">
        <v>4735</v>
      </c>
      <c r="G6679" s="129" t="s">
        <v>16723</v>
      </c>
      <c r="H6679" s="129"/>
    </row>
    <row r="6680" spans="1:8" x14ac:dyDescent="0.3">
      <c r="A6680" s="183">
        <v>45412</v>
      </c>
      <c r="B6680" s="129" t="s">
        <v>11421</v>
      </c>
      <c r="C6680" s="129" t="s">
        <v>418</v>
      </c>
      <c r="D6680" s="165">
        <v>1</v>
      </c>
      <c r="E6680" s="129" t="s">
        <v>4739</v>
      </c>
      <c r="F6680" s="129" t="s">
        <v>4735</v>
      </c>
      <c r="G6680" s="129" t="s">
        <v>16723</v>
      </c>
      <c r="H6680" s="129"/>
    </row>
    <row r="6681" spans="1:8" x14ac:dyDescent="0.3">
      <c r="A6681" s="183">
        <v>45412</v>
      </c>
      <c r="B6681" s="129" t="s">
        <v>11422</v>
      </c>
      <c r="C6681" s="129" t="s">
        <v>416</v>
      </c>
      <c r="D6681" s="165">
        <v>1</v>
      </c>
      <c r="E6681" s="129" t="s">
        <v>4737</v>
      </c>
      <c r="F6681" s="129" t="s">
        <v>4735</v>
      </c>
      <c r="G6681" s="129" t="s">
        <v>16723</v>
      </c>
      <c r="H6681" s="129"/>
    </row>
    <row r="6682" spans="1:8" x14ac:dyDescent="0.3">
      <c r="A6682" s="183">
        <v>45412</v>
      </c>
      <c r="B6682" s="129" t="s">
        <v>11423</v>
      </c>
      <c r="C6682" s="129" t="s">
        <v>417</v>
      </c>
      <c r="D6682" s="165">
        <v>1</v>
      </c>
      <c r="E6682" s="129" t="s">
        <v>4739</v>
      </c>
      <c r="F6682" s="129" t="s">
        <v>4735</v>
      </c>
      <c r="G6682" s="129" t="s">
        <v>16723</v>
      </c>
      <c r="H6682" s="129"/>
    </row>
    <row r="6683" spans="1:8" x14ac:dyDescent="0.3">
      <c r="A6683" s="183">
        <v>45412</v>
      </c>
      <c r="B6683" s="129" t="s">
        <v>11424</v>
      </c>
      <c r="C6683" s="129" t="s">
        <v>417</v>
      </c>
      <c r="D6683" s="165">
        <v>1</v>
      </c>
      <c r="E6683" s="129" t="s">
        <v>4739</v>
      </c>
      <c r="F6683" s="129" t="s">
        <v>4735</v>
      </c>
      <c r="G6683" s="129" t="s">
        <v>16723</v>
      </c>
      <c r="H6683" s="129"/>
    </row>
    <row r="6684" spans="1:8" x14ac:dyDescent="0.3">
      <c r="A6684" s="183">
        <v>45412</v>
      </c>
      <c r="B6684" s="129" t="s">
        <v>11425</v>
      </c>
      <c r="C6684" s="129" t="s">
        <v>417</v>
      </c>
      <c r="D6684" s="165">
        <v>1</v>
      </c>
      <c r="E6684" s="129" t="s">
        <v>4739</v>
      </c>
      <c r="F6684" s="129" t="s">
        <v>4735</v>
      </c>
      <c r="G6684" s="129" t="s">
        <v>16723</v>
      </c>
      <c r="H6684" s="129"/>
    </row>
    <row r="6685" spans="1:8" x14ac:dyDescent="0.3">
      <c r="A6685" s="183">
        <v>45412</v>
      </c>
      <c r="B6685" s="129" t="s">
        <v>11426</v>
      </c>
      <c r="C6685" s="129" t="s">
        <v>417</v>
      </c>
      <c r="D6685" s="165">
        <v>1</v>
      </c>
      <c r="E6685" s="129" t="s">
        <v>4739</v>
      </c>
      <c r="F6685" s="129" t="s">
        <v>4735</v>
      </c>
      <c r="G6685" s="129" t="s">
        <v>16723</v>
      </c>
      <c r="H6685" s="129"/>
    </row>
    <row r="6686" spans="1:8" x14ac:dyDescent="0.3">
      <c r="A6686" s="183">
        <v>45412</v>
      </c>
      <c r="B6686" s="129" t="s">
        <v>11427</v>
      </c>
      <c r="C6686" s="129" t="s">
        <v>417</v>
      </c>
      <c r="D6686" s="165">
        <v>1</v>
      </c>
      <c r="E6686" s="129" t="s">
        <v>4739</v>
      </c>
      <c r="F6686" s="129" t="s">
        <v>4735</v>
      </c>
      <c r="G6686" s="129" t="s">
        <v>16723</v>
      </c>
      <c r="H6686" s="129"/>
    </row>
    <row r="6687" spans="1:8" x14ac:dyDescent="0.3">
      <c r="A6687" s="183">
        <v>45412</v>
      </c>
      <c r="B6687" s="129" t="s">
        <v>11428</v>
      </c>
      <c r="C6687" s="129" t="s">
        <v>417</v>
      </c>
      <c r="D6687" s="165">
        <v>1</v>
      </c>
      <c r="E6687" s="129" t="s">
        <v>4739</v>
      </c>
      <c r="F6687" s="129" t="s">
        <v>4735</v>
      </c>
      <c r="G6687" s="129" t="s">
        <v>16723</v>
      </c>
      <c r="H6687" s="129"/>
    </row>
    <row r="6688" spans="1:8" x14ac:dyDescent="0.3">
      <c r="A6688" s="183">
        <v>45412</v>
      </c>
      <c r="B6688" s="129" t="s">
        <v>11429</v>
      </c>
      <c r="C6688" s="129" t="s">
        <v>417</v>
      </c>
      <c r="D6688" s="165">
        <v>1</v>
      </c>
      <c r="E6688" s="129" t="s">
        <v>4739</v>
      </c>
      <c r="F6688" s="129" t="s">
        <v>4735</v>
      </c>
      <c r="G6688" s="129" t="s">
        <v>16723</v>
      </c>
      <c r="H6688" s="129"/>
    </row>
    <row r="6689" spans="1:8" x14ac:dyDescent="0.3">
      <c r="A6689" s="183">
        <v>45412</v>
      </c>
      <c r="B6689" s="129" t="s">
        <v>11430</v>
      </c>
      <c r="C6689" s="129" t="s">
        <v>416</v>
      </c>
      <c r="D6689" s="165">
        <v>1</v>
      </c>
      <c r="E6689" s="129" t="s">
        <v>4739</v>
      </c>
      <c r="F6689" s="129" t="s">
        <v>4735</v>
      </c>
      <c r="G6689" s="129" t="s">
        <v>16723</v>
      </c>
      <c r="H6689" s="129"/>
    </row>
    <row r="6690" spans="1:8" x14ac:dyDescent="0.3">
      <c r="A6690" s="183">
        <v>45412</v>
      </c>
      <c r="B6690" s="129" t="s">
        <v>11431</v>
      </c>
      <c r="C6690" s="129" t="s">
        <v>416</v>
      </c>
      <c r="D6690" s="165">
        <v>1</v>
      </c>
      <c r="E6690" s="129" t="s">
        <v>4739</v>
      </c>
      <c r="F6690" s="129" t="s">
        <v>4735</v>
      </c>
      <c r="G6690" s="129" t="s">
        <v>16723</v>
      </c>
      <c r="H6690" s="129"/>
    </row>
    <row r="6691" spans="1:8" x14ac:dyDescent="0.3">
      <c r="A6691" s="183">
        <v>45412</v>
      </c>
      <c r="B6691" s="129" t="s">
        <v>11432</v>
      </c>
      <c r="C6691" s="129" t="s">
        <v>418</v>
      </c>
      <c r="D6691" s="165">
        <v>1</v>
      </c>
      <c r="E6691" s="129" t="s">
        <v>4739</v>
      </c>
      <c r="F6691" s="129" t="s">
        <v>4735</v>
      </c>
      <c r="G6691" s="129" t="s">
        <v>16723</v>
      </c>
      <c r="H6691" s="129"/>
    </row>
    <row r="6692" spans="1:8" x14ac:dyDescent="0.3">
      <c r="A6692" s="183">
        <v>45412</v>
      </c>
      <c r="B6692" s="129" t="s">
        <v>11433</v>
      </c>
      <c r="C6692" s="129" t="s">
        <v>416</v>
      </c>
      <c r="D6692" s="165">
        <v>1</v>
      </c>
      <c r="E6692" s="129" t="s">
        <v>4737</v>
      </c>
      <c r="F6692" s="129" t="s">
        <v>4735</v>
      </c>
      <c r="G6692" s="129" t="s">
        <v>16723</v>
      </c>
      <c r="H6692" s="129"/>
    </row>
    <row r="6693" spans="1:8" x14ac:dyDescent="0.3">
      <c r="A6693" s="183">
        <v>45412</v>
      </c>
      <c r="B6693" s="129" t="s">
        <v>11434</v>
      </c>
      <c r="C6693" s="129" t="s">
        <v>416</v>
      </c>
      <c r="D6693" s="165">
        <v>1</v>
      </c>
      <c r="E6693" s="129" t="s">
        <v>4739</v>
      </c>
      <c r="F6693" s="129" t="s">
        <v>4735</v>
      </c>
      <c r="G6693" s="129" t="s">
        <v>16723</v>
      </c>
      <c r="H6693" s="129"/>
    </row>
    <row r="6694" spans="1:8" x14ac:dyDescent="0.3">
      <c r="A6694" s="183">
        <v>45412</v>
      </c>
      <c r="B6694" s="129" t="s">
        <v>11435</v>
      </c>
      <c r="C6694" s="129" t="s">
        <v>417</v>
      </c>
      <c r="D6694" s="165">
        <v>1</v>
      </c>
      <c r="E6694" s="129" t="s">
        <v>4737</v>
      </c>
      <c r="F6694" s="129" t="s">
        <v>4735</v>
      </c>
      <c r="G6694" s="129" t="s">
        <v>16723</v>
      </c>
      <c r="H6694" s="129"/>
    </row>
    <row r="6695" spans="1:8" x14ac:dyDescent="0.3">
      <c r="A6695" s="183">
        <v>45412</v>
      </c>
      <c r="B6695" s="129" t="s">
        <v>11436</v>
      </c>
      <c r="C6695" s="129" t="s">
        <v>417</v>
      </c>
      <c r="D6695" s="165">
        <v>1</v>
      </c>
      <c r="E6695" s="129" t="s">
        <v>4739</v>
      </c>
      <c r="F6695" s="129" t="s">
        <v>4735</v>
      </c>
      <c r="G6695" s="129" t="s">
        <v>16723</v>
      </c>
      <c r="H6695" s="129"/>
    </row>
    <row r="6696" spans="1:8" x14ac:dyDescent="0.3">
      <c r="A6696" s="183">
        <v>45412</v>
      </c>
      <c r="B6696" s="129" t="s">
        <v>11437</v>
      </c>
      <c r="C6696" s="129" t="s">
        <v>417</v>
      </c>
      <c r="D6696" s="165">
        <v>1</v>
      </c>
      <c r="E6696" s="129" t="s">
        <v>4739</v>
      </c>
      <c r="F6696" s="129" t="s">
        <v>4735</v>
      </c>
      <c r="G6696" s="129" t="s">
        <v>16723</v>
      </c>
      <c r="H6696" s="129"/>
    </row>
    <row r="6697" spans="1:8" x14ac:dyDescent="0.3">
      <c r="A6697" s="183">
        <v>45412</v>
      </c>
      <c r="B6697" s="129" t="s">
        <v>11438</v>
      </c>
      <c r="C6697" s="129" t="s">
        <v>417</v>
      </c>
      <c r="D6697" s="165">
        <v>1</v>
      </c>
      <c r="E6697" s="129" t="s">
        <v>5066</v>
      </c>
      <c r="F6697" s="129" t="s">
        <v>4735</v>
      </c>
      <c r="G6697" s="129" t="s">
        <v>16723</v>
      </c>
      <c r="H6697" s="129"/>
    </row>
    <row r="6698" spans="1:8" x14ac:dyDescent="0.3">
      <c r="A6698" s="183">
        <v>45412</v>
      </c>
      <c r="B6698" s="129" t="s">
        <v>11439</v>
      </c>
      <c r="C6698" s="129" t="s">
        <v>417</v>
      </c>
      <c r="D6698" s="165">
        <v>1</v>
      </c>
      <c r="E6698" s="129" t="s">
        <v>5066</v>
      </c>
      <c r="F6698" s="129" t="s">
        <v>4735</v>
      </c>
      <c r="G6698" s="129" t="s">
        <v>16723</v>
      </c>
      <c r="H6698" s="129"/>
    </row>
    <row r="6699" spans="1:8" x14ac:dyDescent="0.3">
      <c r="A6699" s="183">
        <v>45412</v>
      </c>
      <c r="B6699" s="129" t="s">
        <v>11440</v>
      </c>
      <c r="C6699" s="129" t="s">
        <v>417</v>
      </c>
      <c r="D6699" s="165">
        <v>1</v>
      </c>
      <c r="E6699" s="129" t="s">
        <v>4739</v>
      </c>
      <c r="F6699" s="129" t="s">
        <v>4735</v>
      </c>
      <c r="G6699" s="129" t="s">
        <v>16723</v>
      </c>
      <c r="H6699" s="129"/>
    </row>
    <row r="6700" spans="1:8" x14ac:dyDescent="0.3">
      <c r="A6700" s="183">
        <v>45412</v>
      </c>
      <c r="B6700" s="129" t="s">
        <v>11441</v>
      </c>
      <c r="C6700" s="129" t="s">
        <v>417</v>
      </c>
      <c r="D6700" s="165">
        <v>1</v>
      </c>
      <c r="E6700" s="129" t="s">
        <v>4739</v>
      </c>
      <c r="F6700" s="129" t="s">
        <v>4735</v>
      </c>
      <c r="G6700" s="129" t="s">
        <v>16723</v>
      </c>
      <c r="H6700" s="129"/>
    </row>
    <row r="6701" spans="1:8" x14ac:dyDescent="0.3">
      <c r="A6701" s="183">
        <v>45412</v>
      </c>
      <c r="B6701" s="129" t="s">
        <v>11442</v>
      </c>
      <c r="C6701" s="129" t="s">
        <v>417</v>
      </c>
      <c r="D6701" s="165">
        <v>1</v>
      </c>
      <c r="E6701" s="129" t="s">
        <v>4739</v>
      </c>
      <c r="F6701" s="129" t="s">
        <v>4735</v>
      </c>
      <c r="G6701" s="129" t="s">
        <v>16723</v>
      </c>
      <c r="H6701" s="129"/>
    </row>
    <row r="6702" spans="1:8" x14ac:dyDescent="0.3">
      <c r="A6702" s="183">
        <v>45412</v>
      </c>
      <c r="B6702" s="129" t="s">
        <v>11443</v>
      </c>
      <c r="C6702" s="129" t="s">
        <v>417</v>
      </c>
      <c r="D6702" s="165">
        <v>1</v>
      </c>
      <c r="E6702" s="129" t="s">
        <v>4739</v>
      </c>
      <c r="F6702" s="129" t="s">
        <v>4735</v>
      </c>
      <c r="G6702" s="129" t="s">
        <v>16723</v>
      </c>
      <c r="H6702" s="129"/>
    </row>
    <row r="6703" spans="1:8" x14ac:dyDescent="0.3">
      <c r="A6703" s="183">
        <v>45412</v>
      </c>
      <c r="B6703" s="129" t="s">
        <v>11444</v>
      </c>
      <c r="C6703" s="129" t="s">
        <v>417</v>
      </c>
      <c r="D6703" s="165">
        <v>1</v>
      </c>
      <c r="E6703" s="129" t="s">
        <v>4739</v>
      </c>
      <c r="F6703" s="129" t="s">
        <v>4735</v>
      </c>
      <c r="G6703" s="129" t="s">
        <v>16723</v>
      </c>
      <c r="H6703" s="129"/>
    </row>
    <row r="6704" spans="1:8" x14ac:dyDescent="0.3">
      <c r="A6704" s="183">
        <v>45412</v>
      </c>
      <c r="B6704" s="129" t="s">
        <v>11445</v>
      </c>
      <c r="C6704" s="129" t="s">
        <v>417</v>
      </c>
      <c r="D6704" s="165">
        <v>1</v>
      </c>
      <c r="E6704" s="129" t="s">
        <v>4739</v>
      </c>
      <c r="F6704" s="129" t="s">
        <v>4735</v>
      </c>
      <c r="G6704" s="129" t="s">
        <v>16723</v>
      </c>
      <c r="H6704" s="129"/>
    </row>
    <row r="6705" spans="1:8" x14ac:dyDescent="0.3">
      <c r="A6705" s="183">
        <v>45412</v>
      </c>
      <c r="B6705" s="129" t="s">
        <v>11446</v>
      </c>
      <c r="C6705" s="129" t="s">
        <v>417</v>
      </c>
      <c r="D6705" s="165">
        <v>1</v>
      </c>
      <c r="E6705" s="129" t="s">
        <v>4739</v>
      </c>
      <c r="F6705" s="129" t="s">
        <v>4735</v>
      </c>
      <c r="G6705" s="129" t="s">
        <v>16723</v>
      </c>
      <c r="H6705" s="129"/>
    </row>
    <row r="6706" spans="1:8" x14ac:dyDescent="0.3">
      <c r="A6706" s="183">
        <v>45412</v>
      </c>
      <c r="B6706" s="129" t="s">
        <v>11447</v>
      </c>
      <c r="C6706" s="129" t="s">
        <v>417</v>
      </c>
      <c r="D6706" s="165">
        <v>1</v>
      </c>
      <c r="E6706" s="129" t="s">
        <v>5066</v>
      </c>
      <c r="F6706" s="129" t="s">
        <v>4735</v>
      </c>
      <c r="G6706" s="129" t="s">
        <v>16723</v>
      </c>
      <c r="H6706" s="129"/>
    </row>
    <row r="6707" spans="1:8" x14ac:dyDescent="0.3">
      <c r="A6707" s="183">
        <v>45412</v>
      </c>
      <c r="B6707" s="129" t="s">
        <v>11448</v>
      </c>
      <c r="C6707" s="129" t="s">
        <v>417</v>
      </c>
      <c r="D6707" s="165">
        <v>1</v>
      </c>
      <c r="E6707" s="129" t="s">
        <v>4747</v>
      </c>
      <c r="F6707" s="129" t="s">
        <v>4735</v>
      </c>
      <c r="G6707" s="129" t="s">
        <v>16723</v>
      </c>
      <c r="H6707" s="129"/>
    </row>
    <row r="6708" spans="1:8" x14ac:dyDescent="0.3">
      <c r="A6708" s="183">
        <v>45412</v>
      </c>
      <c r="B6708" s="129" t="s">
        <v>11449</v>
      </c>
      <c r="C6708" s="129" t="s">
        <v>417</v>
      </c>
      <c r="D6708" s="165">
        <v>1</v>
      </c>
      <c r="E6708" s="129" t="s">
        <v>4739</v>
      </c>
      <c r="F6708" s="129" t="s">
        <v>4735</v>
      </c>
      <c r="G6708" s="129" t="s">
        <v>16723</v>
      </c>
      <c r="H6708" s="129"/>
    </row>
    <row r="6709" spans="1:8" x14ac:dyDescent="0.3">
      <c r="A6709" s="183">
        <v>45412</v>
      </c>
      <c r="B6709" s="129" t="s">
        <v>11450</v>
      </c>
      <c r="C6709" s="129" t="s">
        <v>417</v>
      </c>
      <c r="D6709" s="165">
        <v>1</v>
      </c>
      <c r="E6709" s="129" t="s">
        <v>4739</v>
      </c>
      <c r="F6709" s="129" t="s">
        <v>4735</v>
      </c>
      <c r="G6709" s="129" t="s">
        <v>16723</v>
      </c>
      <c r="H6709" s="129"/>
    </row>
    <row r="6710" spans="1:8" x14ac:dyDescent="0.3">
      <c r="A6710" s="183">
        <v>45412</v>
      </c>
      <c r="B6710" s="129" t="s">
        <v>11451</v>
      </c>
      <c r="C6710" s="129" t="s">
        <v>417</v>
      </c>
      <c r="D6710" s="165">
        <v>1</v>
      </c>
      <c r="E6710" s="129" t="s">
        <v>4739</v>
      </c>
      <c r="F6710" s="129" t="s">
        <v>4735</v>
      </c>
      <c r="G6710" s="129" t="s">
        <v>16723</v>
      </c>
      <c r="H6710" s="129"/>
    </row>
    <row r="6711" spans="1:8" x14ac:dyDescent="0.3">
      <c r="A6711" s="183">
        <v>45412</v>
      </c>
      <c r="B6711" s="129" t="s">
        <v>11452</v>
      </c>
      <c r="C6711" s="129" t="s">
        <v>417</v>
      </c>
      <c r="D6711" s="165">
        <v>1</v>
      </c>
      <c r="E6711" s="129" t="s">
        <v>4739</v>
      </c>
      <c r="F6711" s="129" t="s">
        <v>4735</v>
      </c>
      <c r="G6711" s="129" t="s">
        <v>16723</v>
      </c>
      <c r="H6711" s="129"/>
    </row>
    <row r="6712" spans="1:8" x14ac:dyDescent="0.3">
      <c r="A6712" s="183">
        <v>45412</v>
      </c>
      <c r="B6712" s="129" t="s">
        <v>11453</v>
      </c>
      <c r="C6712" s="129" t="s">
        <v>417</v>
      </c>
      <c r="D6712" s="165">
        <v>1</v>
      </c>
      <c r="E6712" s="129" t="s">
        <v>5066</v>
      </c>
      <c r="F6712" s="129" t="s">
        <v>4735</v>
      </c>
      <c r="G6712" s="129" t="s">
        <v>16723</v>
      </c>
      <c r="H6712" s="129"/>
    </row>
    <row r="6713" spans="1:8" x14ac:dyDescent="0.3">
      <c r="A6713" s="183">
        <v>45412</v>
      </c>
      <c r="B6713" s="129" t="s">
        <v>11454</v>
      </c>
      <c r="C6713" s="129" t="s">
        <v>417</v>
      </c>
      <c r="D6713" s="165">
        <v>1</v>
      </c>
      <c r="E6713" s="129" t="s">
        <v>4739</v>
      </c>
      <c r="F6713" s="129" t="s">
        <v>4735</v>
      </c>
      <c r="G6713" s="129" t="s">
        <v>16723</v>
      </c>
      <c r="H6713" s="129"/>
    </row>
    <row r="6714" spans="1:8" x14ac:dyDescent="0.3">
      <c r="A6714" s="183">
        <v>45412</v>
      </c>
      <c r="B6714" s="129" t="s">
        <v>11455</v>
      </c>
      <c r="C6714" s="129" t="s">
        <v>417</v>
      </c>
      <c r="D6714" s="165">
        <v>1</v>
      </c>
      <c r="E6714" s="129" t="s">
        <v>4739</v>
      </c>
      <c r="F6714" s="129" t="s">
        <v>4735</v>
      </c>
      <c r="G6714" s="129" t="s">
        <v>16723</v>
      </c>
      <c r="H6714" s="129"/>
    </row>
    <row r="6715" spans="1:8" x14ac:dyDescent="0.3">
      <c r="A6715" s="183">
        <v>45412</v>
      </c>
      <c r="B6715" s="129" t="s">
        <v>11456</v>
      </c>
      <c r="C6715" s="129" t="s">
        <v>418</v>
      </c>
      <c r="D6715" s="165">
        <v>1</v>
      </c>
      <c r="E6715" s="129" t="s">
        <v>4739</v>
      </c>
      <c r="F6715" s="129" t="s">
        <v>4735</v>
      </c>
      <c r="G6715" s="129" t="s">
        <v>16723</v>
      </c>
      <c r="H6715" s="129"/>
    </row>
    <row r="6716" spans="1:8" x14ac:dyDescent="0.3">
      <c r="A6716" s="183">
        <v>45412</v>
      </c>
      <c r="B6716" s="129" t="s">
        <v>11457</v>
      </c>
      <c r="C6716" s="129" t="s">
        <v>416</v>
      </c>
      <c r="D6716" s="165">
        <v>1</v>
      </c>
      <c r="E6716" s="129" t="s">
        <v>4739</v>
      </c>
      <c r="F6716" s="129" t="s">
        <v>4735</v>
      </c>
      <c r="G6716" s="129" t="s">
        <v>16723</v>
      </c>
      <c r="H6716" s="129"/>
    </row>
    <row r="6717" spans="1:8" x14ac:dyDescent="0.3">
      <c r="A6717" s="183">
        <v>45412</v>
      </c>
      <c r="B6717" s="129" t="s">
        <v>11458</v>
      </c>
      <c r="C6717" s="129" t="s">
        <v>418</v>
      </c>
      <c r="D6717" s="165">
        <v>1</v>
      </c>
      <c r="E6717" s="129" t="s">
        <v>4739</v>
      </c>
      <c r="F6717" s="129" t="s">
        <v>4735</v>
      </c>
      <c r="G6717" s="129" t="s">
        <v>16723</v>
      </c>
      <c r="H6717" s="129"/>
    </row>
    <row r="6718" spans="1:8" x14ac:dyDescent="0.3">
      <c r="A6718" s="183">
        <v>45412</v>
      </c>
      <c r="B6718" s="129" t="s">
        <v>11459</v>
      </c>
      <c r="C6718" s="129" t="s">
        <v>416</v>
      </c>
      <c r="D6718" s="165">
        <v>1</v>
      </c>
      <c r="E6718" s="129" t="s">
        <v>4739</v>
      </c>
      <c r="F6718" s="129" t="s">
        <v>4735</v>
      </c>
      <c r="G6718" s="129" t="s">
        <v>16723</v>
      </c>
      <c r="H6718" s="129"/>
    </row>
    <row r="6719" spans="1:8" x14ac:dyDescent="0.3">
      <c r="A6719" s="183">
        <v>45412</v>
      </c>
      <c r="B6719" s="129" t="s">
        <v>11460</v>
      </c>
      <c r="C6719" s="129" t="s">
        <v>417</v>
      </c>
      <c r="D6719" s="165">
        <v>1</v>
      </c>
      <c r="E6719" s="129" t="s">
        <v>4739</v>
      </c>
      <c r="F6719" s="129" t="s">
        <v>4735</v>
      </c>
      <c r="G6719" s="129" t="s">
        <v>16723</v>
      </c>
      <c r="H6719" s="129"/>
    </row>
    <row r="6720" spans="1:8" x14ac:dyDescent="0.3">
      <c r="A6720" s="183">
        <v>45412</v>
      </c>
      <c r="B6720" s="129" t="s">
        <v>11461</v>
      </c>
      <c r="C6720" s="129" t="s">
        <v>417</v>
      </c>
      <c r="D6720" s="165">
        <v>1</v>
      </c>
      <c r="E6720" s="129" t="s">
        <v>4737</v>
      </c>
      <c r="F6720" s="129" t="s">
        <v>4735</v>
      </c>
      <c r="G6720" s="129" t="s">
        <v>16723</v>
      </c>
      <c r="H6720" s="129"/>
    </row>
    <row r="6721" spans="1:8" x14ac:dyDescent="0.3">
      <c r="A6721" s="183">
        <v>45412</v>
      </c>
      <c r="B6721" s="129" t="s">
        <v>11462</v>
      </c>
      <c r="C6721" s="129" t="s">
        <v>417</v>
      </c>
      <c r="D6721" s="165">
        <v>1</v>
      </c>
      <c r="E6721" s="129" t="s">
        <v>4739</v>
      </c>
      <c r="F6721" s="129" t="s">
        <v>4735</v>
      </c>
      <c r="G6721" s="129" t="s">
        <v>16723</v>
      </c>
      <c r="H6721" s="129"/>
    </row>
    <row r="6722" spans="1:8" x14ac:dyDescent="0.3">
      <c r="A6722" s="183">
        <v>45412</v>
      </c>
      <c r="B6722" s="129" t="s">
        <v>11463</v>
      </c>
      <c r="C6722" s="129" t="s">
        <v>417</v>
      </c>
      <c r="D6722" s="165">
        <v>1</v>
      </c>
      <c r="E6722" s="129" t="s">
        <v>4739</v>
      </c>
      <c r="F6722" s="129" t="s">
        <v>4735</v>
      </c>
      <c r="G6722" s="129" t="s">
        <v>16723</v>
      </c>
      <c r="H6722" s="129"/>
    </row>
    <row r="6723" spans="1:8" x14ac:dyDescent="0.3">
      <c r="A6723" s="183">
        <v>45412</v>
      </c>
      <c r="B6723" s="129" t="s">
        <v>11464</v>
      </c>
      <c r="C6723" s="129" t="s">
        <v>417</v>
      </c>
      <c r="D6723" s="165">
        <v>1</v>
      </c>
      <c r="E6723" s="129" t="s">
        <v>4739</v>
      </c>
      <c r="F6723" s="129" t="s">
        <v>4735</v>
      </c>
      <c r="G6723" s="129" t="s">
        <v>16723</v>
      </c>
      <c r="H6723" s="129"/>
    </row>
    <row r="6724" spans="1:8" x14ac:dyDescent="0.3">
      <c r="A6724" s="183">
        <v>45412</v>
      </c>
      <c r="B6724" s="129" t="s">
        <v>11465</v>
      </c>
      <c r="C6724" s="129" t="s">
        <v>416</v>
      </c>
      <c r="D6724" s="165">
        <v>1</v>
      </c>
      <c r="E6724" s="129" t="s">
        <v>4739</v>
      </c>
      <c r="F6724" s="129" t="s">
        <v>4735</v>
      </c>
      <c r="G6724" s="129" t="s">
        <v>16723</v>
      </c>
      <c r="H6724" s="129"/>
    </row>
    <row r="6725" spans="1:8" x14ac:dyDescent="0.3">
      <c r="A6725" s="183">
        <v>45412</v>
      </c>
      <c r="B6725" s="129" t="s">
        <v>11466</v>
      </c>
      <c r="C6725" s="129" t="s">
        <v>418</v>
      </c>
      <c r="D6725" s="165">
        <v>1</v>
      </c>
      <c r="E6725" s="129" t="s">
        <v>4739</v>
      </c>
      <c r="F6725" s="129" t="s">
        <v>4735</v>
      </c>
      <c r="G6725" s="129" t="s">
        <v>16723</v>
      </c>
      <c r="H6725" s="129"/>
    </row>
    <row r="6726" spans="1:8" x14ac:dyDescent="0.3">
      <c r="A6726" s="183">
        <v>45412</v>
      </c>
      <c r="B6726" s="129" t="s">
        <v>11467</v>
      </c>
      <c r="C6726" s="129" t="s">
        <v>418</v>
      </c>
      <c r="D6726" s="165">
        <v>1</v>
      </c>
      <c r="E6726" s="129" t="s">
        <v>4737</v>
      </c>
      <c r="F6726" s="129" t="s">
        <v>4735</v>
      </c>
      <c r="G6726" s="129" t="s">
        <v>16723</v>
      </c>
      <c r="H6726" s="129"/>
    </row>
    <row r="6727" spans="1:8" x14ac:dyDescent="0.3">
      <c r="A6727" s="183">
        <v>45412</v>
      </c>
      <c r="B6727" s="129" t="s">
        <v>11468</v>
      </c>
      <c r="C6727" s="129" t="s">
        <v>416</v>
      </c>
      <c r="D6727" s="165">
        <v>1</v>
      </c>
      <c r="E6727" s="129" t="s">
        <v>4737</v>
      </c>
      <c r="F6727" s="129" t="s">
        <v>4735</v>
      </c>
      <c r="G6727" s="129" t="s">
        <v>16723</v>
      </c>
      <c r="H6727" s="129"/>
    </row>
    <row r="6728" spans="1:8" x14ac:dyDescent="0.3">
      <c r="A6728" s="183">
        <v>45412</v>
      </c>
      <c r="B6728" s="129" t="s">
        <v>11469</v>
      </c>
      <c r="C6728" s="129" t="s">
        <v>418</v>
      </c>
      <c r="D6728" s="165">
        <v>1</v>
      </c>
      <c r="E6728" s="129" t="s">
        <v>4739</v>
      </c>
      <c r="F6728" s="129" t="s">
        <v>4735</v>
      </c>
      <c r="G6728" s="129" t="s">
        <v>16723</v>
      </c>
      <c r="H6728" s="129"/>
    </row>
    <row r="6729" spans="1:8" x14ac:dyDescent="0.3">
      <c r="A6729" s="183">
        <v>45412</v>
      </c>
      <c r="B6729" s="129" t="s">
        <v>11470</v>
      </c>
      <c r="C6729" s="129" t="s">
        <v>417</v>
      </c>
      <c r="D6729" s="165">
        <v>1</v>
      </c>
      <c r="E6729" s="129" t="s">
        <v>5066</v>
      </c>
      <c r="F6729" s="129" t="s">
        <v>4735</v>
      </c>
      <c r="G6729" s="129" t="s">
        <v>16723</v>
      </c>
      <c r="H6729" s="129"/>
    </row>
    <row r="6730" spans="1:8" x14ac:dyDescent="0.3">
      <c r="A6730" s="183">
        <v>45412</v>
      </c>
      <c r="B6730" s="129" t="s">
        <v>11471</v>
      </c>
      <c r="C6730" s="129" t="s">
        <v>417</v>
      </c>
      <c r="D6730" s="165">
        <v>1</v>
      </c>
      <c r="E6730" s="129" t="s">
        <v>4739</v>
      </c>
      <c r="F6730" s="129" t="s">
        <v>4735</v>
      </c>
      <c r="G6730" s="129" t="s">
        <v>16723</v>
      </c>
      <c r="H6730" s="129"/>
    </row>
    <row r="6731" spans="1:8" x14ac:dyDescent="0.3">
      <c r="A6731" s="183">
        <v>45412</v>
      </c>
      <c r="B6731" s="129" t="s">
        <v>11472</v>
      </c>
      <c r="C6731" s="129" t="s">
        <v>417</v>
      </c>
      <c r="D6731" s="165">
        <v>1</v>
      </c>
      <c r="E6731" s="129" t="s">
        <v>4739</v>
      </c>
      <c r="F6731" s="129" t="s">
        <v>4735</v>
      </c>
      <c r="G6731" s="129" t="s">
        <v>16723</v>
      </c>
      <c r="H6731" s="129"/>
    </row>
    <row r="6732" spans="1:8" x14ac:dyDescent="0.3">
      <c r="A6732" s="183">
        <v>45412</v>
      </c>
      <c r="B6732" s="129" t="s">
        <v>11473</v>
      </c>
      <c r="C6732" s="129" t="s">
        <v>417</v>
      </c>
      <c r="D6732" s="165">
        <v>1</v>
      </c>
      <c r="E6732" s="129" t="s">
        <v>4739</v>
      </c>
      <c r="F6732" s="129" t="s">
        <v>4735</v>
      </c>
      <c r="G6732" s="129" t="s">
        <v>16723</v>
      </c>
      <c r="H6732" s="129"/>
    </row>
    <row r="6733" spans="1:8" x14ac:dyDescent="0.3">
      <c r="A6733" s="183">
        <v>45412</v>
      </c>
      <c r="B6733" s="129" t="s">
        <v>11474</v>
      </c>
      <c r="C6733" s="129" t="s">
        <v>417</v>
      </c>
      <c r="D6733" s="165">
        <v>1</v>
      </c>
      <c r="E6733" s="129" t="s">
        <v>4739</v>
      </c>
      <c r="F6733" s="129" t="s">
        <v>4735</v>
      </c>
      <c r="G6733" s="129" t="s">
        <v>16723</v>
      </c>
      <c r="H6733" s="129"/>
    </row>
    <row r="6734" spans="1:8" x14ac:dyDescent="0.3">
      <c r="A6734" s="183">
        <v>45412</v>
      </c>
      <c r="B6734" s="129" t="s">
        <v>11475</v>
      </c>
      <c r="C6734" s="129" t="s">
        <v>418</v>
      </c>
      <c r="D6734" s="165">
        <v>1</v>
      </c>
      <c r="E6734" s="129" t="s">
        <v>4744</v>
      </c>
      <c r="F6734" s="129" t="s">
        <v>4735</v>
      </c>
      <c r="G6734" s="129" t="s">
        <v>16723</v>
      </c>
      <c r="H6734" s="129"/>
    </row>
    <row r="6735" spans="1:8" x14ac:dyDescent="0.3">
      <c r="A6735" s="183">
        <v>45412</v>
      </c>
      <c r="B6735" s="129" t="s">
        <v>11476</v>
      </c>
      <c r="C6735" s="129" t="s">
        <v>418</v>
      </c>
      <c r="D6735" s="165">
        <v>1</v>
      </c>
      <c r="E6735" s="129" t="s">
        <v>4739</v>
      </c>
      <c r="F6735" s="129" t="s">
        <v>4735</v>
      </c>
      <c r="G6735" s="129" t="s">
        <v>16723</v>
      </c>
      <c r="H6735" s="129"/>
    </row>
    <row r="6736" spans="1:8" x14ac:dyDescent="0.3">
      <c r="A6736" s="183">
        <v>45412</v>
      </c>
      <c r="B6736" s="129" t="s">
        <v>11477</v>
      </c>
      <c r="C6736" s="129" t="s">
        <v>416</v>
      </c>
      <c r="D6736" s="165">
        <v>1</v>
      </c>
      <c r="E6736" s="129" t="s">
        <v>4737</v>
      </c>
      <c r="F6736" s="129" t="s">
        <v>4735</v>
      </c>
      <c r="G6736" s="129" t="s">
        <v>16723</v>
      </c>
      <c r="H6736" s="129"/>
    </row>
    <row r="6737" spans="1:8" x14ac:dyDescent="0.3">
      <c r="A6737" s="183">
        <v>45412</v>
      </c>
      <c r="B6737" s="129" t="s">
        <v>11478</v>
      </c>
      <c r="C6737" s="129" t="s">
        <v>418</v>
      </c>
      <c r="D6737" s="165">
        <v>1</v>
      </c>
      <c r="E6737" s="129" t="s">
        <v>4737</v>
      </c>
      <c r="F6737" s="129" t="s">
        <v>4735</v>
      </c>
      <c r="G6737" s="129" t="s">
        <v>16723</v>
      </c>
      <c r="H6737" s="129"/>
    </row>
    <row r="6738" spans="1:8" x14ac:dyDescent="0.3">
      <c r="A6738" s="183">
        <v>45412</v>
      </c>
      <c r="B6738" s="129" t="s">
        <v>11479</v>
      </c>
      <c r="C6738" s="129" t="s">
        <v>418</v>
      </c>
      <c r="D6738" s="165">
        <v>1</v>
      </c>
      <c r="E6738" s="129" t="s">
        <v>4739</v>
      </c>
      <c r="F6738" s="129" t="s">
        <v>4735</v>
      </c>
      <c r="G6738" s="129" t="s">
        <v>16723</v>
      </c>
      <c r="H6738" s="129"/>
    </row>
    <row r="6739" spans="1:8" x14ac:dyDescent="0.3">
      <c r="A6739" s="183">
        <v>45412</v>
      </c>
      <c r="B6739" s="129" t="s">
        <v>11480</v>
      </c>
      <c r="C6739" s="129" t="s">
        <v>417</v>
      </c>
      <c r="D6739" s="165">
        <v>1</v>
      </c>
      <c r="E6739" s="129" t="s">
        <v>4739</v>
      </c>
      <c r="F6739" s="129" t="s">
        <v>4735</v>
      </c>
      <c r="G6739" s="129" t="s">
        <v>16723</v>
      </c>
      <c r="H6739" s="129"/>
    </row>
    <row r="6740" spans="1:8" x14ac:dyDescent="0.3">
      <c r="A6740" s="183">
        <v>45412</v>
      </c>
      <c r="B6740" s="129" t="s">
        <v>11481</v>
      </c>
      <c r="C6740" s="129" t="s">
        <v>417</v>
      </c>
      <c r="D6740" s="165">
        <v>1</v>
      </c>
      <c r="E6740" s="129" t="s">
        <v>4739</v>
      </c>
      <c r="F6740" s="129" t="s">
        <v>4735</v>
      </c>
      <c r="G6740" s="129" t="s">
        <v>16723</v>
      </c>
      <c r="H6740" s="129"/>
    </row>
    <row r="6741" spans="1:8" x14ac:dyDescent="0.3">
      <c r="A6741" s="183">
        <v>45412</v>
      </c>
      <c r="B6741" s="129" t="s">
        <v>11482</v>
      </c>
      <c r="C6741" s="129" t="s">
        <v>417</v>
      </c>
      <c r="D6741" s="165">
        <v>1</v>
      </c>
      <c r="E6741" s="129" t="s">
        <v>4739</v>
      </c>
      <c r="F6741" s="129" t="s">
        <v>4735</v>
      </c>
      <c r="G6741" s="129" t="s">
        <v>16723</v>
      </c>
      <c r="H6741" s="129"/>
    </row>
    <row r="6742" spans="1:8" x14ac:dyDescent="0.3">
      <c r="A6742" s="183">
        <v>45412</v>
      </c>
      <c r="B6742" s="129" t="s">
        <v>11483</v>
      </c>
      <c r="C6742" s="129" t="s">
        <v>417</v>
      </c>
      <c r="D6742" s="165">
        <v>1</v>
      </c>
      <c r="E6742" s="129" t="s">
        <v>4739</v>
      </c>
      <c r="F6742" s="129" t="s">
        <v>4735</v>
      </c>
      <c r="G6742" s="129" t="s">
        <v>16723</v>
      </c>
      <c r="H6742" s="129"/>
    </row>
    <row r="6743" spans="1:8" x14ac:dyDescent="0.3">
      <c r="A6743" s="183">
        <v>45412</v>
      </c>
      <c r="B6743" s="129" t="s">
        <v>11484</v>
      </c>
      <c r="C6743" s="129" t="s">
        <v>416</v>
      </c>
      <c r="D6743" s="165">
        <v>1</v>
      </c>
      <c r="E6743" s="129" t="s">
        <v>4739</v>
      </c>
      <c r="F6743" s="129" t="s">
        <v>4735</v>
      </c>
      <c r="G6743" s="129" t="s">
        <v>16723</v>
      </c>
      <c r="H6743" s="129"/>
    </row>
    <row r="6744" spans="1:8" x14ac:dyDescent="0.3">
      <c r="A6744" s="183">
        <v>45412</v>
      </c>
      <c r="B6744" s="129" t="s">
        <v>11485</v>
      </c>
      <c r="C6744" s="129" t="s">
        <v>417</v>
      </c>
      <c r="D6744" s="165">
        <v>1</v>
      </c>
      <c r="E6744" s="129" t="s">
        <v>4734</v>
      </c>
      <c r="F6744" s="129" t="s">
        <v>4735</v>
      </c>
      <c r="G6744" s="129" t="s">
        <v>16723</v>
      </c>
      <c r="H6744" s="129"/>
    </row>
    <row r="6745" spans="1:8" x14ac:dyDescent="0.3">
      <c r="A6745" s="183">
        <v>45412</v>
      </c>
      <c r="B6745" s="129" t="s">
        <v>11486</v>
      </c>
      <c r="C6745" s="129" t="s">
        <v>417</v>
      </c>
      <c r="D6745" s="165">
        <v>1</v>
      </c>
      <c r="E6745" s="129" t="s">
        <v>4739</v>
      </c>
      <c r="F6745" s="129" t="s">
        <v>4735</v>
      </c>
      <c r="G6745" s="129" t="s">
        <v>16723</v>
      </c>
      <c r="H6745" s="129"/>
    </row>
    <row r="6746" spans="1:8" x14ac:dyDescent="0.3">
      <c r="A6746" s="183">
        <v>45412</v>
      </c>
      <c r="B6746" s="129" t="s">
        <v>11487</v>
      </c>
      <c r="C6746" s="129" t="s">
        <v>417</v>
      </c>
      <c r="D6746" s="165">
        <v>1</v>
      </c>
      <c r="E6746" s="129" t="s">
        <v>4734</v>
      </c>
      <c r="F6746" s="129" t="s">
        <v>4735</v>
      </c>
      <c r="G6746" s="129" t="s">
        <v>16723</v>
      </c>
      <c r="H6746" s="129"/>
    </row>
    <row r="6747" spans="1:8" x14ac:dyDescent="0.3">
      <c r="A6747" s="183">
        <v>45412</v>
      </c>
      <c r="B6747" s="129" t="s">
        <v>11488</v>
      </c>
      <c r="C6747" s="129" t="s">
        <v>417</v>
      </c>
      <c r="D6747" s="165">
        <v>1</v>
      </c>
      <c r="E6747" s="129" t="s">
        <v>4734</v>
      </c>
      <c r="F6747" s="129" t="s">
        <v>4735</v>
      </c>
      <c r="G6747" s="129" t="s">
        <v>16723</v>
      </c>
      <c r="H6747" s="129"/>
    </row>
    <row r="6748" spans="1:8" x14ac:dyDescent="0.3">
      <c r="A6748" s="183">
        <v>45412</v>
      </c>
      <c r="B6748" s="129" t="s">
        <v>11489</v>
      </c>
      <c r="C6748" s="129" t="s">
        <v>418</v>
      </c>
      <c r="D6748" s="165">
        <v>1</v>
      </c>
      <c r="E6748" s="129" t="s">
        <v>4741</v>
      </c>
      <c r="F6748" s="129" t="s">
        <v>4735</v>
      </c>
      <c r="G6748" s="129" t="s">
        <v>16723</v>
      </c>
      <c r="H6748" s="129"/>
    </row>
    <row r="6749" spans="1:8" x14ac:dyDescent="0.3">
      <c r="A6749" s="183">
        <v>45412</v>
      </c>
      <c r="B6749" s="129" t="s">
        <v>11490</v>
      </c>
      <c r="C6749" s="129" t="s">
        <v>418</v>
      </c>
      <c r="D6749" s="165">
        <v>1</v>
      </c>
      <c r="E6749" s="129" t="s">
        <v>4739</v>
      </c>
      <c r="F6749" s="129" t="s">
        <v>4735</v>
      </c>
      <c r="G6749" s="129" t="s">
        <v>16723</v>
      </c>
      <c r="H6749" s="129"/>
    </row>
    <row r="6750" spans="1:8" x14ac:dyDescent="0.3">
      <c r="A6750" s="183">
        <v>45412</v>
      </c>
      <c r="B6750" s="129" t="s">
        <v>11491</v>
      </c>
      <c r="C6750" s="129" t="s">
        <v>418</v>
      </c>
      <c r="D6750" s="165">
        <v>1</v>
      </c>
      <c r="E6750" s="129" t="s">
        <v>4739</v>
      </c>
      <c r="F6750" s="129" t="s">
        <v>4735</v>
      </c>
      <c r="G6750" s="129" t="s">
        <v>16723</v>
      </c>
      <c r="H6750" s="129"/>
    </row>
    <row r="6751" spans="1:8" x14ac:dyDescent="0.3">
      <c r="A6751" s="183">
        <v>45412</v>
      </c>
      <c r="B6751" s="129" t="s">
        <v>11492</v>
      </c>
      <c r="C6751" s="129" t="s">
        <v>418</v>
      </c>
      <c r="D6751" s="165">
        <v>1</v>
      </c>
      <c r="E6751" s="129" t="s">
        <v>4737</v>
      </c>
      <c r="F6751" s="129" t="s">
        <v>4735</v>
      </c>
      <c r="G6751" s="129" t="s">
        <v>16723</v>
      </c>
      <c r="H6751" s="129"/>
    </row>
    <row r="6752" spans="1:8" x14ac:dyDescent="0.3">
      <c r="A6752" s="183">
        <v>45412</v>
      </c>
      <c r="B6752" s="129" t="s">
        <v>11493</v>
      </c>
      <c r="C6752" s="129" t="s">
        <v>417</v>
      </c>
      <c r="D6752" s="165">
        <v>1</v>
      </c>
      <c r="E6752" s="129" t="s">
        <v>4739</v>
      </c>
      <c r="F6752" s="129" t="s">
        <v>4735</v>
      </c>
      <c r="G6752" s="129" t="s">
        <v>16723</v>
      </c>
      <c r="H6752" s="129"/>
    </row>
    <row r="6753" spans="1:8" x14ac:dyDescent="0.3">
      <c r="A6753" s="183">
        <v>45412</v>
      </c>
      <c r="B6753" s="129" t="s">
        <v>11494</v>
      </c>
      <c r="C6753" s="129" t="s">
        <v>417</v>
      </c>
      <c r="D6753" s="165">
        <v>1</v>
      </c>
      <c r="E6753" s="129" t="s">
        <v>4739</v>
      </c>
      <c r="F6753" s="129" t="s">
        <v>4735</v>
      </c>
      <c r="G6753" s="129" t="s">
        <v>16723</v>
      </c>
      <c r="H6753" s="129"/>
    </row>
    <row r="6754" spans="1:8" x14ac:dyDescent="0.3">
      <c r="A6754" s="183">
        <v>45412</v>
      </c>
      <c r="B6754" s="129" t="s">
        <v>11495</v>
      </c>
      <c r="C6754" s="129" t="s">
        <v>416</v>
      </c>
      <c r="D6754" s="165">
        <v>1</v>
      </c>
      <c r="E6754" s="129" t="s">
        <v>4739</v>
      </c>
      <c r="F6754" s="129" t="s">
        <v>4735</v>
      </c>
      <c r="G6754" s="129" t="s">
        <v>16723</v>
      </c>
      <c r="H6754" s="129"/>
    </row>
    <row r="6755" spans="1:8" x14ac:dyDescent="0.3">
      <c r="A6755" s="183">
        <v>45412</v>
      </c>
      <c r="B6755" s="129" t="s">
        <v>11496</v>
      </c>
      <c r="C6755" s="129" t="s">
        <v>417</v>
      </c>
      <c r="D6755" s="165">
        <v>1</v>
      </c>
      <c r="E6755" s="129" t="s">
        <v>4739</v>
      </c>
      <c r="F6755" s="129" t="s">
        <v>4735</v>
      </c>
      <c r="G6755" s="129" t="s">
        <v>16723</v>
      </c>
      <c r="H6755" s="129"/>
    </row>
    <row r="6756" spans="1:8" x14ac:dyDescent="0.3">
      <c r="A6756" s="183">
        <v>45412</v>
      </c>
      <c r="B6756" s="129" t="s">
        <v>11497</v>
      </c>
      <c r="C6756" s="129" t="s">
        <v>417</v>
      </c>
      <c r="D6756" s="165">
        <v>1</v>
      </c>
      <c r="E6756" s="129" t="s">
        <v>4739</v>
      </c>
      <c r="F6756" s="129" t="s">
        <v>4735</v>
      </c>
      <c r="G6756" s="129" t="s">
        <v>16723</v>
      </c>
      <c r="H6756" s="129"/>
    </row>
    <row r="6757" spans="1:8" x14ac:dyDescent="0.3">
      <c r="A6757" s="183">
        <v>45412</v>
      </c>
      <c r="B6757" s="129" t="s">
        <v>11498</v>
      </c>
      <c r="C6757" s="129" t="s">
        <v>417</v>
      </c>
      <c r="D6757" s="165">
        <v>1</v>
      </c>
      <c r="E6757" s="129" t="s">
        <v>5066</v>
      </c>
      <c r="F6757" s="129" t="s">
        <v>4735</v>
      </c>
      <c r="G6757" s="129" t="s">
        <v>16723</v>
      </c>
      <c r="H6757" s="129"/>
    </row>
    <row r="6758" spans="1:8" x14ac:dyDescent="0.3">
      <c r="A6758" s="183">
        <v>45412</v>
      </c>
      <c r="B6758" s="129" t="s">
        <v>11499</v>
      </c>
      <c r="C6758" s="129" t="s">
        <v>417</v>
      </c>
      <c r="D6758" s="165">
        <v>1</v>
      </c>
      <c r="E6758" s="129" t="s">
        <v>4739</v>
      </c>
      <c r="F6758" s="129" t="s">
        <v>4735</v>
      </c>
      <c r="G6758" s="129" t="s">
        <v>16723</v>
      </c>
      <c r="H6758" s="129"/>
    </row>
    <row r="6759" spans="1:8" x14ac:dyDescent="0.3">
      <c r="A6759" s="183">
        <v>45412</v>
      </c>
      <c r="B6759" s="129" t="s">
        <v>11500</v>
      </c>
      <c r="C6759" s="129" t="s">
        <v>417</v>
      </c>
      <c r="D6759" s="165">
        <v>1</v>
      </c>
      <c r="E6759" s="129" t="s">
        <v>4739</v>
      </c>
      <c r="F6759" s="129" t="s">
        <v>4735</v>
      </c>
      <c r="G6759" s="129" t="s">
        <v>16723</v>
      </c>
      <c r="H6759" s="129"/>
    </row>
    <row r="6760" spans="1:8" x14ac:dyDescent="0.3">
      <c r="A6760" s="183">
        <v>45412</v>
      </c>
      <c r="B6760" s="129" t="s">
        <v>11501</v>
      </c>
      <c r="C6760" s="129" t="s">
        <v>417</v>
      </c>
      <c r="D6760" s="165">
        <v>1</v>
      </c>
      <c r="E6760" s="129" t="s">
        <v>4739</v>
      </c>
      <c r="F6760" s="129" t="s">
        <v>4735</v>
      </c>
      <c r="G6760" s="129" t="s">
        <v>16723</v>
      </c>
      <c r="H6760" s="129"/>
    </row>
    <row r="6761" spans="1:8" x14ac:dyDescent="0.3">
      <c r="A6761" s="183">
        <v>45412</v>
      </c>
      <c r="B6761" s="129" t="s">
        <v>11502</v>
      </c>
      <c r="C6761" s="129" t="s">
        <v>417</v>
      </c>
      <c r="D6761" s="165">
        <v>1</v>
      </c>
      <c r="E6761" s="129" t="s">
        <v>4739</v>
      </c>
      <c r="F6761" s="129" t="s">
        <v>4735</v>
      </c>
      <c r="G6761" s="129" t="s">
        <v>16723</v>
      </c>
      <c r="H6761" s="129"/>
    </row>
    <row r="6762" spans="1:8" x14ac:dyDescent="0.3">
      <c r="A6762" s="183">
        <v>45412</v>
      </c>
      <c r="B6762" s="129" t="s">
        <v>11503</v>
      </c>
      <c r="C6762" s="129" t="s">
        <v>417</v>
      </c>
      <c r="D6762" s="165">
        <v>1</v>
      </c>
      <c r="E6762" s="129" t="s">
        <v>4737</v>
      </c>
      <c r="F6762" s="129" t="s">
        <v>4735</v>
      </c>
      <c r="G6762" s="129" t="s">
        <v>16723</v>
      </c>
      <c r="H6762" s="129"/>
    </row>
    <row r="6763" spans="1:8" x14ac:dyDescent="0.3">
      <c r="A6763" s="183">
        <v>45412</v>
      </c>
      <c r="B6763" s="129" t="s">
        <v>11504</v>
      </c>
      <c r="C6763" s="129" t="s">
        <v>417</v>
      </c>
      <c r="D6763" s="165">
        <v>1</v>
      </c>
      <c r="E6763" s="129" t="s">
        <v>4747</v>
      </c>
      <c r="F6763" s="129" t="s">
        <v>4735</v>
      </c>
      <c r="G6763" s="129" t="s">
        <v>16723</v>
      </c>
      <c r="H6763" s="129"/>
    </row>
    <row r="6764" spans="1:8" x14ac:dyDescent="0.3">
      <c r="A6764" s="183">
        <v>45412</v>
      </c>
      <c r="B6764" s="129" t="s">
        <v>11505</v>
      </c>
      <c r="C6764" s="129" t="s">
        <v>418</v>
      </c>
      <c r="D6764" s="165">
        <v>1</v>
      </c>
      <c r="E6764" s="129" t="s">
        <v>4737</v>
      </c>
      <c r="F6764" s="129" t="s">
        <v>4735</v>
      </c>
      <c r="G6764" s="129" t="s">
        <v>16723</v>
      </c>
      <c r="H6764" s="129"/>
    </row>
    <row r="6765" spans="1:8" x14ac:dyDescent="0.3">
      <c r="A6765" s="183">
        <v>45412</v>
      </c>
      <c r="B6765" s="129" t="s">
        <v>11506</v>
      </c>
      <c r="C6765" s="129" t="s">
        <v>418</v>
      </c>
      <c r="D6765" s="165">
        <v>1</v>
      </c>
      <c r="E6765" s="129" t="s">
        <v>4739</v>
      </c>
      <c r="F6765" s="129" t="s">
        <v>4735</v>
      </c>
      <c r="G6765" s="129" t="s">
        <v>16723</v>
      </c>
      <c r="H6765" s="129"/>
    </row>
    <row r="6766" spans="1:8" x14ac:dyDescent="0.3">
      <c r="A6766" s="183">
        <v>45412</v>
      </c>
      <c r="B6766" s="129" t="s">
        <v>11507</v>
      </c>
      <c r="C6766" s="129" t="s">
        <v>418</v>
      </c>
      <c r="D6766" s="165">
        <v>1</v>
      </c>
      <c r="E6766" s="129" t="s">
        <v>4737</v>
      </c>
      <c r="F6766" s="129" t="s">
        <v>4735</v>
      </c>
      <c r="G6766" s="129" t="s">
        <v>16723</v>
      </c>
      <c r="H6766" s="129"/>
    </row>
    <row r="6767" spans="1:8" x14ac:dyDescent="0.3">
      <c r="A6767" s="183">
        <v>45412</v>
      </c>
      <c r="B6767" s="129" t="s">
        <v>11508</v>
      </c>
      <c r="C6767" s="129" t="s">
        <v>417</v>
      </c>
      <c r="D6767" s="165">
        <v>1</v>
      </c>
      <c r="E6767" s="129" t="s">
        <v>4739</v>
      </c>
      <c r="F6767" s="129" t="s">
        <v>4735</v>
      </c>
      <c r="G6767" s="129" t="s">
        <v>16723</v>
      </c>
      <c r="H6767" s="129"/>
    </row>
    <row r="6768" spans="1:8" x14ac:dyDescent="0.3">
      <c r="A6768" s="183">
        <v>45412</v>
      </c>
      <c r="B6768" s="129" t="s">
        <v>11509</v>
      </c>
      <c r="C6768" s="129" t="s">
        <v>417</v>
      </c>
      <c r="D6768" s="165">
        <v>1</v>
      </c>
      <c r="E6768" s="129" t="s">
        <v>4739</v>
      </c>
      <c r="F6768" s="129" t="s">
        <v>4735</v>
      </c>
      <c r="G6768" s="129" t="s">
        <v>16723</v>
      </c>
      <c r="H6768" s="129"/>
    </row>
    <row r="6769" spans="1:8" x14ac:dyDescent="0.3">
      <c r="A6769" s="183">
        <v>45412</v>
      </c>
      <c r="B6769" s="129" t="s">
        <v>11510</v>
      </c>
      <c r="C6769" s="129" t="s">
        <v>417</v>
      </c>
      <c r="D6769" s="165">
        <v>1</v>
      </c>
      <c r="E6769" s="129" t="s">
        <v>4739</v>
      </c>
      <c r="F6769" s="129" t="s">
        <v>4735</v>
      </c>
      <c r="G6769" s="129" t="s">
        <v>16723</v>
      </c>
      <c r="H6769" s="129"/>
    </row>
    <row r="6770" spans="1:8" x14ac:dyDescent="0.3">
      <c r="A6770" s="183">
        <v>45412</v>
      </c>
      <c r="B6770" s="129" t="s">
        <v>11511</v>
      </c>
      <c r="C6770" s="129" t="s">
        <v>417</v>
      </c>
      <c r="D6770" s="165">
        <v>1</v>
      </c>
      <c r="E6770" s="129" t="s">
        <v>4739</v>
      </c>
      <c r="F6770" s="129" t="s">
        <v>4735</v>
      </c>
      <c r="G6770" s="129" t="s">
        <v>16723</v>
      </c>
      <c r="H6770" s="129"/>
    </row>
    <row r="6771" spans="1:8" x14ac:dyDescent="0.3">
      <c r="A6771" s="183">
        <v>45412</v>
      </c>
      <c r="B6771" s="129" t="s">
        <v>11512</v>
      </c>
      <c r="C6771" s="129" t="s">
        <v>417</v>
      </c>
      <c r="D6771" s="165">
        <v>1</v>
      </c>
      <c r="E6771" s="129" t="s">
        <v>4739</v>
      </c>
      <c r="F6771" s="129" t="s">
        <v>4735</v>
      </c>
      <c r="G6771" s="129" t="s">
        <v>16723</v>
      </c>
      <c r="H6771" s="129"/>
    </row>
    <row r="6772" spans="1:8" x14ac:dyDescent="0.3">
      <c r="A6772" s="183">
        <v>45412</v>
      </c>
      <c r="B6772" s="129" t="s">
        <v>11513</v>
      </c>
      <c r="C6772" s="129" t="s">
        <v>417</v>
      </c>
      <c r="D6772" s="165">
        <v>1</v>
      </c>
      <c r="E6772" s="129" t="s">
        <v>4739</v>
      </c>
      <c r="F6772" s="129" t="s">
        <v>4735</v>
      </c>
      <c r="G6772" s="129" t="s">
        <v>16723</v>
      </c>
      <c r="H6772" s="129"/>
    </row>
    <row r="6773" spans="1:8" x14ac:dyDescent="0.3">
      <c r="A6773" s="183">
        <v>45412</v>
      </c>
      <c r="B6773" s="129" t="s">
        <v>11514</v>
      </c>
      <c r="C6773" s="129" t="s">
        <v>417</v>
      </c>
      <c r="D6773" s="165">
        <v>1</v>
      </c>
      <c r="E6773" s="129" t="s">
        <v>4739</v>
      </c>
      <c r="F6773" s="129" t="s">
        <v>4735</v>
      </c>
      <c r="G6773" s="129" t="s">
        <v>16723</v>
      </c>
      <c r="H6773" s="129"/>
    </row>
    <row r="6774" spans="1:8" x14ac:dyDescent="0.3">
      <c r="A6774" s="183">
        <v>45412</v>
      </c>
      <c r="B6774" s="129" t="s">
        <v>11515</v>
      </c>
      <c r="C6774" s="129" t="s">
        <v>417</v>
      </c>
      <c r="D6774" s="165">
        <v>1</v>
      </c>
      <c r="E6774" s="129" t="s">
        <v>4739</v>
      </c>
      <c r="F6774" s="129" t="s">
        <v>4735</v>
      </c>
      <c r="G6774" s="129" t="s">
        <v>16723</v>
      </c>
      <c r="H6774" s="129"/>
    </row>
    <row r="6775" spans="1:8" x14ac:dyDescent="0.3">
      <c r="A6775" s="183">
        <v>45412</v>
      </c>
      <c r="B6775" s="129" t="s">
        <v>11516</v>
      </c>
      <c r="C6775" s="129" t="s">
        <v>417</v>
      </c>
      <c r="D6775" s="165">
        <v>1</v>
      </c>
      <c r="E6775" s="129" t="s">
        <v>4739</v>
      </c>
      <c r="F6775" s="129" t="s">
        <v>4735</v>
      </c>
      <c r="G6775" s="129" t="s">
        <v>16723</v>
      </c>
      <c r="H6775" s="129"/>
    </row>
    <row r="6776" spans="1:8" x14ac:dyDescent="0.3">
      <c r="A6776" s="183">
        <v>45412</v>
      </c>
      <c r="B6776" s="129" t="s">
        <v>11517</v>
      </c>
      <c r="C6776" s="129" t="s">
        <v>416</v>
      </c>
      <c r="D6776" s="165">
        <v>1</v>
      </c>
      <c r="E6776" s="129" t="s">
        <v>4744</v>
      </c>
      <c r="F6776" s="129" t="s">
        <v>4735</v>
      </c>
      <c r="G6776" s="129" t="s">
        <v>16723</v>
      </c>
      <c r="H6776" s="129"/>
    </row>
    <row r="6777" spans="1:8" x14ac:dyDescent="0.3">
      <c r="A6777" s="183">
        <v>45412</v>
      </c>
      <c r="B6777" s="129" t="s">
        <v>11518</v>
      </c>
      <c r="C6777" s="129" t="s">
        <v>418</v>
      </c>
      <c r="D6777" s="165">
        <v>1</v>
      </c>
      <c r="E6777" s="129" t="s">
        <v>4739</v>
      </c>
      <c r="F6777" s="129" t="s">
        <v>4735</v>
      </c>
      <c r="G6777" s="129" t="s">
        <v>16723</v>
      </c>
      <c r="H6777" s="129"/>
    </row>
    <row r="6778" spans="1:8" x14ac:dyDescent="0.3">
      <c r="A6778" s="183">
        <v>45412</v>
      </c>
      <c r="B6778" s="129" t="s">
        <v>11519</v>
      </c>
      <c r="C6778" s="129" t="s">
        <v>418</v>
      </c>
      <c r="D6778" s="165">
        <v>1</v>
      </c>
      <c r="E6778" s="129" t="s">
        <v>4737</v>
      </c>
      <c r="F6778" s="129" t="s">
        <v>4735</v>
      </c>
      <c r="G6778" s="129" t="s">
        <v>16723</v>
      </c>
      <c r="H6778" s="129"/>
    </row>
    <row r="6779" spans="1:8" x14ac:dyDescent="0.3">
      <c r="A6779" s="183">
        <v>45412</v>
      </c>
      <c r="B6779" s="129" t="s">
        <v>11520</v>
      </c>
      <c r="C6779" s="129" t="s">
        <v>418</v>
      </c>
      <c r="D6779" s="165">
        <v>1</v>
      </c>
      <c r="E6779" s="129" t="s">
        <v>4739</v>
      </c>
      <c r="F6779" s="129" t="s">
        <v>4735</v>
      </c>
      <c r="G6779" s="129" t="s">
        <v>16723</v>
      </c>
      <c r="H6779" s="129"/>
    </row>
    <row r="6780" spans="1:8" x14ac:dyDescent="0.3">
      <c r="A6780" s="183">
        <v>45412</v>
      </c>
      <c r="B6780" s="129" t="s">
        <v>11521</v>
      </c>
      <c r="C6780" s="129" t="s">
        <v>417</v>
      </c>
      <c r="D6780" s="165">
        <v>1</v>
      </c>
      <c r="E6780" s="129" t="s">
        <v>4739</v>
      </c>
      <c r="F6780" s="129" t="s">
        <v>4735</v>
      </c>
      <c r="G6780" s="129" t="s">
        <v>16723</v>
      </c>
      <c r="H6780" s="129"/>
    </row>
    <row r="6781" spans="1:8" x14ac:dyDescent="0.3">
      <c r="A6781" s="183">
        <v>45412</v>
      </c>
      <c r="B6781" s="129" t="s">
        <v>11522</v>
      </c>
      <c r="C6781" s="129" t="s">
        <v>417</v>
      </c>
      <c r="D6781" s="165">
        <v>1</v>
      </c>
      <c r="E6781" s="129" t="s">
        <v>5066</v>
      </c>
      <c r="F6781" s="129" t="s">
        <v>4735</v>
      </c>
      <c r="G6781" s="129" t="s">
        <v>16723</v>
      </c>
      <c r="H6781" s="129"/>
    </row>
    <row r="6782" spans="1:8" x14ac:dyDescent="0.3">
      <c r="A6782" s="183">
        <v>45412</v>
      </c>
      <c r="B6782" s="129" t="s">
        <v>11523</v>
      </c>
      <c r="C6782" s="129" t="s">
        <v>417</v>
      </c>
      <c r="D6782" s="165">
        <v>1</v>
      </c>
      <c r="E6782" s="129" t="s">
        <v>4739</v>
      </c>
      <c r="F6782" s="129" t="s">
        <v>4735</v>
      </c>
      <c r="G6782" s="129" t="s">
        <v>16723</v>
      </c>
      <c r="H6782" s="129"/>
    </row>
    <row r="6783" spans="1:8" x14ac:dyDescent="0.3">
      <c r="A6783" s="183">
        <v>45412</v>
      </c>
      <c r="B6783" s="129" t="s">
        <v>11524</v>
      </c>
      <c r="C6783" s="129" t="s">
        <v>417</v>
      </c>
      <c r="D6783" s="165">
        <v>1</v>
      </c>
      <c r="E6783" s="129" t="s">
        <v>4739</v>
      </c>
      <c r="F6783" s="129" t="s">
        <v>4735</v>
      </c>
      <c r="G6783" s="129" t="s">
        <v>16723</v>
      </c>
      <c r="H6783" s="129"/>
    </row>
    <row r="6784" spans="1:8" x14ac:dyDescent="0.3">
      <c r="A6784" s="183">
        <v>45412</v>
      </c>
      <c r="B6784" s="129" t="s">
        <v>11525</v>
      </c>
      <c r="C6784" s="129" t="s">
        <v>417</v>
      </c>
      <c r="D6784" s="165">
        <v>1</v>
      </c>
      <c r="E6784" s="129" t="s">
        <v>4739</v>
      </c>
      <c r="F6784" s="129" t="s">
        <v>4735</v>
      </c>
      <c r="G6784" s="129" t="s">
        <v>16723</v>
      </c>
      <c r="H6784" s="129"/>
    </row>
    <row r="6785" spans="1:8" x14ac:dyDescent="0.3">
      <c r="A6785" s="183">
        <v>45412</v>
      </c>
      <c r="B6785" s="129" t="s">
        <v>11526</v>
      </c>
      <c r="C6785" s="129" t="s">
        <v>416</v>
      </c>
      <c r="D6785" s="165">
        <v>1</v>
      </c>
      <c r="E6785" s="129" t="s">
        <v>4737</v>
      </c>
      <c r="F6785" s="129" t="s">
        <v>4735</v>
      </c>
      <c r="G6785" s="129" t="s">
        <v>16723</v>
      </c>
      <c r="H6785" s="129"/>
    </row>
    <row r="6786" spans="1:8" x14ac:dyDescent="0.3">
      <c r="A6786" s="183">
        <v>45412</v>
      </c>
      <c r="B6786" s="129" t="s">
        <v>11527</v>
      </c>
      <c r="C6786" s="129" t="s">
        <v>418</v>
      </c>
      <c r="D6786" s="165">
        <v>1</v>
      </c>
      <c r="E6786" s="129" t="s">
        <v>4739</v>
      </c>
      <c r="F6786" s="129" t="s">
        <v>4735</v>
      </c>
      <c r="G6786" s="129" t="s">
        <v>16723</v>
      </c>
      <c r="H6786" s="129"/>
    </row>
    <row r="6787" spans="1:8" x14ac:dyDescent="0.3">
      <c r="A6787" s="183">
        <v>45412</v>
      </c>
      <c r="B6787" s="129" t="s">
        <v>11528</v>
      </c>
      <c r="C6787" s="129" t="s">
        <v>416</v>
      </c>
      <c r="D6787" s="165">
        <v>1</v>
      </c>
      <c r="E6787" s="129" t="s">
        <v>4737</v>
      </c>
      <c r="F6787" s="129" t="s">
        <v>4735</v>
      </c>
      <c r="G6787" s="129" t="s">
        <v>16723</v>
      </c>
      <c r="H6787" s="129"/>
    </row>
    <row r="6788" spans="1:8" x14ac:dyDescent="0.3">
      <c r="A6788" s="183">
        <v>45412</v>
      </c>
      <c r="B6788" s="129" t="s">
        <v>11529</v>
      </c>
      <c r="C6788" s="129" t="s">
        <v>417</v>
      </c>
      <c r="D6788" s="165">
        <v>1</v>
      </c>
      <c r="E6788" s="129" t="s">
        <v>4739</v>
      </c>
      <c r="F6788" s="129" t="s">
        <v>4735</v>
      </c>
      <c r="G6788" s="129" t="s">
        <v>16723</v>
      </c>
      <c r="H6788" s="129"/>
    </row>
    <row r="6789" spans="1:8" x14ac:dyDescent="0.3">
      <c r="A6789" s="183">
        <v>45412</v>
      </c>
      <c r="B6789" s="129" t="s">
        <v>11530</v>
      </c>
      <c r="C6789" s="129" t="s">
        <v>417</v>
      </c>
      <c r="D6789" s="165">
        <v>1</v>
      </c>
      <c r="E6789" s="129" t="s">
        <v>4739</v>
      </c>
      <c r="F6789" s="129" t="s">
        <v>4735</v>
      </c>
      <c r="G6789" s="129" t="s">
        <v>16723</v>
      </c>
      <c r="H6789" s="129"/>
    </row>
    <row r="6790" spans="1:8" x14ac:dyDescent="0.3">
      <c r="A6790" s="183">
        <v>45412</v>
      </c>
      <c r="B6790" s="129" t="s">
        <v>11531</v>
      </c>
      <c r="C6790" s="129" t="s">
        <v>417</v>
      </c>
      <c r="D6790" s="165">
        <v>1</v>
      </c>
      <c r="E6790" s="129" t="s">
        <v>4739</v>
      </c>
      <c r="F6790" s="129" t="s">
        <v>4735</v>
      </c>
      <c r="G6790" s="129" t="s">
        <v>16723</v>
      </c>
      <c r="H6790" s="129"/>
    </row>
    <row r="6791" spans="1:8" x14ac:dyDescent="0.3">
      <c r="A6791" s="183">
        <v>45412</v>
      </c>
      <c r="B6791" s="129" t="s">
        <v>11532</v>
      </c>
      <c r="C6791" s="129" t="s">
        <v>417</v>
      </c>
      <c r="D6791" s="165">
        <v>1</v>
      </c>
      <c r="E6791" s="129" t="s">
        <v>5066</v>
      </c>
      <c r="F6791" s="129" t="s">
        <v>4735</v>
      </c>
      <c r="G6791" s="129" t="s">
        <v>16723</v>
      </c>
      <c r="H6791" s="129"/>
    </row>
    <row r="6792" spans="1:8" x14ac:dyDescent="0.3">
      <c r="A6792" s="183">
        <v>45412</v>
      </c>
      <c r="B6792" s="129" t="s">
        <v>11533</v>
      </c>
      <c r="C6792" s="129" t="s">
        <v>417</v>
      </c>
      <c r="D6792" s="165">
        <v>1</v>
      </c>
      <c r="E6792" s="129" t="s">
        <v>4739</v>
      </c>
      <c r="F6792" s="129" t="s">
        <v>4735</v>
      </c>
      <c r="G6792" s="129" t="s">
        <v>16723</v>
      </c>
      <c r="H6792" s="129"/>
    </row>
    <row r="6793" spans="1:8" x14ac:dyDescent="0.3">
      <c r="A6793" s="183">
        <v>45412</v>
      </c>
      <c r="B6793" s="129" t="s">
        <v>11534</v>
      </c>
      <c r="C6793" s="129" t="s">
        <v>417</v>
      </c>
      <c r="D6793" s="165">
        <v>1</v>
      </c>
      <c r="E6793" s="129" t="s">
        <v>4739</v>
      </c>
      <c r="F6793" s="129" t="s">
        <v>4735</v>
      </c>
      <c r="G6793" s="129" t="s">
        <v>16723</v>
      </c>
      <c r="H6793" s="129"/>
    </row>
    <row r="6794" spans="1:8" x14ac:dyDescent="0.3">
      <c r="A6794" s="183">
        <v>45412</v>
      </c>
      <c r="B6794" s="129" t="s">
        <v>11535</v>
      </c>
      <c r="C6794" s="129" t="s">
        <v>417</v>
      </c>
      <c r="D6794" s="165">
        <v>1</v>
      </c>
      <c r="E6794" s="129" t="s">
        <v>4734</v>
      </c>
      <c r="F6794" s="129" t="s">
        <v>4735</v>
      </c>
      <c r="G6794" s="129" t="s">
        <v>16723</v>
      </c>
      <c r="H6794" s="129"/>
    </row>
    <row r="6795" spans="1:8" x14ac:dyDescent="0.3">
      <c r="A6795" s="183">
        <v>45412</v>
      </c>
      <c r="B6795" s="129" t="s">
        <v>11536</v>
      </c>
      <c r="C6795" s="129" t="s">
        <v>417</v>
      </c>
      <c r="D6795" s="165">
        <v>1</v>
      </c>
      <c r="E6795" s="129" t="s">
        <v>4739</v>
      </c>
      <c r="F6795" s="129" t="s">
        <v>4735</v>
      </c>
      <c r="G6795" s="129" t="s">
        <v>16723</v>
      </c>
      <c r="H6795" s="129"/>
    </row>
    <row r="6796" spans="1:8" x14ac:dyDescent="0.3">
      <c r="A6796" s="183">
        <v>45412</v>
      </c>
      <c r="B6796" s="129" t="s">
        <v>11537</v>
      </c>
      <c r="C6796" s="129" t="s">
        <v>416</v>
      </c>
      <c r="D6796" s="165">
        <v>1</v>
      </c>
      <c r="E6796" s="129" t="s">
        <v>4739</v>
      </c>
      <c r="F6796" s="129" t="s">
        <v>4735</v>
      </c>
      <c r="G6796" s="129" t="s">
        <v>16723</v>
      </c>
      <c r="H6796" s="129"/>
    </row>
    <row r="6797" spans="1:8" x14ac:dyDescent="0.3">
      <c r="A6797" s="183">
        <v>45412</v>
      </c>
      <c r="B6797" s="129" t="s">
        <v>11538</v>
      </c>
      <c r="C6797" s="129" t="s">
        <v>418</v>
      </c>
      <c r="D6797" s="165">
        <v>1</v>
      </c>
      <c r="E6797" s="129" t="s">
        <v>4739</v>
      </c>
      <c r="F6797" s="129" t="s">
        <v>4735</v>
      </c>
      <c r="G6797" s="129" t="s">
        <v>16723</v>
      </c>
      <c r="H6797" s="129"/>
    </row>
    <row r="6798" spans="1:8" x14ac:dyDescent="0.3">
      <c r="A6798" s="183">
        <v>45412</v>
      </c>
      <c r="B6798" s="129" t="s">
        <v>11539</v>
      </c>
      <c r="C6798" s="129" t="s">
        <v>417</v>
      </c>
      <c r="D6798" s="165">
        <v>1</v>
      </c>
      <c r="E6798" s="129" t="s">
        <v>4739</v>
      </c>
      <c r="F6798" s="129" t="s">
        <v>4735</v>
      </c>
      <c r="G6798" s="129" t="s">
        <v>16723</v>
      </c>
      <c r="H6798" s="129"/>
    </row>
    <row r="6799" spans="1:8" x14ac:dyDescent="0.3">
      <c r="A6799" s="183">
        <v>45412</v>
      </c>
      <c r="B6799" s="129" t="s">
        <v>11540</v>
      </c>
      <c r="C6799" s="129" t="s">
        <v>417</v>
      </c>
      <c r="D6799" s="165">
        <v>1</v>
      </c>
      <c r="E6799" s="129" t="s">
        <v>5066</v>
      </c>
      <c r="F6799" s="129" t="s">
        <v>4735</v>
      </c>
      <c r="G6799" s="129" t="s">
        <v>16723</v>
      </c>
      <c r="H6799" s="129"/>
    </row>
    <row r="6800" spans="1:8" x14ac:dyDescent="0.3">
      <c r="A6800" s="183">
        <v>45412</v>
      </c>
      <c r="B6800" s="129" t="s">
        <v>11541</v>
      </c>
      <c r="C6800" s="129" t="s">
        <v>417</v>
      </c>
      <c r="D6800" s="165">
        <v>1</v>
      </c>
      <c r="E6800" s="129" t="s">
        <v>4739</v>
      </c>
      <c r="F6800" s="129" t="s">
        <v>4735</v>
      </c>
      <c r="G6800" s="129" t="s">
        <v>16723</v>
      </c>
      <c r="H6800" s="129"/>
    </row>
    <row r="6801" spans="1:8" x14ac:dyDescent="0.3">
      <c r="A6801" s="183">
        <v>45412</v>
      </c>
      <c r="B6801" s="129" t="s">
        <v>11542</v>
      </c>
      <c r="C6801" s="129" t="s">
        <v>417</v>
      </c>
      <c r="D6801" s="165">
        <v>1</v>
      </c>
      <c r="E6801" s="129" t="s">
        <v>4739</v>
      </c>
      <c r="F6801" s="129" t="s">
        <v>4735</v>
      </c>
      <c r="G6801" s="129" t="s">
        <v>16723</v>
      </c>
      <c r="H6801" s="129"/>
    </row>
    <row r="6802" spans="1:8" x14ac:dyDescent="0.3">
      <c r="A6802" s="183">
        <v>45412</v>
      </c>
      <c r="B6802" s="129" t="s">
        <v>11543</v>
      </c>
      <c r="C6802" s="129" t="s">
        <v>417</v>
      </c>
      <c r="D6802" s="165">
        <v>1</v>
      </c>
      <c r="E6802" s="129" t="s">
        <v>4739</v>
      </c>
      <c r="F6802" s="129" t="s">
        <v>4735</v>
      </c>
      <c r="G6802" s="129" t="s">
        <v>16723</v>
      </c>
      <c r="H6802" s="129"/>
    </row>
    <row r="6803" spans="1:8" x14ac:dyDescent="0.3">
      <c r="A6803" s="183">
        <v>45412</v>
      </c>
      <c r="B6803" s="129" t="s">
        <v>11544</v>
      </c>
      <c r="C6803" s="129" t="s">
        <v>417</v>
      </c>
      <c r="D6803" s="165">
        <v>1</v>
      </c>
      <c r="E6803" s="129" t="s">
        <v>4737</v>
      </c>
      <c r="F6803" s="129" t="s">
        <v>4735</v>
      </c>
      <c r="G6803" s="129" t="s">
        <v>16723</v>
      </c>
      <c r="H6803" s="129"/>
    </row>
    <row r="6804" spans="1:8" x14ac:dyDescent="0.3">
      <c r="A6804" s="183">
        <v>45412</v>
      </c>
      <c r="B6804" s="129" t="s">
        <v>11545</v>
      </c>
      <c r="C6804" s="129" t="s">
        <v>417</v>
      </c>
      <c r="D6804" s="165">
        <v>1</v>
      </c>
      <c r="E6804" s="129" t="s">
        <v>4739</v>
      </c>
      <c r="F6804" s="129" t="s">
        <v>4735</v>
      </c>
      <c r="G6804" s="129" t="s">
        <v>16723</v>
      </c>
      <c r="H6804" s="129"/>
    </row>
    <row r="6805" spans="1:8" x14ac:dyDescent="0.3">
      <c r="A6805" s="183">
        <v>45412</v>
      </c>
      <c r="B6805" s="129" t="s">
        <v>11546</v>
      </c>
      <c r="C6805" s="129" t="s">
        <v>418</v>
      </c>
      <c r="D6805" s="165">
        <v>1</v>
      </c>
      <c r="E6805" s="129" t="s">
        <v>4739</v>
      </c>
      <c r="F6805" s="129" t="s">
        <v>4735</v>
      </c>
      <c r="G6805" s="129" t="s">
        <v>16723</v>
      </c>
      <c r="H6805" s="129"/>
    </row>
    <row r="6806" spans="1:8" x14ac:dyDescent="0.3">
      <c r="A6806" s="183">
        <v>45412</v>
      </c>
      <c r="B6806" s="129" t="s">
        <v>11547</v>
      </c>
      <c r="C6806" s="129" t="s">
        <v>416</v>
      </c>
      <c r="D6806" s="165">
        <v>1</v>
      </c>
      <c r="E6806" s="129" t="s">
        <v>4739</v>
      </c>
      <c r="F6806" s="129" t="s">
        <v>4735</v>
      </c>
      <c r="G6806" s="129" t="s">
        <v>16723</v>
      </c>
      <c r="H6806" s="129"/>
    </row>
    <row r="6807" spans="1:8" x14ac:dyDescent="0.3">
      <c r="A6807" s="183">
        <v>45412</v>
      </c>
      <c r="B6807" s="129" t="s">
        <v>11548</v>
      </c>
      <c r="C6807" s="129" t="s">
        <v>418</v>
      </c>
      <c r="D6807" s="165">
        <v>1</v>
      </c>
      <c r="E6807" s="129" t="s">
        <v>4741</v>
      </c>
      <c r="F6807" s="129" t="s">
        <v>4735</v>
      </c>
      <c r="G6807" s="129" t="s">
        <v>16723</v>
      </c>
      <c r="H6807" s="129"/>
    </row>
    <row r="6808" spans="1:8" x14ac:dyDescent="0.3">
      <c r="A6808" s="183">
        <v>45412</v>
      </c>
      <c r="B6808" s="129" t="s">
        <v>11549</v>
      </c>
      <c r="C6808" s="129" t="s">
        <v>418</v>
      </c>
      <c r="D6808" s="165">
        <v>1</v>
      </c>
      <c r="E6808" s="129" t="s">
        <v>4739</v>
      </c>
      <c r="F6808" s="129" t="s">
        <v>4735</v>
      </c>
      <c r="G6808" s="129" t="s">
        <v>16723</v>
      </c>
      <c r="H6808" s="129"/>
    </row>
    <row r="6809" spans="1:8" x14ac:dyDescent="0.3">
      <c r="A6809" s="183">
        <v>45412</v>
      </c>
      <c r="B6809" s="129" t="s">
        <v>11550</v>
      </c>
      <c r="C6809" s="129" t="s">
        <v>417</v>
      </c>
      <c r="D6809" s="165">
        <v>1</v>
      </c>
      <c r="E6809" s="129" t="s">
        <v>4737</v>
      </c>
      <c r="F6809" s="129" t="s">
        <v>4735</v>
      </c>
      <c r="G6809" s="129" t="s">
        <v>16723</v>
      </c>
      <c r="H6809" s="129"/>
    </row>
    <row r="6810" spans="1:8" x14ac:dyDescent="0.3">
      <c r="A6810" s="183">
        <v>45412</v>
      </c>
      <c r="B6810" s="129" t="s">
        <v>11551</v>
      </c>
      <c r="C6810" s="129" t="s">
        <v>417</v>
      </c>
      <c r="D6810" s="165">
        <v>1</v>
      </c>
      <c r="E6810" s="129" t="s">
        <v>4739</v>
      </c>
      <c r="F6810" s="129" t="s">
        <v>4735</v>
      </c>
      <c r="G6810" s="129" t="s">
        <v>16723</v>
      </c>
      <c r="H6810" s="129"/>
    </row>
    <row r="6811" spans="1:8" x14ac:dyDescent="0.3">
      <c r="A6811" s="183">
        <v>45412</v>
      </c>
      <c r="B6811" s="129" t="s">
        <v>11552</v>
      </c>
      <c r="C6811" s="129" t="s">
        <v>418</v>
      </c>
      <c r="D6811" s="165">
        <v>1</v>
      </c>
      <c r="E6811" s="129" t="s">
        <v>4739</v>
      </c>
      <c r="F6811" s="129" t="s">
        <v>4735</v>
      </c>
      <c r="G6811" s="129" t="s">
        <v>16723</v>
      </c>
      <c r="H6811" s="129"/>
    </row>
    <row r="6812" spans="1:8" x14ac:dyDescent="0.3">
      <c r="A6812" s="183">
        <v>45412</v>
      </c>
      <c r="B6812" s="129" t="s">
        <v>11553</v>
      </c>
      <c r="C6812" s="129" t="s">
        <v>418</v>
      </c>
      <c r="D6812" s="165">
        <v>1</v>
      </c>
      <c r="E6812" s="129" t="s">
        <v>4737</v>
      </c>
      <c r="F6812" s="129" t="s">
        <v>4735</v>
      </c>
      <c r="G6812" s="129" t="s">
        <v>16723</v>
      </c>
      <c r="H6812" s="129"/>
    </row>
    <row r="6813" spans="1:8" x14ac:dyDescent="0.3">
      <c r="A6813" s="183">
        <v>45412</v>
      </c>
      <c r="B6813" s="129" t="s">
        <v>11554</v>
      </c>
      <c r="C6813" s="129" t="s">
        <v>418</v>
      </c>
      <c r="D6813" s="165">
        <v>1</v>
      </c>
      <c r="E6813" s="129" t="s">
        <v>4739</v>
      </c>
      <c r="F6813" s="129" t="s">
        <v>4735</v>
      </c>
      <c r="G6813" s="129" t="s">
        <v>16723</v>
      </c>
      <c r="H6813" s="129"/>
    </row>
    <row r="6814" spans="1:8" x14ac:dyDescent="0.3">
      <c r="A6814" s="183">
        <v>45412</v>
      </c>
      <c r="B6814" s="129" t="s">
        <v>11555</v>
      </c>
      <c r="C6814" s="129" t="s">
        <v>416</v>
      </c>
      <c r="D6814" s="165">
        <v>1</v>
      </c>
      <c r="E6814" s="129" t="s">
        <v>4739</v>
      </c>
      <c r="F6814" s="129" t="s">
        <v>4735</v>
      </c>
      <c r="G6814" s="129" t="s">
        <v>16723</v>
      </c>
      <c r="H6814" s="129"/>
    </row>
    <row r="6815" spans="1:8" x14ac:dyDescent="0.3">
      <c r="A6815" s="183">
        <v>45412</v>
      </c>
      <c r="B6815" s="129" t="s">
        <v>11556</v>
      </c>
      <c r="C6815" s="129" t="s">
        <v>418</v>
      </c>
      <c r="D6815" s="165">
        <v>1</v>
      </c>
      <c r="E6815" s="129" t="s">
        <v>4739</v>
      </c>
      <c r="F6815" s="129" t="s">
        <v>4735</v>
      </c>
      <c r="G6815" s="129" t="s">
        <v>16723</v>
      </c>
      <c r="H6815" s="129"/>
    </row>
    <row r="6816" spans="1:8" x14ac:dyDescent="0.3">
      <c r="A6816" s="183">
        <v>45412</v>
      </c>
      <c r="B6816" s="129" t="s">
        <v>11557</v>
      </c>
      <c r="C6816" s="129" t="s">
        <v>416</v>
      </c>
      <c r="D6816" s="165">
        <v>1</v>
      </c>
      <c r="E6816" s="129" t="s">
        <v>4739</v>
      </c>
      <c r="F6816" s="129" t="s">
        <v>4735</v>
      </c>
      <c r="G6816" s="129" t="s">
        <v>16723</v>
      </c>
      <c r="H6816" s="129"/>
    </row>
    <row r="6817" spans="1:8" x14ac:dyDescent="0.3">
      <c r="A6817" s="183">
        <v>45412</v>
      </c>
      <c r="B6817" s="129" t="s">
        <v>11558</v>
      </c>
      <c r="C6817" s="129" t="s">
        <v>418</v>
      </c>
      <c r="D6817" s="165">
        <v>1</v>
      </c>
      <c r="E6817" s="129" t="s">
        <v>4739</v>
      </c>
      <c r="F6817" s="129" t="s">
        <v>4735</v>
      </c>
      <c r="G6817" s="129" t="s">
        <v>16723</v>
      </c>
      <c r="H6817" s="129"/>
    </row>
    <row r="6818" spans="1:8" x14ac:dyDescent="0.3">
      <c r="A6818" s="183">
        <v>45412</v>
      </c>
      <c r="B6818" s="129" t="s">
        <v>11559</v>
      </c>
      <c r="C6818" s="129" t="s">
        <v>417</v>
      </c>
      <c r="D6818" s="165">
        <v>1</v>
      </c>
      <c r="E6818" s="129" t="s">
        <v>5066</v>
      </c>
      <c r="F6818" s="129" t="s">
        <v>4735</v>
      </c>
      <c r="G6818" s="129" t="s">
        <v>16723</v>
      </c>
      <c r="H6818" s="129"/>
    </row>
    <row r="6819" spans="1:8" x14ac:dyDescent="0.3">
      <c r="A6819" s="183">
        <v>45412</v>
      </c>
      <c r="B6819" s="129" t="s">
        <v>11560</v>
      </c>
      <c r="C6819" s="129" t="s">
        <v>417</v>
      </c>
      <c r="D6819" s="165">
        <v>1</v>
      </c>
      <c r="E6819" s="129" t="s">
        <v>5066</v>
      </c>
      <c r="F6819" s="129" t="s">
        <v>4735</v>
      </c>
      <c r="G6819" s="129" t="s">
        <v>16723</v>
      </c>
      <c r="H6819" s="129"/>
    </row>
    <row r="6820" spans="1:8" x14ac:dyDescent="0.3">
      <c r="A6820" s="183">
        <v>45412</v>
      </c>
      <c r="B6820" s="129" t="s">
        <v>11561</v>
      </c>
      <c r="C6820" s="129" t="s">
        <v>416</v>
      </c>
      <c r="D6820" s="165">
        <v>1</v>
      </c>
      <c r="E6820" s="129" t="s">
        <v>4739</v>
      </c>
      <c r="F6820" s="129" t="s">
        <v>4735</v>
      </c>
      <c r="G6820" s="129" t="s">
        <v>16723</v>
      </c>
      <c r="H6820" s="129"/>
    </row>
    <row r="6821" spans="1:8" x14ac:dyDescent="0.3">
      <c r="A6821" s="183">
        <v>45412</v>
      </c>
      <c r="B6821" s="129" t="s">
        <v>11562</v>
      </c>
      <c r="C6821" s="129" t="s">
        <v>417</v>
      </c>
      <c r="D6821" s="165">
        <v>1</v>
      </c>
      <c r="E6821" s="129" t="s">
        <v>4739</v>
      </c>
      <c r="F6821" s="129" t="s">
        <v>4735</v>
      </c>
      <c r="G6821" s="129" t="s">
        <v>16723</v>
      </c>
      <c r="H6821" s="129"/>
    </row>
    <row r="6822" spans="1:8" x14ac:dyDescent="0.3">
      <c r="A6822" s="183">
        <v>45412</v>
      </c>
      <c r="B6822" s="129" t="s">
        <v>11563</v>
      </c>
      <c r="C6822" s="129" t="s">
        <v>417</v>
      </c>
      <c r="D6822" s="165">
        <v>1</v>
      </c>
      <c r="E6822" s="129" t="s">
        <v>4739</v>
      </c>
      <c r="F6822" s="129" t="s">
        <v>4735</v>
      </c>
      <c r="G6822" s="129" t="s">
        <v>16723</v>
      </c>
      <c r="H6822" s="129"/>
    </row>
    <row r="6823" spans="1:8" x14ac:dyDescent="0.3">
      <c r="A6823" s="183">
        <v>45412</v>
      </c>
      <c r="B6823" s="129" t="s">
        <v>11564</v>
      </c>
      <c r="C6823" s="129" t="s">
        <v>417</v>
      </c>
      <c r="D6823" s="165">
        <v>1</v>
      </c>
      <c r="E6823" s="129" t="s">
        <v>4739</v>
      </c>
      <c r="F6823" s="129" t="s">
        <v>4735</v>
      </c>
      <c r="G6823" s="129" t="s">
        <v>16723</v>
      </c>
      <c r="H6823" s="129"/>
    </row>
    <row r="6824" spans="1:8" x14ac:dyDescent="0.3">
      <c r="A6824" s="183">
        <v>45412</v>
      </c>
      <c r="B6824" s="129" t="s">
        <v>11565</v>
      </c>
      <c r="C6824" s="129" t="s">
        <v>417</v>
      </c>
      <c r="D6824" s="165">
        <v>1</v>
      </c>
      <c r="E6824" s="129" t="s">
        <v>4739</v>
      </c>
      <c r="F6824" s="129" t="s">
        <v>4735</v>
      </c>
      <c r="G6824" s="129" t="s">
        <v>16723</v>
      </c>
      <c r="H6824" s="129"/>
    </row>
    <row r="6825" spans="1:8" x14ac:dyDescent="0.3">
      <c r="A6825" s="183">
        <v>45412</v>
      </c>
      <c r="B6825" s="129" t="s">
        <v>11566</v>
      </c>
      <c r="C6825" s="129" t="s">
        <v>416</v>
      </c>
      <c r="D6825" s="165">
        <v>1</v>
      </c>
      <c r="E6825" s="129" t="s">
        <v>4737</v>
      </c>
      <c r="F6825" s="129" t="s">
        <v>4735</v>
      </c>
      <c r="G6825" s="129" t="s">
        <v>16723</v>
      </c>
      <c r="H6825" s="129"/>
    </row>
    <row r="6826" spans="1:8" x14ac:dyDescent="0.3">
      <c r="A6826" s="183">
        <v>45412</v>
      </c>
      <c r="B6826" s="129" t="s">
        <v>11567</v>
      </c>
      <c r="C6826" s="129" t="s">
        <v>416</v>
      </c>
      <c r="D6826" s="165">
        <v>1</v>
      </c>
      <c r="E6826" s="129" t="s">
        <v>4737</v>
      </c>
      <c r="F6826" s="129" t="s">
        <v>4735</v>
      </c>
      <c r="G6826" s="129" t="s">
        <v>16723</v>
      </c>
      <c r="H6826" s="129"/>
    </row>
    <row r="6827" spans="1:8" x14ac:dyDescent="0.3">
      <c r="A6827" s="183">
        <v>45412</v>
      </c>
      <c r="B6827" s="129" t="s">
        <v>11568</v>
      </c>
      <c r="C6827" s="129" t="s">
        <v>418</v>
      </c>
      <c r="D6827" s="165">
        <v>1</v>
      </c>
      <c r="E6827" s="129" t="s">
        <v>4744</v>
      </c>
      <c r="F6827" s="129" t="s">
        <v>4735</v>
      </c>
      <c r="G6827" s="129" t="s">
        <v>16723</v>
      </c>
      <c r="H6827" s="129"/>
    </row>
    <row r="6828" spans="1:8" x14ac:dyDescent="0.3">
      <c r="A6828" s="183">
        <v>45412</v>
      </c>
      <c r="B6828" s="129" t="s">
        <v>11569</v>
      </c>
      <c r="C6828" s="129" t="s">
        <v>418</v>
      </c>
      <c r="D6828" s="165">
        <v>1</v>
      </c>
      <c r="E6828" s="129" t="s">
        <v>4737</v>
      </c>
      <c r="F6828" s="129" t="s">
        <v>4735</v>
      </c>
      <c r="G6828" s="129" t="s">
        <v>16723</v>
      </c>
      <c r="H6828" s="129"/>
    </row>
    <row r="6829" spans="1:8" x14ac:dyDescent="0.3">
      <c r="A6829" s="183">
        <v>45412</v>
      </c>
      <c r="B6829" s="129" t="s">
        <v>11570</v>
      </c>
      <c r="C6829" s="129" t="s">
        <v>418</v>
      </c>
      <c r="D6829" s="165">
        <v>1</v>
      </c>
      <c r="E6829" s="129" t="s">
        <v>4737</v>
      </c>
      <c r="F6829" s="129" t="s">
        <v>4735</v>
      </c>
      <c r="G6829" s="129" t="s">
        <v>16723</v>
      </c>
      <c r="H6829" s="129"/>
    </row>
    <row r="6830" spans="1:8" x14ac:dyDescent="0.3">
      <c r="A6830" s="183">
        <v>45412</v>
      </c>
      <c r="B6830" s="129" t="s">
        <v>11571</v>
      </c>
      <c r="C6830" s="129" t="s">
        <v>416</v>
      </c>
      <c r="D6830" s="165">
        <v>1</v>
      </c>
      <c r="E6830" s="129" t="s">
        <v>4739</v>
      </c>
      <c r="F6830" s="129" t="s">
        <v>4735</v>
      </c>
      <c r="G6830" s="129" t="s">
        <v>16723</v>
      </c>
      <c r="H6830" s="129"/>
    </row>
    <row r="6831" spans="1:8" x14ac:dyDescent="0.3">
      <c r="A6831" s="183">
        <v>45412</v>
      </c>
      <c r="B6831" s="129" t="s">
        <v>11572</v>
      </c>
      <c r="C6831" s="129" t="s">
        <v>417</v>
      </c>
      <c r="D6831" s="165">
        <v>1</v>
      </c>
      <c r="E6831" s="129" t="s">
        <v>4737</v>
      </c>
      <c r="F6831" s="129" t="s">
        <v>4735</v>
      </c>
      <c r="G6831" s="129" t="s">
        <v>16723</v>
      </c>
      <c r="H6831" s="129"/>
    </row>
    <row r="6832" spans="1:8" x14ac:dyDescent="0.3">
      <c r="A6832" s="183">
        <v>45412</v>
      </c>
      <c r="B6832" s="129" t="s">
        <v>11573</v>
      </c>
      <c r="C6832" s="129" t="s">
        <v>417</v>
      </c>
      <c r="D6832" s="165">
        <v>1</v>
      </c>
      <c r="E6832" s="129" t="s">
        <v>4739</v>
      </c>
      <c r="F6832" s="129" t="s">
        <v>4735</v>
      </c>
      <c r="G6832" s="129" t="s">
        <v>16723</v>
      </c>
      <c r="H6832" s="129"/>
    </row>
    <row r="6833" spans="1:8" x14ac:dyDescent="0.3">
      <c r="A6833" s="183">
        <v>45412</v>
      </c>
      <c r="B6833" s="129" t="s">
        <v>11574</v>
      </c>
      <c r="C6833" s="129" t="s">
        <v>417</v>
      </c>
      <c r="D6833" s="165">
        <v>1</v>
      </c>
      <c r="E6833" s="129" t="s">
        <v>4739</v>
      </c>
      <c r="F6833" s="129" t="s">
        <v>4735</v>
      </c>
      <c r="G6833" s="129" t="s">
        <v>16723</v>
      </c>
      <c r="H6833" s="129"/>
    </row>
    <row r="6834" spans="1:8" x14ac:dyDescent="0.3">
      <c r="A6834" s="183">
        <v>45412</v>
      </c>
      <c r="B6834" s="129" t="s">
        <v>11575</v>
      </c>
      <c r="C6834" s="129" t="s">
        <v>418</v>
      </c>
      <c r="D6834" s="165">
        <v>1</v>
      </c>
      <c r="E6834" s="129" t="s">
        <v>4739</v>
      </c>
      <c r="F6834" s="129" t="s">
        <v>4735</v>
      </c>
      <c r="G6834" s="129" t="s">
        <v>16723</v>
      </c>
      <c r="H6834" s="129"/>
    </row>
    <row r="6835" spans="1:8" x14ac:dyDescent="0.3">
      <c r="A6835" s="183">
        <v>45412</v>
      </c>
      <c r="B6835" s="129" t="s">
        <v>11576</v>
      </c>
      <c r="C6835" s="129" t="s">
        <v>418</v>
      </c>
      <c r="D6835" s="165">
        <v>1</v>
      </c>
      <c r="E6835" s="129" t="s">
        <v>4739</v>
      </c>
      <c r="F6835" s="129" t="s">
        <v>4735</v>
      </c>
      <c r="G6835" s="129" t="s">
        <v>16723</v>
      </c>
      <c r="H6835" s="129"/>
    </row>
    <row r="6836" spans="1:8" x14ac:dyDescent="0.3">
      <c r="A6836" s="183">
        <v>45412</v>
      </c>
      <c r="B6836" s="129" t="s">
        <v>11577</v>
      </c>
      <c r="C6836" s="129" t="s">
        <v>417</v>
      </c>
      <c r="D6836" s="165">
        <v>1</v>
      </c>
      <c r="E6836" s="129" t="s">
        <v>4739</v>
      </c>
      <c r="F6836" s="129" t="s">
        <v>4735</v>
      </c>
      <c r="G6836" s="129" t="s">
        <v>16723</v>
      </c>
      <c r="H6836" s="129"/>
    </row>
    <row r="6837" spans="1:8" x14ac:dyDescent="0.3">
      <c r="A6837" s="183">
        <v>45412</v>
      </c>
      <c r="B6837" s="129" t="s">
        <v>11578</v>
      </c>
      <c r="C6837" s="129" t="s">
        <v>418</v>
      </c>
      <c r="D6837" s="165">
        <v>1</v>
      </c>
      <c r="E6837" s="129" t="s">
        <v>4744</v>
      </c>
      <c r="F6837" s="129" t="s">
        <v>4735</v>
      </c>
      <c r="G6837" s="129" t="s">
        <v>16723</v>
      </c>
      <c r="H6837" s="129"/>
    </row>
    <row r="6838" spans="1:8" x14ac:dyDescent="0.3">
      <c r="A6838" s="183">
        <v>45412</v>
      </c>
      <c r="B6838" s="129" t="s">
        <v>11579</v>
      </c>
      <c r="C6838" s="129" t="s">
        <v>418</v>
      </c>
      <c r="D6838" s="165">
        <v>1</v>
      </c>
      <c r="E6838" s="129" t="s">
        <v>4739</v>
      </c>
      <c r="F6838" s="129" t="s">
        <v>4735</v>
      </c>
      <c r="G6838" s="129" t="s">
        <v>16723</v>
      </c>
      <c r="H6838" s="129"/>
    </row>
    <row r="6839" spans="1:8" x14ac:dyDescent="0.3">
      <c r="A6839" s="183">
        <v>45412</v>
      </c>
      <c r="B6839" s="129" t="s">
        <v>11580</v>
      </c>
      <c r="C6839" s="129" t="s">
        <v>418</v>
      </c>
      <c r="D6839" s="165">
        <v>1</v>
      </c>
      <c r="E6839" s="129" t="s">
        <v>4737</v>
      </c>
      <c r="F6839" s="129" t="s">
        <v>4735</v>
      </c>
      <c r="G6839" s="129" t="s">
        <v>16723</v>
      </c>
      <c r="H6839" s="129"/>
    </row>
    <row r="6840" spans="1:8" x14ac:dyDescent="0.3">
      <c r="A6840" s="183">
        <v>45412</v>
      </c>
      <c r="B6840" s="129" t="s">
        <v>11581</v>
      </c>
      <c r="C6840" s="129" t="s">
        <v>417</v>
      </c>
      <c r="D6840" s="165">
        <v>1</v>
      </c>
      <c r="E6840" s="129" t="s">
        <v>4739</v>
      </c>
      <c r="F6840" s="129" t="s">
        <v>4735</v>
      </c>
      <c r="G6840" s="129" t="s">
        <v>16723</v>
      </c>
      <c r="H6840" s="129"/>
    </row>
    <row r="6841" spans="1:8" x14ac:dyDescent="0.3">
      <c r="A6841" s="183">
        <v>45412</v>
      </c>
      <c r="B6841" s="129" t="s">
        <v>11582</v>
      </c>
      <c r="C6841" s="129" t="s">
        <v>417</v>
      </c>
      <c r="D6841" s="165">
        <v>1</v>
      </c>
      <c r="E6841" s="129" t="s">
        <v>4739</v>
      </c>
      <c r="F6841" s="129" t="s">
        <v>4735</v>
      </c>
      <c r="G6841" s="129" t="s">
        <v>16723</v>
      </c>
      <c r="H6841" s="129"/>
    </row>
    <row r="6842" spans="1:8" x14ac:dyDescent="0.3">
      <c r="A6842" s="183">
        <v>45412</v>
      </c>
      <c r="B6842" s="129" t="s">
        <v>11583</v>
      </c>
      <c r="C6842" s="129" t="s">
        <v>417</v>
      </c>
      <c r="D6842" s="165">
        <v>1</v>
      </c>
      <c r="E6842" s="129" t="s">
        <v>4739</v>
      </c>
      <c r="F6842" s="129" t="s">
        <v>4735</v>
      </c>
      <c r="G6842" s="129" t="s">
        <v>16723</v>
      </c>
      <c r="H6842" s="129"/>
    </row>
    <row r="6843" spans="1:8" x14ac:dyDescent="0.3">
      <c r="A6843" s="183">
        <v>45412</v>
      </c>
      <c r="B6843" s="129" t="s">
        <v>11584</v>
      </c>
      <c r="C6843" s="129" t="s">
        <v>417</v>
      </c>
      <c r="D6843" s="165">
        <v>1</v>
      </c>
      <c r="E6843" s="129" t="s">
        <v>4737</v>
      </c>
      <c r="F6843" s="129" t="s">
        <v>4735</v>
      </c>
      <c r="G6843" s="129" t="s">
        <v>16723</v>
      </c>
      <c r="H6843" s="129"/>
    </row>
    <row r="6844" spans="1:8" x14ac:dyDescent="0.3">
      <c r="A6844" s="183">
        <v>45412</v>
      </c>
      <c r="B6844" s="129" t="s">
        <v>11585</v>
      </c>
      <c r="C6844" s="129" t="s">
        <v>418</v>
      </c>
      <c r="D6844" s="165">
        <v>1</v>
      </c>
      <c r="E6844" s="129" t="s">
        <v>4737</v>
      </c>
      <c r="F6844" s="129" t="s">
        <v>4735</v>
      </c>
      <c r="G6844" s="129" t="s">
        <v>16723</v>
      </c>
      <c r="H6844" s="129"/>
    </row>
    <row r="6845" spans="1:8" x14ac:dyDescent="0.3">
      <c r="A6845" s="183">
        <v>45412</v>
      </c>
      <c r="B6845" s="129" t="s">
        <v>11586</v>
      </c>
      <c r="C6845" s="129" t="s">
        <v>418</v>
      </c>
      <c r="D6845" s="165">
        <v>1</v>
      </c>
      <c r="E6845" s="129" t="s">
        <v>4739</v>
      </c>
      <c r="F6845" s="129" t="s">
        <v>4735</v>
      </c>
      <c r="G6845" s="129" t="s">
        <v>16723</v>
      </c>
      <c r="H6845" s="129"/>
    </row>
    <row r="6846" spans="1:8" x14ac:dyDescent="0.3">
      <c r="A6846" s="183">
        <v>45412</v>
      </c>
      <c r="B6846" s="129" t="s">
        <v>11587</v>
      </c>
      <c r="C6846" s="129" t="s">
        <v>418</v>
      </c>
      <c r="D6846" s="165">
        <v>1</v>
      </c>
      <c r="E6846" s="129" t="s">
        <v>4739</v>
      </c>
      <c r="F6846" s="129" t="s">
        <v>4735</v>
      </c>
      <c r="G6846" s="129" t="s">
        <v>16723</v>
      </c>
      <c r="H6846" s="129"/>
    </row>
    <row r="6847" spans="1:8" x14ac:dyDescent="0.3">
      <c r="A6847" s="183">
        <v>45412</v>
      </c>
      <c r="B6847" s="129" t="s">
        <v>11588</v>
      </c>
      <c r="C6847" s="129" t="s">
        <v>417</v>
      </c>
      <c r="D6847" s="165">
        <v>1</v>
      </c>
      <c r="E6847" s="129" t="s">
        <v>4739</v>
      </c>
      <c r="F6847" s="129" t="s">
        <v>4735</v>
      </c>
      <c r="G6847" s="129" t="s">
        <v>16723</v>
      </c>
      <c r="H6847" s="129"/>
    </row>
    <row r="6848" spans="1:8" x14ac:dyDescent="0.3">
      <c r="A6848" s="183">
        <v>45412</v>
      </c>
      <c r="B6848" s="129" t="s">
        <v>11589</v>
      </c>
      <c r="C6848" s="129" t="s">
        <v>417</v>
      </c>
      <c r="D6848" s="165">
        <v>1</v>
      </c>
      <c r="E6848" s="129" t="s">
        <v>4737</v>
      </c>
      <c r="F6848" s="129" t="s">
        <v>4735</v>
      </c>
      <c r="G6848" s="129" t="s">
        <v>16723</v>
      </c>
      <c r="H6848" s="129"/>
    </row>
    <row r="6849" spans="1:8" x14ac:dyDescent="0.3">
      <c r="A6849" s="183">
        <v>45412</v>
      </c>
      <c r="B6849" s="129" t="s">
        <v>11590</v>
      </c>
      <c r="C6849" s="129" t="s">
        <v>417</v>
      </c>
      <c r="D6849" s="165">
        <v>1</v>
      </c>
      <c r="E6849" s="129" t="s">
        <v>4821</v>
      </c>
      <c r="F6849" s="129" t="s">
        <v>4735</v>
      </c>
      <c r="G6849" s="129" t="s">
        <v>16723</v>
      </c>
      <c r="H6849" s="129"/>
    </row>
    <row r="6850" spans="1:8" x14ac:dyDescent="0.3">
      <c r="A6850" s="183">
        <v>45412</v>
      </c>
      <c r="B6850" s="129" t="s">
        <v>11591</v>
      </c>
      <c r="C6850" s="129" t="s">
        <v>417</v>
      </c>
      <c r="D6850" s="165">
        <v>1</v>
      </c>
      <c r="E6850" s="129" t="s">
        <v>4734</v>
      </c>
      <c r="F6850" s="129" t="s">
        <v>4735</v>
      </c>
      <c r="G6850" s="129" t="s">
        <v>16723</v>
      </c>
      <c r="H6850" s="129"/>
    </row>
    <row r="6851" spans="1:8" x14ac:dyDescent="0.3">
      <c r="A6851" s="183">
        <v>45412</v>
      </c>
      <c r="B6851" s="129" t="s">
        <v>11592</v>
      </c>
      <c r="C6851" s="129" t="s">
        <v>416</v>
      </c>
      <c r="D6851" s="165">
        <v>1</v>
      </c>
      <c r="E6851" s="129" t="s">
        <v>4739</v>
      </c>
      <c r="F6851" s="129" t="s">
        <v>4735</v>
      </c>
      <c r="G6851" s="129" t="s">
        <v>16723</v>
      </c>
      <c r="H6851" s="129"/>
    </row>
    <row r="6852" spans="1:8" x14ac:dyDescent="0.3">
      <c r="A6852" s="183">
        <v>45412</v>
      </c>
      <c r="B6852" s="129" t="s">
        <v>11593</v>
      </c>
      <c r="C6852" s="129" t="s">
        <v>416</v>
      </c>
      <c r="D6852" s="165">
        <v>1</v>
      </c>
      <c r="E6852" s="129" t="s">
        <v>4739</v>
      </c>
      <c r="F6852" s="129" t="s">
        <v>4735</v>
      </c>
      <c r="G6852" s="129" t="s">
        <v>16723</v>
      </c>
      <c r="H6852" s="129"/>
    </row>
    <row r="6853" spans="1:8" x14ac:dyDescent="0.3">
      <c r="A6853" s="183">
        <v>45412</v>
      </c>
      <c r="B6853" s="129" t="s">
        <v>11594</v>
      </c>
      <c r="C6853" s="129" t="s">
        <v>418</v>
      </c>
      <c r="D6853" s="165">
        <v>1</v>
      </c>
      <c r="E6853" s="129" t="s">
        <v>4821</v>
      </c>
      <c r="F6853" s="129" t="s">
        <v>4735</v>
      </c>
      <c r="G6853" s="129" t="s">
        <v>16723</v>
      </c>
      <c r="H6853" s="129"/>
    </row>
    <row r="6854" spans="1:8" x14ac:dyDescent="0.3">
      <c r="A6854" s="183">
        <v>45412</v>
      </c>
      <c r="B6854" s="129" t="s">
        <v>11595</v>
      </c>
      <c r="C6854" s="129" t="s">
        <v>417</v>
      </c>
      <c r="D6854" s="165">
        <v>1</v>
      </c>
      <c r="E6854" s="129" t="s">
        <v>4739</v>
      </c>
      <c r="F6854" s="129" t="s">
        <v>4735</v>
      </c>
      <c r="G6854" s="129" t="s">
        <v>16723</v>
      </c>
      <c r="H6854" s="129"/>
    </row>
    <row r="6855" spans="1:8" x14ac:dyDescent="0.3">
      <c r="A6855" s="183">
        <v>45412</v>
      </c>
      <c r="B6855" s="129" t="s">
        <v>11596</v>
      </c>
      <c r="C6855" s="129" t="s">
        <v>417</v>
      </c>
      <c r="D6855" s="165">
        <v>1</v>
      </c>
      <c r="E6855" s="129" t="s">
        <v>4739</v>
      </c>
      <c r="F6855" s="129" t="s">
        <v>4735</v>
      </c>
      <c r="G6855" s="129" t="s">
        <v>16723</v>
      </c>
      <c r="H6855" s="129"/>
    </row>
    <row r="6856" spans="1:8" x14ac:dyDescent="0.3">
      <c r="A6856" s="183">
        <v>45412</v>
      </c>
      <c r="B6856" s="129" t="s">
        <v>11597</v>
      </c>
      <c r="C6856" s="129" t="s">
        <v>418</v>
      </c>
      <c r="D6856" s="165">
        <v>1</v>
      </c>
      <c r="E6856" s="129" t="s">
        <v>4821</v>
      </c>
      <c r="F6856" s="129" t="s">
        <v>4735</v>
      </c>
      <c r="G6856" s="129" t="s">
        <v>16723</v>
      </c>
      <c r="H6856" s="129"/>
    </row>
    <row r="6857" spans="1:8" x14ac:dyDescent="0.3">
      <c r="A6857" s="183">
        <v>45412</v>
      </c>
      <c r="B6857" s="129" t="s">
        <v>11598</v>
      </c>
      <c r="C6857" s="129" t="s">
        <v>417</v>
      </c>
      <c r="D6857" s="165">
        <v>1</v>
      </c>
      <c r="E6857" s="129" t="s">
        <v>4739</v>
      </c>
      <c r="F6857" s="129" t="s">
        <v>4735</v>
      </c>
      <c r="G6857" s="129" t="s">
        <v>16723</v>
      </c>
      <c r="H6857" s="129"/>
    </row>
    <row r="6858" spans="1:8" x14ac:dyDescent="0.3">
      <c r="A6858" s="183">
        <v>45412</v>
      </c>
      <c r="B6858" s="129" t="s">
        <v>11599</v>
      </c>
      <c r="C6858" s="129" t="s">
        <v>418</v>
      </c>
      <c r="D6858" s="165">
        <v>1</v>
      </c>
      <c r="E6858" s="129" t="s">
        <v>4739</v>
      </c>
      <c r="F6858" s="129" t="s">
        <v>4735</v>
      </c>
      <c r="G6858" s="129" t="s">
        <v>16723</v>
      </c>
      <c r="H6858" s="129"/>
    </row>
    <row r="6859" spans="1:8" x14ac:dyDescent="0.3">
      <c r="A6859" s="183">
        <v>45412</v>
      </c>
      <c r="B6859" s="129" t="s">
        <v>11600</v>
      </c>
      <c r="C6859" s="129" t="s">
        <v>418</v>
      </c>
      <c r="D6859" s="165">
        <v>1</v>
      </c>
      <c r="E6859" s="129" t="s">
        <v>4739</v>
      </c>
      <c r="F6859" s="129" t="s">
        <v>4735</v>
      </c>
      <c r="G6859" s="129" t="s">
        <v>16723</v>
      </c>
      <c r="H6859" s="129"/>
    </row>
    <row r="6860" spans="1:8" x14ac:dyDescent="0.3">
      <c r="A6860" s="183">
        <v>45412</v>
      </c>
      <c r="B6860" s="129" t="s">
        <v>11601</v>
      </c>
      <c r="C6860" s="129" t="s">
        <v>418</v>
      </c>
      <c r="D6860" s="165">
        <v>1</v>
      </c>
      <c r="E6860" s="129" t="s">
        <v>4739</v>
      </c>
      <c r="F6860" s="129" t="s">
        <v>4735</v>
      </c>
      <c r="G6860" s="129" t="s">
        <v>16723</v>
      </c>
      <c r="H6860" s="129"/>
    </row>
    <row r="6861" spans="1:8" x14ac:dyDescent="0.3">
      <c r="A6861" s="183">
        <v>45412</v>
      </c>
      <c r="B6861" s="129" t="s">
        <v>11602</v>
      </c>
      <c r="C6861" s="129" t="s">
        <v>417</v>
      </c>
      <c r="D6861" s="165">
        <v>1</v>
      </c>
      <c r="E6861" s="129" t="s">
        <v>4739</v>
      </c>
      <c r="F6861" s="129" t="s">
        <v>4735</v>
      </c>
      <c r="G6861" s="129" t="s">
        <v>16723</v>
      </c>
      <c r="H6861" s="129"/>
    </row>
    <row r="6862" spans="1:8" x14ac:dyDescent="0.3">
      <c r="A6862" s="183">
        <v>45412</v>
      </c>
      <c r="B6862" s="129" t="s">
        <v>11603</v>
      </c>
      <c r="C6862" s="129" t="s">
        <v>417</v>
      </c>
      <c r="D6862" s="165">
        <v>1</v>
      </c>
      <c r="E6862" s="129" t="s">
        <v>4739</v>
      </c>
      <c r="F6862" s="129" t="s">
        <v>4735</v>
      </c>
      <c r="G6862" s="129" t="s">
        <v>16723</v>
      </c>
      <c r="H6862" s="129"/>
    </row>
    <row r="6863" spans="1:8" x14ac:dyDescent="0.3">
      <c r="A6863" s="183">
        <v>45412</v>
      </c>
      <c r="B6863" s="129" t="s">
        <v>11604</v>
      </c>
      <c r="C6863" s="129" t="s">
        <v>417</v>
      </c>
      <c r="D6863" s="165">
        <v>1</v>
      </c>
      <c r="E6863" s="129" t="s">
        <v>4739</v>
      </c>
      <c r="F6863" s="129" t="s">
        <v>4735</v>
      </c>
      <c r="G6863" s="129" t="s">
        <v>16723</v>
      </c>
      <c r="H6863" s="129"/>
    </row>
    <row r="6864" spans="1:8" x14ac:dyDescent="0.3">
      <c r="A6864" s="183">
        <v>45412</v>
      </c>
      <c r="B6864" s="129" t="s">
        <v>11605</v>
      </c>
      <c r="C6864" s="129" t="s">
        <v>417</v>
      </c>
      <c r="D6864" s="165">
        <v>1</v>
      </c>
      <c r="E6864" s="129" t="s">
        <v>4739</v>
      </c>
      <c r="F6864" s="129" t="s">
        <v>4735</v>
      </c>
      <c r="G6864" s="129" t="s">
        <v>16723</v>
      </c>
      <c r="H6864" s="129"/>
    </row>
    <row r="6865" spans="1:8" x14ac:dyDescent="0.3">
      <c r="A6865" s="183">
        <v>45412</v>
      </c>
      <c r="B6865" s="129" t="s">
        <v>11606</v>
      </c>
      <c r="C6865" s="129" t="s">
        <v>417</v>
      </c>
      <c r="D6865" s="165">
        <v>1</v>
      </c>
      <c r="E6865" s="129" t="s">
        <v>4739</v>
      </c>
      <c r="F6865" s="129" t="s">
        <v>4735</v>
      </c>
      <c r="G6865" s="129" t="s">
        <v>16723</v>
      </c>
      <c r="H6865" s="129"/>
    </row>
    <row r="6866" spans="1:8" x14ac:dyDescent="0.3">
      <c r="A6866" s="183">
        <v>45412</v>
      </c>
      <c r="B6866" s="129" t="s">
        <v>11607</v>
      </c>
      <c r="C6866" s="129" t="s">
        <v>417</v>
      </c>
      <c r="D6866" s="165">
        <v>1</v>
      </c>
      <c r="E6866" s="129" t="s">
        <v>4739</v>
      </c>
      <c r="F6866" s="129" t="s">
        <v>4735</v>
      </c>
      <c r="G6866" s="129" t="s">
        <v>16723</v>
      </c>
      <c r="H6866" s="129"/>
    </row>
    <row r="6867" spans="1:8" x14ac:dyDescent="0.3">
      <c r="A6867" s="183">
        <v>45412</v>
      </c>
      <c r="B6867" s="129" t="s">
        <v>11608</v>
      </c>
      <c r="C6867" s="129" t="s">
        <v>417</v>
      </c>
      <c r="D6867" s="165">
        <v>1</v>
      </c>
      <c r="E6867" s="129" t="s">
        <v>4821</v>
      </c>
      <c r="F6867" s="129" t="s">
        <v>4735</v>
      </c>
      <c r="G6867" s="129" t="s">
        <v>16723</v>
      </c>
      <c r="H6867" s="129"/>
    </row>
    <row r="6868" spans="1:8" x14ac:dyDescent="0.3">
      <c r="A6868" s="183">
        <v>45412</v>
      </c>
      <c r="B6868" s="129" t="s">
        <v>11609</v>
      </c>
      <c r="C6868" s="129" t="s">
        <v>417</v>
      </c>
      <c r="D6868" s="165">
        <v>1</v>
      </c>
      <c r="E6868" s="129" t="s">
        <v>4739</v>
      </c>
      <c r="F6868" s="129" t="s">
        <v>4735</v>
      </c>
      <c r="G6868" s="129" t="s">
        <v>16723</v>
      </c>
      <c r="H6868" s="129"/>
    </row>
    <row r="6869" spans="1:8" x14ac:dyDescent="0.3">
      <c r="A6869" s="183">
        <v>45412</v>
      </c>
      <c r="B6869" s="129" t="s">
        <v>11610</v>
      </c>
      <c r="C6869" s="129" t="s">
        <v>417</v>
      </c>
      <c r="D6869" s="165">
        <v>1</v>
      </c>
      <c r="E6869" s="129" t="s">
        <v>4739</v>
      </c>
      <c r="F6869" s="129" t="s">
        <v>4735</v>
      </c>
      <c r="G6869" s="129" t="s">
        <v>16723</v>
      </c>
      <c r="H6869" s="129"/>
    </row>
    <row r="6870" spans="1:8" x14ac:dyDescent="0.3">
      <c r="A6870" s="183">
        <v>45412</v>
      </c>
      <c r="B6870" s="129" t="s">
        <v>11611</v>
      </c>
      <c r="C6870" s="129" t="s">
        <v>417</v>
      </c>
      <c r="D6870" s="165">
        <v>1</v>
      </c>
      <c r="E6870" s="129" t="s">
        <v>4739</v>
      </c>
      <c r="F6870" s="129" t="s">
        <v>4735</v>
      </c>
      <c r="G6870" s="129" t="s">
        <v>16723</v>
      </c>
      <c r="H6870" s="129"/>
    </row>
    <row r="6871" spans="1:8" x14ac:dyDescent="0.3">
      <c r="A6871" s="183">
        <v>45412</v>
      </c>
      <c r="B6871" s="129" t="s">
        <v>11612</v>
      </c>
      <c r="C6871" s="129" t="s">
        <v>417</v>
      </c>
      <c r="D6871" s="165">
        <v>1</v>
      </c>
      <c r="E6871" s="129" t="s">
        <v>4739</v>
      </c>
      <c r="F6871" s="129" t="s">
        <v>4735</v>
      </c>
      <c r="G6871" s="129" t="s">
        <v>16723</v>
      </c>
      <c r="H6871" s="129"/>
    </row>
    <row r="6872" spans="1:8" x14ac:dyDescent="0.3">
      <c r="A6872" s="183">
        <v>45412</v>
      </c>
      <c r="B6872" s="129" t="s">
        <v>11613</v>
      </c>
      <c r="C6872" s="129" t="s">
        <v>417</v>
      </c>
      <c r="D6872" s="165">
        <v>1</v>
      </c>
      <c r="E6872" s="129" t="s">
        <v>5066</v>
      </c>
      <c r="F6872" s="129" t="s">
        <v>4735</v>
      </c>
      <c r="G6872" s="129" t="s">
        <v>16723</v>
      </c>
      <c r="H6872" s="129"/>
    </row>
    <row r="6873" spans="1:8" x14ac:dyDescent="0.3">
      <c r="A6873" s="183">
        <v>45412</v>
      </c>
      <c r="B6873" s="129" t="s">
        <v>11614</v>
      </c>
      <c r="C6873" s="129" t="s">
        <v>417</v>
      </c>
      <c r="D6873" s="165">
        <v>1</v>
      </c>
      <c r="E6873" s="129" t="s">
        <v>5066</v>
      </c>
      <c r="F6873" s="129" t="s">
        <v>4735</v>
      </c>
      <c r="G6873" s="129" t="s">
        <v>16723</v>
      </c>
      <c r="H6873" s="129"/>
    </row>
    <row r="6874" spans="1:8" x14ac:dyDescent="0.3">
      <c r="A6874" s="183">
        <v>45412</v>
      </c>
      <c r="B6874" s="129" t="s">
        <v>11615</v>
      </c>
      <c r="C6874" s="129" t="s">
        <v>417</v>
      </c>
      <c r="D6874" s="165">
        <v>1</v>
      </c>
      <c r="E6874" s="129" t="s">
        <v>4739</v>
      </c>
      <c r="F6874" s="129" t="s">
        <v>4735</v>
      </c>
      <c r="G6874" s="129" t="s">
        <v>16723</v>
      </c>
      <c r="H6874" s="129"/>
    </row>
    <row r="6875" spans="1:8" x14ac:dyDescent="0.3">
      <c r="A6875" s="183">
        <v>45412</v>
      </c>
      <c r="B6875" s="129" t="s">
        <v>11616</v>
      </c>
      <c r="C6875" s="129" t="s">
        <v>418</v>
      </c>
      <c r="D6875" s="165">
        <v>1</v>
      </c>
      <c r="E6875" s="129" t="s">
        <v>4739</v>
      </c>
      <c r="F6875" s="129" t="s">
        <v>4735</v>
      </c>
      <c r="G6875" s="129" t="s">
        <v>16723</v>
      </c>
      <c r="H6875" s="129"/>
    </row>
    <row r="6876" spans="1:8" x14ac:dyDescent="0.3">
      <c r="A6876" s="183">
        <v>45412</v>
      </c>
      <c r="B6876" s="129" t="s">
        <v>11617</v>
      </c>
      <c r="C6876" s="129" t="s">
        <v>416</v>
      </c>
      <c r="D6876" s="165">
        <v>1</v>
      </c>
      <c r="E6876" s="129" t="s">
        <v>4737</v>
      </c>
      <c r="F6876" s="129" t="s">
        <v>4735</v>
      </c>
      <c r="G6876" s="129" t="s">
        <v>16723</v>
      </c>
      <c r="H6876" s="129"/>
    </row>
    <row r="6877" spans="1:8" x14ac:dyDescent="0.3">
      <c r="A6877" s="183">
        <v>45412</v>
      </c>
      <c r="B6877" s="129" t="s">
        <v>11618</v>
      </c>
      <c r="C6877" s="129" t="s">
        <v>416</v>
      </c>
      <c r="D6877" s="165">
        <v>1</v>
      </c>
      <c r="E6877" s="129" t="s">
        <v>4739</v>
      </c>
      <c r="F6877" s="129" t="s">
        <v>4735</v>
      </c>
      <c r="G6877" s="129" t="s">
        <v>16723</v>
      </c>
      <c r="H6877" s="129"/>
    </row>
    <row r="6878" spans="1:8" x14ac:dyDescent="0.3">
      <c r="A6878" s="183">
        <v>45412</v>
      </c>
      <c r="B6878" s="129" t="s">
        <v>11619</v>
      </c>
      <c r="C6878" s="129" t="s">
        <v>418</v>
      </c>
      <c r="D6878" s="165">
        <v>1</v>
      </c>
      <c r="E6878" s="129" t="s">
        <v>4739</v>
      </c>
      <c r="F6878" s="129" t="s">
        <v>4735</v>
      </c>
      <c r="G6878" s="129" t="s">
        <v>16723</v>
      </c>
      <c r="H6878" s="129"/>
    </row>
    <row r="6879" spans="1:8" x14ac:dyDescent="0.3">
      <c r="A6879" s="183">
        <v>45412</v>
      </c>
      <c r="B6879" s="129" t="s">
        <v>11620</v>
      </c>
      <c r="C6879" s="129" t="s">
        <v>417</v>
      </c>
      <c r="D6879" s="165">
        <v>1</v>
      </c>
      <c r="E6879" s="129" t="s">
        <v>4739</v>
      </c>
      <c r="F6879" s="129" t="s">
        <v>4735</v>
      </c>
      <c r="G6879" s="129" t="s">
        <v>16723</v>
      </c>
      <c r="H6879" s="129"/>
    </row>
    <row r="6880" spans="1:8" x14ac:dyDescent="0.3">
      <c r="A6880" s="183">
        <v>45412</v>
      </c>
      <c r="B6880" s="129" t="s">
        <v>11621</v>
      </c>
      <c r="C6880" s="129" t="s">
        <v>418</v>
      </c>
      <c r="D6880" s="165">
        <v>1</v>
      </c>
      <c r="E6880" s="129" t="s">
        <v>4739</v>
      </c>
      <c r="F6880" s="129" t="s">
        <v>4735</v>
      </c>
      <c r="G6880" s="129" t="s">
        <v>16723</v>
      </c>
      <c r="H6880" s="129"/>
    </row>
    <row r="6881" spans="1:8" x14ac:dyDescent="0.3">
      <c r="A6881" s="183">
        <v>45412</v>
      </c>
      <c r="B6881" s="129" t="s">
        <v>11622</v>
      </c>
      <c r="C6881" s="129" t="s">
        <v>417</v>
      </c>
      <c r="D6881" s="165">
        <v>1</v>
      </c>
      <c r="E6881" s="129" t="s">
        <v>4741</v>
      </c>
      <c r="F6881" s="129" t="s">
        <v>4735</v>
      </c>
      <c r="G6881" s="129" t="s">
        <v>16723</v>
      </c>
      <c r="H6881" s="129"/>
    </row>
    <row r="6882" spans="1:8" x14ac:dyDescent="0.3">
      <c r="A6882" s="183">
        <v>45412</v>
      </c>
      <c r="B6882" s="129" t="s">
        <v>11623</v>
      </c>
      <c r="C6882" s="129" t="s">
        <v>418</v>
      </c>
      <c r="D6882" s="165">
        <v>1</v>
      </c>
      <c r="E6882" s="129" t="s">
        <v>4741</v>
      </c>
      <c r="F6882" s="129" t="s">
        <v>4735</v>
      </c>
      <c r="G6882" s="129" t="s">
        <v>16723</v>
      </c>
      <c r="H6882" s="129"/>
    </row>
    <row r="6883" spans="1:8" x14ac:dyDescent="0.3">
      <c r="A6883" s="183">
        <v>45412</v>
      </c>
      <c r="B6883" s="129" t="s">
        <v>11624</v>
      </c>
      <c r="C6883" s="129" t="s">
        <v>418</v>
      </c>
      <c r="D6883" s="165">
        <v>1</v>
      </c>
      <c r="E6883" s="129" t="s">
        <v>4741</v>
      </c>
      <c r="F6883" s="129" t="s">
        <v>4735</v>
      </c>
      <c r="G6883" s="129" t="s">
        <v>16723</v>
      </c>
      <c r="H6883" s="129"/>
    </row>
    <row r="6884" spans="1:8" x14ac:dyDescent="0.3">
      <c r="A6884" s="183">
        <v>45412</v>
      </c>
      <c r="B6884" s="129" t="s">
        <v>11625</v>
      </c>
      <c r="C6884" s="129" t="s">
        <v>418</v>
      </c>
      <c r="D6884" s="165">
        <v>1</v>
      </c>
      <c r="E6884" s="129" t="s">
        <v>4741</v>
      </c>
      <c r="F6884" s="129" t="s">
        <v>4735</v>
      </c>
      <c r="G6884" s="129" t="s">
        <v>16723</v>
      </c>
      <c r="H6884" s="129"/>
    </row>
    <row r="6885" spans="1:8" x14ac:dyDescent="0.3">
      <c r="A6885" s="183">
        <v>45412</v>
      </c>
      <c r="B6885" s="129" t="s">
        <v>11626</v>
      </c>
      <c r="C6885" s="129" t="s">
        <v>418</v>
      </c>
      <c r="D6885" s="165">
        <v>1</v>
      </c>
      <c r="E6885" s="129" t="s">
        <v>4741</v>
      </c>
      <c r="F6885" s="129" t="s">
        <v>4735</v>
      </c>
      <c r="G6885" s="129" t="s">
        <v>16723</v>
      </c>
      <c r="H6885" s="129"/>
    </row>
    <row r="6886" spans="1:8" x14ac:dyDescent="0.3">
      <c r="A6886" s="183">
        <v>45412</v>
      </c>
      <c r="B6886" s="129" t="s">
        <v>11627</v>
      </c>
      <c r="C6886" s="129" t="s">
        <v>418</v>
      </c>
      <c r="D6886" s="165">
        <v>1</v>
      </c>
      <c r="E6886" s="129" t="s">
        <v>4741</v>
      </c>
      <c r="F6886" s="129" t="s">
        <v>4735</v>
      </c>
      <c r="G6886" s="129" t="s">
        <v>16723</v>
      </c>
      <c r="H6886" s="129"/>
    </row>
    <row r="6887" spans="1:8" x14ac:dyDescent="0.3">
      <c r="A6887" s="183">
        <v>45412</v>
      </c>
      <c r="B6887" s="129" t="s">
        <v>11628</v>
      </c>
      <c r="C6887" s="129" t="s">
        <v>418</v>
      </c>
      <c r="D6887" s="165">
        <v>1</v>
      </c>
      <c r="E6887" s="129" t="s">
        <v>4741</v>
      </c>
      <c r="F6887" s="129" t="s">
        <v>4735</v>
      </c>
      <c r="G6887" s="129" t="s">
        <v>16723</v>
      </c>
      <c r="H6887" s="129"/>
    </row>
    <row r="6888" spans="1:8" x14ac:dyDescent="0.3">
      <c r="A6888" s="183">
        <v>45412</v>
      </c>
      <c r="B6888" s="129" t="s">
        <v>11629</v>
      </c>
      <c r="C6888" s="129" t="s">
        <v>417</v>
      </c>
      <c r="D6888" s="165">
        <v>1</v>
      </c>
      <c r="E6888" s="129" t="s">
        <v>4741</v>
      </c>
      <c r="F6888" s="129" t="s">
        <v>4735</v>
      </c>
      <c r="G6888" s="129" t="s">
        <v>16723</v>
      </c>
      <c r="H6888" s="129"/>
    </row>
    <row r="6889" spans="1:8" x14ac:dyDescent="0.3">
      <c r="A6889" s="183">
        <v>45412</v>
      </c>
      <c r="B6889" s="129" t="s">
        <v>11630</v>
      </c>
      <c r="C6889" s="129" t="s">
        <v>418</v>
      </c>
      <c r="D6889" s="165">
        <v>1</v>
      </c>
      <c r="E6889" s="129" t="s">
        <v>4741</v>
      </c>
      <c r="F6889" s="129" t="s">
        <v>4735</v>
      </c>
      <c r="G6889" s="129" t="s">
        <v>16723</v>
      </c>
      <c r="H6889" s="129"/>
    </row>
    <row r="6890" spans="1:8" x14ac:dyDescent="0.3">
      <c r="A6890" s="183">
        <v>45412</v>
      </c>
      <c r="B6890" s="129" t="s">
        <v>11631</v>
      </c>
      <c r="C6890" s="129" t="s">
        <v>417</v>
      </c>
      <c r="D6890" s="165">
        <v>1</v>
      </c>
      <c r="E6890" s="129" t="s">
        <v>5066</v>
      </c>
      <c r="F6890" s="129" t="s">
        <v>4735</v>
      </c>
      <c r="G6890" s="129" t="s">
        <v>16723</v>
      </c>
      <c r="H6890" s="129"/>
    </row>
    <row r="6891" spans="1:8" x14ac:dyDescent="0.3">
      <c r="A6891" s="183">
        <v>45412</v>
      </c>
      <c r="B6891" s="129" t="s">
        <v>11632</v>
      </c>
      <c r="C6891" s="129" t="s">
        <v>417</v>
      </c>
      <c r="D6891" s="165">
        <v>1</v>
      </c>
      <c r="E6891" s="129" t="s">
        <v>4739</v>
      </c>
      <c r="F6891" s="129" t="s">
        <v>4735</v>
      </c>
      <c r="G6891" s="129" t="s">
        <v>16723</v>
      </c>
      <c r="H6891" s="129"/>
    </row>
    <row r="6892" spans="1:8" x14ac:dyDescent="0.3">
      <c r="A6892" s="183">
        <v>45412</v>
      </c>
      <c r="B6892" s="129" t="s">
        <v>11633</v>
      </c>
      <c r="C6892" s="129" t="s">
        <v>417</v>
      </c>
      <c r="D6892" s="165">
        <v>1</v>
      </c>
      <c r="E6892" s="129" t="s">
        <v>4739</v>
      </c>
      <c r="F6892" s="129" t="s">
        <v>4735</v>
      </c>
      <c r="G6892" s="129" t="s">
        <v>16723</v>
      </c>
      <c r="H6892" s="129"/>
    </row>
    <row r="6893" spans="1:8" x14ac:dyDescent="0.3">
      <c r="A6893" s="183">
        <v>45412</v>
      </c>
      <c r="B6893" s="129" t="s">
        <v>11634</v>
      </c>
      <c r="C6893" s="129" t="s">
        <v>417</v>
      </c>
      <c r="D6893" s="165">
        <v>1</v>
      </c>
      <c r="E6893" s="129" t="s">
        <v>4739</v>
      </c>
      <c r="F6893" s="129" t="s">
        <v>4735</v>
      </c>
      <c r="G6893" s="129" t="s">
        <v>16723</v>
      </c>
      <c r="H6893" s="129"/>
    </row>
    <row r="6894" spans="1:8" x14ac:dyDescent="0.3">
      <c r="A6894" s="183">
        <v>45412</v>
      </c>
      <c r="B6894" s="129" t="s">
        <v>11635</v>
      </c>
      <c r="C6894" s="129" t="s">
        <v>417</v>
      </c>
      <c r="D6894" s="165">
        <v>1</v>
      </c>
      <c r="E6894" s="129" t="s">
        <v>4739</v>
      </c>
      <c r="F6894" s="129" t="s">
        <v>4735</v>
      </c>
      <c r="G6894" s="129" t="s">
        <v>16723</v>
      </c>
      <c r="H6894" s="129"/>
    </row>
    <row r="6895" spans="1:8" x14ac:dyDescent="0.3">
      <c r="A6895" s="183">
        <v>45412</v>
      </c>
      <c r="B6895" s="129" t="s">
        <v>11636</v>
      </c>
      <c r="C6895" s="129" t="s">
        <v>418</v>
      </c>
      <c r="D6895" s="165">
        <v>1</v>
      </c>
      <c r="E6895" s="129" t="s">
        <v>4739</v>
      </c>
      <c r="F6895" s="129" t="s">
        <v>4735</v>
      </c>
      <c r="G6895" s="129" t="s">
        <v>16723</v>
      </c>
      <c r="H6895" s="129"/>
    </row>
    <row r="6896" spans="1:8" x14ac:dyDescent="0.3">
      <c r="A6896" s="183">
        <v>45412</v>
      </c>
      <c r="B6896" s="129" t="s">
        <v>11637</v>
      </c>
      <c r="C6896" s="129" t="s">
        <v>418</v>
      </c>
      <c r="D6896" s="165">
        <v>1</v>
      </c>
      <c r="E6896" s="129" t="s">
        <v>4739</v>
      </c>
      <c r="F6896" s="129" t="s">
        <v>4735</v>
      </c>
      <c r="G6896" s="129" t="s">
        <v>16723</v>
      </c>
      <c r="H6896" s="129"/>
    </row>
    <row r="6897" spans="1:8" x14ac:dyDescent="0.3">
      <c r="A6897" s="183">
        <v>45412</v>
      </c>
      <c r="B6897" s="129" t="s">
        <v>11638</v>
      </c>
      <c r="C6897" s="129" t="s">
        <v>417</v>
      </c>
      <c r="D6897" s="165">
        <v>1</v>
      </c>
      <c r="E6897" s="129" t="s">
        <v>4739</v>
      </c>
      <c r="F6897" s="129" t="s">
        <v>4735</v>
      </c>
      <c r="G6897" s="129" t="s">
        <v>16723</v>
      </c>
      <c r="H6897" s="129"/>
    </row>
    <row r="6898" spans="1:8" x14ac:dyDescent="0.3">
      <c r="A6898" s="183">
        <v>45412</v>
      </c>
      <c r="B6898" s="129" t="s">
        <v>11639</v>
      </c>
      <c r="C6898" s="129" t="s">
        <v>417</v>
      </c>
      <c r="D6898" s="165">
        <v>1</v>
      </c>
      <c r="E6898" s="129" t="s">
        <v>4739</v>
      </c>
      <c r="F6898" s="129" t="s">
        <v>4735</v>
      </c>
      <c r="G6898" s="129" t="s">
        <v>16723</v>
      </c>
      <c r="H6898" s="129"/>
    </row>
    <row r="6899" spans="1:8" x14ac:dyDescent="0.3">
      <c r="A6899" s="183">
        <v>45412</v>
      </c>
      <c r="B6899" s="129" t="s">
        <v>11640</v>
      </c>
      <c r="C6899" s="129" t="s">
        <v>417</v>
      </c>
      <c r="D6899" s="165">
        <v>1</v>
      </c>
      <c r="E6899" s="129" t="s">
        <v>4739</v>
      </c>
      <c r="F6899" s="129" t="s">
        <v>4735</v>
      </c>
      <c r="G6899" s="129" t="s">
        <v>16723</v>
      </c>
      <c r="H6899" s="129"/>
    </row>
    <row r="6900" spans="1:8" x14ac:dyDescent="0.3">
      <c r="A6900" s="183">
        <v>45412</v>
      </c>
      <c r="B6900" s="129" t="s">
        <v>11641</v>
      </c>
      <c r="C6900" s="129" t="s">
        <v>418</v>
      </c>
      <c r="D6900" s="165">
        <v>1</v>
      </c>
      <c r="E6900" s="129" t="s">
        <v>4744</v>
      </c>
      <c r="F6900" s="129" t="s">
        <v>4735</v>
      </c>
      <c r="G6900" s="129" t="s">
        <v>16723</v>
      </c>
      <c r="H6900" s="129"/>
    </row>
    <row r="6901" spans="1:8" x14ac:dyDescent="0.3">
      <c r="A6901" s="183">
        <v>45412</v>
      </c>
      <c r="B6901" s="129" t="s">
        <v>11642</v>
      </c>
      <c r="C6901" s="129" t="s">
        <v>418</v>
      </c>
      <c r="D6901" s="165">
        <v>1</v>
      </c>
      <c r="E6901" s="129" t="s">
        <v>4739</v>
      </c>
      <c r="F6901" s="129" t="s">
        <v>4735</v>
      </c>
      <c r="G6901" s="129" t="s">
        <v>16723</v>
      </c>
      <c r="H6901" s="129"/>
    </row>
    <row r="6902" spans="1:8" x14ac:dyDescent="0.3">
      <c r="A6902" s="183">
        <v>45412</v>
      </c>
      <c r="B6902" s="129" t="s">
        <v>11643</v>
      </c>
      <c r="C6902" s="129" t="s">
        <v>417</v>
      </c>
      <c r="D6902" s="165">
        <v>1</v>
      </c>
      <c r="E6902" s="129" t="s">
        <v>4739</v>
      </c>
      <c r="F6902" s="129" t="s">
        <v>4735</v>
      </c>
      <c r="G6902" s="129" t="s">
        <v>16723</v>
      </c>
      <c r="H6902" s="129"/>
    </row>
    <row r="6903" spans="1:8" x14ac:dyDescent="0.3">
      <c r="A6903" s="183">
        <v>45412</v>
      </c>
      <c r="B6903" s="129" t="s">
        <v>11644</v>
      </c>
      <c r="C6903" s="129" t="s">
        <v>417</v>
      </c>
      <c r="D6903" s="165">
        <v>1</v>
      </c>
      <c r="E6903" s="129" t="s">
        <v>4739</v>
      </c>
      <c r="F6903" s="129" t="s">
        <v>4735</v>
      </c>
      <c r="G6903" s="129" t="s">
        <v>16723</v>
      </c>
      <c r="H6903" s="129"/>
    </row>
    <row r="6904" spans="1:8" x14ac:dyDescent="0.3">
      <c r="A6904" s="183">
        <v>45412</v>
      </c>
      <c r="B6904" s="129" t="s">
        <v>11645</v>
      </c>
      <c r="C6904" s="129" t="s">
        <v>418</v>
      </c>
      <c r="D6904" s="165">
        <v>1</v>
      </c>
      <c r="E6904" s="129" t="s">
        <v>4821</v>
      </c>
      <c r="F6904" s="129" t="s">
        <v>4735</v>
      </c>
      <c r="G6904" s="129" t="s">
        <v>16723</v>
      </c>
      <c r="H6904" s="129"/>
    </row>
    <row r="6905" spans="1:8" x14ac:dyDescent="0.3">
      <c r="A6905" s="183">
        <v>45412</v>
      </c>
      <c r="B6905" s="129" t="s">
        <v>11646</v>
      </c>
      <c r="C6905" s="129" t="s">
        <v>418</v>
      </c>
      <c r="D6905" s="165">
        <v>1</v>
      </c>
      <c r="E6905" s="129" t="s">
        <v>4739</v>
      </c>
      <c r="F6905" s="129" t="s">
        <v>4735</v>
      </c>
      <c r="G6905" s="129" t="s">
        <v>16723</v>
      </c>
      <c r="H6905" s="129"/>
    </row>
    <row r="6906" spans="1:8" x14ac:dyDescent="0.3">
      <c r="A6906" s="183">
        <v>45412</v>
      </c>
      <c r="B6906" s="129" t="s">
        <v>11647</v>
      </c>
      <c r="C6906" s="129" t="s">
        <v>418</v>
      </c>
      <c r="D6906" s="165">
        <v>1</v>
      </c>
      <c r="E6906" s="129" t="s">
        <v>4739</v>
      </c>
      <c r="F6906" s="129" t="s">
        <v>4735</v>
      </c>
      <c r="G6906" s="129" t="s">
        <v>16723</v>
      </c>
      <c r="H6906" s="129"/>
    </row>
    <row r="6907" spans="1:8" x14ac:dyDescent="0.3">
      <c r="A6907" s="183">
        <v>45412</v>
      </c>
      <c r="B6907" s="129" t="s">
        <v>11648</v>
      </c>
      <c r="C6907" s="129" t="s">
        <v>417</v>
      </c>
      <c r="D6907" s="165">
        <v>1</v>
      </c>
      <c r="E6907" s="129" t="s">
        <v>4739</v>
      </c>
      <c r="F6907" s="129" t="s">
        <v>4735</v>
      </c>
      <c r="G6907" s="129" t="s">
        <v>16723</v>
      </c>
      <c r="H6907" s="129"/>
    </row>
    <row r="6908" spans="1:8" x14ac:dyDescent="0.3">
      <c r="A6908" s="183">
        <v>45412</v>
      </c>
      <c r="B6908" s="129" t="s">
        <v>11649</v>
      </c>
      <c r="C6908" s="129" t="s">
        <v>417</v>
      </c>
      <c r="D6908" s="165">
        <v>1</v>
      </c>
      <c r="E6908" s="129" t="s">
        <v>4739</v>
      </c>
      <c r="F6908" s="129" t="s">
        <v>4735</v>
      </c>
      <c r="G6908" s="129" t="s">
        <v>16723</v>
      </c>
      <c r="H6908" s="129"/>
    </row>
    <row r="6909" spans="1:8" x14ac:dyDescent="0.3">
      <c r="A6909" s="183">
        <v>45412</v>
      </c>
      <c r="B6909" s="129" t="s">
        <v>11650</v>
      </c>
      <c r="C6909" s="129" t="s">
        <v>417</v>
      </c>
      <c r="D6909" s="165">
        <v>1</v>
      </c>
      <c r="E6909" s="129" t="s">
        <v>4739</v>
      </c>
      <c r="F6909" s="129" t="s">
        <v>4735</v>
      </c>
      <c r="G6909" s="129" t="s">
        <v>16723</v>
      </c>
      <c r="H6909" s="129"/>
    </row>
    <row r="6910" spans="1:8" x14ac:dyDescent="0.3">
      <c r="A6910" s="183">
        <v>45412</v>
      </c>
      <c r="B6910" s="129" t="s">
        <v>11651</v>
      </c>
      <c r="C6910" s="129" t="s">
        <v>417</v>
      </c>
      <c r="D6910" s="165">
        <v>1</v>
      </c>
      <c r="E6910" s="129" t="s">
        <v>4739</v>
      </c>
      <c r="F6910" s="129" t="s">
        <v>4735</v>
      </c>
      <c r="G6910" s="129" t="s">
        <v>16723</v>
      </c>
      <c r="H6910" s="129"/>
    </row>
    <row r="6911" spans="1:8" x14ac:dyDescent="0.3">
      <c r="A6911" s="183">
        <v>45412</v>
      </c>
      <c r="B6911" s="129" t="s">
        <v>11652</v>
      </c>
      <c r="C6911" s="129" t="s">
        <v>417</v>
      </c>
      <c r="D6911" s="165">
        <v>1</v>
      </c>
      <c r="E6911" s="129" t="s">
        <v>4739</v>
      </c>
      <c r="F6911" s="129" t="s">
        <v>4735</v>
      </c>
      <c r="G6911" s="129" t="s">
        <v>16723</v>
      </c>
      <c r="H6911" s="129"/>
    </row>
    <row r="6912" spans="1:8" x14ac:dyDescent="0.3">
      <c r="A6912" s="183">
        <v>45412</v>
      </c>
      <c r="B6912" s="129" t="s">
        <v>11653</v>
      </c>
      <c r="C6912" s="129" t="s">
        <v>417</v>
      </c>
      <c r="D6912" s="165">
        <v>1</v>
      </c>
      <c r="E6912" s="129" t="s">
        <v>5066</v>
      </c>
      <c r="F6912" s="129" t="s">
        <v>4735</v>
      </c>
      <c r="G6912" s="129" t="s">
        <v>16723</v>
      </c>
      <c r="H6912" s="129"/>
    </row>
    <row r="6913" spans="1:8" x14ac:dyDescent="0.3">
      <c r="A6913" s="183">
        <v>45443</v>
      </c>
      <c r="B6913" s="129" t="s">
        <v>11654</v>
      </c>
      <c r="C6913" s="129" t="s">
        <v>417</v>
      </c>
      <c r="D6913" s="165">
        <v>1</v>
      </c>
      <c r="E6913" s="129" t="s">
        <v>4737</v>
      </c>
      <c r="F6913" s="129" t="s">
        <v>4735</v>
      </c>
      <c r="G6913" s="129" t="s">
        <v>16723</v>
      </c>
      <c r="H6913" s="129"/>
    </row>
    <row r="6914" spans="1:8" x14ac:dyDescent="0.3">
      <c r="A6914" s="183">
        <v>45443</v>
      </c>
      <c r="B6914" s="129" t="s">
        <v>11655</v>
      </c>
      <c r="C6914" s="129" t="s">
        <v>416</v>
      </c>
      <c r="D6914" s="165">
        <v>1</v>
      </c>
      <c r="E6914" s="129" t="s">
        <v>4739</v>
      </c>
      <c r="F6914" s="129" t="s">
        <v>4735</v>
      </c>
      <c r="G6914" s="129" t="s">
        <v>16723</v>
      </c>
      <c r="H6914" s="129"/>
    </row>
    <row r="6915" spans="1:8" x14ac:dyDescent="0.3">
      <c r="A6915" s="183">
        <v>45443</v>
      </c>
      <c r="B6915" s="129" t="s">
        <v>11656</v>
      </c>
      <c r="C6915" s="129" t="s">
        <v>418</v>
      </c>
      <c r="D6915" s="165">
        <v>1</v>
      </c>
      <c r="E6915" s="129" t="s">
        <v>4739</v>
      </c>
      <c r="F6915" s="129" t="s">
        <v>4735</v>
      </c>
      <c r="G6915" s="129" t="s">
        <v>16723</v>
      </c>
      <c r="H6915" s="129"/>
    </row>
    <row r="6916" spans="1:8" x14ac:dyDescent="0.3">
      <c r="A6916" s="183">
        <v>45443</v>
      </c>
      <c r="B6916" s="129" t="s">
        <v>11657</v>
      </c>
      <c r="C6916" s="129" t="s">
        <v>418</v>
      </c>
      <c r="D6916" s="165">
        <v>1</v>
      </c>
      <c r="E6916" s="129" t="s">
        <v>4739</v>
      </c>
      <c r="F6916" s="129" t="s">
        <v>4735</v>
      </c>
      <c r="G6916" s="129" t="s">
        <v>16723</v>
      </c>
      <c r="H6916" s="129"/>
    </row>
    <row r="6917" spans="1:8" x14ac:dyDescent="0.3">
      <c r="A6917" s="183">
        <v>45443</v>
      </c>
      <c r="B6917" s="129" t="s">
        <v>11658</v>
      </c>
      <c r="C6917" s="129" t="s">
        <v>418</v>
      </c>
      <c r="D6917" s="165">
        <v>1</v>
      </c>
      <c r="E6917" s="129" t="s">
        <v>4744</v>
      </c>
      <c r="F6917" s="129" t="s">
        <v>4735</v>
      </c>
      <c r="G6917" s="129" t="s">
        <v>16723</v>
      </c>
      <c r="H6917" s="129"/>
    </row>
    <row r="6918" spans="1:8" x14ac:dyDescent="0.3">
      <c r="A6918" s="183">
        <v>45443</v>
      </c>
      <c r="B6918" s="129" t="s">
        <v>11659</v>
      </c>
      <c r="C6918" s="129" t="s">
        <v>417</v>
      </c>
      <c r="D6918" s="165">
        <v>1</v>
      </c>
      <c r="E6918" s="129" t="s">
        <v>5066</v>
      </c>
      <c r="F6918" s="129" t="s">
        <v>4735</v>
      </c>
      <c r="G6918" s="129" t="s">
        <v>16723</v>
      </c>
      <c r="H6918" s="129"/>
    </row>
    <row r="6919" spans="1:8" x14ac:dyDescent="0.3">
      <c r="A6919" s="183">
        <v>45443</v>
      </c>
      <c r="B6919" s="129" t="s">
        <v>11660</v>
      </c>
      <c r="C6919" s="129" t="s">
        <v>417</v>
      </c>
      <c r="D6919" s="165">
        <v>1</v>
      </c>
      <c r="E6919" s="129" t="s">
        <v>4821</v>
      </c>
      <c r="F6919" s="129" t="s">
        <v>4735</v>
      </c>
      <c r="G6919" s="129" t="s">
        <v>16723</v>
      </c>
      <c r="H6919" s="129"/>
    </row>
    <row r="6920" spans="1:8" x14ac:dyDescent="0.3">
      <c r="A6920" s="183">
        <v>45443</v>
      </c>
      <c r="B6920" s="129" t="s">
        <v>11661</v>
      </c>
      <c r="C6920" s="129" t="s">
        <v>417</v>
      </c>
      <c r="D6920" s="165">
        <v>1</v>
      </c>
      <c r="E6920" s="129" t="s">
        <v>4739</v>
      </c>
      <c r="F6920" s="129" t="s">
        <v>4735</v>
      </c>
      <c r="G6920" s="129" t="s">
        <v>16723</v>
      </c>
      <c r="H6920" s="129"/>
    </row>
    <row r="6921" spans="1:8" x14ac:dyDescent="0.3">
      <c r="A6921" s="183">
        <v>45443</v>
      </c>
      <c r="B6921" s="129" t="s">
        <v>11662</v>
      </c>
      <c r="C6921" s="129" t="s">
        <v>417</v>
      </c>
      <c r="D6921" s="165">
        <v>1</v>
      </c>
      <c r="E6921" s="129" t="s">
        <v>4737</v>
      </c>
      <c r="F6921" s="129" t="s">
        <v>4735</v>
      </c>
      <c r="G6921" s="129" t="s">
        <v>16723</v>
      </c>
      <c r="H6921" s="129"/>
    </row>
    <row r="6922" spans="1:8" x14ac:dyDescent="0.3">
      <c r="A6922" s="183">
        <v>45443</v>
      </c>
      <c r="B6922" s="129" t="s">
        <v>11663</v>
      </c>
      <c r="C6922" s="129" t="s">
        <v>418</v>
      </c>
      <c r="D6922" s="165">
        <v>1</v>
      </c>
      <c r="E6922" s="129" t="s">
        <v>4739</v>
      </c>
      <c r="F6922" s="129" t="s">
        <v>4735</v>
      </c>
      <c r="G6922" s="129" t="s">
        <v>16723</v>
      </c>
      <c r="H6922" s="129"/>
    </row>
    <row r="6923" spans="1:8" x14ac:dyDescent="0.3">
      <c r="A6923" s="183">
        <v>45443</v>
      </c>
      <c r="B6923" s="129" t="s">
        <v>11664</v>
      </c>
      <c r="C6923" s="129" t="s">
        <v>418</v>
      </c>
      <c r="D6923" s="165">
        <v>1</v>
      </c>
      <c r="E6923" s="129" t="s">
        <v>4739</v>
      </c>
      <c r="F6923" s="129" t="s">
        <v>4735</v>
      </c>
      <c r="G6923" s="129" t="s">
        <v>16723</v>
      </c>
      <c r="H6923" s="129"/>
    </row>
    <row r="6924" spans="1:8" x14ac:dyDescent="0.3">
      <c r="A6924" s="183">
        <v>45443</v>
      </c>
      <c r="B6924" s="129" t="s">
        <v>11665</v>
      </c>
      <c r="C6924" s="129" t="s">
        <v>418</v>
      </c>
      <c r="D6924" s="165">
        <v>1</v>
      </c>
      <c r="E6924" s="129" t="s">
        <v>4739</v>
      </c>
      <c r="F6924" s="129" t="s">
        <v>4735</v>
      </c>
      <c r="G6924" s="129" t="s">
        <v>16723</v>
      </c>
      <c r="H6924" s="129"/>
    </row>
    <row r="6925" spans="1:8" x14ac:dyDescent="0.3">
      <c r="A6925" s="183">
        <v>45443</v>
      </c>
      <c r="B6925" s="129" t="s">
        <v>11666</v>
      </c>
      <c r="C6925" s="129" t="s">
        <v>416</v>
      </c>
      <c r="D6925" s="165">
        <v>1</v>
      </c>
      <c r="E6925" s="129" t="s">
        <v>4739</v>
      </c>
      <c r="F6925" s="129" t="s">
        <v>4735</v>
      </c>
      <c r="G6925" s="129" t="s">
        <v>16723</v>
      </c>
      <c r="H6925" s="129"/>
    </row>
    <row r="6926" spans="1:8" x14ac:dyDescent="0.3">
      <c r="A6926" s="183">
        <v>45443</v>
      </c>
      <c r="B6926" s="129" t="s">
        <v>11667</v>
      </c>
      <c r="C6926" s="129" t="s">
        <v>417</v>
      </c>
      <c r="D6926" s="165">
        <v>1</v>
      </c>
      <c r="E6926" s="129" t="s">
        <v>4739</v>
      </c>
      <c r="F6926" s="129" t="s">
        <v>4735</v>
      </c>
      <c r="G6926" s="129" t="s">
        <v>16723</v>
      </c>
      <c r="H6926" s="129"/>
    </row>
    <row r="6927" spans="1:8" x14ac:dyDescent="0.3">
      <c r="A6927" s="183">
        <v>45443</v>
      </c>
      <c r="B6927" s="129" t="s">
        <v>11668</v>
      </c>
      <c r="C6927" s="129" t="s">
        <v>418</v>
      </c>
      <c r="D6927" s="165">
        <v>1</v>
      </c>
      <c r="E6927" s="129" t="s">
        <v>4739</v>
      </c>
      <c r="F6927" s="129" t="s">
        <v>4735</v>
      </c>
      <c r="G6927" s="129" t="s">
        <v>16723</v>
      </c>
      <c r="H6927" s="129"/>
    </row>
    <row r="6928" spans="1:8" x14ac:dyDescent="0.3">
      <c r="A6928" s="183">
        <v>45443</v>
      </c>
      <c r="B6928" s="129" t="s">
        <v>11669</v>
      </c>
      <c r="C6928" s="129" t="s">
        <v>417</v>
      </c>
      <c r="D6928" s="165">
        <v>1</v>
      </c>
      <c r="E6928" s="129" t="s">
        <v>4739</v>
      </c>
      <c r="F6928" s="129" t="s">
        <v>4735</v>
      </c>
      <c r="G6928" s="129" t="s">
        <v>16723</v>
      </c>
      <c r="H6928" s="129"/>
    </row>
    <row r="6929" spans="1:8" x14ac:dyDescent="0.3">
      <c r="A6929" s="183">
        <v>45443</v>
      </c>
      <c r="B6929" s="129" t="s">
        <v>11670</v>
      </c>
      <c r="C6929" s="129" t="s">
        <v>418</v>
      </c>
      <c r="D6929" s="165">
        <v>1</v>
      </c>
      <c r="E6929" s="129" t="s">
        <v>4739</v>
      </c>
      <c r="F6929" s="129" t="s">
        <v>4735</v>
      </c>
      <c r="G6929" s="129" t="s">
        <v>16723</v>
      </c>
      <c r="H6929" s="129"/>
    </row>
    <row r="6930" spans="1:8" x14ac:dyDescent="0.3">
      <c r="A6930" s="183">
        <v>45443</v>
      </c>
      <c r="B6930" s="129" t="s">
        <v>11671</v>
      </c>
      <c r="C6930" s="129" t="s">
        <v>417</v>
      </c>
      <c r="D6930" s="165">
        <v>1</v>
      </c>
      <c r="E6930" s="129" t="s">
        <v>4739</v>
      </c>
      <c r="F6930" s="129" t="s">
        <v>4735</v>
      </c>
      <c r="G6930" s="129" t="s">
        <v>16723</v>
      </c>
      <c r="H6930" s="129"/>
    </row>
    <row r="6931" spans="1:8" x14ac:dyDescent="0.3">
      <c r="A6931" s="183">
        <v>45443</v>
      </c>
      <c r="B6931" s="129" t="s">
        <v>11672</v>
      </c>
      <c r="C6931" s="129" t="s">
        <v>418</v>
      </c>
      <c r="D6931" s="165">
        <v>1</v>
      </c>
      <c r="E6931" s="129" t="s">
        <v>4739</v>
      </c>
      <c r="F6931" s="129" t="s">
        <v>4735</v>
      </c>
      <c r="G6931" s="129" t="s">
        <v>16723</v>
      </c>
      <c r="H6931" s="129"/>
    </row>
    <row r="6932" spans="1:8" x14ac:dyDescent="0.3">
      <c r="A6932" s="183">
        <v>45443</v>
      </c>
      <c r="B6932" s="129" t="s">
        <v>11673</v>
      </c>
      <c r="C6932" s="129" t="s">
        <v>418</v>
      </c>
      <c r="D6932" s="165">
        <v>1</v>
      </c>
      <c r="E6932" s="129" t="s">
        <v>4737</v>
      </c>
      <c r="F6932" s="129" t="s">
        <v>4735</v>
      </c>
      <c r="G6932" s="129" t="s">
        <v>16723</v>
      </c>
      <c r="H6932" s="129"/>
    </row>
    <row r="6933" spans="1:8" x14ac:dyDescent="0.3">
      <c r="A6933" s="183">
        <v>45443</v>
      </c>
      <c r="B6933" s="129" t="s">
        <v>11674</v>
      </c>
      <c r="C6933" s="129" t="s">
        <v>417</v>
      </c>
      <c r="D6933" s="165">
        <v>1</v>
      </c>
      <c r="E6933" s="129" t="s">
        <v>4739</v>
      </c>
      <c r="F6933" s="129" t="s">
        <v>4735</v>
      </c>
      <c r="G6933" s="129" t="s">
        <v>16723</v>
      </c>
      <c r="H6933" s="129"/>
    </row>
    <row r="6934" spans="1:8" x14ac:dyDescent="0.3">
      <c r="A6934" s="183">
        <v>45443</v>
      </c>
      <c r="B6934" s="129" t="s">
        <v>11675</v>
      </c>
      <c r="C6934" s="129" t="s">
        <v>417</v>
      </c>
      <c r="D6934" s="165">
        <v>1</v>
      </c>
      <c r="E6934" s="129" t="s">
        <v>4739</v>
      </c>
      <c r="F6934" s="129" t="s">
        <v>4735</v>
      </c>
      <c r="G6934" s="129" t="s">
        <v>16723</v>
      </c>
      <c r="H6934" s="129"/>
    </row>
    <row r="6935" spans="1:8" x14ac:dyDescent="0.3">
      <c r="A6935" s="183">
        <v>45443</v>
      </c>
      <c r="B6935" s="129" t="s">
        <v>11676</v>
      </c>
      <c r="C6935" s="129" t="s">
        <v>417</v>
      </c>
      <c r="D6935" s="165">
        <v>1</v>
      </c>
      <c r="E6935" s="129" t="s">
        <v>4734</v>
      </c>
      <c r="F6935" s="129" t="s">
        <v>4735</v>
      </c>
      <c r="G6935" s="129" t="s">
        <v>16723</v>
      </c>
      <c r="H6935" s="129"/>
    </row>
    <row r="6936" spans="1:8" x14ac:dyDescent="0.3">
      <c r="A6936" s="183">
        <v>45443</v>
      </c>
      <c r="B6936" s="129" t="s">
        <v>11677</v>
      </c>
      <c r="C6936" s="129" t="s">
        <v>417</v>
      </c>
      <c r="D6936" s="165">
        <v>1</v>
      </c>
      <c r="E6936" s="129" t="s">
        <v>4739</v>
      </c>
      <c r="F6936" s="129" t="s">
        <v>4735</v>
      </c>
      <c r="G6936" s="129" t="s">
        <v>16723</v>
      </c>
      <c r="H6936" s="129"/>
    </row>
    <row r="6937" spans="1:8" x14ac:dyDescent="0.3">
      <c r="A6937" s="183">
        <v>45443</v>
      </c>
      <c r="B6937" s="129" t="s">
        <v>11678</v>
      </c>
      <c r="C6937" s="129" t="s">
        <v>417</v>
      </c>
      <c r="D6937" s="165">
        <v>1</v>
      </c>
      <c r="E6937" s="129" t="s">
        <v>4739</v>
      </c>
      <c r="F6937" s="129" t="s">
        <v>4735</v>
      </c>
      <c r="G6937" s="129" t="s">
        <v>16723</v>
      </c>
      <c r="H6937" s="129"/>
    </row>
    <row r="6938" spans="1:8" x14ac:dyDescent="0.3">
      <c r="A6938" s="183">
        <v>45443</v>
      </c>
      <c r="B6938" s="129" t="s">
        <v>11679</v>
      </c>
      <c r="C6938" s="129" t="s">
        <v>416</v>
      </c>
      <c r="D6938" s="165">
        <v>1</v>
      </c>
      <c r="E6938" s="129" t="s">
        <v>4737</v>
      </c>
      <c r="F6938" s="129" t="s">
        <v>4735</v>
      </c>
      <c r="G6938" s="129" t="s">
        <v>16723</v>
      </c>
      <c r="H6938" s="129"/>
    </row>
    <row r="6939" spans="1:8" x14ac:dyDescent="0.3">
      <c r="A6939" s="183">
        <v>45443</v>
      </c>
      <c r="B6939" s="129" t="s">
        <v>11680</v>
      </c>
      <c r="C6939" s="129" t="s">
        <v>416</v>
      </c>
      <c r="D6939" s="165">
        <v>1</v>
      </c>
      <c r="E6939" s="129" t="s">
        <v>4737</v>
      </c>
      <c r="F6939" s="129" t="s">
        <v>4735</v>
      </c>
      <c r="G6939" s="129" t="s">
        <v>16723</v>
      </c>
      <c r="H6939" s="129"/>
    </row>
    <row r="6940" spans="1:8" x14ac:dyDescent="0.3">
      <c r="A6940" s="183">
        <v>45443</v>
      </c>
      <c r="B6940" s="129" t="s">
        <v>11681</v>
      </c>
      <c r="C6940" s="129" t="s">
        <v>418</v>
      </c>
      <c r="D6940" s="165">
        <v>1</v>
      </c>
      <c r="E6940" s="129" t="s">
        <v>4737</v>
      </c>
      <c r="F6940" s="129" t="s">
        <v>4735</v>
      </c>
      <c r="G6940" s="129" t="s">
        <v>16723</v>
      </c>
      <c r="H6940" s="129"/>
    </row>
    <row r="6941" spans="1:8" x14ac:dyDescent="0.3">
      <c r="A6941" s="183">
        <v>45443</v>
      </c>
      <c r="B6941" s="129" t="s">
        <v>11682</v>
      </c>
      <c r="C6941" s="129" t="s">
        <v>418</v>
      </c>
      <c r="D6941" s="165">
        <v>1</v>
      </c>
      <c r="E6941" s="129" t="s">
        <v>4737</v>
      </c>
      <c r="F6941" s="129" t="s">
        <v>4735</v>
      </c>
      <c r="G6941" s="129" t="s">
        <v>16723</v>
      </c>
      <c r="H6941" s="129"/>
    </row>
    <row r="6942" spans="1:8" x14ac:dyDescent="0.3">
      <c r="A6942" s="183">
        <v>45443</v>
      </c>
      <c r="B6942" s="129" t="s">
        <v>11683</v>
      </c>
      <c r="C6942" s="129" t="s">
        <v>418</v>
      </c>
      <c r="D6942" s="165">
        <v>1</v>
      </c>
      <c r="E6942" s="129" t="s">
        <v>4737</v>
      </c>
      <c r="F6942" s="129" t="s">
        <v>4735</v>
      </c>
      <c r="G6942" s="129" t="s">
        <v>16723</v>
      </c>
      <c r="H6942" s="129"/>
    </row>
    <row r="6943" spans="1:8" x14ac:dyDescent="0.3">
      <c r="A6943" s="183">
        <v>45443</v>
      </c>
      <c r="B6943" s="129" t="s">
        <v>11684</v>
      </c>
      <c r="C6943" s="129" t="s">
        <v>417</v>
      </c>
      <c r="D6943" s="165">
        <v>1</v>
      </c>
      <c r="E6943" s="129" t="s">
        <v>5066</v>
      </c>
      <c r="F6943" s="129" t="s">
        <v>4735</v>
      </c>
      <c r="G6943" s="129" t="s">
        <v>16723</v>
      </c>
      <c r="H6943" s="129"/>
    </row>
    <row r="6944" spans="1:8" x14ac:dyDescent="0.3">
      <c r="A6944" s="183">
        <v>45443</v>
      </c>
      <c r="B6944" s="129" t="s">
        <v>11685</v>
      </c>
      <c r="C6944" s="129" t="s">
        <v>417</v>
      </c>
      <c r="D6944" s="165">
        <v>1</v>
      </c>
      <c r="E6944" s="129" t="s">
        <v>4739</v>
      </c>
      <c r="F6944" s="129" t="s">
        <v>4735</v>
      </c>
      <c r="G6944" s="129" t="s">
        <v>16723</v>
      </c>
      <c r="H6944" s="129"/>
    </row>
    <row r="6945" spans="1:8" x14ac:dyDescent="0.3">
      <c r="A6945" s="183">
        <v>45443</v>
      </c>
      <c r="B6945" s="129" t="s">
        <v>11686</v>
      </c>
      <c r="C6945" s="129" t="s">
        <v>417</v>
      </c>
      <c r="D6945" s="165">
        <v>1</v>
      </c>
      <c r="E6945" s="129" t="s">
        <v>4734</v>
      </c>
      <c r="F6945" s="129" t="s">
        <v>4735</v>
      </c>
      <c r="G6945" s="129" t="s">
        <v>16723</v>
      </c>
      <c r="H6945" s="129"/>
    </row>
    <row r="6946" spans="1:8" x14ac:dyDescent="0.3">
      <c r="A6946" s="183">
        <v>45443</v>
      </c>
      <c r="B6946" s="129" t="s">
        <v>11687</v>
      </c>
      <c r="C6946" s="129" t="s">
        <v>418</v>
      </c>
      <c r="D6946" s="165">
        <v>1</v>
      </c>
      <c r="E6946" s="129" t="s">
        <v>4739</v>
      </c>
      <c r="F6946" s="129" t="s">
        <v>4735</v>
      </c>
      <c r="G6946" s="129" t="s">
        <v>16723</v>
      </c>
      <c r="H6946" s="129"/>
    </row>
    <row r="6947" spans="1:8" x14ac:dyDescent="0.3">
      <c r="A6947" s="183">
        <v>45443</v>
      </c>
      <c r="B6947" s="129" t="s">
        <v>11688</v>
      </c>
      <c r="C6947" s="129" t="s">
        <v>416</v>
      </c>
      <c r="D6947" s="165">
        <v>1</v>
      </c>
      <c r="E6947" s="129" t="s">
        <v>4737</v>
      </c>
      <c r="F6947" s="129" t="s">
        <v>4735</v>
      </c>
      <c r="G6947" s="129" t="s">
        <v>16723</v>
      </c>
      <c r="H6947" s="129"/>
    </row>
    <row r="6948" spans="1:8" x14ac:dyDescent="0.3">
      <c r="A6948" s="183">
        <v>45443</v>
      </c>
      <c r="B6948" s="129" t="s">
        <v>11689</v>
      </c>
      <c r="C6948" s="129" t="s">
        <v>417</v>
      </c>
      <c r="D6948" s="165">
        <v>1</v>
      </c>
      <c r="E6948" s="129" t="s">
        <v>4739</v>
      </c>
      <c r="F6948" s="129" t="s">
        <v>4735</v>
      </c>
      <c r="G6948" s="129" t="s">
        <v>16723</v>
      </c>
      <c r="H6948" s="129"/>
    </row>
    <row r="6949" spans="1:8" x14ac:dyDescent="0.3">
      <c r="A6949" s="183">
        <v>45443</v>
      </c>
      <c r="B6949" s="129" t="s">
        <v>11690</v>
      </c>
      <c r="C6949" s="129" t="s">
        <v>417</v>
      </c>
      <c r="D6949" s="165">
        <v>1</v>
      </c>
      <c r="E6949" s="129" t="s">
        <v>4739</v>
      </c>
      <c r="F6949" s="129" t="s">
        <v>4735</v>
      </c>
      <c r="G6949" s="129" t="s">
        <v>16723</v>
      </c>
      <c r="H6949" s="129"/>
    </row>
    <row r="6950" spans="1:8" x14ac:dyDescent="0.3">
      <c r="A6950" s="183">
        <v>45443</v>
      </c>
      <c r="B6950" s="129" t="s">
        <v>11691</v>
      </c>
      <c r="C6950" s="129" t="s">
        <v>417</v>
      </c>
      <c r="D6950" s="165">
        <v>1</v>
      </c>
      <c r="E6950" s="129" t="s">
        <v>4734</v>
      </c>
      <c r="F6950" s="129" t="s">
        <v>4735</v>
      </c>
      <c r="G6950" s="129" t="s">
        <v>16723</v>
      </c>
      <c r="H6950" s="129"/>
    </row>
    <row r="6951" spans="1:8" x14ac:dyDescent="0.3">
      <c r="A6951" s="183">
        <v>45443</v>
      </c>
      <c r="B6951" s="129" t="s">
        <v>11692</v>
      </c>
      <c r="C6951" s="129" t="s">
        <v>417</v>
      </c>
      <c r="D6951" s="165">
        <v>1</v>
      </c>
      <c r="E6951" s="129" t="s">
        <v>4739</v>
      </c>
      <c r="F6951" s="129" t="s">
        <v>4735</v>
      </c>
      <c r="G6951" s="129" t="s">
        <v>16723</v>
      </c>
      <c r="H6951" s="129"/>
    </row>
    <row r="6952" spans="1:8" x14ac:dyDescent="0.3">
      <c r="A6952" s="183">
        <v>45443</v>
      </c>
      <c r="B6952" s="129" t="s">
        <v>11693</v>
      </c>
      <c r="C6952" s="129" t="s">
        <v>417</v>
      </c>
      <c r="D6952" s="165">
        <v>1</v>
      </c>
      <c r="E6952" s="129" t="s">
        <v>4739</v>
      </c>
      <c r="F6952" s="129" t="s">
        <v>4735</v>
      </c>
      <c r="G6952" s="129" t="s">
        <v>16723</v>
      </c>
      <c r="H6952" s="129"/>
    </row>
    <row r="6953" spans="1:8" x14ac:dyDescent="0.3">
      <c r="A6953" s="183">
        <v>45443</v>
      </c>
      <c r="B6953" s="129" t="s">
        <v>11694</v>
      </c>
      <c r="C6953" s="129" t="s">
        <v>417</v>
      </c>
      <c r="D6953" s="165">
        <v>1</v>
      </c>
      <c r="E6953" s="129" t="s">
        <v>4739</v>
      </c>
      <c r="F6953" s="129" t="s">
        <v>4735</v>
      </c>
      <c r="G6953" s="129" t="s">
        <v>16723</v>
      </c>
      <c r="H6953" s="129"/>
    </row>
    <row r="6954" spans="1:8" x14ac:dyDescent="0.3">
      <c r="A6954" s="183">
        <v>45443</v>
      </c>
      <c r="B6954" s="129" t="s">
        <v>11695</v>
      </c>
      <c r="C6954" s="129" t="s">
        <v>417</v>
      </c>
      <c r="D6954" s="165">
        <v>1</v>
      </c>
      <c r="E6954" s="129" t="s">
        <v>4739</v>
      </c>
      <c r="F6954" s="129" t="s">
        <v>4735</v>
      </c>
      <c r="G6954" s="129" t="s">
        <v>16723</v>
      </c>
      <c r="H6954" s="129"/>
    </row>
    <row r="6955" spans="1:8" x14ac:dyDescent="0.3">
      <c r="A6955" s="183">
        <v>45443</v>
      </c>
      <c r="B6955" s="129" t="s">
        <v>11696</v>
      </c>
      <c r="C6955" s="129" t="s">
        <v>417</v>
      </c>
      <c r="D6955" s="165">
        <v>1</v>
      </c>
      <c r="E6955" s="129" t="s">
        <v>4739</v>
      </c>
      <c r="F6955" s="129" t="s">
        <v>4735</v>
      </c>
      <c r="G6955" s="129" t="s">
        <v>16723</v>
      </c>
      <c r="H6955" s="129"/>
    </row>
    <row r="6956" spans="1:8" x14ac:dyDescent="0.3">
      <c r="A6956" s="183">
        <v>45443</v>
      </c>
      <c r="B6956" s="129" t="s">
        <v>11697</v>
      </c>
      <c r="C6956" s="129" t="s">
        <v>418</v>
      </c>
      <c r="D6956" s="165">
        <v>1</v>
      </c>
      <c r="E6956" s="129" t="s">
        <v>4739</v>
      </c>
      <c r="F6956" s="129" t="s">
        <v>4735</v>
      </c>
      <c r="G6956" s="129" t="s">
        <v>16723</v>
      </c>
      <c r="H6956" s="129"/>
    </row>
    <row r="6957" spans="1:8" x14ac:dyDescent="0.3">
      <c r="A6957" s="183">
        <v>45443</v>
      </c>
      <c r="B6957" s="129" t="s">
        <v>11698</v>
      </c>
      <c r="C6957" s="129" t="s">
        <v>418</v>
      </c>
      <c r="D6957" s="165">
        <v>1</v>
      </c>
      <c r="E6957" s="129" t="s">
        <v>4739</v>
      </c>
      <c r="F6957" s="129" t="s">
        <v>4735</v>
      </c>
      <c r="G6957" s="129" t="s">
        <v>16723</v>
      </c>
      <c r="H6957" s="129"/>
    </row>
    <row r="6958" spans="1:8" x14ac:dyDescent="0.3">
      <c r="A6958" s="183">
        <v>45443</v>
      </c>
      <c r="B6958" s="129" t="s">
        <v>11699</v>
      </c>
      <c r="C6958" s="129" t="s">
        <v>417</v>
      </c>
      <c r="D6958" s="165">
        <v>1</v>
      </c>
      <c r="E6958" s="129" t="s">
        <v>4739</v>
      </c>
      <c r="F6958" s="129" t="s">
        <v>4735</v>
      </c>
      <c r="G6958" s="129" t="s">
        <v>16723</v>
      </c>
      <c r="H6958" s="129"/>
    </row>
    <row r="6959" spans="1:8" x14ac:dyDescent="0.3">
      <c r="A6959" s="183">
        <v>45443</v>
      </c>
      <c r="B6959" s="129" t="s">
        <v>11700</v>
      </c>
      <c r="C6959" s="129" t="s">
        <v>418</v>
      </c>
      <c r="D6959" s="165">
        <v>1</v>
      </c>
      <c r="E6959" s="129" t="s">
        <v>4739</v>
      </c>
      <c r="F6959" s="129" t="s">
        <v>4735</v>
      </c>
      <c r="G6959" s="129" t="s">
        <v>16723</v>
      </c>
      <c r="H6959" s="129"/>
    </row>
    <row r="6960" spans="1:8" x14ac:dyDescent="0.3">
      <c r="A6960" s="183">
        <v>45443</v>
      </c>
      <c r="B6960" s="129" t="s">
        <v>11701</v>
      </c>
      <c r="C6960" s="129" t="s">
        <v>418</v>
      </c>
      <c r="D6960" s="165">
        <v>1</v>
      </c>
      <c r="E6960" s="129" t="s">
        <v>4737</v>
      </c>
      <c r="F6960" s="129" t="s">
        <v>4735</v>
      </c>
      <c r="G6960" s="129" t="s">
        <v>16723</v>
      </c>
      <c r="H6960" s="129"/>
    </row>
    <row r="6961" spans="1:8" x14ac:dyDescent="0.3">
      <c r="A6961" s="183">
        <v>45443</v>
      </c>
      <c r="B6961" s="129" t="s">
        <v>11702</v>
      </c>
      <c r="C6961" s="129" t="s">
        <v>418</v>
      </c>
      <c r="D6961" s="165">
        <v>1</v>
      </c>
      <c r="E6961" s="129" t="s">
        <v>4747</v>
      </c>
      <c r="F6961" s="129" t="s">
        <v>4735</v>
      </c>
      <c r="G6961" s="129" t="s">
        <v>16723</v>
      </c>
      <c r="H6961" s="129"/>
    </row>
    <row r="6962" spans="1:8" x14ac:dyDescent="0.3">
      <c r="A6962" s="183">
        <v>45443</v>
      </c>
      <c r="B6962" s="129" t="s">
        <v>11703</v>
      </c>
      <c r="C6962" s="129" t="s">
        <v>418</v>
      </c>
      <c r="D6962" s="165">
        <v>1</v>
      </c>
      <c r="E6962" s="129" t="s">
        <v>4739</v>
      </c>
      <c r="F6962" s="129" t="s">
        <v>4735</v>
      </c>
      <c r="G6962" s="129" t="s">
        <v>16723</v>
      </c>
      <c r="H6962" s="129"/>
    </row>
    <row r="6963" spans="1:8" x14ac:dyDescent="0.3">
      <c r="A6963" s="183">
        <v>45443</v>
      </c>
      <c r="B6963" s="129" t="s">
        <v>11704</v>
      </c>
      <c r="C6963" s="129" t="s">
        <v>416</v>
      </c>
      <c r="D6963" s="165">
        <v>1</v>
      </c>
      <c r="E6963" s="129" t="s">
        <v>4739</v>
      </c>
      <c r="F6963" s="129" t="s">
        <v>4735</v>
      </c>
      <c r="G6963" s="129" t="s">
        <v>16723</v>
      </c>
      <c r="H6963" s="129"/>
    </row>
    <row r="6964" spans="1:8" x14ac:dyDescent="0.3">
      <c r="A6964" s="183">
        <v>45443</v>
      </c>
      <c r="B6964" s="129" t="s">
        <v>11705</v>
      </c>
      <c r="C6964" s="129" t="s">
        <v>417</v>
      </c>
      <c r="D6964" s="165">
        <v>1</v>
      </c>
      <c r="E6964" s="129" t="s">
        <v>5066</v>
      </c>
      <c r="F6964" s="129" t="s">
        <v>4735</v>
      </c>
      <c r="G6964" s="129" t="s">
        <v>16723</v>
      </c>
      <c r="H6964" s="129"/>
    </row>
    <row r="6965" spans="1:8" x14ac:dyDescent="0.3">
      <c r="A6965" s="183">
        <v>45443</v>
      </c>
      <c r="B6965" s="129" t="s">
        <v>11706</v>
      </c>
      <c r="C6965" s="129" t="s">
        <v>417</v>
      </c>
      <c r="D6965" s="165">
        <v>1</v>
      </c>
      <c r="E6965" s="129" t="s">
        <v>4739</v>
      </c>
      <c r="F6965" s="129" t="s">
        <v>4735</v>
      </c>
      <c r="G6965" s="129" t="s">
        <v>16723</v>
      </c>
      <c r="H6965" s="129"/>
    </row>
    <row r="6966" spans="1:8" x14ac:dyDescent="0.3">
      <c r="A6966" s="183">
        <v>45443</v>
      </c>
      <c r="B6966" s="129" t="s">
        <v>11707</v>
      </c>
      <c r="C6966" s="129" t="s">
        <v>417</v>
      </c>
      <c r="D6966" s="165">
        <v>1</v>
      </c>
      <c r="E6966" s="129" t="s">
        <v>4821</v>
      </c>
      <c r="F6966" s="129" t="s">
        <v>4735</v>
      </c>
      <c r="G6966" s="129" t="s">
        <v>16723</v>
      </c>
      <c r="H6966" s="129"/>
    </row>
    <row r="6967" spans="1:8" x14ac:dyDescent="0.3">
      <c r="A6967" s="183">
        <v>45443</v>
      </c>
      <c r="B6967" s="129" t="s">
        <v>11708</v>
      </c>
      <c r="C6967" s="129" t="s">
        <v>417</v>
      </c>
      <c r="D6967" s="165">
        <v>1</v>
      </c>
      <c r="E6967" s="129" t="s">
        <v>4739</v>
      </c>
      <c r="F6967" s="129" t="s">
        <v>4735</v>
      </c>
      <c r="G6967" s="129" t="s">
        <v>16723</v>
      </c>
      <c r="H6967" s="129"/>
    </row>
    <row r="6968" spans="1:8" x14ac:dyDescent="0.3">
      <c r="A6968" s="183">
        <v>45443</v>
      </c>
      <c r="B6968" s="129" t="s">
        <v>11709</v>
      </c>
      <c r="C6968" s="129" t="s">
        <v>418</v>
      </c>
      <c r="D6968" s="165">
        <v>1</v>
      </c>
      <c r="E6968" s="129" t="s">
        <v>4737</v>
      </c>
      <c r="F6968" s="129" t="s">
        <v>4735</v>
      </c>
      <c r="G6968" s="129" t="s">
        <v>16723</v>
      </c>
      <c r="H6968" s="129"/>
    </row>
    <row r="6969" spans="1:8" x14ac:dyDescent="0.3">
      <c r="A6969" s="183">
        <v>45443</v>
      </c>
      <c r="B6969" s="129" t="s">
        <v>11710</v>
      </c>
      <c r="C6969" s="129" t="s">
        <v>417</v>
      </c>
      <c r="D6969" s="165">
        <v>1</v>
      </c>
      <c r="E6969" s="129" t="s">
        <v>4739</v>
      </c>
      <c r="F6969" s="129" t="s">
        <v>4735</v>
      </c>
      <c r="G6969" s="129" t="s">
        <v>16723</v>
      </c>
      <c r="H6969" s="129"/>
    </row>
    <row r="6970" spans="1:8" x14ac:dyDescent="0.3">
      <c r="A6970" s="183">
        <v>45443</v>
      </c>
      <c r="B6970" s="129" t="s">
        <v>11711</v>
      </c>
      <c r="C6970" s="129" t="s">
        <v>417</v>
      </c>
      <c r="D6970" s="165">
        <v>1</v>
      </c>
      <c r="E6970" s="129" t="s">
        <v>4739</v>
      </c>
      <c r="F6970" s="129" t="s">
        <v>4735</v>
      </c>
      <c r="G6970" s="129" t="s">
        <v>16723</v>
      </c>
      <c r="H6970" s="129"/>
    </row>
    <row r="6971" spans="1:8" x14ac:dyDescent="0.3">
      <c r="A6971" s="183">
        <v>45443</v>
      </c>
      <c r="B6971" s="129" t="s">
        <v>11712</v>
      </c>
      <c r="C6971" s="129" t="s">
        <v>417</v>
      </c>
      <c r="D6971" s="165">
        <v>1</v>
      </c>
      <c r="E6971" s="129" t="s">
        <v>4739</v>
      </c>
      <c r="F6971" s="129" t="s">
        <v>4735</v>
      </c>
      <c r="G6971" s="129" t="s">
        <v>16723</v>
      </c>
      <c r="H6971" s="129"/>
    </row>
    <row r="6972" spans="1:8" x14ac:dyDescent="0.3">
      <c r="A6972" s="183">
        <v>45443</v>
      </c>
      <c r="B6972" s="129" t="s">
        <v>11713</v>
      </c>
      <c r="C6972" s="129" t="s">
        <v>417</v>
      </c>
      <c r="D6972" s="165">
        <v>1</v>
      </c>
      <c r="E6972" s="129" t="s">
        <v>5066</v>
      </c>
      <c r="F6972" s="129" t="s">
        <v>4735</v>
      </c>
      <c r="G6972" s="129" t="s">
        <v>16723</v>
      </c>
      <c r="H6972" s="129"/>
    </row>
    <row r="6973" spans="1:8" x14ac:dyDescent="0.3">
      <c r="A6973" s="183">
        <v>45443</v>
      </c>
      <c r="B6973" s="129" t="s">
        <v>11714</v>
      </c>
      <c r="C6973" s="129" t="s">
        <v>417</v>
      </c>
      <c r="D6973" s="165">
        <v>1</v>
      </c>
      <c r="E6973" s="129" t="s">
        <v>5066</v>
      </c>
      <c r="F6973" s="129" t="s">
        <v>4735</v>
      </c>
      <c r="G6973" s="129" t="s">
        <v>16723</v>
      </c>
      <c r="H6973" s="129"/>
    </row>
    <row r="6974" spans="1:8" x14ac:dyDescent="0.3">
      <c r="A6974" s="183">
        <v>45443</v>
      </c>
      <c r="B6974" s="129" t="s">
        <v>11715</v>
      </c>
      <c r="C6974" s="129" t="s">
        <v>417</v>
      </c>
      <c r="D6974" s="165">
        <v>1</v>
      </c>
      <c r="E6974" s="129" t="s">
        <v>4737</v>
      </c>
      <c r="F6974" s="129" t="s">
        <v>4735</v>
      </c>
      <c r="G6974" s="129" t="s">
        <v>16723</v>
      </c>
      <c r="H6974" s="129"/>
    </row>
    <row r="6975" spans="1:8" x14ac:dyDescent="0.3">
      <c r="A6975" s="183">
        <v>45443</v>
      </c>
      <c r="B6975" s="129" t="s">
        <v>11716</v>
      </c>
      <c r="C6975" s="129" t="s">
        <v>417</v>
      </c>
      <c r="D6975" s="165">
        <v>1</v>
      </c>
      <c r="E6975" s="129" t="s">
        <v>4734</v>
      </c>
      <c r="F6975" s="129" t="s">
        <v>4735</v>
      </c>
      <c r="G6975" s="129" t="s">
        <v>16723</v>
      </c>
      <c r="H6975" s="129"/>
    </row>
    <row r="6976" spans="1:8" x14ac:dyDescent="0.3">
      <c r="A6976" s="183">
        <v>45443</v>
      </c>
      <c r="B6976" s="129" t="s">
        <v>11717</v>
      </c>
      <c r="C6976" s="129" t="s">
        <v>417</v>
      </c>
      <c r="D6976" s="165">
        <v>1</v>
      </c>
      <c r="E6976" s="129" t="s">
        <v>4737</v>
      </c>
      <c r="F6976" s="129" t="s">
        <v>4735</v>
      </c>
      <c r="G6976" s="129" t="s">
        <v>16723</v>
      </c>
      <c r="H6976" s="129"/>
    </row>
    <row r="6977" spans="1:8" x14ac:dyDescent="0.3">
      <c r="A6977" s="183">
        <v>45443</v>
      </c>
      <c r="B6977" s="129" t="s">
        <v>11718</v>
      </c>
      <c r="C6977" s="129" t="s">
        <v>416</v>
      </c>
      <c r="D6977" s="165">
        <v>1</v>
      </c>
      <c r="E6977" s="129" t="s">
        <v>4739</v>
      </c>
      <c r="F6977" s="129" t="s">
        <v>4735</v>
      </c>
      <c r="G6977" s="129" t="s">
        <v>16723</v>
      </c>
      <c r="H6977" s="129"/>
    </row>
    <row r="6978" spans="1:8" x14ac:dyDescent="0.3">
      <c r="A6978" s="183">
        <v>45443</v>
      </c>
      <c r="B6978" s="129" t="s">
        <v>11719</v>
      </c>
      <c r="C6978" s="129" t="s">
        <v>416</v>
      </c>
      <c r="D6978" s="165">
        <v>1</v>
      </c>
      <c r="E6978" s="129" t="s">
        <v>4737</v>
      </c>
      <c r="F6978" s="129" t="s">
        <v>4735</v>
      </c>
      <c r="G6978" s="129" t="s">
        <v>16723</v>
      </c>
      <c r="H6978" s="129"/>
    </row>
    <row r="6979" spans="1:8" x14ac:dyDescent="0.3">
      <c r="A6979" s="183">
        <v>45443</v>
      </c>
      <c r="B6979" s="129" t="s">
        <v>11720</v>
      </c>
      <c r="C6979" s="129" t="s">
        <v>417</v>
      </c>
      <c r="D6979" s="165">
        <v>1</v>
      </c>
      <c r="E6979" s="129" t="s">
        <v>4737</v>
      </c>
      <c r="F6979" s="129" t="s">
        <v>4735</v>
      </c>
      <c r="G6979" s="129" t="s">
        <v>16723</v>
      </c>
      <c r="H6979" s="129"/>
    </row>
    <row r="6980" spans="1:8" x14ac:dyDescent="0.3">
      <c r="A6980" s="183">
        <v>45443</v>
      </c>
      <c r="B6980" s="129" t="s">
        <v>11721</v>
      </c>
      <c r="C6980" s="129" t="s">
        <v>418</v>
      </c>
      <c r="D6980" s="165">
        <v>1</v>
      </c>
      <c r="E6980" s="129" t="s">
        <v>4739</v>
      </c>
      <c r="F6980" s="129" t="s">
        <v>4735</v>
      </c>
      <c r="G6980" s="129" t="s">
        <v>16723</v>
      </c>
      <c r="H6980" s="129"/>
    </row>
    <row r="6981" spans="1:8" x14ac:dyDescent="0.3">
      <c r="A6981" s="183">
        <v>45443</v>
      </c>
      <c r="B6981" s="129" t="s">
        <v>11722</v>
      </c>
      <c r="C6981" s="129" t="s">
        <v>418</v>
      </c>
      <c r="D6981" s="165">
        <v>1</v>
      </c>
      <c r="E6981" s="129" t="s">
        <v>4739</v>
      </c>
      <c r="F6981" s="129" t="s">
        <v>4735</v>
      </c>
      <c r="G6981" s="129" t="s">
        <v>16723</v>
      </c>
      <c r="H6981" s="129"/>
    </row>
    <row r="6982" spans="1:8" x14ac:dyDescent="0.3">
      <c r="A6982" s="183">
        <v>45443</v>
      </c>
      <c r="B6982" s="129" t="s">
        <v>11723</v>
      </c>
      <c r="C6982" s="129" t="s">
        <v>416</v>
      </c>
      <c r="D6982" s="165">
        <v>1</v>
      </c>
      <c r="E6982" s="129" t="s">
        <v>4739</v>
      </c>
      <c r="F6982" s="129" t="s">
        <v>4735</v>
      </c>
      <c r="G6982" s="129" t="s">
        <v>16723</v>
      </c>
      <c r="H6982" s="129"/>
    </row>
    <row r="6983" spans="1:8" x14ac:dyDescent="0.3">
      <c r="A6983" s="183">
        <v>45443</v>
      </c>
      <c r="B6983" s="129" t="s">
        <v>11724</v>
      </c>
      <c r="C6983" s="129" t="s">
        <v>417</v>
      </c>
      <c r="D6983" s="165">
        <v>1</v>
      </c>
      <c r="E6983" s="129" t="s">
        <v>4739</v>
      </c>
      <c r="F6983" s="129" t="s">
        <v>4735</v>
      </c>
      <c r="G6983" s="129" t="s">
        <v>16723</v>
      </c>
      <c r="H6983" s="129"/>
    </row>
    <row r="6984" spans="1:8" x14ac:dyDescent="0.3">
      <c r="A6984" s="183">
        <v>45443</v>
      </c>
      <c r="B6984" s="129" t="s">
        <v>11725</v>
      </c>
      <c r="C6984" s="129" t="s">
        <v>417</v>
      </c>
      <c r="D6984" s="165">
        <v>1</v>
      </c>
      <c r="E6984" s="129" t="s">
        <v>5066</v>
      </c>
      <c r="F6984" s="129" t="s">
        <v>4735</v>
      </c>
      <c r="G6984" s="129" t="s">
        <v>16723</v>
      </c>
      <c r="H6984" s="129"/>
    </row>
    <row r="6985" spans="1:8" x14ac:dyDescent="0.3">
      <c r="A6985" s="183">
        <v>45443</v>
      </c>
      <c r="B6985" s="129" t="s">
        <v>11726</v>
      </c>
      <c r="C6985" s="129" t="s">
        <v>418</v>
      </c>
      <c r="D6985" s="165">
        <v>1</v>
      </c>
      <c r="E6985" s="129" t="s">
        <v>4821</v>
      </c>
      <c r="F6985" s="129" t="s">
        <v>4735</v>
      </c>
      <c r="G6985" s="129" t="s">
        <v>16723</v>
      </c>
      <c r="H6985" s="129"/>
    </row>
    <row r="6986" spans="1:8" x14ac:dyDescent="0.3">
      <c r="A6986" s="183">
        <v>45443</v>
      </c>
      <c r="B6986" s="129" t="s">
        <v>11727</v>
      </c>
      <c r="C6986" s="129" t="s">
        <v>417</v>
      </c>
      <c r="D6986" s="165">
        <v>1</v>
      </c>
      <c r="E6986" s="129" t="s">
        <v>4739</v>
      </c>
      <c r="F6986" s="129" t="s">
        <v>4735</v>
      </c>
      <c r="G6986" s="129" t="s">
        <v>16723</v>
      </c>
      <c r="H6986" s="129"/>
    </row>
    <row r="6987" spans="1:8" x14ac:dyDescent="0.3">
      <c r="A6987" s="183">
        <v>45443</v>
      </c>
      <c r="B6987" s="129" t="s">
        <v>11728</v>
      </c>
      <c r="C6987" s="129" t="s">
        <v>417</v>
      </c>
      <c r="D6987" s="165">
        <v>1</v>
      </c>
      <c r="E6987" s="129" t="s">
        <v>4739</v>
      </c>
      <c r="F6987" s="129" t="s">
        <v>4735</v>
      </c>
      <c r="G6987" s="129" t="s">
        <v>16723</v>
      </c>
      <c r="H6987" s="129"/>
    </row>
    <row r="6988" spans="1:8" x14ac:dyDescent="0.3">
      <c r="A6988" s="183">
        <v>45443</v>
      </c>
      <c r="B6988" s="129" t="s">
        <v>11729</v>
      </c>
      <c r="C6988" s="129" t="s">
        <v>417</v>
      </c>
      <c r="D6988" s="165">
        <v>1</v>
      </c>
      <c r="E6988" s="129" t="s">
        <v>4737</v>
      </c>
      <c r="F6988" s="129" t="s">
        <v>4735</v>
      </c>
      <c r="G6988" s="129" t="s">
        <v>16723</v>
      </c>
      <c r="H6988" s="129"/>
    </row>
    <row r="6989" spans="1:8" x14ac:dyDescent="0.3">
      <c r="A6989" s="183">
        <v>45443</v>
      </c>
      <c r="B6989" s="129" t="s">
        <v>11730</v>
      </c>
      <c r="C6989" s="129" t="s">
        <v>417</v>
      </c>
      <c r="D6989" s="165">
        <v>1</v>
      </c>
      <c r="E6989" s="129" t="s">
        <v>4737</v>
      </c>
      <c r="F6989" s="129" t="s">
        <v>4735</v>
      </c>
      <c r="G6989" s="129" t="s">
        <v>16723</v>
      </c>
      <c r="H6989" s="129"/>
    </row>
    <row r="6990" spans="1:8" x14ac:dyDescent="0.3">
      <c r="A6990" s="183">
        <v>45443</v>
      </c>
      <c r="B6990" s="129" t="s">
        <v>11731</v>
      </c>
      <c r="C6990" s="129" t="s">
        <v>417</v>
      </c>
      <c r="D6990" s="165">
        <v>1</v>
      </c>
      <c r="E6990" s="129" t="s">
        <v>4739</v>
      </c>
      <c r="F6990" s="129" t="s">
        <v>4735</v>
      </c>
      <c r="G6990" s="129" t="s">
        <v>16723</v>
      </c>
      <c r="H6990" s="129"/>
    </row>
    <row r="6991" spans="1:8" x14ac:dyDescent="0.3">
      <c r="A6991" s="183">
        <v>45443</v>
      </c>
      <c r="B6991" s="129" t="s">
        <v>11732</v>
      </c>
      <c r="C6991" s="129" t="s">
        <v>417</v>
      </c>
      <c r="D6991" s="165">
        <v>1</v>
      </c>
      <c r="E6991" s="129" t="s">
        <v>4737</v>
      </c>
      <c r="F6991" s="129" t="s">
        <v>4735</v>
      </c>
      <c r="G6991" s="129" t="s">
        <v>16723</v>
      </c>
      <c r="H6991" s="129"/>
    </row>
    <row r="6992" spans="1:8" x14ac:dyDescent="0.3">
      <c r="A6992" s="183">
        <v>45443</v>
      </c>
      <c r="B6992" s="129" t="s">
        <v>11733</v>
      </c>
      <c r="C6992" s="129" t="s">
        <v>416</v>
      </c>
      <c r="D6992" s="165">
        <v>1</v>
      </c>
      <c r="E6992" s="129" t="s">
        <v>4739</v>
      </c>
      <c r="F6992" s="129" t="s">
        <v>4735</v>
      </c>
      <c r="G6992" s="129" t="s">
        <v>16723</v>
      </c>
      <c r="H6992" s="129"/>
    </row>
    <row r="6993" spans="1:8" x14ac:dyDescent="0.3">
      <c r="A6993" s="183">
        <v>45443</v>
      </c>
      <c r="B6993" s="129" t="s">
        <v>11734</v>
      </c>
      <c r="C6993" s="129" t="s">
        <v>417</v>
      </c>
      <c r="D6993" s="165">
        <v>1</v>
      </c>
      <c r="E6993" s="129" t="s">
        <v>4739</v>
      </c>
      <c r="F6993" s="129" t="s">
        <v>4735</v>
      </c>
      <c r="G6993" s="129" t="s">
        <v>16723</v>
      </c>
      <c r="H6993" s="129"/>
    </row>
    <row r="6994" spans="1:8" x14ac:dyDescent="0.3">
      <c r="A6994" s="183">
        <v>45443</v>
      </c>
      <c r="B6994" s="129" t="s">
        <v>11735</v>
      </c>
      <c r="C6994" s="129" t="s">
        <v>417</v>
      </c>
      <c r="D6994" s="165">
        <v>1</v>
      </c>
      <c r="E6994" s="129" t="s">
        <v>4739</v>
      </c>
      <c r="F6994" s="129" t="s">
        <v>4735</v>
      </c>
      <c r="G6994" s="129" t="s">
        <v>16723</v>
      </c>
      <c r="H6994" s="129"/>
    </row>
    <row r="6995" spans="1:8" x14ac:dyDescent="0.3">
      <c r="A6995" s="183">
        <v>45443</v>
      </c>
      <c r="B6995" s="129" t="s">
        <v>11736</v>
      </c>
      <c r="C6995" s="129" t="s">
        <v>417</v>
      </c>
      <c r="D6995" s="165">
        <v>1</v>
      </c>
      <c r="E6995" s="129" t="s">
        <v>4734</v>
      </c>
      <c r="F6995" s="129" t="s">
        <v>4735</v>
      </c>
      <c r="G6995" s="129" t="s">
        <v>16723</v>
      </c>
      <c r="H6995" s="129"/>
    </row>
    <row r="6996" spans="1:8" x14ac:dyDescent="0.3">
      <c r="A6996" s="183">
        <v>45443</v>
      </c>
      <c r="B6996" s="129" t="s">
        <v>11737</v>
      </c>
      <c r="C6996" s="129" t="s">
        <v>417</v>
      </c>
      <c r="D6996" s="165">
        <v>1</v>
      </c>
      <c r="E6996" s="129" t="s">
        <v>4739</v>
      </c>
      <c r="F6996" s="129" t="s">
        <v>4735</v>
      </c>
      <c r="G6996" s="129" t="s">
        <v>16723</v>
      </c>
      <c r="H6996" s="129"/>
    </row>
    <row r="6997" spans="1:8" x14ac:dyDescent="0.3">
      <c r="A6997" s="183">
        <v>45443</v>
      </c>
      <c r="B6997" s="129" t="s">
        <v>11738</v>
      </c>
      <c r="C6997" s="129" t="s">
        <v>417</v>
      </c>
      <c r="D6997" s="165">
        <v>1</v>
      </c>
      <c r="E6997" s="129" t="s">
        <v>5066</v>
      </c>
      <c r="F6997" s="129" t="s">
        <v>4735</v>
      </c>
      <c r="G6997" s="129" t="s">
        <v>16723</v>
      </c>
      <c r="H6997" s="129"/>
    </row>
    <row r="6998" spans="1:8" x14ac:dyDescent="0.3">
      <c r="A6998" s="183">
        <v>45443</v>
      </c>
      <c r="B6998" s="129" t="s">
        <v>11739</v>
      </c>
      <c r="C6998" s="129" t="s">
        <v>417</v>
      </c>
      <c r="D6998" s="165">
        <v>1</v>
      </c>
      <c r="E6998" s="129" t="s">
        <v>4739</v>
      </c>
      <c r="F6998" s="129" t="s">
        <v>4735</v>
      </c>
      <c r="G6998" s="129" t="s">
        <v>16723</v>
      </c>
      <c r="H6998" s="129"/>
    </row>
    <row r="6999" spans="1:8" x14ac:dyDescent="0.3">
      <c r="A6999" s="183">
        <v>45443</v>
      </c>
      <c r="B6999" s="129" t="s">
        <v>11740</v>
      </c>
      <c r="C6999" s="129" t="s">
        <v>417</v>
      </c>
      <c r="D6999" s="165">
        <v>1</v>
      </c>
      <c r="E6999" s="129" t="s">
        <v>4739</v>
      </c>
      <c r="F6999" s="129" t="s">
        <v>4735</v>
      </c>
      <c r="G6999" s="129" t="s">
        <v>16723</v>
      </c>
      <c r="H6999" s="129"/>
    </row>
    <row r="7000" spans="1:8" x14ac:dyDescent="0.3">
      <c r="A7000" s="183">
        <v>45443</v>
      </c>
      <c r="B7000" s="129" t="s">
        <v>11741</v>
      </c>
      <c r="C7000" s="129" t="s">
        <v>417</v>
      </c>
      <c r="D7000" s="165">
        <v>1</v>
      </c>
      <c r="E7000" s="129" t="s">
        <v>4737</v>
      </c>
      <c r="F7000" s="129" t="s">
        <v>4735</v>
      </c>
      <c r="G7000" s="129" t="s">
        <v>16723</v>
      </c>
      <c r="H7000" s="129"/>
    </row>
    <row r="7001" spans="1:8" x14ac:dyDescent="0.3">
      <c r="A7001" s="183">
        <v>45443</v>
      </c>
      <c r="B7001" s="129" t="s">
        <v>11742</v>
      </c>
      <c r="C7001" s="129" t="s">
        <v>417</v>
      </c>
      <c r="D7001" s="165">
        <v>1</v>
      </c>
      <c r="E7001" s="129" t="s">
        <v>4737</v>
      </c>
      <c r="F7001" s="129" t="s">
        <v>4735</v>
      </c>
      <c r="G7001" s="129" t="s">
        <v>16723</v>
      </c>
      <c r="H7001" s="129"/>
    </row>
    <row r="7002" spans="1:8" x14ac:dyDescent="0.3">
      <c r="A7002" s="183">
        <v>45443</v>
      </c>
      <c r="B7002" s="129" t="s">
        <v>11743</v>
      </c>
      <c r="C7002" s="129" t="s">
        <v>417</v>
      </c>
      <c r="D7002" s="165">
        <v>1</v>
      </c>
      <c r="E7002" s="129" t="s">
        <v>5066</v>
      </c>
      <c r="F7002" s="129" t="s">
        <v>4735</v>
      </c>
      <c r="G7002" s="129" t="s">
        <v>16723</v>
      </c>
      <c r="H7002" s="129"/>
    </row>
    <row r="7003" spans="1:8" x14ac:dyDescent="0.3">
      <c r="A7003" s="183">
        <v>45443</v>
      </c>
      <c r="B7003" s="129" t="s">
        <v>11744</v>
      </c>
      <c r="C7003" s="129" t="s">
        <v>417</v>
      </c>
      <c r="D7003" s="165">
        <v>1</v>
      </c>
      <c r="E7003" s="129" t="s">
        <v>4739</v>
      </c>
      <c r="F7003" s="129" t="s">
        <v>4735</v>
      </c>
      <c r="G7003" s="129" t="s">
        <v>16723</v>
      </c>
      <c r="H7003" s="129"/>
    </row>
    <row r="7004" spans="1:8" x14ac:dyDescent="0.3">
      <c r="A7004" s="183">
        <v>45443</v>
      </c>
      <c r="B7004" s="129" t="s">
        <v>11745</v>
      </c>
      <c r="C7004" s="129" t="s">
        <v>417</v>
      </c>
      <c r="D7004" s="165">
        <v>1</v>
      </c>
      <c r="E7004" s="129" t="s">
        <v>4739</v>
      </c>
      <c r="F7004" s="129" t="s">
        <v>4735</v>
      </c>
      <c r="G7004" s="129" t="s">
        <v>16723</v>
      </c>
      <c r="H7004" s="129"/>
    </row>
    <row r="7005" spans="1:8" x14ac:dyDescent="0.3">
      <c r="A7005" s="183">
        <v>45443</v>
      </c>
      <c r="B7005" s="129" t="s">
        <v>11746</v>
      </c>
      <c r="C7005" s="129" t="s">
        <v>417</v>
      </c>
      <c r="D7005" s="165">
        <v>1</v>
      </c>
      <c r="E7005" s="129" t="s">
        <v>4739</v>
      </c>
      <c r="F7005" s="129" t="s">
        <v>4735</v>
      </c>
      <c r="G7005" s="129" t="s">
        <v>16723</v>
      </c>
      <c r="H7005" s="129"/>
    </row>
    <row r="7006" spans="1:8" x14ac:dyDescent="0.3">
      <c r="A7006" s="183">
        <v>45443</v>
      </c>
      <c r="B7006" s="129" t="s">
        <v>11747</v>
      </c>
      <c r="C7006" s="129" t="s">
        <v>417</v>
      </c>
      <c r="D7006" s="165">
        <v>1</v>
      </c>
      <c r="E7006" s="129" t="s">
        <v>4739</v>
      </c>
      <c r="F7006" s="129" t="s">
        <v>4735</v>
      </c>
      <c r="G7006" s="129" t="s">
        <v>16723</v>
      </c>
      <c r="H7006" s="129"/>
    </row>
    <row r="7007" spans="1:8" x14ac:dyDescent="0.3">
      <c r="A7007" s="183">
        <v>45443</v>
      </c>
      <c r="B7007" s="129" t="s">
        <v>11748</v>
      </c>
      <c r="C7007" s="129" t="s">
        <v>417</v>
      </c>
      <c r="D7007" s="165">
        <v>1</v>
      </c>
      <c r="E7007" s="129" t="s">
        <v>4739</v>
      </c>
      <c r="F7007" s="129" t="s">
        <v>4735</v>
      </c>
      <c r="G7007" s="129" t="s">
        <v>16723</v>
      </c>
      <c r="H7007" s="129"/>
    </row>
    <row r="7008" spans="1:8" x14ac:dyDescent="0.3">
      <c r="A7008" s="183">
        <v>45443</v>
      </c>
      <c r="B7008" s="129" t="s">
        <v>11749</v>
      </c>
      <c r="C7008" s="129" t="s">
        <v>416</v>
      </c>
      <c r="D7008" s="165">
        <v>1</v>
      </c>
      <c r="E7008" s="129" t="s">
        <v>4739</v>
      </c>
      <c r="F7008" s="129" t="s">
        <v>4735</v>
      </c>
      <c r="G7008" s="129" t="s">
        <v>16723</v>
      </c>
      <c r="H7008" s="129"/>
    </row>
    <row r="7009" spans="1:8" x14ac:dyDescent="0.3">
      <c r="A7009" s="183">
        <v>45443</v>
      </c>
      <c r="B7009" s="129" t="s">
        <v>11750</v>
      </c>
      <c r="C7009" s="129" t="s">
        <v>416</v>
      </c>
      <c r="D7009" s="165">
        <v>1</v>
      </c>
      <c r="E7009" s="129" t="s">
        <v>4739</v>
      </c>
      <c r="F7009" s="129" t="s">
        <v>4735</v>
      </c>
      <c r="G7009" s="129" t="s">
        <v>16723</v>
      </c>
      <c r="H7009" s="129"/>
    </row>
    <row r="7010" spans="1:8" x14ac:dyDescent="0.3">
      <c r="A7010" s="183">
        <v>45443</v>
      </c>
      <c r="B7010" s="129" t="s">
        <v>11751</v>
      </c>
      <c r="C7010" s="129" t="s">
        <v>417</v>
      </c>
      <c r="D7010" s="165">
        <v>1</v>
      </c>
      <c r="E7010" s="129" t="s">
        <v>4739</v>
      </c>
      <c r="F7010" s="129" t="s">
        <v>4735</v>
      </c>
      <c r="G7010" s="129" t="s">
        <v>16723</v>
      </c>
      <c r="H7010" s="129"/>
    </row>
    <row r="7011" spans="1:8" x14ac:dyDescent="0.3">
      <c r="A7011" s="183">
        <v>45443</v>
      </c>
      <c r="B7011" s="129" t="s">
        <v>11752</v>
      </c>
      <c r="C7011" s="129" t="s">
        <v>417</v>
      </c>
      <c r="D7011" s="165">
        <v>1</v>
      </c>
      <c r="E7011" s="129" t="s">
        <v>4739</v>
      </c>
      <c r="F7011" s="129" t="s">
        <v>4735</v>
      </c>
      <c r="G7011" s="129" t="s">
        <v>16723</v>
      </c>
      <c r="H7011" s="129"/>
    </row>
    <row r="7012" spans="1:8" x14ac:dyDescent="0.3">
      <c r="A7012" s="183">
        <v>45443</v>
      </c>
      <c r="B7012" s="129" t="s">
        <v>11753</v>
      </c>
      <c r="C7012" s="129" t="s">
        <v>417</v>
      </c>
      <c r="D7012" s="165">
        <v>1</v>
      </c>
      <c r="E7012" s="129" t="s">
        <v>4739</v>
      </c>
      <c r="F7012" s="129" t="s">
        <v>4735</v>
      </c>
      <c r="G7012" s="129" t="s">
        <v>16723</v>
      </c>
      <c r="H7012" s="129"/>
    </row>
    <row r="7013" spans="1:8" x14ac:dyDescent="0.3">
      <c r="A7013" s="183">
        <v>45443</v>
      </c>
      <c r="B7013" s="129" t="s">
        <v>11754</v>
      </c>
      <c r="C7013" s="129" t="s">
        <v>417</v>
      </c>
      <c r="D7013" s="165">
        <v>1</v>
      </c>
      <c r="E7013" s="129" t="s">
        <v>4739</v>
      </c>
      <c r="F7013" s="129" t="s">
        <v>4735</v>
      </c>
      <c r="G7013" s="129" t="s">
        <v>16723</v>
      </c>
      <c r="H7013" s="129"/>
    </row>
    <row r="7014" spans="1:8" x14ac:dyDescent="0.3">
      <c r="A7014" s="183">
        <v>45443</v>
      </c>
      <c r="B7014" s="129" t="s">
        <v>11755</v>
      </c>
      <c r="C7014" s="129" t="s">
        <v>417</v>
      </c>
      <c r="D7014" s="165">
        <v>1</v>
      </c>
      <c r="E7014" s="129" t="s">
        <v>4739</v>
      </c>
      <c r="F7014" s="129" t="s">
        <v>4735</v>
      </c>
      <c r="G7014" s="129" t="s">
        <v>16723</v>
      </c>
      <c r="H7014" s="129"/>
    </row>
    <row r="7015" spans="1:8" x14ac:dyDescent="0.3">
      <c r="A7015" s="183">
        <v>45443</v>
      </c>
      <c r="B7015" s="129" t="s">
        <v>11756</v>
      </c>
      <c r="C7015" s="129" t="s">
        <v>417</v>
      </c>
      <c r="D7015" s="165">
        <v>1</v>
      </c>
      <c r="E7015" s="129" t="s">
        <v>4739</v>
      </c>
      <c r="F7015" s="129" t="s">
        <v>4735</v>
      </c>
      <c r="G7015" s="129" t="s">
        <v>16723</v>
      </c>
      <c r="H7015" s="129"/>
    </row>
    <row r="7016" spans="1:8" x14ac:dyDescent="0.3">
      <c r="A7016" s="183">
        <v>45443</v>
      </c>
      <c r="B7016" s="129" t="s">
        <v>11757</v>
      </c>
      <c r="C7016" s="129" t="s">
        <v>417</v>
      </c>
      <c r="D7016" s="165">
        <v>1</v>
      </c>
      <c r="E7016" s="129" t="s">
        <v>5066</v>
      </c>
      <c r="F7016" s="129" t="s">
        <v>4735</v>
      </c>
      <c r="G7016" s="129" t="s">
        <v>16723</v>
      </c>
      <c r="H7016" s="129"/>
    </row>
    <row r="7017" spans="1:8" x14ac:dyDescent="0.3">
      <c r="A7017" s="183">
        <v>45443</v>
      </c>
      <c r="B7017" s="129" t="s">
        <v>11758</v>
      </c>
      <c r="C7017" s="129" t="s">
        <v>418</v>
      </c>
      <c r="D7017" s="165">
        <v>1</v>
      </c>
      <c r="E7017" s="129" t="s">
        <v>4739</v>
      </c>
      <c r="F7017" s="129" t="s">
        <v>4735</v>
      </c>
      <c r="G7017" s="129" t="s">
        <v>16723</v>
      </c>
      <c r="H7017" s="129"/>
    </row>
    <row r="7018" spans="1:8" x14ac:dyDescent="0.3">
      <c r="A7018" s="183">
        <v>45443</v>
      </c>
      <c r="B7018" s="129" t="s">
        <v>11759</v>
      </c>
      <c r="C7018" s="129" t="s">
        <v>416</v>
      </c>
      <c r="D7018" s="165">
        <v>1</v>
      </c>
      <c r="E7018" s="129" t="s">
        <v>4739</v>
      </c>
      <c r="F7018" s="129" t="s">
        <v>4735</v>
      </c>
      <c r="G7018" s="129" t="s">
        <v>16723</v>
      </c>
      <c r="H7018" s="129"/>
    </row>
    <row r="7019" spans="1:8" x14ac:dyDescent="0.3">
      <c r="A7019" s="183">
        <v>45443</v>
      </c>
      <c r="B7019" s="129" t="s">
        <v>11760</v>
      </c>
      <c r="C7019" s="129" t="s">
        <v>416</v>
      </c>
      <c r="D7019" s="165">
        <v>1</v>
      </c>
      <c r="E7019" s="129" t="s">
        <v>4739</v>
      </c>
      <c r="F7019" s="129" t="s">
        <v>4735</v>
      </c>
      <c r="G7019" s="129" t="s">
        <v>16723</v>
      </c>
      <c r="H7019" s="129"/>
    </row>
    <row r="7020" spans="1:8" x14ac:dyDescent="0.3">
      <c r="A7020" s="183">
        <v>45443</v>
      </c>
      <c r="B7020" s="129" t="s">
        <v>11761</v>
      </c>
      <c r="C7020" s="129" t="s">
        <v>418</v>
      </c>
      <c r="D7020" s="165">
        <v>1</v>
      </c>
      <c r="E7020" s="129" t="s">
        <v>4737</v>
      </c>
      <c r="F7020" s="129" t="s">
        <v>4735</v>
      </c>
      <c r="G7020" s="129" t="s">
        <v>16723</v>
      </c>
      <c r="H7020" s="129"/>
    </row>
    <row r="7021" spans="1:8" x14ac:dyDescent="0.3">
      <c r="A7021" s="183">
        <v>45443</v>
      </c>
      <c r="B7021" s="129" t="s">
        <v>11762</v>
      </c>
      <c r="C7021" s="129" t="s">
        <v>418</v>
      </c>
      <c r="D7021" s="165">
        <v>1</v>
      </c>
      <c r="E7021" s="129" t="s">
        <v>4737</v>
      </c>
      <c r="F7021" s="129" t="s">
        <v>4735</v>
      </c>
      <c r="G7021" s="129" t="s">
        <v>16723</v>
      </c>
      <c r="H7021" s="129"/>
    </row>
    <row r="7022" spans="1:8" x14ac:dyDescent="0.3">
      <c r="A7022" s="183">
        <v>45443</v>
      </c>
      <c r="B7022" s="129" t="s">
        <v>11763</v>
      </c>
      <c r="C7022" s="129" t="s">
        <v>416</v>
      </c>
      <c r="D7022" s="165">
        <v>1</v>
      </c>
      <c r="E7022" s="129" t="s">
        <v>4737</v>
      </c>
      <c r="F7022" s="129" t="s">
        <v>4735</v>
      </c>
      <c r="G7022" s="129" t="s">
        <v>16723</v>
      </c>
      <c r="H7022" s="129"/>
    </row>
    <row r="7023" spans="1:8" x14ac:dyDescent="0.3">
      <c r="A7023" s="183">
        <v>45443</v>
      </c>
      <c r="B7023" s="129" t="s">
        <v>11764</v>
      </c>
      <c r="C7023" s="129" t="s">
        <v>416</v>
      </c>
      <c r="D7023" s="165">
        <v>1</v>
      </c>
      <c r="E7023" s="129" t="s">
        <v>4739</v>
      </c>
      <c r="F7023" s="129" t="s">
        <v>4735</v>
      </c>
      <c r="G7023" s="129" t="s">
        <v>16723</v>
      </c>
      <c r="H7023" s="129"/>
    </row>
    <row r="7024" spans="1:8" x14ac:dyDescent="0.3">
      <c r="A7024" s="183">
        <v>45443</v>
      </c>
      <c r="B7024" s="129" t="s">
        <v>11765</v>
      </c>
      <c r="C7024" s="129" t="s">
        <v>417</v>
      </c>
      <c r="D7024" s="165">
        <v>1</v>
      </c>
      <c r="E7024" s="129" t="s">
        <v>4739</v>
      </c>
      <c r="F7024" s="129" t="s">
        <v>4735</v>
      </c>
      <c r="G7024" s="129" t="s">
        <v>16723</v>
      </c>
      <c r="H7024" s="129"/>
    </row>
    <row r="7025" spans="1:8" x14ac:dyDescent="0.3">
      <c r="A7025" s="183">
        <v>45443</v>
      </c>
      <c r="B7025" s="129" t="s">
        <v>11766</v>
      </c>
      <c r="C7025" s="129" t="s">
        <v>417</v>
      </c>
      <c r="D7025" s="165">
        <v>1</v>
      </c>
      <c r="E7025" s="129" t="s">
        <v>4739</v>
      </c>
      <c r="F7025" s="129" t="s">
        <v>4735</v>
      </c>
      <c r="G7025" s="129" t="s">
        <v>16723</v>
      </c>
      <c r="H7025" s="129"/>
    </row>
    <row r="7026" spans="1:8" x14ac:dyDescent="0.3">
      <c r="A7026" s="183">
        <v>45443</v>
      </c>
      <c r="B7026" s="129" t="s">
        <v>11767</v>
      </c>
      <c r="C7026" s="129" t="s">
        <v>417</v>
      </c>
      <c r="D7026" s="165">
        <v>1</v>
      </c>
      <c r="E7026" s="129" t="s">
        <v>4737</v>
      </c>
      <c r="F7026" s="129" t="s">
        <v>4735</v>
      </c>
      <c r="G7026" s="129" t="s">
        <v>16723</v>
      </c>
      <c r="H7026" s="129"/>
    </row>
    <row r="7027" spans="1:8" x14ac:dyDescent="0.3">
      <c r="A7027" s="183">
        <v>45443</v>
      </c>
      <c r="B7027" s="129" t="s">
        <v>11768</v>
      </c>
      <c r="C7027" s="129" t="s">
        <v>417</v>
      </c>
      <c r="D7027" s="165">
        <v>1</v>
      </c>
      <c r="E7027" s="129" t="s">
        <v>4739</v>
      </c>
      <c r="F7027" s="129" t="s">
        <v>4735</v>
      </c>
      <c r="G7027" s="129" t="s">
        <v>16723</v>
      </c>
      <c r="H7027" s="129"/>
    </row>
    <row r="7028" spans="1:8" x14ac:dyDescent="0.3">
      <c r="A7028" s="183">
        <v>45443</v>
      </c>
      <c r="B7028" s="129" t="s">
        <v>11769</v>
      </c>
      <c r="C7028" s="129" t="s">
        <v>417</v>
      </c>
      <c r="D7028" s="165">
        <v>1</v>
      </c>
      <c r="E7028" s="129" t="s">
        <v>4739</v>
      </c>
      <c r="F7028" s="129" t="s">
        <v>4735</v>
      </c>
      <c r="G7028" s="129" t="s">
        <v>16723</v>
      </c>
      <c r="H7028" s="129"/>
    </row>
    <row r="7029" spans="1:8" x14ac:dyDescent="0.3">
      <c r="A7029" s="183">
        <v>45443</v>
      </c>
      <c r="B7029" s="129" t="s">
        <v>11770</v>
      </c>
      <c r="C7029" s="129" t="s">
        <v>417</v>
      </c>
      <c r="D7029" s="165">
        <v>1</v>
      </c>
      <c r="E7029" s="129" t="s">
        <v>4739</v>
      </c>
      <c r="F7029" s="129" t="s">
        <v>4735</v>
      </c>
      <c r="G7029" s="129" t="s">
        <v>16723</v>
      </c>
      <c r="H7029" s="129"/>
    </row>
    <row r="7030" spans="1:8" x14ac:dyDescent="0.3">
      <c r="A7030" s="183">
        <v>45443</v>
      </c>
      <c r="B7030" s="129" t="s">
        <v>11771</v>
      </c>
      <c r="C7030" s="129" t="s">
        <v>417</v>
      </c>
      <c r="D7030" s="165">
        <v>1</v>
      </c>
      <c r="E7030" s="129" t="s">
        <v>4821</v>
      </c>
      <c r="F7030" s="129" t="s">
        <v>4735</v>
      </c>
      <c r="G7030" s="129" t="s">
        <v>16723</v>
      </c>
      <c r="H7030" s="129"/>
    </row>
    <row r="7031" spans="1:8" x14ac:dyDescent="0.3">
      <c r="A7031" s="183">
        <v>45443</v>
      </c>
      <c r="B7031" s="129" t="s">
        <v>11772</v>
      </c>
      <c r="C7031" s="129" t="s">
        <v>418</v>
      </c>
      <c r="D7031" s="165">
        <v>1</v>
      </c>
      <c r="E7031" s="129" t="s">
        <v>4737</v>
      </c>
      <c r="F7031" s="129" t="s">
        <v>4735</v>
      </c>
      <c r="G7031" s="129" t="s">
        <v>16723</v>
      </c>
      <c r="H7031" s="129"/>
    </row>
    <row r="7032" spans="1:8" x14ac:dyDescent="0.3">
      <c r="A7032" s="183">
        <v>45443</v>
      </c>
      <c r="B7032" s="129" t="s">
        <v>11773</v>
      </c>
      <c r="C7032" s="129" t="s">
        <v>417</v>
      </c>
      <c r="D7032" s="165">
        <v>1</v>
      </c>
      <c r="E7032" s="129" t="s">
        <v>4739</v>
      </c>
      <c r="F7032" s="129" t="s">
        <v>4735</v>
      </c>
      <c r="G7032" s="129" t="s">
        <v>16723</v>
      </c>
      <c r="H7032" s="129"/>
    </row>
    <row r="7033" spans="1:8" x14ac:dyDescent="0.3">
      <c r="A7033" s="183">
        <v>45443</v>
      </c>
      <c r="B7033" s="129" t="s">
        <v>11774</v>
      </c>
      <c r="C7033" s="129" t="s">
        <v>417</v>
      </c>
      <c r="D7033" s="165">
        <v>1</v>
      </c>
      <c r="E7033" s="129" t="s">
        <v>4739</v>
      </c>
      <c r="F7033" s="129" t="s">
        <v>4735</v>
      </c>
      <c r="G7033" s="129" t="s">
        <v>16723</v>
      </c>
      <c r="H7033" s="129"/>
    </row>
    <row r="7034" spans="1:8" x14ac:dyDescent="0.3">
      <c r="A7034" s="183">
        <v>45443</v>
      </c>
      <c r="B7034" s="129" t="s">
        <v>11775</v>
      </c>
      <c r="C7034" s="129" t="s">
        <v>417</v>
      </c>
      <c r="D7034" s="165">
        <v>1</v>
      </c>
      <c r="E7034" s="129" t="s">
        <v>4737</v>
      </c>
      <c r="F7034" s="129" t="s">
        <v>4735</v>
      </c>
      <c r="G7034" s="129" t="s">
        <v>16723</v>
      </c>
      <c r="H7034" s="129"/>
    </row>
    <row r="7035" spans="1:8" x14ac:dyDescent="0.3">
      <c r="A7035" s="183">
        <v>45443</v>
      </c>
      <c r="B7035" s="129" t="s">
        <v>11776</v>
      </c>
      <c r="C7035" s="129" t="s">
        <v>418</v>
      </c>
      <c r="D7035" s="165">
        <v>1</v>
      </c>
      <c r="E7035" s="129" t="s">
        <v>4739</v>
      </c>
      <c r="F7035" s="129" t="s">
        <v>4735</v>
      </c>
      <c r="G7035" s="129" t="s">
        <v>16723</v>
      </c>
      <c r="H7035" s="129"/>
    </row>
    <row r="7036" spans="1:8" x14ac:dyDescent="0.3">
      <c r="A7036" s="183">
        <v>45443</v>
      </c>
      <c r="B7036" s="129" t="s">
        <v>11777</v>
      </c>
      <c r="C7036" s="129" t="s">
        <v>417</v>
      </c>
      <c r="D7036" s="165">
        <v>1</v>
      </c>
      <c r="E7036" s="129" t="s">
        <v>4739</v>
      </c>
      <c r="F7036" s="129" t="s">
        <v>4735</v>
      </c>
      <c r="G7036" s="129" t="s">
        <v>16723</v>
      </c>
      <c r="H7036" s="129"/>
    </row>
    <row r="7037" spans="1:8" x14ac:dyDescent="0.3">
      <c r="A7037" s="183">
        <v>45443</v>
      </c>
      <c r="B7037" s="129" t="s">
        <v>11778</v>
      </c>
      <c r="C7037" s="129" t="s">
        <v>417</v>
      </c>
      <c r="D7037" s="165">
        <v>1</v>
      </c>
      <c r="E7037" s="129" t="s">
        <v>4737</v>
      </c>
      <c r="F7037" s="129" t="s">
        <v>4735</v>
      </c>
      <c r="G7037" s="129" t="s">
        <v>16723</v>
      </c>
      <c r="H7037" s="129"/>
    </row>
    <row r="7038" spans="1:8" x14ac:dyDescent="0.3">
      <c r="A7038" s="183">
        <v>45443</v>
      </c>
      <c r="B7038" s="129" t="s">
        <v>11779</v>
      </c>
      <c r="C7038" s="129" t="s">
        <v>417</v>
      </c>
      <c r="D7038" s="165">
        <v>1</v>
      </c>
      <c r="E7038" s="129" t="s">
        <v>5066</v>
      </c>
      <c r="F7038" s="129" t="s">
        <v>4735</v>
      </c>
      <c r="G7038" s="129" t="s">
        <v>16723</v>
      </c>
      <c r="H7038" s="129"/>
    </row>
    <row r="7039" spans="1:8" x14ac:dyDescent="0.3">
      <c r="A7039" s="183">
        <v>45443</v>
      </c>
      <c r="B7039" s="129" t="s">
        <v>11780</v>
      </c>
      <c r="C7039" s="129" t="s">
        <v>417</v>
      </c>
      <c r="D7039" s="165">
        <v>1</v>
      </c>
      <c r="E7039" s="129" t="s">
        <v>4739</v>
      </c>
      <c r="F7039" s="129" t="s">
        <v>4735</v>
      </c>
      <c r="G7039" s="129" t="s">
        <v>16723</v>
      </c>
      <c r="H7039" s="129"/>
    </row>
    <row r="7040" spans="1:8" x14ac:dyDescent="0.3">
      <c r="A7040" s="183">
        <v>45443</v>
      </c>
      <c r="B7040" s="129" t="s">
        <v>11781</v>
      </c>
      <c r="C7040" s="129" t="s">
        <v>417</v>
      </c>
      <c r="D7040" s="165">
        <v>1</v>
      </c>
      <c r="E7040" s="129" t="s">
        <v>4739</v>
      </c>
      <c r="F7040" s="129" t="s">
        <v>4735</v>
      </c>
      <c r="G7040" s="129" t="s">
        <v>16723</v>
      </c>
      <c r="H7040" s="129"/>
    </row>
    <row r="7041" spans="1:8" x14ac:dyDescent="0.3">
      <c r="A7041" s="183">
        <v>45443</v>
      </c>
      <c r="B7041" s="129" t="s">
        <v>11782</v>
      </c>
      <c r="C7041" s="129" t="s">
        <v>417</v>
      </c>
      <c r="D7041" s="165">
        <v>1</v>
      </c>
      <c r="E7041" s="129" t="s">
        <v>4734</v>
      </c>
      <c r="F7041" s="129" t="s">
        <v>4735</v>
      </c>
      <c r="G7041" s="129" t="s">
        <v>16723</v>
      </c>
      <c r="H7041" s="129"/>
    </row>
    <row r="7042" spans="1:8" x14ac:dyDescent="0.3">
      <c r="A7042" s="183">
        <v>45443</v>
      </c>
      <c r="B7042" s="129" t="s">
        <v>11783</v>
      </c>
      <c r="C7042" s="129" t="s">
        <v>417</v>
      </c>
      <c r="D7042" s="165">
        <v>1</v>
      </c>
      <c r="E7042" s="129" t="s">
        <v>4737</v>
      </c>
      <c r="F7042" s="129" t="s">
        <v>4735</v>
      </c>
      <c r="G7042" s="129" t="s">
        <v>16723</v>
      </c>
      <c r="H7042" s="129"/>
    </row>
    <row r="7043" spans="1:8" x14ac:dyDescent="0.3">
      <c r="A7043" s="183">
        <v>45443</v>
      </c>
      <c r="B7043" s="129" t="s">
        <v>11784</v>
      </c>
      <c r="C7043" s="129" t="s">
        <v>417</v>
      </c>
      <c r="D7043" s="165">
        <v>1</v>
      </c>
      <c r="E7043" s="129" t="s">
        <v>4737</v>
      </c>
      <c r="F7043" s="129" t="s">
        <v>4735</v>
      </c>
      <c r="G7043" s="129" t="s">
        <v>16723</v>
      </c>
      <c r="H7043" s="129"/>
    </row>
    <row r="7044" spans="1:8" x14ac:dyDescent="0.3">
      <c r="A7044" s="183">
        <v>45443</v>
      </c>
      <c r="B7044" s="129" t="s">
        <v>11785</v>
      </c>
      <c r="C7044" s="129" t="s">
        <v>417</v>
      </c>
      <c r="D7044" s="165">
        <v>1</v>
      </c>
      <c r="E7044" s="129" t="s">
        <v>4739</v>
      </c>
      <c r="F7044" s="129" t="s">
        <v>4735</v>
      </c>
      <c r="G7044" s="129" t="s">
        <v>16723</v>
      </c>
      <c r="H7044" s="129"/>
    </row>
    <row r="7045" spans="1:8" x14ac:dyDescent="0.3">
      <c r="A7045" s="183">
        <v>45443</v>
      </c>
      <c r="B7045" s="129" t="s">
        <v>11786</v>
      </c>
      <c r="C7045" s="129" t="s">
        <v>417</v>
      </c>
      <c r="D7045" s="165">
        <v>1</v>
      </c>
      <c r="E7045" s="129" t="s">
        <v>4739</v>
      </c>
      <c r="F7045" s="129" t="s">
        <v>4735</v>
      </c>
      <c r="G7045" s="129" t="s">
        <v>16723</v>
      </c>
      <c r="H7045" s="129"/>
    </row>
    <row r="7046" spans="1:8" x14ac:dyDescent="0.3">
      <c r="A7046" s="183">
        <v>45443</v>
      </c>
      <c r="B7046" s="129" t="s">
        <v>11787</v>
      </c>
      <c r="C7046" s="129" t="s">
        <v>417</v>
      </c>
      <c r="D7046" s="165">
        <v>1</v>
      </c>
      <c r="E7046" s="129" t="s">
        <v>4739</v>
      </c>
      <c r="F7046" s="129" t="s">
        <v>4735</v>
      </c>
      <c r="G7046" s="129" t="s">
        <v>16723</v>
      </c>
      <c r="H7046" s="129"/>
    </row>
    <row r="7047" spans="1:8" x14ac:dyDescent="0.3">
      <c r="A7047" s="183">
        <v>45443</v>
      </c>
      <c r="B7047" s="129" t="s">
        <v>11788</v>
      </c>
      <c r="C7047" s="129" t="s">
        <v>418</v>
      </c>
      <c r="D7047" s="165">
        <v>1</v>
      </c>
      <c r="E7047" s="129" t="s">
        <v>4739</v>
      </c>
      <c r="F7047" s="129" t="s">
        <v>4735</v>
      </c>
      <c r="G7047" s="129" t="s">
        <v>16723</v>
      </c>
      <c r="H7047" s="129"/>
    </row>
    <row r="7048" spans="1:8" x14ac:dyDescent="0.3">
      <c r="A7048" s="183">
        <v>45443</v>
      </c>
      <c r="B7048" s="129" t="s">
        <v>11789</v>
      </c>
      <c r="C7048" s="129" t="s">
        <v>418</v>
      </c>
      <c r="D7048" s="165">
        <v>1</v>
      </c>
      <c r="E7048" s="129" t="s">
        <v>4737</v>
      </c>
      <c r="F7048" s="129" t="s">
        <v>4735</v>
      </c>
      <c r="G7048" s="129" t="s">
        <v>16723</v>
      </c>
      <c r="H7048" s="129"/>
    </row>
    <row r="7049" spans="1:8" x14ac:dyDescent="0.3">
      <c r="A7049" s="183">
        <v>45443</v>
      </c>
      <c r="B7049" s="129" t="s">
        <v>11790</v>
      </c>
      <c r="C7049" s="129" t="s">
        <v>417</v>
      </c>
      <c r="D7049" s="165">
        <v>1</v>
      </c>
      <c r="E7049" s="129" t="s">
        <v>4739</v>
      </c>
      <c r="F7049" s="129" t="s">
        <v>4735</v>
      </c>
      <c r="G7049" s="129" t="s">
        <v>16723</v>
      </c>
      <c r="H7049" s="129"/>
    </row>
    <row r="7050" spans="1:8" x14ac:dyDescent="0.3">
      <c r="A7050" s="183">
        <v>45443</v>
      </c>
      <c r="B7050" s="129" t="s">
        <v>11791</v>
      </c>
      <c r="C7050" s="129" t="s">
        <v>417</v>
      </c>
      <c r="D7050" s="165">
        <v>1</v>
      </c>
      <c r="E7050" s="129" t="s">
        <v>4739</v>
      </c>
      <c r="F7050" s="129" t="s">
        <v>4735</v>
      </c>
      <c r="G7050" s="129" t="s">
        <v>16723</v>
      </c>
      <c r="H7050" s="129"/>
    </row>
    <row r="7051" spans="1:8" x14ac:dyDescent="0.3">
      <c r="A7051" s="183">
        <v>45443</v>
      </c>
      <c r="B7051" s="129" t="s">
        <v>11792</v>
      </c>
      <c r="C7051" s="129" t="s">
        <v>417</v>
      </c>
      <c r="D7051" s="165">
        <v>1</v>
      </c>
      <c r="E7051" s="129" t="s">
        <v>4739</v>
      </c>
      <c r="F7051" s="129" t="s">
        <v>4735</v>
      </c>
      <c r="G7051" s="129" t="s">
        <v>16723</v>
      </c>
      <c r="H7051" s="129"/>
    </row>
    <row r="7052" spans="1:8" x14ac:dyDescent="0.3">
      <c r="A7052" s="183">
        <v>45443</v>
      </c>
      <c r="B7052" s="129" t="s">
        <v>11793</v>
      </c>
      <c r="C7052" s="129" t="s">
        <v>417</v>
      </c>
      <c r="D7052" s="165">
        <v>1</v>
      </c>
      <c r="E7052" s="129" t="s">
        <v>4739</v>
      </c>
      <c r="F7052" s="129" t="s">
        <v>4735</v>
      </c>
      <c r="G7052" s="129" t="s">
        <v>16723</v>
      </c>
      <c r="H7052" s="129"/>
    </row>
    <row r="7053" spans="1:8" x14ac:dyDescent="0.3">
      <c r="A7053" s="183">
        <v>45443</v>
      </c>
      <c r="B7053" s="129" t="s">
        <v>11794</v>
      </c>
      <c r="C7053" s="129" t="s">
        <v>417</v>
      </c>
      <c r="D7053" s="165">
        <v>1</v>
      </c>
      <c r="E7053" s="129" t="s">
        <v>4739</v>
      </c>
      <c r="F7053" s="129" t="s">
        <v>4735</v>
      </c>
      <c r="G7053" s="129" t="s">
        <v>16723</v>
      </c>
      <c r="H7053" s="129"/>
    </row>
    <row r="7054" spans="1:8" x14ac:dyDescent="0.3">
      <c r="A7054" s="183">
        <v>45443</v>
      </c>
      <c r="B7054" s="129" t="s">
        <v>11795</v>
      </c>
      <c r="C7054" s="129" t="s">
        <v>417</v>
      </c>
      <c r="D7054" s="165">
        <v>1</v>
      </c>
      <c r="E7054" s="129" t="s">
        <v>4739</v>
      </c>
      <c r="F7054" s="129" t="s">
        <v>4735</v>
      </c>
      <c r="G7054" s="129" t="s">
        <v>16723</v>
      </c>
      <c r="H7054" s="129"/>
    </row>
    <row r="7055" spans="1:8" x14ac:dyDescent="0.3">
      <c r="A7055" s="183">
        <v>45443</v>
      </c>
      <c r="B7055" s="129" t="s">
        <v>11796</v>
      </c>
      <c r="C7055" s="129" t="s">
        <v>417</v>
      </c>
      <c r="D7055" s="165">
        <v>1</v>
      </c>
      <c r="E7055" s="129" t="s">
        <v>4739</v>
      </c>
      <c r="F7055" s="129" t="s">
        <v>4735</v>
      </c>
      <c r="G7055" s="129" t="s">
        <v>16723</v>
      </c>
      <c r="H7055" s="129"/>
    </row>
    <row r="7056" spans="1:8" x14ac:dyDescent="0.3">
      <c r="A7056" s="183">
        <v>45443</v>
      </c>
      <c r="B7056" s="129" t="s">
        <v>11797</v>
      </c>
      <c r="C7056" s="129" t="s">
        <v>416</v>
      </c>
      <c r="D7056" s="165">
        <v>1</v>
      </c>
      <c r="E7056" s="129" t="s">
        <v>4737</v>
      </c>
      <c r="F7056" s="129" t="s">
        <v>4735</v>
      </c>
      <c r="G7056" s="129" t="s">
        <v>16723</v>
      </c>
      <c r="H7056" s="129"/>
    </row>
    <row r="7057" spans="1:8" x14ac:dyDescent="0.3">
      <c r="A7057" s="183">
        <v>45443</v>
      </c>
      <c r="B7057" s="129" t="s">
        <v>11798</v>
      </c>
      <c r="C7057" s="129" t="s">
        <v>416</v>
      </c>
      <c r="D7057" s="165">
        <v>1</v>
      </c>
      <c r="E7057" s="129" t="s">
        <v>4821</v>
      </c>
      <c r="F7057" s="129" t="s">
        <v>4735</v>
      </c>
      <c r="G7057" s="129" t="s">
        <v>16723</v>
      </c>
      <c r="H7057" s="129"/>
    </row>
    <row r="7058" spans="1:8" x14ac:dyDescent="0.3">
      <c r="A7058" s="183">
        <v>45443</v>
      </c>
      <c r="B7058" s="129" t="s">
        <v>11799</v>
      </c>
      <c r="C7058" s="129" t="s">
        <v>418</v>
      </c>
      <c r="D7058" s="165">
        <v>1</v>
      </c>
      <c r="E7058" s="129" t="s">
        <v>4739</v>
      </c>
      <c r="F7058" s="129" t="s">
        <v>4735</v>
      </c>
      <c r="G7058" s="129" t="s">
        <v>16723</v>
      </c>
      <c r="H7058" s="129"/>
    </row>
    <row r="7059" spans="1:8" x14ac:dyDescent="0.3">
      <c r="A7059" s="183">
        <v>45443</v>
      </c>
      <c r="B7059" s="129" t="s">
        <v>11800</v>
      </c>
      <c r="C7059" s="129" t="s">
        <v>416</v>
      </c>
      <c r="D7059" s="165">
        <v>1</v>
      </c>
      <c r="E7059" s="129" t="s">
        <v>4821</v>
      </c>
      <c r="F7059" s="129" t="s">
        <v>4735</v>
      </c>
      <c r="G7059" s="129" t="s">
        <v>16723</v>
      </c>
      <c r="H7059" s="129"/>
    </row>
    <row r="7060" spans="1:8" x14ac:dyDescent="0.3">
      <c r="A7060" s="183">
        <v>45443</v>
      </c>
      <c r="B7060" s="129" t="s">
        <v>11801</v>
      </c>
      <c r="C7060" s="129" t="s">
        <v>418</v>
      </c>
      <c r="D7060" s="165">
        <v>1</v>
      </c>
      <c r="E7060" s="129" t="s">
        <v>4739</v>
      </c>
      <c r="F7060" s="129" t="s">
        <v>4735</v>
      </c>
      <c r="G7060" s="129" t="s">
        <v>16723</v>
      </c>
      <c r="H7060" s="129"/>
    </row>
    <row r="7061" spans="1:8" x14ac:dyDescent="0.3">
      <c r="A7061" s="183">
        <v>45443</v>
      </c>
      <c r="B7061" s="129" t="s">
        <v>11802</v>
      </c>
      <c r="C7061" s="129" t="s">
        <v>418</v>
      </c>
      <c r="D7061" s="165">
        <v>1</v>
      </c>
      <c r="E7061" s="129" t="s">
        <v>4739</v>
      </c>
      <c r="F7061" s="129" t="s">
        <v>4735</v>
      </c>
      <c r="G7061" s="129" t="s">
        <v>16723</v>
      </c>
      <c r="H7061" s="129"/>
    </row>
    <row r="7062" spans="1:8" x14ac:dyDescent="0.3">
      <c r="A7062" s="183">
        <v>45443</v>
      </c>
      <c r="B7062" s="129" t="s">
        <v>11803</v>
      </c>
      <c r="C7062" s="129" t="s">
        <v>418</v>
      </c>
      <c r="D7062" s="165">
        <v>1</v>
      </c>
      <c r="E7062" s="129" t="s">
        <v>4739</v>
      </c>
      <c r="F7062" s="129" t="s">
        <v>4735</v>
      </c>
      <c r="G7062" s="129" t="s">
        <v>16723</v>
      </c>
      <c r="H7062" s="129"/>
    </row>
    <row r="7063" spans="1:8" x14ac:dyDescent="0.3">
      <c r="A7063" s="183">
        <v>45443</v>
      </c>
      <c r="B7063" s="129" t="s">
        <v>11804</v>
      </c>
      <c r="C7063" s="129" t="s">
        <v>416</v>
      </c>
      <c r="D7063" s="165">
        <v>1</v>
      </c>
      <c r="E7063" s="129" t="s">
        <v>4739</v>
      </c>
      <c r="F7063" s="129" t="s">
        <v>4735</v>
      </c>
      <c r="G7063" s="129" t="s">
        <v>16723</v>
      </c>
      <c r="H7063" s="129"/>
    </row>
    <row r="7064" spans="1:8" x14ac:dyDescent="0.3">
      <c r="A7064" s="183">
        <v>45443</v>
      </c>
      <c r="B7064" s="129" t="s">
        <v>11805</v>
      </c>
      <c r="C7064" s="129" t="s">
        <v>418</v>
      </c>
      <c r="D7064" s="165">
        <v>1</v>
      </c>
      <c r="E7064" s="129" t="s">
        <v>4739</v>
      </c>
      <c r="F7064" s="129" t="s">
        <v>4735</v>
      </c>
      <c r="G7064" s="129" t="s">
        <v>16723</v>
      </c>
      <c r="H7064" s="129"/>
    </row>
    <row r="7065" spans="1:8" x14ac:dyDescent="0.3">
      <c r="A7065" s="183">
        <v>45443</v>
      </c>
      <c r="B7065" s="129" t="s">
        <v>11806</v>
      </c>
      <c r="C7065" s="129" t="s">
        <v>417</v>
      </c>
      <c r="D7065" s="165">
        <v>1</v>
      </c>
      <c r="E7065" s="129" t="s">
        <v>4739</v>
      </c>
      <c r="F7065" s="129" t="s">
        <v>4735</v>
      </c>
      <c r="G7065" s="129" t="s">
        <v>16723</v>
      </c>
      <c r="H7065" s="129"/>
    </row>
    <row r="7066" spans="1:8" x14ac:dyDescent="0.3">
      <c r="A7066" s="183">
        <v>45443</v>
      </c>
      <c r="B7066" s="129" t="s">
        <v>11807</v>
      </c>
      <c r="C7066" s="129" t="s">
        <v>416</v>
      </c>
      <c r="D7066" s="165">
        <v>1</v>
      </c>
      <c r="E7066" s="129" t="s">
        <v>4739</v>
      </c>
      <c r="F7066" s="129" t="s">
        <v>4735</v>
      </c>
      <c r="G7066" s="129" t="s">
        <v>16723</v>
      </c>
      <c r="H7066" s="129"/>
    </row>
    <row r="7067" spans="1:8" x14ac:dyDescent="0.3">
      <c r="A7067" s="183">
        <v>45443</v>
      </c>
      <c r="B7067" s="129" t="s">
        <v>11808</v>
      </c>
      <c r="C7067" s="129" t="s">
        <v>418</v>
      </c>
      <c r="D7067" s="165">
        <v>1</v>
      </c>
      <c r="E7067" s="129" t="s">
        <v>4739</v>
      </c>
      <c r="F7067" s="129" t="s">
        <v>4735</v>
      </c>
      <c r="G7067" s="129" t="s">
        <v>16723</v>
      </c>
      <c r="H7067" s="129"/>
    </row>
    <row r="7068" spans="1:8" x14ac:dyDescent="0.3">
      <c r="A7068" s="183">
        <v>45443</v>
      </c>
      <c r="B7068" s="129" t="s">
        <v>11809</v>
      </c>
      <c r="C7068" s="129" t="s">
        <v>418</v>
      </c>
      <c r="D7068" s="165">
        <v>1</v>
      </c>
      <c r="E7068" s="129" t="s">
        <v>4739</v>
      </c>
      <c r="F7068" s="129" t="s">
        <v>4735</v>
      </c>
      <c r="G7068" s="129" t="s">
        <v>16723</v>
      </c>
      <c r="H7068" s="129"/>
    </row>
    <row r="7069" spans="1:8" x14ac:dyDescent="0.3">
      <c r="A7069" s="183">
        <v>45443</v>
      </c>
      <c r="B7069" s="129" t="s">
        <v>11810</v>
      </c>
      <c r="C7069" s="129" t="s">
        <v>416</v>
      </c>
      <c r="D7069" s="165">
        <v>1</v>
      </c>
      <c r="E7069" s="129" t="s">
        <v>4739</v>
      </c>
      <c r="F7069" s="129" t="s">
        <v>4735</v>
      </c>
      <c r="G7069" s="129" t="s">
        <v>16723</v>
      </c>
      <c r="H7069" s="129"/>
    </row>
    <row r="7070" spans="1:8" x14ac:dyDescent="0.3">
      <c r="A7070" s="183">
        <v>45443</v>
      </c>
      <c r="B7070" s="129" t="s">
        <v>11811</v>
      </c>
      <c r="C7070" s="129" t="s">
        <v>418</v>
      </c>
      <c r="D7070" s="165">
        <v>1</v>
      </c>
      <c r="E7070" s="129" t="s">
        <v>4739</v>
      </c>
      <c r="F7070" s="129" t="s">
        <v>4735</v>
      </c>
      <c r="G7070" s="129" t="s">
        <v>16723</v>
      </c>
      <c r="H7070" s="129"/>
    </row>
    <row r="7071" spans="1:8" x14ac:dyDescent="0.3">
      <c r="A7071" s="183">
        <v>45443</v>
      </c>
      <c r="B7071" s="129" t="s">
        <v>11812</v>
      </c>
      <c r="C7071" s="129" t="s">
        <v>418</v>
      </c>
      <c r="D7071" s="165">
        <v>1</v>
      </c>
      <c r="E7071" s="129" t="s">
        <v>4739</v>
      </c>
      <c r="F7071" s="129" t="s">
        <v>4735</v>
      </c>
      <c r="G7071" s="129" t="s">
        <v>16723</v>
      </c>
      <c r="H7071" s="129"/>
    </row>
    <row r="7072" spans="1:8" x14ac:dyDescent="0.3">
      <c r="A7072" s="183">
        <v>45443</v>
      </c>
      <c r="B7072" s="129" t="s">
        <v>11813</v>
      </c>
      <c r="C7072" s="129" t="s">
        <v>417</v>
      </c>
      <c r="D7072" s="165">
        <v>1</v>
      </c>
      <c r="E7072" s="129" t="s">
        <v>4739</v>
      </c>
      <c r="F7072" s="129" t="s">
        <v>4735</v>
      </c>
      <c r="G7072" s="129" t="s">
        <v>16723</v>
      </c>
      <c r="H7072" s="129"/>
    </row>
    <row r="7073" spans="1:8" x14ac:dyDescent="0.3">
      <c r="A7073" s="183">
        <v>45443</v>
      </c>
      <c r="B7073" s="129" t="s">
        <v>11814</v>
      </c>
      <c r="C7073" s="129" t="s">
        <v>417</v>
      </c>
      <c r="D7073" s="165">
        <v>1</v>
      </c>
      <c r="E7073" s="129" t="s">
        <v>4739</v>
      </c>
      <c r="F7073" s="129" t="s">
        <v>4735</v>
      </c>
      <c r="G7073" s="129" t="s">
        <v>16723</v>
      </c>
      <c r="H7073" s="129"/>
    </row>
    <row r="7074" spans="1:8" x14ac:dyDescent="0.3">
      <c r="A7074" s="183">
        <v>45443</v>
      </c>
      <c r="B7074" s="129" t="s">
        <v>11815</v>
      </c>
      <c r="C7074" s="129" t="s">
        <v>417</v>
      </c>
      <c r="D7074" s="165">
        <v>1</v>
      </c>
      <c r="E7074" s="129" t="s">
        <v>4739</v>
      </c>
      <c r="F7074" s="129" t="s">
        <v>4735</v>
      </c>
      <c r="G7074" s="129" t="s">
        <v>16723</v>
      </c>
      <c r="H7074" s="129"/>
    </row>
    <row r="7075" spans="1:8" x14ac:dyDescent="0.3">
      <c r="A7075" s="183">
        <v>45443</v>
      </c>
      <c r="B7075" s="129" t="s">
        <v>11816</v>
      </c>
      <c r="C7075" s="129" t="s">
        <v>417</v>
      </c>
      <c r="D7075" s="165">
        <v>1</v>
      </c>
      <c r="E7075" s="129" t="s">
        <v>4739</v>
      </c>
      <c r="F7075" s="129" t="s">
        <v>4735</v>
      </c>
      <c r="G7075" s="129" t="s">
        <v>16723</v>
      </c>
      <c r="H7075" s="129"/>
    </row>
    <row r="7076" spans="1:8" x14ac:dyDescent="0.3">
      <c r="A7076" s="183">
        <v>45443</v>
      </c>
      <c r="B7076" s="129" t="s">
        <v>11817</v>
      </c>
      <c r="C7076" s="129" t="s">
        <v>417</v>
      </c>
      <c r="D7076" s="165">
        <v>1</v>
      </c>
      <c r="E7076" s="129" t="s">
        <v>5066</v>
      </c>
      <c r="F7076" s="129" t="s">
        <v>4735</v>
      </c>
      <c r="G7076" s="129" t="s">
        <v>16723</v>
      </c>
      <c r="H7076" s="129"/>
    </row>
    <row r="7077" spans="1:8" x14ac:dyDescent="0.3">
      <c r="A7077" s="183">
        <v>45443</v>
      </c>
      <c r="B7077" s="129" t="s">
        <v>11818</v>
      </c>
      <c r="C7077" s="129" t="s">
        <v>417</v>
      </c>
      <c r="D7077" s="165">
        <v>1</v>
      </c>
      <c r="E7077" s="129" t="s">
        <v>4739</v>
      </c>
      <c r="F7077" s="129" t="s">
        <v>4735</v>
      </c>
      <c r="G7077" s="129" t="s">
        <v>16723</v>
      </c>
      <c r="H7077" s="129"/>
    </row>
    <row r="7078" spans="1:8" x14ac:dyDescent="0.3">
      <c r="A7078" s="183">
        <v>45443</v>
      </c>
      <c r="B7078" s="129" t="s">
        <v>11819</v>
      </c>
      <c r="C7078" s="129" t="s">
        <v>417</v>
      </c>
      <c r="D7078" s="165">
        <v>1</v>
      </c>
      <c r="E7078" s="129" t="s">
        <v>4737</v>
      </c>
      <c r="F7078" s="129" t="s">
        <v>4735</v>
      </c>
      <c r="G7078" s="129" t="s">
        <v>16723</v>
      </c>
      <c r="H7078" s="129"/>
    </row>
    <row r="7079" spans="1:8" x14ac:dyDescent="0.3">
      <c r="A7079" s="183">
        <v>45443</v>
      </c>
      <c r="B7079" s="129" t="s">
        <v>11820</v>
      </c>
      <c r="C7079" s="129" t="s">
        <v>417</v>
      </c>
      <c r="D7079" s="165">
        <v>1</v>
      </c>
      <c r="E7079" s="129" t="s">
        <v>4737</v>
      </c>
      <c r="F7079" s="129" t="s">
        <v>4735</v>
      </c>
      <c r="G7079" s="129" t="s">
        <v>16723</v>
      </c>
      <c r="H7079" s="129"/>
    </row>
    <row r="7080" spans="1:8" x14ac:dyDescent="0.3">
      <c r="A7080" s="183">
        <v>45443</v>
      </c>
      <c r="B7080" s="129" t="s">
        <v>11821</v>
      </c>
      <c r="C7080" s="129" t="s">
        <v>417</v>
      </c>
      <c r="D7080" s="165">
        <v>1</v>
      </c>
      <c r="E7080" s="129" t="s">
        <v>4737</v>
      </c>
      <c r="F7080" s="129" t="s">
        <v>4735</v>
      </c>
      <c r="G7080" s="129" t="s">
        <v>16723</v>
      </c>
      <c r="H7080" s="129"/>
    </row>
    <row r="7081" spans="1:8" x14ac:dyDescent="0.3">
      <c r="A7081" s="183">
        <v>45443</v>
      </c>
      <c r="B7081" s="129" t="s">
        <v>11822</v>
      </c>
      <c r="C7081" s="129" t="s">
        <v>417</v>
      </c>
      <c r="D7081" s="165">
        <v>1</v>
      </c>
      <c r="E7081" s="129" t="s">
        <v>4737</v>
      </c>
      <c r="F7081" s="129" t="s">
        <v>4735</v>
      </c>
      <c r="G7081" s="129" t="s">
        <v>16723</v>
      </c>
      <c r="H7081" s="129"/>
    </row>
    <row r="7082" spans="1:8" x14ac:dyDescent="0.3">
      <c r="A7082" s="183">
        <v>45443</v>
      </c>
      <c r="B7082" s="129" t="s">
        <v>11823</v>
      </c>
      <c r="C7082" s="129" t="s">
        <v>417</v>
      </c>
      <c r="D7082" s="165">
        <v>1</v>
      </c>
      <c r="E7082" s="129" t="s">
        <v>4734</v>
      </c>
      <c r="F7082" s="129" t="s">
        <v>4735</v>
      </c>
      <c r="G7082" s="129" t="s">
        <v>16723</v>
      </c>
      <c r="H7082" s="129"/>
    </row>
    <row r="7083" spans="1:8" x14ac:dyDescent="0.3">
      <c r="A7083" s="183">
        <v>45443</v>
      </c>
      <c r="B7083" s="129" t="s">
        <v>11824</v>
      </c>
      <c r="C7083" s="129" t="s">
        <v>417</v>
      </c>
      <c r="D7083" s="165">
        <v>1</v>
      </c>
      <c r="E7083" s="129" t="s">
        <v>4739</v>
      </c>
      <c r="F7083" s="129" t="s">
        <v>4735</v>
      </c>
      <c r="G7083" s="129" t="s">
        <v>16723</v>
      </c>
      <c r="H7083" s="129"/>
    </row>
    <row r="7084" spans="1:8" x14ac:dyDescent="0.3">
      <c r="A7084" s="183">
        <v>45443</v>
      </c>
      <c r="B7084" s="129" t="s">
        <v>11825</v>
      </c>
      <c r="C7084" s="129" t="s">
        <v>417</v>
      </c>
      <c r="D7084" s="165">
        <v>1</v>
      </c>
      <c r="E7084" s="129" t="s">
        <v>4739</v>
      </c>
      <c r="F7084" s="129" t="s">
        <v>4735</v>
      </c>
      <c r="G7084" s="129" t="s">
        <v>16723</v>
      </c>
      <c r="H7084" s="129"/>
    </row>
    <row r="7085" spans="1:8" x14ac:dyDescent="0.3">
      <c r="A7085" s="183">
        <v>45443</v>
      </c>
      <c r="B7085" s="129" t="s">
        <v>11826</v>
      </c>
      <c r="C7085" s="129" t="s">
        <v>417</v>
      </c>
      <c r="D7085" s="165">
        <v>1</v>
      </c>
      <c r="E7085" s="129" t="s">
        <v>5066</v>
      </c>
      <c r="F7085" s="129" t="s">
        <v>4735</v>
      </c>
      <c r="G7085" s="129" t="s">
        <v>16723</v>
      </c>
      <c r="H7085" s="129"/>
    </row>
    <row r="7086" spans="1:8" x14ac:dyDescent="0.3">
      <c r="A7086" s="183">
        <v>45443</v>
      </c>
      <c r="B7086" s="129" t="s">
        <v>11827</v>
      </c>
      <c r="C7086" s="129" t="s">
        <v>417</v>
      </c>
      <c r="D7086" s="165">
        <v>1</v>
      </c>
      <c r="E7086" s="129" t="s">
        <v>5066</v>
      </c>
      <c r="F7086" s="129" t="s">
        <v>4735</v>
      </c>
      <c r="G7086" s="129" t="s">
        <v>16723</v>
      </c>
      <c r="H7086" s="129"/>
    </row>
    <row r="7087" spans="1:8" x14ac:dyDescent="0.3">
      <c r="A7087" s="183">
        <v>45443</v>
      </c>
      <c r="B7087" s="129" t="s">
        <v>11828</v>
      </c>
      <c r="C7087" s="129" t="s">
        <v>417</v>
      </c>
      <c r="D7087" s="165">
        <v>1</v>
      </c>
      <c r="E7087" s="129" t="s">
        <v>4739</v>
      </c>
      <c r="F7087" s="129" t="s">
        <v>4735</v>
      </c>
      <c r="G7087" s="129" t="s">
        <v>16723</v>
      </c>
      <c r="H7087" s="129"/>
    </row>
    <row r="7088" spans="1:8" x14ac:dyDescent="0.3">
      <c r="A7088" s="183">
        <v>45443</v>
      </c>
      <c r="B7088" s="129" t="s">
        <v>11829</v>
      </c>
      <c r="C7088" s="129" t="s">
        <v>417</v>
      </c>
      <c r="D7088" s="165">
        <v>1</v>
      </c>
      <c r="E7088" s="129" t="s">
        <v>4737</v>
      </c>
      <c r="F7088" s="129" t="s">
        <v>4735</v>
      </c>
      <c r="G7088" s="129" t="s">
        <v>16723</v>
      </c>
      <c r="H7088" s="129"/>
    </row>
    <row r="7089" spans="1:8" x14ac:dyDescent="0.3">
      <c r="A7089" s="183">
        <v>45443</v>
      </c>
      <c r="B7089" s="129" t="s">
        <v>11830</v>
      </c>
      <c r="C7089" s="129" t="s">
        <v>417</v>
      </c>
      <c r="D7089" s="165">
        <v>1</v>
      </c>
      <c r="E7089" s="129" t="s">
        <v>4739</v>
      </c>
      <c r="F7089" s="129" t="s">
        <v>4735</v>
      </c>
      <c r="G7089" s="129" t="s">
        <v>16723</v>
      </c>
      <c r="H7089" s="129"/>
    </row>
    <row r="7090" spans="1:8" x14ac:dyDescent="0.3">
      <c r="A7090" s="183">
        <v>45443</v>
      </c>
      <c r="B7090" s="129" t="s">
        <v>11831</v>
      </c>
      <c r="C7090" s="129" t="s">
        <v>417</v>
      </c>
      <c r="D7090" s="165">
        <v>1</v>
      </c>
      <c r="E7090" s="129" t="s">
        <v>4739</v>
      </c>
      <c r="F7090" s="129" t="s">
        <v>4735</v>
      </c>
      <c r="G7090" s="129" t="s">
        <v>16723</v>
      </c>
      <c r="H7090" s="129"/>
    </row>
    <row r="7091" spans="1:8" x14ac:dyDescent="0.3">
      <c r="A7091" s="183">
        <v>45443</v>
      </c>
      <c r="B7091" s="129" t="s">
        <v>11832</v>
      </c>
      <c r="C7091" s="129" t="s">
        <v>417</v>
      </c>
      <c r="D7091" s="165">
        <v>1</v>
      </c>
      <c r="E7091" s="129" t="s">
        <v>5066</v>
      </c>
      <c r="F7091" s="129" t="s">
        <v>4735</v>
      </c>
      <c r="G7091" s="129" t="s">
        <v>16723</v>
      </c>
      <c r="H7091" s="129"/>
    </row>
    <row r="7092" spans="1:8" x14ac:dyDescent="0.3">
      <c r="A7092" s="183">
        <v>45443</v>
      </c>
      <c r="B7092" s="129" t="s">
        <v>11833</v>
      </c>
      <c r="C7092" s="129" t="s">
        <v>416</v>
      </c>
      <c r="D7092" s="165">
        <v>1</v>
      </c>
      <c r="E7092" s="129" t="s">
        <v>4739</v>
      </c>
      <c r="F7092" s="129" t="s">
        <v>4735</v>
      </c>
      <c r="G7092" s="129" t="s">
        <v>16723</v>
      </c>
      <c r="H7092" s="129"/>
    </row>
    <row r="7093" spans="1:8" x14ac:dyDescent="0.3">
      <c r="A7093" s="183">
        <v>45443</v>
      </c>
      <c r="B7093" s="129" t="s">
        <v>11834</v>
      </c>
      <c r="C7093" s="129" t="s">
        <v>416</v>
      </c>
      <c r="D7093" s="165">
        <v>1</v>
      </c>
      <c r="E7093" s="129" t="s">
        <v>4737</v>
      </c>
      <c r="F7093" s="129" t="s">
        <v>4735</v>
      </c>
      <c r="G7093" s="129" t="s">
        <v>16723</v>
      </c>
      <c r="H7093" s="129"/>
    </row>
    <row r="7094" spans="1:8" x14ac:dyDescent="0.3">
      <c r="A7094" s="183">
        <v>45443</v>
      </c>
      <c r="B7094" s="129" t="s">
        <v>11835</v>
      </c>
      <c r="C7094" s="129" t="s">
        <v>418</v>
      </c>
      <c r="D7094" s="165">
        <v>1</v>
      </c>
      <c r="E7094" s="129" t="s">
        <v>4739</v>
      </c>
      <c r="F7094" s="129" t="s">
        <v>4735</v>
      </c>
      <c r="G7094" s="129" t="s">
        <v>16723</v>
      </c>
      <c r="H7094" s="129"/>
    </row>
    <row r="7095" spans="1:8" x14ac:dyDescent="0.3">
      <c r="A7095" s="183">
        <v>45443</v>
      </c>
      <c r="B7095" s="129" t="s">
        <v>11836</v>
      </c>
      <c r="C7095" s="129" t="s">
        <v>418</v>
      </c>
      <c r="D7095" s="165">
        <v>1</v>
      </c>
      <c r="E7095" s="129" t="s">
        <v>4739</v>
      </c>
      <c r="F7095" s="129" t="s">
        <v>4735</v>
      </c>
      <c r="G7095" s="129" t="s">
        <v>16723</v>
      </c>
      <c r="H7095" s="129"/>
    </row>
    <row r="7096" spans="1:8" x14ac:dyDescent="0.3">
      <c r="A7096" s="183">
        <v>45443</v>
      </c>
      <c r="B7096" s="129" t="s">
        <v>11837</v>
      </c>
      <c r="C7096" s="129" t="s">
        <v>417</v>
      </c>
      <c r="D7096" s="165">
        <v>1</v>
      </c>
      <c r="E7096" s="129" t="s">
        <v>4821</v>
      </c>
      <c r="F7096" s="129" t="s">
        <v>4735</v>
      </c>
      <c r="G7096" s="129" t="s">
        <v>16723</v>
      </c>
      <c r="H7096" s="129"/>
    </row>
    <row r="7097" spans="1:8" x14ac:dyDescent="0.3">
      <c r="A7097" s="183">
        <v>45443</v>
      </c>
      <c r="B7097" s="129" t="s">
        <v>11838</v>
      </c>
      <c r="C7097" s="129" t="s">
        <v>418</v>
      </c>
      <c r="D7097" s="165">
        <v>1</v>
      </c>
      <c r="E7097" s="129" t="s">
        <v>4739</v>
      </c>
      <c r="F7097" s="129" t="s">
        <v>4735</v>
      </c>
      <c r="G7097" s="129" t="s">
        <v>16723</v>
      </c>
      <c r="H7097" s="129"/>
    </row>
    <row r="7098" spans="1:8" x14ac:dyDescent="0.3">
      <c r="A7098" s="183">
        <v>45443</v>
      </c>
      <c r="B7098" s="129" t="s">
        <v>11839</v>
      </c>
      <c r="C7098" s="129" t="s">
        <v>417</v>
      </c>
      <c r="D7098" s="165">
        <v>1</v>
      </c>
      <c r="E7098" s="129" t="s">
        <v>4737</v>
      </c>
      <c r="F7098" s="129" t="s">
        <v>4735</v>
      </c>
      <c r="G7098" s="129" t="s">
        <v>16723</v>
      </c>
      <c r="H7098" s="129"/>
    </row>
    <row r="7099" spans="1:8" x14ac:dyDescent="0.3">
      <c r="A7099" s="183">
        <v>45443</v>
      </c>
      <c r="B7099" s="129" t="s">
        <v>11840</v>
      </c>
      <c r="C7099" s="129" t="s">
        <v>418</v>
      </c>
      <c r="D7099" s="165">
        <v>1</v>
      </c>
      <c r="E7099" s="129" t="s">
        <v>4739</v>
      </c>
      <c r="F7099" s="129" t="s">
        <v>4735</v>
      </c>
      <c r="G7099" s="129" t="s">
        <v>16723</v>
      </c>
      <c r="H7099" s="129"/>
    </row>
    <row r="7100" spans="1:8" x14ac:dyDescent="0.3">
      <c r="A7100" s="183">
        <v>45443</v>
      </c>
      <c r="B7100" s="129" t="s">
        <v>11841</v>
      </c>
      <c r="C7100" s="129" t="s">
        <v>416</v>
      </c>
      <c r="D7100" s="165">
        <v>1</v>
      </c>
      <c r="E7100" s="129" t="s">
        <v>4739</v>
      </c>
      <c r="F7100" s="129" t="s">
        <v>4735</v>
      </c>
      <c r="G7100" s="129" t="s">
        <v>16723</v>
      </c>
      <c r="H7100" s="129"/>
    </row>
    <row r="7101" spans="1:8" x14ac:dyDescent="0.3">
      <c r="A7101" s="183">
        <v>45443</v>
      </c>
      <c r="B7101" s="129" t="s">
        <v>11842</v>
      </c>
      <c r="C7101" s="129" t="s">
        <v>418</v>
      </c>
      <c r="D7101" s="165">
        <v>1</v>
      </c>
      <c r="E7101" s="129" t="s">
        <v>4739</v>
      </c>
      <c r="F7101" s="129" t="s">
        <v>4735</v>
      </c>
      <c r="G7101" s="129" t="s">
        <v>16723</v>
      </c>
      <c r="H7101" s="129"/>
    </row>
    <row r="7102" spans="1:8" x14ac:dyDescent="0.3">
      <c r="A7102" s="183">
        <v>45443</v>
      </c>
      <c r="B7102" s="129" t="s">
        <v>11843</v>
      </c>
      <c r="C7102" s="129" t="s">
        <v>418</v>
      </c>
      <c r="D7102" s="165">
        <v>1</v>
      </c>
      <c r="E7102" s="129" t="s">
        <v>4747</v>
      </c>
      <c r="F7102" s="129" t="s">
        <v>4735</v>
      </c>
      <c r="G7102" s="129" t="s">
        <v>16723</v>
      </c>
      <c r="H7102" s="129"/>
    </row>
    <row r="7103" spans="1:8" x14ac:dyDescent="0.3">
      <c r="A7103" s="183">
        <v>45443</v>
      </c>
      <c r="B7103" s="129" t="s">
        <v>11844</v>
      </c>
      <c r="C7103" s="129" t="s">
        <v>417</v>
      </c>
      <c r="D7103" s="165">
        <v>1</v>
      </c>
      <c r="E7103" s="129" t="s">
        <v>4739</v>
      </c>
      <c r="F7103" s="129" t="s">
        <v>4735</v>
      </c>
      <c r="G7103" s="129" t="s">
        <v>16723</v>
      </c>
      <c r="H7103" s="129"/>
    </row>
    <row r="7104" spans="1:8" x14ac:dyDescent="0.3">
      <c r="A7104" s="183">
        <v>45443</v>
      </c>
      <c r="B7104" s="129" t="s">
        <v>11845</v>
      </c>
      <c r="C7104" s="129" t="s">
        <v>417</v>
      </c>
      <c r="D7104" s="165">
        <v>1</v>
      </c>
      <c r="E7104" s="129" t="s">
        <v>4737</v>
      </c>
      <c r="F7104" s="129" t="s">
        <v>4735</v>
      </c>
      <c r="G7104" s="129" t="s">
        <v>16723</v>
      </c>
      <c r="H7104" s="129"/>
    </row>
    <row r="7105" spans="1:8" x14ac:dyDescent="0.3">
      <c r="A7105" s="183">
        <v>45443</v>
      </c>
      <c r="B7105" s="129" t="s">
        <v>11846</v>
      </c>
      <c r="C7105" s="129" t="s">
        <v>417</v>
      </c>
      <c r="D7105" s="165">
        <v>1</v>
      </c>
      <c r="E7105" s="129" t="s">
        <v>4739</v>
      </c>
      <c r="F7105" s="129" t="s">
        <v>4735</v>
      </c>
      <c r="G7105" s="129" t="s">
        <v>16723</v>
      </c>
      <c r="H7105" s="129"/>
    </row>
    <row r="7106" spans="1:8" x14ac:dyDescent="0.3">
      <c r="A7106" s="183">
        <v>45443</v>
      </c>
      <c r="B7106" s="129" t="s">
        <v>11847</v>
      </c>
      <c r="C7106" s="129" t="s">
        <v>418</v>
      </c>
      <c r="D7106" s="165">
        <v>1</v>
      </c>
      <c r="E7106" s="129" t="s">
        <v>4737</v>
      </c>
      <c r="F7106" s="129" t="s">
        <v>4735</v>
      </c>
      <c r="G7106" s="129" t="s">
        <v>16723</v>
      </c>
      <c r="H7106" s="129"/>
    </row>
    <row r="7107" spans="1:8" x14ac:dyDescent="0.3">
      <c r="A7107" s="183">
        <v>45443</v>
      </c>
      <c r="B7107" s="129" t="s">
        <v>11848</v>
      </c>
      <c r="C7107" s="129" t="s">
        <v>418</v>
      </c>
      <c r="D7107" s="165">
        <v>1</v>
      </c>
      <c r="E7107" s="129" t="s">
        <v>4739</v>
      </c>
      <c r="F7107" s="129" t="s">
        <v>4735</v>
      </c>
      <c r="G7107" s="129" t="s">
        <v>16723</v>
      </c>
      <c r="H7107" s="129"/>
    </row>
    <row r="7108" spans="1:8" x14ac:dyDescent="0.3">
      <c r="A7108" s="183">
        <v>45443</v>
      </c>
      <c r="B7108" s="129" t="s">
        <v>11849</v>
      </c>
      <c r="C7108" s="129" t="s">
        <v>416</v>
      </c>
      <c r="D7108" s="165">
        <v>1</v>
      </c>
      <c r="E7108" s="129" t="s">
        <v>4739</v>
      </c>
      <c r="F7108" s="129" t="s">
        <v>4735</v>
      </c>
      <c r="G7108" s="129" t="s">
        <v>16723</v>
      </c>
      <c r="H7108" s="129"/>
    </row>
    <row r="7109" spans="1:8" x14ac:dyDescent="0.3">
      <c r="A7109" s="183">
        <v>45443</v>
      </c>
      <c r="B7109" s="129" t="s">
        <v>11850</v>
      </c>
      <c r="C7109" s="129" t="s">
        <v>417</v>
      </c>
      <c r="D7109" s="165">
        <v>1</v>
      </c>
      <c r="E7109" s="129" t="s">
        <v>4739</v>
      </c>
      <c r="F7109" s="129" t="s">
        <v>4735</v>
      </c>
      <c r="G7109" s="129" t="s">
        <v>16723</v>
      </c>
      <c r="H7109" s="129"/>
    </row>
    <row r="7110" spans="1:8" x14ac:dyDescent="0.3">
      <c r="A7110" s="183">
        <v>45443</v>
      </c>
      <c r="B7110" s="129" t="s">
        <v>11851</v>
      </c>
      <c r="C7110" s="129" t="s">
        <v>417</v>
      </c>
      <c r="D7110" s="165">
        <v>1</v>
      </c>
      <c r="E7110" s="129" t="s">
        <v>4739</v>
      </c>
      <c r="F7110" s="129" t="s">
        <v>4735</v>
      </c>
      <c r="G7110" s="129" t="s">
        <v>16723</v>
      </c>
      <c r="H7110" s="129"/>
    </row>
    <row r="7111" spans="1:8" x14ac:dyDescent="0.3">
      <c r="A7111" s="183">
        <v>45443</v>
      </c>
      <c r="B7111" s="129" t="s">
        <v>11852</v>
      </c>
      <c r="C7111" s="129" t="s">
        <v>417</v>
      </c>
      <c r="D7111" s="165">
        <v>1</v>
      </c>
      <c r="E7111" s="129" t="s">
        <v>5066</v>
      </c>
      <c r="F7111" s="129" t="s">
        <v>4735</v>
      </c>
      <c r="G7111" s="129" t="s">
        <v>16723</v>
      </c>
      <c r="H7111" s="129"/>
    </row>
    <row r="7112" spans="1:8" x14ac:dyDescent="0.3">
      <c r="A7112" s="183">
        <v>45443</v>
      </c>
      <c r="B7112" s="129" t="s">
        <v>11853</v>
      </c>
      <c r="C7112" s="129" t="s">
        <v>417</v>
      </c>
      <c r="D7112" s="165">
        <v>1</v>
      </c>
      <c r="E7112" s="129" t="s">
        <v>4739</v>
      </c>
      <c r="F7112" s="129" t="s">
        <v>4735</v>
      </c>
      <c r="G7112" s="129" t="s">
        <v>16723</v>
      </c>
      <c r="H7112" s="129"/>
    </row>
    <row r="7113" spans="1:8" x14ac:dyDescent="0.3">
      <c r="A7113" s="183">
        <v>45443</v>
      </c>
      <c r="B7113" s="129" t="s">
        <v>11854</v>
      </c>
      <c r="C7113" s="129" t="s">
        <v>417</v>
      </c>
      <c r="D7113" s="165">
        <v>1</v>
      </c>
      <c r="E7113" s="129" t="s">
        <v>4737</v>
      </c>
      <c r="F7113" s="129" t="s">
        <v>4735</v>
      </c>
      <c r="G7113" s="129" t="s">
        <v>16723</v>
      </c>
      <c r="H7113" s="129"/>
    </row>
    <row r="7114" spans="1:8" x14ac:dyDescent="0.3">
      <c r="A7114" s="183">
        <v>45443</v>
      </c>
      <c r="B7114" s="129" t="s">
        <v>11855</v>
      </c>
      <c r="C7114" s="129" t="s">
        <v>417</v>
      </c>
      <c r="D7114" s="165">
        <v>1</v>
      </c>
      <c r="E7114" s="129" t="s">
        <v>4739</v>
      </c>
      <c r="F7114" s="129" t="s">
        <v>4735</v>
      </c>
      <c r="G7114" s="129" t="s">
        <v>16723</v>
      </c>
      <c r="H7114" s="129"/>
    </row>
    <row r="7115" spans="1:8" x14ac:dyDescent="0.3">
      <c r="A7115" s="183">
        <v>45443</v>
      </c>
      <c r="B7115" s="129" t="s">
        <v>11856</v>
      </c>
      <c r="C7115" s="129" t="s">
        <v>417</v>
      </c>
      <c r="D7115" s="165">
        <v>1</v>
      </c>
      <c r="E7115" s="129" t="s">
        <v>4739</v>
      </c>
      <c r="F7115" s="129" t="s">
        <v>4735</v>
      </c>
      <c r="G7115" s="129" t="s">
        <v>16723</v>
      </c>
      <c r="H7115" s="129"/>
    </row>
    <row r="7116" spans="1:8" x14ac:dyDescent="0.3">
      <c r="A7116" s="183">
        <v>45443</v>
      </c>
      <c r="B7116" s="129" t="s">
        <v>11857</v>
      </c>
      <c r="C7116" s="129" t="s">
        <v>416</v>
      </c>
      <c r="D7116" s="165">
        <v>1</v>
      </c>
      <c r="E7116" s="129" t="s">
        <v>4739</v>
      </c>
      <c r="F7116" s="129" t="s">
        <v>4735</v>
      </c>
      <c r="G7116" s="129" t="s">
        <v>16723</v>
      </c>
      <c r="H7116" s="129"/>
    </row>
    <row r="7117" spans="1:8" x14ac:dyDescent="0.3">
      <c r="A7117" s="183">
        <v>45443</v>
      </c>
      <c r="B7117" s="129" t="s">
        <v>11858</v>
      </c>
      <c r="C7117" s="129" t="s">
        <v>416</v>
      </c>
      <c r="D7117" s="165">
        <v>1</v>
      </c>
      <c r="E7117" s="129" t="s">
        <v>4737</v>
      </c>
      <c r="F7117" s="129" t="s">
        <v>4735</v>
      </c>
      <c r="G7117" s="129" t="s">
        <v>16723</v>
      </c>
      <c r="H7117" s="129"/>
    </row>
    <row r="7118" spans="1:8" x14ac:dyDescent="0.3">
      <c r="A7118" s="183">
        <v>45443</v>
      </c>
      <c r="B7118" s="129" t="s">
        <v>11859</v>
      </c>
      <c r="C7118" s="129" t="s">
        <v>416</v>
      </c>
      <c r="D7118" s="165">
        <v>1</v>
      </c>
      <c r="E7118" s="129" t="s">
        <v>4739</v>
      </c>
      <c r="F7118" s="129" t="s">
        <v>4735</v>
      </c>
      <c r="G7118" s="129" t="s">
        <v>16723</v>
      </c>
      <c r="H7118" s="129"/>
    </row>
    <row r="7119" spans="1:8" x14ac:dyDescent="0.3">
      <c r="A7119" s="183">
        <v>45443</v>
      </c>
      <c r="B7119" s="129" t="s">
        <v>11860</v>
      </c>
      <c r="C7119" s="129" t="s">
        <v>418</v>
      </c>
      <c r="D7119" s="165">
        <v>1</v>
      </c>
      <c r="E7119" s="129" t="s">
        <v>4737</v>
      </c>
      <c r="F7119" s="129" t="s">
        <v>4735</v>
      </c>
      <c r="G7119" s="129" t="s">
        <v>16723</v>
      </c>
      <c r="H7119" s="129"/>
    </row>
    <row r="7120" spans="1:8" x14ac:dyDescent="0.3">
      <c r="A7120" s="183">
        <v>45443</v>
      </c>
      <c r="B7120" s="129" t="s">
        <v>11861</v>
      </c>
      <c r="C7120" s="129" t="s">
        <v>417</v>
      </c>
      <c r="D7120" s="165">
        <v>1</v>
      </c>
      <c r="E7120" s="129" t="s">
        <v>4821</v>
      </c>
      <c r="F7120" s="129" t="s">
        <v>4735</v>
      </c>
      <c r="G7120" s="129" t="s">
        <v>16723</v>
      </c>
      <c r="H7120" s="129"/>
    </row>
    <row r="7121" spans="1:8" x14ac:dyDescent="0.3">
      <c r="A7121" s="183">
        <v>45443</v>
      </c>
      <c r="B7121" s="129" t="s">
        <v>11862</v>
      </c>
      <c r="C7121" s="129" t="s">
        <v>417</v>
      </c>
      <c r="D7121" s="165">
        <v>1</v>
      </c>
      <c r="E7121" s="129" t="s">
        <v>4739</v>
      </c>
      <c r="F7121" s="129" t="s">
        <v>4735</v>
      </c>
      <c r="G7121" s="129" t="s">
        <v>16723</v>
      </c>
      <c r="H7121" s="129"/>
    </row>
    <row r="7122" spans="1:8" x14ac:dyDescent="0.3">
      <c r="A7122" s="183">
        <v>45443</v>
      </c>
      <c r="B7122" s="129" t="s">
        <v>11863</v>
      </c>
      <c r="C7122" s="129" t="s">
        <v>417</v>
      </c>
      <c r="D7122" s="165">
        <v>1</v>
      </c>
      <c r="E7122" s="129" t="s">
        <v>4739</v>
      </c>
      <c r="F7122" s="129" t="s">
        <v>4735</v>
      </c>
      <c r="G7122" s="129" t="s">
        <v>16723</v>
      </c>
      <c r="H7122" s="129"/>
    </row>
    <row r="7123" spans="1:8" x14ac:dyDescent="0.3">
      <c r="A7123" s="183">
        <v>45443</v>
      </c>
      <c r="B7123" s="129" t="s">
        <v>11864</v>
      </c>
      <c r="C7123" s="129" t="s">
        <v>417</v>
      </c>
      <c r="D7123" s="165">
        <v>1</v>
      </c>
      <c r="E7123" s="129" t="s">
        <v>4739</v>
      </c>
      <c r="F7123" s="129" t="s">
        <v>4735</v>
      </c>
      <c r="G7123" s="129" t="s">
        <v>16723</v>
      </c>
      <c r="H7123" s="129"/>
    </row>
    <row r="7124" spans="1:8" x14ac:dyDescent="0.3">
      <c r="A7124" s="183">
        <v>45443</v>
      </c>
      <c r="B7124" s="129" t="s">
        <v>11865</v>
      </c>
      <c r="C7124" s="129" t="s">
        <v>417</v>
      </c>
      <c r="D7124" s="165">
        <v>1</v>
      </c>
      <c r="E7124" s="129" t="s">
        <v>4739</v>
      </c>
      <c r="F7124" s="129" t="s">
        <v>4735</v>
      </c>
      <c r="G7124" s="129" t="s">
        <v>16723</v>
      </c>
      <c r="H7124" s="129"/>
    </row>
    <row r="7125" spans="1:8" x14ac:dyDescent="0.3">
      <c r="A7125" s="183">
        <v>45443</v>
      </c>
      <c r="B7125" s="129" t="s">
        <v>11866</v>
      </c>
      <c r="C7125" s="129" t="s">
        <v>417</v>
      </c>
      <c r="D7125" s="165">
        <v>1</v>
      </c>
      <c r="E7125" s="129" t="s">
        <v>4737</v>
      </c>
      <c r="F7125" s="129" t="s">
        <v>4735</v>
      </c>
      <c r="G7125" s="129" t="s">
        <v>16723</v>
      </c>
      <c r="H7125" s="129"/>
    </row>
    <row r="7126" spans="1:8" x14ac:dyDescent="0.3">
      <c r="A7126" s="183">
        <v>45443</v>
      </c>
      <c r="B7126" s="129" t="s">
        <v>11867</v>
      </c>
      <c r="C7126" s="129" t="s">
        <v>416</v>
      </c>
      <c r="D7126" s="165">
        <v>1</v>
      </c>
      <c r="E7126" s="129" t="s">
        <v>4739</v>
      </c>
      <c r="F7126" s="129" t="s">
        <v>4735</v>
      </c>
      <c r="G7126" s="129" t="s">
        <v>16723</v>
      </c>
      <c r="H7126" s="129"/>
    </row>
    <row r="7127" spans="1:8" x14ac:dyDescent="0.3">
      <c r="A7127" s="183">
        <v>45443</v>
      </c>
      <c r="B7127" s="129" t="s">
        <v>11868</v>
      </c>
      <c r="C7127" s="129" t="s">
        <v>417</v>
      </c>
      <c r="D7127" s="165">
        <v>1</v>
      </c>
      <c r="E7127" s="129" t="s">
        <v>4739</v>
      </c>
      <c r="F7127" s="129" t="s">
        <v>4735</v>
      </c>
      <c r="G7127" s="129" t="s">
        <v>16723</v>
      </c>
      <c r="H7127" s="129"/>
    </row>
    <row r="7128" spans="1:8" x14ac:dyDescent="0.3">
      <c r="A7128" s="183">
        <v>45443</v>
      </c>
      <c r="B7128" s="129" t="s">
        <v>11869</v>
      </c>
      <c r="C7128" s="129" t="s">
        <v>4743</v>
      </c>
      <c r="D7128" s="165">
        <v>1</v>
      </c>
      <c r="E7128" s="129" t="s">
        <v>4739</v>
      </c>
      <c r="F7128" s="129" t="s">
        <v>4735</v>
      </c>
      <c r="G7128" s="129" t="s">
        <v>16745</v>
      </c>
      <c r="H7128" s="129"/>
    </row>
    <row r="7129" spans="1:8" x14ac:dyDescent="0.3">
      <c r="A7129" s="183">
        <v>45443</v>
      </c>
      <c r="B7129" s="129" t="s">
        <v>11870</v>
      </c>
      <c r="C7129" s="129" t="s">
        <v>418</v>
      </c>
      <c r="D7129" s="165">
        <v>1</v>
      </c>
      <c r="E7129" s="129" t="s">
        <v>4739</v>
      </c>
      <c r="F7129" s="129" t="s">
        <v>4735</v>
      </c>
      <c r="G7129" s="129" t="s">
        <v>16723</v>
      </c>
      <c r="H7129" s="129"/>
    </row>
    <row r="7130" spans="1:8" x14ac:dyDescent="0.3">
      <c r="A7130" s="183">
        <v>45443</v>
      </c>
      <c r="B7130" s="129" t="s">
        <v>11871</v>
      </c>
      <c r="C7130" s="129" t="s">
        <v>418</v>
      </c>
      <c r="D7130" s="165">
        <v>1</v>
      </c>
      <c r="E7130" s="129" t="s">
        <v>4821</v>
      </c>
      <c r="F7130" s="129" t="s">
        <v>4735</v>
      </c>
      <c r="G7130" s="129" t="s">
        <v>16723</v>
      </c>
      <c r="H7130" s="129"/>
    </row>
    <row r="7131" spans="1:8" x14ac:dyDescent="0.3">
      <c r="A7131" s="183">
        <v>45443</v>
      </c>
      <c r="B7131" s="129" t="s">
        <v>11872</v>
      </c>
      <c r="C7131" s="129" t="s">
        <v>418</v>
      </c>
      <c r="D7131" s="165">
        <v>1</v>
      </c>
      <c r="E7131" s="129" t="s">
        <v>4737</v>
      </c>
      <c r="F7131" s="129" t="s">
        <v>4735</v>
      </c>
      <c r="G7131" s="129" t="s">
        <v>16723</v>
      </c>
      <c r="H7131" s="129"/>
    </row>
    <row r="7132" spans="1:8" x14ac:dyDescent="0.3">
      <c r="A7132" s="183">
        <v>45443</v>
      </c>
      <c r="B7132" s="129" t="s">
        <v>11873</v>
      </c>
      <c r="C7132" s="129" t="s">
        <v>418</v>
      </c>
      <c r="D7132" s="165">
        <v>1</v>
      </c>
      <c r="E7132" s="129" t="s">
        <v>4739</v>
      </c>
      <c r="F7132" s="129" t="s">
        <v>4735</v>
      </c>
      <c r="G7132" s="129" t="s">
        <v>16723</v>
      </c>
      <c r="H7132" s="129"/>
    </row>
    <row r="7133" spans="1:8" x14ac:dyDescent="0.3">
      <c r="A7133" s="183">
        <v>45443</v>
      </c>
      <c r="B7133" s="129" t="s">
        <v>11874</v>
      </c>
      <c r="C7133" s="129" t="s">
        <v>417</v>
      </c>
      <c r="D7133" s="165">
        <v>1</v>
      </c>
      <c r="E7133" s="129" t="s">
        <v>4737</v>
      </c>
      <c r="F7133" s="129" t="s">
        <v>4735</v>
      </c>
      <c r="G7133" s="129" t="s">
        <v>16723</v>
      </c>
      <c r="H7133" s="129"/>
    </row>
    <row r="7134" spans="1:8" x14ac:dyDescent="0.3">
      <c r="A7134" s="183">
        <v>45443</v>
      </c>
      <c r="B7134" s="129" t="s">
        <v>11875</v>
      </c>
      <c r="C7134" s="129" t="s">
        <v>418</v>
      </c>
      <c r="D7134" s="165">
        <v>1</v>
      </c>
      <c r="E7134" s="129" t="s">
        <v>4739</v>
      </c>
      <c r="F7134" s="129" t="s">
        <v>4735</v>
      </c>
      <c r="G7134" s="129" t="s">
        <v>16723</v>
      </c>
      <c r="H7134" s="129"/>
    </row>
    <row r="7135" spans="1:8" x14ac:dyDescent="0.3">
      <c r="A7135" s="183">
        <v>45443</v>
      </c>
      <c r="B7135" s="129" t="s">
        <v>11876</v>
      </c>
      <c r="C7135" s="129" t="s">
        <v>418</v>
      </c>
      <c r="D7135" s="165">
        <v>1</v>
      </c>
      <c r="E7135" s="129" t="s">
        <v>4739</v>
      </c>
      <c r="F7135" s="129" t="s">
        <v>4735</v>
      </c>
      <c r="G7135" s="129" t="s">
        <v>16723</v>
      </c>
      <c r="H7135" s="129"/>
    </row>
    <row r="7136" spans="1:8" x14ac:dyDescent="0.3">
      <c r="A7136" s="183">
        <v>45443</v>
      </c>
      <c r="B7136" s="129" t="s">
        <v>11877</v>
      </c>
      <c r="C7136" s="129" t="s">
        <v>416</v>
      </c>
      <c r="D7136" s="165">
        <v>1</v>
      </c>
      <c r="E7136" s="129" t="s">
        <v>4739</v>
      </c>
      <c r="F7136" s="129" t="s">
        <v>4735</v>
      </c>
      <c r="G7136" s="129" t="s">
        <v>16723</v>
      </c>
      <c r="H7136" s="129"/>
    </row>
    <row r="7137" spans="1:8" x14ac:dyDescent="0.3">
      <c r="A7137" s="183">
        <v>45443</v>
      </c>
      <c r="B7137" s="129" t="s">
        <v>11878</v>
      </c>
      <c r="C7137" s="129" t="s">
        <v>4743</v>
      </c>
      <c r="D7137" s="165">
        <v>1</v>
      </c>
      <c r="E7137" s="129" t="s">
        <v>4739</v>
      </c>
      <c r="F7137" s="129" t="s">
        <v>4735</v>
      </c>
      <c r="G7137" s="129" t="s">
        <v>16745</v>
      </c>
      <c r="H7137" s="129"/>
    </row>
    <row r="7138" spans="1:8" x14ac:dyDescent="0.3">
      <c r="A7138" s="183">
        <v>45443</v>
      </c>
      <c r="B7138" s="129" t="s">
        <v>11879</v>
      </c>
      <c r="C7138" s="129" t="s">
        <v>418</v>
      </c>
      <c r="D7138" s="165">
        <v>1</v>
      </c>
      <c r="E7138" s="129" t="s">
        <v>4739</v>
      </c>
      <c r="F7138" s="129" t="s">
        <v>4735</v>
      </c>
      <c r="G7138" s="129" t="s">
        <v>16723</v>
      </c>
      <c r="H7138" s="129"/>
    </row>
    <row r="7139" spans="1:8" x14ac:dyDescent="0.3">
      <c r="A7139" s="183">
        <v>45443</v>
      </c>
      <c r="B7139" s="129" t="s">
        <v>11880</v>
      </c>
      <c r="C7139" s="129" t="s">
        <v>417</v>
      </c>
      <c r="D7139" s="165">
        <v>1</v>
      </c>
      <c r="E7139" s="129" t="s">
        <v>4739</v>
      </c>
      <c r="F7139" s="129" t="s">
        <v>4735</v>
      </c>
      <c r="G7139" s="129" t="s">
        <v>16723</v>
      </c>
      <c r="H7139" s="129"/>
    </row>
    <row r="7140" spans="1:8" x14ac:dyDescent="0.3">
      <c r="A7140" s="183">
        <v>45443</v>
      </c>
      <c r="B7140" s="129" t="s">
        <v>11881</v>
      </c>
      <c r="C7140" s="129" t="s">
        <v>417</v>
      </c>
      <c r="D7140" s="165">
        <v>1</v>
      </c>
      <c r="E7140" s="129" t="s">
        <v>4737</v>
      </c>
      <c r="F7140" s="129" t="s">
        <v>4735</v>
      </c>
      <c r="G7140" s="129" t="s">
        <v>16723</v>
      </c>
      <c r="H7140" s="129"/>
    </row>
    <row r="7141" spans="1:8" x14ac:dyDescent="0.3">
      <c r="A7141" s="183">
        <v>45443</v>
      </c>
      <c r="B7141" s="129" t="s">
        <v>11882</v>
      </c>
      <c r="C7141" s="129" t="s">
        <v>417</v>
      </c>
      <c r="D7141" s="165">
        <v>1</v>
      </c>
      <c r="E7141" s="129" t="s">
        <v>4739</v>
      </c>
      <c r="F7141" s="129" t="s">
        <v>4735</v>
      </c>
      <c r="G7141" s="129" t="s">
        <v>16723</v>
      </c>
      <c r="H7141" s="129"/>
    </row>
    <row r="7142" spans="1:8" x14ac:dyDescent="0.3">
      <c r="A7142" s="183">
        <v>45443</v>
      </c>
      <c r="B7142" s="129" t="s">
        <v>11883</v>
      </c>
      <c r="C7142" s="129" t="s">
        <v>417</v>
      </c>
      <c r="D7142" s="165">
        <v>1</v>
      </c>
      <c r="E7142" s="129" t="s">
        <v>4739</v>
      </c>
      <c r="F7142" s="129" t="s">
        <v>4735</v>
      </c>
      <c r="G7142" s="129" t="s">
        <v>16723</v>
      </c>
      <c r="H7142" s="129"/>
    </row>
    <row r="7143" spans="1:8" x14ac:dyDescent="0.3">
      <c r="A7143" s="183">
        <v>45443</v>
      </c>
      <c r="B7143" s="129" t="s">
        <v>11884</v>
      </c>
      <c r="C7143" s="129" t="s">
        <v>417</v>
      </c>
      <c r="D7143" s="165">
        <v>1</v>
      </c>
      <c r="E7143" s="129" t="s">
        <v>4739</v>
      </c>
      <c r="F7143" s="129" t="s">
        <v>4735</v>
      </c>
      <c r="G7143" s="129" t="s">
        <v>16723</v>
      </c>
      <c r="H7143" s="129"/>
    </row>
    <row r="7144" spans="1:8" x14ac:dyDescent="0.3">
      <c r="A7144" s="183">
        <v>45443</v>
      </c>
      <c r="B7144" s="129" t="s">
        <v>11885</v>
      </c>
      <c r="C7144" s="129" t="s">
        <v>417</v>
      </c>
      <c r="D7144" s="165">
        <v>1</v>
      </c>
      <c r="E7144" s="129" t="s">
        <v>4739</v>
      </c>
      <c r="F7144" s="129" t="s">
        <v>4735</v>
      </c>
      <c r="G7144" s="129" t="s">
        <v>16723</v>
      </c>
      <c r="H7144" s="129"/>
    </row>
    <row r="7145" spans="1:8" x14ac:dyDescent="0.3">
      <c r="A7145" s="183">
        <v>45443</v>
      </c>
      <c r="B7145" s="129" t="s">
        <v>11886</v>
      </c>
      <c r="C7145" s="129" t="s">
        <v>417</v>
      </c>
      <c r="D7145" s="165">
        <v>1</v>
      </c>
      <c r="E7145" s="129" t="s">
        <v>4739</v>
      </c>
      <c r="F7145" s="129" t="s">
        <v>4735</v>
      </c>
      <c r="G7145" s="129" t="s">
        <v>16723</v>
      </c>
      <c r="H7145" s="129"/>
    </row>
    <row r="7146" spans="1:8" x14ac:dyDescent="0.3">
      <c r="A7146" s="183">
        <v>45443</v>
      </c>
      <c r="B7146" s="129" t="s">
        <v>11887</v>
      </c>
      <c r="C7146" s="129" t="s">
        <v>417</v>
      </c>
      <c r="D7146" s="165">
        <v>1</v>
      </c>
      <c r="E7146" s="129" t="s">
        <v>4739</v>
      </c>
      <c r="F7146" s="129" t="s">
        <v>4735</v>
      </c>
      <c r="G7146" s="129" t="s">
        <v>16723</v>
      </c>
      <c r="H7146" s="129"/>
    </row>
    <row r="7147" spans="1:8" x14ac:dyDescent="0.3">
      <c r="A7147" s="183">
        <v>45443</v>
      </c>
      <c r="B7147" s="129" t="s">
        <v>11888</v>
      </c>
      <c r="C7147" s="129" t="s">
        <v>417</v>
      </c>
      <c r="D7147" s="165">
        <v>1</v>
      </c>
      <c r="E7147" s="129" t="s">
        <v>4747</v>
      </c>
      <c r="F7147" s="129" t="s">
        <v>4735</v>
      </c>
      <c r="G7147" s="129" t="s">
        <v>16723</v>
      </c>
      <c r="H7147" s="129"/>
    </row>
    <row r="7148" spans="1:8" x14ac:dyDescent="0.3">
      <c r="A7148" s="183">
        <v>45443</v>
      </c>
      <c r="B7148" s="129" t="s">
        <v>11889</v>
      </c>
      <c r="C7148" s="129" t="s">
        <v>417</v>
      </c>
      <c r="D7148" s="165">
        <v>1</v>
      </c>
      <c r="E7148" s="129" t="s">
        <v>4739</v>
      </c>
      <c r="F7148" s="129" t="s">
        <v>4735</v>
      </c>
      <c r="G7148" s="129" t="s">
        <v>16723</v>
      </c>
      <c r="H7148" s="129"/>
    </row>
    <row r="7149" spans="1:8" x14ac:dyDescent="0.3">
      <c r="A7149" s="183">
        <v>45443</v>
      </c>
      <c r="B7149" s="129" t="s">
        <v>11890</v>
      </c>
      <c r="C7149" s="129" t="s">
        <v>417</v>
      </c>
      <c r="D7149" s="165">
        <v>1</v>
      </c>
      <c r="E7149" s="129" t="s">
        <v>4739</v>
      </c>
      <c r="F7149" s="129" t="s">
        <v>4735</v>
      </c>
      <c r="G7149" s="129" t="s">
        <v>16723</v>
      </c>
      <c r="H7149" s="129"/>
    </row>
    <row r="7150" spans="1:8" x14ac:dyDescent="0.3">
      <c r="A7150" s="183">
        <v>45443</v>
      </c>
      <c r="B7150" s="129" t="s">
        <v>11891</v>
      </c>
      <c r="C7150" s="129" t="s">
        <v>417</v>
      </c>
      <c r="D7150" s="165">
        <v>1</v>
      </c>
      <c r="E7150" s="129" t="s">
        <v>4739</v>
      </c>
      <c r="F7150" s="129" t="s">
        <v>4735</v>
      </c>
      <c r="G7150" s="129" t="s">
        <v>16723</v>
      </c>
      <c r="H7150" s="129"/>
    </row>
    <row r="7151" spans="1:8" x14ac:dyDescent="0.3">
      <c r="A7151" s="183">
        <v>45443</v>
      </c>
      <c r="B7151" s="129" t="s">
        <v>11892</v>
      </c>
      <c r="C7151" s="129" t="s">
        <v>417</v>
      </c>
      <c r="D7151" s="165">
        <v>1</v>
      </c>
      <c r="E7151" s="129" t="s">
        <v>5066</v>
      </c>
      <c r="F7151" s="129" t="s">
        <v>4735</v>
      </c>
      <c r="G7151" s="129" t="s">
        <v>16723</v>
      </c>
      <c r="H7151" s="129"/>
    </row>
    <row r="7152" spans="1:8" x14ac:dyDescent="0.3">
      <c r="A7152" s="183">
        <v>45443</v>
      </c>
      <c r="B7152" s="129" t="s">
        <v>11893</v>
      </c>
      <c r="C7152" s="129" t="s">
        <v>417</v>
      </c>
      <c r="D7152" s="165">
        <v>1</v>
      </c>
      <c r="E7152" s="129" t="s">
        <v>4734</v>
      </c>
      <c r="F7152" s="129" t="s">
        <v>4735</v>
      </c>
      <c r="G7152" s="129" t="s">
        <v>16723</v>
      </c>
      <c r="H7152" s="129"/>
    </row>
    <row r="7153" spans="1:8" x14ac:dyDescent="0.3">
      <c r="A7153" s="183">
        <v>45443</v>
      </c>
      <c r="B7153" s="129" t="s">
        <v>11894</v>
      </c>
      <c r="C7153" s="129" t="s">
        <v>417</v>
      </c>
      <c r="D7153" s="165">
        <v>1</v>
      </c>
      <c r="E7153" s="129" t="s">
        <v>4739</v>
      </c>
      <c r="F7153" s="129" t="s">
        <v>4735</v>
      </c>
      <c r="G7153" s="129" t="s">
        <v>16723</v>
      </c>
      <c r="H7153" s="129"/>
    </row>
    <row r="7154" spans="1:8" x14ac:dyDescent="0.3">
      <c r="A7154" s="183">
        <v>45443</v>
      </c>
      <c r="B7154" s="129" t="s">
        <v>11895</v>
      </c>
      <c r="C7154" s="129" t="s">
        <v>417</v>
      </c>
      <c r="D7154" s="165">
        <v>1</v>
      </c>
      <c r="E7154" s="129" t="s">
        <v>4739</v>
      </c>
      <c r="F7154" s="129" t="s">
        <v>4735</v>
      </c>
      <c r="G7154" s="129" t="s">
        <v>16723</v>
      </c>
      <c r="H7154" s="129"/>
    </row>
    <row r="7155" spans="1:8" x14ac:dyDescent="0.3">
      <c r="A7155" s="183">
        <v>45443</v>
      </c>
      <c r="B7155" s="129" t="s">
        <v>11896</v>
      </c>
      <c r="C7155" s="129" t="s">
        <v>416</v>
      </c>
      <c r="D7155" s="165">
        <v>1</v>
      </c>
      <c r="E7155" s="129" t="s">
        <v>4737</v>
      </c>
      <c r="F7155" s="129" t="s">
        <v>4735</v>
      </c>
      <c r="G7155" s="129" t="s">
        <v>16723</v>
      </c>
      <c r="H7155" s="129"/>
    </row>
    <row r="7156" spans="1:8" x14ac:dyDescent="0.3">
      <c r="A7156" s="183">
        <v>45443</v>
      </c>
      <c r="B7156" s="129" t="s">
        <v>11897</v>
      </c>
      <c r="C7156" s="129" t="s">
        <v>418</v>
      </c>
      <c r="D7156" s="165">
        <v>1</v>
      </c>
      <c r="E7156" s="129" t="s">
        <v>4739</v>
      </c>
      <c r="F7156" s="129" t="s">
        <v>4735</v>
      </c>
      <c r="G7156" s="129" t="s">
        <v>16723</v>
      </c>
      <c r="H7156" s="129"/>
    </row>
    <row r="7157" spans="1:8" x14ac:dyDescent="0.3">
      <c r="A7157" s="183">
        <v>45443</v>
      </c>
      <c r="B7157" s="129" t="s">
        <v>11898</v>
      </c>
      <c r="C7157" s="129" t="s">
        <v>416</v>
      </c>
      <c r="D7157" s="165">
        <v>1</v>
      </c>
      <c r="E7157" s="129" t="s">
        <v>4737</v>
      </c>
      <c r="F7157" s="129" t="s">
        <v>4735</v>
      </c>
      <c r="G7157" s="129" t="s">
        <v>16723</v>
      </c>
      <c r="H7157" s="129"/>
    </row>
    <row r="7158" spans="1:8" x14ac:dyDescent="0.3">
      <c r="A7158" s="183">
        <v>45443</v>
      </c>
      <c r="B7158" s="129" t="s">
        <v>11899</v>
      </c>
      <c r="C7158" s="129" t="s">
        <v>418</v>
      </c>
      <c r="D7158" s="165">
        <v>1</v>
      </c>
      <c r="E7158" s="129" t="s">
        <v>4737</v>
      </c>
      <c r="F7158" s="129" t="s">
        <v>4735</v>
      </c>
      <c r="G7158" s="129" t="s">
        <v>16723</v>
      </c>
      <c r="H7158" s="129"/>
    </row>
    <row r="7159" spans="1:8" x14ac:dyDescent="0.3">
      <c r="A7159" s="183">
        <v>45443</v>
      </c>
      <c r="B7159" s="129" t="s">
        <v>11900</v>
      </c>
      <c r="C7159" s="129" t="s">
        <v>418</v>
      </c>
      <c r="D7159" s="165">
        <v>1</v>
      </c>
      <c r="E7159" s="129" t="s">
        <v>4739</v>
      </c>
      <c r="F7159" s="129" t="s">
        <v>4735</v>
      </c>
      <c r="G7159" s="129" t="s">
        <v>16723</v>
      </c>
      <c r="H7159" s="129"/>
    </row>
    <row r="7160" spans="1:8" x14ac:dyDescent="0.3">
      <c r="A7160" s="183">
        <v>45443</v>
      </c>
      <c r="B7160" s="129" t="s">
        <v>11901</v>
      </c>
      <c r="C7160" s="129" t="s">
        <v>416</v>
      </c>
      <c r="D7160" s="165">
        <v>1</v>
      </c>
      <c r="E7160" s="129" t="s">
        <v>4737</v>
      </c>
      <c r="F7160" s="129" t="s">
        <v>4735</v>
      </c>
      <c r="G7160" s="129" t="s">
        <v>16723</v>
      </c>
      <c r="H7160" s="129"/>
    </row>
    <row r="7161" spans="1:8" x14ac:dyDescent="0.3">
      <c r="A7161" s="183">
        <v>45443</v>
      </c>
      <c r="B7161" s="129" t="s">
        <v>11902</v>
      </c>
      <c r="C7161" s="129" t="s">
        <v>417</v>
      </c>
      <c r="D7161" s="165">
        <v>1</v>
      </c>
      <c r="E7161" s="129" t="s">
        <v>4739</v>
      </c>
      <c r="F7161" s="129" t="s">
        <v>4735</v>
      </c>
      <c r="G7161" s="129" t="s">
        <v>16723</v>
      </c>
      <c r="H7161" s="129"/>
    </row>
    <row r="7162" spans="1:8" x14ac:dyDescent="0.3">
      <c r="A7162" s="183">
        <v>45443</v>
      </c>
      <c r="B7162" s="129" t="s">
        <v>11903</v>
      </c>
      <c r="C7162" s="129" t="s">
        <v>417</v>
      </c>
      <c r="D7162" s="165">
        <v>1</v>
      </c>
      <c r="E7162" s="129" t="s">
        <v>4739</v>
      </c>
      <c r="F7162" s="129" t="s">
        <v>4735</v>
      </c>
      <c r="G7162" s="129" t="s">
        <v>16723</v>
      </c>
      <c r="H7162" s="129"/>
    </row>
    <row r="7163" spans="1:8" x14ac:dyDescent="0.3">
      <c r="A7163" s="183">
        <v>45443</v>
      </c>
      <c r="B7163" s="129" t="s">
        <v>11904</v>
      </c>
      <c r="C7163" s="129" t="s">
        <v>418</v>
      </c>
      <c r="D7163" s="165">
        <v>1</v>
      </c>
      <c r="E7163" s="129" t="s">
        <v>4737</v>
      </c>
      <c r="F7163" s="129" t="s">
        <v>4735</v>
      </c>
      <c r="G7163" s="129" t="s">
        <v>16723</v>
      </c>
      <c r="H7163" s="129"/>
    </row>
    <row r="7164" spans="1:8" x14ac:dyDescent="0.3">
      <c r="A7164" s="183">
        <v>45443</v>
      </c>
      <c r="B7164" s="129" t="s">
        <v>11905</v>
      </c>
      <c r="C7164" s="129" t="s">
        <v>416</v>
      </c>
      <c r="D7164" s="165">
        <v>1</v>
      </c>
      <c r="E7164" s="129" t="s">
        <v>4739</v>
      </c>
      <c r="F7164" s="129" t="s">
        <v>4735</v>
      </c>
      <c r="G7164" s="129" t="s">
        <v>16723</v>
      </c>
      <c r="H7164" s="129"/>
    </row>
    <row r="7165" spans="1:8" x14ac:dyDescent="0.3">
      <c r="A7165" s="183">
        <v>45443</v>
      </c>
      <c r="B7165" s="129" t="s">
        <v>11906</v>
      </c>
      <c r="C7165" s="129" t="s">
        <v>416</v>
      </c>
      <c r="D7165" s="165">
        <v>1</v>
      </c>
      <c r="E7165" s="129" t="s">
        <v>4739</v>
      </c>
      <c r="F7165" s="129" t="s">
        <v>4735</v>
      </c>
      <c r="G7165" s="129" t="s">
        <v>16723</v>
      </c>
      <c r="H7165" s="129"/>
    </row>
    <row r="7166" spans="1:8" x14ac:dyDescent="0.3">
      <c r="A7166" s="183">
        <v>45443</v>
      </c>
      <c r="B7166" s="129" t="s">
        <v>11907</v>
      </c>
      <c r="C7166" s="129" t="s">
        <v>418</v>
      </c>
      <c r="D7166" s="165">
        <v>1</v>
      </c>
      <c r="E7166" s="129" t="s">
        <v>4739</v>
      </c>
      <c r="F7166" s="129" t="s">
        <v>4735</v>
      </c>
      <c r="G7166" s="129" t="s">
        <v>16723</v>
      </c>
      <c r="H7166" s="129"/>
    </row>
    <row r="7167" spans="1:8" x14ac:dyDescent="0.3">
      <c r="A7167" s="183">
        <v>45443</v>
      </c>
      <c r="B7167" s="129" t="s">
        <v>11908</v>
      </c>
      <c r="C7167" s="129" t="s">
        <v>418</v>
      </c>
      <c r="D7167" s="165">
        <v>1</v>
      </c>
      <c r="E7167" s="129" t="s">
        <v>4821</v>
      </c>
      <c r="F7167" s="129" t="s">
        <v>4735</v>
      </c>
      <c r="G7167" s="129" t="s">
        <v>16723</v>
      </c>
      <c r="H7167" s="129"/>
    </row>
    <row r="7168" spans="1:8" x14ac:dyDescent="0.3">
      <c r="A7168" s="183">
        <v>45443</v>
      </c>
      <c r="B7168" s="129" t="s">
        <v>11909</v>
      </c>
      <c r="C7168" s="129" t="s">
        <v>417</v>
      </c>
      <c r="D7168" s="165">
        <v>1</v>
      </c>
      <c r="E7168" s="129" t="s">
        <v>4739</v>
      </c>
      <c r="F7168" s="129" t="s">
        <v>4735</v>
      </c>
      <c r="G7168" s="129" t="s">
        <v>16723</v>
      </c>
      <c r="H7168" s="129"/>
    </row>
    <row r="7169" spans="1:8" x14ac:dyDescent="0.3">
      <c r="A7169" s="183">
        <v>45443</v>
      </c>
      <c r="B7169" s="129" t="s">
        <v>11910</v>
      </c>
      <c r="C7169" s="129" t="s">
        <v>417</v>
      </c>
      <c r="D7169" s="165">
        <v>1</v>
      </c>
      <c r="E7169" s="129" t="s">
        <v>5066</v>
      </c>
      <c r="F7169" s="129" t="s">
        <v>4735</v>
      </c>
      <c r="G7169" s="129" t="s">
        <v>16723</v>
      </c>
      <c r="H7169" s="129"/>
    </row>
    <row r="7170" spans="1:8" x14ac:dyDescent="0.3">
      <c r="A7170" s="183">
        <v>45443</v>
      </c>
      <c r="B7170" s="129" t="s">
        <v>11911</v>
      </c>
      <c r="C7170" s="129" t="s">
        <v>417</v>
      </c>
      <c r="D7170" s="165">
        <v>1</v>
      </c>
      <c r="E7170" s="129" t="s">
        <v>4734</v>
      </c>
      <c r="F7170" s="129" t="s">
        <v>4735</v>
      </c>
      <c r="G7170" s="129" t="s">
        <v>16723</v>
      </c>
      <c r="H7170" s="129"/>
    </row>
    <row r="7171" spans="1:8" x14ac:dyDescent="0.3">
      <c r="A7171" s="183">
        <v>45443</v>
      </c>
      <c r="B7171" s="129" t="s">
        <v>11912</v>
      </c>
      <c r="C7171" s="129" t="s">
        <v>417</v>
      </c>
      <c r="D7171" s="165">
        <v>1</v>
      </c>
      <c r="E7171" s="129" t="s">
        <v>5066</v>
      </c>
      <c r="F7171" s="129" t="s">
        <v>4735</v>
      </c>
      <c r="G7171" s="129" t="s">
        <v>16723</v>
      </c>
      <c r="H7171" s="129"/>
    </row>
    <row r="7172" spans="1:8" x14ac:dyDescent="0.3">
      <c r="A7172" s="183">
        <v>45443</v>
      </c>
      <c r="B7172" s="129" t="s">
        <v>11913</v>
      </c>
      <c r="C7172" s="129" t="s">
        <v>417</v>
      </c>
      <c r="D7172" s="165">
        <v>1</v>
      </c>
      <c r="E7172" s="129" t="s">
        <v>4739</v>
      </c>
      <c r="F7172" s="129" t="s">
        <v>4735</v>
      </c>
      <c r="G7172" s="129" t="s">
        <v>16723</v>
      </c>
      <c r="H7172" s="129"/>
    </row>
    <row r="7173" spans="1:8" x14ac:dyDescent="0.3">
      <c r="A7173" s="183">
        <v>45443</v>
      </c>
      <c r="B7173" s="129" t="s">
        <v>11914</v>
      </c>
      <c r="C7173" s="129" t="s">
        <v>418</v>
      </c>
      <c r="D7173" s="165">
        <v>1</v>
      </c>
      <c r="E7173" s="129" t="s">
        <v>4739</v>
      </c>
      <c r="F7173" s="129" t="s">
        <v>4735</v>
      </c>
      <c r="G7173" s="129" t="s">
        <v>16723</v>
      </c>
      <c r="H7173" s="129"/>
    </row>
    <row r="7174" spans="1:8" x14ac:dyDescent="0.3">
      <c r="A7174" s="183">
        <v>45443</v>
      </c>
      <c r="B7174" s="129" t="s">
        <v>11915</v>
      </c>
      <c r="C7174" s="129" t="s">
        <v>416</v>
      </c>
      <c r="D7174" s="165">
        <v>1</v>
      </c>
      <c r="E7174" s="129" t="s">
        <v>4739</v>
      </c>
      <c r="F7174" s="129" t="s">
        <v>4735</v>
      </c>
      <c r="G7174" s="129" t="s">
        <v>16723</v>
      </c>
      <c r="H7174" s="129"/>
    </row>
    <row r="7175" spans="1:8" x14ac:dyDescent="0.3">
      <c r="A7175" s="183">
        <v>45443</v>
      </c>
      <c r="B7175" s="129" t="s">
        <v>11916</v>
      </c>
      <c r="C7175" s="129" t="s">
        <v>418</v>
      </c>
      <c r="D7175" s="165">
        <v>1</v>
      </c>
      <c r="E7175" s="129" t="s">
        <v>4747</v>
      </c>
      <c r="F7175" s="129" t="s">
        <v>4735</v>
      </c>
      <c r="G7175" s="129" t="s">
        <v>16723</v>
      </c>
      <c r="H7175" s="129"/>
    </row>
    <row r="7176" spans="1:8" x14ac:dyDescent="0.3">
      <c r="A7176" s="183">
        <v>45443</v>
      </c>
      <c r="B7176" s="129" t="s">
        <v>11917</v>
      </c>
      <c r="C7176" s="129" t="s">
        <v>418</v>
      </c>
      <c r="D7176" s="165">
        <v>1</v>
      </c>
      <c r="E7176" s="129" t="s">
        <v>4821</v>
      </c>
      <c r="F7176" s="129" t="s">
        <v>4735</v>
      </c>
      <c r="G7176" s="129" t="s">
        <v>16723</v>
      </c>
      <c r="H7176" s="129"/>
    </row>
    <row r="7177" spans="1:8" x14ac:dyDescent="0.3">
      <c r="A7177" s="183">
        <v>45443</v>
      </c>
      <c r="B7177" s="129" t="s">
        <v>11918</v>
      </c>
      <c r="C7177" s="129" t="s">
        <v>418</v>
      </c>
      <c r="D7177" s="165">
        <v>1</v>
      </c>
      <c r="E7177" s="129" t="s">
        <v>4739</v>
      </c>
      <c r="F7177" s="129" t="s">
        <v>4735</v>
      </c>
      <c r="G7177" s="129" t="s">
        <v>16723</v>
      </c>
      <c r="H7177" s="129"/>
    </row>
    <row r="7178" spans="1:8" x14ac:dyDescent="0.3">
      <c r="A7178" s="183">
        <v>45443</v>
      </c>
      <c r="B7178" s="129" t="s">
        <v>11919</v>
      </c>
      <c r="C7178" s="129" t="s">
        <v>418</v>
      </c>
      <c r="D7178" s="165">
        <v>1</v>
      </c>
      <c r="E7178" s="129" t="s">
        <v>4739</v>
      </c>
      <c r="F7178" s="129" t="s">
        <v>4735</v>
      </c>
      <c r="G7178" s="129" t="s">
        <v>16723</v>
      </c>
      <c r="H7178" s="129"/>
    </row>
    <row r="7179" spans="1:8" x14ac:dyDescent="0.3">
      <c r="A7179" s="183">
        <v>45443</v>
      </c>
      <c r="B7179" s="129" t="s">
        <v>11920</v>
      </c>
      <c r="C7179" s="129" t="s">
        <v>418</v>
      </c>
      <c r="D7179" s="165">
        <v>1</v>
      </c>
      <c r="E7179" s="129" t="s">
        <v>4739</v>
      </c>
      <c r="F7179" s="129" t="s">
        <v>4735</v>
      </c>
      <c r="G7179" s="129" t="s">
        <v>16723</v>
      </c>
      <c r="H7179" s="129"/>
    </row>
    <row r="7180" spans="1:8" x14ac:dyDescent="0.3">
      <c r="A7180" s="183">
        <v>45443</v>
      </c>
      <c r="B7180" s="129" t="s">
        <v>11921</v>
      </c>
      <c r="C7180" s="129" t="s">
        <v>418</v>
      </c>
      <c r="D7180" s="165">
        <v>1</v>
      </c>
      <c r="E7180" s="129" t="s">
        <v>4739</v>
      </c>
      <c r="F7180" s="129" t="s">
        <v>4735</v>
      </c>
      <c r="G7180" s="129" t="s">
        <v>16723</v>
      </c>
      <c r="H7180" s="129"/>
    </row>
    <row r="7181" spans="1:8" x14ac:dyDescent="0.3">
      <c r="A7181" s="183">
        <v>45443</v>
      </c>
      <c r="B7181" s="129" t="s">
        <v>11922</v>
      </c>
      <c r="C7181" s="129" t="s">
        <v>418</v>
      </c>
      <c r="D7181" s="165">
        <v>1</v>
      </c>
      <c r="E7181" s="129" t="s">
        <v>4739</v>
      </c>
      <c r="F7181" s="129" t="s">
        <v>4735</v>
      </c>
      <c r="G7181" s="129" t="s">
        <v>16723</v>
      </c>
      <c r="H7181" s="129"/>
    </row>
    <row r="7182" spans="1:8" x14ac:dyDescent="0.3">
      <c r="A7182" s="183">
        <v>45443</v>
      </c>
      <c r="B7182" s="129" t="s">
        <v>11923</v>
      </c>
      <c r="C7182" s="129" t="s">
        <v>416</v>
      </c>
      <c r="D7182" s="165">
        <v>1</v>
      </c>
      <c r="E7182" s="129" t="s">
        <v>4739</v>
      </c>
      <c r="F7182" s="129" t="s">
        <v>4735</v>
      </c>
      <c r="G7182" s="129" t="s">
        <v>16723</v>
      </c>
      <c r="H7182" s="129"/>
    </row>
    <row r="7183" spans="1:8" x14ac:dyDescent="0.3">
      <c r="A7183" s="183">
        <v>45443</v>
      </c>
      <c r="B7183" s="129" t="s">
        <v>11924</v>
      </c>
      <c r="C7183" s="129" t="s">
        <v>417</v>
      </c>
      <c r="D7183" s="165">
        <v>1</v>
      </c>
      <c r="E7183" s="129" t="s">
        <v>4739</v>
      </c>
      <c r="F7183" s="129" t="s">
        <v>4735</v>
      </c>
      <c r="G7183" s="129" t="s">
        <v>16723</v>
      </c>
      <c r="H7183" s="129"/>
    </row>
    <row r="7184" spans="1:8" x14ac:dyDescent="0.3">
      <c r="A7184" s="183">
        <v>45443</v>
      </c>
      <c r="B7184" s="129" t="s">
        <v>11925</v>
      </c>
      <c r="C7184" s="129" t="s">
        <v>417</v>
      </c>
      <c r="D7184" s="165">
        <v>1</v>
      </c>
      <c r="E7184" s="129" t="s">
        <v>4739</v>
      </c>
      <c r="F7184" s="129" t="s">
        <v>4735</v>
      </c>
      <c r="G7184" s="129" t="s">
        <v>16723</v>
      </c>
      <c r="H7184" s="129"/>
    </row>
    <row r="7185" spans="1:8" x14ac:dyDescent="0.3">
      <c r="A7185" s="183">
        <v>45443</v>
      </c>
      <c r="B7185" s="129" t="s">
        <v>11926</v>
      </c>
      <c r="C7185" s="129" t="s">
        <v>417</v>
      </c>
      <c r="D7185" s="165">
        <v>1</v>
      </c>
      <c r="E7185" s="129" t="s">
        <v>4739</v>
      </c>
      <c r="F7185" s="129" t="s">
        <v>4735</v>
      </c>
      <c r="G7185" s="129" t="s">
        <v>16723</v>
      </c>
      <c r="H7185" s="129"/>
    </row>
    <row r="7186" spans="1:8" x14ac:dyDescent="0.3">
      <c r="A7186" s="183">
        <v>45443</v>
      </c>
      <c r="B7186" s="129" t="s">
        <v>11927</v>
      </c>
      <c r="C7186" s="129" t="s">
        <v>417</v>
      </c>
      <c r="D7186" s="165">
        <v>1</v>
      </c>
      <c r="E7186" s="129" t="s">
        <v>5066</v>
      </c>
      <c r="F7186" s="129" t="s">
        <v>4735</v>
      </c>
      <c r="G7186" s="129" t="s">
        <v>16723</v>
      </c>
      <c r="H7186" s="129"/>
    </row>
    <row r="7187" spans="1:8" x14ac:dyDescent="0.3">
      <c r="A7187" s="183">
        <v>45443</v>
      </c>
      <c r="B7187" s="129" t="s">
        <v>11928</v>
      </c>
      <c r="C7187" s="129" t="s">
        <v>417</v>
      </c>
      <c r="D7187" s="165">
        <v>1</v>
      </c>
      <c r="E7187" s="129" t="s">
        <v>4739</v>
      </c>
      <c r="F7187" s="129" t="s">
        <v>4735</v>
      </c>
      <c r="G7187" s="129" t="s">
        <v>16723</v>
      </c>
      <c r="H7187" s="129"/>
    </row>
    <row r="7188" spans="1:8" x14ac:dyDescent="0.3">
      <c r="A7188" s="183">
        <v>45443</v>
      </c>
      <c r="B7188" s="129" t="s">
        <v>11929</v>
      </c>
      <c r="C7188" s="129" t="s">
        <v>417</v>
      </c>
      <c r="D7188" s="165">
        <v>1</v>
      </c>
      <c r="E7188" s="129" t="s">
        <v>4739</v>
      </c>
      <c r="F7188" s="129" t="s">
        <v>4735</v>
      </c>
      <c r="G7188" s="129" t="s">
        <v>16723</v>
      </c>
      <c r="H7188" s="129"/>
    </row>
    <row r="7189" spans="1:8" x14ac:dyDescent="0.3">
      <c r="A7189" s="183">
        <v>45443</v>
      </c>
      <c r="B7189" s="129" t="s">
        <v>11930</v>
      </c>
      <c r="C7189" s="129" t="s">
        <v>417</v>
      </c>
      <c r="D7189" s="165">
        <v>1</v>
      </c>
      <c r="E7189" s="129" t="s">
        <v>4739</v>
      </c>
      <c r="F7189" s="129" t="s">
        <v>4735</v>
      </c>
      <c r="G7189" s="129" t="s">
        <v>16723</v>
      </c>
      <c r="H7189" s="129"/>
    </row>
    <row r="7190" spans="1:8" x14ac:dyDescent="0.3">
      <c r="A7190" s="183">
        <v>45443</v>
      </c>
      <c r="B7190" s="129" t="s">
        <v>11931</v>
      </c>
      <c r="C7190" s="129" t="s">
        <v>417</v>
      </c>
      <c r="D7190" s="165">
        <v>1</v>
      </c>
      <c r="E7190" s="129" t="s">
        <v>4737</v>
      </c>
      <c r="F7190" s="129" t="s">
        <v>4735</v>
      </c>
      <c r="G7190" s="129" t="s">
        <v>16723</v>
      </c>
      <c r="H7190" s="129"/>
    </row>
    <row r="7191" spans="1:8" x14ac:dyDescent="0.3">
      <c r="A7191" s="183">
        <v>45443</v>
      </c>
      <c r="B7191" s="129" t="s">
        <v>11932</v>
      </c>
      <c r="C7191" s="129" t="s">
        <v>418</v>
      </c>
      <c r="D7191" s="165">
        <v>1</v>
      </c>
      <c r="E7191" s="129" t="s">
        <v>4739</v>
      </c>
      <c r="F7191" s="129" t="s">
        <v>4735</v>
      </c>
      <c r="G7191" s="129" t="s">
        <v>16723</v>
      </c>
      <c r="H7191" s="129"/>
    </row>
    <row r="7192" spans="1:8" x14ac:dyDescent="0.3">
      <c r="A7192" s="183">
        <v>45443</v>
      </c>
      <c r="B7192" s="129" t="s">
        <v>11933</v>
      </c>
      <c r="C7192" s="129" t="s">
        <v>418</v>
      </c>
      <c r="D7192" s="165">
        <v>1</v>
      </c>
      <c r="E7192" s="129" t="s">
        <v>4739</v>
      </c>
      <c r="F7192" s="129" t="s">
        <v>4735</v>
      </c>
      <c r="G7192" s="129" t="s">
        <v>16723</v>
      </c>
      <c r="H7192" s="129"/>
    </row>
    <row r="7193" spans="1:8" x14ac:dyDescent="0.3">
      <c r="A7193" s="183">
        <v>45443</v>
      </c>
      <c r="B7193" s="129" t="s">
        <v>11934</v>
      </c>
      <c r="C7193" s="129" t="s">
        <v>418</v>
      </c>
      <c r="D7193" s="165">
        <v>1</v>
      </c>
      <c r="E7193" s="129" t="s">
        <v>4739</v>
      </c>
      <c r="F7193" s="129" t="s">
        <v>4735</v>
      </c>
      <c r="G7193" s="129" t="s">
        <v>16723</v>
      </c>
      <c r="H7193" s="129"/>
    </row>
    <row r="7194" spans="1:8" x14ac:dyDescent="0.3">
      <c r="A7194" s="183">
        <v>45443</v>
      </c>
      <c r="B7194" s="129" t="s">
        <v>11935</v>
      </c>
      <c r="C7194" s="129" t="s">
        <v>418</v>
      </c>
      <c r="D7194" s="165">
        <v>1</v>
      </c>
      <c r="E7194" s="129" t="s">
        <v>4744</v>
      </c>
      <c r="F7194" s="129" t="s">
        <v>4735</v>
      </c>
      <c r="G7194" s="129" t="s">
        <v>16723</v>
      </c>
      <c r="H7194" s="129"/>
    </row>
    <row r="7195" spans="1:8" x14ac:dyDescent="0.3">
      <c r="A7195" s="183">
        <v>45443</v>
      </c>
      <c r="B7195" s="129" t="s">
        <v>11936</v>
      </c>
      <c r="C7195" s="129" t="s">
        <v>416</v>
      </c>
      <c r="D7195" s="165">
        <v>1</v>
      </c>
      <c r="E7195" s="129" t="s">
        <v>4739</v>
      </c>
      <c r="F7195" s="129" t="s">
        <v>4735</v>
      </c>
      <c r="G7195" s="129" t="s">
        <v>16723</v>
      </c>
      <c r="H7195" s="129"/>
    </row>
    <row r="7196" spans="1:8" x14ac:dyDescent="0.3">
      <c r="A7196" s="183">
        <v>45443</v>
      </c>
      <c r="B7196" s="129" t="s">
        <v>11937</v>
      </c>
      <c r="C7196" s="129" t="s">
        <v>417</v>
      </c>
      <c r="D7196" s="165">
        <v>1</v>
      </c>
      <c r="E7196" s="129" t="s">
        <v>4739</v>
      </c>
      <c r="F7196" s="129" t="s">
        <v>4735</v>
      </c>
      <c r="G7196" s="129" t="s">
        <v>16723</v>
      </c>
      <c r="H7196" s="129"/>
    </row>
    <row r="7197" spans="1:8" x14ac:dyDescent="0.3">
      <c r="A7197" s="183">
        <v>45443</v>
      </c>
      <c r="B7197" s="129" t="s">
        <v>11938</v>
      </c>
      <c r="C7197" s="129" t="s">
        <v>416</v>
      </c>
      <c r="D7197" s="165">
        <v>1</v>
      </c>
      <c r="E7197" s="129" t="s">
        <v>4739</v>
      </c>
      <c r="F7197" s="129" t="s">
        <v>4735</v>
      </c>
      <c r="G7197" s="129" t="s">
        <v>16723</v>
      </c>
      <c r="H7197" s="129"/>
    </row>
    <row r="7198" spans="1:8" x14ac:dyDescent="0.3">
      <c r="A7198" s="183">
        <v>45443</v>
      </c>
      <c r="B7198" s="129" t="s">
        <v>11939</v>
      </c>
      <c r="C7198" s="129" t="s">
        <v>417</v>
      </c>
      <c r="D7198" s="165">
        <v>1</v>
      </c>
      <c r="E7198" s="129" t="s">
        <v>4821</v>
      </c>
      <c r="F7198" s="129" t="s">
        <v>4735</v>
      </c>
      <c r="G7198" s="129" t="s">
        <v>16723</v>
      </c>
      <c r="H7198" s="129"/>
    </row>
    <row r="7199" spans="1:8" x14ac:dyDescent="0.3">
      <c r="A7199" s="183">
        <v>45443</v>
      </c>
      <c r="B7199" s="129" t="s">
        <v>11940</v>
      </c>
      <c r="C7199" s="129" t="s">
        <v>417</v>
      </c>
      <c r="D7199" s="165">
        <v>1</v>
      </c>
      <c r="E7199" s="129" t="s">
        <v>4739</v>
      </c>
      <c r="F7199" s="129" t="s">
        <v>4735</v>
      </c>
      <c r="G7199" s="129" t="s">
        <v>16723</v>
      </c>
      <c r="H7199" s="129"/>
    </row>
    <row r="7200" spans="1:8" x14ac:dyDescent="0.3">
      <c r="A7200" s="183">
        <v>45443</v>
      </c>
      <c r="B7200" s="129" t="s">
        <v>11941</v>
      </c>
      <c r="C7200" s="129" t="s">
        <v>417</v>
      </c>
      <c r="D7200" s="165">
        <v>1</v>
      </c>
      <c r="E7200" s="129" t="s">
        <v>4739</v>
      </c>
      <c r="F7200" s="129" t="s">
        <v>4735</v>
      </c>
      <c r="G7200" s="129" t="s">
        <v>16723</v>
      </c>
      <c r="H7200" s="129"/>
    </row>
    <row r="7201" spans="1:8" x14ac:dyDescent="0.3">
      <c r="A7201" s="183">
        <v>45443</v>
      </c>
      <c r="B7201" s="129" t="s">
        <v>11942</v>
      </c>
      <c r="C7201" s="129" t="s">
        <v>417</v>
      </c>
      <c r="D7201" s="165">
        <v>1</v>
      </c>
      <c r="E7201" s="129" t="s">
        <v>4739</v>
      </c>
      <c r="F7201" s="129" t="s">
        <v>4735</v>
      </c>
      <c r="G7201" s="129" t="s">
        <v>16723</v>
      </c>
      <c r="H7201" s="129"/>
    </row>
    <row r="7202" spans="1:8" x14ac:dyDescent="0.3">
      <c r="A7202" s="183">
        <v>45443</v>
      </c>
      <c r="B7202" s="129" t="s">
        <v>11943</v>
      </c>
      <c r="C7202" s="129" t="s">
        <v>417</v>
      </c>
      <c r="D7202" s="165">
        <v>1</v>
      </c>
      <c r="E7202" s="129" t="s">
        <v>4739</v>
      </c>
      <c r="F7202" s="129" t="s">
        <v>4735</v>
      </c>
      <c r="G7202" s="129" t="s">
        <v>16723</v>
      </c>
      <c r="H7202" s="129"/>
    </row>
    <row r="7203" spans="1:8" x14ac:dyDescent="0.3">
      <c r="A7203" s="183">
        <v>45443</v>
      </c>
      <c r="B7203" s="129" t="s">
        <v>11944</v>
      </c>
      <c r="C7203" s="129" t="s">
        <v>417</v>
      </c>
      <c r="D7203" s="165">
        <v>1</v>
      </c>
      <c r="E7203" s="129" t="s">
        <v>4739</v>
      </c>
      <c r="F7203" s="129" t="s">
        <v>4735</v>
      </c>
      <c r="G7203" s="129" t="s">
        <v>16723</v>
      </c>
      <c r="H7203" s="129"/>
    </row>
    <row r="7204" spans="1:8" x14ac:dyDescent="0.3">
      <c r="A7204" s="183">
        <v>45443</v>
      </c>
      <c r="B7204" s="129" t="s">
        <v>11945</v>
      </c>
      <c r="C7204" s="129" t="s">
        <v>416</v>
      </c>
      <c r="D7204" s="165">
        <v>1</v>
      </c>
      <c r="E7204" s="129" t="s">
        <v>4739</v>
      </c>
      <c r="F7204" s="129" t="s">
        <v>4735</v>
      </c>
      <c r="G7204" s="129" t="s">
        <v>16723</v>
      </c>
      <c r="H7204" s="129"/>
    </row>
    <row r="7205" spans="1:8" x14ac:dyDescent="0.3">
      <c r="A7205" s="183">
        <v>45443</v>
      </c>
      <c r="B7205" s="129" t="s">
        <v>11946</v>
      </c>
      <c r="C7205" s="129" t="s">
        <v>418</v>
      </c>
      <c r="D7205" s="165">
        <v>1</v>
      </c>
      <c r="E7205" s="129" t="s">
        <v>4739</v>
      </c>
      <c r="F7205" s="129" t="s">
        <v>4735</v>
      </c>
      <c r="G7205" s="129" t="s">
        <v>16723</v>
      </c>
      <c r="H7205" s="129"/>
    </row>
    <row r="7206" spans="1:8" x14ac:dyDescent="0.3">
      <c r="A7206" s="183">
        <v>45443</v>
      </c>
      <c r="B7206" s="129" t="s">
        <v>11947</v>
      </c>
      <c r="C7206" s="129" t="s">
        <v>416</v>
      </c>
      <c r="D7206" s="165">
        <v>1</v>
      </c>
      <c r="E7206" s="129" t="s">
        <v>4739</v>
      </c>
      <c r="F7206" s="129" t="s">
        <v>4735</v>
      </c>
      <c r="G7206" s="129" t="s">
        <v>16723</v>
      </c>
      <c r="H7206" s="129"/>
    </row>
    <row r="7207" spans="1:8" x14ac:dyDescent="0.3">
      <c r="A7207" s="183">
        <v>45443</v>
      </c>
      <c r="B7207" s="129" t="s">
        <v>11948</v>
      </c>
      <c r="C7207" s="129" t="s">
        <v>418</v>
      </c>
      <c r="D7207" s="165">
        <v>1</v>
      </c>
      <c r="E7207" s="129" t="s">
        <v>4739</v>
      </c>
      <c r="F7207" s="129" t="s">
        <v>4735</v>
      </c>
      <c r="G7207" s="129" t="s">
        <v>16723</v>
      </c>
      <c r="H7207" s="129"/>
    </row>
    <row r="7208" spans="1:8" x14ac:dyDescent="0.3">
      <c r="A7208" s="183">
        <v>45443</v>
      </c>
      <c r="B7208" s="129" t="s">
        <v>11949</v>
      </c>
      <c r="C7208" s="129" t="s">
        <v>416</v>
      </c>
      <c r="D7208" s="165">
        <v>1</v>
      </c>
      <c r="E7208" s="129" t="s">
        <v>4739</v>
      </c>
      <c r="F7208" s="129" t="s">
        <v>4735</v>
      </c>
      <c r="G7208" s="129" t="s">
        <v>16723</v>
      </c>
      <c r="H7208" s="129"/>
    </row>
    <row r="7209" spans="1:8" x14ac:dyDescent="0.3">
      <c r="A7209" s="183">
        <v>45473</v>
      </c>
      <c r="B7209" s="129" t="s">
        <v>11950</v>
      </c>
      <c r="C7209" s="129" t="s">
        <v>417</v>
      </c>
      <c r="D7209" s="165">
        <v>1</v>
      </c>
      <c r="E7209" s="129" t="s">
        <v>4739</v>
      </c>
      <c r="F7209" s="129" t="s">
        <v>4735</v>
      </c>
      <c r="G7209" s="129" t="s">
        <v>16723</v>
      </c>
      <c r="H7209" s="129"/>
    </row>
    <row r="7210" spans="1:8" x14ac:dyDescent="0.3">
      <c r="A7210" s="183">
        <v>45473</v>
      </c>
      <c r="B7210" s="129" t="s">
        <v>11951</v>
      </c>
      <c r="C7210" s="129" t="s">
        <v>417</v>
      </c>
      <c r="D7210" s="165">
        <v>1</v>
      </c>
      <c r="E7210" s="129" t="s">
        <v>4739</v>
      </c>
      <c r="F7210" s="129" t="s">
        <v>4735</v>
      </c>
      <c r="G7210" s="129" t="s">
        <v>16723</v>
      </c>
      <c r="H7210" s="129"/>
    </row>
    <row r="7211" spans="1:8" x14ac:dyDescent="0.3">
      <c r="A7211" s="183">
        <v>45473</v>
      </c>
      <c r="B7211" s="129" t="s">
        <v>11952</v>
      </c>
      <c r="C7211" s="129" t="s">
        <v>417</v>
      </c>
      <c r="D7211" s="165">
        <v>1</v>
      </c>
      <c r="E7211" s="129" t="s">
        <v>4739</v>
      </c>
      <c r="F7211" s="129" t="s">
        <v>4735</v>
      </c>
      <c r="G7211" s="129" t="s">
        <v>16723</v>
      </c>
      <c r="H7211" s="129"/>
    </row>
    <row r="7212" spans="1:8" x14ac:dyDescent="0.3">
      <c r="A7212" s="183">
        <v>45473</v>
      </c>
      <c r="B7212" s="129" t="s">
        <v>11953</v>
      </c>
      <c r="C7212" s="129" t="s">
        <v>417</v>
      </c>
      <c r="D7212" s="165">
        <v>1</v>
      </c>
      <c r="E7212" s="129" t="s">
        <v>5066</v>
      </c>
      <c r="F7212" s="129" t="s">
        <v>4735</v>
      </c>
      <c r="G7212" s="129" t="s">
        <v>16723</v>
      </c>
      <c r="H7212" s="129"/>
    </row>
    <row r="7213" spans="1:8" x14ac:dyDescent="0.3">
      <c r="A7213" s="183">
        <v>45473</v>
      </c>
      <c r="B7213" s="129" t="s">
        <v>11954</v>
      </c>
      <c r="C7213" s="129" t="s">
        <v>418</v>
      </c>
      <c r="D7213" s="165">
        <v>1</v>
      </c>
      <c r="E7213" s="129" t="s">
        <v>4739</v>
      </c>
      <c r="F7213" s="129" t="s">
        <v>4735</v>
      </c>
      <c r="G7213" s="129" t="s">
        <v>16723</v>
      </c>
      <c r="H7213" s="129"/>
    </row>
    <row r="7214" spans="1:8" x14ac:dyDescent="0.3">
      <c r="A7214" s="183">
        <v>45473</v>
      </c>
      <c r="B7214" s="129" t="s">
        <v>11955</v>
      </c>
      <c r="C7214" s="129" t="s">
        <v>417</v>
      </c>
      <c r="D7214" s="165">
        <v>1</v>
      </c>
      <c r="E7214" s="129" t="s">
        <v>4737</v>
      </c>
      <c r="F7214" s="129" t="s">
        <v>4735</v>
      </c>
      <c r="G7214" s="129" t="s">
        <v>16723</v>
      </c>
      <c r="H7214" s="129"/>
    </row>
    <row r="7215" spans="1:8" x14ac:dyDescent="0.3">
      <c r="A7215" s="183">
        <v>45473</v>
      </c>
      <c r="B7215" s="129" t="s">
        <v>11956</v>
      </c>
      <c r="C7215" s="129" t="s">
        <v>418</v>
      </c>
      <c r="D7215" s="165">
        <v>1</v>
      </c>
      <c r="E7215" s="129" t="s">
        <v>4734</v>
      </c>
      <c r="F7215" s="129" t="s">
        <v>4735</v>
      </c>
      <c r="G7215" s="129" t="s">
        <v>16723</v>
      </c>
      <c r="H7215" s="129"/>
    </row>
    <row r="7216" spans="1:8" x14ac:dyDescent="0.3">
      <c r="A7216" s="183">
        <v>45473</v>
      </c>
      <c r="B7216" s="129" t="s">
        <v>11957</v>
      </c>
      <c r="C7216" s="129" t="s">
        <v>418</v>
      </c>
      <c r="D7216" s="165">
        <v>1</v>
      </c>
      <c r="E7216" s="129" t="s">
        <v>4739</v>
      </c>
      <c r="F7216" s="129" t="s">
        <v>4735</v>
      </c>
      <c r="G7216" s="129" t="s">
        <v>16723</v>
      </c>
      <c r="H7216" s="129"/>
    </row>
    <row r="7217" spans="1:8" x14ac:dyDescent="0.3">
      <c r="A7217" s="183">
        <v>45473</v>
      </c>
      <c r="B7217" s="129" t="s">
        <v>11958</v>
      </c>
      <c r="C7217" s="129" t="s">
        <v>417</v>
      </c>
      <c r="D7217" s="165">
        <v>1</v>
      </c>
      <c r="E7217" s="129" t="s">
        <v>4739</v>
      </c>
      <c r="F7217" s="129" t="s">
        <v>4735</v>
      </c>
      <c r="G7217" s="129" t="s">
        <v>16723</v>
      </c>
      <c r="H7217" s="129"/>
    </row>
    <row r="7218" spans="1:8" x14ac:dyDescent="0.3">
      <c r="A7218" s="183">
        <v>45473</v>
      </c>
      <c r="B7218" s="129" t="s">
        <v>11959</v>
      </c>
      <c r="C7218" s="129" t="s">
        <v>416</v>
      </c>
      <c r="D7218" s="165">
        <v>1</v>
      </c>
      <c r="E7218" s="129" t="s">
        <v>4739</v>
      </c>
      <c r="F7218" s="129" t="s">
        <v>4735</v>
      </c>
      <c r="G7218" s="129" t="s">
        <v>16723</v>
      </c>
      <c r="H7218" s="129"/>
    </row>
    <row r="7219" spans="1:8" x14ac:dyDescent="0.3">
      <c r="A7219" s="183">
        <v>45473</v>
      </c>
      <c r="B7219" s="129" t="s">
        <v>11960</v>
      </c>
      <c r="C7219" s="129" t="s">
        <v>418</v>
      </c>
      <c r="D7219" s="165">
        <v>1</v>
      </c>
      <c r="E7219" s="129" t="s">
        <v>4821</v>
      </c>
      <c r="F7219" s="129" t="s">
        <v>4735</v>
      </c>
      <c r="G7219" s="129" t="s">
        <v>16723</v>
      </c>
      <c r="H7219" s="129"/>
    </row>
    <row r="7220" spans="1:8" x14ac:dyDescent="0.3">
      <c r="A7220" s="183">
        <v>45473</v>
      </c>
      <c r="B7220" s="129" t="s">
        <v>11961</v>
      </c>
      <c r="C7220" s="129" t="s">
        <v>418</v>
      </c>
      <c r="D7220" s="165">
        <v>1</v>
      </c>
      <c r="E7220" s="129" t="s">
        <v>4821</v>
      </c>
      <c r="F7220" s="129" t="s">
        <v>4735</v>
      </c>
      <c r="G7220" s="129" t="s">
        <v>16723</v>
      </c>
      <c r="H7220" s="129"/>
    </row>
    <row r="7221" spans="1:8" x14ac:dyDescent="0.3">
      <c r="A7221" s="183">
        <v>45473</v>
      </c>
      <c r="B7221" s="129" t="s">
        <v>11962</v>
      </c>
      <c r="C7221" s="129" t="s">
        <v>418</v>
      </c>
      <c r="D7221" s="165">
        <v>1</v>
      </c>
      <c r="E7221" s="129" t="s">
        <v>4739</v>
      </c>
      <c r="F7221" s="129" t="s">
        <v>4735</v>
      </c>
      <c r="G7221" s="129" t="s">
        <v>16723</v>
      </c>
      <c r="H7221" s="129"/>
    </row>
    <row r="7222" spans="1:8" x14ac:dyDescent="0.3">
      <c r="A7222" s="183">
        <v>45473</v>
      </c>
      <c r="B7222" s="129" t="s">
        <v>11963</v>
      </c>
      <c r="C7222" s="129" t="s">
        <v>418</v>
      </c>
      <c r="D7222" s="165">
        <v>1</v>
      </c>
      <c r="E7222" s="129" t="s">
        <v>4821</v>
      </c>
      <c r="F7222" s="129" t="s">
        <v>4735</v>
      </c>
      <c r="G7222" s="129" t="s">
        <v>16723</v>
      </c>
      <c r="H7222" s="129"/>
    </row>
    <row r="7223" spans="1:8" x14ac:dyDescent="0.3">
      <c r="A7223" s="183">
        <v>45473</v>
      </c>
      <c r="B7223" s="129" t="s">
        <v>11964</v>
      </c>
      <c r="C7223" s="129" t="s">
        <v>418</v>
      </c>
      <c r="D7223" s="165">
        <v>1</v>
      </c>
      <c r="E7223" s="129" t="s">
        <v>4739</v>
      </c>
      <c r="F7223" s="129" t="s">
        <v>4735</v>
      </c>
      <c r="G7223" s="129" t="s">
        <v>16723</v>
      </c>
      <c r="H7223" s="129"/>
    </row>
    <row r="7224" spans="1:8" x14ac:dyDescent="0.3">
      <c r="A7224" s="183">
        <v>45473</v>
      </c>
      <c r="B7224" s="129" t="s">
        <v>11965</v>
      </c>
      <c r="C7224" s="129" t="s">
        <v>417</v>
      </c>
      <c r="D7224" s="165">
        <v>1</v>
      </c>
      <c r="E7224" s="129" t="s">
        <v>4739</v>
      </c>
      <c r="F7224" s="129" t="s">
        <v>4735</v>
      </c>
      <c r="G7224" s="129" t="s">
        <v>16723</v>
      </c>
      <c r="H7224" s="129"/>
    </row>
    <row r="7225" spans="1:8" x14ac:dyDescent="0.3">
      <c r="A7225" s="183">
        <v>45473</v>
      </c>
      <c r="B7225" s="129" t="s">
        <v>11966</v>
      </c>
      <c r="C7225" s="129" t="s">
        <v>417</v>
      </c>
      <c r="D7225" s="165">
        <v>1</v>
      </c>
      <c r="E7225" s="129" t="s">
        <v>5066</v>
      </c>
      <c r="F7225" s="129" t="s">
        <v>4735</v>
      </c>
      <c r="G7225" s="129" t="s">
        <v>16723</v>
      </c>
      <c r="H7225" s="129"/>
    </row>
    <row r="7226" spans="1:8" x14ac:dyDescent="0.3">
      <c r="A7226" s="183">
        <v>45473</v>
      </c>
      <c r="B7226" s="129" t="s">
        <v>11967</v>
      </c>
      <c r="C7226" s="129" t="s">
        <v>417</v>
      </c>
      <c r="D7226" s="165">
        <v>1</v>
      </c>
      <c r="E7226" s="129" t="s">
        <v>4739</v>
      </c>
      <c r="F7226" s="129" t="s">
        <v>4735</v>
      </c>
      <c r="G7226" s="129" t="s">
        <v>16723</v>
      </c>
      <c r="H7226" s="129"/>
    </row>
    <row r="7227" spans="1:8" x14ac:dyDescent="0.3">
      <c r="A7227" s="183">
        <v>45473</v>
      </c>
      <c r="B7227" s="129" t="s">
        <v>11968</v>
      </c>
      <c r="C7227" s="129" t="s">
        <v>417</v>
      </c>
      <c r="D7227" s="165">
        <v>1</v>
      </c>
      <c r="E7227" s="129" t="s">
        <v>4739</v>
      </c>
      <c r="F7227" s="129" t="s">
        <v>4735</v>
      </c>
      <c r="G7227" s="129" t="s">
        <v>16723</v>
      </c>
      <c r="H7227" s="129"/>
    </row>
    <row r="7228" spans="1:8" x14ac:dyDescent="0.3">
      <c r="A7228" s="183">
        <v>45473</v>
      </c>
      <c r="B7228" s="129" t="s">
        <v>11969</v>
      </c>
      <c r="C7228" s="129" t="s">
        <v>417</v>
      </c>
      <c r="D7228" s="165">
        <v>1</v>
      </c>
      <c r="E7228" s="129" t="s">
        <v>4739</v>
      </c>
      <c r="F7228" s="129" t="s">
        <v>4735</v>
      </c>
      <c r="G7228" s="129" t="s">
        <v>16723</v>
      </c>
      <c r="H7228" s="129"/>
    </row>
    <row r="7229" spans="1:8" x14ac:dyDescent="0.3">
      <c r="A7229" s="183">
        <v>45473</v>
      </c>
      <c r="B7229" s="129" t="s">
        <v>11970</v>
      </c>
      <c r="C7229" s="129" t="s">
        <v>417</v>
      </c>
      <c r="D7229" s="165">
        <v>1</v>
      </c>
      <c r="E7229" s="129" t="s">
        <v>4739</v>
      </c>
      <c r="F7229" s="129" t="s">
        <v>4735</v>
      </c>
      <c r="G7229" s="129" t="s">
        <v>16723</v>
      </c>
      <c r="H7229" s="129"/>
    </row>
    <row r="7230" spans="1:8" x14ac:dyDescent="0.3">
      <c r="A7230" s="183">
        <v>45473</v>
      </c>
      <c r="B7230" s="129" t="s">
        <v>11971</v>
      </c>
      <c r="C7230" s="129" t="s">
        <v>417</v>
      </c>
      <c r="D7230" s="165">
        <v>1</v>
      </c>
      <c r="E7230" s="129" t="s">
        <v>4737</v>
      </c>
      <c r="F7230" s="129" t="s">
        <v>4735</v>
      </c>
      <c r="G7230" s="129" t="s">
        <v>16723</v>
      </c>
      <c r="H7230" s="129"/>
    </row>
    <row r="7231" spans="1:8" x14ac:dyDescent="0.3">
      <c r="A7231" s="183">
        <v>45473</v>
      </c>
      <c r="B7231" s="129" t="s">
        <v>11972</v>
      </c>
      <c r="C7231" s="129" t="s">
        <v>417</v>
      </c>
      <c r="D7231" s="165">
        <v>1</v>
      </c>
      <c r="E7231" s="129" t="s">
        <v>4737</v>
      </c>
      <c r="F7231" s="129" t="s">
        <v>4735</v>
      </c>
      <c r="G7231" s="129" t="s">
        <v>16723</v>
      </c>
      <c r="H7231" s="129"/>
    </row>
    <row r="7232" spans="1:8" x14ac:dyDescent="0.3">
      <c r="A7232" s="183">
        <v>45473</v>
      </c>
      <c r="B7232" s="129" t="s">
        <v>11973</v>
      </c>
      <c r="C7232" s="129" t="s">
        <v>418</v>
      </c>
      <c r="D7232" s="165">
        <v>1</v>
      </c>
      <c r="E7232" s="129" t="s">
        <v>4737</v>
      </c>
      <c r="F7232" s="129" t="s">
        <v>4735</v>
      </c>
      <c r="G7232" s="129" t="s">
        <v>16723</v>
      </c>
      <c r="H7232" s="129"/>
    </row>
    <row r="7233" spans="1:8" x14ac:dyDescent="0.3">
      <c r="A7233" s="183">
        <v>45473</v>
      </c>
      <c r="B7233" s="129" t="s">
        <v>11974</v>
      </c>
      <c r="C7233" s="129" t="s">
        <v>418</v>
      </c>
      <c r="D7233" s="165">
        <v>1</v>
      </c>
      <c r="E7233" s="129" t="s">
        <v>4739</v>
      </c>
      <c r="F7233" s="129" t="s">
        <v>4735</v>
      </c>
      <c r="G7233" s="129" t="s">
        <v>16723</v>
      </c>
      <c r="H7233" s="129"/>
    </row>
    <row r="7234" spans="1:8" x14ac:dyDescent="0.3">
      <c r="A7234" s="183">
        <v>45473</v>
      </c>
      <c r="B7234" s="129" t="s">
        <v>11975</v>
      </c>
      <c r="C7234" s="129" t="s">
        <v>416</v>
      </c>
      <c r="D7234" s="165">
        <v>1</v>
      </c>
      <c r="E7234" s="129" t="s">
        <v>4737</v>
      </c>
      <c r="F7234" s="129" t="s">
        <v>4735</v>
      </c>
      <c r="G7234" s="129" t="s">
        <v>16723</v>
      </c>
      <c r="H7234" s="129"/>
    </row>
    <row r="7235" spans="1:8" x14ac:dyDescent="0.3">
      <c r="A7235" s="183">
        <v>45473</v>
      </c>
      <c r="B7235" s="129" t="s">
        <v>11976</v>
      </c>
      <c r="C7235" s="129" t="s">
        <v>418</v>
      </c>
      <c r="D7235" s="165">
        <v>1</v>
      </c>
      <c r="E7235" s="129" t="s">
        <v>4739</v>
      </c>
      <c r="F7235" s="129" t="s">
        <v>4735</v>
      </c>
      <c r="G7235" s="129" t="s">
        <v>16723</v>
      </c>
      <c r="H7235" s="129"/>
    </row>
    <row r="7236" spans="1:8" x14ac:dyDescent="0.3">
      <c r="A7236" s="183">
        <v>45473</v>
      </c>
      <c r="B7236" s="129" t="s">
        <v>11977</v>
      </c>
      <c r="C7236" s="129" t="s">
        <v>418</v>
      </c>
      <c r="D7236" s="165">
        <v>1</v>
      </c>
      <c r="E7236" s="129" t="s">
        <v>4739</v>
      </c>
      <c r="F7236" s="129" t="s">
        <v>4735</v>
      </c>
      <c r="G7236" s="129" t="s">
        <v>16723</v>
      </c>
      <c r="H7236" s="129"/>
    </row>
    <row r="7237" spans="1:8" x14ac:dyDescent="0.3">
      <c r="A7237" s="183">
        <v>45473</v>
      </c>
      <c r="B7237" s="129" t="s">
        <v>11978</v>
      </c>
      <c r="C7237" s="129" t="s">
        <v>418</v>
      </c>
      <c r="D7237" s="165">
        <v>1</v>
      </c>
      <c r="E7237" s="129" t="s">
        <v>4739</v>
      </c>
      <c r="F7237" s="129" t="s">
        <v>4735</v>
      </c>
      <c r="G7237" s="129" t="s">
        <v>16723</v>
      </c>
      <c r="H7237" s="129"/>
    </row>
    <row r="7238" spans="1:8" x14ac:dyDescent="0.3">
      <c r="A7238" s="183">
        <v>45473</v>
      </c>
      <c r="B7238" s="129" t="s">
        <v>11979</v>
      </c>
      <c r="C7238" s="129" t="s">
        <v>418</v>
      </c>
      <c r="D7238" s="165">
        <v>1</v>
      </c>
      <c r="E7238" s="129" t="s">
        <v>4739</v>
      </c>
      <c r="F7238" s="129" t="s">
        <v>4735</v>
      </c>
      <c r="G7238" s="129" t="s">
        <v>16723</v>
      </c>
      <c r="H7238" s="129"/>
    </row>
    <row r="7239" spans="1:8" x14ac:dyDescent="0.3">
      <c r="A7239" s="183">
        <v>45473</v>
      </c>
      <c r="B7239" s="129" t="s">
        <v>11980</v>
      </c>
      <c r="C7239" s="129" t="s">
        <v>416</v>
      </c>
      <c r="D7239" s="165">
        <v>1</v>
      </c>
      <c r="E7239" s="129" t="s">
        <v>4739</v>
      </c>
      <c r="F7239" s="129" t="s">
        <v>4735</v>
      </c>
      <c r="G7239" s="129" t="s">
        <v>16723</v>
      </c>
      <c r="H7239" s="129"/>
    </row>
    <row r="7240" spans="1:8" x14ac:dyDescent="0.3">
      <c r="A7240" s="183">
        <v>45473</v>
      </c>
      <c r="B7240" s="129" t="s">
        <v>11981</v>
      </c>
      <c r="C7240" s="129" t="s">
        <v>417</v>
      </c>
      <c r="D7240" s="165">
        <v>1</v>
      </c>
      <c r="E7240" s="129" t="s">
        <v>4737</v>
      </c>
      <c r="F7240" s="129" t="s">
        <v>4735</v>
      </c>
      <c r="G7240" s="129" t="s">
        <v>16723</v>
      </c>
      <c r="H7240" s="129"/>
    </row>
    <row r="7241" spans="1:8" x14ac:dyDescent="0.3">
      <c r="A7241" s="183">
        <v>45473</v>
      </c>
      <c r="B7241" s="129" t="s">
        <v>11982</v>
      </c>
      <c r="C7241" s="129" t="s">
        <v>417</v>
      </c>
      <c r="D7241" s="165">
        <v>1</v>
      </c>
      <c r="E7241" s="129" t="s">
        <v>4739</v>
      </c>
      <c r="F7241" s="129" t="s">
        <v>4735</v>
      </c>
      <c r="G7241" s="129" t="s">
        <v>16723</v>
      </c>
      <c r="H7241" s="129"/>
    </row>
    <row r="7242" spans="1:8" x14ac:dyDescent="0.3">
      <c r="A7242" s="183">
        <v>45473</v>
      </c>
      <c r="B7242" s="129" t="s">
        <v>11983</v>
      </c>
      <c r="C7242" s="129" t="s">
        <v>417</v>
      </c>
      <c r="D7242" s="165">
        <v>1</v>
      </c>
      <c r="E7242" s="129" t="s">
        <v>4737</v>
      </c>
      <c r="F7242" s="129" t="s">
        <v>4735</v>
      </c>
      <c r="G7242" s="129" t="s">
        <v>16723</v>
      </c>
      <c r="H7242" s="129"/>
    </row>
    <row r="7243" spans="1:8" x14ac:dyDescent="0.3">
      <c r="A7243" s="183">
        <v>45473</v>
      </c>
      <c r="B7243" s="129" t="s">
        <v>11984</v>
      </c>
      <c r="C7243" s="129" t="s">
        <v>417</v>
      </c>
      <c r="D7243" s="165">
        <v>1</v>
      </c>
      <c r="E7243" s="129" t="s">
        <v>4739</v>
      </c>
      <c r="F7243" s="129" t="s">
        <v>4735</v>
      </c>
      <c r="G7243" s="129" t="s">
        <v>16723</v>
      </c>
      <c r="H7243" s="129"/>
    </row>
    <row r="7244" spans="1:8" x14ac:dyDescent="0.3">
      <c r="A7244" s="183">
        <v>45473</v>
      </c>
      <c r="B7244" s="129" t="s">
        <v>11985</v>
      </c>
      <c r="C7244" s="129" t="s">
        <v>418</v>
      </c>
      <c r="D7244" s="165">
        <v>1</v>
      </c>
      <c r="E7244" s="129" t="s">
        <v>4737</v>
      </c>
      <c r="F7244" s="129" t="s">
        <v>4735</v>
      </c>
      <c r="G7244" s="129" t="s">
        <v>16723</v>
      </c>
      <c r="H7244" s="129"/>
    </row>
    <row r="7245" spans="1:8" x14ac:dyDescent="0.3">
      <c r="A7245" s="183">
        <v>45473</v>
      </c>
      <c r="B7245" s="129" t="s">
        <v>11986</v>
      </c>
      <c r="C7245" s="129" t="s">
        <v>418</v>
      </c>
      <c r="D7245" s="165">
        <v>1</v>
      </c>
      <c r="E7245" s="129" t="s">
        <v>4739</v>
      </c>
      <c r="F7245" s="129" t="s">
        <v>4735</v>
      </c>
      <c r="G7245" s="129" t="s">
        <v>16723</v>
      </c>
      <c r="H7245" s="129"/>
    </row>
    <row r="7246" spans="1:8" x14ac:dyDescent="0.3">
      <c r="A7246" s="183">
        <v>45473</v>
      </c>
      <c r="B7246" s="129" t="s">
        <v>11987</v>
      </c>
      <c r="C7246" s="129" t="s">
        <v>417</v>
      </c>
      <c r="D7246" s="165">
        <v>1</v>
      </c>
      <c r="E7246" s="129" t="s">
        <v>4739</v>
      </c>
      <c r="F7246" s="129" t="s">
        <v>4735</v>
      </c>
      <c r="G7246" s="129" t="s">
        <v>16723</v>
      </c>
      <c r="H7246" s="129"/>
    </row>
    <row r="7247" spans="1:8" x14ac:dyDescent="0.3">
      <c r="A7247" s="183">
        <v>45473</v>
      </c>
      <c r="B7247" s="129" t="s">
        <v>11988</v>
      </c>
      <c r="C7247" s="129" t="s">
        <v>417</v>
      </c>
      <c r="D7247" s="165">
        <v>1</v>
      </c>
      <c r="E7247" s="129" t="s">
        <v>4739</v>
      </c>
      <c r="F7247" s="129" t="s">
        <v>4735</v>
      </c>
      <c r="G7247" s="129" t="s">
        <v>16723</v>
      </c>
      <c r="H7247" s="129"/>
    </row>
    <row r="7248" spans="1:8" x14ac:dyDescent="0.3">
      <c r="A7248" s="183">
        <v>45473</v>
      </c>
      <c r="B7248" s="129" t="s">
        <v>11989</v>
      </c>
      <c r="C7248" s="129" t="s">
        <v>417</v>
      </c>
      <c r="D7248" s="165">
        <v>1</v>
      </c>
      <c r="E7248" s="129" t="s">
        <v>4739</v>
      </c>
      <c r="F7248" s="129" t="s">
        <v>4735</v>
      </c>
      <c r="G7248" s="129" t="s">
        <v>16723</v>
      </c>
      <c r="H7248" s="129"/>
    </row>
    <row r="7249" spans="1:8" x14ac:dyDescent="0.3">
      <c r="A7249" s="183">
        <v>45473</v>
      </c>
      <c r="B7249" s="129" t="s">
        <v>11990</v>
      </c>
      <c r="C7249" s="129" t="s">
        <v>417</v>
      </c>
      <c r="D7249" s="165">
        <v>1</v>
      </c>
      <c r="E7249" s="129" t="s">
        <v>4739</v>
      </c>
      <c r="F7249" s="129" t="s">
        <v>4735</v>
      </c>
      <c r="G7249" s="129" t="s">
        <v>16723</v>
      </c>
      <c r="H7249" s="129"/>
    </row>
    <row r="7250" spans="1:8" x14ac:dyDescent="0.3">
      <c r="A7250" s="183">
        <v>45473</v>
      </c>
      <c r="B7250" s="129" t="s">
        <v>11991</v>
      </c>
      <c r="C7250" s="129" t="s">
        <v>417</v>
      </c>
      <c r="D7250" s="165">
        <v>1</v>
      </c>
      <c r="E7250" s="129" t="s">
        <v>4739</v>
      </c>
      <c r="F7250" s="129" t="s">
        <v>4735</v>
      </c>
      <c r="G7250" s="129" t="s">
        <v>16723</v>
      </c>
      <c r="H7250" s="129"/>
    </row>
    <row r="7251" spans="1:8" x14ac:dyDescent="0.3">
      <c r="A7251" s="183">
        <v>45473</v>
      </c>
      <c r="B7251" s="129" t="s">
        <v>11992</v>
      </c>
      <c r="C7251" s="129" t="s">
        <v>417</v>
      </c>
      <c r="D7251" s="165">
        <v>1</v>
      </c>
      <c r="E7251" s="129" t="s">
        <v>4739</v>
      </c>
      <c r="F7251" s="129" t="s">
        <v>4735</v>
      </c>
      <c r="G7251" s="129" t="s">
        <v>16723</v>
      </c>
      <c r="H7251" s="129"/>
    </row>
    <row r="7252" spans="1:8" x14ac:dyDescent="0.3">
      <c r="A7252" s="183">
        <v>45473</v>
      </c>
      <c r="B7252" s="129" t="s">
        <v>11993</v>
      </c>
      <c r="C7252" s="129" t="s">
        <v>418</v>
      </c>
      <c r="D7252" s="165">
        <v>1</v>
      </c>
      <c r="E7252" s="129" t="s">
        <v>4739</v>
      </c>
      <c r="F7252" s="129" t="s">
        <v>4735</v>
      </c>
      <c r="G7252" s="129" t="s">
        <v>16723</v>
      </c>
      <c r="H7252" s="129"/>
    </row>
    <row r="7253" spans="1:8" x14ac:dyDescent="0.3">
      <c r="A7253" s="183">
        <v>45473</v>
      </c>
      <c r="B7253" s="129" t="s">
        <v>11994</v>
      </c>
      <c r="C7253" s="129" t="s">
        <v>418</v>
      </c>
      <c r="D7253" s="165">
        <v>1</v>
      </c>
      <c r="E7253" s="129" t="s">
        <v>4737</v>
      </c>
      <c r="F7253" s="129" t="s">
        <v>4735</v>
      </c>
      <c r="G7253" s="129" t="s">
        <v>16723</v>
      </c>
      <c r="H7253" s="129"/>
    </row>
    <row r="7254" spans="1:8" x14ac:dyDescent="0.3">
      <c r="A7254" s="183">
        <v>45473</v>
      </c>
      <c r="B7254" s="129" t="s">
        <v>11995</v>
      </c>
      <c r="C7254" s="129" t="s">
        <v>416</v>
      </c>
      <c r="D7254" s="165">
        <v>1</v>
      </c>
      <c r="E7254" s="129" t="s">
        <v>4739</v>
      </c>
      <c r="F7254" s="129" t="s">
        <v>4735</v>
      </c>
      <c r="G7254" s="129" t="s">
        <v>16723</v>
      </c>
      <c r="H7254" s="129"/>
    </row>
    <row r="7255" spans="1:8" x14ac:dyDescent="0.3">
      <c r="A7255" s="183">
        <v>45473</v>
      </c>
      <c r="B7255" s="129" t="s">
        <v>11996</v>
      </c>
      <c r="C7255" s="129" t="s">
        <v>418</v>
      </c>
      <c r="D7255" s="165">
        <v>1</v>
      </c>
      <c r="E7255" s="129" t="s">
        <v>4739</v>
      </c>
      <c r="F7255" s="129" t="s">
        <v>4735</v>
      </c>
      <c r="G7255" s="129" t="s">
        <v>16723</v>
      </c>
      <c r="H7255" s="129"/>
    </row>
    <row r="7256" spans="1:8" x14ac:dyDescent="0.3">
      <c r="A7256" s="183">
        <v>45473</v>
      </c>
      <c r="B7256" s="129" t="s">
        <v>11997</v>
      </c>
      <c r="C7256" s="129" t="s">
        <v>416</v>
      </c>
      <c r="D7256" s="165">
        <v>1</v>
      </c>
      <c r="E7256" s="129" t="s">
        <v>4739</v>
      </c>
      <c r="F7256" s="129" t="s">
        <v>4735</v>
      </c>
      <c r="G7256" s="129" t="s">
        <v>16723</v>
      </c>
      <c r="H7256" s="129"/>
    </row>
    <row r="7257" spans="1:8" x14ac:dyDescent="0.3">
      <c r="A7257" s="183">
        <v>45473</v>
      </c>
      <c r="B7257" s="129" t="s">
        <v>11998</v>
      </c>
      <c r="C7257" s="129" t="s">
        <v>418</v>
      </c>
      <c r="D7257" s="165">
        <v>1</v>
      </c>
      <c r="E7257" s="129" t="s">
        <v>4739</v>
      </c>
      <c r="F7257" s="129" t="s">
        <v>4735</v>
      </c>
      <c r="G7257" s="129" t="s">
        <v>16723</v>
      </c>
      <c r="H7257" s="129"/>
    </row>
    <row r="7258" spans="1:8" x14ac:dyDescent="0.3">
      <c r="A7258" s="183">
        <v>45473</v>
      </c>
      <c r="B7258" s="129" t="s">
        <v>11999</v>
      </c>
      <c r="C7258" s="129" t="s">
        <v>418</v>
      </c>
      <c r="D7258" s="165">
        <v>1</v>
      </c>
      <c r="E7258" s="129" t="s">
        <v>4739</v>
      </c>
      <c r="F7258" s="129" t="s">
        <v>4735</v>
      </c>
      <c r="G7258" s="129" t="s">
        <v>16723</v>
      </c>
      <c r="H7258" s="129"/>
    </row>
    <row r="7259" spans="1:8" x14ac:dyDescent="0.3">
      <c r="A7259" s="183">
        <v>45473</v>
      </c>
      <c r="B7259" s="129" t="s">
        <v>12000</v>
      </c>
      <c r="C7259" s="129" t="s">
        <v>417</v>
      </c>
      <c r="D7259" s="165">
        <v>1</v>
      </c>
      <c r="E7259" s="129" t="s">
        <v>4739</v>
      </c>
      <c r="F7259" s="129" t="s">
        <v>4735</v>
      </c>
      <c r="G7259" s="129" t="s">
        <v>16723</v>
      </c>
      <c r="H7259" s="129"/>
    </row>
    <row r="7260" spans="1:8" x14ac:dyDescent="0.3">
      <c r="A7260" s="183">
        <v>45473</v>
      </c>
      <c r="B7260" s="129" t="s">
        <v>12001</v>
      </c>
      <c r="C7260" s="129" t="s">
        <v>417</v>
      </c>
      <c r="D7260" s="165">
        <v>1</v>
      </c>
      <c r="E7260" s="129" t="s">
        <v>4739</v>
      </c>
      <c r="F7260" s="129" t="s">
        <v>4735</v>
      </c>
      <c r="G7260" s="129" t="s">
        <v>16723</v>
      </c>
      <c r="H7260" s="129"/>
    </row>
    <row r="7261" spans="1:8" x14ac:dyDescent="0.3">
      <c r="A7261" s="183">
        <v>45473</v>
      </c>
      <c r="B7261" s="129" t="s">
        <v>12002</v>
      </c>
      <c r="C7261" s="129" t="s">
        <v>417</v>
      </c>
      <c r="D7261" s="165">
        <v>1</v>
      </c>
      <c r="E7261" s="129" t="s">
        <v>4739</v>
      </c>
      <c r="F7261" s="129" t="s">
        <v>4735</v>
      </c>
      <c r="G7261" s="129" t="s">
        <v>16723</v>
      </c>
      <c r="H7261" s="129"/>
    </row>
    <row r="7262" spans="1:8" x14ac:dyDescent="0.3">
      <c r="A7262" s="183">
        <v>45473</v>
      </c>
      <c r="B7262" s="129" t="s">
        <v>12003</v>
      </c>
      <c r="C7262" s="129" t="s">
        <v>417</v>
      </c>
      <c r="D7262" s="165">
        <v>1</v>
      </c>
      <c r="E7262" s="129" t="s">
        <v>4739</v>
      </c>
      <c r="F7262" s="129" t="s">
        <v>4735</v>
      </c>
      <c r="G7262" s="129" t="s">
        <v>16723</v>
      </c>
      <c r="H7262" s="129"/>
    </row>
    <row r="7263" spans="1:8" x14ac:dyDescent="0.3">
      <c r="A7263" s="183">
        <v>45473</v>
      </c>
      <c r="B7263" s="129" t="s">
        <v>12004</v>
      </c>
      <c r="C7263" s="129" t="s">
        <v>417</v>
      </c>
      <c r="D7263" s="165">
        <v>1</v>
      </c>
      <c r="E7263" s="129" t="s">
        <v>4739</v>
      </c>
      <c r="F7263" s="129" t="s">
        <v>4735</v>
      </c>
      <c r="G7263" s="129" t="s">
        <v>16723</v>
      </c>
      <c r="H7263" s="129"/>
    </row>
    <row r="7264" spans="1:8" x14ac:dyDescent="0.3">
      <c r="A7264" s="183">
        <v>45473</v>
      </c>
      <c r="B7264" s="129" t="s">
        <v>12005</v>
      </c>
      <c r="C7264" s="129" t="s">
        <v>418</v>
      </c>
      <c r="D7264" s="165">
        <v>1</v>
      </c>
      <c r="E7264" s="129" t="s">
        <v>4739</v>
      </c>
      <c r="F7264" s="129" t="s">
        <v>4735</v>
      </c>
      <c r="G7264" s="129" t="s">
        <v>16723</v>
      </c>
      <c r="H7264" s="129"/>
    </row>
    <row r="7265" spans="1:8" x14ac:dyDescent="0.3">
      <c r="A7265" s="183">
        <v>45473</v>
      </c>
      <c r="B7265" s="129" t="s">
        <v>12006</v>
      </c>
      <c r="C7265" s="129" t="s">
        <v>418</v>
      </c>
      <c r="D7265" s="165">
        <v>1</v>
      </c>
      <c r="E7265" s="129" t="s">
        <v>4737</v>
      </c>
      <c r="F7265" s="129" t="s">
        <v>4735</v>
      </c>
      <c r="G7265" s="129" t="s">
        <v>16723</v>
      </c>
      <c r="H7265" s="129"/>
    </row>
    <row r="7266" spans="1:8" x14ac:dyDescent="0.3">
      <c r="A7266" s="183">
        <v>45473</v>
      </c>
      <c r="B7266" s="129" t="s">
        <v>12007</v>
      </c>
      <c r="C7266" s="129" t="s">
        <v>418</v>
      </c>
      <c r="D7266" s="165">
        <v>1</v>
      </c>
      <c r="E7266" s="129" t="s">
        <v>4737</v>
      </c>
      <c r="F7266" s="129" t="s">
        <v>4735</v>
      </c>
      <c r="G7266" s="129" t="s">
        <v>16723</v>
      </c>
      <c r="H7266" s="129"/>
    </row>
    <row r="7267" spans="1:8" x14ac:dyDescent="0.3">
      <c r="A7267" s="183">
        <v>45473</v>
      </c>
      <c r="B7267" s="129" t="s">
        <v>12008</v>
      </c>
      <c r="C7267" s="129" t="s">
        <v>418</v>
      </c>
      <c r="D7267" s="165">
        <v>1</v>
      </c>
      <c r="E7267" s="129" t="s">
        <v>4737</v>
      </c>
      <c r="F7267" s="129" t="s">
        <v>4735</v>
      </c>
      <c r="G7267" s="129" t="s">
        <v>16723</v>
      </c>
      <c r="H7267" s="129"/>
    </row>
    <row r="7268" spans="1:8" x14ac:dyDescent="0.3">
      <c r="A7268" s="183">
        <v>45473</v>
      </c>
      <c r="B7268" s="129" t="s">
        <v>12009</v>
      </c>
      <c r="C7268" s="129" t="s">
        <v>417</v>
      </c>
      <c r="D7268" s="165">
        <v>1</v>
      </c>
      <c r="E7268" s="129" t="s">
        <v>4739</v>
      </c>
      <c r="F7268" s="129" t="s">
        <v>4735</v>
      </c>
      <c r="G7268" s="129" t="s">
        <v>16723</v>
      </c>
      <c r="H7268" s="129"/>
    </row>
    <row r="7269" spans="1:8" x14ac:dyDescent="0.3">
      <c r="A7269" s="183">
        <v>45473</v>
      </c>
      <c r="B7269" s="129" t="s">
        <v>12010</v>
      </c>
      <c r="C7269" s="129" t="s">
        <v>417</v>
      </c>
      <c r="D7269" s="165">
        <v>1</v>
      </c>
      <c r="E7269" s="129" t="s">
        <v>4739</v>
      </c>
      <c r="F7269" s="129" t="s">
        <v>4735</v>
      </c>
      <c r="G7269" s="129" t="s">
        <v>16723</v>
      </c>
      <c r="H7269" s="129"/>
    </row>
    <row r="7270" spans="1:8" x14ac:dyDescent="0.3">
      <c r="A7270" s="183">
        <v>45473</v>
      </c>
      <c r="B7270" s="129" t="s">
        <v>12011</v>
      </c>
      <c r="C7270" s="129" t="s">
        <v>4743</v>
      </c>
      <c r="D7270" s="165">
        <v>1</v>
      </c>
      <c r="E7270" s="129" t="s">
        <v>4737</v>
      </c>
      <c r="F7270" s="129" t="s">
        <v>4735</v>
      </c>
      <c r="G7270" s="129" t="s">
        <v>16745</v>
      </c>
      <c r="H7270" s="129"/>
    </row>
    <row r="7271" spans="1:8" x14ac:dyDescent="0.3">
      <c r="A7271" s="183">
        <v>45473</v>
      </c>
      <c r="B7271" s="129" t="s">
        <v>12012</v>
      </c>
      <c r="C7271" s="129" t="s">
        <v>418</v>
      </c>
      <c r="D7271" s="165">
        <v>1</v>
      </c>
      <c r="E7271" s="129" t="s">
        <v>4739</v>
      </c>
      <c r="F7271" s="129" t="s">
        <v>4735</v>
      </c>
      <c r="G7271" s="129" t="s">
        <v>16723</v>
      </c>
      <c r="H7271" s="129"/>
    </row>
    <row r="7272" spans="1:8" x14ac:dyDescent="0.3">
      <c r="A7272" s="183">
        <v>45473</v>
      </c>
      <c r="B7272" s="129" t="s">
        <v>12013</v>
      </c>
      <c r="C7272" s="129" t="s">
        <v>417</v>
      </c>
      <c r="D7272" s="165">
        <v>1</v>
      </c>
      <c r="E7272" s="129" t="s">
        <v>4739</v>
      </c>
      <c r="F7272" s="129" t="s">
        <v>4735</v>
      </c>
      <c r="G7272" s="129" t="s">
        <v>16723</v>
      </c>
      <c r="H7272" s="129"/>
    </row>
    <row r="7273" spans="1:8" x14ac:dyDescent="0.3">
      <c r="A7273" s="183">
        <v>45473</v>
      </c>
      <c r="B7273" s="129" t="s">
        <v>12014</v>
      </c>
      <c r="C7273" s="129" t="s">
        <v>417</v>
      </c>
      <c r="D7273" s="165">
        <v>1</v>
      </c>
      <c r="E7273" s="129" t="s">
        <v>4739</v>
      </c>
      <c r="F7273" s="129" t="s">
        <v>4735</v>
      </c>
      <c r="G7273" s="129" t="s">
        <v>16723</v>
      </c>
      <c r="H7273" s="129"/>
    </row>
    <row r="7274" spans="1:8" x14ac:dyDescent="0.3">
      <c r="A7274" s="183">
        <v>45473</v>
      </c>
      <c r="B7274" s="129" t="s">
        <v>12015</v>
      </c>
      <c r="C7274" s="129" t="s">
        <v>417</v>
      </c>
      <c r="D7274" s="165">
        <v>1</v>
      </c>
      <c r="E7274" s="129" t="s">
        <v>4739</v>
      </c>
      <c r="F7274" s="129" t="s">
        <v>4735</v>
      </c>
      <c r="G7274" s="129" t="s">
        <v>16723</v>
      </c>
      <c r="H7274" s="129"/>
    </row>
    <row r="7275" spans="1:8" x14ac:dyDescent="0.3">
      <c r="A7275" s="183">
        <v>45473</v>
      </c>
      <c r="B7275" s="129" t="s">
        <v>12016</v>
      </c>
      <c r="C7275" s="129" t="s">
        <v>417</v>
      </c>
      <c r="D7275" s="165">
        <v>1</v>
      </c>
      <c r="E7275" s="129" t="s">
        <v>4737</v>
      </c>
      <c r="F7275" s="129" t="s">
        <v>4735</v>
      </c>
      <c r="G7275" s="129" t="s">
        <v>16723</v>
      </c>
      <c r="H7275" s="129"/>
    </row>
    <row r="7276" spans="1:8" x14ac:dyDescent="0.3">
      <c r="A7276" s="183">
        <v>45473</v>
      </c>
      <c r="B7276" s="129" t="s">
        <v>12017</v>
      </c>
      <c r="C7276" s="129" t="s">
        <v>417</v>
      </c>
      <c r="D7276" s="165">
        <v>1</v>
      </c>
      <c r="E7276" s="129" t="s">
        <v>4739</v>
      </c>
      <c r="F7276" s="129" t="s">
        <v>4735</v>
      </c>
      <c r="G7276" s="129" t="s">
        <v>16723</v>
      </c>
      <c r="H7276" s="129"/>
    </row>
    <row r="7277" spans="1:8" x14ac:dyDescent="0.3">
      <c r="A7277" s="183">
        <v>45473</v>
      </c>
      <c r="B7277" s="129" t="s">
        <v>12018</v>
      </c>
      <c r="C7277" s="129" t="s">
        <v>417</v>
      </c>
      <c r="D7277" s="165">
        <v>1</v>
      </c>
      <c r="E7277" s="129" t="s">
        <v>4739</v>
      </c>
      <c r="F7277" s="129" t="s">
        <v>4735</v>
      </c>
      <c r="G7277" s="129" t="s">
        <v>16723</v>
      </c>
      <c r="H7277" s="129"/>
    </row>
    <row r="7278" spans="1:8" x14ac:dyDescent="0.3">
      <c r="A7278" s="183">
        <v>45473</v>
      </c>
      <c r="B7278" s="129" t="s">
        <v>12019</v>
      </c>
      <c r="C7278" s="129" t="s">
        <v>417</v>
      </c>
      <c r="D7278" s="165">
        <v>1</v>
      </c>
      <c r="E7278" s="129" t="s">
        <v>5066</v>
      </c>
      <c r="F7278" s="129" t="s">
        <v>4735</v>
      </c>
      <c r="G7278" s="129" t="s">
        <v>16723</v>
      </c>
      <c r="H7278" s="129"/>
    </row>
    <row r="7279" spans="1:8" x14ac:dyDescent="0.3">
      <c r="A7279" s="183">
        <v>45473</v>
      </c>
      <c r="B7279" s="129" t="s">
        <v>12020</v>
      </c>
      <c r="C7279" s="129" t="s">
        <v>418</v>
      </c>
      <c r="D7279" s="165">
        <v>1</v>
      </c>
      <c r="E7279" s="129" t="s">
        <v>4737</v>
      </c>
      <c r="F7279" s="129" t="s">
        <v>4735</v>
      </c>
      <c r="G7279" s="129" t="s">
        <v>16723</v>
      </c>
      <c r="H7279" s="129"/>
    </row>
    <row r="7280" spans="1:8" x14ac:dyDescent="0.3">
      <c r="A7280" s="183">
        <v>45473</v>
      </c>
      <c r="B7280" s="129" t="s">
        <v>12021</v>
      </c>
      <c r="C7280" s="129" t="s">
        <v>418</v>
      </c>
      <c r="D7280" s="165">
        <v>1</v>
      </c>
      <c r="E7280" s="129" t="s">
        <v>4737</v>
      </c>
      <c r="F7280" s="129" t="s">
        <v>4735</v>
      </c>
      <c r="G7280" s="129" t="s">
        <v>16723</v>
      </c>
      <c r="H7280" s="129"/>
    </row>
    <row r="7281" spans="1:8" x14ac:dyDescent="0.3">
      <c r="A7281" s="183">
        <v>45473</v>
      </c>
      <c r="B7281" s="129" t="s">
        <v>12022</v>
      </c>
      <c r="C7281" s="129" t="s">
        <v>416</v>
      </c>
      <c r="D7281" s="165">
        <v>1</v>
      </c>
      <c r="E7281" s="129" t="s">
        <v>4739</v>
      </c>
      <c r="F7281" s="129" t="s">
        <v>4735</v>
      </c>
      <c r="G7281" s="129" t="s">
        <v>16723</v>
      </c>
      <c r="H7281" s="129"/>
    </row>
    <row r="7282" spans="1:8" x14ac:dyDescent="0.3">
      <c r="A7282" s="183">
        <v>45473</v>
      </c>
      <c r="B7282" s="129" t="s">
        <v>12023</v>
      </c>
      <c r="C7282" s="129" t="s">
        <v>418</v>
      </c>
      <c r="D7282" s="165">
        <v>1</v>
      </c>
      <c r="E7282" s="129" t="s">
        <v>4739</v>
      </c>
      <c r="F7282" s="129" t="s">
        <v>4735</v>
      </c>
      <c r="G7282" s="129" t="s">
        <v>16723</v>
      </c>
      <c r="H7282" s="129"/>
    </row>
    <row r="7283" spans="1:8" x14ac:dyDescent="0.3">
      <c r="A7283" s="183">
        <v>45473</v>
      </c>
      <c r="B7283" s="129" t="s">
        <v>12024</v>
      </c>
      <c r="C7283" s="129" t="s">
        <v>4743</v>
      </c>
      <c r="D7283" s="165">
        <v>1</v>
      </c>
      <c r="E7283" s="129" t="s">
        <v>4739</v>
      </c>
      <c r="F7283" s="129" t="s">
        <v>4735</v>
      </c>
      <c r="G7283" s="129" t="s">
        <v>16745</v>
      </c>
      <c r="H7283" s="129"/>
    </row>
    <row r="7284" spans="1:8" x14ac:dyDescent="0.3">
      <c r="A7284" s="183">
        <v>45473</v>
      </c>
      <c r="B7284" s="129" t="s">
        <v>12025</v>
      </c>
      <c r="C7284" s="129" t="s">
        <v>418</v>
      </c>
      <c r="D7284" s="165">
        <v>1</v>
      </c>
      <c r="E7284" s="129" t="s">
        <v>4739</v>
      </c>
      <c r="F7284" s="129" t="s">
        <v>4735</v>
      </c>
      <c r="G7284" s="129" t="s">
        <v>16723</v>
      </c>
      <c r="H7284" s="129"/>
    </row>
    <row r="7285" spans="1:8" x14ac:dyDescent="0.3">
      <c r="A7285" s="183">
        <v>45473</v>
      </c>
      <c r="B7285" s="129" t="s">
        <v>12026</v>
      </c>
      <c r="C7285" s="129" t="s">
        <v>418</v>
      </c>
      <c r="D7285" s="165">
        <v>1</v>
      </c>
      <c r="E7285" s="129" t="s">
        <v>4737</v>
      </c>
      <c r="F7285" s="129" t="s">
        <v>4735</v>
      </c>
      <c r="G7285" s="129" t="s">
        <v>16723</v>
      </c>
      <c r="H7285" s="129"/>
    </row>
    <row r="7286" spans="1:8" x14ac:dyDescent="0.3">
      <c r="A7286" s="183">
        <v>45473</v>
      </c>
      <c r="B7286" s="129" t="s">
        <v>12027</v>
      </c>
      <c r="C7286" s="129" t="s">
        <v>418</v>
      </c>
      <c r="D7286" s="165">
        <v>1</v>
      </c>
      <c r="E7286" s="129" t="s">
        <v>4737</v>
      </c>
      <c r="F7286" s="129" t="s">
        <v>4735</v>
      </c>
      <c r="G7286" s="129" t="s">
        <v>16723</v>
      </c>
      <c r="H7286" s="129"/>
    </row>
    <row r="7287" spans="1:8" x14ac:dyDescent="0.3">
      <c r="A7287" s="183">
        <v>45473</v>
      </c>
      <c r="B7287" s="129" t="s">
        <v>12028</v>
      </c>
      <c r="C7287" s="129" t="s">
        <v>418</v>
      </c>
      <c r="D7287" s="165">
        <v>1</v>
      </c>
      <c r="E7287" s="129" t="s">
        <v>4737</v>
      </c>
      <c r="F7287" s="129" t="s">
        <v>4735</v>
      </c>
      <c r="G7287" s="129" t="s">
        <v>16723</v>
      </c>
      <c r="H7287" s="129"/>
    </row>
    <row r="7288" spans="1:8" x14ac:dyDescent="0.3">
      <c r="A7288" s="183">
        <v>45473</v>
      </c>
      <c r="B7288" s="129" t="s">
        <v>12029</v>
      </c>
      <c r="C7288" s="129" t="s">
        <v>417</v>
      </c>
      <c r="D7288" s="165">
        <v>1</v>
      </c>
      <c r="E7288" s="129" t="s">
        <v>4739</v>
      </c>
      <c r="F7288" s="129" t="s">
        <v>4735</v>
      </c>
      <c r="G7288" s="129" t="s">
        <v>16723</v>
      </c>
      <c r="H7288" s="129"/>
    </row>
    <row r="7289" spans="1:8" x14ac:dyDescent="0.3">
      <c r="A7289" s="183">
        <v>45473</v>
      </c>
      <c r="B7289" s="129" t="s">
        <v>12030</v>
      </c>
      <c r="C7289" s="129" t="s">
        <v>417</v>
      </c>
      <c r="D7289" s="165">
        <v>1</v>
      </c>
      <c r="E7289" s="129" t="s">
        <v>4739</v>
      </c>
      <c r="F7289" s="129" t="s">
        <v>4735</v>
      </c>
      <c r="G7289" s="129" t="s">
        <v>16723</v>
      </c>
      <c r="H7289" s="129"/>
    </row>
    <row r="7290" spans="1:8" x14ac:dyDescent="0.3">
      <c r="A7290" s="183">
        <v>45473</v>
      </c>
      <c r="B7290" s="129" t="s">
        <v>12031</v>
      </c>
      <c r="C7290" s="129" t="s">
        <v>417</v>
      </c>
      <c r="D7290" s="165">
        <v>1</v>
      </c>
      <c r="E7290" s="129" t="s">
        <v>4739</v>
      </c>
      <c r="F7290" s="129" t="s">
        <v>4735</v>
      </c>
      <c r="G7290" s="129" t="s">
        <v>16723</v>
      </c>
      <c r="H7290" s="129"/>
    </row>
    <row r="7291" spans="1:8" x14ac:dyDescent="0.3">
      <c r="A7291" s="183">
        <v>45473</v>
      </c>
      <c r="B7291" s="129" t="s">
        <v>12032</v>
      </c>
      <c r="C7291" s="129" t="s">
        <v>417</v>
      </c>
      <c r="D7291" s="165">
        <v>1</v>
      </c>
      <c r="E7291" s="129" t="s">
        <v>4739</v>
      </c>
      <c r="F7291" s="129" t="s">
        <v>4735</v>
      </c>
      <c r="G7291" s="129" t="s">
        <v>16723</v>
      </c>
      <c r="H7291" s="129"/>
    </row>
    <row r="7292" spans="1:8" x14ac:dyDescent="0.3">
      <c r="A7292" s="183">
        <v>45473</v>
      </c>
      <c r="B7292" s="129" t="s">
        <v>12033</v>
      </c>
      <c r="C7292" s="129" t="s">
        <v>417</v>
      </c>
      <c r="D7292" s="165">
        <v>1</v>
      </c>
      <c r="E7292" s="129" t="s">
        <v>4739</v>
      </c>
      <c r="F7292" s="129" t="s">
        <v>4735</v>
      </c>
      <c r="G7292" s="129" t="s">
        <v>16723</v>
      </c>
      <c r="H7292" s="129"/>
    </row>
    <row r="7293" spans="1:8" x14ac:dyDescent="0.3">
      <c r="A7293" s="183">
        <v>45473</v>
      </c>
      <c r="B7293" s="129" t="s">
        <v>12034</v>
      </c>
      <c r="C7293" s="129" t="s">
        <v>418</v>
      </c>
      <c r="D7293" s="165">
        <v>1</v>
      </c>
      <c r="E7293" s="129" t="s">
        <v>4744</v>
      </c>
      <c r="F7293" s="129" t="s">
        <v>4735</v>
      </c>
      <c r="G7293" s="129" t="s">
        <v>16723</v>
      </c>
      <c r="H7293" s="129"/>
    </row>
    <row r="7294" spans="1:8" x14ac:dyDescent="0.3">
      <c r="A7294" s="183">
        <v>45473</v>
      </c>
      <c r="B7294" s="129" t="s">
        <v>12035</v>
      </c>
      <c r="C7294" s="129" t="s">
        <v>418</v>
      </c>
      <c r="D7294" s="165">
        <v>1</v>
      </c>
      <c r="E7294" s="129" t="s">
        <v>4737</v>
      </c>
      <c r="F7294" s="129" t="s">
        <v>4735</v>
      </c>
      <c r="G7294" s="129" t="s">
        <v>16723</v>
      </c>
      <c r="H7294" s="129"/>
    </row>
    <row r="7295" spans="1:8" x14ac:dyDescent="0.3">
      <c r="A7295" s="183">
        <v>45473</v>
      </c>
      <c r="B7295" s="129" t="s">
        <v>12036</v>
      </c>
      <c r="C7295" s="129" t="s">
        <v>418</v>
      </c>
      <c r="D7295" s="165">
        <v>1</v>
      </c>
      <c r="E7295" s="129" t="s">
        <v>4737</v>
      </c>
      <c r="F7295" s="129" t="s">
        <v>4735</v>
      </c>
      <c r="G7295" s="129" t="s">
        <v>16723</v>
      </c>
      <c r="H7295" s="129"/>
    </row>
    <row r="7296" spans="1:8" x14ac:dyDescent="0.3">
      <c r="A7296" s="183">
        <v>45473</v>
      </c>
      <c r="B7296" s="129" t="s">
        <v>12037</v>
      </c>
      <c r="C7296" s="129" t="s">
        <v>418</v>
      </c>
      <c r="D7296" s="165">
        <v>1</v>
      </c>
      <c r="E7296" s="129" t="s">
        <v>4737</v>
      </c>
      <c r="F7296" s="129" t="s">
        <v>4735</v>
      </c>
      <c r="G7296" s="129" t="s">
        <v>16723</v>
      </c>
      <c r="H7296" s="129"/>
    </row>
    <row r="7297" spans="1:8" x14ac:dyDescent="0.3">
      <c r="A7297" s="183">
        <v>45473</v>
      </c>
      <c r="B7297" s="129" t="s">
        <v>12038</v>
      </c>
      <c r="C7297" s="129" t="s">
        <v>4743</v>
      </c>
      <c r="D7297" s="165">
        <v>1</v>
      </c>
      <c r="E7297" s="129" t="s">
        <v>4737</v>
      </c>
      <c r="F7297" s="129" t="s">
        <v>4735</v>
      </c>
      <c r="G7297" s="129" t="s">
        <v>16745</v>
      </c>
      <c r="H7297" s="129"/>
    </row>
    <row r="7298" spans="1:8" x14ac:dyDescent="0.3">
      <c r="A7298" s="183">
        <v>45473</v>
      </c>
      <c r="B7298" s="129" t="s">
        <v>12039</v>
      </c>
      <c r="C7298" s="129" t="s">
        <v>418</v>
      </c>
      <c r="D7298" s="165">
        <v>1</v>
      </c>
      <c r="E7298" s="129" t="s">
        <v>4741</v>
      </c>
      <c r="F7298" s="129" t="s">
        <v>4735</v>
      </c>
      <c r="G7298" s="129" t="s">
        <v>16723</v>
      </c>
      <c r="H7298" s="129"/>
    </row>
    <row r="7299" spans="1:8" x14ac:dyDescent="0.3">
      <c r="A7299" s="183">
        <v>45473</v>
      </c>
      <c r="B7299" s="129" t="s">
        <v>12040</v>
      </c>
      <c r="C7299" s="129" t="s">
        <v>418</v>
      </c>
      <c r="D7299" s="165">
        <v>1</v>
      </c>
      <c r="E7299" s="129" t="s">
        <v>4737</v>
      </c>
      <c r="F7299" s="129" t="s">
        <v>4735</v>
      </c>
      <c r="G7299" s="129" t="s">
        <v>16723</v>
      </c>
      <c r="H7299" s="129"/>
    </row>
    <row r="7300" spans="1:8" x14ac:dyDescent="0.3">
      <c r="A7300" s="183">
        <v>45473</v>
      </c>
      <c r="B7300" s="129" t="s">
        <v>12041</v>
      </c>
      <c r="C7300" s="129" t="s">
        <v>417</v>
      </c>
      <c r="D7300" s="165">
        <v>1</v>
      </c>
      <c r="E7300" s="129" t="s">
        <v>4739</v>
      </c>
      <c r="F7300" s="129" t="s">
        <v>4735</v>
      </c>
      <c r="G7300" s="129" t="s">
        <v>16723</v>
      </c>
      <c r="H7300" s="129"/>
    </row>
    <row r="7301" spans="1:8" x14ac:dyDescent="0.3">
      <c r="A7301" s="183">
        <v>45473</v>
      </c>
      <c r="B7301" s="129" t="s">
        <v>12042</v>
      </c>
      <c r="C7301" s="129" t="s">
        <v>417</v>
      </c>
      <c r="D7301" s="165">
        <v>1</v>
      </c>
      <c r="E7301" s="129" t="s">
        <v>4737</v>
      </c>
      <c r="F7301" s="129" t="s">
        <v>4735</v>
      </c>
      <c r="G7301" s="129" t="s">
        <v>16723</v>
      </c>
      <c r="H7301" s="129"/>
    </row>
    <row r="7302" spans="1:8" x14ac:dyDescent="0.3">
      <c r="A7302" s="183">
        <v>45473</v>
      </c>
      <c r="B7302" s="129" t="s">
        <v>12043</v>
      </c>
      <c r="C7302" s="129" t="s">
        <v>417</v>
      </c>
      <c r="D7302" s="165">
        <v>1</v>
      </c>
      <c r="E7302" s="129" t="s">
        <v>4739</v>
      </c>
      <c r="F7302" s="129" t="s">
        <v>4735</v>
      </c>
      <c r="G7302" s="129" t="s">
        <v>16723</v>
      </c>
      <c r="H7302" s="129"/>
    </row>
    <row r="7303" spans="1:8" x14ac:dyDescent="0.3">
      <c r="A7303" s="183">
        <v>45473</v>
      </c>
      <c r="B7303" s="129" t="s">
        <v>12044</v>
      </c>
      <c r="C7303" s="129" t="s">
        <v>417</v>
      </c>
      <c r="D7303" s="165">
        <v>1</v>
      </c>
      <c r="E7303" s="129" t="s">
        <v>4744</v>
      </c>
      <c r="F7303" s="129" t="s">
        <v>4735</v>
      </c>
      <c r="G7303" s="129" t="s">
        <v>16723</v>
      </c>
      <c r="H7303" s="129"/>
    </row>
    <row r="7304" spans="1:8" x14ac:dyDescent="0.3">
      <c r="A7304" s="183">
        <v>45473</v>
      </c>
      <c r="B7304" s="129" t="s">
        <v>12045</v>
      </c>
      <c r="C7304" s="129" t="s">
        <v>418</v>
      </c>
      <c r="D7304" s="165">
        <v>1</v>
      </c>
      <c r="E7304" s="129" t="s">
        <v>4737</v>
      </c>
      <c r="F7304" s="129" t="s">
        <v>4735</v>
      </c>
      <c r="G7304" s="129" t="s">
        <v>16723</v>
      </c>
      <c r="H7304" s="129"/>
    </row>
    <row r="7305" spans="1:8" x14ac:dyDescent="0.3">
      <c r="A7305" s="183">
        <v>45473</v>
      </c>
      <c r="B7305" s="129" t="s">
        <v>12046</v>
      </c>
      <c r="C7305" s="129" t="s">
        <v>418</v>
      </c>
      <c r="D7305" s="165">
        <v>1</v>
      </c>
      <c r="E7305" s="129" t="s">
        <v>4737</v>
      </c>
      <c r="F7305" s="129" t="s">
        <v>4735</v>
      </c>
      <c r="G7305" s="129" t="s">
        <v>16723</v>
      </c>
      <c r="H7305" s="129"/>
    </row>
    <row r="7306" spans="1:8" x14ac:dyDescent="0.3">
      <c r="A7306" s="183">
        <v>45473</v>
      </c>
      <c r="B7306" s="129" t="s">
        <v>12047</v>
      </c>
      <c r="C7306" s="129" t="s">
        <v>418</v>
      </c>
      <c r="D7306" s="165">
        <v>1</v>
      </c>
      <c r="E7306" s="129" t="s">
        <v>4739</v>
      </c>
      <c r="F7306" s="129" t="s">
        <v>4735</v>
      </c>
      <c r="G7306" s="129" t="s">
        <v>16723</v>
      </c>
      <c r="H7306" s="129"/>
    </row>
    <row r="7307" spans="1:8" x14ac:dyDescent="0.3">
      <c r="A7307" s="183">
        <v>45473</v>
      </c>
      <c r="B7307" s="129" t="s">
        <v>12048</v>
      </c>
      <c r="C7307" s="129" t="s">
        <v>418</v>
      </c>
      <c r="D7307" s="165">
        <v>1</v>
      </c>
      <c r="E7307" s="129" t="s">
        <v>4739</v>
      </c>
      <c r="F7307" s="129" t="s">
        <v>4735</v>
      </c>
      <c r="G7307" s="129" t="s">
        <v>16723</v>
      </c>
      <c r="H7307" s="129"/>
    </row>
    <row r="7308" spans="1:8" x14ac:dyDescent="0.3">
      <c r="A7308" s="183">
        <v>45473</v>
      </c>
      <c r="B7308" s="129" t="s">
        <v>12049</v>
      </c>
      <c r="C7308" s="129" t="s">
        <v>418</v>
      </c>
      <c r="D7308" s="165">
        <v>1</v>
      </c>
      <c r="E7308" s="129" t="s">
        <v>4739</v>
      </c>
      <c r="F7308" s="129" t="s">
        <v>4735</v>
      </c>
      <c r="G7308" s="129" t="s">
        <v>16723</v>
      </c>
      <c r="H7308" s="129"/>
    </row>
    <row r="7309" spans="1:8" x14ac:dyDescent="0.3">
      <c r="A7309" s="183">
        <v>45473</v>
      </c>
      <c r="B7309" s="129" t="s">
        <v>12050</v>
      </c>
      <c r="C7309" s="129" t="s">
        <v>418</v>
      </c>
      <c r="D7309" s="165">
        <v>1</v>
      </c>
      <c r="E7309" s="129" t="s">
        <v>4739</v>
      </c>
      <c r="F7309" s="129" t="s">
        <v>4735</v>
      </c>
      <c r="G7309" s="129" t="s">
        <v>16723</v>
      </c>
      <c r="H7309" s="129"/>
    </row>
    <row r="7310" spans="1:8" x14ac:dyDescent="0.3">
      <c r="A7310" s="183">
        <v>45473</v>
      </c>
      <c r="B7310" s="129" t="s">
        <v>12051</v>
      </c>
      <c r="C7310" s="129" t="s">
        <v>418</v>
      </c>
      <c r="D7310" s="165">
        <v>1</v>
      </c>
      <c r="E7310" s="129" t="s">
        <v>4739</v>
      </c>
      <c r="F7310" s="129" t="s">
        <v>4735</v>
      </c>
      <c r="G7310" s="129" t="s">
        <v>16723</v>
      </c>
      <c r="H7310" s="129"/>
    </row>
    <row r="7311" spans="1:8" x14ac:dyDescent="0.3">
      <c r="A7311" s="183">
        <v>45473</v>
      </c>
      <c r="B7311" s="129" t="s">
        <v>12052</v>
      </c>
      <c r="C7311" s="129" t="s">
        <v>416</v>
      </c>
      <c r="D7311" s="165">
        <v>1</v>
      </c>
      <c r="E7311" s="129" t="s">
        <v>5066</v>
      </c>
      <c r="F7311" s="129" t="s">
        <v>4735</v>
      </c>
      <c r="G7311" s="129" t="s">
        <v>16723</v>
      </c>
      <c r="H7311" s="129"/>
    </row>
    <row r="7312" spans="1:8" x14ac:dyDescent="0.3">
      <c r="A7312" s="183">
        <v>45473</v>
      </c>
      <c r="B7312" s="129" t="s">
        <v>12053</v>
      </c>
      <c r="C7312" s="129" t="s">
        <v>417</v>
      </c>
      <c r="D7312" s="165">
        <v>1</v>
      </c>
      <c r="E7312" s="129" t="s">
        <v>4737</v>
      </c>
      <c r="F7312" s="129" t="s">
        <v>4735</v>
      </c>
      <c r="G7312" s="129" t="s">
        <v>16723</v>
      </c>
      <c r="H7312" s="129"/>
    </row>
    <row r="7313" spans="1:8" x14ac:dyDescent="0.3">
      <c r="A7313" s="183">
        <v>45473</v>
      </c>
      <c r="B7313" s="129" t="s">
        <v>12054</v>
      </c>
      <c r="C7313" s="129" t="s">
        <v>417</v>
      </c>
      <c r="D7313" s="165">
        <v>1</v>
      </c>
      <c r="E7313" s="129" t="s">
        <v>4739</v>
      </c>
      <c r="F7313" s="129" t="s">
        <v>4735</v>
      </c>
      <c r="G7313" s="129" t="s">
        <v>16723</v>
      </c>
      <c r="H7313" s="129"/>
    </row>
    <row r="7314" spans="1:8" x14ac:dyDescent="0.3">
      <c r="A7314" s="183">
        <v>45473</v>
      </c>
      <c r="B7314" s="129" t="s">
        <v>12055</v>
      </c>
      <c r="C7314" s="129" t="s">
        <v>417</v>
      </c>
      <c r="D7314" s="165">
        <v>1</v>
      </c>
      <c r="E7314" s="129" t="s">
        <v>4734</v>
      </c>
      <c r="F7314" s="129" t="s">
        <v>4735</v>
      </c>
      <c r="G7314" s="129" t="s">
        <v>16723</v>
      </c>
      <c r="H7314" s="129"/>
    </row>
    <row r="7315" spans="1:8" x14ac:dyDescent="0.3">
      <c r="A7315" s="183">
        <v>45473</v>
      </c>
      <c r="B7315" s="129" t="s">
        <v>12056</v>
      </c>
      <c r="C7315" s="129" t="s">
        <v>417</v>
      </c>
      <c r="D7315" s="165">
        <v>1</v>
      </c>
      <c r="E7315" s="129" t="s">
        <v>4737</v>
      </c>
      <c r="F7315" s="129" t="s">
        <v>4735</v>
      </c>
      <c r="G7315" s="129" t="s">
        <v>16723</v>
      </c>
      <c r="H7315" s="129"/>
    </row>
    <row r="7316" spans="1:8" x14ac:dyDescent="0.3">
      <c r="A7316" s="183">
        <v>45473</v>
      </c>
      <c r="B7316" s="129" t="s">
        <v>12057</v>
      </c>
      <c r="C7316" s="129" t="s">
        <v>417</v>
      </c>
      <c r="D7316" s="165">
        <v>1</v>
      </c>
      <c r="E7316" s="129" t="s">
        <v>4739</v>
      </c>
      <c r="F7316" s="129" t="s">
        <v>4735</v>
      </c>
      <c r="G7316" s="129" t="s">
        <v>16723</v>
      </c>
      <c r="H7316" s="129"/>
    </row>
    <row r="7317" spans="1:8" x14ac:dyDescent="0.3">
      <c r="A7317" s="183">
        <v>45473</v>
      </c>
      <c r="B7317" s="129" t="s">
        <v>12058</v>
      </c>
      <c r="C7317" s="129" t="s">
        <v>417</v>
      </c>
      <c r="D7317" s="165">
        <v>1</v>
      </c>
      <c r="E7317" s="129" t="s">
        <v>4737</v>
      </c>
      <c r="F7317" s="129" t="s">
        <v>4735</v>
      </c>
      <c r="G7317" s="129" t="s">
        <v>16723</v>
      </c>
      <c r="H7317" s="129"/>
    </row>
    <row r="7318" spans="1:8" x14ac:dyDescent="0.3">
      <c r="A7318" s="183">
        <v>45473</v>
      </c>
      <c r="B7318" s="129" t="s">
        <v>12059</v>
      </c>
      <c r="C7318" s="129" t="s">
        <v>417</v>
      </c>
      <c r="D7318" s="165">
        <v>1</v>
      </c>
      <c r="E7318" s="129" t="s">
        <v>4739</v>
      </c>
      <c r="F7318" s="129" t="s">
        <v>4735</v>
      </c>
      <c r="G7318" s="129" t="s">
        <v>16723</v>
      </c>
      <c r="H7318" s="129"/>
    </row>
    <row r="7319" spans="1:8" x14ac:dyDescent="0.3">
      <c r="A7319" s="183">
        <v>45473</v>
      </c>
      <c r="B7319" s="129" t="s">
        <v>12060</v>
      </c>
      <c r="C7319" s="129" t="s">
        <v>417</v>
      </c>
      <c r="D7319" s="165">
        <v>1</v>
      </c>
      <c r="E7319" s="129" t="s">
        <v>4739</v>
      </c>
      <c r="F7319" s="129" t="s">
        <v>4735</v>
      </c>
      <c r="G7319" s="129" t="s">
        <v>16723</v>
      </c>
      <c r="H7319" s="129"/>
    </row>
    <row r="7320" spans="1:8" x14ac:dyDescent="0.3">
      <c r="A7320" s="183">
        <v>45473</v>
      </c>
      <c r="B7320" s="129" t="s">
        <v>12061</v>
      </c>
      <c r="C7320" s="129" t="s">
        <v>417</v>
      </c>
      <c r="D7320" s="165">
        <v>1</v>
      </c>
      <c r="E7320" s="129" t="s">
        <v>4739</v>
      </c>
      <c r="F7320" s="129" t="s">
        <v>4735</v>
      </c>
      <c r="G7320" s="129" t="s">
        <v>16723</v>
      </c>
      <c r="H7320" s="129"/>
    </row>
    <row r="7321" spans="1:8" x14ac:dyDescent="0.3">
      <c r="A7321" s="183">
        <v>45473</v>
      </c>
      <c r="B7321" s="129" t="s">
        <v>12062</v>
      </c>
      <c r="C7321" s="129" t="s">
        <v>417</v>
      </c>
      <c r="D7321" s="165">
        <v>1</v>
      </c>
      <c r="E7321" s="129" t="s">
        <v>4737</v>
      </c>
      <c r="F7321" s="129" t="s">
        <v>4735</v>
      </c>
      <c r="G7321" s="129" t="s">
        <v>16723</v>
      </c>
      <c r="H7321" s="129"/>
    </row>
    <row r="7322" spans="1:8" x14ac:dyDescent="0.3">
      <c r="A7322" s="183">
        <v>45473</v>
      </c>
      <c r="B7322" s="129" t="s">
        <v>12063</v>
      </c>
      <c r="C7322" s="129" t="s">
        <v>417</v>
      </c>
      <c r="D7322" s="165">
        <v>1</v>
      </c>
      <c r="E7322" s="129" t="s">
        <v>4739</v>
      </c>
      <c r="F7322" s="129" t="s">
        <v>4735</v>
      </c>
      <c r="G7322" s="129" t="s">
        <v>16723</v>
      </c>
      <c r="H7322" s="129"/>
    </row>
    <row r="7323" spans="1:8" x14ac:dyDescent="0.3">
      <c r="A7323" s="183">
        <v>45473</v>
      </c>
      <c r="B7323" s="129" t="s">
        <v>12064</v>
      </c>
      <c r="C7323" s="129" t="s">
        <v>417</v>
      </c>
      <c r="D7323" s="165">
        <v>1</v>
      </c>
      <c r="E7323" s="129" t="s">
        <v>4739</v>
      </c>
      <c r="F7323" s="129" t="s">
        <v>4735</v>
      </c>
      <c r="G7323" s="129" t="s">
        <v>16723</v>
      </c>
      <c r="H7323" s="129"/>
    </row>
    <row r="7324" spans="1:8" x14ac:dyDescent="0.3">
      <c r="A7324" s="183">
        <v>45473</v>
      </c>
      <c r="B7324" s="129" t="s">
        <v>12065</v>
      </c>
      <c r="C7324" s="129" t="s">
        <v>417</v>
      </c>
      <c r="D7324" s="165">
        <v>1</v>
      </c>
      <c r="E7324" s="129" t="s">
        <v>4739</v>
      </c>
      <c r="F7324" s="129" t="s">
        <v>4735</v>
      </c>
      <c r="G7324" s="129" t="s">
        <v>16723</v>
      </c>
      <c r="H7324" s="129"/>
    </row>
    <row r="7325" spans="1:8" x14ac:dyDescent="0.3">
      <c r="A7325" s="183">
        <v>45473</v>
      </c>
      <c r="B7325" s="129" t="s">
        <v>12066</v>
      </c>
      <c r="C7325" s="129" t="s">
        <v>416</v>
      </c>
      <c r="D7325" s="165">
        <v>1</v>
      </c>
      <c r="E7325" s="129" t="s">
        <v>4739</v>
      </c>
      <c r="F7325" s="129" t="s">
        <v>4735</v>
      </c>
      <c r="G7325" s="129" t="s">
        <v>16723</v>
      </c>
      <c r="H7325" s="129"/>
    </row>
    <row r="7326" spans="1:8" x14ac:dyDescent="0.3">
      <c r="A7326" s="183">
        <v>45473</v>
      </c>
      <c r="B7326" s="129" t="s">
        <v>12067</v>
      </c>
      <c r="C7326" s="129" t="s">
        <v>418</v>
      </c>
      <c r="D7326" s="165">
        <v>1</v>
      </c>
      <c r="E7326" s="129" t="s">
        <v>4739</v>
      </c>
      <c r="F7326" s="129" t="s">
        <v>4735</v>
      </c>
      <c r="G7326" s="129" t="s">
        <v>16723</v>
      </c>
      <c r="H7326" s="129"/>
    </row>
    <row r="7327" spans="1:8" x14ac:dyDescent="0.3">
      <c r="A7327" s="183">
        <v>45473</v>
      </c>
      <c r="B7327" s="129" t="s">
        <v>12068</v>
      </c>
      <c r="C7327" s="129" t="s">
        <v>417</v>
      </c>
      <c r="D7327" s="165">
        <v>1</v>
      </c>
      <c r="E7327" s="129" t="s">
        <v>4739</v>
      </c>
      <c r="F7327" s="129" t="s">
        <v>4735</v>
      </c>
      <c r="G7327" s="129" t="s">
        <v>16723</v>
      </c>
      <c r="H7327" s="129"/>
    </row>
    <row r="7328" spans="1:8" x14ac:dyDescent="0.3">
      <c r="A7328" s="183">
        <v>45473</v>
      </c>
      <c r="B7328" s="129" t="s">
        <v>12069</v>
      </c>
      <c r="C7328" s="129" t="s">
        <v>417</v>
      </c>
      <c r="D7328" s="165">
        <v>1</v>
      </c>
      <c r="E7328" s="129" t="s">
        <v>4739</v>
      </c>
      <c r="F7328" s="129" t="s">
        <v>4735</v>
      </c>
      <c r="G7328" s="129" t="s">
        <v>16723</v>
      </c>
      <c r="H7328" s="129"/>
    </row>
    <row r="7329" spans="1:8" x14ac:dyDescent="0.3">
      <c r="A7329" s="183">
        <v>45473</v>
      </c>
      <c r="B7329" s="129" t="s">
        <v>12070</v>
      </c>
      <c r="C7329" s="129" t="s">
        <v>418</v>
      </c>
      <c r="D7329" s="165">
        <v>1</v>
      </c>
      <c r="E7329" s="129" t="s">
        <v>4737</v>
      </c>
      <c r="F7329" s="129" t="s">
        <v>4735</v>
      </c>
      <c r="G7329" s="129" t="s">
        <v>16723</v>
      </c>
      <c r="H7329" s="129"/>
    </row>
    <row r="7330" spans="1:8" x14ac:dyDescent="0.3">
      <c r="A7330" s="183">
        <v>45473</v>
      </c>
      <c r="B7330" s="129" t="s">
        <v>12071</v>
      </c>
      <c r="C7330" s="129" t="s">
        <v>417</v>
      </c>
      <c r="D7330" s="165">
        <v>1</v>
      </c>
      <c r="E7330" s="129" t="s">
        <v>4737</v>
      </c>
      <c r="F7330" s="129" t="s">
        <v>4735</v>
      </c>
      <c r="G7330" s="129" t="s">
        <v>16723</v>
      </c>
      <c r="H7330" s="129"/>
    </row>
    <row r="7331" spans="1:8" x14ac:dyDescent="0.3">
      <c r="A7331" s="183">
        <v>45473</v>
      </c>
      <c r="B7331" s="129" t="s">
        <v>12072</v>
      </c>
      <c r="C7331" s="129" t="s">
        <v>418</v>
      </c>
      <c r="D7331" s="165">
        <v>1</v>
      </c>
      <c r="E7331" s="129" t="s">
        <v>4739</v>
      </c>
      <c r="F7331" s="129" t="s">
        <v>4735</v>
      </c>
      <c r="G7331" s="129" t="s">
        <v>16723</v>
      </c>
      <c r="H7331" s="129"/>
    </row>
    <row r="7332" spans="1:8" x14ac:dyDescent="0.3">
      <c r="A7332" s="183">
        <v>45473</v>
      </c>
      <c r="B7332" s="129" t="s">
        <v>12073</v>
      </c>
      <c r="C7332" s="129" t="s">
        <v>416</v>
      </c>
      <c r="D7332" s="165">
        <v>1</v>
      </c>
      <c r="E7332" s="129" t="s">
        <v>4739</v>
      </c>
      <c r="F7332" s="129" t="s">
        <v>4735</v>
      </c>
      <c r="G7332" s="129" t="s">
        <v>16723</v>
      </c>
      <c r="H7332" s="129"/>
    </row>
    <row r="7333" spans="1:8" x14ac:dyDescent="0.3">
      <c r="A7333" s="183">
        <v>45473</v>
      </c>
      <c r="B7333" s="129" t="s">
        <v>12074</v>
      </c>
      <c r="C7333" s="129" t="s">
        <v>418</v>
      </c>
      <c r="D7333" s="165">
        <v>1</v>
      </c>
      <c r="E7333" s="129" t="s">
        <v>4739</v>
      </c>
      <c r="F7333" s="129" t="s">
        <v>4735</v>
      </c>
      <c r="G7333" s="129" t="s">
        <v>16723</v>
      </c>
      <c r="H7333" s="129"/>
    </row>
    <row r="7334" spans="1:8" x14ac:dyDescent="0.3">
      <c r="A7334" s="183">
        <v>45473</v>
      </c>
      <c r="B7334" s="129" t="s">
        <v>12075</v>
      </c>
      <c r="C7334" s="129" t="s">
        <v>416</v>
      </c>
      <c r="D7334" s="165">
        <v>1</v>
      </c>
      <c r="E7334" s="129" t="s">
        <v>4737</v>
      </c>
      <c r="F7334" s="129" t="s">
        <v>4735</v>
      </c>
      <c r="G7334" s="129" t="s">
        <v>16723</v>
      </c>
      <c r="H7334" s="129"/>
    </row>
    <row r="7335" spans="1:8" x14ac:dyDescent="0.3">
      <c r="A7335" s="183">
        <v>45473</v>
      </c>
      <c r="B7335" s="129" t="s">
        <v>12076</v>
      </c>
      <c r="C7335" s="129" t="s">
        <v>417</v>
      </c>
      <c r="D7335" s="165">
        <v>1</v>
      </c>
      <c r="E7335" s="129" t="s">
        <v>4739</v>
      </c>
      <c r="F7335" s="129" t="s">
        <v>4735</v>
      </c>
      <c r="G7335" s="129" t="s">
        <v>16723</v>
      </c>
      <c r="H7335" s="129"/>
    </row>
    <row r="7336" spans="1:8" x14ac:dyDescent="0.3">
      <c r="A7336" s="183">
        <v>45473</v>
      </c>
      <c r="B7336" s="129" t="s">
        <v>12077</v>
      </c>
      <c r="C7336" s="129" t="s">
        <v>417</v>
      </c>
      <c r="D7336" s="165">
        <v>1</v>
      </c>
      <c r="E7336" s="129" t="s">
        <v>4739</v>
      </c>
      <c r="F7336" s="129" t="s">
        <v>4735</v>
      </c>
      <c r="G7336" s="129" t="s">
        <v>16723</v>
      </c>
      <c r="H7336" s="129"/>
    </row>
    <row r="7337" spans="1:8" x14ac:dyDescent="0.3">
      <c r="A7337" s="183">
        <v>45473</v>
      </c>
      <c r="B7337" s="129" t="s">
        <v>12078</v>
      </c>
      <c r="C7337" s="129" t="s">
        <v>418</v>
      </c>
      <c r="D7337" s="165">
        <v>1</v>
      </c>
      <c r="E7337" s="129" t="s">
        <v>4739</v>
      </c>
      <c r="F7337" s="129" t="s">
        <v>4735</v>
      </c>
      <c r="G7337" s="129" t="s">
        <v>16723</v>
      </c>
      <c r="H7337" s="129"/>
    </row>
    <row r="7338" spans="1:8" x14ac:dyDescent="0.3">
      <c r="A7338" s="183">
        <v>45473</v>
      </c>
      <c r="B7338" s="129" t="s">
        <v>12079</v>
      </c>
      <c r="C7338" s="129" t="s">
        <v>417</v>
      </c>
      <c r="D7338" s="165">
        <v>1</v>
      </c>
      <c r="E7338" s="129" t="s">
        <v>4739</v>
      </c>
      <c r="F7338" s="129" t="s">
        <v>4735</v>
      </c>
      <c r="G7338" s="129" t="s">
        <v>16723</v>
      </c>
      <c r="H7338" s="129"/>
    </row>
    <row r="7339" spans="1:8" x14ac:dyDescent="0.3">
      <c r="A7339" s="183">
        <v>45473</v>
      </c>
      <c r="B7339" s="129" t="s">
        <v>12080</v>
      </c>
      <c r="C7339" s="129" t="s">
        <v>417</v>
      </c>
      <c r="D7339" s="165">
        <v>1</v>
      </c>
      <c r="E7339" s="129" t="s">
        <v>5066</v>
      </c>
      <c r="F7339" s="129" t="s">
        <v>4735</v>
      </c>
      <c r="G7339" s="129" t="s">
        <v>16723</v>
      </c>
      <c r="H7339" s="129"/>
    </row>
    <row r="7340" spans="1:8" x14ac:dyDescent="0.3">
      <c r="A7340" s="183">
        <v>45473</v>
      </c>
      <c r="B7340" s="129" t="s">
        <v>12081</v>
      </c>
      <c r="C7340" s="129" t="s">
        <v>417</v>
      </c>
      <c r="D7340" s="165">
        <v>1</v>
      </c>
      <c r="E7340" s="129" t="s">
        <v>4739</v>
      </c>
      <c r="F7340" s="129" t="s">
        <v>4735</v>
      </c>
      <c r="G7340" s="129" t="s">
        <v>16723</v>
      </c>
      <c r="H7340" s="129"/>
    </row>
    <row r="7341" spans="1:8" x14ac:dyDescent="0.3">
      <c r="A7341" s="183">
        <v>45473</v>
      </c>
      <c r="B7341" s="129" t="s">
        <v>12082</v>
      </c>
      <c r="C7341" s="129" t="s">
        <v>417</v>
      </c>
      <c r="D7341" s="165">
        <v>1</v>
      </c>
      <c r="E7341" s="129" t="s">
        <v>4739</v>
      </c>
      <c r="F7341" s="129" t="s">
        <v>4735</v>
      </c>
      <c r="G7341" s="129" t="s">
        <v>16723</v>
      </c>
      <c r="H7341" s="129"/>
    </row>
    <row r="7342" spans="1:8" x14ac:dyDescent="0.3">
      <c r="A7342" s="183">
        <v>45473</v>
      </c>
      <c r="B7342" s="129" t="s">
        <v>12083</v>
      </c>
      <c r="C7342" s="129" t="s">
        <v>417</v>
      </c>
      <c r="D7342" s="165">
        <v>1</v>
      </c>
      <c r="E7342" s="129" t="s">
        <v>4739</v>
      </c>
      <c r="F7342" s="129" t="s">
        <v>4735</v>
      </c>
      <c r="G7342" s="129" t="s">
        <v>16723</v>
      </c>
      <c r="H7342" s="129"/>
    </row>
    <row r="7343" spans="1:8" x14ac:dyDescent="0.3">
      <c r="A7343" s="183">
        <v>45473</v>
      </c>
      <c r="B7343" s="129" t="s">
        <v>12084</v>
      </c>
      <c r="C7343" s="129" t="s">
        <v>417</v>
      </c>
      <c r="D7343" s="165">
        <v>1</v>
      </c>
      <c r="E7343" s="129" t="s">
        <v>4739</v>
      </c>
      <c r="F7343" s="129" t="s">
        <v>4735</v>
      </c>
      <c r="G7343" s="129" t="s">
        <v>16723</v>
      </c>
      <c r="H7343" s="129"/>
    </row>
    <row r="7344" spans="1:8" x14ac:dyDescent="0.3">
      <c r="A7344" s="183">
        <v>45473</v>
      </c>
      <c r="B7344" s="129" t="s">
        <v>12085</v>
      </c>
      <c r="C7344" s="129" t="s">
        <v>418</v>
      </c>
      <c r="D7344" s="165">
        <v>1</v>
      </c>
      <c r="E7344" s="129" t="s">
        <v>4739</v>
      </c>
      <c r="F7344" s="129" t="s">
        <v>4735</v>
      </c>
      <c r="G7344" s="129" t="s">
        <v>16723</v>
      </c>
      <c r="H7344" s="129"/>
    </row>
    <row r="7345" spans="1:8" x14ac:dyDescent="0.3">
      <c r="A7345" s="183">
        <v>45473</v>
      </c>
      <c r="B7345" s="129" t="s">
        <v>12086</v>
      </c>
      <c r="C7345" s="129" t="s">
        <v>416</v>
      </c>
      <c r="D7345" s="165">
        <v>1</v>
      </c>
      <c r="E7345" s="129" t="s">
        <v>4737</v>
      </c>
      <c r="F7345" s="129" t="s">
        <v>4735</v>
      </c>
      <c r="G7345" s="129" t="s">
        <v>16723</v>
      </c>
      <c r="H7345" s="129"/>
    </row>
    <row r="7346" spans="1:8" x14ac:dyDescent="0.3">
      <c r="A7346" s="183">
        <v>45473</v>
      </c>
      <c r="B7346" s="129" t="s">
        <v>12087</v>
      </c>
      <c r="C7346" s="129" t="s">
        <v>417</v>
      </c>
      <c r="D7346" s="165">
        <v>1</v>
      </c>
      <c r="E7346" s="129" t="s">
        <v>4737</v>
      </c>
      <c r="F7346" s="129" t="s">
        <v>4735</v>
      </c>
      <c r="G7346" s="129" t="s">
        <v>16723</v>
      </c>
      <c r="H7346" s="129"/>
    </row>
    <row r="7347" spans="1:8" x14ac:dyDescent="0.3">
      <c r="A7347" s="183">
        <v>45473</v>
      </c>
      <c r="B7347" s="129" t="s">
        <v>12088</v>
      </c>
      <c r="C7347" s="129" t="s">
        <v>417</v>
      </c>
      <c r="D7347" s="165">
        <v>1</v>
      </c>
      <c r="E7347" s="129" t="s">
        <v>4739</v>
      </c>
      <c r="F7347" s="129" t="s">
        <v>4735</v>
      </c>
      <c r="G7347" s="129" t="s">
        <v>16723</v>
      </c>
      <c r="H7347" s="129"/>
    </row>
    <row r="7348" spans="1:8" x14ac:dyDescent="0.3">
      <c r="A7348" s="183">
        <v>45473</v>
      </c>
      <c r="B7348" s="129" t="s">
        <v>12089</v>
      </c>
      <c r="C7348" s="129" t="s">
        <v>417</v>
      </c>
      <c r="D7348" s="165">
        <v>1</v>
      </c>
      <c r="E7348" s="129" t="s">
        <v>4739</v>
      </c>
      <c r="F7348" s="129" t="s">
        <v>4735</v>
      </c>
      <c r="G7348" s="129" t="s">
        <v>16723</v>
      </c>
      <c r="H7348" s="129"/>
    </row>
    <row r="7349" spans="1:8" x14ac:dyDescent="0.3">
      <c r="A7349" s="183">
        <v>45473</v>
      </c>
      <c r="B7349" s="129" t="s">
        <v>12090</v>
      </c>
      <c r="C7349" s="129" t="s">
        <v>417</v>
      </c>
      <c r="D7349" s="165">
        <v>1</v>
      </c>
      <c r="E7349" s="129" t="s">
        <v>4739</v>
      </c>
      <c r="F7349" s="129" t="s">
        <v>4735</v>
      </c>
      <c r="G7349" s="129" t="s">
        <v>16723</v>
      </c>
      <c r="H7349" s="129"/>
    </row>
    <row r="7350" spans="1:8" x14ac:dyDescent="0.3">
      <c r="A7350" s="183">
        <v>45473</v>
      </c>
      <c r="B7350" s="129" t="s">
        <v>12091</v>
      </c>
      <c r="C7350" s="129" t="s">
        <v>417</v>
      </c>
      <c r="D7350" s="165">
        <v>1</v>
      </c>
      <c r="E7350" s="129" t="s">
        <v>4739</v>
      </c>
      <c r="F7350" s="129" t="s">
        <v>4735</v>
      </c>
      <c r="G7350" s="129" t="s">
        <v>16723</v>
      </c>
      <c r="H7350" s="129"/>
    </row>
    <row r="7351" spans="1:8" x14ac:dyDescent="0.3">
      <c r="A7351" s="183">
        <v>45473</v>
      </c>
      <c r="B7351" s="129" t="s">
        <v>12092</v>
      </c>
      <c r="C7351" s="129" t="s">
        <v>417</v>
      </c>
      <c r="D7351" s="165">
        <v>1</v>
      </c>
      <c r="E7351" s="129" t="s">
        <v>4739</v>
      </c>
      <c r="F7351" s="129" t="s">
        <v>4735</v>
      </c>
      <c r="G7351" s="129" t="s">
        <v>16723</v>
      </c>
      <c r="H7351" s="129"/>
    </row>
    <row r="7352" spans="1:8" x14ac:dyDescent="0.3">
      <c r="A7352" s="183">
        <v>45473</v>
      </c>
      <c r="B7352" s="129" t="s">
        <v>12093</v>
      </c>
      <c r="C7352" s="129" t="s">
        <v>418</v>
      </c>
      <c r="D7352" s="165">
        <v>1</v>
      </c>
      <c r="E7352" s="129" t="s">
        <v>4744</v>
      </c>
      <c r="F7352" s="129" t="s">
        <v>4735</v>
      </c>
      <c r="G7352" s="129" t="s">
        <v>16723</v>
      </c>
      <c r="H7352" s="129"/>
    </row>
    <row r="7353" spans="1:8" x14ac:dyDescent="0.3">
      <c r="A7353" s="183">
        <v>45473</v>
      </c>
      <c r="B7353" s="129" t="s">
        <v>12094</v>
      </c>
      <c r="C7353" s="129" t="s">
        <v>418</v>
      </c>
      <c r="D7353" s="165">
        <v>1</v>
      </c>
      <c r="E7353" s="129" t="s">
        <v>4739</v>
      </c>
      <c r="F7353" s="129" t="s">
        <v>4735</v>
      </c>
      <c r="G7353" s="129" t="s">
        <v>16723</v>
      </c>
      <c r="H7353" s="129"/>
    </row>
    <row r="7354" spans="1:8" x14ac:dyDescent="0.3">
      <c r="A7354" s="183">
        <v>45473</v>
      </c>
      <c r="B7354" s="129" t="s">
        <v>12095</v>
      </c>
      <c r="C7354" s="129" t="s">
        <v>417</v>
      </c>
      <c r="D7354" s="165">
        <v>1</v>
      </c>
      <c r="E7354" s="129" t="s">
        <v>4739</v>
      </c>
      <c r="F7354" s="129" t="s">
        <v>4735</v>
      </c>
      <c r="G7354" s="129" t="s">
        <v>16723</v>
      </c>
      <c r="H7354" s="129"/>
    </row>
    <row r="7355" spans="1:8" x14ac:dyDescent="0.3">
      <c r="A7355" s="183">
        <v>45473</v>
      </c>
      <c r="B7355" s="129" t="s">
        <v>12096</v>
      </c>
      <c r="C7355" s="129" t="s">
        <v>417</v>
      </c>
      <c r="D7355" s="165">
        <v>1</v>
      </c>
      <c r="E7355" s="129" t="s">
        <v>4739</v>
      </c>
      <c r="F7355" s="129" t="s">
        <v>4735</v>
      </c>
      <c r="G7355" s="129" t="s">
        <v>16723</v>
      </c>
      <c r="H7355" s="129"/>
    </row>
    <row r="7356" spans="1:8" x14ac:dyDescent="0.3">
      <c r="A7356" s="183">
        <v>45473</v>
      </c>
      <c r="B7356" s="129" t="s">
        <v>12097</v>
      </c>
      <c r="C7356" s="129" t="s">
        <v>417</v>
      </c>
      <c r="D7356" s="165">
        <v>1</v>
      </c>
      <c r="E7356" s="129" t="s">
        <v>4739</v>
      </c>
      <c r="F7356" s="129" t="s">
        <v>4735</v>
      </c>
      <c r="G7356" s="129" t="s">
        <v>16723</v>
      </c>
      <c r="H7356" s="129"/>
    </row>
    <row r="7357" spans="1:8" x14ac:dyDescent="0.3">
      <c r="A7357" s="183">
        <v>45473</v>
      </c>
      <c r="B7357" s="129" t="s">
        <v>12098</v>
      </c>
      <c r="C7357" s="129" t="s">
        <v>417</v>
      </c>
      <c r="D7357" s="165">
        <v>1</v>
      </c>
      <c r="E7357" s="129" t="s">
        <v>4739</v>
      </c>
      <c r="F7357" s="129" t="s">
        <v>4735</v>
      </c>
      <c r="G7357" s="129" t="s">
        <v>16723</v>
      </c>
      <c r="H7357" s="129"/>
    </row>
    <row r="7358" spans="1:8" x14ac:dyDescent="0.3">
      <c r="A7358" s="183">
        <v>45473</v>
      </c>
      <c r="B7358" s="129" t="s">
        <v>12099</v>
      </c>
      <c r="C7358" s="129" t="s">
        <v>418</v>
      </c>
      <c r="D7358" s="165">
        <v>1</v>
      </c>
      <c r="E7358" s="129" t="s">
        <v>4739</v>
      </c>
      <c r="F7358" s="129" t="s">
        <v>4735</v>
      </c>
      <c r="G7358" s="129" t="s">
        <v>16723</v>
      </c>
      <c r="H7358" s="129"/>
    </row>
    <row r="7359" spans="1:8" x14ac:dyDescent="0.3">
      <c r="A7359" s="183">
        <v>45473</v>
      </c>
      <c r="B7359" s="129" t="s">
        <v>12100</v>
      </c>
      <c r="C7359" s="129" t="s">
        <v>417</v>
      </c>
      <c r="D7359" s="165">
        <v>1</v>
      </c>
      <c r="E7359" s="129" t="s">
        <v>4739</v>
      </c>
      <c r="F7359" s="129" t="s">
        <v>4735</v>
      </c>
      <c r="G7359" s="129" t="s">
        <v>16723</v>
      </c>
      <c r="H7359" s="129"/>
    </row>
    <row r="7360" spans="1:8" x14ac:dyDescent="0.3">
      <c r="A7360" s="183">
        <v>45473</v>
      </c>
      <c r="B7360" s="129" t="s">
        <v>12101</v>
      </c>
      <c r="C7360" s="129" t="s">
        <v>417</v>
      </c>
      <c r="D7360" s="165">
        <v>1</v>
      </c>
      <c r="E7360" s="129" t="s">
        <v>4739</v>
      </c>
      <c r="F7360" s="129" t="s">
        <v>4735</v>
      </c>
      <c r="G7360" s="129" t="s">
        <v>16723</v>
      </c>
      <c r="H7360" s="129"/>
    </row>
    <row r="7361" spans="1:8" x14ac:dyDescent="0.3">
      <c r="A7361" s="183">
        <v>45473</v>
      </c>
      <c r="B7361" s="129" t="s">
        <v>12102</v>
      </c>
      <c r="C7361" s="129" t="s">
        <v>418</v>
      </c>
      <c r="D7361" s="165">
        <v>1</v>
      </c>
      <c r="E7361" s="129" t="s">
        <v>4737</v>
      </c>
      <c r="F7361" s="129" t="s">
        <v>4735</v>
      </c>
      <c r="G7361" s="129" t="s">
        <v>16723</v>
      </c>
      <c r="H7361" s="129"/>
    </row>
    <row r="7362" spans="1:8" x14ac:dyDescent="0.3">
      <c r="A7362" s="183">
        <v>45473</v>
      </c>
      <c r="B7362" s="129" t="s">
        <v>12103</v>
      </c>
      <c r="C7362" s="129" t="s">
        <v>418</v>
      </c>
      <c r="D7362" s="165">
        <v>1</v>
      </c>
      <c r="E7362" s="129" t="s">
        <v>4739</v>
      </c>
      <c r="F7362" s="129" t="s">
        <v>4735</v>
      </c>
      <c r="G7362" s="129" t="s">
        <v>16723</v>
      </c>
      <c r="H7362" s="129"/>
    </row>
    <row r="7363" spans="1:8" x14ac:dyDescent="0.3">
      <c r="A7363" s="183">
        <v>45473</v>
      </c>
      <c r="B7363" s="129" t="s">
        <v>12104</v>
      </c>
      <c r="C7363" s="129" t="s">
        <v>417</v>
      </c>
      <c r="D7363" s="165">
        <v>1</v>
      </c>
      <c r="E7363" s="129" t="s">
        <v>4739</v>
      </c>
      <c r="F7363" s="129" t="s">
        <v>4735</v>
      </c>
      <c r="G7363" s="129" t="s">
        <v>16723</v>
      </c>
      <c r="H7363" s="129"/>
    </row>
    <row r="7364" spans="1:8" x14ac:dyDescent="0.3">
      <c r="A7364" s="183">
        <v>45473</v>
      </c>
      <c r="B7364" s="129" t="s">
        <v>12105</v>
      </c>
      <c r="C7364" s="129" t="s">
        <v>417</v>
      </c>
      <c r="D7364" s="165">
        <v>1</v>
      </c>
      <c r="E7364" s="129" t="s">
        <v>4739</v>
      </c>
      <c r="F7364" s="129" t="s">
        <v>4735</v>
      </c>
      <c r="G7364" s="129" t="s">
        <v>16723</v>
      </c>
      <c r="H7364" s="129"/>
    </row>
    <row r="7365" spans="1:8" x14ac:dyDescent="0.3">
      <c r="A7365" s="183">
        <v>45473</v>
      </c>
      <c r="B7365" s="129" t="s">
        <v>12106</v>
      </c>
      <c r="C7365" s="129" t="s">
        <v>416</v>
      </c>
      <c r="D7365" s="165">
        <v>1</v>
      </c>
      <c r="E7365" s="129" t="s">
        <v>4744</v>
      </c>
      <c r="F7365" s="129" t="s">
        <v>4735</v>
      </c>
      <c r="G7365" s="129" t="s">
        <v>16723</v>
      </c>
      <c r="H7365" s="129"/>
    </row>
    <row r="7366" spans="1:8" x14ac:dyDescent="0.3">
      <c r="A7366" s="183">
        <v>45473</v>
      </c>
      <c r="B7366" s="129" t="s">
        <v>12107</v>
      </c>
      <c r="C7366" s="129" t="s">
        <v>417</v>
      </c>
      <c r="D7366" s="165">
        <v>1</v>
      </c>
      <c r="E7366" s="129" t="s">
        <v>4737</v>
      </c>
      <c r="F7366" s="129" t="s">
        <v>4735</v>
      </c>
      <c r="G7366" s="129" t="s">
        <v>16723</v>
      </c>
      <c r="H7366" s="129"/>
    </row>
    <row r="7367" spans="1:8" x14ac:dyDescent="0.3">
      <c r="A7367" s="183">
        <v>45473</v>
      </c>
      <c r="B7367" s="129" t="s">
        <v>12108</v>
      </c>
      <c r="C7367" s="129" t="s">
        <v>418</v>
      </c>
      <c r="D7367" s="165">
        <v>1</v>
      </c>
      <c r="E7367" s="129" t="s">
        <v>4739</v>
      </c>
      <c r="F7367" s="129" t="s">
        <v>4735</v>
      </c>
      <c r="G7367" s="129" t="s">
        <v>16723</v>
      </c>
      <c r="H7367" s="129"/>
    </row>
    <row r="7368" spans="1:8" x14ac:dyDescent="0.3">
      <c r="A7368" s="183">
        <v>45473</v>
      </c>
      <c r="B7368" s="129" t="s">
        <v>12109</v>
      </c>
      <c r="C7368" s="129" t="s">
        <v>418</v>
      </c>
      <c r="D7368" s="165">
        <v>1</v>
      </c>
      <c r="E7368" s="129" t="s">
        <v>4739</v>
      </c>
      <c r="F7368" s="129" t="s">
        <v>4735</v>
      </c>
      <c r="G7368" s="129" t="s">
        <v>16723</v>
      </c>
      <c r="H7368" s="129"/>
    </row>
    <row r="7369" spans="1:8" x14ac:dyDescent="0.3">
      <c r="A7369" s="183">
        <v>45473</v>
      </c>
      <c r="B7369" s="129" t="s">
        <v>12110</v>
      </c>
      <c r="C7369" s="129" t="s">
        <v>418</v>
      </c>
      <c r="D7369" s="165">
        <v>1</v>
      </c>
      <c r="E7369" s="129" t="s">
        <v>4737</v>
      </c>
      <c r="F7369" s="129" t="s">
        <v>4735</v>
      </c>
      <c r="G7369" s="129" t="s">
        <v>16723</v>
      </c>
      <c r="H7369" s="129"/>
    </row>
    <row r="7370" spans="1:8" x14ac:dyDescent="0.3">
      <c r="A7370" s="183">
        <v>45473</v>
      </c>
      <c r="B7370" s="129" t="s">
        <v>12111</v>
      </c>
      <c r="C7370" s="129" t="s">
        <v>417</v>
      </c>
      <c r="D7370" s="165">
        <v>1</v>
      </c>
      <c r="E7370" s="129" t="s">
        <v>4737</v>
      </c>
      <c r="F7370" s="129" t="s">
        <v>4735</v>
      </c>
      <c r="G7370" s="129" t="s">
        <v>16723</v>
      </c>
      <c r="H7370" s="129"/>
    </row>
    <row r="7371" spans="1:8" x14ac:dyDescent="0.3">
      <c r="A7371" s="183">
        <v>45473</v>
      </c>
      <c r="B7371" s="129" t="s">
        <v>12112</v>
      </c>
      <c r="C7371" s="129" t="s">
        <v>417</v>
      </c>
      <c r="D7371" s="165">
        <v>1</v>
      </c>
      <c r="E7371" s="129" t="s">
        <v>4739</v>
      </c>
      <c r="F7371" s="129" t="s">
        <v>4735</v>
      </c>
      <c r="G7371" s="129" t="s">
        <v>16723</v>
      </c>
      <c r="H7371" s="129"/>
    </row>
    <row r="7372" spans="1:8" x14ac:dyDescent="0.3">
      <c r="A7372" s="183">
        <v>45473</v>
      </c>
      <c r="B7372" s="129" t="s">
        <v>12113</v>
      </c>
      <c r="C7372" s="129" t="s">
        <v>418</v>
      </c>
      <c r="D7372" s="165">
        <v>1</v>
      </c>
      <c r="E7372" s="129" t="s">
        <v>4739</v>
      </c>
      <c r="F7372" s="129" t="s">
        <v>4735</v>
      </c>
      <c r="G7372" s="129" t="s">
        <v>16723</v>
      </c>
      <c r="H7372" s="129"/>
    </row>
    <row r="7373" spans="1:8" x14ac:dyDescent="0.3">
      <c r="A7373" s="183">
        <v>45473</v>
      </c>
      <c r="B7373" s="129" t="s">
        <v>12114</v>
      </c>
      <c r="C7373" s="129" t="s">
        <v>417</v>
      </c>
      <c r="D7373" s="165">
        <v>1</v>
      </c>
      <c r="E7373" s="129" t="s">
        <v>4739</v>
      </c>
      <c r="F7373" s="129" t="s">
        <v>4735</v>
      </c>
      <c r="G7373" s="129" t="s">
        <v>16723</v>
      </c>
      <c r="H7373" s="129"/>
    </row>
    <row r="7374" spans="1:8" x14ac:dyDescent="0.3">
      <c r="A7374" s="183">
        <v>45473</v>
      </c>
      <c r="B7374" s="129" t="s">
        <v>12115</v>
      </c>
      <c r="C7374" s="129" t="s">
        <v>417</v>
      </c>
      <c r="D7374" s="165">
        <v>1</v>
      </c>
      <c r="E7374" s="129" t="s">
        <v>4739</v>
      </c>
      <c r="F7374" s="129" t="s">
        <v>4735</v>
      </c>
      <c r="G7374" s="129" t="s">
        <v>16723</v>
      </c>
      <c r="H7374" s="129"/>
    </row>
    <row r="7375" spans="1:8" x14ac:dyDescent="0.3">
      <c r="A7375" s="183">
        <v>45473</v>
      </c>
      <c r="B7375" s="129" t="s">
        <v>12116</v>
      </c>
      <c r="C7375" s="129" t="s">
        <v>417</v>
      </c>
      <c r="D7375" s="165">
        <v>1</v>
      </c>
      <c r="E7375" s="129" t="s">
        <v>4739</v>
      </c>
      <c r="F7375" s="129" t="s">
        <v>4735</v>
      </c>
      <c r="G7375" s="129" t="s">
        <v>16723</v>
      </c>
      <c r="H7375" s="129"/>
    </row>
    <row r="7376" spans="1:8" x14ac:dyDescent="0.3">
      <c r="A7376" s="183">
        <v>45473</v>
      </c>
      <c r="B7376" s="129" t="s">
        <v>12117</v>
      </c>
      <c r="C7376" s="129" t="s">
        <v>418</v>
      </c>
      <c r="D7376" s="165">
        <v>1</v>
      </c>
      <c r="E7376" s="129" t="s">
        <v>4747</v>
      </c>
      <c r="F7376" s="129" t="s">
        <v>4735</v>
      </c>
      <c r="G7376" s="129" t="s">
        <v>16723</v>
      </c>
      <c r="H7376" s="129"/>
    </row>
    <row r="7377" spans="1:8" x14ac:dyDescent="0.3">
      <c r="A7377" s="183">
        <v>45473</v>
      </c>
      <c r="B7377" s="129" t="s">
        <v>12118</v>
      </c>
      <c r="C7377" s="129" t="s">
        <v>418</v>
      </c>
      <c r="D7377" s="165">
        <v>1</v>
      </c>
      <c r="E7377" s="129" t="s">
        <v>4739</v>
      </c>
      <c r="F7377" s="129" t="s">
        <v>4735</v>
      </c>
      <c r="G7377" s="129" t="s">
        <v>16723</v>
      </c>
      <c r="H7377" s="129"/>
    </row>
    <row r="7378" spans="1:8" x14ac:dyDescent="0.3">
      <c r="A7378" s="183">
        <v>45473</v>
      </c>
      <c r="B7378" s="129" t="s">
        <v>12119</v>
      </c>
      <c r="C7378" s="129" t="s">
        <v>417</v>
      </c>
      <c r="D7378" s="165">
        <v>1</v>
      </c>
      <c r="E7378" s="129" t="s">
        <v>4739</v>
      </c>
      <c r="F7378" s="129" t="s">
        <v>4735</v>
      </c>
      <c r="G7378" s="129" t="s">
        <v>16723</v>
      </c>
      <c r="H7378" s="129"/>
    </row>
    <row r="7379" spans="1:8" x14ac:dyDescent="0.3">
      <c r="A7379" s="183">
        <v>45473</v>
      </c>
      <c r="B7379" s="129" t="s">
        <v>12120</v>
      </c>
      <c r="C7379" s="129" t="s">
        <v>417</v>
      </c>
      <c r="D7379" s="165">
        <v>1</v>
      </c>
      <c r="E7379" s="129" t="s">
        <v>4737</v>
      </c>
      <c r="F7379" s="129" t="s">
        <v>4735</v>
      </c>
      <c r="G7379" s="129" t="s">
        <v>16723</v>
      </c>
      <c r="H7379" s="129"/>
    </row>
    <row r="7380" spans="1:8" x14ac:dyDescent="0.3">
      <c r="A7380" s="183">
        <v>45473</v>
      </c>
      <c r="B7380" s="129" t="s">
        <v>12121</v>
      </c>
      <c r="C7380" s="129" t="s">
        <v>417</v>
      </c>
      <c r="D7380" s="165">
        <v>1</v>
      </c>
      <c r="E7380" s="129" t="s">
        <v>4739</v>
      </c>
      <c r="F7380" s="129" t="s">
        <v>4735</v>
      </c>
      <c r="G7380" s="129" t="s">
        <v>16723</v>
      </c>
      <c r="H7380" s="129"/>
    </row>
    <row r="7381" spans="1:8" x14ac:dyDescent="0.3">
      <c r="A7381" s="183">
        <v>45473</v>
      </c>
      <c r="B7381" s="129" t="s">
        <v>12122</v>
      </c>
      <c r="C7381" s="129" t="s">
        <v>417</v>
      </c>
      <c r="D7381" s="165">
        <v>1</v>
      </c>
      <c r="E7381" s="129" t="s">
        <v>4737</v>
      </c>
      <c r="F7381" s="129" t="s">
        <v>4735</v>
      </c>
      <c r="G7381" s="129" t="s">
        <v>16723</v>
      </c>
      <c r="H7381" s="129"/>
    </row>
    <row r="7382" spans="1:8" x14ac:dyDescent="0.3">
      <c r="A7382" s="183">
        <v>45473</v>
      </c>
      <c r="B7382" s="129" t="s">
        <v>12123</v>
      </c>
      <c r="C7382" s="129" t="s">
        <v>417</v>
      </c>
      <c r="D7382" s="165">
        <v>1</v>
      </c>
      <c r="E7382" s="129" t="s">
        <v>4739</v>
      </c>
      <c r="F7382" s="129" t="s">
        <v>4735</v>
      </c>
      <c r="G7382" s="129" t="s">
        <v>16723</v>
      </c>
      <c r="H7382" s="129"/>
    </row>
    <row r="7383" spans="1:8" x14ac:dyDescent="0.3">
      <c r="A7383" s="183">
        <v>45473</v>
      </c>
      <c r="B7383" s="129" t="s">
        <v>12124</v>
      </c>
      <c r="C7383" s="129" t="s">
        <v>417</v>
      </c>
      <c r="D7383" s="165">
        <v>1</v>
      </c>
      <c r="E7383" s="129" t="s">
        <v>4739</v>
      </c>
      <c r="F7383" s="129" t="s">
        <v>4735</v>
      </c>
      <c r="G7383" s="129" t="s">
        <v>16723</v>
      </c>
      <c r="H7383" s="129"/>
    </row>
    <row r="7384" spans="1:8" x14ac:dyDescent="0.3">
      <c r="A7384" s="183">
        <v>45473</v>
      </c>
      <c r="B7384" s="129" t="s">
        <v>12125</v>
      </c>
      <c r="C7384" s="129" t="s">
        <v>417</v>
      </c>
      <c r="D7384" s="165">
        <v>1</v>
      </c>
      <c r="E7384" s="129" t="s">
        <v>4739</v>
      </c>
      <c r="F7384" s="129" t="s">
        <v>4735</v>
      </c>
      <c r="G7384" s="129" t="s">
        <v>16723</v>
      </c>
      <c r="H7384" s="129"/>
    </row>
    <row r="7385" spans="1:8" x14ac:dyDescent="0.3">
      <c r="A7385" s="183">
        <v>45473</v>
      </c>
      <c r="B7385" s="129" t="s">
        <v>12126</v>
      </c>
      <c r="C7385" s="129" t="s">
        <v>417</v>
      </c>
      <c r="D7385" s="165">
        <v>1</v>
      </c>
      <c r="E7385" s="129" t="s">
        <v>4739</v>
      </c>
      <c r="F7385" s="129" t="s">
        <v>4735</v>
      </c>
      <c r="G7385" s="129" t="s">
        <v>16723</v>
      </c>
      <c r="H7385" s="129"/>
    </row>
    <row r="7386" spans="1:8" x14ac:dyDescent="0.3">
      <c r="A7386" s="183">
        <v>45473</v>
      </c>
      <c r="B7386" s="129" t="s">
        <v>12127</v>
      </c>
      <c r="C7386" s="129" t="s">
        <v>417</v>
      </c>
      <c r="D7386" s="165">
        <v>1</v>
      </c>
      <c r="E7386" s="129" t="s">
        <v>4739</v>
      </c>
      <c r="F7386" s="129" t="s">
        <v>4735</v>
      </c>
      <c r="G7386" s="129" t="s">
        <v>16723</v>
      </c>
      <c r="H7386" s="129"/>
    </row>
    <row r="7387" spans="1:8" x14ac:dyDescent="0.3">
      <c r="A7387" s="183">
        <v>45473</v>
      </c>
      <c r="B7387" s="129" t="s">
        <v>12128</v>
      </c>
      <c r="C7387" s="129" t="s">
        <v>416</v>
      </c>
      <c r="D7387" s="165">
        <v>1</v>
      </c>
      <c r="E7387" s="129" t="s">
        <v>4739</v>
      </c>
      <c r="F7387" s="129" t="s">
        <v>4735</v>
      </c>
      <c r="G7387" s="129" t="s">
        <v>16723</v>
      </c>
      <c r="H7387" s="129"/>
    </row>
    <row r="7388" spans="1:8" x14ac:dyDescent="0.3">
      <c r="A7388" s="183">
        <v>45473</v>
      </c>
      <c r="B7388" s="129" t="s">
        <v>12129</v>
      </c>
      <c r="C7388" s="129" t="s">
        <v>418</v>
      </c>
      <c r="D7388" s="165">
        <v>1</v>
      </c>
      <c r="E7388" s="129" t="s">
        <v>4739</v>
      </c>
      <c r="F7388" s="129" t="s">
        <v>4735</v>
      </c>
      <c r="G7388" s="129" t="s">
        <v>16723</v>
      </c>
      <c r="H7388" s="129"/>
    </row>
    <row r="7389" spans="1:8" x14ac:dyDescent="0.3">
      <c r="A7389" s="183">
        <v>45473</v>
      </c>
      <c r="B7389" s="129" t="s">
        <v>12130</v>
      </c>
      <c r="C7389" s="129" t="s">
        <v>418</v>
      </c>
      <c r="D7389" s="165">
        <v>1</v>
      </c>
      <c r="E7389" s="129" t="s">
        <v>4741</v>
      </c>
      <c r="F7389" s="129" t="s">
        <v>4735</v>
      </c>
      <c r="G7389" s="129" t="s">
        <v>16723</v>
      </c>
      <c r="H7389" s="129"/>
    </row>
    <row r="7390" spans="1:8" x14ac:dyDescent="0.3">
      <c r="A7390" s="183">
        <v>45473</v>
      </c>
      <c r="B7390" s="129" t="s">
        <v>12131</v>
      </c>
      <c r="C7390" s="129" t="s">
        <v>416</v>
      </c>
      <c r="D7390" s="165">
        <v>1</v>
      </c>
      <c r="E7390" s="129" t="s">
        <v>4739</v>
      </c>
      <c r="F7390" s="129" t="s">
        <v>4735</v>
      </c>
      <c r="G7390" s="129" t="s">
        <v>16723</v>
      </c>
      <c r="H7390" s="129"/>
    </row>
    <row r="7391" spans="1:8" x14ac:dyDescent="0.3">
      <c r="A7391" s="183">
        <v>45473</v>
      </c>
      <c r="B7391" s="129" t="s">
        <v>12132</v>
      </c>
      <c r="C7391" s="129" t="s">
        <v>417</v>
      </c>
      <c r="D7391" s="165">
        <v>1</v>
      </c>
      <c r="E7391" s="129" t="s">
        <v>4739</v>
      </c>
      <c r="F7391" s="129" t="s">
        <v>4735</v>
      </c>
      <c r="G7391" s="129" t="s">
        <v>16723</v>
      </c>
      <c r="H7391" s="129"/>
    </row>
    <row r="7392" spans="1:8" x14ac:dyDescent="0.3">
      <c r="A7392" s="183">
        <v>45473</v>
      </c>
      <c r="B7392" s="129" t="s">
        <v>12133</v>
      </c>
      <c r="C7392" s="129" t="s">
        <v>417</v>
      </c>
      <c r="D7392" s="165">
        <v>1</v>
      </c>
      <c r="E7392" s="129" t="s">
        <v>4739</v>
      </c>
      <c r="F7392" s="129" t="s">
        <v>4735</v>
      </c>
      <c r="G7392" s="129" t="s">
        <v>16723</v>
      </c>
      <c r="H7392" s="129"/>
    </row>
    <row r="7393" spans="1:8" x14ac:dyDescent="0.3">
      <c r="A7393" s="183">
        <v>45473</v>
      </c>
      <c r="B7393" s="129" t="s">
        <v>12134</v>
      </c>
      <c r="C7393" s="129" t="s">
        <v>418</v>
      </c>
      <c r="D7393" s="165">
        <v>1</v>
      </c>
      <c r="E7393" s="129" t="s">
        <v>4739</v>
      </c>
      <c r="F7393" s="129" t="s">
        <v>4735</v>
      </c>
      <c r="G7393" s="129" t="s">
        <v>16723</v>
      </c>
      <c r="H7393" s="129"/>
    </row>
    <row r="7394" spans="1:8" x14ac:dyDescent="0.3">
      <c r="A7394" s="183">
        <v>45473</v>
      </c>
      <c r="B7394" s="129" t="s">
        <v>12135</v>
      </c>
      <c r="C7394" s="129" t="s">
        <v>418</v>
      </c>
      <c r="D7394" s="165">
        <v>1</v>
      </c>
      <c r="E7394" s="129" t="s">
        <v>4739</v>
      </c>
      <c r="F7394" s="129" t="s">
        <v>4735</v>
      </c>
      <c r="G7394" s="129" t="s">
        <v>16723</v>
      </c>
      <c r="H7394" s="129"/>
    </row>
    <row r="7395" spans="1:8" x14ac:dyDescent="0.3">
      <c r="A7395" s="183">
        <v>45473</v>
      </c>
      <c r="B7395" s="129" t="s">
        <v>12136</v>
      </c>
      <c r="C7395" s="129" t="s">
        <v>416</v>
      </c>
      <c r="D7395" s="165">
        <v>1</v>
      </c>
      <c r="E7395" s="129" t="s">
        <v>4737</v>
      </c>
      <c r="F7395" s="129" t="s">
        <v>4735</v>
      </c>
      <c r="G7395" s="129" t="s">
        <v>16723</v>
      </c>
      <c r="H7395" s="129"/>
    </row>
    <row r="7396" spans="1:8" x14ac:dyDescent="0.3">
      <c r="A7396" s="183">
        <v>45473</v>
      </c>
      <c r="B7396" s="129" t="s">
        <v>12137</v>
      </c>
      <c r="C7396" s="129" t="s">
        <v>418</v>
      </c>
      <c r="D7396" s="165">
        <v>1</v>
      </c>
      <c r="E7396" s="129" t="s">
        <v>4739</v>
      </c>
      <c r="F7396" s="129" t="s">
        <v>4735</v>
      </c>
      <c r="G7396" s="129" t="s">
        <v>16723</v>
      </c>
      <c r="H7396" s="129"/>
    </row>
    <row r="7397" spans="1:8" x14ac:dyDescent="0.3">
      <c r="A7397" s="183">
        <v>45473</v>
      </c>
      <c r="B7397" s="129" t="s">
        <v>12138</v>
      </c>
      <c r="C7397" s="129" t="s">
        <v>418</v>
      </c>
      <c r="D7397" s="165">
        <v>1</v>
      </c>
      <c r="E7397" s="129" t="s">
        <v>4739</v>
      </c>
      <c r="F7397" s="129" t="s">
        <v>4735</v>
      </c>
      <c r="G7397" s="129" t="s">
        <v>16723</v>
      </c>
      <c r="H7397" s="129"/>
    </row>
    <row r="7398" spans="1:8" x14ac:dyDescent="0.3">
      <c r="A7398" s="183">
        <v>45473</v>
      </c>
      <c r="B7398" s="129" t="s">
        <v>12139</v>
      </c>
      <c r="C7398" s="129" t="s">
        <v>416</v>
      </c>
      <c r="D7398" s="165">
        <v>1</v>
      </c>
      <c r="E7398" s="129" t="s">
        <v>4737</v>
      </c>
      <c r="F7398" s="129" t="s">
        <v>4735</v>
      </c>
      <c r="G7398" s="129" t="s">
        <v>16723</v>
      </c>
      <c r="H7398" s="129"/>
    </row>
    <row r="7399" spans="1:8" x14ac:dyDescent="0.3">
      <c r="A7399" s="183">
        <v>45473</v>
      </c>
      <c r="B7399" s="129" t="s">
        <v>12140</v>
      </c>
      <c r="C7399" s="129" t="s">
        <v>416</v>
      </c>
      <c r="D7399" s="165">
        <v>1</v>
      </c>
      <c r="E7399" s="129" t="s">
        <v>4739</v>
      </c>
      <c r="F7399" s="129" t="s">
        <v>4735</v>
      </c>
      <c r="G7399" s="129" t="s">
        <v>16723</v>
      </c>
      <c r="H7399" s="129"/>
    </row>
    <row r="7400" spans="1:8" x14ac:dyDescent="0.3">
      <c r="A7400" s="183">
        <v>45473</v>
      </c>
      <c r="B7400" s="129" t="s">
        <v>12141</v>
      </c>
      <c r="C7400" s="129" t="s">
        <v>418</v>
      </c>
      <c r="D7400" s="165">
        <v>1</v>
      </c>
      <c r="E7400" s="129" t="s">
        <v>4739</v>
      </c>
      <c r="F7400" s="129" t="s">
        <v>4735</v>
      </c>
      <c r="G7400" s="129" t="s">
        <v>16723</v>
      </c>
      <c r="H7400" s="129"/>
    </row>
    <row r="7401" spans="1:8" x14ac:dyDescent="0.3">
      <c r="A7401" s="183">
        <v>45473</v>
      </c>
      <c r="B7401" s="129" t="s">
        <v>12142</v>
      </c>
      <c r="C7401" s="129" t="s">
        <v>418</v>
      </c>
      <c r="D7401" s="165">
        <v>1</v>
      </c>
      <c r="E7401" s="129" t="s">
        <v>4744</v>
      </c>
      <c r="F7401" s="129" t="s">
        <v>4735</v>
      </c>
      <c r="G7401" s="129" t="s">
        <v>16723</v>
      </c>
      <c r="H7401" s="129"/>
    </row>
    <row r="7402" spans="1:8" x14ac:dyDescent="0.3">
      <c r="A7402" s="183">
        <v>45473</v>
      </c>
      <c r="B7402" s="129" t="s">
        <v>12143</v>
      </c>
      <c r="C7402" s="129" t="s">
        <v>417</v>
      </c>
      <c r="D7402" s="165">
        <v>1</v>
      </c>
      <c r="E7402" s="129" t="s">
        <v>4739</v>
      </c>
      <c r="F7402" s="129" t="s">
        <v>4735</v>
      </c>
      <c r="G7402" s="129" t="s">
        <v>16723</v>
      </c>
      <c r="H7402" s="129"/>
    </row>
    <row r="7403" spans="1:8" x14ac:dyDescent="0.3">
      <c r="A7403" s="183">
        <v>45473</v>
      </c>
      <c r="B7403" s="129" t="s">
        <v>12144</v>
      </c>
      <c r="C7403" s="129" t="s">
        <v>417</v>
      </c>
      <c r="D7403" s="165">
        <v>1</v>
      </c>
      <c r="E7403" s="129" t="s">
        <v>4739</v>
      </c>
      <c r="F7403" s="129" t="s">
        <v>4735</v>
      </c>
      <c r="G7403" s="129" t="s">
        <v>16723</v>
      </c>
      <c r="H7403" s="129"/>
    </row>
    <row r="7404" spans="1:8" x14ac:dyDescent="0.3">
      <c r="A7404" s="183">
        <v>45473</v>
      </c>
      <c r="B7404" s="129" t="s">
        <v>12145</v>
      </c>
      <c r="C7404" s="129" t="s">
        <v>417</v>
      </c>
      <c r="D7404" s="165">
        <v>1</v>
      </c>
      <c r="E7404" s="129" t="s">
        <v>4737</v>
      </c>
      <c r="F7404" s="129" t="s">
        <v>4735</v>
      </c>
      <c r="G7404" s="129" t="s">
        <v>16723</v>
      </c>
      <c r="H7404" s="129"/>
    </row>
    <row r="7405" spans="1:8" x14ac:dyDescent="0.3">
      <c r="A7405" s="183">
        <v>45473</v>
      </c>
      <c r="B7405" s="129" t="s">
        <v>12146</v>
      </c>
      <c r="C7405" s="129" t="s">
        <v>417</v>
      </c>
      <c r="D7405" s="165">
        <v>1</v>
      </c>
      <c r="E7405" s="129" t="s">
        <v>4739</v>
      </c>
      <c r="F7405" s="129" t="s">
        <v>4735</v>
      </c>
      <c r="G7405" s="129" t="s">
        <v>16723</v>
      </c>
      <c r="H7405" s="129"/>
    </row>
    <row r="7406" spans="1:8" x14ac:dyDescent="0.3">
      <c r="A7406" s="183">
        <v>45473</v>
      </c>
      <c r="B7406" s="129" t="s">
        <v>12147</v>
      </c>
      <c r="C7406" s="129" t="s">
        <v>417</v>
      </c>
      <c r="D7406" s="165">
        <v>1</v>
      </c>
      <c r="E7406" s="129" t="s">
        <v>4739</v>
      </c>
      <c r="F7406" s="129" t="s">
        <v>4735</v>
      </c>
      <c r="G7406" s="129" t="s">
        <v>16723</v>
      </c>
      <c r="H7406" s="129"/>
    </row>
    <row r="7407" spans="1:8" x14ac:dyDescent="0.3">
      <c r="A7407" s="183">
        <v>45473</v>
      </c>
      <c r="B7407" s="129" t="s">
        <v>12148</v>
      </c>
      <c r="C7407" s="129" t="s">
        <v>418</v>
      </c>
      <c r="D7407" s="165">
        <v>1</v>
      </c>
      <c r="E7407" s="129" t="s">
        <v>4739</v>
      </c>
      <c r="F7407" s="129" t="s">
        <v>4735</v>
      </c>
      <c r="G7407" s="129" t="s">
        <v>16723</v>
      </c>
      <c r="H7407" s="129"/>
    </row>
    <row r="7408" spans="1:8" x14ac:dyDescent="0.3">
      <c r="A7408" s="183">
        <v>45473</v>
      </c>
      <c r="B7408" s="129" t="s">
        <v>12149</v>
      </c>
      <c r="C7408" s="129" t="s">
        <v>416</v>
      </c>
      <c r="D7408" s="165">
        <v>1</v>
      </c>
      <c r="E7408" s="129" t="s">
        <v>4737</v>
      </c>
      <c r="F7408" s="129" t="s">
        <v>4735</v>
      </c>
      <c r="G7408" s="129" t="s">
        <v>16723</v>
      </c>
      <c r="H7408" s="129"/>
    </row>
    <row r="7409" spans="1:8" x14ac:dyDescent="0.3">
      <c r="A7409" s="183">
        <v>45473</v>
      </c>
      <c r="B7409" s="129" t="s">
        <v>12150</v>
      </c>
      <c r="C7409" s="129" t="s">
        <v>417</v>
      </c>
      <c r="D7409" s="165">
        <v>1</v>
      </c>
      <c r="E7409" s="129" t="s">
        <v>5066</v>
      </c>
      <c r="F7409" s="129" t="s">
        <v>4735</v>
      </c>
      <c r="G7409" s="129" t="s">
        <v>16723</v>
      </c>
      <c r="H7409" s="129"/>
    </row>
    <row r="7410" spans="1:8" x14ac:dyDescent="0.3">
      <c r="A7410" s="183">
        <v>45473</v>
      </c>
      <c r="B7410" s="129" t="s">
        <v>12151</v>
      </c>
      <c r="C7410" s="129" t="s">
        <v>417</v>
      </c>
      <c r="D7410" s="165">
        <v>1</v>
      </c>
      <c r="E7410" s="129" t="s">
        <v>4739</v>
      </c>
      <c r="F7410" s="129" t="s">
        <v>4735</v>
      </c>
      <c r="G7410" s="129" t="s">
        <v>16723</v>
      </c>
      <c r="H7410" s="129"/>
    </row>
    <row r="7411" spans="1:8" x14ac:dyDescent="0.3">
      <c r="A7411" s="183">
        <v>45473</v>
      </c>
      <c r="B7411" s="129" t="s">
        <v>12152</v>
      </c>
      <c r="C7411" s="129" t="s">
        <v>417</v>
      </c>
      <c r="D7411" s="165">
        <v>1</v>
      </c>
      <c r="E7411" s="129" t="s">
        <v>4739</v>
      </c>
      <c r="F7411" s="129" t="s">
        <v>4735</v>
      </c>
      <c r="G7411" s="129" t="s">
        <v>16723</v>
      </c>
      <c r="H7411" s="129"/>
    </row>
    <row r="7412" spans="1:8" x14ac:dyDescent="0.3">
      <c r="A7412" s="183">
        <v>45473</v>
      </c>
      <c r="B7412" s="129" t="s">
        <v>12153</v>
      </c>
      <c r="C7412" s="129" t="s">
        <v>416</v>
      </c>
      <c r="D7412" s="165">
        <v>1</v>
      </c>
      <c r="E7412" s="129" t="s">
        <v>4739</v>
      </c>
      <c r="F7412" s="129" t="s">
        <v>4735</v>
      </c>
      <c r="G7412" s="129" t="s">
        <v>16723</v>
      </c>
      <c r="H7412" s="129"/>
    </row>
    <row r="7413" spans="1:8" x14ac:dyDescent="0.3">
      <c r="A7413" s="183">
        <v>45473</v>
      </c>
      <c r="B7413" s="129" t="s">
        <v>12154</v>
      </c>
      <c r="C7413" s="129" t="s">
        <v>418</v>
      </c>
      <c r="D7413" s="165">
        <v>1</v>
      </c>
      <c r="E7413" s="129" t="s">
        <v>4739</v>
      </c>
      <c r="F7413" s="129" t="s">
        <v>4735</v>
      </c>
      <c r="G7413" s="129" t="s">
        <v>16723</v>
      </c>
      <c r="H7413" s="129"/>
    </row>
    <row r="7414" spans="1:8" x14ac:dyDescent="0.3">
      <c r="A7414" s="183">
        <v>45473</v>
      </c>
      <c r="B7414" s="129" t="s">
        <v>12155</v>
      </c>
      <c r="C7414" s="129" t="s">
        <v>416</v>
      </c>
      <c r="D7414" s="165">
        <v>1</v>
      </c>
      <c r="E7414" s="129" t="s">
        <v>4739</v>
      </c>
      <c r="F7414" s="129" t="s">
        <v>4735</v>
      </c>
      <c r="G7414" s="129" t="s">
        <v>16723</v>
      </c>
      <c r="H7414" s="129"/>
    </row>
    <row r="7415" spans="1:8" x14ac:dyDescent="0.3">
      <c r="A7415" s="183">
        <v>45473</v>
      </c>
      <c r="B7415" s="129" t="s">
        <v>12156</v>
      </c>
      <c r="C7415" s="129" t="s">
        <v>418</v>
      </c>
      <c r="D7415" s="165">
        <v>1</v>
      </c>
      <c r="E7415" s="129" t="s">
        <v>4741</v>
      </c>
      <c r="F7415" s="129" t="s">
        <v>4735</v>
      </c>
      <c r="G7415" s="129" t="s">
        <v>16723</v>
      </c>
      <c r="H7415" s="129"/>
    </row>
    <row r="7416" spans="1:8" x14ac:dyDescent="0.3">
      <c r="A7416" s="183">
        <v>45473</v>
      </c>
      <c r="B7416" s="129" t="s">
        <v>12157</v>
      </c>
      <c r="C7416" s="129" t="s">
        <v>418</v>
      </c>
      <c r="D7416" s="165">
        <v>1</v>
      </c>
      <c r="E7416" s="129" t="s">
        <v>4821</v>
      </c>
      <c r="F7416" s="129" t="s">
        <v>4735</v>
      </c>
      <c r="G7416" s="129" t="s">
        <v>16723</v>
      </c>
      <c r="H7416" s="129"/>
    </row>
    <row r="7417" spans="1:8" x14ac:dyDescent="0.3">
      <c r="A7417" s="183">
        <v>45473</v>
      </c>
      <c r="B7417" s="129" t="s">
        <v>12158</v>
      </c>
      <c r="C7417" s="129" t="s">
        <v>416</v>
      </c>
      <c r="D7417" s="165">
        <v>1</v>
      </c>
      <c r="E7417" s="129" t="s">
        <v>4739</v>
      </c>
      <c r="F7417" s="129" t="s">
        <v>4735</v>
      </c>
      <c r="G7417" s="129" t="s">
        <v>16723</v>
      </c>
      <c r="H7417" s="129"/>
    </row>
    <row r="7418" spans="1:8" x14ac:dyDescent="0.3">
      <c r="A7418" s="183">
        <v>45473</v>
      </c>
      <c r="B7418" s="129" t="s">
        <v>12159</v>
      </c>
      <c r="C7418" s="129" t="s">
        <v>417</v>
      </c>
      <c r="D7418" s="165">
        <v>1</v>
      </c>
      <c r="E7418" s="129" t="s">
        <v>4739</v>
      </c>
      <c r="F7418" s="129" t="s">
        <v>4735</v>
      </c>
      <c r="G7418" s="129" t="s">
        <v>16723</v>
      </c>
      <c r="H7418" s="129"/>
    </row>
    <row r="7419" spans="1:8" x14ac:dyDescent="0.3">
      <c r="A7419" s="183">
        <v>45473</v>
      </c>
      <c r="B7419" s="129" t="s">
        <v>12160</v>
      </c>
      <c r="C7419" s="129" t="s">
        <v>417</v>
      </c>
      <c r="D7419" s="165">
        <v>1</v>
      </c>
      <c r="E7419" s="129" t="s">
        <v>4739</v>
      </c>
      <c r="F7419" s="129" t="s">
        <v>4735</v>
      </c>
      <c r="G7419" s="129" t="s">
        <v>16723</v>
      </c>
      <c r="H7419" s="129"/>
    </row>
    <row r="7420" spans="1:8" x14ac:dyDescent="0.3">
      <c r="A7420" s="183">
        <v>45473</v>
      </c>
      <c r="B7420" s="129" t="s">
        <v>12161</v>
      </c>
      <c r="C7420" s="129" t="s">
        <v>417</v>
      </c>
      <c r="D7420" s="165">
        <v>1</v>
      </c>
      <c r="E7420" s="129" t="s">
        <v>4739</v>
      </c>
      <c r="F7420" s="129" t="s">
        <v>4735</v>
      </c>
      <c r="G7420" s="129" t="s">
        <v>16723</v>
      </c>
      <c r="H7420" s="129"/>
    </row>
    <row r="7421" spans="1:8" x14ac:dyDescent="0.3">
      <c r="A7421" s="183">
        <v>45473</v>
      </c>
      <c r="B7421" s="129" t="s">
        <v>12162</v>
      </c>
      <c r="C7421" s="129" t="s">
        <v>417</v>
      </c>
      <c r="D7421" s="165">
        <v>1</v>
      </c>
      <c r="E7421" s="129" t="s">
        <v>4739</v>
      </c>
      <c r="F7421" s="129" t="s">
        <v>4735</v>
      </c>
      <c r="G7421" s="129" t="s">
        <v>16723</v>
      </c>
      <c r="H7421" s="129"/>
    </row>
    <row r="7422" spans="1:8" x14ac:dyDescent="0.3">
      <c r="A7422" s="183">
        <v>45473</v>
      </c>
      <c r="B7422" s="129" t="s">
        <v>12163</v>
      </c>
      <c r="C7422" s="129" t="s">
        <v>417</v>
      </c>
      <c r="D7422" s="165">
        <v>1</v>
      </c>
      <c r="E7422" s="129" t="s">
        <v>4747</v>
      </c>
      <c r="F7422" s="129" t="s">
        <v>4735</v>
      </c>
      <c r="G7422" s="129" t="s">
        <v>16723</v>
      </c>
      <c r="H7422" s="129"/>
    </row>
    <row r="7423" spans="1:8" x14ac:dyDescent="0.3">
      <c r="A7423" s="183">
        <v>45473</v>
      </c>
      <c r="B7423" s="129" t="s">
        <v>12164</v>
      </c>
      <c r="C7423" s="129" t="s">
        <v>417</v>
      </c>
      <c r="D7423" s="165">
        <v>1</v>
      </c>
      <c r="E7423" s="129" t="s">
        <v>4739</v>
      </c>
      <c r="F7423" s="129" t="s">
        <v>4735</v>
      </c>
      <c r="G7423" s="129" t="s">
        <v>16723</v>
      </c>
      <c r="H7423" s="129"/>
    </row>
    <row r="7424" spans="1:8" x14ac:dyDescent="0.3">
      <c r="A7424" s="183">
        <v>45473</v>
      </c>
      <c r="B7424" s="129" t="s">
        <v>12165</v>
      </c>
      <c r="C7424" s="129" t="s">
        <v>417</v>
      </c>
      <c r="D7424" s="165">
        <v>1</v>
      </c>
      <c r="E7424" s="129" t="s">
        <v>4737</v>
      </c>
      <c r="F7424" s="129" t="s">
        <v>4735</v>
      </c>
      <c r="G7424" s="129" t="s">
        <v>16723</v>
      </c>
      <c r="H7424" s="129"/>
    </row>
    <row r="7425" spans="1:8" x14ac:dyDescent="0.3">
      <c r="A7425" s="183">
        <v>45473</v>
      </c>
      <c r="B7425" s="129" t="s">
        <v>12166</v>
      </c>
      <c r="C7425" s="129" t="s">
        <v>418</v>
      </c>
      <c r="D7425" s="165">
        <v>1</v>
      </c>
      <c r="E7425" s="129" t="s">
        <v>4739</v>
      </c>
      <c r="F7425" s="129" t="s">
        <v>4735</v>
      </c>
      <c r="G7425" s="129" t="s">
        <v>16723</v>
      </c>
      <c r="H7425" s="129"/>
    </row>
    <row r="7426" spans="1:8" x14ac:dyDescent="0.3">
      <c r="A7426" s="183">
        <v>45473</v>
      </c>
      <c r="B7426" s="129" t="s">
        <v>12167</v>
      </c>
      <c r="C7426" s="129" t="s">
        <v>418</v>
      </c>
      <c r="D7426" s="165">
        <v>1</v>
      </c>
      <c r="E7426" s="129" t="s">
        <v>4739</v>
      </c>
      <c r="F7426" s="129" t="s">
        <v>4735</v>
      </c>
      <c r="G7426" s="129" t="s">
        <v>16723</v>
      </c>
      <c r="H7426" s="129"/>
    </row>
    <row r="7427" spans="1:8" x14ac:dyDescent="0.3">
      <c r="A7427" s="183">
        <v>45473</v>
      </c>
      <c r="B7427" s="129" t="s">
        <v>12168</v>
      </c>
      <c r="C7427" s="129" t="s">
        <v>417</v>
      </c>
      <c r="D7427" s="165">
        <v>1</v>
      </c>
      <c r="E7427" s="129" t="s">
        <v>4739</v>
      </c>
      <c r="F7427" s="129" t="s">
        <v>4735</v>
      </c>
      <c r="G7427" s="129" t="s">
        <v>16723</v>
      </c>
      <c r="H7427" s="129"/>
    </row>
    <row r="7428" spans="1:8" x14ac:dyDescent="0.3">
      <c r="A7428" s="183">
        <v>45473</v>
      </c>
      <c r="B7428" s="129" t="s">
        <v>12169</v>
      </c>
      <c r="C7428" s="129" t="s">
        <v>417</v>
      </c>
      <c r="D7428" s="165">
        <v>1</v>
      </c>
      <c r="E7428" s="129" t="s">
        <v>4739</v>
      </c>
      <c r="F7428" s="129" t="s">
        <v>4735</v>
      </c>
      <c r="G7428" s="129" t="s">
        <v>16723</v>
      </c>
      <c r="H7428" s="129"/>
    </row>
    <row r="7429" spans="1:8" x14ac:dyDescent="0.3">
      <c r="A7429" s="183">
        <v>45473</v>
      </c>
      <c r="B7429" s="129" t="s">
        <v>12170</v>
      </c>
      <c r="C7429" s="129" t="s">
        <v>418</v>
      </c>
      <c r="D7429" s="165">
        <v>1</v>
      </c>
      <c r="E7429" s="129" t="s">
        <v>4737</v>
      </c>
      <c r="F7429" s="129" t="s">
        <v>4735</v>
      </c>
      <c r="G7429" s="129" t="s">
        <v>16723</v>
      </c>
      <c r="H7429" s="129"/>
    </row>
    <row r="7430" spans="1:8" x14ac:dyDescent="0.3">
      <c r="A7430" s="183">
        <v>45473</v>
      </c>
      <c r="B7430" s="129" t="s">
        <v>12171</v>
      </c>
      <c r="C7430" s="129" t="s">
        <v>418</v>
      </c>
      <c r="D7430" s="165">
        <v>1</v>
      </c>
      <c r="E7430" s="129" t="s">
        <v>4739</v>
      </c>
      <c r="F7430" s="129" t="s">
        <v>4735</v>
      </c>
      <c r="G7430" s="129" t="s">
        <v>16723</v>
      </c>
      <c r="H7430" s="129"/>
    </row>
    <row r="7431" spans="1:8" x14ac:dyDescent="0.3">
      <c r="A7431" s="183">
        <v>45473</v>
      </c>
      <c r="B7431" s="129" t="s">
        <v>12172</v>
      </c>
      <c r="C7431" s="129" t="s">
        <v>418</v>
      </c>
      <c r="D7431" s="165">
        <v>1</v>
      </c>
      <c r="E7431" s="129" t="s">
        <v>4739</v>
      </c>
      <c r="F7431" s="129" t="s">
        <v>4735</v>
      </c>
      <c r="G7431" s="129" t="s">
        <v>16723</v>
      </c>
      <c r="H7431" s="129"/>
    </row>
    <row r="7432" spans="1:8" x14ac:dyDescent="0.3">
      <c r="A7432" s="183">
        <v>45473</v>
      </c>
      <c r="B7432" s="129" t="s">
        <v>12173</v>
      </c>
      <c r="C7432" s="129" t="s">
        <v>416</v>
      </c>
      <c r="D7432" s="165">
        <v>1</v>
      </c>
      <c r="E7432" s="129" t="s">
        <v>4737</v>
      </c>
      <c r="F7432" s="129" t="s">
        <v>4735</v>
      </c>
      <c r="G7432" s="129" t="s">
        <v>16723</v>
      </c>
      <c r="H7432" s="129"/>
    </row>
    <row r="7433" spans="1:8" x14ac:dyDescent="0.3">
      <c r="A7433" s="183">
        <v>45473</v>
      </c>
      <c r="B7433" s="129" t="s">
        <v>12174</v>
      </c>
      <c r="C7433" s="129" t="s">
        <v>418</v>
      </c>
      <c r="D7433" s="165">
        <v>1</v>
      </c>
      <c r="E7433" s="129" t="s">
        <v>4737</v>
      </c>
      <c r="F7433" s="129" t="s">
        <v>4735</v>
      </c>
      <c r="G7433" s="129" t="s">
        <v>16723</v>
      </c>
      <c r="H7433" s="129"/>
    </row>
    <row r="7434" spans="1:8" x14ac:dyDescent="0.3">
      <c r="A7434" s="183">
        <v>45473</v>
      </c>
      <c r="B7434" s="129" t="s">
        <v>12175</v>
      </c>
      <c r="C7434" s="129" t="s">
        <v>418</v>
      </c>
      <c r="D7434" s="165">
        <v>1</v>
      </c>
      <c r="E7434" s="129" t="s">
        <v>4739</v>
      </c>
      <c r="F7434" s="129" t="s">
        <v>4735</v>
      </c>
      <c r="G7434" s="129" t="s">
        <v>16723</v>
      </c>
      <c r="H7434" s="129"/>
    </row>
    <row r="7435" spans="1:8" x14ac:dyDescent="0.3">
      <c r="A7435" s="183">
        <v>45473</v>
      </c>
      <c r="B7435" s="129" t="s">
        <v>12176</v>
      </c>
      <c r="C7435" s="129" t="s">
        <v>418</v>
      </c>
      <c r="D7435" s="165">
        <v>1</v>
      </c>
      <c r="E7435" s="129" t="s">
        <v>4739</v>
      </c>
      <c r="F7435" s="129" t="s">
        <v>4735</v>
      </c>
      <c r="G7435" s="129" t="s">
        <v>16723</v>
      </c>
      <c r="H7435" s="129"/>
    </row>
    <row r="7436" spans="1:8" x14ac:dyDescent="0.3">
      <c r="A7436" s="183">
        <v>45473</v>
      </c>
      <c r="B7436" s="129" t="s">
        <v>12177</v>
      </c>
      <c r="C7436" s="129" t="s">
        <v>417</v>
      </c>
      <c r="D7436" s="165">
        <v>1</v>
      </c>
      <c r="E7436" s="129" t="s">
        <v>4739</v>
      </c>
      <c r="F7436" s="129" t="s">
        <v>4735</v>
      </c>
      <c r="G7436" s="129" t="s">
        <v>16723</v>
      </c>
      <c r="H7436" s="129"/>
    </row>
    <row r="7437" spans="1:8" x14ac:dyDescent="0.3">
      <c r="A7437" s="183">
        <v>45473</v>
      </c>
      <c r="B7437" s="129" t="s">
        <v>12178</v>
      </c>
      <c r="C7437" s="129" t="s">
        <v>417</v>
      </c>
      <c r="D7437" s="165">
        <v>1</v>
      </c>
      <c r="E7437" s="129" t="s">
        <v>4739</v>
      </c>
      <c r="F7437" s="129" t="s">
        <v>4735</v>
      </c>
      <c r="G7437" s="129" t="s">
        <v>16723</v>
      </c>
      <c r="H7437" s="129"/>
    </row>
    <row r="7438" spans="1:8" x14ac:dyDescent="0.3">
      <c r="A7438" s="183">
        <v>45473</v>
      </c>
      <c r="B7438" s="129" t="s">
        <v>12179</v>
      </c>
      <c r="C7438" s="129" t="s">
        <v>417</v>
      </c>
      <c r="D7438" s="165">
        <v>1</v>
      </c>
      <c r="E7438" s="129" t="s">
        <v>4739</v>
      </c>
      <c r="F7438" s="129" t="s">
        <v>4735</v>
      </c>
      <c r="G7438" s="129" t="s">
        <v>16723</v>
      </c>
      <c r="H7438" s="129"/>
    </row>
    <row r="7439" spans="1:8" x14ac:dyDescent="0.3">
      <c r="A7439" s="183">
        <v>45473</v>
      </c>
      <c r="B7439" s="129" t="s">
        <v>12180</v>
      </c>
      <c r="C7439" s="129" t="s">
        <v>417</v>
      </c>
      <c r="D7439" s="165">
        <v>1</v>
      </c>
      <c r="E7439" s="129" t="s">
        <v>4737</v>
      </c>
      <c r="F7439" s="129" t="s">
        <v>4735</v>
      </c>
      <c r="G7439" s="129" t="s">
        <v>16723</v>
      </c>
      <c r="H7439" s="129"/>
    </row>
    <row r="7440" spans="1:8" x14ac:dyDescent="0.3">
      <c r="A7440" s="183">
        <v>45473</v>
      </c>
      <c r="B7440" s="129" t="s">
        <v>12181</v>
      </c>
      <c r="C7440" s="129" t="s">
        <v>418</v>
      </c>
      <c r="D7440" s="165">
        <v>1</v>
      </c>
      <c r="E7440" s="129" t="s">
        <v>4739</v>
      </c>
      <c r="F7440" s="129" t="s">
        <v>4735</v>
      </c>
      <c r="G7440" s="129" t="s">
        <v>16723</v>
      </c>
      <c r="H7440" s="129"/>
    </row>
    <row r="7441" spans="1:8" x14ac:dyDescent="0.3">
      <c r="A7441" s="183">
        <v>45473</v>
      </c>
      <c r="B7441" s="129" t="s">
        <v>12182</v>
      </c>
      <c r="C7441" s="129" t="s">
        <v>416</v>
      </c>
      <c r="D7441" s="165">
        <v>1</v>
      </c>
      <c r="E7441" s="129" t="s">
        <v>4737</v>
      </c>
      <c r="F7441" s="129" t="s">
        <v>4735</v>
      </c>
      <c r="G7441" s="129" t="s">
        <v>16723</v>
      </c>
      <c r="H7441" s="129"/>
    </row>
    <row r="7442" spans="1:8" x14ac:dyDescent="0.3">
      <c r="A7442" s="183">
        <v>45473</v>
      </c>
      <c r="B7442" s="129" t="s">
        <v>12183</v>
      </c>
      <c r="C7442" s="129" t="s">
        <v>418</v>
      </c>
      <c r="D7442" s="165">
        <v>1</v>
      </c>
      <c r="E7442" s="129" t="s">
        <v>4739</v>
      </c>
      <c r="F7442" s="129" t="s">
        <v>4735</v>
      </c>
      <c r="G7442" s="129" t="s">
        <v>16723</v>
      </c>
      <c r="H7442" s="129"/>
    </row>
    <row r="7443" spans="1:8" x14ac:dyDescent="0.3">
      <c r="A7443" s="183">
        <v>45473</v>
      </c>
      <c r="B7443" s="129" t="s">
        <v>12184</v>
      </c>
      <c r="C7443" s="129" t="s">
        <v>418</v>
      </c>
      <c r="D7443" s="165">
        <v>1</v>
      </c>
      <c r="E7443" s="129" t="s">
        <v>4739</v>
      </c>
      <c r="F7443" s="129" t="s">
        <v>4735</v>
      </c>
      <c r="G7443" s="129" t="s">
        <v>16723</v>
      </c>
      <c r="H7443" s="129"/>
    </row>
    <row r="7444" spans="1:8" x14ac:dyDescent="0.3">
      <c r="A7444" s="183">
        <v>45473</v>
      </c>
      <c r="B7444" s="129" t="s">
        <v>12185</v>
      </c>
      <c r="C7444" s="129" t="s">
        <v>418</v>
      </c>
      <c r="D7444" s="165">
        <v>1</v>
      </c>
      <c r="E7444" s="129" t="s">
        <v>4739</v>
      </c>
      <c r="F7444" s="129" t="s">
        <v>4735</v>
      </c>
      <c r="G7444" s="129" t="s">
        <v>16723</v>
      </c>
      <c r="H7444" s="129"/>
    </row>
    <row r="7445" spans="1:8" x14ac:dyDescent="0.3">
      <c r="A7445" s="183">
        <v>45473</v>
      </c>
      <c r="B7445" s="129" t="s">
        <v>12186</v>
      </c>
      <c r="C7445" s="129" t="s">
        <v>418</v>
      </c>
      <c r="D7445" s="165">
        <v>1</v>
      </c>
      <c r="E7445" s="129" t="s">
        <v>4739</v>
      </c>
      <c r="F7445" s="129" t="s">
        <v>4735</v>
      </c>
      <c r="G7445" s="129" t="s">
        <v>16723</v>
      </c>
      <c r="H7445" s="129"/>
    </row>
    <row r="7446" spans="1:8" x14ac:dyDescent="0.3">
      <c r="A7446" s="183">
        <v>45473</v>
      </c>
      <c r="B7446" s="129" t="s">
        <v>12187</v>
      </c>
      <c r="C7446" s="129" t="s">
        <v>418</v>
      </c>
      <c r="D7446" s="165">
        <v>1</v>
      </c>
      <c r="E7446" s="129" t="s">
        <v>4739</v>
      </c>
      <c r="F7446" s="129" t="s">
        <v>4735</v>
      </c>
      <c r="G7446" s="129" t="s">
        <v>16723</v>
      </c>
      <c r="H7446" s="129"/>
    </row>
    <row r="7447" spans="1:8" x14ac:dyDescent="0.3">
      <c r="A7447" s="183">
        <v>45473</v>
      </c>
      <c r="B7447" s="129" t="s">
        <v>12188</v>
      </c>
      <c r="C7447" s="129" t="s">
        <v>417</v>
      </c>
      <c r="D7447" s="165">
        <v>1</v>
      </c>
      <c r="E7447" s="129" t="s">
        <v>4739</v>
      </c>
      <c r="F7447" s="129" t="s">
        <v>4735</v>
      </c>
      <c r="G7447" s="129" t="s">
        <v>16723</v>
      </c>
      <c r="H7447" s="129"/>
    </row>
    <row r="7448" spans="1:8" x14ac:dyDescent="0.3">
      <c r="A7448" s="183">
        <v>45473</v>
      </c>
      <c r="B7448" s="129" t="s">
        <v>12189</v>
      </c>
      <c r="C7448" s="129" t="s">
        <v>417</v>
      </c>
      <c r="D7448" s="165">
        <v>1</v>
      </c>
      <c r="E7448" s="129" t="s">
        <v>4739</v>
      </c>
      <c r="F7448" s="129" t="s">
        <v>4735</v>
      </c>
      <c r="G7448" s="129" t="s">
        <v>16723</v>
      </c>
      <c r="H7448" s="129"/>
    </row>
    <row r="7449" spans="1:8" x14ac:dyDescent="0.3">
      <c r="A7449" s="183">
        <v>45473</v>
      </c>
      <c r="B7449" s="129" t="s">
        <v>12190</v>
      </c>
      <c r="C7449" s="129" t="s">
        <v>417</v>
      </c>
      <c r="D7449" s="165">
        <v>1</v>
      </c>
      <c r="E7449" s="129" t="s">
        <v>4739</v>
      </c>
      <c r="F7449" s="129" t="s">
        <v>4735</v>
      </c>
      <c r="G7449" s="129" t="s">
        <v>16723</v>
      </c>
      <c r="H7449" s="129"/>
    </row>
    <row r="7450" spans="1:8" x14ac:dyDescent="0.3">
      <c r="A7450" s="183">
        <v>45473</v>
      </c>
      <c r="B7450" s="129" t="s">
        <v>12191</v>
      </c>
      <c r="C7450" s="129" t="s">
        <v>417</v>
      </c>
      <c r="D7450" s="165">
        <v>1</v>
      </c>
      <c r="E7450" s="129" t="s">
        <v>4739</v>
      </c>
      <c r="F7450" s="129" t="s">
        <v>4735</v>
      </c>
      <c r="G7450" s="129" t="s">
        <v>16723</v>
      </c>
      <c r="H7450" s="129"/>
    </row>
    <row r="7451" spans="1:8" x14ac:dyDescent="0.3">
      <c r="A7451" s="183">
        <v>45473</v>
      </c>
      <c r="B7451" s="129" t="s">
        <v>12192</v>
      </c>
      <c r="C7451" s="129" t="s">
        <v>417</v>
      </c>
      <c r="D7451" s="165">
        <v>1</v>
      </c>
      <c r="E7451" s="129" t="s">
        <v>4739</v>
      </c>
      <c r="F7451" s="129" t="s">
        <v>4735</v>
      </c>
      <c r="G7451" s="129" t="s">
        <v>16723</v>
      </c>
      <c r="H7451" s="129"/>
    </row>
    <row r="7452" spans="1:8" x14ac:dyDescent="0.3">
      <c r="A7452" s="183">
        <v>45473</v>
      </c>
      <c r="B7452" s="129" t="s">
        <v>12193</v>
      </c>
      <c r="C7452" s="129" t="s">
        <v>417</v>
      </c>
      <c r="D7452" s="165">
        <v>1</v>
      </c>
      <c r="E7452" s="129" t="s">
        <v>4737</v>
      </c>
      <c r="F7452" s="129" t="s">
        <v>4735</v>
      </c>
      <c r="G7452" s="129" t="s">
        <v>16723</v>
      </c>
      <c r="H7452" s="129"/>
    </row>
    <row r="7453" spans="1:8" x14ac:dyDescent="0.3">
      <c r="A7453" s="183">
        <v>45473</v>
      </c>
      <c r="B7453" s="129" t="s">
        <v>12194</v>
      </c>
      <c r="C7453" s="129" t="s">
        <v>416</v>
      </c>
      <c r="D7453" s="165">
        <v>1</v>
      </c>
      <c r="E7453" s="129" t="s">
        <v>4739</v>
      </c>
      <c r="F7453" s="129" t="s">
        <v>4735</v>
      </c>
      <c r="G7453" s="129" t="s">
        <v>16723</v>
      </c>
      <c r="H7453" s="129"/>
    </row>
    <row r="7454" spans="1:8" x14ac:dyDescent="0.3">
      <c r="A7454" s="183">
        <v>45473</v>
      </c>
      <c r="B7454" s="129" t="s">
        <v>12195</v>
      </c>
      <c r="C7454" s="129" t="s">
        <v>417</v>
      </c>
      <c r="D7454" s="165">
        <v>1</v>
      </c>
      <c r="E7454" s="129" t="s">
        <v>4739</v>
      </c>
      <c r="F7454" s="129" t="s">
        <v>4735</v>
      </c>
      <c r="G7454" s="129" t="s">
        <v>16723</v>
      </c>
      <c r="H7454" s="129"/>
    </row>
    <row r="7455" spans="1:8" x14ac:dyDescent="0.3">
      <c r="A7455" s="183">
        <v>45473</v>
      </c>
      <c r="B7455" s="129" t="s">
        <v>12196</v>
      </c>
      <c r="C7455" s="129" t="s">
        <v>417</v>
      </c>
      <c r="D7455" s="165">
        <v>1</v>
      </c>
      <c r="E7455" s="129" t="s">
        <v>4737</v>
      </c>
      <c r="F7455" s="129" t="s">
        <v>4735</v>
      </c>
      <c r="G7455" s="129" t="s">
        <v>16723</v>
      </c>
      <c r="H7455" s="129"/>
    </row>
    <row r="7456" spans="1:8" x14ac:dyDescent="0.3">
      <c r="A7456" s="183">
        <v>45473</v>
      </c>
      <c r="B7456" s="129" t="s">
        <v>12197</v>
      </c>
      <c r="C7456" s="129" t="s">
        <v>417</v>
      </c>
      <c r="D7456" s="165">
        <v>1</v>
      </c>
      <c r="E7456" s="129" t="s">
        <v>4739</v>
      </c>
      <c r="F7456" s="129" t="s">
        <v>4735</v>
      </c>
      <c r="G7456" s="129" t="s">
        <v>16723</v>
      </c>
      <c r="H7456" s="129"/>
    </row>
    <row r="7457" spans="1:8" x14ac:dyDescent="0.3">
      <c r="A7457" s="183">
        <v>45473</v>
      </c>
      <c r="B7457" s="129" t="s">
        <v>12198</v>
      </c>
      <c r="C7457" s="129" t="s">
        <v>417</v>
      </c>
      <c r="D7457" s="165">
        <v>1</v>
      </c>
      <c r="E7457" s="129" t="s">
        <v>4739</v>
      </c>
      <c r="F7457" s="129" t="s">
        <v>4735</v>
      </c>
      <c r="G7457" s="129" t="s">
        <v>16723</v>
      </c>
      <c r="H7457" s="129"/>
    </row>
    <row r="7458" spans="1:8" x14ac:dyDescent="0.3">
      <c r="A7458" s="183">
        <v>45473</v>
      </c>
      <c r="B7458" s="129" t="s">
        <v>12199</v>
      </c>
      <c r="C7458" s="129" t="s">
        <v>417</v>
      </c>
      <c r="D7458" s="165">
        <v>1</v>
      </c>
      <c r="E7458" s="129" t="s">
        <v>4739</v>
      </c>
      <c r="F7458" s="129" t="s">
        <v>4735</v>
      </c>
      <c r="G7458" s="129" t="s">
        <v>16723</v>
      </c>
      <c r="H7458" s="129"/>
    </row>
    <row r="7459" spans="1:8" x14ac:dyDescent="0.3">
      <c r="A7459" s="183">
        <v>45473</v>
      </c>
      <c r="B7459" s="129" t="s">
        <v>12200</v>
      </c>
      <c r="C7459" s="129" t="s">
        <v>416</v>
      </c>
      <c r="D7459" s="165">
        <v>1</v>
      </c>
      <c r="E7459" s="129" t="s">
        <v>4739</v>
      </c>
      <c r="F7459" s="129" t="s">
        <v>4735</v>
      </c>
      <c r="G7459" s="129" t="s">
        <v>16723</v>
      </c>
      <c r="H7459" s="129"/>
    </row>
    <row r="7460" spans="1:8" x14ac:dyDescent="0.3">
      <c r="A7460" s="183">
        <v>45473</v>
      </c>
      <c r="B7460" s="129" t="s">
        <v>12201</v>
      </c>
      <c r="C7460" s="129" t="s">
        <v>416</v>
      </c>
      <c r="D7460" s="165">
        <v>1</v>
      </c>
      <c r="E7460" s="129" t="s">
        <v>4739</v>
      </c>
      <c r="F7460" s="129" t="s">
        <v>4735</v>
      </c>
      <c r="G7460" s="129" t="s">
        <v>16723</v>
      </c>
      <c r="H7460" s="129"/>
    </row>
    <row r="7461" spans="1:8" x14ac:dyDescent="0.3">
      <c r="A7461" s="183">
        <v>45473</v>
      </c>
      <c r="B7461" s="129" t="s">
        <v>12202</v>
      </c>
      <c r="C7461" s="129" t="s">
        <v>418</v>
      </c>
      <c r="D7461" s="165">
        <v>1</v>
      </c>
      <c r="E7461" s="129" t="s">
        <v>4739</v>
      </c>
      <c r="F7461" s="129" t="s">
        <v>4735</v>
      </c>
      <c r="G7461" s="129" t="s">
        <v>16723</v>
      </c>
      <c r="H7461" s="129"/>
    </row>
    <row r="7462" spans="1:8" x14ac:dyDescent="0.3">
      <c r="A7462" s="183">
        <v>45473</v>
      </c>
      <c r="B7462" s="129" t="s">
        <v>12203</v>
      </c>
      <c r="C7462" s="129" t="s">
        <v>418</v>
      </c>
      <c r="D7462" s="165">
        <v>1</v>
      </c>
      <c r="E7462" s="129" t="s">
        <v>4737</v>
      </c>
      <c r="F7462" s="129" t="s">
        <v>4735</v>
      </c>
      <c r="G7462" s="129" t="s">
        <v>16723</v>
      </c>
      <c r="H7462" s="129"/>
    </row>
    <row r="7463" spans="1:8" x14ac:dyDescent="0.3">
      <c r="A7463" s="183">
        <v>45473</v>
      </c>
      <c r="B7463" s="129" t="s">
        <v>12204</v>
      </c>
      <c r="C7463" s="129" t="s">
        <v>416</v>
      </c>
      <c r="D7463" s="165">
        <v>1</v>
      </c>
      <c r="E7463" s="129" t="s">
        <v>4737</v>
      </c>
      <c r="F7463" s="129" t="s">
        <v>4735</v>
      </c>
      <c r="G7463" s="129" t="s">
        <v>16723</v>
      </c>
      <c r="H7463" s="129"/>
    </row>
    <row r="7464" spans="1:8" x14ac:dyDescent="0.3">
      <c r="A7464" s="183">
        <v>45473</v>
      </c>
      <c r="B7464" s="129" t="s">
        <v>12205</v>
      </c>
      <c r="C7464" s="129" t="s">
        <v>418</v>
      </c>
      <c r="D7464" s="165">
        <v>1</v>
      </c>
      <c r="E7464" s="129" t="s">
        <v>4737</v>
      </c>
      <c r="F7464" s="129" t="s">
        <v>4735</v>
      </c>
      <c r="G7464" s="129" t="s">
        <v>16723</v>
      </c>
      <c r="H7464" s="129"/>
    </row>
    <row r="7465" spans="1:8" x14ac:dyDescent="0.3">
      <c r="A7465" s="183">
        <v>45473</v>
      </c>
      <c r="B7465" s="129" t="s">
        <v>12206</v>
      </c>
      <c r="C7465" s="129" t="s">
        <v>417</v>
      </c>
      <c r="D7465" s="165">
        <v>1</v>
      </c>
      <c r="E7465" s="129" t="s">
        <v>4739</v>
      </c>
      <c r="F7465" s="129" t="s">
        <v>4735</v>
      </c>
      <c r="G7465" s="129" t="s">
        <v>16723</v>
      </c>
      <c r="H7465" s="129"/>
    </row>
    <row r="7466" spans="1:8" x14ac:dyDescent="0.3">
      <c r="A7466" s="183">
        <v>45473</v>
      </c>
      <c r="B7466" s="129" t="s">
        <v>12207</v>
      </c>
      <c r="C7466" s="129" t="s">
        <v>417</v>
      </c>
      <c r="D7466" s="165">
        <v>1</v>
      </c>
      <c r="E7466" s="129" t="s">
        <v>4737</v>
      </c>
      <c r="F7466" s="129" t="s">
        <v>4735</v>
      </c>
      <c r="G7466" s="129" t="s">
        <v>16723</v>
      </c>
      <c r="H7466" s="129"/>
    </row>
    <row r="7467" spans="1:8" x14ac:dyDescent="0.3">
      <c r="A7467" s="183">
        <v>45473</v>
      </c>
      <c r="B7467" s="129" t="s">
        <v>12208</v>
      </c>
      <c r="C7467" s="129" t="s">
        <v>418</v>
      </c>
      <c r="D7467" s="165">
        <v>1</v>
      </c>
      <c r="E7467" s="129" t="s">
        <v>4744</v>
      </c>
      <c r="F7467" s="129" t="s">
        <v>4735</v>
      </c>
      <c r="G7467" s="129" t="s">
        <v>16723</v>
      </c>
      <c r="H7467" s="129"/>
    </row>
    <row r="7468" spans="1:8" x14ac:dyDescent="0.3">
      <c r="A7468" s="183">
        <v>45473</v>
      </c>
      <c r="B7468" s="129" t="s">
        <v>12209</v>
      </c>
      <c r="C7468" s="129" t="s">
        <v>416</v>
      </c>
      <c r="D7468" s="165">
        <v>1</v>
      </c>
      <c r="E7468" s="129" t="s">
        <v>4739</v>
      </c>
      <c r="F7468" s="129" t="s">
        <v>4735</v>
      </c>
      <c r="G7468" s="129" t="s">
        <v>16723</v>
      </c>
      <c r="H7468" s="129"/>
    </row>
    <row r="7469" spans="1:8" x14ac:dyDescent="0.3">
      <c r="A7469" s="183">
        <v>45473</v>
      </c>
      <c r="B7469" s="129" t="s">
        <v>12210</v>
      </c>
      <c r="C7469" s="129" t="s">
        <v>416</v>
      </c>
      <c r="D7469" s="165">
        <v>1</v>
      </c>
      <c r="E7469" s="129" t="s">
        <v>4737</v>
      </c>
      <c r="F7469" s="129" t="s">
        <v>4735</v>
      </c>
      <c r="G7469" s="129" t="s">
        <v>16723</v>
      </c>
      <c r="H7469" s="129"/>
    </row>
    <row r="7470" spans="1:8" x14ac:dyDescent="0.3">
      <c r="A7470" s="183">
        <v>45504</v>
      </c>
      <c r="B7470" s="129" t="s">
        <v>12211</v>
      </c>
      <c r="C7470" s="129" t="s">
        <v>417</v>
      </c>
      <c r="D7470" s="165">
        <v>1</v>
      </c>
      <c r="E7470" s="129" t="s">
        <v>4739</v>
      </c>
      <c r="F7470" s="129" t="s">
        <v>4735</v>
      </c>
      <c r="G7470" s="129" t="s">
        <v>16723</v>
      </c>
      <c r="H7470" s="129"/>
    </row>
    <row r="7471" spans="1:8" x14ac:dyDescent="0.3">
      <c r="A7471" s="183">
        <v>45504</v>
      </c>
      <c r="B7471" s="129" t="s">
        <v>12212</v>
      </c>
      <c r="C7471" s="129" t="s">
        <v>417</v>
      </c>
      <c r="D7471" s="165">
        <v>1</v>
      </c>
      <c r="E7471" s="129" t="s">
        <v>5066</v>
      </c>
      <c r="F7471" s="129" t="s">
        <v>4735</v>
      </c>
      <c r="G7471" s="129" t="s">
        <v>16723</v>
      </c>
      <c r="H7471" s="129"/>
    </row>
    <row r="7472" spans="1:8" x14ac:dyDescent="0.3">
      <c r="A7472" s="183">
        <v>45504</v>
      </c>
      <c r="B7472" s="129" t="s">
        <v>12213</v>
      </c>
      <c r="C7472" s="129" t="s">
        <v>417</v>
      </c>
      <c r="D7472" s="165">
        <v>1</v>
      </c>
      <c r="E7472" s="129" t="s">
        <v>4739</v>
      </c>
      <c r="F7472" s="129" t="s">
        <v>4735</v>
      </c>
      <c r="G7472" s="129" t="s">
        <v>16723</v>
      </c>
      <c r="H7472" s="129"/>
    </row>
    <row r="7473" spans="1:8" x14ac:dyDescent="0.3">
      <c r="A7473" s="183">
        <v>45504</v>
      </c>
      <c r="B7473" s="129" t="s">
        <v>12214</v>
      </c>
      <c r="C7473" s="129" t="s">
        <v>417</v>
      </c>
      <c r="D7473" s="165">
        <v>1</v>
      </c>
      <c r="E7473" s="129" t="s">
        <v>4739</v>
      </c>
      <c r="F7473" s="129" t="s">
        <v>4735</v>
      </c>
      <c r="G7473" s="129" t="s">
        <v>16723</v>
      </c>
      <c r="H7473" s="129"/>
    </row>
    <row r="7474" spans="1:8" x14ac:dyDescent="0.3">
      <c r="A7474" s="183">
        <v>45504</v>
      </c>
      <c r="B7474" s="129" t="s">
        <v>12215</v>
      </c>
      <c r="C7474" s="129" t="s">
        <v>417</v>
      </c>
      <c r="D7474" s="165">
        <v>1</v>
      </c>
      <c r="E7474" s="129" t="s">
        <v>5066</v>
      </c>
      <c r="F7474" s="129" t="s">
        <v>4735</v>
      </c>
      <c r="G7474" s="129" t="s">
        <v>16723</v>
      </c>
      <c r="H7474" s="129"/>
    </row>
    <row r="7475" spans="1:8" x14ac:dyDescent="0.3">
      <c r="A7475" s="183">
        <v>45504</v>
      </c>
      <c r="B7475" s="129" t="s">
        <v>12216</v>
      </c>
      <c r="C7475" s="129" t="s">
        <v>417</v>
      </c>
      <c r="D7475" s="165">
        <v>1</v>
      </c>
      <c r="E7475" s="129" t="s">
        <v>4737</v>
      </c>
      <c r="F7475" s="129" t="s">
        <v>4735</v>
      </c>
      <c r="G7475" s="129" t="s">
        <v>16723</v>
      </c>
      <c r="H7475" s="129"/>
    </row>
    <row r="7476" spans="1:8" x14ac:dyDescent="0.3">
      <c r="A7476" s="183">
        <v>45504</v>
      </c>
      <c r="B7476" s="129" t="s">
        <v>12217</v>
      </c>
      <c r="C7476" s="129" t="s">
        <v>417</v>
      </c>
      <c r="D7476" s="165">
        <v>1</v>
      </c>
      <c r="E7476" s="129" t="s">
        <v>4739</v>
      </c>
      <c r="F7476" s="129" t="s">
        <v>4735</v>
      </c>
      <c r="G7476" s="129" t="s">
        <v>16723</v>
      </c>
      <c r="H7476" s="129"/>
    </row>
    <row r="7477" spans="1:8" x14ac:dyDescent="0.3">
      <c r="A7477" s="183">
        <v>45504</v>
      </c>
      <c r="B7477" s="129" t="s">
        <v>12218</v>
      </c>
      <c r="C7477" s="129" t="s">
        <v>416</v>
      </c>
      <c r="D7477" s="165">
        <v>1</v>
      </c>
      <c r="E7477" s="129" t="s">
        <v>4739</v>
      </c>
      <c r="F7477" s="129" t="s">
        <v>4735</v>
      </c>
      <c r="G7477" s="129" t="s">
        <v>16723</v>
      </c>
      <c r="H7477" s="129"/>
    </row>
    <row r="7478" spans="1:8" x14ac:dyDescent="0.3">
      <c r="A7478" s="183">
        <v>45504</v>
      </c>
      <c r="B7478" s="129" t="s">
        <v>12219</v>
      </c>
      <c r="C7478" s="129" t="s">
        <v>417</v>
      </c>
      <c r="D7478" s="165">
        <v>1</v>
      </c>
      <c r="E7478" s="129" t="s">
        <v>4739</v>
      </c>
      <c r="F7478" s="129" t="s">
        <v>4735</v>
      </c>
      <c r="G7478" s="129" t="s">
        <v>16723</v>
      </c>
      <c r="H7478" s="129"/>
    </row>
    <row r="7479" spans="1:8" x14ac:dyDescent="0.3">
      <c r="A7479" s="183">
        <v>45504</v>
      </c>
      <c r="B7479" s="129" t="s">
        <v>12220</v>
      </c>
      <c r="C7479" s="129" t="s">
        <v>417</v>
      </c>
      <c r="D7479" s="165">
        <v>1</v>
      </c>
      <c r="E7479" s="129" t="s">
        <v>4739</v>
      </c>
      <c r="F7479" s="129" t="s">
        <v>4735</v>
      </c>
      <c r="G7479" s="129" t="s">
        <v>16723</v>
      </c>
      <c r="H7479" s="129"/>
    </row>
    <row r="7480" spans="1:8" x14ac:dyDescent="0.3">
      <c r="A7480" s="183">
        <v>45504</v>
      </c>
      <c r="B7480" s="129" t="s">
        <v>12221</v>
      </c>
      <c r="C7480" s="129" t="s">
        <v>417</v>
      </c>
      <c r="D7480" s="165">
        <v>1</v>
      </c>
      <c r="E7480" s="129" t="s">
        <v>5066</v>
      </c>
      <c r="F7480" s="129" t="s">
        <v>4735</v>
      </c>
      <c r="G7480" s="129" t="s">
        <v>16723</v>
      </c>
      <c r="H7480" s="129"/>
    </row>
    <row r="7481" spans="1:8" x14ac:dyDescent="0.3">
      <c r="A7481" s="183">
        <v>45504</v>
      </c>
      <c r="B7481" s="129" t="s">
        <v>12222</v>
      </c>
      <c r="C7481" s="129" t="s">
        <v>417</v>
      </c>
      <c r="D7481" s="165">
        <v>1</v>
      </c>
      <c r="E7481" s="129" t="s">
        <v>4739</v>
      </c>
      <c r="F7481" s="129" t="s">
        <v>4735</v>
      </c>
      <c r="G7481" s="129" t="s">
        <v>16723</v>
      </c>
      <c r="H7481" s="129"/>
    </row>
    <row r="7482" spans="1:8" x14ac:dyDescent="0.3">
      <c r="A7482" s="183">
        <v>45504</v>
      </c>
      <c r="B7482" s="129" t="s">
        <v>12223</v>
      </c>
      <c r="C7482" s="129" t="s">
        <v>417</v>
      </c>
      <c r="D7482" s="165">
        <v>1</v>
      </c>
      <c r="E7482" s="129" t="s">
        <v>4739</v>
      </c>
      <c r="F7482" s="129" t="s">
        <v>4735</v>
      </c>
      <c r="G7482" s="129" t="s">
        <v>16723</v>
      </c>
      <c r="H7482" s="129"/>
    </row>
    <row r="7483" spans="1:8" x14ac:dyDescent="0.3">
      <c r="A7483" s="183">
        <v>45504</v>
      </c>
      <c r="B7483" s="129" t="s">
        <v>12224</v>
      </c>
      <c r="C7483" s="129" t="s">
        <v>417</v>
      </c>
      <c r="D7483" s="165">
        <v>1</v>
      </c>
      <c r="E7483" s="129" t="s">
        <v>4739</v>
      </c>
      <c r="F7483" s="129" t="s">
        <v>4735</v>
      </c>
      <c r="G7483" s="129" t="s">
        <v>16723</v>
      </c>
      <c r="H7483" s="129"/>
    </row>
    <row r="7484" spans="1:8" x14ac:dyDescent="0.3">
      <c r="A7484" s="183">
        <v>45504</v>
      </c>
      <c r="B7484" s="129" t="s">
        <v>12225</v>
      </c>
      <c r="C7484" s="129" t="s">
        <v>417</v>
      </c>
      <c r="D7484" s="165">
        <v>1</v>
      </c>
      <c r="E7484" s="129" t="s">
        <v>4739</v>
      </c>
      <c r="F7484" s="129" t="s">
        <v>4735</v>
      </c>
      <c r="G7484" s="129" t="s">
        <v>16723</v>
      </c>
      <c r="H7484" s="129"/>
    </row>
    <row r="7485" spans="1:8" x14ac:dyDescent="0.3">
      <c r="A7485" s="183">
        <v>45504</v>
      </c>
      <c r="B7485" s="129" t="s">
        <v>12226</v>
      </c>
      <c r="C7485" s="129" t="s">
        <v>417</v>
      </c>
      <c r="D7485" s="165">
        <v>1</v>
      </c>
      <c r="E7485" s="129" t="s">
        <v>4739</v>
      </c>
      <c r="F7485" s="129" t="s">
        <v>4735</v>
      </c>
      <c r="G7485" s="129" t="s">
        <v>16723</v>
      </c>
      <c r="H7485" s="129"/>
    </row>
    <row r="7486" spans="1:8" x14ac:dyDescent="0.3">
      <c r="A7486" s="183">
        <v>45504</v>
      </c>
      <c r="B7486" s="129" t="s">
        <v>12227</v>
      </c>
      <c r="C7486" s="129" t="s">
        <v>416</v>
      </c>
      <c r="D7486" s="165">
        <v>1</v>
      </c>
      <c r="E7486" s="129" t="s">
        <v>4739</v>
      </c>
      <c r="F7486" s="129" t="s">
        <v>4735</v>
      </c>
      <c r="G7486" s="129" t="s">
        <v>16723</v>
      </c>
      <c r="H7486" s="129"/>
    </row>
    <row r="7487" spans="1:8" x14ac:dyDescent="0.3">
      <c r="A7487" s="183">
        <v>45504</v>
      </c>
      <c r="B7487" s="129" t="s">
        <v>12228</v>
      </c>
      <c r="C7487" s="129" t="s">
        <v>418</v>
      </c>
      <c r="D7487" s="165">
        <v>1</v>
      </c>
      <c r="E7487" s="129" t="s">
        <v>4747</v>
      </c>
      <c r="F7487" s="129" t="s">
        <v>4735</v>
      </c>
      <c r="G7487" s="129" t="s">
        <v>16723</v>
      </c>
      <c r="H7487" s="129"/>
    </row>
    <row r="7488" spans="1:8" x14ac:dyDescent="0.3">
      <c r="A7488" s="183">
        <v>45504</v>
      </c>
      <c r="B7488" s="129" t="s">
        <v>12229</v>
      </c>
      <c r="C7488" s="129" t="s">
        <v>418</v>
      </c>
      <c r="D7488" s="165">
        <v>1</v>
      </c>
      <c r="E7488" s="129" t="s">
        <v>4739</v>
      </c>
      <c r="F7488" s="129" t="s">
        <v>4735</v>
      </c>
      <c r="G7488" s="129" t="s">
        <v>16723</v>
      </c>
      <c r="H7488" s="129"/>
    </row>
    <row r="7489" spans="1:8" x14ac:dyDescent="0.3">
      <c r="A7489" s="183">
        <v>45504</v>
      </c>
      <c r="B7489" s="129" t="s">
        <v>12230</v>
      </c>
      <c r="C7489" s="129" t="s">
        <v>417</v>
      </c>
      <c r="D7489" s="165">
        <v>1</v>
      </c>
      <c r="E7489" s="129" t="s">
        <v>4739</v>
      </c>
      <c r="F7489" s="129" t="s">
        <v>4735</v>
      </c>
      <c r="G7489" s="129" t="s">
        <v>16723</v>
      </c>
      <c r="H7489" s="129"/>
    </row>
    <row r="7490" spans="1:8" x14ac:dyDescent="0.3">
      <c r="A7490" s="183">
        <v>45504</v>
      </c>
      <c r="B7490" s="129" t="s">
        <v>12231</v>
      </c>
      <c r="C7490" s="129" t="s">
        <v>417</v>
      </c>
      <c r="D7490" s="165">
        <v>1</v>
      </c>
      <c r="E7490" s="129" t="s">
        <v>4739</v>
      </c>
      <c r="F7490" s="129" t="s">
        <v>4735</v>
      </c>
      <c r="G7490" s="129" t="s">
        <v>16723</v>
      </c>
      <c r="H7490" s="129"/>
    </row>
    <row r="7491" spans="1:8" x14ac:dyDescent="0.3">
      <c r="A7491" s="183">
        <v>45504</v>
      </c>
      <c r="B7491" s="129" t="s">
        <v>12232</v>
      </c>
      <c r="C7491" s="129" t="s">
        <v>417</v>
      </c>
      <c r="D7491" s="165">
        <v>1</v>
      </c>
      <c r="E7491" s="129" t="s">
        <v>4739</v>
      </c>
      <c r="F7491" s="129" t="s">
        <v>4735</v>
      </c>
      <c r="G7491" s="129" t="s">
        <v>16723</v>
      </c>
      <c r="H7491" s="129"/>
    </row>
    <row r="7492" spans="1:8" x14ac:dyDescent="0.3">
      <c r="A7492" s="183">
        <v>45504</v>
      </c>
      <c r="B7492" s="129" t="s">
        <v>12233</v>
      </c>
      <c r="C7492" s="129" t="s">
        <v>417</v>
      </c>
      <c r="D7492" s="165">
        <v>1</v>
      </c>
      <c r="E7492" s="129" t="s">
        <v>4739</v>
      </c>
      <c r="F7492" s="129" t="s">
        <v>4735</v>
      </c>
      <c r="G7492" s="129" t="s">
        <v>16723</v>
      </c>
      <c r="H7492" s="129"/>
    </row>
    <row r="7493" spans="1:8" x14ac:dyDescent="0.3">
      <c r="A7493" s="183">
        <v>45504</v>
      </c>
      <c r="B7493" s="129" t="s">
        <v>12234</v>
      </c>
      <c r="C7493" s="129" t="s">
        <v>417</v>
      </c>
      <c r="D7493" s="165">
        <v>1</v>
      </c>
      <c r="E7493" s="129" t="s">
        <v>5066</v>
      </c>
      <c r="F7493" s="129" t="s">
        <v>4735</v>
      </c>
      <c r="G7493" s="129" t="s">
        <v>16723</v>
      </c>
      <c r="H7493" s="129"/>
    </row>
    <row r="7494" spans="1:8" x14ac:dyDescent="0.3">
      <c r="A7494" s="183">
        <v>45504</v>
      </c>
      <c r="B7494" s="129" t="s">
        <v>12235</v>
      </c>
      <c r="C7494" s="129" t="s">
        <v>417</v>
      </c>
      <c r="D7494" s="165">
        <v>1</v>
      </c>
      <c r="E7494" s="129" t="s">
        <v>4739</v>
      </c>
      <c r="F7494" s="129" t="s">
        <v>4735</v>
      </c>
      <c r="G7494" s="129" t="s">
        <v>16723</v>
      </c>
      <c r="H7494" s="129"/>
    </row>
    <row r="7495" spans="1:8" x14ac:dyDescent="0.3">
      <c r="A7495" s="183">
        <v>45504</v>
      </c>
      <c r="B7495" s="129" t="s">
        <v>12236</v>
      </c>
      <c r="C7495" s="129" t="s">
        <v>417</v>
      </c>
      <c r="D7495" s="165">
        <v>1</v>
      </c>
      <c r="E7495" s="129" t="s">
        <v>4739</v>
      </c>
      <c r="F7495" s="129" t="s">
        <v>4735</v>
      </c>
      <c r="G7495" s="129" t="s">
        <v>16723</v>
      </c>
      <c r="H7495" s="129"/>
    </row>
    <row r="7496" spans="1:8" x14ac:dyDescent="0.3">
      <c r="A7496" s="183">
        <v>45504</v>
      </c>
      <c r="B7496" s="129" t="s">
        <v>12237</v>
      </c>
      <c r="C7496" s="129" t="s">
        <v>417</v>
      </c>
      <c r="D7496" s="165">
        <v>1</v>
      </c>
      <c r="E7496" s="129" t="s">
        <v>4739</v>
      </c>
      <c r="F7496" s="129" t="s">
        <v>4735</v>
      </c>
      <c r="G7496" s="129" t="s">
        <v>16723</v>
      </c>
      <c r="H7496" s="129"/>
    </row>
    <row r="7497" spans="1:8" x14ac:dyDescent="0.3">
      <c r="A7497" s="183">
        <v>45504</v>
      </c>
      <c r="B7497" s="129" t="s">
        <v>12238</v>
      </c>
      <c r="C7497" s="129" t="s">
        <v>418</v>
      </c>
      <c r="D7497" s="165">
        <v>1</v>
      </c>
      <c r="E7497" s="129" t="s">
        <v>4739</v>
      </c>
      <c r="F7497" s="129" t="s">
        <v>4735</v>
      </c>
      <c r="G7497" s="129" t="s">
        <v>16723</v>
      </c>
      <c r="H7497" s="129"/>
    </row>
    <row r="7498" spans="1:8" x14ac:dyDescent="0.3">
      <c r="A7498" s="183">
        <v>45504</v>
      </c>
      <c r="B7498" s="129" t="s">
        <v>12239</v>
      </c>
      <c r="C7498" s="129" t="s">
        <v>418</v>
      </c>
      <c r="D7498" s="165">
        <v>1</v>
      </c>
      <c r="E7498" s="129" t="s">
        <v>4739</v>
      </c>
      <c r="F7498" s="129" t="s">
        <v>4735</v>
      </c>
      <c r="G7498" s="129" t="s">
        <v>16723</v>
      </c>
      <c r="H7498" s="129"/>
    </row>
    <row r="7499" spans="1:8" x14ac:dyDescent="0.3">
      <c r="A7499" s="183">
        <v>45504</v>
      </c>
      <c r="B7499" s="129" t="s">
        <v>12240</v>
      </c>
      <c r="C7499" s="129" t="s">
        <v>416</v>
      </c>
      <c r="D7499" s="165">
        <v>1</v>
      </c>
      <c r="E7499" s="129" t="s">
        <v>4739</v>
      </c>
      <c r="F7499" s="129" t="s">
        <v>4735</v>
      </c>
      <c r="G7499" s="129" t="s">
        <v>16723</v>
      </c>
      <c r="H7499" s="129"/>
    </row>
    <row r="7500" spans="1:8" x14ac:dyDescent="0.3">
      <c r="A7500" s="183">
        <v>45504</v>
      </c>
      <c r="B7500" s="129" t="s">
        <v>12241</v>
      </c>
      <c r="C7500" s="129" t="s">
        <v>416</v>
      </c>
      <c r="D7500" s="165">
        <v>1</v>
      </c>
      <c r="E7500" s="129" t="s">
        <v>4739</v>
      </c>
      <c r="F7500" s="129" t="s">
        <v>4735</v>
      </c>
      <c r="G7500" s="129" t="s">
        <v>16723</v>
      </c>
      <c r="H7500" s="129"/>
    </row>
    <row r="7501" spans="1:8" x14ac:dyDescent="0.3">
      <c r="A7501" s="183">
        <v>45504</v>
      </c>
      <c r="B7501" s="129" t="s">
        <v>12242</v>
      </c>
      <c r="C7501" s="129" t="s">
        <v>418</v>
      </c>
      <c r="D7501" s="165">
        <v>1</v>
      </c>
      <c r="E7501" s="129" t="s">
        <v>4739</v>
      </c>
      <c r="F7501" s="129" t="s">
        <v>4735</v>
      </c>
      <c r="G7501" s="129" t="s">
        <v>16723</v>
      </c>
      <c r="H7501" s="129"/>
    </row>
    <row r="7502" spans="1:8" x14ac:dyDescent="0.3">
      <c r="A7502" s="183">
        <v>45504</v>
      </c>
      <c r="B7502" s="129" t="s">
        <v>12243</v>
      </c>
      <c r="C7502" s="129" t="s">
        <v>417</v>
      </c>
      <c r="D7502" s="165">
        <v>1</v>
      </c>
      <c r="E7502" s="129" t="s">
        <v>4737</v>
      </c>
      <c r="F7502" s="129" t="s">
        <v>4735</v>
      </c>
      <c r="G7502" s="129" t="s">
        <v>16723</v>
      </c>
      <c r="H7502" s="129"/>
    </row>
    <row r="7503" spans="1:8" x14ac:dyDescent="0.3">
      <c r="A7503" s="183">
        <v>45504</v>
      </c>
      <c r="B7503" s="129" t="s">
        <v>12244</v>
      </c>
      <c r="C7503" s="129" t="s">
        <v>417</v>
      </c>
      <c r="D7503" s="165">
        <v>1</v>
      </c>
      <c r="E7503" s="129" t="s">
        <v>4821</v>
      </c>
      <c r="F7503" s="129" t="s">
        <v>4735</v>
      </c>
      <c r="G7503" s="129" t="s">
        <v>16723</v>
      </c>
      <c r="H7503" s="129"/>
    </row>
    <row r="7504" spans="1:8" x14ac:dyDescent="0.3">
      <c r="A7504" s="183">
        <v>45504</v>
      </c>
      <c r="B7504" s="129" t="s">
        <v>12245</v>
      </c>
      <c r="C7504" s="129" t="s">
        <v>417</v>
      </c>
      <c r="D7504" s="165">
        <v>1</v>
      </c>
      <c r="E7504" s="129" t="s">
        <v>4739</v>
      </c>
      <c r="F7504" s="129" t="s">
        <v>4735</v>
      </c>
      <c r="G7504" s="129" t="s">
        <v>16723</v>
      </c>
      <c r="H7504" s="129"/>
    </row>
    <row r="7505" spans="1:8" x14ac:dyDescent="0.3">
      <c r="A7505" s="183">
        <v>45504</v>
      </c>
      <c r="B7505" s="129" t="s">
        <v>12246</v>
      </c>
      <c r="C7505" s="129" t="s">
        <v>418</v>
      </c>
      <c r="D7505" s="165">
        <v>1</v>
      </c>
      <c r="E7505" s="129" t="s">
        <v>4739</v>
      </c>
      <c r="F7505" s="129" t="s">
        <v>4735</v>
      </c>
      <c r="G7505" s="129" t="s">
        <v>16723</v>
      </c>
      <c r="H7505" s="129"/>
    </row>
    <row r="7506" spans="1:8" x14ac:dyDescent="0.3">
      <c r="A7506" s="183">
        <v>45504</v>
      </c>
      <c r="B7506" s="129" t="s">
        <v>12247</v>
      </c>
      <c r="C7506" s="129" t="s">
        <v>417</v>
      </c>
      <c r="D7506" s="165">
        <v>1</v>
      </c>
      <c r="E7506" s="129" t="s">
        <v>4739</v>
      </c>
      <c r="F7506" s="129" t="s">
        <v>4735</v>
      </c>
      <c r="G7506" s="129" t="s">
        <v>16723</v>
      </c>
      <c r="H7506" s="129"/>
    </row>
    <row r="7507" spans="1:8" x14ac:dyDescent="0.3">
      <c r="A7507" s="183">
        <v>45504</v>
      </c>
      <c r="B7507" s="129" t="s">
        <v>12248</v>
      </c>
      <c r="C7507" s="129" t="s">
        <v>417</v>
      </c>
      <c r="D7507" s="165">
        <v>1</v>
      </c>
      <c r="E7507" s="129" t="s">
        <v>4739</v>
      </c>
      <c r="F7507" s="129" t="s">
        <v>4735</v>
      </c>
      <c r="G7507" s="129" t="s">
        <v>16723</v>
      </c>
      <c r="H7507" s="129"/>
    </row>
    <row r="7508" spans="1:8" x14ac:dyDescent="0.3">
      <c r="A7508" s="183">
        <v>45504</v>
      </c>
      <c r="B7508" s="129" t="s">
        <v>12249</v>
      </c>
      <c r="C7508" s="129" t="s">
        <v>417</v>
      </c>
      <c r="D7508" s="165">
        <v>1</v>
      </c>
      <c r="E7508" s="129" t="s">
        <v>4739</v>
      </c>
      <c r="F7508" s="129" t="s">
        <v>4735</v>
      </c>
      <c r="G7508" s="129" t="s">
        <v>16723</v>
      </c>
      <c r="H7508" s="129"/>
    </row>
    <row r="7509" spans="1:8" x14ac:dyDescent="0.3">
      <c r="A7509" s="183">
        <v>45504</v>
      </c>
      <c r="B7509" s="129" t="s">
        <v>12250</v>
      </c>
      <c r="C7509" s="129" t="s">
        <v>417</v>
      </c>
      <c r="D7509" s="165">
        <v>1</v>
      </c>
      <c r="E7509" s="129" t="s">
        <v>4821</v>
      </c>
      <c r="F7509" s="129" t="s">
        <v>4735</v>
      </c>
      <c r="G7509" s="129" t="s">
        <v>16723</v>
      </c>
      <c r="H7509" s="129"/>
    </row>
    <row r="7510" spans="1:8" x14ac:dyDescent="0.3">
      <c r="A7510" s="183">
        <v>45504</v>
      </c>
      <c r="B7510" s="129" t="s">
        <v>12251</v>
      </c>
      <c r="C7510" s="129" t="s">
        <v>417</v>
      </c>
      <c r="D7510" s="165">
        <v>1</v>
      </c>
      <c r="E7510" s="129" t="s">
        <v>4737</v>
      </c>
      <c r="F7510" s="129" t="s">
        <v>4735</v>
      </c>
      <c r="G7510" s="129" t="s">
        <v>16723</v>
      </c>
      <c r="H7510" s="129"/>
    </row>
    <row r="7511" spans="1:8" x14ac:dyDescent="0.3">
      <c r="A7511" s="183">
        <v>45504</v>
      </c>
      <c r="B7511" s="129" t="s">
        <v>12252</v>
      </c>
      <c r="C7511" s="129" t="s">
        <v>418</v>
      </c>
      <c r="D7511" s="165">
        <v>1</v>
      </c>
      <c r="E7511" s="129" t="s">
        <v>4739</v>
      </c>
      <c r="F7511" s="129" t="s">
        <v>4735</v>
      </c>
      <c r="G7511" s="129" t="s">
        <v>16723</v>
      </c>
      <c r="H7511" s="129"/>
    </row>
    <row r="7512" spans="1:8" x14ac:dyDescent="0.3">
      <c r="A7512" s="183">
        <v>45504</v>
      </c>
      <c r="B7512" s="129" t="s">
        <v>12253</v>
      </c>
      <c r="C7512" s="129" t="s">
        <v>418</v>
      </c>
      <c r="D7512" s="165">
        <v>1</v>
      </c>
      <c r="E7512" s="129" t="s">
        <v>4739</v>
      </c>
      <c r="F7512" s="129" t="s">
        <v>4735</v>
      </c>
      <c r="G7512" s="129" t="s">
        <v>16723</v>
      </c>
      <c r="H7512" s="129"/>
    </row>
    <row r="7513" spans="1:8" x14ac:dyDescent="0.3">
      <c r="A7513" s="183">
        <v>45504</v>
      </c>
      <c r="B7513" s="129" t="s">
        <v>12254</v>
      </c>
      <c r="C7513" s="129" t="s">
        <v>416</v>
      </c>
      <c r="D7513" s="165">
        <v>1</v>
      </c>
      <c r="E7513" s="129" t="s">
        <v>4739</v>
      </c>
      <c r="F7513" s="129" t="s">
        <v>4735</v>
      </c>
      <c r="G7513" s="129" t="s">
        <v>16723</v>
      </c>
      <c r="H7513" s="129"/>
    </row>
    <row r="7514" spans="1:8" x14ac:dyDescent="0.3">
      <c r="A7514" s="183">
        <v>45504</v>
      </c>
      <c r="B7514" s="129" t="s">
        <v>12255</v>
      </c>
      <c r="C7514" s="129" t="s">
        <v>416</v>
      </c>
      <c r="D7514" s="165">
        <v>1</v>
      </c>
      <c r="E7514" s="129" t="s">
        <v>4739</v>
      </c>
      <c r="F7514" s="129" t="s">
        <v>4735</v>
      </c>
      <c r="G7514" s="129" t="s">
        <v>16723</v>
      </c>
      <c r="H7514" s="129"/>
    </row>
    <row r="7515" spans="1:8" x14ac:dyDescent="0.3">
      <c r="A7515" s="183">
        <v>45504</v>
      </c>
      <c r="B7515" s="129" t="s">
        <v>12256</v>
      </c>
      <c r="C7515" s="129" t="s">
        <v>417</v>
      </c>
      <c r="D7515" s="165">
        <v>1</v>
      </c>
      <c r="E7515" s="129" t="s">
        <v>4739</v>
      </c>
      <c r="F7515" s="129" t="s">
        <v>4735</v>
      </c>
      <c r="G7515" s="129" t="s">
        <v>16723</v>
      </c>
      <c r="H7515" s="129"/>
    </row>
    <row r="7516" spans="1:8" x14ac:dyDescent="0.3">
      <c r="A7516" s="183">
        <v>45504</v>
      </c>
      <c r="B7516" s="129" t="s">
        <v>12257</v>
      </c>
      <c r="C7516" s="129" t="s">
        <v>417</v>
      </c>
      <c r="D7516" s="165">
        <v>1</v>
      </c>
      <c r="E7516" s="129" t="s">
        <v>4739</v>
      </c>
      <c r="F7516" s="129" t="s">
        <v>4735</v>
      </c>
      <c r="G7516" s="129" t="s">
        <v>16723</v>
      </c>
      <c r="H7516" s="129"/>
    </row>
    <row r="7517" spans="1:8" x14ac:dyDescent="0.3">
      <c r="A7517" s="183">
        <v>45504</v>
      </c>
      <c r="B7517" s="129" t="s">
        <v>12258</v>
      </c>
      <c r="C7517" s="129" t="s">
        <v>417</v>
      </c>
      <c r="D7517" s="165">
        <v>1</v>
      </c>
      <c r="E7517" s="129" t="s">
        <v>4739</v>
      </c>
      <c r="F7517" s="129" t="s">
        <v>4735</v>
      </c>
      <c r="G7517" s="129" t="s">
        <v>16723</v>
      </c>
      <c r="H7517" s="129"/>
    </row>
    <row r="7518" spans="1:8" x14ac:dyDescent="0.3">
      <c r="A7518" s="183">
        <v>45504</v>
      </c>
      <c r="B7518" s="129" t="s">
        <v>12259</v>
      </c>
      <c r="C7518" s="129" t="s">
        <v>416</v>
      </c>
      <c r="D7518" s="165">
        <v>1</v>
      </c>
      <c r="E7518" s="129" t="s">
        <v>4739</v>
      </c>
      <c r="F7518" s="129" t="s">
        <v>4735</v>
      </c>
      <c r="G7518" s="129" t="s">
        <v>16723</v>
      </c>
      <c r="H7518" s="129"/>
    </row>
    <row r="7519" spans="1:8" x14ac:dyDescent="0.3">
      <c r="A7519" s="183">
        <v>45504</v>
      </c>
      <c r="B7519" s="129" t="s">
        <v>12260</v>
      </c>
      <c r="C7519" s="129" t="s">
        <v>416</v>
      </c>
      <c r="D7519" s="165">
        <v>1</v>
      </c>
      <c r="E7519" s="129" t="s">
        <v>4739</v>
      </c>
      <c r="F7519" s="129" t="s">
        <v>4735</v>
      </c>
      <c r="G7519" s="129" t="s">
        <v>16723</v>
      </c>
      <c r="H7519" s="129"/>
    </row>
    <row r="7520" spans="1:8" x14ac:dyDescent="0.3">
      <c r="A7520" s="183">
        <v>45504</v>
      </c>
      <c r="B7520" s="129" t="s">
        <v>12261</v>
      </c>
      <c r="C7520" s="129" t="s">
        <v>417</v>
      </c>
      <c r="D7520" s="165">
        <v>1</v>
      </c>
      <c r="E7520" s="129" t="s">
        <v>4737</v>
      </c>
      <c r="F7520" s="129" t="s">
        <v>4735</v>
      </c>
      <c r="G7520" s="129" t="s">
        <v>16723</v>
      </c>
      <c r="H7520" s="129"/>
    </row>
    <row r="7521" spans="1:8" x14ac:dyDescent="0.3">
      <c r="A7521" s="183">
        <v>45504</v>
      </c>
      <c r="B7521" s="129" t="s">
        <v>12262</v>
      </c>
      <c r="C7521" s="129" t="s">
        <v>418</v>
      </c>
      <c r="D7521" s="165">
        <v>1</v>
      </c>
      <c r="E7521" s="129" t="s">
        <v>4739</v>
      </c>
      <c r="F7521" s="129" t="s">
        <v>4735</v>
      </c>
      <c r="G7521" s="129" t="s">
        <v>16723</v>
      </c>
      <c r="H7521" s="129"/>
    </row>
    <row r="7522" spans="1:8" x14ac:dyDescent="0.3">
      <c r="A7522" s="183">
        <v>45504</v>
      </c>
      <c r="B7522" s="129" t="s">
        <v>12263</v>
      </c>
      <c r="C7522" s="129" t="s">
        <v>418</v>
      </c>
      <c r="D7522" s="165">
        <v>1</v>
      </c>
      <c r="E7522" s="129" t="s">
        <v>4744</v>
      </c>
      <c r="F7522" s="129" t="s">
        <v>4735</v>
      </c>
      <c r="G7522" s="129" t="s">
        <v>16723</v>
      </c>
      <c r="H7522" s="129"/>
    </row>
    <row r="7523" spans="1:8" x14ac:dyDescent="0.3">
      <c r="A7523" s="183">
        <v>45504</v>
      </c>
      <c r="B7523" s="129" t="s">
        <v>12264</v>
      </c>
      <c r="C7523" s="129" t="s">
        <v>417</v>
      </c>
      <c r="D7523" s="165">
        <v>1</v>
      </c>
      <c r="E7523" s="129" t="s">
        <v>4739</v>
      </c>
      <c r="F7523" s="129" t="s">
        <v>4735</v>
      </c>
      <c r="G7523" s="129" t="s">
        <v>16723</v>
      </c>
      <c r="H7523" s="129"/>
    </row>
    <row r="7524" spans="1:8" x14ac:dyDescent="0.3">
      <c r="A7524" s="183">
        <v>45504</v>
      </c>
      <c r="B7524" s="129" t="s">
        <v>12265</v>
      </c>
      <c r="C7524" s="129" t="s">
        <v>418</v>
      </c>
      <c r="D7524" s="165">
        <v>1</v>
      </c>
      <c r="E7524" s="129" t="s">
        <v>4739</v>
      </c>
      <c r="F7524" s="129" t="s">
        <v>4735</v>
      </c>
      <c r="G7524" s="129" t="s">
        <v>16723</v>
      </c>
      <c r="H7524" s="129"/>
    </row>
    <row r="7525" spans="1:8" x14ac:dyDescent="0.3">
      <c r="A7525" s="183">
        <v>45504</v>
      </c>
      <c r="B7525" s="129" t="s">
        <v>12266</v>
      </c>
      <c r="C7525" s="129" t="s">
        <v>417</v>
      </c>
      <c r="D7525" s="165">
        <v>1</v>
      </c>
      <c r="E7525" s="129" t="s">
        <v>4739</v>
      </c>
      <c r="F7525" s="129" t="s">
        <v>4735</v>
      </c>
      <c r="G7525" s="129" t="s">
        <v>16723</v>
      </c>
      <c r="H7525" s="129"/>
    </row>
    <row r="7526" spans="1:8" x14ac:dyDescent="0.3">
      <c r="A7526" s="183">
        <v>45504</v>
      </c>
      <c r="B7526" s="129" t="s">
        <v>12267</v>
      </c>
      <c r="C7526" s="129" t="s">
        <v>418</v>
      </c>
      <c r="D7526" s="165">
        <v>1</v>
      </c>
      <c r="E7526" s="129" t="s">
        <v>4739</v>
      </c>
      <c r="F7526" s="129" t="s">
        <v>4735</v>
      </c>
      <c r="G7526" s="129" t="s">
        <v>16723</v>
      </c>
      <c r="H7526" s="129"/>
    </row>
    <row r="7527" spans="1:8" x14ac:dyDescent="0.3">
      <c r="A7527" s="183">
        <v>45504</v>
      </c>
      <c r="B7527" s="129" t="s">
        <v>12268</v>
      </c>
      <c r="C7527" s="129" t="s">
        <v>418</v>
      </c>
      <c r="D7527" s="165">
        <v>1</v>
      </c>
      <c r="E7527" s="129" t="s">
        <v>4747</v>
      </c>
      <c r="F7527" s="129" t="s">
        <v>4735</v>
      </c>
      <c r="G7527" s="129" t="s">
        <v>16723</v>
      </c>
      <c r="H7527" s="129"/>
    </row>
    <row r="7528" spans="1:8" x14ac:dyDescent="0.3">
      <c r="A7528" s="183">
        <v>45504</v>
      </c>
      <c r="B7528" s="129" t="s">
        <v>12269</v>
      </c>
      <c r="C7528" s="129" t="s">
        <v>418</v>
      </c>
      <c r="D7528" s="165">
        <v>1</v>
      </c>
      <c r="E7528" s="129" t="s">
        <v>4821</v>
      </c>
      <c r="F7528" s="129" t="s">
        <v>4735</v>
      </c>
      <c r="G7528" s="129" t="s">
        <v>16723</v>
      </c>
      <c r="H7528" s="129"/>
    </row>
    <row r="7529" spans="1:8" x14ac:dyDescent="0.3">
      <c r="A7529" s="183">
        <v>45504</v>
      </c>
      <c r="B7529" s="129" t="s">
        <v>12270</v>
      </c>
      <c r="C7529" s="129" t="s">
        <v>417</v>
      </c>
      <c r="D7529" s="165">
        <v>1</v>
      </c>
      <c r="E7529" s="129" t="s">
        <v>4739</v>
      </c>
      <c r="F7529" s="129" t="s">
        <v>4735</v>
      </c>
      <c r="G7529" s="129" t="s">
        <v>16723</v>
      </c>
      <c r="H7529" s="129"/>
    </row>
    <row r="7530" spans="1:8" x14ac:dyDescent="0.3">
      <c r="A7530" s="183">
        <v>45504</v>
      </c>
      <c r="B7530" s="129" t="s">
        <v>12271</v>
      </c>
      <c r="C7530" s="129" t="s">
        <v>417</v>
      </c>
      <c r="D7530" s="165">
        <v>1</v>
      </c>
      <c r="E7530" s="129" t="s">
        <v>4737</v>
      </c>
      <c r="F7530" s="129" t="s">
        <v>4735</v>
      </c>
      <c r="G7530" s="129" t="s">
        <v>16723</v>
      </c>
      <c r="H7530" s="129"/>
    </row>
    <row r="7531" spans="1:8" x14ac:dyDescent="0.3">
      <c r="A7531" s="183">
        <v>45504</v>
      </c>
      <c r="B7531" s="129" t="s">
        <v>12272</v>
      </c>
      <c r="C7531" s="129" t="s">
        <v>417</v>
      </c>
      <c r="D7531" s="165">
        <v>1</v>
      </c>
      <c r="E7531" s="129" t="s">
        <v>4739</v>
      </c>
      <c r="F7531" s="129" t="s">
        <v>4735</v>
      </c>
      <c r="G7531" s="129" t="s">
        <v>16723</v>
      </c>
      <c r="H7531" s="129"/>
    </row>
    <row r="7532" spans="1:8" x14ac:dyDescent="0.3">
      <c r="A7532" s="183">
        <v>45504</v>
      </c>
      <c r="B7532" s="129" t="s">
        <v>12273</v>
      </c>
      <c r="C7532" s="129" t="s">
        <v>418</v>
      </c>
      <c r="D7532" s="165">
        <v>1</v>
      </c>
      <c r="E7532" s="129" t="s">
        <v>4741</v>
      </c>
      <c r="F7532" s="129" t="s">
        <v>4735</v>
      </c>
      <c r="G7532" s="129" t="s">
        <v>16723</v>
      </c>
      <c r="H7532" s="129"/>
    </row>
    <row r="7533" spans="1:8" x14ac:dyDescent="0.3">
      <c r="A7533" s="183">
        <v>45504</v>
      </c>
      <c r="B7533" s="129" t="s">
        <v>12274</v>
      </c>
      <c r="C7533" s="129" t="s">
        <v>417</v>
      </c>
      <c r="D7533" s="165">
        <v>1</v>
      </c>
      <c r="E7533" s="129" t="s">
        <v>4739</v>
      </c>
      <c r="F7533" s="129" t="s">
        <v>4735</v>
      </c>
      <c r="G7533" s="129" t="s">
        <v>16723</v>
      </c>
      <c r="H7533" s="129"/>
    </row>
    <row r="7534" spans="1:8" x14ac:dyDescent="0.3">
      <c r="A7534" s="183">
        <v>45504</v>
      </c>
      <c r="B7534" s="129" t="s">
        <v>12275</v>
      </c>
      <c r="C7534" s="129" t="s">
        <v>417</v>
      </c>
      <c r="D7534" s="165">
        <v>1</v>
      </c>
      <c r="E7534" s="129" t="s">
        <v>4739</v>
      </c>
      <c r="F7534" s="129" t="s">
        <v>4735</v>
      </c>
      <c r="G7534" s="129" t="s">
        <v>16723</v>
      </c>
      <c r="H7534" s="129"/>
    </row>
    <row r="7535" spans="1:8" x14ac:dyDescent="0.3">
      <c r="A7535" s="183">
        <v>45504</v>
      </c>
      <c r="B7535" s="129" t="s">
        <v>12276</v>
      </c>
      <c r="C7535" s="129" t="s">
        <v>417</v>
      </c>
      <c r="D7535" s="165">
        <v>1</v>
      </c>
      <c r="E7535" s="129" t="s">
        <v>4739</v>
      </c>
      <c r="F7535" s="129" t="s">
        <v>4735</v>
      </c>
      <c r="G7535" s="129" t="s">
        <v>16723</v>
      </c>
      <c r="H7535" s="129"/>
    </row>
    <row r="7536" spans="1:8" x14ac:dyDescent="0.3">
      <c r="A7536" s="183">
        <v>45504</v>
      </c>
      <c r="B7536" s="129" t="s">
        <v>12277</v>
      </c>
      <c r="C7536" s="129" t="s">
        <v>417</v>
      </c>
      <c r="D7536" s="165">
        <v>1</v>
      </c>
      <c r="E7536" s="129" t="s">
        <v>4739</v>
      </c>
      <c r="F7536" s="129" t="s">
        <v>4735</v>
      </c>
      <c r="G7536" s="129" t="s">
        <v>16723</v>
      </c>
      <c r="H7536" s="129"/>
    </row>
    <row r="7537" spans="1:8" x14ac:dyDescent="0.3">
      <c r="A7537" s="183">
        <v>45504</v>
      </c>
      <c r="B7537" s="129" t="s">
        <v>12278</v>
      </c>
      <c r="C7537" s="129" t="s">
        <v>417</v>
      </c>
      <c r="D7537" s="165">
        <v>1</v>
      </c>
      <c r="E7537" s="129" t="s">
        <v>5066</v>
      </c>
      <c r="F7537" s="129" t="s">
        <v>4735</v>
      </c>
      <c r="G7537" s="129" t="s">
        <v>16723</v>
      </c>
      <c r="H7537" s="129"/>
    </row>
    <row r="7538" spans="1:8" x14ac:dyDescent="0.3">
      <c r="A7538" s="183">
        <v>45504</v>
      </c>
      <c r="B7538" s="129" t="s">
        <v>12279</v>
      </c>
      <c r="C7538" s="129" t="s">
        <v>417</v>
      </c>
      <c r="D7538" s="165">
        <v>1</v>
      </c>
      <c r="E7538" s="129" t="s">
        <v>4739</v>
      </c>
      <c r="F7538" s="129" t="s">
        <v>4735</v>
      </c>
      <c r="G7538" s="129" t="s">
        <v>16723</v>
      </c>
      <c r="H7538" s="129"/>
    </row>
    <row r="7539" spans="1:8" x14ac:dyDescent="0.3">
      <c r="A7539" s="183">
        <v>45504</v>
      </c>
      <c r="B7539" s="129" t="s">
        <v>12280</v>
      </c>
      <c r="C7539" s="129" t="s">
        <v>417</v>
      </c>
      <c r="D7539" s="165">
        <v>1</v>
      </c>
      <c r="E7539" s="129" t="s">
        <v>4739</v>
      </c>
      <c r="F7539" s="129" t="s">
        <v>4735</v>
      </c>
      <c r="G7539" s="129" t="s">
        <v>16723</v>
      </c>
      <c r="H7539" s="129"/>
    </row>
    <row r="7540" spans="1:8" x14ac:dyDescent="0.3">
      <c r="A7540" s="183">
        <v>45504</v>
      </c>
      <c r="B7540" s="129" t="s">
        <v>12281</v>
      </c>
      <c r="C7540" s="129" t="s">
        <v>417</v>
      </c>
      <c r="D7540" s="165">
        <v>1</v>
      </c>
      <c r="E7540" s="129" t="s">
        <v>4739</v>
      </c>
      <c r="F7540" s="129" t="s">
        <v>4735</v>
      </c>
      <c r="G7540" s="129" t="s">
        <v>16723</v>
      </c>
      <c r="H7540" s="129"/>
    </row>
    <row r="7541" spans="1:8" x14ac:dyDescent="0.3">
      <c r="A7541" s="183">
        <v>45504</v>
      </c>
      <c r="B7541" s="129" t="s">
        <v>12282</v>
      </c>
      <c r="C7541" s="129" t="s">
        <v>417</v>
      </c>
      <c r="D7541" s="165">
        <v>1</v>
      </c>
      <c r="E7541" s="129" t="s">
        <v>4739</v>
      </c>
      <c r="F7541" s="129" t="s">
        <v>4735</v>
      </c>
      <c r="G7541" s="129" t="s">
        <v>16723</v>
      </c>
      <c r="H7541" s="129"/>
    </row>
    <row r="7542" spans="1:8" x14ac:dyDescent="0.3">
      <c r="A7542" s="183">
        <v>45504</v>
      </c>
      <c r="B7542" s="129" t="s">
        <v>12283</v>
      </c>
      <c r="C7542" s="129" t="s">
        <v>417</v>
      </c>
      <c r="D7542" s="165">
        <v>1</v>
      </c>
      <c r="E7542" s="129" t="s">
        <v>4739</v>
      </c>
      <c r="F7542" s="129" t="s">
        <v>4735</v>
      </c>
      <c r="G7542" s="129" t="s">
        <v>16723</v>
      </c>
      <c r="H7542" s="129"/>
    </row>
    <row r="7543" spans="1:8" x14ac:dyDescent="0.3">
      <c r="A7543" s="183">
        <v>45504</v>
      </c>
      <c r="B7543" s="129" t="s">
        <v>12284</v>
      </c>
      <c r="C7543" s="129" t="s">
        <v>417</v>
      </c>
      <c r="D7543" s="165">
        <v>1</v>
      </c>
      <c r="E7543" s="129" t="s">
        <v>4739</v>
      </c>
      <c r="F7543" s="129" t="s">
        <v>4735</v>
      </c>
      <c r="G7543" s="129" t="s">
        <v>16723</v>
      </c>
      <c r="H7543" s="129"/>
    </row>
    <row r="7544" spans="1:8" x14ac:dyDescent="0.3">
      <c r="A7544" s="183">
        <v>45504</v>
      </c>
      <c r="B7544" s="129" t="s">
        <v>12285</v>
      </c>
      <c r="C7544" s="129" t="s">
        <v>417</v>
      </c>
      <c r="D7544" s="165">
        <v>1</v>
      </c>
      <c r="E7544" s="129" t="s">
        <v>4739</v>
      </c>
      <c r="F7544" s="129" t="s">
        <v>4735</v>
      </c>
      <c r="G7544" s="129" t="s">
        <v>16723</v>
      </c>
      <c r="H7544" s="129"/>
    </row>
    <row r="7545" spans="1:8" x14ac:dyDescent="0.3">
      <c r="A7545" s="183">
        <v>45504</v>
      </c>
      <c r="B7545" s="129" t="s">
        <v>12286</v>
      </c>
      <c r="C7545" s="129" t="s">
        <v>418</v>
      </c>
      <c r="D7545" s="165">
        <v>1</v>
      </c>
      <c r="E7545" s="129" t="s">
        <v>4744</v>
      </c>
      <c r="F7545" s="129" t="s">
        <v>4735</v>
      </c>
      <c r="G7545" s="129" t="s">
        <v>16723</v>
      </c>
      <c r="H7545" s="129"/>
    </row>
    <row r="7546" spans="1:8" x14ac:dyDescent="0.3">
      <c r="A7546" s="183">
        <v>45504</v>
      </c>
      <c r="B7546" s="129" t="s">
        <v>12287</v>
      </c>
      <c r="C7546" s="129" t="s">
        <v>418</v>
      </c>
      <c r="D7546" s="165">
        <v>1</v>
      </c>
      <c r="E7546" s="129" t="s">
        <v>4737</v>
      </c>
      <c r="F7546" s="129" t="s">
        <v>4735</v>
      </c>
      <c r="G7546" s="129" t="s">
        <v>16723</v>
      </c>
      <c r="H7546" s="129"/>
    </row>
    <row r="7547" spans="1:8" x14ac:dyDescent="0.3">
      <c r="A7547" s="183">
        <v>45504</v>
      </c>
      <c r="B7547" s="129" t="s">
        <v>12288</v>
      </c>
      <c r="C7547" s="129" t="s">
        <v>418</v>
      </c>
      <c r="D7547" s="165">
        <v>1</v>
      </c>
      <c r="E7547" s="129" t="s">
        <v>4739</v>
      </c>
      <c r="F7547" s="129" t="s">
        <v>4735</v>
      </c>
      <c r="G7547" s="129" t="s">
        <v>16723</v>
      </c>
      <c r="H7547" s="129"/>
    </row>
    <row r="7548" spans="1:8" x14ac:dyDescent="0.3">
      <c r="A7548" s="183">
        <v>45504</v>
      </c>
      <c r="B7548" s="129" t="s">
        <v>12289</v>
      </c>
      <c r="C7548" s="129" t="s">
        <v>418</v>
      </c>
      <c r="D7548" s="165">
        <v>1</v>
      </c>
      <c r="E7548" s="129" t="s">
        <v>4739</v>
      </c>
      <c r="F7548" s="129" t="s">
        <v>4735</v>
      </c>
      <c r="G7548" s="129" t="s">
        <v>16723</v>
      </c>
      <c r="H7548" s="129"/>
    </row>
    <row r="7549" spans="1:8" x14ac:dyDescent="0.3">
      <c r="A7549" s="183">
        <v>45504</v>
      </c>
      <c r="B7549" s="129" t="s">
        <v>12290</v>
      </c>
      <c r="C7549" s="129" t="s">
        <v>418</v>
      </c>
      <c r="D7549" s="165">
        <v>1</v>
      </c>
      <c r="E7549" s="129" t="s">
        <v>4739</v>
      </c>
      <c r="F7549" s="129" t="s">
        <v>4735</v>
      </c>
      <c r="G7549" s="129" t="s">
        <v>16723</v>
      </c>
      <c r="H7549" s="129"/>
    </row>
    <row r="7550" spans="1:8" x14ac:dyDescent="0.3">
      <c r="A7550" s="183">
        <v>45504</v>
      </c>
      <c r="B7550" s="129" t="s">
        <v>12291</v>
      </c>
      <c r="C7550" s="129" t="s">
        <v>417</v>
      </c>
      <c r="D7550" s="165">
        <v>1</v>
      </c>
      <c r="E7550" s="129" t="s">
        <v>4737</v>
      </c>
      <c r="F7550" s="129" t="s">
        <v>4735</v>
      </c>
      <c r="G7550" s="129" t="s">
        <v>16723</v>
      </c>
      <c r="H7550" s="129"/>
    </row>
    <row r="7551" spans="1:8" x14ac:dyDescent="0.3">
      <c r="A7551" s="183">
        <v>45504</v>
      </c>
      <c r="B7551" s="129" t="s">
        <v>12292</v>
      </c>
      <c r="C7551" s="129" t="s">
        <v>417</v>
      </c>
      <c r="D7551" s="165">
        <v>1</v>
      </c>
      <c r="E7551" s="129" t="s">
        <v>4739</v>
      </c>
      <c r="F7551" s="129" t="s">
        <v>4735</v>
      </c>
      <c r="G7551" s="129" t="s">
        <v>16723</v>
      </c>
      <c r="H7551" s="129"/>
    </row>
    <row r="7552" spans="1:8" x14ac:dyDescent="0.3">
      <c r="A7552" s="183">
        <v>45504</v>
      </c>
      <c r="B7552" s="129" t="s">
        <v>12293</v>
      </c>
      <c r="C7552" s="129" t="s">
        <v>417</v>
      </c>
      <c r="D7552" s="165">
        <v>1</v>
      </c>
      <c r="E7552" s="129" t="s">
        <v>4739</v>
      </c>
      <c r="F7552" s="129" t="s">
        <v>4735</v>
      </c>
      <c r="G7552" s="129" t="s">
        <v>16723</v>
      </c>
      <c r="H7552" s="129"/>
    </row>
    <row r="7553" spans="1:8" x14ac:dyDescent="0.3">
      <c r="A7553" s="183">
        <v>45504</v>
      </c>
      <c r="B7553" s="129" t="s">
        <v>12294</v>
      </c>
      <c r="C7553" s="129" t="s">
        <v>417</v>
      </c>
      <c r="D7553" s="165">
        <v>1</v>
      </c>
      <c r="E7553" s="129" t="s">
        <v>4739</v>
      </c>
      <c r="F7553" s="129" t="s">
        <v>4735</v>
      </c>
      <c r="G7553" s="129" t="s">
        <v>16723</v>
      </c>
      <c r="H7553" s="129"/>
    </row>
    <row r="7554" spans="1:8" x14ac:dyDescent="0.3">
      <c r="A7554" s="183">
        <v>45504</v>
      </c>
      <c r="B7554" s="129" t="s">
        <v>12295</v>
      </c>
      <c r="C7554" s="129" t="s">
        <v>417</v>
      </c>
      <c r="D7554" s="165">
        <v>1</v>
      </c>
      <c r="E7554" s="129" t="s">
        <v>4739</v>
      </c>
      <c r="F7554" s="129" t="s">
        <v>4735</v>
      </c>
      <c r="G7554" s="129" t="s">
        <v>16723</v>
      </c>
      <c r="H7554" s="129"/>
    </row>
    <row r="7555" spans="1:8" x14ac:dyDescent="0.3">
      <c r="A7555" s="183">
        <v>45504</v>
      </c>
      <c r="B7555" s="129" t="s">
        <v>12296</v>
      </c>
      <c r="C7555" s="129" t="s">
        <v>417</v>
      </c>
      <c r="D7555" s="165">
        <v>1</v>
      </c>
      <c r="E7555" s="129" t="s">
        <v>5066</v>
      </c>
      <c r="F7555" s="129" t="s">
        <v>4735</v>
      </c>
      <c r="G7555" s="129" t="s">
        <v>16723</v>
      </c>
      <c r="H7555" s="129"/>
    </row>
    <row r="7556" spans="1:8" x14ac:dyDescent="0.3">
      <c r="A7556" s="183">
        <v>45504</v>
      </c>
      <c r="B7556" s="129" t="s">
        <v>12297</v>
      </c>
      <c r="C7556" s="129" t="s">
        <v>417</v>
      </c>
      <c r="D7556" s="165">
        <v>1</v>
      </c>
      <c r="E7556" s="129" t="s">
        <v>5066</v>
      </c>
      <c r="F7556" s="129" t="s">
        <v>4735</v>
      </c>
      <c r="G7556" s="129" t="s">
        <v>16723</v>
      </c>
      <c r="H7556" s="129"/>
    </row>
    <row r="7557" spans="1:8" x14ac:dyDescent="0.3">
      <c r="A7557" s="183">
        <v>45504</v>
      </c>
      <c r="B7557" s="129" t="s">
        <v>12298</v>
      </c>
      <c r="C7557" s="129" t="s">
        <v>416</v>
      </c>
      <c r="D7557" s="165">
        <v>1</v>
      </c>
      <c r="E7557" s="129" t="s">
        <v>4739</v>
      </c>
      <c r="F7557" s="129" t="s">
        <v>4735</v>
      </c>
      <c r="G7557" s="129" t="s">
        <v>16723</v>
      </c>
      <c r="H7557" s="129"/>
    </row>
    <row r="7558" spans="1:8" x14ac:dyDescent="0.3">
      <c r="A7558" s="183">
        <v>45504</v>
      </c>
      <c r="B7558" s="129" t="s">
        <v>12299</v>
      </c>
      <c r="C7558" s="129" t="s">
        <v>418</v>
      </c>
      <c r="D7558" s="165">
        <v>1</v>
      </c>
      <c r="E7558" s="129" t="s">
        <v>4747</v>
      </c>
      <c r="F7558" s="129" t="s">
        <v>4735</v>
      </c>
      <c r="G7558" s="129" t="s">
        <v>16723</v>
      </c>
      <c r="H7558" s="129"/>
    </row>
    <row r="7559" spans="1:8" x14ac:dyDescent="0.3">
      <c r="A7559" s="183">
        <v>45504</v>
      </c>
      <c r="B7559" s="129" t="s">
        <v>12300</v>
      </c>
      <c r="C7559" s="129" t="s">
        <v>416</v>
      </c>
      <c r="D7559" s="165">
        <v>1</v>
      </c>
      <c r="E7559" s="129" t="s">
        <v>4744</v>
      </c>
      <c r="F7559" s="129" t="s">
        <v>4735</v>
      </c>
      <c r="G7559" s="129" t="s">
        <v>16723</v>
      </c>
      <c r="H7559" s="129"/>
    </row>
    <row r="7560" spans="1:8" x14ac:dyDescent="0.3">
      <c r="A7560" s="183">
        <v>45504</v>
      </c>
      <c r="B7560" s="129" t="s">
        <v>12301</v>
      </c>
      <c r="C7560" s="129" t="s">
        <v>418</v>
      </c>
      <c r="D7560" s="165">
        <v>1</v>
      </c>
      <c r="E7560" s="129" t="s">
        <v>4739</v>
      </c>
      <c r="F7560" s="129" t="s">
        <v>4735</v>
      </c>
      <c r="G7560" s="129" t="s">
        <v>16723</v>
      </c>
      <c r="H7560" s="129"/>
    </row>
    <row r="7561" spans="1:8" x14ac:dyDescent="0.3">
      <c r="A7561" s="183">
        <v>45504</v>
      </c>
      <c r="B7561" s="129" t="s">
        <v>12302</v>
      </c>
      <c r="C7561" s="129" t="s">
        <v>4743</v>
      </c>
      <c r="D7561" s="165">
        <v>1</v>
      </c>
      <c r="E7561" s="129" t="s">
        <v>4739</v>
      </c>
      <c r="F7561" s="129" t="s">
        <v>4735</v>
      </c>
      <c r="G7561" s="129" t="s">
        <v>16745</v>
      </c>
      <c r="H7561" s="129"/>
    </row>
    <row r="7562" spans="1:8" x14ac:dyDescent="0.3">
      <c r="A7562" s="183">
        <v>45504</v>
      </c>
      <c r="B7562" s="129" t="s">
        <v>12303</v>
      </c>
      <c r="C7562" s="129" t="s">
        <v>418</v>
      </c>
      <c r="D7562" s="165">
        <v>1</v>
      </c>
      <c r="E7562" s="129" t="s">
        <v>4739</v>
      </c>
      <c r="F7562" s="129" t="s">
        <v>4735</v>
      </c>
      <c r="G7562" s="129" t="s">
        <v>16723</v>
      </c>
      <c r="H7562" s="129"/>
    </row>
    <row r="7563" spans="1:8" x14ac:dyDescent="0.3">
      <c r="A7563" s="183">
        <v>45504</v>
      </c>
      <c r="B7563" s="129" t="s">
        <v>12304</v>
      </c>
      <c r="C7563" s="129" t="s">
        <v>418</v>
      </c>
      <c r="D7563" s="165">
        <v>1</v>
      </c>
      <c r="E7563" s="129" t="s">
        <v>4739</v>
      </c>
      <c r="F7563" s="129" t="s">
        <v>4735</v>
      </c>
      <c r="G7563" s="129" t="s">
        <v>16723</v>
      </c>
      <c r="H7563" s="129"/>
    </row>
    <row r="7564" spans="1:8" x14ac:dyDescent="0.3">
      <c r="A7564" s="183">
        <v>45504</v>
      </c>
      <c r="B7564" s="129" t="s">
        <v>12305</v>
      </c>
      <c r="C7564" s="129" t="s">
        <v>418</v>
      </c>
      <c r="D7564" s="165">
        <v>1</v>
      </c>
      <c r="E7564" s="129" t="s">
        <v>4739</v>
      </c>
      <c r="F7564" s="129" t="s">
        <v>4735</v>
      </c>
      <c r="G7564" s="129" t="s">
        <v>16723</v>
      </c>
      <c r="H7564" s="129"/>
    </row>
    <row r="7565" spans="1:8" x14ac:dyDescent="0.3">
      <c r="A7565" s="183">
        <v>45504</v>
      </c>
      <c r="B7565" s="129" t="s">
        <v>12306</v>
      </c>
      <c r="C7565" s="129" t="s">
        <v>418</v>
      </c>
      <c r="D7565" s="165">
        <v>1</v>
      </c>
      <c r="E7565" s="129" t="s">
        <v>4739</v>
      </c>
      <c r="F7565" s="129" t="s">
        <v>4735</v>
      </c>
      <c r="G7565" s="129" t="s">
        <v>16723</v>
      </c>
      <c r="H7565" s="129"/>
    </row>
    <row r="7566" spans="1:8" x14ac:dyDescent="0.3">
      <c r="A7566" s="183">
        <v>45504</v>
      </c>
      <c r="B7566" s="129" t="s">
        <v>12307</v>
      </c>
      <c r="C7566" s="129" t="s">
        <v>418</v>
      </c>
      <c r="D7566" s="165">
        <v>1</v>
      </c>
      <c r="E7566" s="129" t="s">
        <v>4739</v>
      </c>
      <c r="F7566" s="129" t="s">
        <v>4735</v>
      </c>
      <c r="G7566" s="129" t="s">
        <v>16723</v>
      </c>
      <c r="H7566" s="129"/>
    </row>
    <row r="7567" spans="1:8" x14ac:dyDescent="0.3">
      <c r="A7567" s="183">
        <v>45504</v>
      </c>
      <c r="B7567" s="129" t="s">
        <v>12308</v>
      </c>
      <c r="C7567" s="129" t="s">
        <v>418</v>
      </c>
      <c r="D7567" s="165">
        <v>1</v>
      </c>
      <c r="E7567" s="129" t="s">
        <v>4739</v>
      </c>
      <c r="F7567" s="129" t="s">
        <v>4735</v>
      </c>
      <c r="G7567" s="129" t="s">
        <v>16723</v>
      </c>
      <c r="H7567" s="129"/>
    </row>
    <row r="7568" spans="1:8" x14ac:dyDescent="0.3">
      <c r="A7568" s="183">
        <v>45504</v>
      </c>
      <c r="B7568" s="129" t="s">
        <v>12309</v>
      </c>
      <c r="C7568" s="129" t="s">
        <v>417</v>
      </c>
      <c r="D7568" s="165">
        <v>1</v>
      </c>
      <c r="E7568" s="129" t="s">
        <v>4821</v>
      </c>
      <c r="F7568" s="129" t="s">
        <v>4735</v>
      </c>
      <c r="G7568" s="129" t="s">
        <v>16723</v>
      </c>
      <c r="H7568" s="129"/>
    </row>
    <row r="7569" spans="1:8" x14ac:dyDescent="0.3">
      <c r="A7569" s="183">
        <v>45504</v>
      </c>
      <c r="B7569" s="129" t="s">
        <v>12310</v>
      </c>
      <c r="C7569" s="129" t="s">
        <v>417</v>
      </c>
      <c r="D7569" s="165">
        <v>1</v>
      </c>
      <c r="E7569" s="129" t="s">
        <v>4739</v>
      </c>
      <c r="F7569" s="129" t="s">
        <v>4735</v>
      </c>
      <c r="G7569" s="129" t="s">
        <v>16723</v>
      </c>
      <c r="H7569" s="129"/>
    </row>
    <row r="7570" spans="1:8" x14ac:dyDescent="0.3">
      <c r="A7570" s="183">
        <v>45504</v>
      </c>
      <c r="B7570" s="129" t="s">
        <v>12311</v>
      </c>
      <c r="C7570" s="129" t="s">
        <v>417</v>
      </c>
      <c r="D7570" s="165">
        <v>1</v>
      </c>
      <c r="E7570" s="129" t="s">
        <v>4737</v>
      </c>
      <c r="F7570" s="129" t="s">
        <v>4735</v>
      </c>
      <c r="G7570" s="129" t="s">
        <v>16723</v>
      </c>
      <c r="H7570" s="129"/>
    </row>
    <row r="7571" spans="1:8" x14ac:dyDescent="0.3">
      <c r="A7571" s="183">
        <v>45504</v>
      </c>
      <c r="B7571" s="129" t="s">
        <v>12312</v>
      </c>
      <c r="C7571" s="129" t="s">
        <v>417</v>
      </c>
      <c r="D7571" s="165">
        <v>1</v>
      </c>
      <c r="E7571" s="129" t="s">
        <v>4739</v>
      </c>
      <c r="F7571" s="129" t="s">
        <v>4735</v>
      </c>
      <c r="G7571" s="129" t="s">
        <v>16723</v>
      </c>
      <c r="H7571" s="129"/>
    </row>
    <row r="7572" spans="1:8" x14ac:dyDescent="0.3">
      <c r="A7572" s="183">
        <v>45504</v>
      </c>
      <c r="B7572" s="129" t="s">
        <v>12313</v>
      </c>
      <c r="C7572" s="129" t="s">
        <v>418</v>
      </c>
      <c r="D7572" s="165">
        <v>1</v>
      </c>
      <c r="E7572" s="129" t="s">
        <v>4739</v>
      </c>
      <c r="F7572" s="129" t="s">
        <v>4735</v>
      </c>
      <c r="G7572" s="129" t="s">
        <v>16723</v>
      </c>
      <c r="H7572" s="129"/>
    </row>
    <row r="7573" spans="1:8" x14ac:dyDescent="0.3">
      <c r="A7573" s="183">
        <v>45504</v>
      </c>
      <c r="B7573" s="129" t="s">
        <v>12314</v>
      </c>
      <c r="C7573" s="129" t="s">
        <v>418</v>
      </c>
      <c r="D7573" s="165">
        <v>1</v>
      </c>
      <c r="E7573" s="129" t="s">
        <v>4739</v>
      </c>
      <c r="F7573" s="129" t="s">
        <v>4735</v>
      </c>
      <c r="G7573" s="129" t="s">
        <v>16723</v>
      </c>
      <c r="H7573" s="129"/>
    </row>
    <row r="7574" spans="1:8" x14ac:dyDescent="0.3">
      <c r="A7574" s="183">
        <v>45504</v>
      </c>
      <c r="B7574" s="129" t="s">
        <v>12315</v>
      </c>
      <c r="C7574" s="129" t="s">
        <v>418</v>
      </c>
      <c r="D7574" s="165">
        <v>1</v>
      </c>
      <c r="E7574" s="129" t="s">
        <v>4739</v>
      </c>
      <c r="F7574" s="129" t="s">
        <v>4735</v>
      </c>
      <c r="G7574" s="129" t="s">
        <v>16723</v>
      </c>
      <c r="H7574" s="129"/>
    </row>
    <row r="7575" spans="1:8" x14ac:dyDescent="0.3">
      <c r="A7575" s="183">
        <v>45504</v>
      </c>
      <c r="B7575" s="129" t="s">
        <v>12316</v>
      </c>
      <c r="C7575" s="129" t="s">
        <v>418</v>
      </c>
      <c r="D7575" s="165">
        <v>1</v>
      </c>
      <c r="E7575" s="129" t="s">
        <v>4741</v>
      </c>
      <c r="F7575" s="129" t="s">
        <v>4735</v>
      </c>
      <c r="G7575" s="129" t="s">
        <v>16723</v>
      </c>
      <c r="H7575" s="129"/>
    </row>
    <row r="7576" spans="1:8" x14ac:dyDescent="0.3">
      <c r="A7576" s="183">
        <v>45504</v>
      </c>
      <c r="B7576" s="129" t="s">
        <v>12317</v>
      </c>
      <c r="C7576" s="129" t="s">
        <v>416</v>
      </c>
      <c r="D7576" s="165">
        <v>1</v>
      </c>
      <c r="E7576" s="129" t="s">
        <v>4737</v>
      </c>
      <c r="F7576" s="129" t="s">
        <v>4735</v>
      </c>
      <c r="G7576" s="129" t="s">
        <v>16723</v>
      </c>
      <c r="H7576" s="129"/>
    </row>
    <row r="7577" spans="1:8" x14ac:dyDescent="0.3">
      <c r="A7577" s="183">
        <v>45504</v>
      </c>
      <c r="B7577" s="129" t="s">
        <v>12318</v>
      </c>
      <c r="C7577" s="129" t="s">
        <v>416</v>
      </c>
      <c r="D7577" s="165">
        <v>1</v>
      </c>
      <c r="E7577" s="129" t="s">
        <v>4744</v>
      </c>
      <c r="F7577" s="129" t="s">
        <v>4735</v>
      </c>
      <c r="G7577" s="129" t="s">
        <v>16723</v>
      </c>
      <c r="H7577" s="129"/>
    </row>
    <row r="7578" spans="1:8" x14ac:dyDescent="0.3">
      <c r="A7578" s="183">
        <v>45504</v>
      </c>
      <c r="B7578" s="129" t="s">
        <v>12319</v>
      </c>
      <c r="C7578" s="129" t="s">
        <v>418</v>
      </c>
      <c r="D7578" s="165">
        <v>1</v>
      </c>
      <c r="E7578" s="129" t="s">
        <v>4739</v>
      </c>
      <c r="F7578" s="129" t="s">
        <v>4735</v>
      </c>
      <c r="G7578" s="129" t="s">
        <v>16723</v>
      </c>
      <c r="H7578" s="129"/>
    </row>
    <row r="7579" spans="1:8" x14ac:dyDescent="0.3">
      <c r="A7579" s="183">
        <v>45504</v>
      </c>
      <c r="B7579" s="129" t="s">
        <v>12320</v>
      </c>
      <c r="C7579" s="129" t="s">
        <v>417</v>
      </c>
      <c r="D7579" s="165">
        <v>1</v>
      </c>
      <c r="E7579" s="129" t="s">
        <v>4739</v>
      </c>
      <c r="F7579" s="129" t="s">
        <v>4735</v>
      </c>
      <c r="G7579" s="129" t="s">
        <v>16723</v>
      </c>
      <c r="H7579" s="129"/>
    </row>
    <row r="7580" spans="1:8" x14ac:dyDescent="0.3">
      <c r="A7580" s="183">
        <v>45504</v>
      </c>
      <c r="B7580" s="129" t="s">
        <v>12321</v>
      </c>
      <c r="C7580" s="129" t="s">
        <v>417</v>
      </c>
      <c r="D7580" s="165">
        <v>1</v>
      </c>
      <c r="E7580" s="129" t="s">
        <v>4739</v>
      </c>
      <c r="F7580" s="129" t="s">
        <v>4735</v>
      </c>
      <c r="G7580" s="129" t="s">
        <v>16723</v>
      </c>
      <c r="H7580" s="129"/>
    </row>
    <row r="7581" spans="1:8" x14ac:dyDescent="0.3">
      <c r="A7581" s="183">
        <v>45504</v>
      </c>
      <c r="B7581" s="129" t="s">
        <v>12322</v>
      </c>
      <c r="C7581" s="129" t="s">
        <v>417</v>
      </c>
      <c r="D7581" s="165">
        <v>1</v>
      </c>
      <c r="E7581" s="129" t="s">
        <v>4737</v>
      </c>
      <c r="F7581" s="129" t="s">
        <v>4735</v>
      </c>
      <c r="G7581" s="129" t="s">
        <v>16723</v>
      </c>
      <c r="H7581" s="129"/>
    </row>
    <row r="7582" spans="1:8" x14ac:dyDescent="0.3">
      <c r="A7582" s="183">
        <v>45504</v>
      </c>
      <c r="B7582" s="129" t="s">
        <v>12323</v>
      </c>
      <c r="C7582" s="129" t="s">
        <v>417</v>
      </c>
      <c r="D7582" s="165">
        <v>1</v>
      </c>
      <c r="E7582" s="129" t="s">
        <v>4821</v>
      </c>
      <c r="F7582" s="129" t="s">
        <v>4735</v>
      </c>
      <c r="G7582" s="129" t="s">
        <v>16723</v>
      </c>
      <c r="H7582" s="129"/>
    </row>
    <row r="7583" spans="1:8" x14ac:dyDescent="0.3">
      <c r="A7583" s="183">
        <v>45504</v>
      </c>
      <c r="B7583" s="129" t="s">
        <v>12324</v>
      </c>
      <c r="C7583" s="129" t="s">
        <v>417</v>
      </c>
      <c r="D7583" s="165">
        <v>1</v>
      </c>
      <c r="E7583" s="129" t="s">
        <v>5066</v>
      </c>
      <c r="F7583" s="129" t="s">
        <v>4735</v>
      </c>
      <c r="G7583" s="129" t="s">
        <v>16723</v>
      </c>
      <c r="H7583" s="129"/>
    </row>
    <row r="7584" spans="1:8" x14ac:dyDescent="0.3">
      <c r="A7584" s="183">
        <v>45504</v>
      </c>
      <c r="B7584" s="129" t="s">
        <v>12325</v>
      </c>
      <c r="C7584" s="129" t="s">
        <v>417</v>
      </c>
      <c r="D7584" s="165">
        <v>1</v>
      </c>
      <c r="E7584" s="129" t="s">
        <v>4737</v>
      </c>
      <c r="F7584" s="129" t="s">
        <v>4735</v>
      </c>
      <c r="G7584" s="129" t="s">
        <v>16723</v>
      </c>
      <c r="H7584" s="129"/>
    </row>
    <row r="7585" spans="1:8" x14ac:dyDescent="0.3">
      <c r="A7585" s="183">
        <v>45504</v>
      </c>
      <c r="B7585" s="129" t="s">
        <v>12326</v>
      </c>
      <c r="C7585" s="129" t="s">
        <v>417</v>
      </c>
      <c r="D7585" s="165">
        <v>1</v>
      </c>
      <c r="E7585" s="129" t="s">
        <v>4737</v>
      </c>
      <c r="F7585" s="129" t="s">
        <v>4735</v>
      </c>
      <c r="G7585" s="129" t="s">
        <v>16723</v>
      </c>
      <c r="H7585" s="129"/>
    </row>
    <row r="7586" spans="1:8" x14ac:dyDescent="0.3">
      <c r="A7586" s="183">
        <v>45504</v>
      </c>
      <c r="B7586" s="129" t="s">
        <v>12327</v>
      </c>
      <c r="C7586" s="129" t="s">
        <v>417</v>
      </c>
      <c r="D7586" s="165">
        <v>1</v>
      </c>
      <c r="E7586" s="129" t="s">
        <v>4739</v>
      </c>
      <c r="F7586" s="129" t="s">
        <v>4735</v>
      </c>
      <c r="G7586" s="129" t="s">
        <v>16723</v>
      </c>
      <c r="H7586" s="129"/>
    </row>
    <row r="7587" spans="1:8" x14ac:dyDescent="0.3">
      <c r="A7587" s="183">
        <v>45504</v>
      </c>
      <c r="B7587" s="129" t="s">
        <v>12328</v>
      </c>
      <c r="C7587" s="129" t="s">
        <v>417</v>
      </c>
      <c r="D7587" s="165">
        <v>1</v>
      </c>
      <c r="E7587" s="129" t="s">
        <v>4737</v>
      </c>
      <c r="F7587" s="129" t="s">
        <v>4735</v>
      </c>
      <c r="G7587" s="129" t="s">
        <v>16723</v>
      </c>
      <c r="H7587" s="129"/>
    </row>
    <row r="7588" spans="1:8" x14ac:dyDescent="0.3">
      <c r="A7588" s="183">
        <v>45504</v>
      </c>
      <c r="B7588" s="129" t="s">
        <v>12329</v>
      </c>
      <c r="C7588" s="129" t="s">
        <v>417</v>
      </c>
      <c r="D7588" s="165">
        <v>1</v>
      </c>
      <c r="E7588" s="129" t="s">
        <v>4739</v>
      </c>
      <c r="F7588" s="129" t="s">
        <v>4735</v>
      </c>
      <c r="G7588" s="129" t="s">
        <v>16723</v>
      </c>
      <c r="H7588" s="129"/>
    </row>
    <row r="7589" spans="1:8" x14ac:dyDescent="0.3">
      <c r="A7589" s="183">
        <v>45504</v>
      </c>
      <c r="B7589" s="129" t="s">
        <v>12330</v>
      </c>
      <c r="C7589" s="129" t="s">
        <v>417</v>
      </c>
      <c r="D7589" s="165">
        <v>1</v>
      </c>
      <c r="E7589" s="129" t="s">
        <v>4739</v>
      </c>
      <c r="F7589" s="129" t="s">
        <v>4735</v>
      </c>
      <c r="G7589" s="129" t="s">
        <v>16723</v>
      </c>
      <c r="H7589" s="129"/>
    </row>
    <row r="7590" spans="1:8" x14ac:dyDescent="0.3">
      <c r="A7590" s="183">
        <v>45504</v>
      </c>
      <c r="B7590" s="129" t="s">
        <v>12331</v>
      </c>
      <c r="C7590" s="129" t="s">
        <v>418</v>
      </c>
      <c r="D7590" s="165">
        <v>1</v>
      </c>
      <c r="E7590" s="129" t="s">
        <v>4739</v>
      </c>
      <c r="F7590" s="129" t="s">
        <v>4735</v>
      </c>
      <c r="G7590" s="129" t="s">
        <v>16723</v>
      </c>
      <c r="H7590" s="129"/>
    </row>
    <row r="7591" spans="1:8" x14ac:dyDescent="0.3">
      <c r="A7591" s="183">
        <v>45504</v>
      </c>
      <c r="B7591" s="129" t="s">
        <v>12332</v>
      </c>
      <c r="C7591" s="129" t="s">
        <v>418</v>
      </c>
      <c r="D7591" s="165">
        <v>1</v>
      </c>
      <c r="E7591" s="129" t="s">
        <v>4747</v>
      </c>
      <c r="F7591" s="129" t="s">
        <v>4735</v>
      </c>
      <c r="G7591" s="129" t="s">
        <v>16723</v>
      </c>
      <c r="H7591" s="129"/>
    </row>
    <row r="7592" spans="1:8" x14ac:dyDescent="0.3">
      <c r="A7592" s="183">
        <v>45504</v>
      </c>
      <c r="B7592" s="129" t="s">
        <v>12333</v>
      </c>
      <c r="C7592" s="129" t="s">
        <v>416</v>
      </c>
      <c r="D7592" s="165">
        <v>1</v>
      </c>
      <c r="E7592" s="129" t="s">
        <v>4739</v>
      </c>
      <c r="F7592" s="129" t="s">
        <v>4735</v>
      </c>
      <c r="G7592" s="129" t="s">
        <v>16723</v>
      </c>
      <c r="H7592" s="129"/>
    </row>
    <row r="7593" spans="1:8" x14ac:dyDescent="0.3">
      <c r="A7593" s="183">
        <v>45504</v>
      </c>
      <c r="B7593" s="129" t="s">
        <v>12334</v>
      </c>
      <c r="C7593" s="129" t="s">
        <v>418</v>
      </c>
      <c r="D7593" s="165">
        <v>1</v>
      </c>
      <c r="E7593" s="129" t="s">
        <v>4739</v>
      </c>
      <c r="F7593" s="129" t="s">
        <v>4735</v>
      </c>
      <c r="G7593" s="129" t="s">
        <v>16723</v>
      </c>
      <c r="H7593" s="129"/>
    </row>
    <row r="7594" spans="1:8" x14ac:dyDescent="0.3">
      <c r="A7594" s="183">
        <v>45504</v>
      </c>
      <c r="B7594" s="129" t="s">
        <v>12335</v>
      </c>
      <c r="C7594" s="129" t="s">
        <v>417</v>
      </c>
      <c r="D7594" s="165">
        <v>1</v>
      </c>
      <c r="E7594" s="129" t="s">
        <v>4739</v>
      </c>
      <c r="F7594" s="129" t="s">
        <v>4735</v>
      </c>
      <c r="G7594" s="129" t="s">
        <v>16723</v>
      </c>
      <c r="H7594" s="129"/>
    </row>
    <row r="7595" spans="1:8" x14ac:dyDescent="0.3">
      <c r="A7595" s="183">
        <v>45504</v>
      </c>
      <c r="B7595" s="129" t="s">
        <v>12336</v>
      </c>
      <c r="C7595" s="129" t="s">
        <v>417</v>
      </c>
      <c r="D7595" s="165">
        <v>1</v>
      </c>
      <c r="E7595" s="129" t="s">
        <v>4739</v>
      </c>
      <c r="F7595" s="129" t="s">
        <v>4735</v>
      </c>
      <c r="G7595" s="129" t="s">
        <v>16723</v>
      </c>
      <c r="H7595" s="129"/>
    </row>
    <row r="7596" spans="1:8" x14ac:dyDescent="0.3">
      <c r="A7596" s="183">
        <v>45504</v>
      </c>
      <c r="B7596" s="129" t="s">
        <v>12337</v>
      </c>
      <c r="C7596" s="129" t="s">
        <v>417</v>
      </c>
      <c r="D7596" s="165">
        <v>1</v>
      </c>
      <c r="E7596" s="129" t="s">
        <v>4739</v>
      </c>
      <c r="F7596" s="129" t="s">
        <v>4735</v>
      </c>
      <c r="G7596" s="129" t="s">
        <v>16723</v>
      </c>
      <c r="H7596" s="129"/>
    </row>
    <row r="7597" spans="1:8" x14ac:dyDescent="0.3">
      <c r="A7597" s="183">
        <v>45504</v>
      </c>
      <c r="B7597" s="129" t="s">
        <v>12338</v>
      </c>
      <c r="C7597" s="129" t="s">
        <v>417</v>
      </c>
      <c r="D7597" s="165">
        <v>1</v>
      </c>
      <c r="E7597" s="129" t="s">
        <v>4739</v>
      </c>
      <c r="F7597" s="129" t="s">
        <v>4735</v>
      </c>
      <c r="G7597" s="129" t="s">
        <v>16723</v>
      </c>
      <c r="H7597" s="129"/>
    </row>
    <row r="7598" spans="1:8" x14ac:dyDescent="0.3">
      <c r="A7598" s="183">
        <v>45504</v>
      </c>
      <c r="B7598" s="129" t="s">
        <v>12339</v>
      </c>
      <c r="C7598" s="129" t="s">
        <v>418</v>
      </c>
      <c r="D7598" s="165">
        <v>1</v>
      </c>
      <c r="E7598" s="129" t="s">
        <v>4741</v>
      </c>
      <c r="F7598" s="129" t="s">
        <v>4735</v>
      </c>
      <c r="G7598" s="129" t="s">
        <v>16723</v>
      </c>
      <c r="H7598" s="129"/>
    </row>
    <row r="7599" spans="1:8" x14ac:dyDescent="0.3">
      <c r="A7599" s="183">
        <v>45504</v>
      </c>
      <c r="B7599" s="129" t="s">
        <v>12340</v>
      </c>
      <c r="C7599" s="129" t="s">
        <v>417</v>
      </c>
      <c r="D7599" s="165">
        <v>1</v>
      </c>
      <c r="E7599" s="129" t="s">
        <v>4739</v>
      </c>
      <c r="F7599" s="129" t="s">
        <v>4735</v>
      </c>
      <c r="G7599" s="129" t="s">
        <v>16723</v>
      </c>
      <c r="H7599" s="129"/>
    </row>
    <row r="7600" spans="1:8" x14ac:dyDescent="0.3">
      <c r="A7600" s="183">
        <v>45504</v>
      </c>
      <c r="B7600" s="129" t="s">
        <v>12341</v>
      </c>
      <c r="C7600" s="129" t="s">
        <v>417</v>
      </c>
      <c r="D7600" s="165">
        <v>1</v>
      </c>
      <c r="E7600" s="129" t="s">
        <v>4739</v>
      </c>
      <c r="F7600" s="129" t="s">
        <v>4735</v>
      </c>
      <c r="G7600" s="129" t="s">
        <v>16723</v>
      </c>
      <c r="H7600" s="129"/>
    </row>
    <row r="7601" spans="1:8" x14ac:dyDescent="0.3">
      <c r="A7601" s="183">
        <v>45504</v>
      </c>
      <c r="B7601" s="129" t="s">
        <v>12342</v>
      </c>
      <c r="C7601" s="129" t="s">
        <v>417</v>
      </c>
      <c r="D7601" s="165">
        <v>1</v>
      </c>
      <c r="E7601" s="129" t="s">
        <v>4739</v>
      </c>
      <c r="F7601" s="129" t="s">
        <v>4735</v>
      </c>
      <c r="G7601" s="129" t="s">
        <v>16723</v>
      </c>
      <c r="H7601" s="129"/>
    </row>
    <row r="7602" spans="1:8" x14ac:dyDescent="0.3">
      <c r="A7602" s="183">
        <v>45504</v>
      </c>
      <c r="B7602" s="129" t="s">
        <v>12343</v>
      </c>
      <c r="C7602" s="129" t="s">
        <v>418</v>
      </c>
      <c r="D7602" s="165">
        <v>1</v>
      </c>
      <c r="E7602" s="129" t="s">
        <v>4737</v>
      </c>
      <c r="F7602" s="129" t="s">
        <v>4735</v>
      </c>
      <c r="G7602" s="129" t="s">
        <v>16723</v>
      </c>
      <c r="H7602" s="129"/>
    </row>
    <row r="7603" spans="1:8" x14ac:dyDescent="0.3">
      <c r="A7603" s="183">
        <v>45504</v>
      </c>
      <c r="B7603" s="129" t="s">
        <v>12344</v>
      </c>
      <c r="C7603" s="129" t="s">
        <v>416</v>
      </c>
      <c r="D7603" s="165">
        <v>1</v>
      </c>
      <c r="E7603" s="129" t="s">
        <v>4737</v>
      </c>
      <c r="F7603" s="129" t="s">
        <v>4735</v>
      </c>
      <c r="G7603" s="129" t="s">
        <v>16723</v>
      </c>
      <c r="H7603" s="129"/>
    </row>
    <row r="7604" spans="1:8" x14ac:dyDescent="0.3">
      <c r="A7604" s="183">
        <v>45504</v>
      </c>
      <c r="B7604" s="129" t="s">
        <v>12345</v>
      </c>
      <c r="C7604" s="129" t="s">
        <v>418</v>
      </c>
      <c r="D7604" s="165">
        <v>1</v>
      </c>
      <c r="E7604" s="129" t="s">
        <v>4739</v>
      </c>
      <c r="F7604" s="129" t="s">
        <v>4735</v>
      </c>
      <c r="G7604" s="129" t="s">
        <v>16723</v>
      </c>
      <c r="H7604" s="129"/>
    </row>
    <row r="7605" spans="1:8" x14ac:dyDescent="0.3">
      <c r="A7605" s="183">
        <v>45504</v>
      </c>
      <c r="B7605" s="129" t="s">
        <v>12346</v>
      </c>
      <c r="C7605" s="129" t="s">
        <v>418</v>
      </c>
      <c r="D7605" s="165">
        <v>1</v>
      </c>
      <c r="E7605" s="129" t="s">
        <v>4737</v>
      </c>
      <c r="F7605" s="129" t="s">
        <v>4735</v>
      </c>
      <c r="G7605" s="129" t="s">
        <v>16723</v>
      </c>
      <c r="H7605" s="129"/>
    </row>
    <row r="7606" spans="1:8" x14ac:dyDescent="0.3">
      <c r="A7606" s="183">
        <v>45504</v>
      </c>
      <c r="B7606" s="129" t="s">
        <v>12347</v>
      </c>
      <c r="C7606" s="129" t="s">
        <v>418</v>
      </c>
      <c r="D7606" s="165">
        <v>1</v>
      </c>
      <c r="E7606" s="129" t="s">
        <v>4737</v>
      </c>
      <c r="F7606" s="129" t="s">
        <v>4735</v>
      </c>
      <c r="G7606" s="129" t="s">
        <v>16723</v>
      </c>
      <c r="H7606" s="129"/>
    </row>
    <row r="7607" spans="1:8" x14ac:dyDescent="0.3">
      <c r="A7607" s="183">
        <v>45504</v>
      </c>
      <c r="B7607" s="129" t="s">
        <v>12348</v>
      </c>
      <c r="C7607" s="129" t="s">
        <v>418</v>
      </c>
      <c r="D7607" s="165">
        <v>1</v>
      </c>
      <c r="E7607" s="129" t="s">
        <v>4739</v>
      </c>
      <c r="F7607" s="129" t="s">
        <v>4735</v>
      </c>
      <c r="G7607" s="129" t="s">
        <v>16723</v>
      </c>
      <c r="H7607" s="129"/>
    </row>
    <row r="7608" spans="1:8" x14ac:dyDescent="0.3">
      <c r="A7608" s="183">
        <v>45504</v>
      </c>
      <c r="B7608" s="129" t="s">
        <v>12349</v>
      </c>
      <c r="C7608" s="129" t="s">
        <v>418</v>
      </c>
      <c r="D7608" s="165">
        <v>1</v>
      </c>
      <c r="E7608" s="129" t="s">
        <v>4739</v>
      </c>
      <c r="F7608" s="129" t="s">
        <v>4735</v>
      </c>
      <c r="G7608" s="129" t="s">
        <v>16723</v>
      </c>
      <c r="H7608" s="129"/>
    </row>
    <row r="7609" spans="1:8" x14ac:dyDescent="0.3">
      <c r="A7609" s="183">
        <v>45504</v>
      </c>
      <c r="B7609" s="129" t="s">
        <v>12350</v>
      </c>
      <c r="C7609" s="129" t="s">
        <v>416</v>
      </c>
      <c r="D7609" s="165">
        <v>1</v>
      </c>
      <c r="E7609" s="129" t="s">
        <v>4737</v>
      </c>
      <c r="F7609" s="129" t="s">
        <v>4735</v>
      </c>
      <c r="G7609" s="129" t="s">
        <v>16723</v>
      </c>
      <c r="H7609" s="129"/>
    </row>
    <row r="7610" spans="1:8" x14ac:dyDescent="0.3">
      <c r="A7610" s="183">
        <v>45504</v>
      </c>
      <c r="B7610" s="129" t="s">
        <v>12351</v>
      </c>
      <c r="C7610" s="129" t="s">
        <v>418</v>
      </c>
      <c r="D7610" s="165">
        <v>1</v>
      </c>
      <c r="E7610" s="129" t="s">
        <v>4739</v>
      </c>
      <c r="F7610" s="129" t="s">
        <v>4735</v>
      </c>
      <c r="G7610" s="129" t="s">
        <v>16723</v>
      </c>
      <c r="H7610" s="129"/>
    </row>
    <row r="7611" spans="1:8" x14ac:dyDescent="0.3">
      <c r="A7611" s="183">
        <v>45504</v>
      </c>
      <c r="B7611" s="129" t="s">
        <v>12352</v>
      </c>
      <c r="C7611" s="129" t="s">
        <v>416</v>
      </c>
      <c r="D7611" s="165">
        <v>1</v>
      </c>
      <c r="E7611" s="129" t="s">
        <v>4737</v>
      </c>
      <c r="F7611" s="129" t="s">
        <v>4735</v>
      </c>
      <c r="G7611" s="129" t="s">
        <v>16723</v>
      </c>
      <c r="H7611" s="129"/>
    </row>
    <row r="7612" spans="1:8" x14ac:dyDescent="0.3">
      <c r="A7612" s="183">
        <v>45504</v>
      </c>
      <c r="B7612" s="129" t="s">
        <v>12353</v>
      </c>
      <c r="C7612" s="129" t="s">
        <v>418</v>
      </c>
      <c r="D7612" s="165">
        <v>1</v>
      </c>
      <c r="E7612" s="129" t="s">
        <v>4739</v>
      </c>
      <c r="F7612" s="129" t="s">
        <v>4735</v>
      </c>
      <c r="G7612" s="129" t="s">
        <v>16723</v>
      </c>
      <c r="H7612" s="129"/>
    </row>
    <row r="7613" spans="1:8" x14ac:dyDescent="0.3">
      <c r="A7613" s="183">
        <v>45504</v>
      </c>
      <c r="B7613" s="129" t="s">
        <v>12354</v>
      </c>
      <c r="C7613" s="129" t="s">
        <v>416</v>
      </c>
      <c r="D7613" s="165">
        <v>1</v>
      </c>
      <c r="E7613" s="129" t="s">
        <v>4737</v>
      </c>
      <c r="F7613" s="129" t="s">
        <v>4735</v>
      </c>
      <c r="G7613" s="129" t="s">
        <v>16723</v>
      </c>
      <c r="H7613" s="129"/>
    </row>
    <row r="7614" spans="1:8" x14ac:dyDescent="0.3">
      <c r="A7614" s="183">
        <v>45504</v>
      </c>
      <c r="B7614" s="129" t="s">
        <v>12355</v>
      </c>
      <c r="C7614" s="129" t="s">
        <v>416</v>
      </c>
      <c r="D7614" s="165">
        <v>1</v>
      </c>
      <c r="E7614" s="129" t="s">
        <v>4741</v>
      </c>
      <c r="F7614" s="129" t="s">
        <v>4735</v>
      </c>
      <c r="G7614" s="129" t="s">
        <v>16723</v>
      </c>
      <c r="H7614" s="129"/>
    </row>
    <row r="7615" spans="1:8" x14ac:dyDescent="0.3">
      <c r="A7615" s="183">
        <v>45504</v>
      </c>
      <c r="B7615" s="129" t="s">
        <v>12356</v>
      </c>
      <c r="C7615" s="129" t="s">
        <v>416</v>
      </c>
      <c r="D7615" s="165">
        <v>1</v>
      </c>
      <c r="E7615" s="129" t="s">
        <v>4739</v>
      </c>
      <c r="F7615" s="129" t="s">
        <v>4735</v>
      </c>
      <c r="G7615" s="129" t="s">
        <v>16723</v>
      </c>
      <c r="H7615" s="129"/>
    </row>
    <row r="7616" spans="1:8" x14ac:dyDescent="0.3">
      <c r="A7616" s="183">
        <v>45504</v>
      </c>
      <c r="B7616" s="129" t="s">
        <v>12357</v>
      </c>
      <c r="C7616" s="129" t="s">
        <v>418</v>
      </c>
      <c r="D7616" s="165">
        <v>1</v>
      </c>
      <c r="E7616" s="129" t="s">
        <v>4739</v>
      </c>
      <c r="F7616" s="129" t="s">
        <v>4735</v>
      </c>
      <c r="G7616" s="129" t="s">
        <v>16723</v>
      </c>
      <c r="H7616" s="129"/>
    </row>
    <row r="7617" spans="1:8" x14ac:dyDescent="0.3">
      <c r="A7617" s="183">
        <v>45504</v>
      </c>
      <c r="B7617" s="129" t="s">
        <v>12358</v>
      </c>
      <c r="C7617" s="129" t="s">
        <v>417</v>
      </c>
      <c r="D7617" s="165">
        <v>1</v>
      </c>
      <c r="E7617" s="129" t="s">
        <v>4739</v>
      </c>
      <c r="F7617" s="129" t="s">
        <v>4735</v>
      </c>
      <c r="G7617" s="129" t="s">
        <v>16723</v>
      </c>
      <c r="H7617" s="129"/>
    </row>
    <row r="7618" spans="1:8" x14ac:dyDescent="0.3">
      <c r="A7618" s="183">
        <v>45504</v>
      </c>
      <c r="B7618" s="129" t="s">
        <v>12359</v>
      </c>
      <c r="C7618" s="129" t="s">
        <v>417</v>
      </c>
      <c r="D7618" s="165">
        <v>1</v>
      </c>
      <c r="E7618" s="129" t="s">
        <v>4739</v>
      </c>
      <c r="F7618" s="129" t="s">
        <v>4735</v>
      </c>
      <c r="G7618" s="129" t="s">
        <v>16723</v>
      </c>
      <c r="H7618" s="129"/>
    </row>
    <row r="7619" spans="1:8" x14ac:dyDescent="0.3">
      <c r="A7619" s="183">
        <v>45504</v>
      </c>
      <c r="B7619" s="129" t="s">
        <v>12360</v>
      </c>
      <c r="C7619" s="129" t="s">
        <v>417</v>
      </c>
      <c r="D7619" s="165">
        <v>1</v>
      </c>
      <c r="E7619" s="129" t="s">
        <v>4739</v>
      </c>
      <c r="F7619" s="129" t="s">
        <v>4735</v>
      </c>
      <c r="G7619" s="129" t="s">
        <v>16723</v>
      </c>
      <c r="H7619" s="129"/>
    </row>
    <row r="7620" spans="1:8" x14ac:dyDescent="0.3">
      <c r="A7620" s="183">
        <v>45504</v>
      </c>
      <c r="B7620" s="129" t="s">
        <v>12361</v>
      </c>
      <c r="C7620" s="129" t="s">
        <v>417</v>
      </c>
      <c r="D7620" s="165">
        <v>1</v>
      </c>
      <c r="E7620" s="129" t="s">
        <v>4739</v>
      </c>
      <c r="F7620" s="129" t="s">
        <v>4735</v>
      </c>
      <c r="G7620" s="129" t="s">
        <v>16723</v>
      </c>
      <c r="H7620" s="129"/>
    </row>
    <row r="7621" spans="1:8" x14ac:dyDescent="0.3">
      <c r="A7621" s="183">
        <v>45504</v>
      </c>
      <c r="B7621" s="129" t="s">
        <v>12362</v>
      </c>
      <c r="C7621" s="129" t="s">
        <v>417</v>
      </c>
      <c r="D7621" s="165">
        <v>1</v>
      </c>
      <c r="E7621" s="129" t="s">
        <v>4739</v>
      </c>
      <c r="F7621" s="129" t="s">
        <v>4735</v>
      </c>
      <c r="G7621" s="129" t="s">
        <v>16723</v>
      </c>
      <c r="H7621" s="129"/>
    </row>
    <row r="7622" spans="1:8" x14ac:dyDescent="0.3">
      <c r="A7622" s="183">
        <v>45504</v>
      </c>
      <c r="B7622" s="129" t="s">
        <v>12363</v>
      </c>
      <c r="C7622" s="129" t="s">
        <v>417</v>
      </c>
      <c r="D7622" s="165">
        <v>1</v>
      </c>
      <c r="E7622" s="129" t="s">
        <v>5066</v>
      </c>
      <c r="F7622" s="129" t="s">
        <v>4735</v>
      </c>
      <c r="G7622" s="129" t="s">
        <v>16723</v>
      </c>
      <c r="H7622" s="129"/>
    </row>
    <row r="7623" spans="1:8" x14ac:dyDescent="0.3">
      <c r="A7623" s="183">
        <v>45504</v>
      </c>
      <c r="B7623" s="129" t="s">
        <v>12364</v>
      </c>
      <c r="C7623" s="129" t="s">
        <v>417</v>
      </c>
      <c r="D7623" s="165">
        <v>1</v>
      </c>
      <c r="E7623" s="129" t="s">
        <v>4734</v>
      </c>
      <c r="F7623" s="129" t="s">
        <v>4735</v>
      </c>
      <c r="G7623" s="129" t="s">
        <v>16723</v>
      </c>
      <c r="H7623" s="129"/>
    </row>
    <row r="7624" spans="1:8" x14ac:dyDescent="0.3">
      <c r="A7624" s="183">
        <v>45504</v>
      </c>
      <c r="B7624" s="129" t="s">
        <v>12365</v>
      </c>
      <c r="C7624" s="129" t="s">
        <v>417</v>
      </c>
      <c r="D7624" s="165">
        <v>1</v>
      </c>
      <c r="E7624" s="129" t="s">
        <v>4739</v>
      </c>
      <c r="F7624" s="129" t="s">
        <v>4735</v>
      </c>
      <c r="G7624" s="129" t="s">
        <v>16723</v>
      </c>
      <c r="H7624" s="129"/>
    </row>
    <row r="7625" spans="1:8" x14ac:dyDescent="0.3">
      <c r="A7625" s="183">
        <v>45504</v>
      </c>
      <c r="B7625" s="129" t="s">
        <v>12366</v>
      </c>
      <c r="C7625" s="129" t="s">
        <v>417</v>
      </c>
      <c r="D7625" s="165">
        <v>1</v>
      </c>
      <c r="E7625" s="129" t="s">
        <v>4739</v>
      </c>
      <c r="F7625" s="129" t="s">
        <v>4735</v>
      </c>
      <c r="G7625" s="129" t="s">
        <v>16723</v>
      </c>
      <c r="H7625" s="129"/>
    </row>
    <row r="7626" spans="1:8" x14ac:dyDescent="0.3">
      <c r="A7626" s="183">
        <v>45504</v>
      </c>
      <c r="B7626" s="129" t="s">
        <v>12367</v>
      </c>
      <c r="C7626" s="129" t="s">
        <v>418</v>
      </c>
      <c r="D7626" s="165">
        <v>1</v>
      </c>
      <c r="E7626" s="129" t="s">
        <v>4821</v>
      </c>
      <c r="F7626" s="129" t="s">
        <v>4735</v>
      </c>
      <c r="G7626" s="129" t="s">
        <v>16723</v>
      </c>
      <c r="H7626" s="129"/>
    </row>
    <row r="7627" spans="1:8" x14ac:dyDescent="0.3">
      <c r="A7627" s="183">
        <v>45504</v>
      </c>
      <c r="B7627" s="129" t="s">
        <v>12368</v>
      </c>
      <c r="C7627" s="129" t="s">
        <v>416</v>
      </c>
      <c r="D7627" s="165">
        <v>1</v>
      </c>
      <c r="E7627" s="129" t="s">
        <v>4739</v>
      </c>
      <c r="F7627" s="129" t="s">
        <v>4735</v>
      </c>
      <c r="G7627" s="129" t="s">
        <v>16723</v>
      </c>
      <c r="H7627" s="129"/>
    </row>
    <row r="7628" spans="1:8" x14ac:dyDescent="0.3">
      <c r="A7628" s="183">
        <v>45504</v>
      </c>
      <c r="B7628" s="129" t="s">
        <v>12369</v>
      </c>
      <c r="C7628" s="129" t="s">
        <v>418</v>
      </c>
      <c r="D7628" s="165">
        <v>1</v>
      </c>
      <c r="E7628" s="129" t="s">
        <v>4739</v>
      </c>
      <c r="F7628" s="129" t="s">
        <v>4735</v>
      </c>
      <c r="G7628" s="129" t="s">
        <v>16723</v>
      </c>
      <c r="H7628" s="129"/>
    </row>
    <row r="7629" spans="1:8" x14ac:dyDescent="0.3">
      <c r="A7629" s="183">
        <v>45504</v>
      </c>
      <c r="B7629" s="129" t="s">
        <v>12370</v>
      </c>
      <c r="C7629" s="129" t="s">
        <v>417</v>
      </c>
      <c r="D7629" s="165">
        <v>1</v>
      </c>
      <c r="E7629" s="129" t="s">
        <v>5066</v>
      </c>
      <c r="F7629" s="129" t="s">
        <v>4735</v>
      </c>
      <c r="G7629" s="129" t="s">
        <v>16723</v>
      </c>
      <c r="H7629" s="129"/>
    </row>
    <row r="7630" spans="1:8" x14ac:dyDescent="0.3">
      <c r="A7630" s="183">
        <v>45504</v>
      </c>
      <c r="B7630" s="129" t="s">
        <v>12371</v>
      </c>
      <c r="C7630" s="129" t="s">
        <v>417</v>
      </c>
      <c r="D7630" s="165">
        <v>1</v>
      </c>
      <c r="E7630" s="129" t="s">
        <v>4739</v>
      </c>
      <c r="F7630" s="129" t="s">
        <v>4735</v>
      </c>
      <c r="G7630" s="129" t="s">
        <v>16723</v>
      </c>
      <c r="H7630" s="129"/>
    </row>
    <row r="7631" spans="1:8" x14ac:dyDescent="0.3">
      <c r="A7631" s="183">
        <v>45504</v>
      </c>
      <c r="B7631" s="129" t="s">
        <v>12372</v>
      </c>
      <c r="C7631" s="129" t="s">
        <v>417</v>
      </c>
      <c r="D7631" s="165">
        <v>1</v>
      </c>
      <c r="E7631" s="129" t="s">
        <v>5066</v>
      </c>
      <c r="F7631" s="129" t="s">
        <v>4735</v>
      </c>
      <c r="G7631" s="129" t="s">
        <v>16723</v>
      </c>
      <c r="H7631" s="129"/>
    </row>
    <row r="7632" spans="1:8" x14ac:dyDescent="0.3">
      <c r="A7632" s="183">
        <v>45504</v>
      </c>
      <c r="B7632" s="129" t="s">
        <v>12373</v>
      </c>
      <c r="C7632" s="129" t="s">
        <v>417</v>
      </c>
      <c r="D7632" s="165">
        <v>1</v>
      </c>
      <c r="E7632" s="129" t="s">
        <v>4739</v>
      </c>
      <c r="F7632" s="129" t="s">
        <v>4735</v>
      </c>
      <c r="G7632" s="129" t="s">
        <v>16723</v>
      </c>
      <c r="H7632" s="129"/>
    </row>
    <row r="7633" spans="1:8" x14ac:dyDescent="0.3">
      <c r="A7633" s="183">
        <v>45504</v>
      </c>
      <c r="B7633" s="129" t="s">
        <v>12374</v>
      </c>
      <c r="C7633" s="129" t="s">
        <v>417</v>
      </c>
      <c r="D7633" s="165">
        <v>1</v>
      </c>
      <c r="E7633" s="129" t="s">
        <v>4737</v>
      </c>
      <c r="F7633" s="129" t="s">
        <v>4735</v>
      </c>
      <c r="G7633" s="129" t="s">
        <v>16723</v>
      </c>
      <c r="H7633" s="129"/>
    </row>
    <row r="7634" spans="1:8" x14ac:dyDescent="0.3">
      <c r="A7634" s="183">
        <v>45504</v>
      </c>
      <c r="B7634" s="129" t="s">
        <v>12375</v>
      </c>
      <c r="C7634" s="129" t="s">
        <v>417</v>
      </c>
      <c r="D7634" s="165">
        <v>1</v>
      </c>
      <c r="E7634" s="129" t="s">
        <v>4739</v>
      </c>
      <c r="F7634" s="129" t="s">
        <v>4735</v>
      </c>
      <c r="G7634" s="129" t="s">
        <v>16723</v>
      </c>
      <c r="H7634" s="129"/>
    </row>
    <row r="7635" spans="1:8" x14ac:dyDescent="0.3">
      <c r="A7635" s="183">
        <v>45504</v>
      </c>
      <c r="B7635" s="129" t="s">
        <v>12376</v>
      </c>
      <c r="C7635" s="129" t="s">
        <v>417</v>
      </c>
      <c r="D7635" s="165">
        <v>1</v>
      </c>
      <c r="E7635" s="129" t="s">
        <v>4739</v>
      </c>
      <c r="F7635" s="129" t="s">
        <v>4735</v>
      </c>
      <c r="G7635" s="129" t="s">
        <v>16723</v>
      </c>
      <c r="H7635" s="129"/>
    </row>
    <row r="7636" spans="1:8" x14ac:dyDescent="0.3">
      <c r="A7636" s="183">
        <v>45504</v>
      </c>
      <c r="B7636" s="129" t="s">
        <v>12377</v>
      </c>
      <c r="C7636" s="129" t="s">
        <v>418</v>
      </c>
      <c r="D7636" s="165">
        <v>1</v>
      </c>
      <c r="E7636" s="129" t="s">
        <v>4739</v>
      </c>
      <c r="F7636" s="129" t="s">
        <v>4735</v>
      </c>
      <c r="G7636" s="129" t="s">
        <v>16723</v>
      </c>
      <c r="H7636" s="129"/>
    </row>
    <row r="7637" spans="1:8" x14ac:dyDescent="0.3">
      <c r="A7637" s="183">
        <v>45504</v>
      </c>
      <c r="B7637" s="129" t="s">
        <v>12378</v>
      </c>
      <c r="C7637" s="129" t="s">
        <v>418</v>
      </c>
      <c r="D7637" s="165">
        <v>1</v>
      </c>
      <c r="E7637" s="129" t="s">
        <v>4739</v>
      </c>
      <c r="F7637" s="129" t="s">
        <v>4735</v>
      </c>
      <c r="G7637" s="129" t="s">
        <v>16723</v>
      </c>
      <c r="H7637" s="129"/>
    </row>
    <row r="7638" spans="1:8" x14ac:dyDescent="0.3">
      <c r="A7638" s="183">
        <v>45504</v>
      </c>
      <c r="B7638" s="129" t="s">
        <v>12379</v>
      </c>
      <c r="C7638" s="129" t="s">
        <v>417</v>
      </c>
      <c r="D7638" s="165">
        <v>1</v>
      </c>
      <c r="E7638" s="129" t="s">
        <v>5066</v>
      </c>
      <c r="F7638" s="129" t="s">
        <v>4735</v>
      </c>
      <c r="G7638" s="129" t="s">
        <v>16723</v>
      </c>
      <c r="H7638" s="129"/>
    </row>
    <row r="7639" spans="1:8" x14ac:dyDescent="0.3">
      <c r="A7639" s="183">
        <v>45504</v>
      </c>
      <c r="B7639" s="129" t="s">
        <v>12380</v>
      </c>
      <c r="C7639" s="129" t="s">
        <v>417</v>
      </c>
      <c r="D7639" s="165">
        <v>1</v>
      </c>
      <c r="E7639" s="129" t="s">
        <v>4739</v>
      </c>
      <c r="F7639" s="129" t="s">
        <v>4735</v>
      </c>
      <c r="G7639" s="129" t="s">
        <v>16723</v>
      </c>
      <c r="H7639" s="129"/>
    </row>
    <row r="7640" spans="1:8" x14ac:dyDescent="0.3">
      <c r="A7640" s="183">
        <v>45504</v>
      </c>
      <c r="B7640" s="129" t="s">
        <v>12381</v>
      </c>
      <c r="C7640" s="129" t="s">
        <v>417</v>
      </c>
      <c r="D7640" s="165">
        <v>1</v>
      </c>
      <c r="E7640" s="129" t="s">
        <v>4739</v>
      </c>
      <c r="F7640" s="129" t="s">
        <v>4735</v>
      </c>
      <c r="G7640" s="129" t="s">
        <v>16723</v>
      </c>
      <c r="H7640" s="129"/>
    </row>
    <row r="7641" spans="1:8" x14ac:dyDescent="0.3">
      <c r="A7641" s="183">
        <v>45504</v>
      </c>
      <c r="B7641" s="129" t="s">
        <v>12382</v>
      </c>
      <c r="C7641" s="129" t="s">
        <v>418</v>
      </c>
      <c r="D7641" s="165">
        <v>1</v>
      </c>
      <c r="E7641" s="129" t="s">
        <v>4739</v>
      </c>
      <c r="F7641" s="129" t="s">
        <v>4735</v>
      </c>
      <c r="G7641" s="129" t="s">
        <v>16723</v>
      </c>
      <c r="H7641" s="129"/>
    </row>
    <row r="7642" spans="1:8" x14ac:dyDescent="0.3">
      <c r="A7642" s="183">
        <v>45504</v>
      </c>
      <c r="B7642" s="129" t="s">
        <v>12383</v>
      </c>
      <c r="C7642" s="129" t="s">
        <v>418</v>
      </c>
      <c r="D7642" s="165">
        <v>1</v>
      </c>
      <c r="E7642" s="129" t="s">
        <v>4739</v>
      </c>
      <c r="F7642" s="129" t="s">
        <v>4735</v>
      </c>
      <c r="G7642" s="129" t="s">
        <v>16723</v>
      </c>
      <c r="H7642" s="129"/>
    </row>
    <row r="7643" spans="1:8" x14ac:dyDescent="0.3">
      <c r="A7643" s="183">
        <v>45504</v>
      </c>
      <c r="B7643" s="129" t="s">
        <v>12384</v>
      </c>
      <c r="C7643" s="129" t="s">
        <v>417</v>
      </c>
      <c r="D7643" s="165">
        <v>1</v>
      </c>
      <c r="E7643" s="129" t="s">
        <v>4739</v>
      </c>
      <c r="F7643" s="129" t="s">
        <v>4735</v>
      </c>
      <c r="G7643" s="129" t="s">
        <v>16723</v>
      </c>
      <c r="H7643" s="129"/>
    </row>
    <row r="7644" spans="1:8" x14ac:dyDescent="0.3">
      <c r="A7644" s="183">
        <v>45504</v>
      </c>
      <c r="B7644" s="129" t="s">
        <v>12385</v>
      </c>
      <c r="C7644" s="129" t="s">
        <v>417</v>
      </c>
      <c r="D7644" s="165">
        <v>1</v>
      </c>
      <c r="E7644" s="129" t="s">
        <v>4739</v>
      </c>
      <c r="F7644" s="129" t="s">
        <v>4735</v>
      </c>
      <c r="G7644" s="129" t="s">
        <v>16723</v>
      </c>
      <c r="H7644" s="129"/>
    </row>
    <row r="7645" spans="1:8" x14ac:dyDescent="0.3">
      <c r="A7645" s="183">
        <v>45504</v>
      </c>
      <c r="B7645" s="129" t="s">
        <v>12386</v>
      </c>
      <c r="C7645" s="129" t="s">
        <v>417</v>
      </c>
      <c r="D7645" s="165">
        <v>1</v>
      </c>
      <c r="E7645" s="129" t="s">
        <v>4737</v>
      </c>
      <c r="F7645" s="129" t="s">
        <v>4735</v>
      </c>
      <c r="G7645" s="129" t="s">
        <v>16723</v>
      </c>
      <c r="H7645" s="129"/>
    </row>
    <row r="7646" spans="1:8" x14ac:dyDescent="0.3">
      <c r="A7646" s="183">
        <v>45504</v>
      </c>
      <c r="B7646" s="129" t="s">
        <v>12387</v>
      </c>
      <c r="C7646" s="129" t="s">
        <v>417</v>
      </c>
      <c r="D7646" s="165">
        <v>1</v>
      </c>
      <c r="E7646" s="129" t="s">
        <v>4739</v>
      </c>
      <c r="F7646" s="129" t="s">
        <v>4735</v>
      </c>
      <c r="G7646" s="129" t="s">
        <v>16723</v>
      </c>
      <c r="H7646" s="129"/>
    </row>
    <row r="7647" spans="1:8" x14ac:dyDescent="0.3">
      <c r="A7647" s="183">
        <v>45504</v>
      </c>
      <c r="B7647" s="129" t="s">
        <v>12388</v>
      </c>
      <c r="C7647" s="129" t="s">
        <v>417</v>
      </c>
      <c r="D7647" s="165">
        <v>1</v>
      </c>
      <c r="E7647" s="129" t="s">
        <v>4739</v>
      </c>
      <c r="F7647" s="129" t="s">
        <v>4735</v>
      </c>
      <c r="G7647" s="129" t="s">
        <v>16723</v>
      </c>
      <c r="H7647" s="129"/>
    </row>
    <row r="7648" spans="1:8" x14ac:dyDescent="0.3">
      <c r="A7648" s="183">
        <v>45504</v>
      </c>
      <c r="B7648" s="129" t="s">
        <v>12389</v>
      </c>
      <c r="C7648" s="129" t="s">
        <v>417</v>
      </c>
      <c r="D7648" s="165">
        <v>1</v>
      </c>
      <c r="E7648" s="129" t="s">
        <v>4739</v>
      </c>
      <c r="F7648" s="129" t="s">
        <v>4735</v>
      </c>
      <c r="G7648" s="129" t="s">
        <v>16723</v>
      </c>
      <c r="H7648" s="129"/>
    </row>
    <row r="7649" spans="1:8" x14ac:dyDescent="0.3">
      <c r="A7649" s="183">
        <v>45504</v>
      </c>
      <c r="B7649" s="129" t="s">
        <v>12390</v>
      </c>
      <c r="C7649" s="129" t="s">
        <v>417</v>
      </c>
      <c r="D7649" s="165">
        <v>1</v>
      </c>
      <c r="E7649" s="129" t="s">
        <v>4739</v>
      </c>
      <c r="F7649" s="129" t="s">
        <v>4735</v>
      </c>
      <c r="G7649" s="129" t="s">
        <v>16723</v>
      </c>
      <c r="H7649" s="129"/>
    </row>
    <row r="7650" spans="1:8" x14ac:dyDescent="0.3">
      <c r="A7650" s="183">
        <v>45504</v>
      </c>
      <c r="B7650" s="129" t="s">
        <v>12391</v>
      </c>
      <c r="C7650" s="129" t="s">
        <v>417</v>
      </c>
      <c r="D7650" s="165">
        <v>1</v>
      </c>
      <c r="E7650" s="129" t="s">
        <v>4739</v>
      </c>
      <c r="F7650" s="129" t="s">
        <v>4735</v>
      </c>
      <c r="G7650" s="129" t="s">
        <v>16723</v>
      </c>
      <c r="H7650" s="129"/>
    </row>
    <row r="7651" spans="1:8" x14ac:dyDescent="0.3">
      <c r="A7651" s="183">
        <v>45504</v>
      </c>
      <c r="B7651" s="129" t="s">
        <v>12392</v>
      </c>
      <c r="C7651" s="129" t="s">
        <v>417</v>
      </c>
      <c r="D7651" s="165">
        <v>1</v>
      </c>
      <c r="E7651" s="129" t="s">
        <v>4739</v>
      </c>
      <c r="F7651" s="129" t="s">
        <v>4735</v>
      </c>
      <c r="G7651" s="129" t="s">
        <v>16723</v>
      </c>
      <c r="H7651" s="129"/>
    </row>
    <row r="7652" spans="1:8" x14ac:dyDescent="0.3">
      <c r="A7652" s="183">
        <v>45504</v>
      </c>
      <c r="B7652" s="129" t="s">
        <v>12393</v>
      </c>
      <c r="C7652" s="129" t="s">
        <v>417</v>
      </c>
      <c r="D7652" s="165">
        <v>1</v>
      </c>
      <c r="E7652" s="129" t="s">
        <v>4739</v>
      </c>
      <c r="F7652" s="129" t="s">
        <v>4735</v>
      </c>
      <c r="G7652" s="129" t="s">
        <v>16723</v>
      </c>
      <c r="H7652" s="129"/>
    </row>
    <row r="7653" spans="1:8" x14ac:dyDescent="0.3">
      <c r="A7653" s="183">
        <v>45504</v>
      </c>
      <c r="B7653" s="129" t="s">
        <v>12394</v>
      </c>
      <c r="C7653" s="129" t="s">
        <v>417</v>
      </c>
      <c r="D7653" s="165">
        <v>1</v>
      </c>
      <c r="E7653" s="129" t="s">
        <v>4739</v>
      </c>
      <c r="F7653" s="129" t="s">
        <v>4735</v>
      </c>
      <c r="G7653" s="129" t="s">
        <v>16723</v>
      </c>
      <c r="H7653" s="129"/>
    </row>
    <row r="7654" spans="1:8" x14ac:dyDescent="0.3">
      <c r="A7654" s="183">
        <v>45504</v>
      </c>
      <c r="B7654" s="129" t="s">
        <v>12395</v>
      </c>
      <c r="C7654" s="129" t="s">
        <v>417</v>
      </c>
      <c r="D7654" s="165">
        <v>1</v>
      </c>
      <c r="E7654" s="129" t="s">
        <v>4739</v>
      </c>
      <c r="F7654" s="129" t="s">
        <v>4735</v>
      </c>
      <c r="G7654" s="129" t="s">
        <v>16723</v>
      </c>
      <c r="H7654" s="129"/>
    </row>
    <row r="7655" spans="1:8" x14ac:dyDescent="0.3">
      <c r="A7655" s="183">
        <v>45504</v>
      </c>
      <c r="B7655" s="129" t="s">
        <v>12396</v>
      </c>
      <c r="C7655" s="129" t="s">
        <v>417</v>
      </c>
      <c r="D7655" s="165">
        <v>1</v>
      </c>
      <c r="E7655" s="129" t="s">
        <v>4739</v>
      </c>
      <c r="F7655" s="129" t="s">
        <v>4735</v>
      </c>
      <c r="G7655" s="129" t="s">
        <v>16723</v>
      </c>
      <c r="H7655" s="129"/>
    </row>
    <row r="7656" spans="1:8" x14ac:dyDescent="0.3">
      <c r="A7656" s="183">
        <v>45504</v>
      </c>
      <c r="B7656" s="129" t="s">
        <v>12397</v>
      </c>
      <c r="C7656" s="129" t="s">
        <v>417</v>
      </c>
      <c r="D7656" s="165">
        <v>1</v>
      </c>
      <c r="E7656" s="129" t="s">
        <v>4739</v>
      </c>
      <c r="F7656" s="129" t="s">
        <v>4735</v>
      </c>
      <c r="G7656" s="129" t="s">
        <v>16723</v>
      </c>
      <c r="H7656" s="129"/>
    </row>
    <row r="7657" spans="1:8" x14ac:dyDescent="0.3">
      <c r="A7657" s="183">
        <v>45504</v>
      </c>
      <c r="B7657" s="129" t="s">
        <v>12398</v>
      </c>
      <c r="C7657" s="129" t="s">
        <v>417</v>
      </c>
      <c r="D7657" s="165">
        <v>1</v>
      </c>
      <c r="E7657" s="129" t="s">
        <v>4739</v>
      </c>
      <c r="F7657" s="129" t="s">
        <v>4735</v>
      </c>
      <c r="G7657" s="129" t="s">
        <v>16723</v>
      </c>
      <c r="H7657" s="129"/>
    </row>
    <row r="7658" spans="1:8" x14ac:dyDescent="0.3">
      <c r="A7658" s="183">
        <v>45504</v>
      </c>
      <c r="B7658" s="129" t="s">
        <v>12399</v>
      </c>
      <c r="C7658" s="129" t="s">
        <v>417</v>
      </c>
      <c r="D7658" s="165">
        <v>1</v>
      </c>
      <c r="E7658" s="129" t="s">
        <v>4739</v>
      </c>
      <c r="F7658" s="129" t="s">
        <v>4735</v>
      </c>
      <c r="G7658" s="129" t="s">
        <v>16723</v>
      </c>
      <c r="H7658" s="129"/>
    </row>
    <row r="7659" spans="1:8" x14ac:dyDescent="0.3">
      <c r="A7659" s="183">
        <v>45504</v>
      </c>
      <c r="B7659" s="129" t="s">
        <v>12400</v>
      </c>
      <c r="C7659" s="129" t="s">
        <v>417</v>
      </c>
      <c r="D7659" s="165">
        <v>1</v>
      </c>
      <c r="E7659" s="129" t="s">
        <v>4739</v>
      </c>
      <c r="F7659" s="129" t="s">
        <v>4735</v>
      </c>
      <c r="G7659" s="129" t="s">
        <v>16723</v>
      </c>
      <c r="H7659" s="129"/>
    </row>
    <row r="7660" spans="1:8" x14ac:dyDescent="0.3">
      <c r="A7660" s="183">
        <v>45504</v>
      </c>
      <c r="B7660" s="129" t="s">
        <v>12401</v>
      </c>
      <c r="C7660" s="129" t="s">
        <v>418</v>
      </c>
      <c r="D7660" s="165">
        <v>1</v>
      </c>
      <c r="E7660" s="129" t="s">
        <v>4739</v>
      </c>
      <c r="F7660" s="129" t="s">
        <v>4735</v>
      </c>
      <c r="G7660" s="129" t="s">
        <v>16723</v>
      </c>
      <c r="H7660" s="129"/>
    </row>
    <row r="7661" spans="1:8" x14ac:dyDescent="0.3">
      <c r="A7661" s="183">
        <v>45504</v>
      </c>
      <c r="B7661" s="129" t="s">
        <v>12402</v>
      </c>
      <c r="C7661" s="129" t="s">
        <v>418</v>
      </c>
      <c r="D7661" s="165">
        <v>1</v>
      </c>
      <c r="E7661" s="129" t="s">
        <v>4737</v>
      </c>
      <c r="F7661" s="129" t="s">
        <v>4735</v>
      </c>
      <c r="G7661" s="129" t="s">
        <v>16723</v>
      </c>
      <c r="H7661" s="129"/>
    </row>
    <row r="7662" spans="1:8" x14ac:dyDescent="0.3">
      <c r="A7662" s="183">
        <v>45504</v>
      </c>
      <c r="B7662" s="129" t="s">
        <v>12403</v>
      </c>
      <c r="C7662" s="129" t="s">
        <v>418</v>
      </c>
      <c r="D7662" s="165">
        <v>1</v>
      </c>
      <c r="E7662" s="129" t="s">
        <v>4739</v>
      </c>
      <c r="F7662" s="129" t="s">
        <v>4735</v>
      </c>
      <c r="G7662" s="129" t="s">
        <v>16723</v>
      </c>
      <c r="H7662" s="129"/>
    </row>
    <row r="7663" spans="1:8" x14ac:dyDescent="0.3">
      <c r="A7663" s="183">
        <v>45504</v>
      </c>
      <c r="B7663" s="129" t="s">
        <v>12404</v>
      </c>
      <c r="C7663" s="129" t="s">
        <v>417</v>
      </c>
      <c r="D7663" s="165">
        <v>1</v>
      </c>
      <c r="E7663" s="129" t="s">
        <v>4737</v>
      </c>
      <c r="F7663" s="129" t="s">
        <v>4735</v>
      </c>
      <c r="G7663" s="129" t="s">
        <v>16723</v>
      </c>
      <c r="H7663" s="129"/>
    </row>
    <row r="7664" spans="1:8" x14ac:dyDescent="0.3">
      <c r="A7664" s="183">
        <v>45504</v>
      </c>
      <c r="B7664" s="129" t="s">
        <v>12405</v>
      </c>
      <c r="C7664" s="129" t="s">
        <v>417</v>
      </c>
      <c r="D7664" s="165">
        <v>1</v>
      </c>
      <c r="E7664" s="129" t="s">
        <v>4739</v>
      </c>
      <c r="F7664" s="129" t="s">
        <v>4735</v>
      </c>
      <c r="G7664" s="129" t="s">
        <v>16723</v>
      </c>
      <c r="H7664" s="129"/>
    </row>
    <row r="7665" spans="1:8" x14ac:dyDescent="0.3">
      <c r="A7665" s="183">
        <v>45504</v>
      </c>
      <c r="B7665" s="129" t="s">
        <v>12406</v>
      </c>
      <c r="C7665" s="129" t="s">
        <v>417</v>
      </c>
      <c r="D7665" s="165">
        <v>1</v>
      </c>
      <c r="E7665" s="129" t="s">
        <v>4739</v>
      </c>
      <c r="F7665" s="129" t="s">
        <v>4735</v>
      </c>
      <c r="G7665" s="129" t="s">
        <v>16723</v>
      </c>
      <c r="H7665" s="129"/>
    </row>
    <row r="7666" spans="1:8" x14ac:dyDescent="0.3">
      <c r="A7666" s="183">
        <v>45504</v>
      </c>
      <c r="B7666" s="129" t="s">
        <v>12407</v>
      </c>
      <c r="C7666" s="129" t="s">
        <v>417</v>
      </c>
      <c r="D7666" s="165">
        <v>1</v>
      </c>
      <c r="E7666" s="129" t="s">
        <v>4739</v>
      </c>
      <c r="F7666" s="129" t="s">
        <v>4735</v>
      </c>
      <c r="G7666" s="129" t="s">
        <v>16723</v>
      </c>
      <c r="H7666" s="129"/>
    </row>
    <row r="7667" spans="1:8" x14ac:dyDescent="0.3">
      <c r="A7667" s="183">
        <v>45504</v>
      </c>
      <c r="B7667" s="129" t="s">
        <v>12408</v>
      </c>
      <c r="C7667" s="129" t="s">
        <v>417</v>
      </c>
      <c r="D7667" s="165">
        <v>1</v>
      </c>
      <c r="E7667" s="129" t="s">
        <v>4737</v>
      </c>
      <c r="F7667" s="129" t="s">
        <v>4735</v>
      </c>
      <c r="G7667" s="129" t="s">
        <v>16723</v>
      </c>
      <c r="H7667" s="129"/>
    </row>
    <row r="7668" spans="1:8" x14ac:dyDescent="0.3">
      <c r="A7668" s="183">
        <v>45504</v>
      </c>
      <c r="B7668" s="129" t="s">
        <v>12409</v>
      </c>
      <c r="C7668" s="129" t="s">
        <v>417</v>
      </c>
      <c r="D7668" s="165">
        <v>1</v>
      </c>
      <c r="E7668" s="129" t="s">
        <v>4739</v>
      </c>
      <c r="F7668" s="129" t="s">
        <v>4735</v>
      </c>
      <c r="G7668" s="129" t="s">
        <v>16723</v>
      </c>
      <c r="H7668" s="129"/>
    </row>
    <row r="7669" spans="1:8" x14ac:dyDescent="0.3">
      <c r="A7669" s="183">
        <v>45504</v>
      </c>
      <c r="B7669" s="129" t="s">
        <v>12410</v>
      </c>
      <c r="C7669" s="129" t="s">
        <v>417</v>
      </c>
      <c r="D7669" s="165">
        <v>1</v>
      </c>
      <c r="E7669" s="129" t="s">
        <v>4739</v>
      </c>
      <c r="F7669" s="129" t="s">
        <v>4735</v>
      </c>
      <c r="G7669" s="129" t="s">
        <v>16723</v>
      </c>
      <c r="H7669" s="129"/>
    </row>
    <row r="7670" spans="1:8" x14ac:dyDescent="0.3">
      <c r="A7670" s="183">
        <v>45504</v>
      </c>
      <c r="B7670" s="129" t="s">
        <v>12411</v>
      </c>
      <c r="C7670" s="129" t="s">
        <v>416</v>
      </c>
      <c r="D7670" s="165">
        <v>1</v>
      </c>
      <c r="E7670" s="129" t="s">
        <v>4739</v>
      </c>
      <c r="F7670" s="129" t="s">
        <v>4735</v>
      </c>
      <c r="G7670" s="129" t="s">
        <v>16723</v>
      </c>
      <c r="H7670" s="129"/>
    </row>
    <row r="7671" spans="1:8" x14ac:dyDescent="0.3">
      <c r="A7671" s="183">
        <v>45504</v>
      </c>
      <c r="B7671" s="129" t="s">
        <v>12412</v>
      </c>
      <c r="C7671" s="129" t="s">
        <v>417</v>
      </c>
      <c r="D7671" s="165">
        <v>1</v>
      </c>
      <c r="E7671" s="129" t="s">
        <v>4739</v>
      </c>
      <c r="F7671" s="129" t="s">
        <v>4735</v>
      </c>
      <c r="G7671" s="129" t="s">
        <v>16723</v>
      </c>
      <c r="H7671" s="129"/>
    </row>
    <row r="7672" spans="1:8" x14ac:dyDescent="0.3">
      <c r="A7672" s="183">
        <v>45504</v>
      </c>
      <c r="B7672" s="129" t="s">
        <v>12413</v>
      </c>
      <c r="C7672" s="129" t="s">
        <v>417</v>
      </c>
      <c r="D7672" s="165">
        <v>1</v>
      </c>
      <c r="E7672" s="129" t="s">
        <v>4737</v>
      </c>
      <c r="F7672" s="129" t="s">
        <v>4735</v>
      </c>
      <c r="G7672" s="129" t="s">
        <v>16723</v>
      </c>
      <c r="H7672" s="129"/>
    </row>
    <row r="7673" spans="1:8" x14ac:dyDescent="0.3">
      <c r="A7673" s="183">
        <v>45504</v>
      </c>
      <c r="B7673" s="129" t="s">
        <v>12414</v>
      </c>
      <c r="C7673" s="129" t="s">
        <v>417</v>
      </c>
      <c r="D7673" s="165">
        <v>1</v>
      </c>
      <c r="E7673" s="129" t="s">
        <v>4739</v>
      </c>
      <c r="F7673" s="129" t="s">
        <v>4735</v>
      </c>
      <c r="G7673" s="129" t="s">
        <v>16723</v>
      </c>
      <c r="H7673" s="129"/>
    </row>
    <row r="7674" spans="1:8" x14ac:dyDescent="0.3">
      <c r="A7674" s="183">
        <v>45504</v>
      </c>
      <c r="B7674" s="129" t="s">
        <v>12415</v>
      </c>
      <c r="C7674" s="129" t="s">
        <v>417</v>
      </c>
      <c r="D7674" s="165">
        <v>1</v>
      </c>
      <c r="E7674" s="129" t="s">
        <v>4737</v>
      </c>
      <c r="F7674" s="129" t="s">
        <v>4735</v>
      </c>
      <c r="G7674" s="129" t="s">
        <v>16723</v>
      </c>
      <c r="H7674" s="129"/>
    </row>
    <row r="7675" spans="1:8" x14ac:dyDescent="0.3">
      <c r="A7675" s="183">
        <v>45504</v>
      </c>
      <c r="B7675" s="129" t="s">
        <v>12416</v>
      </c>
      <c r="C7675" s="129" t="s">
        <v>417</v>
      </c>
      <c r="D7675" s="165">
        <v>1</v>
      </c>
      <c r="E7675" s="129" t="s">
        <v>4739</v>
      </c>
      <c r="F7675" s="129" t="s">
        <v>4735</v>
      </c>
      <c r="G7675" s="129" t="s">
        <v>16723</v>
      </c>
      <c r="H7675" s="129"/>
    </row>
    <row r="7676" spans="1:8" x14ac:dyDescent="0.3">
      <c r="A7676" s="183">
        <v>45504</v>
      </c>
      <c r="B7676" s="129" t="s">
        <v>12417</v>
      </c>
      <c r="C7676" s="129" t="s">
        <v>417</v>
      </c>
      <c r="D7676" s="165">
        <v>1</v>
      </c>
      <c r="E7676" s="129" t="s">
        <v>4739</v>
      </c>
      <c r="F7676" s="129" t="s">
        <v>4735</v>
      </c>
      <c r="G7676" s="129" t="s">
        <v>16723</v>
      </c>
      <c r="H7676" s="129"/>
    </row>
    <row r="7677" spans="1:8" x14ac:dyDescent="0.3">
      <c r="A7677" s="183">
        <v>45504</v>
      </c>
      <c r="B7677" s="129" t="s">
        <v>12418</v>
      </c>
      <c r="C7677" s="129" t="s">
        <v>418</v>
      </c>
      <c r="D7677" s="165">
        <v>1</v>
      </c>
      <c r="E7677" s="129" t="s">
        <v>4739</v>
      </c>
      <c r="F7677" s="129" t="s">
        <v>4735</v>
      </c>
      <c r="G7677" s="129" t="s">
        <v>16723</v>
      </c>
      <c r="H7677" s="129"/>
    </row>
    <row r="7678" spans="1:8" x14ac:dyDescent="0.3">
      <c r="A7678" s="183">
        <v>45504</v>
      </c>
      <c r="B7678" s="129" t="s">
        <v>12419</v>
      </c>
      <c r="C7678" s="129" t="s">
        <v>418</v>
      </c>
      <c r="D7678" s="165">
        <v>1</v>
      </c>
      <c r="E7678" s="129" t="s">
        <v>4739</v>
      </c>
      <c r="F7678" s="129" t="s">
        <v>4735</v>
      </c>
      <c r="G7678" s="129" t="s">
        <v>16723</v>
      </c>
      <c r="H7678" s="129"/>
    </row>
    <row r="7679" spans="1:8" x14ac:dyDescent="0.3">
      <c r="A7679" s="183">
        <v>45504</v>
      </c>
      <c r="B7679" s="129" t="s">
        <v>12420</v>
      </c>
      <c r="C7679" s="129" t="s">
        <v>416</v>
      </c>
      <c r="D7679" s="165">
        <v>1</v>
      </c>
      <c r="E7679" s="129" t="s">
        <v>4739</v>
      </c>
      <c r="F7679" s="129" t="s">
        <v>4735</v>
      </c>
      <c r="G7679" s="129" t="s">
        <v>16723</v>
      </c>
      <c r="H7679" s="129"/>
    </row>
    <row r="7680" spans="1:8" x14ac:dyDescent="0.3">
      <c r="A7680" s="183">
        <v>45504</v>
      </c>
      <c r="B7680" s="129" t="s">
        <v>12421</v>
      </c>
      <c r="C7680" s="129" t="s">
        <v>417</v>
      </c>
      <c r="D7680" s="165">
        <v>1</v>
      </c>
      <c r="E7680" s="129" t="s">
        <v>4737</v>
      </c>
      <c r="F7680" s="129" t="s">
        <v>4735</v>
      </c>
      <c r="G7680" s="129" t="s">
        <v>16723</v>
      </c>
      <c r="H7680" s="129"/>
    </row>
    <row r="7681" spans="1:8" x14ac:dyDescent="0.3">
      <c r="A7681" s="183">
        <v>45504</v>
      </c>
      <c r="B7681" s="129" t="s">
        <v>12422</v>
      </c>
      <c r="C7681" s="129" t="s">
        <v>417</v>
      </c>
      <c r="D7681" s="165">
        <v>1</v>
      </c>
      <c r="E7681" s="129" t="s">
        <v>4739</v>
      </c>
      <c r="F7681" s="129" t="s">
        <v>4735</v>
      </c>
      <c r="G7681" s="129" t="s">
        <v>16723</v>
      </c>
      <c r="H7681" s="129"/>
    </row>
    <row r="7682" spans="1:8" x14ac:dyDescent="0.3">
      <c r="A7682" s="183">
        <v>45504</v>
      </c>
      <c r="B7682" s="129" t="s">
        <v>12423</v>
      </c>
      <c r="C7682" s="129" t="s">
        <v>416</v>
      </c>
      <c r="D7682" s="165">
        <v>1</v>
      </c>
      <c r="E7682" s="129" t="s">
        <v>4739</v>
      </c>
      <c r="F7682" s="129" t="s">
        <v>4735</v>
      </c>
      <c r="G7682" s="129" t="s">
        <v>16723</v>
      </c>
      <c r="H7682" s="129"/>
    </row>
    <row r="7683" spans="1:8" x14ac:dyDescent="0.3">
      <c r="A7683" s="183">
        <v>45504</v>
      </c>
      <c r="B7683" s="129" t="s">
        <v>12424</v>
      </c>
      <c r="C7683" s="129" t="s">
        <v>418</v>
      </c>
      <c r="D7683" s="165">
        <v>1</v>
      </c>
      <c r="E7683" s="129" t="s">
        <v>4739</v>
      </c>
      <c r="F7683" s="129" t="s">
        <v>4735</v>
      </c>
      <c r="G7683" s="129" t="s">
        <v>16723</v>
      </c>
      <c r="H7683" s="129"/>
    </row>
    <row r="7684" spans="1:8" x14ac:dyDescent="0.3">
      <c r="A7684" s="183">
        <v>45504</v>
      </c>
      <c r="B7684" s="129" t="s">
        <v>12425</v>
      </c>
      <c r="C7684" s="129" t="s">
        <v>418</v>
      </c>
      <c r="D7684" s="165">
        <v>1</v>
      </c>
      <c r="E7684" s="129" t="s">
        <v>4739</v>
      </c>
      <c r="F7684" s="129" t="s">
        <v>4735</v>
      </c>
      <c r="G7684" s="129" t="s">
        <v>16723</v>
      </c>
      <c r="H7684" s="129"/>
    </row>
    <row r="7685" spans="1:8" x14ac:dyDescent="0.3">
      <c r="A7685" s="183">
        <v>45504</v>
      </c>
      <c r="B7685" s="129" t="s">
        <v>12426</v>
      </c>
      <c r="C7685" s="129" t="s">
        <v>417</v>
      </c>
      <c r="D7685" s="165">
        <v>1</v>
      </c>
      <c r="E7685" s="129" t="s">
        <v>4739</v>
      </c>
      <c r="F7685" s="129" t="s">
        <v>4735</v>
      </c>
      <c r="G7685" s="129" t="s">
        <v>16723</v>
      </c>
      <c r="H7685" s="129"/>
    </row>
    <row r="7686" spans="1:8" x14ac:dyDescent="0.3">
      <c r="A7686" s="183">
        <v>45504</v>
      </c>
      <c r="B7686" s="129" t="s">
        <v>12427</v>
      </c>
      <c r="C7686" s="129" t="s">
        <v>417</v>
      </c>
      <c r="D7686" s="165">
        <v>1</v>
      </c>
      <c r="E7686" s="129" t="s">
        <v>4739</v>
      </c>
      <c r="F7686" s="129" t="s">
        <v>4735</v>
      </c>
      <c r="G7686" s="129" t="s">
        <v>16723</v>
      </c>
      <c r="H7686" s="129"/>
    </row>
    <row r="7687" spans="1:8" x14ac:dyDescent="0.3">
      <c r="A7687" s="183">
        <v>45504</v>
      </c>
      <c r="B7687" s="129" t="s">
        <v>12428</v>
      </c>
      <c r="C7687" s="129" t="s">
        <v>416</v>
      </c>
      <c r="D7687" s="165">
        <v>1</v>
      </c>
      <c r="E7687" s="129" t="s">
        <v>4739</v>
      </c>
      <c r="F7687" s="129" t="s">
        <v>4735</v>
      </c>
      <c r="G7687" s="129" t="s">
        <v>16723</v>
      </c>
      <c r="H7687" s="129"/>
    </row>
    <row r="7688" spans="1:8" x14ac:dyDescent="0.3">
      <c r="A7688" s="183">
        <v>45504</v>
      </c>
      <c r="B7688" s="129" t="s">
        <v>12429</v>
      </c>
      <c r="C7688" s="129" t="s">
        <v>416</v>
      </c>
      <c r="D7688" s="165">
        <v>1</v>
      </c>
      <c r="E7688" s="129" t="s">
        <v>4739</v>
      </c>
      <c r="F7688" s="129" t="s">
        <v>4735</v>
      </c>
      <c r="G7688" s="129" t="s">
        <v>16723</v>
      </c>
      <c r="H7688" s="129"/>
    </row>
    <row r="7689" spans="1:8" x14ac:dyDescent="0.3">
      <c r="A7689" s="183">
        <v>45504</v>
      </c>
      <c r="B7689" s="129" t="s">
        <v>12430</v>
      </c>
      <c r="C7689" s="129" t="s">
        <v>417</v>
      </c>
      <c r="D7689" s="165">
        <v>1</v>
      </c>
      <c r="E7689" s="129" t="s">
        <v>4739</v>
      </c>
      <c r="F7689" s="129" t="s">
        <v>4735</v>
      </c>
      <c r="G7689" s="129" t="s">
        <v>16723</v>
      </c>
      <c r="H7689" s="129"/>
    </row>
    <row r="7690" spans="1:8" x14ac:dyDescent="0.3">
      <c r="A7690" s="183">
        <v>45504</v>
      </c>
      <c r="B7690" s="129" t="s">
        <v>12431</v>
      </c>
      <c r="C7690" s="129" t="s">
        <v>417</v>
      </c>
      <c r="D7690" s="165">
        <v>1</v>
      </c>
      <c r="E7690" s="129" t="s">
        <v>4737</v>
      </c>
      <c r="F7690" s="129" t="s">
        <v>4735</v>
      </c>
      <c r="G7690" s="129" t="s">
        <v>16723</v>
      </c>
      <c r="H7690" s="129"/>
    </row>
    <row r="7691" spans="1:8" x14ac:dyDescent="0.3">
      <c r="A7691" s="183">
        <v>45504</v>
      </c>
      <c r="B7691" s="129" t="s">
        <v>12432</v>
      </c>
      <c r="C7691" s="129" t="s">
        <v>417</v>
      </c>
      <c r="D7691" s="165">
        <v>1</v>
      </c>
      <c r="E7691" s="129" t="s">
        <v>4739</v>
      </c>
      <c r="F7691" s="129" t="s">
        <v>4735</v>
      </c>
      <c r="G7691" s="129" t="s">
        <v>16723</v>
      </c>
      <c r="H7691" s="129"/>
    </row>
    <row r="7692" spans="1:8" x14ac:dyDescent="0.3">
      <c r="A7692" s="183">
        <v>45504</v>
      </c>
      <c r="B7692" s="129" t="s">
        <v>12433</v>
      </c>
      <c r="C7692" s="129" t="s">
        <v>417</v>
      </c>
      <c r="D7692" s="165">
        <v>1</v>
      </c>
      <c r="E7692" s="129" t="s">
        <v>4739</v>
      </c>
      <c r="F7692" s="129" t="s">
        <v>4735</v>
      </c>
      <c r="G7692" s="129" t="s">
        <v>16723</v>
      </c>
      <c r="H7692" s="129"/>
    </row>
    <row r="7693" spans="1:8" x14ac:dyDescent="0.3">
      <c r="A7693" s="183">
        <v>45504</v>
      </c>
      <c r="B7693" s="129" t="s">
        <v>12434</v>
      </c>
      <c r="C7693" s="129" t="s">
        <v>417</v>
      </c>
      <c r="D7693" s="165">
        <v>1</v>
      </c>
      <c r="E7693" s="129" t="s">
        <v>4739</v>
      </c>
      <c r="F7693" s="129" t="s">
        <v>4735</v>
      </c>
      <c r="G7693" s="129" t="s">
        <v>16723</v>
      </c>
      <c r="H7693" s="129"/>
    </row>
    <row r="7694" spans="1:8" x14ac:dyDescent="0.3">
      <c r="A7694" s="183">
        <v>45504</v>
      </c>
      <c r="B7694" s="129" t="s">
        <v>12435</v>
      </c>
      <c r="C7694" s="129" t="s">
        <v>418</v>
      </c>
      <c r="D7694" s="165">
        <v>1</v>
      </c>
      <c r="E7694" s="129" t="s">
        <v>4739</v>
      </c>
      <c r="F7694" s="129" t="s">
        <v>4735</v>
      </c>
      <c r="G7694" s="129" t="s">
        <v>16723</v>
      </c>
      <c r="H7694" s="129"/>
    </row>
    <row r="7695" spans="1:8" x14ac:dyDescent="0.3">
      <c r="A7695" s="183">
        <v>45504</v>
      </c>
      <c r="B7695" s="129" t="s">
        <v>12436</v>
      </c>
      <c r="C7695" s="129" t="s">
        <v>418</v>
      </c>
      <c r="D7695" s="165">
        <v>1</v>
      </c>
      <c r="E7695" s="129" t="s">
        <v>4737</v>
      </c>
      <c r="F7695" s="129" t="s">
        <v>4735</v>
      </c>
      <c r="G7695" s="129" t="s">
        <v>16723</v>
      </c>
      <c r="H7695" s="129"/>
    </row>
    <row r="7696" spans="1:8" x14ac:dyDescent="0.3">
      <c r="A7696" s="183">
        <v>45504</v>
      </c>
      <c r="B7696" s="129" t="s">
        <v>12437</v>
      </c>
      <c r="C7696" s="129" t="s">
        <v>418</v>
      </c>
      <c r="D7696" s="165">
        <v>1</v>
      </c>
      <c r="E7696" s="129" t="s">
        <v>4739</v>
      </c>
      <c r="F7696" s="129" t="s">
        <v>4735</v>
      </c>
      <c r="G7696" s="129" t="s">
        <v>16723</v>
      </c>
      <c r="H7696" s="129"/>
    </row>
    <row r="7697" spans="1:8" x14ac:dyDescent="0.3">
      <c r="A7697" s="183">
        <v>45504</v>
      </c>
      <c r="B7697" s="129" t="s">
        <v>12438</v>
      </c>
      <c r="C7697" s="129" t="s">
        <v>418</v>
      </c>
      <c r="D7697" s="165">
        <v>1</v>
      </c>
      <c r="E7697" s="129" t="s">
        <v>4739</v>
      </c>
      <c r="F7697" s="129" t="s">
        <v>4735</v>
      </c>
      <c r="G7697" s="129" t="s">
        <v>16723</v>
      </c>
      <c r="H7697" s="129"/>
    </row>
    <row r="7698" spans="1:8" x14ac:dyDescent="0.3">
      <c r="A7698" s="183">
        <v>45504</v>
      </c>
      <c r="B7698" s="129" t="s">
        <v>12439</v>
      </c>
      <c r="C7698" s="129" t="s">
        <v>417</v>
      </c>
      <c r="D7698" s="165">
        <v>1</v>
      </c>
      <c r="E7698" s="129" t="s">
        <v>4739</v>
      </c>
      <c r="F7698" s="129" t="s">
        <v>4735</v>
      </c>
      <c r="G7698" s="129" t="s">
        <v>16723</v>
      </c>
      <c r="H7698" s="129"/>
    </row>
    <row r="7699" spans="1:8" x14ac:dyDescent="0.3">
      <c r="A7699" s="183">
        <v>45504</v>
      </c>
      <c r="B7699" s="129" t="s">
        <v>12440</v>
      </c>
      <c r="C7699" s="129" t="s">
        <v>417</v>
      </c>
      <c r="D7699" s="165">
        <v>1</v>
      </c>
      <c r="E7699" s="129" t="s">
        <v>4739</v>
      </c>
      <c r="F7699" s="129" t="s">
        <v>4735</v>
      </c>
      <c r="G7699" s="129" t="s">
        <v>16723</v>
      </c>
      <c r="H7699" s="129"/>
    </row>
    <row r="7700" spans="1:8" x14ac:dyDescent="0.3">
      <c r="A7700" s="183">
        <v>45504</v>
      </c>
      <c r="B7700" s="129" t="s">
        <v>12441</v>
      </c>
      <c r="C7700" s="129" t="s">
        <v>417</v>
      </c>
      <c r="D7700" s="165">
        <v>1</v>
      </c>
      <c r="E7700" s="129" t="s">
        <v>4739</v>
      </c>
      <c r="F7700" s="129" t="s">
        <v>4735</v>
      </c>
      <c r="G7700" s="129" t="s">
        <v>16723</v>
      </c>
      <c r="H7700" s="129"/>
    </row>
    <row r="7701" spans="1:8" x14ac:dyDescent="0.3">
      <c r="A7701" s="183">
        <v>45504</v>
      </c>
      <c r="B7701" s="129" t="s">
        <v>12442</v>
      </c>
      <c r="C7701" s="129" t="s">
        <v>417</v>
      </c>
      <c r="D7701" s="165">
        <v>1</v>
      </c>
      <c r="E7701" s="129" t="s">
        <v>4739</v>
      </c>
      <c r="F7701" s="129" t="s">
        <v>4735</v>
      </c>
      <c r="G7701" s="129" t="s">
        <v>16723</v>
      </c>
      <c r="H7701" s="129"/>
    </row>
    <row r="7702" spans="1:8" x14ac:dyDescent="0.3">
      <c r="A7702" s="183">
        <v>45504</v>
      </c>
      <c r="B7702" s="129" t="s">
        <v>12443</v>
      </c>
      <c r="C7702" s="129" t="s">
        <v>417</v>
      </c>
      <c r="D7702" s="165">
        <v>1</v>
      </c>
      <c r="E7702" s="129" t="s">
        <v>4739</v>
      </c>
      <c r="F7702" s="129" t="s">
        <v>4735</v>
      </c>
      <c r="G7702" s="129" t="s">
        <v>16723</v>
      </c>
      <c r="H7702" s="129"/>
    </row>
    <row r="7703" spans="1:8" x14ac:dyDescent="0.3">
      <c r="A7703" s="183">
        <v>45504</v>
      </c>
      <c r="B7703" s="129" t="s">
        <v>12444</v>
      </c>
      <c r="C7703" s="129" t="s">
        <v>417</v>
      </c>
      <c r="D7703" s="165">
        <v>1</v>
      </c>
      <c r="E7703" s="129" t="s">
        <v>4821</v>
      </c>
      <c r="F7703" s="129" t="s">
        <v>4735</v>
      </c>
      <c r="G7703" s="129" t="s">
        <v>16723</v>
      </c>
      <c r="H7703" s="129"/>
    </row>
    <row r="7704" spans="1:8" x14ac:dyDescent="0.3">
      <c r="A7704" s="183">
        <v>45504</v>
      </c>
      <c r="B7704" s="129" t="s">
        <v>12445</v>
      </c>
      <c r="C7704" s="129" t="s">
        <v>417</v>
      </c>
      <c r="D7704" s="165">
        <v>1</v>
      </c>
      <c r="E7704" s="129" t="s">
        <v>5066</v>
      </c>
      <c r="F7704" s="129" t="s">
        <v>4735</v>
      </c>
      <c r="G7704" s="129" t="s">
        <v>16723</v>
      </c>
      <c r="H7704" s="129"/>
    </row>
    <row r="7705" spans="1:8" x14ac:dyDescent="0.3">
      <c r="A7705" s="183">
        <v>45504</v>
      </c>
      <c r="B7705" s="129" t="s">
        <v>12446</v>
      </c>
      <c r="C7705" s="129" t="s">
        <v>417</v>
      </c>
      <c r="D7705" s="165">
        <v>1</v>
      </c>
      <c r="E7705" s="129" t="s">
        <v>4739</v>
      </c>
      <c r="F7705" s="129" t="s">
        <v>4735</v>
      </c>
      <c r="G7705" s="129" t="s">
        <v>16723</v>
      </c>
      <c r="H7705" s="129"/>
    </row>
    <row r="7706" spans="1:8" x14ac:dyDescent="0.3">
      <c r="A7706" s="183">
        <v>45504</v>
      </c>
      <c r="B7706" s="129" t="s">
        <v>12447</v>
      </c>
      <c r="C7706" s="129" t="s">
        <v>416</v>
      </c>
      <c r="D7706" s="165">
        <v>1</v>
      </c>
      <c r="E7706" s="129" t="s">
        <v>4739</v>
      </c>
      <c r="F7706" s="129" t="s">
        <v>4735</v>
      </c>
      <c r="G7706" s="129" t="s">
        <v>16723</v>
      </c>
      <c r="H7706" s="129"/>
    </row>
    <row r="7707" spans="1:8" x14ac:dyDescent="0.3">
      <c r="A7707" s="183">
        <v>45504</v>
      </c>
      <c r="B7707" s="129" t="s">
        <v>12448</v>
      </c>
      <c r="C7707" s="129" t="s">
        <v>416</v>
      </c>
      <c r="D7707" s="165">
        <v>1</v>
      </c>
      <c r="E7707" s="129" t="s">
        <v>4821</v>
      </c>
      <c r="F7707" s="129" t="s">
        <v>4735</v>
      </c>
      <c r="G7707" s="129" t="s">
        <v>16723</v>
      </c>
      <c r="H7707" s="129"/>
    </row>
    <row r="7708" spans="1:8" x14ac:dyDescent="0.3">
      <c r="A7708" s="183">
        <v>45504</v>
      </c>
      <c r="B7708" s="129" t="s">
        <v>12449</v>
      </c>
      <c r="C7708" s="129" t="s">
        <v>416</v>
      </c>
      <c r="D7708" s="165">
        <v>1</v>
      </c>
      <c r="E7708" s="129" t="s">
        <v>4739</v>
      </c>
      <c r="F7708" s="129" t="s">
        <v>4735</v>
      </c>
      <c r="G7708" s="129" t="s">
        <v>16723</v>
      </c>
      <c r="H7708" s="129"/>
    </row>
    <row r="7709" spans="1:8" x14ac:dyDescent="0.3">
      <c r="A7709" s="183">
        <v>45504</v>
      </c>
      <c r="B7709" s="129" t="s">
        <v>12450</v>
      </c>
      <c r="C7709" s="129" t="s">
        <v>416</v>
      </c>
      <c r="D7709" s="165">
        <v>1</v>
      </c>
      <c r="E7709" s="129" t="s">
        <v>4739</v>
      </c>
      <c r="F7709" s="129" t="s">
        <v>4735</v>
      </c>
      <c r="G7709" s="129" t="s">
        <v>16723</v>
      </c>
      <c r="H7709" s="129"/>
    </row>
    <row r="7710" spans="1:8" x14ac:dyDescent="0.3">
      <c r="A7710" s="183">
        <v>45504</v>
      </c>
      <c r="B7710" s="129" t="s">
        <v>12451</v>
      </c>
      <c r="C7710" s="129" t="s">
        <v>416</v>
      </c>
      <c r="D7710" s="165">
        <v>1</v>
      </c>
      <c r="E7710" s="129" t="s">
        <v>4737</v>
      </c>
      <c r="F7710" s="129" t="s">
        <v>4735</v>
      </c>
      <c r="G7710" s="129" t="s">
        <v>16723</v>
      </c>
      <c r="H7710" s="129"/>
    </row>
    <row r="7711" spans="1:8" x14ac:dyDescent="0.3">
      <c r="A7711" s="183">
        <v>45504</v>
      </c>
      <c r="B7711" s="129" t="s">
        <v>12452</v>
      </c>
      <c r="C7711" s="129" t="s">
        <v>417</v>
      </c>
      <c r="D7711" s="165">
        <v>1</v>
      </c>
      <c r="E7711" s="129" t="s">
        <v>4739</v>
      </c>
      <c r="F7711" s="129" t="s">
        <v>4735</v>
      </c>
      <c r="G7711" s="129" t="s">
        <v>16723</v>
      </c>
      <c r="H7711" s="129"/>
    </row>
    <row r="7712" spans="1:8" x14ac:dyDescent="0.3">
      <c r="A7712" s="183">
        <v>45504</v>
      </c>
      <c r="B7712" s="129" t="s">
        <v>12453</v>
      </c>
      <c r="C7712" s="129" t="s">
        <v>417</v>
      </c>
      <c r="D7712" s="165">
        <v>1</v>
      </c>
      <c r="E7712" s="129" t="s">
        <v>4739</v>
      </c>
      <c r="F7712" s="129" t="s">
        <v>4735</v>
      </c>
      <c r="G7712" s="129" t="s">
        <v>16723</v>
      </c>
      <c r="H7712" s="129"/>
    </row>
    <row r="7713" spans="1:8" x14ac:dyDescent="0.3">
      <c r="A7713" s="183">
        <v>45504</v>
      </c>
      <c r="B7713" s="129" t="s">
        <v>12454</v>
      </c>
      <c r="C7713" s="129" t="s">
        <v>417</v>
      </c>
      <c r="D7713" s="165">
        <v>1</v>
      </c>
      <c r="E7713" s="129" t="s">
        <v>4739</v>
      </c>
      <c r="F7713" s="129" t="s">
        <v>4735</v>
      </c>
      <c r="G7713" s="129" t="s">
        <v>16723</v>
      </c>
      <c r="H7713" s="129"/>
    </row>
    <row r="7714" spans="1:8" x14ac:dyDescent="0.3">
      <c r="A7714" s="183">
        <v>45504</v>
      </c>
      <c r="B7714" s="129" t="s">
        <v>12455</v>
      </c>
      <c r="C7714" s="129" t="s">
        <v>417</v>
      </c>
      <c r="D7714" s="165">
        <v>1</v>
      </c>
      <c r="E7714" s="129" t="s">
        <v>4739</v>
      </c>
      <c r="F7714" s="129" t="s">
        <v>4735</v>
      </c>
      <c r="G7714" s="129" t="s">
        <v>16723</v>
      </c>
      <c r="H7714" s="129"/>
    </row>
    <row r="7715" spans="1:8" x14ac:dyDescent="0.3">
      <c r="A7715" s="183">
        <v>45504</v>
      </c>
      <c r="B7715" s="129" t="s">
        <v>12456</v>
      </c>
      <c r="C7715" s="129" t="s">
        <v>418</v>
      </c>
      <c r="D7715" s="165">
        <v>1</v>
      </c>
      <c r="E7715" s="129" t="s">
        <v>4739</v>
      </c>
      <c r="F7715" s="129" t="s">
        <v>4735</v>
      </c>
      <c r="G7715" s="129" t="s">
        <v>16723</v>
      </c>
      <c r="H7715" s="129"/>
    </row>
    <row r="7716" spans="1:8" x14ac:dyDescent="0.3">
      <c r="A7716" s="183">
        <v>45504</v>
      </c>
      <c r="B7716" s="129" t="s">
        <v>12457</v>
      </c>
      <c r="C7716" s="129" t="s">
        <v>416</v>
      </c>
      <c r="D7716" s="165">
        <v>1</v>
      </c>
      <c r="E7716" s="129" t="s">
        <v>4739</v>
      </c>
      <c r="F7716" s="129" t="s">
        <v>4735</v>
      </c>
      <c r="G7716" s="129" t="s">
        <v>16723</v>
      </c>
      <c r="H7716" s="129"/>
    </row>
    <row r="7717" spans="1:8" x14ac:dyDescent="0.3">
      <c r="A7717" s="183">
        <v>45504</v>
      </c>
      <c r="B7717" s="129" t="s">
        <v>12458</v>
      </c>
      <c r="C7717" s="129" t="s">
        <v>418</v>
      </c>
      <c r="D7717" s="165">
        <v>1</v>
      </c>
      <c r="E7717" s="129" t="s">
        <v>4739</v>
      </c>
      <c r="F7717" s="129" t="s">
        <v>4735</v>
      </c>
      <c r="G7717" s="129" t="s">
        <v>16723</v>
      </c>
      <c r="H7717" s="129"/>
    </row>
    <row r="7718" spans="1:8" x14ac:dyDescent="0.3">
      <c r="A7718" s="183">
        <v>45504</v>
      </c>
      <c r="B7718" s="129" t="s">
        <v>12459</v>
      </c>
      <c r="C7718" s="129" t="s">
        <v>417</v>
      </c>
      <c r="D7718" s="165">
        <v>1</v>
      </c>
      <c r="E7718" s="129" t="s">
        <v>5066</v>
      </c>
      <c r="F7718" s="129" t="s">
        <v>4735</v>
      </c>
      <c r="G7718" s="129" t="s">
        <v>16723</v>
      </c>
      <c r="H7718" s="129"/>
    </row>
    <row r="7719" spans="1:8" x14ac:dyDescent="0.3">
      <c r="A7719" s="183">
        <v>45504</v>
      </c>
      <c r="B7719" s="129" t="s">
        <v>12460</v>
      </c>
      <c r="C7719" s="129" t="s">
        <v>417</v>
      </c>
      <c r="D7719" s="165">
        <v>1</v>
      </c>
      <c r="E7719" s="129" t="s">
        <v>4739</v>
      </c>
      <c r="F7719" s="129" t="s">
        <v>4735</v>
      </c>
      <c r="G7719" s="129" t="s">
        <v>16723</v>
      </c>
      <c r="H7719" s="129"/>
    </row>
    <row r="7720" spans="1:8" x14ac:dyDescent="0.3">
      <c r="A7720" s="183">
        <v>45504</v>
      </c>
      <c r="B7720" s="129" t="s">
        <v>12461</v>
      </c>
      <c r="C7720" s="129" t="s">
        <v>417</v>
      </c>
      <c r="D7720" s="165">
        <v>1</v>
      </c>
      <c r="E7720" s="129" t="s">
        <v>4739</v>
      </c>
      <c r="F7720" s="129" t="s">
        <v>4735</v>
      </c>
      <c r="G7720" s="129" t="s">
        <v>16723</v>
      </c>
      <c r="H7720" s="129"/>
    </row>
    <row r="7721" spans="1:8" x14ac:dyDescent="0.3">
      <c r="A7721" s="183">
        <v>45504</v>
      </c>
      <c r="B7721" s="129" t="s">
        <v>12462</v>
      </c>
      <c r="C7721" s="129" t="s">
        <v>417</v>
      </c>
      <c r="D7721" s="165">
        <v>1</v>
      </c>
      <c r="E7721" s="129" t="s">
        <v>4739</v>
      </c>
      <c r="F7721" s="129" t="s">
        <v>4735</v>
      </c>
      <c r="G7721" s="129" t="s">
        <v>16723</v>
      </c>
      <c r="H7721" s="129"/>
    </row>
    <row r="7722" spans="1:8" x14ac:dyDescent="0.3">
      <c r="A7722" s="183">
        <v>45504</v>
      </c>
      <c r="B7722" s="129" t="s">
        <v>12463</v>
      </c>
      <c r="C7722" s="129" t="s">
        <v>417</v>
      </c>
      <c r="D7722" s="165">
        <v>1</v>
      </c>
      <c r="E7722" s="129" t="s">
        <v>5066</v>
      </c>
      <c r="F7722" s="129" t="s">
        <v>4735</v>
      </c>
      <c r="G7722" s="129" t="s">
        <v>16723</v>
      </c>
      <c r="H7722" s="129"/>
    </row>
    <row r="7723" spans="1:8" x14ac:dyDescent="0.3">
      <c r="A7723" s="183">
        <v>45504</v>
      </c>
      <c r="B7723" s="129" t="s">
        <v>12464</v>
      </c>
      <c r="C7723" s="129" t="s">
        <v>417</v>
      </c>
      <c r="D7723" s="165">
        <v>1</v>
      </c>
      <c r="E7723" s="129" t="s">
        <v>5066</v>
      </c>
      <c r="F7723" s="129" t="s">
        <v>4735</v>
      </c>
      <c r="G7723" s="129" t="s">
        <v>16723</v>
      </c>
      <c r="H7723" s="129"/>
    </row>
    <row r="7724" spans="1:8" x14ac:dyDescent="0.3">
      <c r="A7724" s="183">
        <v>45504</v>
      </c>
      <c r="B7724" s="129" t="s">
        <v>12465</v>
      </c>
      <c r="C7724" s="129" t="s">
        <v>417</v>
      </c>
      <c r="D7724" s="165">
        <v>1</v>
      </c>
      <c r="E7724" s="129" t="s">
        <v>4739</v>
      </c>
      <c r="F7724" s="129" t="s">
        <v>4735</v>
      </c>
      <c r="G7724" s="129" t="s">
        <v>16723</v>
      </c>
      <c r="H7724" s="129"/>
    </row>
    <row r="7725" spans="1:8" x14ac:dyDescent="0.3">
      <c r="A7725" s="183">
        <v>45504</v>
      </c>
      <c r="B7725" s="129" t="s">
        <v>12466</v>
      </c>
      <c r="C7725" s="129" t="s">
        <v>417</v>
      </c>
      <c r="D7725" s="165">
        <v>1</v>
      </c>
      <c r="E7725" s="129" t="s">
        <v>4739</v>
      </c>
      <c r="F7725" s="129" t="s">
        <v>4735</v>
      </c>
      <c r="G7725" s="129" t="s">
        <v>16723</v>
      </c>
      <c r="H7725" s="129"/>
    </row>
    <row r="7726" spans="1:8" x14ac:dyDescent="0.3">
      <c r="A7726" s="183">
        <v>45504</v>
      </c>
      <c r="B7726" s="129" t="s">
        <v>12467</v>
      </c>
      <c r="C7726" s="129" t="s">
        <v>417</v>
      </c>
      <c r="D7726" s="165">
        <v>1</v>
      </c>
      <c r="E7726" s="129" t="s">
        <v>4737</v>
      </c>
      <c r="F7726" s="129" t="s">
        <v>4735</v>
      </c>
      <c r="G7726" s="129" t="s">
        <v>16723</v>
      </c>
      <c r="H7726" s="129"/>
    </row>
    <row r="7727" spans="1:8" x14ac:dyDescent="0.3">
      <c r="A7727" s="183">
        <v>45504</v>
      </c>
      <c r="B7727" s="129" t="s">
        <v>12468</v>
      </c>
      <c r="C7727" s="129" t="s">
        <v>417</v>
      </c>
      <c r="D7727" s="165">
        <v>1</v>
      </c>
      <c r="E7727" s="129" t="s">
        <v>4739</v>
      </c>
      <c r="F7727" s="129" t="s">
        <v>4735</v>
      </c>
      <c r="G7727" s="129" t="s">
        <v>16723</v>
      </c>
      <c r="H7727" s="129"/>
    </row>
    <row r="7728" spans="1:8" x14ac:dyDescent="0.3">
      <c r="A7728" s="183">
        <v>45504</v>
      </c>
      <c r="B7728" s="129" t="s">
        <v>12469</v>
      </c>
      <c r="C7728" s="129" t="s">
        <v>417</v>
      </c>
      <c r="D7728" s="165">
        <v>1</v>
      </c>
      <c r="E7728" s="129" t="s">
        <v>5066</v>
      </c>
      <c r="F7728" s="129" t="s">
        <v>4735</v>
      </c>
      <c r="G7728" s="129" t="s">
        <v>16723</v>
      </c>
      <c r="H7728" s="129"/>
    </row>
    <row r="7729" spans="1:8" x14ac:dyDescent="0.3">
      <c r="A7729" s="183">
        <v>45504</v>
      </c>
      <c r="B7729" s="129" t="s">
        <v>12470</v>
      </c>
      <c r="C7729" s="129" t="s">
        <v>417</v>
      </c>
      <c r="D7729" s="165">
        <v>1</v>
      </c>
      <c r="E7729" s="129" t="s">
        <v>4739</v>
      </c>
      <c r="F7729" s="129" t="s">
        <v>4735</v>
      </c>
      <c r="G7729" s="129" t="s">
        <v>16723</v>
      </c>
      <c r="H7729" s="129"/>
    </row>
    <row r="7730" spans="1:8" x14ac:dyDescent="0.3">
      <c r="A7730" s="183">
        <v>45504</v>
      </c>
      <c r="B7730" s="129" t="s">
        <v>12471</v>
      </c>
      <c r="C7730" s="129" t="s">
        <v>416</v>
      </c>
      <c r="D7730" s="165">
        <v>1</v>
      </c>
      <c r="E7730" s="129" t="s">
        <v>4739</v>
      </c>
      <c r="F7730" s="129" t="s">
        <v>4735</v>
      </c>
      <c r="G7730" s="129" t="s">
        <v>16723</v>
      </c>
      <c r="H7730" s="129"/>
    </row>
    <row r="7731" spans="1:8" x14ac:dyDescent="0.3">
      <c r="A7731" s="183">
        <v>45504</v>
      </c>
      <c r="B7731" s="129" t="s">
        <v>12472</v>
      </c>
      <c r="C7731" s="129" t="s">
        <v>416</v>
      </c>
      <c r="D7731" s="165">
        <v>1</v>
      </c>
      <c r="E7731" s="129" t="s">
        <v>4737</v>
      </c>
      <c r="F7731" s="129" t="s">
        <v>4735</v>
      </c>
      <c r="G7731" s="129" t="s">
        <v>16723</v>
      </c>
      <c r="H7731" s="129"/>
    </row>
    <row r="7732" spans="1:8" x14ac:dyDescent="0.3">
      <c r="A7732" s="183">
        <v>45504</v>
      </c>
      <c r="B7732" s="129" t="s">
        <v>12473</v>
      </c>
      <c r="C7732" s="129" t="s">
        <v>416</v>
      </c>
      <c r="D7732" s="165">
        <v>1</v>
      </c>
      <c r="E7732" s="129" t="s">
        <v>4737</v>
      </c>
      <c r="F7732" s="129" t="s">
        <v>4735</v>
      </c>
      <c r="G7732" s="129" t="s">
        <v>16723</v>
      </c>
      <c r="H7732" s="129"/>
    </row>
    <row r="7733" spans="1:8" x14ac:dyDescent="0.3">
      <c r="A7733" s="183">
        <v>45504</v>
      </c>
      <c r="B7733" s="129" t="s">
        <v>12474</v>
      </c>
      <c r="C7733" s="129" t="s">
        <v>416</v>
      </c>
      <c r="D7733" s="165">
        <v>1</v>
      </c>
      <c r="E7733" s="129" t="s">
        <v>4737</v>
      </c>
      <c r="F7733" s="129" t="s">
        <v>4735</v>
      </c>
      <c r="G7733" s="129" t="s">
        <v>16723</v>
      </c>
      <c r="H7733" s="129"/>
    </row>
    <row r="7734" spans="1:8" x14ac:dyDescent="0.3">
      <c r="A7734" s="183">
        <v>45504</v>
      </c>
      <c r="B7734" s="129" t="s">
        <v>12475</v>
      </c>
      <c r="C7734" s="129" t="s">
        <v>418</v>
      </c>
      <c r="D7734" s="165">
        <v>1</v>
      </c>
      <c r="E7734" s="129" t="s">
        <v>4737</v>
      </c>
      <c r="F7734" s="129" t="s">
        <v>4735</v>
      </c>
      <c r="G7734" s="129" t="s">
        <v>16723</v>
      </c>
      <c r="H7734" s="129"/>
    </row>
    <row r="7735" spans="1:8" x14ac:dyDescent="0.3">
      <c r="A7735" s="183">
        <v>45504</v>
      </c>
      <c r="B7735" s="129" t="s">
        <v>12476</v>
      </c>
      <c r="C7735" s="129" t="s">
        <v>416</v>
      </c>
      <c r="D7735" s="165">
        <v>1</v>
      </c>
      <c r="E7735" s="129" t="s">
        <v>4737</v>
      </c>
      <c r="F7735" s="129" t="s">
        <v>4735</v>
      </c>
      <c r="G7735" s="129" t="s">
        <v>16723</v>
      </c>
      <c r="H7735" s="129"/>
    </row>
    <row r="7736" spans="1:8" x14ac:dyDescent="0.3">
      <c r="A7736" s="183">
        <v>45504</v>
      </c>
      <c r="B7736" s="129" t="s">
        <v>12477</v>
      </c>
      <c r="C7736" s="129" t="s">
        <v>416</v>
      </c>
      <c r="D7736" s="165">
        <v>1</v>
      </c>
      <c r="E7736" s="129" t="s">
        <v>4821</v>
      </c>
      <c r="F7736" s="129" t="s">
        <v>4735</v>
      </c>
      <c r="G7736" s="129" t="s">
        <v>16723</v>
      </c>
      <c r="H7736" s="129"/>
    </row>
    <row r="7737" spans="1:8" x14ac:dyDescent="0.3">
      <c r="A7737" s="183">
        <v>45504</v>
      </c>
      <c r="B7737" s="129" t="s">
        <v>12478</v>
      </c>
      <c r="C7737" s="129" t="s">
        <v>418</v>
      </c>
      <c r="D7737" s="165">
        <v>1</v>
      </c>
      <c r="E7737" s="129" t="s">
        <v>4739</v>
      </c>
      <c r="F7737" s="129" t="s">
        <v>4735</v>
      </c>
      <c r="G7737" s="129" t="s">
        <v>16723</v>
      </c>
      <c r="H7737" s="129"/>
    </row>
    <row r="7738" spans="1:8" x14ac:dyDescent="0.3">
      <c r="A7738" s="183">
        <v>45504</v>
      </c>
      <c r="B7738" s="129" t="s">
        <v>12479</v>
      </c>
      <c r="C7738" s="129" t="s">
        <v>418</v>
      </c>
      <c r="D7738" s="165">
        <v>1</v>
      </c>
      <c r="E7738" s="129" t="s">
        <v>4737</v>
      </c>
      <c r="F7738" s="129" t="s">
        <v>4735</v>
      </c>
      <c r="G7738" s="129" t="s">
        <v>16723</v>
      </c>
      <c r="H7738" s="129"/>
    </row>
    <row r="7739" spans="1:8" x14ac:dyDescent="0.3">
      <c r="A7739" s="183">
        <v>45504</v>
      </c>
      <c r="B7739" s="129" t="s">
        <v>12480</v>
      </c>
      <c r="C7739" s="129" t="s">
        <v>418</v>
      </c>
      <c r="D7739" s="165">
        <v>1</v>
      </c>
      <c r="E7739" s="129" t="s">
        <v>4739</v>
      </c>
      <c r="F7739" s="129" t="s">
        <v>4735</v>
      </c>
      <c r="G7739" s="129" t="s">
        <v>16723</v>
      </c>
      <c r="H7739" s="129"/>
    </row>
    <row r="7740" spans="1:8" x14ac:dyDescent="0.3">
      <c r="A7740" s="183">
        <v>45504</v>
      </c>
      <c r="B7740" s="129" t="s">
        <v>12481</v>
      </c>
      <c r="C7740" s="129" t="s">
        <v>418</v>
      </c>
      <c r="D7740" s="165">
        <v>1</v>
      </c>
      <c r="E7740" s="129" t="s">
        <v>4734</v>
      </c>
      <c r="F7740" s="129" t="s">
        <v>4735</v>
      </c>
      <c r="G7740" s="129" t="s">
        <v>16723</v>
      </c>
      <c r="H7740" s="129"/>
    </row>
    <row r="7741" spans="1:8" x14ac:dyDescent="0.3">
      <c r="A7741" s="183">
        <v>45504</v>
      </c>
      <c r="B7741" s="129" t="s">
        <v>12482</v>
      </c>
      <c r="C7741" s="129" t="s">
        <v>418</v>
      </c>
      <c r="D7741" s="165">
        <v>1</v>
      </c>
      <c r="E7741" s="129" t="s">
        <v>4741</v>
      </c>
      <c r="F7741" s="129" t="s">
        <v>4735</v>
      </c>
      <c r="G7741" s="129" t="s">
        <v>16723</v>
      </c>
      <c r="H7741" s="129"/>
    </row>
    <row r="7742" spans="1:8" x14ac:dyDescent="0.3">
      <c r="A7742" s="183">
        <v>45504</v>
      </c>
      <c r="B7742" s="129" t="s">
        <v>12483</v>
      </c>
      <c r="C7742" s="129" t="s">
        <v>416</v>
      </c>
      <c r="D7742" s="165">
        <v>1</v>
      </c>
      <c r="E7742" s="129" t="s">
        <v>4739</v>
      </c>
      <c r="F7742" s="129" t="s">
        <v>4735</v>
      </c>
      <c r="G7742" s="129" t="s">
        <v>16723</v>
      </c>
      <c r="H7742" s="129"/>
    </row>
    <row r="7743" spans="1:8" x14ac:dyDescent="0.3">
      <c r="A7743" s="183">
        <v>45504</v>
      </c>
      <c r="B7743" s="129" t="s">
        <v>12484</v>
      </c>
      <c r="C7743" s="129" t="s">
        <v>418</v>
      </c>
      <c r="D7743" s="165">
        <v>1</v>
      </c>
      <c r="E7743" s="129" t="s">
        <v>4739</v>
      </c>
      <c r="F7743" s="129" t="s">
        <v>4735</v>
      </c>
      <c r="G7743" s="129" t="s">
        <v>16723</v>
      </c>
      <c r="H7743" s="129"/>
    </row>
    <row r="7744" spans="1:8" x14ac:dyDescent="0.3">
      <c r="A7744" s="183">
        <v>45504</v>
      </c>
      <c r="B7744" s="129" t="s">
        <v>12485</v>
      </c>
      <c r="C7744" s="129" t="s">
        <v>417</v>
      </c>
      <c r="D7744" s="165">
        <v>1</v>
      </c>
      <c r="E7744" s="129" t="s">
        <v>4821</v>
      </c>
      <c r="F7744" s="129" t="s">
        <v>4735</v>
      </c>
      <c r="G7744" s="129" t="s">
        <v>16723</v>
      </c>
      <c r="H7744" s="129"/>
    </row>
    <row r="7745" spans="1:8" x14ac:dyDescent="0.3">
      <c r="A7745" s="183">
        <v>45504</v>
      </c>
      <c r="B7745" s="129" t="s">
        <v>12486</v>
      </c>
      <c r="C7745" s="129" t="s">
        <v>417</v>
      </c>
      <c r="D7745" s="165">
        <v>1</v>
      </c>
      <c r="E7745" s="129" t="s">
        <v>4737</v>
      </c>
      <c r="F7745" s="129" t="s">
        <v>4735</v>
      </c>
      <c r="G7745" s="129" t="s">
        <v>16723</v>
      </c>
      <c r="H7745" s="129"/>
    </row>
    <row r="7746" spans="1:8" x14ac:dyDescent="0.3">
      <c r="A7746" s="183">
        <v>45504</v>
      </c>
      <c r="B7746" s="129" t="s">
        <v>12487</v>
      </c>
      <c r="C7746" s="129" t="s">
        <v>417</v>
      </c>
      <c r="D7746" s="165">
        <v>1</v>
      </c>
      <c r="E7746" s="129" t="s">
        <v>4739</v>
      </c>
      <c r="F7746" s="129" t="s">
        <v>4735</v>
      </c>
      <c r="G7746" s="129" t="s">
        <v>16723</v>
      </c>
      <c r="H7746" s="129"/>
    </row>
    <row r="7747" spans="1:8" x14ac:dyDescent="0.3">
      <c r="A7747" s="183">
        <v>45504</v>
      </c>
      <c r="B7747" s="129" t="s">
        <v>12488</v>
      </c>
      <c r="C7747" s="129" t="s">
        <v>417</v>
      </c>
      <c r="D7747" s="165">
        <v>1</v>
      </c>
      <c r="E7747" s="129" t="s">
        <v>5066</v>
      </c>
      <c r="F7747" s="129" t="s">
        <v>4735</v>
      </c>
      <c r="G7747" s="129" t="s">
        <v>16723</v>
      </c>
      <c r="H7747" s="129"/>
    </row>
    <row r="7748" spans="1:8" x14ac:dyDescent="0.3">
      <c r="A7748" s="183">
        <v>45504</v>
      </c>
      <c r="B7748" s="129" t="s">
        <v>12489</v>
      </c>
      <c r="C7748" s="129" t="s">
        <v>417</v>
      </c>
      <c r="D7748" s="165">
        <v>1</v>
      </c>
      <c r="E7748" s="129" t="s">
        <v>4739</v>
      </c>
      <c r="F7748" s="129" t="s">
        <v>4735</v>
      </c>
      <c r="G7748" s="129" t="s">
        <v>16723</v>
      </c>
      <c r="H7748" s="129"/>
    </row>
    <row r="7749" spans="1:8" x14ac:dyDescent="0.3">
      <c r="A7749" s="183">
        <v>45504</v>
      </c>
      <c r="B7749" s="129" t="s">
        <v>12490</v>
      </c>
      <c r="C7749" s="129" t="s">
        <v>417</v>
      </c>
      <c r="D7749" s="165">
        <v>1</v>
      </c>
      <c r="E7749" s="129" t="s">
        <v>4739</v>
      </c>
      <c r="F7749" s="129" t="s">
        <v>4735</v>
      </c>
      <c r="G7749" s="129" t="s">
        <v>16723</v>
      </c>
      <c r="H7749" s="129"/>
    </row>
    <row r="7750" spans="1:8" x14ac:dyDescent="0.3">
      <c r="A7750" s="183">
        <v>45504</v>
      </c>
      <c r="B7750" s="129" t="s">
        <v>12491</v>
      </c>
      <c r="C7750" s="129" t="s">
        <v>418</v>
      </c>
      <c r="D7750" s="165">
        <v>1</v>
      </c>
      <c r="E7750" s="129" t="s">
        <v>4739</v>
      </c>
      <c r="F7750" s="129" t="s">
        <v>4735</v>
      </c>
      <c r="G7750" s="129" t="s">
        <v>16723</v>
      </c>
      <c r="H7750" s="129"/>
    </row>
    <row r="7751" spans="1:8" x14ac:dyDescent="0.3">
      <c r="A7751" s="183">
        <v>45504</v>
      </c>
      <c r="B7751" s="129" t="s">
        <v>12492</v>
      </c>
      <c r="C7751" s="129" t="s">
        <v>416</v>
      </c>
      <c r="D7751" s="165">
        <v>1</v>
      </c>
      <c r="E7751" s="129" t="s">
        <v>4739</v>
      </c>
      <c r="F7751" s="129" t="s">
        <v>4735</v>
      </c>
      <c r="G7751" s="129" t="s">
        <v>16723</v>
      </c>
      <c r="H7751" s="129"/>
    </row>
    <row r="7752" spans="1:8" x14ac:dyDescent="0.3">
      <c r="A7752" s="183">
        <v>45504</v>
      </c>
      <c r="B7752" s="129" t="s">
        <v>12493</v>
      </c>
      <c r="C7752" s="129" t="s">
        <v>418</v>
      </c>
      <c r="D7752" s="165">
        <v>1</v>
      </c>
      <c r="E7752" s="129" t="s">
        <v>4739</v>
      </c>
      <c r="F7752" s="129" t="s">
        <v>4735</v>
      </c>
      <c r="G7752" s="129" t="s">
        <v>16723</v>
      </c>
      <c r="H7752" s="129"/>
    </row>
    <row r="7753" spans="1:8" x14ac:dyDescent="0.3">
      <c r="A7753" s="183">
        <v>45504</v>
      </c>
      <c r="B7753" s="129" t="s">
        <v>12494</v>
      </c>
      <c r="C7753" s="129" t="s">
        <v>418</v>
      </c>
      <c r="D7753" s="165">
        <v>1</v>
      </c>
      <c r="E7753" s="129" t="s">
        <v>4737</v>
      </c>
      <c r="F7753" s="129" t="s">
        <v>4735</v>
      </c>
      <c r="G7753" s="129" t="s">
        <v>16723</v>
      </c>
      <c r="H7753" s="129"/>
    </row>
    <row r="7754" spans="1:8" x14ac:dyDescent="0.3">
      <c r="A7754" s="183">
        <v>45504</v>
      </c>
      <c r="B7754" s="129" t="s">
        <v>12495</v>
      </c>
      <c r="C7754" s="129" t="s">
        <v>417</v>
      </c>
      <c r="D7754" s="165">
        <v>1</v>
      </c>
      <c r="E7754" s="129" t="s">
        <v>4737</v>
      </c>
      <c r="F7754" s="129" t="s">
        <v>4735</v>
      </c>
      <c r="G7754" s="129" t="s">
        <v>16723</v>
      </c>
      <c r="H7754" s="129"/>
    </row>
    <row r="7755" spans="1:8" x14ac:dyDescent="0.3">
      <c r="A7755" s="183">
        <v>45504</v>
      </c>
      <c r="B7755" s="129" t="s">
        <v>12496</v>
      </c>
      <c r="C7755" s="129" t="s">
        <v>417</v>
      </c>
      <c r="D7755" s="165">
        <v>1</v>
      </c>
      <c r="E7755" s="129" t="s">
        <v>4739</v>
      </c>
      <c r="F7755" s="129" t="s">
        <v>4735</v>
      </c>
      <c r="G7755" s="129" t="s">
        <v>16723</v>
      </c>
      <c r="H7755" s="129"/>
    </row>
    <row r="7756" spans="1:8" x14ac:dyDescent="0.3">
      <c r="A7756" s="183">
        <v>45504</v>
      </c>
      <c r="B7756" s="129" t="s">
        <v>12497</v>
      </c>
      <c r="C7756" s="129" t="s">
        <v>417</v>
      </c>
      <c r="D7756" s="165">
        <v>1</v>
      </c>
      <c r="E7756" s="129" t="s">
        <v>4739</v>
      </c>
      <c r="F7756" s="129" t="s">
        <v>4735</v>
      </c>
      <c r="G7756" s="129" t="s">
        <v>16723</v>
      </c>
      <c r="H7756" s="129"/>
    </row>
    <row r="7757" spans="1:8" x14ac:dyDescent="0.3">
      <c r="A7757" s="183">
        <v>45504</v>
      </c>
      <c r="B7757" s="129" t="s">
        <v>12498</v>
      </c>
      <c r="C7757" s="129" t="s">
        <v>417</v>
      </c>
      <c r="D7757" s="165">
        <v>1</v>
      </c>
      <c r="E7757" s="129" t="s">
        <v>4739</v>
      </c>
      <c r="F7757" s="129" t="s">
        <v>4735</v>
      </c>
      <c r="G7757" s="129" t="s">
        <v>16723</v>
      </c>
      <c r="H7757" s="129"/>
    </row>
    <row r="7758" spans="1:8" x14ac:dyDescent="0.3">
      <c r="A7758" s="183">
        <v>45504</v>
      </c>
      <c r="B7758" s="129" t="s">
        <v>12499</v>
      </c>
      <c r="C7758" s="129" t="s">
        <v>417</v>
      </c>
      <c r="D7758" s="165">
        <v>1</v>
      </c>
      <c r="E7758" s="129" t="s">
        <v>4739</v>
      </c>
      <c r="F7758" s="129" t="s">
        <v>4735</v>
      </c>
      <c r="G7758" s="129" t="s">
        <v>16723</v>
      </c>
      <c r="H7758" s="129"/>
    </row>
    <row r="7759" spans="1:8" x14ac:dyDescent="0.3">
      <c r="A7759" s="183">
        <v>45504</v>
      </c>
      <c r="B7759" s="129" t="s">
        <v>12500</v>
      </c>
      <c r="C7759" s="129" t="s">
        <v>417</v>
      </c>
      <c r="D7759" s="165">
        <v>1</v>
      </c>
      <c r="E7759" s="129" t="s">
        <v>4739</v>
      </c>
      <c r="F7759" s="129" t="s">
        <v>4735</v>
      </c>
      <c r="G7759" s="129" t="s">
        <v>16723</v>
      </c>
      <c r="H7759" s="129"/>
    </row>
    <row r="7760" spans="1:8" x14ac:dyDescent="0.3">
      <c r="A7760" s="183">
        <v>45504</v>
      </c>
      <c r="B7760" s="129" t="s">
        <v>12501</v>
      </c>
      <c r="C7760" s="129" t="s">
        <v>417</v>
      </c>
      <c r="D7760" s="165">
        <v>1</v>
      </c>
      <c r="E7760" s="129" t="s">
        <v>4739</v>
      </c>
      <c r="F7760" s="129" t="s">
        <v>4735</v>
      </c>
      <c r="G7760" s="129" t="s">
        <v>16723</v>
      </c>
      <c r="H7760" s="129"/>
    </row>
    <row r="7761" spans="1:8" x14ac:dyDescent="0.3">
      <c r="A7761" s="183">
        <v>45504</v>
      </c>
      <c r="B7761" s="129" t="s">
        <v>12502</v>
      </c>
      <c r="C7761" s="129" t="s">
        <v>417</v>
      </c>
      <c r="D7761" s="165">
        <v>1</v>
      </c>
      <c r="E7761" s="129" t="s">
        <v>4739</v>
      </c>
      <c r="F7761" s="129" t="s">
        <v>4735</v>
      </c>
      <c r="G7761" s="129" t="s">
        <v>16723</v>
      </c>
      <c r="H7761" s="129"/>
    </row>
    <row r="7762" spans="1:8" x14ac:dyDescent="0.3">
      <c r="A7762" s="183">
        <v>45504</v>
      </c>
      <c r="B7762" s="129" t="s">
        <v>12503</v>
      </c>
      <c r="C7762" s="129" t="s">
        <v>417</v>
      </c>
      <c r="D7762" s="165">
        <v>1</v>
      </c>
      <c r="E7762" s="129" t="s">
        <v>4739</v>
      </c>
      <c r="F7762" s="129" t="s">
        <v>4735</v>
      </c>
      <c r="G7762" s="129" t="s">
        <v>16723</v>
      </c>
      <c r="H7762" s="129"/>
    </row>
    <row r="7763" spans="1:8" x14ac:dyDescent="0.3">
      <c r="A7763" s="183">
        <v>45504</v>
      </c>
      <c r="B7763" s="129" t="s">
        <v>12504</v>
      </c>
      <c r="C7763" s="129" t="s">
        <v>417</v>
      </c>
      <c r="D7763" s="165">
        <v>1</v>
      </c>
      <c r="E7763" s="129" t="s">
        <v>4739</v>
      </c>
      <c r="F7763" s="129" t="s">
        <v>4735</v>
      </c>
      <c r="G7763" s="129" t="s">
        <v>16723</v>
      </c>
      <c r="H7763" s="129"/>
    </row>
    <row r="7764" spans="1:8" x14ac:dyDescent="0.3">
      <c r="A7764" s="183">
        <v>45504</v>
      </c>
      <c r="B7764" s="129" t="s">
        <v>12505</v>
      </c>
      <c r="C7764" s="129" t="s">
        <v>417</v>
      </c>
      <c r="D7764" s="165">
        <v>1</v>
      </c>
      <c r="E7764" s="129" t="s">
        <v>4739</v>
      </c>
      <c r="F7764" s="129" t="s">
        <v>4735</v>
      </c>
      <c r="G7764" s="129" t="s">
        <v>16723</v>
      </c>
      <c r="H7764" s="129"/>
    </row>
    <row r="7765" spans="1:8" x14ac:dyDescent="0.3">
      <c r="A7765" s="183">
        <v>45504</v>
      </c>
      <c r="B7765" s="129" t="s">
        <v>12506</v>
      </c>
      <c r="C7765" s="129" t="s">
        <v>417</v>
      </c>
      <c r="D7765" s="165">
        <v>1</v>
      </c>
      <c r="E7765" s="129" t="s">
        <v>4739</v>
      </c>
      <c r="F7765" s="129" t="s">
        <v>4735</v>
      </c>
      <c r="G7765" s="129" t="s">
        <v>16723</v>
      </c>
      <c r="H7765" s="129"/>
    </row>
    <row r="7766" spans="1:8" x14ac:dyDescent="0.3">
      <c r="A7766" s="183">
        <v>45504</v>
      </c>
      <c r="B7766" s="129" t="s">
        <v>12507</v>
      </c>
      <c r="C7766" s="129" t="s">
        <v>417</v>
      </c>
      <c r="D7766" s="165">
        <v>1</v>
      </c>
      <c r="E7766" s="129" t="s">
        <v>4739</v>
      </c>
      <c r="F7766" s="129" t="s">
        <v>4735</v>
      </c>
      <c r="G7766" s="129" t="s">
        <v>16723</v>
      </c>
      <c r="H7766" s="129"/>
    </row>
    <row r="7767" spans="1:8" x14ac:dyDescent="0.3">
      <c r="A7767" s="183">
        <v>45504</v>
      </c>
      <c r="B7767" s="129" t="s">
        <v>12508</v>
      </c>
      <c r="C7767" s="129" t="s">
        <v>417</v>
      </c>
      <c r="D7767" s="165">
        <v>1</v>
      </c>
      <c r="E7767" s="129" t="s">
        <v>4739</v>
      </c>
      <c r="F7767" s="129" t="s">
        <v>4735</v>
      </c>
      <c r="G7767" s="129" t="s">
        <v>16723</v>
      </c>
      <c r="H7767" s="129"/>
    </row>
    <row r="7768" spans="1:8" x14ac:dyDescent="0.3">
      <c r="A7768" s="183">
        <v>45504</v>
      </c>
      <c r="B7768" s="129" t="s">
        <v>12509</v>
      </c>
      <c r="C7768" s="129" t="s">
        <v>417</v>
      </c>
      <c r="D7768" s="165">
        <v>1</v>
      </c>
      <c r="E7768" s="129" t="s">
        <v>4739</v>
      </c>
      <c r="F7768" s="129" t="s">
        <v>4735</v>
      </c>
      <c r="G7768" s="129" t="s">
        <v>16723</v>
      </c>
      <c r="H7768" s="129"/>
    </row>
    <row r="7769" spans="1:8" x14ac:dyDescent="0.3">
      <c r="A7769" s="183">
        <v>45504</v>
      </c>
      <c r="B7769" s="129" t="s">
        <v>12510</v>
      </c>
      <c r="C7769" s="129" t="s">
        <v>417</v>
      </c>
      <c r="D7769" s="165">
        <v>1</v>
      </c>
      <c r="E7769" s="129" t="s">
        <v>4739</v>
      </c>
      <c r="F7769" s="129" t="s">
        <v>4735</v>
      </c>
      <c r="G7769" s="129" t="s">
        <v>16723</v>
      </c>
      <c r="H7769" s="129"/>
    </row>
    <row r="7770" spans="1:8" x14ac:dyDescent="0.3">
      <c r="A7770" s="183">
        <v>45504</v>
      </c>
      <c r="B7770" s="129" t="s">
        <v>12511</v>
      </c>
      <c r="C7770" s="129" t="s">
        <v>417</v>
      </c>
      <c r="D7770" s="165">
        <v>1</v>
      </c>
      <c r="E7770" s="129" t="s">
        <v>4739</v>
      </c>
      <c r="F7770" s="129" t="s">
        <v>4735</v>
      </c>
      <c r="G7770" s="129" t="s">
        <v>16723</v>
      </c>
      <c r="H7770" s="129"/>
    </row>
    <row r="7771" spans="1:8" x14ac:dyDescent="0.3">
      <c r="A7771" s="183">
        <v>45504</v>
      </c>
      <c r="B7771" s="129" t="s">
        <v>12512</v>
      </c>
      <c r="C7771" s="129" t="s">
        <v>417</v>
      </c>
      <c r="D7771" s="165">
        <v>1</v>
      </c>
      <c r="E7771" s="129" t="s">
        <v>4739</v>
      </c>
      <c r="F7771" s="129" t="s">
        <v>4735</v>
      </c>
      <c r="G7771" s="129" t="s">
        <v>16723</v>
      </c>
      <c r="H7771" s="129"/>
    </row>
    <row r="7772" spans="1:8" x14ac:dyDescent="0.3">
      <c r="A7772" s="183">
        <v>45504</v>
      </c>
      <c r="B7772" s="129" t="s">
        <v>12513</v>
      </c>
      <c r="C7772" s="129" t="s">
        <v>418</v>
      </c>
      <c r="D7772" s="165">
        <v>1</v>
      </c>
      <c r="E7772" s="129" t="s">
        <v>4739</v>
      </c>
      <c r="F7772" s="129" t="s">
        <v>4735</v>
      </c>
      <c r="G7772" s="129" t="s">
        <v>16723</v>
      </c>
      <c r="H7772" s="129"/>
    </row>
    <row r="7773" spans="1:8" x14ac:dyDescent="0.3">
      <c r="A7773" s="183">
        <v>45504</v>
      </c>
      <c r="B7773" s="129" t="s">
        <v>12514</v>
      </c>
      <c r="C7773" s="129" t="s">
        <v>418</v>
      </c>
      <c r="D7773" s="165">
        <v>1</v>
      </c>
      <c r="E7773" s="129" t="s">
        <v>4744</v>
      </c>
      <c r="F7773" s="129" t="s">
        <v>4735</v>
      </c>
      <c r="G7773" s="129" t="s">
        <v>16723</v>
      </c>
      <c r="H7773" s="129"/>
    </row>
    <row r="7774" spans="1:8" x14ac:dyDescent="0.3">
      <c r="A7774" s="183">
        <v>45504</v>
      </c>
      <c r="B7774" s="129" t="s">
        <v>12515</v>
      </c>
      <c r="C7774" s="129" t="s">
        <v>418</v>
      </c>
      <c r="D7774" s="165">
        <v>1</v>
      </c>
      <c r="E7774" s="129" t="s">
        <v>4739</v>
      </c>
      <c r="F7774" s="129" t="s">
        <v>4735</v>
      </c>
      <c r="G7774" s="129" t="s">
        <v>16723</v>
      </c>
      <c r="H7774" s="129"/>
    </row>
    <row r="7775" spans="1:8" x14ac:dyDescent="0.3">
      <c r="A7775" s="183">
        <v>45504</v>
      </c>
      <c r="B7775" s="129" t="s">
        <v>12516</v>
      </c>
      <c r="C7775" s="129" t="s">
        <v>416</v>
      </c>
      <c r="D7775" s="165">
        <v>1</v>
      </c>
      <c r="E7775" s="129" t="s">
        <v>4739</v>
      </c>
      <c r="F7775" s="129" t="s">
        <v>4735</v>
      </c>
      <c r="G7775" s="129" t="s">
        <v>16723</v>
      </c>
      <c r="H7775" s="129"/>
    </row>
    <row r="7776" spans="1:8" x14ac:dyDescent="0.3">
      <c r="A7776" s="183">
        <v>45504</v>
      </c>
      <c r="B7776" s="129" t="s">
        <v>12517</v>
      </c>
      <c r="C7776" s="129" t="s">
        <v>416</v>
      </c>
      <c r="D7776" s="165">
        <v>1</v>
      </c>
      <c r="E7776" s="129" t="s">
        <v>4737</v>
      </c>
      <c r="F7776" s="129" t="s">
        <v>4735</v>
      </c>
      <c r="G7776" s="129" t="s">
        <v>16723</v>
      </c>
      <c r="H7776" s="129"/>
    </row>
    <row r="7777" spans="1:8" x14ac:dyDescent="0.3">
      <c r="A7777" s="183">
        <v>45504</v>
      </c>
      <c r="B7777" s="129" t="s">
        <v>12518</v>
      </c>
      <c r="C7777" s="129" t="s">
        <v>418</v>
      </c>
      <c r="D7777" s="165">
        <v>1</v>
      </c>
      <c r="E7777" s="129" t="s">
        <v>4821</v>
      </c>
      <c r="F7777" s="129" t="s">
        <v>4735</v>
      </c>
      <c r="G7777" s="129" t="s">
        <v>16723</v>
      </c>
      <c r="H7777" s="129"/>
    </row>
    <row r="7778" spans="1:8" x14ac:dyDescent="0.3">
      <c r="A7778" s="183">
        <v>45504</v>
      </c>
      <c r="B7778" s="129" t="s">
        <v>12519</v>
      </c>
      <c r="C7778" s="129" t="s">
        <v>418</v>
      </c>
      <c r="D7778" s="165">
        <v>1</v>
      </c>
      <c r="E7778" s="129" t="s">
        <v>4739</v>
      </c>
      <c r="F7778" s="129" t="s">
        <v>4735</v>
      </c>
      <c r="G7778" s="129" t="s">
        <v>16723</v>
      </c>
      <c r="H7778" s="129"/>
    </row>
    <row r="7779" spans="1:8" x14ac:dyDescent="0.3">
      <c r="A7779" s="183">
        <v>45504</v>
      </c>
      <c r="B7779" s="129" t="s">
        <v>12520</v>
      </c>
      <c r="C7779" s="129" t="s">
        <v>418</v>
      </c>
      <c r="D7779" s="165">
        <v>1</v>
      </c>
      <c r="E7779" s="129" t="s">
        <v>4737</v>
      </c>
      <c r="F7779" s="129" t="s">
        <v>4735</v>
      </c>
      <c r="G7779" s="129" t="s">
        <v>16723</v>
      </c>
      <c r="H7779" s="129"/>
    </row>
    <row r="7780" spans="1:8" x14ac:dyDescent="0.3">
      <c r="A7780" s="183">
        <v>45504</v>
      </c>
      <c r="B7780" s="129" t="s">
        <v>12521</v>
      </c>
      <c r="C7780" s="129" t="s">
        <v>417</v>
      </c>
      <c r="D7780" s="165">
        <v>1</v>
      </c>
      <c r="E7780" s="129" t="s">
        <v>4739</v>
      </c>
      <c r="F7780" s="129" t="s">
        <v>4735</v>
      </c>
      <c r="G7780" s="129" t="s">
        <v>16723</v>
      </c>
      <c r="H7780" s="129"/>
    </row>
    <row r="7781" spans="1:8" x14ac:dyDescent="0.3">
      <c r="A7781" s="183">
        <v>45504</v>
      </c>
      <c r="B7781" s="129" t="s">
        <v>12522</v>
      </c>
      <c r="C7781" s="129" t="s">
        <v>417</v>
      </c>
      <c r="D7781" s="165">
        <v>1</v>
      </c>
      <c r="E7781" s="129" t="s">
        <v>4739</v>
      </c>
      <c r="F7781" s="129" t="s">
        <v>4735</v>
      </c>
      <c r="G7781" s="129" t="s">
        <v>16723</v>
      </c>
      <c r="H7781" s="129"/>
    </row>
    <row r="7782" spans="1:8" x14ac:dyDescent="0.3">
      <c r="A7782" s="183">
        <v>45504</v>
      </c>
      <c r="B7782" s="129" t="s">
        <v>12523</v>
      </c>
      <c r="C7782" s="129" t="s">
        <v>418</v>
      </c>
      <c r="D7782" s="165">
        <v>1</v>
      </c>
      <c r="E7782" s="129" t="s">
        <v>4739</v>
      </c>
      <c r="F7782" s="129" t="s">
        <v>4735</v>
      </c>
      <c r="G7782" s="129" t="s">
        <v>16723</v>
      </c>
      <c r="H7782" s="129"/>
    </row>
    <row r="7783" spans="1:8" x14ac:dyDescent="0.3">
      <c r="A7783" s="183">
        <v>45504</v>
      </c>
      <c r="B7783" s="129" t="s">
        <v>12524</v>
      </c>
      <c r="C7783" s="129" t="s">
        <v>417</v>
      </c>
      <c r="D7783" s="165">
        <v>1</v>
      </c>
      <c r="E7783" s="129" t="s">
        <v>4739</v>
      </c>
      <c r="F7783" s="129" t="s">
        <v>4735</v>
      </c>
      <c r="G7783" s="129" t="s">
        <v>16723</v>
      </c>
      <c r="H7783" s="129"/>
    </row>
    <row r="7784" spans="1:8" x14ac:dyDescent="0.3">
      <c r="A7784" s="183">
        <v>45504</v>
      </c>
      <c r="B7784" s="129" t="s">
        <v>12525</v>
      </c>
      <c r="C7784" s="129" t="s">
        <v>417</v>
      </c>
      <c r="D7784" s="165">
        <v>1</v>
      </c>
      <c r="E7784" s="129" t="s">
        <v>4739</v>
      </c>
      <c r="F7784" s="129" t="s">
        <v>4735</v>
      </c>
      <c r="G7784" s="129" t="s">
        <v>16723</v>
      </c>
      <c r="H7784" s="129"/>
    </row>
    <row r="7785" spans="1:8" x14ac:dyDescent="0.3">
      <c r="A7785" s="183">
        <v>45504</v>
      </c>
      <c r="B7785" s="129" t="s">
        <v>12526</v>
      </c>
      <c r="C7785" s="129" t="s">
        <v>417</v>
      </c>
      <c r="D7785" s="165">
        <v>1</v>
      </c>
      <c r="E7785" s="129" t="s">
        <v>4739</v>
      </c>
      <c r="F7785" s="129" t="s">
        <v>4735</v>
      </c>
      <c r="G7785" s="129" t="s">
        <v>16723</v>
      </c>
      <c r="H7785" s="129"/>
    </row>
    <row r="7786" spans="1:8" x14ac:dyDescent="0.3">
      <c r="A7786" s="183">
        <v>45504</v>
      </c>
      <c r="B7786" s="129" t="s">
        <v>12527</v>
      </c>
      <c r="C7786" s="129" t="s">
        <v>417</v>
      </c>
      <c r="D7786" s="165">
        <v>1</v>
      </c>
      <c r="E7786" s="129" t="s">
        <v>4739</v>
      </c>
      <c r="F7786" s="129" t="s">
        <v>4735</v>
      </c>
      <c r="G7786" s="129" t="s">
        <v>16723</v>
      </c>
      <c r="H7786" s="129"/>
    </row>
    <row r="7787" spans="1:8" x14ac:dyDescent="0.3">
      <c r="A7787" s="183">
        <v>45504</v>
      </c>
      <c r="B7787" s="129" t="s">
        <v>12528</v>
      </c>
      <c r="C7787" s="129" t="s">
        <v>417</v>
      </c>
      <c r="D7787" s="165">
        <v>1</v>
      </c>
      <c r="E7787" s="129" t="s">
        <v>4739</v>
      </c>
      <c r="F7787" s="129" t="s">
        <v>4735</v>
      </c>
      <c r="G7787" s="129" t="s">
        <v>16723</v>
      </c>
      <c r="H7787" s="129"/>
    </row>
    <row r="7788" spans="1:8" x14ac:dyDescent="0.3">
      <c r="A7788" s="183">
        <v>45504</v>
      </c>
      <c r="B7788" s="129" t="s">
        <v>12529</v>
      </c>
      <c r="C7788" s="129" t="s">
        <v>417</v>
      </c>
      <c r="D7788" s="165">
        <v>1</v>
      </c>
      <c r="E7788" s="129" t="s">
        <v>4739</v>
      </c>
      <c r="F7788" s="129" t="s">
        <v>4735</v>
      </c>
      <c r="G7788" s="129" t="s">
        <v>16723</v>
      </c>
      <c r="H7788" s="129"/>
    </row>
    <row r="7789" spans="1:8" x14ac:dyDescent="0.3">
      <c r="A7789" s="183">
        <v>45504</v>
      </c>
      <c r="B7789" s="129" t="s">
        <v>12530</v>
      </c>
      <c r="C7789" s="129" t="s">
        <v>417</v>
      </c>
      <c r="D7789" s="165">
        <v>1</v>
      </c>
      <c r="E7789" s="129" t="s">
        <v>4739</v>
      </c>
      <c r="F7789" s="129" t="s">
        <v>4735</v>
      </c>
      <c r="G7789" s="129" t="s">
        <v>16723</v>
      </c>
      <c r="H7789" s="129"/>
    </row>
    <row r="7790" spans="1:8" x14ac:dyDescent="0.3">
      <c r="A7790" s="183">
        <v>45504</v>
      </c>
      <c r="B7790" s="129" t="s">
        <v>12531</v>
      </c>
      <c r="C7790" s="129" t="s">
        <v>416</v>
      </c>
      <c r="D7790" s="165">
        <v>1</v>
      </c>
      <c r="E7790" s="129" t="s">
        <v>4739</v>
      </c>
      <c r="F7790" s="129" t="s">
        <v>4735</v>
      </c>
      <c r="G7790" s="129" t="s">
        <v>16723</v>
      </c>
      <c r="H7790" s="129"/>
    </row>
    <row r="7791" spans="1:8" x14ac:dyDescent="0.3">
      <c r="A7791" s="183">
        <v>45504</v>
      </c>
      <c r="B7791" s="129" t="s">
        <v>12532</v>
      </c>
      <c r="C7791" s="129" t="s">
        <v>416</v>
      </c>
      <c r="D7791" s="165">
        <v>1</v>
      </c>
      <c r="E7791" s="129" t="s">
        <v>4737</v>
      </c>
      <c r="F7791" s="129" t="s">
        <v>4735</v>
      </c>
      <c r="G7791" s="129" t="s">
        <v>16723</v>
      </c>
      <c r="H7791" s="129"/>
    </row>
    <row r="7792" spans="1:8" x14ac:dyDescent="0.3">
      <c r="A7792" s="183">
        <v>45504</v>
      </c>
      <c r="B7792" s="129" t="s">
        <v>12533</v>
      </c>
      <c r="C7792" s="129" t="s">
        <v>418</v>
      </c>
      <c r="D7792" s="165">
        <v>1</v>
      </c>
      <c r="E7792" s="129" t="s">
        <v>4737</v>
      </c>
      <c r="F7792" s="129" t="s">
        <v>4735</v>
      </c>
      <c r="G7792" s="129" t="s">
        <v>16723</v>
      </c>
      <c r="H7792" s="129"/>
    </row>
    <row r="7793" spans="1:8" x14ac:dyDescent="0.3">
      <c r="A7793" s="183">
        <v>45504</v>
      </c>
      <c r="B7793" s="129" t="s">
        <v>12534</v>
      </c>
      <c r="C7793" s="129" t="s">
        <v>417</v>
      </c>
      <c r="D7793" s="165">
        <v>1</v>
      </c>
      <c r="E7793" s="129" t="s">
        <v>4739</v>
      </c>
      <c r="F7793" s="129" t="s">
        <v>4735</v>
      </c>
      <c r="G7793" s="129" t="s">
        <v>16723</v>
      </c>
      <c r="H7793" s="129"/>
    </row>
    <row r="7794" spans="1:8" x14ac:dyDescent="0.3">
      <c r="A7794" s="183">
        <v>45504</v>
      </c>
      <c r="B7794" s="129" t="s">
        <v>12535</v>
      </c>
      <c r="C7794" s="129" t="s">
        <v>417</v>
      </c>
      <c r="D7794" s="165">
        <v>1</v>
      </c>
      <c r="E7794" s="129" t="s">
        <v>4739</v>
      </c>
      <c r="F7794" s="129" t="s">
        <v>4735</v>
      </c>
      <c r="G7794" s="129" t="s">
        <v>16723</v>
      </c>
      <c r="H7794" s="129"/>
    </row>
    <row r="7795" spans="1:8" x14ac:dyDescent="0.3">
      <c r="A7795" s="183">
        <v>45504</v>
      </c>
      <c r="B7795" s="129" t="s">
        <v>12536</v>
      </c>
      <c r="C7795" s="129" t="s">
        <v>417</v>
      </c>
      <c r="D7795" s="165">
        <v>1</v>
      </c>
      <c r="E7795" s="129" t="s">
        <v>4739</v>
      </c>
      <c r="F7795" s="129" t="s">
        <v>4735</v>
      </c>
      <c r="G7795" s="129" t="s">
        <v>16723</v>
      </c>
      <c r="H7795" s="129"/>
    </row>
    <row r="7796" spans="1:8" x14ac:dyDescent="0.3">
      <c r="A7796" s="183">
        <v>45504</v>
      </c>
      <c r="B7796" s="129" t="s">
        <v>12537</v>
      </c>
      <c r="C7796" s="129" t="s">
        <v>417</v>
      </c>
      <c r="D7796" s="165">
        <v>1</v>
      </c>
      <c r="E7796" s="129" t="s">
        <v>4739</v>
      </c>
      <c r="F7796" s="129" t="s">
        <v>4735</v>
      </c>
      <c r="G7796" s="129" t="s">
        <v>16723</v>
      </c>
      <c r="H7796" s="129"/>
    </row>
    <row r="7797" spans="1:8" x14ac:dyDescent="0.3">
      <c r="A7797" s="183">
        <v>45504</v>
      </c>
      <c r="B7797" s="129" t="s">
        <v>12538</v>
      </c>
      <c r="C7797" s="129" t="s">
        <v>417</v>
      </c>
      <c r="D7797" s="165">
        <v>1</v>
      </c>
      <c r="E7797" s="129" t="s">
        <v>4739</v>
      </c>
      <c r="F7797" s="129" t="s">
        <v>4735</v>
      </c>
      <c r="G7797" s="129" t="s">
        <v>16723</v>
      </c>
      <c r="H7797" s="129"/>
    </row>
    <row r="7798" spans="1:8" x14ac:dyDescent="0.3">
      <c r="A7798" s="183">
        <v>45504</v>
      </c>
      <c r="B7798" s="129" t="s">
        <v>12539</v>
      </c>
      <c r="C7798" s="129" t="s">
        <v>417</v>
      </c>
      <c r="D7798" s="165">
        <v>1</v>
      </c>
      <c r="E7798" s="129" t="s">
        <v>4739</v>
      </c>
      <c r="F7798" s="129" t="s">
        <v>4735</v>
      </c>
      <c r="G7798" s="129" t="s">
        <v>16723</v>
      </c>
      <c r="H7798" s="129"/>
    </row>
    <row r="7799" spans="1:8" x14ac:dyDescent="0.3">
      <c r="A7799" s="183">
        <v>45504</v>
      </c>
      <c r="B7799" s="129" t="s">
        <v>12540</v>
      </c>
      <c r="C7799" s="129" t="s">
        <v>417</v>
      </c>
      <c r="D7799" s="165">
        <v>1</v>
      </c>
      <c r="E7799" s="129" t="s">
        <v>4739</v>
      </c>
      <c r="F7799" s="129" t="s">
        <v>4735</v>
      </c>
      <c r="G7799" s="129" t="s">
        <v>16723</v>
      </c>
      <c r="H7799" s="129"/>
    </row>
    <row r="7800" spans="1:8" x14ac:dyDescent="0.3">
      <c r="A7800" s="183">
        <v>45504</v>
      </c>
      <c r="B7800" s="129" t="s">
        <v>12541</v>
      </c>
      <c r="C7800" s="129" t="s">
        <v>417</v>
      </c>
      <c r="D7800" s="165">
        <v>1</v>
      </c>
      <c r="E7800" s="129" t="s">
        <v>4739</v>
      </c>
      <c r="F7800" s="129" t="s">
        <v>4735</v>
      </c>
      <c r="G7800" s="129" t="s">
        <v>16723</v>
      </c>
      <c r="H7800" s="129"/>
    </row>
    <row r="7801" spans="1:8" x14ac:dyDescent="0.3">
      <c r="A7801" s="183">
        <v>45504</v>
      </c>
      <c r="B7801" s="129" t="s">
        <v>12542</v>
      </c>
      <c r="C7801" s="129" t="s">
        <v>417</v>
      </c>
      <c r="D7801" s="165">
        <v>1</v>
      </c>
      <c r="E7801" s="129" t="s">
        <v>4737</v>
      </c>
      <c r="F7801" s="129" t="s">
        <v>4735</v>
      </c>
      <c r="G7801" s="129" t="s">
        <v>16723</v>
      </c>
      <c r="H7801" s="129"/>
    </row>
    <row r="7802" spans="1:8" x14ac:dyDescent="0.3">
      <c r="A7802" s="183">
        <v>45504</v>
      </c>
      <c r="B7802" s="129" t="s">
        <v>12543</v>
      </c>
      <c r="C7802" s="129" t="s">
        <v>417</v>
      </c>
      <c r="D7802" s="165">
        <v>1</v>
      </c>
      <c r="E7802" s="129" t="s">
        <v>4739</v>
      </c>
      <c r="F7802" s="129" t="s">
        <v>4735</v>
      </c>
      <c r="G7802" s="129" t="s">
        <v>16723</v>
      </c>
      <c r="H7802" s="129"/>
    </row>
    <row r="7803" spans="1:8" x14ac:dyDescent="0.3">
      <c r="A7803" s="183">
        <v>45504</v>
      </c>
      <c r="B7803" s="129" t="s">
        <v>12544</v>
      </c>
      <c r="C7803" s="129" t="s">
        <v>417</v>
      </c>
      <c r="D7803" s="165">
        <v>1</v>
      </c>
      <c r="E7803" s="129" t="s">
        <v>4739</v>
      </c>
      <c r="F7803" s="129" t="s">
        <v>4735</v>
      </c>
      <c r="G7803" s="129" t="s">
        <v>16723</v>
      </c>
      <c r="H7803" s="129"/>
    </row>
    <row r="7804" spans="1:8" x14ac:dyDescent="0.3">
      <c r="A7804" s="183">
        <v>45504</v>
      </c>
      <c r="B7804" s="129" t="s">
        <v>12545</v>
      </c>
      <c r="C7804" s="129" t="s">
        <v>417</v>
      </c>
      <c r="D7804" s="165">
        <v>1</v>
      </c>
      <c r="E7804" s="129" t="s">
        <v>4739</v>
      </c>
      <c r="F7804" s="129" t="s">
        <v>4735</v>
      </c>
      <c r="G7804" s="129" t="s">
        <v>16723</v>
      </c>
      <c r="H7804" s="129"/>
    </row>
    <row r="7805" spans="1:8" x14ac:dyDescent="0.3">
      <c r="A7805" s="183">
        <v>45504</v>
      </c>
      <c r="B7805" s="129" t="s">
        <v>12546</v>
      </c>
      <c r="C7805" s="129" t="s">
        <v>417</v>
      </c>
      <c r="D7805" s="165">
        <v>1</v>
      </c>
      <c r="E7805" s="129" t="s">
        <v>4739</v>
      </c>
      <c r="F7805" s="129" t="s">
        <v>4735</v>
      </c>
      <c r="G7805" s="129" t="s">
        <v>16723</v>
      </c>
      <c r="H7805" s="129"/>
    </row>
    <row r="7806" spans="1:8" x14ac:dyDescent="0.3">
      <c r="A7806" s="183">
        <v>45504</v>
      </c>
      <c r="B7806" s="129" t="s">
        <v>12547</v>
      </c>
      <c r="C7806" s="129" t="s">
        <v>417</v>
      </c>
      <c r="D7806" s="165">
        <v>1</v>
      </c>
      <c r="E7806" s="129" t="s">
        <v>4739</v>
      </c>
      <c r="F7806" s="129" t="s">
        <v>4735</v>
      </c>
      <c r="G7806" s="129" t="s">
        <v>16723</v>
      </c>
      <c r="H7806" s="129"/>
    </row>
    <row r="7807" spans="1:8" x14ac:dyDescent="0.3">
      <c r="A7807" s="183">
        <v>45504</v>
      </c>
      <c r="B7807" s="129" t="s">
        <v>12548</v>
      </c>
      <c r="C7807" s="129" t="s">
        <v>417</v>
      </c>
      <c r="D7807" s="165">
        <v>1</v>
      </c>
      <c r="E7807" s="129" t="s">
        <v>4739</v>
      </c>
      <c r="F7807" s="129" t="s">
        <v>4735</v>
      </c>
      <c r="G7807" s="129" t="s">
        <v>16723</v>
      </c>
      <c r="H7807" s="129"/>
    </row>
    <row r="7808" spans="1:8" x14ac:dyDescent="0.3">
      <c r="A7808" s="183">
        <v>45504</v>
      </c>
      <c r="B7808" s="129" t="s">
        <v>12549</v>
      </c>
      <c r="C7808" s="129" t="s">
        <v>417</v>
      </c>
      <c r="D7808" s="165">
        <v>1</v>
      </c>
      <c r="E7808" s="129" t="s">
        <v>4739</v>
      </c>
      <c r="F7808" s="129" t="s">
        <v>4735</v>
      </c>
      <c r="G7808" s="129" t="s">
        <v>16723</v>
      </c>
      <c r="H7808" s="129"/>
    </row>
    <row r="7809" spans="1:8" x14ac:dyDescent="0.3">
      <c r="A7809" s="183">
        <v>45504</v>
      </c>
      <c r="B7809" s="129" t="s">
        <v>12550</v>
      </c>
      <c r="C7809" s="129" t="s">
        <v>418</v>
      </c>
      <c r="D7809" s="165">
        <v>1</v>
      </c>
      <c r="E7809" s="129" t="s">
        <v>4739</v>
      </c>
      <c r="F7809" s="129" t="s">
        <v>4735</v>
      </c>
      <c r="G7809" s="129" t="s">
        <v>16723</v>
      </c>
      <c r="H7809" s="129"/>
    </row>
    <row r="7810" spans="1:8" x14ac:dyDescent="0.3">
      <c r="A7810" s="183">
        <v>45504</v>
      </c>
      <c r="B7810" s="129" t="s">
        <v>12551</v>
      </c>
      <c r="C7810" s="129" t="s">
        <v>418</v>
      </c>
      <c r="D7810" s="165">
        <v>1</v>
      </c>
      <c r="E7810" s="129" t="s">
        <v>4739</v>
      </c>
      <c r="F7810" s="129" t="s">
        <v>4735</v>
      </c>
      <c r="G7810" s="129" t="s">
        <v>16723</v>
      </c>
      <c r="H7810" s="129"/>
    </row>
    <row r="7811" spans="1:8" x14ac:dyDescent="0.3">
      <c r="A7811" s="183">
        <v>45504</v>
      </c>
      <c r="B7811" s="129" t="s">
        <v>12552</v>
      </c>
      <c r="C7811" s="129" t="s">
        <v>418</v>
      </c>
      <c r="D7811" s="165">
        <v>1</v>
      </c>
      <c r="E7811" s="129" t="s">
        <v>4739</v>
      </c>
      <c r="F7811" s="129" t="s">
        <v>4735</v>
      </c>
      <c r="G7811" s="129" t="s">
        <v>16723</v>
      </c>
      <c r="H7811" s="129"/>
    </row>
    <row r="7812" spans="1:8" x14ac:dyDescent="0.3">
      <c r="A7812" s="183">
        <v>45504</v>
      </c>
      <c r="B7812" s="129" t="s">
        <v>12553</v>
      </c>
      <c r="C7812" s="129" t="s">
        <v>416</v>
      </c>
      <c r="D7812" s="165">
        <v>1</v>
      </c>
      <c r="E7812" s="129" t="s">
        <v>4739</v>
      </c>
      <c r="F7812" s="129" t="s">
        <v>4735</v>
      </c>
      <c r="G7812" s="129" t="s">
        <v>16723</v>
      </c>
      <c r="H7812" s="129"/>
    </row>
    <row r="7813" spans="1:8" x14ac:dyDescent="0.3">
      <c r="A7813" s="183">
        <v>45504</v>
      </c>
      <c r="B7813" s="129" t="s">
        <v>12554</v>
      </c>
      <c r="C7813" s="129" t="s">
        <v>417</v>
      </c>
      <c r="D7813" s="165">
        <v>1</v>
      </c>
      <c r="E7813" s="129" t="s">
        <v>4739</v>
      </c>
      <c r="F7813" s="129" t="s">
        <v>4735</v>
      </c>
      <c r="G7813" s="129" t="s">
        <v>16723</v>
      </c>
      <c r="H7813" s="129"/>
    </row>
    <row r="7814" spans="1:8" x14ac:dyDescent="0.3">
      <c r="A7814" s="183">
        <v>45504</v>
      </c>
      <c r="B7814" s="129" t="s">
        <v>12555</v>
      </c>
      <c r="C7814" s="129" t="s">
        <v>418</v>
      </c>
      <c r="D7814" s="165">
        <v>1</v>
      </c>
      <c r="E7814" s="129" t="s">
        <v>4739</v>
      </c>
      <c r="F7814" s="129" t="s">
        <v>4735</v>
      </c>
      <c r="G7814" s="129" t="s">
        <v>16723</v>
      </c>
      <c r="H7814" s="129"/>
    </row>
    <row r="7815" spans="1:8" x14ac:dyDescent="0.3">
      <c r="A7815" s="183">
        <v>45504</v>
      </c>
      <c r="B7815" s="129" t="s">
        <v>12556</v>
      </c>
      <c r="C7815" s="129" t="s">
        <v>416</v>
      </c>
      <c r="D7815" s="165">
        <v>1</v>
      </c>
      <c r="E7815" s="129" t="s">
        <v>4737</v>
      </c>
      <c r="F7815" s="129" t="s">
        <v>4735</v>
      </c>
      <c r="G7815" s="129" t="s">
        <v>16723</v>
      </c>
      <c r="H7815" s="129"/>
    </row>
    <row r="7816" spans="1:8" x14ac:dyDescent="0.3">
      <c r="A7816" s="183">
        <v>45504</v>
      </c>
      <c r="B7816" s="129" t="s">
        <v>12557</v>
      </c>
      <c r="C7816" s="129" t="s">
        <v>418</v>
      </c>
      <c r="D7816" s="165">
        <v>1</v>
      </c>
      <c r="E7816" s="129" t="s">
        <v>4744</v>
      </c>
      <c r="F7816" s="129" t="s">
        <v>4735</v>
      </c>
      <c r="G7816" s="129" t="s">
        <v>16723</v>
      </c>
      <c r="H7816" s="129"/>
    </row>
    <row r="7817" spans="1:8" x14ac:dyDescent="0.3">
      <c r="A7817" s="183">
        <v>45504</v>
      </c>
      <c r="B7817" s="129" t="s">
        <v>12558</v>
      </c>
      <c r="C7817" s="129" t="s">
        <v>416</v>
      </c>
      <c r="D7817" s="165">
        <v>1</v>
      </c>
      <c r="E7817" s="129" t="s">
        <v>4737</v>
      </c>
      <c r="F7817" s="129" t="s">
        <v>4735</v>
      </c>
      <c r="G7817" s="129" t="s">
        <v>16723</v>
      </c>
      <c r="H7817" s="129"/>
    </row>
    <row r="7818" spans="1:8" x14ac:dyDescent="0.3">
      <c r="A7818" s="183">
        <v>45504</v>
      </c>
      <c r="B7818" s="129" t="s">
        <v>12559</v>
      </c>
      <c r="C7818" s="129" t="s">
        <v>418</v>
      </c>
      <c r="D7818" s="165">
        <v>1</v>
      </c>
      <c r="E7818" s="129" t="s">
        <v>4821</v>
      </c>
      <c r="F7818" s="129" t="s">
        <v>4735</v>
      </c>
      <c r="G7818" s="129" t="s">
        <v>16723</v>
      </c>
      <c r="H7818" s="129"/>
    </row>
    <row r="7819" spans="1:8" x14ac:dyDescent="0.3">
      <c r="A7819" s="183">
        <v>45504</v>
      </c>
      <c r="B7819" s="129" t="s">
        <v>12560</v>
      </c>
      <c r="C7819" s="129" t="s">
        <v>418</v>
      </c>
      <c r="D7819" s="165">
        <v>1</v>
      </c>
      <c r="E7819" s="129" t="s">
        <v>4744</v>
      </c>
      <c r="F7819" s="129" t="s">
        <v>4735</v>
      </c>
      <c r="G7819" s="129" t="s">
        <v>16723</v>
      </c>
      <c r="H7819" s="129"/>
    </row>
    <row r="7820" spans="1:8" x14ac:dyDescent="0.3">
      <c r="A7820" s="183">
        <v>45504</v>
      </c>
      <c r="B7820" s="129" t="s">
        <v>12561</v>
      </c>
      <c r="C7820" s="129" t="s">
        <v>416</v>
      </c>
      <c r="D7820" s="165">
        <v>1</v>
      </c>
      <c r="E7820" s="129" t="s">
        <v>4737</v>
      </c>
      <c r="F7820" s="129" t="s">
        <v>4735</v>
      </c>
      <c r="G7820" s="129" t="s">
        <v>16723</v>
      </c>
      <c r="H7820" s="129"/>
    </row>
    <row r="7821" spans="1:8" x14ac:dyDescent="0.3">
      <c r="A7821" s="183">
        <v>45504</v>
      </c>
      <c r="B7821" s="129" t="s">
        <v>12562</v>
      </c>
      <c r="C7821" s="129" t="s">
        <v>417</v>
      </c>
      <c r="D7821" s="165">
        <v>1</v>
      </c>
      <c r="E7821" s="129" t="s">
        <v>4737</v>
      </c>
      <c r="F7821" s="129" t="s">
        <v>4735</v>
      </c>
      <c r="G7821" s="129" t="s">
        <v>16723</v>
      </c>
      <c r="H7821" s="129"/>
    </row>
    <row r="7822" spans="1:8" x14ac:dyDescent="0.3">
      <c r="A7822" s="183">
        <v>45504</v>
      </c>
      <c r="B7822" s="129" t="s">
        <v>12563</v>
      </c>
      <c r="C7822" s="129" t="s">
        <v>417</v>
      </c>
      <c r="D7822" s="165">
        <v>1</v>
      </c>
      <c r="E7822" s="129" t="s">
        <v>4739</v>
      </c>
      <c r="F7822" s="129" t="s">
        <v>4735</v>
      </c>
      <c r="G7822" s="129" t="s">
        <v>16723</v>
      </c>
      <c r="H7822" s="129"/>
    </row>
    <row r="7823" spans="1:8" x14ac:dyDescent="0.3">
      <c r="A7823" s="183">
        <v>45504</v>
      </c>
      <c r="B7823" s="129" t="s">
        <v>12564</v>
      </c>
      <c r="C7823" s="129" t="s">
        <v>417</v>
      </c>
      <c r="D7823" s="165">
        <v>1</v>
      </c>
      <c r="E7823" s="129" t="s">
        <v>4739</v>
      </c>
      <c r="F7823" s="129" t="s">
        <v>4735</v>
      </c>
      <c r="G7823" s="129" t="s">
        <v>16723</v>
      </c>
      <c r="H7823" s="129"/>
    </row>
    <row r="7824" spans="1:8" x14ac:dyDescent="0.3">
      <c r="A7824" s="183">
        <v>45504</v>
      </c>
      <c r="B7824" s="129" t="s">
        <v>12565</v>
      </c>
      <c r="C7824" s="129" t="s">
        <v>417</v>
      </c>
      <c r="D7824" s="165">
        <v>1</v>
      </c>
      <c r="E7824" s="129" t="s">
        <v>4739</v>
      </c>
      <c r="F7824" s="129" t="s">
        <v>4735</v>
      </c>
      <c r="G7824" s="129" t="s">
        <v>16723</v>
      </c>
      <c r="H7824" s="129"/>
    </row>
    <row r="7825" spans="1:8" x14ac:dyDescent="0.3">
      <c r="A7825" s="183">
        <v>45504</v>
      </c>
      <c r="B7825" s="129" t="s">
        <v>12566</v>
      </c>
      <c r="C7825" s="129" t="s">
        <v>417</v>
      </c>
      <c r="D7825" s="165">
        <v>1</v>
      </c>
      <c r="E7825" s="129" t="s">
        <v>5066</v>
      </c>
      <c r="F7825" s="129" t="s">
        <v>4735</v>
      </c>
      <c r="G7825" s="129" t="s">
        <v>16723</v>
      </c>
      <c r="H7825" s="129"/>
    </row>
    <row r="7826" spans="1:8" x14ac:dyDescent="0.3">
      <c r="A7826" s="183">
        <v>45504</v>
      </c>
      <c r="B7826" s="129" t="s">
        <v>12567</v>
      </c>
      <c r="C7826" s="129" t="s">
        <v>418</v>
      </c>
      <c r="D7826" s="165">
        <v>1</v>
      </c>
      <c r="E7826" s="129" t="s">
        <v>4739</v>
      </c>
      <c r="F7826" s="129" t="s">
        <v>4735</v>
      </c>
      <c r="G7826" s="129" t="s">
        <v>16723</v>
      </c>
      <c r="H7826" s="129"/>
    </row>
    <row r="7827" spans="1:8" x14ac:dyDescent="0.3">
      <c r="A7827" s="183">
        <v>45504</v>
      </c>
      <c r="B7827" s="129" t="s">
        <v>12568</v>
      </c>
      <c r="C7827" s="129" t="s">
        <v>416</v>
      </c>
      <c r="D7827" s="165">
        <v>1</v>
      </c>
      <c r="E7827" s="129" t="s">
        <v>4739</v>
      </c>
      <c r="F7827" s="129" t="s">
        <v>4735</v>
      </c>
      <c r="G7827" s="129" t="s">
        <v>16723</v>
      </c>
      <c r="H7827" s="129"/>
    </row>
    <row r="7828" spans="1:8" x14ac:dyDescent="0.3">
      <c r="A7828" s="183">
        <v>45504</v>
      </c>
      <c r="B7828" s="129" t="s">
        <v>12569</v>
      </c>
      <c r="C7828" s="129" t="s">
        <v>417</v>
      </c>
      <c r="D7828" s="165">
        <v>1</v>
      </c>
      <c r="E7828" s="129" t="s">
        <v>5066</v>
      </c>
      <c r="F7828" s="129" t="s">
        <v>4735</v>
      </c>
      <c r="G7828" s="129" t="s">
        <v>16723</v>
      </c>
      <c r="H7828" s="129"/>
    </row>
    <row r="7829" spans="1:8" x14ac:dyDescent="0.3">
      <c r="A7829" s="183">
        <v>45504</v>
      </c>
      <c r="B7829" s="129" t="s">
        <v>12570</v>
      </c>
      <c r="C7829" s="129" t="s">
        <v>417</v>
      </c>
      <c r="D7829" s="165">
        <v>1</v>
      </c>
      <c r="E7829" s="129" t="s">
        <v>4737</v>
      </c>
      <c r="F7829" s="129" t="s">
        <v>4735</v>
      </c>
      <c r="G7829" s="129" t="s">
        <v>16723</v>
      </c>
      <c r="H7829" s="129"/>
    </row>
    <row r="7830" spans="1:8" x14ac:dyDescent="0.3">
      <c r="A7830" s="183">
        <v>45504</v>
      </c>
      <c r="B7830" s="129" t="s">
        <v>12571</v>
      </c>
      <c r="C7830" s="129" t="s">
        <v>417</v>
      </c>
      <c r="D7830" s="165">
        <v>1</v>
      </c>
      <c r="E7830" s="129" t="s">
        <v>4739</v>
      </c>
      <c r="F7830" s="129" t="s">
        <v>4735</v>
      </c>
      <c r="G7830" s="129" t="s">
        <v>16723</v>
      </c>
      <c r="H7830" s="129"/>
    </row>
    <row r="7831" spans="1:8" x14ac:dyDescent="0.3">
      <c r="A7831" s="183">
        <v>45504</v>
      </c>
      <c r="B7831" s="129" t="s">
        <v>12572</v>
      </c>
      <c r="C7831" s="129" t="s">
        <v>417</v>
      </c>
      <c r="D7831" s="165">
        <v>1</v>
      </c>
      <c r="E7831" s="129" t="s">
        <v>4739</v>
      </c>
      <c r="F7831" s="129" t="s">
        <v>4735</v>
      </c>
      <c r="G7831" s="129" t="s">
        <v>16723</v>
      </c>
      <c r="H7831" s="129"/>
    </row>
    <row r="7832" spans="1:8" x14ac:dyDescent="0.3">
      <c r="A7832" s="183">
        <v>45504</v>
      </c>
      <c r="B7832" s="129" t="s">
        <v>12573</v>
      </c>
      <c r="C7832" s="129" t="s">
        <v>417</v>
      </c>
      <c r="D7832" s="165">
        <v>1</v>
      </c>
      <c r="E7832" s="129" t="s">
        <v>4737</v>
      </c>
      <c r="F7832" s="129" t="s">
        <v>4735</v>
      </c>
      <c r="G7832" s="129" t="s">
        <v>16723</v>
      </c>
      <c r="H7832" s="129"/>
    </row>
    <row r="7833" spans="1:8" x14ac:dyDescent="0.3">
      <c r="A7833" s="183">
        <v>45504</v>
      </c>
      <c r="B7833" s="129" t="s">
        <v>12574</v>
      </c>
      <c r="C7833" s="129" t="s">
        <v>417</v>
      </c>
      <c r="D7833" s="165">
        <v>1</v>
      </c>
      <c r="E7833" s="129" t="s">
        <v>5066</v>
      </c>
      <c r="F7833" s="129" t="s">
        <v>4735</v>
      </c>
      <c r="G7833" s="129" t="s">
        <v>16723</v>
      </c>
      <c r="H7833" s="129"/>
    </row>
    <row r="7834" spans="1:8" x14ac:dyDescent="0.3">
      <c r="A7834" s="183">
        <v>45504</v>
      </c>
      <c r="B7834" s="129" t="s">
        <v>12575</v>
      </c>
      <c r="C7834" s="129" t="s">
        <v>417</v>
      </c>
      <c r="D7834" s="165">
        <v>1</v>
      </c>
      <c r="E7834" s="129" t="s">
        <v>4737</v>
      </c>
      <c r="F7834" s="129" t="s">
        <v>4735</v>
      </c>
      <c r="G7834" s="129" t="s">
        <v>16723</v>
      </c>
      <c r="H7834" s="129"/>
    </row>
    <row r="7835" spans="1:8" x14ac:dyDescent="0.3">
      <c r="A7835" s="183">
        <v>45504</v>
      </c>
      <c r="B7835" s="129" t="s">
        <v>12576</v>
      </c>
      <c r="C7835" s="129" t="s">
        <v>417</v>
      </c>
      <c r="D7835" s="165">
        <v>1</v>
      </c>
      <c r="E7835" s="129" t="s">
        <v>4739</v>
      </c>
      <c r="F7835" s="129" t="s">
        <v>4735</v>
      </c>
      <c r="G7835" s="129" t="s">
        <v>16723</v>
      </c>
      <c r="H7835" s="129"/>
    </row>
    <row r="7836" spans="1:8" x14ac:dyDescent="0.3">
      <c r="A7836" s="183">
        <v>45504</v>
      </c>
      <c r="B7836" s="129" t="s">
        <v>12577</v>
      </c>
      <c r="C7836" s="129" t="s">
        <v>417</v>
      </c>
      <c r="D7836" s="165">
        <v>1</v>
      </c>
      <c r="E7836" s="129" t="s">
        <v>5066</v>
      </c>
      <c r="F7836" s="129" t="s">
        <v>4735</v>
      </c>
      <c r="G7836" s="129" t="s">
        <v>16723</v>
      </c>
      <c r="H7836" s="129"/>
    </row>
    <row r="7837" spans="1:8" x14ac:dyDescent="0.3">
      <c r="A7837" s="183">
        <v>45504</v>
      </c>
      <c r="B7837" s="129" t="s">
        <v>12578</v>
      </c>
      <c r="C7837" s="129" t="s">
        <v>418</v>
      </c>
      <c r="D7837" s="165">
        <v>1</v>
      </c>
      <c r="E7837" s="129" t="s">
        <v>4741</v>
      </c>
      <c r="F7837" s="129" t="s">
        <v>4735</v>
      </c>
      <c r="G7837" s="129" t="s">
        <v>16723</v>
      </c>
      <c r="H7837" s="129"/>
    </row>
    <row r="7838" spans="1:8" x14ac:dyDescent="0.3">
      <c r="A7838" s="183">
        <v>45504</v>
      </c>
      <c r="B7838" s="129" t="s">
        <v>12579</v>
      </c>
      <c r="C7838" s="129" t="s">
        <v>418</v>
      </c>
      <c r="D7838" s="165">
        <v>1</v>
      </c>
      <c r="E7838" s="129" t="s">
        <v>4821</v>
      </c>
      <c r="F7838" s="129" t="s">
        <v>4735</v>
      </c>
      <c r="G7838" s="129" t="s">
        <v>16723</v>
      </c>
      <c r="H7838" s="129"/>
    </row>
    <row r="7839" spans="1:8" x14ac:dyDescent="0.3">
      <c r="A7839" s="183">
        <v>45535</v>
      </c>
      <c r="B7839" s="129" t="s">
        <v>12580</v>
      </c>
      <c r="C7839" s="129" t="s">
        <v>418</v>
      </c>
      <c r="D7839" s="165">
        <v>1</v>
      </c>
      <c r="E7839" s="129" t="s">
        <v>4747</v>
      </c>
      <c r="F7839" s="129" t="s">
        <v>4735</v>
      </c>
      <c r="G7839" s="129" t="s">
        <v>16723</v>
      </c>
      <c r="H7839" s="129"/>
    </row>
    <row r="7840" spans="1:8" x14ac:dyDescent="0.3">
      <c r="A7840" s="183">
        <v>45535</v>
      </c>
      <c r="B7840" s="129" t="s">
        <v>12581</v>
      </c>
      <c r="C7840" s="129" t="s">
        <v>416</v>
      </c>
      <c r="D7840" s="165">
        <v>1</v>
      </c>
      <c r="E7840" s="129" t="s">
        <v>4744</v>
      </c>
      <c r="F7840" s="129" t="s">
        <v>4735</v>
      </c>
      <c r="G7840" s="129" t="s">
        <v>16723</v>
      </c>
      <c r="H7840" s="129"/>
    </row>
    <row r="7841" spans="1:8" x14ac:dyDescent="0.3">
      <c r="A7841" s="183">
        <v>45535</v>
      </c>
      <c r="B7841" s="129" t="s">
        <v>12582</v>
      </c>
      <c r="C7841" s="129" t="s">
        <v>417</v>
      </c>
      <c r="D7841" s="165">
        <v>1</v>
      </c>
      <c r="E7841" s="129" t="s">
        <v>4739</v>
      </c>
      <c r="F7841" s="129" t="s">
        <v>4735</v>
      </c>
      <c r="G7841" s="129" t="s">
        <v>16723</v>
      </c>
      <c r="H7841" s="129"/>
    </row>
    <row r="7842" spans="1:8" x14ac:dyDescent="0.3">
      <c r="A7842" s="183">
        <v>45535</v>
      </c>
      <c r="B7842" s="129" t="s">
        <v>12583</v>
      </c>
      <c r="C7842" s="129" t="s">
        <v>417</v>
      </c>
      <c r="D7842" s="165">
        <v>1</v>
      </c>
      <c r="E7842" s="129" t="s">
        <v>4737</v>
      </c>
      <c r="F7842" s="129" t="s">
        <v>4735</v>
      </c>
      <c r="G7842" s="129" t="s">
        <v>16723</v>
      </c>
      <c r="H7842" s="129"/>
    </row>
    <row r="7843" spans="1:8" x14ac:dyDescent="0.3">
      <c r="A7843" s="183">
        <v>45535</v>
      </c>
      <c r="B7843" s="129" t="s">
        <v>12584</v>
      </c>
      <c r="C7843" s="129" t="s">
        <v>417</v>
      </c>
      <c r="D7843" s="165">
        <v>1</v>
      </c>
      <c r="E7843" s="129" t="s">
        <v>4739</v>
      </c>
      <c r="F7843" s="129" t="s">
        <v>4735</v>
      </c>
      <c r="G7843" s="129" t="s">
        <v>16723</v>
      </c>
      <c r="H7843" s="129"/>
    </row>
    <row r="7844" spans="1:8" x14ac:dyDescent="0.3">
      <c r="A7844" s="183">
        <v>45535</v>
      </c>
      <c r="B7844" s="129" t="s">
        <v>12585</v>
      </c>
      <c r="C7844" s="129" t="s">
        <v>417</v>
      </c>
      <c r="D7844" s="165">
        <v>1</v>
      </c>
      <c r="E7844" s="129" t="s">
        <v>4739</v>
      </c>
      <c r="F7844" s="129" t="s">
        <v>4735</v>
      </c>
      <c r="G7844" s="129" t="s">
        <v>16723</v>
      </c>
      <c r="H7844" s="129"/>
    </row>
    <row r="7845" spans="1:8" x14ac:dyDescent="0.3">
      <c r="A7845" s="183">
        <v>45535</v>
      </c>
      <c r="B7845" s="129" t="s">
        <v>12586</v>
      </c>
      <c r="C7845" s="129" t="s">
        <v>417</v>
      </c>
      <c r="D7845" s="165">
        <v>1</v>
      </c>
      <c r="E7845" s="129" t="s">
        <v>4737</v>
      </c>
      <c r="F7845" s="129" t="s">
        <v>4735</v>
      </c>
      <c r="G7845" s="129" t="s">
        <v>16723</v>
      </c>
      <c r="H7845" s="129"/>
    </row>
    <row r="7846" spans="1:8" x14ac:dyDescent="0.3">
      <c r="A7846" s="183">
        <v>45535</v>
      </c>
      <c r="B7846" s="129" t="s">
        <v>12587</v>
      </c>
      <c r="C7846" s="129" t="s">
        <v>417</v>
      </c>
      <c r="D7846" s="165">
        <v>1</v>
      </c>
      <c r="E7846" s="129" t="s">
        <v>4739</v>
      </c>
      <c r="F7846" s="129" t="s">
        <v>4735</v>
      </c>
      <c r="G7846" s="129" t="s">
        <v>16723</v>
      </c>
      <c r="H7846" s="129"/>
    </row>
    <row r="7847" spans="1:8" x14ac:dyDescent="0.3">
      <c r="A7847" s="183">
        <v>45535</v>
      </c>
      <c r="B7847" s="129" t="s">
        <v>12588</v>
      </c>
      <c r="C7847" s="129" t="s">
        <v>417</v>
      </c>
      <c r="D7847" s="165">
        <v>1</v>
      </c>
      <c r="E7847" s="129" t="s">
        <v>4739</v>
      </c>
      <c r="F7847" s="129" t="s">
        <v>4735</v>
      </c>
      <c r="G7847" s="129" t="s">
        <v>16723</v>
      </c>
      <c r="H7847" s="129"/>
    </row>
    <row r="7848" spans="1:8" x14ac:dyDescent="0.3">
      <c r="A7848" s="183">
        <v>45535</v>
      </c>
      <c r="B7848" s="129" t="s">
        <v>12589</v>
      </c>
      <c r="C7848" s="129" t="s">
        <v>417</v>
      </c>
      <c r="D7848" s="165">
        <v>1</v>
      </c>
      <c r="E7848" s="129" t="s">
        <v>5066</v>
      </c>
      <c r="F7848" s="129" t="s">
        <v>4735</v>
      </c>
      <c r="G7848" s="129" t="s">
        <v>16723</v>
      </c>
      <c r="H7848" s="129"/>
    </row>
    <row r="7849" spans="1:8" x14ac:dyDescent="0.3">
      <c r="A7849" s="183">
        <v>45535</v>
      </c>
      <c r="B7849" s="129" t="s">
        <v>12590</v>
      </c>
      <c r="C7849" s="129" t="s">
        <v>417</v>
      </c>
      <c r="D7849" s="165">
        <v>1</v>
      </c>
      <c r="E7849" s="129" t="s">
        <v>4739</v>
      </c>
      <c r="F7849" s="129" t="s">
        <v>4735</v>
      </c>
      <c r="G7849" s="129" t="s">
        <v>16723</v>
      </c>
      <c r="H7849" s="129"/>
    </row>
    <row r="7850" spans="1:8" x14ac:dyDescent="0.3">
      <c r="A7850" s="183">
        <v>45535</v>
      </c>
      <c r="B7850" s="129" t="s">
        <v>12591</v>
      </c>
      <c r="C7850" s="129" t="s">
        <v>417</v>
      </c>
      <c r="D7850" s="165">
        <v>1</v>
      </c>
      <c r="E7850" s="129" t="s">
        <v>4739</v>
      </c>
      <c r="F7850" s="129" t="s">
        <v>4735</v>
      </c>
      <c r="G7850" s="129" t="s">
        <v>16723</v>
      </c>
      <c r="H7850" s="129"/>
    </row>
    <row r="7851" spans="1:8" x14ac:dyDescent="0.3">
      <c r="A7851" s="183">
        <v>45535</v>
      </c>
      <c r="B7851" s="129" t="s">
        <v>12592</v>
      </c>
      <c r="C7851" s="129" t="s">
        <v>417</v>
      </c>
      <c r="D7851" s="165">
        <v>1</v>
      </c>
      <c r="E7851" s="129" t="s">
        <v>4739</v>
      </c>
      <c r="F7851" s="129" t="s">
        <v>4735</v>
      </c>
      <c r="G7851" s="129" t="s">
        <v>16723</v>
      </c>
      <c r="H7851" s="129"/>
    </row>
    <row r="7852" spans="1:8" x14ac:dyDescent="0.3">
      <c r="A7852" s="183">
        <v>45535</v>
      </c>
      <c r="B7852" s="129" t="s">
        <v>12593</v>
      </c>
      <c r="C7852" s="129" t="s">
        <v>417</v>
      </c>
      <c r="D7852" s="165">
        <v>1</v>
      </c>
      <c r="E7852" s="129" t="s">
        <v>5066</v>
      </c>
      <c r="F7852" s="129" t="s">
        <v>4735</v>
      </c>
      <c r="G7852" s="129" t="s">
        <v>16723</v>
      </c>
      <c r="H7852" s="129"/>
    </row>
    <row r="7853" spans="1:8" x14ac:dyDescent="0.3">
      <c r="A7853" s="183">
        <v>45535</v>
      </c>
      <c r="B7853" s="129" t="s">
        <v>12594</v>
      </c>
      <c r="C7853" s="129" t="s">
        <v>417</v>
      </c>
      <c r="D7853" s="165">
        <v>1</v>
      </c>
      <c r="E7853" s="129" t="s">
        <v>4739</v>
      </c>
      <c r="F7853" s="129" t="s">
        <v>4735</v>
      </c>
      <c r="G7853" s="129" t="s">
        <v>16723</v>
      </c>
      <c r="H7853" s="129"/>
    </row>
    <row r="7854" spans="1:8" x14ac:dyDescent="0.3">
      <c r="A7854" s="183">
        <v>45535</v>
      </c>
      <c r="B7854" s="129" t="s">
        <v>12595</v>
      </c>
      <c r="C7854" s="129" t="s">
        <v>417</v>
      </c>
      <c r="D7854" s="165">
        <v>1</v>
      </c>
      <c r="E7854" s="129" t="s">
        <v>4737</v>
      </c>
      <c r="F7854" s="129" t="s">
        <v>4735</v>
      </c>
      <c r="G7854" s="129" t="s">
        <v>16723</v>
      </c>
      <c r="H7854" s="129"/>
    </row>
    <row r="7855" spans="1:8" x14ac:dyDescent="0.3">
      <c r="A7855" s="183">
        <v>45535</v>
      </c>
      <c r="B7855" s="129" t="s">
        <v>12596</v>
      </c>
      <c r="C7855" s="129" t="s">
        <v>416</v>
      </c>
      <c r="D7855" s="165">
        <v>1</v>
      </c>
      <c r="E7855" s="129" t="s">
        <v>4737</v>
      </c>
      <c r="F7855" s="129" t="s">
        <v>4735</v>
      </c>
      <c r="G7855" s="129" t="s">
        <v>16723</v>
      </c>
      <c r="H7855" s="129"/>
    </row>
    <row r="7856" spans="1:8" x14ac:dyDescent="0.3">
      <c r="A7856" s="183">
        <v>45535</v>
      </c>
      <c r="B7856" s="129" t="s">
        <v>12597</v>
      </c>
      <c r="C7856" s="129" t="s">
        <v>416</v>
      </c>
      <c r="D7856" s="165">
        <v>1</v>
      </c>
      <c r="E7856" s="129" t="s">
        <v>4739</v>
      </c>
      <c r="F7856" s="129" t="s">
        <v>4735</v>
      </c>
      <c r="G7856" s="129" t="s">
        <v>16723</v>
      </c>
      <c r="H7856" s="129"/>
    </row>
    <row r="7857" spans="1:8" x14ac:dyDescent="0.3">
      <c r="A7857" s="183">
        <v>45535</v>
      </c>
      <c r="B7857" s="129" t="s">
        <v>12598</v>
      </c>
      <c r="C7857" s="129" t="s">
        <v>418</v>
      </c>
      <c r="D7857" s="165">
        <v>1</v>
      </c>
      <c r="E7857" s="129" t="s">
        <v>4741</v>
      </c>
      <c r="F7857" s="129" t="s">
        <v>4735</v>
      </c>
      <c r="G7857" s="129" t="s">
        <v>16723</v>
      </c>
      <c r="H7857" s="129"/>
    </row>
    <row r="7858" spans="1:8" x14ac:dyDescent="0.3">
      <c r="A7858" s="183">
        <v>45535</v>
      </c>
      <c r="B7858" s="129" t="s">
        <v>12599</v>
      </c>
      <c r="C7858" s="129" t="s">
        <v>417</v>
      </c>
      <c r="D7858" s="165">
        <v>1</v>
      </c>
      <c r="E7858" s="129" t="s">
        <v>4737</v>
      </c>
      <c r="F7858" s="129" t="s">
        <v>4735</v>
      </c>
      <c r="G7858" s="129" t="s">
        <v>16723</v>
      </c>
      <c r="H7858" s="129"/>
    </row>
    <row r="7859" spans="1:8" x14ac:dyDescent="0.3">
      <c r="A7859" s="183">
        <v>45535</v>
      </c>
      <c r="B7859" s="129" t="s">
        <v>12600</v>
      </c>
      <c r="C7859" s="129" t="s">
        <v>417</v>
      </c>
      <c r="D7859" s="165">
        <v>1</v>
      </c>
      <c r="E7859" s="129" t="s">
        <v>5066</v>
      </c>
      <c r="F7859" s="129" t="s">
        <v>4735</v>
      </c>
      <c r="G7859" s="129" t="s">
        <v>16723</v>
      </c>
      <c r="H7859" s="129"/>
    </row>
    <row r="7860" spans="1:8" x14ac:dyDescent="0.3">
      <c r="A7860" s="183">
        <v>45535</v>
      </c>
      <c r="B7860" s="129" t="s">
        <v>12601</v>
      </c>
      <c r="C7860" s="129" t="s">
        <v>417</v>
      </c>
      <c r="D7860" s="165">
        <v>1</v>
      </c>
      <c r="E7860" s="129" t="s">
        <v>5066</v>
      </c>
      <c r="F7860" s="129" t="s">
        <v>4735</v>
      </c>
      <c r="G7860" s="129" t="s">
        <v>16723</v>
      </c>
      <c r="H7860" s="129"/>
    </row>
    <row r="7861" spans="1:8" x14ac:dyDescent="0.3">
      <c r="A7861" s="183">
        <v>45535</v>
      </c>
      <c r="B7861" s="129" t="s">
        <v>12602</v>
      </c>
      <c r="C7861" s="129" t="s">
        <v>417</v>
      </c>
      <c r="D7861" s="165">
        <v>1</v>
      </c>
      <c r="E7861" s="129" t="s">
        <v>4739</v>
      </c>
      <c r="F7861" s="129" t="s">
        <v>4735</v>
      </c>
      <c r="G7861" s="129" t="s">
        <v>16723</v>
      </c>
      <c r="H7861" s="129"/>
    </row>
    <row r="7862" spans="1:8" x14ac:dyDescent="0.3">
      <c r="A7862" s="183">
        <v>45535</v>
      </c>
      <c r="B7862" s="129" t="s">
        <v>12603</v>
      </c>
      <c r="C7862" s="129" t="s">
        <v>417</v>
      </c>
      <c r="D7862" s="165">
        <v>1</v>
      </c>
      <c r="E7862" s="129" t="s">
        <v>4739</v>
      </c>
      <c r="F7862" s="129" t="s">
        <v>4735</v>
      </c>
      <c r="G7862" s="129" t="s">
        <v>16723</v>
      </c>
      <c r="H7862" s="129"/>
    </row>
    <row r="7863" spans="1:8" x14ac:dyDescent="0.3">
      <c r="A7863" s="183">
        <v>45535</v>
      </c>
      <c r="B7863" s="129" t="s">
        <v>12604</v>
      </c>
      <c r="C7863" s="129" t="s">
        <v>417</v>
      </c>
      <c r="D7863" s="165">
        <v>1</v>
      </c>
      <c r="E7863" s="129" t="s">
        <v>4739</v>
      </c>
      <c r="F7863" s="129" t="s">
        <v>4735</v>
      </c>
      <c r="G7863" s="129" t="s">
        <v>16723</v>
      </c>
      <c r="H7863" s="129"/>
    </row>
    <row r="7864" spans="1:8" x14ac:dyDescent="0.3">
      <c r="A7864" s="183">
        <v>45535</v>
      </c>
      <c r="B7864" s="129" t="s">
        <v>12605</v>
      </c>
      <c r="C7864" s="129" t="s">
        <v>417</v>
      </c>
      <c r="D7864" s="165">
        <v>1</v>
      </c>
      <c r="E7864" s="129" t="s">
        <v>4739</v>
      </c>
      <c r="F7864" s="129" t="s">
        <v>4735</v>
      </c>
      <c r="G7864" s="129" t="s">
        <v>16723</v>
      </c>
      <c r="H7864" s="129"/>
    </row>
    <row r="7865" spans="1:8" x14ac:dyDescent="0.3">
      <c r="A7865" s="183">
        <v>45535</v>
      </c>
      <c r="B7865" s="129" t="s">
        <v>12606</v>
      </c>
      <c r="C7865" s="129" t="s">
        <v>417</v>
      </c>
      <c r="D7865" s="165">
        <v>1</v>
      </c>
      <c r="E7865" s="129" t="s">
        <v>4739</v>
      </c>
      <c r="F7865" s="129" t="s">
        <v>4735</v>
      </c>
      <c r="G7865" s="129" t="s">
        <v>16723</v>
      </c>
      <c r="H7865" s="129"/>
    </row>
    <row r="7866" spans="1:8" x14ac:dyDescent="0.3">
      <c r="A7866" s="183">
        <v>45535</v>
      </c>
      <c r="B7866" s="129" t="s">
        <v>12607</v>
      </c>
      <c r="C7866" s="129" t="s">
        <v>416</v>
      </c>
      <c r="D7866" s="165">
        <v>1</v>
      </c>
      <c r="E7866" s="129" t="s">
        <v>4739</v>
      </c>
      <c r="F7866" s="129" t="s">
        <v>4735</v>
      </c>
      <c r="G7866" s="129" t="s">
        <v>16723</v>
      </c>
      <c r="H7866" s="129"/>
    </row>
    <row r="7867" spans="1:8" x14ac:dyDescent="0.3">
      <c r="A7867" s="183">
        <v>45535</v>
      </c>
      <c r="B7867" s="129" t="s">
        <v>12608</v>
      </c>
      <c r="C7867" s="129" t="s">
        <v>418</v>
      </c>
      <c r="D7867" s="165">
        <v>1</v>
      </c>
      <c r="E7867" s="129" t="s">
        <v>4739</v>
      </c>
      <c r="F7867" s="129" t="s">
        <v>4735</v>
      </c>
      <c r="G7867" s="129" t="s">
        <v>16723</v>
      </c>
      <c r="H7867" s="129"/>
    </row>
    <row r="7868" spans="1:8" x14ac:dyDescent="0.3">
      <c r="A7868" s="183">
        <v>45535</v>
      </c>
      <c r="B7868" s="129" t="s">
        <v>12609</v>
      </c>
      <c r="C7868" s="129" t="s">
        <v>418</v>
      </c>
      <c r="D7868" s="165">
        <v>1</v>
      </c>
      <c r="E7868" s="129" t="s">
        <v>4739</v>
      </c>
      <c r="F7868" s="129" t="s">
        <v>4735</v>
      </c>
      <c r="G7868" s="129" t="s">
        <v>16723</v>
      </c>
      <c r="H7868" s="129"/>
    </row>
    <row r="7869" spans="1:8" x14ac:dyDescent="0.3">
      <c r="A7869" s="183">
        <v>45535</v>
      </c>
      <c r="B7869" s="129" t="s">
        <v>12610</v>
      </c>
      <c r="C7869" s="129" t="s">
        <v>416</v>
      </c>
      <c r="D7869" s="165">
        <v>1</v>
      </c>
      <c r="E7869" s="129" t="s">
        <v>4739</v>
      </c>
      <c r="F7869" s="129" t="s">
        <v>4735</v>
      </c>
      <c r="G7869" s="129" t="s">
        <v>16723</v>
      </c>
      <c r="H7869" s="129"/>
    </row>
    <row r="7870" spans="1:8" x14ac:dyDescent="0.3">
      <c r="A7870" s="183">
        <v>45535</v>
      </c>
      <c r="B7870" s="129" t="s">
        <v>12611</v>
      </c>
      <c r="C7870" s="129" t="s">
        <v>417</v>
      </c>
      <c r="D7870" s="165">
        <v>1</v>
      </c>
      <c r="E7870" s="129" t="s">
        <v>4739</v>
      </c>
      <c r="F7870" s="129" t="s">
        <v>4735</v>
      </c>
      <c r="G7870" s="129" t="s">
        <v>16723</v>
      </c>
      <c r="H7870" s="129"/>
    </row>
    <row r="7871" spans="1:8" x14ac:dyDescent="0.3">
      <c r="A7871" s="183">
        <v>45535</v>
      </c>
      <c r="B7871" s="129" t="s">
        <v>12612</v>
      </c>
      <c r="C7871" s="129" t="s">
        <v>417</v>
      </c>
      <c r="D7871" s="165">
        <v>1</v>
      </c>
      <c r="E7871" s="129" t="s">
        <v>4739</v>
      </c>
      <c r="F7871" s="129" t="s">
        <v>4735</v>
      </c>
      <c r="G7871" s="129" t="s">
        <v>16723</v>
      </c>
      <c r="H7871" s="129"/>
    </row>
    <row r="7872" spans="1:8" x14ac:dyDescent="0.3">
      <c r="A7872" s="183">
        <v>45535</v>
      </c>
      <c r="B7872" s="129" t="s">
        <v>12613</v>
      </c>
      <c r="C7872" s="129" t="s">
        <v>417</v>
      </c>
      <c r="D7872" s="165">
        <v>1</v>
      </c>
      <c r="E7872" s="129" t="s">
        <v>4739</v>
      </c>
      <c r="F7872" s="129" t="s">
        <v>4735</v>
      </c>
      <c r="G7872" s="129" t="s">
        <v>16723</v>
      </c>
      <c r="H7872" s="129"/>
    </row>
    <row r="7873" spans="1:8" x14ac:dyDescent="0.3">
      <c r="A7873" s="183">
        <v>45535</v>
      </c>
      <c r="B7873" s="129" t="s">
        <v>12614</v>
      </c>
      <c r="C7873" s="129" t="s">
        <v>417</v>
      </c>
      <c r="D7873" s="165">
        <v>1</v>
      </c>
      <c r="E7873" s="129" t="s">
        <v>4737</v>
      </c>
      <c r="F7873" s="129" t="s">
        <v>4735</v>
      </c>
      <c r="G7873" s="129" t="s">
        <v>16723</v>
      </c>
      <c r="H7873" s="129"/>
    </row>
    <row r="7874" spans="1:8" x14ac:dyDescent="0.3">
      <c r="A7874" s="183">
        <v>45535</v>
      </c>
      <c r="B7874" s="129" t="s">
        <v>12615</v>
      </c>
      <c r="C7874" s="129" t="s">
        <v>416</v>
      </c>
      <c r="D7874" s="165">
        <v>1</v>
      </c>
      <c r="E7874" s="129" t="s">
        <v>4737</v>
      </c>
      <c r="F7874" s="129" t="s">
        <v>4735</v>
      </c>
      <c r="G7874" s="129" t="s">
        <v>16723</v>
      </c>
      <c r="H7874" s="129"/>
    </row>
    <row r="7875" spans="1:8" x14ac:dyDescent="0.3">
      <c r="A7875" s="183">
        <v>45535</v>
      </c>
      <c r="B7875" s="129" t="s">
        <v>12616</v>
      </c>
      <c r="C7875" s="129" t="s">
        <v>416</v>
      </c>
      <c r="D7875" s="165">
        <v>1</v>
      </c>
      <c r="E7875" s="129" t="s">
        <v>4737</v>
      </c>
      <c r="F7875" s="129" t="s">
        <v>4735</v>
      </c>
      <c r="G7875" s="129" t="s">
        <v>16723</v>
      </c>
      <c r="H7875" s="129"/>
    </row>
    <row r="7876" spans="1:8" x14ac:dyDescent="0.3">
      <c r="A7876" s="183">
        <v>45535</v>
      </c>
      <c r="B7876" s="129" t="s">
        <v>12617</v>
      </c>
      <c r="C7876" s="129" t="s">
        <v>416</v>
      </c>
      <c r="D7876" s="165">
        <v>1</v>
      </c>
      <c r="E7876" s="129" t="s">
        <v>4737</v>
      </c>
      <c r="F7876" s="129" t="s">
        <v>4735</v>
      </c>
      <c r="G7876" s="129" t="s">
        <v>16723</v>
      </c>
      <c r="H7876" s="129"/>
    </row>
    <row r="7877" spans="1:8" x14ac:dyDescent="0.3">
      <c r="A7877" s="183">
        <v>45535</v>
      </c>
      <c r="B7877" s="129" t="s">
        <v>12618</v>
      </c>
      <c r="C7877" s="129" t="s">
        <v>416</v>
      </c>
      <c r="D7877" s="165">
        <v>1</v>
      </c>
      <c r="E7877" s="129" t="s">
        <v>4737</v>
      </c>
      <c r="F7877" s="129" t="s">
        <v>4735</v>
      </c>
      <c r="G7877" s="129" t="s">
        <v>16723</v>
      </c>
      <c r="H7877" s="129"/>
    </row>
    <row r="7878" spans="1:8" x14ac:dyDescent="0.3">
      <c r="A7878" s="183">
        <v>45535</v>
      </c>
      <c r="B7878" s="129" t="s">
        <v>12619</v>
      </c>
      <c r="C7878" s="129" t="s">
        <v>418</v>
      </c>
      <c r="D7878" s="165">
        <v>1</v>
      </c>
      <c r="E7878" s="129" t="s">
        <v>4737</v>
      </c>
      <c r="F7878" s="129" t="s">
        <v>4735</v>
      </c>
      <c r="G7878" s="129" t="s">
        <v>16723</v>
      </c>
      <c r="H7878" s="129"/>
    </row>
    <row r="7879" spans="1:8" x14ac:dyDescent="0.3">
      <c r="A7879" s="183">
        <v>45535</v>
      </c>
      <c r="B7879" s="129" t="s">
        <v>12620</v>
      </c>
      <c r="C7879" s="129" t="s">
        <v>418</v>
      </c>
      <c r="D7879" s="165">
        <v>1</v>
      </c>
      <c r="E7879" s="129" t="s">
        <v>4744</v>
      </c>
      <c r="F7879" s="129" t="s">
        <v>4735</v>
      </c>
      <c r="G7879" s="129" t="s">
        <v>16723</v>
      </c>
      <c r="H7879" s="129"/>
    </row>
    <row r="7880" spans="1:8" x14ac:dyDescent="0.3">
      <c r="A7880" s="183">
        <v>45535</v>
      </c>
      <c r="B7880" s="129" t="s">
        <v>12621</v>
      </c>
      <c r="C7880" s="129" t="s">
        <v>417</v>
      </c>
      <c r="D7880" s="165">
        <v>1</v>
      </c>
      <c r="E7880" s="129" t="s">
        <v>4739</v>
      </c>
      <c r="F7880" s="129" t="s">
        <v>4735</v>
      </c>
      <c r="G7880" s="129" t="s">
        <v>16723</v>
      </c>
      <c r="H7880" s="129"/>
    </row>
    <row r="7881" spans="1:8" x14ac:dyDescent="0.3">
      <c r="A7881" s="183">
        <v>45535</v>
      </c>
      <c r="B7881" s="129" t="s">
        <v>12622</v>
      </c>
      <c r="C7881" s="129" t="s">
        <v>417</v>
      </c>
      <c r="D7881" s="165">
        <v>1</v>
      </c>
      <c r="E7881" s="129" t="s">
        <v>4739</v>
      </c>
      <c r="F7881" s="129" t="s">
        <v>4735</v>
      </c>
      <c r="G7881" s="129" t="s">
        <v>16723</v>
      </c>
      <c r="H7881" s="129"/>
    </row>
    <row r="7882" spans="1:8" x14ac:dyDescent="0.3">
      <c r="A7882" s="183">
        <v>45535</v>
      </c>
      <c r="B7882" s="129" t="s">
        <v>12623</v>
      </c>
      <c r="C7882" s="129" t="s">
        <v>417</v>
      </c>
      <c r="D7882" s="165">
        <v>1</v>
      </c>
      <c r="E7882" s="129" t="s">
        <v>4734</v>
      </c>
      <c r="F7882" s="129" t="s">
        <v>4735</v>
      </c>
      <c r="G7882" s="129" t="s">
        <v>16723</v>
      </c>
      <c r="H7882" s="129"/>
    </row>
    <row r="7883" spans="1:8" x14ac:dyDescent="0.3">
      <c r="A7883" s="183">
        <v>45535</v>
      </c>
      <c r="B7883" s="129" t="s">
        <v>12624</v>
      </c>
      <c r="C7883" s="129" t="s">
        <v>416</v>
      </c>
      <c r="D7883" s="165">
        <v>1</v>
      </c>
      <c r="E7883" s="129" t="s">
        <v>4737</v>
      </c>
      <c r="F7883" s="129" t="s">
        <v>4735</v>
      </c>
      <c r="G7883" s="129" t="s">
        <v>16723</v>
      </c>
      <c r="H7883" s="129"/>
    </row>
    <row r="7884" spans="1:8" x14ac:dyDescent="0.3">
      <c r="A7884" s="183">
        <v>45535</v>
      </c>
      <c r="B7884" s="129" t="s">
        <v>12625</v>
      </c>
      <c r="C7884" s="129" t="s">
        <v>416</v>
      </c>
      <c r="D7884" s="165">
        <v>1</v>
      </c>
      <c r="E7884" s="129" t="s">
        <v>4737</v>
      </c>
      <c r="F7884" s="129" t="s">
        <v>4735</v>
      </c>
      <c r="G7884" s="129" t="s">
        <v>16723</v>
      </c>
      <c r="H7884" s="129"/>
    </row>
    <row r="7885" spans="1:8" x14ac:dyDescent="0.3">
      <c r="A7885" s="183">
        <v>45535</v>
      </c>
      <c r="B7885" s="129" t="s">
        <v>12626</v>
      </c>
      <c r="C7885" s="129" t="s">
        <v>418</v>
      </c>
      <c r="D7885" s="165">
        <v>1</v>
      </c>
      <c r="E7885" s="129" t="s">
        <v>4737</v>
      </c>
      <c r="F7885" s="129" t="s">
        <v>4735</v>
      </c>
      <c r="G7885" s="129" t="s">
        <v>16723</v>
      </c>
      <c r="H7885" s="129"/>
    </row>
    <row r="7886" spans="1:8" x14ac:dyDescent="0.3">
      <c r="A7886" s="183">
        <v>45535</v>
      </c>
      <c r="B7886" s="129" t="s">
        <v>12627</v>
      </c>
      <c r="C7886" s="129" t="s">
        <v>417</v>
      </c>
      <c r="D7886" s="165">
        <v>1</v>
      </c>
      <c r="E7886" s="129" t="s">
        <v>4739</v>
      </c>
      <c r="F7886" s="129" t="s">
        <v>4735</v>
      </c>
      <c r="G7886" s="129" t="s">
        <v>16723</v>
      </c>
      <c r="H7886" s="129"/>
    </row>
    <row r="7887" spans="1:8" x14ac:dyDescent="0.3">
      <c r="A7887" s="183">
        <v>45535</v>
      </c>
      <c r="B7887" s="129" t="s">
        <v>12628</v>
      </c>
      <c r="C7887" s="129" t="s">
        <v>417</v>
      </c>
      <c r="D7887" s="165">
        <v>1</v>
      </c>
      <c r="E7887" s="129" t="s">
        <v>4739</v>
      </c>
      <c r="F7887" s="129" t="s">
        <v>4735</v>
      </c>
      <c r="G7887" s="129" t="s">
        <v>16723</v>
      </c>
      <c r="H7887" s="129"/>
    </row>
    <row r="7888" spans="1:8" x14ac:dyDescent="0.3">
      <c r="A7888" s="183">
        <v>45535</v>
      </c>
      <c r="B7888" s="129" t="s">
        <v>12629</v>
      </c>
      <c r="C7888" s="129" t="s">
        <v>417</v>
      </c>
      <c r="D7888" s="165">
        <v>1</v>
      </c>
      <c r="E7888" s="129" t="s">
        <v>4739</v>
      </c>
      <c r="F7888" s="129" t="s">
        <v>4735</v>
      </c>
      <c r="G7888" s="129" t="s">
        <v>16723</v>
      </c>
      <c r="H7888" s="129"/>
    </row>
    <row r="7889" spans="1:8" x14ac:dyDescent="0.3">
      <c r="A7889" s="183">
        <v>45535</v>
      </c>
      <c r="B7889" s="129" t="s">
        <v>12630</v>
      </c>
      <c r="C7889" s="129" t="s">
        <v>416</v>
      </c>
      <c r="D7889" s="165">
        <v>1</v>
      </c>
      <c r="E7889" s="129" t="s">
        <v>4737</v>
      </c>
      <c r="F7889" s="129" t="s">
        <v>4735</v>
      </c>
      <c r="G7889" s="129" t="s">
        <v>16723</v>
      </c>
      <c r="H7889" s="129"/>
    </row>
    <row r="7890" spans="1:8" x14ac:dyDescent="0.3">
      <c r="A7890" s="183">
        <v>45535</v>
      </c>
      <c r="B7890" s="129" t="s">
        <v>12631</v>
      </c>
      <c r="C7890" s="129" t="s">
        <v>416</v>
      </c>
      <c r="D7890" s="165">
        <v>1</v>
      </c>
      <c r="E7890" s="129" t="s">
        <v>4739</v>
      </c>
      <c r="F7890" s="129" t="s">
        <v>4735</v>
      </c>
      <c r="G7890" s="129" t="s">
        <v>16723</v>
      </c>
      <c r="H7890" s="129"/>
    </row>
    <row r="7891" spans="1:8" x14ac:dyDescent="0.3">
      <c r="A7891" s="183">
        <v>45535</v>
      </c>
      <c r="B7891" s="129" t="s">
        <v>12632</v>
      </c>
      <c r="C7891" s="129" t="s">
        <v>417</v>
      </c>
      <c r="D7891" s="165">
        <v>1</v>
      </c>
      <c r="E7891" s="129" t="s">
        <v>4737</v>
      </c>
      <c r="F7891" s="129" t="s">
        <v>4735</v>
      </c>
      <c r="G7891" s="129" t="s">
        <v>16723</v>
      </c>
      <c r="H7891" s="129"/>
    </row>
    <row r="7892" spans="1:8" x14ac:dyDescent="0.3">
      <c r="A7892" s="183">
        <v>45535</v>
      </c>
      <c r="B7892" s="129" t="s">
        <v>12633</v>
      </c>
      <c r="C7892" s="129" t="s">
        <v>418</v>
      </c>
      <c r="D7892" s="165">
        <v>1</v>
      </c>
      <c r="E7892" s="129" t="s">
        <v>4739</v>
      </c>
      <c r="F7892" s="129" t="s">
        <v>4735</v>
      </c>
      <c r="G7892" s="129" t="s">
        <v>16723</v>
      </c>
      <c r="H7892" s="129"/>
    </row>
    <row r="7893" spans="1:8" x14ac:dyDescent="0.3">
      <c r="A7893" s="183">
        <v>45535</v>
      </c>
      <c r="B7893" s="129" t="s">
        <v>12634</v>
      </c>
      <c r="C7893" s="129" t="s">
        <v>417</v>
      </c>
      <c r="D7893" s="165">
        <v>1</v>
      </c>
      <c r="E7893" s="129" t="s">
        <v>4739</v>
      </c>
      <c r="F7893" s="129" t="s">
        <v>4735</v>
      </c>
      <c r="G7893" s="129" t="s">
        <v>16723</v>
      </c>
      <c r="H7893" s="129"/>
    </row>
    <row r="7894" spans="1:8" x14ac:dyDescent="0.3">
      <c r="A7894" s="183">
        <v>45535</v>
      </c>
      <c r="B7894" s="129" t="s">
        <v>12635</v>
      </c>
      <c r="C7894" s="129" t="s">
        <v>418</v>
      </c>
      <c r="D7894" s="165">
        <v>1</v>
      </c>
      <c r="E7894" s="129" t="s">
        <v>4737</v>
      </c>
      <c r="F7894" s="129" t="s">
        <v>4735</v>
      </c>
      <c r="G7894" s="129" t="s">
        <v>16723</v>
      </c>
      <c r="H7894" s="129"/>
    </row>
    <row r="7895" spans="1:8" x14ac:dyDescent="0.3">
      <c r="A7895" s="183">
        <v>45535</v>
      </c>
      <c r="B7895" s="129" t="s">
        <v>12636</v>
      </c>
      <c r="C7895" s="129" t="s">
        <v>418</v>
      </c>
      <c r="D7895" s="165">
        <v>1</v>
      </c>
      <c r="E7895" s="129" t="s">
        <v>4747</v>
      </c>
      <c r="F7895" s="129" t="s">
        <v>4735</v>
      </c>
      <c r="G7895" s="129" t="s">
        <v>16723</v>
      </c>
      <c r="H7895" s="129"/>
    </row>
    <row r="7896" spans="1:8" x14ac:dyDescent="0.3">
      <c r="A7896" s="183">
        <v>45535</v>
      </c>
      <c r="B7896" s="129" t="s">
        <v>12637</v>
      </c>
      <c r="C7896" s="129" t="s">
        <v>416</v>
      </c>
      <c r="D7896" s="165">
        <v>1</v>
      </c>
      <c r="E7896" s="129" t="s">
        <v>4744</v>
      </c>
      <c r="F7896" s="129" t="s">
        <v>4735</v>
      </c>
      <c r="G7896" s="129" t="s">
        <v>16723</v>
      </c>
      <c r="H7896" s="129"/>
    </row>
    <row r="7897" spans="1:8" x14ac:dyDescent="0.3">
      <c r="A7897" s="183">
        <v>45535</v>
      </c>
      <c r="B7897" s="129" t="s">
        <v>12638</v>
      </c>
      <c r="C7897" s="129" t="s">
        <v>417</v>
      </c>
      <c r="D7897" s="165">
        <v>1</v>
      </c>
      <c r="E7897" s="129" t="s">
        <v>4739</v>
      </c>
      <c r="F7897" s="129" t="s">
        <v>4735</v>
      </c>
      <c r="G7897" s="129" t="s">
        <v>16723</v>
      </c>
      <c r="H7897" s="129"/>
    </row>
    <row r="7898" spans="1:8" x14ac:dyDescent="0.3">
      <c r="A7898" s="183">
        <v>45535</v>
      </c>
      <c r="B7898" s="129" t="s">
        <v>12639</v>
      </c>
      <c r="C7898" s="129" t="s">
        <v>417</v>
      </c>
      <c r="D7898" s="165">
        <v>1</v>
      </c>
      <c r="E7898" s="129" t="s">
        <v>4739</v>
      </c>
      <c r="F7898" s="129" t="s">
        <v>4735</v>
      </c>
      <c r="G7898" s="129" t="s">
        <v>16723</v>
      </c>
      <c r="H7898" s="129"/>
    </row>
    <row r="7899" spans="1:8" x14ac:dyDescent="0.3">
      <c r="A7899" s="183">
        <v>45535</v>
      </c>
      <c r="B7899" s="129" t="s">
        <v>12640</v>
      </c>
      <c r="C7899" s="129" t="s">
        <v>417</v>
      </c>
      <c r="D7899" s="165">
        <v>1</v>
      </c>
      <c r="E7899" s="129" t="s">
        <v>4739</v>
      </c>
      <c r="F7899" s="129" t="s">
        <v>4735</v>
      </c>
      <c r="G7899" s="129" t="s">
        <v>16723</v>
      </c>
      <c r="H7899" s="129"/>
    </row>
    <row r="7900" spans="1:8" x14ac:dyDescent="0.3">
      <c r="A7900" s="183">
        <v>45535</v>
      </c>
      <c r="B7900" s="129" t="s">
        <v>12641</v>
      </c>
      <c r="C7900" s="129" t="s">
        <v>417</v>
      </c>
      <c r="D7900" s="165">
        <v>1</v>
      </c>
      <c r="E7900" s="129" t="s">
        <v>5066</v>
      </c>
      <c r="F7900" s="129" t="s">
        <v>4735</v>
      </c>
      <c r="G7900" s="129" t="s">
        <v>16723</v>
      </c>
      <c r="H7900" s="129"/>
    </row>
    <row r="7901" spans="1:8" x14ac:dyDescent="0.3">
      <c r="A7901" s="183">
        <v>45535</v>
      </c>
      <c r="B7901" s="129" t="s">
        <v>12642</v>
      </c>
      <c r="C7901" s="129" t="s">
        <v>417</v>
      </c>
      <c r="D7901" s="165">
        <v>1</v>
      </c>
      <c r="E7901" s="129" t="s">
        <v>4739</v>
      </c>
      <c r="F7901" s="129" t="s">
        <v>4735</v>
      </c>
      <c r="G7901" s="129" t="s">
        <v>16723</v>
      </c>
      <c r="H7901" s="129"/>
    </row>
    <row r="7902" spans="1:8" x14ac:dyDescent="0.3">
      <c r="A7902" s="183">
        <v>45535</v>
      </c>
      <c r="B7902" s="129" t="s">
        <v>12643</v>
      </c>
      <c r="C7902" s="129" t="s">
        <v>417</v>
      </c>
      <c r="D7902" s="165">
        <v>1</v>
      </c>
      <c r="E7902" s="129" t="s">
        <v>4737</v>
      </c>
      <c r="F7902" s="129" t="s">
        <v>4735</v>
      </c>
      <c r="G7902" s="129" t="s">
        <v>16723</v>
      </c>
      <c r="H7902" s="129"/>
    </row>
    <row r="7903" spans="1:8" x14ac:dyDescent="0.3">
      <c r="A7903" s="183">
        <v>45535</v>
      </c>
      <c r="B7903" s="129" t="s">
        <v>12644</v>
      </c>
      <c r="C7903" s="129" t="s">
        <v>417</v>
      </c>
      <c r="D7903" s="165">
        <v>1</v>
      </c>
      <c r="E7903" s="129" t="s">
        <v>4737</v>
      </c>
      <c r="F7903" s="129" t="s">
        <v>4735</v>
      </c>
      <c r="G7903" s="129" t="s">
        <v>16723</v>
      </c>
      <c r="H7903" s="129"/>
    </row>
    <row r="7904" spans="1:8" x14ac:dyDescent="0.3">
      <c r="A7904" s="183">
        <v>45535</v>
      </c>
      <c r="B7904" s="129" t="s">
        <v>12645</v>
      </c>
      <c r="C7904" s="129" t="s">
        <v>417</v>
      </c>
      <c r="D7904" s="165">
        <v>1</v>
      </c>
      <c r="E7904" s="129" t="s">
        <v>4739</v>
      </c>
      <c r="F7904" s="129" t="s">
        <v>4735</v>
      </c>
      <c r="G7904" s="129" t="s">
        <v>16723</v>
      </c>
      <c r="H7904" s="129"/>
    </row>
    <row r="7905" spans="1:8" x14ac:dyDescent="0.3">
      <c r="A7905" s="183">
        <v>45535</v>
      </c>
      <c r="B7905" s="129" t="s">
        <v>12646</v>
      </c>
      <c r="C7905" s="129" t="s">
        <v>418</v>
      </c>
      <c r="D7905" s="165">
        <v>1</v>
      </c>
      <c r="E7905" s="129" t="s">
        <v>4739</v>
      </c>
      <c r="F7905" s="129" t="s">
        <v>4735</v>
      </c>
      <c r="G7905" s="129" t="s">
        <v>16723</v>
      </c>
      <c r="H7905" s="129"/>
    </row>
    <row r="7906" spans="1:8" x14ac:dyDescent="0.3">
      <c r="A7906" s="183">
        <v>45535</v>
      </c>
      <c r="B7906" s="129" t="s">
        <v>12647</v>
      </c>
      <c r="C7906" s="129" t="s">
        <v>418</v>
      </c>
      <c r="D7906" s="165">
        <v>1</v>
      </c>
      <c r="E7906" s="129" t="s">
        <v>4739</v>
      </c>
      <c r="F7906" s="129" t="s">
        <v>4735</v>
      </c>
      <c r="G7906" s="129" t="s">
        <v>16723</v>
      </c>
      <c r="H7906" s="129"/>
    </row>
    <row r="7907" spans="1:8" x14ac:dyDescent="0.3">
      <c r="A7907" s="183">
        <v>45535</v>
      </c>
      <c r="B7907" s="129" t="s">
        <v>12648</v>
      </c>
      <c r="C7907" s="129" t="s">
        <v>418</v>
      </c>
      <c r="D7907" s="165">
        <v>1</v>
      </c>
      <c r="E7907" s="129" t="s">
        <v>4821</v>
      </c>
      <c r="F7907" s="129" t="s">
        <v>4735</v>
      </c>
      <c r="G7907" s="129" t="s">
        <v>16723</v>
      </c>
      <c r="H7907" s="129"/>
    </row>
    <row r="7908" spans="1:8" x14ac:dyDescent="0.3">
      <c r="A7908" s="183">
        <v>45535</v>
      </c>
      <c r="B7908" s="129" t="s">
        <v>12649</v>
      </c>
      <c r="C7908" s="129" t="s">
        <v>418</v>
      </c>
      <c r="D7908" s="165">
        <v>1</v>
      </c>
      <c r="E7908" s="129" t="s">
        <v>4741</v>
      </c>
      <c r="F7908" s="129" t="s">
        <v>4735</v>
      </c>
      <c r="G7908" s="129" t="s">
        <v>16723</v>
      </c>
      <c r="H7908" s="129"/>
    </row>
    <row r="7909" spans="1:8" x14ac:dyDescent="0.3">
      <c r="A7909" s="183">
        <v>45535</v>
      </c>
      <c r="B7909" s="129" t="s">
        <v>12650</v>
      </c>
      <c r="C7909" s="129" t="s">
        <v>418</v>
      </c>
      <c r="D7909" s="165">
        <v>1</v>
      </c>
      <c r="E7909" s="129" t="s">
        <v>4739</v>
      </c>
      <c r="F7909" s="129" t="s">
        <v>4735</v>
      </c>
      <c r="G7909" s="129" t="s">
        <v>16723</v>
      </c>
      <c r="H7909" s="129"/>
    </row>
    <row r="7910" spans="1:8" x14ac:dyDescent="0.3">
      <c r="A7910" s="183">
        <v>45535</v>
      </c>
      <c r="B7910" s="129" t="s">
        <v>12651</v>
      </c>
      <c r="C7910" s="129" t="s">
        <v>417</v>
      </c>
      <c r="D7910" s="165">
        <v>1</v>
      </c>
      <c r="E7910" s="129" t="s">
        <v>4737</v>
      </c>
      <c r="F7910" s="129" t="s">
        <v>4735</v>
      </c>
      <c r="G7910" s="129" t="s">
        <v>16723</v>
      </c>
      <c r="H7910" s="129"/>
    </row>
    <row r="7911" spans="1:8" x14ac:dyDescent="0.3">
      <c r="A7911" s="183">
        <v>45535</v>
      </c>
      <c r="B7911" s="129" t="s">
        <v>12652</v>
      </c>
      <c r="C7911" s="129" t="s">
        <v>417</v>
      </c>
      <c r="D7911" s="165">
        <v>1</v>
      </c>
      <c r="E7911" s="129" t="s">
        <v>4737</v>
      </c>
      <c r="F7911" s="129" t="s">
        <v>4735</v>
      </c>
      <c r="G7911" s="129" t="s">
        <v>16723</v>
      </c>
      <c r="H7911" s="129"/>
    </row>
    <row r="7912" spans="1:8" x14ac:dyDescent="0.3">
      <c r="A7912" s="183">
        <v>45535</v>
      </c>
      <c r="B7912" s="129" t="s">
        <v>12653</v>
      </c>
      <c r="C7912" s="129" t="s">
        <v>417</v>
      </c>
      <c r="D7912" s="165">
        <v>1</v>
      </c>
      <c r="E7912" s="129" t="s">
        <v>4739</v>
      </c>
      <c r="F7912" s="129" t="s">
        <v>4735</v>
      </c>
      <c r="G7912" s="129" t="s">
        <v>16723</v>
      </c>
      <c r="H7912" s="129"/>
    </row>
    <row r="7913" spans="1:8" x14ac:dyDescent="0.3">
      <c r="A7913" s="183">
        <v>45535</v>
      </c>
      <c r="B7913" s="129" t="s">
        <v>12652</v>
      </c>
      <c r="C7913" s="129" t="s">
        <v>416</v>
      </c>
      <c r="D7913" s="165">
        <v>1</v>
      </c>
      <c r="E7913" s="129" t="s">
        <v>4737</v>
      </c>
      <c r="F7913" s="129" t="s">
        <v>4735</v>
      </c>
      <c r="G7913" s="129" t="s">
        <v>16723</v>
      </c>
      <c r="H7913" s="129"/>
    </row>
    <row r="7914" spans="1:8" x14ac:dyDescent="0.3">
      <c r="A7914" s="183">
        <v>45535</v>
      </c>
      <c r="B7914" s="129" t="s">
        <v>12654</v>
      </c>
      <c r="C7914" s="129" t="s">
        <v>418</v>
      </c>
      <c r="D7914" s="165">
        <v>1</v>
      </c>
      <c r="E7914" s="129" t="s">
        <v>4737</v>
      </c>
      <c r="F7914" s="129" t="s">
        <v>4735</v>
      </c>
      <c r="G7914" s="129" t="s">
        <v>16723</v>
      </c>
      <c r="H7914" s="129"/>
    </row>
    <row r="7915" spans="1:8" x14ac:dyDescent="0.3">
      <c r="A7915" s="183">
        <v>45535</v>
      </c>
      <c r="B7915" s="129" t="s">
        <v>12655</v>
      </c>
      <c r="C7915" s="129" t="s">
        <v>417</v>
      </c>
      <c r="D7915" s="165">
        <v>1</v>
      </c>
      <c r="E7915" s="129" t="s">
        <v>4739</v>
      </c>
      <c r="F7915" s="129" t="s">
        <v>4735</v>
      </c>
      <c r="G7915" s="129" t="s">
        <v>16723</v>
      </c>
      <c r="H7915" s="129"/>
    </row>
    <row r="7916" spans="1:8" x14ac:dyDescent="0.3">
      <c r="A7916" s="183">
        <v>45535</v>
      </c>
      <c r="B7916" s="129" t="s">
        <v>12656</v>
      </c>
      <c r="C7916" s="129" t="s">
        <v>417</v>
      </c>
      <c r="D7916" s="165">
        <v>1</v>
      </c>
      <c r="E7916" s="129" t="s">
        <v>4739</v>
      </c>
      <c r="F7916" s="129" t="s">
        <v>4735</v>
      </c>
      <c r="G7916" s="129" t="s">
        <v>16723</v>
      </c>
      <c r="H7916" s="129"/>
    </row>
    <row r="7917" spans="1:8" x14ac:dyDescent="0.3">
      <c r="A7917" s="183">
        <v>45535</v>
      </c>
      <c r="B7917" s="129" t="s">
        <v>12657</v>
      </c>
      <c r="C7917" s="129" t="s">
        <v>417</v>
      </c>
      <c r="D7917" s="165">
        <v>1</v>
      </c>
      <c r="E7917" s="129" t="s">
        <v>4739</v>
      </c>
      <c r="F7917" s="129" t="s">
        <v>4735</v>
      </c>
      <c r="G7917" s="129" t="s">
        <v>16723</v>
      </c>
      <c r="H7917" s="129"/>
    </row>
    <row r="7918" spans="1:8" x14ac:dyDescent="0.3">
      <c r="A7918" s="183">
        <v>45535</v>
      </c>
      <c r="B7918" s="129" t="s">
        <v>12658</v>
      </c>
      <c r="C7918" s="129" t="s">
        <v>416</v>
      </c>
      <c r="D7918" s="165">
        <v>1</v>
      </c>
      <c r="E7918" s="129" t="s">
        <v>4737</v>
      </c>
      <c r="F7918" s="129" t="s">
        <v>4735</v>
      </c>
      <c r="G7918" s="129" t="s">
        <v>16723</v>
      </c>
      <c r="H7918" s="129"/>
    </row>
    <row r="7919" spans="1:8" x14ac:dyDescent="0.3">
      <c r="A7919" s="183">
        <v>45535</v>
      </c>
      <c r="B7919" s="129" t="s">
        <v>12659</v>
      </c>
      <c r="C7919" s="129" t="s">
        <v>418</v>
      </c>
      <c r="D7919" s="165">
        <v>1</v>
      </c>
      <c r="E7919" s="129" t="s">
        <v>4737</v>
      </c>
      <c r="F7919" s="129" t="s">
        <v>4735</v>
      </c>
      <c r="G7919" s="129" t="s">
        <v>16723</v>
      </c>
      <c r="H7919" s="129"/>
    </row>
    <row r="7920" spans="1:8" x14ac:dyDescent="0.3">
      <c r="A7920" s="183">
        <v>45535</v>
      </c>
      <c r="B7920" s="129" t="s">
        <v>12660</v>
      </c>
      <c r="C7920" s="129" t="s">
        <v>418</v>
      </c>
      <c r="D7920" s="165">
        <v>1</v>
      </c>
      <c r="E7920" s="129" t="s">
        <v>4737</v>
      </c>
      <c r="F7920" s="129" t="s">
        <v>4735</v>
      </c>
      <c r="G7920" s="129" t="s">
        <v>16723</v>
      </c>
      <c r="H7920" s="129"/>
    </row>
    <row r="7921" spans="1:8" x14ac:dyDescent="0.3">
      <c r="A7921" s="183">
        <v>45535</v>
      </c>
      <c r="B7921" s="129" t="s">
        <v>12661</v>
      </c>
      <c r="C7921" s="129" t="s">
        <v>416</v>
      </c>
      <c r="D7921" s="165">
        <v>1</v>
      </c>
      <c r="E7921" s="129" t="s">
        <v>4737</v>
      </c>
      <c r="F7921" s="129" t="s">
        <v>4735</v>
      </c>
      <c r="G7921" s="129" t="s">
        <v>16723</v>
      </c>
      <c r="H7921" s="129"/>
    </row>
    <row r="7922" spans="1:8" x14ac:dyDescent="0.3">
      <c r="A7922" s="183">
        <v>45535</v>
      </c>
      <c r="B7922" s="129" t="s">
        <v>12662</v>
      </c>
      <c r="C7922" s="129" t="s">
        <v>417</v>
      </c>
      <c r="D7922" s="165">
        <v>1</v>
      </c>
      <c r="E7922" s="129" t="s">
        <v>4739</v>
      </c>
      <c r="F7922" s="129" t="s">
        <v>4735</v>
      </c>
      <c r="G7922" s="129" t="s">
        <v>16723</v>
      </c>
      <c r="H7922" s="129"/>
    </row>
    <row r="7923" spans="1:8" x14ac:dyDescent="0.3">
      <c r="A7923" s="183">
        <v>45535</v>
      </c>
      <c r="B7923" s="129" t="s">
        <v>12663</v>
      </c>
      <c r="C7923" s="129" t="s">
        <v>417</v>
      </c>
      <c r="D7923" s="165">
        <v>1</v>
      </c>
      <c r="E7923" s="129" t="s">
        <v>4739</v>
      </c>
      <c r="F7923" s="129" t="s">
        <v>4735</v>
      </c>
      <c r="G7923" s="129" t="s">
        <v>16723</v>
      </c>
      <c r="H7923" s="129"/>
    </row>
    <row r="7924" spans="1:8" x14ac:dyDescent="0.3">
      <c r="A7924" s="183">
        <v>45535</v>
      </c>
      <c r="B7924" s="129" t="s">
        <v>12664</v>
      </c>
      <c r="C7924" s="129" t="s">
        <v>417</v>
      </c>
      <c r="D7924" s="165">
        <v>1</v>
      </c>
      <c r="E7924" s="129" t="s">
        <v>4739</v>
      </c>
      <c r="F7924" s="129" t="s">
        <v>4735</v>
      </c>
      <c r="G7924" s="129" t="s">
        <v>16723</v>
      </c>
      <c r="H7924" s="129"/>
    </row>
    <row r="7925" spans="1:8" x14ac:dyDescent="0.3">
      <c r="A7925" s="183">
        <v>45535</v>
      </c>
      <c r="B7925" s="129" t="s">
        <v>12665</v>
      </c>
      <c r="C7925" s="129" t="s">
        <v>417</v>
      </c>
      <c r="D7925" s="165">
        <v>1</v>
      </c>
      <c r="E7925" s="129" t="s">
        <v>4739</v>
      </c>
      <c r="F7925" s="129" t="s">
        <v>4735</v>
      </c>
      <c r="G7925" s="129" t="s">
        <v>16723</v>
      </c>
      <c r="H7925" s="129"/>
    </row>
    <row r="7926" spans="1:8" x14ac:dyDescent="0.3">
      <c r="A7926" s="183">
        <v>45535</v>
      </c>
      <c r="B7926" s="129" t="s">
        <v>12666</v>
      </c>
      <c r="C7926" s="129" t="s">
        <v>417</v>
      </c>
      <c r="D7926" s="165">
        <v>1</v>
      </c>
      <c r="E7926" s="129" t="s">
        <v>4739</v>
      </c>
      <c r="F7926" s="129" t="s">
        <v>4735</v>
      </c>
      <c r="G7926" s="129" t="s">
        <v>16723</v>
      </c>
      <c r="H7926" s="129"/>
    </row>
    <row r="7927" spans="1:8" x14ac:dyDescent="0.3">
      <c r="A7927" s="183">
        <v>45535</v>
      </c>
      <c r="B7927" s="129" t="s">
        <v>12667</v>
      </c>
      <c r="C7927" s="129" t="s">
        <v>417</v>
      </c>
      <c r="D7927" s="165">
        <v>1</v>
      </c>
      <c r="E7927" s="129" t="s">
        <v>4739</v>
      </c>
      <c r="F7927" s="129" t="s">
        <v>4735</v>
      </c>
      <c r="G7927" s="129" t="s">
        <v>16723</v>
      </c>
      <c r="H7927" s="129"/>
    </row>
    <row r="7928" spans="1:8" x14ac:dyDescent="0.3">
      <c r="A7928" s="183">
        <v>45535</v>
      </c>
      <c r="B7928" s="129" t="s">
        <v>12668</v>
      </c>
      <c r="C7928" s="129" t="s">
        <v>417</v>
      </c>
      <c r="D7928" s="165">
        <v>1</v>
      </c>
      <c r="E7928" s="129" t="s">
        <v>4739</v>
      </c>
      <c r="F7928" s="129" t="s">
        <v>4735</v>
      </c>
      <c r="G7928" s="129" t="s">
        <v>16723</v>
      </c>
      <c r="H7928" s="129"/>
    </row>
    <row r="7929" spans="1:8" x14ac:dyDescent="0.3">
      <c r="A7929" s="183">
        <v>45535</v>
      </c>
      <c r="B7929" s="129" t="s">
        <v>12669</v>
      </c>
      <c r="C7929" s="129" t="s">
        <v>417</v>
      </c>
      <c r="D7929" s="165">
        <v>1</v>
      </c>
      <c r="E7929" s="129" t="s">
        <v>4739</v>
      </c>
      <c r="F7929" s="129" t="s">
        <v>4735</v>
      </c>
      <c r="G7929" s="129" t="s">
        <v>16723</v>
      </c>
      <c r="H7929" s="129"/>
    </row>
    <row r="7930" spans="1:8" x14ac:dyDescent="0.3">
      <c r="A7930" s="183">
        <v>45535</v>
      </c>
      <c r="B7930" s="129" t="s">
        <v>12670</v>
      </c>
      <c r="C7930" s="129" t="s">
        <v>417</v>
      </c>
      <c r="D7930" s="165">
        <v>1</v>
      </c>
      <c r="E7930" s="129" t="s">
        <v>4739</v>
      </c>
      <c r="F7930" s="129" t="s">
        <v>4735</v>
      </c>
      <c r="G7930" s="129" t="s">
        <v>16723</v>
      </c>
      <c r="H7930" s="129"/>
    </row>
    <row r="7931" spans="1:8" x14ac:dyDescent="0.3">
      <c r="A7931" s="183">
        <v>45535</v>
      </c>
      <c r="B7931" s="129" t="s">
        <v>12671</v>
      </c>
      <c r="C7931" s="129" t="s">
        <v>417</v>
      </c>
      <c r="D7931" s="165">
        <v>1</v>
      </c>
      <c r="E7931" s="129" t="s">
        <v>4739</v>
      </c>
      <c r="F7931" s="129" t="s">
        <v>4735</v>
      </c>
      <c r="G7931" s="129" t="s">
        <v>16723</v>
      </c>
      <c r="H7931" s="129"/>
    </row>
    <row r="7932" spans="1:8" x14ac:dyDescent="0.3">
      <c r="A7932" s="183">
        <v>45535</v>
      </c>
      <c r="B7932" s="129" t="s">
        <v>12672</v>
      </c>
      <c r="C7932" s="129" t="s">
        <v>417</v>
      </c>
      <c r="D7932" s="165">
        <v>1</v>
      </c>
      <c r="E7932" s="129" t="s">
        <v>4739</v>
      </c>
      <c r="F7932" s="129" t="s">
        <v>4735</v>
      </c>
      <c r="G7932" s="129" t="s">
        <v>16723</v>
      </c>
      <c r="H7932" s="129"/>
    </row>
    <row r="7933" spans="1:8" x14ac:dyDescent="0.3">
      <c r="A7933" s="183">
        <v>45535</v>
      </c>
      <c r="B7933" s="129" t="s">
        <v>12673</v>
      </c>
      <c r="C7933" s="129" t="s">
        <v>417</v>
      </c>
      <c r="D7933" s="165">
        <v>1</v>
      </c>
      <c r="E7933" s="129" t="s">
        <v>4739</v>
      </c>
      <c r="F7933" s="129" t="s">
        <v>4735</v>
      </c>
      <c r="G7933" s="129" t="s">
        <v>16723</v>
      </c>
      <c r="H7933" s="129"/>
    </row>
    <row r="7934" spans="1:8" x14ac:dyDescent="0.3">
      <c r="A7934" s="183">
        <v>45535</v>
      </c>
      <c r="B7934" s="129" t="s">
        <v>12674</v>
      </c>
      <c r="C7934" s="129" t="s">
        <v>418</v>
      </c>
      <c r="D7934" s="165">
        <v>1</v>
      </c>
      <c r="E7934" s="129" t="s">
        <v>4737</v>
      </c>
      <c r="F7934" s="129" t="s">
        <v>4735</v>
      </c>
      <c r="G7934" s="129" t="s">
        <v>16723</v>
      </c>
      <c r="H7934" s="129"/>
    </row>
    <row r="7935" spans="1:8" x14ac:dyDescent="0.3">
      <c r="A7935" s="183">
        <v>45535</v>
      </c>
      <c r="B7935" s="129" t="s">
        <v>12675</v>
      </c>
      <c r="C7935" s="129" t="s">
        <v>418</v>
      </c>
      <c r="D7935" s="165">
        <v>1</v>
      </c>
      <c r="E7935" s="129" t="s">
        <v>4744</v>
      </c>
      <c r="F7935" s="129" t="s">
        <v>4735</v>
      </c>
      <c r="G7935" s="129" t="s">
        <v>16723</v>
      </c>
      <c r="H7935" s="129"/>
    </row>
    <row r="7936" spans="1:8" x14ac:dyDescent="0.3">
      <c r="A7936" s="183">
        <v>45535</v>
      </c>
      <c r="B7936" s="129" t="s">
        <v>12676</v>
      </c>
      <c r="C7936" s="129" t="s">
        <v>418</v>
      </c>
      <c r="D7936" s="165">
        <v>1</v>
      </c>
      <c r="E7936" s="129" t="s">
        <v>4739</v>
      </c>
      <c r="F7936" s="129" t="s">
        <v>4735</v>
      </c>
      <c r="G7936" s="129" t="s">
        <v>16723</v>
      </c>
      <c r="H7936" s="129"/>
    </row>
    <row r="7937" spans="1:8" x14ac:dyDescent="0.3">
      <c r="A7937" s="183">
        <v>45535</v>
      </c>
      <c r="B7937" s="129" t="s">
        <v>12677</v>
      </c>
      <c r="C7937" s="129" t="s">
        <v>418</v>
      </c>
      <c r="D7937" s="165">
        <v>1</v>
      </c>
      <c r="E7937" s="129" t="s">
        <v>4739</v>
      </c>
      <c r="F7937" s="129" t="s">
        <v>4735</v>
      </c>
      <c r="G7937" s="129" t="s">
        <v>16723</v>
      </c>
      <c r="H7937" s="129"/>
    </row>
    <row r="7938" spans="1:8" x14ac:dyDescent="0.3">
      <c r="A7938" s="183">
        <v>45535</v>
      </c>
      <c r="B7938" s="129" t="s">
        <v>12678</v>
      </c>
      <c r="C7938" s="129" t="s">
        <v>418</v>
      </c>
      <c r="D7938" s="165">
        <v>1</v>
      </c>
      <c r="E7938" s="129" t="s">
        <v>4739</v>
      </c>
      <c r="F7938" s="129" t="s">
        <v>4735</v>
      </c>
      <c r="G7938" s="129" t="s">
        <v>16723</v>
      </c>
      <c r="H7938" s="129"/>
    </row>
    <row r="7939" spans="1:8" x14ac:dyDescent="0.3">
      <c r="A7939" s="183">
        <v>45535</v>
      </c>
      <c r="B7939" s="129" t="s">
        <v>12679</v>
      </c>
      <c r="C7939" s="129" t="s">
        <v>417</v>
      </c>
      <c r="D7939" s="165">
        <v>1</v>
      </c>
      <c r="E7939" s="129" t="s">
        <v>4739</v>
      </c>
      <c r="F7939" s="129" t="s">
        <v>4735</v>
      </c>
      <c r="G7939" s="129" t="s">
        <v>16723</v>
      </c>
      <c r="H7939" s="129"/>
    </row>
    <row r="7940" spans="1:8" x14ac:dyDescent="0.3">
      <c r="A7940" s="183">
        <v>45535</v>
      </c>
      <c r="B7940" s="129" t="s">
        <v>12680</v>
      </c>
      <c r="C7940" s="129" t="s">
        <v>417</v>
      </c>
      <c r="D7940" s="165">
        <v>1</v>
      </c>
      <c r="E7940" s="129" t="s">
        <v>4737</v>
      </c>
      <c r="F7940" s="129" t="s">
        <v>4735</v>
      </c>
      <c r="G7940" s="129" t="s">
        <v>16723</v>
      </c>
      <c r="H7940" s="129"/>
    </row>
    <row r="7941" spans="1:8" x14ac:dyDescent="0.3">
      <c r="A7941" s="183">
        <v>45535</v>
      </c>
      <c r="B7941" s="129" t="s">
        <v>12681</v>
      </c>
      <c r="C7941" s="129" t="s">
        <v>417</v>
      </c>
      <c r="D7941" s="165">
        <v>1</v>
      </c>
      <c r="E7941" s="129" t="s">
        <v>4739</v>
      </c>
      <c r="F7941" s="129" t="s">
        <v>4735</v>
      </c>
      <c r="G7941" s="129" t="s">
        <v>16723</v>
      </c>
      <c r="H7941" s="129"/>
    </row>
    <row r="7942" spans="1:8" x14ac:dyDescent="0.3">
      <c r="A7942" s="183">
        <v>45535</v>
      </c>
      <c r="B7942" s="129" t="s">
        <v>12682</v>
      </c>
      <c r="C7942" s="129" t="s">
        <v>416</v>
      </c>
      <c r="D7942" s="165">
        <v>1</v>
      </c>
      <c r="E7942" s="129" t="s">
        <v>4739</v>
      </c>
      <c r="F7942" s="129" t="s">
        <v>4735</v>
      </c>
      <c r="G7942" s="129" t="s">
        <v>16723</v>
      </c>
      <c r="H7942" s="129"/>
    </row>
    <row r="7943" spans="1:8" x14ac:dyDescent="0.3">
      <c r="A7943" s="183">
        <v>45535</v>
      </c>
      <c r="B7943" s="129" t="s">
        <v>12683</v>
      </c>
      <c r="C7943" s="129" t="s">
        <v>417</v>
      </c>
      <c r="D7943" s="165">
        <v>1</v>
      </c>
      <c r="E7943" s="129" t="s">
        <v>4739</v>
      </c>
      <c r="F7943" s="129" t="s">
        <v>4735</v>
      </c>
      <c r="G7943" s="129" t="s">
        <v>16723</v>
      </c>
      <c r="H7943" s="129"/>
    </row>
    <row r="7944" spans="1:8" x14ac:dyDescent="0.3">
      <c r="A7944" s="183">
        <v>45535</v>
      </c>
      <c r="B7944" s="129" t="s">
        <v>12684</v>
      </c>
      <c r="C7944" s="129" t="s">
        <v>417</v>
      </c>
      <c r="D7944" s="165">
        <v>1</v>
      </c>
      <c r="E7944" s="129" t="s">
        <v>4739</v>
      </c>
      <c r="F7944" s="129" t="s">
        <v>4735</v>
      </c>
      <c r="G7944" s="129" t="s">
        <v>16723</v>
      </c>
      <c r="H7944" s="129"/>
    </row>
    <row r="7945" spans="1:8" x14ac:dyDescent="0.3">
      <c r="A7945" s="183">
        <v>45535</v>
      </c>
      <c r="B7945" s="129" t="s">
        <v>12685</v>
      </c>
      <c r="C7945" s="129" t="s">
        <v>417</v>
      </c>
      <c r="D7945" s="165">
        <v>1</v>
      </c>
      <c r="E7945" s="129" t="s">
        <v>4739</v>
      </c>
      <c r="F7945" s="129" t="s">
        <v>4735</v>
      </c>
      <c r="G7945" s="129" t="s">
        <v>16723</v>
      </c>
      <c r="H7945" s="129"/>
    </row>
    <row r="7946" spans="1:8" x14ac:dyDescent="0.3">
      <c r="A7946" s="183">
        <v>45535</v>
      </c>
      <c r="B7946" s="129" t="s">
        <v>12686</v>
      </c>
      <c r="C7946" s="129" t="s">
        <v>417</v>
      </c>
      <c r="D7946" s="165">
        <v>1</v>
      </c>
      <c r="E7946" s="129" t="s">
        <v>4739</v>
      </c>
      <c r="F7946" s="129" t="s">
        <v>4735</v>
      </c>
      <c r="G7946" s="129" t="s">
        <v>16723</v>
      </c>
      <c r="H7946" s="129"/>
    </row>
    <row r="7947" spans="1:8" x14ac:dyDescent="0.3">
      <c r="A7947" s="183">
        <v>45535</v>
      </c>
      <c r="B7947" s="129" t="s">
        <v>12687</v>
      </c>
      <c r="C7947" s="129" t="s">
        <v>417</v>
      </c>
      <c r="D7947" s="165">
        <v>1</v>
      </c>
      <c r="E7947" s="129" t="s">
        <v>4739</v>
      </c>
      <c r="F7947" s="129" t="s">
        <v>4735</v>
      </c>
      <c r="G7947" s="129" t="s">
        <v>16723</v>
      </c>
      <c r="H7947" s="129"/>
    </row>
    <row r="7948" spans="1:8" x14ac:dyDescent="0.3">
      <c r="A7948" s="183">
        <v>45535</v>
      </c>
      <c r="B7948" s="129" t="s">
        <v>12688</v>
      </c>
      <c r="C7948" s="129" t="s">
        <v>418</v>
      </c>
      <c r="D7948" s="165">
        <v>1</v>
      </c>
      <c r="E7948" s="129" t="s">
        <v>4744</v>
      </c>
      <c r="F7948" s="129" t="s">
        <v>4735</v>
      </c>
      <c r="G7948" s="129" t="s">
        <v>16723</v>
      </c>
      <c r="H7948" s="129"/>
    </row>
    <row r="7949" spans="1:8" x14ac:dyDescent="0.3">
      <c r="A7949" s="183">
        <v>45535</v>
      </c>
      <c r="B7949" s="129" t="s">
        <v>12689</v>
      </c>
      <c r="C7949" s="129" t="s">
        <v>418</v>
      </c>
      <c r="D7949" s="165">
        <v>1</v>
      </c>
      <c r="E7949" s="129" t="s">
        <v>4739</v>
      </c>
      <c r="F7949" s="129" t="s">
        <v>4735</v>
      </c>
      <c r="G7949" s="129" t="s">
        <v>16723</v>
      </c>
      <c r="H7949" s="129"/>
    </row>
    <row r="7950" spans="1:8" x14ac:dyDescent="0.3">
      <c r="A7950" s="183">
        <v>45535</v>
      </c>
      <c r="B7950" s="129" t="s">
        <v>12690</v>
      </c>
      <c r="C7950" s="129" t="s">
        <v>418</v>
      </c>
      <c r="D7950" s="165">
        <v>1</v>
      </c>
      <c r="E7950" s="129" t="s">
        <v>4739</v>
      </c>
      <c r="F7950" s="129" t="s">
        <v>4735</v>
      </c>
      <c r="G7950" s="129" t="s">
        <v>16723</v>
      </c>
      <c r="H7950" s="129"/>
    </row>
    <row r="7951" spans="1:8" x14ac:dyDescent="0.3">
      <c r="A7951" s="183">
        <v>45535</v>
      </c>
      <c r="B7951" s="129" t="s">
        <v>12691</v>
      </c>
      <c r="C7951" s="129" t="s">
        <v>418</v>
      </c>
      <c r="D7951" s="165">
        <v>1</v>
      </c>
      <c r="E7951" s="129" t="s">
        <v>4821</v>
      </c>
      <c r="F7951" s="129" t="s">
        <v>4735</v>
      </c>
      <c r="G7951" s="129" t="s">
        <v>16723</v>
      </c>
      <c r="H7951" s="129"/>
    </row>
    <row r="7952" spans="1:8" x14ac:dyDescent="0.3">
      <c r="A7952" s="183">
        <v>45535</v>
      </c>
      <c r="B7952" s="129" t="s">
        <v>12692</v>
      </c>
      <c r="C7952" s="129" t="s">
        <v>418</v>
      </c>
      <c r="D7952" s="165">
        <v>1</v>
      </c>
      <c r="E7952" s="129" t="s">
        <v>4739</v>
      </c>
      <c r="F7952" s="129" t="s">
        <v>4735</v>
      </c>
      <c r="G7952" s="129" t="s">
        <v>16723</v>
      </c>
      <c r="H7952" s="129"/>
    </row>
    <row r="7953" spans="1:8" x14ac:dyDescent="0.3">
      <c r="A7953" s="183">
        <v>45535</v>
      </c>
      <c r="B7953" s="129" t="s">
        <v>12693</v>
      </c>
      <c r="C7953" s="129" t="s">
        <v>417</v>
      </c>
      <c r="D7953" s="165">
        <v>1</v>
      </c>
      <c r="E7953" s="129" t="s">
        <v>4739</v>
      </c>
      <c r="F7953" s="129" t="s">
        <v>4735</v>
      </c>
      <c r="G7953" s="129" t="s">
        <v>16723</v>
      </c>
      <c r="H7953" s="129"/>
    </row>
    <row r="7954" spans="1:8" x14ac:dyDescent="0.3">
      <c r="A7954" s="183">
        <v>45535</v>
      </c>
      <c r="B7954" s="129" t="s">
        <v>12694</v>
      </c>
      <c r="C7954" s="129" t="s">
        <v>417</v>
      </c>
      <c r="D7954" s="165">
        <v>1</v>
      </c>
      <c r="E7954" s="129" t="s">
        <v>4739</v>
      </c>
      <c r="F7954" s="129" t="s">
        <v>4735</v>
      </c>
      <c r="G7954" s="129" t="s">
        <v>16723</v>
      </c>
      <c r="H7954" s="129"/>
    </row>
    <row r="7955" spans="1:8" x14ac:dyDescent="0.3">
      <c r="A7955" s="183">
        <v>45535</v>
      </c>
      <c r="B7955" s="129" t="s">
        <v>12695</v>
      </c>
      <c r="C7955" s="129" t="s">
        <v>417</v>
      </c>
      <c r="D7955" s="165">
        <v>1</v>
      </c>
      <c r="E7955" s="129" t="s">
        <v>4739</v>
      </c>
      <c r="F7955" s="129" t="s">
        <v>4735</v>
      </c>
      <c r="G7955" s="129" t="s">
        <v>16723</v>
      </c>
      <c r="H7955" s="129"/>
    </row>
    <row r="7956" spans="1:8" x14ac:dyDescent="0.3">
      <c r="A7956" s="183">
        <v>45535</v>
      </c>
      <c r="B7956" s="129" t="s">
        <v>12696</v>
      </c>
      <c r="C7956" s="129" t="s">
        <v>417</v>
      </c>
      <c r="D7956" s="165">
        <v>1</v>
      </c>
      <c r="E7956" s="129" t="s">
        <v>4739</v>
      </c>
      <c r="F7956" s="129" t="s">
        <v>4735</v>
      </c>
      <c r="G7956" s="129" t="s">
        <v>16723</v>
      </c>
      <c r="H7956" s="129"/>
    </row>
    <row r="7957" spans="1:8" x14ac:dyDescent="0.3">
      <c r="A7957" s="183">
        <v>45535</v>
      </c>
      <c r="B7957" s="129" t="s">
        <v>12697</v>
      </c>
      <c r="C7957" s="129" t="s">
        <v>417</v>
      </c>
      <c r="D7957" s="165">
        <v>1</v>
      </c>
      <c r="E7957" s="129" t="s">
        <v>4739</v>
      </c>
      <c r="F7957" s="129" t="s">
        <v>4735</v>
      </c>
      <c r="G7957" s="129" t="s">
        <v>16723</v>
      </c>
      <c r="H7957" s="129"/>
    </row>
    <row r="7958" spans="1:8" x14ac:dyDescent="0.3">
      <c r="A7958" s="183">
        <v>45535</v>
      </c>
      <c r="B7958" s="129" t="s">
        <v>12698</v>
      </c>
      <c r="C7958" s="129" t="s">
        <v>417</v>
      </c>
      <c r="D7958" s="165">
        <v>1</v>
      </c>
      <c r="E7958" s="129" t="s">
        <v>4739</v>
      </c>
      <c r="F7958" s="129" t="s">
        <v>4735</v>
      </c>
      <c r="G7958" s="129" t="s">
        <v>16723</v>
      </c>
      <c r="H7958" s="129"/>
    </row>
    <row r="7959" spans="1:8" x14ac:dyDescent="0.3">
      <c r="A7959" s="183">
        <v>45535</v>
      </c>
      <c r="B7959" s="129" t="s">
        <v>12699</v>
      </c>
      <c r="C7959" s="129" t="s">
        <v>417</v>
      </c>
      <c r="D7959" s="165">
        <v>1</v>
      </c>
      <c r="E7959" s="129" t="s">
        <v>4739</v>
      </c>
      <c r="F7959" s="129" t="s">
        <v>4735</v>
      </c>
      <c r="G7959" s="129" t="s">
        <v>16723</v>
      </c>
      <c r="H7959" s="129"/>
    </row>
    <row r="7960" spans="1:8" x14ac:dyDescent="0.3">
      <c r="A7960" s="183">
        <v>45535</v>
      </c>
      <c r="B7960" s="129" t="s">
        <v>12700</v>
      </c>
      <c r="C7960" s="129" t="s">
        <v>417</v>
      </c>
      <c r="D7960" s="165">
        <v>1</v>
      </c>
      <c r="E7960" s="129" t="s">
        <v>4739</v>
      </c>
      <c r="F7960" s="129" t="s">
        <v>4735</v>
      </c>
      <c r="G7960" s="129" t="s">
        <v>16723</v>
      </c>
      <c r="H7960" s="129"/>
    </row>
    <row r="7961" spans="1:8" x14ac:dyDescent="0.3">
      <c r="A7961" s="183">
        <v>45535</v>
      </c>
      <c r="B7961" s="129" t="s">
        <v>12701</v>
      </c>
      <c r="C7961" s="129" t="s">
        <v>418</v>
      </c>
      <c r="D7961" s="165">
        <v>1</v>
      </c>
      <c r="E7961" s="129" t="s">
        <v>4737</v>
      </c>
      <c r="F7961" s="129" t="s">
        <v>4735</v>
      </c>
      <c r="G7961" s="129" t="s">
        <v>16723</v>
      </c>
      <c r="H7961" s="129"/>
    </row>
    <row r="7962" spans="1:8" x14ac:dyDescent="0.3">
      <c r="A7962" s="183">
        <v>45535</v>
      </c>
      <c r="B7962" s="129" t="s">
        <v>12702</v>
      </c>
      <c r="C7962" s="129" t="s">
        <v>418</v>
      </c>
      <c r="D7962" s="165">
        <v>1</v>
      </c>
      <c r="E7962" s="129" t="s">
        <v>4737</v>
      </c>
      <c r="F7962" s="129" t="s">
        <v>4735</v>
      </c>
      <c r="G7962" s="129" t="s">
        <v>16723</v>
      </c>
      <c r="H7962" s="129"/>
    </row>
    <row r="7963" spans="1:8" x14ac:dyDescent="0.3">
      <c r="A7963" s="183">
        <v>45535</v>
      </c>
      <c r="B7963" s="129" t="s">
        <v>12703</v>
      </c>
      <c r="C7963" s="129" t="s">
        <v>418</v>
      </c>
      <c r="D7963" s="165">
        <v>1</v>
      </c>
      <c r="E7963" s="129" t="s">
        <v>4737</v>
      </c>
      <c r="F7963" s="129" t="s">
        <v>4735</v>
      </c>
      <c r="G7963" s="129" t="s">
        <v>16723</v>
      </c>
      <c r="H7963" s="129"/>
    </row>
    <row r="7964" spans="1:8" x14ac:dyDescent="0.3">
      <c r="A7964" s="183">
        <v>45535</v>
      </c>
      <c r="B7964" s="129" t="s">
        <v>12704</v>
      </c>
      <c r="C7964" s="129" t="s">
        <v>418</v>
      </c>
      <c r="D7964" s="165">
        <v>1</v>
      </c>
      <c r="E7964" s="129" t="s">
        <v>4821</v>
      </c>
      <c r="F7964" s="129" t="s">
        <v>4735</v>
      </c>
      <c r="G7964" s="129" t="s">
        <v>16723</v>
      </c>
      <c r="H7964" s="129"/>
    </row>
    <row r="7965" spans="1:8" x14ac:dyDescent="0.3">
      <c r="A7965" s="183">
        <v>45535</v>
      </c>
      <c r="B7965" s="129" t="s">
        <v>12705</v>
      </c>
      <c r="C7965" s="129" t="s">
        <v>418</v>
      </c>
      <c r="D7965" s="165">
        <v>1</v>
      </c>
      <c r="E7965" s="129" t="s">
        <v>4744</v>
      </c>
      <c r="F7965" s="129" t="s">
        <v>4735</v>
      </c>
      <c r="G7965" s="129" t="s">
        <v>16723</v>
      </c>
      <c r="H7965" s="129"/>
    </row>
    <row r="7966" spans="1:8" x14ac:dyDescent="0.3">
      <c r="A7966" s="183">
        <v>45535</v>
      </c>
      <c r="B7966" s="129" t="s">
        <v>12706</v>
      </c>
      <c r="C7966" s="129" t="s">
        <v>416</v>
      </c>
      <c r="D7966" s="165">
        <v>1</v>
      </c>
      <c r="E7966" s="129" t="s">
        <v>4739</v>
      </c>
      <c r="F7966" s="129" t="s">
        <v>4735</v>
      </c>
      <c r="G7966" s="129" t="s">
        <v>16723</v>
      </c>
      <c r="H7966" s="129"/>
    </row>
    <row r="7967" spans="1:8" x14ac:dyDescent="0.3">
      <c r="A7967" s="183">
        <v>45535</v>
      </c>
      <c r="B7967" s="129" t="s">
        <v>12707</v>
      </c>
      <c r="C7967" s="129" t="s">
        <v>417</v>
      </c>
      <c r="D7967" s="165">
        <v>1</v>
      </c>
      <c r="E7967" s="129" t="s">
        <v>4737</v>
      </c>
      <c r="F7967" s="129" t="s">
        <v>4735</v>
      </c>
      <c r="G7967" s="129" t="s">
        <v>16723</v>
      </c>
      <c r="H7967" s="129"/>
    </row>
    <row r="7968" spans="1:8" x14ac:dyDescent="0.3">
      <c r="A7968" s="183">
        <v>45535</v>
      </c>
      <c r="B7968" s="129" t="s">
        <v>12708</v>
      </c>
      <c r="C7968" s="129" t="s">
        <v>416</v>
      </c>
      <c r="D7968" s="165">
        <v>1</v>
      </c>
      <c r="E7968" s="129" t="s">
        <v>4739</v>
      </c>
      <c r="F7968" s="129" t="s">
        <v>4735</v>
      </c>
      <c r="G7968" s="129" t="s">
        <v>16723</v>
      </c>
      <c r="H7968" s="129"/>
    </row>
    <row r="7969" spans="1:8" x14ac:dyDescent="0.3">
      <c r="A7969" s="183">
        <v>45535</v>
      </c>
      <c r="B7969" s="129" t="s">
        <v>12709</v>
      </c>
      <c r="C7969" s="129" t="s">
        <v>418</v>
      </c>
      <c r="D7969" s="165">
        <v>1</v>
      </c>
      <c r="E7969" s="129" t="s">
        <v>4739</v>
      </c>
      <c r="F7969" s="129" t="s">
        <v>4735</v>
      </c>
      <c r="G7969" s="129" t="s">
        <v>16723</v>
      </c>
      <c r="H7969" s="129"/>
    </row>
    <row r="7970" spans="1:8" x14ac:dyDescent="0.3">
      <c r="A7970" s="183">
        <v>45535</v>
      </c>
      <c r="B7970" s="129" t="s">
        <v>12710</v>
      </c>
      <c r="C7970" s="129" t="s">
        <v>418</v>
      </c>
      <c r="D7970" s="165">
        <v>1</v>
      </c>
      <c r="E7970" s="129" t="s">
        <v>4739</v>
      </c>
      <c r="F7970" s="129" t="s">
        <v>4735</v>
      </c>
      <c r="G7970" s="129" t="s">
        <v>16723</v>
      </c>
      <c r="H7970" s="129"/>
    </row>
    <row r="7971" spans="1:8" x14ac:dyDescent="0.3">
      <c r="A7971" s="183">
        <v>45535</v>
      </c>
      <c r="B7971" s="129" t="s">
        <v>12711</v>
      </c>
      <c r="C7971" s="129" t="s">
        <v>417</v>
      </c>
      <c r="D7971" s="165">
        <v>1</v>
      </c>
      <c r="E7971" s="129" t="s">
        <v>4739</v>
      </c>
      <c r="F7971" s="129" t="s">
        <v>4735</v>
      </c>
      <c r="G7971" s="129" t="s">
        <v>16723</v>
      </c>
      <c r="H7971" s="129"/>
    </row>
    <row r="7972" spans="1:8" x14ac:dyDescent="0.3">
      <c r="A7972" s="183">
        <v>45535</v>
      </c>
      <c r="B7972" s="129" t="s">
        <v>12712</v>
      </c>
      <c r="C7972" s="129" t="s">
        <v>417</v>
      </c>
      <c r="D7972" s="165">
        <v>1</v>
      </c>
      <c r="E7972" s="129" t="s">
        <v>4739</v>
      </c>
      <c r="F7972" s="129" t="s">
        <v>4735</v>
      </c>
      <c r="G7972" s="129" t="s">
        <v>16723</v>
      </c>
      <c r="H7972" s="129"/>
    </row>
    <row r="7973" spans="1:8" x14ac:dyDescent="0.3">
      <c r="A7973" s="183">
        <v>45535</v>
      </c>
      <c r="B7973" s="129" t="s">
        <v>12713</v>
      </c>
      <c r="C7973" s="129" t="s">
        <v>417</v>
      </c>
      <c r="D7973" s="165">
        <v>1</v>
      </c>
      <c r="E7973" s="129" t="s">
        <v>4737</v>
      </c>
      <c r="F7973" s="129" t="s">
        <v>4735</v>
      </c>
      <c r="G7973" s="129" t="s">
        <v>16723</v>
      </c>
      <c r="H7973" s="129"/>
    </row>
    <row r="7974" spans="1:8" x14ac:dyDescent="0.3">
      <c r="A7974" s="183">
        <v>45535</v>
      </c>
      <c r="B7974" s="129" t="s">
        <v>12714</v>
      </c>
      <c r="C7974" s="129" t="s">
        <v>417</v>
      </c>
      <c r="D7974" s="165">
        <v>1</v>
      </c>
      <c r="E7974" s="129" t="s">
        <v>4739</v>
      </c>
      <c r="F7974" s="129" t="s">
        <v>4735</v>
      </c>
      <c r="G7974" s="129" t="s">
        <v>16723</v>
      </c>
      <c r="H7974" s="129"/>
    </row>
    <row r="7975" spans="1:8" x14ac:dyDescent="0.3">
      <c r="A7975" s="183">
        <v>45535</v>
      </c>
      <c r="B7975" s="129" t="s">
        <v>12715</v>
      </c>
      <c r="C7975" s="129" t="s">
        <v>417</v>
      </c>
      <c r="D7975" s="165">
        <v>1</v>
      </c>
      <c r="E7975" s="129" t="s">
        <v>4739</v>
      </c>
      <c r="F7975" s="129" t="s">
        <v>4735</v>
      </c>
      <c r="G7975" s="129" t="s">
        <v>16723</v>
      </c>
      <c r="H7975" s="129"/>
    </row>
    <row r="7976" spans="1:8" x14ac:dyDescent="0.3">
      <c r="A7976" s="183">
        <v>45535</v>
      </c>
      <c r="B7976" s="129" t="s">
        <v>12716</v>
      </c>
      <c r="C7976" s="129" t="s">
        <v>417</v>
      </c>
      <c r="D7976" s="165">
        <v>1</v>
      </c>
      <c r="E7976" s="129" t="s">
        <v>4737</v>
      </c>
      <c r="F7976" s="129" t="s">
        <v>4735</v>
      </c>
      <c r="G7976" s="129" t="s">
        <v>16723</v>
      </c>
      <c r="H7976" s="129"/>
    </row>
    <row r="7977" spans="1:8" x14ac:dyDescent="0.3">
      <c r="A7977" s="183">
        <v>45535</v>
      </c>
      <c r="B7977" s="129" t="s">
        <v>12717</v>
      </c>
      <c r="C7977" s="129" t="s">
        <v>417</v>
      </c>
      <c r="D7977" s="165">
        <v>1</v>
      </c>
      <c r="E7977" s="129" t="s">
        <v>4739</v>
      </c>
      <c r="F7977" s="129" t="s">
        <v>4735</v>
      </c>
      <c r="G7977" s="129" t="s">
        <v>16723</v>
      </c>
      <c r="H7977" s="129"/>
    </row>
    <row r="7978" spans="1:8" x14ac:dyDescent="0.3">
      <c r="A7978" s="183">
        <v>45535</v>
      </c>
      <c r="B7978" s="129" t="s">
        <v>12718</v>
      </c>
      <c r="C7978" s="129" t="s">
        <v>417</v>
      </c>
      <c r="D7978" s="165">
        <v>1</v>
      </c>
      <c r="E7978" s="129" t="s">
        <v>4739</v>
      </c>
      <c r="F7978" s="129" t="s">
        <v>4735</v>
      </c>
      <c r="G7978" s="129" t="s">
        <v>16723</v>
      </c>
      <c r="H7978" s="129"/>
    </row>
    <row r="7979" spans="1:8" x14ac:dyDescent="0.3">
      <c r="A7979" s="183">
        <v>45535</v>
      </c>
      <c r="B7979" s="129" t="s">
        <v>12719</v>
      </c>
      <c r="C7979" s="129" t="s">
        <v>417</v>
      </c>
      <c r="D7979" s="165">
        <v>1</v>
      </c>
      <c r="E7979" s="129" t="s">
        <v>4739</v>
      </c>
      <c r="F7979" s="129" t="s">
        <v>4735</v>
      </c>
      <c r="G7979" s="129" t="s">
        <v>16723</v>
      </c>
      <c r="H7979" s="129"/>
    </row>
    <row r="7980" spans="1:8" x14ac:dyDescent="0.3">
      <c r="A7980" s="183">
        <v>45535</v>
      </c>
      <c r="B7980" s="129" t="s">
        <v>12720</v>
      </c>
      <c r="C7980" s="129" t="s">
        <v>417</v>
      </c>
      <c r="D7980" s="165">
        <v>1</v>
      </c>
      <c r="E7980" s="129" t="s">
        <v>4739</v>
      </c>
      <c r="F7980" s="129" t="s">
        <v>4735</v>
      </c>
      <c r="G7980" s="129" t="s">
        <v>16723</v>
      </c>
      <c r="H7980" s="129"/>
    </row>
    <row r="7981" spans="1:8" x14ac:dyDescent="0.3">
      <c r="A7981" s="183">
        <v>45535</v>
      </c>
      <c r="B7981" s="129" t="s">
        <v>12721</v>
      </c>
      <c r="C7981" s="129" t="s">
        <v>417</v>
      </c>
      <c r="D7981" s="165">
        <v>1</v>
      </c>
      <c r="E7981" s="129" t="s">
        <v>4739</v>
      </c>
      <c r="F7981" s="129" t="s">
        <v>4735</v>
      </c>
      <c r="G7981" s="129" t="s">
        <v>16723</v>
      </c>
      <c r="H7981" s="129"/>
    </row>
    <row r="7982" spans="1:8" x14ac:dyDescent="0.3">
      <c r="A7982" s="183">
        <v>45535</v>
      </c>
      <c r="B7982" s="129" t="s">
        <v>12722</v>
      </c>
      <c r="C7982" s="129" t="s">
        <v>417</v>
      </c>
      <c r="D7982" s="165">
        <v>1</v>
      </c>
      <c r="E7982" s="129" t="s">
        <v>5066</v>
      </c>
      <c r="F7982" s="129" t="s">
        <v>4735</v>
      </c>
      <c r="G7982" s="129" t="s">
        <v>16723</v>
      </c>
      <c r="H7982" s="129"/>
    </row>
    <row r="7983" spans="1:8" x14ac:dyDescent="0.3">
      <c r="A7983" s="183">
        <v>45535</v>
      </c>
      <c r="B7983" s="129" t="s">
        <v>12723</v>
      </c>
      <c r="C7983" s="129" t="s">
        <v>416</v>
      </c>
      <c r="D7983" s="165">
        <v>1</v>
      </c>
      <c r="E7983" s="129" t="s">
        <v>4737</v>
      </c>
      <c r="F7983" s="129" t="s">
        <v>4735</v>
      </c>
      <c r="G7983" s="129" t="s">
        <v>16723</v>
      </c>
      <c r="H7983" s="129"/>
    </row>
    <row r="7984" spans="1:8" x14ac:dyDescent="0.3">
      <c r="A7984" s="183">
        <v>45535</v>
      </c>
      <c r="B7984" s="129" t="s">
        <v>12724</v>
      </c>
      <c r="C7984" s="129" t="s">
        <v>418</v>
      </c>
      <c r="D7984" s="165">
        <v>1</v>
      </c>
      <c r="E7984" s="129" t="s">
        <v>4737</v>
      </c>
      <c r="F7984" s="129" t="s">
        <v>4735</v>
      </c>
      <c r="G7984" s="129" t="s">
        <v>16723</v>
      </c>
      <c r="H7984" s="129"/>
    </row>
    <row r="7985" spans="1:8" x14ac:dyDescent="0.3">
      <c r="A7985" s="183">
        <v>45535</v>
      </c>
      <c r="B7985" s="129" t="s">
        <v>12725</v>
      </c>
      <c r="C7985" s="129" t="s">
        <v>418</v>
      </c>
      <c r="D7985" s="165">
        <v>1</v>
      </c>
      <c r="E7985" s="129" t="s">
        <v>4739</v>
      </c>
      <c r="F7985" s="129" t="s">
        <v>4735</v>
      </c>
      <c r="G7985" s="129" t="s">
        <v>16723</v>
      </c>
      <c r="H7985" s="129"/>
    </row>
    <row r="7986" spans="1:8" x14ac:dyDescent="0.3">
      <c r="A7986" s="183">
        <v>45535</v>
      </c>
      <c r="B7986" s="129" t="s">
        <v>12726</v>
      </c>
      <c r="C7986" s="129" t="s">
        <v>417</v>
      </c>
      <c r="D7986" s="165">
        <v>1</v>
      </c>
      <c r="E7986" s="129" t="s">
        <v>4739</v>
      </c>
      <c r="F7986" s="129" t="s">
        <v>4735</v>
      </c>
      <c r="G7986" s="129" t="s">
        <v>16723</v>
      </c>
      <c r="H7986" s="129"/>
    </row>
    <row r="7987" spans="1:8" x14ac:dyDescent="0.3">
      <c r="A7987" s="183">
        <v>45535</v>
      </c>
      <c r="B7987" s="129" t="s">
        <v>12727</v>
      </c>
      <c r="C7987" s="129" t="s">
        <v>417</v>
      </c>
      <c r="D7987" s="165">
        <v>1</v>
      </c>
      <c r="E7987" s="129" t="s">
        <v>4737</v>
      </c>
      <c r="F7987" s="129" t="s">
        <v>4735</v>
      </c>
      <c r="G7987" s="129" t="s">
        <v>16723</v>
      </c>
      <c r="H7987" s="129"/>
    </row>
    <row r="7988" spans="1:8" x14ac:dyDescent="0.3">
      <c r="A7988" s="183">
        <v>45535</v>
      </c>
      <c r="B7988" s="129" t="s">
        <v>12728</v>
      </c>
      <c r="C7988" s="129" t="s">
        <v>417</v>
      </c>
      <c r="D7988" s="165">
        <v>1</v>
      </c>
      <c r="E7988" s="129" t="s">
        <v>4737</v>
      </c>
      <c r="F7988" s="129" t="s">
        <v>4735</v>
      </c>
      <c r="G7988" s="129" t="s">
        <v>16723</v>
      </c>
      <c r="H7988" s="129"/>
    </row>
    <row r="7989" spans="1:8" x14ac:dyDescent="0.3">
      <c r="A7989" s="183">
        <v>45535</v>
      </c>
      <c r="B7989" s="129" t="s">
        <v>12729</v>
      </c>
      <c r="C7989" s="129" t="s">
        <v>417</v>
      </c>
      <c r="D7989" s="165">
        <v>1</v>
      </c>
      <c r="E7989" s="129" t="s">
        <v>4737</v>
      </c>
      <c r="F7989" s="129" t="s">
        <v>4735</v>
      </c>
      <c r="G7989" s="129" t="s">
        <v>16723</v>
      </c>
      <c r="H7989" s="129"/>
    </row>
    <row r="7990" spans="1:8" x14ac:dyDescent="0.3">
      <c r="A7990" s="183">
        <v>45535</v>
      </c>
      <c r="B7990" s="129" t="s">
        <v>12730</v>
      </c>
      <c r="C7990" s="129" t="s">
        <v>417</v>
      </c>
      <c r="D7990" s="165">
        <v>1</v>
      </c>
      <c r="E7990" s="129" t="s">
        <v>4821</v>
      </c>
      <c r="F7990" s="129" t="s">
        <v>4735</v>
      </c>
      <c r="G7990" s="129" t="s">
        <v>16723</v>
      </c>
      <c r="H7990" s="129"/>
    </row>
    <row r="7991" spans="1:8" x14ac:dyDescent="0.3">
      <c r="A7991" s="183">
        <v>45535</v>
      </c>
      <c r="B7991" s="129" t="s">
        <v>12731</v>
      </c>
      <c r="C7991" s="129" t="s">
        <v>416</v>
      </c>
      <c r="D7991" s="165">
        <v>1</v>
      </c>
      <c r="E7991" s="129" t="s">
        <v>4737</v>
      </c>
      <c r="F7991" s="129" t="s">
        <v>4735</v>
      </c>
      <c r="G7991" s="129" t="s">
        <v>16723</v>
      </c>
      <c r="H7991" s="129"/>
    </row>
    <row r="7992" spans="1:8" x14ac:dyDescent="0.3">
      <c r="A7992" s="183">
        <v>45535</v>
      </c>
      <c r="B7992" s="129" t="s">
        <v>12732</v>
      </c>
      <c r="C7992" s="129" t="s">
        <v>417</v>
      </c>
      <c r="D7992" s="165">
        <v>1</v>
      </c>
      <c r="E7992" s="129" t="s">
        <v>4734</v>
      </c>
      <c r="F7992" s="129" t="s">
        <v>4735</v>
      </c>
      <c r="G7992" s="129" t="s">
        <v>16723</v>
      </c>
      <c r="H7992" s="129"/>
    </row>
    <row r="7993" spans="1:8" x14ac:dyDescent="0.3">
      <c r="A7993" s="183">
        <v>45535</v>
      </c>
      <c r="B7993" s="129" t="s">
        <v>12733</v>
      </c>
      <c r="C7993" s="129" t="s">
        <v>417</v>
      </c>
      <c r="D7993" s="165">
        <v>1</v>
      </c>
      <c r="E7993" s="129" t="s">
        <v>4739</v>
      </c>
      <c r="F7993" s="129" t="s">
        <v>4735</v>
      </c>
      <c r="G7993" s="129" t="s">
        <v>16723</v>
      </c>
      <c r="H7993" s="129"/>
    </row>
    <row r="7994" spans="1:8" x14ac:dyDescent="0.3">
      <c r="A7994" s="183">
        <v>45535</v>
      </c>
      <c r="B7994" s="129" t="s">
        <v>12734</v>
      </c>
      <c r="C7994" s="129" t="s">
        <v>417</v>
      </c>
      <c r="D7994" s="165">
        <v>1</v>
      </c>
      <c r="E7994" s="129" t="s">
        <v>4739</v>
      </c>
      <c r="F7994" s="129" t="s">
        <v>4735</v>
      </c>
      <c r="G7994" s="129" t="s">
        <v>16723</v>
      </c>
      <c r="H7994" s="129"/>
    </row>
    <row r="7995" spans="1:8" x14ac:dyDescent="0.3">
      <c r="A7995" s="183">
        <v>45535</v>
      </c>
      <c r="B7995" s="129" t="s">
        <v>12735</v>
      </c>
      <c r="C7995" s="129" t="s">
        <v>417</v>
      </c>
      <c r="D7995" s="165">
        <v>1</v>
      </c>
      <c r="E7995" s="129" t="s">
        <v>4739</v>
      </c>
      <c r="F7995" s="129" t="s">
        <v>4735</v>
      </c>
      <c r="G7995" s="129" t="s">
        <v>16723</v>
      </c>
      <c r="H7995" s="129"/>
    </row>
    <row r="7996" spans="1:8" x14ac:dyDescent="0.3">
      <c r="A7996" s="183">
        <v>45535</v>
      </c>
      <c r="B7996" s="129" t="s">
        <v>12736</v>
      </c>
      <c r="C7996" s="129" t="s">
        <v>417</v>
      </c>
      <c r="D7996" s="165">
        <v>1</v>
      </c>
      <c r="E7996" s="129" t="s">
        <v>4739</v>
      </c>
      <c r="F7996" s="129" t="s">
        <v>4735</v>
      </c>
      <c r="G7996" s="129" t="s">
        <v>16723</v>
      </c>
      <c r="H7996" s="129"/>
    </row>
    <row r="7997" spans="1:8" x14ac:dyDescent="0.3">
      <c r="A7997" s="183">
        <v>45535</v>
      </c>
      <c r="B7997" s="129" t="s">
        <v>12737</v>
      </c>
      <c r="C7997" s="129" t="s">
        <v>417</v>
      </c>
      <c r="D7997" s="165">
        <v>1</v>
      </c>
      <c r="E7997" s="129" t="s">
        <v>4739</v>
      </c>
      <c r="F7997" s="129" t="s">
        <v>4735</v>
      </c>
      <c r="G7997" s="129" t="s">
        <v>16723</v>
      </c>
      <c r="H7997" s="129"/>
    </row>
    <row r="7998" spans="1:8" x14ac:dyDescent="0.3">
      <c r="A7998" s="183">
        <v>45535</v>
      </c>
      <c r="B7998" s="129" t="s">
        <v>12738</v>
      </c>
      <c r="C7998" s="129" t="s">
        <v>417</v>
      </c>
      <c r="D7998" s="165">
        <v>1</v>
      </c>
      <c r="E7998" s="129" t="s">
        <v>4739</v>
      </c>
      <c r="F7998" s="129" t="s">
        <v>4735</v>
      </c>
      <c r="G7998" s="129" t="s">
        <v>16723</v>
      </c>
      <c r="H7998" s="129"/>
    </row>
    <row r="7999" spans="1:8" x14ac:dyDescent="0.3">
      <c r="A7999" s="183">
        <v>45535</v>
      </c>
      <c r="B7999" s="129" t="s">
        <v>12739</v>
      </c>
      <c r="C7999" s="129" t="s">
        <v>417</v>
      </c>
      <c r="D7999" s="165">
        <v>1</v>
      </c>
      <c r="E7999" s="129" t="s">
        <v>4739</v>
      </c>
      <c r="F7999" s="129" t="s">
        <v>4735</v>
      </c>
      <c r="G7999" s="129" t="s">
        <v>16723</v>
      </c>
      <c r="H7999" s="129"/>
    </row>
    <row r="8000" spans="1:8" x14ac:dyDescent="0.3">
      <c r="A8000" s="183">
        <v>45535</v>
      </c>
      <c r="B8000" s="129" t="s">
        <v>12740</v>
      </c>
      <c r="C8000" s="129" t="s">
        <v>417</v>
      </c>
      <c r="D8000" s="165">
        <v>1</v>
      </c>
      <c r="E8000" s="129" t="s">
        <v>4739</v>
      </c>
      <c r="F8000" s="129" t="s">
        <v>4735</v>
      </c>
      <c r="G8000" s="129" t="s">
        <v>16723</v>
      </c>
      <c r="H8000" s="129"/>
    </row>
    <row r="8001" spans="1:8" x14ac:dyDescent="0.3">
      <c r="A8001" s="183">
        <v>45535</v>
      </c>
      <c r="B8001" s="129" t="s">
        <v>12741</v>
      </c>
      <c r="C8001" s="129" t="s">
        <v>417</v>
      </c>
      <c r="D8001" s="165">
        <v>1</v>
      </c>
      <c r="E8001" s="129" t="s">
        <v>5066</v>
      </c>
      <c r="F8001" s="129" t="s">
        <v>4735</v>
      </c>
      <c r="G8001" s="129" t="s">
        <v>16723</v>
      </c>
      <c r="H8001" s="129"/>
    </row>
    <row r="8002" spans="1:8" x14ac:dyDescent="0.3">
      <c r="A8002" s="183">
        <v>45535</v>
      </c>
      <c r="B8002" s="129" t="s">
        <v>12742</v>
      </c>
      <c r="C8002" s="129" t="s">
        <v>418</v>
      </c>
      <c r="D8002" s="165">
        <v>1</v>
      </c>
      <c r="E8002" s="129" t="s">
        <v>4739</v>
      </c>
      <c r="F8002" s="129" t="s">
        <v>4735</v>
      </c>
      <c r="G8002" s="129" t="s">
        <v>16723</v>
      </c>
      <c r="H8002" s="129"/>
    </row>
    <row r="8003" spans="1:8" x14ac:dyDescent="0.3">
      <c r="A8003" s="183">
        <v>45535</v>
      </c>
      <c r="B8003" s="129" t="s">
        <v>12743</v>
      </c>
      <c r="C8003" s="129" t="s">
        <v>418</v>
      </c>
      <c r="D8003" s="165">
        <v>1</v>
      </c>
      <c r="E8003" s="129" t="s">
        <v>4739</v>
      </c>
      <c r="F8003" s="129" t="s">
        <v>4735</v>
      </c>
      <c r="G8003" s="129" t="s">
        <v>16723</v>
      </c>
      <c r="H8003" s="129"/>
    </row>
    <row r="8004" spans="1:8" x14ac:dyDescent="0.3">
      <c r="A8004" s="183">
        <v>45535</v>
      </c>
      <c r="B8004" s="129" t="s">
        <v>12744</v>
      </c>
      <c r="C8004" s="129" t="s">
        <v>418</v>
      </c>
      <c r="D8004" s="165">
        <v>1</v>
      </c>
      <c r="E8004" s="129" t="s">
        <v>4739</v>
      </c>
      <c r="F8004" s="129" t="s">
        <v>4735</v>
      </c>
      <c r="G8004" s="129" t="s">
        <v>16723</v>
      </c>
      <c r="H8004" s="129"/>
    </row>
    <row r="8005" spans="1:8" x14ac:dyDescent="0.3">
      <c r="A8005" s="183">
        <v>45535</v>
      </c>
      <c r="B8005" s="129" t="s">
        <v>12745</v>
      </c>
      <c r="C8005" s="129" t="s">
        <v>417</v>
      </c>
      <c r="D8005" s="165">
        <v>1</v>
      </c>
      <c r="E8005" s="129" t="s">
        <v>4739</v>
      </c>
      <c r="F8005" s="129" t="s">
        <v>4735</v>
      </c>
      <c r="G8005" s="129" t="s">
        <v>16723</v>
      </c>
      <c r="H8005" s="129"/>
    </row>
    <row r="8006" spans="1:8" x14ac:dyDescent="0.3">
      <c r="A8006" s="183">
        <v>45535</v>
      </c>
      <c r="B8006" s="129" t="s">
        <v>12746</v>
      </c>
      <c r="C8006" s="129" t="s">
        <v>418</v>
      </c>
      <c r="D8006" s="165">
        <v>1</v>
      </c>
      <c r="E8006" s="129" t="s">
        <v>4739</v>
      </c>
      <c r="F8006" s="129" t="s">
        <v>4735</v>
      </c>
      <c r="G8006" s="129" t="s">
        <v>16723</v>
      </c>
      <c r="H8006" s="129"/>
    </row>
    <row r="8007" spans="1:8" x14ac:dyDescent="0.3">
      <c r="A8007" s="183">
        <v>45535</v>
      </c>
      <c r="B8007" s="129" t="s">
        <v>12747</v>
      </c>
      <c r="C8007" s="129" t="s">
        <v>416</v>
      </c>
      <c r="D8007" s="165">
        <v>1</v>
      </c>
      <c r="E8007" s="129" t="s">
        <v>4737</v>
      </c>
      <c r="F8007" s="129" t="s">
        <v>4735</v>
      </c>
      <c r="G8007" s="129" t="s">
        <v>16723</v>
      </c>
      <c r="H8007" s="129"/>
    </row>
    <row r="8008" spans="1:8" x14ac:dyDescent="0.3">
      <c r="A8008" s="183">
        <v>45535</v>
      </c>
      <c r="B8008" s="129" t="s">
        <v>12748</v>
      </c>
      <c r="C8008" s="129" t="s">
        <v>417</v>
      </c>
      <c r="D8008" s="165">
        <v>1</v>
      </c>
      <c r="E8008" s="129" t="s">
        <v>4739</v>
      </c>
      <c r="F8008" s="129" t="s">
        <v>4735</v>
      </c>
      <c r="G8008" s="129" t="s">
        <v>16723</v>
      </c>
      <c r="H8008" s="129"/>
    </row>
    <row r="8009" spans="1:8" x14ac:dyDescent="0.3">
      <c r="A8009" s="183">
        <v>45535</v>
      </c>
      <c r="B8009" s="129" t="s">
        <v>12749</v>
      </c>
      <c r="C8009" s="129" t="s">
        <v>417</v>
      </c>
      <c r="D8009" s="165">
        <v>1</v>
      </c>
      <c r="E8009" s="129" t="s">
        <v>4739</v>
      </c>
      <c r="F8009" s="129" t="s">
        <v>4735</v>
      </c>
      <c r="G8009" s="129" t="s">
        <v>16723</v>
      </c>
      <c r="H8009" s="129"/>
    </row>
    <row r="8010" spans="1:8" x14ac:dyDescent="0.3">
      <c r="A8010" s="183">
        <v>45535</v>
      </c>
      <c r="B8010" s="129" t="s">
        <v>12750</v>
      </c>
      <c r="C8010" s="129" t="s">
        <v>417</v>
      </c>
      <c r="D8010" s="165">
        <v>1</v>
      </c>
      <c r="E8010" s="129" t="s">
        <v>4739</v>
      </c>
      <c r="F8010" s="129" t="s">
        <v>4735</v>
      </c>
      <c r="G8010" s="129" t="s">
        <v>16723</v>
      </c>
      <c r="H8010" s="129"/>
    </row>
    <row r="8011" spans="1:8" x14ac:dyDescent="0.3">
      <c r="A8011" s="183">
        <v>45535</v>
      </c>
      <c r="B8011" s="129" t="s">
        <v>12751</v>
      </c>
      <c r="C8011" s="129" t="s">
        <v>417</v>
      </c>
      <c r="D8011" s="165">
        <v>1</v>
      </c>
      <c r="E8011" s="129" t="s">
        <v>4739</v>
      </c>
      <c r="F8011" s="129" t="s">
        <v>4735</v>
      </c>
      <c r="G8011" s="129" t="s">
        <v>16723</v>
      </c>
      <c r="H8011" s="129"/>
    </row>
    <row r="8012" spans="1:8" x14ac:dyDescent="0.3">
      <c r="A8012" s="183">
        <v>45535</v>
      </c>
      <c r="B8012" s="129" t="s">
        <v>12752</v>
      </c>
      <c r="C8012" s="129" t="s">
        <v>417</v>
      </c>
      <c r="D8012" s="165">
        <v>1</v>
      </c>
      <c r="E8012" s="129" t="s">
        <v>4739</v>
      </c>
      <c r="F8012" s="129" t="s">
        <v>4735</v>
      </c>
      <c r="G8012" s="129" t="s">
        <v>16723</v>
      </c>
      <c r="H8012" s="129"/>
    </row>
    <row r="8013" spans="1:8" x14ac:dyDescent="0.3">
      <c r="A8013" s="183">
        <v>45535</v>
      </c>
      <c r="B8013" s="129" t="s">
        <v>12753</v>
      </c>
      <c r="C8013" s="129" t="s">
        <v>417</v>
      </c>
      <c r="D8013" s="165">
        <v>1</v>
      </c>
      <c r="E8013" s="129" t="s">
        <v>4737</v>
      </c>
      <c r="F8013" s="129" t="s">
        <v>4735</v>
      </c>
      <c r="G8013" s="129" t="s">
        <v>16723</v>
      </c>
      <c r="H8013" s="129"/>
    </row>
    <row r="8014" spans="1:8" x14ac:dyDescent="0.3">
      <c r="A8014" s="183">
        <v>45535</v>
      </c>
      <c r="B8014" s="129" t="s">
        <v>12754</v>
      </c>
      <c r="C8014" s="129" t="s">
        <v>417</v>
      </c>
      <c r="D8014" s="165">
        <v>1</v>
      </c>
      <c r="E8014" s="129" t="s">
        <v>4739</v>
      </c>
      <c r="F8014" s="129" t="s">
        <v>4735</v>
      </c>
      <c r="G8014" s="129" t="s">
        <v>16723</v>
      </c>
      <c r="H8014" s="129"/>
    </row>
    <row r="8015" spans="1:8" x14ac:dyDescent="0.3">
      <c r="A8015" s="183">
        <v>45535</v>
      </c>
      <c r="B8015" s="129" t="s">
        <v>12755</v>
      </c>
      <c r="C8015" s="129" t="s">
        <v>418</v>
      </c>
      <c r="D8015" s="165">
        <v>1</v>
      </c>
      <c r="E8015" s="129" t="s">
        <v>4739</v>
      </c>
      <c r="F8015" s="129" t="s">
        <v>4735</v>
      </c>
      <c r="G8015" s="129" t="s">
        <v>16723</v>
      </c>
      <c r="H8015" s="129"/>
    </row>
    <row r="8016" spans="1:8" x14ac:dyDescent="0.3">
      <c r="A8016" s="183">
        <v>45535</v>
      </c>
      <c r="B8016" s="129" t="s">
        <v>12756</v>
      </c>
      <c r="C8016" s="129" t="s">
        <v>418</v>
      </c>
      <c r="D8016" s="165">
        <v>1</v>
      </c>
      <c r="E8016" s="129" t="s">
        <v>4739</v>
      </c>
      <c r="F8016" s="129" t="s">
        <v>4735</v>
      </c>
      <c r="G8016" s="129" t="s">
        <v>16723</v>
      </c>
      <c r="H8016" s="129"/>
    </row>
    <row r="8017" spans="1:8" x14ac:dyDescent="0.3">
      <c r="A8017" s="183">
        <v>45535</v>
      </c>
      <c r="B8017" s="129" t="s">
        <v>12757</v>
      </c>
      <c r="C8017" s="129" t="s">
        <v>417</v>
      </c>
      <c r="D8017" s="165">
        <v>1</v>
      </c>
      <c r="E8017" s="129" t="s">
        <v>4739</v>
      </c>
      <c r="F8017" s="129" t="s">
        <v>4735</v>
      </c>
      <c r="G8017" s="129" t="s">
        <v>16723</v>
      </c>
      <c r="H8017" s="129"/>
    </row>
    <row r="8018" spans="1:8" x14ac:dyDescent="0.3">
      <c r="A8018" s="183">
        <v>45535</v>
      </c>
      <c r="B8018" s="129" t="s">
        <v>12758</v>
      </c>
      <c r="C8018" s="129" t="s">
        <v>416</v>
      </c>
      <c r="D8018" s="165">
        <v>1</v>
      </c>
      <c r="E8018" s="129" t="s">
        <v>4737</v>
      </c>
      <c r="F8018" s="129" t="s">
        <v>4735</v>
      </c>
      <c r="G8018" s="129" t="s">
        <v>16723</v>
      </c>
      <c r="H8018" s="129"/>
    </row>
    <row r="8019" spans="1:8" x14ac:dyDescent="0.3">
      <c r="A8019" s="183">
        <v>45535</v>
      </c>
      <c r="B8019" s="129" t="s">
        <v>12759</v>
      </c>
      <c r="C8019" s="129" t="s">
        <v>418</v>
      </c>
      <c r="D8019" s="165">
        <v>1</v>
      </c>
      <c r="E8019" s="129" t="s">
        <v>4739</v>
      </c>
      <c r="F8019" s="129" t="s">
        <v>4735</v>
      </c>
      <c r="G8019" s="129" t="s">
        <v>16723</v>
      </c>
      <c r="H8019" s="129"/>
    </row>
    <row r="8020" spans="1:8" x14ac:dyDescent="0.3">
      <c r="A8020" s="183">
        <v>45535</v>
      </c>
      <c r="B8020" s="129" t="s">
        <v>12760</v>
      </c>
      <c r="C8020" s="129" t="s">
        <v>418</v>
      </c>
      <c r="D8020" s="165">
        <v>1</v>
      </c>
      <c r="E8020" s="129" t="s">
        <v>4739</v>
      </c>
      <c r="F8020" s="129" t="s">
        <v>4735</v>
      </c>
      <c r="G8020" s="129" t="s">
        <v>16723</v>
      </c>
      <c r="H8020" s="129"/>
    </row>
    <row r="8021" spans="1:8" x14ac:dyDescent="0.3">
      <c r="A8021" s="183">
        <v>45535</v>
      </c>
      <c r="B8021" s="129" t="s">
        <v>12761</v>
      </c>
      <c r="C8021" s="129" t="s">
        <v>418</v>
      </c>
      <c r="D8021" s="165">
        <v>1</v>
      </c>
      <c r="E8021" s="129" t="s">
        <v>4739</v>
      </c>
      <c r="F8021" s="129" t="s">
        <v>4735</v>
      </c>
      <c r="G8021" s="129" t="s">
        <v>16723</v>
      </c>
      <c r="H8021" s="129"/>
    </row>
    <row r="8022" spans="1:8" x14ac:dyDescent="0.3">
      <c r="A8022" s="183">
        <v>45535</v>
      </c>
      <c r="B8022" s="129" t="s">
        <v>12762</v>
      </c>
      <c r="C8022" s="129" t="s">
        <v>418</v>
      </c>
      <c r="D8022" s="165">
        <v>1</v>
      </c>
      <c r="E8022" s="129" t="s">
        <v>4739</v>
      </c>
      <c r="F8022" s="129" t="s">
        <v>4735</v>
      </c>
      <c r="G8022" s="129" t="s">
        <v>16723</v>
      </c>
      <c r="H8022" s="129"/>
    </row>
    <row r="8023" spans="1:8" x14ac:dyDescent="0.3">
      <c r="A8023" s="183">
        <v>45535</v>
      </c>
      <c r="B8023" s="129" t="s">
        <v>12763</v>
      </c>
      <c r="C8023" s="129" t="s">
        <v>418</v>
      </c>
      <c r="D8023" s="165">
        <v>1</v>
      </c>
      <c r="E8023" s="129" t="s">
        <v>4739</v>
      </c>
      <c r="F8023" s="129" t="s">
        <v>4735</v>
      </c>
      <c r="G8023" s="129" t="s">
        <v>16723</v>
      </c>
      <c r="H8023" s="129"/>
    </row>
    <row r="8024" spans="1:8" x14ac:dyDescent="0.3">
      <c r="A8024" s="183">
        <v>45535</v>
      </c>
      <c r="B8024" s="129" t="s">
        <v>12764</v>
      </c>
      <c r="C8024" s="129" t="s">
        <v>417</v>
      </c>
      <c r="D8024" s="165">
        <v>1</v>
      </c>
      <c r="E8024" s="129" t="s">
        <v>4739</v>
      </c>
      <c r="F8024" s="129" t="s">
        <v>4735</v>
      </c>
      <c r="G8024" s="129" t="s">
        <v>16723</v>
      </c>
      <c r="H8024" s="129"/>
    </row>
    <row r="8025" spans="1:8" x14ac:dyDescent="0.3">
      <c r="A8025" s="183">
        <v>45535</v>
      </c>
      <c r="B8025" s="129" t="s">
        <v>12765</v>
      </c>
      <c r="C8025" s="129" t="s">
        <v>417</v>
      </c>
      <c r="D8025" s="165">
        <v>1</v>
      </c>
      <c r="E8025" s="129" t="s">
        <v>4739</v>
      </c>
      <c r="F8025" s="129" t="s">
        <v>4735</v>
      </c>
      <c r="G8025" s="129" t="s">
        <v>16723</v>
      </c>
      <c r="H8025" s="129"/>
    </row>
    <row r="8026" spans="1:8" x14ac:dyDescent="0.3">
      <c r="A8026" s="183">
        <v>45535</v>
      </c>
      <c r="B8026" s="129" t="s">
        <v>12766</v>
      </c>
      <c r="C8026" s="129" t="s">
        <v>417</v>
      </c>
      <c r="D8026" s="165">
        <v>1</v>
      </c>
      <c r="E8026" s="129" t="s">
        <v>4739</v>
      </c>
      <c r="F8026" s="129" t="s">
        <v>4735</v>
      </c>
      <c r="G8026" s="129" t="s">
        <v>16723</v>
      </c>
      <c r="H8026" s="129"/>
    </row>
    <row r="8027" spans="1:8" x14ac:dyDescent="0.3">
      <c r="A8027" s="183">
        <v>45535</v>
      </c>
      <c r="B8027" s="129" t="s">
        <v>12767</v>
      </c>
      <c r="C8027" s="129" t="s">
        <v>417</v>
      </c>
      <c r="D8027" s="165">
        <v>1</v>
      </c>
      <c r="E8027" s="129" t="s">
        <v>4739</v>
      </c>
      <c r="F8027" s="129" t="s">
        <v>4735</v>
      </c>
      <c r="G8027" s="129" t="s">
        <v>16723</v>
      </c>
      <c r="H8027" s="129"/>
    </row>
    <row r="8028" spans="1:8" x14ac:dyDescent="0.3">
      <c r="A8028" s="183">
        <v>45535</v>
      </c>
      <c r="B8028" s="129" t="s">
        <v>12768</v>
      </c>
      <c r="C8028" s="129" t="s">
        <v>417</v>
      </c>
      <c r="D8028" s="165">
        <v>1</v>
      </c>
      <c r="E8028" s="129" t="s">
        <v>5066</v>
      </c>
      <c r="F8028" s="129" t="s">
        <v>4735</v>
      </c>
      <c r="G8028" s="129" t="s">
        <v>16723</v>
      </c>
      <c r="H8028" s="129"/>
    </row>
    <row r="8029" spans="1:8" x14ac:dyDescent="0.3">
      <c r="A8029" s="183">
        <v>45535</v>
      </c>
      <c r="B8029" s="129" t="s">
        <v>12769</v>
      </c>
      <c r="C8029" s="129" t="s">
        <v>418</v>
      </c>
      <c r="D8029" s="165">
        <v>1</v>
      </c>
      <c r="E8029" s="129" t="s">
        <v>4739</v>
      </c>
      <c r="F8029" s="129" t="s">
        <v>4735</v>
      </c>
      <c r="G8029" s="129" t="s">
        <v>16723</v>
      </c>
      <c r="H8029" s="129"/>
    </row>
    <row r="8030" spans="1:8" x14ac:dyDescent="0.3">
      <c r="A8030" s="183">
        <v>45535</v>
      </c>
      <c r="B8030" s="129" t="s">
        <v>12770</v>
      </c>
      <c r="C8030" s="129" t="s">
        <v>416</v>
      </c>
      <c r="D8030" s="165">
        <v>1</v>
      </c>
      <c r="E8030" s="129" t="s">
        <v>4739</v>
      </c>
      <c r="F8030" s="129" t="s">
        <v>4735</v>
      </c>
      <c r="G8030" s="129" t="s">
        <v>16723</v>
      </c>
      <c r="H8030" s="129"/>
    </row>
    <row r="8031" spans="1:8" x14ac:dyDescent="0.3">
      <c r="A8031" s="183">
        <v>45535</v>
      </c>
      <c r="B8031" s="129" t="s">
        <v>12771</v>
      </c>
      <c r="C8031" s="129" t="s">
        <v>418</v>
      </c>
      <c r="D8031" s="165">
        <v>1</v>
      </c>
      <c r="E8031" s="129" t="s">
        <v>4739</v>
      </c>
      <c r="F8031" s="129" t="s">
        <v>4735</v>
      </c>
      <c r="G8031" s="129" t="s">
        <v>16723</v>
      </c>
      <c r="H8031" s="129"/>
    </row>
    <row r="8032" spans="1:8" x14ac:dyDescent="0.3">
      <c r="A8032" s="183">
        <v>45535</v>
      </c>
      <c r="B8032" s="129" t="s">
        <v>12772</v>
      </c>
      <c r="C8032" s="129" t="s">
        <v>418</v>
      </c>
      <c r="D8032" s="165">
        <v>1</v>
      </c>
      <c r="E8032" s="129" t="s">
        <v>4739</v>
      </c>
      <c r="F8032" s="129" t="s">
        <v>4735</v>
      </c>
      <c r="G8032" s="129" t="s">
        <v>16723</v>
      </c>
      <c r="H8032" s="129"/>
    </row>
    <row r="8033" spans="1:8" x14ac:dyDescent="0.3">
      <c r="A8033" s="183">
        <v>45535</v>
      </c>
      <c r="B8033" s="129" t="s">
        <v>12773</v>
      </c>
      <c r="C8033" s="129" t="s">
        <v>418</v>
      </c>
      <c r="D8033" s="165">
        <v>1</v>
      </c>
      <c r="E8033" s="129" t="s">
        <v>4739</v>
      </c>
      <c r="F8033" s="129" t="s">
        <v>4735</v>
      </c>
      <c r="G8033" s="129" t="s">
        <v>16723</v>
      </c>
      <c r="H8033" s="129"/>
    </row>
    <row r="8034" spans="1:8" x14ac:dyDescent="0.3">
      <c r="A8034" s="183">
        <v>45535</v>
      </c>
      <c r="B8034" s="129" t="s">
        <v>12774</v>
      </c>
      <c r="C8034" s="129" t="s">
        <v>418</v>
      </c>
      <c r="D8034" s="165">
        <v>1</v>
      </c>
      <c r="E8034" s="129" t="s">
        <v>4857</v>
      </c>
      <c r="F8034" s="129" t="s">
        <v>4735</v>
      </c>
      <c r="G8034" s="129" t="s">
        <v>16723</v>
      </c>
      <c r="H8034" s="129"/>
    </row>
    <row r="8035" spans="1:8" x14ac:dyDescent="0.3">
      <c r="A8035" s="183">
        <v>45535</v>
      </c>
      <c r="B8035" s="129" t="s">
        <v>12775</v>
      </c>
      <c r="C8035" s="129" t="s">
        <v>418</v>
      </c>
      <c r="D8035" s="165">
        <v>1</v>
      </c>
      <c r="E8035" s="129" t="s">
        <v>4737</v>
      </c>
      <c r="F8035" s="129" t="s">
        <v>4735</v>
      </c>
      <c r="G8035" s="129" t="s">
        <v>16723</v>
      </c>
      <c r="H8035" s="129"/>
    </row>
    <row r="8036" spans="1:8" x14ac:dyDescent="0.3">
      <c r="A8036" s="183">
        <v>45535</v>
      </c>
      <c r="B8036" s="129" t="s">
        <v>12776</v>
      </c>
      <c r="C8036" s="129" t="s">
        <v>418</v>
      </c>
      <c r="D8036" s="165">
        <v>1</v>
      </c>
      <c r="E8036" s="129" t="s">
        <v>4739</v>
      </c>
      <c r="F8036" s="129" t="s">
        <v>4735</v>
      </c>
      <c r="G8036" s="129" t="s">
        <v>16723</v>
      </c>
      <c r="H8036" s="129"/>
    </row>
    <row r="8037" spans="1:8" x14ac:dyDescent="0.3">
      <c r="A8037" s="183">
        <v>45535</v>
      </c>
      <c r="B8037" s="129" t="s">
        <v>12777</v>
      </c>
      <c r="C8037" s="129" t="s">
        <v>417</v>
      </c>
      <c r="D8037" s="165">
        <v>1</v>
      </c>
      <c r="E8037" s="129" t="s">
        <v>4739</v>
      </c>
      <c r="F8037" s="129" t="s">
        <v>4735</v>
      </c>
      <c r="G8037" s="129" t="s">
        <v>16723</v>
      </c>
      <c r="H8037" s="129"/>
    </row>
    <row r="8038" spans="1:8" x14ac:dyDescent="0.3">
      <c r="A8038" s="183">
        <v>45535</v>
      </c>
      <c r="B8038" s="129" t="s">
        <v>12778</v>
      </c>
      <c r="C8038" s="129" t="s">
        <v>417</v>
      </c>
      <c r="D8038" s="165">
        <v>1</v>
      </c>
      <c r="E8038" s="129" t="s">
        <v>4739</v>
      </c>
      <c r="F8038" s="129" t="s">
        <v>4735</v>
      </c>
      <c r="G8038" s="129" t="s">
        <v>16723</v>
      </c>
      <c r="H8038" s="129"/>
    </row>
    <row r="8039" spans="1:8" x14ac:dyDescent="0.3">
      <c r="A8039" s="183">
        <v>45535</v>
      </c>
      <c r="B8039" s="129" t="s">
        <v>12779</v>
      </c>
      <c r="C8039" s="129" t="s">
        <v>417</v>
      </c>
      <c r="D8039" s="165">
        <v>1</v>
      </c>
      <c r="E8039" s="129" t="s">
        <v>4739</v>
      </c>
      <c r="F8039" s="129" t="s">
        <v>4735</v>
      </c>
      <c r="G8039" s="129" t="s">
        <v>16723</v>
      </c>
      <c r="H8039" s="129"/>
    </row>
    <row r="8040" spans="1:8" x14ac:dyDescent="0.3">
      <c r="A8040" s="183">
        <v>45535</v>
      </c>
      <c r="B8040" s="129" t="s">
        <v>12780</v>
      </c>
      <c r="C8040" s="129" t="s">
        <v>417</v>
      </c>
      <c r="D8040" s="165">
        <v>1</v>
      </c>
      <c r="E8040" s="129" t="s">
        <v>4737</v>
      </c>
      <c r="F8040" s="129" t="s">
        <v>4735</v>
      </c>
      <c r="G8040" s="129" t="s">
        <v>16723</v>
      </c>
      <c r="H8040" s="129"/>
    </row>
    <row r="8041" spans="1:8" x14ac:dyDescent="0.3">
      <c r="A8041" s="183">
        <v>45535</v>
      </c>
      <c r="B8041" s="129" t="s">
        <v>12781</v>
      </c>
      <c r="C8041" s="129" t="s">
        <v>416</v>
      </c>
      <c r="D8041" s="165">
        <v>1</v>
      </c>
      <c r="E8041" s="129" t="s">
        <v>4737</v>
      </c>
      <c r="F8041" s="129" t="s">
        <v>4735</v>
      </c>
      <c r="G8041" s="129" t="s">
        <v>16723</v>
      </c>
      <c r="H8041" s="129"/>
    </row>
    <row r="8042" spans="1:8" x14ac:dyDescent="0.3">
      <c r="A8042" s="183">
        <v>45535</v>
      </c>
      <c r="B8042" s="129" t="s">
        <v>12782</v>
      </c>
      <c r="C8042" s="129" t="s">
        <v>416</v>
      </c>
      <c r="D8042" s="165">
        <v>1</v>
      </c>
      <c r="E8042" s="129" t="s">
        <v>4737</v>
      </c>
      <c r="F8042" s="129" t="s">
        <v>4735</v>
      </c>
      <c r="G8042" s="129" t="s">
        <v>16723</v>
      </c>
      <c r="H8042" s="129"/>
    </row>
    <row r="8043" spans="1:8" x14ac:dyDescent="0.3">
      <c r="A8043" s="183">
        <v>45535</v>
      </c>
      <c r="B8043" s="129" t="s">
        <v>12783</v>
      </c>
      <c r="C8043" s="129" t="s">
        <v>416</v>
      </c>
      <c r="D8043" s="165">
        <v>1</v>
      </c>
      <c r="E8043" s="129" t="s">
        <v>4737</v>
      </c>
      <c r="F8043" s="129" t="s">
        <v>4735</v>
      </c>
      <c r="G8043" s="129" t="s">
        <v>16723</v>
      </c>
      <c r="H8043" s="129"/>
    </row>
    <row r="8044" spans="1:8" x14ac:dyDescent="0.3">
      <c r="A8044" s="183">
        <v>45535</v>
      </c>
      <c r="B8044" s="129" t="s">
        <v>12784</v>
      </c>
      <c r="C8044" s="129" t="s">
        <v>417</v>
      </c>
      <c r="D8044" s="165">
        <v>1</v>
      </c>
      <c r="E8044" s="129" t="s">
        <v>4737</v>
      </c>
      <c r="F8044" s="129" t="s">
        <v>4735</v>
      </c>
      <c r="G8044" s="129" t="s">
        <v>16723</v>
      </c>
      <c r="H8044" s="129"/>
    </row>
    <row r="8045" spans="1:8" x14ac:dyDescent="0.3">
      <c r="A8045" s="183">
        <v>45535</v>
      </c>
      <c r="B8045" s="129" t="s">
        <v>12785</v>
      </c>
      <c r="C8045" s="129" t="s">
        <v>417</v>
      </c>
      <c r="D8045" s="165">
        <v>1</v>
      </c>
      <c r="E8045" s="129" t="s">
        <v>4739</v>
      </c>
      <c r="F8045" s="129" t="s">
        <v>4735</v>
      </c>
      <c r="G8045" s="129" t="s">
        <v>16723</v>
      </c>
      <c r="H8045" s="129"/>
    </row>
    <row r="8046" spans="1:8" x14ac:dyDescent="0.3">
      <c r="A8046" s="183">
        <v>45535</v>
      </c>
      <c r="B8046" s="129" t="s">
        <v>12786</v>
      </c>
      <c r="C8046" s="129" t="s">
        <v>418</v>
      </c>
      <c r="D8046" s="165">
        <v>1</v>
      </c>
      <c r="E8046" s="129" t="s">
        <v>4744</v>
      </c>
      <c r="F8046" s="129" t="s">
        <v>4735</v>
      </c>
      <c r="G8046" s="129" t="s">
        <v>16723</v>
      </c>
      <c r="H8046" s="129"/>
    </row>
    <row r="8047" spans="1:8" x14ac:dyDescent="0.3">
      <c r="A8047" s="183">
        <v>45535</v>
      </c>
      <c r="B8047" s="129" t="s">
        <v>12787</v>
      </c>
      <c r="C8047" s="129" t="s">
        <v>416</v>
      </c>
      <c r="D8047" s="165">
        <v>1</v>
      </c>
      <c r="E8047" s="129" t="s">
        <v>4744</v>
      </c>
      <c r="F8047" s="129" t="s">
        <v>4735</v>
      </c>
      <c r="G8047" s="129" t="s">
        <v>16723</v>
      </c>
      <c r="H8047" s="129"/>
    </row>
    <row r="8048" spans="1:8" x14ac:dyDescent="0.3">
      <c r="A8048" s="183">
        <v>45535</v>
      </c>
      <c r="B8048" s="129" t="s">
        <v>12788</v>
      </c>
      <c r="C8048" s="129" t="s">
        <v>418</v>
      </c>
      <c r="D8048" s="165">
        <v>1</v>
      </c>
      <c r="E8048" s="129" t="s">
        <v>4739</v>
      </c>
      <c r="F8048" s="129" t="s">
        <v>4735</v>
      </c>
      <c r="G8048" s="129" t="s">
        <v>16723</v>
      </c>
      <c r="H8048" s="129"/>
    </row>
    <row r="8049" spans="1:8" x14ac:dyDescent="0.3">
      <c r="A8049" s="183">
        <v>45535</v>
      </c>
      <c r="B8049" s="129" t="s">
        <v>12789</v>
      </c>
      <c r="C8049" s="129" t="s">
        <v>416</v>
      </c>
      <c r="D8049" s="165">
        <v>1</v>
      </c>
      <c r="E8049" s="129" t="s">
        <v>4739</v>
      </c>
      <c r="F8049" s="129" t="s">
        <v>4735</v>
      </c>
      <c r="G8049" s="129" t="s">
        <v>16723</v>
      </c>
      <c r="H8049" s="129"/>
    </row>
    <row r="8050" spans="1:8" x14ac:dyDescent="0.3">
      <c r="A8050" s="183">
        <v>45535</v>
      </c>
      <c r="B8050" s="129" t="s">
        <v>12790</v>
      </c>
      <c r="C8050" s="129" t="s">
        <v>416</v>
      </c>
      <c r="D8050" s="165">
        <v>1</v>
      </c>
      <c r="E8050" s="129" t="s">
        <v>4737</v>
      </c>
      <c r="F8050" s="129" t="s">
        <v>4735</v>
      </c>
      <c r="G8050" s="129" t="s">
        <v>16723</v>
      </c>
      <c r="H8050" s="129"/>
    </row>
    <row r="8051" spans="1:8" x14ac:dyDescent="0.3">
      <c r="A8051" s="183">
        <v>45535</v>
      </c>
      <c r="B8051" s="129" t="s">
        <v>12791</v>
      </c>
      <c r="C8051" s="129" t="s">
        <v>418</v>
      </c>
      <c r="D8051" s="165">
        <v>1</v>
      </c>
      <c r="E8051" s="129" t="s">
        <v>4739</v>
      </c>
      <c r="F8051" s="129" t="s">
        <v>4735</v>
      </c>
      <c r="G8051" s="129" t="s">
        <v>16723</v>
      </c>
      <c r="H8051" s="129"/>
    </row>
    <row r="8052" spans="1:8" x14ac:dyDescent="0.3">
      <c r="A8052" s="183">
        <v>45535</v>
      </c>
      <c r="B8052" s="129" t="s">
        <v>12792</v>
      </c>
      <c r="C8052" s="129" t="s">
        <v>418</v>
      </c>
      <c r="D8052" s="165">
        <v>1</v>
      </c>
      <c r="E8052" s="129" t="s">
        <v>4737</v>
      </c>
      <c r="F8052" s="129" t="s">
        <v>4735</v>
      </c>
      <c r="G8052" s="129" t="s">
        <v>16723</v>
      </c>
      <c r="H8052" s="129"/>
    </row>
    <row r="8053" spans="1:8" x14ac:dyDescent="0.3">
      <c r="A8053" s="183">
        <v>45535</v>
      </c>
      <c r="B8053" s="129" t="s">
        <v>12793</v>
      </c>
      <c r="C8053" s="129" t="s">
        <v>416</v>
      </c>
      <c r="D8053" s="165">
        <v>1</v>
      </c>
      <c r="E8053" s="129" t="s">
        <v>4737</v>
      </c>
      <c r="F8053" s="129" t="s">
        <v>4735</v>
      </c>
      <c r="G8053" s="129" t="s">
        <v>16723</v>
      </c>
      <c r="H8053" s="129"/>
    </row>
    <row r="8054" spans="1:8" x14ac:dyDescent="0.3">
      <c r="A8054" s="183">
        <v>45535</v>
      </c>
      <c r="B8054" s="129" t="s">
        <v>12794</v>
      </c>
      <c r="C8054" s="129" t="s">
        <v>417</v>
      </c>
      <c r="D8054" s="165">
        <v>1</v>
      </c>
      <c r="E8054" s="129" t="s">
        <v>4739</v>
      </c>
      <c r="F8054" s="129" t="s">
        <v>4735</v>
      </c>
      <c r="G8054" s="129" t="s">
        <v>16723</v>
      </c>
      <c r="H8054" s="129"/>
    </row>
    <row r="8055" spans="1:8" x14ac:dyDescent="0.3">
      <c r="A8055" s="183">
        <v>45535</v>
      </c>
      <c r="B8055" s="129" t="s">
        <v>12795</v>
      </c>
      <c r="C8055" s="129" t="s">
        <v>416</v>
      </c>
      <c r="D8055" s="165">
        <v>1</v>
      </c>
      <c r="E8055" s="129" t="s">
        <v>4739</v>
      </c>
      <c r="F8055" s="129" t="s">
        <v>4735</v>
      </c>
      <c r="G8055" s="129" t="s">
        <v>16723</v>
      </c>
      <c r="H8055" s="129"/>
    </row>
    <row r="8056" spans="1:8" x14ac:dyDescent="0.3">
      <c r="A8056" s="183">
        <v>45535</v>
      </c>
      <c r="B8056" s="129" t="s">
        <v>12796</v>
      </c>
      <c r="C8056" s="129" t="s">
        <v>417</v>
      </c>
      <c r="D8056" s="165">
        <v>1</v>
      </c>
      <c r="E8056" s="129" t="s">
        <v>4734</v>
      </c>
      <c r="F8056" s="129" t="s">
        <v>4735</v>
      </c>
      <c r="G8056" s="129" t="s">
        <v>16723</v>
      </c>
      <c r="H8056" s="129"/>
    </row>
    <row r="8057" spans="1:8" x14ac:dyDescent="0.3">
      <c r="A8057" s="183">
        <v>45535</v>
      </c>
      <c r="B8057" s="129" t="s">
        <v>12797</v>
      </c>
      <c r="C8057" s="129" t="s">
        <v>417</v>
      </c>
      <c r="D8057" s="165">
        <v>1</v>
      </c>
      <c r="E8057" s="129" t="s">
        <v>4739</v>
      </c>
      <c r="F8057" s="129" t="s">
        <v>4735</v>
      </c>
      <c r="G8057" s="129" t="s">
        <v>16723</v>
      </c>
      <c r="H8057" s="129"/>
    </row>
    <row r="8058" spans="1:8" x14ac:dyDescent="0.3">
      <c r="A8058" s="183">
        <v>45535</v>
      </c>
      <c r="B8058" s="129" t="s">
        <v>12798</v>
      </c>
      <c r="C8058" s="129" t="s">
        <v>417</v>
      </c>
      <c r="D8058" s="165">
        <v>1</v>
      </c>
      <c r="E8058" s="129" t="s">
        <v>4739</v>
      </c>
      <c r="F8058" s="129" t="s">
        <v>4735</v>
      </c>
      <c r="G8058" s="129" t="s">
        <v>16723</v>
      </c>
      <c r="H8058" s="129"/>
    </row>
    <row r="8059" spans="1:8" x14ac:dyDescent="0.3">
      <c r="A8059" s="183">
        <v>45535</v>
      </c>
      <c r="B8059" s="129" t="s">
        <v>12799</v>
      </c>
      <c r="C8059" s="129" t="s">
        <v>417</v>
      </c>
      <c r="D8059" s="165">
        <v>1</v>
      </c>
      <c r="E8059" s="129" t="s">
        <v>4739</v>
      </c>
      <c r="F8059" s="129" t="s">
        <v>4735</v>
      </c>
      <c r="G8059" s="129" t="s">
        <v>16723</v>
      </c>
      <c r="H8059" s="129"/>
    </row>
    <row r="8060" spans="1:8" x14ac:dyDescent="0.3">
      <c r="A8060" s="183">
        <v>45535</v>
      </c>
      <c r="B8060" s="129" t="s">
        <v>12800</v>
      </c>
      <c r="C8060" s="129" t="s">
        <v>417</v>
      </c>
      <c r="D8060" s="165">
        <v>1</v>
      </c>
      <c r="E8060" s="129" t="s">
        <v>4739</v>
      </c>
      <c r="F8060" s="129" t="s">
        <v>4735</v>
      </c>
      <c r="G8060" s="129" t="s">
        <v>16723</v>
      </c>
      <c r="H8060" s="129"/>
    </row>
    <row r="8061" spans="1:8" x14ac:dyDescent="0.3">
      <c r="A8061" s="183">
        <v>45535</v>
      </c>
      <c r="B8061" s="129" t="s">
        <v>12801</v>
      </c>
      <c r="C8061" s="129" t="s">
        <v>417</v>
      </c>
      <c r="D8061" s="165">
        <v>1</v>
      </c>
      <c r="E8061" s="129" t="s">
        <v>4739</v>
      </c>
      <c r="F8061" s="129" t="s">
        <v>4735</v>
      </c>
      <c r="G8061" s="129" t="s">
        <v>16723</v>
      </c>
      <c r="H8061" s="129"/>
    </row>
    <row r="8062" spans="1:8" x14ac:dyDescent="0.3">
      <c r="A8062" s="183">
        <v>45535</v>
      </c>
      <c r="B8062" s="129" t="s">
        <v>12802</v>
      </c>
      <c r="C8062" s="129" t="s">
        <v>417</v>
      </c>
      <c r="D8062" s="165">
        <v>1</v>
      </c>
      <c r="E8062" s="129" t="s">
        <v>4737</v>
      </c>
      <c r="F8062" s="129" t="s">
        <v>4735</v>
      </c>
      <c r="G8062" s="129" t="s">
        <v>16723</v>
      </c>
      <c r="H8062" s="129"/>
    </row>
    <row r="8063" spans="1:8" x14ac:dyDescent="0.3">
      <c r="A8063" s="183">
        <v>45535</v>
      </c>
      <c r="B8063" s="129" t="s">
        <v>12803</v>
      </c>
      <c r="C8063" s="129" t="s">
        <v>417</v>
      </c>
      <c r="D8063" s="165">
        <v>1</v>
      </c>
      <c r="E8063" s="129" t="s">
        <v>4739</v>
      </c>
      <c r="F8063" s="129" t="s">
        <v>4735</v>
      </c>
      <c r="G8063" s="129" t="s">
        <v>16723</v>
      </c>
      <c r="H8063" s="129"/>
    </row>
    <row r="8064" spans="1:8" x14ac:dyDescent="0.3">
      <c r="A8064" s="183">
        <v>45535</v>
      </c>
      <c r="B8064" s="129" t="s">
        <v>12804</v>
      </c>
      <c r="C8064" s="129" t="s">
        <v>417</v>
      </c>
      <c r="D8064" s="165">
        <v>1</v>
      </c>
      <c r="E8064" s="129" t="s">
        <v>4737</v>
      </c>
      <c r="F8064" s="129" t="s">
        <v>4735</v>
      </c>
      <c r="G8064" s="129" t="s">
        <v>16723</v>
      </c>
      <c r="H8064" s="129"/>
    </row>
    <row r="8065" spans="1:8" x14ac:dyDescent="0.3">
      <c r="A8065" s="183">
        <v>45535</v>
      </c>
      <c r="B8065" s="129" t="s">
        <v>12805</v>
      </c>
      <c r="C8065" s="129" t="s">
        <v>416</v>
      </c>
      <c r="D8065" s="165">
        <v>1</v>
      </c>
      <c r="E8065" s="129" t="s">
        <v>4739</v>
      </c>
      <c r="F8065" s="129" t="s">
        <v>4735</v>
      </c>
      <c r="G8065" s="129" t="s">
        <v>16723</v>
      </c>
      <c r="H8065" s="129"/>
    </row>
    <row r="8066" spans="1:8" x14ac:dyDescent="0.3">
      <c r="A8066" s="183">
        <v>45535</v>
      </c>
      <c r="B8066" s="129" t="s">
        <v>12806</v>
      </c>
      <c r="C8066" s="129" t="s">
        <v>418</v>
      </c>
      <c r="D8066" s="165">
        <v>1</v>
      </c>
      <c r="E8066" s="129" t="s">
        <v>4739</v>
      </c>
      <c r="F8066" s="129" t="s">
        <v>4735</v>
      </c>
      <c r="G8066" s="129" t="s">
        <v>16723</v>
      </c>
      <c r="H8066" s="129"/>
    </row>
    <row r="8067" spans="1:8" x14ac:dyDescent="0.3">
      <c r="A8067" s="183">
        <v>45535</v>
      </c>
      <c r="B8067" s="129" t="s">
        <v>12807</v>
      </c>
      <c r="C8067" s="129" t="s">
        <v>416</v>
      </c>
      <c r="D8067" s="165">
        <v>1</v>
      </c>
      <c r="E8067" s="129" t="s">
        <v>4739</v>
      </c>
      <c r="F8067" s="129" t="s">
        <v>4735</v>
      </c>
      <c r="G8067" s="129" t="s">
        <v>16723</v>
      </c>
      <c r="H8067" s="129"/>
    </row>
    <row r="8068" spans="1:8" x14ac:dyDescent="0.3">
      <c r="A8068" s="183">
        <v>45535</v>
      </c>
      <c r="B8068" s="129" t="s">
        <v>12808</v>
      </c>
      <c r="C8068" s="129" t="s">
        <v>417</v>
      </c>
      <c r="D8068" s="165">
        <v>1</v>
      </c>
      <c r="E8068" s="129" t="s">
        <v>4739</v>
      </c>
      <c r="F8068" s="129" t="s">
        <v>4735</v>
      </c>
      <c r="G8068" s="129" t="s">
        <v>16723</v>
      </c>
      <c r="H8068" s="129"/>
    </row>
    <row r="8069" spans="1:8" x14ac:dyDescent="0.3">
      <c r="A8069" s="183">
        <v>45535</v>
      </c>
      <c r="B8069" s="129" t="s">
        <v>12809</v>
      </c>
      <c r="C8069" s="129" t="s">
        <v>417</v>
      </c>
      <c r="D8069" s="165">
        <v>1</v>
      </c>
      <c r="E8069" s="129" t="s">
        <v>4739</v>
      </c>
      <c r="F8069" s="129" t="s">
        <v>4735</v>
      </c>
      <c r="G8069" s="129" t="s">
        <v>16723</v>
      </c>
      <c r="H8069" s="129"/>
    </row>
    <row r="8070" spans="1:8" x14ac:dyDescent="0.3">
      <c r="A8070" s="183">
        <v>45535</v>
      </c>
      <c r="B8070" s="129" t="s">
        <v>12810</v>
      </c>
      <c r="C8070" s="129" t="s">
        <v>417</v>
      </c>
      <c r="D8070" s="165">
        <v>1</v>
      </c>
      <c r="E8070" s="129" t="s">
        <v>4739</v>
      </c>
      <c r="F8070" s="129" t="s">
        <v>4735</v>
      </c>
      <c r="G8070" s="129" t="s">
        <v>16723</v>
      </c>
      <c r="H8070" s="129"/>
    </row>
    <row r="8071" spans="1:8" x14ac:dyDescent="0.3">
      <c r="A8071" s="183">
        <v>45535</v>
      </c>
      <c r="B8071" s="129" t="s">
        <v>12811</v>
      </c>
      <c r="C8071" s="129" t="s">
        <v>417</v>
      </c>
      <c r="D8071" s="165">
        <v>1</v>
      </c>
      <c r="E8071" s="129" t="s">
        <v>4739</v>
      </c>
      <c r="F8071" s="129" t="s">
        <v>4735</v>
      </c>
      <c r="G8071" s="129" t="s">
        <v>16723</v>
      </c>
      <c r="H8071" s="129"/>
    </row>
    <row r="8072" spans="1:8" x14ac:dyDescent="0.3">
      <c r="A8072" s="183">
        <v>45535</v>
      </c>
      <c r="B8072" s="129" t="s">
        <v>12812</v>
      </c>
      <c r="C8072" s="129" t="s">
        <v>417</v>
      </c>
      <c r="D8072" s="165">
        <v>1</v>
      </c>
      <c r="E8072" s="129" t="s">
        <v>4739</v>
      </c>
      <c r="F8072" s="129" t="s">
        <v>4735</v>
      </c>
      <c r="G8072" s="129" t="s">
        <v>16723</v>
      </c>
      <c r="H8072" s="129"/>
    </row>
    <row r="8073" spans="1:8" x14ac:dyDescent="0.3">
      <c r="A8073" s="183">
        <v>45535</v>
      </c>
      <c r="B8073" s="129" t="s">
        <v>12813</v>
      </c>
      <c r="C8073" s="129" t="s">
        <v>417</v>
      </c>
      <c r="D8073" s="165">
        <v>1</v>
      </c>
      <c r="E8073" s="129" t="s">
        <v>4739</v>
      </c>
      <c r="F8073" s="129" t="s">
        <v>4735</v>
      </c>
      <c r="G8073" s="129" t="s">
        <v>16723</v>
      </c>
      <c r="H8073" s="129"/>
    </row>
    <row r="8074" spans="1:8" x14ac:dyDescent="0.3">
      <c r="A8074" s="183">
        <v>45535</v>
      </c>
      <c r="B8074" s="129" t="s">
        <v>12814</v>
      </c>
      <c r="C8074" s="129" t="s">
        <v>417</v>
      </c>
      <c r="D8074" s="165">
        <v>1</v>
      </c>
      <c r="E8074" s="129" t="s">
        <v>5066</v>
      </c>
      <c r="F8074" s="129" t="s">
        <v>4735</v>
      </c>
      <c r="G8074" s="129" t="s">
        <v>16723</v>
      </c>
      <c r="H8074" s="129"/>
    </row>
    <row r="8075" spans="1:8" x14ac:dyDescent="0.3">
      <c r="A8075" s="183">
        <v>45535</v>
      </c>
      <c r="B8075" s="129" t="s">
        <v>12815</v>
      </c>
      <c r="C8075" s="129" t="s">
        <v>417</v>
      </c>
      <c r="D8075" s="165">
        <v>1</v>
      </c>
      <c r="E8075" s="129" t="s">
        <v>4739</v>
      </c>
      <c r="F8075" s="129" t="s">
        <v>4735</v>
      </c>
      <c r="G8075" s="129" t="s">
        <v>16723</v>
      </c>
      <c r="H8075" s="129"/>
    </row>
    <row r="8076" spans="1:8" x14ac:dyDescent="0.3">
      <c r="A8076" s="183">
        <v>45535</v>
      </c>
      <c r="B8076" s="129" t="s">
        <v>12816</v>
      </c>
      <c r="C8076" s="129" t="s">
        <v>417</v>
      </c>
      <c r="D8076" s="165">
        <v>1</v>
      </c>
      <c r="E8076" s="129" t="s">
        <v>4737</v>
      </c>
      <c r="F8076" s="129" t="s">
        <v>4735</v>
      </c>
      <c r="G8076" s="129" t="s">
        <v>16723</v>
      </c>
      <c r="H8076" s="129"/>
    </row>
    <row r="8077" spans="1:8" x14ac:dyDescent="0.3">
      <c r="A8077" s="183">
        <v>45535</v>
      </c>
      <c r="B8077" s="129" t="s">
        <v>12817</v>
      </c>
      <c r="C8077" s="129" t="s">
        <v>418</v>
      </c>
      <c r="D8077" s="165">
        <v>1</v>
      </c>
      <c r="E8077" s="129" t="s">
        <v>4739</v>
      </c>
      <c r="F8077" s="129" t="s">
        <v>4735</v>
      </c>
      <c r="G8077" s="129" t="s">
        <v>16723</v>
      </c>
      <c r="H8077" s="129"/>
    </row>
    <row r="8078" spans="1:8" x14ac:dyDescent="0.3">
      <c r="A8078" s="183">
        <v>45535</v>
      </c>
      <c r="B8078" s="129" t="s">
        <v>12818</v>
      </c>
      <c r="C8078" s="129" t="s">
        <v>416</v>
      </c>
      <c r="D8078" s="165">
        <v>1</v>
      </c>
      <c r="E8078" s="129" t="s">
        <v>4739</v>
      </c>
      <c r="F8078" s="129" t="s">
        <v>4735</v>
      </c>
      <c r="G8078" s="129" t="s">
        <v>16723</v>
      </c>
      <c r="H8078" s="129"/>
    </row>
    <row r="8079" spans="1:8" x14ac:dyDescent="0.3">
      <c r="A8079" s="183">
        <v>45535</v>
      </c>
      <c r="B8079" s="129" t="s">
        <v>12819</v>
      </c>
      <c r="C8079" s="129" t="s">
        <v>416</v>
      </c>
      <c r="D8079" s="165">
        <v>1</v>
      </c>
      <c r="E8079" s="129" t="s">
        <v>4739</v>
      </c>
      <c r="F8079" s="129" t="s">
        <v>4735</v>
      </c>
      <c r="G8079" s="129" t="s">
        <v>16723</v>
      </c>
      <c r="H8079" s="129"/>
    </row>
    <row r="8080" spans="1:8" x14ac:dyDescent="0.3">
      <c r="A8080" s="183">
        <v>45535</v>
      </c>
      <c r="B8080" s="129" t="s">
        <v>12820</v>
      </c>
      <c r="C8080" s="129" t="s">
        <v>416</v>
      </c>
      <c r="D8080" s="165">
        <v>1</v>
      </c>
      <c r="E8080" s="129" t="s">
        <v>4737</v>
      </c>
      <c r="F8080" s="129" t="s">
        <v>4735</v>
      </c>
      <c r="G8080" s="129" t="s">
        <v>16723</v>
      </c>
      <c r="H8080" s="129"/>
    </row>
    <row r="8081" spans="1:8" x14ac:dyDescent="0.3">
      <c r="A8081" s="183">
        <v>45535</v>
      </c>
      <c r="B8081" s="129" t="s">
        <v>12821</v>
      </c>
      <c r="C8081" s="129" t="s">
        <v>418</v>
      </c>
      <c r="D8081" s="165">
        <v>1</v>
      </c>
      <c r="E8081" s="129" t="s">
        <v>4739</v>
      </c>
      <c r="F8081" s="129" t="s">
        <v>4735</v>
      </c>
      <c r="G8081" s="129" t="s">
        <v>16723</v>
      </c>
      <c r="H8081" s="129"/>
    </row>
    <row r="8082" spans="1:8" x14ac:dyDescent="0.3">
      <c r="A8082" s="183">
        <v>45535</v>
      </c>
      <c r="B8082" s="129" t="s">
        <v>12822</v>
      </c>
      <c r="C8082" s="129" t="s">
        <v>416</v>
      </c>
      <c r="D8082" s="165">
        <v>1</v>
      </c>
      <c r="E8082" s="129" t="s">
        <v>4737</v>
      </c>
      <c r="F8082" s="129" t="s">
        <v>4735</v>
      </c>
      <c r="G8082" s="129" t="s">
        <v>16723</v>
      </c>
      <c r="H8082" s="129"/>
    </row>
    <row r="8083" spans="1:8" x14ac:dyDescent="0.3">
      <c r="A8083" s="183">
        <v>45535</v>
      </c>
      <c r="B8083" s="129" t="s">
        <v>12823</v>
      </c>
      <c r="C8083" s="129" t="s">
        <v>418</v>
      </c>
      <c r="D8083" s="165">
        <v>1</v>
      </c>
      <c r="E8083" s="129" t="s">
        <v>4737</v>
      </c>
      <c r="F8083" s="129" t="s">
        <v>4735</v>
      </c>
      <c r="G8083" s="129" t="s">
        <v>16723</v>
      </c>
      <c r="H8083" s="129"/>
    </row>
    <row r="8084" spans="1:8" x14ac:dyDescent="0.3">
      <c r="A8084" s="183">
        <v>45535</v>
      </c>
      <c r="B8084" s="129" t="s">
        <v>12824</v>
      </c>
      <c r="C8084" s="129" t="s">
        <v>416</v>
      </c>
      <c r="D8084" s="165">
        <v>1</v>
      </c>
      <c r="E8084" s="129" t="s">
        <v>4737</v>
      </c>
      <c r="F8084" s="129" t="s">
        <v>4735</v>
      </c>
      <c r="G8084" s="129" t="s">
        <v>16723</v>
      </c>
      <c r="H8084" s="129"/>
    </row>
    <row r="8085" spans="1:8" x14ac:dyDescent="0.3">
      <c r="A8085" s="183">
        <v>45535</v>
      </c>
      <c r="B8085" s="129" t="s">
        <v>12825</v>
      </c>
      <c r="C8085" s="129" t="s">
        <v>416</v>
      </c>
      <c r="D8085" s="165">
        <v>1</v>
      </c>
      <c r="E8085" s="129" t="s">
        <v>4739</v>
      </c>
      <c r="F8085" s="129" t="s">
        <v>4735</v>
      </c>
      <c r="G8085" s="129" t="s">
        <v>16723</v>
      </c>
      <c r="H8085" s="129"/>
    </row>
    <row r="8086" spans="1:8" x14ac:dyDescent="0.3">
      <c r="A8086" s="183">
        <v>45535</v>
      </c>
      <c r="B8086" s="129" t="s">
        <v>12826</v>
      </c>
      <c r="C8086" s="129" t="s">
        <v>4743</v>
      </c>
      <c r="D8086" s="165">
        <v>1</v>
      </c>
      <c r="E8086" s="129" t="s">
        <v>4737</v>
      </c>
      <c r="F8086" s="129" t="s">
        <v>4735</v>
      </c>
      <c r="G8086" s="129" t="s">
        <v>16745</v>
      </c>
      <c r="H8086" s="129"/>
    </row>
    <row r="8087" spans="1:8" x14ac:dyDescent="0.3">
      <c r="A8087" s="183">
        <v>45535</v>
      </c>
      <c r="B8087" s="129" t="s">
        <v>12827</v>
      </c>
      <c r="C8087" s="129" t="s">
        <v>416</v>
      </c>
      <c r="D8087" s="165">
        <v>1</v>
      </c>
      <c r="E8087" s="129" t="s">
        <v>4821</v>
      </c>
      <c r="F8087" s="129" t="s">
        <v>4735</v>
      </c>
      <c r="G8087" s="129" t="s">
        <v>16723</v>
      </c>
      <c r="H8087" s="129"/>
    </row>
    <row r="8088" spans="1:8" x14ac:dyDescent="0.3">
      <c r="A8088" s="183">
        <v>45535</v>
      </c>
      <c r="B8088" s="129" t="s">
        <v>12828</v>
      </c>
      <c r="C8088" s="129" t="s">
        <v>416</v>
      </c>
      <c r="D8088" s="165">
        <v>1</v>
      </c>
      <c r="E8088" s="129" t="s">
        <v>4739</v>
      </c>
      <c r="F8088" s="129" t="s">
        <v>4735</v>
      </c>
      <c r="G8088" s="129" t="s">
        <v>16723</v>
      </c>
      <c r="H8088" s="129"/>
    </row>
    <row r="8089" spans="1:8" x14ac:dyDescent="0.3">
      <c r="A8089" s="183">
        <v>45535</v>
      </c>
      <c r="B8089" s="129" t="s">
        <v>12829</v>
      </c>
      <c r="C8089" s="129" t="s">
        <v>418</v>
      </c>
      <c r="D8089" s="165">
        <v>1</v>
      </c>
      <c r="E8089" s="129" t="s">
        <v>4737</v>
      </c>
      <c r="F8089" s="129" t="s">
        <v>4735</v>
      </c>
      <c r="G8089" s="129" t="s">
        <v>16723</v>
      </c>
      <c r="H8089" s="129"/>
    </row>
    <row r="8090" spans="1:8" x14ac:dyDescent="0.3">
      <c r="A8090" s="183">
        <v>45535</v>
      </c>
      <c r="B8090" s="129" t="s">
        <v>12830</v>
      </c>
      <c r="C8090" s="129" t="s">
        <v>418</v>
      </c>
      <c r="D8090" s="165">
        <v>1</v>
      </c>
      <c r="E8090" s="129" t="s">
        <v>4737</v>
      </c>
      <c r="F8090" s="129" t="s">
        <v>4735</v>
      </c>
      <c r="G8090" s="129" t="s">
        <v>16723</v>
      </c>
      <c r="H8090" s="129"/>
    </row>
    <row r="8091" spans="1:8" x14ac:dyDescent="0.3">
      <c r="A8091" s="183">
        <v>45535</v>
      </c>
      <c r="B8091" s="129" t="s">
        <v>12831</v>
      </c>
      <c r="C8091" s="129" t="s">
        <v>417</v>
      </c>
      <c r="D8091" s="165">
        <v>1</v>
      </c>
      <c r="E8091" s="129" t="s">
        <v>4739</v>
      </c>
      <c r="F8091" s="129" t="s">
        <v>4735</v>
      </c>
      <c r="G8091" s="129" t="s">
        <v>16723</v>
      </c>
      <c r="H8091" s="129"/>
    </row>
    <row r="8092" spans="1:8" x14ac:dyDescent="0.3">
      <c r="A8092" s="183">
        <v>45535</v>
      </c>
      <c r="B8092" s="129" t="s">
        <v>12832</v>
      </c>
      <c r="C8092" s="129" t="s">
        <v>417</v>
      </c>
      <c r="D8092" s="165">
        <v>1</v>
      </c>
      <c r="E8092" s="129" t="s">
        <v>4739</v>
      </c>
      <c r="F8092" s="129" t="s">
        <v>4735</v>
      </c>
      <c r="G8092" s="129" t="s">
        <v>16723</v>
      </c>
      <c r="H8092" s="129"/>
    </row>
    <row r="8093" spans="1:8" x14ac:dyDescent="0.3">
      <c r="A8093" s="183">
        <v>45535</v>
      </c>
      <c r="B8093" s="129" t="s">
        <v>12833</v>
      </c>
      <c r="C8093" s="129" t="s">
        <v>417</v>
      </c>
      <c r="D8093" s="165">
        <v>1</v>
      </c>
      <c r="E8093" s="129" t="s">
        <v>4739</v>
      </c>
      <c r="F8093" s="129" t="s">
        <v>4735</v>
      </c>
      <c r="G8093" s="129" t="s">
        <v>16723</v>
      </c>
      <c r="H8093" s="129"/>
    </row>
    <row r="8094" spans="1:8" x14ac:dyDescent="0.3">
      <c r="A8094" s="183">
        <v>45535</v>
      </c>
      <c r="B8094" s="129" t="s">
        <v>12834</v>
      </c>
      <c r="C8094" s="129" t="s">
        <v>416</v>
      </c>
      <c r="D8094" s="165">
        <v>1</v>
      </c>
      <c r="E8094" s="129" t="s">
        <v>4739</v>
      </c>
      <c r="F8094" s="129" t="s">
        <v>4735</v>
      </c>
      <c r="G8094" s="129" t="s">
        <v>16723</v>
      </c>
      <c r="H8094" s="129"/>
    </row>
    <row r="8095" spans="1:8" x14ac:dyDescent="0.3">
      <c r="A8095" s="183">
        <v>45535</v>
      </c>
      <c r="B8095" s="129" t="s">
        <v>12835</v>
      </c>
      <c r="C8095" s="129" t="s">
        <v>418</v>
      </c>
      <c r="D8095" s="165">
        <v>1</v>
      </c>
      <c r="E8095" s="129" t="s">
        <v>4737</v>
      </c>
      <c r="F8095" s="129" t="s">
        <v>4735</v>
      </c>
      <c r="G8095" s="129" t="s">
        <v>16723</v>
      </c>
      <c r="H8095" s="129"/>
    </row>
    <row r="8096" spans="1:8" x14ac:dyDescent="0.3">
      <c r="A8096" s="183">
        <v>45535</v>
      </c>
      <c r="B8096" s="129" t="s">
        <v>12836</v>
      </c>
      <c r="C8096" s="129" t="s">
        <v>418</v>
      </c>
      <c r="D8096" s="165">
        <v>1</v>
      </c>
      <c r="E8096" s="129" t="s">
        <v>4737</v>
      </c>
      <c r="F8096" s="129" t="s">
        <v>4735</v>
      </c>
      <c r="G8096" s="129" t="s">
        <v>16723</v>
      </c>
      <c r="H8096" s="129"/>
    </row>
    <row r="8097" spans="1:8" x14ac:dyDescent="0.3">
      <c r="A8097" s="183">
        <v>45535</v>
      </c>
      <c r="B8097" s="129" t="s">
        <v>12837</v>
      </c>
      <c r="C8097" s="129" t="s">
        <v>418</v>
      </c>
      <c r="D8097" s="165">
        <v>1</v>
      </c>
      <c r="E8097" s="129" t="s">
        <v>4737</v>
      </c>
      <c r="F8097" s="129" t="s">
        <v>4735</v>
      </c>
      <c r="G8097" s="129" t="s">
        <v>16723</v>
      </c>
      <c r="H8097" s="129"/>
    </row>
    <row r="8098" spans="1:8" x14ac:dyDescent="0.3">
      <c r="A8098" s="183">
        <v>45535</v>
      </c>
      <c r="B8098" s="129" t="s">
        <v>12838</v>
      </c>
      <c r="C8098" s="129" t="s">
        <v>416</v>
      </c>
      <c r="D8098" s="165">
        <v>1</v>
      </c>
      <c r="E8098" s="129" t="s">
        <v>4737</v>
      </c>
      <c r="F8098" s="129" t="s">
        <v>4735</v>
      </c>
      <c r="G8098" s="129" t="s">
        <v>16723</v>
      </c>
      <c r="H8098" s="129"/>
    </row>
    <row r="8099" spans="1:8" x14ac:dyDescent="0.3">
      <c r="A8099" s="183">
        <v>45535</v>
      </c>
      <c r="B8099" s="129" t="s">
        <v>12839</v>
      </c>
      <c r="C8099" s="129" t="s">
        <v>418</v>
      </c>
      <c r="D8099" s="165">
        <v>1</v>
      </c>
      <c r="E8099" s="129" t="s">
        <v>4737</v>
      </c>
      <c r="F8099" s="129" t="s">
        <v>4735</v>
      </c>
      <c r="G8099" s="129" t="s">
        <v>16723</v>
      </c>
      <c r="H8099" s="129"/>
    </row>
    <row r="8100" spans="1:8" x14ac:dyDescent="0.3">
      <c r="A8100" s="183">
        <v>45535</v>
      </c>
      <c r="B8100" s="129" t="s">
        <v>12840</v>
      </c>
      <c r="C8100" s="129" t="s">
        <v>418</v>
      </c>
      <c r="D8100" s="165">
        <v>1</v>
      </c>
      <c r="E8100" s="129" t="s">
        <v>4737</v>
      </c>
      <c r="F8100" s="129" t="s">
        <v>4735</v>
      </c>
      <c r="G8100" s="129" t="s">
        <v>16723</v>
      </c>
      <c r="H8100" s="129"/>
    </row>
    <row r="8101" spans="1:8" x14ac:dyDescent="0.3">
      <c r="A8101" s="183">
        <v>45535</v>
      </c>
      <c r="B8101" s="129" t="s">
        <v>12841</v>
      </c>
      <c r="C8101" s="129" t="s">
        <v>418</v>
      </c>
      <c r="D8101" s="165">
        <v>1</v>
      </c>
      <c r="E8101" s="129" t="s">
        <v>4737</v>
      </c>
      <c r="F8101" s="129" t="s">
        <v>4735</v>
      </c>
      <c r="G8101" s="129" t="s">
        <v>16723</v>
      </c>
      <c r="H8101" s="129"/>
    </row>
    <row r="8102" spans="1:8" x14ac:dyDescent="0.3">
      <c r="A8102" s="183">
        <v>45535</v>
      </c>
      <c r="B8102" s="129" t="s">
        <v>12842</v>
      </c>
      <c r="C8102" s="129" t="s">
        <v>418</v>
      </c>
      <c r="D8102" s="165">
        <v>1</v>
      </c>
      <c r="E8102" s="129" t="s">
        <v>4737</v>
      </c>
      <c r="F8102" s="129" t="s">
        <v>4735</v>
      </c>
      <c r="G8102" s="129" t="s">
        <v>16723</v>
      </c>
      <c r="H8102" s="129"/>
    </row>
    <row r="8103" spans="1:8" x14ac:dyDescent="0.3">
      <c r="A8103" s="183">
        <v>45535</v>
      </c>
      <c r="B8103" s="129" t="s">
        <v>12843</v>
      </c>
      <c r="C8103" s="129" t="s">
        <v>417</v>
      </c>
      <c r="D8103" s="165">
        <v>1</v>
      </c>
      <c r="E8103" s="129" t="s">
        <v>4739</v>
      </c>
      <c r="F8103" s="129" t="s">
        <v>4735</v>
      </c>
      <c r="G8103" s="129" t="s">
        <v>16723</v>
      </c>
      <c r="H8103" s="129"/>
    </row>
    <row r="8104" spans="1:8" x14ac:dyDescent="0.3">
      <c r="A8104" s="183">
        <v>45535</v>
      </c>
      <c r="B8104" s="129" t="s">
        <v>12844</v>
      </c>
      <c r="C8104" s="129" t="s">
        <v>417</v>
      </c>
      <c r="D8104" s="165">
        <v>1</v>
      </c>
      <c r="E8104" s="129" t="s">
        <v>4737</v>
      </c>
      <c r="F8104" s="129" t="s">
        <v>4735</v>
      </c>
      <c r="G8104" s="129" t="s">
        <v>16723</v>
      </c>
      <c r="H8104" s="129"/>
    </row>
    <row r="8105" spans="1:8" x14ac:dyDescent="0.3">
      <c r="A8105" s="183">
        <v>45535</v>
      </c>
      <c r="B8105" s="129" t="s">
        <v>12845</v>
      </c>
      <c r="C8105" s="129" t="s">
        <v>417</v>
      </c>
      <c r="D8105" s="165">
        <v>1</v>
      </c>
      <c r="E8105" s="129" t="s">
        <v>4739</v>
      </c>
      <c r="F8105" s="129" t="s">
        <v>4735</v>
      </c>
      <c r="G8105" s="129" t="s">
        <v>16723</v>
      </c>
      <c r="H8105" s="129"/>
    </row>
    <row r="8106" spans="1:8" x14ac:dyDescent="0.3">
      <c r="A8106" s="183">
        <v>45535</v>
      </c>
      <c r="B8106" s="129" t="s">
        <v>12846</v>
      </c>
      <c r="C8106" s="129" t="s">
        <v>417</v>
      </c>
      <c r="D8106" s="165">
        <v>1</v>
      </c>
      <c r="E8106" s="129" t="s">
        <v>4739</v>
      </c>
      <c r="F8106" s="129" t="s">
        <v>4735</v>
      </c>
      <c r="G8106" s="129" t="s">
        <v>16723</v>
      </c>
      <c r="H8106" s="129"/>
    </row>
    <row r="8107" spans="1:8" x14ac:dyDescent="0.3">
      <c r="A8107" s="183">
        <v>45535</v>
      </c>
      <c r="B8107" s="129" t="s">
        <v>12847</v>
      </c>
      <c r="C8107" s="129" t="s">
        <v>417</v>
      </c>
      <c r="D8107" s="165">
        <v>1</v>
      </c>
      <c r="E8107" s="129" t="s">
        <v>4739</v>
      </c>
      <c r="F8107" s="129" t="s">
        <v>4735</v>
      </c>
      <c r="G8107" s="129" t="s">
        <v>16723</v>
      </c>
      <c r="H8107" s="129"/>
    </row>
    <row r="8108" spans="1:8" x14ac:dyDescent="0.3">
      <c r="A8108" s="183">
        <v>45535</v>
      </c>
      <c r="B8108" s="129" t="s">
        <v>12848</v>
      </c>
      <c r="C8108" s="129" t="s">
        <v>417</v>
      </c>
      <c r="D8108" s="165">
        <v>1</v>
      </c>
      <c r="E8108" s="129" t="s">
        <v>4821</v>
      </c>
      <c r="F8108" s="129" t="s">
        <v>4735</v>
      </c>
      <c r="G8108" s="129" t="s">
        <v>16723</v>
      </c>
      <c r="H8108" s="129"/>
    </row>
    <row r="8109" spans="1:8" x14ac:dyDescent="0.3">
      <c r="A8109" s="183">
        <v>45535</v>
      </c>
      <c r="B8109" s="129" t="s">
        <v>12849</v>
      </c>
      <c r="C8109" s="129" t="s">
        <v>417</v>
      </c>
      <c r="D8109" s="165">
        <v>1</v>
      </c>
      <c r="E8109" s="129" t="s">
        <v>4739</v>
      </c>
      <c r="F8109" s="129" t="s">
        <v>4735</v>
      </c>
      <c r="G8109" s="129" t="s">
        <v>16723</v>
      </c>
      <c r="H8109" s="129"/>
    </row>
    <row r="8110" spans="1:8" x14ac:dyDescent="0.3">
      <c r="A8110" s="183">
        <v>45535</v>
      </c>
      <c r="B8110" s="129" t="s">
        <v>12850</v>
      </c>
      <c r="C8110" s="129" t="s">
        <v>418</v>
      </c>
      <c r="D8110" s="165">
        <v>1</v>
      </c>
      <c r="E8110" s="129" t="s">
        <v>4737</v>
      </c>
      <c r="F8110" s="129" t="s">
        <v>4735</v>
      </c>
      <c r="G8110" s="129" t="s">
        <v>16723</v>
      </c>
      <c r="H8110" s="129"/>
    </row>
    <row r="8111" spans="1:8" x14ac:dyDescent="0.3">
      <c r="A8111" s="183">
        <v>45535</v>
      </c>
      <c r="B8111" s="129" t="s">
        <v>12851</v>
      </c>
      <c r="C8111" s="129" t="s">
        <v>418</v>
      </c>
      <c r="D8111" s="165">
        <v>1</v>
      </c>
      <c r="E8111" s="129" t="s">
        <v>4821</v>
      </c>
      <c r="F8111" s="129" t="s">
        <v>4735</v>
      </c>
      <c r="G8111" s="129" t="s">
        <v>16723</v>
      </c>
      <c r="H8111" s="129"/>
    </row>
    <row r="8112" spans="1:8" x14ac:dyDescent="0.3">
      <c r="A8112" s="183">
        <v>45535</v>
      </c>
      <c r="B8112" s="129" t="s">
        <v>12852</v>
      </c>
      <c r="C8112" s="129" t="s">
        <v>416</v>
      </c>
      <c r="D8112" s="165">
        <v>1</v>
      </c>
      <c r="E8112" s="129" t="s">
        <v>4739</v>
      </c>
      <c r="F8112" s="129" t="s">
        <v>4735</v>
      </c>
      <c r="G8112" s="129" t="s">
        <v>16723</v>
      </c>
      <c r="H8112" s="129"/>
    </row>
    <row r="8113" spans="1:8" x14ac:dyDescent="0.3">
      <c r="A8113" s="183">
        <v>45535</v>
      </c>
      <c r="B8113" s="129" t="s">
        <v>12853</v>
      </c>
      <c r="C8113" s="129" t="s">
        <v>418</v>
      </c>
      <c r="D8113" s="165">
        <v>1</v>
      </c>
      <c r="E8113" s="129" t="s">
        <v>4737</v>
      </c>
      <c r="F8113" s="129" t="s">
        <v>4735</v>
      </c>
      <c r="G8113" s="129" t="s">
        <v>16723</v>
      </c>
      <c r="H8113" s="129"/>
    </row>
    <row r="8114" spans="1:8" x14ac:dyDescent="0.3">
      <c r="A8114" s="183">
        <v>45535</v>
      </c>
      <c r="B8114" s="129" t="s">
        <v>12854</v>
      </c>
      <c r="C8114" s="129" t="s">
        <v>418</v>
      </c>
      <c r="D8114" s="165">
        <v>1</v>
      </c>
      <c r="E8114" s="129" t="s">
        <v>4739</v>
      </c>
      <c r="F8114" s="129" t="s">
        <v>4735</v>
      </c>
      <c r="G8114" s="129" t="s">
        <v>16723</v>
      </c>
      <c r="H8114" s="129"/>
    </row>
    <row r="8115" spans="1:8" x14ac:dyDescent="0.3">
      <c r="A8115" s="183">
        <v>45535</v>
      </c>
      <c r="B8115" s="129" t="s">
        <v>12855</v>
      </c>
      <c r="C8115" s="129" t="s">
        <v>418</v>
      </c>
      <c r="D8115" s="165">
        <v>1</v>
      </c>
      <c r="E8115" s="129" t="s">
        <v>4737</v>
      </c>
      <c r="F8115" s="129" t="s">
        <v>4735</v>
      </c>
      <c r="G8115" s="129" t="s">
        <v>16723</v>
      </c>
      <c r="H8115" s="129"/>
    </row>
    <row r="8116" spans="1:8" x14ac:dyDescent="0.3">
      <c r="A8116" s="183">
        <v>45535</v>
      </c>
      <c r="B8116" s="129" t="s">
        <v>12856</v>
      </c>
      <c r="C8116" s="129" t="s">
        <v>417</v>
      </c>
      <c r="D8116" s="165">
        <v>1</v>
      </c>
      <c r="E8116" s="129" t="s">
        <v>4739</v>
      </c>
      <c r="F8116" s="129" t="s">
        <v>4735</v>
      </c>
      <c r="G8116" s="129" t="s">
        <v>16723</v>
      </c>
      <c r="H8116" s="129"/>
    </row>
    <row r="8117" spans="1:8" x14ac:dyDescent="0.3">
      <c r="A8117" s="183">
        <v>45535</v>
      </c>
      <c r="B8117" s="129" t="s">
        <v>12857</v>
      </c>
      <c r="C8117" s="129" t="s">
        <v>417</v>
      </c>
      <c r="D8117" s="165">
        <v>1</v>
      </c>
      <c r="E8117" s="129" t="s">
        <v>4737</v>
      </c>
      <c r="F8117" s="129" t="s">
        <v>4735</v>
      </c>
      <c r="G8117" s="129" t="s">
        <v>16723</v>
      </c>
      <c r="H8117" s="129"/>
    </row>
    <row r="8118" spans="1:8" x14ac:dyDescent="0.3">
      <c r="A8118" s="183">
        <v>45535</v>
      </c>
      <c r="B8118" s="129" t="s">
        <v>12858</v>
      </c>
      <c r="C8118" s="129" t="s">
        <v>417</v>
      </c>
      <c r="D8118" s="165">
        <v>1</v>
      </c>
      <c r="E8118" s="129" t="s">
        <v>4739</v>
      </c>
      <c r="F8118" s="129" t="s">
        <v>4735</v>
      </c>
      <c r="G8118" s="129" t="s">
        <v>16723</v>
      </c>
      <c r="H8118" s="129"/>
    </row>
    <row r="8119" spans="1:8" x14ac:dyDescent="0.3">
      <c r="A8119" s="183">
        <v>45535</v>
      </c>
      <c r="B8119" s="129" t="s">
        <v>12859</v>
      </c>
      <c r="C8119" s="129" t="s">
        <v>417</v>
      </c>
      <c r="D8119" s="165">
        <v>1</v>
      </c>
      <c r="E8119" s="129" t="s">
        <v>4739</v>
      </c>
      <c r="F8119" s="129" t="s">
        <v>4735</v>
      </c>
      <c r="G8119" s="129" t="s">
        <v>16723</v>
      </c>
      <c r="H8119" s="129"/>
    </row>
    <row r="8120" spans="1:8" x14ac:dyDescent="0.3">
      <c r="A8120" s="183">
        <v>45535</v>
      </c>
      <c r="B8120" s="129" t="s">
        <v>12860</v>
      </c>
      <c r="C8120" s="129" t="s">
        <v>417</v>
      </c>
      <c r="D8120" s="165">
        <v>1</v>
      </c>
      <c r="E8120" s="129" t="s">
        <v>4739</v>
      </c>
      <c r="F8120" s="129" t="s">
        <v>4735</v>
      </c>
      <c r="G8120" s="129" t="s">
        <v>16723</v>
      </c>
      <c r="H8120" s="129"/>
    </row>
    <row r="8121" spans="1:8" x14ac:dyDescent="0.3">
      <c r="A8121" s="183">
        <v>45535</v>
      </c>
      <c r="B8121" s="129" t="s">
        <v>12861</v>
      </c>
      <c r="C8121" s="129" t="s">
        <v>417</v>
      </c>
      <c r="D8121" s="165">
        <v>1</v>
      </c>
      <c r="E8121" s="129" t="s">
        <v>4737</v>
      </c>
      <c r="F8121" s="129" t="s">
        <v>4735</v>
      </c>
      <c r="G8121" s="129" t="s">
        <v>16723</v>
      </c>
      <c r="H8121" s="129"/>
    </row>
    <row r="8122" spans="1:8" x14ac:dyDescent="0.3">
      <c r="A8122" s="183">
        <v>45535</v>
      </c>
      <c r="B8122" s="129" t="s">
        <v>12862</v>
      </c>
      <c r="C8122" s="129" t="s">
        <v>417</v>
      </c>
      <c r="D8122" s="165">
        <v>1</v>
      </c>
      <c r="E8122" s="129" t="s">
        <v>4739</v>
      </c>
      <c r="F8122" s="129" t="s">
        <v>4735</v>
      </c>
      <c r="G8122" s="129" t="s">
        <v>16723</v>
      </c>
      <c r="H8122" s="129"/>
    </row>
    <row r="8123" spans="1:8" x14ac:dyDescent="0.3">
      <c r="A8123" s="183">
        <v>45535</v>
      </c>
      <c r="B8123" s="129" t="s">
        <v>12863</v>
      </c>
      <c r="C8123" s="129" t="s">
        <v>418</v>
      </c>
      <c r="D8123" s="165">
        <v>1</v>
      </c>
      <c r="E8123" s="129" t="s">
        <v>4739</v>
      </c>
      <c r="F8123" s="129" t="s">
        <v>4735</v>
      </c>
      <c r="G8123" s="129" t="s">
        <v>16723</v>
      </c>
      <c r="H8123" s="129"/>
    </row>
    <row r="8124" spans="1:8" x14ac:dyDescent="0.3">
      <c r="A8124" s="183">
        <v>45535</v>
      </c>
      <c r="B8124" s="129" t="s">
        <v>12864</v>
      </c>
      <c r="C8124" s="129" t="s">
        <v>418</v>
      </c>
      <c r="D8124" s="165">
        <v>1</v>
      </c>
      <c r="E8124" s="129" t="s">
        <v>4821</v>
      </c>
      <c r="F8124" s="129" t="s">
        <v>4735</v>
      </c>
      <c r="G8124" s="129" t="s">
        <v>16723</v>
      </c>
      <c r="H8124" s="129"/>
    </row>
    <row r="8125" spans="1:8" x14ac:dyDescent="0.3">
      <c r="A8125" s="183">
        <v>45535</v>
      </c>
      <c r="B8125" s="129" t="s">
        <v>12865</v>
      </c>
      <c r="C8125" s="129" t="s">
        <v>418</v>
      </c>
      <c r="D8125" s="165">
        <v>1</v>
      </c>
      <c r="E8125" s="129" t="s">
        <v>4739</v>
      </c>
      <c r="F8125" s="129" t="s">
        <v>4735</v>
      </c>
      <c r="G8125" s="129" t="s">
        <v>16723</v>
      </c>
      <c r="H8125" s="129"/>
    </row>
    <row r="8126" spans="1:8" x14ac:dyDescent="0.3">
      <c r="A8126" s="183">
        <v>45535</v>
      </c>
      <c r="B8126" s="129" t="s">
        <v>12866</v>
      </c>
      <c r="C8126" s="129" t="s">
        <v>416</v>
      </c>
      <c r="D8126" s="165">
        <v>1</v>
      </c>
      <c r="E8126" s="129" t="s">
        <v>4737</v>
      </c>
      <c r="F8126" s="129" t="s">
        <v>4735</v>
      </c>
      <c r="G8126" s="129" t="s">
        <v>16723</v>
      </c>
      <c r="H8126" s="129"/>
    </row>
    <row r="8127" spans="1:8" x14ac:dyDescent="0.3">
      <c r="A8127" s="183">
        <v>45535</v>
      </c>
      <c r="B8127" s="129" t="s">
        <v>12867</v>
      </c>
      <c r="C8127" s="129" t="s">
        <v>418</v>
      </c>
      <c r="D8127" s="165">
        <v>1</v>
      </c>
      <c r="E8127" s="129" t="s">
        <v>4737</v>
      </c>
      <c r="F8127" s="129" t="s">
        <v>4735</v>
      </c>
      <c r="G8127" s="129" t="s">
        <v>16723</v>
      </c>
      <c r="H8127" s="129"/>
    </row>
    <row r="8128" spans="1:8" x14ac:dyDescent="0.3">
      <c r="A8128" s="183">
        <v>45565</v>
      </c>
      <c r="B8128" s="129" t="s">
        <v>12868</v>
      </c>
      <c r="C8128" s="129" t="s">
        <v>417</v>
      </c>
      <c r="D8128" s="165">
        <v>1</v>
      </c>
      <c r="E8128" s="129" t="s">
        <v>4737</v>
      </c>
      <c r="F8128" s="129" t="s">
        <v>4735</v>
      </c>
      <c r="G8128" s="129" t="s">
        <v>16723</v>
      </c>
      <c r="H8128" s="129"/>
    </row>
    <row r="8129" spans="1:8" x14ac:dyDescent="0.3">
      <c r="A8129" s="183">
        <v>45565</v>
      </c>
      <c r="B8129" s="129" t="s">
        <v>12869</v>
      </c>
      <c r="C8129" s="129" t="s">
        <v>417</v>
      </c>
      <c r="D8129" s="165">
        <v>1</v>
      </c>
      <c r="E8129" s="129" t="s">
        <v>4739</v>
      </c>
      <c r="F8129" s="129" t="s">
        <v>4735</v>
      </c>
      <c r="G8129" s="129" t="s">
        <v>16723</v>
      </c>
      <c r="H8129" s="129"/>
    </row>
    <row r="8130" spans="1:8" x14ac:dyDescent="0.3">
      <c r="A8130" s="183">
        <v>45565</v>
      </c>
      <c r="B8130" s="129" t="s">
        <v>12870</v>
      </c>
      <c r="C8130" s="129" t="s">
        <v>418</v>
      </c>
      <c r="D8130" s="165">
        <v>1</v>
      </c>
      <c r="E8130" s="129" t="s">
        <v>4821</v>
      </c>
      <c r="F8130" s="129" t="s">
        <v>4735</v>
      </c>
      <c r="G8130" s="129" t="s">
        <v>16723</v>
      </c>
      <c r="H8130" s="129"/>
    </row>
    <row r="8131" spans="1:8" x14ac:dyDescent="0.3">
      <c r="A8131" s="183">
        <v>45565</v>
      </c>
      <c r="B8131" s="129" t="s">
        <v>12871</v>
      </c>
      <c r="C8131" s="129" t="s">
        <v>418</v>
      </c>
      <c r="D8131" s="165">
        <v>1</v>
      </c>
      <c r="E8131" s="129" t="s">
        <v>4737</v>
      </c>
      <c r="F8131" s="129" t="s">
        <v>4735</v>
      </c>
      <c r="G8131" s="129" t="s">
        <v>16723</v>
      </c>
      <c r="H8131" s="129"/>
    </row>
    <row r="8132" spans="1:8" x14ac:dyDescent="0.3">
      <c r="A8132" s="183">
        <v>45565</v>
      </c>
      <c r="B8132" s="129" t="s">
        <v>12872</v>
      </c>
      <c r="C8132" s="129" t="s">
        <v>418</v>
      </c>
      <c r="D8132" s="165">
        <v>1</v>
      </c>
      <c r="E8132" s="129" t="s">
        <v>4741</v>
      </c>
      <c r="F8132" s="129" t="s">
        <v>4735</v>
      </c>
      <c r="G8132" s="129" t="s">
        <v>16723</v>
      </c>
      <c r="H8132" s="129"/>
    </row>
    <row r="8133" spans="1:8" x14ac:dyDescent="0.3">
      <c r="A8133" s="183">
        <v>45565</v>
      </c>
      <c r="B8133" s="129" t="s">
        <v>12873</v>
      </c>
      <c r="C8133" s="129" t="s">
        <v>416</v>
      </c>
      <c r="D8133" s="165">
        <v>1</v>
      </c>
      <c r="E8133" s="129" t="s">
        <v>4739</v>
      </c>
      <c r="F8133" s="129" t="s">
        <v>4735</v>
      </c>
      <c r="G8133" s="129" t="s">
        <v>16723</v>
      </c>
      <c r="H8133" s="129"/>
    </row>
    <row r="8134" spans="1:8" x14ac:dyDescent="0.3">
      <c r="A8134" s="183">
        <v>45565</v>
      </c>
      <c r="B8134" s="129" t="s">
        <v>12874</v>
      </c>
      <c r="C8134" s="129" t="s">
        <v>418</v>
      </c>
      <c r="D8134" s="165">
        <v>1</v>
      </c>
      <c r="E8134" s="129" t="s">
        <v>4737</v>
      </c>
      <c r="F8134" s="129" t="s">
        <v>4735</v>
      </c>
      <c r="G8134" s="129" t="s">
        <v>16723</v>
      </c>
      <c r="H8134" s="129"/>
    </row>
    <row r="8135" spans="1:8" x14ac:dyDescent="0.3">
      <c r="A8135" s="183">
        <v>45565</v>
      </c>
      <c r="B8135" s="129" t="s">
        <v>12875</v>
      </c>
      <c r="C8135" s="129" t="s">
        <v>418</v>
      </c>
      <c r="D8135" s="165">
        <v>1</v>
      </c>
      <c r="E8135" s="129" t="s">
        <v>4739</v>
      </c>
      <c r="F8135" s="129" t="s">
        <v>4735</v>
      </c>
      <c r="G8135" s="129" t="s">
        <v>16723</v>
      </c>
      <c r="H8135" s="129"/>
    </row>
    <row r="8136" spans="1:8" x14ac:dyDescent="0.3">
      <c r="A8136" s="183">
        <v>45565</v>
      </c>
      <c r="B8136" s="129" t="s">
        <v>12876</v>
      </c>
      <c r="C8136" s="129" t="s">
        <v>416</v>
      </c>
      <c r="D8136" s="165">
        <v>1</v>
      </c>
      <c r="E8136" s="129" t="s">
        <v>4739</v>
      </c>
      <c r="F8136" s="129" t="s">
        <v>4735</v>
      </c>
      <c r="G8136" s="129" t="s">
        <v>16723</v>
      </c>
      <c r="H8136" s="129"/>
    </row>
    <row r="8137" spans="1:8" x14ac:dyDescent="0.3">
      <c r="A8137" s="183">
        <v>45565</v>
      </c>
      <c r="B8137" s="129" t="s">
        <v>12877</v>
      </c>
      <c r="C8137" s="129" t="s">
        <v>418</v>
      </c>
      <c r="D8137" s="165">
        <v>1</v>
      </c>
      <c r="E8137" s="129" t="s">
        <v>4744</v>
      </c>
      <c r="F8137" s="129" t="s">
        <v>4735</v>
      </c>
      <c r="G8137" s="129" t="s">
        <v>16723</v>
      </c>
      <c r="H8137" s="129"/>
    </row>
    <row r="8138" spans="1:8" x14ac:dyDescent="0.3">
      <c r="A8138" s="183">
        <v>45565</v>
      </c>
      <c r="B8138" s="129" t="s">
        <v>12878</v>
      </c>
      <c r="C8138" s="129" t="s">
        <v>416</v>
      </c>
      <c r="D8138" s="165">
        <v>1</v>
      </c>
      <c r="E8138" s="129" t="s">
        <v>4737</v>
      </c>
      <c r="F8138" s="129" t="s">
        <v>4735</v>
      </c>
      <c r="G8138" s="129" t="s">
        <v>16723</v>
      </c>
      <c r="H8138" s="129"/>
    </row>
    <row r="8139" spans="1:8" x14ac:dyDescent="0.3">
      <c r="A8139" s="183">
        <v>45565</v>
      </c>
      <c r="B8139" s="129" t="s">
        <v>12879</v>
      </c>
      <c r="C8139" s="129" t="s">
        <v>418</v>
      </c>
      <c r="D8139" s="165">
        <v>1</v>
      </c>
      <c r="E8139" s="129" t="s">
        <v>4744</v>
      </c>
      <c r="F8139" s="129" t="s">
        <v>4735</v>
      </c>
      <c r="G8139" s="129" t="s">
        <v>16723</v>
      </c>
      <c r="H8139" s="129"/>
    </row>
    <row r="8140" spans="1:8" x14ac:dyDescent="0.3">
      <c r="A8140" s="183">
        <v>45565</v>
      </c>
      <c r="B8140" s="129" t="s">
        <v>12880</v>
      </c>
      <c r="C8140" s="129" t="s">
        <v>418</v>
      </c>
      <c r="D8140" s="165">
        <v>1</v>
      </c>
      <c r="E8140" s="129" t="s">
        <v>4737</v>
      </c>
      <c r="F8140" s="129" t="s">
        <v>4735</v>
      </c>
      <c r="G8140" s="129" t="s">
        <v>16723</v>
      </c>
      <c r="H8140" s="129"/>
    </row>
    <row r="8141" spans="1:8" x14ac:dyDescent="0.3">
      <c r="A8141" s="183">
        <v>45565</v>
      </c>
      <c r="B8141" s="129" t="s">
        <v>12881</v>
      </c>
      <c r="C8141" s="129" t="s">
        <v>418</v>
      </c>
      <c r="D8141" s="165">
        <v>1</v>
      </c>
      <c r="E8141" s="129" t="s">
        <v>4737</v>
      </c>
      <c r="F8141" s="129" t="s">
        <v>4735</v>
      </c>
      <c r="G8141" s="129" t="s">
        <v>16723</v>
      </c>
      <c r="H8141" s="129"/>
    </row>
    <row r="8142" spans="1:8" x14ac:dyDescent="0.3">
      <c r="A8142" s="183">
        <v>45565</v>
      </c>
      <c r="B8142" s="129" t="s">
        <v>12882</v>
      </c>
      <c r="C8142" s="129" t="s">
        <v>417</v>
      </c>
      <c r="D8142" s="165">
        <v>1</v>
      </c>
      <c r="E8142" s="129" t="s">
        <v>4737</v>
      </c>
      <c r="F8142" s="129" t="s">
        <v>4735</v>
      </c>
      <c r="G8142" s="129" t="s">
        <v>16723</v>
      </c>
      <c r="H8142" s="129"/>
    </row>
    <row r="8143" spans="1:8" x14ac:dyDescent="0.3">
      <c r="A8143" s="183">
        <v>45565</v>
      </c>
      <c r="B8143" s="129" t="s">
        <v>12883</v>
      </c>
      <c r="C8143" s="129" t="s">
        <v>417</v>
      </c>
      <c r="D8143" s="165">
        <v>1</v>
      </c>
      <c r="E8143" s="129" t="s">
        <v>4739</v>
      </c>
      <c r="F8143" s="129" t="s">
        <v>4735</v>
      </c>
      <c r="G8143" s="129" t="s">
        <v>16723</v>
      </c>
      <c r="H8143" s="129"/>
    </row>
    <row r="8144" spans="1:8" x14ac:dyDescent="0.3">
      <c r="A8144" s="183">
        <v>45565</v>
      </c>
      <c r="B8144" s="129" t="s">
        <v>12884</v>
      </c>
      <c r="C8144" s="129" t="s">
        <v>416</v>
      </c>
      <c r="D8144" s="165">
        <v>1</v>
      </c>
      <c r="E8144" s="129" t="s">
        <v>4744</v>
      </c>
      <c r="F8144" s="129" t="s">
        <v>4735</v>
      </c>
      <c r="G8144" s="129" t="s">
        <v>16723</v>
      </c>
      <c r="H8144" s="129"/>
    </row>
    <row r="8145" spans="1:8" x14ac:dyDescent="0.3">
      <c r="A8145" s="183">
        <v>45565</v>
      </c>
      <c r="B8145" s="129" t="s">
        <v>12885</v>
      </c>
      <c r="C8145" s="129" t="s">
        <v>416</v>
      </c>
      <c r="D8145" s="165">
        <v>1</v>
      </c>
      <c r="E8145" s="129" t="s">
        <v>4744</v>
      </c>
      <c r="F8145" s="129" t="s">
        <v>4735</v>
      </c>
      <c r="G8145" s="129" t="s">
        <v>16723</v>
      </c>
      <c r="H8145" s="129"/>
    </row>
    <row r="8146" spans="1:8" x14ac:dyDescent="0.3">
      <c r="A8146" s="183">
        <v>45565</v>
      </c>
      <c r="B8146" s="129" t="s">
        <v>12886</v>
      </c>
      <c r="C8146" s="129" t="s">
        <v>418</v>
      </c>
      <c r="D8146" s="165">
        <v>1</v>
      </c>
      <c r="E8146" s="129" t="s">
        <v>4821</v>
      </c>
      <c r="F8146" s="129" t="s">
        <v>4735</v>
      </c>
      <c r="G8146" s="129" t="s">
        <v>16723</v>
      </c>
      <c r="H8146" s="129"/>
    </row>
    <row r="8147" spans="1:8" x14ac:dyDescent="0.3">
      <c r="A8147" s="183">
        <v>45565</v>
      </c>
      <c r="B8147" s="129" t="s">
        <v>12887</v>
      </c>
      <c r="C8147" s="129" t="s">
        <v>416</v>
      </c>
      <c r="D8147" s="165">
        <v>1</v>
      </c>
      <c r="E8147" s="129" t="s">
        <v>4744</v>
      </c>
      <c r="F8147" s="129" t="s">
        <v>4735</v>
      </c>
      <c r="G8147" s="129" t="s">
        <v>16723</v>
      </c>
      <c r="H8147" s="129"/>
    </row>
    <row r="8148" spans="1:8" x14ac:dyDescent="0.3">
      <c r="A8148" s="183">
        <v>45565</v>
      </c>
      <c r="B8148" s="129" t="s">
        <v>12888</v>
      </c>
      <c r="C8148" s="129" t="s">
        <v>416</v>
      </c>
      <c r="D8148" s="165">
        <v>1</v>
      </c>
      <c r="E8148" s="129" t="s">
        <v>4737</v>
      </c>
      <c r="F8148" s="129" t="s">
        <v>4735</v>
      </c>
      <c r="G8148" s="129" t="s">
        <v>16723</v>
      </c>
      <c r="H8148" s="129"/>
    </row>
    <row r="8149" spans="1:8" x14ac:dyDescent="0.3">
      <c r="A8149" s="183">
        <v>45565</v>
      </c>
      <c r="B8149" s="129" t="s">
        <v>12889</v>
      </c>
      <c r="C8149" s="129" t="s">
        <v>416</v>
      </c>
      <c r="D8149" s="165">
        <v>1</v>
      </c>
      <c r="E8149" s="129" t="s">
        <v>4744</v>
      </c>
      <c r="F8149" s="129" t="s">
        <v>4735</v>
      </c>
      <c r="G8149" s="129" t="s">
        <v>16723</v>
      </c>
      <c r="H8149" s="129"/>
    </row>
    <row r="8150" spans="1:8" x14ac:dyDescent="0.3">
      <c r="A8150" s="183">
        <v>45565</v>
      </c>
      <c r="B8150" s="129" t="s">
        <v>12890</v>
      </c>
      <c r="C8150" s="129" t="s">
        <v>416</v>
      </c>
      <c r="D8150" s="165">
        <v>1</v>
      </c>
      <c r="E8150" s="129" t="s">
        <v>4737</v>
      </c>
      <c r="F8150" s="129" t="s">
        <v>4735</v>
      </c>
      <c r="G8150" s="129" t="s">
        <v>16723</v>
      </c>
      <c r="H8150" s="129"/>
    </row>
    <row r="8151" spans="1:8" x14ac:dyDescent="0.3">
      <c r="A8151" s="183">
        <v>45565</v>
      </c>
      <c r="B8151" s="129" t="s">
        <v>12891</v>
      </c>
      <c r="C8151" s="129" t="s">
        <v>4743</v>
      </c>
      <c r="D8151" s="165">
        <v>1</v>
      </c>
      <c r="E8151" s="129" t="s">
        <v>4741</v>
      </c>
      <c r="F8151" s="129" t="s">
        <v>4735</v>
      </c>
      <c r="G8151" s="129" t="s">
        <v>16745</v>
      </c>
      <c r="H8151" s="129"/>
    </row>
    <row r="8152" spans="1:8" x14ac:dyDescent="0.3">
      <c r="A8152" s="183">
        <v>45565</v>
      </c>
      <c r="B8152" s="129" t="s">
        <v>12892</v>
      </c>
      <c r="C8152" s="129" t="s">
        <v>416</v>
      </c>
      <c r="D8152" s="165">
        <v>1</v>
      </c>
      <c r="E8152" s="129" t="s">
        <v>4739</v>
      </c>
      <c r="F8152" s="129" t="s">
        <v>4735</v>
      </c>
      <c r="G8152" s="129" t="s">
        <v>16723</v>
      </c>
      <c r="H8152" s="129"/>
    </row>
    <row r="8153" spans="1:8" x14ac:dyDescent="0.3">
      <c r="A8153" s="183">
        <v>45565</v>
      </c>
      <c r="B8153" s="129" t="s">
        <v>12893</v>
      </c>
      <c r="C8153" s="129" t="s">
        <v>417</v>
      </c>
      <c r="D8153" s="165">
        <v>1</v>
      </c>
      <c r="E8153" s="129" t="s">
        <v>4739</v>
      </c>
      <c r="F8153" s="129" t="s">
        <v>4735</v>
      </c>
      <c r="G8153" s="129" t="s">
        <v>16723</v>
      </c>
      <c r="H8153" s="129"/>
    </row>
    <row r="8154" spans="1:8" x14ac:dyDescent="0.3">
      <c r="A8154" s="183">
        <v>45565</v>
      </c>
      <c r="B8154" s="129" t="s">
        <v>12894</v>
      </c>
      <c r="C8154" s="129" t="s">
        <v>417</v>
      </c>
      <c r="D8154" s="165">
        <v>1</v>
      </c>
      <c r="E8154" s="129" t="s">
        <v>4737</v>
      </c>
      <c r="F8154" s="129" t="s">
        <v>4735</v>
      </c>
      <c r="G8154" s="129" t="s">
        <v>16723</v>
      </c>
      <c r="H8154" s="129"/>
    </row>
    <row r="8155" spans="1:8" x14ac:dyDescent="0.3">
      <c r="A8155" s="183">
        <v>45565</v>
      </c>
      <c r="B8155" s="129" t="s">
        <v>12895</v>
      </c>
      <c r="C8155" s="129" t="s">
        <v>417</v>
      </c>
      <c r="D8155" s="165">
        <v>1</v>
      </c>
      <c r="E8155" s="129" t="s">
        <v>4737</v>
      </c>
      <c r="F8155" s="129" t="s">
        <v>4735</v>
      </c>
      <c r="G8155" s="129" t="s">
        <v>16723</v>
      </c>
      <c r="H8155" s="129"/>
    </row>
    <row r="8156" spans="1:8" x14ac:dyDescent="0.3">
      <c r="A8156" s="183">
        <v>45565</v>
      </c>
      <c r="B8156" s="129" t="s">
        <v>12896</v>
      </c>
      <c r="C8156" s="129" t="s">
        <v>417</v>
      </c>
      <c r="D8156" s="165">
        <v>1</v>
      </c>
      <c r="E8156" s="129" t="s">
        <v>4739</v>
      </c>
      <c r="F8156" s="129" t="s">
        <v>4735</v>
      </c>
      <c r="G8156" s="129" t="s">
        <v>16723</v>
      </c>
      <c r="H8156" s="129"/>
    </row>
    <row r="8157" spans="1:8" x14ac:dyDescent="0.3">
      <c r="A8157" s="183">
        <v>45565</v>
      </c>
      <c r="B8157" s="129" t="s">
        <v>12897</v>
      </c>
      <c r="C8157" s="129" t="s">
        <v>416</v>
      </c>
      <c r="D8157" s="165">
        <v>1</v>
      </c>
      <c r="E8157" s="129" t="s">
        <v>4821</v>
      </c>
      <c r="F8157" s="129" t="s">
        <v>4735</v>
      </c>
      <c r="G8157" s="129" t="s">
        <v>16723</v>
      </c>
      <c r="H8157" s="129"/>
    </row>
    <row r="8158" spans="1:8" x14ac:dyDescent="0.3">
      <c r="A8158" s="183">
        <v>45565</v>
      </c>
      <c r="B8158" s="129" t="s">
        <v>12898</v>
      </c>
      <c r="C8158" s="129" t="s">
        <v>418</v>
      </c>
      <c r="D8158" s="165">
        <v>1</v>
      </c>
      <c r="E8158" s="129" t="s">
        <v>4821</v>
      </c>
      <c r="F8158" s="129" t="s">
        <v>4735</v>
      </c>
      <c r="G8158" s="129" t="s">
        <v>16723</v>
      </c>
      <c r="H8158" s="129"/>
    </row>
    <row r="8159" spans="1:8" x14ac:dyDescent="0.3">
      <c r="A8159" s="183">
        <v>45565</v>
      </c>
      <c r="B8159" s="129" t="s">
        <v>12899</v>
      </c>
      <c r="C8159" s="129" t="s">
        <v>418</v>
      </c>
      <c r="D8159" s="165">
        <v>1</v>
      </c>
      <c r="E8159" s="129" t="s">
        <v>4739</v>
      </c>
      <c r="F8159" s="129" t="s">
        <v>4735</v>
      </c>
      <c r="G8159" s="129" t="s">
        <v>16723</v>
      </c>
      <c r="H8159" s="129"/>
    </row>
    <row r="8160" spans="1:8" x14ac:dyDescent="0.3">
      <c r="A8160" s="183">
        <v>45565</v>
      </c>
      <c r="B8160" s="129" t="s">
        <v>12900</v>
      </c>
      <c r="C8160" s="129" t="s">
        <v>416</v>
      </c>
      <c r="D8160" s="165">
        <v>1</v>
      </c>
      <c r="E8160" s="129" t="s">
        <v>4739</v>
      </c>
      <c r="F8160" s="129" t="s">
        <v>4735</v>
      </c>
      <c r="G8160" s="129" t="s">
        <v>16723</v>
      </c>
      <c r="H8160" s="129"/>
    </row>
    <row r="8161" spans="1:8" x14ac:dyDescent="0.3">
      <c r="A8161" s="183">
        <v>45565</v>
      </c>
      <c r="B8161" s="129" t="s">
        <v>12901</v>
      </c>
      <c r="C8161" s="129" t="s">
        <v>418</v>
      </c>
      <c r="D8161" s="165">
        <v>1</v>
      </c>
      <c r="E8161" s="129" t="s">
        <v>4737</v>
      </c>
      <c r="F8161" s="129" t="s">
        <v>4735</v>
      </c>
      <c r="G8161" s="129" t="s">
        <v>16723</v>
      </c>
      <c r="H8161" s="129"/>
    </row>
    <row r="8162" spans="1:8" x14ac:dyDescent="0.3">
      <c r="A8162" s="183">
        <v>45565</v>
      </c>
      <c r="B8162" s="129" t="s">
        <v>12902</v>
      </c>
      <c r="C8162" s="129" t="s">
        <v>418</v>
      </c>
      <c r="D8162" s="165">
        <v>1</v>
      </c>
      <c r="E8162" s="129" t="s">
        <v>4737</v>
      </c>
      <c r="F8162" s="129" t="s">
        <v>4735</v>
      </c>
      <c r="G8162" s="129" t="s">
        <v>16723</v>
      </c>
      <c r="H8162" s="129"/>
    </row>
    <row r="8163" spans="1:8" x14ac:dyDescent="0.3">
      <c r="A8163" s="183">
        <v>45565</v>
      </c>
      <c r="B8163" s="129" t="s">
        <v>12903</v>
      </c>
      <c r="C8163" s="129" t="s">
        <v>418</v>
      </c>
      <c r="D8163" s="165">
        <v>1</v>
      </c>
      <c r="E8163" s="129" t="s">
        <v>4737</v>
      </c>
      <c r="F8163" s="129" t="s">
        <v>4735</v>
      </c>
      <c r="G8163" s="129" t="s">
        <v>16723</v>
      </c>
      <c r="H8163" s="129"/>
    </row>
    <row r="8164" spans="1:8" x14ac:dyDescent="0.3">
      <c r="A8164" s="183">
        <v>45565</v>
      </c>
      <c r="B8164" s="129" t="s">
        <v>12904</v>
      </c>
      <c r="C8164" s="129" t="s">
        <v>418</v>
      </c>
      <c r="D8164" s="165">
        <v>1</v>
      </c>
      <c r="E8164" s="129" t="s">
        <v>4744</v>
      </c>
      <c r="F8164" s="129" t="s">
        <v>4735</v>
      </c>
      <c r="G8164" s="129" t="s">
        <v>16723</v>
      </c>
      <c r="H8164" s="129"/>
    </row>
    <row r="8165" spans="1:8" x14ac:dyDescent="0.3">
      <c r="A8165" s="183">
        <v>45565</v>
      </c>
      <c r="B8165" s="129" t="s">
        <v>12905</v>
      </c>
      <c r="C8165" s="129" t="s">
        <v>418</v>
      </c>
      <c r="D8165" s="165">
        <v>1</v>
      </c>
      <c r="E8165" s="129" t="s">
        <v>5066</v>
      </c>
      <c r="F8165" s="129" t="s">
        <v>4735</v>
      </c>
      <c r="G8165" s="129" t="s">
        <v>16723</v>
      </c>
      <c r="H8165" s="129"/>
    </row>
    <row r="8166" spans="1:8" x14ac:dyDescent="0.3">
      <c r="A8166" s="183">
        <v>45565</v>
      </c>
      <c r="B8166" s="129" t="s">
        <v>12906</v>
      </c>
      <c r="C8166" s="129" t="s">
        <v>416</v>
      </c>
      <c r="D8166" s="165">
        <v>1</v>
      </c>
      <c r="E8166" s="129" t="s">
        <v>4737</v>
      </c>
      <c r="F8166" s="129" t="s">
        <v>4735</v>
      </c>
      <c r="G8166" s="129" t="s">
        <v>16723</v>
      </c>
      <c r="H8166" s="129"/>
    </row>
    <row r="8167" spans="1:8" x14ac:dyDescent="0.3">
      <c r="A8167" s="183">
        <v>45565</v>
      </c>
      <c r="B8167" s="129" t="s">
        <v>12907</v>
      </c>
      <c r="C8167" s="129" t="s">
        <v>417</v>
      </c>
      <c r="D8167" s="165">
        <v>1</v>
      </c>
      <c r="E8167" s="129" t="s">
        <v>4737</v>
      </c>
      <c r="F8167" s="129" t="s">
        <v>4735</v>
      </c>
      <c r="G8167" s="129" t="s">
        <v>16723</v>
      </c>
      <c r="H8167" s="129"/>
    </row>
    <row r="8168" spans="1:8" x14ac:dyDescent="0.3">
      <c r="A8168" s="183">
        <v>45565</v>
      </c>
      <c r="B8168" s="129" t="s">
        <v>12908</v>
      </c>
      <c r="C8168" s="129" t="s">
        <v>417</v>
      </c>
      <c r="D8168" s="165">
        <v>1</v>
      </c>
      <c r="E8168" s="129" t="s">
        <v>4737</v>
      </c>
      <c r="F8168" s="129" t="s">
        <v>4735</v>
      </c>
      <c r="G8168" s="129" t="s">
        <v>16723</v>
      </c>
      <c r="H8168" s="129"/>
    </row>
    <row r="8169" spans="1:8" x14ac:dyDescent="0.3">
      <c r="A8169" s="183">
        <v>45565</v>
      </c>
      <c r="B8169" s="129" t="s">
        <v>12909</v>
      </c>
      <c r="C8169" s="129" t="s">
        <v>417</v>
      </c>
      <c r="D8169" s="165">
        <v>1</v>
      </c>
      <c r="E8169" s="129" t="s">
        <v>4739</v>
      </c>
      <c r="F8169" s="129" t="s">
        <v>4735</v>
      </c>
      <c r="G8169" s="129" t="s">
        <v>16723</v>
      </c>
      <c r="H8169" s="129"/>
    </row>
    <row r="8170" spans="1:8" x14ac:dyDescent="0.3">
      <c r="A8170" s="183">
        <v>45565</v>
      </c>
      <c r="B8170" s="129" t="s">
        <v>12910</v>
      </c>
      <c r="C8170" s="129" t="s">
        <v>417</v>
      </c>
      <c r="D8170" s="165">
        <v>1</v>
      </c>
      <c r="E8170" s="129" t="s">
        <v>4737</v>
      </c>
      <c r="F8170" s="129" t="s">
        <v>4735</v>
      </c>
      <c r="G8170" s="129" t="s">
        <v>16723</v>
      </c>
      <c r="H8170" s="129"/>
    </row>
    <row r="8171" spans="1:8" x14ac:dyDescent="0.3">
      <c r="A8171" s="183">
        <v>45565</v>
      </c>
      <c r="B8171" s="129" t="s">
        <v>12911</v>
      </c>
      <c r="C8171" s="129" t="s">
        <v>417</v>
      </c>
      <c r="D8171" s="165">
        <v>1</v>
      </c>
      <c r="E8171" s="129" t="s">
        <v>4739</v>
      </c>
      <c r="F8171" s="129" t="s">
        <v>4735</v>
      </c>
      <c r="G8171" s="129" t="s">
        <v>16723</v>
      </c>
      <c r="H8171" s="129"/>
    </row>
    <row r="8172" spans="1:8" x14ac:dyDescent="0.3">
      <c r="A8172" s="183">
        <v>45565</v>
      </c>
      <c r="B8172" s="129" t="s">
        <v>12912</v>
      </c>
      <c r="C8172" s="129" t="s">
        <v>417</v>
      </c>
      <c r="D8172" s="165">
        <v>1</v>
      </c>
      <c r="E8172" s="129" t="s">
        <v>4739</v>
      </c>
      <c r="F8172" s="129" t="s">
        <v>4735</v>
      </c>
      <c r="G8172" s="129" t="s">
        <v>16723</v>
      </c>
      <c r="H8172" s="129"/>
    </row>
    <row r="8173" spans="1:8" x14ac:dyDescent="0.3">
      <c r="A8173" s="183">
        <v>45565</v>
      </c>
      <c r="B8173" s="129" t="s">
        <v>12913</v>
      </c>
      <c r="C8173" s="129" t="s">
        <v>417</v>
      </c>
      <c r="D8173" s="165">
        <v>1</v>
      </c>
      <c r="E8173" s="129" t="s">
        <v>4739</v>
      </c>
      <c r="F8173" s="129" t="s">
        <v>4735</v>
      </c>
      <c r="G8173" s="129" t="s">
        <v>16723</v>
      </c>
      <c r="H8173" s="129"/>
    </row>
    <row r="8174" spans="1:8" x14ac:dyDescent="0.3">
      <c r="A8174" s="183">
        <v>45565</v>
      </c>
      <c r="B8174" s="129" t="s">
        <v>12914</v>
      </c>
      <c r="C8174" s="129" t="s">
        <v>417</v>
      </c>
      <c r="D8174" s="165">
        <v>1</v>
      </c>
      <c r="E8174" s="129" t="s">
        <v>4739</v>
      </c>
      <c r="F8174" s="129" t="s">
        <v>4735</v>
      </c>
      <c r="G8174" s="129" t="s">
        <v>16723</v>
      </c>
      <c r="H8174" s="129"/>
    </row>
    <row r="8175" spans="1:8" x14ac:dyDescent="0.3">
      <c r="A8175" s="183">
        <v>45565</v>
      </c>
      <c r="B8175" s="129" t="s">
        <v>12915</v>
      </c>
      <c r="C8175" s="129" t="s">
        <v>417</v>
      </c>
      <c r="D8175" s="165">
        <v>1</v>
      </c>
      <c r="E8175" s="129" t="s">
        <v>4739</v>
      </c>
      <c r="F8175" s="129" t="s">
        <v>4735</v>
      </c>
      <c r="G8175" s="129" t="s">
        <v>16723</v>
      </c>
      <c r="H8175" s="129"/>
    </row>
    <row r="8176" spans="1:8" x14ac:dyDescent="0.3">
      <c r="A8176" s="183">
        <v>45565</v>
      </c>
      <c r="B8176" s="129" t="s">
        <v>12916</v>
      </c>
      <c r="C8176" s="129" t="s">
        <v>417</v>
      </c>
      <c r="D8176" s="165">
        <v>1</v>
      </c>
      <c r="E8176" s="129" t="s">
        <v>4737</v>
      </c>
      <c r="F8176" s="129" t="s">
        <v>4735</v>
      </c>
      <c r="G8176" s="129" t="s">
        <v>16723</v>
      </c>
      <c r="H8176" s="129"/>
    </row>
    <row r="8177" spans="1:8" x14ac:dyDescent="0.3">
      <c r="A8177" s="183">
        <v>45565</v>
      </c>
      <c r="B8177" s="129" t="s">
        <v>12917</v>
      </c>
      <c r="C8177" s="129" t="s">
        <v>417</v>
      </c>
      <c r="D8177" s="165">
        <v>1</v>
      </c>
      <c r="E8177" s="129" t="s">
        <v>4739</v>
      </c>
      <c r="F8177" s="129" t="s">
        <v>4735</v>
      </c>
      <c r="G8177" s="129" t="s">
        <v>16723</v>
      </c>
      <c r="H8177" s="129"/>
    </row>
    <row r="8178" spans="1:8" x14ac:dyDescent="0.3">
      <c r="A8178" s="183">
        <v>45565</v>
      </c>
      <c r="B8178" s="129" t="s">
        <v>12918</v>
      </c>
      <c r="C8178" s="129" t="s">
        <v>417</v>
      </c>
      <c r="D8178" s="165">
        <v>1</v>
      </c>
      <c r="E8178" s="129" t="s">
        <v>4739</v>
      </c>
      <c r="F8178" s="129" t="s">
        <v>4735</v>
      </c>
      <c r="G8178" s="129" t="s">
        <v>16723</v>
      </c>
      <c r="H8178" s="129"/>
    </row>
    <row r="8179" spans="1:8" x14ac:dyDescent="0.3">
      <c r="A8179" s="183">
        <v>45565</v>
      </c>
      <c r="B8179" s="129" t="s">
        <v>12919</v>
      </c>
      <c r="C8179" s="129" t="s">
        <v>418</v>
      </c>
      <c r="D8179" s="165">
        <v>1</v>
      </c>
      <c r="E8179" s="129" t="s">
        <v>4739</v>
      </c>
      <c r="F8179" s="129" t="s">
        <v>4735</v>
      </c>
      <c r="G8179" s="129" t="s">
        <v>16723</v>
      </c>
      <c r="H8179" s="129"/>
    </row>
    <row r="8180" spans="1:8" x14ac:dyDescent="0.3">
      <c r="A8180" s="183">
        <v>45565</v>
      </c>
      <c r="B8180" s="129" t="s">
        <v>12920</v>
      </c>
      <c r="C8180" s="129" t="s">
        <v>418</v>
      </c>
      <c r="D8180" s="165">
        <v>1</v>
      </c>
      <c r="E8180" s="129" t="s">
        <v>4739</v>
      </c>
      <c r="F8180" s="129" t="s">
        <v>4735</v>
      </c>
      <c r="G8180" s="129" t="s">
        <v>16723</v>
      </c>
      <c r="H8180" s="129"/>
    </row>
    <row r="8181" spans="1:8" x14ac:dyDescent="0.3">
      <c r="A8181" s="183">
        <v>45565</v>
      </c>
      <c r="B8181" s="129" t="s">
        <v>12921</v>
      </c>
      <c r="C8181" s="129" t="s">
        <v>418</v>
      </c>
      <c r="D8181" s="165">
        <v>1</v>
      </c>
      <c r="E8181" s="129" t="s">
        <v>4739</v>
      </c>
      <c r="F8181" s="129" t="s">
        <v>4735</v>
      </c>
      <c r="G8181" s="129" t="s">
        <v>16723</v>
      </c>
      <c r="H8181" s="129"/>
    </row>
    <row r="8182" spans="1:8" x14ac:dyDescent="0.3">
      <c r="A8182" s="183">
        <v>45565</v>
      </c>
      <c r="B8182" s="129" t="s">
        <v>12922</v>
      </c>
      <c r="C8182" s="129" t="s">
        <v>418</v>
      </c>
      <c r="D8182" s="165">
        <v>1</v>
      </c>
      <c r="E8182" s="129" t="s">
        <v>4737</v>
      </c>
      <c r="F8182" s="129" t="s">
        <v>4735</v>
      </c>
      <c r="G8182" s="129" t="s">
        <v>16723</v>
      </c>
      <c r="H8182" s="129"/>
    </row>
    <row r="8183" spans="1:8" x14ac:dyDescent="0.3">
      <c r="A8183" s="183">
        <v>45565</v>
      </c>
      <c r="B8183" s="129" t="s">
        <v>12923</v>
      </c>
      <c r="C8183" s="129" t="s">
        <v>418</v>
      </c>
      <c r="D8183" s="165">
        <v>1</v>
      </c>
      <c r="E8183" s="129" t="s">
        <v>4739</v>
      </c>
      <c r="F8183" s="129" t="s">
        <v>4735</v>
      </c>
      <c r="G8183" s="129" t="s">
        <v>16723</v>
      </c>
      <c r="H8183" s="129"/>
    </row>
    <row r="8184" spans="1:8" x14ac:dyDescent="0.3">
      <c r="A8184" s="183">
        <v>45565</v>
      </c>
      <c r="B8184" s="129" t="s">
        <v>12924</v>
      </c>
      <c r="C8184" s="129" t="s">
        <v>418</v>
      </c>
      <c r="D8184" s="165">
        <v>1</v>
      </c>
      <c r="E8184" s="129" t="s">
        <v>4739</v>
      </c>
      <c r="F8184" s="129" t="s">
        <v>4735</v>
      </c>
      <c r="G8184" s="129" t="s">
        <v>16723</v>
      </c>
      <c r="H8184" s="129"/>
    </row>
    <row r="8185" spans="1:8" x14ac:dyDescent="0.3">
      <c r="A8185" s="183">
        <v>45565</v>
      </c>
      <c r="B8185" s="129" t="s">
        <v>12925</v>
      </c>
      <c r="C8185" s="129" t="s">
        <v>417</v>
      </c>
      <c r="D8185" s="165">
        <v>1</v>
      </c>
      <c r="E8185" s="129" t="s">
        <v>4739</v>
      </c>
      <c r="F8185" s="129" t="s">
        <v>4735</v>
      </c>
      <c r="G8185" s="129" t="s">
        <v>16723</v>
      </c>
      <c r="H8185" s="129"/>
    </row>
    <row r="8186" spans="1:8" x14ac:dyDescent="0.3">
      <c r="A8186" s="183">
        <v>45565</v>
      </c>
      <c r="B8186" s="129" t="s">
        <v>12926</v>
      </c>
      <c r="C8186" s="129" t="s">
        <v>417</v>
      </c>
      <c r="D8186" s="165">
        <v>1</v>
      </c>
      <c r="E8186" s="129" t="s">
        <v>4737</v>
      </c>
      <c r="F8186" s="129" t="s">
        <v>4735</v>
      </c>
      <c r="G8186" s="129" t="s">
        <v>16723</v>
      </c>
      <c r="H8186" s="129"/>
    </row>
    <row r="8187" spans="1:8" x14ac:dyDescent="0.3">
      <c r="A8187" s="183">
        <v>45565</v>
      </c>
      <c r="B8187" s="129" t="s">
        <v>12927</v>
      </c>
      <c r="C8187" s="129" t="s">
        <v>417</v>
      </c>
      <c r="D8187" s="165">
        <v>1</v>
      </c>
      <c r="E8187" s="129" t="s">
        <v>4739</v>
      </c>
      <c r="F8187" s="129" t="s">
        <v>4735</v>
      </c>
      <c r="G8187" s="129" t="s">
        <v>16723</v>
      </c>
      <c r="H8187" s="129"/>
    </row>
    <row r="8188" spans="1:8" x14ac:dyDescent="0.3">
      <c r="A8188" s="183">
        <v>45565</v>
      </c>
      <c r="B8188" s="129" t="s">
        <v>12928</v>
      </c>
      <c r="C8188" s="129" t="s">
        <v>417</v>
      </c>
      <c r="D8188" s="165">
        <v>1</v>
      </c>
      <c r="E8188" s="129" t="s">
        <v>4739</v>
      </c>
      <c r="F8188" s="129" t="s">
        <v>4735</v>
      </c>
      <c r="G8188" s="129" t="s">
        <v>16723</v>
      </c>
      <c r="H8188" s="129"/>
    </row>
    <row r="8189" spans="1:8" x14ac:dyDescent="0.3">
      <c r="A8189" s="183">
        <v>45565</v>
      </c>
      <c r="B8189" s="129" t="s">
        <v>12929</v>
      </c>
      <c r="C8189" s="129" t="s">
        <v>417</v>
      </c>
      <c r="D8189" s="165">
        <v>1</v>
      </c>
      <c r="E8189" s="129" t="s">
        <v>4739</v>
      </c>
      <c r="F8189" s="129" t="s">
        <v>4735</v>
      </c>
      <c r="G8189" s="129" t="s">
        <v>16723</v>
      </c>
      <c r="H8189" s="129"/>
    </row>
    <row r="8190" spans="1:8" x14ac:dyDescent="0.3">
      <c r="A8190" s="183">
        <v>45565</v>
      </c>
      <c r="B8190" s="129" t="s">
        <v>12930</v>
      </c>
      <c r="C8190" s="129" t="s">
        <v>417</v>
      </c>
      <c r="D8190" s="165">
        <v>1</v>
      </c>
      <c r="E8190" s="129" t="s">
        <v>4739</v>
      </c>
      <c r="F8190" s="129" t="s">
        <v>4735</v>
      </c>
      <c r="G8190" s="129" t="s">
        <v>16723</v>
      </c>
      <c r="H8190" s="129"/>
    </row>
    <row r="8191" spans="1:8" x14ac:dyDescent="0.3">
      <c r="A8191" s="183">
        <v>45565</v>
      </c>
      <c r="B8191" s="129" t="s">
        <v>12931</v>
      </c>
      <c r="C8191" s="129" t="s">
        <v>417</v>
      </c>
      <c r="D8191" s="165">
        <v>1</v>
      </c>
      <c r="E8191" s="129" t="s">
        <v>4739</v>
      </c>
      <c r="F8191" s="129" t="s">
        <v>4735</v>
      </c>
      <c r="G8191" s="129" t="s">
        <v>16723</v>
      </c>
      <c r="H8191" s="129"/>
    </row>
    <row r="8192" spans="1:8" x14ac:dyDescent="0.3">
      <c r="A8192" s="183">
        <v>45565</v>
      </c>
      <c r="B8192" s="129" t="s">
        <v>12932</v>
      </c>
      <c r="C8192" s="129" t="s">
        <v>416</v>
      </c>
      <c r="D8192" s="165">
        <v>1</v>
      </c>
      <c r="E8192" s="129" t="s">
        <v>4739</v>
      </c>
      <c r="F8192" s="129" t="s">
        <v>4735</v>
      </c>
      <c r="G8192" s="129" t="s">
        <v>16723</v>
      </c>
      <c r="H8192" s="129"/>
    </row>
    <row r="8193" spans="1:8" x14ac:dyDescent="0.3">
      <c r="A8193" s="183">
        <v>45565</v>
      </c>
      <c r="B8193" s="129" t="s">
        <v>12933</v>
      </c>
      <c r="C8193" s="129" t="s">
        <v>418</v>
      </c>
      <c r="D8193" s="165">
        <v>1</v>
      </c>
      <c r="E8193" s="129" t="s">
        <v>4737</v>
      </c>
      <c r="F8193" s="129" t="s">
        <v>4735</v>
      </c>
      <c r="G8193" s="129" t="s">
        <v>16723</v>
      </c>
      <c r="H8193" s="129"/>
    </row>
    <row r="8194" spans="1:8" x14ac:dyDescent="0.3">
      <c r="A8194" s="183">
        <v>45565</v>
      </c>
      <c r="B8194" s="129" t="s">
        <v>12934</v>
      </c>
      <c r="C8194" s="129" t="s">
        <v>418</v>
      </c>
      <c r="D8194" s="165">
        <v>1</v>
      </c>
      <c r="E8194" s="129" t="s">
        <v>4821</v>
      </c>
      <c r="F8194" s="129" t="s">
        <v>4735</v>
      </c>
      <c r="G8194" s="129" t="s">
        <v>16723</v>
      </c>
      <c r="H8194" s="129"/>
    </row>
    <row r="8195" spans="1:8" x14ac:dyDescent="0.3">
      <c r="A8195" s="183">
        <v>45565</v>
      </c>
      <c r="B8195" s="129" t="s">
        <v>12935</v>
      </c>
      <c r="C8195" s="129" t="s">
        <v>418</v>
      </c>
      <c r="D8195" s="165">
        <v>1</v>
      </c>
      <c r="E8195" s="129" t="s">
        <v>4737</v>
      </c>
      <c r="F8195" s="129" t="s">
        <v>4735</v>
      </c>
      <c r="G8195" s="129" t="s">
        <v>16723</v>
      </c>
      <c r="H8195" s="129"/>
    </row>
    <row r="8196" spans="1:8" x14ac:dyDescent="0.3">
      <c r="A8196" s="183">
        <v>45565</v>
      </c>
      <c r="B8196" s="129" t="s">
        <v>12936</v>
      </c>
      <c r="C8196" s="129" t="s">
        <v>418</v>
      </c>
      <c r="D8196" s="165">
        <v>1</v>
      </c>
      <c r="E8196" s="129" t="s">
        <v>4739</v>
      </c>
      <c r="F8196" s="129" t="s">
        <v>4735</v>
      </c>
      <c r="G8196" s="129" t="s">
        <v>16723</v>
      </c>
      <c r="H8196" s="129"/>
    </row>
    <row r="8197" spans="1:8" x14ac:dyDescent="0.3">
      <c r="A8197" s="183">
        <v>45565</v>
      </c>
      <c r="B8197" s="129" t="s">
        <v>12937</v>
      </c>
      <c r="C8197" s="129" t="s">
        <v>418</v>
      </c>
      <c r="D8197" s="165">
        <v>1</v>
      </c>
      <c r="E8197" s="129" t="s">
        <v>4739</v>
      </c>
      <c r="F8197" s="129" t="s">
        <v>4735</v>
      </c>
      <c r="G8197" s="129" t="s">
        <v>16723</v>
      </c>
      <c r="H8197" s="129"/>
    </row>
    <row r="8198" spans="1:8" x14ac:dyDescent="0.3">
      <c r="A8198" s="183">
        <v>45565</v>
      </c>
      <c r="B8198" s="129" t="s">
        <v>12938</v>
      </c>
      <c r="C8198" s="129" t="s">
        <v>416</v>
      </c>
      <c r="D8198" s="165">
        <v>1</v>
      </c>
      <c r="E8198" s="129" t="s">
        <v>4737</v>
      </c>
      <c r="F8198" s="129" t="s">
        <v>4735</v>
      </c>
      <c r="G8198" s="129" t="s">
        <v>16723</v>
      </c>
      <c r="H8198" s="129"/>
    </row>
    <row r="8199" spans="1:8" x14ac:dyDescent="0.3">
      <c r="A8199" s="183">
        <v>45565</v>
      </c>
      <c r="B8199" s="129" t="s">
        <v>12939</v>
      </c>
      <c r="C8199" s="129" t="s">
        <v>416</v>
      </c>
      <c r="D8199" s="165">
        <v>1</v>
      </c>
      <c r="E8199" s="129" t="s">
        <v>4737</v>
      </c>
      <c r="F8199" s="129" t="s">
        <v>4735</v>
      </c>
      <c r="G8199" s="129" t="s">
        <v>16723</v>
      </c>
      <c r="H8199" s="129"/>
    </row>
    <row r="8200" spans="1:8" x14ac:dyDescent="0.3">
      <c r="A8200" s="183">
        <v>45565</v>
      </c>
      <c r="B8200" s="129" t="s">
        <v>12940</v>
      </c>
      <c r="C8200" s="129" t="s">
        <v>416</v>
      </c>
      <c r="D8200" s="165">
        <v>1</v>
      </c>
      <c r="E8200" s="129" t="s">
        <v>4739</v>
      </c>
      <c r="F8200" s="129" t="s">
        <v>4735</v>
      </c>
      <c r="G8200" s="129" t="s">
        <v>16723</v>
      </c>
      <c r="H8200" s="129"/>
    </row>
    <row r="8201" spans="1:8" x14ac:dyDescent="0.3">
      <c r="A8201" s="183">
        <v>45565</v>
      </c>
      <c r="B8201" s="129" t="s">
        <v>12941</v>
      </c>
      <c r="C8201" s="129" t="s">
        <v>418</v>
      </c>
      <c r="D8201" s="165">
        <v>1</v>
      </c>
      <c r="E8201" s="129" t="s">
        <v>4739</v>
      </c>
      <c r="F8201" s="129" t="s">
        <v>4735</v>
      </c>
      <c r="G8201" s="129" t="s">
        <v>16723</v>
      </c>
      <c r="H8201" s="129"/>
    </row>
    <row r="8202" spans="1:8" x14ac:dyDescent="0.3">
      <c r="A8202" s="183">
        <v>45565</v>
      </c>
      <c r="B8202" s="129" t="s">
        <v>12942</v>
      </c>
      <c r="C8202" s="129" t="s">
        <v>418</v>
      </c>
      <c r="D8202" s="165">
        <v>1</v>
      </c>
      <c r="E8202" s="129" t="s">
        <v>4739</v>
      </c>
      <c r="F8202" s="129" t="s">
        <v>4735</v>
      </c>
      <c r="G8202" s="129" t="s">
        <v>16723</v>
      </c>
      <c r="H8202" s="129"/>
    </row>
    <row r="8203" spans="1:8" x14ac:dyDescent="0.3">
      <c r="A8203" s="183">
        <v>45565</v>
      </c>
      <c r="B8203" s="129" t="s">
        <v>12943</v>
      </c>
      <c r="C8203" s="129" t="s">
        <v>418</v>
      </c>
      <c r="D8203" s="165">
        <v>1</v>
      </c>
      <c r="E8203" s="129" t="s">
        <v>4739</v>
      </c>
      <c r="F8203" s="129" t="s">
        <v>4735</v>
      </c>
      <c r="G8203" s="129" t="s">
        <v>16723</v>
      </c>
      <c r="H8203" s="129"/>
    </row>
    <row r="8204" spans="1:8" x14ac:dyDescent="0.3">
      <c r="A8204" s="183">
        <v>45565</v>
      </c>
      <c r="B8204" s="129" t="s">
        <v>12944</v>
      </c>
      <c r="C8204" s="129" t="s">
        <v>417</v>
      </c>
      <c r="D8204" s="165">
        <v>1</v>
      </c>
      <c r="E8204" s="129" t="s">
        <v>4739</v>
      </c>
      <c r="F8204" s="129" t="s">
        <v>4735</v>
      </c>
      <c r="G8204" s="129" t="s">
        <v>16723</v>
      </c>
      <c r="H8204" s="129"/>
    </row>
    <row r="8205" spans="1:8" x14ac:dyDescent="0.3">
      <c r="A8205" s="183">
        <v>45565</v>
      </c>
      <c r="B8205" s="129" t="s">
        <v>12945</v>
      </c>
      <c r="C8205" s="129" t="s">
        <v>417</v>
      </c>
      <c r="D8205" s="165">
        <v>1</v>
      </c>
      <c r="E8205" s="129" t="s">
        <v>5066</v>
      </c>
      <c r="F8205" s="129" t="s">
        <v>4735</v>
      </c>
      <c r="G8205" s="129" t="s">
        <v>16723</v>
      </c>
      <c r="H8205" s="129"/>
    </row>
    <row r="8206" spans="1:8" x14ac:dyDescent="0.3">
      <c r="A8206" s="183">
        <v>45565</v>
      </c>
      <c r="B8206" s="129" t="s">
        <v>12946</v>
      </c>
      <c r="C8206" s="129" t="s">
        <v>417</v>
      </c>
      <c r="D8206" s="165">
        <v>1</v>
      </c>
      <c r="E8206" s="129" t="s">
        <v>5066</v>
      </c>
      <c r="F8206" s="129" t="s">
        <v>4735</v>
      </c>
      <c r="G8206" s="129" t="s">
        <v>16723</v>
      </c>
      <c r="H8206" s="129"/>
    </row>
    <row r="8207" spans="1:8" x14ac:dyDescent="0.3">
      <c r="A8207" s="183">
        <v>45565</v>
      </c>
      <c r="B8207" s="129" t="s">
        <v>12947</v>
      </c>
      <c r="C8207" s="129" t="s">
        <v>417</v>
      </c>
      <c r="D8207" s="165">
        <v>1</v>
      </c>
      <c r="E8207" s="129" t="s">
        <v>4739</v>
      </c>
      <c r="F8207" s="129" t="s">
        <v>4735</v>
      </c>
      <c r="G8207" s="129" t="s">
        <v>16723</v>
      </c>
      <c r="H8207" s="129"/>
    </row>
    <row r="8208" spans="1:8" x14ac:dyDescent="0.3">
      <c r="A8208" s="183">
        <v>45565</v>
      </c>
      <c r="B8208" s="129" t="s">
        <v>12948</v>
      </c>
      <c r="C8208" s="129" t="s">
        <v>416</v>
      </c>
      <c r="D8208" s="165">
        <v>1</v>
      </c>
      <c r="E8208" s="129" t="s">
        <v>4739</v>
      </c>
      <c r="F8208" s="129" t="s">
        <v>4735</v>
      </c>
      <c r="G8208" s="129" t="s">
        <v>16723</v>
      </c>
      <c r="H8208" s="129"/>
    </row>
    <row r="8209" spans="1:8" x14ac:dyDescent="0.3">
      <c r="A8209" s="183">
        <v>45565</v>
      </c>
      <c r="B8209" s="129" t="s">
        <v>12949</v>
      </c>
      <c r="C8209" s="129" t="s">
        <v>418</v>
      </c>
      <c r="D8209" s="165">
        <v>1</v>
      </c>
      <c r="E8209" s="129" t="s">
        <v>4739</v>
      </c>
      <c r="F8209" s="129" t="s">
        <v>4735</v>
      </c>
      <c r="G8209" s="129" t="s">
        <v>16723</v>
      </c>
      <c r="H8209" s="129"/>
    </row>
    <row r="8210" spans="1:8" x14ac:dyDescent="0.3">
      <c r="A8210" s="183">
        <v>45565</v>
      </c>
      <c r="B8210" s="129" t="s">
        <v>12950</v>
      </c>
      <c r="C8210" s="129" t="s">
        <v>418</v>
      </c>
      <c r="D8210" s="165">
        <v>1</v>
      </c>
      <c r="E8210" s="129" t="s">
        <v>4739</v>
      </c>
      <c r="F8210" s="129" t="s">
        <v>4735</v>
      </c>
      <c r="G8210" s="129" t="s">
        <v>16723</v>
      </c>
      <c r="H8210" s="129"/>
    </row>
    <row r="8211" spans="1:8" x14ac:dyDescent="0.3">
      <c r="A8211" s="183">
        <v>45565</v>
      </c>
      <c r="B8211" s="129" t="s">
        <v>12951</v>
      </c>
      <c r="C8211" s="129" t="s">
        <v>417</v>
      </c>
      <c r="D8211" s="165">
        <v>1</v>
      </c>
      <c r="E8211" s="129" t="s">
        <v>4739</v>
      </c>
      <c r="F8211" s="129" t="s">
        <v>4735</v>
      </c>
      <c r="G8211" s="129" t="s">
        <v>16723</v>
      </c>
      <c r="H8211" s="129"/>
    </row>
    <row r="8212" spans="1:8" x14ac:dyDescent="0.3">
      <c r="A8212" s="183">
        <v>45565</v>
      </c>
      <c r="B8212" s="129" t="s">
        <v>12952</v>
      </c>
      <c r="C8212" s="129" t="s">
        <v>417</v>
      </c>
      <c r="D8212" s="165">
        <v>1</v>
      </c>
      <c r="E8212" s="129" t="s">
        <v>4739</v>
      </c>
      <c r="F8212" s="129" t="s">
        <v>4735</v>
      </c>
      <c r="G8212" s="129" t="s">
        <v>16723</v>
      </c>
      <c r="H8212" s="129"/>
    </row>
    <row r="8213" spans="1:8" x14ac:dyDescent="0.3">
      <c r="A8213" s="183">
        <v>45565</v>
      </c>
      <c r="B8213" s="129" t="s">
        <v>12953</v>
      </c>
      <c r="C8213" s="129" t="s">
        <v>417</v>
      </c>
      <c r="D8213" s="165">
        <v>1</v>
      </c>
      <c r="E8213" s="129" t="s">
        <v>4739</v>
      </c>
      <c r="F8213" s="129" t="s">
        <v>4735</v>
      </c>
      <c r="G8213" s="129" t="s">
        <v>16723</v>
      </c>
      <c r="H8213" s="129"/>
    </row>
    <row r="8214" spans="1:8" x14ac:dyDescent="0.3">
      <c r="A8214" s="183">
        <v>45565</v>
      </c>
      <c r="B8214" s="129" t="s">
        <v>12954</v>
      </c>
      <c r="C8214" s="129" t="s">
        <v>417</v>
      </c>
      <c r="D8214" s="165">
        <v>1</v>
      </c>
      <c r="E8214" s="129" t="s">
        <v>5066</v>
      </c>
      <c r="F8214" s="129" t="s">
        <v>4735</v>
      </c>
      <c r="G8214" s="129" t="s">
        <v>16723</v>
      </c>
      <c r="H8214" s="129"/>
    </row>
    <row r="8215" spans="1:8" x14ac:dyDescent="0.3">
      <c r="A8215" s="183">
        <v>45565</v>
      </c>
      <c r="B8215" s="129" t="s">
        <v>12955</v>
      </c>
      <c r="C8215" s="129" t="s">
        <v>417</v>
      </c>
      <c r="D8215" s="165">
        <v>1</v>
      </c>
      <c r="E8215" s="129" t="s">
        <v>4739</v>
      </c>
      <c r="F8215" s="129" t="s">
        <v>4735</v>
      </c>
      <c r="G8215" s="129" t="s">
        <v>16723</v>
      </c>
      <c r="H8215" s="129"/>
    </row>
    <row r="8216" spans="1:8" x14ac:dyDescent="0.3">
      <c r="A8216" s="183">
        <v>45565</v>
      </c>
      <c r="B8216" s="129" t="s">
        <v>12956</v>
      </c>
      <c r="C8216" s="129" t="s">
        <v>417</v>
      </c>
      <c r="D8216" s="165">
        <v>1</v>
      </c>
      <c r="E8216" s="129" t="s">
        <v>4739</v>
      </c>
      <c r="F8216" s="129" t="s">
        <v>4735</v>
      </c>
      <c r="G8216" s="129" t="s">
        <v>16723</v>
      </c>
      <c r="H8216" s="129"/>
    </row>
    <row r="8217" spans="1:8" x14ac:dyDescent="0.3">
      <c r="A8217" s="183">
        <v>45565</v>
      </c>
      <c r="B8217" s="129" t="s">
        <v>12957</v>
      </c>
      <c r="C8217" s="129" t="s">
        <v>417</v>
      </c>
      <c r="D8217" s="165">
        <v>1</v>
      </c>
      <c r="E8217" s="129" t="s">
        <v>4739</v>
      </c>
      <c r="F8217" s="129" t="s">
        <v>4735</v>
      </c>
      <c r="G8217" s="129" t="s">
        <v>16723</v>
      </c>
      <c r="H8217" s="129"/>
    </row>
    <row r="8218" spans="1:8" x14ac:dyDescent="0.3">
      <c r="A8218" s="183">
        <v>45565</v>
      </c>
      <c r="B8218" s="129" t="s">
        <v>12958</v>
      </c>
      <c r="C8218" s="129" t="s">
        <v>417</v>
      </c>
      <c r="D8218" s="165">
        <v>1</v>
      </c>
      <c r="E8218" s="129" t="s">
        <v>4739</v>
      </c>
      <c r="F8218" s="129" t="s">
        <v>4735</v>
      </c>
      <c r="G8218" s="129" t="s">
        <v>16723</v>
      </c>
      <c r="H8218" s="129"/>
    </row>
    <row r="8219" spans="1:8" x14ac:dyDescent="0.3">
      <c r="A8219" s="183">
        <v>45565</v>
      </c>
      <c r="B8219" s="129" t="s">
        <v>12959</v>
      </c>
      <c r="C8219" s="129" t="s">
        <v>416</v>
      </c>
      <c r="D8219" s="165">
        <v>1</v>
      </c>
      <c r="E8219" s="129" t="s">
        <v>4739</v>
      </c>
      <c r="F8219" s="129" t="s">
        <v>4735</v>
      </c>
      <c r="G8219" s="129" t="s">
        <v>16723</v>
      </c>
      <c r="H8219" s="129"/>
    </row>
    <row r="8220" spans="1:8" x14ac:dyDescent="0.3">
      <c r="A8220" s="183">
        <v>45565</v>
      </c>
      <c r="B8220" s="129" t="s">
        <v>12960</v>
      </c>
      <c r="C8220" s="129" t="s">
        <v>418</v>
      </c>
      <c r="D8220" s="165">
        <v>1</v>
      </c>
      <c r="E8220" s="129" t="s">
        <v>4739</v>
      </c>
      <c r="F8220" s="129" t="s">
        <v>4735</v>
      </c>
      <c r="G8220" s="129" t="s">
        <v>16723</v>
      </c>
      <c r="H8220" s="129"/>
    </row>
    <row r="8221" spans="1:8" x14ac:dyDescent="0.3">
      <c r="A8221" s="183">
        <v>45565</v>
      </c>
      <c r="B8221" s="129" t="s">
        <v>12961</v>
      </c>
      <c r="C8221" s="129" t="s">
        <v>416</v>
      </c>
      <c r="D8221" s="165">
        <v>1</v>
      </c>
      <c r="E8221" s="129" t="s">
        <v>4739</v>
      </c>
      <c r="F8221" s="129" t="s">
        <v>4735</v>
      </c>
      <c r="G8221" s="129" t="s">
        <v>16723</v>
      </c>
      <c r="H8221" s="129"/>
    </row>
    <row r="8222" spans="1:8" x14ac:dyDescent="0.3">
      <c r="A8222" s="183">
        <v>45565</v>
      </c>
      <c r="B8222" s="129" t="s">
        <v>12962</v>
      </c>
      <c r="C8222" s="129" t="s">
        <v>418</v>
      </c>
      <c r="D8222" s="165">
        <v>1</v>
      </c>
      <c r="E8222" s="129" t="s">
        <v>4821</v>
      </c>
      <c r="F8222" s="129" t="s">
        <v>4735</v>
      </c>
      <c r="G8222" s="129" t="s">
        <v>16723</v>
      </c>
      <c r="H8222" s="129"/>
    </row>
    <row r="8223" spans="1:8" x14ac:dyDescent="0.3">
      <c r="A8223" s="183">
        <v>45565</v>
      </c>
      <c r="B8223" s="129" t="s">
        <v>12963</v>
      </c>
      <c r="C8223" s="129" t="s">
        <v>418</v>
      </c>
      <c r="D8223" s="165">
        <v>1</v>
      </c>
      <c r="E8223" s="129" t="s">
        <v>4739</v>
      </c>
      <c r="F8223" s="129" t="s">
        <v>4735</v>
      </c>
      <c r="G8223" s="129" t="s">
        <v>16723</v>
      </c>
      <c r="H8223" s="129"/>
    </row>
    <row r="8224" spans="1:8" x14ac:dyDescent="0.3">
      <c r="A8224" s="183">
        <v>45565</v>
      </c>
      <c r="B8224" s="129" t="s">
        <v>12964</v>
      </c>
      <c r="C8224" s="129" t="s">
        <v>418</v>
      </c>
      <c r="D8224" s="165">
        <v>1</v>
      </c>
      <c r="E8224" s="129" t="s">
        <v>4744</v>
      </c>
      <c r="F8224" s="129" t="s">
        <v>4735</v>
      </c>
      <c r="G8224" s="129" t="s">
        <v>16723</v>
      </c>
      <c r="H8224" s="129"/>
    </row>
    <row r="8225" spans="1:8" x14ac:dyDescent="0.3">
      <c r="A8225" s="183">
        <v>45565</v>
      </c>
      <c r="B8225" s="129" t="s">
        <v>12965</v>
      </c>
      <c r="C8225" s="129" t="s">
        <v>417</v>
      </c>
      <c r="D8225" s="165">
        <v>1</v>
      </c>
      <c r="E8225" s="129" t="s">
        <v>4739</v>
      </c>
      <c r="F8225" s="129" t="s">
        <v>4735</v>
      </c>
      <c r="G8225" s="129" t="s">
        <v>16723</v>
      </c>
      <c r="H8225" s="129"/>
    </row>
    <row r="8226" spans="1:8" x14ac:dyDescent="0.3">
      <c r="A8226" s="183">
        <v>45565</v>
      </c>
      <c r="B8226" s="129" t="s">
        <v>12966</v>
      </c>
      <c r="C8226" s="129" t="s">
        <v>417</v>
      </c>
      <c r="D8226" s="165">
        <v>1</v>
      </c>
      <c r="E8226" s="129" t="s">
        <v>5066</v>
      </c>
      <c r="F8226" s="129" t="s">
        <v>4735</v>
      </c>
      <c r="G8226" s="129" t="s">
        <v>16723</v>
      </c>
      <c r="H8226" s="129"/>
    </row>
    <row r="8227" spans="1:8" x14ac:dyDescent="0.3">
      <c r="A8227" s="183">
        <v>45565</v>
      </c>
      <c r="B8227" s="129" t="s">
        <v>12967</v>
      </c>
      <c r="C8227" s="129" t="s">
        <v>417</v>
      </c>
      <c r="D8227" s="165">
        <v>1</v>
      </c>
      <c r="E8227" s="129" t="s">
        <v>4739</v>
      </c>
      <c r="F8227" s="129" t="s">
        <v>4735</v>
      </c>
      <c r="G8227" s="129" t="s">
        <v>16723</v>
      </c>
      <c r="H8227" s="129"/>
    </row>
    <row r="8228" spans="1:8" x14ac:dyDescent="0.3">
      <c r="A8228" s="183">
        <v>45565</v>
      </c>
      <c r="B8228" s="129" t="s">
        <v>12968</v>
      </c>
      <c r="C8228" s="129" t="s">
        <v>417</v>
      </c>
      <c r="D8228" s="165">
        <v>1</v>
      </c>
      <c r="E8228" s="129" t="s">
        <v>4739</v>
      </c>
      <c r="F8228" s="129" t="s">
        <v>4735</v>
      </c>
      <c r="G8228" s="129" t="s">
        <v>16723</v>
      </c>
      <c r="H8228" s="129"/>
    </row>
    <row r="8229" spans="1:8" x14ac:dyDescent="0.3">
      <c r="A8229" s="183">
        <v>45565</v>
      </c>
      <c r="B8229" s="129" t="s">
        <v>12969</v>
      </c>
      <c r="C8229" s="129" t="s">
        <v>417</v>
      </c>
      <c r="D8229" s="165">
        <v>1</v>
      </c>
      <c r="E8229" s="129" t="s">
        <v>4739</v>
      </c>
      <c r="F8229" s="129" t="s">
        <v>4735</v>
      </c>
      <c r="G8229" s="129" t="s">
        <v>16723</v>
      </c>
      <c r="H8229" s="129"/>
    </row>
    <row r="8230" spans="1:8" x14ac:dyDescent="0.3">
      <c r="A8230" s="183">
        <v>45565</v>
      </c>
      <c r="B8230" s="129" t="s">
        <v>12970</v>
      </c>
      <c r="C8230" s="129" t="s">
        <v>417</v>
      </c>
      <c r="D8230" s="165">
        <v>1</v>
      </c>
      <c r="E8230" s="129" t="s">
        <v>4739</v>
      </c>
      <c r="F8230" s="129" t="s">
        <v>4735</v>
      </c>
      <c r="G8230" s="129" t="s">
        <v>16723</v>
      </c>
      <c r="H8230" s="129"/>
    </row>
    <row r="8231" spans="1:8" x14ac:dyDescent="0.3">
      <c r="A8231" s="183">
        <v>45565</v>
      </c>
      <c r="B8231" s="129" t="s">
        <v>12971</v>
      </c>
      <c r="C8231" s="129" t="s">
        <v>417</v>
      </c>
      <c r="D8231" s="165">
        <v>1</v>
      </c>
      <c r="E8231" s="129" t="s">
        <v>4739</v>
      </c>
      <c r="F8231" s="129" t="s">
        <v>4735</v>
      </c>
      <c r="G8231" s="129" t="s">
        <v>16723</v>
      </c>
      <c r="H8231" s="129"/>
    </row>
    <row r="8232" spans="1:8" x14ac:dyDescent="0.3">
      <c r="A8232" s="183">
        <v>45565</v>
      </c>
      <c r="B8232" s="129" t="s">
        <v>12972</v>
      </c>
      <c r="C8232" s="129" t="s">
        <v>418</v>
      </c>
      <c r="D8232" s="165">
        <v>1</v>
      </c>
      <c r="E8232" s="129" t="s">
        <v>4739</v>
      </c>
      <c r="F8232" s="129" t="s">
        <v>4735</v>
      </c>
      <c r="G8232" s="129" t="s">
        <v>16723</v>
      </c>
      <c r="H8232" s="129"/>
    </row>
    <row r="8233" spans="1:8" x14ac:dyDescent="0.3">
      <c r="A8233" s="183">
        <v>45565</v>
      </c>
      <c r="B8233" s="129" t="s">
        <v>12973</v>
      </c>
      <c r="C8233" s="129" t="s">
        <v>418</v>
      </c>
      <c r="D8233" s="165">
        <v>1</v>
      </c>
      <c r="E8233" s="129" t="s">
        <v>4739</v>
      </c>
      <c r="F8233" s="129" t="s">
        <v>4735</v>
      </c>
      <c r="G8233" s="129" t="s">
        <v>16723</v>
      </c>
      <c r="H8233" s="129"/>
    </row>
    <row r="8234" spans="1:8" x14ac:dyDescent="0.3">
      <c r="A8234" s="183">
        <v>45565</v>
      </c>
      <c r="B8234" s="129" t="s">
        <v>12974</v>
      </c>
      <c r="C8234" s="129" t="s">
        <v>416</v>
      </c>
      <c r="D8234" s="165">
        <v>1</v>
      </c>
      <c r="E8234" s="129" t="s">
        <v>4737</v>
      </c>
      <c r="F8234" s="129" t="s">
        <v>4735</v>
      </c>
      <c r="G8234" s="129" t="s">
        <v>16723</v>
      </c>
      <c r="H8234" s="129"/>
    </row>
    <row r="8235" spans="1:8" x14ac:dyDescent="0.3">
      <c r="A8235" s="183">
        <v>45565</v>
      </c>
      <c r="B8235" s="129" t="s">
        <v>12975</v>
      </c>
      <c r="C8235" s="129" t="s">
        <v>418</v>
      </c>
      <c r="D8235" s="165">
        <v>1</v>
      </c>
      <c r="E8235" s="129" t="s">
        <v>4739</v>
      </c>
      <c r="F8235" s="129" t="s">
        <v>4735</v>
      </c>
      <c r="G8235" s="129" t="s">
        <v>16723</v>
      </c>
      <c r="H8235" s="129"/>
    </row>
    <row r="8236" spans="1:8" x14ac:dyDescent="0.3">
      <c r="A8236" s="183">
        <v>45565</v>
      </c>
      <c r="B8236" s="129" t="s">
        <v>12976</v>
      </c>
      <c r="C8236" s="129" t="s">
        <v>416</v>
      </c>
      <c r="D8236" s="165">
        <v>1</v>
      </c>
      <c r="E8236" s="129" t="s">
        <v>4739</v>
      </c>
      <c r="F8236" s="129" t="s">
        <v>4735</v>
      </c>
      <c r="G8236" s="129" t="s">
        <v>16723</v>
      </c>
      <c r="H8236" s="129"/>
    </row>
    <row r="8237" spans="1:8" x14ac:dyDescent="0.3">
      <c r="A8237" s="183">
        <v>45565</v>
      </c>
      <c r="B8237" s="129" t="s">
        <v>12977</v>
      </c>
      <c r="C8237" s="129" t="s">
        <v>416</v>
      </c>
      <c r="D8237" s="165">
        <v>1</v>
      </c>
      <c r="E8237" s="129" t="s">
        <v>4739</v>
      </c>
      <c r="F8237" s="129" t="s">
        <v>4735</v>
      </c>
      <c r="G8237" s="129" t="s">
        <v>16723</v>
      </c>
      <c r="H8237" s="129"/>
    </row>
    <row r="8238" spans="1:8" x14ac:dyDescent="0.3">
      <c r="A8238" s="183">
        <v>45565</v>
      </c>
      <c r="B8238" s="129" t="s">
        <v>12978</v>
      </c>
      <c r="C8238" s="129" t="s">
        <v>416</v>
      </c>
      <c r="D8238" s="165">
        <v>1</v>
      </c>
      <c r="E8238" s="129" t="s">
        <v>4739</v>
      </c>
      <c r="F8238" s="129" t="s">
        <v>4735</v>
      </c>
      <c r="G8238" s="129" t="s">
        <v>16723</v>
      </c>
      <c r="H8238" s="129"/>
    </row>
    <row r="8239" spans="1:8" x14ac:dyDescent="0.3">
      <c r="A8239" s="183">
        <v>45565</v>
      </c>
      <c r="B8239" s="129" t="s">
        <v>12979</v>
      </c>
      <c r="C8239" s="129" t="s">
        <v>418</v>
      </c>
      <c r="D8239" s="165">
        <v>1</v>
      </c>
      <c r="E8239" s="129" t="s">
        <v>4737</v>
      </c>
      <c r="F8239" s="129" t="s">
        <v>4735</v>
      </c>
      <c r="G8239" s="129" t="s">
        <v>16723</v>
      </c>
      <c r="H8239" s="129"/>
    </row>
    <row r="8240" spans="1:8" x14ac:dyDescent="0.3">
      <c r="A8240" s="183">
        <v>45565</v>
      </c>
      <c r="B8240" s="129" t="s">
        <v>12980</v>
      </c>
      <c r="C8240" s="129" t="s">
        <v>4743</v>
      </c>
      <c r="D8240" s="165">
        <v>1</v>
      </c>
      <c r="E8240" s="129" t="s">
        <v>4739</v>
      </c>
      <c r="F8240" s="129" t="s">
        <v>4735</v>
      </c>
      <c r="G8240" s="129" t="s">
        <v>16745</v>
      </c>
      <c r="H8240" s="129"/>
    </row>
    <row r="8241" spans="1:8" x14ac:dyDescent="0.3">
      <c r="A8241" s="183">
        <v>45565</v>
      </c>
      <c r="B8241" s="129" t="s">
        <v>12981</v>
      </c>
      <c r="C8241" s="129" t="s">
        <v>417</v>
      </c>
      <c r="D8241" s="165">
        <v>1</v>
      </c>
      <c r="E8241" s="129" t="s">
        <v>4739</v>
      </c>
      <c r="F8241" s="129" t="s">
        <v>4735</v>
      </c>
      <c r="G8241" s="129" t="s">
        <v>16723</v>
      </c>
      <c r="H8241" s="129"/>
    </row>
    <row r="8242" spans="1:8" x14ac:dyDescent="0.3">
      <c r="A8242" s="183">
        <v>45565</v>
      </c>
      <c r="B8242" s="129" t="s">
        <v>12982</v>
      </c>
      <c r="C8242" s="129" t="s">
        <v>417</v>
      </c>
      <c r="D8242" s="165">
        <v>1</v>
      </c>
      <c r="E8242" s="129" t="s">
        <v>4739</v>
      </c>
      <c r="F8242" s="129" t="s">
        <v>4735</v>
      </c>
      <c r="G8242" s="129" t="s">
        <v>16723</v>
      </c>
      <c r="H8242" s="129"/>
    </row>
    <row r="8243" spans="1:8" x14ac:dyDescent="0.3">
      <c r="A8243" s="183">
        <v>45565</v>
      </c>
      <c r="B8243" s="129" t="s">
        <v>12983</v>
      </c>
      <c r="C8243" s="129" t="s">
        <v>417</v>
      </c>
      <c r="D8243" s="165">
        <v>1</v>
      </c>
      <c r="E8243" s="129" t="s">
        <v>4734</v>
      </c>
      <c r="F8243" s="129" t="s">
        <v>4735</v>
      </c>
      <c r="G8243" s="129" t="s">
        <v>16723</v>
      </c>
      <c r="H8243" s="129"/>
    </row>
    <row r="8244" spans="1:8" x14ac:dyDescent="0.3">
      <c r="A8244" s="183">
        <v>45565</v>
      </c>
      <c r="B8244" s="129" t="s">
        <v>12984</v>
      </c>
      <c r="C8244" s="129" t="s">
        <v>417</v>
      </c>
      <c r="D8244" s="165">
        <v>1</v>
      </c>
      <c r="E8244" s="129" t="s">
        <v>4739</v>
      </c>
      <c r="F8244" s="129" t="s">
        <v>4735</v>
      </c>
      <c r="G8244" s="129" t="s">
        <v>16723</v>
      </c>
      <c r="H8244" s="129"/>
    </row>
    <row r="8245" spans="1:8" x14ac:dyDescent="0.3">
      <c r="A8245" s="183">
        <v>45565</v>
      </c>
      <c r="B8245" s="129" t="s">
        <v>12985</v>
      </c>
      <c r="C8245" s="129" t="s">
        <v>418</v>
      </c>
      <c r="D8245" s="165">
        <v>1</v>
      </c>
      <c r="E8245" s="129" t="s">
        <v>4739</v>
      </c>
      <c r="F8245" s="129" t="s">
        <v>4735</v>
      </c>
      <c r="G8245" s="129" t="s">
        <v>16723</v>
      </c>
      <c r="H8245" s="129"/>
    </row>
    <row r="8246" spans="1:8" x14ac:dyDescent="0.3">
      <c r="A8246" s="183">
        <v>45565</v>
      </c>
      <c r="B8246" s="129" t="s">
        <v>12986</v>
      </c>
      <c r="C8246" s="129" t="s">
        <v>418</v>
      </c>
      <c r="D8246" s="165">
        <v>1</v>
      </c>
      <c r="E8246" s="129" t="s">
        <v>4821</v>
      </c>
      <c r="F8246" s="129" t="s">
        <v>4735</v>
      </c>
      <c r="G8246" s="129" t="s">
        <v>16723</v>
      </c>
      <c r="H8246" s="129"/>
    </row>
    <row r="8247" spans="1:8" x14ac:dyDescent="0.3">
      <c r="A8247" s="183">
        <v>45565</v>
      </c>
      <c r="B8247" s="129" t="s">
        <v>12987</v>
      </c>
      <c r="C8247" s="129" t="s">
        <v>416</v>
      </c>
      <c r="D8247" s="165">
        <v>1</v>
      </c>
      <c r="E8247" s="129" t="s">
        <v>4739</v>
      </c>
      <c r="F8247" s="129" t="s">
        <v>4735</v>
      </c>
      <c r="G8247" s="129" t="s">
        <v>16723</v>
      </c>
      <c r="H8247" s="129"/>
    </row>
    <row r="8248" spans="1:8" x14ac:dyDescent="0.3">
      <c r="A8248" s="183">
        <v>45565</v>
      </c>
      <c r="B8248" s="129" t="s">
        <v>12988</v>
      </c>
      <c r="C8248" s="129" t="s">
        <v>418</v>
      </c>
      <c r="D8248" s="165">
        <v>1</v>
      </c>
      <c r="E8248" s="129" t="s">
        <v>4737</v>
      </c>
      <c r="F8248" s="129" t="s">
        <v>4735</v>
      </c>
      <c r="G8248" s="129" t="s">
        <v>16723</v>
      </c>
      <c r="H8248" s="129"/>
    </row>
    <row r="8249" spans="1:8" x14ac:dyDescent="0.3">
      <c r="A8249" s="183">
        <v>45565</v>
      </c>
      <c r="B8249" s="129" t="s">
        <v>12989</v>
      </c>
      <c r="C8249" s="129" t="s">
        <v>416</v>
      </c>
      <c r="D8249" s="165">
        <v>1</v>
      </c>
      <c r="E8249" s="129" t="s">
        <v>4737</v>
      </c>
      <c r="F8249" s="129" t="s">
        <v>4735</v>
      </c>
      <c r="G8249" s="129" t="s">
        <v>16723</v>
      </c>
      <c r="H8249" s="129"/>
    </row>
    <row r="8250" spans="1:8" x14ac:dyDescent="0.3">
      <c r="A8250" s="183">
        <v>45565</v>
      </c>
      <c r="B8250" s="129" t="s">
        <v>12990</v>
      </c>
      <c r="C8250" s="129" t="s">
        <v>417</v>
      </c>
      <c r="D8250" s="165">
        <v>1</v>
      </c>
      <c r="E8250" s="129" t="s">
        <v>4739</v>
      </c>
      <c r="F8250" s="129" t="s">
        <v>4735</v>
      </c>
      <c r="G8250" s="129" t="s">
        <v>16723</v>
      </c>
      <c r="H8250" s="129"/>
    </row>
    <row r="8251" spans="1:8" x14ac:dyDescent="0.3">
      <c r="A8251" s="183">
        <v>45565</v>
      </c>
      <c r="B8251" s="129" t="s">
        <v>12991</v>
      </c>
      <c r="C8251" s="129" t="s">
        <v>417</v>
      </c>
      <c r="D8251" s="165">
        <v>1</v>
      </c>
      <c r="E8251" s="129" t="s">
        <v>4737</v>
      </c>
      <c r="F8251" s="129" t="s">
        <v>4735</v>
      </c>
      <c r="G8251" s="129" t="s">
        <v>16723</v>
      </c>
      <c r="H8251" s="129"/>
    </row>
    <row r="8252" spans="1:8" x14ac:dyDescent="0.3">
      <c r="A8252" s="183">
        <v>45565</v>
      </c>
      <c r="B8252" s="129" t="s">
        <v>12992</v>
      </c>
      <c r="C8252" s="129" t="s">
        <v>417</v>
      </c>
      <c r="D8252" s="165">
        <v>1</v>
      </c>
      <c r="E8252" s="129" t="s">
        <v>4739</v>
      </c>
      <c r="F8252" s="129" t="s">
        <v>4735</v>
      </c>
      <c r="G8252" s="129" t="s">
        <v>16723</v>
      </c>
      <c r="H8252" s="129"/>
    </row>
    <row r="8253" spans="1:8" x14ac:dyDescent="0.3">
      <c r="A8253" s="183">
        <v>45565</v>
      </c>
      <c r="B8253" s="129" t="s">
        <v>12993</v>
      </c>
      <c r="C8253" s="129" t="s">
        <v>417</v>
      </c>
      <c r="D8253" s="165">
        <v>1</v>
      </c>
      <c r="E8253" s="129" t="s">
        <v>4739</v>
      </c>
      <c r="F8253" s="129" t="s">
        <v>4735</v>
      </c>
      <c r="G8253" s="129" t="s">
        <v>16723</v>
      </c>
      <c r="H8253" s="129"/>
    </row>
    <row r="8254" spans="1:8" x14ac:dyDescent="0.3">
      <c r="A8254" s="183">
        <v>45565</v>
      </c>
      <c r="B8254" s="129" t="s">
        <v>12994</v>
      </c>
      <c r="C8254" s="129" t="s">
        <v>418</v>
      </c>
      <c r="D8254" s="165">
        <v>1</v>
      </c>
      <c r="E8254" s="129" t="s">
        <v>4737</v>
      </c>
      <c r="F8254" s="129" t="s">
        <v>4735</v>
      </c>
      <c r="G8254" s="129" t="s">
        <v>16723</v>
      </c>
      <c r="H8254" s="129"/>
    </row>
    <row r="8255" spans="1:8" x14ac:dyDescent="0.3">
      <c r="A8255" s="183">
        <v>45565</v>
      </c>
      <c r="B8255" s="129" t="s">
        <v>12995</v>
      </c>
      <c r="C8255" s="129" t="s">
        <v>418</v>
      </c>
      <c r="D8255" s="165">
        <v>1</v>
      </c>
      <c r="E8255" s="129" t="s">
        <v>4739</v>
      </c>
      <c r="F8255" s="129" t="s">
        <v>4735</v>
      </c>
      <c r="G8255" s="129" t="s">
        <v>16723</v>
      </c>
      <c r="H8255" s="129"/>
    </row>
    <row r="8256" spans="1:8" x14ac:dyDescent="0.3">
      <c r="A8256" s="183">
        <v>45565</v>
      </c>
      <c r="B8256" s="129" t="s">
        <v>12996</v>
      </c>
      <c r="C8256" s="129" t="s">
        <v>418</v>
      </c>
      <c r="D8256" s="165">
        <v>1</v>
      </c>
      <c r="E8256" s="129" t="s">
        <v>4741</v>
      </c>
      <c r="F8256" s="129" t="s">
        <v>4735</v>
      </c>
      <c r="G8256" s="129" t="s">
        <v>16723</v>
      </c>
      <c r="H8256" s="129"/>
    </row>
    <row r="8257" spans="1:8" x14ac:dyDescent="0.3">
      <c r="A8257" s="183">
        <v>45565</v>
      </c>
      <c r="B8257" s="129" t="s">
        <v>12997</v>
      </c>
      <c r="C8257" s="129" t="s">
        <v>417</v>
      </c>
      <c r="D8257" s="165">
        <v>1</v>
      </c>
      <c r="E8257" s="129" t="s">
        <v>4737</v>
      </c>
      <c r="F8257" s="129" t="s">
        <v>4735</v>
      </c>
      <c r="G8257" s="129" t="s">
        <v>16723</v>
      </c>
      <c r="H8257" s="129"/>
    </row>
    <row r="8258" spans="1:8" x14ac:dyDescent="0.3">
      <c r="A8258" s="183">
        <v>45565</v>
      </c>
      <c r="B8258" s="129" t="s">
        <v>12998</v>
      </c>
      <c r="C8258" s="129" t="s">
        <v>417</v>
      </c>
      <c r="D8258" s="165">
        <v>1</v>
      </c>
      <c r="E8258" s="129" t="s">
        <v>4739</v>
      </c>
      <c r="F8258" s="129" t="s">
        <v>4735</v>
      </c>
      <c r="G8258" s="129" t="s">
        <v>16723</v>
      </c>
      <c r="H8258" s="129"/>
    </row>
    <row r="8259" spans="1:8" x14ac:dyDescent="0.3">
      <c r="A8259" s="183">
        <v>45565</v>
      </c>
      <c r="B8259" s="129" t="s">
        <v>12999</v>
      </c>
      <c r="C8259" s="129" t="s">
        <v>417</v>
      </c>
      <c r="D8259" s="165">
        <v>1</v>
      </c>
      <c r="E8259" s="129" t="s">
        <v>4737</v>
      </c>
      <c r="F8259" s="129" t="s">
        <v>4735</v>
      </c>
      <c r="G8259" s="129" t="s">
        <v>16723</v>
      </c>
      <c r="H8259" s="129"/>
    </row>
    <row r="8260" spans="1:8" x14ac:dyDescent="0.3">
      <c r="A8260" s="183">
        <v>45565</v>
      </c>
      <c r="B8260" s="129" t="s">
        <v>13000</v>
      </c>
      <c r="C8260" s="129" t="s">
        <v>417</v>
      </c>
      <c r="D8260" s="165">
        <v>1</v>
      </c>
      <c r="E8260" s="129" t="s">
        <v>4739</v>
      </c>
      <c r="F8260" s="129" t="s">
        <v>4735</v>
      </c>
      <c r="G8260" s="129" t="s">
        <v>16723</v>
      </c>
      <c r="H8260" s="129"/>
    </row>
    <row r="8261" spans="1:8" x14ac:dyDescent="0.3">
      <c r="A8261" s="183">
        <v>45565</v>
      </c>
      <c r="B8261" s="129" t="s">
        <v>13001</v>
      </c>
      <c r="C8261" s="129" t="s">
        <v>417</v>
      </c>
      <c r="D8261" s="165">
        <v>1</v>
      </c>
      <c r="E8261" s="129" t="s">
        <v>5066</v>
      </c>
      <c r="F8261" s="129" t="s">
        <v>4735</v>
      </c>
      <c r="G8261" s="129" t="s">
        <v>16723</v>
      </c>
      <c r="H8261" s="129"/>
    </row>
    <row r="8262" spans="1:8" x14ac:dyDescent="0.3">
      <c r="A8262" s="183">
        <v>45565</v>
      </c>
      <c r="B8262" s="129" t="s">
        <v>13002</v>
      </c>
      <c r="C8262" s="129" t="s">
        <v>416</v>
      </c>
      <c r="D8262" s="165">
        <v>1</v>
      </c>
      <c r="E8262" s="129" t="s">
        <v>4739</v>
      </c>
      <c r="F8262" s="129" t="s">
        <v>4735</v>
      </c>
      <c r="G8262" s="129" t="s">
        <v>16723</v>
      </c>
      <c r="H8262" s="129"/>
    </row>
    <row r="8263" spans="1:8" x14ac:dyDescent="0.3">
      <c r="A8263" s="183">
        <v>45565</v>
      </c>
      <c r="B8263" s="129" t="s">
        <v>13003</v>
      </c>
      <c r="C8263" s="129" t="s">
        <v>418</v>
      </c>
      <c r="D8263" s="165">
        <v>1</v>
      </c>
      <c r="E8263" s="129" t="s">
        <v>4821</v>
      </c>
      <c r="F8263" s="129" t="s">
        <v>4735</v>
      </c>
      <c r="G8263" s="129" t="s">
        <v>16723</v>
      </c>
      <c r="H8263" s="129"/>
    </row>
    <row r="8264" spans="1:8" x14ac:dyDescent="0.3">
      <c r="A8264" s="183">
        <v>45565</v>
      </c>
      <c r="B8264" s="129" t="s">
        <v>13004</v>
      </c>
      <c r="C8264" s="129" t="s">
        <v>416</v>
      </c>
      <c r="D8264" s="165">
        <v>1</v>
      </c>
      <c r="E8264" s="129" t="s">
        <v>4739</v>
      </c>
      <c r="F8264" s="129" t="s">
        <v>4735</v>
      </c>
      <c r="G8264" s="129" t="s">
        <v>16723</v>
      </c>
      <c r="H8264" s="129"/>
    </row>
    <row r="8265" spans="1:8" x14ac:dyDescent="0.3">
      <c r="A8265" s="183">
        <v>45565</v>
      </c>
      <c r="B8265" s="129" t="s">
        <v>13005</v>
      </c>
      <c r="C8265" s="129" t="s">
        <v>418</v>
      </c>
      <c r="D8265" s="165">
        <v>1</v>
      </c>
      <c r="E8265" s="129" t="s">
        <v>4739</v>
      </c>
      <c r="F8265" s="129" t="s">
        <v>4735</v>
      </c>
      <c r="G8265" s="129" t="s">
        <v>16723</v>
      </c>
      <c r="H8265" s="129"/>
    </row>
    <row r="8266" spans="1:8" x14ac:dyDescent="0.3">
      <c r="A8266" s="183">
        <v>45565</v>
      </c>
      <c r="B8266" s="129" t="s">
        <v>13006</v>
      </c>
      <c r="C8266" s="129" t="s">
        <v>416</v>
      </c>
      <c r="D8266" s="165">
        <v>1</v>
      </c>
      <c r="E8266" s="129" t="s">
        <v>4737</v>
      </c>
      <c r="F8266" s="129" t="s">
        <v>4735</v>
      </c>
      <c r="G8266" s="129" t="s">
        <v>16723</v>
      </c>
      <c r="H8266" s="129"/>
    </row>
    <row r="8267" spans="1:8" x14ac:dyDescent="0.3">
      <c r="A8267" s="183">
        <v>45565</v>
      </c>
      <c r="B8267" s="129" t="s">
        <v>13007</v>
      </c>
      <c r="C8267" s="129" t="s">
        <v>416</v>
      </c>
      <c r="D8267" s="165">
        <v>1</v>
      </c>
      <c r="E8267" s="129" t="s">
        <v>4737</v>
      </c>
      <c r="F8267" s="129" t="s">
        <v>4735</v>
      </c>
      <c r="G8267" s="129" t="s">
        <v>16723</v>
      </c>
      <c r="H8267" s="129"/>
    </row>
    <row r="8268" spans="1:8" x14ac:dyDescent="0.3">
      <c r="A8268" s="183">
        <v>45565</v>
      </c>
      <c r="B8268" s="129" t="s">
        <v>13008</v>
      </c>
      <c r="C8268" s="129" t="s">
        <v>416</v>
      </c>
      <c r="D8268" s="165">
        <v>1</v>
      </c>
      <c r="E8268" s="129" t="s">
        <v>4739</v>
      </c>
      <c r="F8268" s="129" t="s">
        <v>4735</v>
      </c>
      <c r="G8268" s="129" t="s">
        <v>16723</v>
      </c>
      <c r="H8268" s="129"/>
    </row>
    <row r="8269" spans="1:8" x14ac:dyDescent="0.3">
      <c r="A8269" s="183">
        <v>45565</v>
      </c>
      <c r="B8269" s="129" t="s">
        <v>13009</v>
      </c>
      <c r="C8269" s="129" t="s">
        <v>418</v>
      </c>
      <c r="D8269" s="165">
        <v>1</v>
      </c>
      <c r="E8269" s="129" t="s">
        <v>4739</v>
      </c>
      <c r="F8269" s="129" t="s">
        <v>4735</v>
      </c>
      <c r="G8269" s="129" t="s">
        <v>16723</v>
      </c>
      <c r="H8269" s="129"/>
    </row>
    <row r="8270" spans="1:8" x14ac:dyDescent="0.3">
      <c r="A8270" s="183">
        <v>45565</v>
      </c>
      <c r="B8270" s="129" t="s">
        <v>13010</v>
      </c>
      <c r="C8270" s="129" t="s">
        <v>418</v>
      </c>
      <c r="D8270" s="165">
        <v>1</v>
      </c>
      <c r="E8270" s="129" t="s">
        <v>4739</v>
      </c>
      <c r="F8270" s="129" t="s">
        <v>4735</v>
      </c>
      <c r="G8270" s="129" t="s">
        <v>16723</v>
      </c>
      <c r="H8270" s="129"/>
    </row>
    <row r="8271" spans="1:8" x14ac:dyDescent="0.3">
      <c r="A8271" s="183">
        <v>45565</v>
      </c>
      <c r="B8271" s="129" t="s">
        <v>13011</v>
      </c>
      <c r="C8271" s="129" t="s">
        <v>418</v>
      </c>
      <c r="D8271" s="165">
        <v>1</v>
      </c>
      <c r="E8271" s="129" t="s">
        <v>4744</v>
      </c>
      <c r="F8271" s="129" t="s">
        <v>4735</v>
      </c>
      <c r="G8271" s="129" t="s">
        <v>16723</v>
      </c>
      <c r="H8271" s="129"/>
    </row>
    <row r="8272" spans="1:8" x14ac:dyDescent="0.3">
      <c r="A8272" s="183">
        <v>45565</v>
      </c>
      <c r="B8272" s="129" t="s">
        <v>13012</v>
      </c>
      <c r="C8272" s="129" t="s">
        <v>418</v>
      </c>
      <c r="D8272" s="165">
        <v>1</v>
      </c>
      <c r="E8272" s="129" t="s">
        <v>4739</v>
      </c>
      <c r="F8272" s="129" t="s">
        <v>4735</v>
      </c>
      <c r="G8272" s="129" t="s">
        <v>16723</v>
      </c>
      <c r="H8272" s="129"/>
    </row>
    <row r="8273" spans="1:8" x14ac:dyDescent="0.3">
      <c r="A8273" s="183">
        <v>45565</v>
      </c>
      <c r="B8273" s="129" t="s">
        <v>13013</v>
      </c>
      <c r="C8273" s="129" t="s">
        <v>416</v>
      </c>
      <c r="D8273" s="165">
        <v>1</v>
      </c>
      <c r="E8273" s="129" t="s">
        <v>4739</v>
      </c>
      <c r="F8273" s="129" t="s">
        <v>4735</v>
      </c>
      <c r="G8273" s="129" t="s">
        <v>16723</v>
      </c>
      <c r="H8273" s="129"/>
    </row>
    <row r="8274" spans="1:8" x14ac:dyDescent="0.3">
      <c r="A8274" s="183">
        <v>45565</v>
      </c>
      <c r="B8274" s="129" t="s">
        <v>13014</v>
      </c>
      <c r="C8274" s="129" t="s">
        <v>417</v>
      </c>
      <c r="D8274" s="165">
        <v>1</v>
      </c>
      <c r="E8274" s="129" t="s">
        <v>4739</v>
      </c>
      <c r="F8274" s="129" t="s">
        <v>4735</v>
      </c>
      <c r="G8274" s="129" t="s">
        <v>16723</v>
      </c>
      <c r="H8274" s="129"/>
    </row>
    <row r="8275" spans="1:8" x14ac:dyDescent="0.3">
      <c r="A8275" s="183">
        <v>45565</v>
      </c>
      <c r="B8275" s="129" t="s">
        <v>13015</v>
      </c>
      <c r="C8275" s="129" t="s">
        <v>417</v>
      </c>
      <c r="D8275" s="165">
        <v>1</v>
      </c>
      <c r="E8275" s="129" t="s">
        <v>4739</v>
      </c>
      <c r="F8275" s="129" t="s">
        <v>4735</v>
      </c>
      <c r="G8275" s="129" t="s">
        <v>16723</v>
      </c>
      <c r="H8275" s="129"/>
    </row>
    <row r="8276" spans="1:8" x14ac:dyDescent="0.3">
      <c r="A8276" s="183">
        <v>45565</v>
      </c>
      <c r="B8276" s="129" t="s">
        <v>13016</v>
      </c>
      <c r="C8276" s="129" t="s">
        <v>417</v>
      </c>
      <c r="D8276" s="165">
        <v>1</v>
      </c>
      <c r="E8276" s="129" t="s">
        <v>4739</v>
      </c>
      <c r="F8276" s="129" t="s">
        <v>4735</v>
      </c>
      <c r="G8276" s="129" t="s">
        <v>16723</v>
      </c>
      <c r="H8276" s="129"/>
    </row>
    <row r="8277" spans="1:8" x14ac:dyDescent="0.3">
      <c r="A8277" s="183">
        <v>45565</v>
      </c>
      <c r="B8277" s="129" t="s">
        <v>13017</v>
      </c>
      <c r="C8277" s="129" t="s">
        <v>417</v>
      </c>
      <c r="D8277" s="165">
        <v>1</v>
      </c>
      <c r="E8277" s="129" t="s">
        <v>4739</v>
      </c>
      <c r="F8277" s="129" t="s">
        <v>4735</v>
      </c>
      <c r="G8277" s="129" t="s">
        <v>16723</v>
      </c>
      <c r="H8277" s="129"/>
    </row>
    <row r="8278" spans="1:8" x14ac:dyDescent="0.3">
      <c r="A8278" s="183">
        <v>45565</v>
      </c>
      <c r="B8278" s="129" t="s">
        <v>13018</v>
      </c>
      <c r="C8278" s="129" t="s">
        <v>418</v>
      </c>
      <c r="D8278" s="165">
        <v>1</v>
      </c>
      <c r="E8278" s="129" t="s">
        <v>4739</v>
      </c>
      <c r="F8278" s="129" t="s">
        <v>4735</v>
      </c>
      <c r="G8278" s="129" t="s">
        <v>16723</v>
      </c>
      <c r="H8278" s="129"/>
    </row>
    <row r="8279" spans="1:8" x14ac:dyDescent="0.3">
      <c r="A8279" s="183">
        <v>45565</v>
      </c>
      <c r="B8279" s="129" t="s">
        <v>13019</v>
      </c>
      <c r="C8279" s="129" t="s">
        <v>416</v>
      </c>
      <c r="D8279" s="165">
        <v>1</v>
      </c>
      <c r="E8279" s="129" t="s">
        <v>4737</v>
      </c>
      <c r="F8279" s="129" t="s">
        <v>4735</v>
      </c>
      <c r="G8279" s="129" t="s">
        <v>16723</v>
      </c>
      <c r="H8279" s="129"/>
    </row>
    <row r="8280" spans="1:8" x14ac:dyDescent="0.3">
      <c r="A8280" s="183">
        <v>45565</v>
      </c>
      <c r="B8280" s="129" t="s">
        <v>13020</v>
      </c>
      <c r="C8280" s="129" t="s">
        <v>417</v>
      </c>
      <c r="D8280" s="165">
        <v>1</v>
      </c>
      <c r="E8280" s="129" t="s">
        <v>4739</v>
      </c>
      <c r="F8280" s="129" t="s">
        <v>4735</v>
      </c>
      <c r="G8280" s="129" t="s">
        <v>16723</v>
      </c>
      <c r="H8280" s="129"/>
    </row>
    <row r="8281" spans="1:8" x14ac:dyDescent="0.3">
      <c r="A8281" s="183">
        <v>45565</v>
      </c>
      <c r="B8281" s="129" t="s">
        <v>13021</v>
      </c>
      <c r="C8281" s="129" t="s">
        <v>417</v>
      </c>
      <c r="D8281" s="165">
        <v>1</v>
      </c>
      <c r="E8281" s="129" t="s">
        <v>4737</v>
      </c>
      <c r="F8281" s="129" t="s">
        <v>4735</v>
      </c>
      <c r="G8281" s="129" t="s">
        <v>16723</v>
      </c>
      <c r="H8281" s="129"/>
    </row>
    <row r="8282" spans="1:8" x14ac:dyDescent="0.3">
      <c r="A8282" s="183">
        <v>45565</v>
      </c>
      <c r="B8282" s="129" t="s">
        <v>13022</v>
      </c>
      <c r="C8282" s="129" t="s">
        <v>418</v>
      </c>
      <c r="D8282" s="165">
        <v>1</v>
      </c>
      <c r="E8282" s="129" t="s">
        <v>4739</v>
      </c>
      <c r="F8282" s="129" t="s">
        <v>4735</v>
      </c>
      <c r="G8282" s="129" t="s">
        <v>16723</v>
      </c>
      <c r="H8282" s="129"/>
    </row>
    <row r="8283" spans="1:8" x14ac:dyDescent="0.3">
      <c r="A8283" s="183">
        <v>45565</v>
      </c>
      <c r="B8283" s="129" t="s">
        <v>13023</v>
      </c>
      <c r="C8283" s="129" t="s">
        <v>417</v>
      </c>
      <c r="D8283" s="165">
        <v>1</v>
      </c>
      <c r="E8283" s="129" t="s">
        <v>5066</v>
      </c>
      <c r="F8283" s="129" t="s">
        <v>4735</v>
      </c>
      <c r="G8283" s="129" t="s">
        <v>16723</v>
      </c>
      <c r="H8283" s="129"/>
    </row>
    <row r="8284" spans="1:8" x14ac:dyDescent="0.3">
      <c r="A8284" s="183">
        <v>45565</v>
      </c>
      <c r="B8284" s="129" t="s">
        <v>13024</v>
      </c>
      <c r="C8284" s="129" t="s">
        <v>417</v>
      </c>
      <c r="D8284" s="165">
        <v>1</v>
      </c>
      <c r="E8284" s="129" t="s">
        <v>4739</v>
      </c>
      <c r="F8284" s="129" t="s">
        <v>4735</v>
      </c>
      <c r="G8284" s="129" t="s">
        <v>16723</v>
      </c>
      <c r="H8284" s="129"/>
    </row>
    <row r="8285" spans="1:8" x14ac:dyDescent="0.3">
      <c r="A8285" s="183">
        <v>45565</v>
      </c>
      <c r="B8285" s="129" t="s">
        <v>13025</v>
      </c>
      <c r="C8285" s="129" t="s">
        <v>417</v>
      </c>
      <c r="D8285" s="165">
        <v>1</v>
      </c>
      <c r="E8285" s="129" t="s">
        <v>5066</v>
      </c>
      <c r="F8285" s="129" t="s">
        <v>4735</v>
      </c>
      <c r="G8285" s="129" t="s">
        <v>16723</v>
      </c>
      <c r="H8285" s="129"/>
    </row>
    <row r="8286" spans="1:8" x14ac:dyDescent="0.3">
      <c r="A8286" s="183">
        <v>45565</v>
      </c>
      <c r="B8286" s="129" t="s">
        <v>13026</v>
      </c>
      <c r="C8286" s="129" t="s">
        <v>417</v>
      </c>
      <c r="D8286" s="165">
        <v>1</v>
      </c>
      <c r="E8286" s="129" t="s">
        <v>4741</v>
      </c>
      <c r="F8286" s="129" t="s">
        <v>4735</v>
      </c>
      <c r="G8286" s="129" t="s">
        <v>16723</v>
      </c>
      <c r="H8286" s="129"/>
    </row>
    <row r="8287" spans="1:8" x14ac:dyDescent="0.3">
      <c r="A8287" s="183">
        <v>45565</v>
      </c>
      <c r="B8287" s="129" t="s">
        <v>13027</v>
      </c>
      <c r="C8287" s="129" t="s">
        <v>417</v>
      </c>
      <c r="D8287" s="165">
        <v>1</v>
      </c>
      <c r="E8287" s="129" t="s">
        <v>4739</v>
      </c>
      <c r="F8287" s="129" t="s">
        <v>4735</v>
      </c>
      <c r="G8287" s="129" t="s">
        <v>16723</v>
      </c>
      <c r="H8287" s="129"/>
    </row>
    <row r="8288" spans="1:8" x14ac:dyDescent="0.3">
      <c r="A8288" s="183">
        <v>45565</v>
      </c>
      <c r="B8288" s="129" t="s">
        <v>13028</v>
      </c>
      <c r="C8288" s="129" t="s">
        <v>417</v>
      </c>
      <c r="D8288" s="165">
        <v>1</v>
      </c>
      <c r="E8288" s="129" t="s">
        <v>4737</v>
      </c>
      <c r="F8288" s="129" t="s">
        <v>4735</v>
      </c>
      <c r="G8288" s="129" t="s">
        <v>16723</v>
      </c>
      <c r="H8288" s="129"/>
    </row>
    <row r="8289" spans="1:8" x14ac:dyDescent="0.3">
      <c r="A8289" s="183">
        <v>45565</v>
      </c>
      <c r="B8289" s="129" t="s">
        <v>13029</v>
      </c>
      <c r="C8289" s="129" t="s">
        <v>417</v>
      </c>
      <c r="D8289" s="165">
        <v>1</v>
      </c>
      <c r="E8289" s="129" t="s">
        <v>4737</v>
      </c>
      <c r="F8289" s="129" t="s">
        <v>4735</v>
      </c>
      <c r="G8289" s="129" t="s">
        <v>16723</v>
      </c>
      <c r="H8289" s="129"/>
    </row>
    <row r="8290" spans="1:8" x14ac:dyDescent="0.3">
      <c r="A8290" s="183">
        <v>45565</v>
      </c>
      <c r="B8290" s="129" t="s">
        <v>13030</v>
      </c>
      <c r="C8290" s="129" t="s">
        <v>417</v>
      </c>
      <c r="D8290" s="165">
        <v>1</v>
      </c>
      <c r="E8290" s="129" t="s">
        <v>4739</v>
      </c>
      <c r="F8290" s="129" t="s">
        <v>4735</v>
      </c>
      <c r="G8290" s="129" t="s">
        <v>16723</v>
      </c>
      <c r="H8290" s="129"/>
    </row>
    <row r="8291" spans="1:8" x14ac:dyDescent="0.3">
      <c r="A8291" s="183">
        <v>45565</v>
      </c>
      <c r="B8291" s="129" t="s">
        <v>13031</v>
      </c>
      <c r="C8291" s="129" t="s">
        <v>417</v>
      </c>
      <c r="D8291" s="165">
        <v>1</v>
      </c>
      <c r="E8291" s="129" t="s">
        <v>4739</v>
      </c>
      <c r="F8291" s="129" t="s">
        <v>4735</v>
      </c>
      <c r="G8291" s="129" t="s">
        <v>16723</v>
      </c>
      <c r="H8291" s="129"/>
    </row>
    <row r="8292" spans="1:8" x14ac:dyDescent="0.3">
      <c r="A8292" s="183">
        <v>45565</v>
      </c>
      <c r="B8292" s="129" t="s">
        <v>13032</v>
      </c>
      <c r="C8292" s="129" t="s">
        <v>417</v>
      </c>
      <c r="D8292" s="165">
        <v>1</v>
      </c>
      <c r="E8292" s="129" t="s">
        <v>4739</v>
      </c>
      <c r="F8292" s="129" t="s">
        <v>4735</v>
      </c>
      <c r="G8292" s="129" t="s">
        <v>16723</v>
      </c>
      <c r="H8292" s="129"/>
    </row>
    <row r="8293" spans="1:8" x14ac:dyDescent="0.3">
      <c r="A8293" s="183">
        <v>45565</v>
      </c>
      <c r="B8293" s="129" t="s">
        <v>13033</v>
      </c>
      <c r="C8293" s="129" t="s">
        <v>416</v>
      </c>
      <c r="D8293" s="165">
        <v>1</v>
      </c>
      <c r="E8293" s="129" t="s">
        <v>4739</v>
      </c>
      <c r="F8293" s="129" t="s">
        <v>4735</v>
      </c>
      <c r="G8293" s="129" t="s">
        <v>16723</v>
      </c>
      <c r="H8293" s="129"/>
    </row>
    <row r="8294" spans="1:8" x14ac:dyDescent="0.3">
      <c r="A8294" s="183">
        <v>45565</v>
      </c>
      <c r="B8294" s="129" t="s">
        <v>13034</v>
      </c>
      <c r="C8294" s="129" t="s">
        <v>416</v>
      </c>
      <c r="D8294" s="165">
        <v>1</v>
      </c>
      <c r="E8294" s="129" t="s">
        <v>4739</v>
      </c>
      <c r="F8294" s="129" t="s">
        <v>4735</v>
      </c>
      <c r="G8294" s="129" t="s">
        <v>16723</v>
      </c>
      <c r="H8294" s="129"/>
    </row>
    <row r="8295" spans="1:8" x14ac:dyDescent="0.3">
      <c r="A8295" s="183">
        <v>45565</v>
      </c>
      <c r="B8295" s="129" t="s">
        <v>13035</v>
      </c>
      <c r="C8295" s="129" t="s">
        <v>418</v>
      </c>
      <c r="D8295" s="165">
        <v>1</v>
      </c>
      <c r="E8295" s="129" t="s">
        <v>4739</v>
      </c>
      <c r="F8295" s="129" t="s">
        <v>4735</v>
      </c>
      <c r="G8295" s="129" t="s">
        <v>16723</v>
      </c>
      <c r="H8295" s="129"/>
    </row>
    <row r="8296" spans="1:8" x14ac:dyDescent="0.3">
      <c r="A8296" s="183">
        <v>45565</v>
      </c>
      <c r="B8296" s="129" t="s">
        <v>13036</v>
      </c>
      <c r="C8296" s="129" t="s">
        <v>418</v>
      </c>
      <c r="D8296" s="165">
        <v>1</v>
      </c>
      <c r="E8296" s="129" t="s">
        <v>4739</v>
      </c>
      <c r="F8296" s="129" t="s">
        <v>4735</v>
      </c>
      <c r="G8296" s="129" t="s">
        <v>16723</v>
      </c>
      <c r="H8296" s="129"/>
    </row>
    <row r="8297" spans="1:8" x14ac:dyDescent="0.3">
      <c r="A8297" s="183">
        <v>45565</v>
      </c>
      <c r="B8297" s="129" t="s">
        <v>13037</v>
      </c>
      <c r="C8297" s="129" t="s">
        <v>416</v>
      </c>
      <c r="D8297" s="165">
        <v>1</v>
      </c>
      <c r="E8297" s="129" t="s">
        <v>4739</v>
      </c>
      <c r="F8297" s="129" t="s">
        <v>4735</v>
      </c>
      <c r="G8297" s="129" t="s">
        <v>16723</v>
      </c>
      <c r="H8297" s="129"/>
    </row>
    <row r="8298" spans="1:8" x14ac:dyDescent="0.3">
      <c r="A8298" s="183">
        <v>45565</v>
      </c>
      <c r="B8298" s="129" t="s">
        <v>13038</v>
      </c>
      <c r="C8298" s="129" t="s">
        <v>417</v>
      </c>
      <c r="D8298" s="165">
        <v>1</v>
      </c>
      <c r="E8298" s="129" t="s">
        <v>4739</v>
      </c>
      <c r="F8298" s="129" t="s">
        <v>4735</v>
      </c>
      <c r="G8298" s="129" t="s">
        <v>16723</v>
      </c>
      <c r="H8298" s="129"/>
    </row>
    <row r="8299" spans="1:8" x14ac:dyDescent="0.3">
      <c r="A8299" s="183">
        <v>45565</v>
      </c>
      <c r="B8299" s="129" t="s">
        <v>13039</v>
      </c>
      <c r="C8299" s="129" t="s">
        <v>417</v>
      </c>
      <c r="D8299" s="165">
        <v>1</v>
      </c>
      <c r="E8299" s="129" t="s">
        <v>5066</v>
      </c>
      <c r="F8299" s="129" t="s">
        <v>4735</v>
      </c>
      <c r="G8299" s="129" t="s">
        <v>16723</v>
      </c>
      <c r="H8299" s="129"/>
    </row>
    <row r="8300" spans="1:8" x14ac:dyDescent="0.3">
      <c r="A8300" s="183">
        <v>45565</v>
      </c>
      <c r="B8300" s="129" t="s">
        <v>13040</v>
      </c>
      <c r="C8300" s="129" t="s">
        <v>418</v>
      </c>
      <c r="D8300" s="165">
        <v>1</v>
      </c>
      <c r="E8300" s="129" t="s">
        <v>4741</v>
      </c>
      <c r="F8300" s="129" t="s">
        <v>4735</v>
      </c>
      <c r="G8300" s="129" t="s">
        <v>16723</v>
      </c>
      <c r="H8300" s="129"/>
    </row>
    <row r="8301" spans="1:8" x14ac:dyDescent="0.3">
      <c r="A8301" s="183">
        <v>45565</v>
      </c>
      <c r="B8301" s="129" t="s">
        <v>13041</v>
      </c>
      <c r="C8301" s="129" t="s">
        <v>418</v>
      </c>
      <c r="D8301" s="165">
        <v>1</v>
      </c>
      <c r="E8301" s="129" t="s">
        <v>4739</v>
      </c>
      <c r="F8301" s="129" t="s">
        <v>4735</v>
      </c>
      <c r="G8301" s="129" t="s">
        <v>16723</v>
      </c>
      <c r="H8301" s="129"/>
    </row>
    <row r="8302" spans="1:8" x14ac:dyDescent="0.3">
      <c r="A8302" s="183">
        <v>45565</v>
      </c>
      <c r="B8302" s="129" t="s">
        <v>13042</v>
      </c>
      <c r="C8302" s="129" t="s">
        <v>417</v>
      </c>
      <c r="D8302" s="165">
        <v>1</v>
      </c>
      <c r="E8302" s="129" t="s">
        <v>4739</v>
      </c>
      <c r="F8302" s="129" t="s">
        <v>4735</v>
      </c>
      <c r="G8302" s="129" t="s">
        <v>16723</v>
      </c>
      <c r="H8302" s="129"/>
    </row>
    <row r="8303" spans="1:8" x14ac:dyDescent="0.3">
      <c r="A8303" s="183">
        <v>45565</v>
      </c>
      <c r="B8303" s="129" t="s">
        <v>13043</v>
      </c>
      <c r="C8303" s="129" t="s">
        <v>417</v>
      </c>
      <c r="D8303" s="165">
        <v>1</v>
      </c>
      <c r="E8303" s="129" t="s">
        <v>4739</v>
      </c>
      <c r="F8303" s="129" t="s">
        <v>4735</v>
      </c>
      <c r="G8303" s="129" t="s">
        <v>16723</v>
      </c>
      <c r="H8303" s="129"/>
    </row>
    <row r="8304" spans="1:8" x14ac:dyDescent="0.3">
      <c r="A8304" s="183">
        <v>45565</v>
      </c>
      <c r="B8304" s="129" t="s">
        <v>13044</v>
      </c>
      <c r="C8304" s="129" t="s">
        <v>417</v>
      </c>
      <c r="D8304" s="165">
        <v>1</v>
      </c>
      <c r="E8304" s="129" t="s">
        <v>4737</v>
      </c>
      <c r="F8304" s="129" t="s">
        <v>4735</v>
      </c>
      <c r="G8304" s="129" t="s">
        <v>16723</v>
      </c>
      <c r="H8304" s="129"/>
    </row>
    <row r="8305" spans="1:8" x14ac:dyDescent="0.3">
      <c r="A8305" s="183">
        <v>45565</v>
      </c>
      <c r="B8305" s="129" t="s">
        <v>13045</v>
      </c>
      <c r="C8305" s="129" t="s">
        <v>417</v>
      </c>
      <c r="D8305" s="165">
        <v>1</v>
      </c>
      <c r="E8305" s="129" t="s">
        <v>4739</v>
      </c>
      <c r="F8305" s="129" t="s">
        <v>4735</v>
      </c>
      <c r="G8305" s="129" t="s">
        <v>16723</v>
      </c>
      <c r="H8305" s="129"/>
    </row>
    <row r="8306" spans="1:8" x14ac:dyDescent="0.3">
      <c r="A8306" s="183">
        <v>45565</v>
      </c>
      <c r="B8306" s="129" t="s">
        <v>13046</v>
      </c>
      <c r="C8306" s="129" t="s">
        <v>417</v>
      </c>
      <c r="D8306" s="165">
        <v>1</v>
      </c>
      <c r="E8306" s="129" t="s">
        <v>4739</v>
      </c>
      <c r="F8306" s="129" t="s">
        <v>4735</v>
      </c>
      <c r="G8306" s="129" t="s">
        <v>16723</v>
      </c>
      <c r="H8306" s="129"/>
    </row>
    <row r="8307" spans="1:8" x14ac:dyDescent="0.3">
      <c r="A8307" s="183">
        <v>45565</v>
      </c>
      <c r="B8307" s="129" t="s">
        <v>13047</v>
      </c>
      <c r="C8307" s="129" t="s">
        <v>416</v>
      </c>
      <c r="D8307" s="165">
        <v>1</v>
      </c>
      <c r="E8307" s="129" t="s">
        <v>4737</v>
      </c>
      <c r="F8307" s="129" t="s">
        <v>4735</v>
      </c>
      <c r="G8307" s="129" t="s">
        <v>16723</v>
      </c>
      <c r="H8307" s="129"/>
    </row>
    <row r="8308" spans="1:8" x14ac:dyDescent="0.3">
      <c r="A8308" s="183">
        <v>45565</v>
      </c>
      <c r="B8308" s="129" t="s">
        <v>13048</v>
      </c>
      <c r="C8308" s="129" t="s">
        <v>416</v>
      </c>
      <c r="D8308" s="165">
        <v>1</v>
      </c>
      <c r="E8308" s="129" t="s">
        <v>4737</v>
      </c>
      <c r="F8308" s="129" t="s">
        <v>4735</v>
      </c>
      <c r="G8308" s="129" t="s">
        <v>16723</v>
      </c>
      <c r="H8308" s="129"/>
    </row>
    <row r="8309" spans="1:8" x14ac:dyDescent="0.3">
      <c r="A8309" s="183">
        <v>45565</v>
      </c>
      <c r="B8309" s="129" t="s">
        <v>13049</v>
      </c>
      <c r="C8309" s="129" t="s">
        <v>418</v>
      </c>
      <c r="D8309" s="165">
        <v>1</v>
      </c>
      <c r="E8309" s="129" t="s">
        <v>4737</v>
      </c>
      <c r="F8309" s="129" t="s">
        <v>4735</v>
      </c>
      <c r="G8309" s="129" t="s">
        <v>16723</v>
      </c>
      <c r="H8309" s="129"/>
    </row>
    <row r="8310" spans="1:8" x14ac:dyDescent="0.3">
      <c r="A8310" s="183">
        <v>45565</v>
      </c>
      <c r="B8310" s="129" t="s">
        <v>13050</v>
      </c>
      <c r="C8310" s="129" t="s">
        <v>416</v>
      </c>
      <c r="D8310" s="165">
        <v>1</v>
      </c>
      <c r="E8310" s="129" t="s">
        <v>4739</v>
      </c>
      <c r="F8310" s="129" t="s">
        <v>4735</v>
      </c>
      <c r="G8310" s="129" t="s">
        <v>16723</v>
      </c>
      <c r="H8310" s="129"/>
    </row>
    <row r="8311" spans="1:8" x14ac:dyDescent="0.3">
      <c r="A8311" s="183">
        <v>45565</v>
      </c>
      <c r="B8311" s="129" t="s">
        <v>13051</v>
      </c>
      <c r="C8311" s="129" t="s">
        <v>416</v>
      </c>
      <c r="D8311" s="165">
        <v>1</v>
      </c>
      <c r="E8311" s="129" t="s">
        <v>4737</v>
      </c>
      <c r="F8311" s="129" t="s">
        <v>4735</v>
      </c>
      <c r="G8311" s="129" t="s">
        <v>16723</v>
      </c>
      <c r="H8311" s="129"/>
    </row>
    <row r="8312" spans="1:8" x14ac:dyDescent="0.3">
      <c r="A8312" s="183">
        <v>45565</v>
      </c>
      <c r="B8312" s="129" t="s">
        <v>13052</v>
      </c>
      <c r="C8312" s="129" t="s">
        <v>418</v>
      </c>
      <c r="D8312" s="165">
        <v>1</v>
      </c>
      <c r="E8312" s="129" t="s">
        <v>4737</v>
      </c>
      <c r="F8312" s="129" t="s">
        <v>4735</v>
      </c>
      <c r="G8312" s="129" t="s">
        <v>16723</v>
      </c>
      <c r="H8312" s="129"/>
    </row>
    <row r="8313" spans="1:8" x14ac:dyDescent="0.3">
      <c r="A8313" s="183">
        <v>45565</v>
      </c>
      <c r="B8313" s="129" t="s">
        <v>13053</v>
      </c>
      <c r="C8313" s="129" t="s">
        <v>417</v>
      </c>
      <c r="D8313" s="165">
        <v>1</v>
      </c>
      <c r="E8313" s="129" t="s">
        <v>4739</v>
      </c>
      <c r="F8313" s="129" t="s">
        <v>4735</v>
      </c>
      <c r="G8313" s="129" t="s">
        <v>16723</v>
      </c>
      <c r="H8313" s="129"/>
    </row>
    <row r="8314" spans="1:8" x14ac:dyDescent="0.3">
      <c r="A8314" s="183">
        <v>45565</v>
      </c>
      <c r="B8314" s="129" t="s">
        <v>13054</v>
      </c>
      <c r="C8314" s="129" t="s">
        <v>418</v>
      </c>
      <c r="D8314" s="165">
        <v>1</v>
      </c>
      <c r="E8314" s="129" t="s">
        <v>4734</v>
      </c>
      <c r="F8314" s="129" t="s">
        <v>4735</v>
      </c>
      <c r="G8314" s="129" t="s">
        <v>16723</v>
      </c>
      <c r="H8314" s="129"/>
    </row>
    <row r="8315" spans="1:8" x14ac:dyDescent="0.3">
      <c r="A8315" s="183">
        <v>45565</v>
      </c>
      <c r="B8315" s="129" t="s">
        <v>13055</v>
      </c>
      <c r="C8315" s="129" t="s">
        <v>417</v>
      </c>
      <c r="D8315" s="165">
        <v>1</v>
      </c>
      <c r="E8315" s="129" t="s">
        <v>4739</v>
      </c>
      <c r="F8315" s="129" t="s">
        <v>4735</v>
      </c>
      <c r="G8315" s="129" t="s">
        <v>16723</v>
      </c>
      <c r="H8315" s="129"/>
    </row>
    <row r="8316" spans="1:8" x14ac:dyDescent="0.3">
      <c r="A8316" s="183">
        <v>45565</v>
      </c>
      <c r="B8316" s="129" t="s">
        <v>13056</v>
      </c>
      <c r="C8316" s="129" t="s">
        <v>417</v>
      </c>
      <c r="D8316" s="165">
        <v>1</v>
      </c>
      <c r="E8316" s="129" t="s">
        <v>4739</v>
      </c>
      <c r="F8316" s="129" t="s">
        <v>4735</v>
      </c>
      <c r="G8316" s="129" t="s">
        <v>16723</v>
      </c>
      <c r="H8316" s="129"/>
    </row>
    <row r="8317" spans="1:8" x14ac:dyDescent="0.3">
      <c r="A8317" s="183">
        <v>45565</v>
      </c>
      <c r="B8317" s="129" t="s">
        <v>13057</v>
      </c>
      <c r="C8317" s="129" t="s">
        <v>418</v>
      </c>
      <c r="D8317" s="165">
        <v>1</v>
      </c>
      <c r="E8317" s="129" t="s">
        <v>4737</v>
      </c>
      <c r="F8317" s="129" t="s">
        <v>4735</v>
      </c>
      <c r="G8317" s="129" t="s">
        <v>16723</v>
      </c>
      <c r="H8317" s="129"/>
    </row>
    <row r="8318" spans="1:8" x14ac:dyDescent="0.3">
      <c r="A8318" s="183">
        <v>45565</v>
      </c>
      <c r="B8318" s="129" t="s">
        <v>13058</v>
      </c>
      <c r="C8318" s="129" t="s">
        <v>418</v>
      </c>
      <c r="D8318" s="165">
        <v>1</v>
      </c>
      <c r="E8318" s="129" t="s">
        <v>4737</v>
      </c>
      <c r="F8318" s="129" t="s">
        <v>4735</v>
      </c>
      <c r="G8318" s="129" t="s">
        <v>16723</v>
      </c>
      <c r="H8318" s="129"/>
    </row>
    <row r="8319" spans="1:8" x14ac:dyDescent="0.3">
      <c r="A8319" s="183">
        <v>45565</v>
      </c>
      <c r="B8319" s="129" t="s">
        <v>13059</v>
      </c>
      <c r="C8319" s="129" t="s">
        <v>417</v>
      </c>
      <c r="D8319" s="165">
        <v>1</v>
      </c>
      <c r="E8319" s="129" t="s">
        <v>4739</v>
      </c>
      <c r="F8319" s="129" t="s">
        <v>4735</v>
      </c>
      <c r="G8319" s="129" t="s">
        <v>16723</v>
      </c>
      <c r="H8319" s="129"/>
    </row>
    <row r="8320" spans="1:8" x14ac:dyDescent="0.3">
      <c r="A8320" s="183">
        <v>45565</v>
      </c>
      <c r="B8320" s="129" t="s">
        <v>13060</v>
      </c>
      <c r="C8320" s="129" t="s">
        <v>417</v>
      </c>
      <c r="D8320" s="165">
        <v>1</v>
      </c>
      <c r="E8320" s="129" t="s">
        <v>5066</v>
      </c>
      <c r="F8320" s="129" t="s">
        <v>4735</v>
      </c>
      <c r="G8320" s="129" t="s">
        <v>16723</v>
      </c>
      <c r="H8320" s="129"/>
    </row>
    <row r="8321" spans="1:8" x14ac:dyDescent="0.3">
      <c r="A8321" s="183">
        <v>45565</v>
      </c>
      <c r="B8321" s="129" t="s">
        <v>13061</v>
      </c>
      <c r="C8321" s="129" t="s">
        <v>417</v>
      </c>
      <c r="D8321" s="165">
        <v>1</v>
      </c>
      <c r="E8321" s="129" t="s">
        <v>4739</v>
      </c>
      <c r="F8321" s="129" t="s">
        <v>4735</v>
      </c>
      <c r="G8321" s="129" t="s">
        <v>16723</v>
      </c>
      <c r="H8321" s="129"/>
    </row>
    <row r="8322" spans="1:8" x14ac:dyDescent="0.3">
      <c r="A8322" s="183">
        <v>45565</v>
      </c>
      <c r="B8322" s="129" t="s">
        <v>13062</v>
      </c>
      <c r="C8322" s="129" t="s">
        <v>417</v>
      </c>
      <c r="D8322" s="165">
        <v>1</v>
      </c>
      <c r="E8322" s="129" t="s">
        <v>4739</v>
      </c>
      <c r="F8322" s="129" t="s">
        <v>4735</v>
      </c>
      <c r="G8322" s="129" t="s">
        <v>16723</v>
      </c>
      <c r="H8322" s="129"/>
    </row>
    <row r="8323" spans="1:8" x14ac:dyDescent="0.3">
      <c r="A8323" s="183">
        <v>45565</v>
      </c>
      <c r="B8323" s="129" t="s">
        <v>13063</v>
      </c>
      <c r="C8323" s="129" t="s">
        <v>417</v>
      </c>
      <c r="D8323" s="165">
        <v>1</v>
      </c>
      <c r="E8323" s="129" t="s">
        <v>4739</v>
      </c>
      <c r="F8323" s="129" t="s">
        <v>4735</v>
      </c>
      <c r="G8323" s="129" t="s">
        <v>16723</v>
      </c>
      <c r="H8323" s="129"/>
    </row>
    <row r="8324" spans="1:8" x14ac:dyDescent="0.3">
      <c r="A8324" s="183">
        <v>45565</v>
      </c>
      <c r="B8324" s="129" t="s">
        <v>13064</v>
      </c>
      <c r="C8324" s="129" t="s">
        <v>418</v>
      </c>
      <c r="D8324" s="165">
        <v>1</v>
      </c>
      <c r="E8324" s="129" t="s">
        <v>4739</v>
      </c>
      <c r="F8324" s="129" t="s">
        <v>4735</v>
      </c>
      <c r="G8324" s="129" t="s">
        <v>16723</v>
      </c>
      <c r="H8324" s="129"/>
    </row>
    <row r="8325" spans="1:8" x14ac:dyDescent="0.3">
      <c r="A8325" s="183">
        <v>45565</v>
      </c>
      <c r="B8325" s="129" t="s">
        <v>13065</v>
      </c>
      <c r="C8325" s="129" t="s">
        <v>416</v>
      </c>
      <c r="D8325" s="165">
        <v>1</v>
      </c>
      <c r="E8325" s="129" t="s">
        <v>4739</v>
      </c>
      <c r="F8325" s="129" t="s">
        <v>4735</v>
      </c>
      <c r="G8325" s="129" t="s">
        <v>16723</v>
      </c>
      <c r="H8325" s="129"/>
    </row>
    <row r="8326" spans="1:8" x14ac:dyDescent="0.3">
      <c r="A8326" s="183">
        <v>45565</v>
      </c>
      <c r="B8326" s="129" t="s">
        <v>13066</v>
      </c>
      <c r="C8326" s="129" t="s">
        <v>418</v>
      </c>
      <c r="D8326" s="165">
        <v>1</v>
      </c>
      <c r="E8326" s="129" t="s">
        <v>4744</v>
      </c>
      <c r="F8326" s="129" t="s">
        <v>4735</v>
      </c>
      <c r="G8326" s="129" t="s">
        <v>16723</v>
      </c>
      <c r="H8326" s="129"/>
    </row>
    <row r="8327" spans="1:8" x14ac:dyDescent="0.3">
      <c r="A8327" s="183">
        <v>45565</v>
      </c>
      <c r="B8327" s="129" t="s">
        <v>13067</v>
      </c>
      <c r="C8327" s="129" t="s">
        <v>416</v>
      </c>
      <c r="D8327" s="165">
        <v>1</v>
      </c>
      <c r="E8327" s="129" t="s">
        <v>4747</v>
      </c>
      <c r="F8327" s="129" t="s">
        <v>4735</v>
      </c>
      <c r="G8327" s="129" t="s">
        <v>16723</v>
      </c>
      <c r="H8327" s="129"/>
    </row>
    <row r="8328" spans="1:8" x14ac:dyDescent="0.3">
      <c r="A8328" s="183">
        <v>45565</v>
      </c>
      <c r="B8328" s="129" t="s">
        <v>13068</v>
      </c>
      <c r="C8328" s="129" t="s">
        <v>418</v>
      </c>
      <c r="D8328" s="165">
        <v>1</v>
      </c>
      <c r="E8328" s="129" t="s">
        <v>4739</v>
      </c>
      <c r="F8328" s="129" t="s">
        <v>4735</v>
      </c>
      <c r="G8328" s="129" t="s">
        <v>16723</v>
      </c>
      <c r="H8328" s="129"/>
    </row>
    <row r="8329" spans="1:8" x14ac:dyDescent="0.3">
      <c r="A8329" s="183">
        <v>45565</v>
      </c>
      <c r="B8329" s="129" t="s">
        <v>13069</v>
      </c>
      <c r="C8329" s="129" t="s">
        <v>416</v>
      </c>
      <c r="D8329" s="165">
        <v>1</v>
      </c>
      <c r="E8329" s="129" t="s">
        <v>4739</v>
      </c>
      <c r="F8329" s="129" t="s">
        <v>4735</v>
      </c>
      <c r="G8329" s="129" t="s">
        <v>16723</v>
      </c>
      <c r="H8329" s="129"/>
    </row>
    <row r="8330" spans="1:8" x14ac:dyDescent="0.3">
      <c r="A8330" s="183">
        <v>45565</v>
      </c>
      <c r="B8330" s="129" t="s">
        <v>13070</v>
      </c>
      <c r="C8330" s="129" t="s">
        <v>417</v>
      </c>
      <c r="D8330" s="165">
        <v>1</v>
      </c>
      <c r="E8330" s="129" t="s">
        <v>5066</v>
      </c>
      <c r="F8330" s="129" t="s">
        <v>4735</v>
      </c>
      <c r="G8330" s="129" t="s">
        <v>16723</v>
      </c>
      <c r="H8330" s="129"/>
    </row>
    <row r="8331" spans="1:8" x14ac:dyDescent="0.3">
      <c r="A8331" s="183">
        <v>45565</v>
      </c>
      <c r="B8331" s="129" t="s">
        <v>13071</v>
      </c>
      <c r="C8331" s="129" t="s">
        <v>417</v>
      </c>
      <c r="D8331" s="165">
        <v>1</v>
      </c>
      <c r="E8331" s="129" t="s">
        <v>4737</v>
      </c>
      <c r="F8331" s="129" t="s">
        <v>4735</v>
      </c>
      <c r="G8331" s="129" t="s">
        <v>16723</v>
      </c>
      <c r="H8331" s="129"/>
    </row>
    <row r="8332" spans="1:8" x14ac:dyDescent="0.3">
      <c r="A8332" s="183">
        <v>45565</v>
      </c>
      <c r="B8332" s="129" t="s">
        <v>13072</v>
      </c>
      <c r="C8332" s="129" t="s">
        <v>417</v>
      </c>
      <c r="D8332" s="165">
        <v>1</v>
      </c>
      <c r="E8332" s="129" t="s">
        <v>4739</v>
      </c>
      <c r="F8332" s="129" t="s">
        <v>4735</v>
      </c>
      <c r="G8332" s="129" t="s">
        <v>16723</v>
      </c>
      <c r="H8332" s="129"/>
    </row>
    <row r="8333" spans="1:8" x14ac:dyDescent="0.3">
      <c r="A8333" s="183">
        <v>45565</v>
      </c>
      <c r="B8333" s="129" t="s">
        <v>13073</v>
      </c>
      <c r="C8333" s="129" t="s">
        <v>417</v>
      </c>
      <c r="D8333" s="165">
        <v>1</v>
      </c>
      <c r="E8333" s="129" t="s">
        <v>4739</v>
      </c>
      <c r="F8333" s="129" t="s">
        <v>4735</v>
      </c>
      <c r="G8333" s="129" t="s">
        <v>16723</v>
      </c>
      <c r="H8333" s="129"/>
    </row>
    <row r="8334" spans="1:8" x14ac:dyDescent="0.3">
      <c r="A8334" s="183">
        <v>45565</v>
      </c>
      <c r="B8334" s="129" t="s">
        <v>13074</v>
      </c>
      <c r="C8334" s="129" t="s">
        <v>417</v>
      </c>
      <c r="D8334" s="165">
        <v>1</v>
      </c>
      <c r="E8334" s="129" t="s">
        <v>4739</v>
      </c>
      <c r="F8334" s="129" t="s">
        <v>4735</v>
      </c>
      <c r="G8334" s="129" t="s">
        <v>16723</v>
      </c>
      <c r="H8334" s="129"/>
    </row>
    <row r="8335" spans="1:8" x14ac:dyDescent="0.3">
      <c r="A8335" s="183">
        <v>45565</v>
      </c>
      <c r="B8335" s="129" t="s">
        <v>13075</v>
      </c>
      <c r="C8335" s="129" t="s">
        <v>417</v>
      </c>
      <c r="D8335" s="165">
        <v>1</v>
      </c>
      <c r="E8335" s="129" t="s">
        <v>4739</v>
      </c>
      <c r="F8335" s="129" t="s">
        <v>4735</v>
      </c>
      <c r="G8335" s="129" t="s">
        <v>16723</v>
      </c>
      <c r="H8335" s="129"/>
    </row>
    <row r="8336" spans="1:8" x14ac:dyDescent="0.3">
      <c r="A8336" s="183">
        <v>45565</v>
      </c>
      <c r="B8336" s="129" t="s">
        <v>13076</v>
      </c>
      <c r="C8336" s="129" t="s">
        <v>418</v>
      </c>
      <c r="D8336" s="165">
        <v>1</v>
      </c>
      <c r="E8336" s="129" t="s">
        <v>4739</v>
      </c>
      <c r="F8336" s="129" t="s">
        <v>4735</v>
      </c>
      <c r="G8336" s="129" t="s">
        <v>16723</v>
      </c>
      <c r="H8336" s="129"/>
    </row>
    <row r="8337" spans="1:8" x14ac:dyDescent="0.3">
      <c r="A8337" s="183">
        <v>45565</v>
      </c>
      <c r="B8337" s="129" t="s">
        <v>13077</v>
      </c>
      <c r="C8337" s="129" t="s">
        <v>418</v>
      </c>
      <c r="D8337" s="165">
        <v>1</v>
      </c>
      <c r="E8337" s="129" t="s">
        <v>4739</v>
      </c>
      <c r="F8337" s="129" t="s">
        <v>4735</v>
      </c>
      <c r="G8337" s="129" t="s">
        <v>16723</v>
      </c>
      <c r="H8337" s="129"/>
    </row>
    <row r="8338" spans="1:8" x14ac:dyDescent="0.3">
      <c r="A8338" s="183">
        <v>45565</v>
      </c>
      <c r="B8338" s="129" t="s">
        <v>13078</v>
      </c>
      <c r="C8338" s="129" t="s">
        <v>418</v>
      </c>
      <c r="D8338" s="165">
        <v>1</v>
      </c>
      <c r="E8338" s="129" t="s">
        <v>4739</v>
      </c>
      <c r="F8338" s="129" t="s">
        <v>4735</v>
      </c>
      <c r="G8338" s="129" t="s">
        <v>16723</v>
      </c>
      <c r="H8338" s="129"/>
    </row>
    <row r="8339" spans="1:8" x14ac:dyDescent="0.3">
      <c r="A8339" s="183">
        <v>45565</v>
      </c>
      <c r="B8339" s="129" t="s">
        <v>13079</v>
      </c>
      <c r="C8339" s="129" t="s">
        <v>416</v>
      </c>
      <c r="D8339" s="165">
        <v>1</v>
      </c>
      <c r="E8339" s="129" t="s">
        <v>4737</v>
      </c>
      <c r="F8339" s="129" t="s">
        <v>4735</v>
      </c>
      <c r="G8339" s="129" t="s">
        <v>16723</v>
      </c>
      <c r="H8339" s="129"/>
    </row>
    <row r="8340" spans="1:8" x14ac:dyDescent="0.3">
      <c r="A8340" s="183">
        <v>45565</v>
      </c>
      <c r="B8340" s="129" t="s">
        <v>13080</v>
      </c>
      <c r="C8340" s="129" t="s">
        <v>418</v>
      </c>
      <c r="D8340" s="165">
        <v>1</v>
      </c>
      <c r="E8340" s="129" t="s">
        <v>4739</v>
      </c>
      <c r="F8340" s="129" t="s">
        <v>4735</v>
      </c>
      <c r="G8340" s="129" t="s">
        <v>16723</v>
      </c>
      <c r="H8340" s="129"/>
    </row>
    <row r="8341" spans="1:8" x14ac:dyDescent="0.3">
      <c r="A8341" s="183">
        <v>45565</v>
      </c>
      <c r="B8341" s="129" t="s">
        <v>13081</v>
      </c>
      <c r="C8341" s="129" t="s">
        <v>416</v>
      </c>
      <c r="D8341" s="165">
        <v>1</v>
      </c>
      <c r="E8341" s="129" t="s">
        <v>4737</v>
      </c>
      <c r="F8341" s="129" t="s">
        <v>4735</v>
      </c>
      <c r="G8341" s="129" t="s">
        <v>16723</v>
      </c>
      <c r="H8341" s="129"/>
    </row>
    <row r="8342" spans="1:8" x14ac:dyDescent="0.3">
      <c r="A8342" s="183">
        <v>45565</v>
      </c>
      <c r="B8342" s="129" t="s">
        <v>13082</v>
      </c>
      <c r="C8342" s="129" t="s">
        <v>416</v>
      </c>
      <c r="D8342" s="165">
        <v>1</v>
      </c>
      <c r="E8342" s="129" t="s">
        <v>4739</v>
      </c>
      <c r="F8342" s="129" t="s">
        <v>4735</v>
      </c>
      <c r="G8342" s="129" t="s">
        <v>16723</v>
      </c>
      <c r="H8342" s="129"/>
    </row>
    <row r="8343" spans="1:8" x14ac:dyDescent="0.3">
      <c r="A8343" s="183">
        <v>45565</v>
      </c>
      <c r="B8343" s="129" t="s">
        <v>13083</v>
      </c>
      <c r="C8343" s="129" t="s">
        <v>418</v>
      </c>
      <c r="D8343" s="165">
        <v>1</v>
      </c>
      <c r="E8343" s="129" t="s">
        <v>4739</v>
      </c>
      <c r="F8343" s="129" t="s">
        <v>4735</v>
      </c>
      <c r="G8343" s="129" t="s">
        <v>16723</v>
      </c>
      <c r="H8343" s="129"/>
    </row>
    <row r="8344" spans="1:8" x14ac:dyDescent="0.3">
      <c r="A8344" s="183">
        <v>45565</v>
      </c>
      <c r="B8344" s="129" t="s">
        <v>13084</v>
      </c>
      <c r="C8344" s="129" t="s">
        <v>417</v>
      </c>
      <c r="D8344" s="165">
        <v>1</v>
      </c>
      <c r="E8344" s="129" t="s">
        <v>4739</v>
      </c>
      <c r="F8344" s="129" t="s">
        <v>4735</v>
      </c>
      <c r="G8344" s="129" t="s">
        <v>16723</v>
      </c>
      <c r="H8344" s="129"/>
    </row>
    <row r="8345" spans="1:8" x14ac:dyDescent="0.3">
      <c r="A8345" s="183">
        <v>45565</v>
      </c>
      <c r="B8345" s="129" t="s">
        <v>13085</v>
      </c>
      <c r="C8345" s="129" t="s">
        <v>417</v>
      </c>
      <c r="D8345" s="165">
        <v>1</v>
      </c>
      <c r="E8345" s="129" t="s">
        <v>4739</v>
      </c>
      <c r="F8345" s="129" t="s">
        <v>4735</v>
      </c>
      <c r="G8345" s="129" t="s">
        <v>16723</v>
      </c>
      <c r="H8345" s="129"/>
    </row>
    <row r="8346" spans="1:8" x14ac:dyDescent="0.3">
      <c r="A8346" s="183">
        <v>45565</v>
      </c>
      <c r="B8346" s="129" t="s">
        <v>13086</v>
      </c>
      <c r="C8346" s="129" t="s">
        <v>417</v>
      </c>
      <c r="D8346" s="165">
        <v>1</v>
      </c>
      <c r="E8346" s="129" t="s">
        <v>5066</v>
      </c>
      <c r="F8346" s="129" t="s">
        <v>4735</v>
      </c>
      <c r="G8346" s="129" t="s">
        <v>16723</v>
      </c>
      <c r="H8346" s="129"/>
    </row>
    <row r="8347" spans="1:8" x14ac:dyDescent="0.3">
      <c r="A8347" s="183">
        <v>45565</v>
      </c>
      <c r="B8347" s="129" t="s">
        <v>13087</v>
      </c>
      <c r="C8347" s="129" t="s">
        <v>416</v>
      </c>
      <c r="D8347" s="165">
        <v>1</v>
      </c>
      <c r="E8347" s="129" t="s">
        <v>4737</v>
      </c>
      <c r="F8347" s="129" t="s">
        <v>4735</v>
      </c>
      <c r="G8347" s="129" t="s">
        <v>16723</v>
      </c>
      <c r="H8347" s="129"/>
    </row>
    <row r="8348" spans="1:8" x14ac:dyDescent="0.3">
      <c r="A8348" s="183">
        <v>45565</v>
      </c>
      <c r="B8348" s="129" t="s">
        <v>13088</v>
      </c>
      <c r="C8348" s="129" t="s">
        <v>416</v>
      </c>
      <c r="D8348" s="165">
        <v>1</v>
      </c>
      <c r="E8348" s="129" t="s">
        <v>4739</v>
      </c>
      <c r="F8348" s="129" t="s">
        <v>4735</v>
      </c>
      <c r="G8348" s="129" t="s">
        <v>16723</v>
      </c>
      <c r="H8348" s="129"/>
    </row>
    <row r="8349" spans="1:8" x14ac:dyDescent="0.3">
      <c r="A8349" s="183">
        <v>45565</v>
      </c>
      <c r="B8349" s="129" t="s">
        <v>13089</v>
      </c>
      <c r="C8349" s="129" t="s">
        <v>418</v>
      </c>
      <c r="D8349" s="165">
        <v>1</v>
      </c>
      <c r="E8349" s="129" t="s">
        <v>4739</v>
      </c>
      <c r="F8349" s="129" t="s">
        <v>4735</v>
      </c>
      <c r="G8349" s="129" t="s">
        <v>16723</v>
      </c>
      <c r="H8349" s="129"/>
    </row>
    <row r="8350" spans="1:8" x14ac:dyDescent="0.3">
      <c r="A8350" s="183">
        <v>45565</v>
      </c>
      <c r="B8350" s="129" t="s">
        <v>13090</v>
      </c>
      <c r="C8350" s="129" t="s">
        <v>418</v>
      </c>
      <c r="D8350" s="165">
        <v>1</v>
      </c>
      <c r="E8350" s="129" t="s">
        <v>4739</v>
      </c>
      <c r="F8350" s="129" t="s">
        <v>4735</v>
      </c>
      <c r="G8350" s="129" t="s">
        <v>16723</v>
      </c>
      <c r="H8350" s="129"/>
    </row>
    <row r="8351" spans="1:8" x14ac:dyDescent="0.3">
      <c r="A8351" s="183">
        <v>45565</v>
      </c>
      <c r="B8351" s="129" t="s">
        <v>13091</v>
      </c>
      <c r="C8351" s="129" t="s">
        <v>418</v>
      </c>
      <c r="D8351" s="165">
        <v>1</v>
      </c>
      <c r="E8351" s="129" t="s">
        <v>4739</v>
      </c>
      <c r="F8351" s="129" t="s">
        <v>4735</v>
      </c>
      <c r="G8351" s="129" t="s">
        <v>16723</v>
      </c>
      <c r="H8351" s="129"/>
    </row>
    <row r="8352" spans="1:8" x14ac:dyDescent="0.3">
      <c r="A8352" s="183">
        <v>45565</v>
      </c>
      <c r="B8352" s="129" t="s">
        <v>13092</v>
      </c>
      <c r="C8352" s="129" t="s">
        <v>418</v>
      </c>
      <c r="D8352" s="165">
        <v>1</v>
      </c>
      <c r="E8352" s="129" t="s">
        <v>4739</v>
      </c>
      <c r="F8352" s="129" t="s">
        <v>4735</v>
      </c>
      <c r="G8352" s="129" t="s">
        <v>16723</v>
      </c>
      <c r="H8352" s="129"/>
    </row>
    <row r="8353" spans="1:8" x14ac:dyDescent="0.3">
      <c r="A8353" s="183">
        <v>45565</v>
      </c>
      <c r="B8353" s="129" t="s">
        <v>13093</v>
      </c>
      <c r="C8353" s="129" t="s">
        <v>417</v>
      </c>
      <c r="D8353" s="165">
        <v>1</v>
      </c>
      <c r="E8353" s="129" t="s">
        <v>4739</v>
      </c>
      <c r="F8353" s="129" t="s">
        <v>4735</v>
      </c>
      <c r="G8353" s="129" t="s">
        <v>16723</v>
      </c>
      <c r="H8353" s="129"/>
    </row>
    <row r="8354" spans="1:8" x14ac:dyDescent="0.3">
      <c r="A8354" s="183">
        <v>45565</v>
      </c>
      <c r="B8354" s="129" t="s">
        <v>13094</v>
      </c>
      <c r="C8354" s="129" t="s">
        <v>417</v>
      </c>
      <c r="D8354" s="165">
        <v>1</v>
      </c>
      <c r="E8354" s="129" t="s">
        <v>4739</v>
      </c>
      <c r="F8354" s="129" t="s">
        <v>4735</v>
      </c>
      <c r="G8354" s="129" t="s">
        <v>16723</v>
      </c>
      <c r="H8354" s="129"/>
    </row>
    <row r="8355" spans="1:8" x14ac:dyDescent="0.3">
      <c r="A8355" s="183">
        <v>45565</v>
      </c>
      <c r="B8355" s="129" t="s">
        <v>13095</v>
      </c>
      <c r="C8355" s="129" t="s">
        <v>417</v>
      </c>
      <c r="D8355" s="165">
        <v>1</v>
      </c>
      <c r="E8355" s="129" t="s">
        <v>4737</v>
      </c>
      <c r="F8355" s="129" t="s">
        <v>4735</v>
      </c>
      <c r="G8355" s="129" t="s">
        <v>16723</v>
      </c>
      <c r="H8355" s="129"/>
    </row>
    <row r="8356" spans="1:8" x14ac:dyDescent="0.3">
      <c r="A8356" s="183">
        <v>45565</v>
      </c>
      <c r="B8356" s="129" t="s">
        <v>13096</v>
      </c>
      <c r="C8356" s="129" t="s">
        <v>417</v>
      </c>
      <c r="D8356" s="165">
        <v>1</v>
      </c>
      <c r="E8356" s="129" t="s">
        <v>4734</v>
      </c>
      <c r="F8356" s="129" t="s">
        <v>4735</v>
      </c>
      <c r="G8356" s="129" t="s">
        <v>16723</v>
      </c>
      <c r="H8356" s="129"/>
    </row>
    <row r="8357" spans="1:8" x14ac:dyDescent="0.3">
      <c r="A8357" s="183">
        <v>45565</v>
      </c>
      <c r="B8357" s="129" t="s">
        <v>13097</v>
      </c>
      <c r="C8357" s="129" t="s">
        <v>416</v>
      </c>
      <c r="D8357" s="165">
        <v>1</v>
      </c>
      <c r="E8357" s="129" t="s">
        <v>4739</v>
      </c>
      <c r="F8357" s="129" t="s">
        <v>4735</v>
      </c>
      <c r="G8357" s="129" t="s">
        <v>16723</v>
      </c>
      <c r="H8357" s="129"/>
    </row>
    <row r="8358" spans="1:8" x14ac:dyDescent="0.3">
      <c r="A8358" s="183">
        <v>45565</v>
      </c>
      <c r="B8358" s="129" t="s">
        <v>13098</v>
      </c>
      <c r="C8358" s="129" t="s">
        <v>416</v>
      </c>
      <c r="D8358" s="165">
        <v>1</v>
      </c>
      <c r="E8358" s="129" t="s">
        <v>4739</v>
      </c>
      <c r="F8358" s="129" t="s">
        <v>4735</v>
      </c>
      <c r="G8358" s="129" t="s">
        <v>16723</v>
      </c>
      <c r="H8358" s="129"/>
    </row>
    <row r="8359" spans="1:8" x14ac:dyDescent="0.3">
      <c r="A8359" s="183">
        <v>45565</v>
      </c>
      <c r="B8359" s="129" t="s">
        <v>13099</v>
      </c>
      <c r="C8359" s="129" t="s">
        <v>416</v>
      </c>
      <c r="D8359" s="165">
        <v>1</v>
      </c>
      <c r="E8359" s="129" t="s">
        <v>4739</v>
      </c>
      <c r="F8359" s="129" t="s">
        <v>4735</v>
      </c>
      <c r="G8359" s="129" t="s">
        <v>16723</v>
      </c>
      <c r="H8359" s="129"/>
    </row>
    <row r="8360" spans="1:8" x14ac:dyDescent="0.3">
      <c r="A8360" s="183">
        <v>45565</v>
      </c>
      <c r="B8360" s="129" t="s">
        <v>13100</v>
      </c>
      <c r="C8360" s="129" t="s">
        <v>418</v>
      </c>
      <c r="D8360" s="165">
        <v>1</v>
      </c>
      <c r="E8360" s="129" t="s">
        <v>4739</v>
      </c>
      <c r="F8360" s="129" t="s">
        <v>4735</v>
      </c>
      <c r="G8360" s="129" t="s">
        <v>16723</v>
      </c>
      <c r="H8360" s="129"/>
    </row>
    <row r="8361" spans="1:8" x14ac:dyDescent="0.3">
      <c r="A8361" s="183">
        <v>45565</v>
      </c>
      <c r="B8361" s="129" t="s">
        <v>13101</v>
      </c>
      <c r="C8361" s="129" t="s">
        <v>418</v>
      </c>
      <c r="D8361" s="165">
        <v>1</v>
      </c>
      <c r="E8361" s="129" t="s">
        <v>4744</v>
      </c>
      <c r="F8361" s="129" t="s">
        <v>4735</v>
      </c>
      <c r="G8361" s="129" t="s">
        <v>16723</v>
      </c>
      <c r="H8361" s="129"/>
    </row>
    <row r="8362" spans="1:8" x14ac:dyDescent="0.3">
      <c r="A8362" s="183">
        <v>45565</v>
      </c>
      <c r="B8362" s="129" t="s">
        <v>13102</v>
      </c>
      <c r="C8362" s="129" t="s">
        <v>416</v>
      </c>
      <c r="D8362" s="165">
        <v>1</v>
      </c>
      <c r="E8362" s="129" t="s">
        <v>4821</v>
      </c>
      <c r="F8362" s="129" t="s">
        <v>4735</v>
      </c>
      <c r="G8362" s="129" t="s">
        <v>16723</v>
      </c>
      <c r="H8362" s="129"/>
    </row>
    <row r="8363" spans="1:8" x14ac:dyDescent="0.3">
      <c r="A8363" s="183">
        <v>45565</v>
      </c>
      <c r="B8363" s="129" t="s">
        <v>13103</v>
      </c>
      <c r="C8363" s="129" t="s">
        <v>418</v>
      </c>
      <c r="D8363" s="165">
        <v>1</v>
      </c>
      <c r="E8363" s="129" t="s">
        <v>4739</v>
      </c>
      <c r="F8363" s="129" t="s">
        <v>4735</v>
      </c>
      <c r="G8363" s="129" t="s">
        <v>16723</v>
      </c>
      <c r="H8363" s="129"/>
    </row>
    <row r="8364" spans="1:8" x14ac:dyDescent="0.3">
      <c r="A8364" s="183">
        <v>45565</v>
      </c>
      <c r="B8364" s="129" t="s">
        <v>13104</v>
      </c>
      <c r="C8364" s="129" t="s">
        <v>416</v>
      </c>
      <c r="D8364" s="165">
        <v>1</v>
      </c>
      <c r="E8364" s="129" t="s">
        <v>4734</v>
      </c>
      <c r="F8364" s="129" t="s">
        <v>4735</v>
      </c>
      <c r="G8364" s="129" t="s">
        <v>16723</v>
      </c>
      <c r="H8364" s="129"/>
    </row>
    <row r="8365" spans="1:8" x14ac:dyDescent="0.3">
      <c r="A8365" s="183">
        <v>45565</v>
      </c>
      <c r="B8365" s="129" t="s">
        <v>13105</v>
      </c>
      <c r="C8365" s="129" t="s">
        <v>418</v>
      </c>
      <c r="D8365" s="165">
        <v>1</v>
      </c>
      <c r="E8365" s="129" t="s">
        <v>4737</v>
      </c>
      <c r="F8365" s="129" t="s">
        <v>4735</v>
      </c>
      <c r="G8365" s="129" t="s">
        <v>16723</v>
      </c>
      <c r="H8365" s="129"/>
    </row>
    <row r="8366" spans="1:8" x14ac:dyDescent="0.3">
      <c r="A8366" s="183">
        <v>45565</v>
      </c>
      <c r="B8366" s="129" t="s">
        <v>13106</v>
      </c>
      <c r="C8366" s="129" t="s">
        <v>416</v>
      </c>
      <c r="D8366" s="165">
        <v>1</v>
      </c>
      <c r="E8366" s="129" t="s">
        <v>4739</v>
      </c>
      <c r="F8366" s="129" t="s">
        <v>4735</v>
      </c>
      <c r="G8366" s="129" t="s">
        <v>16723</v>
      </c>
      <c r="H8366" s="129"/>
    </row>
    <row r="8367" spans="1:8" x14ac:dyDescent="0.3">
      <c r="A8367" s="183">
        <v>45565</v>
      </c>
      <c r="B8367" s="129" t="s">
        <v>13107</v>
      </c>
      <c r="C8367" s="129" t="s">
        <v>416</v>
      </c>
      <c r="D8367" s="165">
        <v>1</v>
      </c>
      <c r="E8367" s="129" t="s">
        <v>4739</v>
      </c>
      <c r="F8367" s="129" t="s">
        <v>4735</v>
      </c>
      <c r="G8367" s="129" t="s">
        <v>16723</v>
      </c>
      <c r="H8367" s="129"/>
    </row>
    <row r="8368" spans="1:8" x14ac:dyDescent="0.3">
      <c r="A8368" s="183">
        <v>45565</v>
      </c>
      <c r="B8368" s="129" t="s">
        <v>13108</v>
      </c>
      <c r="C8368" s="129" t="s">
        <v>417</v>
      </c>
      <c r="D8368" s="165">
        <v>1</v>
      </c>
      <c r="E8368" s="129" t="s">
        <v>4739</v>
      </c>
      <c r="F8368" s="129" t="s">
        <v>4735</v>
      </c>
      <c r="G8368" s="129" t="s">
        <v>16723</v>
      </c>
      <c r="H8368" s="129"/>
    </row>
    <row r="8369" spans="1:8" x14ac:dyDescent="0.3">
      <c r="A8369" s="183">
        <v>45565</v>
      </c>
      <c r="B8369" s="129" t="s">
        <v>13109</v>
      </c>
      <c r="C8369" s="129" t="s">
        <v>417</v>
      </c>
      <c r="D8369" s="165">
        <v>1</v>
      </c>
      <c r="E8369" s="129" t="s">
        <v>4739</v>
      </c>
      <c r="F8369" s="129" t="s">
        <v>4735</v>
      </c>
      <c r="G8369" s="129" t="s">
        <v>16723</v>
      </c>
      <c r="H8369" s="129"/>
    </row>
    <row r="8370" spans="1:8" x14ac:dyDescent="0.3">
      <c r="A8370" s="183">
        <v>45565</v>
      </c>
      <c r="B8370" s="129" t="s">
        <v>13110</v>
      </c>
      <c r="C8370" s="129" t="s">
        <v>417</v>
      </c>
      <c r="D8370" s="165">
        <v>1</v>
      </c>
      <c r="E8370" s="129" t="s">
        <v>4739</v>
      </c>
      <c r="F8370" s="129" t="s">
        <v>4735</v>
      </c>
      <c r="G8370" s="129" t="s">
        <v>16723</v>
      </c>
      <c r="H8370" s="129"/>
    </row>
    <row r="8371" spans="1:8" x14ac:dyDescent="0.3">
      <c r="A8371" s="183">
        <v>45565</v>
      </c>
      <c r="B8371" s="129" t="s">
        <v>13111</v>
      </c>
      <c r="C8371" s="129" t="s">
        <v>418</v>
      </c>
      <c r="D8371" s="165">
        <v>1</v>
      </c>
      <c r="E8371" s="129" t="s">
        <v>4737</v>
      </c>
      <c r="F8371" s="129" t="s">
        <v>4735</v>
      </c>
      <c r="G8371" s="129" t="s">
        <v>16723</v>
      </c>
      <c r="H8371" s="129"/>
    </row>
    <row r="8372" spans="1:8" x14ac:dyDescent="0.3">
      <c r="A8372" s="183">
        <v>45565</v>
      </c>
      <c r="B8372" s="129" t="s">
        <v>13112</v>
      </c>
      <c r="C8372" s="129" t="s">
        <v>417</v>
      </c>
      <c r="D8372" s="165">
        <v>1</v>
      </c>
      <c r="E8372" s="129" t="s">
        <v>4739</v>
      </c>
      <c r="F8372" s="129" t="s">
        <v>4735</v>
      </c>
      <c r="G8372" s="129" t="s">
        <v>16723</v>
      </c>
      <c r="H8372" s="129"/>
    </row>
    <row r="8373" spans="1:8" x14ac:dyDescent="0.3">
      <c r="A8373" s="183">
        <v>45565</v>
      </c>
      <c r="B8373" s="129" t="s">
        <v>13113</v>
      </c>
      <c r="C8373" s="129" t="s">
        <v>417</v>
      </c>
      <c r="D8373" s="165">
        <v>1</v>
      </c>
      <c r="E8373" s="129" t="s">
        <v>4739</v>
      </c>
      <c r="F8373" s="129" t="s">
        <v>4735</v>
      </c>
      <c r="G8373" s="129" t="s">
        <v>16723</v>
      </c>
      <c r="H8373" s="129"/>
    </row>
    <row r="8374" spans="1:8" x14ac:dyDescent="0.3">
      <c r="A8374" s="183">
        <v>45565</v>
      </c>
      <c r="B8374" s="129" t="s">
        <v>13114</v>
      </c>
      <c r="C8374" s="129" t="s">
        <v>417</v>
      </c>
      <c r="D8374" s="165">
        <v>1</v>
      </c>
      <c r="E8374" s="129" t="s">
        <v>4737</v>
      </c>
      <c r="F8374" s="129" t="s">
        <v>4735</v>
      </c>
      <c r="G8374" s="129" t="s">
        <v>16723</v>
      </c>
      <c r="H8374" s="129"/>
    </row>
    <row r="8375" spans="1:8" x14ac:dyDescent="0.3">
      <c r="A8375" s="183">
        <v>45565</v>
      </c>
      <c r="B8375" s="129" t="s">
        <v>13115</v>
      </c>
      <c r="C8375" s="129" t="s">
        <v>417</v>
      </c>
      <c r="D8375" s="165">
        <v>1</v>
      </c>
      <c r="E8375" s="129" t="s">
        <v>4739</v>
      </c>
      <c r="F8375" s="129" t="s">
        <v>4735</v>
      </c>
      <c r="G8375" s="129" t="s">
        <v>16723</v>
      </c>
      <c r="H8375" s="129"/>
    </row>
    <row r="8376" spans="1:8" x14ac:dyDescent="0.3">
      <c r="A8376" s="183">
        <v>45565</v>
      </c>
      <c r="B8376" s="129" t="s">
        <v>13116</v>
      </c>
      <c r="C8376" s="129" t="s">
        <v>417</v>
      </c>
      <c r="D8376" s="165">
        <v>1</v>
      </c>
      <c r="E8376" s="129" t="s">
        <v>4739</v>
      </c>
      <c r="F8376" s="129" t="s">
        <v>4735</v>
      </c>
      <c r="G8376" s="129" t="s">
        <v>16723</v>
      </c>
      <c r="H8376" s="129"/>
    </row>
    <row r="8377" spans="1:8" x14ac:dyDescent="0.3">
      <c r="A8377" s="183">
        <v>45565</v>
      </c>
      <c r="B8377" s="129" t="s">
        <v>13117</v>
      </c>
      <c r="C8377" s="129" t="s">
        <v>416</v>
      </c>
      <c r="D8377" s="165">
        <v>1</v>
      </c>
      <c r="E8377" s="129" t="s">
        <v>4739</v>
      </c>
      <c r="F8377" s="129" t="s">
        <v>4735</v>
      </c>
      <c r="G8377" s="129" t="s">
        <v>16723</v>
      </c>
      <c r="H8377" s="129"/>
    </row>
    <row r="8378" spans="1:8" x14ac:dyDescent="0.3">
      <c r="A8378" s="183">
        <v>45565</v>
      </c>
      <c r="B8378" s="129" t="s">
        <v>13118</v>
      </c>
      <c r="C8378" s="129" t="s">
        <v>418</v>
      </c>
      <c r="D8378" s="165">
        <v>1</v>
      </c>
      <c r="E8378" s="129" t="s">
        <v>4739</v>
      </c>
      <c r="F8378" s="129" t="s">
        <v>4735</v>
      </c>
      <c r="G8378" s="129" t="s">
        <v>16723</v>
      </c>
      <c r="H8378" s="129"/>
    </row>
    <row r="8379" spans="1:8" x14ac:dyDescent="0.3">
      <c r="A8379" s="183">
        <v>45565</v>
      </c>
      <c r="B8379" s="129" t="s">
        <v>13119</v>
      </c>
      <c r="C8379" s="129" t="s">
        <v>416</v>
      </c>
      <c r="D8379" s="165">
        <v>1</v>
      </c>
      <c r="E8379" s="129" t="s">
        <v>4739</v>
      </c>
      <c r="F8379" s="129" t="s">
        <v>4735</v>
      </c>
      <c r="G8379" s="129" t="s">
        <v>16723</v>
      </c>
      <c r="H8379" s="129"/>
    </row>
    <row r="8380" spans="1:8" x14ac:dyDescent="0.3">
      <c r="A8380" s="183">
        <v>45565</v>
      </c>
      <c r="B8380" s="129" t="s">
        <v>13120</v>
      </c>
      <c r="C8380" s="129" t="s">
        <v>418</v>
      </c>
      <c r="D8380" s="165">
        <v>1</v>
      </c>
      <c r="E8380" s="129" t="s">
        <v>4739</v>
      </c>
      <c r="F8380" s="129" t="s">
        <v>4735</v>
      </c>
      <c r="G8380" s="129" t="s">
        <v>16723</v>
      </c>
      <c r="H8380" s="129"/>
    </row>
    <row r="8381" spans="1:8" x14ac:dyDescent="0.3">
      <c r="A8381" s="183">
        <v>45565</v>
      </c>
      <c r="B8381" s="129" t="s">
        <v>13121</v>
      </c>
      <c r="C8381" s="129" t="s">
        <v>418</v>
      </c>
      <c r="D8381" s="165">
        <v>1</v>
      </c>
      <c r="E8381" s="129" t="s">
        <v>4739</v>
      </c>
      <c r="F8381" s="129" t="s">
        <v>4735</v>
      </c>
      <c r="G8381" s="129" t="s">
        <v>16723</v>
      </c>
      <c r="H8381" s="129"/>
    </row>
    <row r="8382" spans="1:8" x14ac:dyDescent="0.3">
      <c r="A8382" s="183">
        <v>45565</v>
      </c>
      <c r="B8382" s="129" t="s">
        <v>13122</v>
      </c>
      <c r="C8382" s="129" t="s">
        <v>417</v>
      </c>
      <c r="D8382" s="165">
        <v>1</v>
      </c>
      <c r="E8382" s="129" t="s">
        <v>4739</v>
      </c>
      <c r="F8382" s="129" t="s">
        <v>4735</v>
      </c>
      <c r="G8382" s="129" t="s">
        <v>16723</v>
      </c>
      <c r="H8382" s="129"/>
    </row>
    <row r="8383" spans="1:8" x14ac:dyDescent="0.3">
      <c r="A8383" s="183">
        <v>45565</v>
      </c>
      <c r="B8383" s="129" t="s">
        <v>13123</v>
      </c>
      <c r="C8383" s="129" t="s">
        <v>417</v>
      </c>
      <c r="D8383" s="165">
        <v>1</v>
      </c>
      <c r="E8383" s="129" t="s">
        <v>4739</v>
      </c>
      <c r="F8383" s="129" t="s">
        <v>4735</v>
      </c>
      <c r="G8383" s="129" t="s">
        <v>16723</v>
      </c>
      <c r="H8383" s="129"/>
    </row>
    <row r="8384" spans="1:8" x14ac:dyDescent="0.3">
      <c r="A8384" s="183">
        <v>45565</v>
      </c>
      <c r="B8384" s="129" t="s">
        <v>13124</v>
      </c>
      <c r="C8384" s="129" t="s">
        <v>417</v>
      </c>
      <c r="D8384" s="165">
        <v>1</v>
      </c>
      <c r="E8384" s="129" t="s">
        <v>4737</v>
      </c>
      <c r="F8384" s="129" t="s">
        <v>4735</v>
      </c>
      <c r="G8384" s="129" t="s">
        <v>16723</v>
      </c>
      <c r="H8384" s="129"/>
    </row>
    <row r="8385" spans="1:8" x14ac:dyDescent="0.3">
      <c r="A8385" s="183">
        <v>45565</v>
      </c>
      <c r="B8385" s="129" t="s">
        <v>13125</v>
      </c>
      <c r="C8385" s="129" t="s">
        <v>417</v>
      </c>
      <c r="D8385" s="165">
        <v>1</v>
      </c>
      <c r="E8385" s="129" t="s">
        <v>4739</v>
      </c>
      <c r="F8385" s="129" t="s">
        <v>4735</v>
      </c>
      <c r="G8385" s="129" t="s">
        <v>16723</v>
      </c>
      <c r="H8385" s="129"/>
    </row>
    <row r="8386" spans="1:8" x14ac:dyDescent="0.3">
      <c r="A8386" s="183">
        <v>45565</v>
      </c>
      <c r="B8386" s="129" t="s">
        <v>13126</v>
      </c>
      <c r="C8386" s="129" t="s">
        <v>418</v>
      </c>
      <c r="D8386" s="165">
        <v>1</v>
      </c>
      <c r="E8386" s="129" t="s">
        <v>4739</v>
      </c>
      <c r="F8386" s="129" t="s">
        <v>4735</v>
      </c>
      <c r="G8386" s="129" t="s">
        <v>16723</v>
      </c>
      <c r="H8386" s="129"/>
    </row>
    <row r="8387" spans="1:8" x14ac:dyDescent="0.3">
      <c r="A8387" s="183">
        <v>45565</v>
      </c>
      <c r="B8387" s="129" t="s">
        <v>13127</v>
      </c>
      <c r="C8387" s="129" t="s">
        <v>418</v>
      </c>
      <c r="D8387" s="165">
        <v>1</v>
      </c>
      <c r="E8387" s="129" t="s">
        <v>4739</v>
      </c>
      <c r="F8387" s="129" t="s">
        <v>4735</v>
      </c>
      <c r="G8387" s="129" t="s">
        <v>16723</v>
      </c>
      <c r="H8387" s="129"/>
    </row>
    <row r="8388" spans="1:8" x14ac:dyDescent="0.3">
      <c r="A8388" s="183">
        <v>45565</v>
      </c>
      <c r="B8388" s="129" t="s">
        <v>13128</v>
      </c>
      <c r="C8388" s="129" t="s">
        <v>417</v>
      </c>
      <c r="D8388" s="165">
        <v>1</v>
      </c>
      <c r="E8388" s="129" t="s">
        <v>4739</v>
      </c>
      <c r="F8388" s="129" t="s">
        <v>4735</v>
      </c>
      <c r="G8388" s="129" t="s">
        <v>16723</v>
      </c>
      <c r="H8388" s="129"/>
    </row>
    <row r="8389" spans="1:8" x14ac:dyDescent="0.3">
      <c r="A8389" s="183">
        <v>45565</v>
      </c>
      <c r="B8389" s="129" t="s">
        <v>13129</v>
      </c>
      <c r="C8389" s="129" t="s">
        <v>417</v>
      </c>
      <c r="D8389" s="165">
        <v>1</v>
      </c>
      <c r="E8389" s="129" t="s">
        <v>4739</v>
      </c>
      <c r="F8389" s="129" t="s">
        <v>4735</v>
      </c>
      <c r="G8389" s="129" t="s">
        <v>16723</v>
      </c>
      <c r="H8389" s="129"/>
    </row>
    <row r="8390" spans="1:8" x14ac:dyDescent="0.3">
      <c r="A8390" s="183">
        <v>45565</v>
      </c>
      <c r="B8390" s="129" t="s">
        <v>13130</v>
      </c>
      <c r="C8390" s="129" t="s">
        <v>417</v>
      </c>
      <c r="D8390" s="165">
        <v>1</v>
      </c>
      <c r="E8390" s="129" t="s">
        <v>4739</v>
      </c>
      <c r="F8390" s="129" t="s">
        <v>4735</v>
      </c>
      <c r="G8390" s="129" t="s">
        <v>16723</v>
      </c>
      <c r="H8390" s="129"/>
    </row>
    <row r="8391" spans="1:8" x14ac:dyDescent="0.3">
      <c r="A8391" s="183">
        <v>45565</v>
      </c>
      <c r="B8391" s="129" t="s">
        <v>13131</v>
      </c>
      <c r="C8391" s="129" t="s">
        <v>416</v>
      </c>
      <c r="D8391" s="165">
        <v>1</v>
      </c>
      <c r="E8391" s="129" t="s">
        <v>4737</v>
      </c>
      <c r="F8391" s="129" t="s">
        <v>4735</v>
      </c>
      <c r="G8391" s="129" t="s">
        <v>16723</v>
      </c>
      <c r="H8391" s="129"/>
    </row>
    <row r="8392" spans="1:8" x14ac:dyDescent="0.3">
      <c r="A8392" s="183">
        <v>45596</v>
      </c>
      <c r="B8392" s="129" t="s">
        <v>13132</v>
      </c>
      <c r="C8392" s="129" t="s">
        <v>418</v>
      </c>
      <c r="D8392" s="165">
        <v>1</v>
      </c>
      <c r="E8392" s="129" t="s">
        <v>4821</v>
      </c>
      <c r="F8392" s="129" t="s">
        <v>4735</v>
      </c>
      <c r="G8392" s="129" t="s">
        <v>16723</v>
      </c>
      <c r="H8392" s="129"/>
    </row>
    <row r="8393" spans="1:8" x14ac:dyDescent="0.3">
      <c r="A8393" s="183">
        <v>45596</v>
      </c>
      <c r="B8393" s="129" t="s">
        <v>13133</v>
      </c>
      <c r="C8393" s="129" t="s">
        <v>417</v>
      </c>
      <c r="D8393" s="165">
        <v>1</v>
      </c>
      <c r="E8393" s="129" t="s">
        <v>4739</v>
      </c>
      <c r="F8393" s="129" t="s">
        <v>4735</v>
      </c>
      <c r="G8393" s="129" t="s">
        <v>16723</v>
      </c>
      <c r="H8393" s="129"/>
    </row>
    <row r="8394" spans="1:8" x14ac:dyDescent="0.3">
      <c r="A8394" s="183">
        <v>45596</v>
      </c>
      <c r="B8394" s="129" t="s">
        <v>13134</v>
      </c>
      <c r="C8394" s="129" t="s">
        <v>416</v>
      </c>
      <c r="D8394" s="165">
        <v>1</v>
      </c>
      <c r="E8394" s="129" t="s">
        <v>4739</v>
      </c>
      <c r="F8394" s="129" t="s">
        <v>4735</v>
      </c>
      <c r="G8394" s="129" t="s">
        <v>16723</v>
      </c>
      <c r="H8394" s="129"/>
    </row>
    <row r="8395" spans="1:8" x14ac:dyDescent="0.3">
      <c r="A8395" s="183">
        <v>45596</v>
      </c>
      <c r="B8395" s="129" t="s">
        <v>13135</v>
      </c>
      <c r="C8395" s="129" t="s">
        <v>418</v>
      </c>
      <c r="D8395" s="165">
        <v>1</v>
      </c>
      <c r="E8395" s="129" t="s">
        <v>4739</v>
      </c>
      <c r="F8395" s="129" t="s">
        <v>4735</v>
      </c>
      <c r="G8395" s="129" t="s">
        <v>16723</v>
      </c>
      <c r="H8395" s="129"/>
    </row>
    <row r="8396" spans="1:8" x14ac:dyDescent="0.3">
      <c r="A8396" s="183">
        <v>45596</v>
      </c>
      <c r="B8396" s="129" t="s">
        <v>13136</v>
      </c>
      <c r="C8396" s="129" t="s">
        <v>418</v>
      </c>
      <c r="D8396" s="165">
        <v>1</v>
      </c>
      <c r="E8396" s="129" t="s">
        <v>4737</v>
      </c>
      <c r="F8396" s="129" t="s">
        <v>4735</v>
      </c>
      <c r="G8396" s="129" t="s">
        <v>16723</v>
      </c>
      <c r="H8396" s="129"/>
    </row>
    <row r="8397" spans="1:8" x14ac:dyDescent="0.3">
      <c r="A8397" s="183">
        <v>45596</v>
      </c>
      <c r="B8397" s="129" t="s">
        <v>13137</v>
      </c>
      <c r="C8397" s="129" t="s">
        <v>418</v>
      </c>
      <c r="D8397" s="165">
        <v>1</v>
      </c>
      <c r="E8397" s="129" t="s">
        <v>4739</v>
      </c>
      <c r="F8397" s="129" t="s">
        <v>4735</v>
      </c>
      <c r="G8397" s="129" t="s">
        <v>16723</v>
      </c>
      <c r="H8397" s="129"/>
    </row>
    <row r="8398" spans="1:8" x14ac:dyDescent="0.3">
      <c r="A8398" s="183">
        <v>45596</v>
      </c>
      <c r="B8398" s="129" t="s">
        <v>13138</v>
      </c>
      <c r="C8398" s="129" t="s">
        <v>417</v>
      </c>
      <c r="D8398" s="165">
        <v>1</v>
      </c>
      <c r="E8398" s="129" t="s">
        <v>4739</v>
      </c>
      <c r="F8398" s="129" t="s">
        <v>4735</v>
      </c>
      <c r="G8398" s="129" t="s">
        <v>16723</v>
      </c>
      <c r="H8398" s="129"/>
    </row>
    <row r="8399" spans="1:8" x14ac:dyDescent="0.3">
      <c r="A8399" s="183">
        <v>45596</v>
      </c>
      <c r="B8399" s="129" t="s">
        <v>13139</v>
      </c>
      <c r="C8399" s="129" t="s">
        <v>417</v>
      </c>
      <c r="D8399" s="165">
        <v>1</v>
      </c>
      <c r="E8399" s="129" t="s">
        <v>4739</v>
      </c>
      <c r="F8399" s="129" t="s">
        <v>4735</v>
      </c>
      <c r="G8399" s="129" t="s">
        <v>16723</v>
      </c>
      <c r="H8399" s="129"/>
    </row>
    <row r="8400" spans="1:8" x14ac:dyDescent="0.3">
      <c r="A8400" s="183">
        <v>45596</v>
      </c>
      <c r="B8400" s="129" t="s">
        <v>13140</v>
      </c>
      <c r="C8400" s="129" t="s">
        <v>418</v>
      </c>
      <c r="D8400" s="165">
        <v>1</v>
      </c>
      <c r="E8400" s="129" t="s">
        <v>4737</v>
      </c>
      <c r="F8400" s="129" t="s">
        <v>4735</v>
      </c>
      <c r="G8400" s="129" t="s">
        <v>16723</v>
      </c>
      <c r="H8400" s="129"/>
    </row>
    <row r="8401" spans="1:8" x14ac:dyDescent="0.3">
      <c r="A8401" s="183">
        <v>45596</v>
      </c>
      <c r="B8401" s="129" t="s">
        <v>13141</v>
      </c>
      <c r="C8401" s="129" t="s">
        <v>416</v>
      </c>
      <c r="D8401" s="165">
        <v>1</v>
      </c>
      <c r="E8401" s="129" t="s">
        <v>4744</v>
      </c>
      <c r="F8401" s="129" t="s">
        <v>4735</v>
      </c>
      <c r="G8401" s="129" t="s">
        <v>16723</v>
      </c>
      <c r="H8401" s="129"/>
    </row>
    <row r="8402" spans="1:8" x14ac:dyDescent="0.3">
      <c r="A8402" s="183">
        <v>45596</v>
      </c>
      <c r="B8402" s="129" t="s">
        <v>13142</v>
      </c>
      <c r="C8402" s="129" t="s">
        <v>417</v>
      </c>
      <c r="D8402" s="165">
        <v>1</v>
      </c>
      <c r="E8402" s="129" t="s">
        <v>4739</v>
      </c>
      <c r="F8402" s="129" t="s">
        <v>4735</v>
      </c>
      <c r="G8402" s="129" t="s">
        <v>16723</v>
      </c>
      <c r="H8402" s="129"/>
    </row>
    <row r="8403" spans="1:8" x14ac:dyDescent="0.3">
      <c r="A8403" s="183">
        <v>45596</v>
      </c>
      <c r="B8403" s="129" t="s">
        <v>13143</v>
      </c>
      <c r="C8403" s="129" t="s">
        <v>417</v>
      </c>
      <c r="D8403" s="165">
        <v>1</v>
      </c>
      <c r="E8403" s="129" t="s">
        <v>4739</v>
      </c>
      <c r="F8403" s="129" t="s">
        <v>4735</v>
      </c>
      <c r="G8403" s="129" t="s">
        <v>16723</v>
      </c>
      <c r="H8403" s="129"/>
    </row>
    <row r="8404" spans="1:8" x14ac:dyDescent="0.3">
      <c r="A8404" s="183">
        <v>45596</v>
      </c>
      <c r="B8404" s="129" t="s">
        <v>13144</v>
      </c>
      <c r="C8404" s="129" t="s">
        <v>417</v>
      </c>
      <c r="D8404" s="165">
        <v>1</v>
      </c>
      <c r="E8404" s="129" t="s">
        <v>4739</v>
      </c>
      <c r="F8404" s="129" t="s">
        <v>4735</v>
      </c>
      <c r="G8404" s="129" t="s">
        <v>16723</v>
      </c>
      <c r="H8404" s="129"/>
    </row>
    <row r="8405" spans="1:8" x14ac:dyDescent="0.3">
      <c r="A8405" s="183">
        <v>45596</v>
      </c>
      <c r="B8405" s="129" t="s">
        <v>13145</v>
      </c>
      <c r="C8405" s="129" t="s">
        <v>417</v>
      </c>
      <c r="D8405" s="165">
        <v>1</v>
      </c>
      <c r="E8405" s="129" t="s">
        <v>4739</v>
      </c>
      <c r="F8405" s="129" t="s">
        <v>4735</v>
      </c>
      <c r="G8405" s="129" t="s">
        <v>16723</v>
      </c>
      <c r="H8405" s="129"/>
    </row>
    <row r="8406" spans="1:8" x14ac:dyDescent="0.3">
      <c r="A8406" s="183">
        <v>45596</v>
      </c>
      <c r="B8406" s="129" t="s">
        <v>13146</v>
      </c>
      <c r="C8406" s="129" t="s">
        <v>417</v>
      </c>
      <c r="D8406" s="165">
        <v>1</v>
      </c>
      <c r="E8406" s="129" t="s">
        <v>5066</v>
      </c>
      <c r="F8406" s="129" t="s">
        <v>4735</v>
      </c>
      <c r="G8406" s="129" t="s">
        <v>16723</v>
      </c>
      <c r="H8406" s="129"/>
    </row>
    <row r="8407" spans="1:8" x14ac:dyDescent="0.3">
      <c r="A8407" s="183">
        <v>45596</v>
      </c>
      <c r="B8407" s="129" t="s">
        <v>13147</v>
      </c>
      <c r="C8407" s="129" t="s">
        <v>417</v>
      </c>
      <c r="D8407" s="165">
        <v>1</v>
      </c>
      <c r="E8407" s="129" t="s">
        <v>4739</v>
      </c>
      <c r="F8407" s="129" t="s">
        <v>4735</v>
      </c>
      <c r="G8407" s="129" t="s">
        <v>16723</v>
      </c>
      <c r="H8407" s="129"/>
    </row>
    <row r="8408" spans="1:8" x14ac:dyDescent="0.3">
      <c r="A8408" s="183">
        <v>45596</v>
      </c>
      <c r="B8408" s="129" t="s">
        <v>13148</v>
      </c>
      <c r="C8408" s="129" t="s">
        <v>416</v>
      </c>
      <c r="D8408" s="165">
        <v>1</v>
      </c>
      <c r="E8408" s="129" t="s">
        <v>4737</v>
      </c>
      <c r="F8408" s="129" t="s">
        <v>4735</v>
      </c>
      <c r="G8408" s="129" t="s">
        <v>16723</v>
      </c>
      <c r="H8408" s="129"/>
    </row>
    <row r="8409" spans="1:8" x14ac:dyDescent="0.3">
      <c r="A8409" s="183">
        <v>45596</v>
      </c>
      <c r="B8409" s="129" t="s">
        <v>13149</v>
      </c>
      <c r="C8409" s="129" t="s">
        <v>418</v>
      </c>
      <c r="D8409" s="165">
        <v>1</v>
      </c>
      <c r="E8409" s="129" t="s">
        <v>4737</v>
      </c>
      <c r="F8409" s="129" t="s">
        <v>4735</v>
      </c>
      <c r="G8409" s="129" t="s">
        <v>16723</v>
      </c>
      <c r="H8409" s="129"/>
    </row>
    <row r="8410" spans="1:8" x14ac:dyDescent="0.3">
      <c r="A8410" s="183">
        <v>45596</v>
      </c>
      <c r="B8410" s="129" t="s">
        <v>13150</v>
      </c>
      <c r="C8410" s="129" t="s">
        <v>416</v>
      </c>
      <c r="D8410" s="165">
        <v>1</v>
      </c>
      <c r="E8410" s="129" t="s">
        <v>4737</v>
      </c>
      <c r="F8410" s="129" t="s">
        <v>4735</v>
      </c>
      <c r="G8410" s="129" t="s">
        <v>16723</v>
      </c>
      <c r="H8410" s="129"/>
    </row>
    <row r="8411" spans="1:8" x14ac:dyDescent="0.3">
      <c r="A8411" s="183">
        <v>45596</v>
      </c>
      <c r="B8411" s="129" t="s">
        <v>13151</v>
      </c>
      <c r="C8411" s="129" t="s">
        <v>417</v>
      </c>
      <c r="D8411" s="165">
        <v>1</v>
      </c>
      <c r="E8411" s="129" t="s">
        <v>4739</v>
      </c>
      <c r="F8411" s="129" t="s">
        <v>4735</v>
      </c>
      <c r="G8411" s="129" t="s">
        <v>16723</v>
      </c>
      <c r="H8411" s="129"/>
    </row>
    <row r="8412" spans="1:8" x14ac:dyDescent="0.3">
      <c r="A8412" s="183">
        <v>45596</v>
      </c>
      <c r="B8412" s="129" t="s">
        <v>13152</v>
      </c>
      <c r="C8412" s="129" t="s">
        <v>417</v>
      </c>
      <c r="D8412" s="165">
        <v>1</v>
      </c>
      <c r="E8412" s="129" t="s">
        <v>4739</v>
      </c>
      <c r="F8412" s="129" t="s">
        <v>4735</v>
      </c>
      <c r="G8412" s="129" t="s">
        <v>16723</v>
      </c>
      <c r="H8412" s="129"/>
    </row>
    <row r="8413" spans="1:8" x14ac:dyDescent="0.3">
      <c r="A8413" s="183">
        <v>45596</v>
      </c>
      <c r="B8413" s="129" t="s">
        <v>13153</v>
      </c>
      <c r="C8413" s="129" t="s">
        <v>417</v>
      </c>
      <c r="D8413" s="165">
        <v>1</v>
      </c>
      <c r="E8413" s="129" t="s">
        <v>4737</v>
      </c>
      <c r="F8413" s="129" t="s">
        <v>4735</v>
      </c>
      <c r="G8413" s="129" t="s">
        <v>16723</v>
      </c>
      <c r="H8413" s="129"/>
    </row>
    <row r="8414" spans="1:8" x14ac:dyDescent="0.3">
      <c r="A8414" s="183">
        <v>45596</v>
      </c>
      <c r="B8414" s="129" t="s">
        <v>13154</v>
      </c>
      <c r="C8414" s="129" t="s">
        <v>417</v>
      </c>
      <c r="D8414" s="165">
        <v>1</v>
      </c>
      <c r="E8414" s="129" t="s">
        <v>4739</v>
      </c>
      <c r="F8414" s="129" t="s">
        <v>4735</v>
      </c>
      <c r="G8414" s="129" t="s">
        <v>16723</v>
      </c>
      <c r="H8414" s="129"/>
    </row>
    <row r="8415" spans="1:8" x14ac:dyDescent="0.3">
      <c r="A8415" s="183">
        <v>45596</v>
      </c>
      <c r="B8415" s="129" t="s">
        <v>13155</v>
      </c>
      <c r="C8415" s="129" t="s">
        <v>417</v>
      </c>
      <c r="D8415" s="165">
        <v>1</v>
      </c>
      <c r="E8415" s="129" t="s">
        <v>4737</v>
      </c>
      <c r="F8415" s="129" t="s">
        <v>4735</v>
      </c>
      <c r="G8415" s="129" t="s">
        <v>16723</v>
      </c>
      <c r="H8415" s="129"/>
    </row>
    <row r="8416" spans="1:8" x14ac:dyDescent="0.3">
      <c r="A8416" s="183">
        <v>45596</v>
      </c>
      <c r="B8416" s="129" t="s">
        <v>13156</v>
      </c>
      <c r="C8416" s="129" t="s">
        <v>417</v>
      </c>
      <c r="D8416" s="165">
        <v>1</v>
      </c>
      <c r="E8416" s="129" t="s">
        <v>4739</v>
      </c>
      <c r="F8416" s="129" t="s">
        <v>4735</v>
      </c>
      <c r="G8416" s="129" t="s">
        <v>16723</v>
      </c>
      <c r="H8416" s="129"/>
    </row>
    <row r="8417" spans="1:8" x14ac:dyDescent="0.3">
      <c r="A8417" s="183">
        <v>45596</v>
      </c>
      <c r="B8417" s="129" t="s">
        <v>13157</v>
      </c>
      <c r="C8417" s="129" t="s">
        <v>417</v>
      </c>
      <c r="D8417" s="165">
        <v>1</v>
      </c>
      <c r="E8417" s="129" t="s">
        <v>4739</v>
      </c>
      <c r="F8417" s="129" t="s">
        <v>4735</v>
      </c>
      <c r="G8417" s="129" t="s">
        <v>16723</v>
      </c>
      <c r="H8417" s="129"/>
    </row>
    <row r="8418" spans="1:8" x14ac:dyDescent="0.3">
      <c r="A8418" s="183">
        <v>45596</v>
      </c>
      <c r="B8418" s="129" t="s">
        <v>13158</v>
      </c>
      <c r="C8418" s="129" t="s">
        <v>417</v>
      </c>
      <c r="D8418" s="165">
        <v>1</v>
      </c>
      <c r="E8418" s="129" t="s">
        <v>4739</v>
      </c>
      <c r="F8418" s="129" t="s">
        <v>4735</v>
      </c>
      <c r="G8418" s="129" t="s">
        <v>16723</v>
      </c>
      <c r="H8418" s="129"/>
    </row>
    <row r="8419" spans="1:8" x14ac:dyDescent="0.3">
      <c r="A8419" s="183">
        <v>45596</v>
      </c>
      <c r="B8419" s="129" t="s">
        <v>13159</v>
      </c>
      <c r="C8419" s="129" t="s">
        <v>416</v>
      </c>
      <c r="D8419" s="165">
        <v>1</v>
      </c>
      <c r="E8419" s="129" t="s">
        <v>4744</v>
      </c>
      <c r="F8419" s="129" t="s">
        <v>4735</v>
      </c>
      <c r="G8419" s="129" t="s">
        <v>16723</v>
      </c>
      <c r="H8419" s="129"/>
    </row>
    <row r="8420" spans="1:8" x14ac:dyDescent="0.3">
      <c r="A8420" s="183">
        <v>45596</v>
      </c>
      <c r="B8420" s="129" t="s">
        <v>13160</v>
      </c>
      <c r="C8420" s="129" t="s">
        <v>418</v>
      </c>
      <c r="D8420" s="165">
        <v>1</v>
      </c>
      <c r="E8420" s="129" t="s">
        <v>4739</v>
      </c>
      <c r="F8420" s="129" t="s">
        <v>4735</v>
      </c>
      <c r="G8420" s="129" t="s">
        <v>16723</v>
      </c>
      <c r="H8420" s="129"/>
    </row>
    <row r="8421" spans="1:8" x14ac:dyDescent="0.3">
      <c r="A8421" s="183">
        <v>45596</v>
      </c>
      <c r="B8421" s="129" t="s">
        <v>13161</v>
      </c>
      <c r="C8421" s="129" t="s">
        <v>418</v>
      </c>
      <c r="D8421" s="165">
        <v>1</v>
      </c>
      <c r="E8421" s="129" t="s">
        <v>4737</v>
      </c>
      <c r="F8421" s="129" t="s">
        <v>4735</v>
      </c>
      <c r="G8421" s="129" t="s">
        <v>16723</v>
      </c>
      <c r="H8421" s="129"/>
    </row>
    <row r="8422" spans="1:8" x14ac:dyDescent="0.3">
      <c r="A8422" s="183">
        <v>45596</v>
      </c>
      <c r="B8422" s="129" t="s">
        <v>13162</v>
      </c>
      <c r="C8422" s="129" t="s">
        <v>418</v>
      </c>
      <c r="D8422" s="165">
        <v>1</v>
      </c>
      <c r="E8422" s="129" t="s">
        <v>4739</v>
      </c>
      <c r="F8422" s="129" t="s">
        <v>4735</v>
      </c>
      <c r="G8422" s="129" t="s">
        <v>16723</v>
      </c>
      <c r="H8422" s="129"/>
    </row>
    <row r="8423" spans="1:8" x14ac:dyDescent="0.3">
      <c r="A8423" s="183">
        <v>45596</v>
      </c>
      <c r="B8423" s="129" t="s">
        <v>13163</v>
      </c>
      <c r="C8423" s="129" t="s">
        <v>418</v>
      </c>
      <c r="D8423" s="165">
        <v>1</v>
      </c>
      <c r="E8423" s="129" t="s">
        <v>4737</v>
      </c>
      <c r="F8423" s="129" t="s">
        <v>4735</v>
      </c>
      <c r="G8423" s="129" t="s">
        <v>16723</v>
      </c>
      <c r="H8423" s="129"/>
    </row>
    <row r="8424" spans="1:8" x14ac:dyDescent="0.3">
      <c r="A8424" s="183">
        <v>45596</v>
      </c>
      <c r="B8424" s="129" t="s">
        <v>13164</v>
      </c>
      <c r="C8424" s="129" t="s">
        <v>416</v>
      </c>
      <c r="D8424" s="165">
        <v>1</v>
      </c>
      <c r="E8424" s="129" t="s">
        <v>4737</v>
      </c>
      <c r="F8424" s="129" t="s">
        <v>4735</v>
      </c>
      <c r="G8424" s="129" t="s">
        <v>16723</v>
      </c>
      <c r="H8424" s="129"/>
    </row>
    <row r="8425" spans="1:8" x14ac:dyDescent="0.3">
      <c r="A8425" s="183">
        <v>45596</v>
      </c>
      <c r="B8425" s="129" t="s">
        <v>13165</v>
      </c>
      <c r="C8425" s="129" t="s">
        <v>417</v>
      </c>
      <c r="D8425" s="165">
        <v>1</v>
      </c>
      <c r="E8425" s="129" t="s">
        <v>4739</v>
      </c>
      <c r="F8425" s="129" t="s">
        <v>4735</v>
      </c>
      <c r="G8425" s="129" t="s">
        <v>16723</v>
      </c>
      <c r="H8425" s="129"/>
    </row>
    <row r="8426" spans="1:8" x14ac:dyDescent="0.3">
      <c r="A8426" s="183">
        <v>45596</v>
      </c>
      <c r="B8426" s="129" t="s">
        <v>13166</v>
      </c>
      <c r="C8426" s="129" t="s">
        <v>417</v>
      </c>
      <c r="D8426" s="165">
        <v>1</v>
      </c>
      <c r="E8426" s="129" t="s">
        <v>4739</v>
      </c>
      <c r="F8426" s="129" t="s">
        <v>4735</v>
      </c>
      <c r="G8426" s="129" t="s">
        <v>16723</v>
      </c>
      <c r="H8426" s="129"/>
    </row>
    <row r="8427" spans="1:8" x14ac:dyDescent="0.3">
      <c r="A8427" s="183">
        <v>45596</v>
      </c>
      <c r="B8427" s="129" t="s">
        <v>13167</v>
      </c>
      <c r="C8427" s="129" t="s">
        <v>417</v>
      </c>
      <c r="D8427" s="165">
        <v>1</v>
      </c>
      <c r="E8427" s="129" t="s">
        <v>4739</v>
      </c>
      <c r="F8427" s="129" t="s">
        <v>4735</v>
      </c>
      <c r="G8427" s="129" t="s">
        <v>16723</v>
      </c>
      <c r="H8427" s="129"/>
    </row>
    <row r="8428" spans="1:8" x14ac:dyDescent="0.3">
      <c r="A8428" s="183">
        <v>45596</v>
      </c>
      <c r="B8428" s="129" t="s">
        <v>13168</v>
      </c>
      <c r="C8428" s="129" t="s">
        <v>417</v>
      </c>
      <c r="D8428" s="165">
        <v>1</v>
      </c>
      <c r="E8428" s="129" t="s">
        <v>4739</v>
      </c>
      <c r="F8428" s="129" t="s">
        <v>4735</v>
      </c>
      <c r="G8428" s="129" t="s">
        <v>16723</v>
      </c>
      <c r="H8428" s="129"/>
    </row>
    <row r="8429" spans="1:8" x14ac:dyDescent="0.3">
      <c r="A8429" s="183">
        <v>45596</v>
      </c>
      <c r="B8429" s="129" t="s">
        <v>13169</v>
      </c>
      <c r="C8429" s="129" t="s">
        <v>417</v>
      </c>
      <c r="D8429" s="165">
        <v>1</v>
      </c>
      <c r="E8429" s="129" t="s">
        <v>4739</v>
      </c>
      <c r="F8429" s="129" t="s">
        <v>4735</v>
      </c>
      <c r="G8429" s="129" t="s">
        <v>16723</v>
      </c>
      <c r="H8429" s="129"/>
    </row>
    <row r="8430" spans="1:8" x14ac:dyDescent="0.3">
      <c r="A8430" s="183">
        <v>45596</v>
      </c>
      <c r="B8430" s="129" t="s">
        <v>13170</v>
      </c>
      <c r="C8430" s="129" t="s">
        <v>417</v>
      </c>
      <c r="D8430" s="165">
        <v>1</v>
      </c>
      <c r="E8430" s="129" t="s">
        <v>5066</v>
      </c>
      <c r="F8430" s="129" t="s">
        <v>4735</v>
      </c>
      <c r="G8430" s="129" t="s">
        <v>16723</v>
      </c>
      <c r="H8430" s="129"/>
    </row>
    <row r="8431" spans="1:8" x14ac:dyDescent="0.3">
      <c r="A8431" s="183">
        <v>45596</v>
      </c>
      <c r="B8431" s="129" t="s">
        <v>13171</v>
      </c>
      <c r="C8431" s="129" t="s">
        <v>416</v>
      </c>
      <c r="D8431" s="165">
        <v>1</v>
      </c>
      <c r="E8431" s="129" t="s">
        <v>4739</v>
      </c>
      <c r="F8431" s="129" t="s">
        <v>4735</v>
      </c>
      <c r="G8431" s="129" t="s">
        <v>16723</v>
      </c>
      <c r="H8431" s="129"/>
    </row>
    <row r="8432" spans="1:8" x14ac:dyDescent="0.3">
      <c r="A8432" s="183">
        <v>45596</v>
      </c>
      <c r="B8432" s="129" t="s">
        <v>13172</v>
      </c>
      <c r="C8432" s="129" t="s">
        <v>416</v>
      </c>
      <c r="D8432" s="165">
        <v>1</v>
      </c>
      <c r="E8432" s="129" t="s">
        <v>4737</v>
      </c>
      <c r="F8432" s="129" t="s">
        <v>4735</v>
      </c>
      <c r="G8432" s="129" t="s">
        <v>16723</v>
      </c>
      <c r="H8432" s="129"/>
    </row>
    <row r="8433" spans="1:8" x14ac:dyDescent="0.3">
      <c r="A8433" s="183">
        <v>45596</v>
      </c>
      <c r="B8433" s="129" t="s">
        <v>13173</v>
      </c>
      <c r="C8433" s="129" t="s">
        <v>416</v>
      </c>
      <c r="D8433" s="165">
        <v>1</v>
      </c>
      <c r="E8433" s="129" t="s">
        <v>4739</v>
      </c>
      <c r="F8433" s="129" t="s">
        <v>4735</v>
      </c>
      <c r="G8433" s="129" t="s">
        <v>16723</v>
      </c>
      <c r="H8433" s="129"/>
    </row>
    <row r="8434" spans="1:8" x14ac:dyDescent="0.3">
      <c r="A8434" s="183">
        <v>45596</v>
      </c>
      <c r="B8434" s="129" t="s">
        <v>13174</v>
      </c>
      <c r="C8434" s="129" t="s">
        <v>416</v>
      </c>
      <c r="D8434" s="165">
        <v>1</v>
      </c>
      <c r="E8434" s="129" t="s">
        <v>4821</v>
      </c>
      <c r="F8434" s="129" t="s">
        <v>4735</v>
      </c>
      <c r="G8434" s="129" t="s">
        <v>16723</v>
      </c>
      <c r="H8434" s="129"/>
    </row>
    <row r="8435" spans="1:8" x14ac:dyDescent="0.3">
      <c r="A8435" s="183">
        <v>45596</v>
      </c>
      <c r="B8435" s="129" t="s">
        <v>13175</v>
      </c>
      <c r="C8435" s="129" t="s">
        <v>416</v>
      </c>
      <c r="D8435" s="165">
        <v>1</v>
      </c>
      <c r="E8435" s="129" t="s">
        <v>4737</v>
      </c>
      <c r="F8435" s="129" t="s">
        <v>4735</v>
      </c>
      <c r="G8435" s="129" t="s">
        <v>16723</v>
      </c>
      <c r="H8435" s="129"/>
    </row>
    <row r="8436" spans="1:8" x14ac:dyDescent="0.3">
      <c r="A8436" s="183">
        <v>45596</v>
      </c>
      <c r="B8436" s="129" t="s">
        <v>13176</v>
      </c>
      <c r="C8436" s="129" t="s">
        <v>417</v>
      </c>
      <c r="D8436" s="165">
        <v>1</v>
      </c>
      <c r="E8436" s="129" t="s">
        <v>4739</v>
      </c>
      <c r="F8436" s="129" t="s">
        <v>4735</v>
      </c>
      <c r="G8436" s="129" t="s">
        <v>16723</v>
      </c>
      <c r="H8436" s="129"/>
    </row>
    <row r="8437" spans="1:8" x14ac:dyDescent="0.3">
      <c r="A8437" s="183">
        <v>45596</v>
      </c>
      <c r="B8437" s="129" t="s">
        <v>13177</v>
      </c>
      <c r="C8437" s="129" t="s">
        <v>417</v>
      </c>
      <c r="D8437" s="165">
        <v>1</v>
      </c>
      <c r="E8437" s="129" t="s">
        <v>4737</v>
      </c>
      <c r="F8437" s="129" t="s">
        <v>4735</v>
      </c>
      <c r="G8437" s="129" t="s">
        <v>16723</v>
      </c>
      <c r="H8437" s="129"/>
    </row>
    <row r="8438" spans="1:8" x14ac:dyDescent="0.3">
      <c r="A8438" s="183">
        <v>45596</v>
      </c>
      <c r="B8438" s="129" t="s">
        <v>13178</v>
      </c>
      <c r="C8438" s="129" t="s">
        <v>417</v>
      </c>
      <c r="D8438" s="165">
        <v>1</v>
      </c>
      <c r="E8438" s="129" t="s">
        <v>4737</v>
      </c>
      <c r="F8438" s="129" t="s">
        <v>4735</v>
      </c>
      <c r="G8438" s="129" t="s">
        <v>16723</v>
      </c>
      <c r="H8438" s="129"/>
    </row>
    <row r="8439" spans="1:8" x14ac:dyDescent="0.3">
      <c r="A8439" s="183">
        <v>45596</v>
      </c>
      <c r="B8439" s="129" t="s">
        <v>13179</v>
      </c>
      <c r="C8439" s="129" t="s">
        <v>417</v>
      </c>
      <c r="D8439" s="165">
        <v>1</v>
      </c>
      <c r="E8439" s="129" t="s">
        <v>4739</v>
      </c>
      <c r="F8439" s="129" t="s">
        <v>4735</v>
      </c>
      <c r="G8439" s="129" t="s">
        <v>16723</v>
      </c>
      <c r="H8439" s="129"/>
    </row>
    <row r="8440" spans="1:8" x14ac:dyDescent="0.3">
      <c r="A8440" s="183">
        <v>45596</v>
      </c>
      <c r="B8440" s="129" t="s">
        <v>13180</v>
      </c>
      <c r="C8440" s="129" t="s">
        <v>417</v>
      </c>
      <c r="D8440" s="165">
        <v>1</v>
      </c>
      <c r="E8440" s="129" t="s">
        <v>4739</v>
      </c>
      <c r="F8440" s="129" t="s">
        <v>4735</v>
      </c>
      <c r="G8440" s="129" t="s">
        <v>16723</v>
      </c>
      <c r="H8440" s="129"/>
    </row>
    <row r="8441" spans="1:8" x14ac:dyDescent="0.3">
      <c r="A8441" s="183">
        <v>45596</v>
      </c>
      <c r="B8441" s="129" t="s">
        <v>13181</v>
      </c>
      <c r="C8441" s="129" t="s">
        <v>418</v>
      </c>
      <c r="D8441" s="165">
        <v>1</v>
      </c>
      <c r="E8441" s="129" t="s">
        <v>4739</v>
      </c>
      <c r="F8441" s="129" t="s">
        <v>4735</v>
      </c>
      <c r="G8441" s="129" t="s">
        <v>16723</v>
      </c>
      <c r="H8441" s="129"/>
    </row>
    <row r="8442" spans="1:8" x14ac:dyDescent="0.3">
      <c r="A8442" s="183">
        <v>45596</v>
      </c>
      <c r="B8442" s="129" t="s">
        <v>13182</v>
      </c>
      <c r="C8442" s="129" t="s">
        <v>418</v>
      </c>
      <c r="D8442" s="165">
        <v>1</v>
      </c>
      <c r="E8442" s="129" t="s">
        <v>4739</v>
      </c>
      <c r="F8442" s="129" t="s">
        <v>4735</v>
      </c>
      <c r="G8442" s="129" t="s">
        <v>16723</v>
      </c>
      <c r="H8442" s="129"/>
    </row>
    <row r="8443" spans="1:8" x14ac:dyDescent="0.3">
      <c r="A8443" s="183">
        <v>45596</v>
      </c>
      <c r="B8443" s="129" t="s">
        <v>13183</v>
      </c>
      <c r="C8443" s="129" t="s">
        <v>416</v>
      </c>
      <c r="D8443" s="165">
        <v>1</v>
      </c>
      <c r="E8443" s="129" t="s">
        <v>4737</v>
      </c>
      <c r="F8443" s="129" t="s">
        <v>4735</v>
      </c>
      <c r="G8443" s="129" t="s">
        <v>16723</v>
      </c>
      <c r="H8443" s="129"/>
    </row>
    <row r="8444" spans="1:8" x14ac:dyDescent="0.3">
      <c r="A8444" s="183">
        <v>45596</v>
      </c>
      <c r="B8444" s="129" t="s">
        <v>13184</v>
      </c>
      <c r="C8444" s="129" t="s">
        <v>417</v>
      </c>
      <c r="D8444" s="165">
        <v>1</v>
      </c>
      <c r="E8444" s="129" t="s">
        <v>4739</v>
      </c>
      <c r="F8444" s="129" t="s">
        <v>4735</v>
      </c>
      <c r="G8444" s="129" t="s">
        <v>16723</v>
      </c>
      <c r="H8444" s="129"/>
    </row>
    <row r="8445" spans="1:8" x14ac:dyDescent="0.3">
      <c r="A8445" s="183">
        <v>45596</v>
      </c>
      <c r="B8445" s="129" t="s">
        <v>13185</v>
      </c>
      <c r="C8445" s="129" t="s">
        <v>417</v>
      </c>
      <c r="D8445" s="165">
        <v>1</v>
      </c>
      <c r="E8445" s="129" t="s">
        <v>4739</v>
      </c>
      <c r="F8445" s="129" t="s">
        <v>4735</v>
      </c>
      <c r="G8445" s="129" t="s">
        <v>16723</v>
      </c>
      <c r="H8445" s="129"/>
    </row>
    <row r="8446" spans="1:8" x14ac:dyDescent="0.3">
      <c r="A8446" s="183">
        <v>45596</v>
      </c>
      <c r="B8446" s="129" t="s">
        <v>13186</v>
      </c>
      <c r="C8446" s="129" t="s">
        <v>416</v>
      </c>
      <c r="D8446" s="165">
        <v>1</v>
      </c>
      <c r="E8446" s="129" t="s">
        <v>4737</v>
      </c>
      <c r="F8446" s="129" t="s">
        <v>4735</v>
      </c>
      <c r="G8446" s="129" t="s">
        <v>16723</v>
      </c>
      <c r="H8446" s="129"/>
    </row>
    <row r="8447" spans="1:8" x14ac:dyDescent="0.3">
      <c r="A8447" s="183">
        <v>45596</v>
      </c>
      <c r="B8447" s="129" t="s">
        <v>13187</v>
      </c>
      <c r="C8447" s="129" t="s">
        <v>418</v>
      </c>
      <c r="D8447" s="165">
        <v>1</v>
      </c>
      <c r="E8447" s="129" t="s">
        <v>4739</v>
      </c>
      <c r="F8447" s="129" t="s">
        <v>4735</v>
      </c>
      <c r="G8447" s="129" t="s">
        <v>16723</v>
      </c>
      <c r="H8447" s="129"/>
    </row>
    <row r="8448" spans="1:8" x14ac:dyDescent="0.3">
      <c r="A8448" s="183">
        <v>45596</v>
      </c>
      <c r="B8448" s="129" t="s">
        <v>13188</v>
      </c>
      <c r="C8448" s="129" t="s">
        <v>418</v>
      </c>
      <c r="D8448" s="165">
        <v>1</v>
      </c>
      <c r="E8448" s="129" t="s">
        <v>4739</v>
      </c>
      <c r="F8448" s="129" t="s">
        <v>4735</v>
      </c>
      <c r="G8448" s="129" t="s">
        <v>16723</v>
      </c>
      <c r="H8448" s="129"/>
    </row>
    <row r="8449" spans="1:8" x14ac:dyDescent="0.3">
      <c r="A8449" s="183">
        <v>45596</v>
      </c>
      <c r="B8449" s="129" t="s">
        <v>13189</v>
      </c>
      <c r="C8449" s="129" t="s">
        <v>418</v>
      </c>
      <c r="D8449" s="165">
        <v>1</v>
      </c>
      <c r="E8449" s="129" t="s">
        <v>4821</v>
      </c>
      <c r="F8449" s="129" t="s">
        <v>4735</v>
      </c>
      <c r="G8449" s="129" t="s">
        <v>16723</v>
      </c>
      <c r="H8449" s="129"/>
    </row>
    <row r="8450" spans="1:8" x14ac:dyDescent="0.3">
      <c r="A8450" s="183">
        <v>45596</v>
      </c>
      <c r="B8450" s="129" t="s">
        <v>13190</v>
      </c>
      <c r="C8450" s="129" t="s">
        <v>417</v>
      </c>
      <c r="D8450" s="165">
        <v>1</v>
      </c>
      <c r="E8450" s="129" t="s">
        <v>4739</v>
      </c>
      <c r="F8450" s="129" t="s">
        <v>4735</v>
      </c>
      <c r="G8450" s="129" t="s">
        <v>16723</v>
      </c>
      <c r="H8450" s="129"/>
    </row>
    <row r="8451" spans="1:8" x14ac:dyDescent="0.3">
      <c r="A8451" s="183">
        <v>45596</v>
      </c>
      <c r="B8451" s="129" t="s">
        <v>13191</v>
      </c>
      <c r="C8451" s="129" t="s">
        <v>417</v>
      </c>
      <c r="D8451" s="165">
        <v>1</v>
      </c>
      <c r="E8451" s="129" t="s">
        <v>4739</v>
      </c>
      <c r="F8451" s="129" t="s">
        <v>4735</v>
      </c>
      <c r="G8451" s="129" t="s">
        <v>16723</v>
      </c>
      <c r="H8451" s="129"/>
    </row>
    <row r="8452" spans="1:8" x14ac:dyDescent="0.3">
      <c r="A8452" s="183">
        <v>45596</v>
      </c>
      <c r="B8452" s="129" t="s">
        <v>13192</v>
      </c>
      <c r="C8452" s="129" t="s">
        <v>417</v>
      </c>
      <c r="D8452" s="165">
        <v>1</v>
      </c>
      <c r="E8452" s="129" t="s">
        <v>4739</v>
      </c>
      <c r="F8452" s="129" t="s">
        <v>4735</v>
      </c>
      <c r="G8452" s="129" t="s">
        <v>16723</v>
      </c>
      <c r="H8452" s="129"/>
    </row>
    <row r="8453" spans="1:8" x14ac:dyDescent="0.3">
      <c r="A8453" s="183">
        <v>45596</v>
      </c>
      <c r="B8453" s="129" t="s">
        <v>13193</v>
      </c>
      <c r="C8453" s="129" t="s">
        <v>417</v>
      </c>
      <c r="D8453" s="165">
        <v>1</v>
      </c>
      <c r="E8453" s="129" t="s">
        <v>4739</v>
      </c>
      <c r="F8453" s="129" t="s">
        <v>4735</v>
      </c>
      <c r="G8453" s="129" t="s">
        <v>16723</v>
      </c>
      <c r="H8453" s="129"/>
    </row>
    <row r="8454" spans="1:8" x14ac:dyDescent="0.3">
      <c r="A8454" s="183">
        <v>45596</v>
      </c>
      <c r="B8454" s="129" t="s">
        <v>13194</v>
      </c>
      <c r="C8454" s="129" t="s">
        <v>417</v>
      </c>
      <c r="D8454" s="165">
        <v>1</v>
      </c>
      <c r="E8454" s="129" t="s">
        <v>5066</v>
      </c>
      <c r="F8454" s="129" t="s">
        <v>4735</v>
      </c>
      <c r="G8454" s="129" t="s">
        <v>16723</v>
      </c>
      <c r="H8454" s="129"/>
    </row>
    <row r="8455" spans="1:8" x14ac:dyDescent="0.3">
      <c r="A8455" s="183">
        <v>45596</v>
      </c>
      <c r="B8455" s="129" t="s">
        <v>13195</v>
      </c>
      <c r="C8455" s="129" t="s">
        <v>418</v>
      </c>
      <c r="D8455" s="165">
        <v>1</v>
      </c>
      <c r="E8455" s="129" t="s">
        <v>4739</v>
      </c>
      <c r="F8455" s="129" t="s">
        <v>4735</v>
      </c>
      <c r="G8455" s="129" t="s">
        <v>16723</v>
      </c>
      <c r="H8455" s="129"/>
    </row>
    <row r="8456" spans="1:8" x14ac:dyDescent="0.3">
      <c r="A8456" s="183">
        <v>45596</v>
      </c>
      <c r="B8456" s="129" t="s">
        <v>13196</v>
      </c>
      <c r="C8456" s="129" t="s">
        <v>418</v>
      </c>
      <c r="D8456" s="165">
        <v>1</v>
      </c>
      <c r="E8456" s="129" t="s">
        <v>4739</v>
      </c>
      <c r="F8456" s="129" t="s">
        <v>4735</v>
      </c>
      <c r="G8456" s="129" t="s">
        <v>16723</v>
      </c>
      <c r="H8456" s="129"/>
    </row>
    <row r="8457" spans="1:8" x14ac:dyDescent="0.3">
      <c r="A8457" s="183">
        <v>45596</v>
      </c>
      <c r="B8457" s="129" t="s">
        <v>13197</v>
      </c>
      <c r="C8457" s="129" t="s">
        <v>416</v>
      </c>
      <c r="D8457" s="165">
        <v>1</v>
      </c>
      <c r="E8457" s="129" t="s">
        <v>4739</v>
      </c>
      <c r="F8457" s="129" t="s">
        <v>4735</v>
      </c>
      <c r="G8457" s="129" t="s">
        <v>16723</v>
      </c>
      <c r="H8457" s="129"/>
    </row>
    <row r="8458" spans="1:8" x14ac:dyDescent="0.3">
      <c r="A8458" s="183">
        <v>45596</v>
      </c>
      <c r="B8458" s="129" t="s">
        <v>13198</v>
      </c>
      <c r="C8458" s="129" t="s">
        <v>418</v>
      </c>
      <c r="D8458" s="165">
        <v>1</v>
      </c>
      <c r="E8458" s="129" t="s">
        <v>4739</v>
      </c>
      <c r="F8458" s="129" t="s">
        <v>4735</v>
      </c>
      <c r="G8458" s="129" t="s">
        <v>16723</v>
      </c>
      <c r="H8458" s="129"/>
    </row>
    <row r="8459" spans="1:8" x14ac:dyDescent="0.3">
      <c r="A8459" s="183">
        <v>45596</v>
      </c>
      <c r="B8459" s="129" t="s">
        <v>13199</v>
      </c>
      <c r="C8459" s="129" t="s">
        <v>418</v>
      </c>
      <c r="D8459" s="165">
        <v>1</v>
      </c>
      <c r="E8459" s="129" t="s">
        <v>4739</v>
      </c>
      <c r="F8459" s="129" t="s">
        <v>4735</v>
      </c>
      <c r="G8459" s="129" t="s">
        <v>16723</v>
      </c>
      <c r="H8459" s="129"/>
    </row>
    <row r="8460" spans="1:8" x14ac:dyDescent="0.3">
      <c r="A8460" s="183">
        <v>45596</v>
      </c>
      <c r="B8460" s="129" t="s">
        <v>13200</v>
      </c>
      <c r="C8460" s="129" t="s">
        <v>418</v>
      </c>
      <c r="D8460" s="165">
        <v>1</v>
      </c>
      <c r="E8460" s="129" t="s">
        <v>4737</v>
      </c>
      <c r="F8460" s="129" t="s">
        <v>4735</v>
      </c>
      <c r="G8460" s="129" t="s">
        <v>16723</v>
      </c>
      <c r="H8460" s="129"/>
    </row>
    <row r="8461" spans="1:8" x14ac:dyDescent="0.3">
      <c r="A8461" s="183">
        <v>45596</v>
      </c>
      <c r="B8461" s="129" t="s">
        <v>13201</v>
      </c>
      <c r="C8461" s="129" t="s">
        <v>417</v>
      </c>
      <c r="D8461" s="165">
        <v>1</v>
      </c>
      <c r="E8461" s="129" t="s">
        <v>4739</v>
      </c>
      <c r="F8461" s="129" t="s">
        <v>4735</v>
      </c>
      <c r="G8461" s="129" t="s">
        <v>16723</v>
      </c>
      <c r="H8461" s="129"/>
    </row>
    <row r="8462" spans="1:8" x14ac:dyDescent="0.3">
      <c r="A8462" s="183">
        <v>45596</v>
      </c>
      <c r="B8462" s="129" t="s">
        <v>13202</v>
      </c>
      <c r="C8462" s="129" t="s">
        <v>417</v>
      </c>
      <c r="D8462" s="165">
        <v>1</v>
      </c>
      <c r="E8462" s="129" t="s">
        <v>4739</v>
      </c>
      <c r="F8462" s="129" t="s">
        <v>4735</v>
      </c>
      <c r="G8462" s="129" t="s">
        <v>16723</v>
      </c>
      <c r="H8462" s="129"/>
    </row>
    <row r="8463" spans="1:8" x14ac:dyDescent="0.3">
      <c r="A8463" s="183">
        <v>45596</v>
      </c>
      <c r="B8463" s="129" t="s">
        <v>13203</v>
      </c>
      <c r="C8463" s="129" t="s">
        <v>417</v>
      </c>
      <c r="D8463" s="165">
        <v>1</v>
      </c>
      <c r="E8463" s="129" t="s">
        <v>5066</v>
      </c>
      <c r="F8463" s="129" t="s">
        <v>4735</v>
      </c>
      <c r="G8463" s="129" t="s">
        <v>16723</v>
      </c>
      <c r="H8463" s="129"/>
    </row>
    <row r="8464" spans="1:8" x14ac:dyDescent="0.3">
      <c r="A8464" s="183">
        <v>45596</v>
      </c>
      <c r="B8464" s="129" t="s">
        <v>13204</v>
      </c>
      <c r="C8464" s="129" t="s">
        <v>416</v>
      </c>
      <c r="D8464" s="165">
        <v>1</v>
      </c>
      <c r="E8464" s="129" t="s">
        <v>4739</v>
      </c>
      <c r="F8464" s="129" t="s">
        <v>4735</v>
      </c>
      <c r="G8464" s="129" t="s">
        <v>16723</v>
      </c>
      <c r="H8464" s="129"/>
    </row>
    <row r="8465" spans="1:8" x14ac:dyDescent="0.3">
      <c r="A8465" s="183">
        <v>45596</v>
      </c>
      <c r="B8465" s="129" t="s">
        <v>13205</v>
      </c>
      <c r="C8465" s="129" t="s">
        <v>418</v>
      </c>
      <c r="D8465" s="165">
        <v>1</v>
      </c>
      <c r="E8465" s="129" t="s">
        <v>4739</v>
      </c>
      <c r="F8465" s="129" t="s">
        <v>4735</v>
      </c>
      <c r="G8465" s="129" t="s">
        <v>16723</v>
      </c>
      <c r="H8465" s="129"/>
    </row>
    <row r="8466" spans="1:8" x14ac:dyDescent="0.3">
      <c r="A8466" s="183">
        <v>45596</v>
      </c>
      <c r="B8466" s="129" t="s">
        <v>13206</v>
      </c>
      <c r="C8466" s="129" t="s">
        <v>418</v>
      </c>
      <c r="D8466" s="165">
        <v>1</v>
      </c>
      <c r="E8466" s="129" t="s">
        <v>4739</v>
      </c>
      <c r="F8466" s="129" t="s">
        <v>4735</v>
      </c>
      <c r="G8466" s="129" t="s">
        <v>16723</v>
      </c>
      <c r="H8466" s="129"/>
    </row>
    <row r="8467" spans="1:8" x14ac:dyDescent="0.3">
      <c r="A8467" s="183">
        <v>45596</v>
      </c>
      <c r="B8467" s="129" t="s">
        <v>13207</v>
      </c>
      <c r="C8467" s="129" t="s">
        <v>416</v>
      </c>
      <c r="D8467" s="165">
        <v>1</v>
      </c>
      <c r="E8467" s="129" t="s">
        <v>4741</v>
      </c>
      <c r="F8467" s="129" t="s">
        <v>4735</v>
      </c>
      <c r="G8467" s="129" t="s">
        <v>16723</v>
      </c>
      <c r="H8467" s="129"/>
    </row>
    <row r="8468" spans="1:8" x14ac:dyDescent="0.3">
      <c r="A8468" s="183">
        <v>45596</v>
      </c>
      <c r="B8468" s="129" t="s">
        <v>13208</v>
      </c>
      <c r="C8468" s="129" t="s">
        <v>418</v>
      </c>
      <c r="D8468" s="165">
        <v>1</v>
      </c>
      <c r="E8468" s="129" t="s">
        <v>4739</v>
      </c>
      <c r="F8468" s="129" t="s">
        <v>4735</v>
      </c>
      <c r="G8468" s="129" t="s">
        <v>16723</v>
      </c>
      <c r="H8468" s="129"/>
    </row>
    <row r="8469" spans="1:8" x14ac:dyDescent="0.3">
      <c r="A8469" s="183">
        <v>45596</v>
      </c>
      <c r="B8469" s="129" t="s">
        <v>13209</v>
      </c>
      <c r="C8469" s="129" t="s">
        <v>418</v>
      </c>
      <c r="D8469" s="165">
        <v>1</v>
      </c>
      <c r="E8469" s="129" t="s">
        <v>4821</v>
      </c>
      <c r="F8469" s="129" t="s">
        <v>4735</v>
      </c>
      <c r="G8469" s="129" t="s">
        <v>16723</v>
      </c>
      <c r="H8469" s="129"/>
    </row>
    <row r="8470" spans="1:8" x14ac:dyDescent="0.3">
      <c r="A8470" s="183">
        <v>45596</v>
      </c>
      <c r="B8470" s="129" t="s">
        <v>13210</v>
      </c>
      <c r="C8470" s="129" t="s">
        <v>416</v>
      </c>
      <c r="D8470" s="165">
        <v>1</v>
      </c>
      <c r="E8470" s="129" t="s">
        <v>4739</v>
      </c>
      <c r="F8470" s="129" t="s">
        <v>4735</v>
      </c>
      <c r="G8470" s="129" t="s">
        <v>16723</v>
      </c>
      <c r="H8470" s="129"/>
    </row>
    <row r="8471" spans="1:8" x14ac:dyDescent="0.3">
      <c r="A8471" s="183">
        <v>45596</v>
      </c>
      <c r="B8471" s="129" t="s">
        <v>13211</v>
      </c>
      <c r="C8471" s="129" t="s">
        <v>417</v>
      </c>
      <c r="D8471" s="165">
        <v>1</v>
      </c>
      <c r="E8471" s="129" t="s">
        <v>4739</v>
      </c>
      <c r="F8471" s="129" t="s">
        <v>4735</v>
      </c>
      <c r="G8471" s="129" t="s">
        <v>16723</v>
      </c>
      <c r="H8471" s="129"/>
    </row>
    <row r="8472" spans="1:8" x14ac:dyDescent="0.3">
      <c r="A8472" s="183">
        <v>45596</v>
      </c>
      <c r="B8472" s="129" t="s">
        <v>13212</v>
      </c>
      <c r="C8472" s="129" t="s">
        <v>417</v>
      </c>
      <c r="D8472" s="165">
        <v>1</v>
      </c>
      <c r="E8472" s="129" t="s">
        <v>4737</v>
      </c>
      <c r="F8472" s="129" t="s">
        <v>4735</v>
      </c>
      <c r="G8472" s="129" t="s">
        <v>16723</v>
      </c>
      <c r="H8472" s="129"/>
    </row>
    <row r="8473" spans="1:8" x14ac:dyDescent="0.3">
      <c r="A8473" s="183">
        <v>45596</v>
      </c>
      <c r="B8473" s="129" t="s">
        <v>13213</v>
      </c>
      <c r="C8473" s="129" t="s">
        <v>417</v>
      </c>
      <c r="D8473" s="165">
        <v>1</v>
      </c>
      <c r="E8473" s="129" t="s">
        <v>4739</v>
      </c>
      <c r="F8473" s="129" t="s">
        <v>4735</v>
      </c>
      <c r="G8473" s="129" t="s">
        <v>16723</v>
      </c>
      <c r="H8473" s="129"/>
    </row>
    <row r="8474" spans="1:8" x14ac:dyDescent="0.3">
      <c r="A8474" s="183">
        <v>45596</v>
      </c>
      <c r="B8474" s="129" t="s">
        <v>13214</v>
      </c>
      <c r="C8474" s="129" t="s">
        <v>417</v>
      </c>
      <c r="D8474" s="165">
        <v>1</v>
      </c>
      <c r="E8474" s="129" t="s">
        <v>4739</v>
      </c>
      <c r="F8474" s="129" t="s">
        <v>4735</v>
      </c>
      <c r="G8474" s="129" t="s">
        <v>16723</v>
      </c>
      <c r="H8474" s="129"/>
    </row>
    <row r="8475" spans="1:8" x14ac:dyDescent="0.3">
      <c r="A8475" s="183">
        <v>45596</v>
      </c>
      <c r="B8475" s="129" t="s">
        <v>13215</v>
      </c>
      <c r="C8475" s="129" t="s">
        <v>417</v>
      </c>
      <c r="D8475" s="165">
        <v>1</v>
      </c>
      <c r="E8475" s="129" t="s">
        <v>4739</v>
      </c>
      <c r="F8475" s="129" t="s">
        <v>4735</v>
      </c>
      <c r="G8475" s="129" t="s">
        <v>16723</v>
      </c>
      <c r="H8475" s="129"/>
    </row>
    <row r="8476" spans="1:8" x14ac:dyDescent="0.3">
      <c r="A8476" s="183">
        <v>45596</v>
      </c>
      <c r="B8476" s="129" t="s">
        <v>13216</v>
      </c>
      <c r="C8476" s="129" t="s">
        <v>417</v>
      </c>
      <c r="D8476" s="165">
        <v>1</v>
      </c>
      <c r="E8476" s="129" t="s">
        <v>4737</v>
      </c>
      <c r="F8476" s="129" t="s">
        <v>4735</v>
      </c>
      <c r="G8476" s="129" t="s">
        <v>16723</v>
      </c>
      <c r="H8476" s="129"/>
    </row>
    <row r="8477" spans="1:8" x14ac:dyDescent="0.3">
      <c r="A8477" s="183">
        <v>45596</v>
      </c>
      <c r="B8477" s="129" t="s">
        <v>13217</v>
      </c>
      <c r="C8477" s="129" t="s">
        <v>416</v>
      </c>
      <c r="D8477" s="165">
        <v>1</v>
      </c>
      <c r="E8477" s="129" t="s">
        <v>4737</v>
      </c>
      <c r="F8477" s="129" t="s">
        <v>4735</v>
      </c>
      <c r="G8477" s="129" t="s">
        <v>16723</v>
      </c>
      <c r="H8477" s="129"/>
    </row>
    <row r="8478" spans="1:8" x14ac:dyDescent="0.3">
      <c r="A8478" s="183">
        <v>45596</v>
      </c>
      <c r="B8478" s="129" t="s">
        <v>13218</v>
      </c>
      <c r="C8478" s="129" t="s">
        <v>417</v>
      </c>
      <c r="D8478" s="165">
        <v>1</v>
      </c>
      <c r="E8478" s="129" t="s">
        <v>4739</v>
      </c>
      <c r="F8478" s="129" t="s">
        <v>4735</v>
      </c>
      <c r="G8478" s="129" t="s">
        <v>16723</v>
      </c>
      <c r="H8478" s="129"/>
    </row>
    <row r="8479" spans="1:8" x14ac:dyDescent="0.3">
      <c r="A8479" s="183">
        <v>45596</v>
      </c>
      <c r="B8479" s="129" t="s">
        <v>13219</v>
      </c>
      <c r="C8479" s="129" t="s">
        <v>417</v>
      </c>
      <c r="D8479" s="165">
        <v>1</v>
      </c>
      <c r="E8479" s="129" t="s">
        <v>4739</v>
      </c>
      <c r="F8479" s="129" t="s">
        <v>4735</v>
      </c>
      <c r="G8479" s="129" t="s">
        <v>16723</v>
      </c>
      <c r="H8479" s="129"/>
    </row>
    <row r="8480" spans="1:8" x14ac:dyDescent="0.3">
      <c r="A8480" s="183">
        <v>45596</v>
      </c>
      <c r="B8480" s="129" t="s">
        <v>13220</v>
      </c>
      <c r="C8480" s="129" t="s">
        <v>416</v>
      </c>
      <c r="D8480" s="165">
        <v>1</v>
      </c>
      <c r="E8480" s="129" t="s">
        <v>4739</v>
      </c>
      <c r="F8480" s="129" t="s">
        <v>4735</v>
      </c>
      <c r="G8480" s="129" t="s">
        <v>16723</v>
      </c>
      <c r="H8480" s="129"/>
    </row>
    <row r="8481" spans="1:8" x14ac:dyDescent="0.3">
      <c r="A8481" s="183">
        <v>45596</v>
      </c>
      <c r="B8481" s="129" t="s">
        <v>13221</v>
      </c>
      <c r="C8481" s="129" t="s">
        <v>417</v>
      </c>
      <c r="D8481" s="165">
        <v>1</v>
      </c>
      <c r="E8481" s="129" t="s">
        <v>4739</v>
      </c>
      <c r="F8481" s="129" t="s">
        <v>4735</v>
      </c>
      <c r="G8481" s="129" t="s">
        <v>16723</v>
      </c>
      <c r="H8481" s="129"/>
    </row>
    <row r="8482" spans="1:8" x14ac:dyDescent="0.3">
      <c r="A8482" s="183">
        <v>45596</v>
      </c>
      <c r="B8482" s="129" t="s">
        <v>13222</v>
      </c>
      <c r="C8482" s="129" t="s">
        <v>417</v>
      </c>
      <c r="D8482" s="165">
        <v>1</v>
      </c>
      <c r="E8482" s="129" t="s">
        <v>4739</v>
      </c>
      <c r="F8482" s="129" t="s">
        <v>4735</v>
      </c>
      <c r="G8482" s="129" t="s">
        <v>16723</v>
      </c>
      <c r="H8482" s="129"/>
    </row>
    <row r="8483" spans="1:8" x14ac:dyDescent="0.3">
      <c r="A8483" s="183">
        <v>45596</v>
      </c>
      <c r="B8483" s="129" t="s">
        <v>13223</v>
      </c>
      <c r="C8483" s="129" t="s">
        <v>417</v>
      </c>
      <c r="D8483" s="165">
        <v>1</v>
      </c>
      <c r="E8483" s="129" t="s">
        <v>4737</v>
      </c>
      <c r="F8483" s="129" t="s">
        <v>4735</v>
      </c>
      <c r="G8483" s="129" t="s">
        <v>16723</v>
      </c>
      <c r="H8483" s="129"/>
    </row>
    <row r="8484" spans="1:8" x14ac:dyDescent="0.3">
      <c r="A8484" s="183">
        <v>45596</v>
      </c>
      <c r="B8484" s="129" t="s">
        <v>13224</v>
      </c>
      <c r="C8484" s="129" t="s">
        <v>417</v>
      </c>
      <c r="D8484" s="165">
        <v>1</v>
      </c>
      <c r="E8484" s="129" t="s">
        <v>4739</v>
      </c>
      <c r="F8484" s="129" t="s">
        <v>4735</v>
      </c>
      <c r="G8484" s="129" t="s">
        <v>16723</v>
      </c>
      <c r="H8484" s="129"/>
    </row>
    <row r="8485" spans="1:8" x14ac:dyDescent="0.3">
      <c r="A8485" s="183">
        <v>45596</v>
      </c>
      <c r="B8485" s="129" t="s">
        <v>13225</v>
      </c>
      <c r="C8485" s="129" t="s">
        <v>418</v>
      </c>
      <c r="D8485" s="165">
        <v>1</v>
      </c>
      <c r="E8485" s="129" t="s">
        <v>4739</v>
      </c>
      <c r="F8485" s="129" t="s">
        <v>4735</v>
      </c>
      <c r="G8485" s="129" t="s">
        <v>16723</v>
      </c>
      <c r="H8485" s="129"/>
    </row>
    <row r="8486" spans="1:8" x14ac:dyDescent="0.3">
      <c r="A8486" s="183">
        <v>45596</v>
      </c>
      <c r="B8486" s="129" t="s">
        <v>13226</v>
      </c>
      <c r="C8486" s="129" t="s">
        <v>418</v>
      </c>
      <c r="D8486" s="165">
        <v>1</v>
      </c>
      <c r="E8486" s="129" t="s">
        <v>4739</v>
      </c>
      <c r="F8486" s="129" t="s">
        <v>4735</v>
      </c>
      <c r="G8486" s="129" t="s">
        <v>16723</v>
      </c>
      <c r="H8486" s="129"/>
    </row>
    <row r="8487" spans="1:8" x14ac:dyDescent="0.3">
      <c r="A8487" s="183">
        <v>45596</v>
      </c>
      <c r="B8487" s="129" t="s">
        <v>13227</v>
      </c>
      <c r="C8487" s="129" t="s">
        <v>418</v>
      </c>
      <c r="D8487" s="165">
        <v>1</v>
      </c>
      <c r="E8487" s="129" t="s">
        <v>4739</v>
      </c>
      <c r="F8487" s="129" t="s">
        <v>4735</v>
      </c>
      <c r="G8487" s="129" t="s">
        <v>16723</v>
      </c>
      <c r="H8487" s="129"/>
    </row>
    <row r="8488" spans="1:8" x14ac:dyDescent="0.3">
      <c r="A8488" s="183">
        <v>45596</v>
      </c>
      <c r="B8488" s="129" t="s">
        <v>13228</v>
      </c>
      <c r="C8488" s="129" t="s">
        <v>416</v>
      </c>
      <c r="D8488" s="165">
        <v>1</v>
      </c>
      <c r="E8488" s="129" t="s">
        <v>4739</v>
      </c>
      <c r="F8488" s="129" t="s">
        <v>4735</v>
      </c>
      <c r="G8488" s="129" t="s">
        <v>16723</v>
      </c>
      <c r="H8488" s="129"/>
    </row>
    <row r="8489" spans="1:8" x14ac:dyDescent="0.3">
      <c r="A8489" s="183">
        <v>45596</v>
      </c>
      <c r="B8489" s="129" t="s">
        <v>13229</v>
      </c>
      <c r="C8489" s="129" t="s">
        <v>416</v>
      </c>
      <c r="D8489" s="165">
        <v>1</v>
      </c>
      <c r="E8489" s="129" t="s">
        <v>4739</v>
      </c>
      <c r="F8489" s="129" t="s">
        <v>4735</v>
      </c>
      <c r="G8489" s="129" t="s">
        <v>16723</v>
      </c>
      <c r="H8489" s="129"/>
    </row>
    <row r="8490" spans="1:8" x14ac:dyDescent="0.3">
      <c r="A8490" s="183">
        <v>45596</v>
      </c>
      <c r="B8490" s="129" t="s">
        <v>13230</v>
      </c>
      <c r="C8490" s="129" t="s">
        <v>418</v>
      </c>
      <c r="D8490" s="165">
        <v>1</v>
      </c>
      <c r="E8490" s="129" t="s">
        <v>4737</v>
      </c>
      <c r="F8490" s="129" t="s">
        <v>4735</v>
      </c>
      <c r="G8490" s="129" t="s">
        <v>16723</v>
      </c>
      <c r="H8490" s="129"/>
    </row>
    <row r="8491" spans="1:8" x14ac:dyDescent="0.3">
      <c r="A8491" s="183">
        <v>45596</v>
      </c>
      <c r="B8491" s="129" t="s">
        <v>13231</v>
      </c>
      <c r="C8491" s="129" t="s">
        <v>418</v>
      </c>
      <c r="D8491" s="165">
        <v>1</v>
      </c>
      <c r="E8491" s="129" t="s">
        <v>4739</v>
      </c>
      <c r="F8491" s="129" t="s">
        <v>4735</v>
      </c>
      <c r="G8491" s="129" t="s">
        <v>16723</v>
      </c>
      <c r="H8491" s="129"/>
    </row>
    <row r="8492" spans="1:8" x14ac:dyDescent="0.3">
      <c r="A8492" s="183">
        <v>45596</v>
      </c>
      <c r="B8492" s="129" t="s">
        <v>13232</v>
      </c>
      <c r="C8492" s="129" t="s">
        <v>416</v>
      </c>
      <c r="D8492" s="165">
        <v>1</v>
      </c>
      <c r="E8492" s="129" t="s">
        <v>4737</v>
      </c>
      <c r="F8492" s="129" t="s">
        <v>4735</v>
      </c>
      <c r="G8492" s="129" t="s">
        <v>16723</v>
      </c>
      <c r="H8492" s="129"/>
    </row>
    <row r="8493" spans="1:8" x14ac:dyDescent="0.3">
      <c r="A8493" s="183">
        <v>45596</v>
      </c>
      <c r="B8493" s="129" t="s">
        <v>13233</v>
      </c>
      <c r="C8493" s="129" t="s">
        <v>418</v>
      </c>
      <c r="D8493" s="165">
        <v>1</v>
      </c>
      <c r="E8493" s="129" t="s">
        <v>4737</v>
      </c>
      <c r="F8493" s="129" t="s">
        <v>4735</v>
      </c>
      <c r="G8493" s="129" t="s">
        <v>16723</v>
      </c>
      <c r="H8493" s="129"/>
    </row>
    <row r="8494" spans="1:8" x14ac:dyDescent="0.3">
      <c r="A8494" s="183">
        <v>45596</v>
      </c>
      <c r="B8494" s="129" t="s">
        <v>13234</v>
      </c>
      <c r="C8494" s="129" t="s">
        <v>418</v>
      </c>
      <c r="D8494" s="165">
        <v>1</v>
      </c>
      <c r="E8494" s="129" t="s">
        <v>4739</v>
      </c>
      <c r="F8494" s="129" t="s">
        <v>4735</v>
      </c>
      <c r="G8494" s="129" t="s">
        <v>16723</v>
      </c>
      <c r="H8494" s="129"/>
    </row>
    <row r="8495" spans="1:8" x14ac:dyDescent="0.3">
      <c r="A8495" s="183">
        <v>45596</v>
      </c>
      <c r="B8495" s="129" t="s">
        <v>13235</v>
      </c>
      <c r="C8495" s="129" t="s">
        <v>417</v>
      </c>
      <c r="D8495" s="165">
        <v>1</v>
      </c>
      <c r="E8495" s="129" t="s">
        <v>4739</v>
      </c>
      <c r="F8495" s="129" t="s">
        <v>4735</v>
      </c>
      <c r="G8495" s="129" t="s">
        <v>16723</v>
      </c>
      <c r="H8495" s="129"/>
    </row>
    <row r="8496" spans="1:8" x14ac:dyDescent="0.3">
      <c r="A8496" s="183">
        <v>45596</v>
      </c>
      <c r="B8496" s="129" t="s">
        <v>13236</v>
      </c>
      <c r="C8496" s="129" t="s">
        <v>417</v>
      </c>
      <c r="D8496" s="165">
        <v>1</v>
      </c>
      <c r="E8496" s="129" t="s">
        <v>4739</v>
      </c>
      <c r="F8496" s="129" t="s">
        <v>4735</v>
      </c>
      <c r="G8496" s="129" t="s">
        <v>16723</v>
      </c>
      <c r="H8496" s="129"/>
    </row>
    <row r="8497" spans="1:8" x14ac:dyDescent="0.3">
      <c r="A8497" s="183">
        <v>45596</v>
      </c>
      <c r="B8497" s="129" t="s">
        <v>13237</v>
      </c>
      <c r="C8497" s="129" t="s">
        <v>418</v>
      </c>
      <c r="D8497" s="165">
        <v>1</v>
      </c>
      <c r="E8497" s="129" t="s">
        <v>4739</v>
      </c>
      <c r="F8497" s="129" t="s">
        <v>4735</v>
      </c>
      <c r="G8497" s="129" t="s">
        <v>16723</v>
      </c>
      <c r="H8497" s="129"/>
    </row>
    <row r="8498" spans="1:8" x14ac:dyDescent="0.3">
      <c r="A8498" s="183">
        <v>45596</v>
      </c>
      <c r="B8498" s="129" t="s">
        <v>13238</v>
      </c>
      <c r="C8498" s="129" t="s">
        <v>417</v>
      </c>
      <c r="D8498" s="165">
        <v>1</v>
      </c>
      <c r="E8498" s="129" t="s">
        <v>4739</v>
      </c>
      <c r="F8498" s="129" t="s">
        <v>4735</v>
      </c>
      <c r="G8498" s="129" t="s">
        <v>16723</v>
      </c>
      <c r="H8498" s="129"/>
    </row>
    <row r="8499" spans="1:8" x14ac:dyDescent="0.3">
      <c r="A8499" s="183">
        <v>45596</v>
      </c>
      <c r="B8499" s="129" t="s">
        <v>13239</v>
      </c>
      <c r="C8499" s="129" t="s">
        <v>417</v>
      </c>
      <c r="D8499" s="165">
        <v>1</v>
      </c>
      <c r="E8499" s="129" t="s">
        <v>4739</v>
      </c>
      <c r="F8499" s="129" t="s">
        <v>4735</v>
      </c>
      <c r="G8499" s="129" t="s">
        <v>16723</v>
      </c>
      <c r="H8499" s="129"/>
    </row>
    <row r="8500" spans="1:8" x14ac:dyDescent="0.3">
      <c r="A8500" s="183">
        <v>45596</v>
      </c>
      <c r="B8500" s="129" t="s">
        <v>13240</v>
      </c>
      <c r="C8500" s="129" t="s">
        <v>417</v>
      </c>
      <c r="D8500" s="165">
        <v>1</v>
      </c>
      <c r="E8500" s="129" t="s">
        <v>4737</v>
      </c>
      <c r="F8500" s="129" t="s">
        <v>4735</v>
      </c>
      <c r="G8500" s="129" t="s">
        <v>16723</v>
      </c>
      <c r="H8500" s="129"/>
    </row>
    <row r="8501" spans="1:8" x14ac:dyDescent="0.3">
      <c r="A8501" s="183">
        <v>45596</v>
      </c>
      <c r="B8501" s="129" t="s">
        <v>13241</v>
      </c>
      <c r="C8501" s="129" t="s">
        <v>417</v>
      </c>
      <c r="D8501" s="165">
        <v>1</v>
      </c>
      <c r="E8501" s="129" t="s">
        <v>5066</v>
      </c>
      <c r="F8501" s="129" t="s">
        <v>4735</v>
      </c>
      <c r="G8501" s="129" t="s">
        <v>16723</v>
      </c>
      <c r="H8501" s="129"/>
    </row>
    <row r="8502" spans="1:8" x14ac:dyDescent="0.3">
      <c r="A8502" s="183">
        <v>45596</v>
      </c>
      <c r="B8502" s="129" t="s">
        <v>13242</v>
      </c>
      <c r="C8502" s="129" t="s">
        <v>417</v>
      </c>
      <c r="D8502" s="165">
        <v>1</v>
      </c>
      <c r="E8502" s="129" t="s">
        <v>4739</v>
      </c>
      <c r="F8502" s="129" t="s">
        <v>4735</v>
      </c>
      <c r="G8502" s="129" t="s">
        <v>16723</v>
      </c>
      <c r="H8502" s="129"/>
    </row>
    <row r="8503" spans="1:8" x14ac:dyDescent="0.3">
      <c r="A8503" s="183">
        <v>45596</v>
      </c>
      <c r="B8503" s="129" t="s">
        <v>13243</v>
      </c>
      <c r="C8503" s="129" t="s">
        <v>417</v>
      </c>
      <c r="D8503" s="165">
        <v>1</v>
      </c>
      <c r="E8503" s="129" t="s">
        <v>4739</v>
      </c>
      <c r="F8503" s="129" t="s">
        <v>4735</v>
      </c>
      <c r="G8503" s="129" t="s">
        <v>16723</v>
      </c>
      <c r="H8503" s="129"/>
    </row>
    <row r="8504" spans="1:8" x14ac:dyDescent="0.3">
      <c r="A8504" s="183">
        <v>45596</v>
      </c>
      <c r="B8504" s="129" t="s">
        <v>13244</v>
      </c>
      <c r="C8504" s="129" t="s">
        <v>417</v>
      </c>
      <c r="D8504" s="165">
        <v>1</v>
      </c>
      <c r="E8504" s="129" t="s">
        <v>4737</v>
      </c>
      <c r="F8504" s="129" t="s">
        <v>4735</v>
      </c>
      <c r="G8504" s="129" t="s">
        <v>16723</v>
      </c>
      <c r="H8504" s="129"/>
    </row>
    <row r="8505" spans="1:8" x14ac:dyDescent="0.3">
      <c r="A8505" s="183">
        <v>45596</v>
      </c>
      <c r="B8505" s="129" t="s">
        <v>13245</v>
      </c>
      <c r="C8505" s="129" t="s">
        <v>417</v>
      </c>
      <c r="D8505" s="165">
        <v>1</v>
      </c>
      <c r="E8505" s="129" t="s">
        <v>4734</v>
      </c>
      <c r="F8505" s="129" t="s">
        <v>4735</v>
      </c>
      <c r="G8505" s="129" t="s">
        <v>16723</v>
      </c>
      <c r="H8505" s="129"/>
    </row>
    <row r="8506" spans="1:8" x14ac:dyDescent="0.3">
      <c r="A8506" s="183">
        <v>45596</v>
      </c>
      <c r="B8506" s="129" t="s">
        <v>13246</v>
      </c>
      <c r="C8506" s="129" t="s">
        <v>416</v>
      </c>
      <c r="D8506" s="165">
        <v>1</v>
      </c>
      <c r="E8506" s="129" t="s">
        <v>4737</v>
      </c>
      <c r="F8506" s="129" t="s">
        <v>4735</v>
      </c>
      <c r="G8506" s="129" t="s">
        <v>16723</v>
      </c>
      <c r="H8506" s="129"/>
    </row>
    <row r="8507" spans="1:8" x14ac:dyDescent="0.3">
      <c r="A8507" s="183">
        <v>45596</v>
      </c>
      <c r="B8507" s="129" t="s">
        <v>13247</v>
      </c>
      <c r="C8507" s="129" t="s">
        <v>418</v>
      </c>
      <c r="D8507" s="165">
        <v>1</v>
      </c>
      <c r="E8507" s="129" t="s">
        <v>4739</v>
      </c>
      <c r="F8507" s="129" t="s">
        <v>4735</v>
      </c>
      <c r="G8507" s="129" t="s">
        <v>16723</v>
      </c>
      <c r="H8507" s="129"/>
    </row>
    <row r="8508" spans="1:8" x14ac:dyDescent="0.3">
      <c r="A8508" s="183">
        <v>45596</v>
      </c>
      <c r="B8508" s="129" t="s">
        <v>13248</v>
      </c>
      <c r="C8508" s="129" t="s">
        <v>416</v>
      </c>
      <c r="D8508" s="165">
        <v>1</v>
      </c>
      <c r="E8508" s="129" t="s">
        <v>4737</v>
      </c>
      <c r="F8508" s="129" t="s">
        <v>4735</v>
      </c>
      <c r="G8508" s="129" t="s">
        <v>16723</v>
      </c>
      <c r="H8508" s="129"/>
    </row>
    <row r="8509" spans="1:8" x14ac:dyDescent="0.3">
      <c r="A8509" s="183">
        <v>45596</v>
      </c>
      <c r="B8509" s="129" t="s">
        <v>13249</v>
      </c>
      <c r="C8509" s="129" t="s">
        <v>418</v>
      </c>
      <c r="D8509" s="165">
        <v>1</v>
      </c>
      <c r="E8509" s="129" t="s">
        <v>4739</v>
      </c>
      <c r="F8509" s="129" t="s">
        <v>4735</v>
      </c>
      <c r="G8509" s="129" t="s">
        <v>16723</v>
      </c>
      <c r="H8509" s="129"/>
    </row>
    <row r="8510" spans="1:8" x14ac:dyDescent="0.3">
      <c r="A8510" s="183">
        <v>45596</v>
      </c>
      <c r="B8510" s="129" t="s">
        <v>13250</v>
      </c>
      <c r="C8510" s="129" t="s">
        <v>418</v>
      </c>
      <c r="D8510" s="165">
        <v>1</v>
      </c>
      <c r="E8510" s="129" t="s">
        <v>4821</v>
      </c>
      <c r="F8510" s="129" t="s">
        <v>4735</v>
      </c>
      <c r="G8510" s="129" t="s">
        <v>16723</v>
      </c>
      <c r="H8510" s="129"/>
    </row>
    <row r="8511" spans="1:8" x14ac:dyDescent="0.3">
      <c r="A8511" s="183">
        <v>45596</v>
      </c>
      <c r="B8511" s="129" t="s">
        <v>13251</v>
      </c>
      <c r="C8511" s="129" t="s">
        <v>418</v>
      </c>
      <c r="D8511" s="165">
        <v>1</v>
      </c>
      <c r="E8511" s="129" t="s">
        <v>4737</v>
      </c>
      <c r="F8511" s="129" t="s">
        <v>4735</v>
      </c>
      <c r="G8511" s="129" t="s">
        <v>16723</v>
      </c>
      <c r="H8511" s="129"/>
    </row>
    <row r="8512" spans="1:8" x14ac:dyDescent="0.3">
      <c r="A8512" s="183">
        <v>45596</v>
      </c>
      <c r="B8512" s="129" t="s">
        <v>13252</v>
      </c>
      <c r="C8512" s="129" t="s">
        <v>418</v>
      </c>
      <c r="D8512" s="165">
        <v>1</v>
      </c>
      <c r="E8512" s="129" t="s">
        <v>4737</v>
      </c>
      <c r="F8512" s="129" t="s">
        <v>4735</v>
      </c>
      <c r="G8512" s="129" t="s">
        <v>16723</v>
      </c>
      <c r="H8512" s="129"/>
    </row>
    <row r="8513" spans="1:8" x14ac:dyDescent="0.3">
      <c r="A8513" s="183">
        <v>45596</v>
      </c>
      <c r="B8513" s="129" t="s">
        <v>13253</v>
      </c>
      <c r="C8513" s="129" t="s">
        <v>418</v>
      </c>
      <c r="D8513" s="165">
        <v>1</v>
      </c>
      <c r="E8513" s="129" t="s">
        <v>4744</v>
      </c>
      <c r="F8513" s="129" t="s">
        <v>4735</v>
      </c>
      <c r="G8513" s="129" t="s">
        <v>16723</v>
      </c>
      <c r="H8513" s="129"/>
    </row>
    <row r="8514" spans="1:8" x14ac:dyDescent="0.3">
      <c r="A8514" s="183">
        <v>45596</v>
      </c>
      <c r="B8514" s="129" t="s">
        <v>13254</v>
      </c>
      <c r="C8514" s="129" t="s">
        <v>416</v>
      </c>
      <c r="D8514" s="165">
        <v>1</v>
      </c>
      <c r="E8514" s="129" t="s">
        <v>4737</v>
      </c>
      <c r="F8514" s="129" t="s">
        <v>4735</v>
      </c>
      <c r="G8514" s="129" t="s">
        <v>16723</v>
      </c>
      <c r="H8514" s="129"/>
    </row>
    <row r="8515" spans="1:8" x14ac:dyDescent="0.3">
      <c r="A8515" s="183">
        <v>45596</v>
      </c>
      <c r="B8515" s="129" t="s">
        <v>13255</v>
      </c>
      <c r="C8515" s="129" t="s">
        <v>416</v>
      </c>
      <c r="D8515" s="165">
        <v>1</v>
      </c>
      <c r="E8515" s="129" t="s">
        <v>4737</v>
      </c>
      <c r="F8515" s="129" t="s">
        <v>4735</v>
      </c>
      <c r="G8515" s="129" t="s">
        <v>16723</v>
      </c>
      <c r="H8515" s="129"/>
    </row>
    <row r="8516" spans="1:8" x14ac:dyDescent="0.3">
      <c r="A8516" s="183">
        <v>45596</v>
      </c>
      <c r="B8516" s="129" t="s">
        <v>13256</v>
      </c>
      <c r="C8516" s="129" t="s">
        <v>417</v>
      </c>
      <c r="D8516" s="165">
        <v>1</v>
      </c>
      <c r="E8516" s="129" t="s">
        <v>4739</v>
      </c>
      <c r="F8516" s="129" t="s">
        <v>4735</v>
      </c>
      <c r="G8516" s="129" t="s">
        <v>16723</v>
      </c>
      <c r="H8516" s="129"/>
    </row>
    <row r="8517" spans="1:8" x14ac:dyDescent="0.3">
      <c r="A8517" s="183">
        <v>45596</v>
      </c>
      <c r="B8517" s="129" t="s">
        <v>13257</v>
      </c>
      <c r="C8517" s="129" t="s">
        <v>417</v>
      </c>
      <c r="D8517" s="165">
        <v>1</v>
      </c>
      <c r="E8517" s="129" t="s">
        <v>4739</v>
      </c>
      <c r="F8517" s="129" t="s">
        <v>4735</v>
      </c>
      <c r="G8517" s="129" t="s">
        <v>16723</v>
      </c>
      <c r="H8517" s="129"/>
    </row>
    <row r="8518" spans="1:8" x14ac:dyDescent="0.3">
      <c r="A8518" s="183">
        <v>45596</v>
      </c>
      <c r="B8518" s="129" t="s">
        <v>13258</v>
      </c>
      <c r="C8518" s="129" t="s">
        <v>417</v>
      </c>
      <c r="D8518" s="165">
        <v>1</v>
      </c>
      <c r="E8518" s="129" t="s">
        <v>4739</v>
      </c>
      <c r="F8518" s="129" t="s">
        <v>4735</v>
      </c>
      <c r="G8518" s="129" t="s">
        <v>16723</v>
      </c>
      <c r="H8518" s="129"/>
    </row>
    <row r="8519" spans="1:8" x14ac:dyDescent="0.3">
      <c r="A8519" s="183">
        <v>45596</v>
      </c>
      <c r="B8519" s="129" t="s">
        <v>13259</v>
      </c>
      <c r="C8519" s="129" t="s">
        <v>417</v>
      </c>
      <c r="D8519" s="165">
        <v>1</v>
      </c>
      <c r="E8519" s="129" t="s">
        <v>5066</v>
      </c>
      <c r="F8519" s="129" t="s">
        <v>4735</v>
      </c>
      <c r="G8519" s="129" t="s">
        <v>16723</v>
      </c>
      <c r="H8519" s="129"/>
    </row>
    <row r="8520" spans="1:8" x14ac:dyDescent="0.3">
      <c r="A8520" s="183">
        <v>45596</v>
      </c>
      <c r="B8520" s="129" t="s">
        <v>13260</v>
      </c>
      <c r="C8520" s="129" t="s">
        <v>417</v>
      </c>
      <c r="D8520" s="165">
        <v>1</v>
      </c>
      <c r="E8520" s="129" t="s">
        <v>4739</v>
      </c>
      <c r="F8520" s="129" t="s">
        <v>4735</v>
      </c>
      <c r="G8520" s="129" t="s">
        <v>16723</v>
      </c>
      <c r="H8520" s="129"/>
    </row>
    <row r="8521" spans="1:8" x14ac:dyDescent="0.3">
      <c r="A8521" s="183">
        <v>45596</v>
      </c>
      <c r="B8521" s="129" t="s">
        <v>13261</v>
      </c>
      <c r="C8521" s="129" t="s">
        <v>417</v>
      </c>
      <c r="D8521" s="165">
        <v>1</v>
      </c>
      <c r="E8521" s="129" t="s">
        <v>4739</v>
      </c>
      <c r="F8521" s="129" t="s">
        <v>4735</v>
      </c>
      <c r="G8521" s="129" t="s">
        <v>16723</v>
      </c>
      <c r="H8521" s="129"/>
    </row>
    <row r="8522" spans="1:8" x14ac:dyDescent="0.3">
      <c r="A8522" s="183">
        <v>45596</v>
      </c>
      <c r="B8522" s="129" t="s">
        <v>13262</v>
      </c>
      <c r="C8522" s="129" t="s">
        <v>417</v>
      </c>
      <c r="D8522" s="165">
        <v>1</v>
      </c>
      <c r="E8522" s="129" t="s">
        <v>4739</v>
      </c>
      <c r="F8522" s="129" t="s">
        <v>4735</v>
      </c>
      <c r="G8522" s="129" t="s">
        <v>16723</v>
      </c>
      <c r="H8522" s="129"/>
    </row>
    <row r="8523" spans="1:8" x14ac:dyDescent="0.3">
      <c r="A8523" s="183">
        <v>45596</v>
      </c>
      <c r="B8523" s="129" t="s">
        <v>13263</v>
      </c>
      <c r="C8523" s="129" t="s">
        <v>416</v>
      </c>
      <c r="D8523" s="165">
        <v>1</v>
      </c>
      <c r="E8523" s="129" t="s">
        <v>4744</v>
      </c>
      <c r="F8523" s="129" t="s">
        <v>4735</v>
      </c>
      <c r="G8523" s="129" t="s">
        <v>16723</v>
      </c>
      <c r="H8523" s="129"/>
    </row>
    <row r="8524" spans="1:8" x14ac:dyDescent="0.3">
      <c r="A8524" s="183">
        <v>45596</v>
      </c>
      <c r="B8524" s="129" t="s">
        <v>13264</v>
      </c>
      <c r="C8524" s="129" t="s">
        <v>418</v>
      </c>
      <c r="D8524" s="165">
        <v>1</v>
      </c>
      <c r="E8524" s="129" t="s">
        <v>4739</v>
      </c>
      <c r="F8524" s="129" t="s">
        <v>4735</v>
      </c>
      <c r="G8524" s="129" t="s">
        <v>16723</v>
      </c>
      <c r="H8524" s="129"/>
    </row>
    <row r="8525" spans="1:8" x14ac:dyDescent="0.3">
      <c r="A8525" s="183">
        <v>45596</v>
      </c>
      <c r="B8525" s="129" t="s">
        <v>13265</v>
      </c>
      <c r="C8525" s="129" t="s">
        <v>418</v>
      </c>
      <c r="D8525" s="165">
        <v>1</v>
      </c>
      <c r="E8525" s="129" t="s">
        <v>4739</v>
      </c>
      <c r="F8525" s="129" t="s">
        <v>4735</v>
      </c>
      <c r="G8525" s="129" t="s">
        <v>16723</v>
      </c>
      <c r="H8525" s="129"/>
    </row>
    <row r="8526" spans="1:8" x14ac:dyDescent="0.3">
      <c r="A8526" s="183">
        <v>45596</v>
      </c>
      <c r="B8526" s="129" t="s">
        <v>13266</v>
      </c>
      <c r="C8526" s="129" t="s">
        <v>416</v>
      </c>
      <c r="D8526" s="165">
        <v>1</v>
      </c>
      <c r="E8526" s="129" t="s">
        <v>4739</v>
      </c>
      <c r="F8526" s="129" t="s">
        <v>4735</v>
      </c>
      <c r="G8526" s="129" t="s">
        <v>16723</v>
      </c>
      <c r="H8526" s="129"/>
    </row>
    <row r="8527" spans="1:8" x14ac:dyDescent="0.3">
      <c r="A8527" s="183">
        <v>45596</v>
      </c>
      <c r="B8527" s="129" t="s">
        <v>13267</v>
      </c>
      <c r="C8527" s="129" t="s">
        <v>417</v>
      </c>
      <c r="D8527" s="165">
        <v>1</v>
      </c>
      <c r="E8527" s="129" t="s">
        <v>4739</v>
      </c>
      <c r="F8527" s="129" t="s">
        <v>4735</v>
      </c>
      <c r="G8527" s="129" t="s">
        <v>16723</v>
      </c>
      <c r="H8527" s="129"/>
    </row>
    <row r="8528" spans="1:8" x14ac:dyDescent="0.3">
      <c r="A8528" s="183">
        <v>45596</v>
      </c>
      <c r="B8528" s="129" t="s">
        <v>13268</v>
      </c>
      <c r="C8528" s="129" t="s">
        <v>418</v>
      </c>
      <c r="D8528" s="165">
        <v>1</v>
      </c>
      <c r="E8528" s="129" t="s">
        <v>4739</v>
      </c>
      <c r="F8528" s="129" t="s">
        <v>4735</v>
      </c>
      <c r="G8528" s="129" t="s">
        <v>16723</v>
      </c>
      <c r="H8528" s="129"/>
    </row>
    <row r="8529" spans="1:8" x14ac:dyDescent="0.3">
      <c r="A8529" s="183">
        <v>45596</v>
      </c>
      <c r="B8529" s="129" t="s">
        <v>13269</v>
      </c>
      <c r="C8529" s="129" t="s">
        <v>417</v>
      </c>
      <c r="D8529" s="165">
        <v>1</v>
      </c>
      <c r="E8529" s="129" t="s">
        <v>5066</v>
      </c>
      <c r="F8529" s="129" t="s">
        <v>4735</v>
      </c>
      <c r="G8529" s="129" t="s">
        <v>16723</v>
      </c>
      <c r="H8529" s="129"/>
    </row>
    <row r="8530" spans="1:8" x14ac:dyDescent="0.3">
      <c r="A8530" s="183">
        <v>45596</v>
      </c>
      <c r="B8530" s="129" t="s">
        <v>13270</v>
      </c>
      <c r="C8530" s="129" t="s">
        <v>417</v>
      </c>
      <c r="D8530" s="165">
        <v>1</v>
      </c>
      <c r="E8530" s="129" t="s">
        <v>4737</v>
      </c>
      <c r="F8530" s="129" t="s">
        <v>4735</v>
      </c>
      <c r="G8530" s="129" t="s">
        <v>16723</v>
      </c>
      <c r="H8530" s="129"/>
    </row>
    <row r="8531" spans="1:8" x14ac:dyDescent="0.3">
      <c r="A8531" s="183">
        <v>45596</v>
      </c>
      <c r="B8531" s="129" t="s">
        <v>13271</v>
      </c>
      <c r="C8531" s="129" t="s">
        <v>417</v>
      </c>
      <c r="D8531" s="165">
        <v>1</v>
      </c>
      <c r="E8531" s="129" t="s">
        <v>4737</v>
      </c>
      <c r="F8531" s="129" t="s">
        <v>4735</v>
      </c>
      <c r="G8531" s="129" t="s">
        <v>16723</v>
      </c>
      <c r="H8531" s="129"/>
    </row>
    <row r="8532" spans="1:8" x14ac:dyDescent="0.3">
      <c r="A8532" s="183">
        <v>45596</v>
      </c>
      <c r="B8532" s="129" t="s">
        <v>13272</v>
      </c>
      <c r="C8532" s="129" t="s">
        <v>417</v>
      </c>
      <c r="D8532" s="165">
        <v>1</v>
      </c>
      <c r="E8532" s="129" t="s">
        <v>4737</v>
      </c>
      <c r="F8532" s="129" t="s">
        <v>4735</v>
      </c>
      <c r="G8532" s="129" t="s">
        <v>16723</v>
      </c>
      <c r="H8532" s="129"/>
    </row>
    <row r="8533" spans="1:8" x14ac:dyDescent="0.3">
      <c r="A8533" s="183">
        <v>45596</v>
      </c>
      <c r="B8533" s="129" t="s">
        <v>13273</v>
      </c>
      <c r="C8533" s="129" t="s">
        <v>416</v>
      </c>
      <c r="D8533" s="165">
        <v>1</v>
      </c>
      <c r="E8533" s="129" t="s">
        <v>4739</v>
      </c>
      <c r="F8533" s="129" t="s">
        <v>4735</v>
      </c>
      <c r="G8533" s="129" t="s">
        <v>16723</v>
      </c>
      <c r="H8533" s="129"/>
    </row>
    <row r="8534" spans="1:8" x14ac:dyDescent="0.3">
      <c r="A8534" s="183">
        <v>45596</v>
      </c>
      <c r="B8534" s="129" t="s">
        <v>13274</v>
      </c>
      <c r="C8534" s="129" t="s">
        <v>418</v>
      </c>
      <c r="D8534" s="165">
        <v>1</v>
      </c>
      <c r="E8534" s="129" t="s">
        <v>4737</v>
      </c>
      <c r="F8534" s="129" t="s">
        <v>4735</v>
      </c>
      <c r="G8534" s="129" t="s">
        <v>16723</v>
      </c>
      <c r="H8534" s="129"/>
    </row>
    <row r="8535" spans="1:8" x14ac:dyDescent="0.3">
      <c r="A8535" s="183">
        <v>45596</v>
      </c>
      <c r="B8535" s="129" t="s">
        <v>13275</v>
      </c>
      <c r="C8535" s="129" t="s">
        <v>418</v>
      </c>
      <c r="D8535" s="165">
        <v>1</v>
      </c>
      <c r="E8535" s="129" t="s">
        <v>4739</v>
      </c>
      <c r="F8535" s="129" t="s">
        <v>4735</v>
      </c>
      <c r="G8535" s="129" t="s">
        <v>16723</v>
      </c>
      <c r="H8535" s="129"/>
    </row>
    <row r="8536" spans="1:8" x14ac:dyDescent="0.3">
      <c r="A8536" s="183">
        <v>45596</v>
      </c>
      <c r="B8536" s="129" t="s">
        <v>13276</v>
      </c>
      <c r="C8536" s="129" t="s">
        <v>418</v>
      </c>
      <c r="D8536" s="165">
        <v>1</v>
      </c>
      <c r="E8536" s="129" t="s">
        <v>4821</v>
      </c>
      <c r="F8536" s="129" t="s">
        <v>4735</v>
      </c>
      <c r="G8536" s="129" t="s">
        <v>16723</v>
      </c>
      <c r="H8536" s="129"/>
    </row>
    <row r="8537" spans="1:8" x14ac:dyDescent="0.3">
      <c r="A8537" s="183">
        <v>45596</v>
      </c>
      <c r="B8537" s="129" t="s">
        <v>13277</v>
      </c>
      <c r="C8537" s="129" t="s">
        <v>417</v>
      </c>
      <c r="D8537" s="165">
        <v>1</v>
      </c>
      <c r="E8537" s="129" t="s">
        <v>4739</v>
      </c>
      <c r="F8537" s="129" t="s">
        <v>4735</v>
      </c>
      <c r="G8537" s="129" t="s">
        <v>16723</v>
      </c>
      <c r="H8537" s="129"/>
    </row>
    <row r="8538" spans="1:8" x14ac:dyDescent="0.3">
      <c r="A8538" s="183">
        <v>45596</v>
      </c>
      <c r="B8538" s="129" t="s">
        <v>13278</v>
      </c>
      <c r="C8538" s="129" t="s">
        <v>417</v>
      </c>
      <c r="D8538" s="165">
        <v>1</v>
      </c>
      <c r="E8538" s="129" t="s">
        <v>4739</v>
      </c>
      <c r="F8538" s="129" t="s">
        <v>4735</v>
      </c>
      <c r="G8538" s="129" t="s">
        <v>16723</v>
      </c>
      <c r="H8538" s="129"/>
    </row>
    <row r="8539" spans="1:8" x14ac:dyDescent="0.3">
      <c r="A8539" s="183">
        <v>45596</v>
      </c>
      <c r="B8539" s="129" t="s">
        <v>13279</v>
      </c>
      <c r="C8539" s="129" t="s">
        <v>417</v>
      </c>
      <c r="D8539" s="165">
        <v>1</v>
      </c>
      <c r="E8539" s="129" t="s">
        <v>4739</v>
      </c>
      <c r="F8539" s="129" t="s">
        <v>4735</v>
      </c>
      <c r="G8539" s="129" t="s">
        <v>16723</v>
      </c>
      <c r="H8539" s="129"/>
    </row>
    <row r="8540" spans="1:8" x14ac:dyDescent="0.3">
      <c r="A8540" s="183">
        <v>45596</v>
      </c>
      <c r="B8540" s="129" t="s">
        <v>13280</v>
      </c>
      <c r="C8540" s="129" t="s">
        <v>417</v>
      </c>
      <c r="D8540" s="165">
        <v>1</v>
      </c>
      <c r="E8540" s="129" t="s">
        <v>4734</v>
      </c>
      <c r="F8540" s="129" t="s">
        <v>4735</v>
      </c>
      <c r="G8540" s="129" t="s">
        <v>16723</v>
      </c>
      <c r="H8540" s="129"/>
    </row>
    <row r="8541" spans="1:8" x14ac:dyDescent="0.3">
      <c r="A8541" s="183">
        <v>45596</v>
      </c>
      <c r="B8541" s="129" t="s">
        <v>13281</v>
      </c>
      <c r="C8541" s="129" t="s">
        <v>417</v>
      </c>
      <c r="D8541" s="165">
        <v>1</v>
      </c>
      <c r="E8541" s="129" t="s">
        <v>4739</v>
      </c>
      <c r="F8541" s="129" t="s">
        <v>4735</v>
      </c>
      <c r="G8541" s="129" t="s">
        <v>16723</v>
      </c>
      <c r="H8541" s="129"/>
    </row>
    <row r="8542" spans="1:8" x14ac:dyDescent="0.3">
      <c r="A8542" s="183">
        <v>45596</v>
      </c>
      <c r="B8542" s="129" t="s">
        <v>13282</v>
      </c>
      <c r="C8542" s="129" t="s">
        <v>417</v>
      </c>
      <c r="D8542" s="165">
        <v>1</v>
      </c>
      <c r="E8542" s="129" t="s">
        <v>4739</v>
      </c>
      <c r="F8542" s="129" t="s">
        <v>4735</v>
      </c>
      <c r="G8542" s="129" t="s">
        <v>16723</v>
      </c>
      <c r="H8542" s="129"/>
    </row>
    <row r="8543" spans="1:8" x14ac:dyDescent="0.3">
      <c r="A8543" s="183">
        <v>45596</v>
      </c>
      <c r="B8543" s="129" t="s">
        <v>13283</v>
      </c>
      <c r="C8543" s="129" t="s">
        <v>417</v>
      </c>
      <c r="D8543" s="165">
        <v>1</v>
      </c>
      <c r="E8543" s="129" t="s">
        <v>4734</v>
      </c>
      <c r="F8543" s="129" t="s">
        <v>4735</v>
      </c>
      <c r="G8543" s="129" t="s">
        <v>16723</v>
      </c>
      <c r="H8543" s="129"/>
    </row>
    <row r="8544" spans="1:8" x14ac:dyDescent="0.3">
      <c r="A8544" s="183">
        <v>45596</v>
      </c>
      <c r="B8544" s="129" t="s">
        <v>13284</v>
      </c>
      <c r="C8544" s="129" t="s">
        <v>418</v>
      </c>
      <c r="D8544" s="165">
        <v>1</v>
      </c>
      <c r="E8544" s="129" t="s">
        <v>4737</v>
      </c>
      <c r="F8544" s="129" t="s">
        <v>4735</v>
      </c>
      <c r="G8544" s="129" t="s">
        <v>16723</v>
      </c>
      <c r="H8544" s="129"/>
    </row>
    <row r="8545" spans="1:8" x14ac:dyDescent="0.3">
      <c r="A8545" s="183">
        <v>45596</v>
      </c>
      <c r="B8545" s="129" t="s">
        <v>13285</v>
      </c>
      <c r="C8545" s="129" t="s">
        <v>416</v>
      </c>
      <c r="D8545" s="165">
        <v>1</v>
      </c>
      <c r="E8545" s="129" t="s">
        <v>4739</v>
      </c>
      <c r="F8545" s="129" t="s">
        <v>4735</v>
      </c>
      <c r="G8545" s="129" t="s">
        <v>16723</v>
      </c>
      <c r="H8545" s="129"/>
    </row>
    <row r="8546" spans="1:8" x14ac:dyDescent="0.3">
      <c r="A8546" s="183">
        <v>45596</v>
      </c>
      <c r="B8546" s="129" t="s">
        <v>13286</v>
      </c>
      <c r="C8546" s="129" t="s">
        <v>418</v>
      </c>
      <c r="D8546" s="165">
        <v>1</v>
      </c>
      <c r="E8546" s="129" t="s">
        <v>4739</v>
      </c>
      <c r="F8546" s="129" t="s">
        <v>4735</v>
      </c>
      <c r="G8546" s="129" t="s">
        <v>16723</v>
      </c>
      <c r="H8546" s="129"/>
    </row>
    <row r="8547" spans="1:8" x14ac:dyDescent="0.3">
      <c r="A8547" s="183">
        <v>45596</v>
      </c>
      <c r="B8547" s="129" t="s">
        <v>13287</v>
      </c>
      <c r="C8547" s="129" t="s">
        <v>416</v>
      </c>
      <c r="D8547" s="165">
        <v>1</v>
      </c>
      <c r="E8547" s="129" t="s">
        <v>4739</v>
      </c>
      <c r="F8547" s="129" t="s">
        <v>4735</v>
      </c>
      <c r="G8547" s="129" t="s">
        <v>16723</v>
      </c>
      <c r="H8547" s="129"/>
    </row>
    <row r="8548" spans="1:8" x14ac:dyDescent="0.3">
      <c r="A8548" s="183">
        <v>45596</v>
      </c>
      <c r="B8548" s="129" t="s">
        <v>13288</v>
      </c>
      <c r="C8548" s="129" t="s">
        <v>418</v>
      </c>
      <c r="D8548" s="165">
        <v>1</v>
      </c>
      <c r="E8548" s="129" t="s">
        <v>4739</v>
      </c>
      <c r="F8548" s="129" t="s">
        <v>4735</v>
      </c>
      <c r="G8548" s="129" t="s">
        <v>16723</v>
      </c>
      <c r="H8548" s="129"/>
    </row>
    <row r="8549" spans="1:8" x14ac:dyDescent="0.3">
      <c r="A8549" s="183">
        <v>45596</v>
      </c>
      <c r="B8549" s="129" t="s">
        <v>13289</v>
      </c>
      <c r="C8549" s="129" t="s">
        <v>418</v>
      </c>
      <c r="D8549" s="165">
        <v>1</v>
      </c>
      <c r="E8549" s="129" t="s">
        <v>4739</v>
      </c>
      <c r="F8549" s="129" t="s">
        <v>4735</v>
      </c>
      <c r="G8549" s="129" t="s">
        <v>16723</v>
      </c>
      <c r="H8549" s="129"/>
    </row>
    <row r="8550" spans="1:8" x14ac:dyDescent="0.3">
      <c r="A8550" s="183">
        <v>45596</v>
      </c>
      <c r="B8550" s="129" t="s">
        <v>13290</v>
      </c>
      <c r="C8550" s="129" t="s">
        <v>418</v>
      </c>
      <c r="D8550" s="165">
        <v>1</v>
      </c>
      <c r="E8550" s="129" t="s">
        <v>4741</v>
      </c>
      <c r="F8550" s="129" t="s">
        <v>4735</v>
      </c>
      <c r="G8550" s="129" t="s">
        <v>16723</v>
      </c>
      <c r="H8550" s="129"/>
    </row>
    <row r="8551" spans="1:8" x14ac:dyDescent="0.3">
      <c r="A8551" s="183">
        <v>45596</v>
      </c>
      <c r="B8551" s="129" t="s">
        <v>13291</v>
      </c>
      <c r="C8551" s="129" t="s">
        <v>418</v>
      </c>
      <c r="D8551" s="165">
        <v>1</v>
      </c>
      <c r="E8551" s="129" t="s">
        <v>4739</v>
      </c>
      <c r="F8551" s="129" t="s">
        <v>4735</v>
      </c>
      <c r="G8551" s="129" t="s">
        <v>16723</v>
      </c>
      <c r="H8551" s="129"/>
    </row>
    <row r="8552" spans="1:8" x14ac:dyDescent="0.3">
      <c r="A8552" s="183">
        <v>45596</v>
      </c>
      <c r="B8552" s="129" t="s">
        <v>13292</v>
      </c>
      <c r="C8552" s="129" t="s">
        <v>418</v>
      </c>
      <c r="D8552" s="165">
        <v>1</v>
      </c>
      <c r="E8552" s="129" t="s">
        <v>4739</v>
      </c>
      <c r="F8552" s="129" t="s">
        <v>4735</v>
      </c>
      <c r="G8552" s="129" t="s">
        <v>16723</v>
      </c>
      <c r="H8552" s="129"/>
    </row>
    <row r="8553" spans="1:8" x14ac:dyDescent="0.3">
      <c r="A8553" s="183">
        <v>45596</v>
      </c>
      <c r="B8553" s="129" t="s">
        <v>13293</v>
      </c>
      <c r="C8553" s="129" t="s">
        <v>416</v>
      </c>
      <c r="D8553" s="165">
        <v>1</v>
      </c>
      <c r="E8553" s="129" t="s">
        <v>4737</v>
      </c>
      <c r="F8553" s="129" t="s">
        <v>4735</v>
      </c>
      <c r="G8553" s="129" t="s">
        <v>16723</v>
      </c>
      <c r="H8553" s="129"/>
    </row>
    <row r="8554" spans="1:8" x14ac:dyDescent="0.3">
      <c r="A8554" s="183">
        <v>45596</v>
      </c>
      <c r="B8554" s="129" t="s">
        <v>13294</v>
      </c>
      <c r="C8554" s="129" t="s">
        <v>418</v>
      </c>
      <c r="D8554" s="165">
        <v>1</v>
      </c>
      <c r="E8554" s="129" t="s">
        <v>4744</v>
      </c>
      <c r="F8554" s="129" t="s">
        <v>4735</v>
      </c>
      <c r="G8554" s="129" t="s">
        <v>16723</v>
      </c>
      <c r="H8554" s="129"/>
    </row>
    <row r="8555" spans="1:8" x14ac:dyDescent="0.3">
      <c r="A8555" s="183">
        <v>45596</v>
      </c>
      <c r="B8555" s="129" t="s">
        <v>13295</v>
      </c>
      <c r="C8555" s="129" t="s">
        <v>416</v>
      </c>
      <c r="D8555" s="165">
        <v>1</v>
      </c>
      <c r="E8555" s="129" t="s">
        <v>4737</v>
      </c>
      <c r="F8555" s="129" t="s">
        <v>4735</v>
      </c>
      <c r="G8555" s="129" t="s">
        <v>16723</v>
      </c>
      <c r="H8555" s="129"/>
    </row>
    <row r="8556" spans="1:8" x14ac:dyDescent="0.3">
      <c r="A8556" s="183">
        <v>45596</v>
      </c>
      <c r="B8556" s="129" t="s">
        <v>13296</v>
      </c>
      <c r="C8556" s="129" t="s">
        <v>418</v>
      </c>
      <c r="D8556" s="165">
        <v>1</v>
      </c>
      <c r="E8556" s="129" t="s">
        <v>4737</v>
      </c>
      <c r="F8556" s="129" t="s">
        <v>4735</v>
      </c>
      <c r="G8556" s="129" t="s">
        <v>16723</v>
      </c>
      <c r="H8556" s="129"/>
    </row>
    <row r="8557" spans="1:8" x14ac:dyDescent="0.3">
      <c r="A8557" s="183">
        <v>45596</v>
      </c>
      <c r="B8557" s="129" t="s">
        <v>13297</v>
      </c>
      <c r="C8557" s="129" t="s">
        <v>416</v>
      </c>
      <c r="D8557" s="165">
        <v>1</v>
      </c>
      <c r="E8557" s="129" t="s">
        <v>4739</v>
      </c>
      <c r="F8557" s="129" t="s">
        <v>4735</v>
      </c>
      <c r="G8557" s="129" t="s">
        <v>16723</v>
      </c>
      <c r="H8557" s="129"/>
    </row>
    <row r="8558" spans="1:8" x14ac:dyDescent="0.3">
      <c r="A8558" s="183">
        <v>45596</v>
      </c>
      <c r="B8558" s="129" t="s">
        <v>13298</v>
      </c>
      <c r="C8558" s="129" t="s">
        <v>417</v>
      </c>
      <c r="D8558" s="165">
        <v>1</v>
      </c>
      <c r="E8558" s="129" t="s">
        <v>4737</v>
      </c>
      <c r="F8558" s="129" t="s">
        <v>4735</v>
      </c>
      <c r="G8558" s="129" t="s">
        <v>16723</v>
      </c>
      <c r="H8558" s="129"/>
    </row>
    <row r="8559" spans="1:8" x14ac:dyDescent="0.3">
      <c r="A8559" s="183">
        <v>45596</v>
      </c>
      <c r="B8559" s="129" t="s">
        <v>13299</v>
      </c>
      <c r="C8559" s="129" t="s">
        <v>417</v>
      </c>
      <c r="D8559" s="165">
        <v>1</v>
      </c>
      <c r="E8559" s="129" t="s">
        <v>4734</v>
      </c>
      <c r="F8559" s="129" t="s">
        <v>4735</v>
      </c>
      <c r="G8559" s="129" t="s">
        <v>16723</v>
      </c>
      <c r="H8559" s="129"/>
    </row>
    <row r="8560" spans="1:8" x14ac:dyDescent="0.3">
      <c r="A8560" s="183">
        <v>45596</v>
      </c>
      <c r="B8560" s="129" t="s">
        <v>13300</v>
      </c>
      <c r="C8560" s="129" t="s">
        <v>417</v>
      </c>
      <c r="D8560" s="165">
        <v>1</v>
      </c>
      <c r="E8560" s="129" t="s">
        <v>4739</v>
      </c>
      <c r="F8560" s="129" t="s">
        <v>4735</v>
      </c>
      <c r="G8560" s="129" t="s">
        <v>16723</v>
      </c>
      <c r="H8560" s="129"/>
    </row>
    <row r="8561" spans="1:8" x14ac:dyDescent="0.3">
      <c r="A8561" s="183">
        <v>45596</v>
      </c>
      <c r="B8561" s="129" t="s">
        <v>13301</v>
      </c>
      <c r="C8561" s="129" t="s">
        <v>417</v>
      </c>
      <c r="D8561" s="165">
        <v>1</v>
      </c>
      <c r="E8561" s="129" t="s">
        <v>4739</v>
      </c>
      <c r="F8561" s="129" t="s">
        <v>4735</v>
      </c>
      <c r="G8561" s="129" t="s">
        <v>16723</v>
      </c>
      <c r="H8561" s="129"/>
    </row>
    <row r="8562" spans="1:8" x14ac:dyDescent="0.3">
      <c r="A8562" s="183">
        <v>45596</v>
      </c>
      <c r="B8562" s="129" t="s">
        <v>13302</v>
      </c>
      <c r="C8562" s="129" t="s">
        <v>417</v>
      </c>
      <c r="D8562" s="165">
        <v>1</v>
      </c>
      <c r="E8562" s="129" t="s">
        <v>4739</v>
      </c>
      <c r="F8562" s="129" t="s">
        <v>4735</v>
      </c>
      <c r="G8562" s="129" t="s">
        <v>16723</v>
      </c>
      <c r="H8562" s="129"/>
    </row>
    <row r="8563" spans="1:8" x14ac:dyDescent="0.3">
      <c r="A8563" s="183">
        <v>45596</v>
      </c>
      <c r="B8563" s="129" t="s">
        <v>13303</v>
      </c>
      <c r="C8563" s="129" t="s">
        <v>417</v>
      </c>
      <c r="D8563" s="165">
        <v>1</v>
      </c>
      <c r="E8563" s="129" t="s">
        <v>4739</v>
      </c>
      <c r="F8563" s="129" t="s">
        <v>4735</v>
      </c>
      <c r="G8563" s="129" t="s">
        <v>16723</v>
      </c>
      <c r="H8563" s="129"/>
    </row>
    <row r="8564" spans="1:8" x14ac:dyDescent="0.3">
      <c r="A8564" s="183">
        <v>45596</v>
      </c>
      <c r="B8564" s="129" t="s">
        <v>13304</v>
      </c>
      <c r="C8564" s="129" t="s">
        <v>417</v>
      </c>
      <c r="D8564" s="165">
        <v>1</v>
      </c>
      <c r="E8564" s="129" t="s">
        <v>4739</v>
      </c>
      <c r="F8564" s="129" t="s">
        <v>4735</v>
      </c>
      <c r="G8564" s="129" t="s">
        <v>16723</v>
      </c>
      <c r="H8564" s="129"/>
    </row>
    <row r="8565" spans="1:8" x14ac:dyDescent="0.3">
      <c r="A8565" s="183">
        <v>45596</v>
      </c>
      <c r="B8565" s="129" t="s">
        <v>13305</v>
      </c>
      <c r="C8565" s="129" t="s">
        <v>417</v>
      </c>
      <c r="D8565" s="165">
        <v>1</v>
      </c>
      <c r="E8565" s="129" t="s">
        <v>4739</v>
      </c>
      <c r="F8565" s="129" t="s">
        <v>4735</v>
      </c>
      <c r="G8565" s="129" t="s">
        <v>16723</v>
      </c>
      <c r="H8565" s="129"/>
    </row>
    <row r="8566" spans="1:8" x14ac:dyDescent="0.3">
      <c r="A8566" s="183">
        <v>45596</v>
      </c>
      <c r="B8566" s="129" t="s">
        <v>13306</v>
      </c>
      <c r="C8566" s="129" t="s">
        <v>417</v>
      </c>
      <c r="D8566" s="165">
        <v>1</v>
      </c>
      <c r="E8566" s="129" t="s">
        <v>4739</v>
      </c>
      <c r="F8566" s="129" t="s">
        <v>4735</v>
      </c>
      <c r="G8566" s="129" t="s">
        <v>16723</v>
      </c>
      <c r="H8566" s="129"/>
    </row>
    <row r="8567" spans="1:8" x14ac:dyDescent="0.3">
      <c r="A8567" s="183">
        <v>45596</v>
      </c>
      <c r="B8567" s="129" t="s">
        <v>13307</v>
      </c>
      <c r="C8567" s="129" t="s">
        <v>417</v>
      </c>
      <c r="D8567" s="165">
        <v>1</v>
      </c>
      <c r="E8567" s="129" t="s">
        <v>4739</v>
      </c>
      <c r="F8567" s="129" t="s">
        <v>4735</v>
      </c>
      <c r="G8567" s="129" t="s">
        <v>16723</v>
      </c>
      <c r="H8567" s="129"/>
    </row>
    <row r="8568" spans="1:8" x14ac:dyDescent="0.3">
      <c r="A8568" s="183">
        <v>45596</v>
      </c>
      <c r="B8568" s="129" t="s">
        <v>13308</v>
      </c>
      <c r="C8568" s="129" t="s">
        <v>417</v>
      </c>
      <c r="D8568" s="165">
        <v>1</v>
      </c>
      <c r="E8568" s="129" t="s">
        <v>4739</v>
      </c>
      <c r="F8568" s="129" t="s">
        <v>4735</v>
      </c>
      <c r="G8568" s="129" t="s">
        <v>16723</v>
      </c>
      <c r="H8568" s="129"/>
    </row>
    <row r="8569" spans="1:8" x14ac:dyDescent="0.3">
      <c r="A8569" s="183">
        <v>45596</v>
      </c>
      <c r="B8569" s="129" t="s">
        <v>13309</v>
      </c>
      <c r="C8569" s="129" t="s">
        <v>417</v>
      </c>
      <c r="D8569" s="165">
        <v>1</v>
      </c>
      <c r="E8569" s="129" t="s">
        <v>4739</v>
      </c>
      <c r="F8569" s="129" t="s">
        <v>4735</v>
      </c>
      <c r="G8569" s="129" t="s">
        <v>16723</v>
      </c>
      <c r="H8569" s="129"/>
    </row>
    <row r="8570" spans="1:8" x14ac:dyDescent="0.3">
      <c r="A8570" s="183">
        <v>45596</v>
      </c>
      <c r="B8570" s="129" t="s">
        <v>13310</v>
      </c>
      <c r="C8570" s="129" t="s">
        <v>417</v>
      </c>
      <c r="D8570" s="165">
        <v>1</v>
      </c>
      <c r="E8570" s="129" t="s">
        <v>4739</v>
      </c>
      <c r="F8570" s="129" t="s">
        <v>4735</v>
      </c>
      <c r="G8570" s="129" t="s">
        <v>16723</v>
      </c>
      <c r="H8570" s="129"/>
    </row>
    <row r="8571" spans="1:8" x14ac:dyDescent="0.3">
      <c r="A8571" s="183">
        <v>45596</v>
      </c>
      <c r="B8571" s="129" t="s">
        <v>13311</v>
      </c>
      <c r="C8571" s="129" t="s">
        <v>417</v>
      </c>
      <c r="D8571" s="165">
        <v>1</v>
      </c>
      <c r="E8571" s="129" t="s">
        <v>4739</v>
      </c>
      <c r="F8571" s="129" t="s">
        <v>4735</v>
      </c>
      <c r="G8571" s="129" t="s">
        <v>16723</v>
      </c>
      <c r="H8571" s="129"/>
    </row>
    <row r="8572" spans="1:8" x14ac:dyDescent="0.3">
      <c r="A8572" s="183">
        <v>45596</v>
      </c>
      <c r="B8572" s="129" t="s">
        <v>13312</v>
      </c>
      <c r="C8572" s="129" t="s">
        <v>417</v>
      </c>
      <c r="D8572" s="165">
        <v>1</v>
      </c>
      <c r="E8572" s="129" t="s">
        <v>4737</v>
      </c>
      <c r="F8572" s="129" t="s">
        <v>4735</v>
      </c>
      <c r="G8572" s="129" t="s">
        <v>16723</v>
      </c>
      <c r="H8572" s="129"/>
    </row>
    <row r="8573" spans="1:8" x14ac:dyDescent="0.3">
      <c r="A8573" s="183">
        <v>45596</v>
      </c>
      <c r="B8573" s="129" t="s">
        <v>13313</v>
      </c>
      <c r="C8573" s="129" t="s">
        <v>417</v>
      </c>
      <c r="D8573" s="165">
        <v>1</v>
      </c>
      <c r="E8573" s="129" t="s">
        <v>4739</v>
      </c>
      <c r="F8573" s="129" t="s">
        <v>4735</v>
      </c>
      <c r="G8573" s="129" t="s">
        <v>16723</v>
      </c>
      <c r="H8573" s="129"/>
    </row>
    <row r="8574" spans="1:8" x14ac:dyDescent="0.3">
      <c r="A8574" s="183">
        <v>45596</v>
      </c>
      <c r="B8574" s="129" t="s">
        <v>13314</v>
      </c>
      <c r="C8574" s="129" t="s">
        <v>416</v>
      </c>
      <c r="D8574" s="165">
        <v>1</v>
      </c>
      <c r="E8574" s="129" t="s">
        <v>4737</v>
      </c>
      <c r="F8574" s="129" t="s">
        <v>4735</v>
      </c>
      <c r="G8574" s="129" t="s">
        <v>16723</v>
      </c>
      <c r="H8574" s="129"/>
    </row>
    <row r="8575" spans="1:8" x14ac:dyDescent="0.3">
      <c r="A8575" s="183">
        <v>45596</v>
      </c>
      <c r="B8575" s="129" t="s">
        <v>13315</v>
      </c>
      <c r="C8575" s="129" t="s">
        <v>416</v>
      </c>
      <c r="D8575" s="165">
        <v>1</v>
      </c>
      <c r="E8575" s="129" t="s">
        <v>4739</v>
      </c>
      <c r="F8575" s="129" t="s">
        <v>4735</v>
      </c>
      <c r="G8575" s="129" t="s">
        <v>16723</v>
      </c>
      <c r="H8575" s="129"/>
    </row>
    <row r="8576" spans="1:8" x14ac:dyDescent="0.3">
      <c r="A8576" s="183">
        <v>45596</v>
      </c>
      <c r="B8576" s="129" t="s">
        <v>13316</v>
      </c>
      <c r="C8576" s="129" t="s">
        <v>418</v>
      </c>
      <c r="D8576" s="165">
        <v>1</v>
      </c>
      <c r="E8576" s="129" t="s">
        <v>4739</v>
      </c>
      <c r="F8576" s="129" t="s">
        <v>4735</v>
      </c>
      <c r="G8576" s="129" t="s">
        <v>16723</v>
      </c>
      <c r="H8576" s="129"/>
    </row>
    <row r="8577" spans="1:8" x14ac:dyDescent="0.3">
      <c r="A8577" s="183">
        <v>45596</v>
      </c>
      <c r="B8577" s="129" t="s">
        <v>13317</v>
      </c>
      <c r="C8577" s="129" t="s">
        <v>418</v>
      </c>
      <c r="D8577" s="165">
        <v>1</v>
      </c>
      <c r="E8577" s="129" t="s">
        <v>4737</v>
      </c>
      <c r="F8577" s="129" t="s">
        <v>4735</v>
      </c>
      <c r="G8577" s="129" t="s">
        <v>16723</v>
      </c>
      <c r="H8577" s="129"/>
    </row>
    <row r="8578" spans="1:8" x14ac:dyDescent="0.3">
      <c r="A8578" s="183">
        <v>45596</v>
      </c>
      <c r="B8578" s="129" t="s">
        <v>13318</v>
      </c>
      <c r="C8578" s="129" t="s">
        <v>416</v>
      </c>
      <c r="D8578" s="165">
        <v>1</v>
      </c>
      <c r="E8578" s="129" t="s">
        <v>4737</v>
      </c>
      <c r="F8578" s="129" t="s">
        <v>4735</v>
      </c>
      <c r="G8578" s="129" t="s">
        <v>16723</v>
      </c>
      <c r="H8578" s="129"/>
    </row>
    <row r="8579" spans="1:8" x14ac:dyDescent="0.3">
      <c r="A8579" s="183">
        <v>45596</v>
      </c>
      <c r="B8579" s="129" t="s">
        <v>13319</v>
      </c>
      <c r="C8579" s="129" t="s">
        <v>418</v>
      </c>
      <c r="D8579" s="165">
        <v>1</v>
      </c>
      <c r="E8579" s="129" t="s">
        <v>4737</v>
      </c>
      <c r="F8579" s="129" t="s">
        <v>4735</v>
      </c>
      <c r="G8579" s="129" t="s">
        <v>16723</v>
      </c>
      <c r="H8579" s="129"/>
    </row>
    <row r="8580" spans="1:8" x14ac:dyDescent="0.3">
      <c r="A8580" s="183">
        <v>45596</v>
      </c>
      <c r="B8580" s="129" t="s">
        <v>13320</v>
      </c>
      <c r="C8580" s="129" t="s">
        <v>417</v>
      </c>
      <c r="D8580" s="165">
        <v>1</v>
      </c>
      <c r="E8580" s="129" t="s">
        <v>4739</v>
      </c>
      <c r="F8580" s="129" t="s">
        <v>4735</v>
      </c>
      <c r="G8580" s="129" t="s">
        <v>16723</v>
      </c>
      <c r="H8580" s="129"/>
    </row>
    <row r="8581" spans="1:8" x14ac:dyDescent="0.3">
      <c r="A8581" s="183">
        <v>45596</v>
      </c>
      <c r="B8581" s="129" t="s">
        <v>13321</v>
      </c>
      <c r="C8581" s="129" t="s">
        <v>417</v>
      </c>
      <c r="D8581" s="165">
        <v>1</v>
      </c>
      <c r="E8581" s="129" t="s">
        <v>4739</v>
      </c>
      <c r="F8581" s="129" t="s">
        <v>4735</v>
      </c>
      <c r="G8581" s="129" t="s">
        <v>16723</v>
      </c>
      <c r="H8581" s="129"/>
    </row>
    <row r="8582" spans="1:8" x14ac:dyDescent="0.3">
      <c r="A8582" s="183">
        <v>45596</v>
      </c>
      <c r="B8582" s="129" t="s">
        <v>13322</v>
      </c>
      <c r="C8582" s="129" t="s">
        <v>417</v>
      </c>
      <c r="D8582" s="165">
        <v>1</v>
      </c>
      <c r="E8582" s="129" t="s">
        <v>5066</v>
      </c>
      <c r="F8582" s="129" t="s">
        <v>4735</v>
      </c>
      <c r="G8582" s="129" t="s">
        <v>16723</v>
      </c>
      <c r="H8582" s="129"/>
    </row>
    <row r="8583" spans="1:8" x14ac:dyDescent="0.3">
      <c r="A8583" s="183">
        <v>45596</v>
      </c>
      <c r="B8583" s="129" t="s">
        <v>13323</v>
      </c>
      <c r="C8583" s="129" t="s">
        <v>418</v>
      </c>
      <c r="D8583" s="165">
        <v>1</v>
      </c>
      <c r="E8583" s="129" t="s">
        <v>4744</v>
      </c>
      <c r="F8583" s="129" t="s">
        <v>4735</v>
      </c>
      <c r="G8583" s="129" t="s">
        <v>16723</v>
      </c>
      <c r="H8583" s="129"/>
    </row>
    <row r="8584" spans="1:8" x14ac:dyDescent="0.3">
      <c r="A8584" s="183">
        <v>45596</v>
      </c>
      <c r="B8584" s="129" t="s">
        <v>13324</v>
      </c>
      <c r="C8584" s="129" t="s">
        <v>417</v>
      </c>
      <c r="D8584" s="165">
        <v>1</v>
      </c>
      <c r="E8584" s="129" t="s">
        <v>4739</v>
      </c>
      <c r="F8584" s="129" t="s">
        <v>4735</v>
      </c>
      <c r="G8584" s="129" t="s">
        <v>16723</v>
      </c>
      <c r="H8584" s="129"/>
    </row>
    <row r="8585" spans="1:8" x14ac:dyDescent="0.3">
      <c r="A8585" s="183">
        <v>45596</v>
      </c>
      <c r="B8585" s="129" t="s">
        <v>13325</v>
      </c>
      <c r="C8585" s="129" t="s">
        <v>417</v>
      </c>
      <c r="D8585" s="165">
        <v>1</v>
      </c>
      <c r="E8585" s="129" t="s">
        <v>4739</v>
      </c>
      <c r="F8585" s="129" t="s">
        <v>4735</v>
      </c>
      <c r="G8585" s="129" t="s">
        <v>16723</v>
      </c>
      <c r="H8585" s="129"/>
    </row>
    <row r="8586" spans="1:8" x14ac:dyDescent="0.3">
      <c r="A8586" s="183">
        <v>45596</v>
      </c>
      <c r="B8586" s="129" t="s">
        <v>13326</v>
      </c>
      <c r="C8586" s="129" t="s">
        <v>416</v>
      </c>
      <c r="D8586" s="165">
        <v>1</v>
      </c>
      <c r="E8586" s="129" t="s">
        <v>4739</v>
      </c>
      <c r="F8586" s="129" t="s">
        <v>4735</v>
      </c>
      <c r="G8586" s="129" t="s">
        <v>16723</v>
      </c>
      <c r="H8586" s="129"/>
    </row>
    <row r="8587" spans="1:8" x14ac:dyDescent="0.3">
      <c r="A8587" s="183">
        <v>45596</v>
      </c>
      <c r="B8587" s="129" t="s">
        <v>13327</v>
      </c>
      <c r="C8587" s="129" t="s">
        <v>417</v>
      </c>
      <c r="D8587" s="165">
        <v>1</v>
      </c>
      <c r="E8587" s="129" t="s">
        <v>4739</v>
      </c>
      <c r="F8587" s="129" t="s">
        <v>4735</v>
      </c>
      <c r="G8587" s="129" t="s">
        <v>16723</v>
      </c>
      <c r="H8587" s="129"/>
    </row>
    <row r="8588" spans="1:8" x14ac:dyDescent="0.3">
      <c r="A8588" s="183">
        <v>45596</v>
      </c>
      <c r="B8588" s="129" t="s">
        <v>13328</v>
      </c>
      <c r="C8588" s="129" t="s">
        <v>417</v>
      </c>
      <c r="D8588" s="165">
        <v>1</v>
      </c>
      <c r="E8588" s="129" t="s">
        <v>4739</v>
      </c>
      <c r="F8588" s="129" t="s">
        <v>4735</v>
      </c>
      <c r="G8588" s="129" t="s">
        <v>16723</v>
      </c>
      <c r="H8588" s="129"/>
    </row>
    <row r="8589" spans="1:8" x14ac:dyDescent="0.3">
      <c r="A8589" s="183">
        <v>45596</v>
      </c>
      <c r="B8589" s="129" t="s">
        <v>13329</v>
      </c>
      <c r="C8589" s="129" t="s">
        <v>417</v>
      </c>
      <c r="D8589" s="165">
        <v>1</v>
      </c>
      <c r="E8589" s="129" t="s">
        <v>4739</v>
      </c>
      <c r="F8589" s="129" t="s">
        <v>4735</v>
      </c>
      <c r="G8589" s="129" t="s">
        <v>16723</v>
      </c>
      <c r="H8589" s="129"/>
    </row>
    <row r="8590" spans="1:8" x14ac:dyDescent="0.3">
      <c r="A8590" s="183">
        <v>45596</v>
      </c>
      <c r="B8590" s="129" t="s">
        <v>13330</v>
      </c>
      <c r="C8590" s="129" t="s">
        <v>417</v>
      </c>
      <c r="D8590" s="165">
        <v>1</v>
      </c>
      <c r="E8590" s="129" t="s">
        <v>4739</v>
      </c>
      <c r="F8590" s="129" t="s">
        <v>4735</v>
      </c>
      <c r="G8590" s="129" t="s">
        <v>16723</v>
      </c>
      <c r="H8590" s="129"/>
    </row>
    <row r="8591" spans="1:8" x14ac:dyDescent="0.3">
      <c r="A8591" s="183">
        <v>45596</v>
      </c>
      <c r="B8591" s="129" t="s">
        <v>13331</v>
      </c>
      <c r="C8591" s="129" t="s">
        <v>417</v>
      </c>
      <c r="D8591" s="165">
        <v>1</v>
      </c>
      <c r="E8591" s="129" t="s">
        <v>4821</v>
      </c>
      <c r="F8591" s="129" t="s">
        <v>4735</v>
      </c>
      <c r="G8591" s="129" t="s">
        <v>16723</v>
      </c>
      <c r="H8591" s="129"/>
    </row>
    <row r="8592" spans="1:8" x14ac:dyDescent="0.3">
      <c r="A8592" s="183">
        <v>45596</v>
      </c>
      <c r="B8592" s="129" t="s">
        <v>13332</v>
      </c>
      <c r="C8592" s="129" t="s">
        <v>417</v>
      </c>
      <c r="D8592" s="165">
        <v>1</v>
      </c>
      <c r="E8592" s="129" t="s">
        <v>4739</v>
      </c>
      <c r="F8592" s="129" t="s">
        <v>4735</v>
      </c>
      <c r="G8592" s="129" t="s">
        <v>16723</v>
      </c>
      <c r="H8592" s="129"/>
    </row>
    <row r="8593" spans="1:8" x14ac:dyDescent="0.3">
      <c r="A8593" s="183">
        <v>45596</v>
      </c>
      <c r="B8593" s="129" t="s">
        <v>13333</v>
      </c>
      <c r="C8593" s="129" t="s">
        <v>417</v>
      </c>
      <c r="D8593" s="165">
        <v>1</v>
      </c>
      <c r="E8593" s="129" t="s">
        <v>4739</v>
      </c>
      <c r="F8593" s="129" t="s">
        <v>4735</v>
      </c>
      <c r="G8593" s="129" t="s">
        <v>16723</v>
      </c>
      <c r="H8593" s="129"/>
    </row>
    <row r="8594" spans="1:8" x14ac:dyDescent="0.3">
      <c r="A8594" s="183">
        <v>45596</v>
      </c>
      <c r="B8594" s="129" t="s">
        <v>13334</v>
      </c>
      <c r="C8594" s="129" t="s">
        <v>418</v>
      </c>
      <c r="D8594" s="165">
        <v>1</v>
      </c>
      <c r="E8594" s="129" t="s">
        <v>4744</v>
      </c>
      <c r="F8594" s="129" t="s">
        <v>4735</v>
      </c>
      <c r="G8594" s="129" t="s">
        <v>16723</v>
      </c>
      <c r="H8594" s="129"/>
    </row>
    <row r="8595" spans="1:8" x14ac:dyDescent="0.3">
      <c r="A8595" s="183">
        <v>45596</v>
      </c>
      <c r="B8595" s="129" t="s">
        <v>13335</v>
      </c>
      <c r="C8595" s="129" t="s">
        <v>418</v>
      </c>
      <c r="D8595" s="165">
        <v>1</v>
      </c>
      <c r="E8595" s="129" t="s">
        <v>4741</v>
      </c>
      <c r="F8595" s="129" t="s">
        <v>4735</v>
      </c>
      <c r="G8595" s="129" t="s">
        <v>16723</v>
      </c>
      <c r="H8595" s="129"/>
    </row>
    <row r="8596" spans="1:8" x14ac:dyDescent="0.3">
      <c r="A8596" s="183">
        <v>45596</v>
      </c>
      <c r="B8596" s="129" t="s">
        <v>13336</v>
      </c>
      <c r="C8596" s="129" t="s">
        <v>418</v>
      </c>
      <c r="D8596" s="165">
        <v>1</v>
      </c>
      <c r="E8596" s="129" t="s">
        <v>4737</v>
      </c>
      <c r="F8596" s="129" t="s">
        <v>4735</v>
      </c>
      <c r="G8596" s="129" t="s">
        <v>16723</v>
      </c>
      <c r="H8596" s="129"/>
    </row>
    <row r="8597" spans="1:8" x14ac:dyDescent="0.3">
      <c r="A8597" s="183">
        <v>45596</v>
      </c>
      <c r="B8597" s="129" t="s">
        <v>13337</v>
      </c>
      <c r="C8597" s="129" t="s">
        <v>418</v>
      </c>
      <c r="D8597" s="165">
        <v>1</v>
      </c>
      <c r="E8597" s="129" t="s">
        <v>4737</v>
      </c>
      <c r="F8597" s="129" t="s">
        <v>4735</v>
      </c>
      <c r="G8597" s="129" t="s">
        <v>16723</v>
      </c>
      <c r="H8597" s="129"/>
    </row>
    <row r="8598" spans="1:8" x14ac:dyDescent="0.3">
      <c r="A8598" s="183">
        <v>45596</v>
      </c>
      <c r="B8598" s="129" t="s">
        <v>13338</v>
      </c>
      <c r="C8598" s="129" t="s">
        <v>418</v>
      </c>
      <c r="D8598" s="165">
        <v>1</v>
      </c>
      <c r="E8598" s="129" t="s">
        <v>4739</v>
      </c>
      <c r="F8598" s="129" t="s">
        <v>4735</v>
      </c>
      <c r="G8598" s="129" t="s">
        <v>16723</v>
      </c>
      <c r="H8598" s="129"/>
    </row>
    <row r="8599" spans="1:8" x14ac:dyDescent="0.3">
      <c r="A8599" s="183">
        <v>45596</v>
      </c>
      <c r="B8599" s="129" t="s">
        <v>13339</v>
      </c>
      <c r="C8599" s="129" t="s">
        <v>416</v>
      </c>
      <c r="D8599" s="165">
        <v>1</v>
      </c>
      <c r="E8599" s="129" t="s">
        <v>4744</v>
      </c>
      <c r="F8599" s="129" t="s">
        <v>4735</v>
      </c>
      <c r="G8599" s="129" t="s">
        <v>16723</v>
      </c>
      <c r="H8599" s="129"/>
    </row>
    <row r="8600" spans="1:8" x14ac:dyDescent="0.3">
      <c r="A8600" s="183">
        <v>45596</v>
      </c>
      <c r="B8600" s="129" t="s">
        <v>13340</v>
      </c>
      <c r="C8600" s="129" t="s">
        <v>418</v>
      </c>
      <c r="D8600" s="165">
        <v>1</v>
      </c>
      <c r="E8600" s="129" t="s">
        <v>4739</v>
      </c>
      <c r="F8600" s="129" t="s">
        <v>4735</v>
      </c>
      <c r="G8600" s="129" t="s">
        <v>16723</v>
      </c>
      <c r="H8600" s="129"/>
    </row>
    <row r="8601" spans="1:8" x14ac:dyDescent="0.3">
      <c r="A8601" s="183">
        <v>45596</v>
      </c>
      <c r="B8601" s="129" t="s">
        <v>13341</v>
      </c>
      <c r="C8601" s="129" t="s">
        <v>416</v>
      </c>
      <c r="D8601" s="165">
        <v>1</v>
      </c>
      <c r="E8601" s="129" t="s">
        <v>4739</v>
      </c>
      <c r="F8601" s="129" t="s">
        <v>4735</v>
      </c>
      <c r="G8601" s="129" t="s">
        <v>16723</v>
      </c>
      <c r="H8601" s="129"/>
    </row>
    <row r="8602" spans="1:8" x14ac:dyDescent="0.3">
      <c r="A8602" s="183">
        <v>45596</v>
      </c>
      <c r="B8602" s="129" t="s">
        <v>13342</v>
      </c>
      <c r="C8602" s="129" t="s">
        <v>417</v>
      </c>
      <c r="D8602" s="165">
        <v>1</v>
      </c>
      <c r="E8602" s="129" t="s">
        <v>4739</v>
      </c>
      <c r="F8602" s="129" t="s">
        <v>4735</v>
      </c>
      <c r="G8602" s="129" t="s">
        <v>16723</v>
      </c>
      <c r="H8602" s="129"/>
    </row>
    <row r="8603" spans="1:8" x14ac:dyDescent="0.3">
      <c r="A8603" s="183">
        <v>45596</v>
      </c>
      <c r="B8603" s="129" t="s">
        <v>13343</v>
      </c>
      <c r="C8603" s="129" t="s">
        <v>417</v>
      </c>
      <c r="D8603" s="165">
        <v>1</v>
      </c>
      <c r="E8603" s="129" t="s">
        <v>4739</v>
      </c>
      <c r="F8603" s="129" t="s">
        <v>4735</v>
      </c>
      <c r="G8603" s="129" t="s">
        <v>16723</v>
      </c>
      <c r="H8603" s="129"/>
    </row>
    <row r="8604" spans="1:8" x14ac:dyDescent="0.3">
      <c r="A8604" s="183">
        <v>45596</v>
      </c>
      <c r="B8604" s="129" t="s">
        <v>13344</v>
      </c>
      <c r="C8604" s="129" t="s">
        <v>417</v>
      </c>
      <c r="D8604" s="165">
        <v>1</v>
      </c>
      <c r="E8604" s="129" t="s">
        <v>4739</v>
      </c>
      <c r="F8604" s="129" t="s">
        <v>4735</v>
      </c>
      <c r="G8604" s="129" t="s">
        <v>16723</v>
      </c>
      <c r="H8604" s="129"/>
    </row>
    <row r="8605" spans="1:8" x14ac:dyDescent="0.3">
      <c r="A8605" s="183">
        <v>45596</v>
      </c>
      <c r="B8605" s="129" t="s">
        <v>13345</v>
      </c>
      <c r="C8605" s="129" t="s">
        <v>417</v>
      </c>
      <c r="D8605" s="165">
        <v>1</v>
      </c>
      <c r="E8605" s="129" t="s">
        <v>4739</v>
      </c>
      <c r="F8605" s="129" t="s">
        <v>4735</v>
      </c>
      <c r="G8605" s="129" t="s">
        <v>16723</v>
      </c>
      <c r="H8605" s="129"/>
    </row>
    <row r="8606" spans="1:8" x14ac:dyDescent="0.3">
      <c r="A8606" s="183">
        <v>45596</v>
      </c>
      <c r="B8606" s="129" t="s">
        <v>13346</v>
      </c>
      <c r="C8606" s="129" t="s">
        <v>417</v>
      </c>
      <c r="D8606" s="165">
        <v>1</v>
      </c>
      <c r="E8606" s="129" t="s">
        <v>5066</v>
      </c>
      <c r="F8606" s="129" t="s">
        <v>4735</v>
      </c>
      <c r="G8606" s="129" t="s">
        <v>16723</v>
      </c>
      <c r="H8606" s="129"/>
    </row>
    <row r="8607" spans="1:8" x14ac:dyDescent="0.3">
      <c r="A8607" s="183">
        <v>45596</v>
      </c>
      <c r="B8607" s="129" t="s">
        <v>13347</v>
      </c>
      <c r="C8607" s="129" t="s">
        <v>417</v>
      </c>
      <c r="D8607" s="165">
        <v>1</v>
      </c>
      <c r="E8607" s="129" t="s">
        <v>4739</v>
      </c>
      <c r="F8607" s="129" t="s">
        <v>4735</v>
      </c>
      <c r="G8607" s="129" t="s">
        <v>16723</v>
      </c>
      <c r="H8607" s="129"/>
    </row>
    <row r="8608" spans="1:8" x14ac:dyDescent="0.3">
      <c r="A8608" s="183">
        <v>45596</v>
      </c>
      <c r="B8608" s="129" t="s">
        <v>13348</v>
      </c>
      <c r="C8608" s="129" t="s">
        <v>417</v>
      </c>
      <c r="D8608" s="165">
        <v>1</v>
      </c>
      <c r="E8608" s="129" t="s">
        <v>4739</v>
      </c>
      <c r="F8608" s="129" t="s">
        <v>4735</v>
      </c>
      <c r="G8608" s="129" t="s">
        <v>16723</v>
      </c>
      <c r="H8608" s="129"/>
    </row>
    <row r="8609" spans="1:8" x14ac:dyDescent="0.3">
      <c r="A8609" s="183">
        <v>45596</v>
      </c>
      <c r="B8609" s="129" t="s">
        <v>13349</v>
      </c>
      <c r="C8609" s="129" t="s">
        <v>417</v>
      </c>
      <c r="D8609" s="165">
        <v>1</v>
      </c>
      <c r="E8609" s="129" t="s">
        <v>4739</v>
      </c>
      <c r="F8609" s="129" t="s">
        <v>4735</v>
      </c>
      <c r="G8609" s="129" t="s">
        <v>16723</v>
      </c>
      <c r="H8609" s="129"/>
    </row>
    <row r="8610" spans="1:8" x14ac:dyDescent="0.3">
      <c r="A8610" s="183">
        <v>45596</v>
      </c>
      <c r="B8610" s="129" t="s">
        <v>13350</v>
      </c>
      <c r="C8610" s="129" t="s">
        <v>417</v>
      </c>
      <c r="D8610" s="165">
        <v>1</v>
      </c>
      <c r="E8610" s="129" t="s">
        <v>4739</v>
      </c>
      <c r="F8610" s="129" t="s">
        <v>4735</v>
      </c>
      <c r="G8610" s="129" t="s">
        <v>16723</v>
      </c>
      <c r="H8610" s="129"/>
    </row>
    <row r="8611" spans="1:8" x14ac:dyDescent="0.3">
      <c r="A8611" s="183">
        <v>45596</v>
      </c>
      <c r="B8611" s="129" t="s">
        <v>13351</v>
      </c>
      <c r="C8611" s="129" t="s">
        <v>418</v>
      </c>
      <c r="D8611" s="165">
        <v>1</v>
      </c>
      <c r="E8611" s="129" t="s">
        <v>4739</v>
      </c>
      <c r="F8611" s="129" t="s">
        <v>4735</v>
      </c>
      <c r="G8611" s="129" t="s">
        <v>16723</v>
      </c>
      <c r="H8611" s="129"/>
    </row>
    <row r="8612" spans="1:8" x14ac:dyDescent="0.3">
      <c r="A8612" s="183">
        <v>45596</v>
      </c>
      <c r="B8612" s="129" t="s">
        <v>13352</v>
      </c>
      <c r="C8612" s="129" t="s">
        <v>416</v>
      </c>
      <c r="D8612" s="165">
        <v>1</v>
      </c>
      <c r="E8612" s="129" t="s">
        <v>4739</v>
      </c>
      <c r="F8612" s="129" t="s">
        <v>4735</v>
      </c>
      <c r="G8612" s="129" t="s">
        <v>16723</v>
      </c>
      <c r="H8612" s="129"/>
    </row>
    <row r="8613" spans="1:8" x14ac:dyDescent="0.3">
      <c r="A8613" s="183">
        <v>45596</v>
      </c>
      <c r="B8613" s="129" t="s">
        <v>13353</v>
      </c>
      <c r="C8613" s="129" t="s">
        <v>416</v>
      </c>
      <c r="D8613" s="165">
        <v>1</v>
      </c>
      <c r="E8613" s="129" t="s">
        <v>4739</v>
      </c>
      <c r="F8613" s="129" t="s">
        <v>4735</v>
      </c>
      <c r="G8613" s="129" t="s">
        <v>16723</v>
      </c>
      <c r="H8613" s="129"/>
    </row>
    <row r="8614" spans="1:8" x14ac:dyDescent="0.3">
      <c r="A8614" s="183">
        <v>45596</v>
      </c>
      <c r="B8614" s="129" t="s">
        <v>13354</v>
      </c>
      <c r="C8614" s="129" t="s">
        <v>417</v>
      </c>
      <c r="D8614" s="165">
        <v>1</v>
      </c>
      <c r="E8614" s="129" t="s">
        <v>4739</v>
      </c>
      <c r="F8614" s="129" t="s">
        <v>4735</v>
      </c>
      <c r="G8614" s="129" t="s">
        <v>16723</v>
      </c>
      <c r="H8614" s="129"/>
    </row>
    <row r="8615" spans="1:8" x14ac:dyDescent="0.3">
      <c r="A8615" s="183">
        <v>45596</v>
      </c>
      <c r="B8615" s="129" t="s">
        <v>13355</v>
      </c>
      <c r="C8615" s="129" t="s">
        <v>417</v>
      </c>
      <c r="D8615" s="165">
        <v>1</v>
      </c>
      <c r="E8615" s="129" t="s">
        <v>4739</v>
      </c>
      <c r="F8615" s="129" t="s">
        <v>4735</v>
      </c>
      <c r="G8615" s="129" t="s">
        <v>16723</v>
      </c>
      <c r="H8615" s="129"/>
    </row>
    <row r="8616" spans="1:8" x14ac:dyDescent="0.3">
      <c r="A8616" s="183">
        <v>45596</v>
      </c>
      <c r="B8616" s="129" t="s">
        <v>13356</v>
      </c>
      <c r="C8616" s="129" t="s">
        <v>417</v>
      </c>
      <c r="D8616" s="165">
        <v>1</v>
      </c>
      <c r="E8616" s="129" t="s">
        <v>5066</v>
      </c>
      <c r="F8616" s="129" t="s">
        <v>4735</v>
      </c>
      <c r="G8616" s="129" t="s">
        <v>16723</v>
      </c>
      <c r="H8616" s="129"/>
    </row>
    <row r="8617" spans="1:8" x14ac:dyDescent="0.3">
      <c r="A8617" s="183">
        <v>45596</v>
      </c>
      <c r="B8617" s="129" t="s">
        <v>13357</v>
      </c>
      <c r="C8617" s="129" t="s">
        <v>417</v>
      </c>
      <c r="D8617" s="165">
        <v>1</v>
      </c>
      <c r="E8617" s="129" t="s">
        <v>4739</v>
      </c>
      <c r="F8617" s="129" t="s">
        <v>4735</v>
      </c>
      <c r="G8617" s="129" t="s">
        <v>16723</v>
      </c>
      <c r="H8617" s="129"/>
    </row>
    <row r="8618" spans="1:8" x14ac:dyDescent="0.3">
      <c r="A8618" s="183">
        <v>45596</v>
      </c>
      <c r="B8618" s="129" t="s">
        <v>13358</v>
      </c>
      <c r="C8618" s="129" t="s">
        <v>418</v>
      </c>
      <c r="D8618" s="165">
        <v>1</v>
      </c>
      <c r="E8618" s="129" t="s">
        <v>4739</v>
      </c>
      <c r="F8618" s="129" t="s">
        <v>4735</v>
      </c>
      <c r="G8618" s="129" t="s">
        <v>16723</v>
      </c>
      <c r="H8618" s="129"/>
    </row>
    <row r="8619" spans="1:8" x14ac:dyDescent="0.3">
      <c r="A8619" s="183">
        <v>45596</v>
      </c>
      <c r="B8619" s="129" t="s">
        <v>13359</v>
      </c>
      <c r="C8619" s="129" t="s">
        <v>418</v>
      </c>
      <c r="D8619" s="165">
        <v>1</v>
      </c>
      <c r="E8619" s="129" t="s">
        <v>4739</v>
      </c>
      <c r="F8619" s="129" t="s">
        <v>4735</v>
      </c>
      <c r="G8619" s="129" t="s">
        <v>16723</v>
      </c>
      <c r="H8619" s="129"/>
    </row>
    <row r="8620" spans="1:8" x14ac:dyDescent="0.3">
      <c r="A8620" s="183">
        <v>45596</v>
      </c>
      <c r="B8620" s="129" t="s">
        <v>13360</v>
      </c>
      <c r="C8620" s="129" t="s">
        <v>418</v>
      </c>
      <c r="D8620" s="165">
        <v>1</v>
      </c>
      <c r="E8620" s="129" t="s">
        <v>4739</v>
      </c>
      <c r="F8620" s="129" t="s">
        <v>4735</v>
      </c>
      <c r="G8620" s="129" t="s">
        <v>16723</v>
      </c>
      <c r="H8620" s="129"/>
    </row>
    <row r="8621" spans="1:8" x14ac:dyDescent="0.3">
      <c r="A8621" s="183">
        <v>45596</v>
      </c>
      <c r="B8621" s="129" t="s">
        <v>13361</v>
      </c>
      <c r="C8621" s="129" t="s">
        <v>417</v>
      </c>
      <c r="D8621" s="165">
        <v>1</v>
      </c>
      <c r="E8621" s="129" t="s">
        <v>4739</v>
      </c>
      <c r="F8621" s="129" t="s">
        <v>4735</v>
      </c>
      <c r="G8621" s="129" t="s">
        <v>16723</v>
      </c>
      <c r="H8621" s="129"/>
    </row>
    <row r="8622" spans="1:8" x14ac:dyDescent="0.3">
      <c r="A8622" s="183">
        <v>45596</v>
      </c>
      <c r="B8622" s="129" t="s">
        <v>13362</v>
      </c>
      <c r="C8622" s="129" t="s">
        <v>417</v>
      </c>
      <c r="D8622" s="165">
        <v>1</v>
      </c>
      <c r="E8622" s="129" t="s">
        <v>4739</v>
      </c>
      <c r="F8622" s="129" t="s">
        <v>4735</v>
      </c>
      <c r="G8622" s="129" t="s">
        <v>16723</v>
      </c>
      <c r="H8622" s="129"/>
    </row>
    <row r="8623" spans="1:8" x14ac:dyDescent="0.3">
      <c r="A8623" s="183">
        <v>45596</v>
      </c>
      <c r="B8623" s="129" t="s">
        <v>13363</v>
      </c>
      <c r="C8623" s="129" t="s">
        <v>417</v>
      </c>
      <c r="D8623" s="165">
        <v>1</v>
      </c>
      <c r="E8623" s="129" t="s">
        <v>4739</v>
      </c>
      <c r="F8623" s="129" t="s">
        <v>4735</v>
      </c>
      <c r="G8623" s="129" t="s">
        <v>16723</v>
      </c>
      <c r="H8623" s="129"/>
    </row>
    <row r="8624" spans="1:8" x14ac:dyDescent="0.3">
      <c r="A8624" s="183">
        <v>45596</v>
      </c>
      <c r="B8624" s="129" t="s">
        <v>13364</v>
      </c>
      <c r="C8624" s="129" t="s">
        <v>417</v>
      </c>
      <c r="D8624" s="165">
        <v>1</v>
      </c>
      <c r="E8624" s="129" t="s">
        <v>4739</v>
      </c>
      <c r="F8624" s="129" t="s">
        <v>4735</v>
      </c>
      <c r="G8624" s="129" t="s">
        <v>16723</v>
      </c>
      <c r="H8624" s="129"/>
    </row>
    <row r="8625" spans="1:8" x14ac:dyDescent="0.3">
      <c r="A8625" s="183">
        <v>45596</v>
      </c>
      <c r="B8625" s="129" t="s">
        <v>13365</v>
      </c>
      <c r="C8625" s="129" t="s">
        <v>417</v>
      </c>
      <c r="D8625" s="165">
        <v>1</v>
      </c>
      <c r="E8625" s="129" t="s">
        <v>4739</v>
      </c>
      <c r="F8625" s="129" t="s">
        <v>4735</v>
      </c>
      <c r="G8625" s="129" t="s">
        <v>16723</v>
      </c>
      <c r="H8625" s="129"/>
    </row>
    <row r="8626" spans="1:8" x14ac:dyDescent="0.3">
      <c r="A8626" s="183">
        <v>45596</v>
      </c>
      <c r="B8626" s="129" t="s">
        <v>13366</v>
      </c>
      <c r="C8626" s="129" t="s">
        <v>417</v>
      </c>
      <c r="D8626" s="165">
        <v>1</v>
      </c>
      <c r="E8626" s="129" t="s">
        <v>4737</v>
      </c>
      <c r="F8626" s="129" t="s">
        <v>4735</v>
      </c>
      <c r="G8626" s="129" t="s">
        <v>16723</v>
      </c>
      <c r="H8626" s="129"/>
    </row>
    <row r="8627" spans="1:8" x14ac:dyDescent="0.3">
      <c r="A8627" s="183">
        <v>45596</v>
      </c>
      <c r="B8627" s="129" t="s">
        <v>13367</v>
      </c>
      <c r="C8627" s="129" t="s">
        <v>416</v>
      </c>
      <c r="D8627" s="165">
        <v>1</v>
      </c>
      <c r="E8627" s="129" t="s">
        <v>4739</v>
      </c>
      <c r="F8627" s="129" t="s">
        <v>4735</v>
      </c>
      <c r="G8627" s="129" t="s">
        <v>16723</v>
      </c>
      <c r="H8627" s="129"/>
    </row>
    <row r="8628" spans="1:8" x14ac:dyDescent="0.3">
      <c r="A8628" s="183">
        <v>45596</v>
      </c>
      <c r="B8628" s="129" t="s">
        <v>13368</v>
      </c>
      <c r="C8628" s="129" t="s">
        <v>418</v>
      </c>
      <c r="D8628" s="165">
        <v>1</v>
      </c>
      <c r="E8628" s="129" t="s">
        <v>4739</v>
      </c>
      <c r="F8628" s="129" t="s">
        <v>4735</v>
      </c>
      <c r="G8628" s="129" t="s">
        <v>16723</v>
      </c>
      <c r="H8628" s="129"/>
    </row>
    <row r="8629" spans="1:8" x14ac:dyDescent="0.3">
      <c r="A8629" s="183">
        <v>45596</v>
      </c>
      <c r="B8629" s="129" t="s">
        <v>13369</v>
      </c>
      <c r="C8629" s="129" t="s">
        <v>416</v>
      </c>
      <c r="D8629" s="165">
        <v>1</v>
      </c>
      <c r="E8629" s="129" t="s">
        <v>4739</v>
      </c>
      <c r="F8629" s="129" t="s">
        <v>4735</v>
      </c>
      <c r="G8629" s="129" t="s">
        <v>16723</v>
      </c>
      <c r="H8629" s="129"/>
    </row>
    <row r="8630" spans="1:8" x14ac:dyDescent="0.3">
      <c r="A8630" s="183">
        <v>45596</v>
      </c>
      <c r="B8630" s="129" t="s">
        <v>13370</v>
      </c>
      <c r="C8630" s="129" t="s">
        <v>416</v>
      </c>
      <c r="D8630" s="165">
        <v>1</v>
      </c>
      <c r="E8630" s="129" t="s">
        <v>4739</v>
      </c>
      <c r="F8630" s="129" t="s">
        <v>4735</v>
      </c>
      <c r="G8630" s="129" t="s">
        <v>16723</v>
      </c>
      <c r="H8630" s="129"/>
    </row>
    <row r="8631" spans="1:8" x14ac:dyDescent="0.3">
      <c r="A8631" s="183">
        <v>45596</v>
      </c>
      <c r="B8631" s="129" t="s">
        <v>13371</v>
      </c>
      <c r="C8631" s="129" t="s">
        <v>418</v>
      </c>
      <c r="D8631" s="165">
        <v>1</v>
      </c>
      <c r="E8631" s="129" t="s">
        <v>4744</v>
      </c>
      <c r="F8631" s="129" t="s">
        <v>4735</v>
      </c>
      <c r="G8631" s="129" t="s">
        <v>16723</v>
      </c>
      <c r="H8631" s="129"/>
    </row>
    <row r="8632" spans="1:8" x14ac:dyDescent="0.3">
      <c r="A8632" s="183">
        <v>45596</v>
      </c>
      <c r="B8632" s="129" t="s">
        <v>13372</v>
      </c>
      <c r="C8632" s="129" t="s">
        <v>417</v>
      </c>
      <c r="D8632" s="165">
        <v>1</v>
      </c>
      <c r="E8632" s="129" t="s">
        <v>4739</v>
      </c>
      <c r="F8632" s="129" t="s">
        <v>4735</v>
      </c>
      <c r="G8632" s="129" t="s">
        <v>16723</v>
      </c>
      <c r="H8632" s="129"/>
    </row>
    <row r="8633" spans="1:8" x14ac:dyDescent="0.3">
      <c r="A8633" s="183">
        <v>45596</v>
      </c>
      <c r="B8633" s="129" t="s">
        <v>13373</v>
      </c>
      <c r="C8633" s="129" t="s">
        <v>417</v>
      </c>
      <c r="D8633" s="165">
        <v>1</v>
      </c>
      <c r="E8633" s="129" t="s">
        <v>4739</v>
      </c>
      <c r="F8633" s="129" t="s">
        <v>4735</v>
      </c>
      <c r="G8633" s="129" t="s">
        <v>16723</v>
      </c>
      <c r="H8633" s="129"/>
    </row>
    <row r="8634" spans="1:8" x14ac:dyDescent="0.3">
      <c r="A8634" s="183">
        <v>45596</v>
      </c>
      <c r="B8634" s="129" t="s">
        <v>13374</v>
      </c>
      <c r="C8634" s="129" t="s">
        <v>417</v>
      </c>
      <c r="D8634" s="165">
        <v>1</v>
      </c>
      <c r="E8634" s="129" t="s">
        <v>4739</v>
      </c>
      <c r="F8634" s="129" t="s">
        <v>4735</v>
      </c>
      <c r="G8634" s="129" t="s">
        <v>16723</v>
      </c>
      <c r="H8634" s="129"/>
    </row>
    <row r="8635" spans="1:8" x14ac:dyDescent="0.3">
      <c r="A8635" s="183">
        <v>45596</v>
      </c>
      <c r="B8635" s="129" t="s">
        <v>13375</v>
      </c>
      <c r="C8635" s="129" t="s">
        <v>416</v>
      </c>
      <c r="D8635" s="165">
        <v>1</v>
      </c>
      <c r="E8635" s="129" t="s">
        <v>4739</v>
      </c>
      <c r="F8635" s="129" t="s">
        <v>4735</v>
      </c>
      <c r="G8635" s="129" t="s">
        <v>16723</v>
      </c>
      <c r="H8635" s="129"/>
    </row>
    <row r="8636" spans="1:8" x14ac:dyDescent="0.3">
      <c r="A8636" s="183">
        <v>45596</v>
      </c>
      <c r="B8636" s="129" t="s">
        <v>13376</v>
      </c>
      <c r="C8636" s="129" t="s">
        <v>416</v>
      </c>
      <c r="D8636" s="165">
        <v>1</v>
      </c>
      <c r="E8636" s="129" t="s">
        <v>4737</v>
      </c>
      <c r="F8636" s="129" t="s">
        <v>4735</v>
      </c>
      <c r="G8636" s="129" t="s">
        <v>16723</v>
      </c>
      <c r="H8636" s="129"/>
    </row>
    <row r="8637" spans="1:8" x14ac:dyDescent="0.3">
      <c r="A8637" s="183">
        <v>45596</v>
      </c>
      <c r="B8637" s="129" t="s">
        <v>13377</v>
      </c>
      <c r="C8637" s="129" t="s">
        <v>417</v>
      </c>
      <c r="D8637" s="165">
        <v>1</v>
      </c>
      <c r="E8637" s="129" t="s">
        <v>4737</v>
      </c>
      <c r="F8637" s="129" t="s">
        <v>4735</v>
      </c>
      <c r="G8637" s="129" t="s">
        <v>16723</v>
      </c>
      <c r="H8637" s="129"/>
    </row>
    <row r="8638" spans="1:8" x14ac:dyDescent="0.3">
      <c r="A8638" s="183">
        <v>45596</v>
      </c>
      <c r="B8638" s="129" t="s">
        <v>13378</v>
      </c>
      <c r="C8638" s="129" t="s">
        <v>417</v>
      </c>
      <c r="D8638" s="165">
        <v>1</v>
      </c>
      <c r="E8638" s="129" t="s">
        <v>4739</v>
      </c>
      <c r="F8638" s="129" t="s">
        <v>4735</v>
      </c>
      <c r="G8638" s="129" t="s">
        <v>16723</v>
      </c>
      <c r="H8638" s="129"/>
    </row>
    <row r="8639" spans="1:8" x14ac:dyDescent="0.3">
      <c r="A8639" s="183">
        <v>45596</v>
      </c>
      <c r="B8639" s="129" t="s">
        <v>13379</v>
      </c>
      <c r="C8639" s="129" t="s">
        <v>417</v>
      </c>
      <c r="D8639" s="165">
        <v>1</v>
      </c>
      <c r="E8639" s="129" t="s">
        <v>4737</v>
      </c>
      <c r="F8639" s="129" t="s">
        <v>4735</v>
      </c>
      <c r="G8639" s="129" t="s">
        <v>16723</v>
      </c>
      <c r="H8639" s="129"/>
    </row>
    <row r="8640" spans="1:8" x14ac:dyDescent="0.3">
      <c r="A8640" s="183">
        <v>45596</v>
      </c>
      <c r="B8640" s="129" t="s">
        <v>13380</v>
      </c>
      <c r="C8640" s="129" t="s">
        <v>417</v>
      </c>
      <c r="D8640" s="165">
        <v>1</v>
      </c>
      <c r="E8640" s="129" t="s">
        <v>4739</v>
      </c>
      <c r="F8640" s="129" t="s">
        <v>4735</v>
      </c>
      <c r="G8640" s="129" t="s">
        <v>16723</v>
      </c>
      <c r="H8640" s="129"/>
    </row>
    <row r="8641" spans="1:8" x14ac:dyDescent="0.3">
      <c r="A8641" s="183">
        <v>45596</v>
      </c>
      <c r="B8641" s="129" t="s">
        <v>13381</v>
      </c>
      <c r="C8641" s="129" t="s">
        <v>416</v>
      </c>
      <c r="D8641" s="165">
        <v>1</v>
      </c>
      <c r="E8641" s="129" t="s">
        <v>4739</v>
      </c>
      <c r="F8641" s="129" t="s">
        <v>4735</v>
      </c>
      <c r="G8641" s="129" t="s">
        <v>16723</v>
      </c>
      <c r="H8641" s="129"/>
    </row>
    <row r="8642" spans="1:8" x14ac:dyDescent="0.3">
      <c r="A8642" s="183">
        <v>45596</v>
      </c>
      <c r="B8642" s="129" t="s">
        <v>13382</v>
      </c>
      <c r="C8642" s="129" t="s">
        <v>418</v>
      </c>
      <c r="D8642" s="165">
        <v>1</v>
      </c>
      <c r="E8642" s="129" t="s">
        <v>4739</v>
      </c>
      <c r="F8642" s="129" t="s">
        <v>4735</v>
      </c>
      <c r="G8642" s="129" t="s">
        <v>16723</v>
      </c>
      <c r="H8642" s="129"/>
    </row>
    <row r="8643" spans="1:8" x14ac:dyDescent="0.3">
      <c r="A8643" s="183">
        <v>45596</v>
      </c>
      <c r="B8643" s="129" t="s">
        <v>13383</v>
      </c>
      <c r="C8643" s="129" t="s">
        <v>417</v>
      </c>
      <c r="D8643" s="165">
        <v>1</v>
      </c>
      <c r="E8643" s="129" t="s">
        <v>4739</v>
      </c>
      <c r="F8643" s="129" t="s">
        <v>4735</v>
      </c>
      <c r="G8643" s="129" t="s">
        <v>16723</v>
      </c>
      <c r="H8643" s="129"/>
    </row>
    <row r="8644" spans="1:8" x14ac:dyDescent="0.3">
      <c r="A8644" s="183">
        <v>45596</v>
      </c>
      <c r="B8644" s="129" t="s">
        <v>13384</v>
      </c>
      <c r="C8644" s="129" t="s">
        <v>418</v>
      </c>
      <c r="D8644" s="165">
        <v>1</v>
      </c>
      <c r="E8644" s="129" t="s">
        <v>4739</v>
      </c>
      <c r="F8644" s="129" t="s">
        <v>4735</v>
      </c>
      <c r="G8644" s="129" t="s">
        <v>16723</v>
      </c>
      <c r="H8644" s="129"/>
    </row>
    <row r="8645" spans="1:8" x14ac:dyDescent="0.3">
      <c r="A8645" s="183">
        <v>45596</v>
      </c>
      <c r="B8645" s="129" t="s">
        <v>13385</v>
      </c>
      <c r="C8645" s="129" t="s">
        <v>418</v>
      </c>
      <c r="D8645" s="165">
        <v>1</v>
      </c>
      <c r="E8645" s="129" t="s">
        <v>4739</v>
      </c>
      <c r="F8645" s="129" t="s">
        <v>4735</v>
      </c>
      <c r="G8645" s="129" t="s">
        <v>16723</v>
      </c>
      <c r="H8645" s="129"/>
    </row>
    <row r="8646" spans="1:8" x14ac:dyDescent="0.3">
      <c r="A8646" s="183">
        <v>45596</v>
      </c>
      <c r="B8646" s="129" t="s">
        <v>13386</v>
      </c>
      <c r="C8646" s="129" t="s">
        <v>418</v>
      </c>
      <c r="D8646" s="165">
        <v>1</v>
      </c>
      <c r="E8646" s="129" t="s">
        <v>4739</v>
      </c>
      <c r="F8646" s="129" t="s">
        <v>4735</v>
      </c>
      <c r="G8646" s="129" t="s">
        <v>16723</v>
      </c>
      <c r="H8646" s="129"/>
    </row>
    <row r="8647" spans="1:8" x14ac:dyDescent="0.3">
      <c r="A8647" s="183">
        <v>45596</v>
      </c>
      <c r="B8647" s="129" t="s">
        <v>13387</v>
      </c>
      <c r="C8647" s="129" t="s">
        <v>418</v>
      </c>
      <c r="D8647" s="165">
        <v>1</v>
      </c>
      <c r="E8647" s="129" t="s">
        <v>4739</v>
      </c>
      <c r="F8647" s="129" t="s">
        <v>4735</v>
      </c>
      <c r="G8647" s="129" t="s">
        <v>16723</v>
      </c>
      <c r="H8647" s="129"/>
    </row>
    <row r="8648" spans="1:8" x14ac:dyDescent="0.3">
      <c r="A8648" s="183">
        <v>45596</v>
      </c>
      <c r="B8648" s="129" t="s">
        <v>13388</v>
      </c>
      <c r="C8648" s="129" t="s">
        <v>418</v>
      </c>
      <c r="D8648" s="165">
        <v>1</v>
      </c>
      <c r="E8648" s="129" t="s">
        <v>4739</v>
      </c>
      <c r="F8648" s="129" t="s">
        <v>4735</v>
      </c>
      <c r="G8648" s="129" t="s">
        <v>16723</v>
      </c>
      <c r="H8648" s="129"/>
    </row>
    <row r="8649" spans="1:8" x14ac:dyDescent="0.3">
      <c r="A8649" s="183">
        <v>45596</v>
      </c>
      <c r="B8649" s="129" t="s">
        <v>13389</v>
      </c>
      <c r="C8649" s="129" t="s">
        <v>417</v>
      </c>
      <c r="D8649" s="165">
        <v>1</v>
      </c>
      <c r="E8649" s="129" t="s">
        <v>4739</v>
      </c>
      <c r="F8649" s="129" t="s">
        <v>4735</v>
      </c>
      <c r="G8649" s="129" t="s">
        <v>16723</v>
      </c>
      <c r="H8649" s="129"/>
    </row>
    <row r="8650" spans="1:8" x14ac:dyDescent="0.3">
      <c r="A8650" s="183">
        <v>45596</v>
      </c>
      <c r="B8650" s="129" t="s">
        <v>13390</v>
      </c>
      <c r="C8650" s="129" t="s">
        <v>417</v>
      </c>
      <c r="D8650" s="165">
        <v>1</v>
      </c>
      <c r="E8650" s="129" t="s">
        <v>5066</v>
      </c>
      <c r="F8650" s="129" t="s">
        <v>4735</v>
      </c>
      <c r="G8650" s="129" t="s">
        <v>16723</v>
      </c>
      <c r="H8650" s="129"/>
    </row>
    <row r="8651" spans="1:8" x14ac:dyDescent="0.3">
      <c r="A8651" s="183">
        <v>45596</v>
      </c>
      <c r="B8651" s="129" t="s">
        <v>13391</v>
      </c>
      <c r="C8651" s="129" t="s">
        <v>418</v>
      </c>
      <c r="D8651" s="165">
        <v>1</v>
      </c>
      <c r="E8651" s="129" t="s">
        <v>4739</v>
      </c>
      <c r="F8651" s="129" t="s">
        <v>4735</v>
      </c>
      <c r="G8651" s="129" t="s">
        <v>16723</v>
      </c>
      <c r="H8651" s="129"/>
    </row>
    <row r="8652" spans="1:8" x14ac:dyDescent="0.3">
      <c r="A8652" s="183">
        <v>45596</v>
      </c>
      <c r="B8652" s="129" t="s">
        <v>13392</v>
      </c>
      <c r="C8652" s="129" t="s">
        <v>418</v>
      </c>
      <c r="D8652" s="165">
        <v>1</v>
      </c>
      <c r="E8652" s="129" t="s">
        <v>4739</v>
      </c>
      <c r="F8652" s="129" t="s">
        <v>4735</v>
      </c>
      <c r="G8652" s="129" t="s">
        <v>16723</v>
      </c>
      <c r="H8652" s="129"/>
    </row>
    <row r="8653" spans="1:8" x14ac:dyDescent="0.3">
      <c r="A8653" s="183">
        <v>45596</v>
      </c>
      <c r="B8653" s="129" t="s">
        <v>13393</v>
      </c>
      <c r="C8653" s="129" t="s">
        <v>418</v>
      </c>
      <c r="D8653" s="165">
        <v>1</v>
      </c>
      <c r="E8653" s="129" t="s">
        <v>4739</v>
      </c>
      <c r="F8653" s="129" t="s">
        <v>4735</v>
      </c>
      <c r="G8653" s="129" t="s">
        <v>16723</v>
      </c>
      <c r="H8653" s="129"/>
    </row>
    <row r="8654" spans="1:8" x14ac:dyDescent="0.3">
      <c r="A8654" s="183">
        <v>45596</v>
      </c>
      <c r="B8654" s="129" t="s">
        <v>13394</v>
      </c>
      <c r="C8654" s="129" t="s">
        <v>417</v>
      </c>
      <c r="D8654" s="165">
        <v>1</v>
      </c>
      <c r="E8654" s="129" t="s">
        <v>4739</v>
      </c>
      <c r="F8654" s="129" t="s">
        <v>4735</v>
      </c>
      <c r="G8654" s="129" t="s">
        <v>16723</v>
      </c>
      <c r="H8654" s="129"/>
    </row>
    <row r="8655" spans="1:8" x14ac:dyDescent="0.3">
      <c r="A8655" s="183">
        <v>45596</v>
      </c>
      <c r="B8655" s="129" t="s">
        <v>13395</v>
      </c>
      <c r="C8655" s="129" t="s">
        <v>417</v>
      </c>
      <c r="D8655" s="165">
        <v>1</v>
      </c>
      <c r="E8655" s="129" t="s">
        <v>4739</v>
      </c>
      <c r="F8655" s="129" t="s">
        <v>4735</v>
      </c>
      <c r="G8655" s="129" t="s">
        <v>16723</v>
      </c>
      <c r="H8655" s="129"/>
    </row>
    <row r="8656" spans="1:8" x14ac:dyDescent="0.3">
      <c r="A8656" s="183">
        <v>45596</v>
      </c>
      <c r="B8656" s="129" t="s">
        <v>13396</v>
      </c>
      <c r="C8656" s="129" t="s">
        <v>417</v>
      </c>
      <c r="D8656" s="165">
        <v>1</v>
      </c>
      <c r="E8656" s="129" t="s">
        <v>4821</v>
      </c>
      <c r="F8656" s="129" t="s">
        <v>4735</v>
      </c>
      <c r="G8656" s="129" t="s">
        <v>16723</v>
      </c>
      <c r="H8656" s="129"/>
    </row>
    <row r="8657" spans="1:8" x14ac:dyDescent="0.3">
      <c r="A8657" s="183">
        <v>45596</v>
      </c>
      <c r="B8657" s="129" t="s">
        <v>13397</v>
      </c>
      <c r="C8657" s="129" t="s">
        <v>417</v>
      </c>
      <c r="D8657" s="165">
        <v>1</v>
      </c>
      <c r="E8657" s="129" t="s">
        <v>4739</v>
      </c>
      <c r="F8657" s="129" t="s">
        <v>4735</v>
      </c>
      <c r="G8657" s="129" t="s">
        <v>16723</v>
      </c>
      <c r="H8657" s="129"/>
    </row>
    <row r="8658" spans="1:8" x14ac:dyDescent="0.3">
      <c r="A8658" s="183">
        <v>45596</v>
      </c>
      <c r="B8658" s="129" t="s">
        <v>13398</v>
      </c>
      <c r="C8658" s="129" t="s">
        <v>417</v>
      </c>
      <c r="D8658" s="165">
        <v>1</v>
      </c>
      <c r="E8658" s="129" t="s">
        <v>4739</v>
      </c>
      <c r="F8658" s="129" t="s">
        <v>4735</v>
      </c>
      <c r="G8658" s="129" t="s">
        <v>16723</v>
      </c>
      <c r="H8658" s="129"/>
    </row>
    <row r="8659" spans="1:8" x14ac:dyDescent="0.3">
      <c r="A8659" s="183">
        <v>45596</v>
      </c>
      <c r="B8659" s="129" t="s">
        <v>13399</v>
      </c>
      <c r="C8659" s="129" t="s">
        <v>417</v>
      </c>
      <c r="D8659" s="165">
        <v>1</v>
      </c>
      <c r="E8659" s="129" t="s">
        <v>4739</v>
      </c>
      <c r="F8659" s="129" t="s">
        <v>4735</v>
      </c>
      <c r="G8659" s="129" t="s">
        <v>16723</v>
      </c>
      <c r="H8659" s="129"/>
    </row>
    <row r="8660" spans="1:8" x14ac:dyDescent="0.3">
      <c r="A8660" s="183">
        <v>45596</v>
      </c>
      <c r="B8660" s="129" t="s">
        <v>13400</v>
      </c>
      <c r="C8660" s="129" t="s">
        <v>417</v>
      </c>
      <c r="D8660" s="165">
        <v>1</v>
      </c>
      <c r="E8660" s="129" t="s">
        <v>4739</v>
      </c>
      <c r="F8660" s="129" t="s">
        <v>4735</v>
      </c>
      <c r="G8660" s="129" t="s">
        <v>16723</v>
      </c>
      <c r="H8660" s="129"/>
    </row>
    <row r="8661" spans="1:8" x14ac:dyDescent="0.3">
      <c r="A8661" s="183">
        <v>45596</v>
      </c>
      <c r="B8661" s="129" t="s">
        <v>13401</v>
      </c>
      <c r="C8661" s="129" t="s">
        <v>416</v>
      </c>
      <c r="D8661" s="165">
        <v>1</v>
      </c>
      <c r="E8661" s="129" t="s">
        <v>4737</v>
      </c>
      <c r="F8661" s="129" t="s">
        <v>4735</v>
      </c>
      <c r="G8661" s="129" t="s">
        <v>16723</v>
      </c>
      <c r="H8661" s="129"/>
    </row>
    <row r="8662" spans="1:8" x14ac:dyDescent="0.3">
      <c r="A8662" s="183">
        <v>45596</v>
      </c>
      <c r="B8662" s="129" t="s">
        <v>13402</v>
      </c>
      <c r="C8662" s="129" t="s">
        <v>417</v>
      </c>
      <c r="D8662" s="165">
        <v>1</v>
      </c>
      <c r="E8662" s="129" t="s">
        <v>4739</v>
      </c>
      <c r="F8662" s="129" t="s">
        <v>4735</v>
      </c>
      <c r="G8662" s="129" t="s">
        <v>16723</v>
      </c>
      <c r="H8662" s="129"/>
    </row>
    <row r="8663" spans="1:8" x14ac:dyDescent="0.3">
      <c r="A8663" s="183">
        <v>45596</v>
      </c>
      <c r="B8663" s="129" t="s">
        <v>13403</v>
      </c>
      <c r="C8663" s="129" t="s">
        <v>417</v>
      </c>
      <c r="D8663" s="165">
        <v>1</v>
      </c>
      <c r="E8663" s="129" t="s">
        <v>4737</v>
      </c>
      <c r="F8663" s="129" t="s">
        <v>4735</v>
      </c>
      <c r="G8663" s="129" t="s">
        <v>16723</v>
      </c>
      <c r="H8663" s="129"/>
    </row>
    <row r="8664" spans="1:8" x14ac:dyDescent="0.3">
      <c r="A8664" s="183">
        <v>45596</v>
      </c>
      <c r="B8664" s="129" t="s">
        <v>13404</v>
      </c>
      <c r="C8664" s="129" t="s">
        <v>417</v>
      </c>
      <c r="D8664" s="165">
        <v>1</v>
      </c>
      <c r="E8664" s="129" t="s">
        <v>4739</v>
      </c>
      <c r="F8664" s="129" t="s">
        <v>4735</v>
      </c>
      <c r="G8664" s="129" t="s">
        <v>16723</v>
      </c>
      <c r="H8664" s="129"/>
    </row>
    <row r="8665" spans="1:8" x14ac:dyDescent="0.3">
      <c r="A8665" s="183">
        <v>45596</v>
      </c>
      <c r="B8665" s="129" t="s">
        <v>13405</v>
      </c>
      <c r="C8665" s="129" t="s">
        <v>417</v>
      </c>
      <c r="D8665" s="165">
        <v>1</v>
      </c>
      <c r="E8665" s="129" t="s">
        <v>4737</v>
      </c>
      <c r="F8665" s="129" t="s">
        <v>4735</v>
      </c>
      <c r="G8665" s="129" t="s">
        <v>16723</v>
      </c>
      <c r="H8665" s="129"/>
    </row>
    <row r="8666" spans="1:8" x14ac:dyDescent="0.3">
      <c r="A8666" s="183">
        <v>45596</v>
      </c>
      <c r="B8666" s="129" t="s">
        <v>13406</v>
      </c>
      <c r="C8666" s="129" t="s">
        <v>417</v>
      </c>
      <c r="D8666" s="165">
        <v>1</v>
      </c>
      <c r="E8666" s="129" t="s">
        <v>4737</v>
      </c>
      <c r="F8666" s="129" t="s">
        <v>4735</v>
      </c>
      <c r="G8666" s="129" t="s">
        <v>16723</v>
      </c>
      <c r="H8666" s="129"/>
    </row>
    <row r="8667" spans="1:8" x14ac:dyDescent="0.3">
      <c r="A8667" s="183">
        <v>45596</v>
      </c>
      <c r="B8667" s="129" t="s">
        <v>13407</v>
      </c>
      <c r="C8667" s="129" t="s">
        <v>417</v>
      </c>
      <c r="D8667" s="165">
        <v>1</v>
      </c>
      <c r="E8667" s="129" t="s">
        <v>4739</v>
      </c>
      <c r="F8667" s="129" t="s">
        <v>4735</v>
      </c>
      <c r="G8667" s="129" t="s">
        <v>16723</v>
      </c>
      <c r="H8667" s="129"/>
    </row>
    <row r="8668" spans="1:8" x14ac:dyDescent="0.3">
      <c r="A8668" s="183">
        <v>45596</v>
      </c>
      <c r="B8668" s="129" t="s">
        <v>13408</v>
      </c>
      <c r="C8668" s="129" t="s">
        <v>417</v>
      </c>
      <c r="D8668" s="165">
        <v>1</v>
      </c>
      <c r="E8668" s="129" t="s">
        <v>4739</v>
      </c>
      <c r="F8668" s="129" t="s">
        <v>4735</v>
      </c>
      <c r="G8668" s="129" t="s">
        <v>16723</v>
      </c>
      <c r="H8668" s="129"/>
    </row>
    <row r="8669" spans="1:8" x14ac:dyDescent="0.3">
      <c r="A8669" s="183">
        <v>45596</v>
      </c>
      <c r="B8669" s="129" t="s">
        <v>13409</v>
      </c>
      <c r="C8669" s="129" t="s">
        <v>417</v>
      </c>
      <c r="D8669" s="165">
        <v>1</v>
      </c>
      <c r="E8669" s="129" t="s">
        <v>4739</v>
      </c>
      <c r="F8669" s="129" t="s">
        <v>4735</v>
      </c>
      <c r="G8669" s="129" t="s">
        <v>16723</v>
      </c>
      <c r="H8669" s="129"/>
    </row>
    <row r="8670" spans="1:8" x14ac:dyDescent="0.3">
      <c r="A8670" s="183">
        <v>45596</v>
      </c>
      <c r="B8670" s="129" t="s">
        <v>13410</v>
      </c>
      <c r="C8670" s="129" t="s">
        <v>416</v>
      </c>
      <c r="D8670" s="165">
        <v>1</v>
      </c>
      <c r="E8670" s="129" t="s">
        <v>4739</v>
      </c>
      <c r="F8670" s="129" t="s">
        <v>4735</v>
      </c>
      <c r="G8670" s="129" t="s">
        <v>16723</v>
      </c>
      <c r="H8670" s="129"/>
    </row>
    <row r="8671" spans="1:8" x14ac:dyDescent="0.3">
      <c r="A8671" s="183">
        <v>45596</v>
      </c>
      <c r="B8671" s="129" t="s">
        <v>13411</v>
      </c>
      <c r="C8671" s="129" t="s">
        <v>417</v>
      </c>
      <c r="D8671" s="165">
        <v>1</v>
      </c>
      <c r="E8671" s="129" t="s">
        <v>4739</v>
      </c>
      <c r="F8671" s="129" t="s">
        <v>4735</v>
      </c>
      <c r="G8671" s="129" t="s">
        <v>16723</v>
      </c>
      <c r="H8671" s="129"/>
    </row>
    <row r="8672" spans="1:8" x14ac:dyDescent="0.3">
      <c r="A8672" s="183">
        <v>45596</v>
      </c>
      <c r="B8672" s="129" t="s">
        <v>13412</v>
      </c>
      <c r="C8672" s="129" t="s">
        <v>417</v>
      </c>
      <c r="D8672" s="165">
        <v>1</v>
      </c>
      <c r="E8672" s="129" t="s">
        <v>4739</v>
      </c>
      <c r="F8672" s="129" t="s">
        <v>4735</v>
      </c>
      <c r="G8672" s="129" t="s">
        <v>16723</v>
      </c>
      <c r="H8672" s="129"/>
    </row>
    <row r="8673" spans="1:8" x14ac:dyDescent="0.3">
      <c r="A8673" s="183">
        <v>45596</v>
      </c>
      <c r="B8673" s="129" t="s">
        <v>13413</v>
      </c>
      <c r="C8673" s="129" t="s">
        <v>417</v>
      </c>
      <c r="D8673" s="165">
        <v>1</v>
      </c>
      <c r="E8673" s="129" t="s">
        <v>4739</v>
      </c>
      <c r="F8673" s="129" t="s">
        <v>4735</v>
      </c>
      <c r="G8673" s="129" t="s">
        <v>16723</v>
      </c>
      <c r="H8673" s="129"/>
    </row>
    <row r="8674" spans="1:8" x14ac:dyDescent="0.3">
      <c r="A8674" s="183">
        <v>45596</v>
      </c>
      <c r="B8674" s="129" t="s">
        <v>13414</v>
      </c>
      <c r="C8674" s="129" t="s">
        <v>417</v>
      </c>
      <c r="D8674" s="165">
        <v>1</v>
      </c>
      <c r="E8674" s="129" t="s">
        <v>4739</v>
      </c>
      <c r="F8674" s="129" t="s">
        <v>4735</v>
      </c>
      <c r="G8674" s="129" t="s">
        <v>16723</v>
      </c>
      <c r="H8674" s="129"/>
    </row>
    <row r="8675" spans="1:8" x14ac:dyDescent="0.3">
      <c r="A8675" s="183">
        <v>45596</v>
      </c>
      <c r="B8675" s="129" t="s">
        <v>13415</v>
      </c>
      <c r="C8675" s="129" t="s">
        <v>417</v>
      </c>
      <c r="D8675" s="165">
        <v>1</v>
      </c>
      <c r="E8675" s="129" t="s">
        <v>4739</v>
      </c>
      <c r="F8675" s="129" t="s">
        <v>4735</v>
      </c>
      <c r="G8675" s="129" t="s">
        <v>16723</v>
      </c>
      <c r="H8675" s="129"/>
    </row>
    <row r="8676" spans="1:8" x14ac:dyDescent="0.3">
      <c r="A8676" s="183">
        <v>45596</v>
      </c>
      <c r="B8676" s="129" t="s">
        <v>13416</v>
      </c>
      <c r="C8676" s="129" t="s">
        <v>417</v>
      </c>
      <c r="D8676" s="165">
        <v>1</v>
      </c>
      <c r="E8676" s="129" t="s">
        <v>4739</v>
      </c>
      <c r="F8676" s="129" t="s">
        <v>4735</v>
      </c>
      <c r="G8676" s="129" t="s">
        <v>16723</v>
      </c>
      <c r="H8676" s="129"/>
    </row>
    <row r="8677" spans="1:8" x14ac:dyDescent="0.3">
      <c r="A8677" s="183">
        <v>45596</v>
      </c>
      <c r="B8677" s="129" t="s">
        <v>13417</v>
      </c>
      <c r="C8677" s="129" t="s">
        <v>417</v>
      </c>
      <c r="D8677" s="165">
        <v>1</v>
      </c>
      <c r="E8677" s="129" t="s">
        <v>4739</v>
      </c>
      <c r="F8677" s="129" t="s">
        <v>4735</v>
      </c>
      <c r="G8677" s="129" t="s">
        <v>16723</v>
      </c>
      <c r="H8677" s="129"/>
    </row>
    <row r="8678" spans="1:8" x14ac:dyDescent="0.3">
      <c r="A8678" s="183">
        <v>45596</v>
      </c>
      <c r="B8678" s="129" t="s">
        <v>13418</v>
      </c>
      <c r="C8678" s="129" t="s">
        <v>417</v>
      </c>
      <c r="D8678" s="165">
        <v>1</v>
      </c>
      <c r="E8678" s="129" t="s">
        <v>4734</v>
      </c>
      <c r="F8678" s="129" t="s">
        <v>4735</v>
      </c>
      <c r="G8678" s="129" t="s">
        <v>16723</v>
      </c>
      <c r="H8678" s="129"/>
    </row>
    <row r="8679" spans="1:8" x14ac:dyDescent="0.3">
      <c r="A8679" s="183">
        <v>45596</v>
      </c>
      <c r="B8679" s="129" t="s">
        <v>13419</v>
      </c>
      <c r="C8679" s="129" t="s">
        <v>417</v>
      </c>
      <c r="D8679" s="165">
        <v>1</v>
      </c>
      <c r="E8679" s="129" t="s">
        <v>4739</v>
      </c>
      <c r="F8679" s="129" t="s">
        <v>4735</v>
      </c>
      <c r="G8679" s="129" t="s">
        <v>16723</v>
      </c>
      <c r="H8679" s="129"/>
    </row>
    <row r="8680" spans="1:8" x14ac:dyDescent="0.3">
      <c r="A8680" s="183">
        <v>45596</v>
      </c>
      <c r="B8680" s="129" t="s">
        <v>13420</v>
      </c>
      <c r="C8680" s="129" t="s">
        <v>417</v>
      </c>
      <c r="D8680" s="165">
        <v>1</v>
      </c>
      <c r="E8680" s="129" t="s">
        <v>4739</v>
      </c>
      <c r="F8680" s="129" t="s">
        <v>4735</v>
      </c>
      <c r="G8680" s="129" t="s">
        <v>16723</v>
      </c>
      <c r="H8680" s="129"/>
    </row>
    <row r="8681" spans="1:8" x14ac:dyDescent="0.3">
      <c r="A8681" s="183">
        <v>45596</v>
      </c>
      <c r="B8681" s="129" t="s">
        <v>13421</v>
      </c>
      <c r="C8681" s="129" t="s">
        <v>417</v>
      </c>
      <c r="D8681" s="165">
        <v>1</v>
      </c>
      <c r="E8681" s="129" t="s">
        <v>4739</v>
      </c>
      <c r="F8681" s="129" t="s">
        <v>4735</v>
      </c>
      <c r="G8681" s="129" t="s">
        <v>16723</v>
      </c>
      <c r="H8681" s="129"/>
    </row>
    <row r="8682" spans="1:8" x14ac:dyDescent="0.3">
      <c r="A8682" s="183">
        <v>45596</v>
      </c>
      <c r="B8682" s="129" t="s">
        <v>13422</v>
      </c>
      <c r="C8682" s="129" t="s">
        <v>418</v>
      </c>
      <c r="D8682" s="165">
        <v>1</v>
      </c>
      <c r="E8682" s="129" t="s">
        <v>4739</v>
      </c>
      <c r="F8682" s="129" t="s">
        <v>4735</v>
      </c>
      <c r="G8682" s="129" t="s">
        <v>16723</v>
      </c>
      <c r="H8682" s="129"/>
    </row>
    <row r="8683" spans="1:8" x14ac:dyDescent="0.3">
      <c r="A8683" s="183">
        <v>45596</v>
      </c>
      <c r="B8683" s="129" t="s">
        <v>13423</v>
      </c>
      <c r="C8683" s="129" t="s">
        <v>418</v>
      </c>
      <c r="D8683" s="165">
        <v>1</v>
      </c>
      <c r="E8683" s="129" t="s">
        <v>4739</v>
      </c>
      <c r="F8683" s="129" t="s">
        <v>4735</v>
      </c>
      <c r="G8683" s="129" t="s">
        <v>16723</v>
      </c>
      <c r="H8683" s="129"/>
    </row>
    <row r="8684" spans="1:8" x14ac:dyDescent="0.3">
      <c r="A8684" s="183">
        <v>45596</v>
      </c>
      <c r="B8684" s="129" t="s">
        <v>13424</v>
      </c>
      <c r="C8684" s="129" t="s">
        <v>418</v>
      </c>
      <c r="D8684" s="165">
        <v>1</v>
      </c>
      <c r="E8684" s="129" t="s">
        <v>4739</v>
      </c>
      <c r="F8684" s="129" t="s">
        <v>4735</v>
      </c>
      <c r="G8684" s="129" t="s">
        <v>16723</v>
      </c>
      <c r="H8684" s="129"/>
    </row>
    <row r="8685" spans="1:8" x14ac:dyDescent="0.3">
      <c r="A8685" s="183">
        <v>45596</v>
      </c>
      <c r="B8685" s="129" t="s">
        <v>13425</v>
      </c>
      <c r="C8685" s="129" t="s">
        <v>418</v>
      </c>
      <c r="D8685" s="165">
        <v>1</v>
      </c>
      <c r="E8685" s="129" t="s">
        <v>4739</v>
      </c>
      <c r="F8685" s="129" t="s">
        <v>4735</v>
      </c>
      <c r="G8685" s="129" t="s">
        <v>16723</v>
      </c>
      <c r="H8685" s="129"/>
    </row>
    <row r="8686" spans="1:8" x14ac:dyDescent="0.3">
      <c r="A8686" s="183">
        <v>45596</v>
      </c>
      <c r="B8686" s="129" t="s">
        <v>13426</v>
      </c>
      <c r="C8686" s="129" t="s">
        <v>418</v>
      </c>
      <c r="D8686" s="165">
        <v>1</v>
      </c>
      <c r="E8686" s="129" t="s">
        <v>4737</v>
      </c>
      <c r="F8686" s="129" t="s">
        <v>4735</v>
      </c>
      <c r="G8686" s="129" t="s">
        <v>16723</v>
      </c>
      <c r="H8686" s="129"/>
    </row>
    <row r="8687" spans="1:8" x14ac:dyDescent="0.3">
      <c r="A8687" s="183">
        <v>45596</v>
      </c>
      <c r="B8687" s="129" t="s">
        <v>13427</v>
      </c>
      <c r="C8687" s="129" t="s">
        <v>418</v>
      </c>
      <c r="D8687" s="165">
        <v>1</v>
      </c>
      <c r="E8687" s="129" t="s">
        <v>4821</v>
      </c>
      <c r="F8687" s="129" t="s">
        <v>4735</v>
      </c>
      <c r="G8687" s="129" t="s">
        <v>16723</v>
      </c>
      <c r="H8687" s="129"/>
    </row>
    <row r="8688" spans="1:8" x14ac:dyDescent="0.3">
      <c r="A8688" s="183">
        <v>45596</v>
      </c>
      <c r="B8688" s="129" t="s">
        <v>13428</v>
      </c>
      <c r="C8688" s="129" t="s">
        <v>416</v>
      </c>
      <c r="D8688" s="165">
        <v>1</v>
      </c>
      <c r="E8688" s="129" t="s">
        <v>4737</v>
      </c>
      <c r="F8688" s="129" t="s">
        <v>4735</v>
      </c>
      <c r="G8688" s="129" t="s">
        <v>16723</v>
      </c>
      <c r="H8688" s="129"/>
    </row>
    <row r="8689" spans="1:8" x14ac:dyDescent="0.3">
      <c r="A8689" s="183">
        <v>45596</v>
      </c>
      <c r="B8689" s="129" t="s">
        <v>13429</v>
      </c>
      <c r="C8689" s="129" t="s">
        <v>418</v>
      </c>
      <c r="D8689" s="165">
        <v>1</v>
      </c>
      <c r="E8689" s="129" t="s">
        <v>4744</v>
      </c>
      <c r="F8689" s="129" t="s">
        <v>4735</v>
      </c>
      <c r="G8689" s="129" t="s">
        <v>16723</v>
      </c>
      <c r="H8689" s="129"/>
    </row>
    <row r="8690" spans="1:8" x14ac:dyDescent="0.3">
      <c r="A8690" s="183">
        <v>45596</v>
      </c>
      <c r="B8690" s="129" t="s">
        <v>13430</v>
      </c>
      <c r="C8690" s="129" t="s">
        <v>418</v>
      </c>
      <c r="D8690" s="165">
        <v>1</v>
      </c>
      <c r="E8690" s="129" t="s">
        <v>4737</v>
      </c>
      <c r="F8690" s="129" t="s">
        <v>4735</v>
      </c>
      <c r="G8690" s="129" t="s">
        <v>16723</v>
      </c>
      <c r="H8690" s="129"/>
    </row>
    <row r="8691" spans="1:8" x14ac:dyDescent="0.3">
      <c r="A8691" s="183">
        <v>45596</v>
      </c>
      <c r="B8691" s="129" t="s">
        <v>13431</v>
      </c>
      <c r="C8691" s="129" t="s">
        <v>417</v>
      </c>
      <c r="D8691" s="165">
        <v>1</v>
      </c>
      <c r="E8691" s="129" t="s">
        <v>4739</v>
      </c>
      <c r="F8691" s="129" t="s">
        <v>4735</v>
      </c>
      <c r="G8691" s="129" t="s">
        <v>16723</v>
      </c>
      <c r="H8691" s="129"/>
    </row>
    <row r="8692" spans="1:8" x14ac:dyDescent="0.3">
      <c r="A8692" s="183">
        <v>45596</v>
      </c>
      <c r="B8692" s="129" t="s">
        <v>13432</v>
      </c>
      <c r="C8692" s="129" t="s">
        <v>418</v>
      </c>
      <c r="D8692" s="165">
        <v>1</v>
      </c>
      <c r="E8692" s="129" t="s">
        <v>4737</v>
      </c>
      <c r="F8692" s="129" t="s">
        <v>4735</v>
      </c>
      <c r="G8692" s="129" t="s">
        <v>16723</v>
      </c>
      <c r="H8692" s="129"/>
    </row>
    <row r="8693" spans="1:8" x14ac:dyDescent="0.3">
      <c r="A8693" s="183">
        <v>45596</v>
      </c>
      <c r="B8693" s="129" t="s">
        <v>13433</v>
      </c>
      <c r="C8693" s="129" t="s">
        <v>418</v>
      </c>
      <c r="D8693" s="165">
        <v>1</v>
      </c>
      <c r="E8693" s="129" t="s">
        <v>4739</v>
      </c>
      <c r="F8693" s="129" t="s">
        <v>4735</v>
      </c>
      <c r="G8693" s="129" t="s">
        <v>16723</v>
      </c>
      <c r="H8693" s="129"/>
    </row>
    <row r="8694" spans="1:8" x14ac:dyDescent="0.3">
      <c r="A8694" s="183">
        <v>45596</v>
      </c>
      <c r="B8694" s="129" t="s">
        <v>13434</v>
      </c>
      <c r="C8694" s="129" t="s">
        <v>417</v>
      </c>
      <c r="D8694" s="165">
        <v>1</v>
      </c>
      <c r="E8694" s="129" t="s">
        <v>4739</v>
      </c>
      <c r="F8694" s="129" t="s">
        <v>4735</v>
      </c>
      <c r="G8694" s="129" t="s">
        <v>16723</v>
      </c>
      <c r="H8694" s="129"/>
    </row>
    <row r="8695" spans="1:8" x14ac:dyDescent="0.3">
      <c r="A8695" s="183">
        <v>45596</v>
      </c>
      <c r="B8695" s="129" t="s">
        <v>13435</v>
      </c>
      <c r="C8695" s="129" t="s">
        <v>417</v>
      </c>
      <c r="D8695" s="165">
        <v>1</v>
      </c>
      <c r="E8695" s="129" t="s">
        <v>4739</v>
      </c>
      <c r="F8695" s="129" t="s">
        <v>4735</v>
      </c>
      <c r="G8695" s="129" t="s">
        <v>16723</v>
      </c>
      <c r="H8695" s="129"/>
    </row>
    <row r="8696" spans="1:8" x14ac:dyDescent="0.3">
      <c r="A8696" s="183">
        <v>45596</v>
      </c>
      <c r="B8696" s="129" t="s">
        <v>13436</v>
      </c>
      <c r="C8696" s="129" t="s">
        <v>417</v>
      </c>
      <c r="D8696" s="165">
        <v>1</v>
      </c>
      <c r="E8696" s="129" t="s">
        <v>4739</v>
      </c>
      <c r="F8696" s="129" t="s">
        <v>4735</v>
      </c>
      <c r="G8696" s="129" t="s">
        <v>16723</v>
      </c>
      <c r="H8696" s="129"/>
    </row>
    <row r="8697" spans="1:8" x14ac:dyDescent="0.3">
      <c r="A8697" s="183">
        <v>45596</v>
      </c>
      <c r="B8697" s="129" t="s">
        <v>13437</v>
      </c>
      <c r="C8697" s="129" t="s">
        <v>417</v>
      </c>
      <c r="D8697" s="165">
        <v>1</v>
      </c>
      <c r="E8697" s="129" t="s">
        <v>4739</v>
      </c>
      <c r="F8697" s="129" t="s">
        <v>4735</v>
      </c>
      <c r="G8697" s="129" t="s">
        <v>16723</v>
      </c>
      <c r="H8697" s="129"/>
    </row>
    <row r="8698" spans="1:8" x14ac:dyDescent="0.3">
      <c r="A8698" s="183">
        <v>45596</v>
      </c>
      <c r="B8698" s="129" t="s">
        <v>13438</v>
      </c>
      <c r="C8698" s="129" t="s">
        <v>416</v>
      </c>
      <c r="D8698" s="165">
        <v>1</v>
      </c>
      <c r="E8698" s="129" t="s">
        <v>4737</v>
      </c>
      <c r="F8698" s="129" t="s">
        <v>4735</v>
      </c>
      <c r="G8698" s="129" t="s">
        <v>16723</v>
      </c>
      <c r="H8698" s="129"/>
    </row>
    <row r="8699" spans="1:8" x14ac:dyDescent="0.3">
      <c r="A8699" s="183">
        <v>45596</v>
      </c>
      <c r="B8699" s="129" t="s">
        <v>13439</v>
      </c>
      <c r="C8699" s="129" t="s">
        <v>418</v>
      </c>
      <c r="D8699" s="165">
        <v>1</v>
      </c>
      <c r="E8699" s="129" t="s">
        <v>4741</v>
      </c>
      <c r="F8699" s="129" t="s">
        <v>4735</v>
      </c>
      <c r="G8699" s="129" t="s">
        <v>16723</v>
      </c>
      <c r="H8699" s="129"/>
    </row>
    <row r="8700" spans="1:8" x14ac:dyDescent="0.3">
      <c r="A8700" s="183">
        <v>45596</v>
      </c>
      <c r="B8700" s="129" t="s">
        <v>13440</v>
      </c>
      <c r="C8700" s="129" t="s">
        <v>418</v>
      </c>
      <c r="D8700" s="165">
        <v>1</v>
      </c>
      <c r="E8700" s="129" t="s">
        <v>4739</v>
      </c>
      <c r="F8700" s="129" t="s">
        <v>4735</v>
      </c>
      <c r="G8700" s="129" t="s">
        <v>16723</v>
      </c>
      <c r="H8700" s="129"/>
    </row>
    <row r="8701" spans="1:8" x14ac:dyDescent="0.3">
      <c r="A8701" s="183">
        <v>45596</v>
      </c>
      <c r="B8701" s="129" t="s">
        <v>13441</v>
      </c>
      <c r="C8701" s="129" t="s">
        <v>418</v>
      </c>
      <c r="D8701" s="165">
        <v>1</v>
      </c>
      <c r="E8701" s="129" t="s">
        <v>4821</v>
      </c>
      <c r="F8701" s="129" t="s">
        <v>4735</v>
      </c>
      <c r="G8701" s="129" t="s">
        <v>16723</v>
      </c>
      <c r="H8701" s="129"/>
    </row>
    <row r="8702" spans="1:8" x14ac:dyDescent="0.3">
      <c r="A8702" s="183">
        <v>45596</v>
      </c>
      <c r="B8702" s="129" t="s">
        <v>13442</v>
      </c>
      <c r="C8702" s="129" t="s">
        <v>418</v>
      </c>
      <c r="D8702" s="165">
        <v>1</v>
      </c>
      <c r="E8702" s="129" t="s">
        <v>4821</v>
      </c>
      <c r="F8702" s="129" t="s">
        <v>4735</v>
      </c>
      <c r="G8702" s="129" t="s">
        <v>16723</v>
      </c>
      <c r="H8702" s="129"/>
    </row>
    <row r="8703" spans="1:8" x14ac:dyDescent="0.3">
      <c r="A8703" s="183">
        <v>45596</v>
      </c>
      <c r="B8703" s="129" t="s">
        <v>13443</v>
      </c>
      <c r="C8703" s="129" t="s">
        <v>417</v>
      </c>
      <c r="D8703" s="165">
        <v>1</v>
      </c>
      <c r="E8703" s="129" t="s">
        <v>4739</v>
      </c>
      <c r="F8703" s="129" t="s">
        <v>4735</v>
      </c>
      <c r="G8703" s="129" t="s">
        <v>16723</v>
      </c>
      <c r="H8703" s="129"/>
    </row>
    <row r="8704" spans="1:8" x14ac:dyDescent="0.3">
      <c r="A8704" s="183">
        <v>45596</v>
      </c>
      <c r="B8704" s="129" t="s">
        <v>13444</v>
      </c>
      <c r="C8704" s="129" t="s">
        <v>417</v>
      </c>
      <c r="D8704" s="165">
        <v>1</v>
      </c>
      <c r="E8704" s="129" t="s">
        <v>4739</v>
      </c>
      <c r="F8704" s="129" t="s">
        <v>4735</v>
      </c>
      <c r="G8704" s="129" t="s">
        <v>16723</v>
      </c>
      <c r="H8704" s="129"/>
    </row>
    <row r="8705" spans="1:8" x14ac:dyDescent="0.3">
      <c r="A8705" s="183">
        <v>45596</v>
      </c>
      <c r="B8705" s="129" t="s">
        <v>13445</v>
      </c>
      <c r="C8705" s="129" t="s">
        <v>417</v>
      </c>
      <c r="D8705" s="165">
        <v>1</v>
      </c>
      <c r="E8705" s="129" t="s">
        <v>4739</v>
      </c>
      <c r="F8705" s="129" t="s">
        <v>4735</v>
      </c>
      <c r="G8705" s="129" t="s">
        <v>16723</v>
      </c>
      <c r="H8705" s="129"/>
    </row>
    <row r="8706" spans="1:8" x14ac:dyDescent="0.3">
      <c r="A8706" s="183">
        <v>45596</v>
      </c>
      <c r="B8706" s="129" t="s">
        <v>13446</v>
      </c>
      <c r="C8706" s="129" t="s">
        <v>417</v>
      </c>
      <c r="D8706" s="165">
        <v>1</v>
      </c>
      <c r="E8706" s="129" t="s">
        <v>4737</v>
      </c>
      <c r="F8706" s="129" t="s">
        <v>4735</v>
      </c>
      <c r="G8706" s="129" t="s">
        <v>16723</v>
      </c>
      <c r="H8706" s="129"/>
    </row>
    <row r="8707" spans="1:8" x14ac:dyDescent="0.3">
      <c r="A8707" s="183">
        <v>45596</v>
      </c>
      <c r="B8707" s="129" t="s">
        <v>13447</v>
      </c>
      <c r="C8707" s="129" t="s">
        <v>417</v>
      </c>
      <c r="D8707" s="165">
        <v>1</v>
      </c>
      <c r="E8707" s="129" t="s">
        <v>4739</v>
      </c>
      <c r="F8707" s="129" t="s">
        <v>4735</v>
      </c>
      <c r="G8707" s="129" t="s">
        <v>16723</v>
      </c>
      <c r="H8707" s="129"/>
    </row>
    <row r="8708" spans="1:8" x14ac:dyDescent="0.3">
      <c r="A8708" s="183">
        <v>45596</v>
      </c>
      <c r="B8708" s="129" t="s">
        <v>13448</v>
      </c>
      <c r="C8708" s="129" t="s">
        <v>417</v>
      </c>
      <c r="D8708" s="165">
        <v>1</v>
      </c>
      <c r="E8708" s="129" t="s">
        <v>4739</v>
      </c>
      <c r="F8708" s="129" t="s">
        <v>4735</v>
      </c>
      <c r="G8708" s="129" t="s">
        <v>16723</v>
      </c>
      <c r="H8708" s="129"/>
    </row>
    <row r="8709" spans="1:8" x14ac:dyDescent="0.3">
      <c r="A8709" s="183">
        <v>45596</v>
      </c>
      <c r="B8709" s="129" t="s">
        <v>13449</v>
      </c>
      <c r="C8709" s="129" t="s">
        <v>417</v>
      </c>
      <c r="D8709" s="165">
        <v>1</v>
      </c>
      <c r="E8709" s="129" t="s">
        <v>4739</v>
      </c>
      <c r="F8709" s="129" t="s">
        <v>4735</v>
      </c>
      <c r="G8709" s="129" t="s">
        <v>16723</v>
      </c>
      <c r="H8709" s="129"/>
    </row>
    <row r="8710" spans="1:8" x14ac:dyDescent="0.3">
      <c r="A8710" s="183">
        <v>45596</v>
      </c>
      <c r="B8710" s="129" t="s">
        <v>13450</v>
      </c>
      <c r="C8710" s="129" t="s">
        <v>417</v>
      </c>
      <c r="D8710" s="165">
        <v>1</v>
      </c>
      <c r="E8710" s="129" t="s">
        <v>4739</v>
      </c>
      <c r="F8710" s="129" t="s">
        <v>4735</v>
      </c>
      <c r="G8710" s="129" t="s">
        <v>16723</v>
      </c>
      <c r="H8710" s="129"/>
    </row>
    <row r="8711" spans="1:8" x14ac:dyDescent="0.3">
      <c r="A8711" s="183">
        <v>45596</v>
      </c>
      <c r="B8711" s="129" t="s">
        <v>13451</v>
      </c>
      <c r="C8711" s="129" t="s">
        <v>417</v>
      </c>
      <c r="D8711" s="165">
        <v>1</v>
      </c>
      <c r="E8711" s="129" t="s">
        <v>4739</v>
      </c>
      <c r="F8711" s="129" t="s">
        <v>4735</v>
      </c>
      <c r="G8711" s="129" t="s">
        <v>16723</v>
      </c>
      <c r="H8711" s="129"/>
    </row>
    <row r="8712" spans="1:8" x14ac:dyDescent="0.3">
      <c r="A8712" s="183">
        <v>45596</v>
      </c>
      <c r="B8712" s="129" t="s">
        <v>13452</v>
      </c>
      <c r="C8712" s="129" t="s">
        <v>417</v>
      </c>
      <c r="D8712" s="165">
        <v>1</v>
      </c>
      <c r="E8712" s="129" t="s">
        <v>4739</v>
      </c>
      <c r="F8712" s="129" t="s">
        <v>4735</v>
      </c>
      <c r="G8712" s="129" t="s">
        <v>16723</v>
      </c>
      <c r="H8712" s="129"/>
    </row>
    <row r="8713" spans="1:8" x14ac:dyDescent="0.3">
      <c r="A8713" s="183">
        <v>45596</v>
      </c>
      <c r="B8713" s="129" t="s">
        <v>13453</v>
      </c>
      <c r="C8713" s="129" t="s">
        <v>417</v>
      </c>
      <c r="D8713" s="165">
        <v>1</v>
      </c>
      <c r="E8713" s="129" t="s">
        <v>4739</v>
      </c>
      <c r="F8713" s="129" t="s">
        <v>4735</v>
      </c>
      <c r="G8713" s="129" t="s">
        <v>16723</v>
      </c>
      <c r="H8713" s="129"/>
    </row>
    <row r="8714" spans="1:8" x14ac:dyDescent="0.3">
      <c r="A8714" s="183">
        <v>45596</v>
      </c>
      <c r="B8714" s="129" t="s">
        <v>13454</v>
      </c>
      <c r="C8714" s="129" t="s">
        <v>417</v>
      </c>
      <c r="D8714" s="165">
        <v>1</v>
      </c>
      <c r="E8714" s="129" t="s">
        <v>4739</v>
      </c>
      <c r="F8714" s="129" t="s">
        <v>4735</v>
      </c>
      <c r="G8714" s="129" t="s">
        <v>16723</v>
      </c>
      <c r="H8714" s="129"/>
    </row>
    <row r="8715" spans="1:8" x14ac:dyDescent="0.3">
      <c r="A8715" s="183">
        <v>45596</v>
      </c>
      <c r="B8715" s="129" t="s">
        <v>13455</v>
      </c>
      <c r="C8715" s="129" t="s">
        <v>417</v>
      </c>
      <c r="D8715" s="165">
        <v>1</v>
      </c>
      <c r="E8715" s="129" t="s">
        <v>4739</v>
      </c>
      <c r="F8715" s="129" t="s">
        <v>4735</v>
      </c>
      <c r="G8715" s="129" t="s">
        <v>16723</v>
      </c>
      <c r="H8715" s="129"/>
    </row>
    <row r="8716" spans="1:8" x14ac:dyDescent="0.3">
      <c r="A8716" s="183">
        <v>45596</v>
      </c>
      <c r="B8716" s="129" t="s">
        <v>13456</v>
      </c>
      <c r="C8716" s="129" t="s">
        <v>417</v>
      </c>
      <c r="D8716" s="165">
        <v>1</v>
      </c>
      <c r="E8716" s="129" t="s">
        <v>4739</v>
      </c>
      <c r="F8716" s="129" t="s">
        <v>4735</v>
      </c>
      <c r="G8716" s="129" t="s">
        <v>16723</v>
      </c>
      <c r="H8716" s="129"/>
    </row>
    <row r="8717" spans="1:8" x14ac:dyDescent="0.3">
      <c r="A8717" s="183">
        <v>45596</v>
      </c>
      <c r="B8717" s="129" t="s">
        <v>13457</v>
      </c>
      <c r="C8717" s="129" t="s">
        <v>417</v>
      </c>
      <c r="D8717" s="165">
        <v>1</v>
      </c>
      <c r="E8717" s="129" t="s">
        <v>4739</v>
      </c>
      <c r="F8717" s="129" t="s">
        <v>4735</v>
      </c>
      <c r="G8717" s="129" t="s">
        <v>16723</v>
      </c>
      <c r="H8717" s="129"/>
    </row>
    <row r="8718" spans="1:8" x14ac:dyDescent="0.3">
      <c r="A8718" s="183">
        <v>45596</v>
      </c>
      <c r="B8718" s="129" t="s">
        <v>13458</v>
      </c>
      <c r="C8718" s="129" t="s">
        <v>416</v>
      </c>
      <c r="D8718" s="165">
        <v>1</v>
      </c>
      <c r="E8718" s="129" t="s">
        <v>4739</v>
      </c>
      <c r="F8718" s="129" t="s">
        <v>4735</v>
      </c>
      <c r="G8718" s="129" t="s">
        <v>16723</v>
      </c>
      <c r="H8718" s="129"/>
    </row>
    <row r="8719" spans="1:8" x14ac:dyDescent="0.3">
      <c r="A8719" s="183">
        <v>45596</v>
      </c>
      <c r="B8719" s="129" t="s">
        <v>13459</v>
      </c>
      <c r="C8719" s="129" t="s">
        <v>418</v>
      </c>
      <c r="D8719" s="165">
        <v>1</v>
      </c>
      <c r="E8719" s="129" t="s">
        <v>5066</v>
      </c>
      <c r="F8719" s="129" t="s">
        <v>4735</v>
      </c>
      <c r="G8719" s="129" t="s">
        <v>16723</v>
      </c>
      <c r="H8719" s="129"/>
    </row>
    <row r="8720" spans="1:8" x14ac:dyDescent="0.3">
      <c r="A8720" s="183">
        <v>45596</v>
      </c>
      <c r="B8720" s="129" t="s">
        <v>13460</v>
      </c>
      <c r="C8720" s="129" t="s">
        <v>416</v>
      </c>
      <c r="D8720" s="165">
        <v>1</v>
      </c>
      <c r="E8720" s="129" t="s">
        <v>4737</v>
      </c>
      <c r="F8720" s="129" t="s">
        <v>4735</v>
      </c>
      <c r="G8720" s="129" t="s">
        <v>16723</v>
      </c>
      <c r="H8720" s="129"/>
    </row>
    <row r="8721" spans="1:8" x14ac:dyDescent="0.3">
      <c r="A8721" s="183">
        <v>45596</v>
      </c>
      <c r="B8721" s="129" t="s">
        <v>13461</v>
      </c>
      <c r="C8721" s="129" t="s">
        <v>416</v>
      </c>
      <c r="D8721" s="165">
        <v>1</v>
      </c>
      <c r="E8721" s="129" t="s">
        <v>4737</v>
      </c>
      <c r="F8721" s="129" t="s">
        <v>4735</v>
      </c>
      <c r="G8721" s="129" t="s">
        <v>16723</v>
      </c>
      <c r="H8721" s="129"/>
    </row>
    <row r="8722" spans="1:8" x14ac:dyDescent="0.3">
      <c r="A8722" s="183">
        <v>45596</v>
      </c>
      <c r="B8722" s="129" t="s">
        <v>13462</v>
      </c>
      <c r="C8722" s="129" t="s">
        <v>416</v>
      </c>
      <c r="D8722" s="165">
        <v>1</v>
      </c>
      <c r="E8722" s="129" t="s">
        <v>4737</v>
      </c>
      <c r="F8722" s="129" t="s">
        <v>4735</v>
      </c>
      <c r="G8722" s="129" t="s">
        <v>16723</v>
      </c>
      <c r="H8722" s="129"/>
    </row>
    <row r="8723" spans="1:8" x14ac:dyDescent="0.3">
      <c r="A8723" s="183">
        <v>45596</v>
      </c>
      <c r="B8723" s="129" t="s">
        <v>13463</v>
      </c>
      <c r="C8723" s="129" t="s">
        <v>418</v>
      </c>
      <c r="D8723" s="165">
        <v>1</v>
      </c>
      <c r="E8723" s="129" t="s">
        <v>4737</v>
      </c>
      <c r="F8723" s="129" t="s">
        <v>4735</v>
      </c>
      <c r="G8723" s="129" t="s">
        <v>16723</v>
      </c>
      <c r="H8723" s="129"/>
    </row>
    <row r="8724" spans="1:8" x14ac:dyDescent="0.3">
      <c r="A8724" s="183">
        <v>45626</v>
      </c>
      <c r="B8724" s="129" t="s">
        <v>13464</v>
      </c>
      <c r="C8724" s="129" t="s">
        <v>417</v>
      </c>
      <c r="D8724" s="165">
        <v>1</v>
      </c>
      <c r="E8724" s="129" t="s">
        <v>4739</v>
      </c>
      <c r="F8724" s="129" t="s">
        <v>4735</v>
      </c>
      <c r="G8724" s="129" t="s">
        <v>16723</v>
      </c>
      <c r="H8724" s="129"/>
    </row>
    <row r="8725" spans="1:8" x14ac:dyDescent="0.3">
      <c r="A8725" s="183">
        <v>45626</v>
      </c>
      <c r="B8725" s="129" t="s">
        <v>13465</v>
      </c>
      <c r="C8725" s="129" t="s">
        <v>417</v>
      </c>
      <c r="D8725" s="165">
        <v>1</v>
      </c>
      <c r="E8725" s="129" t="s">
        <v>4739</v>
      </c>
      <c r="F8725" s="129" t="s">
        <v>4735</v>
      </c>
      <c r="G8725" s="129" t="s">
        <v>16723</v>
      </c>
      <c r="H8725" s="129"/>
    </row>
    <row r="8726" spans="1:8" x14ac:dyDescent="0.3">
      <c r="A8726" s="183">
        <v>45626</v>
      </c>
      <c r="B8726" s="129" t="s">
        <v>13466</v>
      </c>
      <c r="C8726" s="129" t="s">
        <v>417</v>
      </c>
      <c r="D8726" s="165">
        <v>1</v>
      </c>
      <c r="E8726" s="129" t="s">
        <v>4739</v>
      </c>
      <c r="F8726" s="129" t="s">
        <v>4735</v>
      </c>
      <c r="G8726" s="129" t="s">
        <v>16723</v>
      </c>
      <c r="H8726" s="129"/>
    </row>
    <row r="8727" spans="1:8" x14ac:dyDescent="0.3">
      <c r="A8727" s="183">
        <v>45626</v>
      </c>
      <c r="B8727" s="129" t="s">
        <v>13467</v>
      </c>
      <c r="C8727" s="129" t="s">
        <v>417</v>
      </c>
      <c r="D8727" s="165">
        <v>1</v>
      </c>
      <c r="E8727" s="129" t="s">
        <v>4739</v>
      </c>
      <c r="F8727" s="129" t="s">
        <v>4735</v>
      </c>
      <c r="G8727" s="129" t="s">
        <v>16723</v>
      </c>
      <c r="H8727" s="129"/>
    </row>
    <row r="8728" spans="1:8" x14ac:dyDescent="0.3">
      <c r="A8728" s="183">
        <v>45626</v>
      </c>
      <c r="B8728" s="129" t="s">
        <v>13468</v>
      </c>
      <c r="C8728" s="129" t="s">
        <v>417</v>
      </c>
      <c r="D8728" s="165">
        <v>1</v>
      </c>
      <c r="E8728" s="129" t="s">
        <v>4739</v>
      </c>
      <c r="F8728" s="129" t="s">
        <v>4735</v>
      </c>
      <c r="G8728" s="129" t="s">
        <v>16723</v>
      </c>
      <c r="H8728" s="129"/>
    </row>
    <row r="8729" spans="1:8" x14ac:dyDescent="0.3">
      <c r="A8729" s="183">
        <v>45626</v>
      </c>
      <c r="B8729" s="129" t="s">
        <v>13469</v>
      </c>
      <c r="C8729" s="129" t="s">
        <v>418</v>
      </c>
      <c r="D8729" s="165">
        <v>1</v>
      </c>
      <c r="E8729" s="129" t="s">
        <v>4737</v>
      </c>
      <c r="F8729" s="129" t="s">
        <v>4735</v>
      </c>
      <c r="G8729" s="129" t="s">
        <v>16723</v>
      </c>
      <c r="H8729" s="129"/>
    </row>
    <row r="8730" spans="1:8" x14ac:dyDescent="0.3">
      <c r="A8730" s="183">
        <v>45626</v>
      </c>
      <c r="B8730" s="129" t="s">
        <v>13470</v>
      </c>
      <c r="C8730" s="129" t="s">
        <v>416</v>
      </c>
      <c r="D8730" s="165">
        <v>1</v>
      </c>
      <c r="E8730" s="129" t="s">
        <v>4737</v>
      </c>
      <c r="F8730" s="129" t="s">
        <v>4735</v>
      </c>
      <c r="G8730" s="129" t="s">
        <v>16723</v>
      </c>
      <c r="H8730" s="129"/>
    </row>
    <row r="8731" spans="1:8" x14ac:dyDescent="0.3">
      <c r="A8731" s="183">
        <v>45626</v>
      </c>
      <c r="B8731" s="129" t="s">
        <v>13471</v>
      </c>
      <c r="C8731" s="129" t="s">
        <v>417</v>
      </c>
      <c r="D8731" s="165">
        <v>1</v>
      </c>
      <c r="E8731" s="129" t="s">
        <v>4737</v>
      </c>
      <c r="F8731" s="129" t="s">
        <v>4735</v>
      </c>
      <c r="G8731" s="129" t="s">
        <v>16723</v>
      </c>
      <c r="H8731" s="129"/>
    </row>
    <row r="8732" spans="1:8" x14ac:dyDescent="0.3">
      <c r="A8732" s="183">
        <v>45626</v>
      </c>
      <c r="B8732" s="129" t="s">
        <v>13472</v>
      </c>
      <c r="C8732" s="129" t="s">
        <v>418</v>
      </c>
      <c r="D8732" s="165">
        <v>1</v>
      </c>
      <c r="E8732" s="129" t="s">
        <v>4737</v>
      </c>
      <c r="F8732" s="129" t="s">
        <v>4735</v>
      </c>
      <c r="G8732" s="129" t="s">
        <v>16723</v>
      </c>
      <c r="H8732" s="129"/>
    </row>
    <row r="8733" spans="1:8" x14ac:dyDescent="0.3">
      <c r="A8733" s="183">
        <v>45626</v>
      </c>
      <c r="B8733" s="129" t="s">
        <v>13473</v>
      </c>
      <c r="C8733" s="129" t="s">
        <v>418</v>
      </c>
      <c r="D8733" s="165">
        <v>1</v>
      </c>
      <c r="E8733" s="129" t="s">
        <v>4737</v>
      </c>
      <c r="F8733" s="129" t="s">
        <v>4735</v>
      </c>
      <c r="G8733" s="129" t="s">
        <v>16723</v>
      </c>
      <c r="H8733" s="129"/>
    </row>
    <row r="8734" spans="1:8" x14ac:dyDescent="0.3">
      <c r="A8734" s="183">
        <v>45626</v>
      </c>
      <c r="B8734" s="129" t="s">
        <v>13474</v>
      </c>
      <c r="C8734" s="129" t="s">
        <v>418</v>
      </c>
      <c r="D8734" s="165">
        <v>1</v>
      </c>
      <c r="E8734" s="129" t="s">
        <v>4821</v>
      </c>
      <c r="F8734" s="129" t="s">
        <v>4735</v>
      </c>
      <c r="G8734" s="129" t="s">
        <v>16723</v>
      </c>
      <c r="H8734" s="129"/>
    </row>
    <row r="8735" spans="1:8" x14ac:dyDescent="0.3">
      <c r="A8735" s="183">
        <v>45626</v>
      </c>
      <c r="B8735" s="129" t="s">
        <v>13475</v>
      </c>
      <c r="C8735" s="129" t="s">
        <v>418</v>
      </c>
      <c r="D8735" s="165">
        <v>1</v>
      </c>
      <c r="E8735" s="129" t="s">
        <v>4737</v>
      </c>
      <c r="F8735" s="129" t="s">
        <v>4735</v>
      </c>
      <c r="G8735" s="129" t="s">
        <v>16723</v>
      </c>
      <c r="H8735" s="129"/>
    </row>
    <row r="8736" spans="1:8" x14ac:dyDescent="0.3">
      <c r="A8736" s="183">
        <v>45626</v>
      </c>
      <c r="B8736" s="129" t="s">
        <v>13476</v>
      </c>
      <c r="C8736" s="129" t="s">
        <v>417</v>
      </c>
      <c r="D8736" s="165">
        <v>1</v>
      </c>
      <c r="E8736" s="129" t="s">
        <v>4739</v>
      </c>
      <c r="F8736" s="129" t="s">
        <v>4735</v>
      </c>
      <c r="G8736" s="129" t="s">
        <v>16723</v>
      </c>
      <c r="H8736" s="129"/>
    </row>
    <row r="8737" spans="1:8" x14ac:dyDescent="0.3">
      <c r="A8737" s="183">
        <v>45626</v>
      </c>
      <c r="B8737" s="129" t="s">
        <v>13477</v>
      </c>
      <c r="C8737" s="129" t="s">
        <v>417</v>
      </c>
      <c r="D8737" s="165">
        <v>1</v>
      </c>
      <c r="E8737" s="129" t="s">
        <v>4737</v>
      </c>
      <c r="F8737" s="129" t="s">
        <v>4735</v>
      </c>
      <c r="G8737" s="129" t="s">
        <v>16723</v>
      </c>
      <c r="H8737" s="129"/>
    </row>
    <row r="8738" spans="1:8" x14ac:dyDescent="0.3">
      <c r="A8738" s="183">
        <v>45626</v>
      </c>
      <c r="B8738" s="129" t="s">
        <v>13478</v>
      </c>
      <c r="C8738" s="129" t="s">
        <v>416</v>
      </c>
      <c r="D8738" s="165">
        <v>1</v>
      </c>
      <c r="E8738" s="129" t="s">
        <v>4747</v>
      </c>
      <c r="F8738" s="129" t="s">
        <v>4735</v>
      </c>
      <c r="G8738" s="129" t="s">
        <v>16723</v>
      </c>
      <c r="H8738" s="129"/>
    </row>
    <row r="8739" spans="1:8" x14ac:dyDescent="0.3">
      <c r="A8739" s="183">
        <v>45626</v>
      </c>
      <c r="B8739" s="129" t="s">
        <v>13479</v>
      </c>
      <c r="C8739" s="129" t="s">
        <v>417</v>
      </c>
      <c r="D8739" s="165">
        <v>1</v>
      </c>
      <c r="E8739" s="129" t="s">
        <v>4739</v>
      </c>
      <c r="F8739" s="129" t="s">
        <v>4735</v>
      </c>
      <c r="G8739" s="129" t="s">
        <v>16723</v>
      </c>
      <c r="H8739" s="129"/>
    </row>
    <row r="8740" spans="1:8" x14ac:dyDescent="0.3">
      <c r="A8740" s="183">
        <v>45626</v>
      </c>
      <c r="B8740" s="129" t="s">
        <v>13480</v>
      </c>
      <c r="C8740" s="129" t="s">
        <v>417</v>
      </c>
      <c r="D8740" s="165">
        <v>1</v>
      </c>
      <c r="E8740" s="129" t="s">
        <v>4739</v>
      </c>
      <c r="F8740" s="129" t="s">
        <v>4735</v>
      </c>
      <c r="G8740" s="129" t="s">
        <v>16723</v>
      </c>
      <c r="H8740" s="129"/>
    </row>
    <row r="8741" spans="1:8" x14ac:dyDescent="0.3">
      <c r="A8741" s="183">
        <v>45626</v>
      </c>
      <c r="B8741" s="129" t="s">
        <v>13481</v>
      </c>
      <c r="C8741" s="129" t="s">
        <v>417</v>
      </c>
      <c r="D8741" s="165">
        <v>1</v>
      </c>
      <c r="E8741" s="129" t="s">
        <v>4739</v>
      </c>
      <c r="F8741" s="129" t="s">
        <v>4735</v>
      </c>
      <c r="G8741" s="129" t="s">
        <v>16723</v>
      </c>
      <c r="H8741" s="129"/>
    </row>
    <row r="8742" spans="1:8" x14ac:dyDescent="0.3">
      <c r="A8742" s="183">
        <v>45626</v>
      </c>
      <c r="B8742" s="129" t="s">
        <v>13482</v>
      </c>
      <c r="C8742" s="129" t="s">
        <v>417</v>
      </c>
      <c r="D8742" s="165">
        <v>1</v>
      </c>
      <c r="E8742" s="129" t="s">
        <v>4739</v>
      </c>
      <c r="F8742" s="129" t="s">
        <v>4735</v>
      </c>
      <c r="G8742" s="129" t="s">
        <v>16723</v>
      </c>
      <c r="H8742" s="129"/>
    </row>
    <row r="8743" spans="1:8" x14ac:dyDescent="0.3">
      <c r="A8743" s="183">
        <v>45626</v>
      </c>
      <c r="B8743" s="129" t="s">
        <v>13483</v>
      </c>
      <c r="C8743" s="129" t="s">
        <v>417</v>
      </c>
      <c r="D8743" s="165">
        <v>1</v>
      </c>
      <c r="E8743" s="129" t="s">
        <v>4739</v>
      </c>
      <c r="F8743" s="129" t="s">
        <v>4735</v>
      </c>
      <c r="G8743" s="129" t="s">
        <v>16723</v>
      </c>
      <c r="H8743" s="129"/>
    </row>
    <row r="8744" spans="1:8" x14ac:dyDescent="0.3">
      <c r="A8744" s="183">
        <v>45626</v>
      </c>
      <c r="B8744" s="129" t="s">
        <v>13484</v>
      </c>
      <c r="C8744" s="129" t="s">
        <v>417</v>
      </c>
      <c r="D8744" s="165">
        <v>1</v>
      </c>
      <c r="E8744" s="129" t="s">
        <v>4739</v>
      </c>
      <c r="F8744" s="129" t="s">
        <v>4735</v>
      </c>
      <c r="G8744" s="129" t="s">
        <v>16723</v>
      </c>
      <c r="H8744" s="129"/>
    </row>
    <row r="8745" spans="1:8" x14ac:dyDescent="0.3">
      <c r="A8745" s="183">
        <v>45626</v>
      </c>
      <c r="B8745" s="129" t="s">
        <v>13485</v>
      </c>
      <c r="C8745" s="129" t="s">
        <v>417</v>
      </c>
      <c r="D8745" s="165">
        <v>1</v>
      </c>
      <c r="E8745" s="129" t="s">
        <v>4737</v>
      </c>
      <c r="F8745" s="129" t="s">
        <v>4735</v>
      </c>
      <c r="G8745" s="129" t="s">
        <v>16723</v>
      </c>
      <c r="H8745" s="129"/>
    </row>
    <row r="8746" spans="1:8" x14ac:dyDescent="0.3">
      <c r="A8746" s="183">
        <v>45626</v>
      </c>
      <c r="B8746" s="129" t="s">
        <v>13486</v>
      </c>
      <c r="C8746" s="129" t="s">
        <v>416</v>
      </c>
      <c r="D8746" s="165">
        <v>1</v>
      </c>
      <c r="E8746" s="129" t="s">
        <v>4739</v>
      </c>
      <c r="F8746" s="129" t="s">
        <v>4735</v>
      </c>
      <c r="G8746" s="129" t="s">
        <v>16723</v>
      </c>
      <c r="H8746" s="129"/>
    </row>
    <row r="8747" spans="1:8" x14ac:dyDescent="0.3">
      <c r="A8747" s="183">
        <v>45626</v>
      </c>
      <c r="B8747" s="129" t="s">
        <v>13487</v>
      </c>
      <c r="C8747" s="129" t="s">
        <v>4743</v>
      </c>
      <c r="D8747" s="165">
        <v>1</v>
      </c>
      <c r="E8747" s="129" t="s">
        <v>4739</v>
      </c>
      <c r="F8747" s="129" t="s">
        <v>4735</v>
      </c>
      <c r="G8747" s="129" t="s">
        <v>16745</v>
      </c>
      <c r="H8747" s="129"/>
    </row>
    <row r="8748" spans="1:8" x14ac:dyDescent="0.3">
      <c r="A8748" s="183">
        <v>45626</v>
      </c>
      <c r="B8748" s="129" t="s">
        <v>13488</v>
      </c>
      <c r="C8748" s="129" t="s">
        <v>418</v>
      </c>
      <c r="D8748" s="165">
        <v>1</v>
      </c>
      <c r="E8748" s="129" t="s">
        <v>4739</v>
      </c>
      <c r="F8748" s="129" t="s">
        <v>4735</v>
      </c>
      <c r="G8748" s="129" t="s">
        <v>16723</v>
      </c>
      <c r="H8748" s="129"/>
    </row>
    <row r="8749" spans="1:8" x14ac:dyDescent="0.3">
      <c r="A8749" s="183">
        <v>45626</v>
      </c>
      <c r="B8749" s="129" t="s">
        <v>13489</v>
      </c>
      <c r="C8749" s="129" t="s">
        <v>418</v>
      </c>
      <c r="D8749" s="165">
        <v>1</v>
      </c>
      <c r="E8749" s="129" t="s">
        <v>4739</v>
      </c>
      <c r="F8749" s="129" t="s">
        <v>4735</v>
      </c>
      <c r="G8749" s="129" t="s">
        <v>16723</v>
      </c>
      <c r="H8749" s="129"/>
    </row>
    <row r="8750" spans="1:8" x14ac:dyDescent="0.3">
      <c r="A8750" s="183">
        <v>45626</v>
      </c>
      <c r="B8750" s="129" t="s">
        <v>13490</v>
      </c>
      <c r="C8750" s="129" t="s">
        <v>418</v>
      </c>
      <c r="D8750" s="165">
        <v>1</v>
      </c>
      <c r="E8750" s="129" t="s">
        <v>4739</v>
      </c>
      <c r="F8750" s="129" t="s">
        <v>4735</v>
      </c>
      <c r="G8750" s="129" t="s">
        <v>16723</v>
      </c>
      <c r="H8750" s="129"/>
    </row>
    <row r="8751" spans="1:8" x14ac:dyDescent="0.3">
      <c r="A8751" s="183">
        <v>45626</v>
      </c>
      <c r="B8751" s="129" t="s">
        <v>13491</v>
      </c>
      <c r="C8751" s="129" t="s">
        <v>417</v>
      </c>
      <c r="D8751" s="165">
        <v>1</v>
      </c>
      <c r="E8751" s="129" t="s">
        <v>4739</v>
      </c>
      <c r="F8751" s="129" t="s">
        <v>4735</v>
      </c>
      <c r="G8751" s="129" t="s">
        <v>16723</v>
      </c>
      <c r="H8751" s="129"/>
    </row>
    <row r="8752" spans="1:8" x14ac:dyDescent="0.3">
      <c r="A8752" s="183">
        <v>45626</v>
      </c>
      <c r="B8752" s="129" t="s">
        <v>13492</v>
      </c>
      <c r="C8752" s="129" t="s">
        <v>417</v>
      </c>
      <c r="D8752" s="165">
        <v>1</v>
      </c>
      <c r="E8752" s="129" t="s">
        <v>4739</v>
      </c>
      <c r="F8752" s="129" t="s">
        <v>4735</v>
      </c>
      <c r="G8752" s="129" t="s">
        <v>16723</v>
      </c>
      <c r="H8752" s="129"/>
    </row>
    <row r="8753" spans="1:8" x14ac:dyDescent="0.3">
      <c r="A8753" s="183">
        <v>45626</v>
      </c>
      <c r="B8753" s="129" t="s">
        <v>13493</v>
      </c>
      <c r="C8753" s="129" t="s">
        <v>417</v>
      </c>
      <c r="D8753" s="165">
        <v>1</v>
      </c>
      <c r="E8753" s="129" t="s">
        <v>4739</v>
      </c>
      <c r="F8753" s="129" t="s">
        <v>4735</v>
      </c>
      <c r="G8753" s="129" t="s">
        <v>16723</v>
      </c>
      <c r="H8753" s="129"/>
    </row>
    <row r="8754" spans="1:8" x14ac:dyDescent="0.3">
      <c r="A8754" s="183">
        <v>45626</v>
      </c>
      <c r="B8754" s="129" t="s">
        <v>13494</v>
      </c>
      <c r="C8754" s="129" t="s">
        <v>417</v>
      </c>
      <c r="D8754" s="165">
        <v>1</v>
      </c>
      <c r="E8754" s="129" t="s">
        <v>4739</v>
      </c>
      <c r="F8754" s="129" t="s">
        <v>4735</v>
      </c>
      <c r="G8754" s="129" t="s">
        <v>16723</v>
      </c>
      <c r="H8754" s="129"/>
    </row>
    <row r="8755" spans="1:8" x14ac:dyDescent="0.3">
      <c r="A8755" s="183">
        <v>45626</v>
      </c>
      <c r="B8755" s="129" t="s">
        <v>13495</v>
      </c>
      <c r="C8755" s="129" t="s">
        <v>417</v>
      </c>
      <c r="D8755" s="165">
        <v>1</v>
      </c>
      <c r="E8755" s="129" t="s">
        <v>4739</v>
      </c>
      <c r="F8755" s="129" t="s">
        <v>4735</v>
      </c>
      <c r="G8755" s="129" t="s">
        <v>16723</v>
      </c>
      <c r="H8755" s="129"/>
    </row>
    <row r="8756" spans="1:8" x14ac:dyDescent="0.3">
      <c r="A8756" s="183">
        <v>45626</v>
      </c>
      <c r="B8756" s="129" t="s">
        <v>13496</v>
      </c>
      <c r="C8756" s="129" t="s">
        <v>417</v>
      </c>
      <c r="D8756" s="165">
        <v>1</v>
      </c>
      <c r="E8756" s="129" t="s">
        <v>4739</v>
      </c>
      <c r="F8756" s="129" t="s">
        <v>4735</v>
      </c>
      <c r="G8756" s="129" t="s">
        <v>16723</v>
      </c>
      <c r="H8756" s="129"/>
    </row>
    <row r="8757" spans="1:8" x14ac:dyDescent="0.3">
      <c r="A8757" s="183">
        <v>45626</v>
      </c>
      <c r="B8757" s="129" t="s">
        <v>13497</v>
      </c>
      <c r="C8757" s="129" t="s">
        <v>417</v>
      </c>
      <c r="D8757" s="165">
        <v>1</v>
      </c>
      <c r="E8757" s="129" t="s">
        <v>4739</v>
      </c>
      <c r="F8757" s="129" t="s">
        <v>4735</v>
      </c>
      <c r="G8757" s="129" t="s">
        <v>16723</v>
      </c>
      <c r="H8757" s="129"/>
    </row>
    <row r="8758" spans="1:8" x14ac:dyDescent="0.3">
      <c r="A8758" s="183">
        <v>45626</v>
      </c>
      <c r="B8758" s="129" t="s">
        <v>13498</v>
      </c>
      <c r="C8758" s="129" t="s">
        <v>416</v>
      </c>
      <c r="D8758" s="165">
        <v>1</v>
      </c>
      <c r="E8758" s="129" t="s">
        <v>4739</v>
      </c>
      <c r="F8758" s="129" t="s">
        <v>4735</v>
      </c>
      <c r="G8758" s="129" t="s">
        <v>16723</v>
      </c>
      <c r="H8758" s="129"/>
    </row>
    <row r="8759" spans="1:8" x14ac:dyDescent="0.3">
      <c r="A8759" s="183">
        <v>45626</v>
      </c>
      <c r="B8759" s="129" t="s">
        <v>13499</v>
      </c>
      <c r="C8759" s="129" t="s">
        <v>418</v>
      </c>
      <c r="D8759" s="165">
        <v>1</v>
      </c>
      <c r="E8759" s="129" t="s">
        <v>4737</v>
      </c>
      <c r="F8759" s="129" t="s">
        <v>4735</v>
      </c>
      <c r="G8759" s="129" t="s">
        <v>16723</v>
      </c>
      <c r="H8759" s="129"/>
    </row>
    <row r="8760" spans="1:8" x14ac:dyDescent="0.3">
      <c r="A8760" s="183">
        <v>45626</v>
      </c>
      <c r="B8760" s="129" t="s">
        <v>13500</v>
      </c>
      <c r="C8760" s="129" t="s">
        <v>418</v>
      </c>
      <c r="D8760" s="165">
        <v>1</v>
      </c>
      <c r="E8760" s="129" t="s">
        <v>4739</v>
      </c>
      <c r="F8760" s="129" t="s">
        <v>4735</v>
      </c>
      <c r="G8760" s="129" t="s">
        <v>16723</v>
      </c>
      <c r="H8760" s="129"/>
    </row>
    <row r="8761" spans="1:8" x14ac:dyDescent="0.3">
      <c r="A8761" s="183">
        <v>45626</v>
      </c>
      <c r="B8761" s="129" t="s">
        <v>13501</v>
      </c>
      <c r="C8761" s="129" t="s">
        <v>418</v>
      </c>
      <c r="D8761" s="165">
        <v>1</v>
      </c>
      <c r="E8761" s="129" t="s">
        <v>4739</v>
      </c>
      <c r="F8761" s="129" t="s">
        <v>4735</v>
      </c>
      <c r="G8761" s="129" t="s">
        <v>16723</v>
      </c>
      <c r="H8761" s="129"/>
    </row>
    <row r="8762" spans="1:8" x14ac:dyDescent="0.3">
      <c r="A8762" s="183">
        <v>45626</v>
      </c>
      <c r="B8762" s="129" t="s">
        <v>13502</v>
      </c>
      <c r="C8762" s="129" t="s">
        <v>418</v>
      </c>
      <c r="D8762" s="165">
        <v>1</v>
      </c>
      <c r="E8762" s="129" t="s">
        <v>4739</v>
      </c>
      <c r="F8762" s="129" t="s">
        <v>4735</v>
      </c>
      <c r="G8762" s="129" t="s">
        <v>16723</v>
      </c>
      <c r="H8762" s="129"/>
    </row>
    <row r="8763" spans="1:8" x14ac:dyDescent="0.3">
      <c r="A8763" s="183">
        <v>45626</v>
      </c>
      <c r="B8763" s="129" t="s">
        <v>13503</v>
      </c>
      <c r="C8763" s="129" t="s">
        <v>418</v>
      </c>
      <c r="D8763" s="165">
        <v>1</v>
      </c>
      <c r="E8763" s="129" t="s">
        <v>4739</v>
      </c>
      <c r="F8763" s="129" t="s">
        <v>4735</v>
      </c>
      <c r="G8763" s="129" t="s">
        <v>16723</v>
      </c>
      <c r="H8763" s="129"/>
    </row>
    <row r="8764" spans="1:8" x14ac:dyDescent="0.3">
      <c r="A8764" s="183">
        <v>45626</v>
      </c>
      <c r="B8764" s="129" t="s">
        <v>13504</v>
      </c>
      <c r="C8764" s="129" t="s">
        <v>417</v>
      </c>
      <c r="D8764" s="165">
        <v>1</v>
      </c>
      <c r="E8764" s="129" t="s">
        <v>4739</v>
      </c>
      <c r="F8764" s="129" t="s">
        <v>4735</v>
      </c>
      <c r="G8764" s="129" t="s">
        <v>16723</v>
      </c>
      <c r="H8764" s="129"/>
    </row>
    <row r="8765" spans="1:8" x14ac:dyDescent="0.3">
      <c r="A8765" s="183">
        <v>45626</v>
      </c>
      <c r="B8765" s="129" t="s">
        <v>13505</v>
      </c>
      <c r="C8765" s="129" t="s">
        <v>417</v>
      </c>
      <c r="D8765" s="165">
        <v>1</v>
      </c>
      <c r="E8765" s="129" t="s">
        <v>4739</v>
      </c>
      <c r="F8765" s="129" t="s">
        <v>4735</v>
      </c>
      <c r="G8765" s="129" t="s">
        <v>16723</v>
      </c>
      <c r="H8765" s="129"/>
    </row>
    <row r="8766" spans="1:8" x14ac:dyDescent="0.3">
      <c r="A8766" s="183">
        <v>45626</v>
      </c>
      <c r="B8766" s="129" t="s">
        <v>13506</v>
      </c>
      <c r="C8766" s="129" t="s">
        <v>417</v>
      </c>
      <c r="D8766" s="165">
        <v>1</v>
      </c>
      <c r="E8766" s="129" t="s">
        <v>4739</v>
      </c>
      <c r="F8766" s="129" t="s">
        <v>4735</v>
      </c>
      <c r="G8766" s="129" t="s">
        <v>16723</v>
      </c>
      <c r="H8766" s="129"/>
    </row>
    <row r="8767" spans="1:8" x14ac:dyDescent="0.3">
      <c r="A8767" s="183">
        <v>45626</v>
      </c>
      <c r="B8767" s="129" t="s">
        <v>13507</v>
      </c>
      <c r="C8767" s="129" t="s">
        <v>417</v>
      </c>
      <c r="D8767" s="165">
        <v>1</v>
      </c>
      <c r="E8767" s="129" t="s">
        <v>4739</v>
      </c>
      <c r="F8767" s="129" t="s">
        <v>4735</v>
      </c>
      <c r="G8767" s="129" t="s">
        <v>16723</v>
      </c>
      <c r="H8767" s="129"/>
    </row>
    <row r="8768" spans="1:8" x14ac:dyDescent="0.3">
      <c r="A8768" s="183">
        <v>45626</v>
      </c>
      <c r="B8768" s="129" t="s">
        <v>13508</v>
      </c>
      <c r="C8768" s="129" t="s">
        <v>417</v>
      </c>
      <c r="D8768" s="165">
        <v>1</v>
      </c>
      <c r="E8768" s="129" t="s">
        <v>4739</v>
      </c>
      <c r="F8768" s="129" t="s">
        <v>4735</v>
      </c>
      <c r="G8768" s="129" t="s">
        <v>16723</v>
      </c>
      <c r="H8768" s="129"/>
    </row>
    <row r="8769" spans="1:8" x14ac:dyDescent="0.3">
      <c r="A8769" s="183">
        <v>45626</v>
      </c>
      <c r="B8769" s="129" t="s">
        <v>13509</v>
      </c>
      <c r="C8769" s="129" t="s">
        <v>417</v>
      </c>
      <c r="D8769" s="165">
        <v>1</v>
      </c>
      <c r="E8769" s="129" t="s">
        <v>4739</v>
      </c>
      <c r="F8769" s="129" t="s">
        <v>4735</v>
      </c>
      <c r="G8769" s="129" t="s">
        <v>16723</v>
      </c>
      <c r="H8769" s="129"/>
    </row>
    <row r="8770" spans="1:8" x14ac:dyDescent="0.3">
      <c r="A8770" s="183">
        <v>45626</v>
      </c>
      <c r="B8770" s="129" t="s">
        <v>13510</v>
      </c>
      <c r="C8770" s="129" t="s">
        <v>417</v>
      </c>
      <c r="D8770" s="165">
        <v>1</v>
      </c>
      <c r="E8770" s="129" t="s">
        <v>5066</v>
      </c>
      <c r="F8770" s="129" t="s">
        <v>4735</v>
      </c>
      <c r="G8770" s="129" t="s">
        <v>16723</v>
      </c>
      <c r="H8770" s="129"/>
    </row>
    <row r="8771" spans="1:8" x14ac:dyDescent="0.3">
      <c r="A8771" s="183">
        <v>45626</v>
      </c>
      <c r="B8771" s="129" t="s">
        <v>13511</v>
      </c>
      <c r="C8771" s="129" t="s">
        <v>417</v>
      </c>
      <c r="D8771" s="165">
        <v>1</v>
      </c>
      <c r="E8771" s="129" t="s">
        <v>4739</v>
      </c>
      <c r="F8771" s="129" t="s">
        <v>4735</v>
      </c>
      <c r="G8771" s="129" t="s">
        <v>16723</v>
      </c>
      <c r="H8771" s="129"/>
    </row>
    <row r="8772" spans="1:8" x14ac:dyDescent="0.3">
      <c r="A8772" s="183">
        <v>45626</v>
      </c>
      <c r="B8772" s="129" t="s">
        <v>13512</v>
      </c>
      <c r="C8772" s="129" t="s">
        <v>417</v>
      </c>
      <c r="D8772" s="165">
        <v>1</v>
      </c>
      <c r="E8772" s="129" t="s">
        <v>4739</v>
      </c>
      <c r="F8772" s="129" t="s">
        <v>4735</v>
      </c>
      <c r="G8772" s="129" t="s">
        <v>16723</v>
      </c>
      <c r="H8772" s="129"/>
    </row>
    <row r="8773" spans="1:8" x14ac:dyDescent="0.3">
      <c r="A8773" s="183">
        <v>45626</v>
      </c>
      <c r="B8773" s="129" t="s">
        <v>13513</v>
      </c>
      <c r="C8773" s="129" t="s">
        <v>417</v>
      </c>
      <c r="D8773" s="165">
        <v>1</v>
      </c>
      <c r="E8773" s="129" t="s">
        <v>4739</v>
      </c>
      <c r="F8773" s="129" t="s">
        <v>4735</v>
      </c>
      <c r="G8773" s="129" t="s">
        <v>16723</v>
      </c>
      <c r="H8773" s="129"/>
    </row>
    <row r="8774" spans="1:8" x14ac:dyDescent="0.3">
      <c r="A8774" s="183">
        <v>45626</v>
      </c>
      <c r="B8774" s="129" t="s">
        <v>13514</v>
      </c>
      <c r="C8774" s="129" t="s">
        <v>418</v>
      </c>
      <c r="D8774" s="165">
        <v>1</v>
      </c>
      <c r="E8774" s="129" t="s">
        <v>4739</v>
      </c>
      <c r="F8774" s="129" t="s">
        <v>4735</v>
      </c>
      <c r="G8774" s="129" t="s">
        <v>16723</v>
      </c>
      <c r="H8774" s="129"/>
    </row>
    <row r="8775" spans="1:8" x14ac:dyDescent="0.3">
      <c r="A8775" s="183">
        <v>45626</v>
      </c>
      <c r="B8775" s="129" t="s">
        <v>13515</v>
      </c>
      <c r="C8775" s="129" t="s">
        <v>418</v>
      </c>
      <c r="D8775" s="165">
        <v>1</v>
      </c>
      <c r="E8775" s="129" t="s">
        <v>4739</v>
      </c>
      <c r="F8775" s="129" t="s">
        <v>4735</v>
      </c>
      <c r="G8775" s="129" t="s">
        <v>16723</v>
      </c>
      <c r="H8775" s="129"/>
    </row>
    <row r="8776" spans="1:8" x14ac:dyDescent="0.3">
      <c r="A8776" s="183">
        <v>45626</v>
      </c>
      <c r="B8776" s="129" t="s">
        <v>13516</v>
      </c>
      <c r="C8776" s="129" t="s">
        <v>416</v>
      </c>
      <c r="D8776" s="165">
        <v>1</v>
      </c>
      <c r="E8776" s="129" t="s">
        <v>4739</v>
      </c>
      <c r="F8776" s="129" t="s">
        <v>4735</v>
      </c>
      <c r="G8776" s="129" t="s">
        <v>16723</v>
      </c>
      <c r="H8776" s="129"/>
    </row>
    <row r="8777" spans="1:8" x14ac:dyDescent="0.3">
      <c r="A8777" s="183">
        <v>45626</v>
      </c>
      <c r="B8777" s="129" t="s">
        <v>13517</v>
      </c>
      <c r="C8777" s="129" t="s">
        <v>418</v>
      </c>
      <c r="D8777" s="165">
        <v>1</v>
      </c>
      <c r="E8777" s="129" t="s">
        <v>4739</v>
      </c>
      <c r="F8777" s="129" t="s">
        <v>4735</v>
      </c>
      <c r="G8777" s="129" t="s">
        <v>16723</v>
      </c>
      <c r="H8777" s="129"/>
    </row>
    <row r="8778" spans="1:8" x14ac:dyDescent="0.3">
      <c r="A8778" s="183">
        <v>45626</v>
      </c>
      <c r="B8778" s="129" t="s">
        <v>13518</v>
      </c>
      <c r="C8778" s="129" t="s">
        <v>418</v>
      </c>
      <c r="D8778" s="165">
        <v>1</v>
      </c>
      <c r="E8778" s="129" t="s">
        <v>4739</v>
      </c>
      <c r="F8778" s="129" t="s">
        <v>4735</v>
      </c>
      <c r="G8778" s="129" t="s">
        <v>16723</v>
      </c>
      <c r="H8778" s="129"/>
    </row>
    <row r="8779" spans="1:8" x14ac:dyDescent="0.3">
      <c r="A8779" s="183">
        <v>45626</v>
      </c>
      <c r="B8779" s="129" t="s">
        <v>13519</v>
      </c>
      <c r="C8779" s="129" t="s">
        <v>418</v>
      </c>
      <c r="D8779" s="165">
        <v>1</v>
      </c>
      <c r="E8779" s="129" t="s">
        <v>4739</v>
      </c>
      <c r="F8779" s="129" t="s">
        <v>4735</v>
      </c>
      <c r="G8779" s="129" t="s">
        <v>16723</v>
      </c>
      <c r="H8779" s="129"/>
    </row>
    <row r="8780" spans="1:8" x14ac:dyDescent="0.3">
      <c r="A8780" s="183">
        <v>45626</v>
      </c>
      <c r="B8780" s="129" t="s">
        <v>13520</v>
      </c>
      <c r="C8780" s="129" t="s">
        <v>418</v>
      </c>
      <c r="D8780" s="165">
        <v>1</v>
      </c>
      <c r="E8780" s="129" t="s">
        <v>4744</v>
      </c>
      <c r="F8780" s="129" t="s">
        <v>4735</v>
      </c>
      <c r="G8780" s="129" t="s">
        <v>16723</v>
      </c>
      <c r="H8780" s="129"/>
    </row>
    <row r="8781" spans="1:8" x14ac:dyDescent="0.3">
      <c r="A8781" s="183">
        <v>45626</v>
      </c>
      <c r="B8781" s="129" t="s">
        <v>13521</v>
      </c>
      <c r="C8781" s="129" t="s">
        <v>418</v>
      </c>
      <c r="D8781" s="165">
        <v>1</v>
      </c>
      <c r="E8781" s="129" t="s">
        <v>4739</v>
      </c>
      <c r="F8781" s="129" t="s">
        <v>4735</v>
      </c>
      <c r="G8781" s="129" t="s">
        <v>16723</v>
      </c>
      <c r="H8781" s="129"/>
    </row>
    <row r="8782" spans="1:8" x14ac:dyDescent="0.3">
      <c r="A8782" s="183">
        <v>45626</v>
      </c>
      <c r="B8782" s="129" t="s">
        <v>13522</v>
      </c>
      <c r="C8782" s="129" t="s">
        <v>417</v>
      </c>
      <c r="D8782" s="165">
        <v>1</v>
      </c>
      <c r="E8782" s="129" t="s">
        <v>5066</v>
      </c>
      <c r="F8782" s="129" t="s">
        <v>4735</v>
      </c>
      <c r="G8782" s="129" t="s">
        <v>16723</v>
      </c>
      <c r="H8782" s="129"/>
    </row>
    <row r="8783" spans="1:8" x14ac:dyDescent="0.3">
      <c r="A8783" s="183">
        <v>45626</v>
      </c>
      <c r="B8783" s="129" t="s">
        <v>13523</v>
      </c>
      <c r="C8783" s="129" t="s">
        <v>417</v>
      </c>
      <c r="D8783" s="165">
        <v>1</v>
      </c>
      <c r="E8783" s="129" t="s">
        <v>4739</v>
      </c>
      <c r="F8783" s="129" t="s">
        <v>4735</v>
      </c>
      <c r="G8783" s="129" t="s">
        <v>16723</v>
      </c>
      <c r="H8783" s="129"/>
    </row>
    <row r="8784" spans="1:8" x14ac:dyDescent="0.3">
      <c r="A8784" s="183">
        <v>45626</v>
      </c>
      <c r="B8784" s="129" t="s">
        <v>13524</v>
      </c>
      <c r="C8784" s="129" t="s">
        <v>418</v>
      </c>
      <c r="D8784" s="165">
        <v>1</v>
      </c>
      <c r="E8784" s="129" t="s">
        <v>4739</v>
      </c>
      <c r="F8784" s="129" t="s">
        <v>4735</v>
      </c>
      <c r="G8784" s="129" t="s">
        <v>16723</v>
      </c>
      <c r="H8784" s="129"/>
    </row>
    <row r="8785" spans="1:8" x14ac:dyDescent="0.3">
      <c r="A8785" s="183">
        <v>45626</v>
      </c>
      <c r="B8785" s="129" t="s">
        <v>13525</v>
      </c>
      <c r="C8785" s="129" t="s">
        <v>416</v>
      </c>
      <c r="D8785" s="165">
        <v>1</v>
      </c>
      <c r="E8785" s="129" t="s">
        <v>4739</v>
      </c>
      <c r="F8785" s="129" t="s">
        <v>4735</v>
      </c>
      <c r="G8785" s="129" t="s">
        <v>16723</v>
      </c>
      <c r="H8785" s="129"/>
    </row>
    <row r="8786" spans="1:8" x14ac:dyDescent="0.3">
      <c r="A8786" s="183">
        <v>45626</v>
      </c>
      <c r="B8786" s="129" t="s">
        <v>13526</v>
      </c>
      <c r="C8786" s="129" t="s">
        <v>418</v>
      </c>
      <c r="D8786" s="165">
        <v>1</v>
      </c>
      <c r="E8786" s="129" t="s">
        <v>4739</v>
      </c>
      <c r="F8786" s="129" t="s">
        <v>4735</v>
      </c>
      <c r="G8786" s="129" t="s">
        <v>16723</v>
      </c>
      <c r="H8786" s="129"/>
    </row>
    <row r="8787" spans="1:8" x14ac:dyDescent="0.3">
      <c r="A8787" s="183">
        <v>45626</v>
      </c>
      <c r="B8787" s="129" t="s">
        <v>13527</v>
      </c>
      <c r="C8787" s="129" t="s">
        <v>418</v>
      </c>
      <c r="D8787" s="165">
        <v>1</v>
      </c>
      <c r="E8787" s="129" t="s">
        <v>4739</v>
      </c>
      <c r="F8787" s="129" t="s">
        <v>4735</v>
      </c>
      <c r="G8787" s="129" t="s">
        <v>16723</v>
      </c>
      <c r="H8787" s="129"/>
    </row>
    <row r="8788" spans="1:8" x14ac:dyDescent="0.3">
      <c r="A8788" s="183">
        <v>45626</v>
      </c>
      <c r="B8788" s="129" t="s">
        <v>13528</v>
      </c>
      <c r="C8788" s="129" t="s">
        <v>417</v>
      </c>
      <c r="D8788" s="165">
        <v>1</v>
      </c>
      <c r="E8788" s="129" t="s">
        <v>4821</v>
      </c>
      <c r="F8788" s="129" t="s">
        <v>4735</v>
      </c>
      <c r="G8788" s="129" t="s">
        <v>16723</v>
      </c>
      <c r="H8788" s="129"/>
    </row>
    <row r="8789" spans="1:8" x14ac:dyDescent="0.3">
      <c r="A8789" s="183">
        <v>45626</v>
      </c>
      <c r="B8789" s="129" t="s">
        <v>13529</v>
      </c>
      <c r="C8789" s="129" t="s">
        <v>417</v>
      </c>
      <c r="D8789" s="165">
        <v>1</v>
      </c>
      <c r="E8789" s="129" t="s">
        <v>4739</v>
      </c>
      <c r="F8789" s="129" t="s">
        <v>4735</v>
      </c>
      <c r="G8789" s="129" t="s">
        <v>16723</v>
      </c>
      <c r="H8789" s="129"/>
    </row>
    <row r="8790" spans="1:8" x14ac:dyDescent="0.3">
      <c r="A8790" s="183">
        <v>45626</v>
      </c>
      <c r="B8790" s="129" t="s">
        <v>13530</v>
      </c>
      <c r="C8790" s="129" t="s">
        <v>417</v>
      </c>
      <c r="D8790" s="165">
        <v>1</v>
      </c>
      <c r="E8790" s="129" t="s">
        <v>4739</v>
      </c>
      <c r="F8790" s="129" t="s">
        <v>4735</v>
      </c>
      <c r="G8790" s="129" t="s">
        <v>16723</v>
      </c>
      <c r="H8790" s="129"/>
    </row>
    <row r="8791" spans="1:8" x14ac:dyDescent="0.3">
      <c r="A8791" s="183">
        <v>45626</v>
      </c>
      <c r="B8791" s="129" t="s">
        <v>13531</v>
      </c>
      <c r="C8791" s="129" t="s">
        <v>417</v>
      </c>
      <c r="D8791" s="165">
        <v>1</v>
      </c>
      <c r="E8791" s="129" t="s">
        <v>5066</v>
      </c>
      <c r="F8791" s="129" t="s">
        <v>4735</v>
      </c>
      <c r="G8791" s="129" t="s">
        <v>16723</v>
      </c>
      <c r="H8791" s="129"/>
    </row>
    <row r="8792" spans="1:8" x14ac:dyDescent="0.3">
      <c r="A8792" s="183">
        <v>45626</v>
      </c>
      <c r="B8792" s="129" t="s">
        <v>13532</v>
      </c>
      <c r="C8792" s="129" t="s">
        <v>418</v>
      </c>
      <c r="D8792" s="165">
        <v>1</v>
      </c>
      <c r="E8792" s="129" t="s">
        <v>4737</v>
      </c>
      <c r="F8792" s="129" t="s">
        <v>4735</v>
      </c>
      <c r="G8792" s="129" t="s">
        <v>16723</v>
      </c>
      <c r="H8792" s="129"/>
    </row>
    <row r="8793" spans="1:8" x14ac:dyDescent="0.3">
      <c r="A8793" s="183">
        <v>45626</v>
      </c>
      <c r="B8793" s="129" t="s">
        <v>13533</v>
      </c>
      <c r="C8793" s="129" t="s">
        <v>418</v>
      </c>
      <c r="D8793" s="165">
        <v>1</v>
      </c>
      <c r="E8793" s="129" t="s">
        <v>4737</v>
      </c>
      <c r="F8793" s="129" t="s">
        <v>4735</v>
      </c>
      <c r="G8793" s="129" t="s">
        <v>16723</v>
      </c>
      <c r="H8793" s="129"/>
    </row>
    <row r="8794" spans="1:8" x14ac:dyDescent="0.3">
      <c r="A8794" s="183">
        <v>45626</v>
      </c>
      <c r="B8794" s="129" t="s">
        <v>13534</v>
      </c>
      <c r="C8794" s="129" t="s">
        <v>418</v>
      </c>
      <c r="D8794" s="165">
        <v>1</v>
      </c>
      <c r="E8794" s="129" t="s">
        <v>4737</v>
      </c>
      <c r="F8794" s="129" t="s">
        <v>4735</v>
      </c>
      <c r="G8794" s="129" t="s">
        <v>16723</v>
      </c>
      <c r="H8794" s="129"/>
    </row>
    <row r="8795" spans="1:8" x14ac:dyDescent="0.3">
      <c r="A8795" s="183">
        <v>45626</v>
      </c>
      <c r="B8795" s="129" t="s">
        <v>13535</v>
      </c>
      <c r="C8795" s="129" t="s">
        <v>417</v>
      </c>
      <c r="D8795" s="165">
        <v>1</v>
      </c>
      <c r="E8795" s="129" t="s">
        <v>4739</v>
      </c>
      <c r="F8795" s="129" t="s">
        <v>4735</v>
      </c>
      <c r="G8795" s="129" t="s">
        <v>16723</v>
      </c>
      <c r="H8795" s="129"/>
    </row>
    <row r="8796" spans="1:8" x14ac:dyDescent="0.3">
      <c r="A8796" s="183">
        <v>45626</v>
      </c>
      <c r="B8796" s="129" t="s">
        <v>13536</v>
      </c>
      <c r="C8796" s="129" t="s">
        <v>417</v>
      </c>
      <c r="D8796" s="165">
        <v>1</v>
      </c>
      <c r="E8796" s="129" t="s">
        <v>4739</v>
      </c>
      <c r="F8796" s="129" t="s">
        <v>4735</v>
      </c>
      <c r="G8796" s="129" t="s">
        <v>16723</v>
      </c>
      <c r="H8796" s="129"/>
    </row>
    <row r="8797" spans="1:8" x14ac:dyDescent="0.3">
      <c r="A8797" s="183">
        <v>45626</v>
      </c>
      <c r="B8797" s="129" t="s">
        <v>13537</v>
      </c>
      <c r="C8797" s="129" t="s">
        <v>417</v>
      </c>
      <c r="D8797" s="165">
        <v>1</v>
      </c>
      <c r="E8797" s="129" t="s">
        <v>4739</v>
      </c>
      <c r="F8797" s="129" t="s">
        <v>4735</v>
      </c>
      <c r="G8797" s="129" t="s">
        <v>16723</v>
      </c>
      <c r="H8797" s="129"/>
    </row>
    <row r="8798" spans="1:8" x14ac:dyDescent="0.3">
      <c r="A8798" s="183">
        <v>45626</v>
      </c>
      <c r="B8798" s="129" t="s">
        <v>13538</v>
      </c>
      <c r="C8798" s="129" t="s">
        <v>417</v>
      </c>
      <c r="D8798" s="165">
        <v>1</v>
      </c>
      <c r="E8798" s="129" t="s">
        <v>4739</v>
      </c>
      <c r="F8798" s="129" t="s">
        <v>4735</v>
      </c>
      <c r="G8798" s="129" t="s">
        <v>16723</v>
      </c>
      <c r="H8798" s="129"/>
    </row>
    <row r="8799" spans="1:8" x14ac:dyDescent="0.3">
      <c r="A8799" s="183">
        <v>45626</v>
      </c>
      <c r="B8799" s="129" t="s">
        <v>13539</v>
      </c>
      <c r="C8799" s="129" t="s">
        <v>417</v>
      </c>
      <c r="D8799" s="165">
        <v>1</v>
      </c>
      <c r="E8799" s="129" t="s">
        <v>5066</v>
      </c>
      <c r="F8799" s="129" t="s">
        <v>4735</v>
      </c>
      <c r="G8799" s="129" t="s">
        <v>16723</v>
      </c>
      <c r="H8799" s="129"/>
    </row>
    <row r="8800" spans="1:8" x14ac:dyDescent="0.3">
      <c r="A8800" s="183">
        <v>45626</v>
      </c>
      <c r="B8800" s="129" t="s">
        <v>13540</v>
      </c>
      <c r="C8800" s="129" t="s">
        <v>418</v>
      </c>
      <c r="D8800" s="165">
        <v>1</v>
      </c>
      <c r="E8800" s="129" t="s">
        <v>4739</v>
      </c>
      <c r="F8800" s="129" t="s">
        <v>4735</v>
      </c>
      <c r="G8800" s="129" t="s">
        <v>16723</v>
      </c>
      <c r="H8800" s="129"/>
    </row>
    <row r="8801" spans="1:8" x14ac:dyDescent="0.3">
      <c r="A8801" s="183">
        <v>45626</v>
      </c>
      <c r="B8801" s="129" t="s">
        <v>13541</v>
      </c>
      <c r="C8801" s="129" t="s">
        <v>418</v>
      </c>
      <c r="D8801" s="165">
        <v>1</v>
      </c>
      <c r="E8801" s="129" t="s">
        <v>4739</v>
      </c>
      <c r="F8801" s="129" t="s">
        <v>4735</v>
      </c>
      <c r="G8801" s="129" t="s">
        <v>16723</v>
      </c>
      <c r="H8801" s="129"/>
    </row>
    <row r="8802" spans="1:8" x14ac:dyDescent="0.3">
      <c r="A8802" s="183">
        <v>45626</v>
      </c>
      <c r="B8802" s="129" t="s">
        <v>13542</v>
      </c>
      <c r="C8802" s="129" t="s">
        <v>418</v>
      </c>
      <c r="D8802" s="165">
        <v>1</v>
      </c>
      <c r="E8802" s="129" t="s">
        <v>4739</v>
      </c>
      <c r="F8802" s="129" t="s">
        <v>4735</v>
      </c>
      <c r="G8802" s="129" t="s">
        <v>16723</v>
      </c>
      <c r="H8802" s="129"/>
    </row>
    <row r="8803" spans="1:8" x14ac:dyDescent="0.3">
      <c r="A8803" s="183">
        <v>45626</v>
      </c>
      <c r="B8803" s="129" t="s">
        <v>13543</v>
      </c>
      <c r="C8803" s="129" t="s">
        <v>418</v>
      </c>
      <c r="D8803" s="165">
        <v>1</v>
      </c>
      <c r="E8803" s="129" t="s">
        <v>4739</v>
      </c>
      <c r="F8803" s="129" t="s">
        <v>4735</v>
      </c>
      <c r="G8803" s="129" t="s">
        <v>16723</v>
      </c>
      <c r="H8803" s="129"/>
    </row>
    <row r="8804" spans="1:8" x14ac:dyDescent="0.3">
      <c r="A8804" s="183">
        <v>45626</v>
      </c>
      <c r="B8804" s="129" t="s">
        <v>13544</v>
      </c>
      <c r="C8804" s="129" t="s">
        <v>418</v>
      </c>
      <c r="D8804" s="165">
        <v>1</v>
      </c>
      <c r="E8804" s="129" t="s">
        <v>4737</v>
      </c>
      <c r="F8804" s="129" t="s">
        <v>4735</v>
      </c>
      <c r="G8804" s="129" t="s">
        <v>16723</v>
      </c>
      <c r="H8804" s="129"/>
    </row>
    <row r="8805" spans="1:8" x14ac:dyDescent="0.3">
      <c r="A8805" s="183">
        <v>45626</v>
      </c>
      <c r="B8805" s="129" t="s">
        <v>13545</v>
      </c>
      <c r="C8805" s="129" t="s">
        <v>417</v>
      </c>
      <c r="D8805" s="165">
        <v>1</v>
      </c>
      <c r="E8805" s="129" t="s">
        <v>4739</v>
      </c>
      <c r="F8805" s="129" t="s">
        <v>4735</v>
      </c>
      <c r="G8805" s="129" t="s">
        <v>16723</v>
      </c>
      <c r="H8805" s="129"/>
    </row>
    <row r="8806" spans="1:8" x14ac:dyDescent="0.3">
      <c r="A8806" s="183">
        <v>45626</v>
      </c>
      <c r="B8806" s="129" t="s">
        <v>13546</v>
      </c>
      <c r="C8806" s="129" t="s">
        <v>418</v>
      </c>
      <c r="D8806" s="165">
        <v>1</v>
      </c>
      <c r="E8806" s="129" t="s">
        <v>4744</v>
      </c>
      <c r="F8806" s="129" t="s">
        <v>4735</v>
      </c>
      <c r="G8806" s="129" t="s">
        <v>16723</v>
      </c>
      <c r="H8806" s="129"/>
    </row>
    <row r="8807" spans="1:8" x14ac:dyDescent="0.3">
      <c r="A8807" s="183">
        <v>45626</v>
      </c>
      <c r="B8807" s="129" t="s">
        <v>13547</v>
      </c>
      <c r="C8807" s="129" t="s">
        <v>418</v>
      </c>
      <c r="D8807" s="165">
        <v>1</v>
      </c>
      <c r="E8807" s="129" t="s">
        <v>4821</v>
      </c>
      <c r="F8807" s="129" t="s">
        <v>4735</v>
      </c>
      <c r="G8807" s="129" t="s">
        <v>16723</v>
      </c>
      <c r="H8807" s="129"/>
    </row>
    <row r="8808" spans="1:8" x14ac:dyDescent="0.3">
      <c r="A8808" s="183">
        <v>45626</v>
      </c>
      <c r="B8808" s="129" t="s">
        <v>13548</v>
      </c>
      <c r="C8808" s="129" t="s">
        <v>417</v>
      </c>
      <c r="D8808" s="165">
        <v>1</v>
      </c>
      <c r="E8808" s="129" t="s">
        <v>4739</v>
      </c>
      <c r="F8808" s="129" t="s">
        <v>4735</v>
      </c>
      <c r="G8808" s="129" t="s">
        <v>16723</v>
      </c>
      <c r="H8808" s="129"/>
    </row>
    <row r="8809" spans="1:8" x14ac:dyDescent="0.3">
      <c r="A8809" s="183">
        <v>45626</v>
      </c>
      <c r="B8809" s="129" t="s">
        <v>13549</v>
      </c>
      <c r="C8809" s="129" t="s">
        <v>417</v>
      </c>
      <c r="D8809" s="165">
        <v>1</v>
      </c>
      <c r="E8809" s="129" t="s">
        <v>4739</v>
      </c>
      <c r="F8809" s="129" t="s">
        <v>4735</v>
      </c>
      <c r="G8809" s="129" t="s">
        <v>16723</v>
      </c>
      <c r="H8809" s="129"/>
    </row>
    <row r="8810" spans="1:8" x14ac:dyDescent="0.3">
      <c r="A8810" s="183">
        <v>45626</v>
      </c>
      <c r="B8810" s="129" t="s">
        <v>13550</v>
      </c>
      <c r="C8810" s="129" t="s">
        <v>417</v>
      </c>
      <c r="D8810" s="165">
        <v>1</v>
      </c>
      <c r="E8810" s="129" t="s">
        <v>4739</v>
      </c>
      <c r="F8810" s="129" t="s">
        <v>4735</v>
      </c>
      <c r="G8810" s="129" t="s">
        <v>16723</v>
      </c>
      <c r="H8810" s="129"/>
    </row>
    <row r="8811" spans="1:8" x14ac:dyDescent="0.3">
      <c r="A8811" s="183">
        <v>45626</v>
      </c>
      <c r="B8811" s="129" t="s">
        <v>13551</v>
      </c>
      <c r="C8811" s="129" t="s">
        <v>418</v>
      </c>
      <c r="D8811" s="165">
        <v>1</v>
      </c>
      <c r="E8811" s="129" t="s">
        <v>4739</v>
      </c>
      <c r="F8811" s="129" t="s">
        <v>4735</v>
      </c>
      <c r="G8811" s="129" t="s">
        <v>16723</v>
      </c>
      <c r="H8811" s="129"/>
    </row>
    <row r="8812" spans="1:8" x14ac:dyDescent="0.3">
      <c r="A8812" s="183">
        <v>45626</v>
      </c>
      <c r="B8812" s="129" t="s">
        <v>13552</v>
      </c>
      <c r="C8812" s="129" t="s">
        <v>416</v>
      </c>
      <c r="D8812" s="165">
        <v>1</v>
      </c>
      <c r="E8812" s="129" t="s">
        <v>4737</v>
      </c>
      <c r="F8812" s="129" t="s">
        <v>4735</v>
      </c>
      <c r="G8812" s="129" t="s">
        <v>16723</v>
      </c>
      <c r="H8812" s="129"/>
    </row>
    <row r="8813" spans="1:8" x14ac:dyDescent="0.3">
      <c r="A8813" s="183">
        <v>45626</v>
      </c>
      <c r="B8813" s="129" t="s">
        <v>13553</v>
      </c>
      <c r="C8813" s="129" t="s">
        <v>418</v>
      </c>
      <c r="D8813" s="165">
        <v>1</v>
      </c>
      <c r="E8813" s="129" t="s">
        <v>4739</v>
      </c>
      <c r="F8813" s="129" t="s">
        <v>4735</v>
      </c>
      <c r="G8813" s="129" t="s">
        <v>16723</v>
      </c>
      <c r="H8813" s="129"/>
    </row>
    <row r="8814" spans="1:8" x14ac:dyDescent="0.3">
      <c r="A8814" s="183">
        <v>45626</v>
      </c>
      <c r="B8814" s="129" t="s">
        <v>13554</v>
      </c>
      <c r="C8814" s="129" t="s">
        <v>417</v>
      </c>
      <c r="D8814" s="165">
        <v>1</v>
      </c>
      <c r="E8814" s="129" t="s">
        <v>4739</v>
      </c>
      <c r="F8814" s="129" t="s">
        <v>4735</v>
      </c>
      <c r="G8814" s="129" t="s">
        <v>16723</v>
      </c>
      <c r="H8814" s="129"/>
    </row>
    <row r="8815" spans="1:8" x14ac:dyDescent="0.3">
      <c r="A8815" s="183">
        <v>45626</v>
      </c>
      <c r="B8815" s="129" t="s">
        <v>13555</v>
      </c>
      <c r="C8815" s="129" t="s">
        <v>417</v>
      </c>
      <c r="D8815" s="165">
        <v>1</v>
      </c>
      <c r="E8815" s="129" t="s">
        <v>4739</v>
      </c>
      <c r="F8815" s="129" t="s">
        <v>4735</v>
      </c>
      <c r="G8815" s="129" t="s">
        <v>16723</v>
      </c>
      <c r="H8815" s="129"/>
    </row>
    <row r="8816" spans="1:8" x14ac:dyDescent="0.3">
      <c r="A8816" s="183">
        <v>45626</v>
      </c>
      <c r="B8816" s="129" t="s">
        <v>13556</v>
      </c>
      <c r="C8816" s="129" t="s">
        <v>417</v>
      </c>
      <c r="D8816" s="165">
        <v>1</v>
      </c>
      <c r="E8816" s="129" t="s">
        <v>4739</v>
      </c>
      <c r="F8816" s="129" t="s">
        <v>4735</v>
      </c>
      <c r="G8816" s="129" t="s">
        <v>16723</v>
      </c>
      <c r="H8816" s="129"/>
    </row>
    <row r="8817" spans="1:8" x14ac:dyDescent="0.3">
      <c r="A8817" s="183">
        <v>45626</v>
      </c>
      <c r="B8817" s="129" t="s">
        <v>13557</v>
      </c>
      <c r="C8817" s="129" t="s">
        <v>417</v>
      </c>
      <c r="D8817" s="165">
        <v>1</v>
      </c>
      <c r="E8817" s="129" t="s">
        <v>4739</v>
      </c>
      <c r="F8817" s="129" t="s">
        <v>4735</v>
      </c>
      <c r="G8817" s="129" t="s">
        <v>16723</v>
      </c>
      <c r="H8817" s="129"/>
    </row>
    <row r="8818" spans="1:8" x14ac:dyDescent="0.3">
      <c r="A8818" s="183">
        <v>45626</v>
      </c>
      <c r="B8818" s="129" t="s">
        <v>13558</v>
      </c>
      <c r="C8818" s="129" t="s">
        <v>417</v>
      </c>
      <c r="D8818" s="165">
        <v>1</v>
      </c>
      <c r="E8818" s="129" t="s">
        <v>4739</v>
      </c>
      <c r="F8818" s="129" t="s">
        <v>4735</v>
      </c>
      <c r="G8818" s="129" t="s">
        <v>16723</v>
      </c>
      <c r="H8818" s="129"/>
    </row>
    <row r="8819" spans="1:8" x14ac:dyDescent="0.3">
      <c r="A8819" s="183">
        <v>45626</v>
      </c>
      <c r="B8819" s="129" t="s">
        <v>13559</v>
      </c>
      <c r="C8819" s="129" t="s">
        <v>417</v>
      </c>
      <c r="D8819" s="165">
        <v>1</v>
      </c>
      <c r="E8819" s="129" t="s">
        <v>4739</v>
      </c>
      <c r="F8819" s="129" t="s">
        <v>4735</v>
      </c>
      <c r="G8819" s="129" t="s">
        <v>16723</v>
      </c>
      <c r="H8819" s="129"/>
    </row>
    <row r="8820" spans="1:8" x14ac:dyDescent="0.3">
      <c r="A8820" s="183">
        <v>45626</v>
      </c>
      <c r="B8820" s="129" t="s">
        <v>13560</v>
      </c>
      <c r="C8820" s="129" t="s">
        <v>418</v>
      </c>
      <c r="D8820" s="165">
        <v>1</v>
      </c>
      <c r="E8820" s="129" t="s">
        <v>4741</v>
      </c>
      <c r="F8820" s="129" t="s">
        <v>4735</v>
      </c>
      <c r="G8820" s="129" t="s">
        <v>16723</v>
      </c>
      <c r="H8820" s="129"/>
    </row>
    <row r="8821" spans="1:8" x14ac:dyDescent="0.3">
      <c r="A8821" s="183">
        <v>45626</v>
      </c>
      <c r="B8821" s="129" t="s">
        <v>13561</v>
      </c>
      <c r="C8821" s="129" t="s">
        <v>418</v>
      </c>
      <c r="D8821" s="165">
        <v>1</v>
      </c>
      <c r="E8821" s="129" t="s">
        <v>4737</v>
      </c>
      <c r="F8821" s="129" t="s">
        <v>4735</v>
      </c>
      <c r="G8821" s="129" t="s">
        <v>16723</v>
      </c>
      <c r="H8821" s="129"/>
    </row>
    <row r="8822" spans="1:8" x14ac:dyDescent="0.3">
      <c r="A8822" s="183">
        <v>45626</v>
      </c>
      <c r="B8822" s="129" t="s">
        <v>13562</v>
      </c>
      <c r="C8822" s="129" t="s">
        <v>416</v>
      </c>
      <c r="D8822" s="165">
        <v>1</v>
      </c>
      <c r="E8822" s="129" t="s">
        <v>4737</v>
      </c>
      <c r="F8822" s="129" t="s">
        <v>4735</v>
      </c>
      <c r="G8822" s="129" t="s">
        <v>16723</v>
      </c>
      <c r="H8822" s="129"/>
    </row>
    <row r="8823" spans="1:8" x14ac:dyDescent="0.3">
      <c r="A8823" s="183">
        <v>45626</v>
      </c>
      <c r="B8823" s="129" t="s">
        <v>13563</v>
      </c>
      <c r="C8823" s="129" t="s">
        <v>417</v>
      </c>
      <c r="D8823" s="165">
        <v>1</v>
      </c>
      <c r="E8823" s="129" t="s">
        <v>4739</v>
      </c>
      <c r="F8823" s="129" t="s">
        <v>4735</v>
      </c>
      <c r="G8823" s="129" t="s">
        <v>16723</v>
      </c>
      <c r="H8823" s="129"/>
    </row>
    <row r="8824" spans="1:8" x14ac:dyDescent="0.3">
      <c r="A8824" s="183">
        <v>45626</v>
      </c>
      <c r="B8824" s="129" t="s">
        <v>13564</v>
      </c>
      <c r="C8824" s="129" t="s">
        <v>417</v>
      </c>
      <c r="D8824" s="165">
        <v>1</v>
      </c>
      <c r="E8824" s="129" t="s">
        <v>4737</v>
      </c>
      <c r="F8824" s="129" t="s">
        <v>4735</v>
      </c>
      <c r="G8824" s="129" t="s">
        <v>16723</v>
      </c>
      <c r="H8824" s="129"/>
    </row>
    <row r="8825" spans="1:8" x14ac:dyDescent="0.3">
      <c r="A8825" s="183">
        <v>45626</v>
      </c>
      <c r="B8825" s="129" t="s">
        <v>13565</v>
      </c>
      <c r="C8825" s="129" t="s">
        <v>417</v>
      </c>
      <c r="D8825" s="165">
        <v>1</v>
      </c>
      <c r="E8825" s="129" t="s">
        <v>4739</v>
      </c>
      <c r="F8825" s="129" t="s">
        <v>4735</v>
      </c>
      <c r="G8825" s="129" t="s">
        <v>16723</v>
      </c>
      <c r="H8825" s="129"/>
    </row>
    <row r="8826" spans="1:8" x14ac:dyDescent="0.3">
      <c r="A8826" s="183">
        <v>45626</v>
      </c>
      <c r="B8826" s="129" t="s">
        <v>13566</v>
      </c>
      <c r="C8826" s="129" t="s">
        <v>416</v>
      </c>
      <c r="D8826" s="165">
        <v>1</v>
      </c>
      <c r="E8826" s="129" t="s">
        <v>4744</v>
      </c>
      <c r="F8826" s="129" t="s">
        <v>4735</v>
      </c>
      <c r="G8826" s="129" t="s">
        <v>16723</v>
      </c>
      <c r="H8826" s="129"/>
    </row>
    <row r="8827" spans="1:8" x14ac:dyDescent="0.3">
      <c r="A8827" s="183">
        <v>45626</v>
      </c>
      <c r="B8827" s="129" t="s">
        <v>13567</v>
      </c>
      <c r="C8827" s="129" t="s">
        <v>4743</v>
      </c>
      <c r="D8827" s="165">
        <v>1</v>
      </c>
      <c r="E8827" s="129" t="s">
        <v>4741</v>
      </c>
      <c r="F8827" s="129" t="s">
        <v>4735</v>
      </c>
      <c r="G8827" s="129" t="s">
        <v>16745</v>
      </c>
      <c r="H8827" s="129"/>
    </row>
    <row r="8828" spans="1:8" x14ac:dyDescent="0.3">
      <c r="A8828" s="183">
        <v>45626</v>
      </c>
      <c r="B8828" s="129" t="s">
        <v>13568</v>
      </c>
      <c r="C8828" s="129" t="s">
        <v>417</v>
      </c>
      <c r="D8828" s="165">
        <v>1</v>
      </c>
      <c r="E8828" s="129" t="s">
        <v>4737</v>
      </c>
      <c r="F8828" s="129" t="s">
        <v>4735</v>
      </c>
      <c r="G8828" s="129" t="s">
        <v>16723</v>
      </c>
      <c r="H8828" s="129"/>
    </row>
    <row r="8829" spans="1:8" x14ac:dyDescent="0.3">
      <c r="A8829" s="183">
        <v>45626</v>
      </c>
      <c r="B8829" s="129" t="s">
        <v>13569</v>
      </c>
      <c r="C8829" s="129" t="s">
        <v>417</v>
      </c>
      <c r="D8829" s="165">
        <v>1</v>
      </c>
      <c r="E8829" s="129" t="s">
        <v>4739</v>
      </c>
      <c r="F8829" s="129" t="s">
        <v>4735</v>
      </c>
      <c r="G8829" s="129" t="s">
        <v>16723</v>
      </c>
      <c r="H8829" s="129"/>
    </row>
    <row r="8830" spans="1:8" x14ac:dyDescent="0.3">
      <c r="A8830" s="183">
        <v>45626</v>
      </c>
      <c r="B8830" s="129" t="s">
        <v>13570</v>
      </c>
      <c r="C8830" s="129" t="s">
        <v>417</v>
      </c>
      <c r="D8830" s="165">
        <v>1</v>
      </c>
      <c r="E8830" s="129" t="s">
        <v>4739</v>
      </c>
      <c r="F8830" s="129" t="s">
        <v>4735</v>
      </c>
      <c r="G8830" s="129" t="s">
        <v>16723</v>
      </c>
      <c r="H8830" s="129"/>
    </row>
    <row r="8831" spans="1:8" x14ac:dyDescent="0.3">
      <c r="A8831" s="183">
        <v>45626</v>
      </c>
      <c r="B8831" s="129" t="s">
        <v>13571</v>
      </c>
      <c r="C8831" s="129" t="s">
        <v>417</v>
      </c>
      <c r="D8831" s="165">
        <v>1</v>
      </c>
      <c r="E8831" s="129" t="s">
        <v>4739</v>
      </c>
      <c r="F8831" s="129" t="s">
        <v>4735</v>
      </c>
      <c r="G8831" s="129" t="s">
        <v>16723</v>
      </c>
      <c r="H8831" s="129"/>
    </row>
    <row r="8832" spans="1:8" x14ac:dyDescent="0.3">
      <c r="A8832" s="183">
        <v>45626</v>
      </c>
      <c r="B8832" s="129" t="s">
        <v>13572</v>
      </c>
      <c r="C8832" s="129" t="s">
        <v>417</v>
      </c>
      <c r="D8832" s="165">
        <v>1</v>
      </c>
      <c r="E8832" s="129" t="s">
        <v>4739</v>
      </c>
      <c r="F8832" s="129" t="s">
        <v>4735</v>
      </c>
      <c r="G8832" s="129" t="s">
        <v>16723</v>
      </c>
      <c r="H8832" s="129"/>
    </row>
    <row r="8833" spans="1:8" x14ac:dyDescent="0.3">
      <c r="A8833" s="183">
        <v>45626</v>
      </c>
      <c r="B8833" s="129" t="s">
        <v>13573</v>
      </c>
      <c r="C8833" s="129" t="s">
        <v>417</v>
      </c>
      <c r="D8833" s="165">
        <v>1</v>
      </c>
      <c r="E8833" s="129" t="s">
        <v>4739</v>
      </c>
      <c r="F8833" s="129" t="s">
        <v>4735</v>
      </c>
      <c r="G8833" s="129" t="s">
        <v>16723</v>
      </c>
      <c r="H8833" s="129"/>
    </row>
    <row r="8834" spans="1:8" x14ac:dyDescent="0.3">
      <c r="A8834" s="183">
        <v>45626</v>
      </c>
      <c r="B8834" s="129" t="s">
        <v>13574</v>
      </c>
      <c r="C8834" s="129" t="s">
        <v>417</v>
      </c>
      <c r="D8834" s="165">
        <v>1</v>
      </c>
      <c r="E8834" s="129" t="s">
        <v>4739</v>
      </c>
      <c r="F8834" s="129" t="s">
        <v>4735</v>
      </c>
      <c r="G8834" s="129" t="s">
        <v>16723</v>
      </c>
      <c r="H8834" s="129"/>
    </row>
    <row r="8835" spans="1:8" x14ac:dyDescent="0.3">
      <c r="A8835" s="183">
        <v>45626</v>
      </c>
      <c r="B8835" s="129" t="s">
        <v>13575</v>
      </c>
      <c r="C8835" s="129" t="s">
        <v>417</v>
      </c>
      <c r="D8835" s="165">
        <v>1</v>
      </c>
      <c r="E8835" s="129" t="s">
        <v>4739</v>
      </c>
      <c r="F8835" s="129" t="s">
        <v>4735</v>
      </c>
      <c r="G8835" s="129" t="s">
        <v>16723</v>
      </c>
      <c r="H8835" s="129"/>
    </row>
    <row r="8836" spans="1:8" x14ac:dyDescent="0.3">
      <c r="A8836" s="183">
        <v>45626</v>
      </c>
      <c r="B8836" s="129" t="s">
        <v>13576</v>
      </c>
      <c r="C8836" s="129" t="s">
        <v>418</v>
      </c>
      <c r="D8836" s="165">
        <v>1</v>
      </c>
      <c r="E8836" s="129" t="s">
        <v>4737</v>
      </c>
      <c r="F8836" s="129" t="s">
        <v>4735</v>
      </c>
      <c r="G8836" s="129" t="s">
        <v>16723</v>
      </c>
      <c r="H8836" s="129"/>
    </row>
    <row r="8837" spans="1:8" x14ac:dyDescent="0.3">
      <c r="A8837" s="183">
        <v>45626</v>
      </c>
      <c r="B8837" s="129" t="s">
        <v>13577</v>
      </c>
      <c r="C8837" s="129" t="s">
        <v>418</v>
      </c>
      <c r="D8837" s="165">
        <v>1</v>
      </c>
      <c r="E8837" s="129" t="s">
        <v>4739</v>
      </c>
      <c r="F8837" s="129" t="s">
        <v>4735</v>
      </c>
      <c r="G8837" s="129" t="s">
        <v>16723</v>
      </c>
      <c r="H8837" s="129"/>
    </row>
    <row r="8838" spans="1:8" x14ac:dyDescent="0.3">
      <c r="A8838" s="183">
        <v>45626</v>
      </c>
      <c r="B8838" s="129" t="s">
        <v>13578</v>
      </c>
      <c r="C8838" s="129" t="s">
        <v>418</v>
      </c>
      <c r="D8838" s="165">
        <v>1</v>
      </c>
      <c r="E8838" s="129" t="s">
        <v>4737</v>
      </c>
      <c r="F8838" s="129" t="s">
        <v>4735</v>
      </c>
      <c r="G8838" s="129" t="s">
        <v>16723</v>
      </c>
      <c r="H8838" s="129"/>
    </row>
    <row r="8839" spans="1:8" x14ac:dyDescent="0.3">
      <c r="A8839" s="183">
        <v>45626</v>
      </c>
      <c r="B8839" s="129" t="s">
        <v>13579</v>
      </c>
      <c r="C8839" s="129" t="s">
        <v>418</v>
      </c>
      <c r="D8839" s="165">
        <v>1</v>
      </c>
      <c r="E8839" s="129" t="s">
        <v>4737</v>
      </c>
      <c r="F8839" s="129" t="s">
        <v>4735</v>
      </c>
      <c r="G8839" s="129" t="s">
        <v>16723</v>
      </c>
      <c r="H8839" s="129"/>
    </row>
    <row r="8840" spans="1:8" x14ac:dyDescent="0.3">
      <c r="A8840" s="183">
        <v>45626</v>
      </c>
      <c r="B8840" s="129" t="s">
        <v>13580</v>
      </c>
      <c r="C8840" s="129" t="s">
        <v>417</v>
      </c>
      <c r="D8840" s="165">
        <v>1</v>
      </c>
      <c r="E8840" s="129" t="s">
        <v>4737</v>
      </c>
      <c r="F8840" s="129" t="s">
        <v>4735</v>
      </c>
      <c r="G8840" s="129" t="s">
        <v>16723</v>
      </c>
      <c r="H8840" s="129"/>
    </row>
    <row r="8841" spans="1:8" x14ac:dyDescent="0.3">
      <c r="A8841" s="183">
        <v>45626</v>
      </c>
      <c r="B8841" s="129" t="s">
        <v>13581</v>
      </c>
      <c r="C8841" s="129" t="s">
        <v>416</v>
      </c>
      <c r="D8841" s="165">
        <v>1</v>
      </c>
      <c r="E8841" s="129" t="s">
        <v>4739</v>
      </c>
      <c r="F8841" s="129" t="s">
        <v>4735</v>
      </c>
      <c r="G8841" s="129" t="s">
        <v>16723</v>
      </c>
      <c r="H8841" s="129"/>
    </row>
    <row r="8842" spans="1:8" x14ac:dyDescent="0.3">
      <c r="A8842" s="183">
        <v>45626</v>
      </c>
      <c r="B8842" s="129" t="s">
        <v>13582</v>
      </c>
      <c r="C8842" s="129" t="s">
        <v>416</v>
      </c>
      <c r="D8842" s="165">
        <v>1</v>
      </c>
      <c r="E8842" s="129" t="s">
        <v>4739</v>
      </c>
      <c r="F8842" s="129" t="s">
        <v>4735</v>
      </c>
      <c r="G8842" s="129" t="s">
        <v>16723</v>
      </c>
      <c r="H8842" s="129"/>
    </row>
    <row r="8843" spans="1:8" x14ac:dyDescent="0.3">
      <c r="A8843" s="183">
        <v>45626</v>
      </c>
      <c r="B8843" s="129" t="s">
        <v>13583</v>
      </c>
      <c r="C8843" s="129" t="s">
        <v>418</v>
      </c>
      <c r="D8843" s="165">
        <v>1</v>
      </c>
      <c r="E8843" s="129" t="s">
        <v>4739</v>
      </c>
      <c r="F8843" s="129" t="s">
        <v>4735</v>
      </c>
      <c r="G8843" s="129" t="s">
        <v>16723</v>
      </c>
      <c r="H8843" s="129"/>
    </row>
    <row r="8844" spans="1:8" x14ac:dyDescent="0.3">
      <c r="A8844" s="183">
        <v>45626</v>
      </c>
      <c r="B8844" s="129" t="s">
        <v>13584</v>
      </c>
      <c r="C8844" s="129" t="s">
        <v>417</v>
      </c>
      <c r="D8844" s="165">
        <v>1</v>
      </c>
      <c r="E8844" s="129" t="s">
        <v>4739</v>
      </c>
      <c r="F8844" s="129" t="s">
        <v>4735</v>
      </c>
      <c r="G8844" s="129" t="s">
        <v>16723</v>
      </c>
      <c r="H8844" s="129"/>
    </row>
    <row r="8845" spans="1:8" x14ac:dyDescent="0.3">
      <c r="A8845" s="183">
        <v>45626</v>
      </c>
      <c r="B8845" s="129" t="s">
        <v>13585</v>
      </c>
      <c r="C8845" s="129" t="s">
        <v>417</v>
      </c>
      <c r="D8845" s="165">
        <v>1</v>
      </c>
      <c r="E8845" s="129" t="s">
        <v>4737</v>
      </c>
      <c r="F8845" s="129" t="s">
        <v>4735</v>
      </c>
      <c r="G8845" s="129" t="s">
        <v>16723</v>
      </c>
      <c r="H8845" s="129"/>
    </row>
    <row r="8846" spans="1:8" x14ac:dyDescent="0.3">
      <c r="A8846" s="183">
        <v>45626</v>
      </c>
      <c r="B8846" s="129" t="s">
        <v>13586</v>
      </c>
      <c r="C8846" s="129" t="s">
        <v>418</v>
      </c>
      <c r="D8846" s="165">
        <v>1</v>
      </c>
      <c r="E8846" s="129" t="s">
        <v>4739</v>
      </c>
      <c r="F8846" s="129" t="s">
        <v>4735</v>
      </c>
      <c r="G8846" s="129" t="s">
        <v>16723</v>
      </c>
      <c r="H8846" s="129"/>
    </row>
    <row r="8847" spans="1:8" x14ac:dyDescent="0.3">
      <c r="A8847" s="183">
        <v>45626</v>
      </c>
      <c r="B8847" s="129" t="s">
        <v>13587</v>
      </c>
      <c r="C8847" s="129" t="s">
        <v>416</v>
      </c>
      <c r="D8847" s="165">
        <v>1</v>
      </c>
      <c r="E8847" s="129" t="s">
        <v>4739</v>
      </c>
      <c r="F8847" s="129" t="s">
        <v>4735</v>
      </c>
      <c r="G8847" s="129" t="s">
        <v>16723</v>
      </c>
      <c r="H8847" s="129"/>
    </row>
    <row r="8848" spans="1:8" x14ac:dyDescent="0.3">
      <c r="A8848" s="183">
        <v>45626</v>
      </c>
      <c r="B8848" s="129" t="s">
        <v>13588</v>
      </c>
      <c r="C8848" s="129" t="s">
        <v>418</v>
      </c>
      <c r="D8848" s="165">
        <v>1</v>
      </c>
      <c r="E8848" s="129" t="s">
        <v>4741</v>
      </c>
      <c r="F8848" s="129" t="s">
        <v>4735</v>
      </c>
      <c r="G8848" s="129" t="s">
        <v>16723</v>
      </c>
      <c r="H8848" s="129"/>
    </row>
    <row r="8849" spans="1:8" x14ac:dyDescent="0.3">
      <c r="A8849" s="183">
        <v>45626</v>
      </c>
      <c r="B8849" s="129" t="s">
        <v>13589</v>
      </c>
      <c r="C8849" s="129" t="s">
        <v>418</v>
      </c>
      <c r="D8849" s="165">
        <v>1</v>
      </c>
      <c r="E8849" s="129" t="s">
        <v>4739</v>
      </c>
      <c r="F8849" s="129" t="s">
        <v>4735</v>
      </c>
      <c r="G8849" s="129" t="s">
        <v>16723</v>
      </c>
      <c r="H8849" s="129"/>
    </row>
    <row r="8850" spans="1:8" x14ac:dyDescent="0.3">
      <c r="A8850" s="183">
        <v>45626</v>
      </c>
      <c r="B8850" s="129" t="s">
        <v>13590</v>
      </c>
      <c r="C8850" s="129" t="s">
        <v>416</v>
      </c>
      <c r="D8850" s="165">
        <v>1</v>
      </c>
      <c r="E8850" s="129" t="s">
        <v>4737</v>
      </c>
      <c r="F8850" s="129" t="s">
        <v>4735</v>
      </c>
      <c r="G8850" s="129" t="s">
        <v>16723</v>
      </c>
      <c r="H8850" s="129"/>
    </row>
    <row r="8851" spans="1:8" x14ac:dyDescent="0.3">
      <c r="A8851" s="183">
        <v>45626</v>
      </c>
      <c r="B8851" s="129" t="s">
        <v>13591</v>
      </c>
      <c r="C8851" s="129" t="s">
        <v>416</v>
      </c>
      <c r="D8851" s="165">
        <v>1</v>
      </c>
      <c r="E8851" s="129" t="s">
        <v>4739</v>
      </c>
      <c r="F8851" s="129" t="s">
        <v>4735</v>
      </c>
      <c r="G8851" s="129" t="s">
        <v>16723</v>
      </c>
      <c r="H8851" s="129"/>
    </row>
    <row r="8852" spans="1:8" x14ac:dyDescent="0.3">
      <c r="A8852" s="183">
        <v>45626</v>
      </c>
      <c r="B8852" s="129" t="s">
        <v>13592</v>
      </c>
      <c r="C8852" s="129" t="s">
        <v>417</v>
      </c>
      <c r="D8852" s="165">
        <v>1</v>
      </c>
      <c r="E8852" s="129" t="s">
        <v>4737</v>
      </c>
      <c r="F8852" s="129" t="s">
        <v>4735</v>
      </c>
      <c r="G8852" s="129" t="s">
        <v>16723</v>
      </c>
      <c r="H8852" s="129"/>
    </row>
    <row r="8853" spans="1:8" x14ac:dyDescent="0.3">
      <c r="A8853" s="183">
        <v>45626</v>
      </c>
      <c r="B8853" s="129" t="s">
        <v>13593</v>
      </c>
      <c r="C8853" s="129" t="s">
        <v>417</v>
      </c>
      <c r="D8853" s="165">
        <v>1</v>
      </c>
      <c r="E8853" s="129" t="s">
        <v>4739</v>
      </c>
      <c r="F8853" s="129" t="s">
        <v>4735</v>
      </c>
      <c r="G8853" s="129" t="s">
        <v>16723</v>
      </c>
      <c r="H8853" s="129"/>
    </row>
    <row r="8854" spans="1:8" x14ac:dyDescent="0.3">
      <c r="A8854" s="183">
        <v>45626</v>
      </c>
      <c r="B8854" s="129" t="s">
        <v>13594</v>
      </c>
      <c r="C8854" s="129" t="s">
        <v>417</v>
      </c>
      <c r="D8854" s="165">
        <v>1</v>
      </c>
      <c r="E8854" s="129" t="s">
        <v>4737</v>
      </c>
      <c r="F8854" s="129" t="s">
        <v>4735</v>
      </c>
      <c r="G8854" s="129" t="s">
        <v>16723</v>
      </c>
      <c r="H8854" s="129"/>
    </row>
    <row r="8855" spans="1:8" x14ac:dyDescent="0.3">
      <c r="A8855" s="183">
        <v>45626</v>
      </c>
      <c r="B8855" s="129" t="s">
        <v>13595</v>
      </c>
      <c r="C8855" s="129" t="s">
        <v>416</v>
      </c>
      <c r="D8855" s="165">
        <v>1</v>
      </c>
      <c r="E8855" s="129" t="s">
        <v>4737</v>
      </c>
      <c r="F8855" s="129" t="s">
        <v>4735</v>
      </c>
      <c r="G8855" s="129" t="s">
        <v>16723</v>
      </c>
      <c r="H8855" s="129"/>
    </row>
    <row r="8856" spans="1:8" x14ac:dyDescent="0.3">
      <c r="A8856" s="183">
        <v>45626</v>
      </c>
      <c r="B8856" s="129" t="s">
        <v>13596</v>
      </c>
      <c r="C8856" s="129" t="s">
        <v>417</v>
      </c>
      <c r="D8856" s="165">
        <v>1</v>
      </c>
      <c r="E8856" s="129" t="s">
        <v>4739</v>
      </c>
      <c r="F8856" s="129" t="s">
        <v>4735</v>
      </c>
      <c r="G8856" s="129" t="s">
        <v>16723</v>
      </c>
      <c r="H8856" s="129"/>
    </row>
    <row r="8857" spans="1:8" x14ac:dyDescent="0.3">
      <c r="A8857" s="183">
        <v>45626</v>
      </c>
      <c r="B8857" s="129" t="s">
        <v>13597</v>
      </c>
      <c r="C8857" s="129" t="s">
        <v>417</v>
      </c>
      <c r="D8857" s="165">
        <v>1</v>
      </c>
      <c r="E8857" s="129" t="s">
        <v>4739</v>
      </c>
      <c r="F8857" s="129" t="s">
        <v>4735</v>
      </c>
      <c r="G8857" s="129" t="s">
        <v>16723</v>
      </c>
      <c r="H8857" s="129"/>
    </row>
    <row r="8858" spans="1:8" x14ac:dyDescent="0.3">
      <c r="A8858" s="183">
        <v>45626</v>
      </c>
      <c r="B8858" s="129" t="s">
        <v>13598</v>
      </c>
      <c r="C8858" s="129" t="s">
        <v>417</v>
      </c>
      <c r="D8858" s="165">
        <v>1</v>
      </c>
      <c r="E8858" s="129" t="s">
        <v>4739</v>
      </c>
      <c r="F8858" s="129" t="s">
        <v>4735</v>
      </c>
      <c r="G8858" s="129" t="s">
        <v>16723</v>
      </c>
      <c r="H8858" s="129"/>
    </row>
    <row r="8859" spans="1:8" x14ac:dyDescent="0.3">
      <c r="A8859" s="183">
        <v>45626</v>
      </c>
      <c r="B8859" s="129" t="s">
        <v>13599</v>
      </c>
      <c r="C8859" s="129" t="s">
        <v>418</v>
      </c>
      <c r="D8859" s="165">
        <v>1</v>
      </c>
      <c r="E8859" s="129" t="s">
        <v>4739</v>
      </c>
      <c r="F8859" s="129" t="s">
        <v>4735</v>
      </c>
      <c r="G8859" s="129" t="s">
        <v>16723</v>
      </c>
      <c r="H8859" s="129"/>
    </row>
    <row r="8860" spans="1:8" x14ac:dyDescent="0.3">
      <c r="A8860" s="183">
        <v>45626</v>
      </c>
      <c r="B8860" s="129" t="s">
        <v>13600</v>
      </c>
      <c r="C8860" s="129" t="s">
        <v>417</v>
      </c>
      <c r="D8860" s="165">
        <v>1</v>
      </c>
      <c r="E8860" s="129" t="s">
        <v>4739</v>
      </c>
      <c r="F8860" s="129" t="s">
        <v>4735</v>
      </c>
      <c r="G8860" s="129" t="s">
        <v>16723</v>
      </c>
      <c r="H8860" s="129"/>
    </row>
    <row r="8861" spans="1:8" x14ac:dyDescent="0.3">
      <c r="A8861" s="183">
        <v>45626</v>
      </c>
      <c r="B8861" s="129" t="s">
        <v>13601</v>
      </c>
      <c r="C8861" s="129" t="s">
        <v>417</v>
      </c>
      <c r="D8861" s="165">
        <v>1</v>
      </c>
      <c r="E8861" s="129" t="s">
        <v>4739</v>
      </c>
      <c r="F8861" s="129" t="s">
        <v>4735</v>
      </c>
      <c r="G8861" s="129" t="s">
        <v>16723</v>
      </c>
      <c r="H8861" s="129"/>
    </row>
    <row r="8862" spans="1:8" x14ac:dyDescent="0.3">
      <c r="A8862" s="183">
        <v>45626</v>
      </c>
      <c r="B8862" s="129" t="s">
        <v>13602</v>
      </c>
      <c r="C8862" s="129" t="s">
        <v>418</v>
      </c>
      <c r="D8862" s="165">
        <v>1</v>
      </c>
      <c r="E8862" s="129" t="s">
        <v>4739</v>
      </c>
      <c r="F8862" s="129" t="s">
        <v>4735</v>
      </c>
      <c r="G8862" s="129" t="s">
        <v>16723</v>
      </c>
      <c r="H8862" s="129"/>
    </row>
    <row r="8863" spans="1:8" x14ac:dyDescent="0.3">
      <c r="A8863" s="183">
        <v>45626</v>
      </c>
      <c r="B8863" s="129" t="s">
        <v>13603</v>
      </c>
      <c r="C8863" s="129" t="s">
        <v>418</v>
      </c>
      <c r="D8863" s="165">
        <v>1</v>
      </c>
      <c r="E8863" s="129" t="s">
        <v>4737</v>
      </c>
      <c r="F8863" s="129" t="s">
        <v>4735</v>
      </c>
      <c r="G8863" s="129" t="s">
        <v>16723</v>
      </c>
      <c r="H8863" s="129"/>
    </row>
    <row r="8864" spans="1:8" x14ac:dyDescent="0.3">
      <c r="A8864" s="183">
        <v>45626</v>
      </c>
      <c r="B8864" s="129" t="s">
        <v>13604</v>
      </c>
      <c r="C8864" s="129" t="s">
        <v>417</v>
      </c>
      <c r="D8864" s="165">
        <v>1</v>
      </c>
      <c r="E8864" s="129" t="s">
        <v>4739</v>
      </c>
      <c r="F8864" s="129" t="s">
        <v>4735</v>
      </c>
      <c r="G8864" s="129" t="s">
        <v>16723</v>
      </c>
      <c r="H8864" s="129"/>
    </row>
    <row r="8865" spans="1:8" x14ac:dyDescent="0.3">
      <c r="A8865" s="183">
        <v>45626</v>
      </c>
      <c r="B8865" s="129" t="s">
        <v>13605</v>
      </c>
      <c r="C8865" s="129" t="s">
        <v>417</v>
      </c>
      <c r="D8865" s="165">
        <v>1</v>
      </c>
      <c r="E8865" s="129" t="s">
        <v>4739</v>
      </c>
      <c r="F8865" s="129" t="s">
        <v>4735</v>
      </c>
      <c r="G8865" s="129" t="s">
        <v>16723</v>
      </c>
      <c r="H8865" s="129"/>
    </row>
    <row r="8866" spans="1:8" x14ac:dyDescent="0.3">
      <c r="A8866" s="183">
        <v>45626</v>
      </c>
      <c r="B8866" s="129" t="s">
        <v>13606</v>
      </c>
      <c r="C8866" s="129" t="s">
        <v>417</v>
      </c>
      <c r="D8866" s="165">
        <v>1</v>
      </c>
      <c r="E8866" s="129" t="s">
        <v>4739</v>
      </c>
      <c r="F8866" s="129" t="s">
        <v>4735</v>
      </c>
      <c r="G8866" s="129" t="s">
        <v>16723</v>
      </c>
      <c r="H8866" s="129"/>
    </row>
    <row r="8867" spans="1:8" x14ac:dyDescent="0.3">
      <c r="A8867" s="183">
        <v>45626</v>
      </c>
      <c r="B8867" s="129" t="s">
        <v>13607</v>
      </c>
      <c r="C8867" s="129" t="s">
        <v>417</v>
      </c>
      <c r="D8867" s="165">
        <v>1</v>
      </c>
      <c r="E8867" s="129" t="s">
        <v>4739</v>
      </c>
      <c r="F8867" s="129" t="s">
        <v>4735</v>
      </c>
      <c r="G8867" s="129" t="s">
        <v>16723</v>
      </c>
      <c r="H8867" s="129"/>
    </row>
    <row r="8868" spans="1:8" x14ac:dyDescent="0.3">
      <c r="A8868" s="183">
        <v>45626</v>
      </c>
      <c r="B8868" s="129" t="s">
        <v>13608</v>
      </c>
      <c r="C8868" s="129" t="s">
        <v>417</v>
      </c>
      <c r="D8868" s="165">
        <v>1</v>
      </c>
      <c r="E8868" s="129" t="s">
        <v>4739</v>
      </c>
      <c r="F8868" s="129" t="s">
        <v>4735</v>
      </c>
      <c r="G8868" s="129" t="s">
        <v>16723</v>
      </c>
      <c r="H8868" s="129"/>
    </row>
    <row r="8869" spans="1:8" x14ac:dyDescent="0.3">
      <c r="A8869" s="183">
        <v>45626</v>
      </c>
      <c r="B8869" s="129" t="s">
        <v>13609</v>
      </c>
      <c r="C8869" s="129" t="s">
        <v>417</v>
      </c>
      <c r="D8869" s="165">
        <v>1</v>
      </c>
      <c r="E8869" s="129" t="s">
        <v>4739</v>
      </c>
      <c r="F8869" s="129" t="s">
        <v>4735</v>
      </c>
      <c r="G8869" s="129" t="s">
        <v>16723</v>
      </c>
      <c r="H8869" s="129"/>
    </row>
    <row r="8870" spans="1:8" x14ac:dyDescent="0.3">
      <c r="A8870" s="183">
        <v>45626</v>
      </c>
      <c r="B8870" s="129" t="s">
        <v>13610</v>
      </c>
      <c r="C8870" s="129" t="s">
        <v>417</v>
      </c>
      <c r="D8870" s="165">
        <v>1</v>
      </c>
      <c r="E8870" s="129" t="s">
        <v>4739</v>
      </c>
      <c r="F8870" s="129" t="s">
        <v>4735</v>
      </c>
      <c r="G8870" s="129" t="s">
        <v>16723</v>
      </c>
      <c r="H8870" s="129"/>
    </row>
    <row r="8871" spans="1:8" x14ac:dyDescent="0.3">
      <c r="A8871" s="183">
        <v>45626</v>
      </c>
      <c r="B8871" s="129" t="s">
        <v>13611</v>
      </c>
      <c r="C8871" s="129" t="s">
        <v>417</v>
      </c>
      <c r="D8871" s="165">
        <v>1</v>
      </c>
      <c r="E8871" s="129" t="s">
        <v>4739</v>
      </c>
      <c r="F8871" s="129" t="s">
        <v>4735</v>
      </c>
      <c r="G8871" s="129" t="s">
        <v>16723</v>
      </c>
      <c r="H8871" s="129"/>
    </row>
    <row r="8872" spans="1:8" x14ac:dyDescent="0.3">
      <c r="A8872" s="183">
        <v>45626</v>
      </c>
      <c r="B8872" s="129" t="s">
        <v>13612</v>
      </c>
      <c r="C8872" s="129" t="s">
        <v>417</v>
      </c>
      <c r="D8872" s="165">
        <v>1</v>
      </c>
      <c r="E8872" s="129" t="s">
        <v>4739</v>
      </c>
      <c r="F8872" s="129" t="s">
        <v>4735</v>
      </c>
      <c r="G8872" s="129" t="s">
        <v>16723</v>
      </c>
      <c r="H8872" s="129"/>
    </row>
    <row r="8873" spans="1:8" x14ac:dyDescent="0.3">
      <c r="A8873" s="183">
        <v>45626</v>
      </c>
      <c r="B8873" s="129" t="s">
        <v>13613</v>
      </c>
      <c r="C8873" s="129" t="s">
        <v>418</v>
      </c>
      <c r="D8873" s="165">
        <v>1</v>
      </c>
      <c r="E8873" s="129" t="s">
        <v>4739</v>
      </c>
      <c r="F8873" s="129" t="s">
        <v>4735</v>
      </c>
      <c r="G8873" s="129" t="s">
        <v>16723</v>
      </c>
      <c r="H8873" s="129"/>
    </row>
    <row r="8874" spans="1:8" x14ac:dyDescent="0.3">
      <c r="A8874" s="183">
        <v>45626</v>
      </c>
      <c r="B8874" s="129" t="s">
        <v>13614</v>
      </c>
      <c r="C8874" s="129" t="s">
        <v>418</v>
      </c>
      <c r="D8874" s="165">
        <v>1</v>
      </c>
      <c r="E8874" s="129" t="s">
        <v>4739</v>
      </c>
      <c r="F8874" s="129" t="s">
        <v>4735</v>
      </c>
      <c r="G8874" s="129" t="s">
        <v>16723</v>
      </c>
      <c r="H8874" s="129"/>
    </row>
    <row r="8875" spans="1:8" x14ac:dyDescent="0.3">
      <c r="A8875" s="183">
        <v>45626</v>
      </c>
      <c r="B8875" s="129" t="s">
        <v>13615</v>
      </c>
      <c r="C8875" s="129" t="s">
        <v>418</v>
      </c>
      <c r="D8875" s="165">
        <v>1</v>
      </c>
      <c r="E8875" s="129" t="s">
        <v>4744</v>
      </c>
      <c r="F8875" s="129" t="s">
        <v>4735</v>
      </c>
      <c r="G8875" s="129" t="s">
        <v>16723</v>
      </c>
      <c r="H8875" s="129"/>
    </row>
    <row r="8876" spans="1:8" x14ac:dyDescent="0.3">
      <c r="A8876" s="183">
        <v>45626</v>
      </c>
      <c r="B8876" s="129" t="s">
        <v>13616</v>
      </c>
      <c r="C8876" s="129" t="s">
        <v>418</v>
      </c>
      <c r="D8876" s="165">
        <v>1</v>
      </c>
      <c r="E8876" s="129" t="s">
        <v>4737</v>
      </c>
      <c r="F8876" s="129" t="s">
        <v>4735</v>
      </c>
      <c r="G8876" s="129" t="s">
        <v>16723</v>
      </c>
      <c r="H8876" s="129"/>
    </row>
    <row r="8877" spans="1:8" x14ac:dyDescent="0.3">
      <c r="A8877" s="183">
        <v>45626</v>
      </c>
      <c r="B8877" s="129" t="s">
        <v>13617</v>
      </c>
      <c r="C8877" s="129" t="s">
        <v>417</v>
      </c>
      <c r="D8877" s="165">
        <v>1</v>
      </c>
      <c r="E8877" s="129" t="s">
        <v>4739</v>
      </c>
      <c r="F8877" s="129" t="s">
        <v>4735</v>
      </c>
      <c r="G8877" s="129" t="s">
        <v>16723</v>
      </c>
      <c r="H8877" s="129"/>
    </row>
    <row r="8878" spans="1:8" x14ac:dyDescent="0.3">
      <c r="A8878" s="183">
        <v>45626</v>
      </c>
      <c r="B8878" s="129" t="s">
        <v>13618</v>
      </c>
      <c r="C8878" s="129" t="s">
        <v>417</v>
      </c>
      <c r="D8878" s="165">
        <v>1</v>
      </c>
      <c r="E8878" s="129" t="s">
        <v>4739</v>
      </c>
      <c r="F8878" s="129" t="s">
        <v>4735</v>
      </c>
      <c r="G8878" s="129" t="s">
        <v>16723</v>
      </c>
      <c r="H8878" s="129"/>
    </row>
    <row r="8879" spans="1:8" x14ac:dyDescent="0.3">
      <c r="A8879" s="183">
        <v>45626</v>
      </c>
      <c r="B8879" s="129" t="s">
        <v>13619</v>
      </c>
      <c r="C8879" s="129" t="s">
        <v>417</v>
      </c>
      <c r="D8879" s="165">
        <v>1</v>
      </c>
      <c r="E8879" s="129" t="s">
        <v>4739</v>
      </c>
      <c r="F8879" s="129" t="s">
        <v>4735</v>
      </c>
      <c r="G8879" s="129" t="s">
        <v>16723</v>
      </c>
      <c r="H8879" s="129"/>
    </row>
    <row r="8880" spans="1:8" x14ac:dyDescent="0.3">
      <c r="A8880" s="183">
        <v>45626</v>
      </c>
      <c r="B8880" s="129" t="s">
        <v>13620</v>
      </c>
      <c r="C8880" s="129" t="s">
        <v>417</v>
      </c>
      <c r="D8880" s="165">
        <v>1</v>
      </c>
      <c r="E8880" s="129" t="s">
        <v>4739</v>
      </c>
      <c r="F8880" s="129" t="s">
        <v>4735</v>
      </c>
      <c r="G8880" s="129" t="s">
        <v>16723</v>
      </c>
      <c r="H8880" s="129"/>
    </row>
    <row r="8881" spans="1:8" x14ac:dyDescent="0.3">
      <c r="A8881" s="183">
        <v>45626</v>
      </c>
      <c r="B8881" s="129" t="s">
        <v>13621</v>
      </c>
      <c r="C8881" s="129" t="s">
        <v>417</v>
      </c>
      <c r="D8881" s="165">
        <v>1</v>
      </c>
      <c r="E8881" s="129" t="s">
        <v>4739</v>
      </c>
      <c r="F8881" s="129" t="s">
        <v>4735</v>
      </c>
      <c r="G8881" s="129" t="s">
        <v>16723</v>
      </c>
      <c r="H8881" s="129"/>
    </row>
    <row r="8882" spans="1:8" x14ac:dyDescent="0.3">
      <c r="A8882" s="183">
        <v>45626</v>
      </c>
      <c r="B8882" s="129" t="s">
        <v>13622</v>
      </c>
      <c r="C8882" s="129" t="s">
        <v>416</v>
      </c>
      <c r="D8882" s="165">
        <v>1</v>
      </c>
      <c r="E8882" s="129" t="s">
        <v>4739</v>
      </c>
      <c r="F8882" s="129" t="s">
        <v>4735</v>
      </c>
      <c r="G8882" s="129" t="s">
        <v>16723</v>
      </c>
      <c r="H8882" s="129"/>
    </row>
    <row r="8883" spans="1:8" x14ac:dyDescent="0.3">
      <c r="A8883" s="183">
        <v>45626</v>
      </c>
      <c r="B8883" s="129" t="s">
        <v>13623</v>
      </c>
      <c r="C8883" s="129" t="s">
        <v>416</v>
      </c>
      <c r="D8883" s="165">
        <v>1</v>
      </c>
      <c r="E8883" s="129" t="s">
        <v>4739</v>
      </c>
      <c r="F8883" s="129" t="s">
        <v>4735</v>
      </c>
      <c r="G8883" s="129" t="s">
        <v>16723</v>
      </c>
      <c r="H8883" s="129"/>
    </row>
    <row r="8884" spans="1:8" x14ac:dyDescent="0.3">
      <c r="A8884" s="183">
        <v>45626</v>
      </c>
      <c r="B8884" s="129" t="s">
        <v>13624</v>
      </c>
      <c r="C8884" s="129" t="s">
        <v>416</v>
      </c>
      <c r="D8884" s="165">
        <v>1</v>
      </c>
      <c r="E8884" s="129" t="s">
        <v>4739</v>
      </c>
      <c r="F8884" s="129" t="s">
        <v>4735</v>
      </c>
      <c r="G8884" s="129" t="s">
        <v>16723</v>
      </c>
      <c r="H8884" s="129"/>
    </row>
    <row r="8885" spans="1:8" x14ac:dyDescent="0.3">
      <c r="A8885" s="183">
        <v>45626</v>
      </c>
      <c r="B8885" s="129" t="s">
        <v>13625</v>
      </c>
      <c r="C8885" s="129" t="s">
        <v>416</v>
      </c>
      <c r="D8885" s="165">
        <v>1</v>
      </c>
      <c r="E8885" s="129" t="s">
        <v>4739</v>
      </c>
      <c r="F8885" s="129" t="s">
        <v>4735</v>
      </c>
      <c r="G8885" s="129" t="s">
        <v>16723</v>
      </c>
      <c r="H8885" s="129"/>
    </row>
    <row r="8886" spans="1:8" x14ac:dyDescent="0.3">
      <c r="A8886" s="183">
        <v>45626</v>
      </c>
      <c r="B8886" s="129" t="s">
        <v>13626</v>
      </c>
      <c r="C8886" s="129" t="s">
        <v>416</v>
      </c>
      <c r="D8886" s="165">
        <v>1</v>
      </c>
      <c r="E8886" s="129" t="s">
        <v>4739</v>
      </c>
      <c r="F8886" s="129" t="s">
        <v>4735</v>
      </c>
      <c r="G8886" s="129" t="s">
        <v>16723</v>
      </c>
      <c r="H8886" s="129"/>
    </row>
    <row r="8887" spans="1:8" x14ac:dyDescent="0.3">
      <c r="A8887" s="183">
        <v>45626</v>
      </c>
      <c r="B8887" s="129" t="s">
        <v>13627</v>
      </c>
      <c r="C8887" s="129" t="s">
        <v>416</v>
      </c>
      <c r="D8887" s="165">
        <v>1</v>
      </c>
      <c r="E8887" s="129" t="s">
        <v>4739</v>
      </c>
      <c r="F8887" s="129" t="s">
        <v>4735</v>
      </c>
      <c r="G8887" s="129" t="s">
        <v>16723</v>
      </c>
      <c r="H8887" s="129"/>
    </row>
    <row r="8888" spans="1:8" x14ac:dyDescent="0.3">
      <c r="A8888" s="183">
        <v>45626</v>
      </c>
      <c r="B8888" s="129" t="s">
        <v>13628</v>
      </c>
      <c r="C8888" s="129" t="s">
        <v>418</v>
      </c>
      <c r="D8888" s="165">
        <v>1</v>
      </c>
      <c r="E8888" s="129" t="s">
        <v>4739</v>
      </c>
      <c r="F8888" s="129" t="s">
        <v>4735</v>
      </c>
      <c r="G8888" s="129" t="s">
        <v>16723</v>
      </c>
      <c r="H8888" s="129"/>
    </row>
    <row r="8889" spans="1:8" x14ac:dyDescent="0.3">
      <c r="A8889" s="183">
        <v>45626</v>
      </c>
      <c r="B8889" s="129" t="s">
        <v>13629</v>
      </c>
      <c r="C8889" s="129" t="s">
        <v>416</v>
      </c>
      <c r="D8889" s="165">
        <v>1</v>
      </c>
      <c r="E8889" s="129" t="s">
        <v>4739</v>
      </c>
      <c r="F8889" s="129" t="s">
        <v>4735</v>
      </c>
      <c r="G8889" s="129" t="s">
        <v>16723</v>
      </c>
      <c r="H8889" s="129"/>
    </row>
    <row r="8890" spans="1:8" x14ac:dyDescent="0.3">
      <c r="A8890" s="183">
        <v>45626</v>
      </c>
      <c r="B8890" s="129" t="s">
        <v>13630</v>
      </c>
      <c r="C8890" s="129" t="s">
        <v>416</v>
      </c>
      <c r="D8890" s="165">
        <v>1</v>
      </c>
      <c r="E8890" s="129" t="s">
        <v>4739</v>
      </c>
      <c r="F8890" s="129" t="s">
        <v>4735</v>
      </c>
      <c r="G8890" s="129" t="s">
        <v>16723</v>
      </c>
      <c r="H8890" s="129"/>
    </row>
    <row r="8891" spans="1:8" x14ac:dyDescent="0.3">
      <c r="A8891" s="183">
        <v>45626</v>
      </c>
      <c r="B8891" s="129" t="s">
        <v>13631</v>
      </c>
      <c r="C8891" s="129" t="s">
        <v>416</v>
      </c>
      <c r="D8891" s="165">
        <v>1</v>
      </c>
      <c r="E8891" s="129" t="s">
        <v>4739</v>
      </c>
      <c r="F8891" s="129" t="s">
        <v>4735</v>
      </c>
      <c r="G8891" s="129" t="s">
        <v>16723</v>
      </c>
      <c r="H8891" s="129"/>
    </row>
    <row r="8892" spans="1:8" x14ac:dyDescent="0.3">
      <c r="A8892" s="183">
        <v>45626</v>
      </c>
      <c r="B8892" s="129" t="s">
        <v>13632</v>
      </c>
      <c r="C8892" s="129" t="s">
        <v>418</v>
      </c>
      <c r="D8892" s="165">
        <v>1</v>
      </c>
      <c r="E8892" s="129" t="s">
        <v>4739</v>
      </c>
      <c r="F8892" s="129" t="s">
        <v>4735</v>
      </c>
      <c r="G8892" s="129" t="s">
        <v>16723</v>
      </c>
      <c r="H8892" s="129"/>
    </row>
    <row r="8893" spans="1:8" x14ac:dyDescent="0.3">
      <c r="A8893" s="183">
        <v>45626</v>
      </c>
      <c r="B8893" s="129" t="s">
        <v>13633</v>
      </c>
      <c r="C8893" s="129" t="s">
        <v>416</v>
      </c>
      <c r="D8893" s="165">
        <v>1</v>
      </c>
      <c r="E8893" s="129" t="s">
        <v>4739</v>
      </c>
      <c r="F8893" s="129" t="s">
        <v>4735</v>
      </c>
      <c r="G8893" s="129" t="s">
        <v>16723</v>
      </c>
      <c r="H8893" s="129"/>
    </row>
    <row r="8894" spans="1:8" x14ac:dyDescent="0.3">
      <c r="A8894" s="183">
        <v>45626</v>
      </c>
      <c r="B8894" s="129" t="s">
        <v>13634</v>
      </c>
      <c r="C8894" s="129" t="s">
        <v>416</v>
      </c>
      <c r="D8894" s="165">
        <v>1</v>
      </c>
      <c r="E8894" s="129" t="s">
        <v>4744</v>
      </c>
      <c r="F8894" s="129" t="s">
        <v>4735</v>
      </c>
      <c r="G8894" s="129" t="s">
        <v>16723</v>
      </c>
      <c r="H8894" s="129"/>
    </row>
    <row r="8895" spans="1:8" x14ac:dyDescent="0.3">
      <c r="A8895" s="183">
        <v>45626</v>
      </c>
      <c r="B8895" s="129" t="s">
        <v>13635</v>
      </c>
      <c r="C8895" s="129" t="s">
        <v>417</v>
      </c>
      <c r="D8895" s="165">
        <v>1</v>
      </c>
      <c r="E8895" s="129" t="s">
        <v>4739</v>
      </c>
      <c r="F8895" s="129" t="s">
        <v>4735</v>
      </c>
      <c r="G8895" s="129" t="s">
        <v>16723</v>
      </c>
      <c r="H8895" s="129"/>
    </row>
    <row r="8896" spans="1:8" x14ac:dyDescent="0.3">
      <c r="A8896" s="183">
        <v>45626</v>
      </c>
      <c r="B8896" s="129" t="s">
        <v>13636</v>
      </c>
      <c r="C8896" s="129" t="s">
        <v>417</v>
      </c>
      <c r="D8896" s="165">
        <v>1</v>
      </c>
      <c r="E8896" s="129" t="s">
        <v>4739</v>
      </c>
      <c r="F8896" s="129" t="s">
        <v>4735</v>
      </c>
      <c r="G8896" s="129" t="s">
        <v>16723</v>
      </c>
      <c r="H8896" s="129"/>
    </row>
    <row r="8897" spans="1:8" x14ac:dyDescent="0.3">
      <c r="A8897" s="183">
        <v>45626</v>
      </c>
      <c r="B8897" s="129" t="s">
        <v>13637</v>
      </c>
      <c r="C8897" s="129" t="s">
        <v>417</v>
      </c>
      <c r="D8897" s="165">
        <v>1</v>
      </c>
      <c r="E8897" s="129" t="s">
        <v>4737</v>
      </c>
      <c r="F8897" s="129" t="s">
        <v>4735</v>
      </c>
      <c r="G8897" s="129" t="s">
        <v>16723</v>
      </c>
      <c r="H8897" s="129"/>
    </row>
    <row r="8898" spans="1:8" x14ac:dyDescent="0.3">
      <c r="A8898" s="183">
        <v>45626</v>
      </c>
      <c r="B8898" s="129" t="s">
        <v>13638</v>
      </c>
      <c r="C8898" s="129" t="s">
        <v>416</v>
      </c>
      <c r="D8898" s="165">
        <v>1</v>
      </c>
      <c r="E8898" s="129" t="s">
        <v>4739</v>
      </c>
      <c r="F8898" s="129" t="s">
        <v>4735</v>
      </c>
      <c r="G8898" s="129" t="s">
        <v>16723</v>
      </c>
      <c r="H8898" s="129"/>
    </row>
    <row r="8899" spans="1:8" x14ac:dyDescent="0.3">
      <c r="A8899" s="183">
        <v>45626</v>
      </c>
      <c r="B8899" s="129" t="s">
        <v>13639</v>
      </c>
      <c r="C8899" s="129" t="s">
        <v>416</v>
      </c>
      <c r="D8899" s="165">
        <v>1</v>
      </c>
      <c r="E8899" s="129" t="s">
        <v>4739</v>
      </c>
      <c r="F8899" s="129" t="s">
        <v>4735</v>
      </c>
      <c r="G8899" s="129" t="s">
        <v>16723</v>
      </c>
      <c r="H8899" s="129"/>
    </row>
    <row r="8900" spans="1:8" x14ac:dyDescent="0.3">
      <c r="A8900" s="183">
        <v>45626</v>
      </c>
      <c r="B8900" s="129" t="s">
        <v>13640</v>
      </c>
      <c r="C8900" s="129" t="s">
        <v>416</v>
      </c>
      <c r="D8900" s="165">
        <v>1</v>
      </c>
      <c r="E8900" s="129" t="s">
        <v>4739</v>
      </c>
      <c r="F8900" s="129" t="s">
        <v>4735</v>
      </c>
      <c r="G8900" s="129" t="s">
        <v>16723</v>
      </c>
      <c r="H8900" s="129"/>
    </row>
    <row r="8901" spans="1:8" x14ac:dyDescent="0.3">
      <c r="A8901" s="183">
        <v>45626</v>
      </c>
      <c r="B8901" s="129" t="s">
        <v>13641</v>
      </c>
      <c r="C8901" s="129" t="s">
        <v>416</v>
      </c>
      <c r="D8901" s="165">
        <v>1</v>
      </c>
      <c r="E8901" s="129" t="s">
        <v>4739</v>
      </c>
      <c r="F8901" s="129" t="s">
        <v>4735</v>
      </c>
      <c r="G8901" s="129" t="s">
        <v>16723</v>
      </c>
      <c r="H8901" s="129"/>
    </row>
    <row r="8902" spans="1:8" x14ac:dyDescent="0.3">
      <c r="A8902" s="183">
        <v>45626</v>
      </c>
      <c r="B8902" s="129" t="s">
        <v>13642</v>
      </c>
      <c r="C8902" s="129" t="s">
        <v>416</v>
      </c>
      <c r="D8902" s="165">
        <v>1</v>
      </c>
      <c r="E8902" s="129" t="s">
        <v>4739</v>
      </c>
      <c r="F8902" s="129" t="s">
        <v>4735</v>
      </c>
      <c r="G8902" s="129" t="s">
        <v>16723</v>
      </c>
      <c r="H8902" s="129"/>
    </row>
    <row r="8903" spans="1:8" x14ac:dyDescent="0.3">
      <c r="A8903" s="183">
        <v>45626</v>
      </c>
      <c r="B8903" s="129" t="s">
        <v>13643</v>
      </c>
      <c r="C8903" s="129" t="s">
        <v>418</v>
      </c>
      <c r="D8903" s="165">
        <v>1</v>
      </c>
      <c r="E8903" s="129" t="s">
        <v>4739</v>
      </c>
      <c r="F8903" s="129" t="s">
        <v>4735</v>
      </c>
      <c r="G8903" s="129" t="s">
        <v>16723</v>
      </c>
      <c r="H8903" s="129"/>
    </row>
    <row r="8904" spans="1:8" x14ac:dyDescent="0.3">
      <c r="A8904" s="183">
        <v>45626</v>
      </c>
      <c r="B8904" s="129" t="s">
        <v>13644</v>
      </c>
      <c r="C8904" s="129" t="s">
        <v>417</v>
      </c>
      <c r="D8904" s="165">
        <v>1</v>
      </c>
      <c r="E8904" s="129" t="s">
        <v>4739</v>
      </c>
      <c r="F8904" s="129" t="s">
        <v>4735</v>
      </c>
      <c r="G8904" s="129" t="s">
        <v>16723</v>
      </c>
      <c r="H8904" s="129"/>
    </row>
    <row r="8905" spans="1:8" x14ac:dyDescent="0.3">
      <c r="A8905" s="183">
        <v>45626</v>
      </c>
      <c r="B8905" s="129" t="s">
        <v>13645</v>
      </c>
      <c r="C8905" s="129" t="s">
        <v>418</v>
      </c>
      <c r="D8905" s="165">
        <v>1</v>
      </c>
      <c r="E8905" s="129" t="s">
        <v>4737</v>
      </c>
      <c r="F8905" s="129" t="s">
        <v>4735</v>
      </c>
      <c r="G8905" s="129" t="s">
        <v>16723</v>
      </c>
      <c r="H8905" s="129"/>
    </row>
    <row r="8906" spans="1:8" x14ac:dyDescent="0.3">
      <c r="A8906" s="183">
        <v>45626</v>
      </c>
      <c r="B8906" s="129" t="s">
        <v>13646</v>
      </c>
      <c r="C8906" s="129" t="s">
        <v>417</v>
      </c>
      <c r="D8906" s="165">
        <v>1</v>
      </c>
      <c r="E8906" s="129" t="s">
        <v>4739</v>
      </c>
      <c r="F8906" s="129" t="s">
        <v>4735</v>
      </c>
      <c r="G8906" s="129" t="s">
        <v>16723</v>
      </c>
      <c r="H8906" s="129"/>
    </row>
    <row r="8907" spans="1:8" x14ac:dyDescent="0.3">
      <c r="A8907" s="183">
        <v>45626</v>
      </c>
      <c r="B8907" s="129" t="s">
        <v>13647</v>
      </c>
      <c r="C8907" s="129" t="s">
        <v>417</v>
      </c>
      <c r="D8907" s="165">
        <v>1</v>
      </c>
      <c r="E8907" s="129" t="s">
        <v>4739</v>
      </c>
      <c r="F8907" s="129" t="s">
        <v>4735</v>
      </c>
      <c r="G8907" s="129" t="s">
        <v>16723</v>
      </c>
      <c r="H8907" s="129"/>
    </row>
    <row r="8908" spans="1:8" x14ac:dyDescent="0.3">
      <c r="A8908" s="183">
        <v>45626</v>
      </c>
      <c r="B8908" s="129" t="s">
        <v>13648</v>
      </c>
      <c r="C8908" s="129" t="s">
        <v>417</v>
      </c>
      <c r="D8908" s="165">
        <v>1</v>
      </c>
      <c r="E8908" s="129" t="s">
        <v>4739</v>
      </c>
      <c r="F8908" s="129" t="s">
        <v>4735</v>
      </c>
      <c r="G8908" s="129" t="s">
        <v>16723</v>
      </c>
      <c r="H8908" s="129"/>
    </row>
    <row r="8909" spans="1:8" x14ac:dyDescent="0.3">
      <c r="A8909" s="183">
        <v>45626</v>
      </c>
      <c r="B8909" s="129" t="s">
        <v>13649</v>
      </c>
      <c r="C8909" s="129" t="s">
        <v>417</v>
      </c>
      <c r="D8909" s="165">
        <v>1</v>
      </c>
      <c r="E8909" s="129" t="s">
        <v>4739</v>
      </c>
      <c r="F8909" s="129" t="s">
        <v>4735</v>
      </c>
      <c r="G8909" s="129" t="s">
        <v>16723</v>
      </c>
      <c r="H8909" s="129"/>
    </row>
    <row r="8910" spans="1:8" x14ac:dyDescent="0.3">
      <c r="A8910" s="183">
        <v>45626</v>
      </c>
      <c r="B8910" s="129" t="s">
        <v>13650</v>
      </c>
      <c r="C8910" s="129" t="s">
        <v>418</v>
      </c>
      <c r="D8910" s="165">
        <v>1</v>
      </c>
      <c r="E8910" s="129" t="s">
        <v>5066</v>
      </c>
      <c r="F8910" s="129" t="s">
        <v>4735</v>
      </c>
      <c r="G8910" s="129" t="s">
        <v>16723</v>
      </c>
      <c r="H8910" s="129"/>
    </row>
    <row r="8911" spans="1:8" x14ac:dyDescent="0.3">
      <c r="A8911" s="183">
        <v>45626</v>
      </c>
      <c r="B8911" s="129" t="s">
        <v>13651</v>
      </c>
      <c r="C8911" s="129" t="s">
        <v>416</v>
      </c>
      <c r="D8911" s="165">
        <v>1</v>
      </c>
      <c r="E8911" s="129" t="s">
        <v>4739</v>
      </c>
      <c r="F8911" s="129" t="s">
        <v>4735</v>
      </c>
      <c r="G8911" s="129" t="s">
        <v>16723</v>
      </c>
      <c r="H8911" s="129"/>
    </row>
    <row r="8912" spans="1:8" x14ac:dyDescent="0.3">
      <c r="A8912" s="183">
        <v>45626</v>
      </c>
      <c r="B8912" s="129" t="s">
        <v>13652</v>
      </c>
      <c r="C8912" s="129" t="s">
        <v>418</v>
      </c>
      <c r="D8912" s="165">
        <v>1</v>
      </c>
      <c r="E8912" s="129" t="s">
        <v>4739</v>
      </c>
      <c r="F8912" s="129" t="s">
        <v>4735</v>
      </c>
      <c r="G8912" s="129" t="s">
        <v>16723</v>
      </c>
      <c r="H8912" s="129"/>
    </row>
    <row r="8913" spans="1:8" x14ac:dyDescent="0.3">
      <c r="A8913" s="183">
        <v>45626</v>
      </c>
      <c r="B8913" s="129" t="s">
        <v>13653</v>
      </c>
      <c r="C8913" s="129" t="s">
        <v>416</v>
      </c>
      <c r="D8913" s="165">
        <v>1</v>
      </c>
      <c r="E8913" s="129" t="s">
        <v>4739</v>
      </c>
      <c r="F8913" s="129" t="s">
        <v>4735</v>
      </c>
      <c r="G8913" s="129" t="s">
        <v>16723</v>
      </c>
      <c r="H8913" s="129"/>
    </row>
    <row r="8914" spans="1:8" x14ac:dyDescent="0.3">
      <c r="A8914" s="183">
        <v>45626</v>
      </c>
      <c r="B8914" s="129" t="s">
        <v>13654</v>
      </c>
      <c r="C8914" s="129" t="s">
        <v>418</v>
      </c>
      <c r="D8914" s="165">
        <v>1</v>
      </c>
      <c r="E8914" s="129" t="s">
        <v>4744</v>
      </c>
      <c r="F8914" s="129" t="s">
        <v>4735</v>
      </c>
      <c r="G8914" s="129" t="s">
        <v>16723</v>
      </c>
      <c r="H8914" s="129"/>
    </row>
    <row r="8915" spans="1:8" x14ac:dyDescent="0.3">
      <c r="A8915" s="183">
        <v>45626</v>
      </c>
      <c r="B8915" s="129" t="s">
        <v>13655</v>
      </c>
      <c r="C8915" s="129" t="s">
        <v>418</v>
      </c>
      <c r="D8915" s="165">
        <v>1</v>
      </c>
      <c r="E8915" s="129" t="s">
        <v>4744</v>
      </c>
      <c r="F8915" s="129" t="s">
        <v>4735</v>
      </c>
      <c r="G8915" s="129" t="s">
        <v>16723</v>
      </c>
      <c r="H8915" s="129"/>
    </row>
    <row r="8916" spans="1:8" x14ac:dyDescent="0.3">
      <c r="A8916" s="183">
        <v>45626</v>
      </c>
      <c r="B8916" s="129" t="s">
        <v>13656</v>
      </c>
      <c r="C8916" s="129" t="s">
        <v>418</v>
      </c>
      <c r="D8916" s="165">
        <v>1</v>
      </c>
      <c r="E8916" s="129" t="s">
        <v>4739</v>
      </c>
      <c r="F8916" s="129" t="s">
        <v>4735</v>
      </c>
      <c r="G8916" s="129" t="s">
        <v>16723</v>
      </c>
      <c r="H8916" s="129"/>
    </row>
    <row r="8917" spans="1:8" x14ac:dyDescent="0.3">
      <c r="A8917" s="183">
        <v>45626</v>
      </c>
      <c r="B8917" s="129" t="s">
        <v>13657</v>
      </c>
      <c r="C8917" s="129" t="s">
        <v>416</v>
      </c>
      <c r="D8917" s="165">
        <v>1</v>
      </c>
      <c r="E8917" s="129" t="s">
        <v>4739</v>
      </c>
      <c r="F8917" s="129" t="s">
        <v>4735</v>
      </c>
      <c r="G8917" s="129" t="s">
        <v>16723</v>
      </c>
      <c r="H8917" s="129"/>
    </row>
    <row r="8918" spans="1:8" x14ac:dyDescent="0.3">
      <c r="A8918" s="183">
        <v>45626</v>
      </c>
      <c r="B8918" s="129" t="s">
        <v>13658</v>
      </c>
      <c r="C8918" s="129" t="s">
        <v>416</v>
      </c>
      <c r="D8918" s="165">
        <v>1</v>
      </c>
      <c r="E8918" s="129" t="s">
        <v>4739</v>
      </c>
      <c r="F8918" s="129" t="s">
        <v>4735</v>
      </c>
      <c r="G8918" s="129" t="s">
        <v>16723</v>
      </c>
      <c r="H8918" s="129"/>
    </row>
    <row r="8919" spans="1:8" x14ac:dyDescent="0.3">
      <c r="A8919" s="183">
        <v>45626</v>
      </c>
      <c r="B8919" s="129" t="s">
        <v>13659</v>
      </c>
      <c r="C8919" s="129" t="s">
        <v>416</v>
      </c>
      <c r="D8919" s="165">
        <v>1</v>
      </c>
      <c r="E8919" s="129" t="s">
        <v>4739</v>
      </c>
      <c r="F8919" s="129" t="s">
        <v>4735</v>
      </c>
      <c r="G8919" s="129" t="s">
        <v>16723</v>
      </c>
      <c r="H8919" s="129"/>
    </row>
    <row r="8920" spans="1:8" x14ac:dyDescent="0.3">
      <c r="A8920" s="183">
        <v>45626</v>
      </c>
      <c r="B8920" s="129" t="s">
        <v>13660</v>
      </c>
      <c r="C8920" s="129" t="s">
        <v>417</v>
      </c>
      <c r="D8920" s="165">
        <v>1</v>
      </c>
      <c r="E8920" s="129" t="s">
        <v>4739</v>
      </c>
      <c r="F8920" s="129" t="s">
        <v>4735</v>
      </c>
      <c r="G8920" s="129" t="s">
        <v>16723</v>
      </c>
      <c r="H8920" s="129"/>
    </row>
    <row r="8921" spans="1:8" x14ac:dyDescent="0.3">
      <c r="A8921" s="183">
        <v>45626</v>
      </c>
      <c r="B8921" s="129" t="s">
        <v>13661</v>
      </c>
      <c r="C8921" s="129" t="s">
        <v>416</v>
      </c>
      <c r="D8921" s="165">
        <v>1</v>
      </c>
      <c r="E8921" s="129" t="s">
        <v>4739</v>
      </c>
      <c r="F8921" s="129" t="s">
        <v>4735</v>
      </c>
      <c r="G8921" s="129" t="s">
        <v>16723</v>
      </c>
      <c r="H8921" s="129"/>
    </row>
    <row r="8922" spans="1:8" x14ac:dyDescent="0.3">
      <c r="A8922" s="183">
        <v>45626</v>
      </c>
      <c r="B8922" s="129" t="s">
        <v>13662</v>
      </c>
      <c r="C8922" s="129" t="s">
        <v>417</v>
      </c>
      <c r="D8922" s="165">
        <v>1</v>
      </c>
      <c r="E8922" s="129" t="s">
        <v>4739</v>
      </c>
      <c r="F8922" s="129" t="s">
        <v>4735</v>
      </c>
      <c r="G8922" s="129" t="s">
        <v>16723</v>
      </c>
      <c r="H8922" s="129"/>
    </row>
    <row r="8923" spans="1:8" x14ac:dyDescent="0.3">
      <c r="A8923" s="183">
        <v>45626</v>
      </c>
      <c r="B8923" s="129" t="s">
        <v>13663</v>
      </c>
      <c r="C8923" s="129" t="s">
        <v>417</v>
      </c>
      <c r="D8923" s="165">
        <v>1</v>
      </c>
      <c r="E8923" s="129" t="s">
        <v>4739</v>
      </c>
      <c r="F8923" s="129" t="s">
        <v>4735</v>
      </c>
      <c r="G8923" s="129" t="s">
        <v>16723</v>
      </c>
      <c r="H8923" s="129"/>
    </row>
    <row r="8924" spans="1:8" x14ac:dyDescent="0.3">
      <c r="A8924" s="183">
        <v>45626</v>
      </c>
      <c r="B8924" s="129" t="s">
        <v>13664</v>
      </c>
      <c r="C8924" s="129" t="s">
        <v>417</v>
      </c>
      <c r="D8924" s="165">
        <v>1</v>
      </c>
      <c r="E8924" s="129" t="s">
        <v>4739</v>
      </c>
      <c r="F8924" s="129" t="s">
        <v>4735</v>
      </c>
      <c r="G8924" s="129" t="s">
        <v>16723</v>
      </c>
      <c r="H8924" s="129"/>
    </row>
    <row r="8925" spans="1:8" x14ac:dyDescent="0.3">
      <c r="A8925" s="183">
        <v>45626</v>
      </c>
      <c r="B8925" s="129" t="s">
        <v>13665</v>
      </c>
      <c r="C8925" s="129" t="s">
        <v>417</v>
      </c>
      <c r="D8925" s="165">
        <v>1</v>
      </c>
      <c r="E8925" s="129" t="s">
        <v>4739</v>
      </c>
      <c r="F8925" s="129" t="s">
        <v>4735</v>
      </c>
      <c r="G8925" s="129" t="s">
        <v>16723</v>
      </c>
      <c r="H8925" s="129"/>
    </row>
    <row r="8926" spans="1:8" x14ac:dyDescent="0.3">
      <c r="A8926" s="183">
        <v>45626</v>
      </c>
      <c r="B8926" s="129" t="s">
        <v>13666</v>
      </c>
      <c r="C8926" s="129" t="s">
        <v>417</v>
      </c>
      <c r="D8926" s="165">
        <v>1</v>
      </c>
      <c r="E8926" s="129" t="s">
        <v>4739</v>
      </c>
      <c r="F8926" s="129" t="s">
        <v>4735</v>
      </c>
      <c r="G8926" s="129" t="s">
        <v>16723</v>
      </c>
      <c r="H8926" s="129"/>
    </row>
    <row r="8927" spans="1:8" x14ac:dyDescent="0.3">
      <c r="A8927" s="183">
        <v>45626</v>
      </c>
      <c r="B8927" s="129" t="s">
        <v>13667</v>
      </c>
      <c r="C8927" s="129" t="s">
        <v>417</v>
      </c>
      <c r="D8927" s="165">
        <v>1</v>
      </c>
      <c r="E8927" s="129" t="s">
        <v>4739</v>
      </c>
      <c r="F8927" s="129" t="s">
        <v>4735</v>
      </c>
      <c r="G8927" s="129" t="s">
        <v>16723</v>
      </c>
      <c r="H8927" s="129"/>
    </row>
    <row r="8928" spans="1:8" x14ac:dyDescent="0.3">
      <c r="A8928" s="183">
        <v>45626</v>
      </c>
      <c r="B8928" s="129" t="s">
        <v>13668</v>
      </c>
      <c r="C8928" s="129" t="s">
        <v>417</v>
      </c>
      <c r="D8928" s="165">
        <v>1</v>
      </c>
      <c r="E8928" s="129" t="s">
        <v>4739</v>
      </c>
      <c r="F8928" s="129" t="s">
        <v>4735</v>
      </c>
      <c r="G8928" s="129" t="s">
        <v>16723</v>
      </c>
      <c r="H8928" s="129"/>
    </row>
    <row r="8929" spans="1:8" x14ac:dyDescent="0.3">
      <c r="A8929" s="183">
        <v>45626</v>
      </c>
      <c r="B8929" s="129" t="s">
        <v>13669</v>
      </c>
      <c r="C8929" s="129" t="s">
        <v>417</v>
      </c>
      <c r="D8929" s="165">
        <v>1</v>
      </c>
      <c r="E8929" s="129" t="s">
        <v>4739</v>
      </c>
      <c r="F8929" s="129" t="s">
        <v>4735</v>
      </c>
      <c r="G8929" s="129" t="s">
        <v>16723</v>
      </c>
      <c r="H8929" s="129"/>
    </row>
    <row r="8930" spans="1:8" x14ac:dyDescent="0.3">
      <c r="A8930" s="183">
        <v>45626</v>
      </c>
      <c r="B8930" s="129" t="s">
        <v>13670</v>
      </c>
      <c r="C8930" s="129" t="s">
        <v>417</v>
      </c>
      <c r="D8930" s="165">
        <v>1</v>
      </c>
      <c r="E8930" s="129" t="s">
        <v>4739</v>
      </c>
      <c r="F8930" s="129" t="s">
        <v>4735</v>
      </c>
      <c r="G8930" s="129" t="s">
        <v>16723</v>
      </c>
      <c r="H8930" s="129"/>
    </row>
    <row r="8931" spans="1:8" x14ac:dyDescent="0.3">
      <c r="A8931" s="183">
        <v>45626</v>
      </c>
      <c r="B8931" s="129" t="s">
        <v>13671</v>
      </c>
      <c r="C8931" s="129" t="s">
        <v>417</v>
      </c>
      <c r="D8931" s="165">
        <v>1</v>
      </c>
      <c r="E8931" s="129" t="s">
        <v>4739</v>
      </c>
      <c r="F8931" s="129" t="s">
        <v>4735</v>
      </c>
      <c r="G8931" s="129" t="s">
        <v>16723</v>
      </c>
      <c r="H8931" s="129"/>
    </row>
    <row r="8932" spans="1:8" x14ac:dyDescent="0.3">
      <c r="A8932" s="183">
        <v>45626</v>
      </c>
      <c r="B8932" s="129" t="s">
        <v>13672</v>
      </c>
      <c r="C8932" s="129" t="s">
        <v>418</v>
      </c>
      <c r="D8932" s="165">
        <v>1</v>
      </c>
      <c r="E8932" s="129" t="s">
        <v>4739</v>
      </c>
      <c r="F8932" s="129" t="s">
        <v>4735</v>
      </c>
      <c r="G8932" s="129" t="s">
        <v>16723</v>
      </c>
      <c r="H8932" s="129"/>
    </row>
    <row r="8933" spans="1:8" x14ac:dyDescent="0.3">
      <c r="A8933" s="183">
        <v>45626</v>
      </c>
      <c r="B8933" s="129" t="s">
        <v>13673</v>
      </c>
      <c r="C8933" s="129" t="s">
        <v>416</v>
      </c>
      <c r="D8933" s="165">
        <v>1</v>
      </c>
      <c r="E8933" s="129" t="s">
        <v>4739</v>
      </c>
      <c r="F8933" s="129" t="s">
        <v>4735</v>
      </c>
      <c r="G8933" s="129" t="s">
        <v>16723</v>
      </c>
      <c r="H8933" s="129"/>
    </row>
    <row r="8934" spans="1:8" x14ac:dyDescent="0.3">
      <c r="A8934" s="183">
        <v>45626</v>
      </c>
      <c r="B8934" s="129" t="s">
        <v>13674</v>
      </c>
      <c r="C8934" s="129" t="s">
        <v>416</v>
      </c>
      <c r="D8934" s="165">
        <v>1</v>
      </c>
      <c r="E8934" s="129" t="s">
        <v>4739</v>
      </c>
      <c r="F8934" s="129" t="s">
        <v>4735</v>
      </c>
      <c r="G8934" s="129" t="s">
        <v>16723</v>
      </c>
      <c r="H8934" s="129"/>
    </row>
    <row r="8935" spans="1:8" x14ac:dyDescent="0.3">
      <c r="A8935" s="183">
        <v>45626</v>
      </c>
      <c r="B8935" s="129" t="s">
        <v>13675</v>
      </c>
      <c r="C8935" s="129" t="s">
        <v>418</v>
      </c>
      <c r="D8935" s="165">
        <v>1</v>
      </c>
      <c r="E8935" s="129" t="s">
        <v>4737</v>
      </c>
      <c r="F8935" s="129" t="s">
        <v>4735</v>
      </c>
      <c r="G8935" s="129" t="s">
        <v>16723</v>
      </c>
      <c r="H8935" s="129"/>
    </row>
    <row r="8936" spans="1:8" x14ac:dyDescent="0.3">
      <c r="A8936" s="183">
        <v>45626</v>
      </c>
      <c r="B8936" s="129" t="s">
        <v>13676</v>
      </c>
      <c r="C8936" s="129" t="s">
        <v>418</v>
      </c>
      <c r="D8936" s="165">
        <v>1</v>
      </c>
      <c r="E8936" s="129" t="s">
        <v>4821</v>
      </c>
      <c r="F8936" s="129" t="s">
        <v>4735</v>
      </c>
      <c r="G8936" s="129" t="s">
        <v>16723</v>
      </c>
      <c r="H8936" s="129"/>
    </row>
    <row r="8937" spans="1:8" x14ac:dyDescent="0.3">
      <c r="A8937" s="183">
        <v>45626</v>
      </c>
      <c r="B8937" s="129" t="s">
        <v>13677</v>
      </c>
      <c r="C8937" s="129" t="s">
        <v>416</v>
      </c>
      <c r="D8937" s="165">
        <v>1</v>
      </c>
      <c r="E8937" s="129" t="s">
        <v>4739</v>
      </c>
      <c r="F8937" s="129" t="s">
        <v>4735</v>
      </c>
      <c r="G8937" s="129" t="s">
        <v>16723</v>
      </c>
      <c r="H8937" s="129"/>
    </row>
    <row r="8938" spans="1:8" x14ac:dyDescent="0.3">
      <c r="A8938" s="183">
        <v>45626</v>
      </c>
      <c r="B8938" s="129" t="s">
        <v>13678</v>
      </c>
      <c r="C8938" s="129" t="s">
        <v>418</v>
      </c>
      <c r="D8938" s="165">
        <v>1</v>
      </c>
      <c r="E8938" s="129" t="s">
        <v>4821</v>
      </c>
      <c r="F8938" s="129" t="s">
        <v>4735</v>
      </c>
      <c r="G8938" s="129" t="s">
        <v>16723</v>
      </c>
      <c r="H8938" s="129"/>
    </row>
    <row r="8939" spans="1:8" x14ac:dyDescent="0.3">
      <c r="A8939" s="183">
        <v>45626</v>
      </c>
      <c r="B8939" s="129" t="s">
        <v>13679</v>
      </c>
      <c r="C8939" s="129" t="s">
        <v>416</v>
      </c>
      <c r="D8939" s="165">
        <v>1</v>
      </c>
      <c r="E8939" s="129" t="s">
        <v>4737</v>
      </c>
      <c r="F8939" s="129" t="s">
        <v>4735</v>
      </c>
      <c r="G8939" s="129" t="s">
        <v>16723</v>
      </c>
      <c r="H8939" s="129"/>
    </row>
    <row r="8940" spans="1:8" x14ac:dyDescent="0.3">
      <c r="A8940" s="183">
        <v>45626</v>
      </c>
      <c r="B8940" s="129" t="s">
        <v>13680</v>
      </c>
      <c r="C8940" s="129" t="s">
        <v>418</v>
      </c>
      <c r="D8940" s="165">
        <v>1</v>
      </c>
      <c r="E8940" s="129" t="s">
        <v>4737</v>
      </c>
      <c r="F8940" s="129" t="s">
        <v>4735</v>
      </c>
      <c r="G8940" s="129" t="s">
        <v>16723</v>
      </c>
      <c r="H8940" s="129"/>
    </row>
    <row r="8941" spans="1:8" x14ac:dyDescent="0.3">
      <c r="A8941" s="183">
        <v>45626</v>
      </c>
      <c r="B8941" s="129" t="s">
        <v>13681</v>
      </c>
      <c r="C8941" s="129" t="s">
        <v>418</v>
      </c>
      <c r="D8941" s="165">
        <v>1</v>
      </c>
      <c r="E8941" s="129" t="s">
        <v>4739</v>
      </c>
      <c r="F8941" s="129" t="s">
        <v>4735</v>
      </c>
      <c r="G8941" s="129" t="s">
        <v>16723</v>
      </c>
      <c r="H8941" s="129"/>
    </row>
    <row r="8942" spans="1:8" x14ac:dyDescent="0.3">
      <c r="A8942" s="183">
        <v>45626</v>
      </c>
      <c r="B8942" s="129" t="s">
        <v>13682</v>
      </c>
      <c r="C8942" s="129" t="s">
        <v>418</v>
      </c>
      <c r="D8942" s="165">
        <v>1</v>
      </c>
      <c r="E8942" s="129" t="s">
        <v>4737</v>
      </c>
      <c r="F8942" s="129" t="s">
        <v>4735</v>
      </c>
      <c r="G8942" s="129" t="s">
        <v>16723</v>
      </c>
      <c r="H8942" s="129"/>
    </row>
    <row r="8943" spans="1:8" x14ac:dyDescent="0.3">
      <c r="A8943" s="183">
        <v>45626</v>
      </c>
      <c r="B8943" s="129" t="s">
        <v>13683</v>
      </c>
      <c r="C8943" s="129" t="s">
        <v>416</v>
      </c>
      <c r="D8943" s="165">
        <v>1</v>
      </c>
      <c r="E8943" s="129" t="s">
        <v>4737</v>
      </c>
      <c r="F8943" s="129" t="s">
        <v>4735</v>
      </c>
      <c r="G8943" s="129" t="s">
        <v>16723</v>
      </c>
      <c r="H8943" s="129"/>
    </row>
    <row r="8944" spans="1:8" x14ac:dyDescent="0.3">
      <c r="A8944" s="183">
        <v>45626</v>
      </c>
      <c r="B8944" s="129" t="s">
        <v>13684</v>
      </c>
      <c r="C8944" s="129" t="s">
        <v>418</v>
      </c>
      <c r="D8944" s="165">
        <v>1</v>
      </c>
      <c r="E8944" s="129" t="s">
        <v>4744</v>
      </c>
      <c r="F8944" s="129" t="s">
        <v>4735</v>
      </c>
      <c r="G8944" s="129" t="s">
        <v>16723</v>
      </c>
      <c r="H8944" s="129"/>
    </row>
    <row r="8945" spans="1:8" x14ac:dyDescent="0.3">
      <c r="A8945" s="183">
        <v>45626</v>
      </c>
      <c r="B8945" s="129" t="s">
        <v>13685</v>
      </c>
      <c r="C8945" s="129" t="s">
        <v>416</v>
      </c>
      <c r="D8945" s="165">
        <v>1</v>
      </c>
      <c r="E8945" s="129" t="s">
        <v>4737</v>
      </c>
      <c r="F8945" s="129" t="s">
        <v>4735</v>
      </c>
      <c r="G8945" s="129" t="s">
        <v>16723</v>
      </c>
      <c r="H8945" s="129"/>
    </row>
    <row r="8946" spans="1:8" x14ac:dyDescent="0.3">
      <c r="A8946" s="183">
        <v>45626</v>
      </c>
      <c r="B8946" s="129" t="s">
        <v>13686</v>
      </c>
      <c r="C8946" s="129" t="s">
        <v>417</v>
      </c>
      <c r="D8946" s="165">
        <v>1</v>
      </c>
      <c r="E8946" s="129" t="s">
        <v>4739</v>
      </c>
      <c r="F8946" s="129" t="s">
        <v>4735</v>
      </c>
      <c r="G8946" s="129" t="s">
        <v>16723</v>
      </c>
      <c r="H8946" s="129"/>
    </row>
    <row r="8947" spans="1:8" x14ac:dyDescent="0.3">
      <c r="A8947" s="183">
        <v>45626</v>
      </c>
      <c r="B8947" s="129" t="s">
        <v>13687</v>
      </c>
      <c r="C8947" s="129" t="s">
        <v>417</v>
      </c>
      <c r="D8947" s="165">
        <v>1</v>
      </c>
      <c r="E8947" s="129" t="s">
        <v>4739</v>
      </c>
      <c r="F8947" s="129" t="s">
        <v>4735</v>
      </c>
      <c r="G8947" s="129" t="s">
        <v>16723</v>
      </c>
      <c r="H8947" s="129"/>
    </row>
    <row r="8948" spans="1:8" x14ac:dyDescent="0.3">
      <c r="A8948" s="183">
        <v>45626</v>
      </c>
      <c r="B8948" s="129" t="s">
        <v>13688</v>
      </c>
      <c r="C8948" s="129" t="s">
        <v>417</v>
      </c>
      <c r="D8948" s="165">
        <v>1</v>
      </c>
      <c r="E8948" s="129" t="s">
        <v>4737</v>
      </c>
      <c r="F8948" s="129" t="s">
        <v>4735</v>
      </c>
      <c r="G8948" s="129" t="s">
        <v>16723</v>
      </c>
      <c r="H8948" s="129"/>
    </row>
    <row r="8949" spans="1:8" x14ac:dyDescent="0.3">
      <c r="A8949" s="183">
        <v>45626</v>
      </c>
      <c r="B8949" s="129" t="s">
        <v>13689</v>
      </c>
      <c r="C8949" s="129" t="s">
        <v>417</v>
      </c>
      <c r="D8949" s="165">
        <v>1</v>
      </c>
      <c r="E8949" s="129" t="s">
        <v>4737</v>
      </c>
      <c r="F8949" s="129" t="s">
        <v>4735</v>
      </c>
      <c r="G8949" s="129" t="s">
        <v>16723</v>
      </c>
      <c r="H8949" s="129"/>
    </row>
    <row r="8950" spans="1:8" x14ac:dyDescent="0.3">
      <c r="A8950" s="183">
        <v>45626</v>
      </c>
      <c r="B8950" s="129" t="s">
        <v>13690</v>
      </c>
      <c r="C8950" s="129" t="s">
        <v>417</v>
      </c>
      <c r="D8950" s="165">
        <v>1</v>
      </c>
      <c r="E8950" s="129" t="s">
        <v>4739</v>
      </c>
      <c r="F8950" s="129" t="s">
        <v>4735</v>
      </c>
      <c r="G8950" s="129" t="s">
        <v>16723</v>
      </c>
      <c r="H8950" s="129"/>
    </row>
    <row r="8951" spans="1:8" x14ac:dyDescent="0.3">
      <c r="A8951" s="183">
        <v>45626</v>
      </c>
      <c r="B8951" s="129" t="s">
        <v>13691</v>
      </c>
      <c r="C8951" s="129" t="s">
        <v>417</v>
      </c>
      <c r="D8951" s="165">
        <v>1</v>
      </c>
      <c r="E8951" s="129" t="s">
        <v>4739</v>
      </c>
      <c r="F8951" s="129" t="s">
        <v>4735</v>
      </c>
      <c r="G8951" s="129" t="s">
        <v>16723</v>
      </c>
      <c r="H8951" s="129"/>
    </row>
    <row r="8952" spans="1:8" x14ac:dyDescent="0.3">
      <c r="A8952" s="183">
        <v>45626</v>
      </c>
      <c r="B8952" s="129" t="s">
        <v>13692</v>
      </c>
      <c r="C8952" s="129" t="s">
        <v>417</v>
      </c>
      <c r="D8952" s="165">
        <v>1</v>
      </c>
      <c r="E8952" s="129" t="s">
        <v>4739</v>
      </c>
      <c r="F8952" s="129" t="s">
        <v>4735</v>
      </c>
      <c r="G8952" s="129" t="s">
        <v>16723</v>
      </c>
      <c r="H8952" s="129"/>
    </row>
    <row r="8953" spans="1:8" x14ac:dyDescent="0.3">
      <c r="A8953" s="183">
        <v>45626</v>
      </c>
      <c r="B8953" s="129" t="s">
        <v>13693</v>
      </c>
      <c r="C8953" s="129" t="s">
        <v>417</v>
      </c>
      <c r="D8953" s="165">
        <v>1</v>
      </c>
      <c r="E8953" s="129" t="s">
        <v>4739</v>
      </c>
      <c r="F8953" s="129" t="s">
        <v>4735</v>
      </c>
      <c r="G8953" s="129" t="s">
        <v>16723</v>
      </c>
      <c r="H8953" s="129"/>
    </row>
    <row r="8954" spans="1:8" x14ac:dyDescent="0.3">
      <c r="A8954" s="183">
        <v>45626</v>
      </c>
      <c r="B8954" s="129" t="s">
        <v>13694</v>
      </c>
      <c r="C8954" s="129" t="s">
        <v>417</v>
      </c>
      <c r="D8954" s="165">
        <v>1</v>
      </c>
      <c r="E8954" s="129" t="s">
        <v>4737</v>
      </c>
      <c r="F8954" s="129" t="s">
        <v>4735</v>
      </c>
      <c r="G8954" s="129" t="s">
        <v>16723</v>
      </c>
      <c r="H8954" s="129"/>
    </row>
    <row r="8955" spans="1:8" x14ac:dyDescent="0.3">
      <c r="A8955" s="183">
        <v>45626</v>
      </c>
      <c r="B8955" s="129" t="s">
        <v>13695</v>
      </c>
      <c r="C8955" s="129" t="s">
        <v>416</v>
      </c>
      <c r="D8955" s="165">
        <v>1</v>
      </c>
      <c r="E8955" s="129" t="s">
        <v>4739</v>
      </c>
      <c r="F8955" s="129" t="s">
        <v>4735</v>
      </c>
      <c r="G8955" s="129" t="s">
        <v>16723</v>
      </c>
      <c r="H8955" s="129"/>
    </row>
    <row r="8956" spans="1:8" x14ac:dyDescent="0.3">
      <c r="A8956" s="183">
        <v>45626</v>
      </c>
      <c r="B8956" s="129" t="s">
        <v>13696</v>
      </c>
      <c r="C8956" s="129" t="s">
        <v>418</v>
      </c>
      <c r="D8956" s="165">
        <v>1</v>
      </c>
      <c r="E8956" s="129" t="s">
        <v>4744</v>
      </c>
      <c r="F8956" s="129" t="s">
        <v>4735</v>
      </c>
      <c r="G8956" s="129" t="s">
        <v>16723</v>
      </c>
      <c r="H8956" s="129"/>
    </row>
    <row r="8957" spans="1:8" x14ac:dyDescent="0.3">
      <c r="A8957" s="183">
        <v>45626</v>
      </c>
      <c r="B8957" s="129" t="s">
        <v>13697</v>
      </c>
      <c r="C8957" s="129" t="s">
        <v>417</v>
      </c>
      <c r="D8957" s="165">
        <v>1</v>
      </c>
      <c r="E8957" s="129" t="s">
        <v>4739</v>
      </c>
      <c r="F8957" s="129" t="s">
        <v>4735</v>
      </c>
      <c r="G8957" s="129" t="s">
        <v>16723</v>
      </c>
      <c r="H8957" s="129"/>
    </row>
    <row r="8958" spans="1:8" x14ac:dyDescent="0.3">
      <c r="A8958" s="183">
        <v>45626</v>
      </c>
      <c r="B8958" s="129" t="s">
        <v>13698</v>
      </c>
      <c r="C8958" s="129" t="s">
        <v>417</v>
      </c>
      <c r="D8958" s="165">
        <v>1</v>
      </c>
      <c r="E8958" s="129" t="s">
        <v>4739</v>
      </c>
      <c r="F8958" s="129" t="s">
        <v>4735</v>
      </c>
      <c r="G8958" s="129" t="s">
        <v>16723</v>
      </c>
      <c r="H8958" s="129"/>
    </row>
    <row r="8959" spans="1:8" x14ac:dyDescent="0.3">
      <c r="A8959" s="183">
        <v>45626</v>
      </c>
      <c r="B8959" s="129" t="s">
        <v>13699</v>
      </c>
      <c r="C8959" s="129" t="s">
        <v>417</v>
      </c>
      <c r="D8959" s="165">
        <v>1</v>
      </c>
      <c r="E8959" s="129" t="s">
        <v>4739</v>
      </c>
      <c r="F8959" s="129" t="s">
        <v>4735</v>
      </c>
      <c r="G8959" s="129" t="s">
        <v>16723</v>
      </c>
      <c r="H8959" s="129"/>
    </row>
    <row r="8960" spans="1:8" x14ac:dyDescent="0.3">
      <c r="A8960" s="183">
        <v>45626</v>
      </c>
      <c r="B8960" s="129" t="s">
        <v>13700</v>
      </c>
      <c r="C8960" s="129" t="s">
        <v>417</v>
      </c>
      <c r="D8960" s="165">
        <v>1</v>
      </c>
      <c r="E8960" s="129" t="s">
        <v>4739</v>
      </c>
      <c r="F8960" s="129" t="s">
        <v>4735</v>
      </c>
      <c r="G8960" s="129" t="s">
        <v>16723</v>
      </c>
      <c r="H8960" s="129"/>
    </row>
    <row r="8961" spans="1:8" x14ac:dyDescent="0.3">
      <c r="A8961" s="183">
        <v>45626</v>
      </c>
      <c r="B8961" s="129" t="s">
        <v>13701</v>
      </c>
      <c r="C8961" s="129" t="s">
        <v>418</v>
      </c>
      <c r="D8961" s="165">
        <v>1</v>
      </c>
      <c r="E8961" s="129" t="s">
        <v>4737</v>
      </c>
      <c r="F8961" s="129" t="s">
        <v>4735</v>
      </c>
      <c r="G8961" s="129" t="s">
        <v>16723</v>
      </c>
      <c r="H8961" s="129"/>
    </row>
    <row r="8962" spans="1:8" x14ac:dyDescent="0.3">
      <c r="A8962" s="183">
        <v>45626</v>
      </c>
      <c r="B8962" s="129" t="s">
        <v>13702</v>
      </c>
      <c r="C8962" s="129" t="s">
        <v>417</v>
      </c>
      <c r="D8962" s="165">
        <v>1</v>
      </c>
      <c r="E8962" s="129" t="s">
        <v>4739</v>
      </c>
      <c r="F8962" s="129" t="s">
        <v>4735</v>
      </c>
      <c r="G8962" s="129" t="s">
        <v>16723</v>
      </c>
      <c r="H8962" s="129"/>
    </row>
    <row r="8963" spans="1:8" x14ac:dyDescent="0.3">
      <c r="A8963" s="183">
        <v>45626</v>
      </c>
      <c r="B8963" s="129" t="s">
        <v>13703</v>
      </c>
      <c r="C8963" s="129" t="s">
        <v>417</v>
      </c>
      <c r="D8963" s="165">
        <v>1</v>
      </c>
      <c r="E8963" s="129" t="s">
        <v>4739</v>
      </c>
      <c r="F8963" s="129" t="s">
        <v>4735</v>
      </c>
      <c r="G8963" s="129" t="s">
        <v>16723</v>
      </c>
      <c r="H8963" s="129"/>
    </row>
    <row r="8964" spans="1:8" x14ac:dyDescent="0.3">
      <c r="A8964" s="183">
        <v>45626</v>
      </c>
      <c r="B8964" s="129" t="s">
        <v>13704</v>
      </c>
      <c r="C8964" s="129" t="s">
        <v>417</v>
      </c>
      <c r="D8964" s="165">
        <v>1</v>
      </c>
      <c r="E8964" s="129" t="s">
        <v>4737</v>
      </c>
      <c r="F8964" s="129" t="s">
        <v>4735</v>
      </c>
      <c r="G8964" s="129" t="s">
        <v>16723</v>
      </c>
      <c r="H8964" s="129"/>
    </row>
    <row r="8965" spans="1:8" x14ac:dyDescent="0.3">
      <c r="A8965" s="183">
        <v>45626</v>
      </c>
      <c r="B8965" s="129" t="s">
        <v>13705</v>
      </c>
      <c r="C8965" s="129" t="s">
        <v>417</v>
      </c>
      <c r="D8965" s="165">
        <v>1</v>
      </c>
      <c r="E8965" s="129" t="s">
        <v>4737</v>
      </c>
      <c r="F8965" s="129" t="s">
        <v>4735</v>
      </c>
      <c r="G8965" s="129" t="s">
        <v>16723</v>
      </c>
      <c r="H8965" s="129"/>
    </row>
    <row r="8966" spans="1:8" x14ac:dyDescent="0.3">
      <c r="A8966" s="183">
        <v>45626</v>
      </c>
      <c r="B8966" s="129" t="s">
        <v>13706</v>
      </c>
      <c r="C8966" s="129" t="s">
        <v>417</v>
      </c>
      <c r="D8966" s="165">
        <v>1</v>
      </c>
      <c r="E8966" s="129" t="s">
        <v>4739</v>
      </c>
      <c r="F8966" s="129" t="s">
        <v>4735</v>
      </c>
      <c r="G8966" s="129" t="s">
        <v>16723</v>
      </c>
      <c r="H8966" s="129"/>
    </row>
    <row r="8967" spans="1:8" x14ac:dyDescent="0.3">
      <c r="A8967" s="183">
        <v>45626</v>
      </c>
      <c r="B8967" s="129" t="s">
        <v>13707</v>
      </c>
      <c r="C8967" s="129" t="s">
        <v>418</v>
      </c>
      <c r="D8967" s="165">
        <v>1</v>
      </c>
      <c r="E8967" s="129" t="s">
        <v>4821</v>
      </c>
      <c r="F8967" s="129" t="s">
        <v>4735</v>
      </c>
      <c r="G8967" s="129" t="s">
        <v>16723</v>
      </c>
      <c r="H8967" s="129"/>
    </row>
    <row r="8968" spans="1:8" x14ac:dyDescent="0.3">
      <c r="A8968" s="183">
        <v>45626</v>
      </c>
      <c r="B8968" s="129" t="s">
        <v>13708</v>
      </c>
      <c r="C8968" s="129" t="s">
        <v>418</v>
      </c>
      <c r="D8968" s="165">
        <v>1</v>
      </c>
      <c r="E8968" s="129" t="s">
        <v>4821</v>
      </c>
      <c r="F8968" s="129" t="s">
        <v>4735</v>
      </c>
      <c r="G8968" s="129" t="s">
        <v>16723</v>
      </c>
      <c r="H8968" s="129"/>
    </row>
    <row r="8969" spans="1:8" x14ac:dyDescent="0.3">
      <c r="A8969" s="183">
        <v>45626</v>
      </c>
      <c r="B8969" s="129" t="s">
        <v>13709</v>
      </c>
      <c r="C8969" s="129" t="s">
        <v>417</v>
      </c>
      <c r="D8969" s="165">
        <v>1</v>
      </c>
      <c r="E8969" s="129" t="s">
        <v>4739</v>
      </c>
      <c r="F8969" s="129" t="s">
        <v>4735</v>
      </c>
      <c r="G8969" s="129" t="s">
        <v>16723</v>
      </c>
      <c r="H8969" s="129"/>
    </row>
    <row r="8970" spans="1:8" x14ac:dyDescent="0.3">
      <c r="A8970" s="183">
        <v>45626</v>
      </c>
      <c r="B8970" s="129" t="s">
        <v>13710</v>
      </c>
      <c r="C8970" s="129" t="s">
        <v>417</v>
      </c>
      <c r="D8970" s="165">
        <v>1</v>
      </c>
      <c r="E8970" s="129" t="s">
        <v>5066</v>
      </c>
      <c r="F8970" s="129" t="s">
        <v>4735</v>
      </c>
      <c r="G8970" s="129" t="s">
        <v>16723</v>
      </c>
      <c r="H8970" s="129"/>
    </row>
    <row r="8971" spans="1:8" x14ac:dyDescent="0.3">
      <c r="A8971" s="183">
        <v>45626</v>
      </c>
      <c r="B8971" s="129" t="s">
        <v>13711</v>
      </c>
      <c r="C8971" s="129" t="s">
        <v>417</v>
      </c>
      <c r="D8971" s="165">
        <v>1</v>
      </c>
      <c r="E8971" s="129" t="s">
        <v>4739</v>
      </c>
      <c r="F8971" s="129" t="s">
        <v>4735</v>
      </c>
      <c r="G8971" s="129" t="s">
        <v>16723</v>
      </c>
      <c r="H8971" s="129"/>
    </row>
    <row r="8972" spans="1:8" x14ac:dyDescent="0.3">
      <c r="A8972" s="183">
        <v>45626</v>
      </c>
      <c r="B8972" s="129" t="s">
        <v>13712</v>
      </c>
      <c r="C8972" s="129" t="s">
        <v>418</v>
      </c>
      <c r="D8972" s="165">
        <v>1</v>
      </c>
      <c r="E8972" s="129" t="s">
        <v>4739</v>
      </c>
      <c r="F8972" s="129" t="s">
        <v>4735</v>
      </c>
      <c r="G8972" s="129" t="s">
        <v>16723</v>
      </c>
      <c r="H8972" s="129"/>
    </row>
    <row r="8973" spans="1:8" x14ac:dyDescent="0.3">
      <c r="A8973" s="183">
        <v>45626</v>
      </c>
      <c r="B8973" s="129" t="s">
        <v>13713</v>
      </c>
      <c r="C8973" s="129" t="s">
        <v>418</v>
      </c>
      <c r="D8973" s="165">
        <v>1</v>
      </c>
      <c r="E8973" s="129" t="s">
        <v>4739</v>
      </c>
      <c r="F8973" s="129" t="s">
        <v>4735</v>
      </c>
      <c r="G8973" s="129" t="s">
        <v>16723</v>
      </c>
      <c r="H8973" s="129"/>
    </row>
    <row r="8974" spans="1:8" x14ac:dyDescent="0.3">
      <c r="A8974" s="183">
        <v>45626</v>
      </c>
      <c r="B8974" s="129" t="s">
        <v>13714</v>
      </c>
      <c r="C8974" s="129" t="s">
        <v>418</v>
      </c>
      <c r="D8974" s="165">
        <v>1</v>
      </c>
      <c r="E8974" s="129" t="s">
        <v>4821</v>
      </c>
      <c r="F8974" s="129" t="s">
        <v>4735</v>
      </c>
      <c r="G8974" s="129" t="s">
        <v>16723</v>
      </c>
      <c r="H8974" s="129"/>
    </row>
    <row r="8975" spans="1:8" x14ac:dyDescent="0.3">
      <c r="A8975" s="183">
        <v>45626</v>
      </c>
      <c r="B8975" s="129" t="s">
        <v>13715</v>
      </c>
      <c r="C8975" s="129" t="s">
        <v>418</v>
      </c>
      <c r="D8975" s="165">
        <v>1</v>
      </c>
      <c r="E8975" s="129" t="s">
        <v>4739</v>
      </c>
      <c r="F8975" s="129" t="s">
        <v>4735</v>
      </c>
      <c r="G8975" s="129" t="s">
        <v>16723</v>
      </c>
      <c r="H8975" s="129"/>
    </row>
    <row r="8976" spans="1:8" x14ac:dyDescent="0.3">
      <c r="A8976" s="183">
        <v>45626</v>
      </c>
      <c r="B8976" s="129" t="s">
        <v>13716</v>
      </c>
      <c r="C8976" s="129" t="s">
        <v>417</v>
      </c>
      <c r="D8976" s="165">
        <v>1</v>
      </c>
      <c r="E8976" s="129" t="s">
        <v>4739</v>
      </c>
      <c r="F8976" s="129" t="s">
        <v>4735</v>
      </c>
      <c r="G8976" s="129" t="s">
        <v>16723</v>
      </c>
      <c r="H8976" s="129"/>
    </row>
    <row r="8977" spans="1:8" x14ac:dyDescent="0.3">
      <c r="A8977" s="183">
        <v>45626</v>
      </c>
      <c r="B8977" s="129" t="s">
        <v>13717</v>
      </c>
      <c r="C8977" s="129" t="s">
        <v>417</v>
      </c>
      <c r="D8977" s="165">
        <v>1</v>
      </c>
      <c r="E8977" s="129" t="s">
        <v>4821</v>
      </c>
      <c r="F8977" s="129" t="s">
        <v>4735</v>
      </c>
      <c r="G8977" s="129" t="s">
        <v>16723</v>
      </c>
      <c r="H8977" s="129"/>
    </row>
    <row r="8978" spans="1:8" x14ac:dyDescent="0.3">
      <c r="A8978" s="183">
        <v>45626</v>
      </c>
      <c r="B8978" s="129" t="s">
        <v>13718</v>
      </c>
      <c r="C8978" s="129" t="s">
        <v>417</v>
      </c>
      <c r="D8978" s="165">
        <v>1</v>
      </c>
      <c r="E8978" s="129" t="s">
        <v>4739</v>
      </c>
      <c r="F8978" s="129" t="s">
        <v>4735</v>
      </c>
      <c r="G8978" s="129" t="s">
        <v>16723</v>
      </c>
      <c r="H8978" s="129"/>
    </row>
    <row r="8979" spans="1:8" x14ac:dyDescent="0.3">
      <c r="A8979" s="183">
        <v>45626</v>
      </c>
      <c r="B8979" s="129" t="s">
        <v>13719</v>
      </c>
      <c r="C8979" s="129" t="s">
        <v>417</v>
      </c>
      <c r="D8979" s="165">
        <v>1</v>
      </c>
      <c r="E8979" s="129" t="s">
        <v>4739</v>
      </c>
      <c r="F8979" s="129" t="s">
        <v>4735</v>
      </c>
      <c r="G8979" s="129" t="s">
        <v>16723</v>
      </c>
      <c r="H8979" s="129"/>
    </row>
    <row r="8980" spans="1:8" x14ac:dyDescent="0.3">
      <c r="A8980" s="183">
        <v>45626</v>
      </c>
      <c r="B8980" s="129" t="s">
        <v>13720</v>
      </c>
      <c r="C8980" s="129" t="s">
        <v>417</v>
      </c>
      <c r="D8980" s="165">
        <v>1</v>
      </c>
      <c r="E8980" s="129" t="s">
        <v>4739</v>
      </c>
      <c r="F8980" s="129" t="s">
        <v>4735</v>
      </c>
      <c r="G8980" s="129" t="s">
        <v>16723</v>
      </c>
      <c r="H8980" s="129"/>
    </row>
    <row r="8981" spans="1:8" x14ac:dyDescent="0.3">
      <c r="A8981" s="183">
        <v>45626</v>
      </c>
      <c r="B8981" s="129" t="s">
        <v>13721</v>
      </c>
      <c r="C8981" s="129" t="s">
        <v>417</v>
      </c>
      <c r="D8981" s="165">
        <v>1</v>
      </c>
      <c r="E8981" s="129" t="s">
        <v>4739</v>
      </c>
      <c r="F8981" s="129" t="s">
        <v>4735</v>
      </c>
      <c r="G8981" s="129" t="s">
        <v>16723</v>
      </c>
      <c r="H8981" s="129"/>
    </row>
    <row r="8982" spans="1:8" x14ac:dyDescent="0.3">
      <c r="A8982" s="183">
        <v>45626</v>
      </c>
      <c r="B8982" s="129" t="s">
        <v>13722</v>
      </c>
      <c r="C8982" s="129" t="s">
        <v>417</v>
      </c>
      <c r="D8982" s="165">
        <v>1</v>
      </c>
      <c r="E8982" s="129" t="s">
        <v>4739</v>
      </c>
      <c r="F8982" s="129" t="s">
        <v>4735</v>
      </c>
      <c r="G8982" s="129" t="s">
        <v>16723</v>
      </c>
      <c r="H8982" s="129"/>
    </row>
    <row r="8983" spans="1:8" x14ac:dyDescent="0.3">
      <c r="A8983" s="183">
        <v>45626</v>
      </c>
      <c r="B8983" s="129" t="s">
        <v>13723</v>
      </c>
      <c r="C8983" s="129" t="s">
        <v>417</v>
      </c>
      <c r="D8983" s="165">
        <v>1</v>
      </c>
      <c r="E8983" s="129" t="s">
        <v>4739</v>
      </c>
      <c r="F8983" s="129" t="s">
        <v>4735</v>
      </c>
      <c r="G8983" s="129" t="s">
        <v>16723</v>
      </c>
      <c r="H8983" s="129"/>
    </row>
    <row r="8984" spans="1:8" x14ac:dyDescent="0.3">
      <c r="A8984" s="183">
        <v>45626</v>
      </c>
      <c r="B8984" s="129" t="s">
        <v>13724</v>
      </c>
      <c r="C8984" s="129" t="s">
        <v>416</v>
      </c>
      <c r="D8984" s="165">
        <v>1</v>
      </c>
      <c r="E8984" s="129" t="s">
        <v>4737</v>
      </c>
      <c r="F8984" s="129" t="s">
        <v>4735</v>
      </c>
      <c r="G8984" s="129" t="s">
        <v>16723</v>
      </c>
      <c r="H8984" s="129"/>
    </row>
    <row r="8985" spans="1:8" x14ac:dyDescent="0.3">
      <c r="A8985" s="183">
        <v>45626</v>
      </c>
      <c r="B8985" s="129" t="s">
        <v>13725</v>
      </c>
      <c r="C8985" s="129" t="s">
        <v>418</v>
      </c>
      <c r="D8985" s="165">
        <v>1</v>
      </c>
      <c r="E8985" s="129" t="s">
        <v>4739</v>
      </c>
      <c r="F8985" s="129" t="s">
        <v>4735</v>
      </c>
      <c r="G8985" s="129" t="s">
        <v>16723</v>
      </c>
      <c r="H8985" s="129"/>
    </row>
    <row r="8986" spans="1:8" x14ac:dyDescent="0.3">
      <c r="A8986" s="183">
        <v>45626</v>
      </c>
      <c r="B8986" s="129" t="s">
        <v>13726</v>
      </c>
      <c r="C8986" s="129" t="s">
        <v>418</v>
      </c>
      <c r="D8986" s="165">
        <v>1</v>
      </c>
      <c r="E8986" s="129" t="s">
        <v>10920</v>
      </c>
      <c r="F8986" s="129" t="s">
        <v>4735</v>
      </c>
      <c r="G8986" s="129" t="s">
        <v>16723</v>
      </c>
      <c r="H8986" s="129"/>
    </row>
    <row r="8987" spans="1:8" x14ac:dyDescent="0.3">
      <c r="A8987" s="183">
        <v>45626</v>
      </c>
      <c r="B8987" s="129" t="s">
        <v>13727</v>
      </c>
      <c r="C8987" s="129" t="s">
        <v>417</v>
      </c>
      <c r="D8987" s="165">
        <v>1</v>
      </c>
      <c r="E8987" s="129" t="s">
        <v>4739</v>
      </c>
      <c r="F8987" s="129" t="s">
        <v>4735</v>
      </c>
      <c r="G8987" s="129" t="s">
        <v>16723</v>
      </c>
      <c r="H8987" s="129"/>
    </row>
    <row r="8988" spans="1:8" x14ac:dyDescent="0.3">
      <c r="A8988" s="183">
        <v>45626</v>
      </c>
      <c r="B8988" s="129" t="s">
        <v>13728</v>
      </c>
      <c r="C8988" s="129" t="s">
        <v>417</v>
      </c>
      <c r="D8988" s="165">
        <v>1</v>
      </c>
      <c r="E8988" s="129" t="s">
        <v>4739</v>
      </c>
      <c r="F8988" s="129" t="s">
        <v>4735</v>
      </c>
      <c r="G8988" s="129" t="s">
        <v>16723</v>
      </c>
      <c r="H8988" s="129"/>
    </row>
    <row r="8989" spans="1:8" x14ac:dyDescent="0.3">
      <c r="A8989" s="183">
        <v>45626</v>
      </c>
      <c r="B8989" s="129" t="s">
        <v>13729</v>
      </c>
      <c r="C8989" s="129" t="s">
        <v>417</v>
      </c>
      <c r="D8989" s="165">
        <v>1</v>
      </c>
      <c r="E8989" s="129" t="s">
        <v>4739</v>
      </c>
      <c r="F8989" s="129" t="s">
        <v>4735</v>
      </c>
      <c r="G8989" s="129" t="s">
        <v>16723</v>
      </c>
      <c r="H8989" s="129"/>
    </row>
    <row r="8990" spans="1:8" x14ac:dyDescent="0.3">
      <c r="A8990" s="183">
        <v>45626</v>
      </c>
      <c r="B8990" s="129" t="s">
        <v>13730</v>
      </c>
      <c r="C8990" s="129" t="s">
        <v>417</v>
      </c>
      <c r="D8990" s="165">
        <v>1</v>
      </c>
      <c r="E8990" s="129" t="s">
        <v>4739</v>
      </c>
      <c r="F8990" s="129" t="s">
        <v>4735</v>
      </c>
      <c r="G8990" s="129" t="s">
        <v>16723</v>
      </c>
      <c r="H8990" s="129"/>
    </row>
    <row r="8991" spans="1:8" x14ac:dyDescent="0.3">
      <c r="A8991" s="183">
        <v>45626</v>
      </c>
      <c r="B8991" s="129" t="s">
        <v>13731</v>
      </c>
      <c r="C8991" s="129" t="s">
        <v>417</v>
      </c>
      <c r="D8991" s="165">
        <v>1</v>
      </c>
      <c r="E8991" s="129" t="s">
        <v>4739</v>
      </c>
      <c r="F8991" s="129" t="s">
        <v>4735</v>
      </c>
      <c r="G8991" s="129" t="s">
        <v>16723</v>
      </c>
      <c r="H8991" s="129"/>
    </row>
    <row r="8992" spans="1:8" x14ac:dyDescent="0.3">
      <c r="A8992" s="183">
        <v>45626</v>
      </c>
      <c r="B8992" s="129" t="s">
        <v>13732</v>
      </c>
      <c r="C8992" s="129" t="s">
        <v>417</v>
      </c>
      <c r="D8992" s="165">
        <v>1</v>
      </c>
      <c r="E8992" s="129" t="s">
        <v>4739</v>
      </c>
      <c r="F8992" s="129" t="s">
        <v>4735</v>
      </c>
      <c r="G8992" s="129" t="s">
        <v>16723</v>
      </c>
      <c r="H8992" s="129"/>
    </row>
    <row r="8993" spans="1:8" x14ac:dyDescent="0.3">
      <c r="A8993" s="183">
        <v>45626</v>
      </c>
      <c r="B8993" s="129" t="s">
        <v>13733</v>
      </c>
      <c r="C8993" s="129" t="s">
        <v>417</v>
      </c>
      <c r="D8993" s="165">
        <v>1</v>
      </c>
      <c r="E8993" s="129" t="s">
        <v>4739</v>
      </c>
      <c r="F8993" s="129" t="s">
        <v>4735</v>
      </c>
      <c r="G8993" s="129" t="s">
        <v>16723</v>
      </c>
      <c r="H8993" s="129"/>
    </row>
    <row r="8994" spans="1:8" x14ac:dyDescent="0.3">
      <c r="A8994" s="183">
        <v>45626</v>
      </c>
      <c r="B8994" s="129" t="s">
        <v>13734</v>
      </c>
      <c r="C8994" s="129" t="s">
        <v>417</v>
      </c>
      <c r="D8994" s="165">
        <v>1</v>
      </c>
      <c r="E8994" s="129" t="s">
        <v>4739</v>
      </c>
      <c r="F8994" s="129" t="s">
        <v>4735</v>
      </c>
      <c r="G8994" s="129" t="s">
        <v>16723</v>
      </c>
      <c r="H8994" s="129"/>
    </row>
    <row r="8995" spans="1:8" x14ac:dyDescent="0.3">
      <c r="A8995" s="183">
        <v>45626</v>
      </c>
      <c r="B8995" s="129" t="s">
        <v>13735</v>
      </c>
      <c r="C8995" s="129" t="s">
        <v>417</v>
      </c>
      <c r="D8995" s="165">
        <v>1</v>
      </c>
      <c r="E8995" s="129" t="s">
        <v>4739</v>
      </c>
      <c r="F8995" s="129" t="s">
        <v>4735</v>
      </c>
      <c r="G8995" s="129" t="s">
        <v>16723</v>
      </c>
      <c r="H8995" s="129"/>
    </row>
    <row r="8996" spans="1:8" x14ac:dyDescent="0.3">
      <c r="A8996" s="183">
        <v>45626</v>
      </c>
      <c r="B8996" s="129" t="s">
        <v>13736</v>
      </c>
      <c r="C8996" s="129" t="s">
        <v>417</v>
      </c>
      <c r="D8996" s="165">
        <v>1</v>
      </c>
      <c r="E8996" s="129" t="s">
        <v>4739</v>
      </c>
      <c r="F8996" s="129" t="s">
        <v>4735</v>
      </c>
      <c r="G8996" s="129" t="s">
        <v>16723</v>
      </c>
      <c r="H8996" s="129"/>
    </row>
    <row r="8997" spans="1:8" x14ac:dyDescent="0.3">
      <c r="A8997" s="183">
        <v>45626</v>
      </c>
      <c r="B8997" s="129" t="s">
        <v>13737</v>
      </c>
      <c r="C8997" s="129" t="s">
        <v>417</v>
      </c>
      <c r="D8997" s="165">
        <v>1</v>
      </c>
      <c r="E8997" s="129" t="s">
        <v>4739</v>
      </c>
      <c r="F8997" s="129" t="s">
        <v>4735</v>
      </c>
      <c r="G8997" s="129" t="s">
        <v>16723</v>
      </c>
      <c r="H8997" s="129"/>
    </row>
    <row r="8998" spans="1:8" x14ac:dyDescent="0.3">
      <c r="A8998" s="183">
        <v>45626</v>
      </c>
      <c r="B8998" s="129" t="s">
        <v>13738</v>
      </c>
      <c r="C8998" s="129" t="s">
        <v>417</v>
      </c>
      <c r="D8998" s="165">
        <v>1</v>
      </c>
      <c r="E8998" s="129" t="s">
        <v>5066</v>
      </c>
      <c r="F8998" s="129" t="s">
        <v>4735</v>
      </c>
      <c r="G8998" s="129" t="s">
        <v>16723</v>
      </c>
      <c r="H8998" s="129"/>
    </row>
    <row r="8999" spans="1:8" x14ac:dyDescent="0.3">
      <c r="A8999" s="183">
        <v>45626</v>
      </c>
      <c r="B8999" s="129" t="s">
        <v>13739</v>
      </c>
      <c r="C8999" s="129" t="s">
        <v>417</v>
      </c>
      <c r="D8999" s="165">
        <v>1</v>
      </c>
      <c r="E8999" s="129" t="s">
        <v>4739</v>
      </c>
      <c r="F8999" s="129" t="s">
        <v>4735</v>
      </c>
      <c r="G8999" s="129" t="s">
        <v>16723</v>
      </c>
      <c r="H8999" s="129"/>
    </row>
    <row r="9000" spans="1:8" x14ac:dyDescent="0.3">
      <c r="A9000" s="183">
        <v>45626</v>
      </c>
      <c r="B9000" s="129" t="s">
        <v>13740</v>
      </c>
      <c r="C9000" s="129" t="s">
        <v>417</v>
      </c>
      <c r="D9000" s="165">
        <v>1</v>
      </c>
      <c r="E9000" s="129" t="s">
        <v>4739</v>
      </c>
      <c r="F9000" s="129" t="s">
        <v>4735</v>
      </c>
      <c r="G9000" s="129" t="s">
        <v>16723</v>
      </c>
      <c r="H9000" s="129"/>
    </row>
    <row r="9001" spans="1:8" x14ac:dyDescent="0.3">
      <c r="A9001" s="183">
        <v>45626</v>
      </c>
      <c r="B9001" s="129" t="s">
        <v>13741</v>
      </c>
      <c r="C9001" s="129" t="s">
        <v>417</v>
      </c>
      <c r="D9001" s="165">
        <v>1</v>
      </c>
      <c r="E9001" s="129" t="s">
        <v>4739</v>
      </c>
      <c r="F9001" s="129" t="s">
        <v>4735</v>
      </c>
      <c r="G9001" s="129" t="s">
        <v>16723</v>
      </c>
      <c r="H9001" s="129"/>
    </row>
    <row r="9002" spans="1:8" x14ac:dyDescent="0.3">
      <c r="A9002" s="183">
        <v>45626</v>
      </c>
      <c r="B9002" s="129" t="s">
        <v>13742</v>
      </c>
      <c r="C9002" s="129" t="s">
        <v>417</v>
      </c>
      <c r="D9002" s="165">
        <v>1</v>
      </c>
      <c r="E9002" s="129" t="s">
        <v>4739</v>
      </c>
      <c r="F9002" s="129" t="s">
        <v>4735</v>
      </c>
      <c r="G9002" s="129" t="s">
        <v>16723</v>
      </c>
      <c r="H9002" s="129"/>
    </row>
    <row r="9003" spans="1:8" x14ac:dyDescent="0.3">
      <c r="A9003" s="183">
        <v>45626</v>
      </c>
      <c r="B9003" s="129" t="s">
        <v>13743</v>
      </c>
      <c r="C9003" s="129" t="s">
        <v>417</v>
      </c>
      <c r="D9003" s="165">
        <v>1</v>
      </c>
      <c r="E9003" s="129" t="s">
        <v>4739</v>
      </c>
      <c r="F9003" s="129" t="s">
        <v>4735</v>
      </c>
      <c r="G9003" s="129" t="s">
        <v>16723</v>
      </c>
      <c r="H9003" s="129"/>
    </row>
    <row r="9004" spans="1:8" x14ac:dyDescent="0.3">
      <c r="A9004" s="183">
        <v>45626</v>
      </c>
      <c r="B9004" s="129" t="s">
        <v>13744</v>
      </c>
      <c r="C9004" s="129" t="s">
        <v>418</v>
      </c>
      <c r="D9004" s="165">
        <v>1</v>
      </c>
      <c r="E9004" s="129" t="s">
        <v>4739</v>
      </c>
      <c r="F9004" s="129" t="s">
        <v>4735</v>
      </c>
      <c r="G9004" s="129" t="s">
        <v>16723</v>
      </c>
      <c r="H9004" s="129"/>
    </row>
    <row r="9005" spans="1:8" x14ac:dyDescent="0.3">
      <c r="A9005" s="183">
        <v>45626</v>
      </c>
      <c r="B9005" s="129" t="s">
        <v>13745</v>
      </c>
      <c r="C9005" s="129" t="s">
        <v>417</v>
      </c>
      <c r="D9005" s="165">
        <v>1</v>
      </c>
      <c r="E9005" s="129" t="s">
        <v>4739</v>
      </c>
      <c r="F9005" s="129" t="s">
        <v>4735</v>
      </c>
      <c r="G9005" s="129" t="s">
        <v>16723</v>
      </c>
      <c r="H9005" s="129"/>
    </row>
    <row r="9006" spans="1:8" x14ac:dyDescent="0.3">
      <c r="A9006" s="183">
        <v>45626</v>
      </c>
      <c r="B9006" s="129" t="s">
        <v>13746</v>
      </c>
      <c r="C9006" s="129" t="s">
        <v>418</v>
      </c>
      <c r="D9006" s="165">
        <v>1</v>
      </c>
      <c r="E9006" s="129" t="s">
        <v>4739</v>
      </c>
      <c r="F9006" s="129" t="s">
        <v>4735</v>
      </c>
      <c r="G9006" s="129" t="s">
        <v>16723</v>
      </c>
      <c r="H9006" s="129"/>
    </row>
    <row r="9007" spans="1:8" x14ac:dyDescent="0.3">
      <c r="A9007" s="183">
        <v>45626</v>
      </c>
      <c r="B9007" s="129" t="s">
        <v>13747</v>
      </c>
      <c r="C9007" s="129" t="s">
        <v>418</v>
      </c>
      <c r="D9007" s="165">
        <v>1</v>
      </c>
      <c r="E9007" s="129" t="s">
        <v>4739</v>
      </c>
      <c r="F9007" s="129" t="s">
        <v>4735</v>
      </c>
      <c r="G9007" s="129" t="s">
        <v>16723</v>
      </c>
      <c r="H9007" s="129"/>
    </row>
    <row r="9008" spans="1:8" x14ac:dyDescent="0.3">
      <c r="A9008" s="183">
        <v>45626</v>
      </c>
      <c r="B9008" s="129" t="s">
        <v>13748</v>
      </c>
      <c r="C9008" s="129" t="s">
        <v>418</v>
      </c>
      <c r="D9008" s="165">
        <v>1</v>
      </c>
      <c r="E9008" s="129" t="s">
        <v>4739</v>
      </c>
      <c r="F9008" s="129" t="s">
        <v>4735</v>
      </c>
      <c r="G9008" s="129" t="s">
        <v>16723</v>
      </c>
      <c r="H9008" s="129"/>
    </row>
    <row r="9009" spans="1:8" x14ac:dyDescent="0.3">
      <c r="A9009" s="183">
        <v>45626</v>
      </c>
      <c r="B9009" s="129" t="s">
        <v>13749</v>
      </c>
      <c r="C9009" s="129" t="s">
        <v>418</v>
      </c>
      <c r="D9009" s="165">
        <v>1</v>
      </c>
      <c r="E9009" s="129" t="s">
        <v>4739</v>
      </c>
      <c r="F9009" s="129" t="s">
        <v>4735</v>
      </c>
      <c r="G9009" s="129" t="s">
        <v>16723</v>
      </c>
      <c r="H9009" s="129"/>
    </row>
    <row r="9010" spans="1:8" x14ac:dyDescent="0.3">
      <c r="A9010" s="183">
        <v>45626</v>
      </c>
      <c r="B9010" s="129" t="s">
        <v>13750</v>
      </c>
      <c r="C9010" s="129" t="s">
        <v>418</v>
      </c>
      <c r="D9010" s="165">
        <v>1</v>
      </c>
      <c r="E9010" s="129" t="s">
        <v>4739</v>
      </c>
      <c r="F9010" s="129" t="s">
        <v>4735</v>
      </c>
      <c r="G9010" s="129" t="s">
        <v>16723</v>
      </c>
      <c r="H9010" s="129"/>
    </row>
    <row r="9011" spans="1:8" x14ac:dyDescent="0.3">
      <c r="A9011" s="183">
        <v>45626</v>
      </c>
      <c r="B9011" s="129" t="s">
        <v>13751</v>
      </c>
      <c r="C9011" s="129" t="s">
        <v>418</v>
      </c>
      <c r="D9011" s="165">
        <v>1</v>
      </c>
      <c r="E9011" s="129" t="s">
        <v>4741</v>
      </c>
      <c r="F9011" s="129" t="s">
        <v>4735</v>
      </c>
      <c r="G9011" s="129" t="s">
        <v>16723</v>
      </c>
      <c r="H9011" s="129"/>
    </row>
    <row r="9012" spans="1:8" x14ac:dyDescent="0.3">
      <c r="A9012" s="183">
        <v>45626</v>
      </c>
      <c r="B9012" s="129" t="s">
        <v>13752</v>
      </c>
      <c r="C9012" s="129" t="s">
        <v>416</v>
      </c>
      <c r="D9012" s="165">
        <v>1</v>
      </c>
      <c r="E9012" s="129" t="s">
        <v>4739</v>
      </c>
      <c r="F9012" s="129" t="s">
        <v>4735</v>
      </c>
      <c r="G9012" s="129" t="s">
        <v>16723</v>
      </c>
      <c r="H9012" s="129"/>
    </row>
    <row r="9013" spans="1:8" x14ac:dyDescent="0.3">
      <c r="A9013" s="183">
        <v>45626</v>
      </c>
      <c r="B9013" s="129" t="s">
        <v>13753</v>
      </c>
      <c r="C9013" s="129" t="s">
        <v>418</v>
      </c>
      <c r="D9013" s="165">
        <v>1</v>
      </c>
      <c r="E9013" s="129" t="s">
        <v>4821</v>
      </c>
      <c r="F9013" s="129" t="s">
        <v>4735</v>
      </c>
      <c r="G9013" s="129" t="s">
        <v>16723</v>
      </c>
      <c r="H9013" s="129"/>
    </row>
    <row r="9014" spans="1:8" x14ac:dyDescent="0.3">
      <c r="A9014" s="183">
        <v>45626</v>
      </c>
      <c r="B9014" s="129" t="s">
        <v>13754</v>
      </c>
      <c r="C9014" s="129" t="s">
        <v>418</v>
      </c>
      <c r="D9014" s="165">
        <v>1</v>
      </c>
      <c r="E9014" s="129" t="s">
        <v>4739</v>
      </c>
      <c r="F9014" s="129" t="s">
        <v>4735</v>
      </c>
      <c r="G9014" s="129" t="s">
        <v>16723</v>
      </c>
      <c r="H9014" s="129"/>
    </row>
    <row r="9015" spans="1:8" x14ac:dyDescent="0.3">
      <c r="A9015" s="183">
        <v>45626</v>
      </c>
      <c r="B9015" s="129" t="s">
        <v>13755</v>
      </c>
      <c r="C9015" s="129" t="s">
        <v>418</v>
      </c>
      <c r="D9015" s="165">
        <v>1</v>
      </c>
      <c r="E9015" s="129" t="s">
        <v>4739</v>
      </c>
      <c r="F9015" s="129" t="s">
        <v>4735</v>
      </c>
      <c r="G9015" s="129" t="s">
        <v>16723</v>
      </c>
      <c r="H9015" s="129"/>
    </row>
    <row r="9016" spans="1:8" x14ac:dyDescent="0.3">
      <c r="A9016" s="183">
        <v>45626</v>
      </c>
      <c r="B9016" s="129" t="s">
        <v>13756</v>
      </c>
      <c r="C9016" s="129" t="s">
        <v>418</v>
      </c>
      <c r="D9016" s="165">
        <v>1</v>
      </c>
      <c r="E9016" s="129" t="s">
        <v>4737</v>
      </c>
      <c r="F9016" s="129" t="s">
        <v>4735</v>
      </c>
      <c r="G9016" s="129" t="s">
        <v>16723</v>
      </c>
      <c r="H9016" s="129"/>
    </row>
    <row r="9017" spans="1:8" x14ac:dyDescent="0.3">
      <c r="A9017" s="183">
        <v>45626</v>
      </c>
      <c r="B9017" s="129" t="s">
        <v>13757</v>
      </c>
      <c r="C9017" s="129" t="s">
        <v>417</v>
      </c>
      <c r="D9017" s="165">
        <v>1</v>
      </c>
      <c r="E9017" s="129" t="s">
        <v>4739</v>
      </c>
      <c r="F9017" s="129" t="s">
        <v>4735</v>
      </c>
      <c r="G9017" s="129" t="s">
        <v>16723</v>
      </c>
      <c r="H9017" s="129"/>
    </row>
    <row r="9018" spans="1:8" x14ac:dyDescent="0.3">
      <c r="A9018" s="183">
        <v>45626</v>
      </c>
      <c r="B9018" s="129" t="s">
        <v>13758</v>
      </c>
      <c r="C9018" s="129" t="s">
        <v>417</v>
      </c>
      <c r="D9018" s="165">
        <v>1</v>
      </c>
      <c r="E9018" s="129" t="s">
        <v>4747</v>
      </c>
      <c r="F9018" s="129" t="s">
        <v>4735</v>
      </c>
      <c r="G9018" s="129" t="s">
        <v>16723</v>
      </c>
      <c r="H9018" s="129"/>
    </row>
    <row r="9019" spans="1:8" x14ac:dyDescent="0.3">
      <c r="A9019" s="183">
        <v>45626</v>
      </c>
      <c r="B9019" s="129" t="s">
        <v>13759</v>
      </c>
      <c r="C9019" s="129" t="s">
        <v>417</v>
      </c>
      <c r="D9019" s="165">
        <v>1</v>
      </c>
      <c r="E9019" s="129" t="s">
        <v>4739</v>
      </c>
      <c r="F9019" s="129" t="s">
        <v>4735</v>
      </c>
      <c r="G9019" s="129" t="s">
        <v>16723</v>
      </c>
      <c r="H9019" s="129"/>
    </row>
    <row r="9020" spans="1:8" x14ac:dyDescent="0.3">
      <c r="A9020" s="183">
        <v>45626</v>
      </c>
      <c r="B9020" s="129" t="s">
        <v>13760</v>
      </c>
      <c r="C9020" s="129" t="s">
        <v>416</v>
      </c>
      <c r="D9020" s="165">
        <v>1</v>
      </c>
      <c r="E9020" s="129" t="s">
        <v>4737</v>
      </c>
      <c r="F9020" s="129" t="s">
        <v>4735</v>
      </c>
      <c r="G9020" s="129" t="s">
        <v>16723</v>
      </c>
      <c r="H9020" s="129"/>
    </row>
    <row r="9021" spans="1:8" x14ac:dyDescent="0.3">
      <c r="A9021" s="183">
        <v>45626</v>
      </c>
      <c r="B9021" s="129" t="s">
        <v>13761</v>
      </c>
      <c r="C9021" s="129" t="s">
        <v>417</v>
      </c>
      <c r="D9021" s="165">
        <v>1</v>
      </c>
      <c r="E9021" s="129" t="s">
        <v>4739</v>
      </c>
      <c r="F9021" s="129" t="s">
        <v>4735</v>
      </c>
      <c r="G9021" s="129" t="s">
        <v>16723</v>
      </c>
      <c r="H9021" s="129"/>
    </row>
    <row r="9022" spans="1:8" x14ac:dyDescent="0.3">
      <c r="A9022" s="183">
        <v>45626</v>
      </c>
      <c r="B9022" s="129" t="s">
        <v>13762</v>
      </c>
      <c r="C9022" s="129" t="s">
        <v>417</v>
      </c>
      <c r="D9022" s="165">
        <v>1</v>
      </c>
      <c r="E9022" s="129" t="s">
        <v>4739</v>
      </c>
      <c r="F9022" s="129" t="s">
        <v>4735</v>
      </c>
      <c r="G9022" s="129" t="s">
        <v>16723</v>
      </c>
      <c r="H9022" s="129"/>
    </row>
    <row r="9023" spans="1:8" x14ac:dyDescent="0.3">
      <c r="A9023" s="183">
        <v>45626</v>
      </c>
      <c r="B9023" s="129" t="s">
        <v>13763</v>
      </c>
      <c r="C9023" s="129" t="s">
        <v>417</v>
      </c>
      <c r="D9023" s="165">
        <v>1</v>
      </c>
      <c r="E9023" s="129" t="s">
        <v>4739</v>
      </c>
      <c r="F9023" s="129" t="s">
        <v>4735</v>
      </c>
      <c r="G9023" s="129" t="s">
        <v>16723</v>
      </c>
      <c r="H9023" s="129"/>
    </row>
    <row r="9024" spans="1:8" x14ac:dyDescent="0.3">
      <c r="A9024" s="183">
        <v>45626</v>
      </c>
      <c r="B9024" s="129" t="s">
        <v>13764</v>
      </c>
      <c r="C9024" s="129" t="s">
        <v>417</v>
      </c>
      <c r="D9024" s="165">
        <v>1</v>
      </c>
      <c r="E9024" s="129" t="s">
        <v>4739</v>
      </c>
      <c r="F9024" s="129" t="s">
        <v>4735</v>
      </c>
      <c r="G9024" s="129" t="s">
        <v>16723</v>
      </c>
      <c r="H9024" s="129"/>
    </row>
    <row r="9025" spans="1:8" x14ac:dyDescent="0.3">
      <c r="A9025" s="183">
        <v>45626</v>
      </c>
      <c r="B9025" s="129" t="s">
        <v>13765</v>
      </c>
      <c r="C9025" s="129" t="s">
        <v>417</v>
      </c>
      <c r="D9025" s="165">
        <v>1</v>
      </c>
      <c r="E9025" s="129" t="s">
        <v>4739</v>
      </c>
      <c r="F9025" s="129" t="s">
        <v>4735</v>
      </c>
      <c r="G9025" s="129" t="s">
        <v>16723</v>
      </c>
      <c r="H9025" s="129"/>
    </row>
    <row r="9026" spans="1:8" x14ac:dyDescent="0.3">
      <c r="A9026" s="183">
        <v>45626</v>
      </c>
      <c r="B9026" s="129" t="s">
        <v>13766</v>
      </c>
      <c r="C9026" s="129" t="s">
        <v>417</v>
      </c>
      <c r="D9026" s="165">
        <v>1</v>
      </c>
      <c r="E9026" s="129" t="s">
        <v>4739</v>
      </c>
      <c r="F9026" s="129" t="s">
        <v>4735</v>
      </c>
      <c r="G9026" s="129" t="s">
        <v>16723</v>
      </c>
      <c r="H9026" s="129"/>
    </row>
    <row r="9027" spans="1:8" x14ac:dyDescent="0.3">
      <c r="A9027" s="183">
        <v>45626</v>
      </c>
      <c r="B9027" s="129" t="s">
        <v>13767</v>
      </c>
      <c r="C9027" s="129" t="s">
        <v>417</v>
      </c>
      <c r="D9027" s="165">
        <v>1</v>
      </c>
      <c r="E9027" s="129" t="s">
        <v>4739</v>
      </c>
      <c r="F9027" s="129" t="s">
        <v>4735</v>
      </c>
      <c r="G9027" s="129" t="s">
        <v>16723</v>
      </c>
      <c r="H9027" s="129"/>
    </row>
    <row r="9028" spans="1:8" x14ac:dyDescent="0.3">
      <c r="A9028" s="183">
        <v>45626</v>
      </c>
      <c r="B9028" s="129" t="s">
        <v>13768</v>
      </c>
      <c r="C9028" s="129" t="s">
        <v>417</v>
      </c>
      <c r="D9028" s="165">
        <v>1</v>
      </c>
      <c r="E9028" s="129" t="s">
        <v>4734</v>
      </c>
      <c r="F9028" s="129" t="s">
        <v>4735</v>
      </c>
      <c r="G9028" s="129" t="s">
        <v>16723</v>
      </c>
      <c r="H9028" s="129"/>
    </row>
    <row r="9029" spans="1:8" x14ac:dyDescent="0.3">
      <c r="A9029" s="183">
        <v>45626</v>
      </c>
      <c r="B9029" s="129" t="s">
        <v>13769</v>
      </c>
      <c r="C9029" s="129" t="s">
        <v>418</v>
      </c>
      <c r="D9029" s="165">
        <v>1</v>
      </c>
      <c r="E9029" s="129" t="s">
        <v>4739</v>
      </c>
      <c r="F9029" s="129" t="s">
        <v>4735</v>
      </c>
      <c r="G9029" s="129" t="s">
        <v>16723</v>
      </c>
      <c r="H9029" s="129"/>
    </row>
    <row r="9030" spans="1:8" x14ac:dyDescent="0.3">
      <c r="A9030" s="183">
        <v>45626</v>
      </c>
      <c r="B9030" s="129" t="s">
        <v>13770</v>
      </c>
      <c r="C9030" s="129" t="s">
        <v>416</v>
      </c>
      <c r="D9030" s="165">
        <v>1</v>
      </c>
      <c r="E9030" s="129" t="s">
        <v>4739</v>
      </c>
      <c r="F9030" s="129" t="s">
        <v>4735</v>
      </c>
      <c r="G9030" s="129" t="s">
        <v>16723</v>
      </c>
      <c r="H9030" s="129"/>
    </row>
    <row r="9031" spans="1:8" x14ac:dyDescent="0.3">
      <c r="A9031" s="183">
        <v>45626</v>
      </c>
      <c r="B9031" s="129" t="s">
        <v>13771</v>
      </c>
      <c r="C9031" s="129" t="s">
        <v>418</v>
      </c>
      <c r="D9031" s="165">
        <v>1</v>
      </c>
      <c r="E9031" s="129" t="s">
        <v>4739</v>
      </c>
      <c r="F9031" s="129" t="s">
        <v>4735</v>
      </c>
      <c r="G9031" s="129" t="s">
        <v>16723</v>
      </c>
      <c r="H9031" s="129"/>
    </row>
    <row r="9032" spans="1:8" x14ac:dyDescent="0.3">
      <c r="A9032" s="183">
        <v>45626</v>
      </c>
      <c r="B9032" s="129" t="s">
        <v>13772</v>
      </c>
      <c r="C9032" s="129" t="s">
        <v>417</v>
      </c>
      <c r="D9032" s="165">
        <v>1</v>
      </c>
      <c r="E9032" s="129" t="s">
        <v>4734</v>
      </c>
      <c r="F9032" s="129" t="s">
        <v>4735</v>
      </c>
      <c r="G9032" s="129" t="s">
        <v>16723</v>
      </c>
      <c r="H9032" s="129"/>
    </row>
    <row r="9033" spans="1:8" x14ac:dyDescent="0.3">
      <c r="A9033" s="183">
        <v>45626</v>
      </c>
      <c r="B9033" s="129" t="s">
        <v>13773</v>
      </c>
      <c r="C9033" s="129" t="s">
        <v>417</v>
      </c>
      <c r="D9033" s="165">
        <v>1</v>
      </c>
      <c r="E9033" s="129" t="s">
        <v>5066</v>
      </c>
      <c r="F9033" s="129" t="s">
        <v>4735</v>
      </c>
      <c r="G9033" s="129" t="s">
        <v>16723</v>
      </c>
      <c r="H9033" s="129"/>
    </row>
    <row r="9034" spans="1:8" x14ac:dyDescent="0.3">
      <c r="A9034" s="183">
        <v>45626</v>
      </c>
      <c r="B9034" s="129" t="s">
        <v>13774</v>
      </c>
      <c r="C9034" s="129" t="s">
        <v>417</v>
      </c>
      <c r="D9034" s="165">
        <v>1</v>
      </c>
      <c r="E9034" s="129" t="s">
        <v>4739</v>
      </c>
      <c r="F9034" s="129" t="s">
        <v>4735</v>
      </c>
      <c r="G9034" s="129" t="s">
        <v>16723</v>
      </c>
      <c r="H9034" s="129"/>
    </row>
    <row r="9035" spans="1:8" x14ac:dyDescent="0.3">
      <c r="A9035" s="183">
        <v>45626</v>
      </c>
      <c r="B9035" s="129" t="s">
        <v>13775</v>
      </c>
      <c r="C9035" s="129" t="s">
        <v>417</v>
      </c>
      <c r="D9035" s="165">
        <v>1</v>
      </c>
      <c r="E9035" s="129" t="s">
        <v>4739</v>
      </c>
      <c r="F9035" s="129" t="s">
        <v>4735</v>
      </c>
      <c r="G9035" s="129" t="s">
        <v>16723</v>
      </c>
      <c r="H9035" s="129"/>
    </row>
    <row r="9036" spans="1:8" x14ac:dyDescent="0.3">
      <c r="A9036" s="183">
        <v>45626</v>
      </c>
      <c r="B9036" s="129" t="s">
        <v>13776</v>
      </c>
      <c r="C9036" s="129" t="s">
        <v>417</v>
      </c>
      <c r="D9036" s="165">
        <v>1</v>
      </c>
      <c r="E9036" s="129" t="s">
        <v>5066</v>
      </c>
      <c r="F9036" s="129" t="s">
        <v>4735</v>
      </c>
      <c r="G9036" s="129" t="s">
        <v>16723</v>
      </c>
      <c r="H9036" s="129"/>
    </row>
    <row r="9037" spans="1:8" x14ac:dyDescent="0.3">
      <c r="A9037" s="183">
        <v>45626</v>
      </c>
      <c r="B9037" s="129" t="s">
        <v>13777</v>
      </c>
      <c r="C9037" s="129" t="s">
        <v>417</v>
      </c>
      <c r="D9037" s="165">
        <v>1</v>
      </c>
      <c r="E9037" s="129" t="s">
        <v>4739</v>
      </c>
      <c r="F9037" s="129" t="s">
        <v>4735</v>
      </c>
      <c r="G9037" s="129" t="s">
        <v>16723</v>
      </c>
      <c r="H9037" s="129"/>
    </row>
    <row r="9038" spans="1:8" x14ac:dyDescent="0.3">
      <c r="A9038" s="183">
        <v>45626</v>
      </c>
      <c r="B9038" s="129" t="s">
        <v>13778</v>
      </c>
      <c r="C9038" s="129" t="s">
        <v>417</v>
      </c>
      <c r="D9038" s="165">
        <v>1</v>
      </c>
      <c r="E9038" s="129" t="s">
        <v>4737</v>
      </c>
      <c r="F9038" s="129" t="s">
        <v>4735</v>
      </c>
      <c r="G9038" s="129" t="s">
        <v>16723</v>
      </c>
      <c r="H9038" s="129"/>
    </row>
    <row r="9039" spans="1:8" x14ac:dyDescent="0.3">
      <c r="A9039" s="183">
        <v>45626</v>
      </c>
      <c r="B9039" s="129" t="s">
        <v>13779</v>
      </c>
      <c r="C9039" s="129" t="s">
        <v>417</v>
      </c>
      <c r="D9039" s="165">
        <v>1</v>
      </c>
      <c r="E9039" s="129" t="s">
        <v>4739</v>
      </c>
      <c r="F9039" s="129" t="s">
        <v>4735</v>
      </c>
      <c r="G9039" s="129" t="s">
        <v>16723</v>
      </c>
      <c r="H9039" s="129"/>
    </row>
    <row r="9040" spans="1:8" x14ac:dyDescent="0.3">
      <c r="A9040" s="183">
        <v>45626</v>
      </c>
      <c r="B9040" s="129" t="s">
        <v>13780</v>
      </c>
      <c r="C9040" s="129" t="s">
        <v>417</v>
      </c>
      <c r="D9040" s="165">
        <v>1</v>
      </c>
      <c r="E9040" s="129" t="s">
        <v>5066</v>
      </c>
      <c r="F9040" s="129" t="s">
        <v>4735</v>
      </c>
      <c r="G9040" s="129" t="s">
        <v>16723</v>
      </c>
      <c r="H9040" s="129"/>
    </row>
    <row r="9041" spans="1:8" x14ac:dyDescent="0.3">
      <c r="A9041" s="183">
        <v>45626</v>
      </c>
      <c r="B9041" s="129" t="s">
        <v>13781</v>
      </c>
      <c r="C9041" s="129" t="s">
        <v>416</v>
      </c>
      <c r="D9041" s="165">
        <v>1</v>
      </c>
      <c r="E9041" s="129" t="s">
        <v>4739</v>
      </c>
      <c r="F9041" s="129" t="s">
        <v>4735</v>
      </c>
      <c r="G9041" s="129" t="s">
        <v>16723</v>
      </c>
      <c r="H9041" s="129"/>
    </row>
    <row r="9042" spans="1:8" x14ac:dyDescent="0.3">
      <c r="A9042" s="183">
        <v>45626</v>
      </c>
      <c r="B9042" s="129" t="s">
        <v>13782</v>
      </c>
      <c r="C9042" s="129" t="s">
        <v>418</v>
      </c>
      <c r="D9042" s="165">
        <v>1</v>
      </c>
      <c r="E9042" s="129" t="s">
        <v>5066</v>
      </c>
      <c r="F9042" s="129" t="s">
        <v>4735</v>
      </c>
      <c r="G9042" s="129" t="s">
        <v>16723</v>
      </c>
      <c r="H9042" s="129"/>
    </row>
    <row r="9043" spans="1:8" x14ac:dyDescent="0.3">
      <c r="A9043" s="183">
        <v>45626</v>
      </c>
      <c r="B9043" s="129" t="s">
        <v>13783</v>
      </c>
      <c r="C9043" s="129" t="s">
        <v>418</v>
      </c>
      <c r="D9043" s="165">
        <v>1</v>
      </c>
      <c r="E9043" s="129" t="s">
        <v>4739</v>
      </c>
      <c r="F9043" s="129" t="s">
        <v>4735</v>
      </c>
      <c r="G9043" s="129" t="s">
        <v>16723</v>
      </c>
      <c r="H9043" s="129"/>
    </row>
    <row r="9044" spans="1:8" x14ac:dyDescent="0.3">
      <c r="A9044" s="183">
        <v>45626</v>
      </c>
      <c r="B9044" s="129" t="s">
        <v>13784</v>
      </c>
      <c r="C9044" s="129" t="s">
        <v>418</v>
      </c>
      <c r="D9044" s="165">
        <v>1</v>
      </c>
      <c r="E9044" s="129" t="s">
        <v>4739</v>
      </c>
      <c r="F9044" s="129" t="s">
        <v>4735</v>
      </c>
      <c r="G9044" s="129" t="s">
        <v>16723</v>
      </c>
      <c r="H9044" s="129"/>
    </row>
    <row r="9045" spans="1:8" x14ac:dyDescent="0.3">
      <c r="A9045" s="183">
        <v>45626</v>
      </c>
      <c r="B9045" s="129" t="s">
        <v>13785</v>
      </c>
      <c r="C9045" s="129" t="s">
        <v>416</v>
      </c>
      <c r="D9045" s="165">
        <v>1</v>
      </c>
      <c r="E9045" s="129" t="s">
        <v>4737</v>
      </c>
      <c r="F9045" s="129" t="s">
        <v>4735</v>
      </c>
      <c r="G9045" s="129" t="s">
        <v>16723</v>
      </c>
      <c r="H9045" s="129"/>
    </row>
    <row r="9046" spans="1:8" x14ac:dyDescent="0.3">
      <c r="A9046" s="183">
        <v>45626</v>
      </c>
      <c r="B9046" s="129" t="s">
        <v>13786</v>
      </c>
      <c r="C9046" s="129" t="s">
        <v>416</v>
      </c>
      <c r="D9046" s="165">
        <v>1</v>
      </c>
      <c r="E9046" s="129" t="s">
        <v>4739</v>
      </c>
      <c r="F9046" s="129" t="s">
        <v>4735</v>
      </c>
      <c r="G9046" s="129" t="s">
        <v>16723</v>
      </c>
      <c r="H9046" s="129"/>
    </row>
    <row r="9047" spans="1:8" x14ac:dyDescent="0.3">
      <c r="A9047" s="183">
        <v>45626</v>
      </c>
      <c r="B9047" s="129" t="s">
        <v>13787</v>
      </c>
      <c r="C9047" s="129" t="s">
        <v>418</v>
      </c>
      <c r="D9047" s="165">
        <v>1</v>
      </c>
      <c r="E9047" s="129" t="s">
        <v>4739</v>
      </c>
      <c r="F9047" s="129" t="s">
        <v>4735</v>
      </c>
      <c r="G9047" s="129" t="s">
        <v>16723</v>
      </c>
      <c r="H9047" s="129"/>
    </row>
    <row r="9048" spans="1:8" x14ac:dyDescent="0.3">
      <c r="A9048" s="183">
        <v>45626</v>
      </c>
      <c r="B9048" s="129" t="s">
        <v>13788</v>
      </c>
      <c r="C9048" s="129" t="s">
        <v>417</v>
      </c>
      <c r="D9048" s="165">
        <v>1</v>
      </c>
      <c r="E9048" s="129" t="s">
        <v>4739</v>
      </c>
      <c r="F9048" s="129" t="s">
        <v>4735</v>
      </c>
      <c r="G9048" s="129" t="s">
        <v>16723</v>
      </c>
      <c r="H9048" s="129"/>
    </row>
    <row r="9049" spans="1:8" x14ac:dyDescent="0.3">
      <c r="A9049" s="183">
        <v>45626</v>
      </c>
      <c r="B9049" s="129" t="s">
        <v>13789</v>
      </c>
      <c r="C9049" s="129" t="s">
        <v>417</v>
      </c>
      <c r="D9049" s="165">
        <v>1</v>
      </c>
      <c r="E9049" s="129" t="s">
        <v>4739</v>
      </c>
      <c r="F9049" s="129" t="s">
        <v>4735</v>
      </c>
      <c r="G9049" s="129" t="s">
        <v>16723</v>
      </c>
      <c r="H9049" s="129"/>
    </row>
    <row r="9050" spans="1:8" x14ac:dyDescent="0.3">
      <c r="A9050" s="183">
        <v>45626</v>
      </c>
      <c r="B9050" s="129" t="s">
        <v>13790</v>
      </c>
      <c r="C9050" s="129" t="s">
        <v>416</v>
      </c>
      <c r="D9050" s="165">
        <v>1</v>
      </c>
      <c r="E9050" s="129" t="s">
        <v>4739</v>
      </c>
      <c r="F9050" s="129" t="s">
        <v>4735</v>
      </c>
      <c r="G9050" s="129" t="s">
        <v>16723</v>
      </c>
      <c r="H9050" s="129"/>
    </row>
    <row r="9051" spans="1:8" x14ac:dyDescent="0.3">
      <c r="A9051" s="183">
        <v>45626</v>
      </c>
      <c r="B9051" s="129" t="s">
        <v>13791</v>
      </c>
      <c r="C9051" s="129" t="s">
        <v>416</v>
      </c>
      <c r="D9051" s="165">
        <v>1</v>
      </c>
      <c r="E9051" s="129" t="s">
        <v>4739</v>
      </c>
      <c r="F9051" s="129" t="s">
        <v>4735</v>
      </c>
      <c r="G9051" s="129" t="s">
        <v>16723</v>
      </c>
      <c r="H9051" s="129"/>
    </row>
    <row r="9052" spans="1:8" x14ac:dyDescent="0.3">
      <c r="A9052" s="183">
        <v>45626</v>
      </c>
      <c r="B9052" s="129" t="s">
        <v>13792</v>
      </c>
      <c r="C9052" s="129" t="s">
        <v>416</v>
      </c>
      <c r="D9052" s="165">
        <v>1</v>
      </c>
      <c r="E9052" s="129" t="s">
        <v>4739</v>
      </c>
      <c r="F9052" s="129" t="s">
        <v>4735</v>
      </c>
      <c r="G9052" s="129" t="s">
        <v>16723</v>
      </c>
      <c r="H9052" s="129"/>
    </row>
    <row r="9053" spans="1:8" x14ac:dyDescent="0.3">
      <c r="A9053" s="183">
        <v>45626</v>
      </c>
      <c r="B9053" s="129" t="s">
        <v>13793</v>
      </c>
      <c r="C9053" s="129" t="s">
        <v>418</v>
      </c>
      <c r="D9053" s="165">
        <v>1</v>
      </c>
      <c r="E9053" s="129" t="s">
        <v>4744</v>
      </c>
      <c r="F9053" s="129" t="s">
        <v>4735</v>
      </c>
      <c r="G9053" s="129" t="s">
        <v>16723</v>
      </c>
      <c r="H9053" s="129"/>
    </row>
    <row r="9054" spans="1:8" x14ac:dyDescent="0.3">
      <c r="A9054" s="183">
        <v>45626</v>
      </c>
      <c r="B9054" s="129" t="s">
        <v>13794</v>
      </c>
      <c r="C9054" s="129" t="s">
        <v>418</v>
      </c>
      <c r="D9054" s="165">
        <v>1</v>
      </c>
      <c r="E9054" s="129" t="s">
        <v>4739</v>
      </c>
      <c r="F9054" s="129" t="s">
        <v>4735</v>
      </c>
      <c r="G9054" s="129" t="s">
        <v>16723</v>
      </c>
      <c r="H9054" s="129"/>
    </row>
    <row r="9055" spans="1:8" x14ac:dyDescent="0.3">
      <c r="A9055" s="183">
        <v>45626</v>
      </c>
      <c r="B9055" s="129" t="s">
        <v>13795</v>
      </c>
      <c r="C9055" s="129" t="s">
        <v>418</v>
      </c>
      <c r="D9055" s="165">
        <v>1</v>
      </c>
      <c r="E9055" s="129" t="s">
        <v>4739</v>
      </c>
      <c r="F9055" s="129" t="s">
        <v>4735</v>
      </c>
      <c r="G9055" s="129" t="s">
        <v>16723</v>
      </c>
      <c r="H9055" s="129"/>
    </row>
    <row r="9056" spans="1:8" x14ac:dyDescent="0.3">
      <c r="A9056" s="183">
        <v>45626</v>
      </c>
      <c r="B9056" s="129" t="s">
        <v>13796</v>
      </c>
      <c r="C9056" s="129" t="s">
        <v>417</v>
      </c>
      <c r="D9056" s="165">
        <v>1</v>
      </c>
      <c r="E9056" s="129" t="s">
        <v>4739</v>
      </c>
      <c r="F9056" s="129" t="s">
        <v>4735</v>
      </c>
      <c r="G9056" s="129" t="s">
        <v>16723</v>
      </c>
      <c r="H9056" s="129"/>
    </row>
    <row r="9057" spans="1:8" x14ac:dyDescent="0.3">
      <c r="A9057" s="183">
        <v>45626</v>
      </c>
      <c r="B9057" s="129" t="s">
        <v>13797</v>
      </c>
      <c r="C9057" s="129" t="s">
        <v>417</v>
      </c>
      <c r="D9057" s="165">
        <v>1</v>
      </c>
      <c r="E9057" s="129" t="s">
        <v>4739</v>
      </c>
      <c r="F9057" s="129" t="s">
        <v>4735</v>
      </c>
      <c r="G9057" s="129" t="s">
        <v>16723</v>
      </c>
      <c r="H9057" s="129"/>
    </row>
    <row r="9058" spans="1:8" x14ac:dyDescent="0.3">
      <c r="A9058" s="183">
        <v>45626</v>
      </c>
      <c r="B9058" s="129" t="s">
        <v>13798</v>
      </c>
      <c r="C9058" s="129" t="s">
        <v>417</v>
      </c>
      <c r="D9058" s="165">
        <v>1</v>
      </c>
      <c r="E9058" s="129" t="s">
        <v>4739</v>
      </c>
      <c r="F9058" s="129" t="s">
        <v>4735</v>
      </c>
      <c r="G9058" s="129" t="s">
        <v>16723</v>
      </c>
      <c r="H9058" s="129"/>
    </row>
    <row r="9059" spans="1:8" x14ac:dyDescent="0.3">
      <c r="A9059" s="183">
        <v>45626</v>
      </c>
      <c r="B9059" s="129" t="s">
        <v>13799</v>
      </c>
      <c r="C9059" s="129" t="s">
        <v>418</v>
      </c>
      <c r="D9059" s="165">
        <v>1</v>
      </c>
      <c r="E9059" s="129" t="s">
        <v>4821</v>
      </c>
      <c r="F9059" s="129" t="s">
        <v>4735</v>
      </c>
      <c r="G9059" s="129" t="s">
        <v>16723</v>
      </c>
      <c r="H9059" s="129"/>
    </row>
    <row r="9060" spans="1:8" x14ac:dyDescent="0.3">
      <c r="A9060" s="183">
        <v>45626</v>
      </c>
      <c r="B9060" s="129" t="s">
        <v>13800</v>
      </c>
      <c r="C9060" s="129" t="s">
        <v>418</v>
      </c>
      <c r="D9060" s="165">
        <v>1</v>
      </c>
      <c r="E9060" s="129" t="s">
        <v>4739</v>
      </c>
      <c r="F9060" s="129" t="s">
        <v>4735</v>
      </c>
      <c r="G9060" s="129" t="s">
        <v>16723</v>
      </c>
      <c r="H9060" s="129"/>
    </row>
    <row r="9061" spans="1:8" x14ac:dyDescent="0.3">
      <c r="A9061" s="183">
        <v>45626</v>
      </c>
      <c r="B9061" s="129" t="s">
        <v>13801</v>
      </c>
      <c r="C9061" s="129" t="s">
        <v>418</v>
      </c>
      <c r="D9061" s="165">
        <v>1</v>
      </c>
      <c r="E9061" s="129" t="s">
        <v>4741</v>
      </c>
      <c r="F9061" s="129" t="s">
        <v>4735</v>
      </c>
      <c r="G9061" s="129" t="s">
        <v>16723</v>
      </c>
      <c r="H9061" s="129"/>
    </row>
    <row r="9062" spans="1:8" x14ac:dyDescent="0.3">
      <c r="A9062" s="183">
        <v>45626</v>
      </c>
      <c r="B9062" s="129" t="s">
        <v>13802</v>
      </c>
      <c r="C9062" s="129" t="s">
        <v>417</v>
      </c>
      <c r="D9062" s="165">
        <v>1</v>
      </c>
      <c r="E9062" s="129" t="s">
        <v>4739</v>
      </c>
      <c r="F9062" s="129" t="s">
        <v>4735</v>
      </c>
      <c r="G9062" s="129" t="s">
        <v>16723</v>
      </c>
      <c r="H9062" s="129"/>
    </row>
    <row r="9063" spans="1:8" x14ac:dyDescent="0.3">
      <c r="A9063" s="183">
        <v>45626</v>
      </c>
      <c r="B9063" s="129" t="s">
        <v>13803</v>
      </c>
      <c r="C9063" s="129" t="s">
        <v>417</v>
      </c>
      <c r="D9063" s="165">
        <v>1</v>
      </c>
      <c r="E9063" s="129" t="s">
        <v>4734</v>
      </c>
      <c r="F9063" s="129" t="s">
        <v>4735</v>
      </c>
      <c r="G9063" s="129" t="s">
        <v>16723</v>
      </c>
      <c r="H9063" s="129"/>
    </row>
    <row r="9064" spans="1:8" x14ac:dyDescent="0.3">
      <c r="A9064" s="183">
        <v>45626</v>
      </c>
      <c r="B9064" s="129" t="s">
        <v>13804</v>
      </c>
      <c r="C9064" s="129" t="s">
        <v>417</v>
      </c>
      <c r="D9064" s="165">
        <v>1</v>
      </c>
      <c r="E9064" s="129" t="s">
        <v>4739</v>
      </c>
      <c r="F9064" s="129" t="s">
        <v>4735</v>
      </c>
      <c r="G9064" s="129" t="s">
        <v>16723</v>
      </c>
      <c r="H9064" s="129"/>
    </row>
    <row r="9065" spans="1:8" x14ac:dyDescent="0.3">
      <c r="A9065" s="183">
        <v>45626</v>
      </c>
      <c r="B9065" s="129" t="s">
        <v>13805</v>
      </c>
      <c r="C9065" s="129" t="s">
        <v>417</v>
      </c>
      <c r="D9065" s="165">
        <v>1</v>
      </c>
      <c r="E9065" s="129" t="s">
        <v>4737</v>
      </c>
      <c r="F9065" s="129" t="s">
        <v>4735</v>
      </c>
      <c r="G9065" s="129" t="s">
        <v>16723</v>
      </c>
      <c r="H9065" s="129"/>
    </row>
    <row r="9066" spans="1:8" x14ac:dyDescent="0.3">
      <c r="A9066" s="183">
        <v>45626</v>
      </c>
      <c r="B9066" s="129" t="s">
        <v>13806</v>
      </c>
      <c r="C9066" s="129" t="s">
        <v>418</v>
      </c>
      <c r="D9066" s="165">
        <v>1</v>
      </c>
      <c r="E9066" s="129" t="s">
        <v>4739</v>
      </c>
      <c r="F9066" s="129" t="s">
        <v>4735</v>
      </c>
      <c r="G9066" s="129" t="s">
        <v>16723</v>
      </c>
      <c r="H9066" s="129"/>
    </row>
    <row r="9067" spans="1:8" x14ac:dyDescent="0.3">
      <c r="A9067" s="183">
        <v>45626</v>
      </c>
      <c r="B9067" s="129" t="s">
        <v>13807</v>
      </c>
      <c r="C9067" s="129" t="s">
        <v>417</v>
      </c>
      <c r="D9067" s="165">
        <v>1</v>
      </c>
      <c r="E9067" s="129" t="s">
        <v>4739</v>
      </c>
      <c r="F9067" s="129" t="s">
        <v>4735</v>
      </c>
      <c r="G9067" s="129" t="s">
        <v>16723</v>
      </c>
      <c r="H9067" s="129"/>
    </row>
    <row r="9068" spans="1:8" x14ac:dyDescent="0.3">
      <c r="A9068" s="183">
        <v>45657</v>
      </c>
      <c r="B9068" s="129" t="s">
        <v>13808</v>
      </c>
      <c r="C9068" s="129" t="s">
        <v>418</v>
      </c>
      <c r="D9068" s="165">
        <v>1</v>
      </c>
      <c r="E9068" s="129" t="s">
        <v>4744</v>
      </c>
      <c r="F9068" s="129" t="s">
        <v>4735</v>
      </c>
      <c r="G9068" s="129" t="s">
        <v>16723</v>
      </c>
      <c r="H9068" s="129"/>
    </row>
    <row r="9069" spans="1:8" x14ac:dyDescent="0.3">
      <c r="A9069" s="183">
        <v>45657</v>
      </c>
      <c r="B9069" s="129" t="s">
        <v>13809</v>
      </c>
      <c r="C9069" s="129" t="s">
        <v>4743</v>
      </c>
      <c r="D9069" s="165">
        <v>1</v>
      </c>
      <c r="E9069" s="129" t="s">
        <v>4743</v>
      </c>
      <c r="F9069" s="129" t="s">
        <v>4735</v>
      </c>
      <c r="G9069" s="129" t="s">
        <v>16745</v>
      </c>
      <c r="H9069" s="129"/>
    </row>
    <row r="9070" spans="1:8" x14ac:dyDescent="0.3">
      <c r="A9070" s="183">
        <v>45657</v>
      </c>
      <c r="B9070" s="129" t="s">
        <v>13810</v>
      </c>
      <c r="C9070" s="129" t="s">
        <v>417</v>
      </c>
      <c r="D9070" s="165">
        <v>1</v>
      </c>
      <c r="E9070" s="129" t="s">
        <v>4737</v>
      </c>
      <c r="F9070" s="129" t="s">
        <v>4735</v>
      </c>
      <c r="G9070" s="129" t="s">
        <v>16723</v>
      </c>
      <c r="H9070" s="129"/>
    </row>
    <row r="9071" spans="1:8" x14ac:dyDescent="0.3">
      <c r="A9071" s="183">
        <v>45657</v>
      </c>
      <c r="B9071" s="129" t="s">
        <v>13811</v>
      </c>
      <c r="C9071" s="129" t="s">
        <v>417</v>
      </c>
      <c r="D9071" s="165">
        <v>1</v>
      </c>
      <c r="E9071" s="129" t="s">
        <v>4739</v>
      </c>
      <c r="F9071" s="129" t="s">
        <v>4735</v>
      </c>
      <c r="G9071" s="129" t="s">
        <v>16723</v>
      </c>
      <c r="H9071" s="129"/>
    </row>
    <row r="9072" spans="1:8" x14ac:dyDescent="0.3">
      <c r="A9072" s="183">
        <v>45657</v>
      </c>
      <c r="B9072" s="129" t="s">
        <v>13812</v>
      </c>
      <c r="C9072" s="129" t="s">
        <v>417</v>
      </c>
      <c r="D9072" s="165">
        <v>1</v>
      </c>
      <c r="E9072" s="129" t="s">
        <v>4739</v>
      </c>
      <c r="F9072" s="129" t="s">
        <v>4735</v>
      </c>
      <c r="G9072" s="129" t="s">
        <v>16723</v>
      </c>
      <c r="H9072" s="129"/>
    </row>
    <row r="9073" spans="1:8" x14ac:dyDescent="0.3">
      <c r="A9073" s="183">
        <v>45657</v>
      </c>
      <c r="B9073" s="129" t="s">
        <v>13813</v>
      </c>
      <c r="C9073" s="129" t="s">
        <v>417</v>
      </c>
      <c r="D9073" s="165">
        <v>1</v>
      </c>
      <c r="E9073" s="129" t="s">
        <v>4739</v>
      </c>
      <c r="F9073" s="129" t="s">
        <v>4735</v>
      </c>
      <c r="G9073" s="129" t="s">
        <v>16723</v>
      </c>
      <c r="H9073" s="129"/>
    </row>
    <row r="9074" spans="1:8" x14ac:dyDescent="0.3">
      <c r="A9074" s="183">
        <v>45657</v>
      </c>
      <c r="B9074" s="129" t="s">
        <v>13814</v>
      </c>
      <c r="C9074" s="129" t="s">
        <v>417</v>
      </c>
      <c r="D9074" s="165">
        <v>1</v>
      </c>
      <c r="E9074" s="129" t="s">
        <v>4737</v>
      </c>
      <c r="F9074" s="129" t="s">
        <v>4735</v>
      </c>
      <c r="G9074" s="129" t="s">
        <v>16723</v>
      </c>
      <c r="H9074" s="129"/>
    </row>
    <row r="9075" spans="1:8" x14ac:dyDescent="0.3">
      <c r="A9075" s="183">
        <v>45657</v>
      </c>
      <c r="B9075" s="129" t="s">
        <v>13815</v>
      </c>
      <c r="C9075" s="129" t="s">
        <v>417</v>
      </c>
      <c r="D9075" s="165">
        <v>1</v>
      </c>
      <c r="E9075" s="129" t="s">
        <v>4737</v>
      </c>
      <c r="F9075" s="129" t="s">
        <v>4735</v>
      </c>
      <c r="G9075" s="129" t="s">
        <v>16723</v>
      </c>
      <c r="H9075" s="129"/>
    </row>
    <row r="9076" spans="1:8" x14ac:dyDescent="0.3">
      <c r="A9076" s="183">
        <v>45657</v>
      </c>
      <c r="B9076" s="129" t="s">
        <v>13816</v>
      </c>
      <c r="C9076" s="129" t="s">
        <v>416</v>
      </c>
      <c r="D9076" s="165">
        <v>1</v>
      </c>
      <c r="E9076" s="129" t="s">
        <v>4821</v>
      </c>
      <c r="F9076" s="129" t="s">
        <v>4735</v>
      </c>
      <c r="G9076" s="129" t="s">
        <v>16723</v>
      </c>
      <c r="H9076" s="129"/>
    </row>
    <row r="9077" spans="1:8" x14ac:dyDescent="0.3">
      <c r="A9077" s="183">
        <v>45657</v>
      </c>
      <c r="B9077" s="129" t="s">
        <v>13817</v>
      </c>
      <c r="C9077" s="129" t="s">
        <v>416</v>
      </c>
      <c r="D9077" s="165">
        <v>1</v>
      </c>
      <c r="E9077" s="129" t="s">
        <v>4737</v>
      </c>
      <c r="F9077" s="129" t="s">
        <v>4735</v>
      </c>
      <c r="G9077" s="129" t="s">
        <v>16723</v>
      </c>
      <c r="H9077" s="129"/>
    </row>
    <row r="9078" spans="1:8" x14ac:dyDescent="0.3">
      <c r="A9078" s="183">
        <v>45657</v>
      </c>
      <c r="B9078" s="129" t="s">
        <v>13818</v>
      </c>
      <c r="C9078" s="129" t="s">
        <v>418</v>
      </c>
      <c r="D9078" s="165">
        <v>1</v>
      </c>
      <c r="E9078" s="129" t="s">
        <v>4739</v>
      </c>
      <c r="F9078" s="129" t="s">
        <v>4735</v>
      </c>
      <c r="G9078" s="129" t="s">
        <v>16723</v>
      </c>
      <c r="H9078" s="129"/>
    </row>
    <row r="9079" spans="1:8" x14ac:dyDescent="0.3">
      <c r="A9079" s="183">
        <v>45657</v>
      </c>
      <c r="B9079" s="129" t="s">
        <v>13819</v>
      </c>
      <c r="C9079" s="129" t="s">
        <v>416</v>
      </c>
      <c r="D9079" s="165">
        <v>1</v>
      </c>
      <c r="E9079" s="129" t="s">
        <v>4737</v>
      </c>
      <c r="F9079" s="129" t="s">
        <v>4735</v>
      </c>
      <c r="G9079" s="129" t="s">
        <v>16723</v>
      </c>
      <c r="H9079" s="129"/>
    </row>
    <row r="9080" spans="1:8" x14ac:dyDescent="0.3">
      <c r="A9080" s="183">
        <v>45657</v>
      </c>
      <c r="B9080" s="129" t="s">
        <v>13820</v>
      </c>
      <c r="C9080" s="129" t="s">
        <v>418</v>
      </c>
      <c r="D9080" s="165">
        <v>1</v>
      </c>
      <c r="E9080" s="129" t="s">
        <v>4739</v>
      </c>
      <c r="F9080" s="129" t="s">
        <v>4735</v>
      </c>
      <c r="G9080" s="129" t="s">
        <v>16723</v>
      </c>
      <c r="H9080" s="129"/>
    </row>
    <row r="9081" spans="1:8" x14ac:dyDescent="0.3">
      <c r="A9081" s="183">
        <v>45657</v>
      </c>
      <c r="B9081" s="129" t="s">
        <v>13821</v>
      </c>
      <c r="C9081" s="129" t="s">
        <v>417</v>
      </c>
      <c r="D9081" s="165">
        <v>1</v>
      </c>
      <c r="E9081" s="129" t="s">
        <v>4737</v>
      </c>
      <c r="F9081" s="129" t="s">
        <v>4735</v>
      </c>
      <c r="G9081" s="129" t="s">
        <v>16723</v>
      </c>
      <c r="H9081" s="129"/>
    </row>
    <row r="9082" spans="1:8" x14ac:dyDescent="0.3">
      <c r="A9082" s="183">
        <v>45657</v>
      </c>
      <c r="B9082" s="129" t="s">
        <v>13822</v>
      </c>
      <c r="C9082" s="129" t="s">
        <v>416</v>
      </c>
      <c r="D9082" s="165">
        <v>1</v>
      </c>
      <c r="E9082" s="129" t="s">
        <v>4739</v>
      </c>
      <c r="F9082" s="129" t="s">
        <v>4735</v>
      </c>
      <c r="G9082" s="129" t="s">
        <v>16723</v>
      </c>
      <c r="H9082" s="129"/>
    </row>
    <row r="9083" spans="1:8" x14ac:dyDescent="0.3">
      <c r="A9083" s="183">
        <v>45657</v>
      </c>
      <c r="B9083" s="129" t="s">
        <v>13823</v>
      </c>
      <c r="C9083" s="129" t="s">
        <v>418</v>
      </c>
      <c r="D9083" s="165">
        <v>1</v>
      </c>
      <c r="E9083" s="129" t="s">
        <v>4741</v>
      </c>
      <c r="F9083" s="129" t="s">
        <v>4735</v>
      </c>
      <c r="G9083" s="129" t="s">
        <v>16723</v>
      </c>
      <c r="H9083" s="129"/>
    </row>
    <row r="9084" spans="1:8" x14ac:dyDescent="0.3">
      <c r="A9084" s="183">
        <v>45657</v>
      </c>
      <c r="B9084" s="129" t="s">
        <v>13824</v>
      </c>
      <c r="C9084" s="129" t="s">
        <v>417</v>
      </c>
      <c r="D9084" s="165">
        <v>1</v>
      </c>
      <c r="E9084" s="129" t="s">
        <v>4739</v>
      </c>
      <c r="F9084" s="129" t="s">
        <v>4735</v>
      </c>
      <c r="G9084" s="129" t="s">
        <v>16723</v>
      </c>
      <c r="H9084" s="129"/>
    </row>
    <row r="9085" spans="1:8" x14ac:dyDescent="0.3">
      <c r="A9085" s="183">
        <v>45657</v>
      </c>
      <c r="B9085" s="129" t="s">
        <v>13825</v>
      </c>
      <c r="C9085" s="129" t="s">
        <v>418</v>
      </c>
      <c r="D9085" s="165">
        <v>1</v>
      </c>
      <c r="E9085" s="129" t="s">
        <v>4741</v>
      </c>
      <c r="F9085" s="129" t="s">
        <v>4735</v>
      </c>
      <c r="G9085" s="129" t="s">
        <v>16723</v>
      </c>
      <c r="H9085" s="129"/>
    </row>
    <row r="9086" spans="1:8" x14ac:dyDescent="0.3">
      <c r="A9086" s="183">
        <v>45657</v>
      </c>
      <c r="B9086" s="129" t="s">
        <v>13826</v>
      </c>
      <c r="C9086" s="129" t="s">
        <v>417</v>
      </c>
      <c r="D9086" s="165">
        <v>1</v>
      </c>
      <c r="E9086" s="129" t="s">
        <v>4739</v>
      </c>
      <c r="F9086" s="129" t="s">
        <v>4735</v>
      </c>
      <c r="G9086" s="129" t="s">
        <v>16723</v>
      </c>
      <c r="H9086" s="129"/>
    </row>
    <row r="9087" spans="1:8" x14ac:dyDescent="0.3">
      <c r="A9087" s="183">
        <v>45657</v>
      </c>
      <c r="B9087" s="129" t="s">
        <v>13827</v>
      </c>
      <c r="C9087" s="129" t="s">
        <v>417</v>
      </c>
      <c r="D9087" s="165">
        <v>1</v>
      </c>
      <c r="E9087" s="129" t="s">
        <v>4739</v>
      </c>
      <c r="F9087" s="129" t="s">
        <v>4735</v>
      </c>
      <c r="G9087" s="129" t="s">
        <v>16723</v>
      </c>
      <c r="H9087" s="129"/>
    </row>
    <row r="9088" spans="1:8" x14ac:dyDescent="0.3">
      <c r="A9088" s="183">
        <v>45657</v>
      </c>
      <c r="B9088" s="129" t="s">
        <v>13828</v>
      </c>
      <c r="C9088" s="129" t="s">
        <v>417</v>
      </c>
      <c r="D9088" s="165">
        <v>1</v>
      </c>
      <c r="E9088" s="129" t="s">
        <v>4739</v>
      </c>
      <c r="F9088" s="129" t="s">
        <v>4735</v>
      </c>
      <c r="G9088" s="129" t="s">
        <v>16723</v>
      </c>
      <c r="H9088" s="129"/>
    </row>
    <row r="9089" spans="1:8" x14ac:dyDescent="0.3">
      <c r="A9089" s="183">
        <v>45657</v>
      </c>
      <c r="B9089" s="129" t="s">
        <v>13829</v>
      </c>
      <c r="C9089" s="129" t="s">
        <v>417</v>
      </c>
      <c r="D9089" s="165">
        <v>1</v>
      </c>
      <c r="E9089" s="129" t="s">
        <v>4739</v>
      </c>
      <c r="F9089" s="129" t="s">
        <v>4735</v>
      </c>
      <c r="G9089" s="129" t="s">
        <v>16723</v>
      </c>
      <c r="H9089" s="129"/>
    </row>
    <row r="9090" spans="1:8" x14ac:dyDescent="0.3">
      <c r="A9090" s="183">
        <v>45657</v>
      </c>
      <c r="B9090" s="129" t="s">
        <v>13830</v>
      </c>
      <c r="C9090" s="129" t="s">
        <v>416</v>
      </c>
      <c r="D9090" s="165">
        <v>1</v>
      </c>
      <c r="E9090" s="129" t="s">
        <v>4737</v>
      </c>
      <c r="F9090" s="129" t="s">
        <v>4735</v>
      </c>
      <c r="G9090" s="129" t="s">
        <v>16723</v>
      </c>
      <c r="H9090" s="129"/>
    </row>
    <row r="9091" spans="1:8" x14ac:dyDescent="0.3">
      <c r="A9091" s="183">
        <v>45657</v>
      </c>
      <c r="B9091" s="129" t="s">
        <v>13831</v>
      </c>
      <c r="C9091" s="129" t="s">
        <v>418</v>
      </c>
      <c r="D9091" s="165">
        <v>1</v>
      </c>
      <c r="E9091" s="129" t="s">
        <v>4821</v>
      </c>
      <c r="F9091" s="129" t="s">
        <v>4735</v>
      </c>
      <c r="G9091" s="129" t="s">
        <v>16723</v>
      </c>
      <c r="H9091" s="129"/>
    </row>
    <row r="9092" spans="1:8" x14ac:dyDescent="0.3">
      <c r="A9092" s="183">
        <v>45657</v>
      </c>
      <c r="B9092" s="129" t="s">
        <v>13832</v>
      </c>
      <c r="C9092" s="129" t="s">
        <v>418</v>
      </c>
      <c r="D9092" s="165">
        <v>1</v>
      </c>
      <c r="E9092" s="129" t="s">
        <v>4737</v>
      </c>
      <c r="F9092" s="129" t="s">
        <v>4735</v>
      </c>
      <c r="G9092" s="129" t="s">
        <v>16723</v>
      </c>
      <c r="H9092" s="129"/>
    </row>
    <row r="9093" spans="1:8" x14ac:dyDescent="0.3">
      <c r="A9093" s="183">
        <v>45657</v>
      </c>
      <c r="B9093" s="129" t="s">
        <v>13833</v>
      </c>
      <c r="C9093" s="129" t="s">
        <v>418</v>
      </c>
      <c r="D9093" s="165">
        <v>1</v>
      </c>
      <c r="E9093" s="129" t="s">
        <v>4739</v>
      </c>
      <c r="F9093" s="129" t="s">
        <v>4735</v>
      </c>
      <c r="G9093" s="129" t="s">
        <v>16723</v>
      </c>
      <c r="H9093" s="129"/>
    </row>
    <row r="9094" spans="1:8" x14ac:dyDescent="0.3">
      <c r="A9094" s="183">
        <v>45657</v>
      </c>
      <c r="B9094" s="129" t="s">
        <v>13834</v>
      </c>
      <c r="C9094" s="129" t="s">
        <v>417</v>
      </c>
      <c r="D9094" s="165">
        <v>1</v>
      </c>
      <c r="E9094" s="129" t="s">
        <v>4739</v>
      </c>
      <c r="F9094" s="129" t="s">
        <v>4735</v>
      </c>
      <c r="G9094" s="129" t="s">
        <v>16723</v>
      </c>
      <c r="H9094" s="129"/>
    </row>
    <row r="9095" spans="1:8" x14ac:dyDescent="0.3">
      <c r="A9095" s="183">
        <v>45657</v>
      </c>
      <c r="B9095" s="129" t="s">
        <v>13835</v>
      </c>
      <c r="C9095" s="129" t="s">
        <v>417</v>
      </c>
      <c r="D9095" s="165">
        <v>1</v>
      </c>
      <c r="E9095" s="129" t="s">
        <v>4739</v>
      </c>
      <c r="F9095" s="129" t="s">
        <v>4735</v>
      </c>
      <c r="G9095" s="129" t="s">
        <v>16723</v>
      </c>
      <c r="H9095" s="129"/>
    </row>
    <row r="9096" spans="1:8" x14ac:dyDescent="0.3">
      <c r="A9096" s="183">
        <v>45657</v>
      </c>
      <c r="B9096" s="129" t="s">
        <v>13836</v>
      </c>
      <c r="C9096" s="129" t="s">
        <v>417</v>
      </c>
      <c r="D9096" s="165">
        <v>1</v>
      </c>
      <c r="E9096" s="129" t="s">
        <v>4739</v>
      </c>
      <c r="F9096" s="129" t="s">
        <v>4735</v>
      </c>
      <c r="G9096" s="129" t="s">
        <v>16723</v>
      </c>
      <c r="H9096" s="129"/>
    </row>
    <row r="9097" spans="1:8" x14ac:dyDescent="0.3">
      <c r="A9097" s="183">
        <v>45657</v>
      </c>
      <c r="B9097" s="129" t="s">
        <v>13837</v>
      </c>
      <c r="C9097" s="129" t="s">
        <v>417</v>
      </c>
      <c r="D9097" s="165">
        <v>1</v>
      </c>
      <c r="E9097" s="129" t="s">
        <v>4739</v>
      </c>
      <c r="F9097" s="129" t="s">
        <v>4735</v>
      </c>
      <c r="G9097" s="129" t="s">
        <v>16723</v>
      </c>
      <c r="H9097" s="129"/>
    </row>
    <row r="9098" spans="1:8" x14ac:dyDescent="0.3">
      <c r="A9098" s="183">
        <v>45657</v>
      </c>
      <c r="B9098" s="129" t="s">
        <v>13838</v>
      </c>
      <c r="C9098" s="129" t="s">
        <v>417</v>
      </c>
      <c r="D9098" s="165">
        <v>1</v>
      </c>
      <c r="E9098" s="129" t="s">
        <v>4739</v>
      </c>
      <c r="F9098" s="129" t="s">
        <v>4735</v>
      </c>
      <c r="G9098" s="129" t="s">
        <v>16723</v>
      </c>
      <c r="H9098" s="129"/>
    </row>
    <row r="9099" spans="1:8" x14ac:dyDescent="0.3">
      <c r="A9099" s="183">
        <v>45657</v>
      </c>
      <c r="B9099" s="129" t="s">
        <v>13839</v>
      </c>
      <c r="C9099" s="129" t="s">
        <v>418</v>
      </c>
      <c r="D9099" s="165">
        <v>1</v>
      </c>
      <c r="E9099" s="129" t="s">
        <v>4821</v>
      </c>
      <c r="F9099" s="129" t="s">
        <v>4735</v>
      </c>
      <c r="G9099" s="129" t="s">
        <v>16723</v>
      </c>
      <c r="H9099" s="129"/>
    </row>
    <row r="9100" spans="1:8" x14ac:dyDescent="0.3">
      <c r="A9100" s="183">
        <v>45657</v>
      </c>
      <c r="B9100" s="129" t="s">
        <v>13840</v>
      </c>
      <c r="C9100" s="129" t="s">
        <v>418</v>
      </c>
      <c r="D9100" s="165">
        <v>1</v>
      </c>
      <c r="E9100" s="129" t="s">
        <v>4737</v>
      </c>
      <c r="F9100" s="129" t="s">
        <v>4735</v>
      </c>
      <c r="G9100" s="129" t="s">
        <v>16723</v>
      </c>
      <c r="H9100" s="129"/>
    </row>
    <row r="9101" spans="1:8" x14ac:dyDescent="0.3">
      <c r="A9101" s="183">
        <v>45657</v>
      </c>
      <c r="B9101" s="129" t="s">
        <v>13841</v>
      </c>
      <c r="C9101" s="129" t="s">
        <v>418</v>
      </c>
      <c r="D9101" s="165">
        <v>1</v>
      </c>
      <c r="E9101" s="129" t="s">
        <v>4739</v>
      </c>
      <c r="F9101" s="129" t="s">
        <v>4735</v>
      </c>
      <c r="G9101" s="129" t="s">
        <v>16723</v>
      </c>
      <c r="H9101" s="129"/>
    </row>
    <row r="9102" spans="1:8" x14ac:dyDescent="0.3">
      <c r="A9102" s="183">
        <v>45657</v>
      </c>
      <c r="B9102" s="129" t="s">
        <v>13842</v>
      </c>
      <c r="C9102" s="129" t="s">
        <v>416</v>
      </c>
      <c r="D9102" s="165">
        <v>1</v>
      </c>
      <c r="E9102" s="129" t="s">
        <v>4741</v>
      </c>
      <c r="F9102" s="129" t="s">
        <v>4735</v>
      </c>
      <c r="G9102" s="129" t="s">
        <v>16723</v>
      </c>
      <c r="H9102" s="129"/>
    </row>
    <row r="9103" spans="1:8" x14ac:dyDescent="0.3">
      <c r="A9103" s="183">
        <v>45657</v>
      </c>
      <c r="B9103" s="129" t="s">
        <v>13843</v>
      </c>
      <c r="C9103" s="129" t="s">
        <v>418</v>
      </c>
      <c r="D9103" s="165">
        <v>1</v>
      </c>
      <c r="E9103" s="129" t="s">
        <v>4739</v>
      </c>
      <c r="F9103" s="129" t="s">
        <v>4735</v>
      </c>
      <c r="G9103" s="129" t="s">
        <v>16723</v>
      </c>
      <c r="H9103" s="129"/>
    </row>
    <row r="9104" spans="1:8" x14ac:dyDescent="0.3">
      <c r="A9104" s="183">
        <v>45657</v>
      </c>
      <c r="B9104" s="129" t="s">
        <v>13844</v>
      </c>
      <c r="C9104" s="129" t="s">
        <v>417</v>
      </c>
      <c r="D9104" s="165">
        <v>1</v>
      </c>
      <c r="E9104" s="129" t="s">
        <v>4739</v>
      </c>
      <c r="F9104" s="129" t="s">
        <v>4735</v>
      </c>
      <c r="G9104" s="129" t="s">
        <v>16723</v>
      </c>
      <c r="H9104" s="129"/>
    </row>
    <row r="9105" spans="1:8" x14ac:dyDescent="0.3">
      <c r="A9105" s="183">
        <v>45657</v>
      </c>
      <c r="B9105" s="129" t="s">
        <v>13845</v>
      </c>
      <c r="C9105" s="129" t="s">
        <v>417</v>
      </c>
      <c r="D9105" s="165">
        <v>1</v>
      </c>
      <c r="E9105" s="129" t="s">
        <v>4739</v>
      </c>
      <c r="F9105" s="129" t="s">
        <v>4735</v>
      </c>
      <c r="G9105" s="129" t="s">
        <v>16723</v>
      </c>
      <c r="H9105" s="129"/>
    </row>
    <row r="9106" spans="1:8" x14ac:dyDescent="0.3">
      <c r="A9106" s="183">
        <v>45657</v>
      </c>
      <c r="B9106" s="129" t="s">
        <v>13846</v>
      </c>
      <c r="C9106" s="129" t="s">
        <v>416</v>
      </c>
      <c r="D9106" s="165">
        <v>1</v>
      </c>
      <c r="E9106" s="129" t="s">
        <v>4739</v>
      </c>
      <c r="F9106" s="129" t="s">
        <v>4735</v>
      </c>
      <c r="G9106" s="129" t="s">
        <v>16723</v>
      </c>
      <c r="H9106" s="129"/>
    </row>
    <row r="9107" spans="1:8" x14ac:dyDescent="0.3">
      <c r="A9107" s="183">
        <v>45657</v>
      </c>
      <c r="B9107" s="129" t="s">
        <v>13847</v>
      </c>
      <c r="C9107" s="129" t="s">
        <v>418</v>
      </c>
      <c r="D9107" s="165">
        <v>1</v>
      </c>
      <c r="E9107" s="129" t="s">
        <v>4744</v>
      </c>
      <c r="F9107" s="129" t="s">
        <v>4735</v>
      </c>
      <c r="G9107" s="129" t="s">
        <v>16723</v>
      </c>
      <c r="H9107" s="129"/>
    </row>
    <row r="9108" spans="1:8" x14ac:dyDescent="0.3">
      <c r="A9108" s="183">
        <v>45657</v>
      </c>
      <c r="B9108" s="129" t="s">
        <v>13848</v>
      </c>
      <c r="C9108" s="129" t="s">
        <v>417</v>
      </c>
      <c r="D9108" s="165">
        <v>1</v>
      </c>
      <c r="E9108" s="129" t="s">
        <v>4739</v>
      </c>
      <c r="F9108" s="129" t="s">
        <v>4735</v>
      </c>
      <c r="G9108" s="129" t="s">
        <v>16723</v>
      </c>
      <c r="H9108" s="129"/>
    </row>
    <row r="9109" spans="1:8" x14ac:dyDescent="0.3">
      <c r="A9109" s="183">
        <v>45657</v>
      </c>
      <c r="B9109" s="129" t="s">
        <v>13849</v>
      </c>
      <c r="C9109" s="129" t="s">
        <v>418</v>
      </c>
      <c r="D9109" s="165">
        <v>1</v>
      </c>
      <c r="E9109" s="129" t="s">
        <v>4737</v>
      </c>
      <c r="F9109" s="129" t="s">
        <v>4735</v>
      </c>
      <c r="G9109" s="129" t="s">
        <v>16723</v>
      </c>
      <c r="H9109" s="129"/>
    </row>
    <row r="9110" spans="1:8" x14ac:dyDescent="0.3">
      <c r="A9110" s="183">
        <v>45657</v>
      </c>
      <c r="B9110" s="129" t="s">
        <v>13850</v>
      </c>
      <c r="C9110" s="129" t="s">
        <v>418</v>
      </c>
      <c r="D9110" s="165">
        <v>1</v>
      </c>
      <c r="E9110" s="129" t="s">
        <v>4739</v>
      </c>
      <c r="F9110" s="129" t="s">
        <v>4735</v>
      </c>
      <c r="G9110" s="129" t="s">
        <v>16723</v>
      </c>
      <c r="H9110" s="129"/>
    </row>
    <row r="9111" spans="1:8" x14ac:dyDescent="0.3">
      <c r="A9111" s="183">
        <v>45657</v>
      </c>
      <c r="B9111" s="129" t="s">
        <v>13851</v>
      </c>
      <c r="C9111" s="129" t="s">
        <v>418</v>
      </c>
      <c r="D9111" s="165">
        <v>1</v>
      </c>
      <c r="E9111" s="129" t="s">
        <v>4739</v>
      </c>
      <c r="F9111" s="129" t="s">
        <v>4735</v>
      </c>
      <c r="G9111" s="129" t="s">
        <v>16723</v>
      </c>
      <c r="H9111" s="129"/>
    </row>
    <row r="9112" spans="1:8" x14ac:dyDescent="0.3">
      <c r="A9112" s="183">
        <v>45657</v>
      </c>
      <c r="B9112" s="129" t="s">
        <v>13852</v>
      </c>
      <c r="C9112" s="129" t="s">
        <v>418</v>
      </c>
      <c r="D9112" s="165">
        <v>1</v>
      </c>
      <c r="E9112" s="129" t="s">
        <v>4739</v>
      </c>
      <c r="F9112" s="129" t="s">
        <v>4735</v>
      </c>
      <c r="G9112" s="129" t="s">
        <v>16723</v>
      </c>
      <c r="H9112" s="129"/>
    </row>
    <row r="9113" spans="1:8" x14ac:dyDescent="0.3">
      <c r="A9113" s="183">
        <v>45657</v>
      </c>
      <c r="B9113" s="129" t="s">
        <v>13853</v>
      </c>
      <c r="C9113" s="129" t="s">
        <v>417</v>
      </c>
      <c r="D9113" s="165">
        <v>1</v>
      </c>
      <c r="E9113" s="129" t="s">
        <v>4739</v>
      </c>
      <c r="F9113" s="129" t="s">
        <v>4735</v>
      </c>
      <c r="G9113" s="129" t="s">
        <v>16723</v>
      </c>
      <c r="H9113" s="129"/>
    </row>
    <row r="9114" spans="1:8" x14ac:dyDescent="0.3">
      <c r="A9114" s="183">
        <v>45657</v>
      </c>
      <c r="B9114" s="129" t="s">
        <v>13854</v>
      </c>
      <c r="C9114" s="129" t="s">
        <v>417</v>
      </c>
      <c r="D9114" s="165">
        <v>1</v>
      </c>
      <c r="E9114" s="129" t="s">
        <v>4739</v>
      </c>
      <c r="F9114" s="129" t="s">
        <v>4735</v>
      </c>
      <c r="G9114" s="129" t="s">
        <v>16723</v>
      </c>
      <c r="H9114" s="129"/>
    </row>
    <row r="9115" spans="1:8" x14ac:dyDescent="0.3">
      <c r="A9115" s="183">
        <v>45657</v>
      </c>
      <c r="B9115" s="129" t="s">
        <v>13855</v>
      </c>
      <c r="C9115" s="129" t="s">
        <v>417</v>
      </c>
      <c r="D9115" s="165">
        <v>1</v>
      </c>
      <c r="E9115" s="129" t="s">
        <v>4737</v>
      </c>
      <c r="F9115" s="129" t="s">
        <v>4735</v>
      </c>
      <c r="G9115" s="129" t="s">
        <v>16723</v>
      </c>
      <c r="H9115" s="129"/>
    </row>
    <row r="9116" spans="1:8" x14ac:dyDescent="0.3">
      <c r="A9116" s="183">
        <v>45657</v>
      </c>
      <c r="B9116" s="129" t="s">
        <v>13856</v>
      </c>
      <c r="C9116" s="129" t="s">
        <v>416</v>
      </c>
      <c r="D9116" s="165">
        <v>1</v>
      </c>
      <c r="E9116" s="129" t="s">
        <v>4739</v>
      </c>
      <c r="F9116" s="129" t="s">
        <v>4735</v>
      </c>
      <c r="G9116" s="129" t="s">
        <v>16723</v>
      </c>
      <c r="H9116" s="129"/>
    </row>
    <row r="9117" spans="1:8" x14ac:dyDescent="0.3">
      <c r="A9117" s="183">
        <v>45657</v>
      </c>
      <c r="B9117" s="129" t="s">
        <v>13857</v>
      </c>
      <c r="C9117" s="129" t="s">
        <v>417</v>
      </c>
      <c r="D9117" s="165">
        <v>1</v>
      </c>
      <c r="E9117" s="129" t="s">
        <v>4739</v>
      </c>
      <c r="F9117" s="129" t="s">
        <v>4735</v>
      </c>
      <c r="G9117" s="129" t="s">
        <v>16723</v>
      </c>
      <c r="H9117" s="129"/>
    </row>
    <row r="9118" spans="1:8" x14ac:dyDescent="0.3">
      <c r="A9118" s="183">
        <v>45657</v>
      </c>
      <c r="B9118" s="129" t="s">
        <v>13858</v>
      </c>
      <c r="C9118" s="129" t="s">
        <v>417</v>
      </c>
      <c r="D9118" s="165">
        <v>1</v>
      </c>
      <c r="E9118" s="129" t="s">
        <v>4739</v>
      </c>
      <c r="F9118" s="129" t="s">
        <v>4735</v>
      </c>
      <c r="G9118" s="129" t="s">
        <v>16723</v>
      </c>
      <c r="H9118" s="129"/>
    </row>
    <row r="9119" spans="1:8" x14ac:dyDescent="0.3">
      <c r="A9119" s="183">
        <v>45657</v>
      </c>
      <c r="B9119" s="129" t="s">
        <v>13859</v>
      </c>
      <c r="C9119" s="129" t="s">
        <v>417</v>
      </c>
      <c r="D9119" s="165">
        <v>1</v>
      </c>
      <c r="E9119" s="129" t="s">
        <v>4739</v>
      </c>
      <c r="F9119" s="129" t="s">
        <v>4735</v>
      </c>
      <c r="G9119" s="129" t="s">
        <v>16723</v>
      </c>
      <c r="H9119" s="129"/>
    </row>
    <row r="9120" spans="1:8" x14ac:dyDescent="0.3">
      <c r="A9120" s="183">
        <v>45657</v>
      </c>
      <c r="B9120" s="129" t="s">
        <v>13860</v>
      </c>
      <c r="C9120" s="129" t="s">
        <v>417</v>
      </c>
      <c r="D9120" s="165">
        <v>1</v>
      </c>
      <c r="E9120" s="129" t="s">
        <v>4739</v>
      </c>
      <c r="F9120" s="129" t="s">
        <v>4735</v>
      </c>
      <c r="G9120" s="129" t="s">
        <v>16723</v>
      </c>
      <c r="H9120" s="129"/>
    </row>
    <row r="9121" spans="1:8" x14ac:dyDescent="0.3">
      <c r="A9121" s="183">
        <v>45657</v>
      </c>
      <c r="B9121" s="129" t="s">
        <v>13861</v>
      </c>
      <c r="C9121" s="129" t="s">
        <v>417</v>
      </c>
      <c r="D9121" s="165">
        <v>1</v>
      </c>
      <c r="E9121" s="129" t="s">
        <v>4739</v>
      </c>
      <c r="F9121" s="129" t="s">
        <v>4735</v>
      </c>
      <c r="G9121" s="129" t="s">
        <v>16723</v>
      </c>
      <c r="H9121" s="129"/>
    </row>
    <row r="9122" spans="1:8" x14ac:dyDescent="0.3">
      <c r="A9122" s="183">
        <v>45657</v>
      </c>
      <c r="B9122" s="129" t="s">
        <v>13862</v>
      </c>
      <c r="C9122" s="129" t="s">
        <v>417</v>
      </c>
      <c r="D9122" s="165">
        <v>1</v>
      </c>
      <c r="E9122" s="129" t="s">
        <v>4739</v>
      </c>
      <c r="F9122" s="129" t="s">
        <v>4735</v>
      </c>
      <c r="G9122" s="129" t="s">
        <v>16723</v>
      </c>
      <c r="H9122" s="129"/>
    </row>
    <row r="9123" spans="1:8" x14ac:dyDescent="0.3">
      <c r="A9123" s="183">
        <v>45657</v>
      </c>
      <c r="B9123" s="129" t="s">
        <v>13863</v>
      </c>
      <c r="C9123" s="129" t="s">
        <v>417</v>
      </c>
      <c r="D9123" s="165">
        <v>1</v>
      </c>
      <c r="E9123" s="129" t="s">
        <v>4739</v>
      </c>
      <c r="F9123" s="129" t="s">
        <v>4735</v>
      </c>
      <c r="G9123" s="129" t="s">
        <v>16723</v>
      </c>
      <c r="H9123" s="129"/>
    </row>
    <row r="9124" spans="1:8" x14ac:dyDescent="0.3">
      <c r="A9124" s="183">
        <v>45657</v>
      </c>
      <c r="B9124" s="129" t="s">
        <v>13864</v>
      </c>
      <c r="C9124" s="129" t="s">
        <v>417</v>
      </c>
      <c r="D9124" s="165">
        <v>1</v>
      </c>
      <c r="E9124" s="129" t="s">
        <v>4821</v>
      </c>
      <c r="F9124" s="129" t="s">
        <v>4735</v>
      </c>
      <c r="G9124" s="129" t="s">
        <v>16723</v>
      </c>
      <c r="H9124" s="129"/>
    </row>
    <row r="9125" spans="1:8" x14ac:dyDescent="0.3">
      <c r="A9125" s="183">
        <v>45657</v>
      </c>
      <c r="B9125" s="129" t="s">
        <v>13865</v>
      </c>
      <c r="C9125" s="129" t="s">
        <v>417</v>
      </c>
      <c r="D9125" s="165">
        <v>1</v>
      </c>
      <c r="E9125" s="129" t="s">
        <v>4739</v>
      </c>
      <c r="F9125" s="129" t="s">
        <v>4735</v>
      </c>
      <c r="G9125" s="129" t="s">
        <v>16723</v>
      </c>
      <c r="H9125" s="129"/>
    </row>
    <row r="9126" spans="1:8" x14ac:dyDescent="0.3">
      <c r="A9126" s="183">
        <v>45657</v>
      </c>
      <c r="B9126" s="129" t="s">
        <v>13866</v>
      </c>
      <c r="C9126" s="129" t="s">
        <v>418</v>
      </c>
      <c r="D9126" s="165">
        <v>1</v>
      </c>
      <c r="E9126" s="129" t="s">
        <v>4737</v>
      </c>
      <c r="F9126" s="129" t="s">
        <v>4735</v>
      </c>
      <c r="G9126" s="129" t="s">
        <v>16723</v>
      </c>
      <c r="H9126" s="129"/>
    </row>
    <row r="9127" spans="1:8" x14ac:dyDescent="0.3">
      <c r="A9127" s="183">
        <v>45657</v>
      </c>
      <c r="B9127" s="129" t="s">
        <v>13867</v>
      </c>
      <c r="C9127" s="129" t="s">
        <v>418</v>
      </c>
      <c r="D9127" s="165">
        <v>1</v>
      </c>
      <c r="E9127" s="129" t="s">
        <v>4739</v>
      </c>
      <c r="F9127" s="129" t="s">
        <v>4735</v>
      </c>
      <c r="G9127" s="129" t="s">
        <v>16723</v>
      </c>
      <c r="H9127" s="129"/>
    </row>
    <row r="9128" spans="1:8" x14ac:dyDescent="0.3">
      <c r="A9128" s="183">
        <v>45657</v>
      </c>
      <c r="B9128" s="129" t="s">
        <v>13868</v>
      </c>
      <c r="C9128" s="129" t="s">
        <v>418</v>
      </c>
      <c r="D9128" s="165">
        <v>1</v>
      </c>
      <c r="E9128" s="129" t="s">
        <v>4739</v>
      </c>
      <c r="F9128" s="129" t="s">
        <v>4735</v>
      </c>
      <c r="G9128" s="129" t="s">
        <v>16723</v>
      </c>
      <c r="H9128" s="129"/>
    </row>
    <row r="9129" spans="1:8" x14ac:dyDescent="0.3">
      <c r="A9129" s="183">
        <v>45657</v>
      </c>
      <c r="B9129" s="129" t="s">
        <v>13869</v>
      </c>
      <c r="C9129" s="129" t="s">
        <v>418</v>
      </c>
      <c r="D9129" s="165">
        <v>1</v>
      </c>
      <c r="E9129" s="129" t="s">
        <v>4739</v>
      </c>
      <c r="F9129" s="129" t="s">
        <v>4735</v>
      </c>
      <c r="G9129" s="129" t="s">
        <v>16723</v>
      </c>
      <c r="H9129" s="129"/>
    </row>
    <row r="9130" spans="1:8" x14ac:dyDescent="0.3">
      <c r="A9130" s="183">
        <v>45657</v>
      </c>
      <c r="B9130" s="129" t="s">
        <v>13870</v>
      </c>
      <c r="C9130" s="129" t="s">
        <v>417</v>
      </c>
      <c r="D9130" s="165">
        <v>1</v>
      </c>
      <c r="E9130" s="129" t="s">
        <v>4737</v>
      </c>
      <c r="F9130" s="129" t="s">
        <v>4735</v>
      </c>
      <c r="G9130" s="129" t="s">
        <v>16723</v>
      </c>
      <c r="H9130" s="129"/>
    </row>
    <row r="9131" spans="1:8" x14ac:dyDescent="0.3">
      <c r="A9131" s="183">
        <v>45657</v>
      </c>
      <c r="B9131" s="129" t="s">
        <v>13871</v>
      </c>
      <c r="C9131" s="129" t="s">
        <v>418</v>
      </c>
      <c r="D9131" s="165">
        <v>1</v>
      </c>
      <c r="E9131" s="129" t="s">
        <v>4739</v>
      </c>
      <c r="F9131" s="129" t="s">
        <v>4735</v>
      </c>
      <c r="G9131" s="129" t="s">
        <v>16723</v>
      </c>
      <c r="H9131" s="129"/>
    </row>
    <row r="9132" spans="1:8" x14ac:dyDescent="0.3">
      <c r="A9132" s="183">
        <v>45657</v>
      </c>
      <c r="B9132" s="129" t="s">
        <v>13872</v>
      </c>
      <c r="C9132" s="129" t="s">
        <v>418</v>
      </c>
      <c r="D9132" s="165">
        <v>1</v>
      </c>
      <c r="E9132" s="129" t="s">
        <v>4739</v>
      </c>
      <c r="F9132" s="129" t="s">
        <v>4735</v>
      </c>
      <c r="G9132" s="129" t="s">
        <v>16723</v>
      </c>
      <c r="H9132" s="129"/>
    </row>
    <row r="9133" spans="1:8" x14ac:dyDescent="0.3">
      <c r="A9133" s="183">
        <v>45657</v>
      </c>
      <c r="B9133" s="129" t="s">
        <v>13873</v>
      </c>
      <c r="C9133" s="129" t="s">
        <v>418</v>
      </c>
      <c r="D9133" s="165">
        <v>1</v>
      </c>
      <c r="E9133" s="129" t="s">
        <v>4739</v>
      </c>
      <c r="F9133" s="129" t="s">
        <v>4735</v>
      </c>
      <c r="G9133" s="129" t="s">
        <v>16723</v>
      </c>
      <c r="H9133" s="129"/>
    </row>
    <row r="9134" spans="1:8" x14ac:dyDescent="0.3">
      <c r="A9134" s="183">
        <v>45657</v>
      </c>
      <c r="B9134" s="129" t="s">
        <v>13874</v>
      </c>
      <c r="C9134" s="129" t="s">
        <v>417</v>
      </c>
      <c r="D9134" s="165">
        <v>1</v>
      </c>
      <c r="E9134" s="129" t="s">
        <v>4739</v>
      </c>
      <c r="F9134" s="129" t="s">
        <v>4735</v>
      </c>
      <c r="G9134" s="129" t="s">
        <v>16723</v>
      </c>
      <c r="H9134" s="129"/>
    </row>
    <row r="9135" spans="1:8" x14ac:dyDescent="0.3">
      <c r="A9135" s="183">
        <v>45657</v>
      </c>
      <c r="B9135" s="129" t="s">
        <v>13875</v>
      </c>
      <c r="C9135" s="129" t="s">
        <v>418</v>
      </c>
      <c r="D9135" s="165">
        <v>1</v>
      </c>
      <c r="E9135" s="129" t="s">
        <v>4739</v>
      </c>
      <c r="F9135" s="129" t="s">
        <v>4735</v>
      </c>
      <c r="G9135" s="129" t="s">
        <v>16723</v>
      </c>
      <c r="H9135" s="129"/>
    </row>
    <row r="9136" spans="1:8" x14ac:dyDescent="0.3">
      <c r="A9136" s="183">
        <v>45657</v>
      </c>
      <c r="B9136" s="129" t="s">
        <v>13876</v>
      </c>
      <c r="C9136" s="129" t="s">
        <v>418</v>
      </c>
      <c r="D9136" s="165">
        <v>1</v>
      </c>
      <c r="E9136" s="129" t="s">
        <v>4739</v>
      </c>
      <c r="F9136" s="129" t="s">
        <v>4735</v>
      </c>
      <c r="G9136" s="129" t="s">
        <v>16723</v>
      </c>
      <c r="H9136" s="129"/>
    </row>
    <row r="9137" spans="1:8" x14ac:dyDescent="0.3">
      <c r="A9137" s="183">
        <v>45657</v>
      </c>
      <c r="B9137" s="129" t="s">
        <v>13877</v>
      </c>
      <c r="C9137" s="129" t="s">
        <v>417</v>
      </c>
      <c r="D9137" s="165">
        <v>1</v>
      </c>
      <c r="E9137" s="129" t="s">
        <v>4737</v>
      </c>
      <c r="F9137" s="129" t="s">
        <v>4735</v>
      </c>
      <c r="G9137" s="129" t="s">
        <v>16723</v>
      </c>
      <c r="H9137" s="129"/>
    </row>
    <row r="9138" spans="1:8" x14ac:dyDescent="0.3">
      <c r="A9138" s="183">
        <v>45657</v>
      </c>
      <c r="B9138" s="129" t="s">
        <v>13878</v>
      </c>
      <c r="C9138" s="129" t="s">
        <v>417</v>
      </c>
      <c r="D9138" s="165">
        <v>1</v>
      </c>
      <c r="E9138" s="129" t="s">
        <v>4737</v>
      </c>
      <c r="F9138" s="129" t="s">
        <v>4735</v>
      </c>
      <c r="G9138" s="129" t="s">
        <v>16723</v>
      </c>
      <c r="H9138" s="129"/>
    </row>
    <row r="9139" spans="1:8" x14ac:dyDescent="0.3">
      <c r="A9139" s="183">
        <v>45657</v>
      </c>
      <c r="B9139" s="129" t="s">
        <v>13879</v>
      </c>
      <c r="C9139" s="129" t="s">
        <v>418</v>
      </c>
      <c r="D9139" s="165">
        <v>1</v>
      </c>
      <c r="E9139" s="129" t="s">
        <v>4739</v>
      </c>
      <c r="F9139" s="129" t="s">
        <v>4735</v>
      </c>
      <c r="G9139" s="129" t="s">
        <v>16723</v>
      </c>
      <c r="H9139" s="129"/>
    </row>
    <row r="9140" spans="1:8" x14ac:dyDescent="0.3">
      <c r="A9140" s="183">
        <v>45657</v>
      </c>
      <c r="B9140" s="129" t="s">
        <v>13880</v>
      </c>
      <c r="C9140" s="129" t="s">
        <v>417</v>
      </c>
      <c r="D9140" s="165">
        <v>1</v>
      </c>
      <c r="E9140" s="129" t="s">
        <v>5066</v>
      </c>
      <c r="F9140" s="129" t="s">
        <v>4735</v>
      </c>
      <c r="G9140" s="129" t="s">
        <v>16723</v>
      </c>
      <c r="H9140" s="129"/>
    </row>
    <row r="9141" spans="1:8" x14ac:dyDescent="0.3">
      <c r="A9141" s="183">
        <v>45657</v>
      </c>
      <c r="B9141" s="129" t="s">
        <v>13881</v>
      </c>
      <c r="C9141" s="129" t="s">
        <v>417</v>
      </c>
      <c r="D9141" s="165">
        <v>1</v>
      </c>
      <c r="E9141" s="129" t="s">
        <v>5066</v>
      </c>
      <c r="F9141" s="129" t="s">
        <v>4735</v>
      </c>
      <c r="G9141" s="129" t="s">
        <v>16723</v>
      </c>
      <c r="H9141" s="129"/>
    </row>
    <row r="9142" spans="1:8" x14ac:dyDescent="0.3">
      <c r="A9142" s="183">
        <v>45657</v>
      </c>
      <c r="B9142" s="129" t="s">
        <v>13882</v>
      </c>
      <c r="C9142" s="129" t="s">
        <v>417</v>
      </c>
      <c r="D9142" s="165">
        <v>1</v>
      </c>
      <c r="E9142" s="129" t="s">
        <v>4739</v>
      </c>
      <c r="F9142" s="129" t="s">
        <v>4735</v>
      </c>
      <c r="G9142" s="129" t="s">
        <v>16723</v>
      </c>
      <c r="H9142" s="129"/>
    </row>
    <row r="9143" spans="1:8" x14ac:dyDescent="0.3">
      <c r="A9143" s="183">
        <v>45657</v>
      </c>
      <c r="B9143" s="129" t="s">
        <v>13883</v>
      </c>
      <c r="C9143" s="129" t="s">
        <v>417</v>
      </c>
      <c r="D9143" s="165">
        <v>1</v>
      </c>
      <c r="E9143" s="129" t="s">
        <v>4739</v>
      </c>
      <c r="F9143" s="129" t="s">
        <v>4735</v>
      </c>
      <c r="G9143" s="129" t="s">
        <v>16723</v>
      </c>
      <c r="H9143" s="129"/>
    </row>
    <row r="9144" spans="1:8" x14ac:dyDescent="0.3">
      <c r="A9144" s="183">
        <v>45657</v>
      </c>
      <c r="B9144" s="129" t="s">
        <v>13884</v>
      </c>
      <c r="C9144" s="129" t="s">
        <v>416</v>
      </c>
      <c r="D9144" s="165">
        <v>1</v>
      </c>
      <c r="E9144" s="129" t="s">
        <v>4739</v>
      </c>
      <c r="F9144" s="129" t="s">
        <v>4735</v>
      </c>
      <c r="G9144" s="129" t="s">
        <v>16723</v>
      </c>
      <c r="H9144" s="129"/>
    </row>
    <row r="9145" spans="1:8" x14ac:dyDescent="0.3">
      <c r="A9145" s="183">
        <v>45657</v>
      </c>
      <c r="B9145" s="129" t="s">
        <v>13885</v>
      </c>
      <c r="C9145" s="129" t="s">
        <v>417</v>
      </c>
      <c r="D9145" s="165">
        <v>1</v>
      </c>
      <c r="E9145" s="129" t="s">
        <v>4739</v>
      </c>
      <c r="F9145" s="129" t="s">
        <v>4735</v>
      </c>
      <c r="G9145" s="129" t="s">
        <v>16723</v>
      </c>
      <c r="H9145" s="129"/>
    </row>
    <row r="9146" spans="1:8" x14ac:dyDescent="0.3">
      <c r="A9146" s="183">
        <v>45657</v>
      </c>
      <c r="B9146" s="129" t="s">
        <v>13886</v>
      </c>
      <c r="C9146" s="129" t="s">
        <v>418</v>
      </c>
      <c r="D9146" s="165">
        <v>1</v>
      </c>
      <c r="E9146" s="129" t="s">
        <v>4821</v>
      </c>
      <c r="F9146" s="129" t="s">
        <v>4735</v>
      </c>
      <c r="G9146" s="129" t="s">
        <v>16723</v>
      </c>
      <c r="H9146" s="129"/>
    </row>
    <row r="9147" spans="1:8" x14ac:dyDescent="0.3">
      <c r="A9147" s="183">
        <v>45657</v>
      </c>
      <c r="B9147" s="129" t="s">
        <v>13887</v>
      </c>
      <c r="C9147" s="129" t="s">
        <v>416</v>
      </c>
      <c r="D9147" s="165">
        <v>1</v>
      </c>
      <c r="E9147" s="129" t="s">
        <v>4739</v>
      </c>
      <c r="F9147" s="129" t="s">
        <v>4735</v>
      </c>
      <c r="G9147" s="129" t="s">
        <v>16723</v>
      </c>
      <c r="H9147" s="129"/>
    </row>
    <row r="9148" spans="1:8" x14ac:dyDescent="0.3">
      <c r="A9148" s="183">
        <v>45657</v>
      </c>
      <c r="B9148" s="129" t="s">
        <v>13888</v>
      </c>
      <c r="C9148" s="129" t="s">
        <v>417</v>
      </c>
      <c r="D9148" s="165">
        <v>1</v>
      </c>
      <c r="E9148" s="129" t="s">
        <v>4739</v>
      </c>
      <c r="F9148" s="129" t="s">
        <v>4735</v>
      </c>
      <c r="G9148" s="129" t="s">
        <v>16723</v>
      </c>
      <c r="H9148" s="129"/>
    </row>
    <row r="9149" spans="1:8" x14ac:dyDescent="0.3">
      <c r="A9149" s="183">
        <v>45657</v>
      </c>
      <c r="B9149" s="129" t="s">
        <v>13889</v>
      </c>
      <c r="C9149" s="129" t="s">
        <v>417</v>
      </c>
      <c r="D9149" s="165">
        <v>1</v>
      </c>
      <c r="E9149" s="129" t="s">
        <v>5066</v>
      </c>
      <c r="F9149" s="129" t="s">
        <v>4735</v>
      </c>
      <c r="G9149" s="129" t="s">
        <v>16723</v>
      </c>
      <c r="H9149" s="129"/>
    </row>
    <row r="9150" spans="1:8" x14ac:dyDescent="0.3">
      <c r="A9150" s="183">
        <v>45657</v>
      </c>
      <c r="B9150" s="129" t="s">
        <v>13890</v>
      </c>
      <c r="C9150" s="129" t="s">
        <v>417</v>
      </c>
      <c r="D9150" s="165">
        <v>1</v>
      </c>
      <c r="E9150" s="129" t="s">
        <v>4739</v>
      </c>
      <c r="F9150" s="129" t="s">
        <v>4735</v>
      </c>
      <c r="G9150" s="129" t="s">
        <v>16723</v>
      </c>
      <c r="H9150" s="129"/>
    </row>
    <row r="9151" spans="1:8" x14ac:dyDescent="0.3">
      <c r="A9151" s="183">
        <v>45657</v>
      </c>
      <c r="B9151" s="129" t="s">
        <v>13891</v>
      </c>
      <c r="C9151" s="129" t="s">
        <v>417</v>
      </c>
      <c r="D9151" s="165">
        <v>1</v>
      </c>
      <c r="E9151" s="129" t="s">
        <v>4737</v>
      </c>
      <c r="F9151" s="129" t="s">
        <v>4735</v>
      </c>
      <c r="G9151" s="129" t="s">
        <v>16723</v>
      </c>
      <c r="H9151" s="129"/>
    </row>
    <row r="9152" spans="1:8" x14ac:dyDescent="0.3">
      <c r="A9152" s="183">
        <v>45657</v>
      </c>
      <c r="B9152" s="129" t="s">
        <v>13892</v>
      </c>
      <c r="C9152" s="129" t="s">
        <v>418</v>
      </c>
      <c r="D9152" s="165">
        <v>1</v>
      </c>
      <c r="E9152" s="129" t="s">
        <v>4739</v>
      </c>
      <c r="F9152" s="129" t="s">
        <v>4735</v>
      </c>
      <c r="G9152" s="129" t="s">
        <v>16723</v>
      </c>
      <c r="H9152" s="129"/>
    </row>
    <row r="9153" spans="1:8" x14ac:dyDescent="0.3">
      <c r="A9153" s="183">
        <v>45657</v>
      </c>
      <c r="B9153" s="129" t="s">
        <v>13893</v>
      </c>
      <c r="C9153" s="129" t="s">
        <v>418</v>
      </c>
      <c r="D9153" s="165">
        <v>1</v>
      </c>
      <c r="E9153" s="129" t="s">
        <v>4821</v>
      </c>
      <c r="F9153" s="129" t="s">
        <v>4735</v>
      </c>
      <c r="G9153" s="129" t="s">
        <v>16723</v>
      </c>
      <c r="H9153" s="129"/>
    </row>
    <row r="9154" spans="1:8" x14ac:dyDescent="0.3">
      <c r="A9154" s="183">
        <v>45657</v>
      </c>
      <c r="B9154" s="129" t="s">
        <v>13894</v>
      </c>
      <c r="C9154" s="129" t="s">
        <v>416</v>
      </c>
      <c r="D9154" s="165">
        <v>1</v>
      </c>
      <c r="E9154" s="129" t="s">
        <v>4737</v>
      </c>
      <c r="F9154" s="129" t="s">
        <v>4735</v>
      </c>
      <c r="G9154" s="129" t="s">
        <v>16723</v>
      </c>
      <c r="H9154" s="129"/>
    </row>
    <row r="9155" spans="1:8" x14ac:dyDescent="0.3">
      <c r="A9155" s="183">
        <v>45657</v>
      </c>
      <c r="B9155" s="129" t="s">
        <v>13895</v>
      </c>
      <c r="C9155" s="129" t="s">
        <v>418</v>
      </c>
      <c r="D9155" s="165">
        <v>1</v>
      </c>
      <c r="E9155" s="129" t="s">
        <v>4739</v>
      </c>
      <c r="F9155" s="129" t="s">
        <v>4735</v>
      </c>
      <c r="G9155" s="129" t="s">
        <v>16723</v>
      </c>
      <c r="H9155" s="129"/>
    </row>
    <row r="9156" spans="1:8" x14ac:dyDescent="0.3">
      <c r="A9156" s="183">
        <v>45657</v>
      </c>
      <c r="B9156" s="129" t="s">
        <v>13896</v>
      </c>
      <c r="C9156" s="129" t="s">
        <v>416</v>
      </c>
      <c r="D9156" s="165">
        <v>1</v>
      </c>
      <c r="E9156" s="129" t="s">
        <v>4737</v>
      </c>
      <c r="F9156" s="129" t="s">
        <v>4735</v>
      </c>
      <c r="G9156" s="129" t="s">
        <v>16723</v>
      </c>
      <c r="H9156" s="129"/>
    </row>
    <row r="9157" spans="1:8" x14ac:dyDescent="0.3">
      <c r="A9157" s="183">
        <v>45657</v>
      </c>
      <c r="B9157" s="129" t="s">
        <v>13897</v>
      </c>
      <c r="C9157" s="129" t="s">
        <v>416</v>
      </c>
      <c r="D9157" s="165">
        <v>1</v>
      </c>
      <c r="E9157" s="129" t="s">
        <v>4737</v>
      </c>
      <c r="F9157" s="129" t="s">
        <v>4735</v>
      </c>
      <c r="G9157" s="129" t="s">
        <v>16723</v>
      </c>
      <c r="H9157" s="129"/>
    </row>
    <row r="9158" spans="1:8" x14ac:dyDescent="0.3">
      <c r="A9158" s="183">
        <v>45657</v>
      </c>
      <c r="B9158" s="129" t="s">
        <v>13898</v>
      </c>
      <c r="C9158" s="129" t="s">
        <v>417</v>
      </c>
      <c r="D9158" s="165">
        <v>1</v>
      </c>
      <c r="E9158" s="129" t="s">
        <v>4737</v>
      </c>
      <c r="F9158" s="129" t="s">
        <v>4735</v>
      </c>
      <c r="G9158" s="129" t="s">
        <v>16723</v>
      </c>
      <c r="H9158" s="129"/>
    </row>
    <row r="9159" spans="1:8" x14ac:dyDescent="0.3">
      <c r="A9159" s="183">
        <v>45657</v>
      </c>
      <c r="B9159" s="129" t="s">
        <v>13899</v>
      </c>
      <c r="C9159" s="129" t="s">
        <v>417</v>
      </c>
      <c r="D9159" s="165">
        <v>1</v>
      </c>
      <c r="E9159" s="129" t="s">
        <v>4737</v>
      </c>
      <c r="F9159" s="129" t="s">
        <v>4735</v>
      </c>
      <c r="G9159" s="129" t="s">
        <v>16723</v>
      </c>
      <c r="H9159" s="129"/>
    </row>
    <row r="9160" spans="1:8" x14ac:dyDescent="0.3">
      <c r="A9160" s="183">
        <v>45657</v>
      </c>
      <c r="B9160" s="129" t="s">
        <v>13900</v>
      </c>
      <c r="C9160" s="129" t="s">
        <v>418</v>
      </c>
      <c r="D9160" s="165">
        <v>1</v>
      </c>
      <c r="E9160" s="129" t="s">
        <v>4739</v>
      </c>
      <c r="F9160" s="129" t="s">
        <v>4735</v>
      </c>
      <c r="G9160" s="129" t="s">
        <v>16723</v>
      </c>
      <c r="H9160" s="129"/>
    </row>
    <row r="9161" spans="1:8" x14ac:dyDescent="0.3">
      <c r="A9161" s="183">
        <v>45657</v>
      </c>
      <c r="B9161" s="129" t="s">
        <v>13901</v>
      </c>
      <c r="C9161" s="129" t="s">
        <v>418</v>
      </c>
      <c r="D9161" s="165">
        <v>1</v>
      </c>
      <c r="E9161" s="129" t="s">
        <v>4739</v>
      </c>
      <c r="F9161" s="129" t="s">
        <v>4735</v>
      </c>
      <c r="G9161" s="129" t="s">
        <v>16723</v>
      </c>
      <c r="H9161" s="129"/>
    </row>
    <row r="9162" spans="1:8" x14ac:dyDescent="0.3">
      <c r="A9162" s="183">
        <v>45657</v>
      </c>
      <c r="B9162" s="129" t="s">
        <v>13902</v>
      </c>
      <c r="C9162" s="129" t="s">
        <v>418</v>
      </c>
      <c r="D9162" s="165">
        <v>1</v>
      </c>
      <c r="E9162" s="129" t="s">
        <v>4744</v>
      </c>
      <c r="F9162" s="129" t="s">
        <v>4735</v>
      </c>
      <c r="G9162" s="129" t="s">
        <v>16723</v>
      </c>
      <c r="H9162" s="129"/>
    </row>
    <row r="9163" spans="1:8" x14ac:dyDescent="0.3">
      <c r="A9163" s="183">
        <v>45657</v>
      </c>
      <c r="B9163" s="129" t="s">
        <v>13903</v>
      </c>
      <c r="C9163" s="129" t="s">
        <v>418</v>
      </c>
      <c r="D9163" s="165">
        <v>1</v>
      </c>
      <c r="E9163" s="129" t="s">
        <v>4739</v>
      </c>
      <c r="F9163" s="129" t="s">
        <v>4735</v>
      </c>
      <c r="G9163" s="129" t="s">
        <v>16723</v>
      </c>
      <c r="H9163" s="129"/>
    </row>
    <row r="9164" spans="1:8" x14ac:dyDescent="0.3">
      <c r="A9164" s="183">
        <v>45657</v>
      </c>
      <c r="B9164" s="129" t="s">
        <v>13904</v>
      </c>
      <c r="C9164" s="129" t="s">
        <v>418</v>
      </c>
      <c r="D9164" s="165">
        <v>1</v>
      </c>
      <c r="E9164" s="129" t="s">
        <v>4821</v>
      </c>
      <c r="F9164" s="129" t="s">
        <v>4735</v>
      </c>
      <c r="G9164" s="129" t="s">
        <v>16723</v>
      </c>
      <c r="H9164" s="129"/>
    </row>
    <row r="9165" spans="1:8" x14ac:dyDescent="0.3">
      <c r="A9165" s="183">
        <v>45657</v>
      </c>
      <c r="B9165" s="129" t="s">
        <v>13905</v>
      </c>
      <c r="C9165" s="129" t="s">
        <v>416</v>
      </c>
      <c r="D9165" s="165">
        <v>1</v>
      </c>
      <c r="E9165" s="129" t="s">
        <v>4737</v>
      </c>
      <c r="F9165" s="129" t="s">
        <v>4735</v>
      </c>
      <c r="G9165" s="129" t="s">
        <v>16723</v>
      </c>
      <c r="H9165" s="129"/>
    </row>
    <row r="9166" spans="1:8" x14ac:dyDescent="0.3">
      <c r="A9166" s="183">
        <v>45657</v>
      </c>
      <c r="B9166" s="129" t="s">
        <v>13906</v>
      </c>
      <c r="C9166" s="129" t="s">
        <v>416</v>
      </c>
      <c r="D9166" s="165">
        <v>1</v>
      </c>
      <c r="E9166" s="129" t="s">
        <v>4739</v>
      </c>
      <c r="F9166" s="129" t="s">
        <v>4735</v>
      </c>
      <c r="G9166" s="129" t="s">
        <v>16723</v>
      </c>
      <c r="H9166" s="129"/>
    </row>
    <row r="9167" spans="1:8" x14ac:dyDescent="0.3">
      <c r="A9167" s="183">
        <v>45657</v>
      </c>
      <c r="B9167" s="129" t="s">
        <v>13907</v>
      </c>
      <c r="C9167" s="129" t="s">
        <v>418</v>
      </c>
      <c r="D9167" s="165">
        <v>1</v>
      </c>
      <c r="E9167" s="129" t="s">
        <v>4739</v>
      </c>
      <c r="F9167" s="129" t="s">
        <v>4735</v>
      </c>
      <c r="G9167" s="129" t="s">
        <v>16723</v>
      </c>
      <c r="H9167" s="129"/>
    </row>
    <row r="9168" spans="1:8" x14ac:dyDescent="0.3">
      <c r="A9168" s="183">
        <v>45657</v>
      </c>
      <c r="B9168" s="129" t="s">
        <v>13908</v>
      </c>
      <c r="C9168" s="129" t="s">
        <v>418</v>
      </c>
      <c r="D9168" s="165">
        <v>1</v>
      </c>
      <c r="E9168" s="129" t="s">
        <v>4739</v>
      </c>
      <c r="F9168" s="129" t="s">
        <v>4735</v>
      </c>
      <c r="G9168" s="129" t="s">
        <v>16723</v>
      </c>
      <c r="H9168" s="129"/>
    </row>
    <row r="9169" spans="1:8" x14ac:dyDescent="0.3">
      <c r="A9169" s="183">
        <v>45657</v>
      </c>
      <c r="B9169" s="129" t="s">
        <v>13909</v>
      </c>
      <c r="C9169" s="129" t="s">
        <v>418</v>
      </c>
      <c r="D9169" s="165">
        <v>1</v>
      </c>
      <c r="E9169" s="129" t="s">
        <v>4739</v>
      </c>
      <c r="F9169" s="129" t="s">
        <v>4735</v>
      </c>
      <c r="G9169" s="129" t="s">
        <v>16723</v>
      </c>
      <c r="H9169" s="129"/>
    </row>
    <row r="9170" spans="1:8" x14ac:dyDescent="0.3">
      <c r="A9170" s="183">
        <v>45657</v>
      </c>
      <c r="B9170" s="129" t="s">
        <v>13910</v>
      </c>
      <c r="C9170" s="129" t="s">
        <v>418</v>
      </c>
      <c r="D9170" s="165">
        <v>1</v>
      </c>
      <c r="E9170" s="129" t="s">
        <v>4744</v>
      </c>
      <c r="F9170" s="129" t="s">
        <v>4735</v>
      </c>
      <c r="G9170" s="129" t="s">
        <v>16723</v>
      </c>
      <c r="H9170" s="129"/>
    </row>
    <row r="9171" spans="1:8" x14ac:dyDescent="0.3">
      <c r="A9171" s="183">
        <v>45657</v>
      </c>
      <c r="B9171" s="129" t="s">
        <v>13911</v>
      </c>
      <c r="C9171" s="129" t="s">
        <v>417</v>
      </c>
      <c r="D9171" s="165">
        <v>1</v>
      </c>
      <c r="E9171" s="129" t="s">
        <v>4739</v>
      </c>
      <c r="F9171" s="129" t="s">
        <v>4735</v>
      </c>
      <c r="G9171" s="129" t="s">
        <v>16723</v>
      </c>
      <c r="H9171" s="129"/>
    </row>
    <row r="9172" spans="1:8" x14ac:dyDescent="0.3">
      <c r="A9172" s="183">
        <v>45657</v>
      </c>
      <c r="B9172" s="129" t="s">
        <v>13912</v>
      </c>
      <c r="C9172" s="129" t="s">
        <v>418</v>
      </c>
      <c r="D9172" s="165">
        <v>1</v>
      </c>
      <c r="E9172" s="129" t="s">
        <v>4737</v>
      </c>
      <c r="F9172" s="129" t="s">
        <v>4735</v>
      </c>
      <c r="G9172" s="129" t="s">
        <v>16723</v>
      </c>
      <c r="H9172" s="129"/>
    </row>
    <row r="9173" spans="1:8" x14ac:dyDescent="0.3">
      <c r="A9173" s="183">
        <v>45657</v>
      </c>
      <c r="B9173" s="129" t="s">
        <v>13913</v>
      </c>
      <c r="C9173" s="129" t="s">
        <v>418</v>
      </c>
      <c r="D9173" s="165">
        <v>1</v>
      </c>
      <c r="E9173" s="129" t="s">
        <v>4739</v>
      </c>
      <c r="F9173" s="129" t="s">
        <v>4735</v>
      </c>
      <c r="G9173" s="129" t="s">
        <v>16723</v>
      </c>
      <c r="H9173" s="129"/>
    </row>
    <row r="9174" spans="1:8" x14ac:dyDescent="0.3">
      <c r="A9174" s="183">
        <v>45657</v>
      </c>
      <c r="B9174" s="129" t="s">
        <v>13914</v>
      </c>
      <c r="C9174" s="129" t="s">
        <v>418</v>
      </c>
      <c r="D9174" s="165">
        <v>1</v>
      </c>
      <c r="E9174" s="129" t="s">
        <v>4739</v>
      </c>
      <c r="F9174" s="129" t="s">
        <v>4735</v>
      </c>
      <c r="G9174" s="129" t="s">
        <v>16723</v>
      </c>
      <c r="H9174" s="129"/>
    </row>
    <row r="9175" spans="1:8" x14ac:dyDescent="0.3">
      <c r="A9175" s="183">
        <v>45657</v>
      </c>
      <c r="B9175" s="129" t="s">
        <v>13915</v>
      </c>
      <c r="C9175" s="129" t="s">
        <v>417</v>
      </c>
      <c r="D9175" s="165">
        <v>1</v>
      </c>
      <c r="E9175" s="129" t="s">
        <v>4739</v>
      </c>
      <c r="F9175" s="129" t="s">
        <v>4735</v>
      </c>
      <c r="G9175" s="129" t="s">
        <v>16723</v>
      </c>
      <c r="H9175" s="129"/>
    </row>
    <row r="9176" spans="1:8" x14ac:dyDescent="0.3">
      <c r="A9176" s="183">
        <v>45657</v>
      </c>
      <c r="B9176" s="129" t="s">
        <v>13916</v>
      </c>
      <c r="C9176" s="129" t="s">
        <v>417</v>
      </c>
      <c r="D9176" s="165">
        <v>1</v>
      </c>
      <c r="E9176" s="129" t="s">
        <v>4739</v>
      </c>
      <c r="F9176" s="129" t="s">
        <v>4735</v>
      </c>
      <c r="G9176" s="129" t="s">
        <v>16723</v>
      </c>
      <c r="H9176" s="129"/>
    </row>
    <row r="9177" spans="1:8" x14ac:dyDescent="0.3">
      <c r="A9177" s="183">
        <v>45657</v>
      </c>
      <c r="B9177" s="129" t="s">
        <v>13917</v>
      </c>
      <c r="C9177" s="129" t="s">
        <v>417</v>
      </c>
      <c r="D9177" s="165">
        <v>1</v>
      </c>
      <c r="E9177" s="129" t="s">
        <v>4737</v>
      </c>
      <c r="F9177" s="129" t="s">
        <v>4735</v>
      </c>
      <c r="G9177" s="129" t="s">
        <v>16723</v>
      </c>
      <c r="H9177" s="129"/>
    </row>
    <row r="9178" spans="1:8" x14ac:dyDescent="0.3">
      <c r="A9178" s="183">
        <v>45657</v>
      </c>
      <c r="B9178" s="129" t="s">
        <v>13918</v>
      </c>
      <c r="C9178" s="129" t="s">
        <v>418</v>
      </c>
      <c r="D9178" s="165">
        <v>1</v>
      </c>
      <c r="E9178" s="129" t="s">
        <v>4739</v>
      </c>
      <c r="F9178" s="129" t="s">
        <v>4735</v>
      </c>
      <c r="G9178" s="129" t="s">
        <v>16723</v>
      </c>
      <c r="H9178" s="129"/>
    </row>
    <row r="9179" spans="1:8" x14ac:dyDescent="0.3">
      <c r="A9179" s="183">
        <v>45657</v>
      </c>
      <c r="B9179" s="129" t="s">
        <v>13919</v>
      </c>
      <c r="C9179" s="129" t="s">
        <v>416</v>
      </c>
      <c r="D9179" s="165">
        <v>1</v>
      </c>
      <c r="E9179" s="129" t="s">
        <v>4739</v>
      </c>
      <c r="F9179" s="129" t="s">
        <v>4735</v>
      </c>
      <c r="G9179" s="129" t="s">
        <v>16723</v>
      </c>
      <c r="H9179" s="129"/>
    </row>
    <row r="9180" spans="1:8" x14ac:dyDescent="0.3">
      <c r="A9180" s="183">
        <v>45657</v>
      </c>
      <c r="B9180" s="129" t="s">
        <v>13920</v>
      </c>
      <c r="C9180" s="129" t="s">
        <v>418</v>
      </c>
      <c r="D9180" s="165">
        <v>1</v>
      </c>
      <c r="E9180" s="129" t="s">
        <v>4739</v>
      </c>
      <c r="F9180" s="129" t="s">
        <v>4735</v>
      </c>
      <c r="G9180" s="129" t="s">
        <v>16723</v>
      </c>
      <c r="H9180" s="129"/>
    </row>
    <row r="9181" spans="1:8" x14ac:dyDescent="0.3">
      <c r="A9181" s="183">
        <v>45657</v>
      </c>
      <c r="B9181" s="129" t="s">
        <v>13921</v>
      </c>
      <c r="C9181" s="129" t="s">
        <v>418</v>
      </c>
      <c r="D9181" s="165">
        <v>1</v>
      </c>
      <c r="E9181" s="129" t="s">
        <v>4739</v>
      </c>
      <c r="F9181" s="129" t="s">
        <v>4735</v>
      </c>
      <c r="G9181" s="129" t="s">
        <v>16723</v>
      </c>
      <c r="H9181" s="129"/>
    </row>
    <row r="9182" spans="1:8" x14ac:dyDescent="0.3">
      <c r="A9182" s="183">
        <v>45657</v>
      </c>
      <c r="B9182" s="129" t="s">
        <v>13922</v>
      </c>
      <c r="C9182" s="129" t="s">
        <v>416</v>
      </c>
      <c r="D9182" s="165">
        <v>1</v>
      </c>
      <c r="E9182" s="129" t="s">
        <v>4737</v>
      </c>
      <c r="F9182" s="129" t="s">
        <v>4735</v>
      </c>
      <c r="G9182" s="129" t="s">
        <v>16723</v>
      </c>
      <c r="H9182" s="129"/>
    </row>
    <row r="9183" spans="1:8" x14ac:dyDescent="0.3">
      <c r="A9183" s="183">
        <v>45657</v>
      </c>
      <c r="B9183" s="129" t="s">
        <v>13923</v>
      </c>
      <c r="C9183" s="129" t="s">
        <v>418</v>
      </c>
      <c r="D9183" s="165">
        <v>1</v>
      </c>
      <c r="E9183" s="129" t="s">
        <v>4737</v>
      </c>
      <c r="F9183" s="129" t="s">
        <v>4735</v>
      </c>
      <c r="G9183" s="129" t="s">
        <v>16723</v>
      </c>
      <c r="H9183" s="129"/>
    </row>
    <row r="9184" spans="1:8" x14ac:dyDescent="0.3">
      <c r="A9184" s="183">
        <v>45657</v>
      </c>
      <c r="B9184" s="129" t="s">
        <v>13924</v>
      </c>
      <c r="C9184" s="129" t="s">
        <v>417</v>
      </c>
      <c r="D9184" s="165">
        <v>1</v>
      </c>
      <c r="E9184" s="129" t="s">
        <v>4739</v>
      </c>
      <c r="F9184" s="129" t="s">
        <v>4735</v>
      </c>
      <c r="G9184" s="129" t="s">
        <v>16723</v>
      </c>
      <c r="H9184" s="129"/>
    </row>
    <row r="9185" spans="1:8" x14ac:dyDescent="0.3">
      <c r="A9185" s="183">
        <v>45657</v>
      </c>
      <c r="B9185" s="129" t="s">
        <v>13925</v>
      </c>
      <c r="C9185" s="129" t="s">
        <v>417</v>
      </c>
      <c r="D9185" s="165">
        <v>1</v>
      </c>
      <c r="E9185" s="129" t="s">
        <v>4737</v>
      </c>
      <c r="F9185" s="129" t="s">
        <v>4735</v>
      </c>
      <c r="G9185" s="129" t="s">
        <v>16723</v>
      </c>
      <c r="H9185" s="129"/>
    </row>
    <row r="9186" spans="1:8" x14ac:dyDescent="0.3">
      <c r="A9186" s="183">
        <v>45657</v>
      </c>
      <c r="B9186" s="129" t="s">
        <v>13926</v>
      </c>
      <c r="C9186" s="129" t="s">
        <v>417</v>
      </c>
      <c r="D9186" s="165">
        <v>1</v>
      </c>
      <c r="E9186" s="129" t="s">
        <v>4739</v>
      </c>
      <c r="F9186" s="129" t="s">
        <v>4735</v>
      </c>
      <c r="G9186" s="129" t="s">
        <v>16723</v>
      </c>
      <c r="H9186" s="129"/>
    </row>
    <row r="9187" spans="1:8" x14ac:dyDescent="0.3">
      <c r="A9187" s="183">
        <v>45657</v>
      </c>
      <c r="B9187" s="129" t="s">
        <v>13927</v>
      </c>
      <c r="C9187" s="129" t="s">
        <v>418</v>
      </c>
      <c r="D9187" s="165">
        <v>1</v>
      </c>
      <c r="E9187" s="129" t="s">
        <v>4739</v>
      </c>
      <c r="F9187" s="129" t="s">
        <v>4735</v>
      </c>
      <c r="G9187" s="129" t="s">
        <v>16723</v>
      </c>
      <c r="H9187" s="129"/>
    </row>
    <row r="9188" spans="1:8" x14ac:dyDescent="0.3">
      <c r="A9188" s="183">
        <v>45657</v>
      </c>
      <c r="B9188" s="129" t="s">
        <v>13928</v>
      </c>
      <c r="C9188" s="129" t="s">
        <v>417</v>
      </c>
      <c r="D9188" s="165">
        <v>1</v>
      </c>
      <c r="E9188" s="129" t="s">
        <v>4737</v>
      </c>
      <c r="F9188" s="129" t="s">
        <v>4735</v>
      </c>
      <c r="G9188" s="129" t="s">
        <v>16723</v>
      </c>
      <c r="H9188" s="129"/>
    </row>
    <row r="9189" spans="1:8" x14ac:dyDescent="0.3">
      <c r="A9189" s="183">
        <v>45657</v>
      </c>
      <c r="B9189" s="129" t="s">
        <v>13929</v>
      </c>
      <c r="C9189" s="129" t="s">
        <v>416</v>
      </c>
      <c r="D9189" s="165">
        <v>1</v>
      </c>
      <c r="E9189" s="129" t="s">
        <v>4737</v>
      </c>
      <c r="F9189" s="129" t="s">
        <v>4735</v>
      </c>
      <c r="G9189" s="129" t="s">
        <v>16723</v>
      </c>
      <c r="H9189" s="129"/>
    </row>
    <row r="9190" spans="1:8" x14ac:dyDescent="0.3">
      <c r="A9190" s="183">
        <v>45657</v>
      </c>
      <c r="B9190" s="129" t="s">
        <v>13930</v>
      </c>
      <c r="C9190" s="129" t="s">
        <v>417</v>
      </c>
      <c r="D9190" s="165">
        <v>1</v>
      </c>
      <c r="E9190" s="129" t="s">
        <v>4739</v>
      </c>
      <c r="F9190" s="129" t="s">
        <v>4735</v>
      </c>
      <c r="G9190" s="129" t="s">
        <v>16723</v>
      </c>
      <c r="H9190" s="129"/>
    </row>
    <row r="9191" spans="1:8" x14ac:dyDescent="0.3">
      <c r="A9191" s="183">
        <v>45657</v>
      </c>
      <c r="B9191" s="129" t="s">
        <v>13931</v>
      </c>
      <c r="C9191" s="129" t="s">
        <v>418</v>
      </c>
      <c r="D9191" s="165">
        <v>1</v>
      </c>
      <c r="E9191" s="129" t="s">
        <v>4821</v>
      </c>
      <c r="F9191" s="129" t="s">
        <v>4735</v>
      </c>
      <c r="G9191" s="129" t="s">
        <v>16723</v>
      </c>
      <c r="H9191" s="129"/>
    </row>
    <row r="9192" spans="1:8" x14ac:dyDescent="0.3">
      <c r="A9192" s="183">
        <v>45657</v>
      </c>
      <c r="B9192" s="129" t="s">
        <v>13932</v>
      </c>
      <c r="C9192" s="129" t="s">
        <v>418</v>
      </c>
      <c r="D9192" s="165">
        <v>1</v>
      </c>
      <c r="E9192" s="129" t="s">
        <v>4739</v>
      </c>
      <c r="F9192" s="129" t="s">
        <v>4735</v>
      </c>
      <c r="G9192" s="129" t="s">
        <v>16723</v>
      </c>
      <c r="H9192" s="129"/>
    </row>
    <row r="9193" spans="1:8" x14ac:dyDescent="0.3">
      <c r="A9193" s="183">
        <v>45657</v>
      </c>
      <c r="B9193" s="129" t="s">
        <v>13933</v>
      </c>
      <c r="C9193" s="129" t="s">
        <v>418</v>
      </c>
      <c r="D9193" s="165">
        <v>1</v>
      </c>
      <c r="E9193" s="129" t="s">
        <v>4737</v>
      </c>
      <c r="F9193" s="129" t="s">
        <v>4735</v>
      </c>
      <c r="G9193" s="129" t="s">
        <v>16723</v>
      </c>
      <c r="H9193" s="129"/>
    </row>
    <row r="9194" spans="1:8" x14ac:dyDescent="0.3">
      <c r="A9194" s="183">
        <v>45657</v>
      </c>
      <c r="B9194" s="129" t="s">
        <v>13934</v>
      </c>
      <c r="C9194" s="129" t="s">
        <v>418</v>
      </c>
      <c r="D9194" s="165">
        <v>1</v>
      </c>
      <c r="E9194" s="129" t="s">
        <v>4744</v>
      </c>
      <c r="F9194" s="129" t="s">
        <v>4735</v>
      </c>
      <c r="G9194" s="129" t="s">
        <v>16723</v>
      </c>
      <c r="H9194" s="129"/>
    </row>
    <row r="9195" spans="1:8" x14ac:dyDescent="0.3">
      <c r="A9195" s="183">
        <v>45657</v>
      </c>
      <c r="B9195" s="129" t="s">
        <v>13935</v>
      </c>
      <c r="C9195" s="129" t="s">
        <v>418</v>
      </c>
      <c r="D9195" s="165">
        <v>1</v>
      </c>
      <c r="E9195" s="129" t="s">
        <v>4739</v>
      </c>
      <c r="F9195" s="129" t="s">
        <v>4735</v>
      </c>
      <c r="G9195" s="129" t="s">
        <v>16723</v>
      </c>
      <c r="H9195" s="129"/>
    </row>
    <row r="9196" spans="1:8" x14ac:dyDescent="0.3">
      <c r="A9196" s="183">
        <v>45657</v>
      </c>
      <c r="B9196" s="129" t="s">
        <v>13936</v>
      </c>
      <c r="C9196" s="129" t="s">
        <v>416</v>
      </c>
      <c r="D9196" s="165">
        <v>1</v>
      </c>
      <c r="E9196" s="129" t="s">
        <v>4739</v>
      </c>
      <c r="F9196" s="129" t="s">
        <v>4735</v>
      </c>
      <c r="G9196" s="129" t="s">
        <v>16723</v>
      </c>
      <c r="H9196" s="129"/>
    </row>
    <row r="9197" spans="1:8" x14ac:dyDescent="0.3">
      <c r="A9197" s="183">
        <v>45657</v>
      </c>
      <c r="B9197" s="129" t="s">
        <v>13937</v>
      </c>
      <c r="C9197" s="129" t="s">
        <v>416</v>
      </c>
      <c r="D9197" s="165">
        <v>1</v>
      </c>
      <c r="E9197" s="129" t="s">
        <v>4737</v>
      </c>
      <c r="F9197" s="129" t="s">
        <v>4735</v>
      </c>
      <c r="G9197" s="129" t="s">
        <v>16723</v>
      </c>
      <c r="H9197" s="129"/>
    </row>
    <row r="9198" spans="1:8" x14ac:dyDescent="0.3">
      <c r="A9198" s="183">
        <v>45657</v>
      </c>
      <c r="B9198" s="129" t="s">
        <v>13938</v>
      </c>
      <c r="C9198" s="129" t="s">
        <v>418</v>
      </c>
      <c r="D9198" s="165">
        <v>1</v>
      </c>
      <c r="E9198" s="129" t="s">
        <v>4821</v>
      </c>
      <c r="F9198" s="129" t="s">
        <v>4735</v>
      </c>
      <c r="G9198" s="129" t="s">
        <v>16723</v>
      </c>
      <c r="H9198" s="129"/>
    </row>
    <row r="9199" spans="1:8" x14ac:dyDescent="0.3">
      <c r="A9199" s="183">
        <v>45657</v>
      </c>
      <c r="B9199" s="129" t="s">
        <v>13939</v>
      </c>
      <c r="C9199" s="129" t="s">
        <v>418</v>
      </c>
      <c r="D9199" s="165">
        <v>1</v>
      </c>
      <c r="E9199" s="129" t="s">
        <v>4821</v>
      </c>
      <c r="F9199" s="129" t="s">
        <v>4735</v>
      </c>
      <c r="G9199" s="129" t="s">
        <v>16723</v>
      </c>
      <c r="H9199" s="129"/>
    </row>
    <row r="9200" spans="1:8" x14ac:dyDescent="0.3">
      <c r="A9200" s="183">
        <v>45657</v>
      </c>
      <c r="B9200" s="129" t="s">
        <v>13940</v>
      </c>
      <c r="C9200" s="129" t="s">
        <v>417</v>
      </c>
      <c r="D9200" s="165">
        <v>1</v>
      </c>
      <c r="E9200" s="129" t="s">
        <v>4739</v>
      </c>
      <c r="F9200" s="129" t="s">
        <v>4735</v>
      </c>
      <c r="G9200" s="129" t="s">
        <v>16723</v>
      </c>
      <c r="H9200" s="129"/>
    </row>
    <row r="9201" spans="1:8" x14ac:dyDescent="0.3">
      <c r="A9201" s="183">
        <v>45657</v>
      </c>
      <c r="B9201" s="129" t="s">
        <v>13941</v>
      </c>
      <c r="C9201" s="129" t="s">
        <v>417</v>
      </c>
      <c r="D9201" s="165">
        <v>1</v>
      </c>
      <c r="E9201" s="129" t="s">
        <v>4739</v>
      </c>
      <c r="F9201" s="129" t="s">
        <v>4735</v>
      </c>
      <c r="G9201" s="129" t="s">
        <v>16723</v>
      </c>
      <c r="H9201" s="129"/>
    </row>
    <row r="9202" spans="1:8" x14ac:dyDescent="0.3">
      <c r="A9202" s="183">
        <v>45657</v>
      </c>
      <c r="B9202" s="129" t="s">
        <v>13942</v>
      </c>
      <c r="C9202" s="129" t="s">
        <v>417</v>
      </c>
      <c r="D9202" s="165">
        <v>1</v>
      </c>
      <c r="E9202" s="129" t="s">
        <v>4739</v>
      </c>
      <c r="F9202" s="129" t="s">
        <v>4735</v>
      </c>
      <c r="G9202" s="129" t="s">
        <v>16723</v>
      </c>
      <c r="H9202" s="129"/>
    </row>
    <row r="9203" spans="1:8" x14ac:dyDescent="0.3">
      <c r="A9203" s="183">
        <v>45657</v>
      </c>
      <c r="B9203" s="129" t="s">
        <v>13943</v>
      </c>
      <c r="C9203" s="129" t="s">
        <v>417</v>
      </c>
      <c r="D9203" s="165">
        <v>1</v>
      </c>
      <c r="E9203" s="129" t="s">
        <v>4737</v>
      </c>
      <c r="F9203" s="129" t="s">
        <v>4735</v>
      </c>
      <c r="G9203" s="129" t="s">
        <v>16723</v>
      </c>
      <c r="H9203" s="129"/>
    </row>
    <row r="9204" spans="1:8" x14ac:dyDescent="0.3">
      <c r="A9204" s="183">
        <v>45657</v>
      </c>
      <c r="B9204" s="129" t="s">
        <v>13944</v>
      </c>
      <c r="C9204" s="129" t="s">
        <v>417</v>
      </c>
      <c r="D9204" s="165">
        <v>1</v>
      </c>
      <c r="E9204" s="129" t="s">
        <v>4739</v>
      </c>
      <c r="F9204" s="129" t="s">
        <v>4735</v>
      </c>
      <c r="G9204" s="129" t="s">
        <v>16723</v>
      </c>
      <c r="H9204" s="129"/>
    </row>
    <row r="9205" spans="1:8" x14ac:dyDescent="0.3">
      <c r="A9205" s="183">
        <v>45657</v>
      </c>
      <c r="B9205" s="129" t="s">
        <v>13945</v>
      </c>
      <c r="C9205" s="129" t="s">
        <v>417</v>
      </c>
      <c r="D9205" s="165">
        <v>1</v>
      </c>
      <c r="E9205" s="129" t="s">
        <v>4739</v>
      </c>
      <c r="F9205" s="129" t="s">
        <v>4735</v>
      </c>
      <c r="G9205" s="129" t="s">
        <v>16723</v>
      </c>
      <c r="H9205" s="129"/>
    </row>
    <row r="9206" spans="1:8" x14ac:dyDescent="0.3">
      <c r="A9206" s="183">
        <v>45657</v>
      </c>
      <c r="B9206" s="129" t="s">
        <v>13946</v>
      </c>
      <c r="C9206" s="129" t="s">
        <v>418</v>
      </c>
      <c r="D9206" s="165">
        <v>1</v>
      </c>
      <c r="E9206" s="129" t="s">
        <v>4739</v>
      </c>
      <c r="F9206" s="129" t="s">
        <v>4735</v>
      </c>
      <c r="G9206" s="129" t="s">
        <v>16723</v>
      </c>
      <c r="H9206" s="129"/>
    </row>
    <row r="9207" spans="1:8" x14ac:dyDescent="0.3">
      <c r="A9207" s="183">
        <v>45657</v>
      </c>
      <c r="B9207" s="129" t="s">
        <v>13947</v>
      </c>
      <c r="C9207" s="129" t="s">
        <v>416</v>
      </c>
      <c r="D9207" s="165">
        <v>1</v>
      </c>
      <c r="E9207" s="129" t="s">
        <v>4739</v>
      </c>
      <c r="F9207" s="129" t="s">
        <v>4735</v>
      </c>
      <c r="G9207" s="129" t="s">
        <v>16723</v>
      </c>
      <c r="H9207" s="129"/>
    </row>
    <row r="9208" spans="1:8" x14ac:dyDescent="0.3">
      <c r="A9208" s="183">
        <v>45657</v>
      </c>
      <c r="B9208" s="129" t="s">
        <v>13948</v>
      </c>
      <c r="C9208" s="129" t="s">
        <v>418</v>
      </c>
      <c r="D9208" s="165">
        <v>1</v>
      </c>
      <c r="E9208" s="129" t="s">
        <v>4821</v>
      </c>
      <c r="F9208" s="129" t="s">
        <v>4735</v>
      </c>
      <c r="G9208" s="129" t="s">
        <v>16723</v>
      </c>
      <c r="H9208" s="129"/>
    </row>
    <row r="9209" spans="1:8" x14ac:dyDescent="0.3">
      <c r="A9209" s="183">
        <v>45657</v>
      </c>
      <c r="B9209" s="129" t="s">
        <v>13949</v>
      </c>
      <c r="C9209" s="129" t="s">
        <v>416</v>
      </c>
      <c r="D9209" s="165">
        <v>1</v>
      </c>
      <c r="E9209" s="129" t="s">
        <v>4821</v>
      </c>
      <c r="F9209" s="129" t="s">
        <v>4735</v>
      </c>
      <c r="G9209" s="129" t="s">
        <v>16723</v>
      </c>
      <c r="H9209" s="129"/>
    </row>
    <row r="9210" spans="1:8" x14ac:dyDescent="0.3">
      <c r="A9210" s="183">
        <v>45657</v>
      </c>
      <c r="B9210" s="129" t="s">
        <v>13950</v>
      </c>
      <c r="C9210" s="129" t="s">
        <v>418</v>
      </c>
      <c r="D9210" s="165">
        <v>1</v>
      </c>
      <c r="E9210" s="129" t="s">
        <v>4821</v>
      </c>
      <c r="F9210" s="129" t="s">
        <v>4735</v>
      </c>
      <c r="G9210" s="129" t="s">
        <v>16723</v>
      </c>
      <c r="H9210" s="129"/>
    </row>
    <row r="9211" spans="1:8" x14ac:dyDescent="0.3">
      <c r="A9211" s="183">
        <v>45657</v>
      </c>
      <c r="B9211" s="129" t="s">
        <v>13951</v>
      </c>
      <c r="C9211" s="129" t="s">
        <v>416</v>
      </c>
      <c r="D9211" s="165">
        <v>1</v>
      </c>
      <c r="E9211" s="129" t="s">
        <v>4739</v>
      </c>
      <c r="F9211" s="129" t="s">
        <v>4735</v>
      </c>
      <c r="G9211" s="129" t="s">
        <v>16723</v>
      </c>
      <c r="H9211" s="129"/>
    </row>
    <row r="9212" spans="1:8" x14ac:dyDescent="0.3">
      <c r="A9212" s="183">
        <v>45657</v>
      </c>
      <c r="B9212" s="129" t="s">
        <v>13952</v>
      </c>
      <c r="C9212" s="129" t="s">
        <v>418</v>
      </c>
      <c r="D9212" s="165">
        <v>1</v>
      </c>
      <c r="E9212" s="129" t="s">
        <v>4739</v>
      </c>
      <c r="F9212" s="129" t="s">
        <v>4735</v>
      </c>
      <c r="G9212" s="129" t="s">
        <v>16723</v>
      </c>
      <c r="H9212" s="129"/>
    </row>
    <row r="9213" spans="1:8" x14ac:dyDescent="0.3">
      <c r="A9213" s="183">
        <v>45657</v>
      </c>
      <c r="B9213" s="129" t="s">
        <v>13953</v>
      </c>
      <c r="C9213" s="129" t="s">
        <v>418</v>
      </c>
      <c r="D9213" s="165">
        <v>1</v>
      </c>
      <c r="E9213" s="129" t="s">
        <v>4739</v>
      </c>
      <c r="F9213" s="129" t="s">
        <v>4735</v>
      </c>
      <c r="G9213" s="129" t="s">
        <v>16723</v>
      </c>
      <c r="H9213" s="129"/>
    </row>
    <row r="9214" spans="1:8" x14ac:dyDescent="0.3">
      <c r="A9214" s="183">
        <v>45657</v>
      </c>
      <c r="B9214" s="129" t="s">
        <v>13954</v>
      </c>
      <c r="C9214" s="129" t="s">
        <v>418</v>
      </c>
      <c r="D9214" s="165">
        <v>1</v>
      </c>
      <c r="E9214" s="129" t="s">
        <v>4739</v>
      </c>
      <c r="F9214" s="129" t="s">
        <v>4735</v>
      </c>
      <c r="G9214" s="129" t="s">
        <v>16723</v>
      </c>
      <c r="H9214" s="129"/>
    </row>
    <row r="9215" spans="1:8" x14ac:dyDescent="0.3">
      <c r="A9215" s="183">
        <v>45657</v>
      </c>
      <c r="B9215" s="129" t="s">
        <v>13955</v>
      </c>
      <c r="C9215" s="129" t="s">
        <v>417</v>
      </c>
      <c r="D9215" s="165">
        <v>1</v>
      </c>
      <c r="E9215" s="129" t="s">
        <v>4739</v>
      </c>
      <c r="F9215" s="129" t="s">
        <v>4735</v>
      </c>
      <c r="G9215" s="129" t="s">
        <v>16723</v>
      </c>
      <c r="H9215" s="129"/>
    </row>
    <row r="9216" spans="1:8" x14ac:dyDescent="0.3">
      <c r="A9216" s="183">
        <v>45657</v>
      </c>
      <c r="B9216" s="129" t="s">
        <v>13956</v>
      </c>
      <c r="C9216" s="129" t="s">
        <v>417</v>
      </c>
      <c r="D9216" s="165">
        <v>1</v>
      </c>
      <c r="E9216" s="129" t="s">
        <v>4737</v>
      </c>
      <c r="F9216" s="129" t="s">
        <v>4735</v>
      </c>
      <c r="G9216" s="129" t="s">
        <v>16723</v>
      </c>
      <c r="H9216" s="129"/>
    </row>
    <row r="9217" spans="1:8" x14ac:dyDescent="0.3">
      <c r="A9217" s="183">
        <v>45657</v>
      </c>
      <c r="B9217" s="129" t="s">
        <v>13957</v>
      </c>
      <c r="C9217" s="129" t="s">
        <v>417</v>
      </c>
      <c r="D9217" s="165">
        <v>1</v>
      </c>
      <c r="E9217" s="129" t="s">
        <v>4739</v>
      </c>
      <c r="F9217" s="129" t="s">
        <v>4735</v>
      </c>
      <c r="G9217" s="129" t="s">
        <v>16723</v>
      </c>
      <c r="H9217" s="129"/>
    </row>
    <row r="9218" spans="1:8" x14ac:dyDescent="0.3">
      <c r="A9218" s="183">
        <v>45657</v>
      </c>
      <c r="B9218" s="129" t="s">
        <v>13958</v>
      </c>
      <c r="C9218" s="129" t="s">
        <v>417</v>
      </c>
      <c r="D9218" s="165">
        <v>1</v>
      </c>
      <c r="E9218" s="129" t="s">
        <v>4739</v>
      </c>
      <c r="F9218" s="129" t="s">
        <v>4735</v>
      </c>
      <c r="G9218" s="129" t="s">
        <v>16723</v>
      </c>
      <c r="H9218" s="129"/>
    </row>
    <row r="9219" spans="1:8" x14ac:dyDescent="0.3">
      <c r="A9219" s="183">
        <v>45657</v>
      </c>
      <c r="B9219" s="129" t="s">
        <v>13959</v>
      </c>
      <c r="C9219" s="129" t="s">
        <v>417</v>
      </c>
      <c r="D9219" s="165">
        <v>1</v>
      </c>
      <c r="E9219" s="129" t="s">
        <v>4737</v>
      </c>
      <c r="F9219" s="129" t="s">
        <v>4735</v>
      </c>
      <c r="G9219" s="129" t="s">
        <v>16723</v>
      </c>
      <c r="H9219" s="129"/>
    </row>
    <row r="9220" spans="1:8" x14ac:dyDescent="0.3">
      <c r="A9220" s="183">
        <v>45657</v>
      </c>
      <c r="B9220" s="129" t="s">
        <v>13960</v>
      </c>
      <c r="C9220" s="129" t="s">
        <v>418</v>
      </c>
      <c r="D9220" s="165">
        <v>1</v>
      </c>
      <c r="E9220" s="129" t="s">
        <v>4739</v>
      </c>
      <c r="F9220" s="129" t="s">
        <v>4735</v>
      </c>
      <c r="G9220" s="129" t="s">
        <v>16723</v>
      </c>
      <c r="H9220" s="129"/>
    </row>
    <row r="9221" spans="1:8" x14ac:dyDescent="0.3">
      <c r="A9221" s="183">
        <v>45657</v>
      </c>
      <c r="B9221" s="129" t="s">
        <v>13961</v>
      </c>
      <c r="C9221" s="129" t="s">
        <v>418</v>
      </c>
      <c r="D9221" s="165">
        <v>1</v>
      </c>
      <c r="E9221" s="129" t="s">
        <v>4739</v>
      </c>
      <c r="F9221" s="129" t="s">
        <v>4735</v>
      </c>
      <c r="G9221" s="129" t="s">
        <v>16723</v>
      </c>
      <c r="H9221" s="129"/>
    </row>
    <row r="9222" spans="1:8" x14ac:dyDescent="0.3">
      <c r="A9222" s="183">
        <v>45657</v>
      </c>
      <c r="B9222" s="129" t="s">
        <v>13962</v>
      </c>
      <c r="C9222" s="129" t="s">
        <v>418</v>
      </c>
      <c r="D9222" s="165">
        <v>1</v>
      </c>
      <c r="E9222" s="129" t="s">
        <v>4743</v>
      </c>
      <c r="F9222" s="129" t="s">
        <v>4735</v>
      </c>
      <c r="G9222" s="129" t="s">
        <v>16746</v>
      </c>
      <c r="H9222" s="129"/>
    </row>
    <row r="9223" spans="1:8" x14ac:dyDescent="0.3">
      <c r="A9223" s="183">
        <v>45657</v>
      </c>
      <c r="B9223" s="129" t="s">
        <v>13963</v>
      </c>
      <c r="C9223" s="129" t="s">
        <v>418</v>
      </c>
      <c r="D9223" s="165">
        <v>1</v>
      </c>
      <c r="E9223" s="129" t="s">
        <v>4739</v>
      </c>
      <c r="F9223" s="129" t="s">
        <v>4735</v>
      </c>
      <c r="G9223" s="129" t="s">
        <v>16723</v>
      </c>
      <c r="H9223" s="129"/>
    </row>
    <row r="9224" spans="1:8" x14ac:dyDescent="0.3">
      <c r="A9224" s="183">
        <v>45657</v>
      </c>
      <c r="B9224" s="129" t="s">
        <v>13964</v>
      </c>
      <c r="C9224" s="129" t="s">
        <v>418</v>
      </c>
      <c r="D9224" s="165">
        <v>1</v>
      </c>
      <c r="E9224" s="129" t="s">
        <v>4821</v>
      </c>
      <c r="F9224" s="129" t="s">
        <v>4735</v>
      </c>
      <c r="G9224" s="129" t="s">
        <v>16723</v>
      </c>
      <c r="H9224" s="129"/>
    </row>
    <row r="9225" spans="1:8" x14ac:dyDescent="0.3">
      <c r="A9225" s="183">
        <v>45657</v>
      </c>
      <c r="B9225" s="129" t="s">
        <v>13965</v>
      </c>
      <c r="C9225" s="129" t="s">
        <v>417</v>
      </c>
      <c r="D9225" s="165">
        <v>1</v>
      </c>
      <c r="E9225" s="129" t="s">
        <v>4739</v>
      </c>
      <c r="F9225" s="129" t="s">
        <v>4735</v>
      </c>
      <c r="G9225" s="129" t="s">
        <v>16723</v>
      </c>
      <c r="H9225" s="129"/>
    </row>
    <row r="9226" spans="1:8" x14ac:dyDescent="0.3">
      <c r="A9226" s="183">
        <v>45657</v>
      </c>
      <c r="B9226" s="129" t="s">
        <v>13966</v>
      </c>
      <c r="C9226" s="129" t="s">
        <v>416</v>
      </c>
      <c r="D9226" s="165">
        <v>1</v>
      </c>
      <c r="E9226" s="129" t="s">
        <v>4739</v>
      </c>
      <c r="F9226" s="129" t="s">
        <v>4735</v>
      </c>
      <c r="G9226" s="129" t="s">
        <v>16723</v>
      </c>
      <c r="H9226" s="129"/>
    </row>
    <row r="9227" spans="1:8" x14ac:dyDescent="0.3">
      <c r="A9227" s="183">
        <v>45657</v>
      </c>
      <c r="B9227" s="129" t="s">
        <v>13967</v>
      </c>
      <c r="C9227" s="129" t="s">
        <v>418</v>
      </c>
      <c r="D9227" s="165">
        <v>1</v>
      </c>
      <c r="E9227" s="129" t="s">
        <v>4739</v>
      </c>
      <c r="F9227" s="129" t="s">
        <v>4735</v>
      </c>
      <c r="G9227" s="129" t="s">
        <v>16723</v>
      </c>
      <c r="H9227" s="129"/>
    </row>
    <row r="9228" spans="1:8" x14ac:dyDescent="0.3">
      <c r="A9228" s="183">
        <v>45657</v>
      </c>
      <c r="B9228" s="129" t="s">
        <v>13968</v>
      </c>
      <c r="C9228" s="129" t="s">
        <v>418</v>
      </c>
      <c r="D9228" s="165">
        <v>1</v>
      </c>
      <c r="E9228" s="129" t="s">
        <v>4739</v>
      </c>
      <c r="F9228" s="129" t="s">
        <v>4735</v>
      </c>
      <c r="G9228" s="129" t="s">
        <v>16723</v>
      </c>
      <c r="H9228" s="129"/>
    </row>
    <row r="9229" spans="1:8" x14ac:dyDescent="0.3">
      <c r="A9229" s="183">
        <v>45657</v>
      </c>
      <c r="B9229" s="129" t="s">
        <v>13969</v>
      </c>
      <c r="C9229" s="129" t="s">
        <v>417</v>
      </c>
      <c r="D9229" s="165">
        <v>1</v>
      </c>
      <c r="E9229" s="129" t="s">
        <v>4739</v>
      </c>
      <c r="F9229" s="129" t="s">
        <v>4735</v>
      </c>
      <c r="G9229" s="129" t="s">
        <v>16723</v>
      </c>
      <c r="H9229" s="129"/>
    </row>
    <row r="9230" spans="1:8" x14ac:dyDescent="0.3">
      <c r="A9230" s="183">
        <v>45657</v>
      </c>
      <c r="B9230" s="129" t="s">
        <v>13970</v>
      </c>
      <c r="C9230" s="129" t="s">
        <v>416</v>
      </c>
      <c r="D9230" s="165">
        <v>1</v>
      </c>
      <c r="E9230" s="129" t="s">
        <v>4739</v>
      </c>
      <c r="F9230" s="129" t="s">
        <v>4735</v>
      </c>
      <c r="G9230" s="129" t="s">
        <v>16723</v>
      </c>
      <c r="H9230" s="129"/>
    </row>
    <row r="9231" spans="1:8" x14ac:dyDescent="0.3">
      <c r="A9231" s="183">
        <v>45657</v>
      </c>
      <c r="B9231" s="129" t="s">
        <v>13971</v>
      </c>
      <c r="C9231" s="129" t="s">
        <v>417</v>
      </c>
      <c r="D9231" s="165">
        <v>1</v>
      </c>
      <c r="E9231" s="129" t="s">
        <v>4739</v>
      </c>
      <c r="F9231" s="129" t="s">
        <v>4735</v>
      </c>
      <c r="G9231" s="129" t="s">
        <v>16723</v>
      </c>
      <c r="H9231" s="129"/>
    </row>
    <row r="9232" spans="1:8" x14ac:dyDescent="0.3">
      <c r="A9232" s="183">
        <v>45657</v>
      </c>
      <c r="B9232" s="129" t="s">
        <v>13972</v>
      </c>
      <c r="C9232" s="129" t="s">
        <v>417</v>
      </c>
      <c r="D9232" s="165">
        <v>1</v>
      </c>
      <c r="E9232" s="129" t="s">
        <v>4739</v>
      </c>
      <c r="F9232" s="129" t="s">
        <v>4735</v>
      </c>
      <c r="G9232" s="129" t="s">
        <v>16723</v>
      </c>
      <c r="H9232" s="129"/>
    </row>
    <row r="9233" spans="1:8" x14ac:dyDescent="0.3">
      <c r="A9233" s="183">
        <v>45657</v>
      </c>
      <c r="B9233" s="129" t="s">
        <v>13973</v>
      </c>
      <c r="C9233" s="129" t="s">
        <v>417</v>
      </c>
      <c r="D9233" s="165">
        <v>1</v>
      </c>
      <c r="E9233" s="129" t="s">
        <v>4739</v>
      </c>
      <c r="F9233" s="129" t="s">
        <v>4735</v>
      </c>
      <c r="G9233" s="129" t="s">
        <v>16723</v>
      </c>
      <c r="H9233" s="129"/>
    </row>
    <row r="9234" spans="1:8" x14ac:dyDescent="0.3">
      <c r="A9234" s="183">
        <v>45657</v>
      </c>
      <c r="B9234" s="129" t="s">
        <v>13974</v>
      </c>
      <c r="C9234" s="129" t="s">
        <v>417</v>
      </c>
      <c r="D9234" s="165">
        <v>1</v>
      </c>
      <c r="E9234" s="129" t="s">
        <v>4739</v>
      </c>
      <c r="F9234" s="129" t="s">
        <v>4735</v>
      </c>
      <c r="G9234" s="129" t="s">
        <v>16723</v>
      </c>
      <c r="H9234" s="129"/>
    </row>
    <row r="9235" spans="1:8" x14ac:dyDescent="0.3">
      <c r="A9235" s="183">
        <v>45657</v>
      </c>
      <c r="B9235" s="129" t="s">
        <v>13975</v>
      </c>
      <c r="C9235" s="129" t="s">
        <v>417</v>
      </c>
      <c r="D9235" s="165">
        <v>1</v>
      </c>
      <c r="E9235" s="129" t="s">
        <v>4739</v>
      </c>
      <c r="F9235" s="129" t="s">
        <v>4735</v>
      </c>
      <c r="G9235" s="129" t="s">
        <v>16723</v>
      </c>
      <c r="H9235" s="129"/>
    </row>
    <row r="9236" spans="1:8" x14ac:dyDescent="0.3">
      <c r="A9236" s="183">
        <v>45657</v>
      </c>
      <c r="B9236" s="129" t="s">
        <v>13976</v>
      </c>
      <c r="C9236" s="129" t="s">
        <v>418</v>
      </c>
      <c r="D9236" s="165">
        <v>1</v>
      </c>
      <c r="E9236" s="129" t="s">
        <v>4739</v>
      </c>
      <c r="F9236" s="129" t="s">
        <v>4735</v>
      </c>
      <c r="G9236" s="129" t="s">
        <v>16723</v>
      </c>
      <c r="H9236" s="129"/>
    </row>
    <row r="9237" spans="1:8" x14ac:dyDescent="0.3">
      <c r="A9237" s="183">
        <v>45657</v>
      </c>
      <c r="B9237" s="129" t="s">
        <v>13977</v>
      </c>
      <c r="C9237" s="129" t="s">
        <v>417</v>
      </c>
      <c r="D9237" s="165">
        <v>1</v>
      </c>
      <c r="E9237" s="129" t="s">
        <v>4739</v>
      </c>
      <c r="F9237" s="129" t="s">
        <v>4735</v>
      </c>
      <c r="G9237" s="129" t="s">
        <v>16723</v>
      </c>
      <c r="H9237" s="129"/>
    </row>
    <row r="9238" spans="1:8" x14ac:dyDescent="0.3">
      <c r="A9238" s="183">
        <v>45657</v>
      </c>
      <c r="B9238" s="129" t="s">
        <v>13978</v>
      </c>
      <c r="C9238" s="129" t="s">
        <v>417</v>
      </c>
      <c r="D9238" s="165">
        <v>1</v>
      </c>
      <c r="E9238" s="129" t="s">
        <v>4739</v>
      </c>
      <c r="F9238" s="129" t="s">
        <v>4735</v>
      </c>
      <c r="G9238" s="129" t="s">
        <v>16723</v>
      </c>
      <c r="H9238" s="129"/>
    </row>
    <row r="9239" spans="1:8" x14ac:dyDescent="0.3">
      <c r="A9239" s="183">
        <v>45657</v>
      </c>
      <c r="B9239" s="129" t="s">
        <v>13979</v>
      </c>
      <c r="C9239" s="129" t="s">
        <v>417</v>
      </c>
      <c r="D9239" s="165">
        <v>1</v>
      </c>
      <c r="E9239" s="129" t="s">
        <v>4739</v>
      </c>
      <c r="F9239" s="129" t="s">
        <v>4735</v>
      </c>
      <c r="G9239" s="129" t="s">
        <v>16723</v>
      </c>
      <c r="H9239" s="129"/>
    </row>
    <row r="9240" spans="1:8" x14ac:dyDescent="0.3">
      <c r="A9240" s="183">
        <v>45657</v>
      </c>
      <c r="B9240" s="129" t="s">
        <v>13980</v>
      </c>
      <c r="C9240" s="129" t="s">
        <v>417</v>
      </c>
      <c r="D9240" s="165">
        <v>1</v>
      </c>
      <c r="E9240" s="129" t="s">
        <v>5066</v>
      </c>
      <c r="F9240" s="129" t="s">
        <v>4735</v>
      </c>
      <c r="G9240" s="129" t="s">
        <v>16723</v>
      </c>
      <c r="H9240" s="129"/>
    </row>
    <row r="9241" spans="1:8" x14ac:dyDescent="0.3">
      <c r="A9241" s="183">
        <v>45657</v>
      </c>
      <c r="B9241" s="129" t="s">
        <v>13981</v>
      </c>
      <c r="C9241" s="129" t="s">
        <v>417</v>
      </c>
      <c r="D9241" s="165">
        <v>1</v>
      </c>
      <c r="E9241" s="129" t="s">
        <v>5066</v>
      </c>
      <c r="F9241" s="129" t="s">
        <v>4735</v>
      </c>
      <c r="G9241" s="129" t="s">
        <v>16723</v>
      </c>
      <c r="H9241" s="129"/>
    </row>
    <row r="9242" spans="1:8" x14ac:dyDescent="0.3">
      <c r="A9242" s="183">
        <v>45657</v>
      </c>
      <c r="B9242" s="129" t="s">
        <v>13982</v>
      </c>
      <c r="C9242" s="129" t="s">
        <v>418</v>
      </c>
      <c r="D9242" s="165">
        <v>1</v>
      </c>
      <c r="E9242" s="129" t="s">
        <v>4739</v>
      </c>
      <c r="F9242" s="129" t="s">
        <v>4735</v>
      </c>
      <c r="G9242" s="129" t="s">
        <v>16723</v>
      </c>
      <c r="H9242" s="129"/>
    </row>
    <row r="9243" spans="1:8" x14ac:dyDescent="0.3">
      <c r="A9243" s="183">
        <v>45657</v>
      </c>
      <c r="B9243" s="129" t="s">
        <v>13983</v>
      </c>
      <c r="C9243" s="129" t="s">
        <v>417</v>
      </c>
      <c r="D9243" s="165">
        <v>1</v>
      </c>
      <c r="E9243" s="129" t="s">
        <v>4739</v>
      </c>
      <c r="F9243" s="129" t="s">
        <v>4735</v>
      </c>
      <c r="G9243" s="129" t="s">
        <v>16723</v>
      </c>
      <c r="H9243" s="129"/>
    </row>
    <row r="9244" spans="1:8" x14ac:dyDescent="0.3">
      <c r="A9244" s="183">
        <v>45657</v>
      </c>
      <c r="B9244" s="129" t="s">
        <v>13984</v>
      </c>
      <c r="C9244" s="129" t="s">
        <v>416</v>
      </c>
      <c r="D9244" s="165">
        <v>1</v>
      </c>
      <c r="E9244" s="129" t="s">
        <v>4739</v>
      </c>
      <c r="F9244" s="129" t="s">
        <v>4735</v>
      </c>
      <c r="G9244" s="129" t="s">
        <v>16723</v>
      </c>
      <c r="H9244" s="129"/>
    </row>
    <row r="9245" spans="1:8" x14ac:dyDescent="0.3">
      <c r="A9245" s="183">
        <v>45657</v>
      </c>
      <c r="B9245" s="129" t="s">
        <v>13985</v>
      </c>
      <c r="C9245" s="129" t="s">
        <v>418</v>
      </c>
      <c r="D9245" s="165">
        <v>1</v>
      </c>
      <c r="E9245" s="129" t="s">
        <v>4739</v>
      </c>
      <c r="F9245" s="129" t="s">
        <v>4735</v>
      </c>
      <c r="G9245" s="129" t="s">
        <v>16723</v>
      </c>
      <c r="H9245" s="129"/>
    </row>
    <row r="9246" spans="1:8" x14ac:dyDescent="0.3">
      <c r="A9246" s="183">
        <v>45657</v>
      </c>
      <c r="B9246" s="129" t="s">
        <v>13986</v>
      </c>
      <c r="C9246" s="129" t="s">
        <v>418</v>
      </c>
      <c r="D9246" s="165">
        <v>1</v>
      </c>
      <c r="E9246" s="129" t="s">
        <v>4739</v>
      </c>
      <c r="F9246" s="129" t="s">
        <v>4735</v>
      </c>
      <c r="G9246" s="129" t="s">
        <v>16723</v>
      </c>
      <c r="H9246" s="129"/>
    </row>
    <row r="9247" spans="1:8" x14ac:dyDescent="0.3">
      <c r="A9247" s="183">
        <v>45657</v>
      </c>
      <c r="B9247" s="129" t="s">
        <v>13987</v>
      </c>
      <c r="C9247" s="129" t="s">
        <v>417</v>
      </c>
      <c r="D9247" s="165">
        <v>1</v>
      </c>
      <c r="E9247" s="129" t="s">
        <v>4739</v>
      </c>
      <c r="F9247" s="129" t="s">
        <v>4735</v>
      </c>
      <c r="G9247" s="129" t="s">
        <v>16723</v>
      </c>
      <c r="H9247" s="129"/>
    </row>
    <row r="9248" spans="1:8" x14ac:dyDescent="0.3">
      <c r="A9248" s="183">
        <v>45688</v>
      </c>
      <c r="B9248" s="129" t="s">
        <v>13988</v>
      </c>
      <c r="C9248" s="129" t="s">
        <v>417</v>
      </c>
      <c r="D9248" s="165">
        <v>1</v>
      </c>
      <c r="E9248" s="129" t="s">
        <v>4739</v>
      </c>
      <c r="F9248" s="129" t="s">
        <v>4735</v>
      </c>
      <c r="G9248" s="129" t="s">
        <v>16723</v>
      </c>
      <c r="H9248" s="129"/>
    </row>
    <row r="9249" spans="1:8" x14ac:dyDescent="0.3">
      <c r="A9249" s="183">
        <v>45688</v>
      </c>
      <c r="B9249" s="129" t="s">
        <v>13989</v>
      </c>
      <c r="C9249" s="129" t="s">
        <v>417</v>
      </c>
      <c r="D9249" s="165">
        <v>1</v>
      </c>
      <c r="E9249" s="129" t="s">
        <v>4739</v>
      </c>
      <c r="F9249" s="129" t="s">
        <v>4735</v>
      </c>
      <c r="G9249" s="129" t="s">
        <v>16723</v>
      </c>
      <c r="H9249" s="129"/>
    </row>
    <row r="9250" spans="1:8" x14ac:dyDescent="0.3">
      <c r="A9250" s="183">
        <v>45688</v>
      </c>
      <c r="B9250" s="129" t="s">
        <v>13990</v>
      </c>
      <c r="C9250" s="129" t="s">
        <v>417</v>
      </c>
      <c r="D9250" s="165">
        <v>1</v>
      </c>
      <c r="E9250" s="129" t="s">
        <v>4739</v>
      </c>
      <c r="F9250" s="129" t="s">
        <v>4735</v>
      </c>
      <c r="G9250" s="129" t="s">
        <v>16723</v>
      </c>
      <c r="H9250" s="129"/>
    </row>
    <row r="9251" spans="1:8" x14ac:dyDescent="0.3">
      <c r="A9251" s="183">
        <v>45688</v>
      </c>
      <c r="B9251" s="129" t="s">
        <v>13991</v>
      </c>
      <c r="C9251" s="129" t="s">
        <v>417</v>
      </c>
      <c r="D9251" s="165">
        <v>1</v>
      </c>
      <c r="E9251" s="129" t="s">
        <v>4739</v>
      </c>
      <c r="F9251" s="129" t="s">
        <v>4735</v>
      </c>
      <c r="G9251" s="129" t="s">
        <v>16723</v>
      </c>
      <c r="H9251" s="129"/>
    </row>
    <row r="9252" spans="1:8" x14ac:dyDescent="0.3">
      <c r="A9252" s="183">
        <v>45688</v>
      </c>
      <c r="B9252" s="129" t="s">
        <v>13992</v>
      </c>
      <c r="C9252" s="129" t="s">
        <v>417</v>
      </c>
      <c r="D9252" s="165">
        <v>1</v>
      </c>
      <c r="E9252" s="129" t="s">
        <v>4739</v>
      </c>
      <c r="F9252" s="129" t="s">
        <v>4735</v>
      </c>
      <c r="G9252" s="129" t="s">
        <v>16723</v>
      </c>
      <c r="H9252" s="129"/>
    </row>
    <row r="9253" spans="1:8" x14ac:dyDescent="0.3">
      <c r="A9253" s="183">
        <v>45688</v>
      </c>
      <c r="B9253" s="129" t="s">
        <v>13993</v>
      </c>
      <c r="C9253" s="129" t="s">
        <v>417</v>
      </c>
      <c r="D9253" s="165">
        <v>1</v>
      </c>
      <c r="E9253" s="129" t="s">
        <v>4739</v>
      </c>
      <c r="F9253" s="129" t="s">
        <v>4735</v>
      </c>
      <c r="G9253" s="129" t="s">
        <v>16723</v>
      </c>
      <c r="H9253" s="129"/>
    </row>
    <row r="9254" spans="1:8" x14ac:dyDescent="0.3">
      <c r="A9254" s="183">
        <v>45688</v>
      </c>
      <c r="B9254" s="129" t="s">
        <v>13994</v>
      </c>
      <c r="C9254" s="129" t="s">
        <v>418</v>
      </c>
      <c r="D9254" s="165">
        <v>1</v>
      </c>
      <c r="E9254" s="129" t="s">
        <v>4739</v>
      </c>
      <c r="F9254" s="129" t="s">
        <v>4735</v>
      </c>
      <c r="G9254" s="129" t="s">
        <v>16723</v>
      </c>
      <c r="H9254" s="129"/>
    </row>
    <row r="9255" spans="1:8" x14ac:dyDescent="0.3">
      <c r="A9255" s="183">
        <v>45688</v>
      </c>
      <c r="B9255" s="129" t="s">
        <v>13995</v>
      </c>
      <c r="C9255" s="129" t="s">
        <v>418</v>
      </c>
      <c r="D9255" s="165">
        <v>1</v>
      </c>
      <c r="E9255" s="129" t="s">
        <v>4739</v>
      </c>
      <c r="F9255" s="129" t="s">
        <v>4735</v>
      </c>
      <c r="G9255" s="129" t="s">
        <v>16723</v>
      </c>
      <c r="H9255" s="129"/>
    </row>
    <row r="9256" spans="1:8" x14ac:dyDescent="0.3">
      <c r="A9256" s="183">
        <v>45688</v>
      </c>
      <c r="B9256" s="129" t="s">
        <v>13996</v>
      </c>
      <c r="C9256" s="129" t="s">
        <v>418</v>
      </c>
      <c r="D9256" s="165">
        <v>1</v>
      </c>
      <c r="E9256" s="129" t="s">
        <v>4739</v>
      </c>
      <c r="F9256" s="129" t="s">
        <v>4735</v>
      </c>
      <c r="G9256" s="129" t="s">
        <v>16723</v>
      </c>
      <c r="H9256" s="129"/>
    </row>
    <row r="9257" spans="1:8" x14ac:dyDescent="0.3">
      <c r="A9257" s="183">
        <v>45688</v>
      </c>
      <c r="B9257" s="129" t="s">
        <v>13997</v>
      </c>
      <c r="C9257" s="129" t="s">
        <v>417</v>
      </c>
      <c r="D9257" s="165">
        <v>1</v>
      </c>
      <c r="E9257" s="129" t="s">
        <v>5066</v>
      </c>
      <c r="F9257" s="129" t="s">
        <v>4735</v>
      </c>
      <c r="G9257" s="129" t="s">
        <v>16723</v>
      </c>
      <c r="H9257" s="129"/>
    </row>
    <row r="9258" spans="1:8" x14ac:dyDescent="0.3">
      <c r="A9258" s="183">
        <v>45688</v>
      </c>
      <c r="B9258" s="129" t="s">
        <v>13998</v>
      </c>
      <c r="C9258" s="129" t="s">
        <v>417</v>
      </c>
      <c r="D9258" s="165">
        <v>1</v>
      </c>
      <c r="E9258" s="129" t="s">
        <v>4739</v>
      </c>
      <c r="F9258" s="129" t="s">
        <v>4735</v>
      </c>
      <c r="G9258" s="129" t="s">
        <v>16723</v>
      </c>
      <c r="H9258" s="129"/>
    </row>
    <row r="9259" spans="1:8" x14ac:dyDescent="0.3">
      <c r="A9259" s="183">
        <v>45688</v>
      </c>
      <c r="B9259" s="129" t="s">
        <v>13999</v>
      </c>
      <c r="C9259" s="129" t="s">
        <v>416</v>
      </c>
      <c r="D9259" s="165">
        <v>1</v>
      </c>
      <c r="E9259" s="129" t="s">
        <v>4821</v>
      </c>
      <c r="F9259" s="129" t="s">
        <v>4735</v>
      </c>
      <c r="G9259" s="129" t="s">
        <v>16723</v>
      </c>
      <c r="H9259" s="129"/>
    </row>
    <row r="9260" spans="1:8" x14ac:dyDescent="0.3">
      <c r="A9260" s="183">
        <v>45688</v>
      </c>
      <c r="B9260" s="129" t="s">
        <v>14000</v>
      </c>
      <c r="C9260" s="129" t="s">
        <v>417</v>
      </c>
      <c r="D9260" s="165">
        <v>1</v>
      </c>
      <c r="E9260" s="129" t="s">
        <v>4739</v>
      </c>
      <c r="F9260" s="129" t="s">
        <v>4735</v>
      </c>
      <c r="G9260" s="129" t="s">
        <v>16723</v>
      </c>
      <c r="H9260" s="129"/>
    </row>
    <row r="9261" spans="1:8" x14ac:dyDescent="0.3">
      <c r="A9261" s="183">
        <v>45688</v>
      </c>
      <c r="B9261" s="129" t="s">
        <v>14001</v>
      </c>
      <c r="C9261" s="129" t="s">
        <v>417</v>
      </c>
      <c r="D9261" s="165">
        <v>1</v>
      </c>
      <c r="E9261" s="129" t="s">
        <v>4737</v>
      </c>
      <c r="F9261" s="129" t="s">
        <v>4735</v>
      </c>
      <c r="G9261" s="129" t="s">
        <v>16723</v>
      </c>
      <c r="H9261" s="129"/>
    </row>
    <row r="9262" spans="1:8" x14ac:dyDescent="0.3">
      <c r="A9262" s="183">
        <v>45688</v>
      </c>
      <c r="B9262" s="129" t="s">
        <v>14002</v>
      </c>
      <c r="C9262" s="129" t="s">
        <v>417</v>
      </c>
      <c r="D9262" s="165">
        <v>1</v>
      </c>
      <c r="E9262" s="129" t="s">
        <v>4739</v>
      </c>
      <c r="F9262" s="129" t="s">
        <v>4735</v>
      </c>
      <c r="G9262" s="129" t="s">
        <v>16723</v>
      </c>
      <c r="H9262" s="129"/>
    </row>
    <row r="9263" spans="1:8" x14ac:dyDescent="0.3">
      <c r="A9263" s="183">
        <v>45688</v>
      </c>
      <c r="B9263" s="129" t="s">
        <v>14003</v>
      </c>
      <c r="C9263" s="129" t="s">
        <v>418</v>
      </c>
      <c r="D9263" s="165">
        <v>1</v>
      </c>
      <c r="E9263" s="129" t="s">
        <v>4739</v>
      </c>
      <c r="F9263" s="129" t="s">
        <v>4735</v>
      </c>
      <c r="G9263" s="129" t="s">
        <v>16723</v>
      </c>
      <c r="H9263" s="129"/>
    </row>
    <row r="9264" spans="1:8" x14ac:dyDescent="0.3">
      <c r="A9264" s="183">
        <v>45688</v>
      </c>
      <c r="B9264" s="129" t="s">
        <v>14004</v>
      </c>
      <c r="C9264" s="129" t="s">
        <v>416</v>
      </c>
      <c r="D9264" s="165">
        <v>1</v>
      </c>
      <c r="E9264" s="129" t="s">
        <v>4739</v>
      </c>
      <c r="F9264" s="129" t="s">
        <v>4735</v>
      </c>
      <c r="G9264" s="129" t="s">
        <v>16723</v>
      </c>
      <c r="H9264" s="129"/>
    </row>
    <row r="9265" spans="1:8" x14ac:dyDescent="0.3">
      <c r="A9265" s="183">
        <v>45688</v>
      </c>
      <c r="B9265" s="129" t="s">
        <v>14005</v>
      </c>
      <c r="C9265" s="129" t="s">
        <v>417</v>
      </c>
      <c r="D9265" s="165">
        <v>1</v>
      </c>
      <c r="E9265" s="129" t="s">
        <v>4739</v>
      </c>
      <c r="F9265" s="129" t="s">
        <v>4735</v>
      </c>
      <c r="G9265" s="129" t="s">
        <v>16723</v>
      </c>
      <c r="H9265" s="129"/>
    </row>
    <row r="9266" spans="1:8" x14ac:dyDescent="0.3">
      <c r="A9266" s="183">
        <v>45688</v>
      </c>
      <c r="B9266" s="129" t="s">
        <v>14006</v>
      </c>
      <c r="C9266" s="129" t="s">
        <v>416</v>
      </c>
      <c r="D9266" s="165">
        <v>1</v>
      </c>
      <c r="E9266" s="129" t="s">
        <v>4739</v>
      </c>
      <c r="F9266" s="129" t="s">
        <v>4735</v>
      </c>
      <c r="G9266" s="129" t="s">
        <v>16723</v>
      </c>
      <c r="H9266" s="129"/>
    </row>
    <row r="9267" spans="1:8" x14ac:dyDescent="0.3">
      <c r="A9267" s="183">
        <v>45688</v>
      </c>
      <c r="B9267" s="129" t="s">
        <v>14007</v>
      </c>
      <c r="C9267" s="129" t="s">
        <v>418</v>
      </c>
      <c r="D9267" s="165">
        <v>1</v>
      </c>
      <c r="E9267" s="129" t="s">
        <v>4739</v>
      </c>
      <c r="F9267" s="129" t="s">
        <v>4735</v>
      </c>
      <c r="G9267" s="129" t="s">
        <v>16723</v>
      </c>
      <c r="H9267" s="129"/>
    </row>
    <row r="9268" spans="1:8" x14ac:dyDescent="0.3">
      <c r="A9268" s="183">
        <v>45688</v>
      </c>
      <c r="B9268" s="129" t="s">
        <v>14008</v>
      </c>
      <c r="C9268" s="129" t="s">
        <v>418</v>
      </c>
      <c r="D9268" s="165">
        <v>1</v>
      </c>
      <c r="E9268" s="129" t="s">
        <v>4739</v>
      </c>
      <c r="F9268" s="129" t="s">
        <v>4735</v>
      </c>
      <c r="G9268" s="129" t="s">
        <v>16723</v>
      </c>
      <c r="H9268" s="129"/>
    </row>
    <row r="9269" spans="1:8" x14ac:dyDescent="0.3">
      <c r="A9269" s="183">
        <v>45688</v>
      </c>
      <c r="B9269" s="129" t="s">
        <v>14009</v>
      </c>
      <c r="C9269" s="129" t="s">
        <v>416</v>
      </c>
      <c r="D9269" s="165">
        <v>1</v>
      </c>
      <c r="E9269" s="129" t="s">
        <v>4741</v>
      </c>
      <c r="F9269" s="129" t="s">
        <v>4735</v>
      </c>
      <c r="G9269" s="129" t="s">
        <v>16723</v>
      </c>
      <c r="H9269" s="129"/>
    </row>
    <row r="9270" spans="1:8" x14ac:dyDescent="0.3">
      <c r="A9270" s="183">
        <v>45688</v>
      </c>
      <c r="B9270" s="129" t="s">
        <v>14010</v>
      </c>
      <c r="C9270" s="129" t="s">
        <v>418</v>
      </c>
      <c r="D9270" s="165">
        <v>1</v>
      </c>
      <c r="E9270" s="129" t="s">
        <v>4739</v>
      </c>
      <c r="F9270" s="129" t="s">
        <v>4735</v>
      </c>
      <c r="G9270" s="129" t="s">
        <v>16723</v>
      </c>
      <c r="H9270" s="129"/>
    </row>
    <row r="9271" spans="1:8" x14ac:dyDescent="0.3">
      <c r="A9271" s="183">
        <v>45688</v>
      </c>
      <c r="B9271" s="129" t="s">
        <v>14011</v>
      </c>
      <c r="C9271" s="129" t="s">
        <v>418</v>
      </c>
      <c r="D9271" s="165">
        <v>1</v>
      </c>
      <c r="E9271" s="129" t="s">
        <v>4821</v>
      </c>
      <c r="F9271" s="129" t="s">
        <v>4735</v>
      </c>
      <c r="G9271" s="129" t="s">
        <v>16723</v>
      </c>
      <c r="H9271" s="129"/>
    </row>
    <row r="9272" spans="1:8" x14ac:dyDescent="0.3">
      <c r="A9272" s="183">
        <v>45688</v>
      </c>
      <c r="B9272" s="129" t="s">
        <v>14012</v>
      </c>
      <c r="C9272" s="129" t="s">
        <v>417</v>
      </c>
      <c r="D9272" s="165">
        <v>1</v>
      </c>
      <c r="E9272" s="129" t="s">
        <v>4734</v>
      </c>
      <c r="F9272" s="129" t="s">
        <v>4735</v>
      </c>
      <c r="G9272" s="129" t="s">
        <v>16723</v>
      </c>
      <c r="H9272" s="129"/>
    </row>
    <row r="9273" spans="1:8" x14ac:dyDescent="0.3">
      <c r="A9273" s="183">
        <v>45688</v>
      </c>
      <c r="B9273" s="129" t="s">
        <v>14013</v>
      </c>
      <c r="C9273" s="129" t="s">
        <v>417</v>
      </c>
      <c r="D9273" s="165">
        <v>1</v>
      </c>
      <c r="E9273" s="129" t="s">
        <v>4737</v>
      </c>
      <c r="F9273" s="129" t="s">
        <v>4735</v>
      </c>
      <c r="G9273" s="129" t="s">
        <v>16723</v>
      </c>
      <c r="H9273" s="129"/>
    </row>
    <row r="9274" spans="1:8" x14ac:dyDescent="0.3">
      <c r="A9274" s="183">
        <v>45688</v>
      </c>
      <c r="B9274" s="129" t="s">
        <v>14014</v>
      </c>
      <c r="C9274" s="129" t="s">
        <v>417</v>
      </c>
      <c r="D9274" s="165">
        <v>1</v>
      </c>
      <c r="E9274" s="129" t="s">
        <v>4739</v>
      </c>
      <c r="F9274" s="129" t="s">
        <v>4735</v>
      </c>
      <c r="G9274" s="129" t="s">
        <v>16723</v>
      </c>
      <c r="H9274" s="129"/>
    </row>
    <row r="9275" spans="1:8" x14ac:dyDescent="0.3">
      <c r="A9275" s="183">
        <v>45688</v>
      </c>
      <c r="B9275" s="129" t="s">
        <v>14015</v>
      </c>
      <c r="C9275" s="129" t="s">
        <v>417</v>
      </c>
      <c r="D9275" s="165">
        <v>1</v>
      </c>
      <c r="E9275" s="129" t="s">
        <v>4737</v>
      </c>
      <c r="F9275" s="129" t="s">
        <v>4735</v>
      </c>
      <c r="G9275" s="129" t="s">
        <v>16723</v>
      </c>
      <c r="H9275" s="129"/>
    </row>
    <row r="9276" spans="1:8" x14ac:dyDescent="0.3">
      <c r="A9276" s="183">
        <v>45688</v>
      </c>
      <c r="B9276" s="129" t="s">
        <v>14016</v>
      </c>
      <c r="C9276" s="129" t="s">
        <v>417</v>
      </c>
      <c r="D9276" s="165">
        <v>1</v>
      </c>
      <c r="E9276" s="129" t="s">
        <v>4739</v>
      </c>
      <c r="F9276" s="129" t="s">
        <v>4735</v>
      </c>
      <c r="G9276" s="129" t="s">
        <v>16723</v>
      </c>
      <c r="H9276" s="129"/>
    </row>
    <row r="9277" spans="1:8" x14ac:dyDescent="0.3">
      <c r="A9277" s="183">
        <v>45688</v>
      </c>
      <c r="B9277" s="129" t="s">
        <v>14017</v>
      </c>
      <c r="C9277" s="129" t="s">
        <v>417</v>
      </c>
      <c r="D9277" s="165">
        <v>1</v>
      </c>
      <c r="E9277" s="129" t="s">
        <v>4739</v>
      </c>
      <c r="F9277" s="129" t="s">
        <v>4735</v>
      </c>
      <c r="G9277" s="129" t="s">
        <v>16723</v>
      </c>
      <c r="H9277" s="129"/>
    </row>
    <row r="9278" spans="1:8" x14ac:dyDescent="0.3">
      <c r="A9278" s="183">
        <v>45688</v>
      </c>
      <c r="B9278" s="129" t="s">
        <v>14018</v>
      </c>
      <c r="C9278" s="129" t="s">
        <v>417</v>
      </c>
      <c r="D9278" s="165">
        <v>1</v>
      </c>
      <c r="E9278" s="129" t="s">
        <v>4739</v>
      </c>
      <c r="F9278" s="129" t="s">
        <v>4735</v>
      </c>
      <c r="G9278" s="129" t="s">
        <v>16723</v>
      </c>
      <c r="H9278" s="129"/>
    </row>
    <row r="9279" spans="1:8" x14ac:dyDescent="0.3">
      <c r="A9279" s="183">
        <v>45688</v>
      </c>
      <c r="B9279" s="129" t="s">
        <v>14019</v>
      </c>
      <c r="C9279" s="129" t="s">
        <v>417</v>
      </c>
      <c r="D9279" s="165">
        <v>1</v>
      </c>
      <c r="E9279" s="129" t="s">
        <v>4739</v>
      </c>
      <c r="F9279" s="129" t="s">
        <v>4735</v>
      </c>
      <c r="G9279" s="129" t="s">
        <v>16723</v>
      </c>
      <c r="H9279" s="129"/>
    </row>
    <row r="9280" spans="1:8" x14ac:dyDescent="0.3">
      <c r="A9280" s="183">
        <v>45688</v>
      </c>
      <c r="B9280" s="129" t="s">
        <v>14020</v>
      </c>
      <c r="C9280" s="129" t="s">
        <v>418</v>
      </c>
      <c r="D9280" s="165">
        <v>1</v>
      </c>
      <c r="E9280" s="129" t="s">
        <v>4739</v>
      </c>
      <c r="F9280" s="129" t="s">
        <v>4735</v>
      </c>
      <c r="G9280" s="129" t="s">
        <v>16723</v>
      </c>
      <c r="H9280" s="129"/>
    </row>
    <row r="9281" spans="1:8" x14ac:dyDescent="0.3">
      <c r="A9281" s="183">
        <v>45688</v>
      </c>
      <c r="B9281" s="129" t="s">
        <v>14021</v>
      </c>
      <c r="C9281" s="129" t="s">
        <v>416</v>
      </c>
      <c r="D9281" s="165">
        <v>1</v>
      </c>
      <c r="E9281" s="129" t="s">
        <v>4739</v>
      </c>
      <c r="F9281" s="129" t="s">
        <v>4735</v>
      </c>
      <c r="G9281" s="129" t="s">
        <v>16723</v>
      </c>
      <c r="H9281" s="129"/>
    </row>
    <row r="9282" spans="1:8" x14ac:dyDescent="0.3">
      <c r="A9282" s="183">
        <v>45688</v>
      </c>
      <c r="B9282" s="129" t="s">
        <v>14022</v>
      </c>
      <c r="C9282" s="129" t="s">
        <v>417</v>
      </c>
      <c r="D9282" s="165">
        <v>1</v>
      </c>
      <c r="E9282" s="129" t="s">
        <v>4739</v>
      </c>
      <c r="F9282" s="129" t="s">
        <v>4735</v>
      </c>
      <c r="G9282" s="129" t="s">
        <v>16723</v>
      </c>
      <c r="H9282" s="129"/>
    </row>
    <row r="9283" spans="1:8" x14ac:dyDescent="0.3">
      <c r="A9283" s="183">
        <v>45688</v>
      </c>
      <c r="B9283" s="129" t="s">
        <v>14023</v>
      </c>
      <c r="C9283" s="129" t="s">
        <v>417</v>
      </c>
      <c r="D9283" s="165">
        <v>1</v>
      </c>
      <c r="E9283" s="129" t="s">
        <v>5066</v>
      </c>
      <c r="F9283" s="129" t="s">
        <v>4735</v>
      </c>
      <c r="G9283" s="129" t="s">
        <v>16723</v>
      </c>
      <c r="H9283" s="129"/>
    </row>
    <row r="9284" spans="1:8" x14ac:dyDescent="0.3">
      <c r="A9284" s="183">
        <v>45688</v>
      </c>
      <c r="B9284" s="129" t="s">
        <v>14024</v>
      </c>
      <c r="C9284" s="129" t="s">
        <v>417</v>
      </c>
      <c r="D9284" s="165">
        <v>1</v>
      </c>
      <c r="E9284" s="129" t="s">
        <v>4739</v>
      </c>
      <c r="F9284" s="129" t="s">
        <v>4735</v>
      </c>
      <c r="G9284" s="129" t="s">
        <v>16723</v>
      </c>
      <c r="H9284" s="129"/>
    </row>
    <row r="9285" spans="1:8" x14ac:dyDescent="0.3">
      <c r="A9285" s="183">
        <v>45688</v>
      </c>
      <c r="B9285" s="129" t="s">
        <v>14025</v>
      </c>
      <c r="C9285" s="129" t="s">
        <v>418</v>
      </c>
      <c r="D9285" s="165">
        <v>1</v>
      </c>
      <c r="E9285" s="129" t="s">
        <v>4744</v>
      </c>
      <c r="F9285" s="129" t="s">
        <v>4735</v>
      </c>
      <c r="G9285" s="129" t="s">
        <v>16723</v>
      </c>
      <c r="H9285" s="129"/>
    </row>
    <row r="9286" spans="1:8" x14ac:dyDescent="0.3">
      <c r="A9286" s="183">
        <v>45688</v>
      </c>
      <c r="B9286" s="129" t="s">
        <v>14026</v>
      </c>
      <c r="C9286" s="129" t="s">
        <v>418</v>
      </c>
      <c r="D9286" s="165">
        <v>1</v>
      </c>
      <c r="E9286" s="129" t="s">
        <v>4739</v>
      </c>
      <c r="F9286" s="129" t="s">
        <v>4735</v>
      </c>
      <c r="G9286" s="129" t="s">
        <v>16723</v>
      </c>
      <c r="H9286" s="129"/>
    </row>
    <row r="9287" spans="1:8" x14ac:dyDescent="0.3">
      <c r="A9287" s="183">
        <v>45688</v>
      </c>
      <c r="B9287" s="129" t="s">
        <v>14027</v>
      </c>
      <c r="C9287" s="129" t="s">
        <v>418</v>
      </c>
      <c r="D9287" s="165">
        <v>1</v>
      </c>
      <c r="E9287" s="129" t="s">
        <v>4744</v>
      </c>
      <c r="F9287" s="129" t="s">
        <v>4735</v>
      </c>
      <c r="G9287" s="129" t="s">
        <v>16723</v>
      </c>
      <c r="H9287" s="129"/>
    </row>
    <row r="9288" spans="1:8" x14ac:dyDescent="0.3">
      <c r="A9288" s="183">
        <v>45688</v>
      </c>
      <c r="B9288" s="129" t="s">
        <v>14028</v>
      </c>
      <c r="C9288" s="129" t="s">
        <v>418</v>
      </c>
      <c r="D9288" s="165">
        <v>1</v>
      </c>
      <c r="E9288" s="129" t="s">
        <v>4821</v>
      </c>
      <c r="F9288" s="129" t="s">
        <v>4735</v>
      </c>
      <c r="G9288" s="129" t="s">
        <v>16723</v>
      </c>
      <c r="H9288" s="129"/>
    </row>
    <row r="9289" spans="1:8" x14ac:dyDescent="0.3">
      <c r="A9289" s="183">
        <v>45688</v>
      </c>
      <c r="B9289" s="129" t="s">
        <v>14029</v>
      </c>
      <c r="C9289" s="129" t="s">
        <v>416</v>
      </c>
      <c r="D9289" s="165">
        <v>1</v>
      </c>
      <c r="E9289" s="129" t="s">
        <v>4739</v>
      </c>
      <c r="F9289" s="129" t="s">
        <v>4735</v>
      </c>
      <c r="G9289" s="129" t="s">
        <v>16723</v>
      </c>
      <c r="H9289" s="129"/>
    </row>
    <row r="9290" spans="1:8" x14ac:dyDescent="0.3">
      <c r="A9290" s="183">
        <v>45688</v>
      </c>
      <c r="B9290" s="129" t="s">
        <v>14030</v>
      </c>
      <c r="C9290" s="129" t="s">
        <v>418</v>
      </c>
      <c r="D9290" s="165">
        <v>1</v>
      </c>
      <c r="E9290" s="129" t="s">
        <v>4739</v>
      </c>
      <c r="F9290" s="129" t="s">
        <v>4735</v>
      </c>
      <c r="G9290" s="129" t="s">
        <v>16723</v>
      </c>
      <c r="H9290" s="129"/>
    </row>
    <row r="9291" spans="1:8" x14ac:dyDescent="0.3">
      <c r="A9291" s="183">
        <v>45688</v>
      </c>
      <c r="B9291" s="129" t="s">
        <v>14031</v>
      </c>
      <c r="C9291" s="129" t="s">
        <v>416</v>
      </c>
      <c r="D9291" s="165">
        <v>1</v>
      </c>
      <c r="E9291" s="129" t="s">
        <v>4739</v>
      </c>
      <c r="F9291" s="129" t="s">
        <v>4735</v>
      </c>
      <c r="G9291" s="129" t="s">
        <v>16723</v>
      </c>
      <c r="H9291" s="129"/>
    </row>
    <row r="9292" spans="1:8" x14ac:dyDescent="0.3">
      <c r="A9292" s="183">
        <v>45688</v>
      </c>
      <c r="B9292" s="129" t="s">
        <v>14032</v>
      </c>
      <c r="C9292" s="129" t="s">
        <v>418</v>
      </c>
      <c r="D9292" s="165">
        <v>1</v>
      </c>
      <c r="E9292" s="129" t="s">
        <v>4739</v>
      </c>
      <c r="F9292" s="129" t="s">
        <v>4735</v>
      </c>
      <c r="G9292" s="129" t="s">
        <v>16723</v>
      </c>
      <c r="H9292" s="129"/>
    </row>
    <row r="9293" spans="1:8" x14ac:dyDescent="0.3">
      <c r="A9293" s="183">
        <v>45688</v>
      </c>
      <c r="B9293" s="129" t="s">
        <v>14033</v>
      </c>
      <c r="C9293" s="129" t="s">
        <v>416</v>
      </c>
      <c r="D9293" s="165">
        <v>1</v>
      </c>
      <c r="E9293" s="129" t="s">
        <v>4737</v>
      </c>
      <c r="F9293" s="129" t="s">
        <v>4735</v>
      </c>
      <c r="G9293" s="129" t="s">
        <v>16723</v>
      </c>
      <c r="H9293" s="129"/>
    </row>
    <row r="9294" spans="1:8" x14ac:dyDescent="0.3">
      <c r="A9294" s="183">
        <v>45688</v>
      </c>
      <c r="B9294" s="129" t="s">
        <v>14034</v>
      </c>
      <c r="C9294" s="129" t="s">
        <v>416</v>
      </c>
      <c r="D9294" s="165">
        <v>1</v>
      </c>
      <c r="E9294" s="129" t="s">
        <v>4739</v>
      </c>
      <c r="F9294" s="129" t="s">
        <v>4735</v>
      </c>
      <c r="G9294" s="129" t="s">
        <v>16723</v>
      </c>
      <c r="H9294" s="129"/>
    </row>
    <row r="9295" spans="1:8" x14ac:dyDescent="0.3">
      <c r="A9295" s="183">
        <v>45688</v>
      </c>
      <c r="B9295" s="129" t="s">
        <v>14035</v>
      </c>
      <c r="C9295" s="129" t="s">
        <v>417</v>
      </c>
      <c r="D9295" s="165">
        <v>1</v>
      </c>
      <c r="E9295" s="129" t="s">
        <v>4739</v>
      </c>
      <c r="F9295" s="129" t="s">
        <v>4735</v>
      </c>
      <c r="G9295" s="129" t="s">
        <v>16723</v>
      </c>
      <c r="H9295" s="129"/>
    </row>
    <row r="9296" spans="1:8" x14ac:dyDescent="0.3">
      <c r="A9296" s="183">
        <v>45688</v>
      </c>
      <c r="B9296" s="129" t="s">
        <v>14036</v>
      </c>
      <c r="C9296" s="129" t="s">
        <v>417</v>
      </c>
      <c r="D9296" s="165">
        <v>1</v>
      </c>
      <c r="E9296" s="129" t="s">
        <v>4739</v>
      </c>
      <c r="F9296" s="129" t="s">
        <v>4735</v>
      </c>
      <c r="G9296" s="129" t="s">
        <v>16723</v>
      </c>
      <c r="H9296" s="129"/>
    </row>
    <row r="9297" spans="1:8" x14ac:dyDescent="0.3">
      <c r="A9297" s="183">
        <v>45688</v>
      </c>
      <c r="B9297" s="129" t="s">
        <v>14037</v>
      </c>
      <c r="C9297" s="129" t="s">
        <v>417</v>
      </c>
      <c r="D9297" s="165">
        <v>1</v>
      </c>
      <c r="E9297" s="129" t="s">
        <v>4739</v>
      </c>
      <c r="F9297" s="129" t="s">
        <v>4735</v>
      </c>
      <c r="G9297" s="129" t="s">
        <v>16723</v>
      </c>
      <c r="H9297" s="129"/>
    </row>
    <row r="9298" spans="1:8" x14ac:dyDescent="0.3">
      <c r="A9298" s="183">
        <v>45688</v>
      </c>
      <c r="B9298" s="129" t="s">
        <v>14038</v>
      </c>
      <c r="C9298" s="129" t="s">
        <v>417</v>
      </c>
      <c r="D9298" s="165">
        <v>1</v>
      </c>
      <c r="E9298" s="129" t="s">
        <v>4737</v>
      </c>
      <c r="F9298" s="129" t="s">
        <v>4735</v>
      </c>
      <c r="G9298" s="129" t="s">
        <v>16723</v>
      </c>
      <c r="H9298" s="129"/>
    </row>
    <row r="9299" spans="1:8" x14ac:dyDescent="0.3">
      <c r="A9299" s="183">
        <v>45688</v>
      </c>
      <c r="B9299" s="129" t="s">
        <v>14039</v>
      </c>
      <c r="C9299" s="129" t="s">
        <v>417</v>
      </c>
      <c r="D9299" s="165">
        <v>1</v>
      </c>
      <c r="E9299" s="129" t="s">
        <v>5066</v>
      </c>
      <c r="F9299" s="129" t="s">
        <v>4735</v>
      </c>
      <c r="G9299" s="129" t="s">
        <v>16723</v>
      </c>
      <c r="H9299" s="129"/>
    </row>
    <row r="9300" spans="1:8" x14ac:dyDescent="0.3">
      <c r="A9300" s="183">
        <v>45688</v>
      </c>
      <c r="B9300" s="129" t="s">
        <v>14040</v>
      </c>
      <c r="C9300" s="129" t="s">
        <v>417</v>
      </c>
      <c r="D9300" s="165">
        <v>1</v>
      </c>
      <c r="E9300" s="129" t="s">
        <v>4739</v>
      </c>
      <c r="F9300" s="129" t="s">
        <v>4735</v>
      </c>
      <c r="G9300" s="129" t="s">
        <v>16723</v>
      </c>
      <c r="H9300" s="129"/>
    </row>
    <row r="9301" spans="1:8" x14ac:dyDescent="0.3">
      <c r="A9301" s="183">
        <v>45688</v>
      </c>
      <c r="B9301" s="129" t="s">
        <v>14041</v>
      </c>
      <c r="C9301" s="129" t="s">
        <v>417</v>
      </c>
      <c r="D9301" s="165">
        <v>1</v>
      </c>
      <c r="E9301" s="129" t="s">
        <v>4739</v>
      </c>
      <c r="F9301" s="129" t="s">
        <v>4735</v>
      </c>
      <c r="G9301" s="129" t="s">
        <v>16723</v>
      </c>
      <c r="H9301" s="129"/>
    </row>
    <row r="9302" spans="1:8" x14ac:dyDescent="0.3">
      <c r="A9302" s="183">
        <v>45688</v>
      </c>
      <c r="B9302" s="129" t="s">
        <v>14042</v>
      </c>
      <c r="C9302" s="129" t="s">
        <v>417</v>
      </c>
      <c r="D9302" s="165">
        <v>1</v>
      </c>
      <c r="E9302" s="129" t="s">
        <v>4739</v>
      </c>
      <c r="F9302" s="129" t="s">
        <v>4735</v>
      </c>
      <c r="G9302" s="129" t="s">
        <v>16723</v>
      </c>
      <c r="H9302" s="129"/>
    </row>
    <row r="9303" spans="1:8" x14ac:dyDescent="0.3">
      <c r="A9303" s="183">
        <v>45688</v>
      </c>
      <c r="B9303" s="129" t="s">
        <v>14043</v>
      </c>
      <c r="C9303" s="129" t="s">
        <v>418</v>
      </c>
      <c r="D9303" s="165">
        <v>1</v>
      </c>
      <c r="E9303" s="129" t="s">
        <v>4821</v>
      </c>
      <c r="F9303" s="129" t="s">
        <v>4735</v>
      </c>
      <c r="G9303" s="129" t="s">
        <v>16723</v>
      </c>
      <c r="H9303" s="129"/>
    </row>
    <row r="9304" spans="1:8" x14ac:dyDescent="0.3">
      <c r="A9304" s="183">
        <v>45688</v>
      </c>
      <c r="B9304" s="129" t="s">
        <v>14044</v>
      </c>
      <c r="C9304" s="129" t="s">
        <v>418</v>
      </c>
      <c r="D9304" s="165">
        <v>1</v>
      </c>
      <c r="E9304" s="129" t="s">
        <v>4821</v>
      </c>
      <c r="F9304" s="129" t="s">
        <v>4735</v>
      </c>
      <c r="G9304" s="129" t="s">
        <v>16723</v>
      </c>
      <c r="H9304" s="129"/>
    </row>
    <row r="9305" spans="1:8" x14ac:dyDescent="0.3">
      <c r="A9305" s="183">
        <v>45688</v>
      </c>
      <c r="B9305" s="129" t="s">
        <v>14045</v>
      </c>
      <c r="C9305" s="129" t="s">
        <v>417</v>
      </c>
      <c r="D9305" s="165">
        <v>1</v>
      </c>
      <c r="E9305" s="129" t="s">
        <v>4739</v>
      </c>
      <c r="F9305" s="129" t="s">
        <v>4735</v>
      </c>
      <c r="G9305" s="129" t="s">
        <v>16723</v>
      </c>
      <c r="H9305" s="129"/>
    </row>
    <row r="9306" spans="1:8" x14ac:dyDescent="0.3">
      <c r="A9306" s="183">
        <v>45688</v>
      </c>
      <c r="B9306" s="129" t="s">
        <v>14046</v>
      </c>
      <c r="C9306" s="129" t="s">
        <v>417</v>
      </c>
      <c r="D9306" s="165">
        <v>1</v>
      </c>
      <c r="E9306" s="129" t="s">
        <v>4739</v>
      </c>
      <c r="F9306" s="129" t="s">
        <v>4735</v>
      </c>
      <c r="G9306" s="129" t="s">
        <v>16723</v>
      </c>
      <c r="H9306" s="129"/>
    </row>
    <row r="9307" spans="1:8" x14ac:dyDescent="0.3">
      <c r="A9307" s="183">
        <v>45688</v>
      </c>
      <c r="B9307" s="129" t="s">
        <v>14047</v>
      </c>
      <c r="C9307" s="129" t="s">
        <v>417</v>
      </c>
      <c r="D9307" s="165">
        <v>1</v>
      </c>
      <c r="E9307" s="129" t="s">
        <v>4739</v>
      </c>
      <c r="F9307" s="129" t="s">
        <v>4735</v>
      </c>
      <c r="G9307" s="129" t="s">
        <v>16723</v>
      </c>
      <c r="H9307" s="129"/>
    </row>
    <row r="9308" spans="1:8" x14ac:dyDescent="0.3">
      <c r="A9308" s="183">
        <v>45688</v>
      </c>
      <c r="B9308" s="129" t="s">
        <v>14048</v>
      </c>
      <c r="C9308" s="129" t="s">
        <v>417</v>
      </c>
      <c r="D9308" s="165">
        <v>1</v>
      </c>
      <c r="E9308" s="129" t="s">
        <v>4739</v>
      </c>
      <c r="F9308" s="129" t="s">
        <v>4735</v>
      </c>
      <c r="G9308" s="129" t="s">
        <v>16723</v>
      </c>
      <c r="H9308" s="129"/>
    </row>
    <row r="9309" spans="1:8" x14ac:dyDescent="0.3">
      <c r="A9309" s="183">
        <v>45688</v>
      </c>
      <c r="B9309" s="129" t="s">
        <v>14049</v>
      </c>
      <c r="C9309" s="129" t="s">
        <v>418</v>
      </c>
      <c r="D9309" s="165">
        <v>1</v>
      </c>
      <c r="E9309" s="129" t="s">
        <v>4739</v>
      </c>
      <c r="F9309" s="129" t="s">
        <v>4735</v>
      </c>
      <c r="G9309" s="129" t="s">
        <v>16723</v>
      </c>
      <c r="H9309" s="129"/>
    </row>
    <row r="9310" spans="1:8" x14ac:dyDescent="0.3">
      <c r="A9310" s="183">
        <v>45688</v>
      </c>
      <c r="B9310" s="129" t="s">
        <v>14050</v>
      </c>
      <c r="C9310" s="129" t="s">
        <v>416</v>
      </c>
      <c r="D9310" s="165">
        <v>1</v>
      </c>
      <c r="E9310" s="129" t="s">
        <v>4739</v>
      </c>
      <c r="F9310" s="129" t="s">
        <v>4735</v>
      </c>
      <c r="G9310" s="129" t="s">
        <v>16723</v>
      </c>
      <c r="H9310" s="129"/>
    </row>
    <row r="9311" spans="1:8" x14ac:dyDescent="0.3">
      <c r="A9311" s="183">
        <v>45688</v>
      </c>
      <c r="B9311" s="129" t="s">
        <v>14051</v>
      </c>
      <c r="C9311" s="129" t="s">
        <v>417</v>
      </c>
      <c r="D9311" s="165">
        <v>1</v>
      </c>
      <c r="E9311" s="129" t="s">
        <v>4739</v>
      </c>
      <c r="F9311" s="129" t="s">
        <v>4735</v>
      </c>
      <c r="G9311" s="129" t="s">
        <v>16723</v>
      </c>
      <c r="H9311" s="129"/>
    </row>
    <row r="9312" spans="1:8" x14ac:dyDescent="0.3">
      <c r="A9312" s="183">
        <v>45688</v>
      </c>
      <c r="B9312" s="129" t="s">
        <v>14052</v>
      </c>
      <c r="C9312" s="129" t="s">
        <v>417</v>
      </c>
      <c r="D9312" s="165">
        <v>1</v>
      </c>
      <c r="E9312" s="129" t="s">
        <v>5066</v>
      </c>
      <c r="F9312" s="129" t="s">
        <v>4735</v>
      </c>
      <c r="G9312" s="129" t="s">
        <v>16723</v>
      </c>
      <c r="H9312" s="129"/>
    </row>
    <row r="9313" spans="1:8" x14ac:dyDescent="0.3">
      <c r="A9313" s="183">
        <v>45688</v>
      </c>
      <c r="B9313" s="129" t="s">
        <v>14053</v>
      </c>
      <c r="C9313" s="129" t="s">
        <v>416</v>
      </c>
      <c r="D9313" s="165">
        <v>1</v>
      </c>
      <c r="E9313" s="129" t="s">
        <v>4739</v>
      </c>
      <c r="F9313" s="129" t="s">
        <v>4735</v>
      </c>
      <c r="G9313" s="129" t="s">
        <v>16723</v>
      </c>
      <c r="H9313" s="129"/>
    </row>
    <row r="9314" spans="1:8" x14ac:dyDescent="0.3">
      <c r="A9314" s="183">
        <v>45688</v>
      </c>
      <c r="B9314" s="129" t="s">
        <v>14054</v>
      </c>
      <c r="C9314" s="129" t="s">
        <v>418</v>
      </c>
      <c r="D9314" s="165">
        <v>1</v>
      </c>
      <c r="E9314" s="129" t="s">
        <v>4739</v>
      </c>
      <c r="F9314" s="129" t="s">
        <v>4735</v>
      </c>
      <c r="G9314" s="129" t="s">
        <v>16723</v>
      </c>
      <c r="H9314" s="129"/>
    </row>
    <row r="9315" spans="1:8" x14ac:dyDescent="0.3">
      <c r="A9315" s="183">
        <v>45688</v>
      </c>
      <c r="B9315" s="129" t="s">
        <v>14055</v>
      </c>
      <c r="C9315" s="129" t="s">
        <v>418</v>
      </c>
      <c r="D9315" s="165">
        <v>1</v>
      </c>
      <c r="E9315" s="129" t="s">
        <v>4739</v>
      </c>
      <c r="F9315" s="129" t="s">
        <v>4735</v>
      </c>
      <c r="G9315" s="129" t="s">
        <v>16723</v>
      </c>
      <c r="H9315" s="129"/>
    </row>
    <row r="9316" spans="1:8" x14ac:dyDescent="0.3">
      <c r="A9316" s="183">
        <v>45688</v>
      </c>
      <c r="B9316" s="129" t="s">
        <v>14056</v>
      </c>
      <c r="C9316" s="129" t="s">
        <v>417</v>
      </c>
      <c r="D9316" s="165">
        <v>1</v>
      </c>
      <c r="E9316" s="129" t="s">
        <v>4739</v>
      </c>
      <c r="F9316" s="129" t="s">
        <v>4735</v>
      </c>
      <c r="G9316" s="129" t="s">
        <v>16723</v>
      </c>
      <c r="H9316" s="129"/>
    </row>
    <row r="9317" spans="1:8" x14ac:dyDescent="0.3">
      <c r="A9317" s="183">
        <v>45688</v>
      </c>
      <c r="B9317" s="129" t="s">
        <v>14057</v>
      </c>
      <c r="C9317" s="129" t="s">
        <v>417</v>
      </c>
      <c r="D9317" s="165">
        <v>1</v>
      </c>
      <c r="E9317" s="129" t="s">
        <v>4821</v>
      </c>
      <c r="F9317" s="129" t="s">
        <v>4735</v>
      </c>
      <c r="G9317" s="129" t="s">
        <v>16723</v>
      </c>
      <c r="H9317" s="129"/>
    </row>
    <row r="9318" spans="1:8" x14ac:dyDescent="0.3">
      <c r="A9318" s="183">
        <v>45688</v>
      </c>
      <c r="B9318" s="129" t="s">
        <v>14058</v>
      </c>
      <c r="C9318" s="129" t="s">
        <v>417</v>
      </c>
      <c r="D9318" s="165">
        <v>1</v>
      </c>
      <c r="E9318" s="129" t="s">
        <v>4739</v>
      </c>
      <c r="F9318" s="129" t="s">
        <v>4735</v>
      </c>
      <c r="G9318" s="129" t="s">
        <v>16723</v>
      </c>
      <c r="H9318" s="129"/>
    </row>
    <row r="9319" spans="1:8" x14ac:dyDescent="0.3">
      <c r="A9319" s="183">
        <v>45688</v>
      </c>
      <c r="B9319" s="129" t="s">
        <v>14059</v>
      </c>
      <c r="C9319" s="129" t="s">
        <v>416</v>
      </c>
      <c r="D9319" s="165">
        <v>1</v>
      </c>
      <c r="E9319" s="129" t="s">
        <v>4739</v>
      </c>
      <c r="F9319" s="129" t="s">
        <v>4735</v>
      </c>
      <c r="G9319" s="129" t="s">
        <v>16723</v>
      </c>
      <c r="H9319" s="129"/>
    </row>
    <row r="9320" spans="1:8" x14ac:dyDescent="0.3">
      <c r="A9320" s="183">
        <v>45688</v>
      </c>
      <c r="B9320" s="129" t="s">
        <v>14060</v>
      </c>
      <c r="C9320" s="129" t="s">
        <v>418</v>
      </c>
      <c r="D9320" s="165">
        <v>1</v>
      </c>
      <c r="E9320" s="129" t="s">
        <v>4739</v>
      </c>
      <c r="F9320" s="129" t="s">
        <v>4735</v>
      </c>
      <c r="G9320" s="129" t="s">
        <v>16723</v>
      </c>
      <c r="H9320" s="129"/>
    </row>
    <row r="9321" spans="1:8" x14ac:dyDescent="0.3">
      <c r="A9321" s="183">
        <v>45688</v>
      </c>
      <c r="B9321" s="129" t="s">
        <v>14061</v>
      </c>
      <c r="C9321" s="129" t="s">
        <v>418</v>
      </c>
      <c r="D9321" s="165">
        <v>1</v>
      </c>
      <c r="E9321" s="129" t="s">
        <v>4737</v>
      </c>
      <c r="F9321" s="129" t="s">
        <v>4735</v>
      </c>
      <c r="G9321" s="129" t="s">
        <v>16723</v>
      </c>
      <c r="H9321" s="129"/>
    </row>
    <row r="9322" spans="1:8" x14ac:dyDescent="0.3">
      <c r="A9322" s="183">
        <v>45688</v>
      </c>
      <c r="B9322" s="129" t="s">
        <v>14062</v>
      </c>
      <c r="C9322" s="129" t="s">
        <v>418</v>
      </c>
      <c r="D9322" s="165">
        <v>1</v>
      </c>
      <c r="E9322" s="129" t="s">
        <v>4739</v>
      </c>
      <c r="F9322" s="129" t="s">
        <v>4735</v>
      </c>
      <c r="G9322" s="129" t="s">
        <v>16723</v>
      </c>
      <c r="H9322" s="129"/>
    </row>
    <row r="9323" spans="1:8" x14ac:dyDescent="0.3">
      <c r="A9323" s="183">
        <v>45688</v>
      </c>
      <c r="B9323" s="129" t="s">
        <v>14063</v>
      </c>
      <c r="C9323" s="129" t="s">
        <v>417</v>
      </c>
      <c r="D9323" s="165">
        <v>1</v>
      </c>
      <c r="E9323" s="129" t="s">
        <v>4739</v>
      </c>
      <c r="F9323" s="129" t="s">
        <v>4735</v>
      </c>
      <c r="G9323" s="129" t="s">
        <v>16723</v>
      </c>
      <c r="H9323" s="129"/>
    </row>
    <row r="9324" spans="1:8" x14ac:dyDescent="0.3">
      <c r="A9324" s="183">
        <v>45688</v>
      </c>
      <c r="B9324" s="129" t="s">
        <v>14064</v>
      </c>
      <c r="C9324" s="129" t="s">
        <v>417</v>
      </c>
      <c r="D9324" s="165">
        <v>1</v>
      </c>
      <c r="E9324" s="129" t="s">
        <v>4739</v>
      </c>
      <c r="F9324" s="129" t="s">
        <v>4735</v>
      </c>
      <c r="G9324" s="129" t="s">
        <v>16723</v>
      </c>
      <c r="H9324" s="129"/>
    </row>
    <row r="9325" spans="1:8" x14ac:dyDescent="0.3">
      <c r="A9325" s="183">
        <v>45688</v>
      </c>
      <c r="B9325" s="129" t="s">
        <v>14065</v>
      </c>
      <c r="C9325" s="129" t="s">
        <v>417</v>
      </c>
      <c r="D9325" s="165">
        <v>1</v>
      </c>
      <c r="E9325" s="129" t="s">
        <v>4739</v>
      </c>
      <c r="F9325" s="129" t="s">
        <v>4735</v>
      </c>
      <c r="G9325" s="129" t="s">
        <v>16723</v>
      </c>
      <c r="H9325" s="129"/>
    </row>
    <row r="9326" spans="1:8" x14ac:dyDescent="0.3">
      <c r="A9326" s="183">
        <v>45688</v>
      </c>
      <c r="B9326" s="129" t="s">
        <v>14066</v>
      </c>
      <c r="C9326" s="129" t="s">
        <v>417</v>
      </c>
      <c r="D9326" s="165">
        <v>1</v>
      </c>
      <c r="E9326" s="129" t="s">
        <v>4739</v>
      </c>
      <c r="F9326" s="129" t="s">
        <v>4735</v>
      </c>
      <c r="G9326" s="129" t="s">
        <v>16723</v>
      </c>
      <c r="H9326" s="129"/>
    </row>
    <row r="9327" spans="1:8" x14ac:dyDescent="0.3">
      <c r="A9327" s="183">
        <v>45688</v>
      </c>
      <c r="B9327" s="129" t="s">
        <v>14067</v>
      </c>
      <c r="C9327" s="129" t="s">
        <v>417</v>
      </c>
      <c r="D9327" s="165">
        <v>1</v>
      </c>
      <c r="E9327" s="129" t="s">
        <v>4739</v>
      </c>
      <c r="F9327" s="129" t="s">
        <v>4735</v>
      </c>
      <c r="G9327" s="129" t="s">
        <v>16723</v>
      </c>
      <c r="H9327" s="129"/>
    </row>
    <row r="9328" spans="1:8" x14ac:dyDescent="0.3">
      <c r="A9328" s="183">
        <v>45688</v>
      </c>
      <c r="B9328" s="129" t="s">
        <v>14068</v>
      </c>
      <c r="C9328" s="129" t="s">
        <v>417</v>
      </c>
      <c r="D9328" s="165">
        <v>1</v>
      </c>
      <c r="E9328" s="129" t="s">
        <v>4739</v>
      </c>
      <c r="F9328" s="129" t="s">
        <v>4735</v>
      </c>
      <c r="G9328" s="129" t="s">
        <v>16723</v>
      </c>
      <c r="H9328" s="129"/>
    </row>
    <row r="9329" spans="1:8" x14ac:dyDescent="0.3">
      <c r="A9329" s="183">
        <v>45688</v>
      </c>
      <c r="B9329" s="129" t="s">
        <v>14069</v>
      </c>
      <c r="C9329" s="129" t="s">
        <v>417</v>
      </c>
      <c r="D9329" s="165">
        <v>1</v>
      </c>
      <c r="E9329" s="129" t="s">
        <v>4739</v>
      </c>
      <c r="F9329" s="129" t="s">
        <v>4735</v>
      </c>
      <c r="G9329" s="129" t="s">
        <v>16723</v>
      </c>
      <c r="H9329" s="129"/>
    </row>
    <row r="9330" spans="1:8" x14ac:dyDescent="0.3">
      <c r="A9330" s="183">
        <v>45688</v>
      </c>
      <c r="B9330" s="129" t="s">
        <v>14070</v>
      </c>
      <c r="C9330" s="129" t="s">
        <v>417</v>
      </c>
      <c r="D9330" s="165">
        <v>1</v>
      </c>
      <c r="E9330" s="129" t="s">
        <v>4739</v>
      </c>
      <c r="F9330" s="129" t="s">
        <v>4735</v>
      </c>
      <c r="G9330" s="129" t="s">
        <v>16723</v>
      </c>
      <c r="H9330" s="129"/>
    </row>
    <row r="9331" spans="1:8" x14ac:dyDescent="0.3">
      <c r="A9331" s="183">
        <v>45688</v>
      </c>
      <c r="B9331" s="129" t="s">
        <v>14071</v>
      </c>
      <c r="C9331" s="129" t="s">
        <v>417</v>
      </c>
      <c r="D9331" s="165">
        <v>1</v>
      </c>
      <c r="E9331" s="129" t="s">
        <v>4739</v>
      </c>
      <c r="F9331" s="129" t="s">
        <v>4735</v>
      </c>
      <c r="G9331" s="129" t="s">
        <v>16723</v>
      </c>
      <c r="H9331" s="129"/>
    </row>
    <row r="9332" spans="1:8" x14ac:dyDescent="0.3">
      <c r="A9332" s="183">
        <v>45688</v>
      </c>
      <c r="B9332" s="129" t="s">
        <v>14072</v>
      </c>
      <c r="C9332" s="129" t="s">
        <v>416</v>
      </c>
      <c r="D9332" s="165">
        <v>1</v>
      </c>
      <c r="E9332" s="129" t="s">
        <v>4739</v>
      </c>
      <c r="F9332" s="129" t="s">
        <v>4735</v>
      </c>
      <c r="G9332" s="129" t="s">
        <v>16723</v>
      </c>
      <c r="H9332" s="129"/>
    </row>
    <row r="9333" spans="1:8" x14ac:dyDescent="0.3">
      <c r="A9333" s="183">
        <v>45688</v>
      </c>
      <c r="B9333" s="129" t="s">
        <v>14073</v>
      </c>
      <c r="C9333" s="129" t="s">
        <v>416</v>
      </c>
      <c r="D9333" s="165">
        <v>1</v>
      </c>
      <c r="E9333" s="129" t="s">
        <v>4737</v>
      </c>
      <c r="F9333" s="129" t="s">
        <v>4735</v>
      </c>
      <c r="G9333" s="129" t="s">
        <v>16723</v>
      </c>
      <c r="H9333" s="129"/>
    </row>
    <row r="9334" spans="1:8" x14ac:dyDescent="0.3">
      <c r="A9334" s="183">
        <v>45688</v>
      </c>
      <c r="B9334" s="129" t="s">
        <v>14074</v>
      </c>
      <c r="C9334" s="129" t="s">
        <v>418</v>
      </c>
      <c r="D9334" s="165">
        <v>1</v>
      </c>
      <c r="E9334" s="129" t="s">
        <v>4744</v>
      </c>
      <c r="F9334" s="129" t="s">
        <v>4735</v>
      </c>
      <c r="G9334" s="129" t="s">
        <v>16723</v>
      </c>
      <c r="H9334" s="129"/>
    </row>
    <row r="9335" spans="1:8" x14ac:dyDescent="0.3">
      <c r="A9335" s="183">
        <v>45688</v>
      </c>
      <c r="B9335" s="129" t="s">
        <v>14075</v>
      </c>
      <c r="C9335" s="129" t="s">
        <v>417</v>
      </c>
      <c r="D9335" s="165">
        <v>1</v>
      </c>
      <c r="E9335" s="129" t="s">
        <v>4739</v>
      </c>
      <c r="F9335" s="129" t="s">
        <v>4735</v>
      </c>
      <c r="G9335" s="129" t="s">
        <v>16723</v>
      </c>
      <c r="H9335" s="129"/>
    </row>
    <row r="9336" spans="1:8" x14ac:dyDescent="0.3">
      <c r="A9336" s="183">
        <v>45688</v>
      </c>
      <c r="B9336" s="129" t="s">
        <v>14076</v>
      </c>
      <c r="C9336" s="129" t="s">
        <v>417</v>
      </c>
      <c r="D9336" s="165">
        <v>1</v>
      </c>
      <c r="E9336" s="129" t="s">
        <v>4739</v>
      </c>
      <c r="F9336" s="129" t="s">
        <v>4735</v>
      </c>
      <c r="G9336" s="129" t="s">
        <v>16723</v>
      </c>
      <c r="H9336" s="129"/>
    </row>
    <row r="9337" spans="1:8" x14ac:dyDescent="0.3">
      <c r="A9337" s="183">
        <v>45688</v>
      </c>
      <c r="B9337" s="129" t="s">
        <v>14077</v>
      </c>
      <c r="C9337" s="129" t="s">
        <v>417</v>
      </c>
      <c r="D9337" s="165">
        <v>1</v>
      </c>
      <c r="E9337" s="129" t="s">
        <v>4739</v>
      </c>
      <c r="F9337" s="129" t="s">
        <v>4735</v>
      </c>
      <c r="G9337" s="129" t="s">
        <v>16723</v>
      </c>
      <c r="H9337" s="129"/>
    </row>
    <row r="9338" spans="1:8" x14ac:dyDescent="0.3">
      <c r="A9338" s="183">
        <v>45688</v>
      </c>
      <c r="B9338" s="129" t="s">
        <v>14078</v>
      </c>
      <c r="C9338" s="129" t="s">
        <v>417</v>
      </c>
      <c r="D9338" s="165">
        <v>1</v>
      </c>
      <c r="E9338" s="129" t="s">
        <v>4739</v>
      </c>
      <c r="F9338" s="129" t="s">
        <v>4735</v>
      </c>
      <c r="G9338" s="129" t="s">
        <v>16723</v>
      </c>
      <c r="H9338" s="129"/>
    </row>
    <row r="9339" spans="1:8" x14ac:dyDescent="0.3">
      <c r="A9339" s="183">
        <v>45688</v>
      </c>
      <c r="B9339" s="129" t="s">
        <v>14079</v>
      </c>
      <c r="C9339" s="129" t="s">
        <v>417</v>
      </c>
      <c r="D9339" s="165">
        <v>1</v>
      </c>
      <c r="E9339" s="129" t="s">
        <v>4739</v>
      </c>
      <c r="F9339" s="129" t="s">
        <v>4735</v>
      </c>
      <c r="G9339" s="129" t="s">
        <v>16723</v>
      </c>
      <c r="H9339" s="129"/>
    </row>
    <row r="9340" spans="1:8" x14ac:dyDescent="0.3">
      <c r="A9340" s="183">
        <v>45688</v>
      </c>
      <c r="B9340" s="129" t="s">
        <v>14080</v>
      </c>
      <c r="C9340" s="129" t="s">
        <v>417</v>
      </c>
      <c r="D9340" s="165">
        <v>1</v>
      </c>
      <c r="E9340" s="129" t="s">
        <v>4739</v>
      </c>
      <c r="F9340" s="129" t="s">
        <v>4735</v>
      </c>
      <c r="G9340" s="129" t="s">
        <v>16723</v>
      </c>
      <c r="H9340" s="129"/>
    </row>
    <row r="9341" spans="1:8" x14ac:dyDescent="0.3">
      <c r="A9341" s="183">
        <v>45688</v>
      </c>
      <c r="B9341" s="129" t="s">
        <v>14081</v>
      </c>
      <c r="C9341" s="129" t="s">
        <v>418</v>
      </c>
      <c r="D9341" s="165">
        <v>1</v>
      </c>
      <c r="E9341" s="129" t="s">
        <v>4739</v>
      </c>
      <c r="F9341" s="129" t="s">
        <v>4735</v>
      </c>
      <c r="G9341" s="129" t="s">
        <v>16723</v>
      </c>
      <c r="H9341" s="129"/>
    </row>
    <row r="9342" spans="1:8" x14ac:dyDescent="0.3">
      <c r="A9342" s="183">
        <v>45688</v>
      </c>
      <c r="B9342" s="129" t="s">
        <v>14082</v>
      </c>
      <c r="C9342" s="129" t="s">
        <v>418</v>
      </c>
      <c r="D9342" s="165">
        <v>1</v>
      </c>
      <c r="E9342" s="129" t="s">
        <v>4739</v>
      </c>
      <c r="F9342" s="129" t="s">
        <v>4735</v>
      </c>
      <c r="G9342" s="129" t="s">
        <v>16723</v>
      </c>
      <c r="H9342" s="129"/>
    </row>
    <row r="9343" spans="1:8" x14ac:dyDescent="0.3">
      <c r="A9343" s="183">
        <v>45688</v>
      </c>
      <c r="B9343" s="129" t="s">
        <v>14083</v>
      </c>
      <c r="C9343" s="129" t="s">
        <v>418</v>
      </c>
      <c r="D9343" s="165">
        <v>1</v>
      </c>
      <c r="E9343" s="129" t="s">
        <v>4739</v>
      </c>
      <c r="F9343" s="129" t="s">
        <v>4735</v>
      </c>
      <c r="G9343" s="129" t="s">
        <v>16723</v>
      </c>
      <c r="H9343" s="129"/>
    </row>
    <row r="9344" spans="1:8" x14ac:dyDescent="0.3">
      <c r="A9344" s="183">
        <v>45688</v>
      </c>
      <c r="B9344" s="129" t="s">
        <v>14084</v>
      </c>
      <c r="C9344" s="129" t="s">
        <v>418</v>
      </c>
      <c r="D9344" s="165">
        <v>1</v>
      </c>
      <c r="E9344" s="129" t="s">
        <v>4821</v>
      </c>
      <c r="F9344" s="129" t="s">
        <v>4735</v>
      </c>
      <c r="G9344" s="129" t="s">
        <v>16723</v>
      </c>
      <c r="H9344" s="129"/>
    </row>
    <row r="9345" spans="1:8" x14ac:dyDescent="0.3">
      <c r="A9345" s="183">
        <v>45688</v>
      </c>
      <c r="B9345" s="129" t="s">
        <v>14085</v>
      </c>
      <c r="C9345" s="129" t="s">
        <v>418</v>
      </c>
      <c r="D9345" s="165">
        <v>1</v>
      </c>
      <c r="E9345" s="129" t="s">
        <v>4739</v>
      </c>
      <c r="F9345" s="129" t="s">
        <v>4735</v>
      </c>
      <c r="G9345" s="129" t="s">
        <v>16723</v>
      </c>
      <c r="H9345" s="129"/>
    </row>
    <row r="9346" spans="1:8" x14ac:dyDescent="0.3">
      <c r="A9346" s="183">
        <v>45688</v>
      </c>
      <c r="B9346" s="129" t="s">
        <v>14086</v>
      </c>
      <c r="C9346" s="129" t="s">
        <v>416</v>
      </c>
      <c r="D9346" s="165">
        <v>1</v>
      </c>
      <c r="E9346" s="129" t="s">
        <v>4739</v>
      </c>
      <c r="F9346" s="129" t="s">
        <v>4735</v>
      </c>
      <c r="G9346" s="129" t="s">
        <v>16723</v>
      </c>
      <c r="H9346" s="129"/>
    </row>
    <row r="9347" spans="1:8" x14ac:dyDescent="0.3">
      <c r="A9347" s="183">
        <v>45688</v>
      </c>
      <c r="B9347" s="129" t="s">
        <v>14087</v>
      </c>
      <c r="C9347" s="129" t="s">
        <v>416</v>
      </c>
      <c r="D9347" s="165">
        <v>1</v>
      </c>
      <c r="E9347" s="129" t="s">
        <v>4739</v>
      </c>
      <c r="F9347" s="129" t="s">
        <v>4735</v>
      </c>
      <c r="G9347" s="129" t="s">
        <v>16723</v>
      </c>
      <c r="H9347" s="129"/>
    </row>
    <row r="9348" spans="1:8" x14ac:dyDescent="0.3">
      <c r="A9348" s="183">
        <v>45688</v>
      </c>
      <c r="B9348" s="129" t="s">
        <v>14088</v>
      </c>
      <c r="C9348" s="129" t="s">
        <v>418</v>
      </c>
      <c r="D9348" s="165">
        <v>1</v>
      </c>
      <c r="E9348" s="129" t="s">
        <v>4821</v>
      </c>
      <c r="F9348" s="129" t="s">
        <v>4735</v>
      </c>
      <c r="G9348" s="129" t="s">
        <v>16723</v>
      </c>
      <c r="H9348" s="129"/>
    </row>
    <row r="9349" spans="1:8" x14ac:dyDescent="0.3">
      <c r="A9349" s="183">
        <v>45688</v>
      </c>
      <c r="B9349" s="129" t="s">
        <v>14089</v>
      </c>
      <c r="C9349" s="129" t="s">
        <v>418</v>
      </c>
      <c r="D9349" s="165">
        <v>1</v>
      </c>
      <c r="E9349" s="129" t="s">
        <v>4821</v>
      </c>
      <c r="F9349" s="129" t="s">
        <v>4735</v>
      </c>
      <c r="G9349" s="129" t="s">
        <v>16723</v>
      </c>
      <c r="H9349" s="129"/>
    </row>
    <row r="9350" spans="1:8" x14ac:dyDescent="0.3">
      <c r="A9350" s="183">
        <v>45688</v>
      </c>
      <c r="B9350" s="129" t="s">
        <v>14090</v>
      </c>
      <c r="C9350" s="129" t="s">
        <v>417</v>
      </c>
      <c r="D9350" s="165">
        <v>1</v>
      </c>
      <c r="E9350" s="129" t="s">
        <v>4747</v>
      </c>
      <c r="F9350" s="129" t="s">
        <v>4735</v>
      </c>
      <c r="G9350" s="129" t="s">
        <v>16723</v>
      </c>
      <c r="H9350" s="129"/>
    </row>
    <row r="9351" spans="1:8" x14ac:dyDescent="0.3">
      <c r="A9351" s="183">
        <v>45688</v>
      </c>
      <c r="B9351" s="129" t="s">
        <v>14091</v>
      </c>
      <c r="C9351" s="129" t="s">
        <v>417</v>
      </c>
      <c r="D9351" s="165">
        <v>1</v>
      </c>
      <c r="E9351" s="129" t="s">
        <v>4739</v>
      </c>
      <c r="F9351" s="129" t="s">
        <v>4735</v>
      </c>
      <c r="G9351" s="129" t="s">
        <v>16723</v>
      </c>
      <c r="H9351" s="129"/>
    </row>
    <row r="9352" spans="1:8" x14ac:dyDescent="0.3">
      <c r="A9352" s="183">
        <v>45688</v>
      </c>
      <c r="B9352" s="129" t="s">
        <v>14092</v>
      </c>
      <c r="C9352" s="129" t="s">
        <v>417</v>
      </c>
      <c r="D9352" s="165">
        <v>1</v>
      </c>
      <c r="E9352" s="129" t="s">
        <v>4739</v>
      </c>
      <c r="F9352" s="129" t="s">
        <v>4735</v>
      </c>
      <c r="G9352" s="129" t="s">
        <v>16723</v>
      </c>
      <c r="H9352" s="129"/>
    </row>
    <row r="9353" spans="1:8" x14ac:dyDescent="0.3">
      <c r="A9353" s="183">
        <v>45688</v>
      </c>
      <c r="B9353" s="129" t="s">
        <v>14093</v>
      </c>
      <c r="C9353" s="129" t="s">
        <v>417</v>
      </c>
      <c r="D9353" s="165">
        <v>1</v>
      </c>
      <c r="E9353" s="129" t="s">
        <v>4739</v>
      </c>
      <c r="F9353" s="129" t="s">
        <v>4735</v>
      </c>
      <c r="G9353" s="129" t="s">
        <v>16723</v>
      </c>
      <c r="H9353" s="129"/>
    </row>
    <row r="9354" spans="1:8" x14ac:dyDescent="0.3">
      <c r="A9354" s="183">
        <v>45688</v>
      </c>
      <c r="B9354" s="129" t="s">
        <v>14094</v>
      </c>
      <c r="C9354" s="129" t="s">
        <v>417</v>
      </c>
      <c r="D9354" s="165">
        <v>1</v>
      </c>
      <c r="E9354" s="129" t="s">
        <v>4739</v>
      </c>
      <c r="F9354" s="129" t="s">
        <v>4735</v>
      </c>
      <c r="G9354" s="129" t="s">
        <v>16723</v>
      </c>
      <c r="H9354" s="129"/>
    </row>
    <row r="9355" spans="1:8" x14ac:dyDescent="0.3">
      <c r="A9355" s="183">
        <v>45688</v>
      </c>
      <c r="B9355" s="129" t="s">
        <v>14095</v>
      </c>
      <c r="C9355" s="129" t="s">
        <v>417</v>
      </c>
      <c r="D9355" s="165">
        <v>1</v>
      </c>
      <c r="E9355" s="129" t="s">
        <v>4737</v>
      </c>
      <c r="F9355" s="129" t="s">
        <v>4735</v>
      </c>
      <c r="G9355" s="129" t="s">
        <v>16723</v>
      </c>
      <c r="H9355" s="129"/>
    </row>
    <row r="9356" spans="1:8" x14ac:dyDescent="0.3">
      <c r="A9356" s="183">
        <v>45688</v>
      </c>
      <c r="B9356" s="129" t="s">
        <v>14096</v>
      </c>
      <c r="C9356" s="129" t="s">
        <v>417</v>
      </c>
      <c r="D9356" s="165">
        <v>1</v>
      </c>
      <c r="E9356" s="129" t="s">
        <v>4739</v>
      </c>
      <c r="F9356" s="129" t="s">
        <v>4735</v>
      </c>
      <c r="G9356" s="129" t="s">
        <v>16723</v>
      </c>
      <c r="H9356" s="129"/>
    </row>
    <row r="9357" spans="1:8" x14ac:dyDescent="0.3">
      <c r="A9357" s="183">
        <v>45688</v>
      </c>
      <c r="B9357" s="129" t="s">
        <v>14097</v>
      </c>
      <c r="C9357" s="129" t="s">
        <v>417</v>
      </c>
      <c r="D9357" s="165">
        <v>1</v>
      </c>
      <c r="E9357" s="129" t="s">
        <v>4739</v>
      </c>
      <c r="F9357" s="129" t="s">
        <v>4735</v>
      </c>
      <c r="G9357" s="129" t="s">
        <v>16723</v>
      </c>
      <c r="H9357" s="129"/>
    </row>
    <row r="9358" spans="1:8" x14ac:dyDescent="0.3">
      <c r="A9358" s="183">
        <v>45688</v>
      </c>
      <c r="B9358" s="129" t="s">
        <v>14098</v>
      </c>
      <c r="C9358" s="129" t="s">
        <v>417</v>
      </c>
      <c r="D9358" s="165">
        <v>1</v>
      </c>
      <c r="E9358" s="129" t="s">
        <v>4739</v>
      </c>
      <c r="F9358" s="129" t="s">
        <v>4735</v>
      </c>
      <c r="G9358" s="129" t="s">
        <v>16723</v>
      </c>
      <c r="H9358" s="129"/>
    </row>
    <row r="9359" spans="1:8" x14ac:dyDescent="0.3">
      <c r="A9359" s="183">
        <v>45688</v>
      </c>
      <c r="B9359" s="129" t="s">
        <v>14099</v>
      </c>
      <c r="C9359" s="129" t="s">
        <v>417</v>
      </c>
      <c r="D9359" s="165">
        <v>1</v>
      </c>
      <c r="E9359" s="129" t="s">
        <v>4739</v>
      </c>
      <c r="F9359" s="129" t="s">
        <v>4735</v>
      </c>
      <c r="G9359" s="129" t="s">
        <v>16723</v>
      </c>
      <c r="H9359" s="129"/>
    </row>
    <row r="9360" spans="1:8" x14ac:dyDescent="0.3">
      <c r="A9360" s="183">
        <v>45688</v>
      </c>
      <c r="B9360" s="129" t="s">
        <v>14100</v>
      </c>
      <c r="C9360" s="129" t="s">
        <v>417</v>
      </c>
      <c r="D9360" s="165">
        <v>1</v>
      </c>
      <c r="E9360" s="129" t="s">
        <v>4739</v>
      </c>
      <c r="F9360" s="129" t="s">
        <v>4735</v>
      </c>
      <c r="G9360" s="129" t="s">
        <v>16723</v>
      </c>
      <c r="H9360" s="129"/>
    </row>
    <row r="9361" spans="1:8" x14ac:dyDescent="0.3">
      <c r="A9361" s="183">
        <v>45688</v>
      </c>
      <c r="B9361" s="129" t="s">
        <v>14101</v>
      </c>
      <c r="C9361" s="129" t="s">
        <v>417</v>
      </c>
      <c r="D9361" s="165">
        <v>1</v>
      </c>
      <c r="E9361" s="129" t="s">
        <v>4739</v>
      </c>
      <c r="F9361" s="129" t="s">
        <v>4735</v>
      </c>
      <c r="G9361" s="129" t="s">
        <v>16723</v>
      </c>
      <c r="H9361" s="129"/>
    </row>
    <row r="9362" spans="1:8" x14ac:dyDescent="0.3">
      <c r="A9362" s="183">
        <v>45688</v>
      </c>
      <c r="B9362" s="129" t="s">
        <v>14102</v>
      </c>
      <c r="C9362" s="129" t="s">
        <v>417</v>
      </c>
      <c r="D9362" s="165">
        <v>1</v>
      </c>
      <c r="E9362" s="129" t="s">
        <v>4739</v>
      </c>
      <c r="F9362" s="129" t="s">
        <v>4735</v>
      </c>
      <c r="G9362" s="129" t="s">
        <v>16723</v>
      </c>
      <c r="H9362" s="129"/>
    </row>
    <row r="9363" spans="1:8" x14ac:dyDescent="0.3">
      <c r="A9363" s="183">
        <v>45688</v>
      </c>
      <c r="B9363" s="129" t="s">
        <v>14103</v>
      </c>
      <c r="C9363" s="129" t="s">
        <v>417</v>
      </c>
      <c r="D9363" s="165">
        <v>1</v>
      </c>
      <c r="E9363" s="129" t="s">
        <v>4739</v>
      </c>
      <c r="F9363" s="129" t="s">
        <v>4735</v>
      </c>
      <c r="G9363" s="129" t="s">
        <v>16723</v>
      </c>
      <c r="H9363" s="129"/>
    </row>
    <row r="9364" spans="1:8" x14ac:dyDescent="0.3">
      <c r="A9364" s="183">
        <v>45688</v>
      </c>
      <c r="B9364" s="129" t="s">
        <v>14104</v>
      </c>
      <c r="C9364" s="129" t="s">
        <v>417</v>
      </c>
      <c r="D9364" s="165">
        <v>1</v>
      </c>
      <c r="E9364" s="129" t="s">
        <v>4739</v>
      </c>
      <c r="F9364" s="129" t="s">
        <v>4735</v>
      </c>
      <c r="G9364" s="129" t="s">
        <v>16723</v>
      </c>
      <c r="H9364" s="129"/>
    </row>
    <row r="9365" spans="1:8" x14ac:dyDescent="0.3">
      <c r="A9365" s="183">
        <v>45688</v>
      </c>
      <c r="B9365" s="129" t="s">
        <v>14105</v>
      </c>
      <c r="C9365" s="129" t="s">
        <v>417</v>
      </c>
      <c r="D9365" s="165">
        <v>1</v>
      </c>
      <c r="E9365" s="129" t="s">
        <v>4739</v>
      </c>
      <c r="F9365" s="129" t="s">
        <v>4735</v>
      </c>
      <c r="G9365" s="129" t="s">
        <v>16723</v>
      </c>
      <c r="H9365" s="129"/>
    </row>
    <row r="9366" spans="1:8" x14ac:dyDescent="0.3">
      <c r="A9366" s="183">
        <v>45688</v>
      </c>
      <c r="B9366" s="129" t="s">
        <v>14106</v>
      </c>
      <c r="C9366" s="129" t="s">
        <v>417</v>
      </c>
      <c r="D9366" s="165">
        <v>1</v>
      </c>
      <c r="E9366" s="129" t="s">
        <v>4739</v>
      </c>
      <c r="F9366" s="129" t="s">
        <v>4735</v>
      </c>
      <c r="G9366" s="129" t="s">
        <v>16723</v>
      </c>
      <c r="H9366" s="129"/>
    </row>
    <row r="9367" spans="1:8" x14ac:dyDescent="0.3">
      <c r="A9367" s="183">
        <v>45688</v>
      </c>
      <c r="B9367" s="129" t="s">
        <v>14107</v>
      </c>
      <c r="C9367" s="129" t="s">
        <v>418</v>
      </c>
      <c r="D9367" s="165">
        <v>1</v>
      </c>
      <c r="E9367" s="129" t="s">
        <v>4739</v>
      </c>
      <c r="F9367" s="129" t="s">
        <v>4735</v>
      </c>
      <c r="G9367" s="129" t="s">
        <v>16723</v>
      </c>
      <c r="H9367" s="129"/>
    </row>
    <row r="9368" spans="1:8" x14ac:dyDescent="0.3">
      <c r="A9368" s="183">
        <v>45688</v>
      </c>
      <c r="B9368" s="129" t="s">
        <v>14108</v>
      </c>
      <c r="C9368" s="129" t="s">
        <v>416</v>
      </c>
      <c r="D9368" s="165">
        <v>1</v>
      </c>
      <c r="E9368" s="129" t="s">
        <v>4739</v>
      </c>
      <c r="F9368" s="129" t="s">
        <v>4735</v>
      </c>
      <c r="G9368" s="129" t="s">
        <v>16723</v>
      </c>
      <c r="H9368" s="129"/>
    </row>
    <row r="9369" spans="1:8" x14ac:dyDescent="0.3">
      <c r="A9369" s="183">
        <v>45688</v>
      </c>
      <c r="B9369" s="129" t="s">
        <v>14109</v>
      </c>
      <c r="C9369" s="129" t="s">
        <v>418</v>
      </c>
      <c r="D9369" s="165">
        <v>1</v>
      </c>
      <c r="E9369" s="129" t="s">
        <v>4739</v>
      </c>
      <c r="F9369" s="129" t="s">
        <v>4735</v>
      </c>
      <c r="G9369" s="129" t="s">
        <v>16723</v>
      </c>
      <c r="H9369" s="129"/>
    </row>
    <row r="9370" spans="1:8" x14ac:dyDescent="0.3">
      <c r="A9370" s="183">
        <v>45688</v>
      </c>
      <c r="B9370" s="129" t="s">
        <v>14110</v>
      </c>
      <c r="C9370" s="129" t="s">
        <v>418</v>
      </c>
      <c r="D9370" s="165">
        <v>1</v>
      </c>
      <c r="E9370" s="129" t="s">
        <v>4739</v>
      </c>
      <c r="F9370" s="129" t="s">
        <v>4735</v>
      </c>
      <c r="G9370" s="129" t="s">
        <v>16723</v>
      </c>
      <c r="H9370" s="129"/>
    </row>
    <row r="9371" spans="1:8" x14ac:dyDescent="0.3">
      <c r="A9371" s="183">
        <v>45688</v>
      </c>
      <c r="B9371" s="129" t="s">
        <v>14111</v>
      </c>
      <c r="C9371" s="129" t="s">
        <v>416</v>
      </c>
      <c r="D9371" s="165">
        <v>1</v>
      </c>
      <c r="E9371" s="129" t="s">
        <v>4737</v>
      </c>
      <c r="F9371" s="129" t="s">
        <v>4735</v>
      </c>
      <c r="G9371" s="129" t="s">
        <v>16723</v>
      </c>
      <c r="H9371" s="129"/>
    </row>
    <row r="9372" spans="1:8" x14ac:dyDescent="0.3">
      <c r="A9372" s="183">
        <v>45688</v>
      </c>
      <c r="B9372" s="129" t="s">
        <v>14112</v>
      </c>
      <c r="C9372" s="129" t="s">
        <v>416</v>
      </c>
      <c r="D9372" s="165">
        <v>1</v>
      </c>
      <c r="E9372" s="129" t="s">
        <v>4739</v>
      </c>
      <c r="F9372" s="129" t="s">
        <v>4735</v>
      </c>
      <c r="G9372" s="129" t="s">
        <v>16723</v>
      </c>
      <c r="H9372" s="129"/>
    </row>
    <row r="9373" spans="1:8" x14ac:dyDescent="0.3">
      <c r="A9373" s="183">
        <v>45688</v>
      </c>
      <c r="B9373" s="129" t="s">
        <v>14113</v>
      </c>
      <c r="C9373" s="129" t="s">
        <v>418</v>
      </c>
      <c r="D9373" s="165">
        <v>1</v>
      </c>
      <c r="E9373" s="129" t="s">
        <v>4739</v>
      </c>
      <c r="F9373" s="129" t="s">
        <v>4735</v>
      </c>
      <c r="G9373" s="129" t="s">
        <v>16723</v>
      </c>
      <c r="H9373" s="129"/>
    </row>
    <row r="9374" spans="1:8" x14ac:dyDescent="0.3">
      <c r="A9374" s="183">
        <v>45688</v>
      </c>
      <c r="B9374" s="129" t="s">
        <v>14114</v>
      </c>
      <c r="C9374" s="129" t="s">
        <v>418</v>
      </c>
      <c r="D9374" s="165">
        <v>1</v>
      </c>
      <c r="E9374" s="129" t="s">
        <v>4739</v>
      </c>
      <c r="F9374" s="129" t="s">
        <v>4735</v>
      </c>
      <c r="G9374" s="129" t="s">
        <v>16723</v>
      </c>
      <c r="H9374" s="129"/>
    </row>
    <row r="9375" spans="1:8" x14ac:dyDescent="0.3">
      <c r="A9375" s="183">
        <v>45688</v>
      </c>
      <c r="B9375" s="129" t="s">
        <v>14115</v>
      </c>
      <c r="C9375" s="129" t="s">
        <v>417</v>
      </c>
      <c r="D9375" s="165">
        <v>1</v>
      </c>
      <c r="E9375" s="129" t="s">
        <v>4739</v>
      </c>
      <c r="F9375" s="129" t="s">
        <v>4735</v>
      </c>
      <c r="G9375" s="129" t="s">
        <v>16723</v>
      </c>
      <c r="H9375" s="129"/>
    </row>
    <row r="9376" spans="1:8" x14ac:dyDescent="0.3">
      <c r="A9376" s="183">
        <v>45688</v>
      </c>
      <c r="B9376" s="129" t="s">
        <v>14116</v>
      </c>
      <c r="C9376" s="129" t="s">
        <v>417</v>
      </c>
      <c r="D9376" s="165">
        <v>1</v>
      </c>
      <c r="E9376" s="129" t="s">
        <v>4739</v>
      </c>
      <c r="F9376" s="129" t="s">
        <v>4735</v>
      </c>
      <c r="G9376" s="129" t="s">
        <v>16723</v>
      </c>
      <c r="H9376" s="129"/>
    </row>
    <row r="9377" spans="1:8" x14ac:dyDescent="0.3">
      <c r="A9377" s="183">
        <v>45688</v>
      </c>
      <c r="B9377" s="129" t="s">
        <v>14117</v>
      </c>
      <c r="C9377" s="129" t="s">
        <v>417</v>
      </c>
      <c r="D9377" s="165">
        <v>1</v>
      </c>
      <c r="E9377" s="129" t="s">
        <v>4739</v>
      </c>
      <c r="F9377" s="129" t="s">
        <v>4735</v>
      </c>
      <c r="G9377" s="129" t="s">
        <v>16723</v>
      </c>
      <c r="H9377" s="129"/>
    </row>
    <row r="9378" spans="1:8" x14ac:dyDescent="0.3">
      <c r="A9378" s="183">
        <v>45688</v>
      </c>
      <c r="B9378" s="129" t="s">
        <v>14118</v>
      </c>
      <c r="C9378" s="129" t="s">
        <v>417</v>
      </c>
      <c r="D9378" s="165">
        <v>1</v>
      </c>
      <c r="E9378" s="129" t="s">
        <v>4739</v>
      </c>
      <c r="F9378" s="129" t="s">
        <v>4735</v>
      </c>
      <c r="G9378" s="129" t="s">
        <v>16723</v>
      </c>
      <c r="H9378" s="129"/>
    </row>
    <row r="9379" spans="1:8" x14ac:dyDescent="0.3">
      <c r="A9379" s="183">
        <v>45688</v>
      </c>
      <c r="B9379" s="129" t="s">
        <v>14119</v>
      </c>
      <c r="C9379" s="129" t="s">
        <v>417</v>
      </c>
      <c r="D9379" s="165">
        <v>1</v>
      </c>
      <c r="E9379" s="129" t="s">
        <v>4739</v>
      </c>
      <c r="F9379" s="129" t="s">
        <v>4735</v>
      </c>
      <c r="G9379" s="129" t="s">
        <v>16723</v>
      </c>
      <c r="H9379" s="129"/>
    </row>
    <row r="9380" spans="1:8" x14ac:dyDescent="0.3">
      <c r="A9380" s="183">
        <v>45688</v>
      </c>
      <c r="B9380" s="129" t="s">
        <v>14120</v>
      </c>
      <c r="C9380" s="129" t="s">
        <v>417</v>
      </c>
      <c r="D9380" s="165">
        <v>1</v>
      </c>
      <c r="E9380" s="129" t="s">
        <v>4739</v>
      </c>
      <c r="F9380" s="129" t="s">
        <v>4735</v>
      </c>
      <c r="G9380" s="129" t="s">
        <v>16723</v>
      </c>
      <c r="H9380" s="129"/>
    </row>
    <row r="9381" spans="1:8" x14ac:dyDescent="0.3">
      <c r="A9381" s="183">
        <v>45688</v>
      </c>
      <c r="B9381" s="129" t="s">
        <v>14121</v>
      </c>
      <c r="C9381" s="129" t="s">
        <v>417</v>
      </c>
      <c r="D9381" s="165">
        <v>1</v>
      </c>
      <c r="E9381" s="129" t="s">
        <v>4739</v>
      </c>
      <c r="F9381" s="129" t="s">
        <v>4735</v>
      </c>
      <c r="G9381" s="129" t="s">
        <v>16723</v>
      </c>
      <c r="H9381" s="129"/>
    </row>
    <row r="9382" spans="1:8" x14ac:dyDescent="0.3">
      <c r="A9382" s="183">
        <v>45688</v>
      </c>
      <c r="B9382" s="129" t="s">
        <v>14122</v>
      </c>
      <c r="C9382" s="129" t="s">
        <v>417</v>
      </c>
      <c r="D9382" s="165">
        <v>1</v>
      </c>
      <c r="E9382" s="129" t="s">
        <v>4739</v>
      </c>
      <c r="F9382" s="129" t="s">
        <v>4735</v>
      </c>
      <c r="G9382" s="129" t="s">
        <v>16723</v>
      </c>
      <c r="H9382" s="129"/>
    </row>
    <row r="9383" spans="1:8" x14ac:dyDescent="0.3">
      <c r="A9383" s="183">
        <v>45688</v>
      </c>
      <c r="B9383" s="129" t="s">
        <v>14123</v>
      </c>
      <c r="C9383" s="129" t="s">
        <v>417</v>
      </c>
      <c r="D9383" s="165">
        <v>1</v>
      </c>
      <c r="E9383" s="129" t="s">
        <v>4739</v>
      </c>
      <c r="F9383" s="129" t="s">
        <v>4735</v>
      </c>
      <c r="G9383" s="129" t="s">
        <v>16723</v>
      </c>
      <c r="H9383" s="129"/>
    </row>
    <row r="9384" spans="1:8" x14ac:dyDescent="0.3">
      <c r="A9384" s="183">
        <v>45688</v>
      </c>
      <c r="B9384" s="129" t="s">
        <v>14124</v>
      </c>
      <c r="C9384" s="129" t="s">
        <v>417</v>
      </c>
      <c r="D9384" s="165">
        <v>1</v>
      </c>
      <c r="E9384" s="129" t="s">
        <v>4734</v>
      </c>
      <c r="F9384" s="129" t="s">
        <v>4735</v>
      </c>
      <c r="G9384" s="129" t="s">
        <v>16723</v>
      </c>
      <c r="H9384" s="129"/>
    </row>
    <row r="9385" spans="1:8" x14ac:dyDescent="0.3">
      <c r="A9385" s="183">
        <v>45688</v>
      </c>
      <c r="B9385" s="129" t="s">
        <v>14125</v>
      </c>
      <c r="C9385" s="129" t="s">
        <v>418</v>
      </c>
      <c r="D9385" s="165">
        <v>1</v>
      </c>
      <c r="E9385" s="129" t="s">
        <v>4739</v>
      </c>
      <c r="F9385" s="129" t="s">
        <v>4735</v>
      </c>
      <c r="G9385" s="129" t="s">
        <v>16723</v>
      </c>
      <c r="H9385" s="129"/>
    </row>
    <row r="9386" spans="1:8" x14ac:dyDescent="0.3">
      <c r="A9386" s="183">
        <v>45688</v>
      </c>
      <c r="B9386" s="129" t="s">
        <v>14126</v>
      </c>
      <c r="C9386" s="129" t="s">
        <v>416</v>
      </c>
      <c r="D9386" s="165">
        <v>1</v>
      </c>
      <c r="E9386" s="129" t="s">
        <v>4739</v>
      </c>
      <c r="F9386" s="129" t="s">
        <v>4735</v>
      </c>
      <c r="G9386" s="129" t="s">
        <v>16723</v>
      </c>
      <c r="H9386" s="129"/>
    </row>
    <row r="9387" spans="1:8" x14ac:dyDescent="0.3">
      <c r="A9387" s="183">
        <v>45688</v>
      </c>
      <c r="B9387" s="129" t="s">
        <v>14127</v>
      </c>
      <c r="C9387" s="129" t="s">
        <v>418</v>
      </c>
      <c r="D9387" s="165">
        <v>1</v>
      </c>
      <c r="E9387" s="129" t="s">
        <v>4739</v>
      </c>
      <c r="F9387" s="129" t="s">
        <v>4735</v>
      </c>
      <c r="G9387" s="129" t="s">
        <v>16723</v>
      </c>
      <c r="H9387" s="129"/>
    </row>
    <row r="9388" spans="1:8" x14ac:dyDescent="0.3">
      <c r="A9388" s="183">
        <v>45688</v>
      </c>
      <c r="B9388" s="129" t="s">
        <v>14128</v>
      </c>
      <c r="C9388" s="129" t="s">
        <v>418</v>
      </c>
      <c r="D9388" s="165">
        <v>1</v>
      </c>
      <c r="E9388" s="129" t="s">
        <v>4741</v>
      </c>
      <c r="F9388" s="129" t="s">
        <v>4735</v>
      </c>
      <c r="G9388" s="129" t="s">
        <v>16723</v>
      </c>
      <c r="H9388" s="129"/>
    </row>
    <row r="9389" spans="1:8" x14ac:dyDescent="0.3">
      <c r="A9389" s="183">
        <v>45688</v>
      </c>
      <c r="B9389" s="129" t="s">
        <v>14129</v>
      </c>
      <c r="C9389" s="129" t="s">
        <v>416</v>
      </c>
      <c r="D9389" s="165">
        <v>1</v>
      </c>
      <c r="E9389" s="129" t="s">
        <v>4739</v>
      </c>
      <c r="F9389" s="129" t="s">
        <v>4735</v>
      </c>
      <c r="G9389" s="129" t="s">
        <v>16723</v>
      </c>
      <c r="H9389" s="129"/>
    </row>
    <row r="9390" spans="1:8" x14ac:dyDescent="0.3">
      <c r="A9390" s="183">
        <v>45688</v>
      </c>
      <c r="B9390" s="129" t="s">
        <v>14130</v>
      </c>
      <c r="C9390" s="129" t="s">
        <v>417</v>
      </c>
      <c r="D9390" s="165">
        <v>1</v>
      </c>
      <c r="E9390" s="129" t="s">
        <v>4739</v>
      </c>
      <c r="F9390" s="129" t="s">
        <v>4735</v>
      </c>
      <c r="G9390" s="129" t="s">
        <v>16723</v>
      </c>
      <c r="H9390" s="129"/>
    </row>
    <row r="9391" spans="1:8" x14ac:dyDescent="0.3">
      <c r="A9391" s="183">
        <v>45688</v>
      </c>
      <c r="B9391" s="129" t="s">
        <v>14131</v>
      </c>
      <c r="C9391" s="129" t="s">
        <v>417</v>
      </c>
      <c r="D9391" s="165">
        <v>1</v>
      </c>
      <c r="E9391" s="129" t="s">
        <v>4739</v>
      </c>
      <c r="F9391" s="129" t="s">
        <v>4735</v>
      </c>
      <c r="G9391" s="129" t="s">
        <v>16723</v>
      </c>
      <c r="H9391" s="129"/>
    </row>
    <row r="9392" spans="1:8" x14ac:dyDescent="0.3">
      <c r="A9392" s="183">
        <v>45688</v>
      </c>
      <c r="B9392" s="129" t="s">
        <v>14132</v>
      </c>
      <c r="C9392" s="129" t="s">
        <v>417</v>
      </c>
      <c r="D9392" s="165">
        <v>1</v>
      </c>
      <c r="E9392" s="129" t="s">
        <v>4739</v>
      </c>
      <c r="F9392" s="129" t="s">
        <v>4735</v>
      </c>
      <c r="G9392" s="129" t="s">
        <v>16723</v>
      </c>
      <c r="H9392" s="129"/>
    </row>
    <row r="9393" spans="1:8" x14ac:dyDescent="0.3">
      <c r="A9393" s="183">
        <v>45688</v>
      </c>
      <c r="B9393" s="129" t="s">
        <v>14133</v>
      </c>
      <c r="C9393" s="129" t="s">
        <v>417</v>
      </c>
      <c r="D9393" s="165">
        <v>1</v>
      </c>
      <c r="E9393" s="129" t="s">
        <v>4739</v>
      </c>
      <c r="F9393" s="129" t="s">
        <v>4735</v>
      </c>
      <c r="G9393" s="129" t="s">
        <v>16723</v>
      </c>
      <c r="H9393" s="129"/>
    </row>
    <row r="9394" spans="1:8" x14ac:dyDescent="0.3">
      <c r="A9394" s="183">
        <v>45688</v>
      </c>
      <c r="B9394" s="129" t="s">
        <v>14134</v>
      </c>
      <c r="C9394" s="129" t="s">
        <v>417</v>
      </c>
      <c r="D9394" s="165">
        <v>1</v>
      </c>
      <c r="E9394" s="129" t="s">
        <v>4739</v>
      </c>
      <c r="F9394" s="129" t="s">
        <v>4735</v>
      </c>
      <c r="G9394" s="129" t="s">
        <v>16723</v>
      </c>
      <c r="H9394" s="129"/>
    </row>
    <row r="9395" spans="1:8" x14ac:dyDescent="0.3">
      <c r="A9395" s="183">
        <v>45688</v>
      </c>
      <c r="B9395" s="129" t="s">
        <v>14135</v>
      </c>
      <c r="C9395" s="129" t="s">
        <v>417</v>
      </c>
      <c r="D9395" s="165">
        <v>1</v>
      </c>
      <c r="E9395" s="129" t="s">
        <v>4739</v>
      </c>
      <c r="F9395" s="129" t="s">
        <v>4735</v>
      </c>
      <c r="G9395" s="129" t="s">
        <v>16723</v>
      </c>
      <c r="H9395" s="129"/>
    </row>
    <row r="9396" spans="1:8" x14ac:dyDescent="0.3">
      <c r="A9396" s="183">
        <v>45688</v>
      </c>
      <c r="B9396" s="129" t="s">
        <v>14136</v>
      </c>
      <c r="C9396" s="129" t="s">
        <v>417</v>
      </c>
      <c r="D9396" s="165">
        <v>1</v>
      </c>
      <c r="E9396" s="129" t="s">
        <v>4739</v>
      </c>
      <c r="F9396" s="129" t="s">
        <v>4735</v>
      </c>
      <c r="G9396" s="129" t="s">
        <v>16723</v>
      </c>
      <c r="H9396" s="129"/>
    </row>
    <row r="9397" spans="1:8" x14ac:dyDescent="0.3">
      <c r="A9397" s="183">
        <v>45688</v>
      </c>
      <c r="B9397" s="129" t="s">
        <v>14137</v>
      </c>
      <c r="C9397" s="129" t="s">
        <v>417</v>
      </c>
      <c r="D9397" s="165">
        <v>1</v>
      </c>
      <c r="E9397" s="129" t="s">
        <v>4739</v>
      </c>
      <c r="F9397" s="129" t="s">
        <v>4735</v>
      </c>
      <c r="G9397" s="129" t="s">
        <v>16723</v>
      </c>
      <c r="H9397" s="129"/>
    </row>
    <row r="9398" spans="1:8" x14ac:dyDescent="0.3">
      <c r="A9398" s="183">
        <v>45688</v>
      </c>
      <c r="B9398" s="129" t="s">
        <v>14138</v>
      </c>
      <c r="C9398" s="129" t="s">
        <v>418</v>
      </c>
      <c r="D9398" s="165">
        <v>1</v>
      </c>
      <c r="E9398" s="129" t="s">
        <v>4739</v>
      </c>
      <c r="F9398" s="129" t="s">
        <v>4735</v>
      </c>
      <c r="G9398" s="129" t="s">
        <v>16723</v>
      </c>
      <c r="H9398" s="129"/>
    </row>
    <row r="9399" spans="1:8" x14ac:dyDescent="0.3">
      <c r="A9399" s="183">
        <v>45688</v>
      </c>
      <c r="B9399" s="129" t="s">
        <v>14139</v>
      </c>
      <c r="C9399" s="129" t="s">
        <v>418</v>
      </c>
      <c r="D9399" s="165">
        <v>1</v>
      </c>
      <c r="E9399" s="129" t="s">
        <v>4739</v>
      </c>
      <c r="F9399" s="129" t="s">
        <v>4735</v>
      </c>
      <c r="G9399" s="129" t="s">
        <v>16723</v>
      </c>
      <c r="H9399" s="129"/>
    </row>
    <row r="9400" spans="1:8" x14ac:dyDescent="0.3">
      <c r="A9400" s="183">
        <v>45688</v>
      </c>
      <c r="B9400" s="129" t="s">
        <v>14140</v>
      </c>
      <c r="C9400" s="129" t="s">
        <v>416</v>
      </c>
      <c r="D9400" s="165">
        <v>1</v>
      </c>
      <c r="E9400" s="129" t="s">
        <v>4737</v>
      </c>
      <c r="F9400" s="129" t="s">
        <v>4735</v>
      </c>
      <c r="G9400" s="129" t="s">
        <v>16723</v>
      </c>
      <c r="H9400" s="129"/>
    </row>
    <row r="9401" spans="1:8" x14ac:dyDescent="0.3">
      <c r="A9401" s="183">
        <v>45688</v>
      </c>
      <c r="B9401" s="129" t="s">
        <v>14141</v>
      </c>
      <c r="C9401" s="129" t="s">
        <v>416</v>
      </c>
      <c r="D9401" s="165">
        <v>1</v>
      </c>
      <c r="E9401" s="129" t="s">
        <v>4739</v>
      </c>
      <c r="F9401" s="129" t="s">
        <v>4735</v>
      </c>
      <c r="G9401" s="129" t="s">
        <v>16723</v>
      </c>
      <c r="H9401" s="129"/>
    </row>
    <row r="9402" spans="1:8" x14ac:dyDescent="0.3">
      <c r="A9402" s="183">
        <v>45688</v>
      </c>
      <c r="B9402" s="129" t="s">
        <v>14142</v>
      </c>
      <c r="C9402" s="129" t="s">
        <v>417</v>
      </c>
      <c r="D9402" s="165">
        <v>1</v>
      </c>
      <c r="E9402" s="129" t="s">
        <v>4739</v>
      </c>
      <c r="F9402" s="129" t="s">
        <v>4735</v>
      </c>
      <c r="G9402" s="129" t="s">
        <v>16723</v>
      </c>
      <c r="H9402" s="129"/>
    </row>
    <row r="9403" spans="1:8" x14ac:dyDescent="0.3">
      <c r="A9403" s="183">
        <v>45688</v>
      </c>
      <c r="B9403" s="129" t="s">
        <v>14143</v>
      </c>
      <c r="C9403" s="129" t="s">
        <v>417</v>
      </c>
      <c r="D9403" s="165">
        <v>1</v>
      </c>
      <c r="E9403" s="129" t="s">
        <v>4739</v>
      </c>
      <c r="F9403" s="129" t="s">
        <v>4735</v>
      </c>
      <c r="G9403" s="129" t="s">
        <v>16723</v>
      </c>
      <c r="H9403" s="129"/>
    </row>
    <row r="9404" spans="1:8" x14ac:dyDescent="0.3">
      <c r="A9404" s="183">
        <v>45688</v>
      </c>
      <c r="B9404" s="129" t="s">
        <v>14144</v>
      </c>
      <c r="C9404" s="129" t="s">
        <v>417</v>
      </c>
      <c r="D9404" s="165">
        <v>1</v>
      </c>
      <c r="E9404" s="129" t="s">
        <v>4739</v>
      </c>
      <c r="F9404" s="129" t="s">
        <v>4735</v>
      </c>
      <c r="G9404" s="129" t="s">
        <v>16723</v>
      </c>
      <c r="H9404" s="129"/>
    </row>
    <row r="9405" spans="1:8" x14ac:dyDescent="0.3">
      <c r="A9405" s="183">
        <v>45688</v>
      </c>
      <c r="B9405" s="129" t="s">
        <v>14145</v>
      </c>
      <c r="C9405" s="129" t="s">
        <v>417</v>
      </c>
      <c r="D9405" s="165">
        <v>1</v>
      </c>
      <c r="E9405" s="129" t="s">
        <v>4739</v>
      </c>
      <c r="F9405" s="129" t="s">
        <v>4735</v>
      </c>
      <c r="G9405" s="129" t="s">
        <v>16723</v>
      </c>
      <c r="H9405" s="129"/>
    </row>
    <row r="9406" spans="1:8" x14ac:dyDescent="0.3">
      <c r="A9406" s="183">
        <v>45688</v>
      </c>
      <c r="B9406" s="129" t="s">
        <v>14146</v>
      </c>
      <c r="C9406" s="129" t="s">
        <v>417</v>
      </c>
      <c r="D9406" s="165">
        <v>1</v>
      </c>
      <c r="E9406" s="129" t="s">
        <v>4739</v>
      </c>
      <c r="F9406" s="129" t="s">
        <v>4735</v>
      </c>
      <c r="G9406" s="129" t="s">
        <v>16723</v>
      </c>
      <c r="H9406" s="129"/>
    </row>
    <row r="9407" spans="1:8" x14ac:dyDescent="0.3">
      <c r="A9407" s="183">
        <v>45688</v>
      </c>
      <c r="B9407" s="129" t="s">
        <v>14147</v>
      </c>
      <c r="C9407" s="129" t="s">
        <v>417</v>
      </c>
      <c r="D9407" s="165">
        <v>1</v>
      </c>
      <c r="E9407" s="129" t="s">
        <v>4739</v>
      </c>
      <c r="F9407" s="129" t="s">
        <v>4735</v>
      </c>
      <c r="G9407" s="129" t="s">
        <v>16723</v>
      </c>
      <c r="H9407" s="129"/>
    </row>
    <row r="9408" spans="1:8" x14ac:dyDescent="0.3">
      <c r="A9408" s="183">
        <v>45688</v>
      </c>
      <c r="B9408" s="129" t="s">
        <v>14148</v>
      </c>
      <c r="C9408" s="129" t="s">
        <v>417</v>
      </c>
      <c r="D9408" s="165">
        <v>1</v>
      </c>
      <c r="E9408" s="129" t="s">
        <v>4739</v>
      </c>
      <c r="F9408" s="129" t="s">
        <v>4735</v>
      </c>
      <c r="G9408" s="129" t="s">
        <v>16723</v>
      </c>
      <c r="H9408" s="129"/>
    </row>
    <row r="9409" spans="1:8" x14ac:dyDescent="0.3">
      <c r="A9409" s="183">
        <v>45688</v>
      </c>
      <c r="B9409" s="129" t="s">
        <v>14149</v>
      </c>
      <c r="C9409" s="129" t="s">
        <v>417</v>
      </c>
      <c r="D9409" s="165">
        <v>1</v>
      </c>
      <c r="E9409" s="129" t="s">
        <v>4739</v>
      </c>
      <c r="F9409" s="129" t="s">
        <v>4735</v>
      </c>
      <c r="G9409" s="129" t="s">
        <v>16723</v>
      </c>
      <c r="H9409" s="129"/>
    </row>
    <row r="9410" spans="1:8" x14ac:dyDescent="0.3">
      <c r="A9410" s="183">
        <v>45688</v>
      </c>
      <c r="B9410" s="129" t="s">
        <v>14150</v>
      </c>
      <c r="C9410" s="129" t="s">
        <v>417</v>
      </c>
      <c r="D9410" s="165">
        <v>1</v>
      </c>
      <c r="E9410" s="129" t="s">
        <v>4739</v>
      </c>
      <c r="F9410" s="129" t="s">
        <v>4735</v>
      </c>
      <c r="G9410" s="129" t="s">
        <v>16723</v>
      </c>
      <c r="H9410" s="129"/>
    </row>
    <row r="9411" spans="1:8" x14ac:dyDescent="0.3">
      <c r="A9411" s="183">
        <v>45688</v>
      </c>
      <c r="B9411" s="129" t="s">
        <v>14151</v>
      </c>
      <c r="C9411" s="129" t="s">
        <v>418</v>
      </c>
      <c r="D9411" s="165">
        <v>1</v>
      </c>
      <c r="E9411" s="129" t="s">
        <v>4739</v>
      </c>
      <c r="F9411" s="129" t="s">
        <v>4735</v>
      </c>
      <c r="G9411" s="129" t="s">
        <v>16723</v>
      </c>
      <c r="H9411" s="129"/>
    </row>
    <row r="9412" spans="1:8" x14ac:dyDescent="0.3">
      <c r="A9412" s="183">
        <v>45688</v>
      </c>
      <c r="B9412" s="129" t="s">
        <v>14152</v>
      </c>
      <c r="C9412" s="129" t="s">
        <v>416</v>
      </c>
      <c r="D9412" s="165">
        <v>1</v>
      </c>
      <c r="E9412" s="129" t="s">
        <v>4739</v>
      </c>
      <c r="F9412" s="129" t="s">
        <v>4735</v>
      </c>
      <c r="G9412" s="129" t="s">
        <v>16723</v>
      </c>
      <c r="H9412" s="129"/>
    </row>
    <row r="9413" spans="1:8" x14ac:dyDescent="0.3">
      <c r="A9413" s="183">
        <v>45688</v>
      </c>
      <c r="B9413" s="129" t="s">
        <v>14153</v>
      </c>
      <c r="C9413" s="129" t="s">
        <v>416</v>
      </c>
      <c r="D9413" s="165">
        <v>1</v>
      </c>
      <c r="E9413" s="129" t="s">
        <v>4737</v>
      </c>
      <c r="F9413" s="129" t="s">
        <v>4735</v>
      </c>
      <c r="G9413" s="129" t="s">
        <v>16723</v>
      </c>
      <c r="H9413" s="129"/>
    </row>
    <row r="9414" spans="1:8" x14ac:dyDescent="0.3">
      <c r="A9414" s="183">
        <v>45688</v>
      </c>
      <c r="B9414" s="129" t="s">
        <v>14154</v>
      </c>
      <c r="C9414" s="129" t="s">
        <v>418</v>
      </c>
      <c r="D9414" s="165">
        <v>1</v>
      </c>
      <c r="E9414" s="129" t="s">
        <v>4739</v>
      </c>
      <c r="F9414" s="129" t="s">
        <v>4735</v>
      </c>
      <c r="G9414" s="129" t="s">
        <v>16723</v>
      </c>
      <c r="H9414" s="129"/>
    </row>
    <row r="9415" spans="1:8" x14ac:dyDescent="0.3">
      <c r="A9415" s="183">
        <v>45688</v>
      </c>
      <c r="B9415" s="129" t="s">
        <v>14155</v>
      </c>
      <c r="C9415" s="129" t="s">
        <v>416</v>
      </c>
      <c r="D9415" s="165">
        <v>1</v>
      </c>
      <c r="E9415" s="129" t="s">
        <v>4739</v>
      </c>
      <c r="F9415" s="129" t="s">
        <v>4735</v>
      </c>
      <c r="G9415" s="129" t="s">
        <v>16723</v>
      </c>
      <c r="H9415" s="129"/>
    </row>
    <row r="9416" spans="1:8" x14ac:dyDescent="0.3">
      <c r="A9416" s="183">
        <v>45688</v>
      </c>
      <c r="B9416" s="129" t="s">
        <v>14156</v>
      </c>
      <c r="C9416" s="129" t="s">
        <v>418</v>
      </c>
      <c r="D9416" s="165">
        <v>1</v>
      </c>
      <c r="E9416" s="129" t="s">
        <v>4741</v>
      </c>
      <c r="F9416" s="129" t="s">
        <v>4735</v>
      </c>
      <c r="G9416" s="129" t="s">
        <v>16723</v>
      </c>
      <c r="H9416" s="129"/>
    </row>
    <row r="9417" spans="1:8" x14ac:dyDescent="0.3">
      <c r="A9417" s="183">
        <v>45688</v>
      </c>
      <c r="B9417" s="129" t="s">
        <v>14157</v>
      </c>
      <c r="C9417" s="129" t="s">
        <v>416</v>
      </c>
      <c r="D9417" s="165">
        <v>1</v>
      </c>
      <c r="E9417" s="129" t="s">
        <v>4739</v>
      </c>
      <c r="F9417" s="129" t="s">
        <v>4735</v>
      </c>
      <c r="G9417" s="129" t="s">
        <v>16723</v>
      </c>
      <c r="H9417" s="129"/>
    </row>
    <row r="9418" spans="1:8" x14ac:dyDescent="0.3">
      <c r="A9418" s="183">
        <v>45688</v>
      </c>
      <c r="B9418" s="129" t="s">
        <v>14158</v>
      </c>
      <c r="C9418" s="129" t="s">
        <v>418</v>
      </c>
      <c r="D9418" s="165">
        <v>1</v>
      </c>
      <c r="E9418" s="129" t="s">
        <v>4739</v>
      </c>
      <c r="F9418" s="129" t="s">
        <v>4735</v>
      </c>
      <c r="G9418" s="129" t="s">
        <v>16723</v>
      </c>
      <c r="H9418" s="129"/>
    </row>
    <row r="9419" spans="1:8" x14ac:dyDescent="0.3">
      <c r="A9419" s="183">
        <v>45688</v>
      </c>
      <c r="B9419" s="129" t="s">
        <v>14159</v>
      </c>
      <c r="C9419" s="129" t="s">
        <v>417</v>
      </c>
      <c r="D9419" s="165">
        <v>1</v>
      </c>
      <c r="E9419" s="129" t="s">
        <v>4739</v>
      </c>
      <c r="F9419" s="129" t="s">
        <v>4735</v>
      </c>
      <c r="G9419" s="129" t="s">
        <v>16723</v>
      </c>
      <c r="H9419" s="129"/>
    </row>
    <row r="9420" spans="1:8" x14ac:dyDescent="0.3">
      <c r="A9420" s="183">
        <v>45688</v>
      </c>
      <c r="B9420" s="129" t="s">
        <v>14160</v>
      </c>
      <c r="C9420" s="129" t="s">
        <v>417</v>
      </c>
      <c r="D9420" s="165">
        <v>1</v>
      </c>
      <c r="E9420" s="129" t="s">
        <v>4739</v>
      </c>
      <c r="F9420" s="129" t="s">
        <v>4735</v>
      </c>
      <c r="G9420" s="129" t="s">
        <v>16723</v>
      </c>
      <c r="H9420" s="129"/>
    </row>
    <row r="9421" spans="1:8" x14ac:dyDescent="0.3">
      <c r="A9421" s="183">
        <v>45688</v>
      </c>
      <c r="B9421" s="129" t="s">
        <v>14161</v>
      </c>
      <c r="C9421" s="129" t="s">
        <v>417</v>
      </c>
      <c r="D9421" s="165">
        <v>1</v>
      </c>
      <c r="E9421" s="129" t="s">
        <v>4739</v>
      </c>
      <c r="F9421" s="129" t="s">
        <v>4735</v>
      </c>
      <c r="G9421" s="129" t="s">
        <v>16723</v>
      </c>
      <c r="H9421" s="129"/>
    </row>
    <row r="9422" spans="1:8" x14ac:dyDescent="0.3">
      <c r="A9422" s="183">
        <v>45688</v>
      </c>
      <c r="B9422" s="129" t="s">
        <v>14162</v>
      </c>
      <c r="C9422" s="129" t="s">
        <v>417</v>
      </c>
      <c r="D9422" s="165">
        <v>1</v>
      </c>
      <c r="E9422" s="129" t="s">
        <v>4739</v>
      </c>
      <c r="F9422" s="129" t="s">
        <v>4735</v>
      </c>
      <c r="G9422" s="129" t="s">
        <v>16723</v>
      </c>
      <c r="H9422" s="129"/>
    </row>
    <row r="9423" spans="1:8" x14ac:dyDescent="0.3">
      <c r="A9423" s="183">
        <v>45688</v>
      </c>
      <c r="B9423" s="129" t="s">
        <v>14163</v>
      </c>
      <c r="C9423" s="129" t="s">
        <v>418</v>
      </c>
      <c r="D9423" s="165">
        <v>1</v>
      </c>
      <c r="E9423" s="129" t="s">
        <v>4739</v>
      </c>
      <c r="F9423" s="129" t="s">
        <v>4735</v>
      </c>
      <c r="G9423" s="129" t="s">
        <v>16723</v>
      </c>
      <c r="H9423" s="129"/>
    </row>
    <row r="9424" spans="1:8" x14ac:dyDescent="0.3">
      <c r="A9424" s="183">
        <v>45688</v>
      </c>
      <c r="B9424" s="129" t="s">
        <v>14164</v>
      </c>
      <c r="C9424" s="129" t="s">
        <v>418</v>
      </c>
      <c r="D9424" s="165">
        <v>1</v>
      </c>
      <c r="E9424" s="129" t="s">
        <v>4739</v>
      </c>
      <c r="F9424" s="129" t="s">
        <v>4735</v>
      </c>
      <c r="G9424" s="129" t="s">
        <v>16723</v>
      </c>
      <c r="H9424" s="129"/>
    </row>
    <row r="9425" spans="1:8" x14ac:dyDescent="0.3">
      <c r="A9425" s="183">
        <v>45688</v>
      </c>
      <c r="B9425" s="129" t="s">
        <v>14165</v>
      </c>
      <c r="C9425" s="129" t="s">
        <v>417</v>
      </c>
      <c r="D9425" s="165">
        <v>1</v>
      </c>
      <c r="E9425" s="129" t="s">
        <v>4739</v>
      </c>
      <c r="F9425" s="129" t="s">
        <v>4735</v>
      </c>
      <c r="G9425" s="129" t="s">
        <v>16723</v>
      </c>
      <c r="H9425" s="129"/>
    </row>
    <row r="9426" spans="1:8" x14ac:dyDescent="0.3">
      <c r="A9426" s="183">
        <v>45688</v>
      </c>
      <c r="B9426" s="129" t="s">
        <v>14166</v>
      </c>
      <c r="C9426" s="129" t="s">
        <v>418</v>
      </c>
      <c r="D9426" s="165">
        <v>1</v>
      </c>
      <c r="E9426" s="129" t="s">
        <v>4737</v>
      </c>
      <c r="F9426" s="129" t="s">
        <v>4735</v>
      </c>
      <c r="G9426" s="129" t="s">
        <v>16723</v>
      </c>
      <c r="H9426" s="129"/>
    </row>
    <row r="9427" spans="1:8" x14ac:dyDescent="0.3">
      <c r="A9427" s="183">
        <v>45688</v>
      </c>
      <c r="B9427" s="129" t="s">
        <v>14167</v>
      </c>
      <c r="C9427" s="129" t="s">
        <v>418</v>
      </c>
      <c r="D9427" s="165">
        <v>1</v>
      </c>
      <c r="E9427" s="129" t="s">
        <v>4739</v>
      </c>
      <c r="F9427" s="129" t="s">
        <v>4735</v>
      </c>
      <c r="G9427" s="129" t="s">
        <v>16723</v>
      </c>
      <c r="H9427" s="129"/>
    </row>
    <row r="9428" spans="1:8" x14ac:dyDescent="0.3">
      <c r="A9428" s="183">
        <v>45688</v>
      </c>
      <c r="B9428" s="129" t="s">
        <v>14168</v>
      </c>
      <c r="C9428" s="129" t="s">
        <v>416</v>
      </c>
      <c r="D9428" s="165">
        <v>1</v>
      </c>
      <c r="E9428" s="129" t="s">
        <v>4739</v>
      </c>
      <c r="F9428" s="129" t="s">
        <v>4735</v>
      </c>
      <c r="G9428" s="129" t="s">
        <v>16723</v>
      </c>
      <c r="H9428" s="129"/>
    </row>
    <row r="9429" spans="1:8" x14ac:dyDescent="0.3">
      <c r="A9429" s="183">
        <v>45688</v>
      </c>
      <c r="B9429" s="129" t="s">
        <v>14169</v>
      </c>
      <c r="C9429" s="129" t="s">
        <v>417</v>
      </c>
      <c r="D9429" s="165">
        <v>1</v>
      </c>
      <c r="E9429" s="129" t="s">
        <v>4739</v>
      </c>
      <c r="F9429" s="129" t="s">
        <v>4735</v>
      </c>
      <c r="G9429" s="129" t="s">
        <v>16723</v>
      </c>
      <c r="H9429" s="129"/>
    </row>
    <row r="9430" spans="1:8" x14ac:dyDescent="0.3">
      <c r="A9430" s="183">
        <v>45688</v>
      </c>
      <c r="B9430" s="129" t="s">
        <v>14170</v>
      </c>
      <c r="C9430" s="129" t="s">
        <v>417</v>
      </c>
      <c r="D9430" s="165">
        <v>1</v>
      </c>
      <c r="E9430" s="129" t="s">
        <v>4739</v>
      </c>
      <c r="F9430" s="129" t="s">
        <v>4735</v>
      </c>
      <c r="G9430" s="129" t="s">
        <v>16723</v>
      </c>
      <c r="H9430" s="129"/>
    </row>
    <row r="9431" spans="1:8" x14ac:dyDescent="0.3">
      <c r="A9431" s="183">
        <v>45688</v>
      </c>
      <c r="B9431" s="129" t="s">
        <v>14171</v>
      </c>
      <c r="C9431" s="129" t="s">
        <v>417</v>
      </c>
      <c r="D9431" s="165">
        <v>1</v>
      </c>
      <c r="E9431" s="129" t="s">
        <v>4734</v>
      </c>
      <c r="F9431" s="129" t="s">
        <v>4735</v>
      </c>
      <c r="G9431" s="129" t="s">
        <v>16723</v>
      </c>
      <c r="H9431" s="129"/>
    </row>
    <row r="9432" spans="1:8" x14ac:dyDescent="0.3">
      <c r="A9432" s="183">
        <v>45688</v>
      </c>
      <c r="B9432" s="129" t="s">
        <v>14172</v>
      </c>
      <c r="C9432" s="129" t="s">
        <v>417</v>
      </c>
      <c r="D9432" s="165">
        <v>1</v>
      </c>
      <c r="E9432" s="129" t="s">
        <v>4739</v>
      </c>
      <c r="F9432" s="129" t="s">
        <v>4735</v>
      </c>
      <c r="G9432" s="129" t="s">
        <v>16723</v>
      </c>
      <c r="H9432" s="129"/>
    </row>
    <row r="9433" spans="1:8" x14ac:dyDescent="0.3">
      <c r="A9433" s="183">
        <v>45688</v>
      </c>
      <c r="B9433" s="129" t="s">
        <v>14173</v>
      </c>
      <c r="C9433" s="129" t="s">
        <v>417</v>
      </c>
      <c r="D9433" s="165">
        <v>1</v>
      </c>
      <c r="E9433" s="129" t="s">
        <v>4739</v>
      </c>
      <c r="F9433" s="129" t="s">
        <v>4735</v>
      </c>
      <c r="G9433" s="129" t="s">
        <v>16723</v>
      </c>
      <c r="H9433" s="129"/>
    </row>
    <row r="9434" spans="1:8" x14ac:dyDescent="0.3">
      <c r="A9434" s="183">
        <v>45688</v>
      </c>
      <c r="B9434" s="129" t="s">
        <v>14174</v>
      </c>
      <c r="C9434" s="129" t="s">
        <v>417</v>
      </c>
      <c r="D9434" s="165">
        <v>1</v>
      </c>
      <c r="E9434" s="129" t="s">
        <v>5066</v>
      </c>
      <c r="F9434" s="129" t="s">
        <v>4735</v>
      </c>
      <c r="G9434" s="129" t="s">
        <v>16723</v>
      </c>
      <c r="H9434" s="129"/>
    </row>
    <row r="9435" spans="1:8" x14ac:dyDescent="0.3">
      <c r="A9435" s="183">
        <v>45688</v>
      </c>
      <c r="B9435" s="129" t="s">
        <v>14175</v>
      </c>
      <c r="C9435" s="129" t="s">
        <v>417</v>
      </c>
      <c r="D9435" s="165">
        <v>1</v>
      </c>
      <c r="E9435" s="129" t="s">
        <v>4739</v>
      </c>
      <c r="F9435" s="129" t="s">
        <v>4735</v>
      </c>
      <c r="G9435" s="129" t="s">
        <v>16723</v>
      </c>
      <c r="H9435" s="129"/>
    </row>
    <row r="9436" spans="1:8" x14ac:dyDescent="0.3">
      <c r="A9436" s="183">
        <v>45688</v>
      </c>
      <c r="B9436" s="129" t="s">
        <v>14176</v>
      </c>
      <c r="C9436" s="129" t="s">
        <v>417</v>
      </c>
      <c r="D9436" s="165">
        <v>1</v>
      </c>
      <c r="E9436" s="129" t="s">
        <v>4739</v>
      </c>
      <c r="F9436" s="129" t="s">
        <v>4735</v>
      </c>
      <c r="G9436" s="129" t="s">
        <v>16723</v>
      </c>
      <c r="H9436" s="129"/>
    </row>
    <row r="9437" spans="1:8" x14ac:dyDescent="0.3">
      <c r="A9437" s="183">
        <v>45688</v>
      </c>
      <c r="B9437" s="129" t="s">
        <v>14177</v>
      </c>
      <c r="C9437" s="129" t="s">
        <v>417</v>
      </c>
      <c r="D9437" s="165">
        <v>1</v>
      </c>
      <c r="E9437" s="129" t="s">
        <v>4737</v>
      </c>
      <c r="F9437" s="129" t="s">
        <v>4735</v>
      </c>
      <c r="G9437" s="129" t="s">
        <v>16723</v>
      </c>
      <c r="H9437" s="129"/>
    </row>
    <row r="9438" spans="1:8" x14ac:dyDescent="0.3">
      <c r="A9438" s="183">
        <v>45688</v>
      </c>
      <c r="B9438" s="129" t="s">
        <v>14178</v>
      </c>
      <c r="C9438" s="129" t="s">
        <v>417</v>
      </c>
      <c r="D9438" s="165">
        <v>1</v>
      </c>
      <c r="E9438" s="129" t="s">
        <v>4739</v>
      </c>
      <c r="F9438" s="129" t="s">
        <v>4735</v>
      </c>
      <c r="G9438" s="129" t="s">
        <v>16723</v>
      </c>
      <c r="H9438" s="129"/>
    </row>
    <row r="9439" spans="1:8" x14ac:dyDescent="0.3">
      <c r="A9439" s="183">
        <v>45688</v>
      </c>
      <c r="B9439" s="129" t="s">
        <v>14179</v>
      </c>
      <c r="C9439" s="129" t="s">
        <v>417</v>
      </c>
      <c r="D9439" s="165">
        <v>1</v>
      </c>
      <c r="E9439" s="129" t="s">
        <v>4739</v>
      </c>
      <c r="F9439" s="129" t="s">
        <v>4735</v>
      </c>
      <c r="G9439" s="129" t="s">
        <v>16723</v>
      </c>
      <c r="H9439" s="129"/>
    </row>
    <row r="9440" spans="1:8" x14ac:dyDescent="0.3">
      <c r="A9440" s="183">
        <v>45688</v>
      </c>
      <c r="B9440" s="129" t="s">
        <v>14180</v>
      </c>
      <c r="C9440" s="129" t="s">
        <v>417</v>
      </c>
      <c r="D9440" s="165">
        <v>1</v>
      </c>
      <c r="E9440" s="129" t="s">
        <v>4739</v>
      </c>
      <c r="F9440" s="129" t="s">
        <v>4735</v>
      </c>
      <c r="G9440" s="129" t="s">
        <v>16723</v>
      </c>
      <c r="H9440" s="129"/>
    </row>
    <row r="9441" spans="1:8" x14ac:dyDescent="0.3">
      <c r="A9441" s="183">
        <v>45688</v>
      </c>
      <c r="B9441" s="129" t="s">
        <v>14181</v>
      </c>
      <c r="C9441" s="129" t="s">
        <v>418</v>
      </c>
      <c r="D9441" s="165">
        <v>1</v>
      </c>
      <c r="E9441" s="129" t="s">
        <v>4744</v>
      </c>
      <c r="F9441" s="129" t="s">
        <v>4735</v>
      </c>
      <c r="G9441" s="129" t="s">
        <v>16723</v>
      </c>
      <c r="H9441" s="129"/>
    </row>
    <row r="9442" spans="1:8" x14ac:dyDescent="0.3">
      <c r="A9442" s="183">
        <v>45688</v>
      </c>
      <c r="B9442" s="129" t="s">
        <v>14182</v>
      </c>
      <c r="C9442" s="129" t="s">
        <v>418</v>
      </c>
      <c r="D9442" s="165">
        <v>1</v>
      </c>
      <c r="E9442" s="129" t="s">
        <v>4739</v>
      </c>
      <c r="F9442" s="129" t="s">
        <v>4735</v>
      </c>
      <c r="G9442" s="129" t="s">
        <v>16723</v>
      </c>
      <c r="H9442" s="129"/>
    </row>
    <row r="9443" spans="1:8" x14ac:dyDescent="0.3">
      <c r="A9443" s="183">
        <v>45688</v>
      </c>
      <c r="B9443" s="129" t="s">
        <v>14183</v>
      </c>
      <c r="C9443" s="129" t="s">
        <v>418</v>
      </c>
      <c r="D9443" s="165">
        <v>1</v>
      </c>
      <c r="E9443" s="129" t="s">
        <v>4739</v>
      </c>
      <c r="F9443" s="129" t="s">
        <v>4735</v>
      </c>
      <c r="G9443" s="129" t="s">
        <v>16723</v>
      </c>
      <c r="H9443" s="129"/>
    </row>
    <row r="9444" spans="1:8" x14ac:dyDescent="0.3">
      <c r="A9444" s="183">
        <v>45688</v>
      </c>
      <c r="B9444" s="129" t="s">
        <v>14184</v>
      </c>
      <c r="C9444" s="129" t="s">
        <v>418</v>
      </c>
      <c r="D9444" s="165">
        <v>1</v>
      </c>
      <c r="E9444" s="129" t="s">
        <v>4739</v>
      </c>
      <c r="F9444" s="129" t="s">
        <v>4735</v>
      </c>
      <c r="G9444" s="129" t="s">
        <v>16723</v>
      </c>
      <c r="H9444" s="129"/>
    </row>
    <row r="9445" spans="1:8" x14ac:dyDescent="0.3">
      <c r="A9445" s="183">
        <v>45688</v>
      </c>
      <c r="B9445" s="129" t="s">
        <v>14185</v>
      </c>
      <c r="C9445" s="129" t="s">
        <v>418</v>
      </c>
      <c r="D9445" s="165">
        <v>1</v>
      </c>
      <c r="E9445" s="129" t="s">
        <v>4737</v>
      </c>
      <c r="F9445" s="129" t="s">
        <v>4735</v>
      </c>
      <c r="G9445" s="129" t="s">
        <v>16723</v>
      </c>
      <c r="H9445" s="129"/>
    </row>
    <row r="9446" spans="1:8" x14ac:dyDescent="0.3">
      <c r="A9446" s="183">
        <v>45688</v>
      </c>
      <c r="B9446" s="129" t="s">
        <v>14186</v>
      </c>
      <c r="C9446" s="129" t="s">
        <v>418</v>
      </c>
      <c r="D9446" s="165">
        <v>1</v>
      </c>
      <c r="E9446" s="129" t="s">
        <v>4821</v>
      </c>
      <c r="F9446" s="129" t="s">
        <v>4735</v>
      </c>
      <c r="G9446" s="129" t="s">
        <v>16723</v>
      </c>
      <c r="H9446" s="129"/>
    </row>
    <row r="9447" spans="1:8" x14ac:dyDescent="0.3">
      <c r="A9447" s="183">
        <v>45688</v>
      </c>
      <c r="B9447" s="129" t="s">
        <v>14187</v>
      </c>
      <c r="C9447" s="129" t="s">
        <v>418</v>
      </c>
      <c r="D9447" s="165">
        <v>1</v>
      </c>
      <c r="E9447" s="129" t="s">
        <v>4739</v>
      </c>
      <c r="F9447" s="129" t="s">
        <v>4735</v>
      </c>
      <c r="G9447" s="129" t="s">
        <v>16723</v>
      </c>
      <c r="H9447" s="129"/>
    </row>
    <row r="9448" spans="1:8" x14ac:dyDescent="0.3">
      <c r="A9448" s="183">
        <v>45688</v>
      </c>
      <c r="B9448" s="129" t="s">
        <v>14188</v>
      </c>
      <c r="C9448" s="129" t="s">
        <v>418</v>
      </c>
      <c r="D9448" s="165">
        <v>1</v>
      </c>
      <c r="E9448" s="129" t="s">
        <v>4739</v>
      </c>
      <c r="F9448" s="129" t="s">
        <v>4735</v>
      </c>
      <c r="G9448" s="129" t="s">
        <v>16723</v>
      </c>
      <c r="H9448" s="129"/>
    </row>
    <row r="9449" spans="1:8" x14ac:dyDescent="0.3">
      <c r="A9449" s="183">
        <v>45688</v>
      </c>
      <c r="B9449" s="129" t="s">
        <v>14189</v>
      </c>
      <c r="C9449" s="129" t="s">
        <v>417</v>
      </c>
      <c r="D9449" s="165">
        <v>1</v>
      </c>
      <c r="E9449" s="129" t="s">
        <v>4739</v>
      </c>
      <c r="F9449" s="129" t="s">
        <v>4735</v>
      </c>
      <c r="G9449" s="129" t="s">
        <v>16723</v>
      </c>
      <c r="H9449" s="129"/>
    </row>
    <row r="9450" spans="1:8" x14ac:dyDescent="0.3">
      <c r="A9450" s="183">
        <v>45688</v>
      </c>
      <c r="B9450" s="129" t="s">
        <v>14190</v>
      </c>
      <c r="C9450" s="129" t="s">
        <v>417</v>
      </c>
      <c r="D9450" s="165">
        <v>1</v>
      </c>
      <c r="E9450" s="129" t="s">
        <v>4739</v>
      </c>
      <c r="F9450" s="129" t="s">
        <v>4735</v>
      </c>
      <c r="G9450" s="129" t="s">
        <v>16723</v>
      </c>
      <c r="H9450" s="129"/>
    </row>
    <row r="9451" spans="1:8" x14ac:dyDescent="0.3">
      <c r="A9451" s="183">
        <v>45688</v>
      </c>
      <c r="B9451" s="129" t="s">
        <v>14191</v>
      </c>
      <c r="C9451" s="129" t="s">
        <v>417</v>
      </c>
      <c r="D9451" s="165">
        <v>1</v>
      </c>
      <c r="E9451" s="129" t="s">
        <v>4739</v>
      </c>
      <c r="F9451" s="129" t="s">
        <v>4735</v>
      </c>
      <c r="G9451" s="129" t="s">
        <v>16723</v>
      </c>
      <c r="H9451" s="129"/>
    </row>
    <row r="9452" spans="1:8" x14ac:dyDescent="0.3">
      <c r="A9452" s="183">
        <v>45688</v>
      </c>
      <c r="B9452" s="129" t="s">
        <v>14192</v>
      </c>
      <c r="C9452" s="129" t="s">
        <v>417</v>
      </c>
      <c r="D9452" s="165">
        <v>1</v>
      </c>
      <c r="E9452" s="129" t="s">
        <v>4739</v>
      </c>
      <c r="F9452" s="129" t="s">
        <v>4735</v>
      </c>
      <c r="G9452" s="129" t="s">
        <v>16723</v>
      </c>
      <c r="H9452" s="129"/>
    </row>
    <row r="9453" spans="1:8" x14ac:dyDescent="0.3">
      <c r="A9453" s="183">
        <v>45688</v>
      </c>
      <c r="B9453" s="129" t="s">
        <v>14193</v>
      </c>
      <c r="C9453" s="129" t="s">
        <v>417</v>
      </c>
      <c r="D9453" s="165">
        <v>1</v>
      </c>
      <c r="E9453" s="129" t="s">
        <v>4739</v>
      </c>
      <c r="F9453" s="129" t="s">
        <v>4735</v>
      </c>
      <c r="G9453" s="129" t="s">
        <v>16723</v>
      </c>
      <c r="H9453" s="129"/>
    </row>
    <row r="9454" spans="1:8" x14ac:dyDescent="0.3">
      <c r="A9454" s="183">
        <v>45688</v>
      </c>
      <c r="B9454" s="129" t="s">
        <v>14194</v>
      </c>
      <c r="C9454" s="129" t="s">
        <v>417</v>
      </c>
      <c r="D9454" s="165">
        <v>1</v>
      </c>
      <c r="E9454" s="129" t="s">
        <v>4739</v>
      </c>
      <c r="F9454" s="129" t="s">
        <v>4735</v>
      </c>
      <c r="G9454" s="129" t="s">
        <v>16723</v>
      </c>
      <c r="H9454" s="129"/>
    </row>
    <row r="9455" spans="1:8" x14ac:dyDescent="0.3">
      <c r="A9455" s="183">
        <v>45688</v>
      </c>
      <c r="B9455" s="129" t="s">
        <v>14195</v>
      </c>
      <c r="C9455" s="129" t="s">
        <v>417</v>
      </c>
      <c r="D9455" s="165">
        <v>1</v>
      </c>
      <c r="E9455" s="129" t="s">
        <v>4739</v>
      </c>
      <c r="F9455" s="129" t="s">
        <v>4735</v>
      </c>
      <c r="G9455" s="129" t="s">
        <v>16723</v>
      </c>
      <c r="H9455" s="129"/>
    </row>
    <row r="9456" spans="1:8" x14ac:dyDescent="0.3">
      <c r="A9456" s="183">
        <v>45688</v>
      </c>
      <c r="B9456" s="129" t="s">
        <v>14196</v>
      </c>
      <c r="C9456" s="129" t="s">
        <v>417</v>
      </c>
      <c r="D9456" s="165">
        <v>1</v>
      </c>
      <c r="E9456" s="129" t="s">
        <v>4739</v>
      </c>
      <c r="F9456" s="129" t="s">
        <v>4735</v>
      </c>
      <c r="G9456" s="129" t="s">
        <v>16723</v>
      </c>
      <c r="H9456" s="129"/>
    </row>
    <row r="9457" spans="1:8" x14ac:dyDescent="0.3">
      <c r="A9457" s="183">
        <v>45688</v>
      </c>
      <c r="B9457" s="129" t="s">
        <v>14197</v>
      </c>
      <c r="C9457" s="129" t="s">
        <v>417</v>
      </c>
      <c r="D9457" s="165">
        <v>1</v>
      </c>
      <c r="E9457" s="129" t="s">
        <v>4739</v>
      </c>
      <c r="F9457" s="129" t="s">
        <v>4735</v>
      </c>
      <c r="G9457" s="129" t="s">
        <v>16723</v>
      </c>
      <c r="H9457" s="129"/>
    </row>
    <row r="9458" spans="1:8" x14ac:dyDescent="0.3">
      <c r="A9458" s="183">
        <v>45688</v>
      </c>
      <c r="B9458" s="129" t="s">
        <v>14198</v>
      </c>
      <c r="C9458" s="129" t="s">
        <v>416</v>
      </c>
      <c r="D9458" s="165">
        <v>1</v>
      </c>
      <c r="E9458" s="129" t="s">
        <v>4739</v>
      </c>
      <c r="F9458" s="129" t="s">
        <v>4735</v>
      </c>
      <c r="G9458" s="129" t="s">
        <v>16723</v>
      </c>
      <c r="H9458" s="129"/>
    </row>
    <row r="9459" spans="1:8" x14ac:dyDescent="0.3">
      <c r="A9459" s="183">
        <v>45688</v>
      </c>
      <c r="B9459" s="129" t="s">
        <v>14199</v>
      </c>
      <c r="C9459" s="129" t="s">
        <v>418</v>
      </c>
      <c r="D9459" s="165">
        <v>1</v>
      </c>
      <c r="E9459" s="129" t="s">
        <v>4739</v>
      </c>
      <c r="F9459" s="129" t="s">
        <v>4735</v>
      </c>
      <c r="G9459" s="129" t="s">
        <v>16723</v>
      </c>
      <c r="H9459" s="129"/>
    </row>
    <row r="9460" spans="1:8" x14ac:dyDescent="0.3">
      <c r="A9460" s="183">
        <v>45688</v>
      </c>
      <c r="B9460" s="129" t="s">
        <v>14200</v>
      </c>
      <c r="C9460" s="129" t="s">
        <v>416</v>
      </c>
      <c r="D9460" s="165">
        <v>1</v>
      </c>
      <c r="E9460" s="129" t="s">
        <v>4739</v>
      </c>
      <c r="F9460" s="129" t="s">
        <v>4735</v>
      </c>
      <c r="G9460" s="129" t="s">
        <v>16723</v>
      </c>
      <c r="H9460" s="129"/>
    </row>
    <row r="9461" spans="1:8" x14ac:dyDescent="0.3">
      <c r="A9461" s="183">
        <v>45688</v>
      </c>
      <c r="B9461" s="129" t="s">
        <v>14201</v>
      </c>
      <c r="C9461" s="129" t="s">
        <v>418</v>
      </c>
      <c r="D9461" s="165">
        <v>1</v>
      </c>
      <c r="E9461" s="129" t="s">
        <v>4739</v>
      </c>
      <c r="F9461" s="129" t="s">
        <v>4735</v>
      </c>
      <c r="G9461" s="129" t="s">
        <v>16723</v>
      </c>
      <c r="H9461" s="129"/>
    </row>
    <row r="9462" spans="1:8" x14ac:dyDescent="0.3">
      <c r="A9462" s="183">
        <v>45688</v>
      </c>
      <c r="B9462" s="129" t="s">
        <v>14202</v>
      </c>
      <c r="C9462" s="129" t="s">
        <v>417</v>
      </c>
      <c r="D9462" s="165">
        <v>1</v>
      </c>
      <c r="E9462" s="129" t="s">
        <v>4739</v>
      </c>
      <c r="F9462" s="129" t="s">
        <v>4735</v>
      </c>
      <c r="G9462" s="129" t="s">
        <v>16723</v>
      </c>
      <c r="H9462" s="129"/>
    </row>
    <row r="9463" spans="1:8" x14ac:dyDescent="0.3">
      <c r="A9463" s="183">
        <v>45688</v>
      </c>
      <c r="B9463" s="129" t="s">
        <v>14203</v>
      </c>
      <c r="C9463" s="129" t="s">
        <v>417</v>
      </c>
      <c r="D9463" s="165">
        <v>1</v>
      </c>
      <c r="E9463" s="129" t="s">
        <v>4739</v>
      </c>
      <c r="F9463" s="129" t="s">
        <v>4735</v>
      </c>
      <c r="G9463" s="129" t="s">
        <v>16723</v>
      </c>
      <c r="H9463" s="129"/>
    </row>
    <row r="9464" spans="1:8" x14ac:dyDescent="0.3">
      <c r="A9464" s="183">
        <v>45688</v>
      </c>
      <c r="B9464" s="129" t="s">
        <v>14204</v>
      </c>
      <c r="C9464" s="129" t="s">
        <v>417</v>
      </c>
      <c r="D9464" s="165">
        <v>1</v>
      </c>
      <c r="E9464" s="129" t="s">
        <v>4739</v>
      </c>
      <c r="F9464" s="129" t="s">
        <v>4735</v>
      </c>
      <c r="G9464" s="129" t="s">
        <v>16723</v>
      </c>
      <c r="H9464" s="129"/>
    </row>
    <row r="9465" spans="1:8" x14ac:dyDescent="0.3">
      <c r="A9465" s="183">
        <v>45688</v>
      </c>
      <c r="B9465" s="129" t="s">
        <v>14205</v>
      </c>
      <c r="C9465" s="129" t="s">
        <v>417</v>
      </c>
      <c r="D9465" s="165">
        <v>1</v>
      </c>
      <c r="E9465" s="129" t="s">
        <v>4739</v>
      </c>
      <c r="F9465" s="129" t="s">
        <v>4735</v>
      </c>
      <c r="G9465" s="129" t="s">
        <v>16723</v>
      </c>
      <c r="H9465" s="129"/>
    </row>
    <row r="9466" spans="1:8" x14ac:dyDescent="0.3">
      <c r="A9466" s="183">
        <v>45688</v>
      </c>
      <c r="B9466" s="129" t="s">
        <v>14206</v>
      </c>
      <c r="C9466" s="129" t="s">
        <v>417</v>
      </c>
      <c r="D9466" s="165">
        <v>1</v>
      </c>
      <c r="E9466" s="129" t="s">
        <v>4739</v>
      </c>
      <c r="F9466" s="129" t="s">
        <v>4735</v>
      </c>
      <c r="G9466" s="129" t="s">
        <v>16723</v>
      </c>
      <c r="H9466" s="129"/>
    </row>
    <row r="9467" spans="1:8" x14ac:dyDescent="0.3">
      <c r="A9467" s="183">
        <v>45688</v>
      </c>
      <c r="B9467" s="129" t="s">
        <v>14207</v>
      </c>
      <c r="C9467" s="129" t="s">
        <v>417</v>
      </c>
      <c r="D9467" s="165">
        <v>1</v>
      </c>
      <c r="E9467" s="129" t="s">
        <v>4739</v>
      </c>
      <c r="F9467" s="129" t="s">
        <v>4735</v>
      </c>
      <c r="G9467" s="129" t="s">
        <v>16723</v>
      </c>
      <c r="H9467" s="129"/>
    </row>
    <row r="9468" spans="1:8" x14ac:dyDescent="0.3">
      <c r="A9468" s="183">
        <v>45688</v>
      </c>
      <c r="B9468" s="129" t="s">
        <v>14208</v>
      </c>
      <c r="C9468" s="129" t="s">
        <v>417</v>
      </c>
      <c r="D9468" s="165">
        <v>1</v>
      </c>
      <c r="E9468" s="129" t="s">
        <v>4739</v>
      </c>
      <c r="F9468" s="129" t="s">
        <v>4735</v>
      </c>
      <c r="G9468" s="129" t="s">
        <v>16723</v>
      </c>
      <c r="H9468" s="129"/>
    </row>
    <row r="9469" spans="1:8" x14ac:dyDescent="0.3">
      <c r="A9469" s="183">
        <v>45688</v>
      </c>
      <c r="B9469" s="129" t="s">
        <v>14209</v>
      </c>
      <c r="C9469" s="129" t="s">
        <v>417</v>
      </c>
      <c r="D9469" s="165">
        <v>1</v>
      </c>
      <c r="E9469" s="129" t="s">
        <v>4739</v>
      </c>
      <c r="F9469" s="129" t="s">
        <v>4735</v>
      </c>
      <c r="G9469" s="129" t="s">
        <v>16723</v>
      </c>
      <c r="H9469" s="129"/>
    </row>
    <row r="9470" spans="1:8" x14ac:dyDescent="0.3">
      <c r="A9470" s="183">
        <v>45688</v>
      </c>
      <c r="B9470" s="129" t="s">
        <v>14210</v>
      </c>
      <c r="C9470" s="129" t="s">
        <v>417</v>
      </c>
      <c r="D9470" s="165">
        <v>1</v>
      </c>
      <c r="E9470" s="129" t="s">
        <v>4739</v>
      </c>
      <c r="F9470" s="129" t="s">
        <v>4735</v>
      </c>
      <c r="G9470" s="129" t="s">
        <v>16723</v>
      </c>
      <c r="H9470" s="129"/>
    </row>
    <row r="9471" spans="1:8" x14ac:dyDescent="0.3">
      <c r="A9471" s="183">
        <v>45688</v>
      </c>
      <c r="B9471" s="129" t="s">
        <v>14211</v>
      </c>
      <c r="C9471" s="129" t="s">
        <v>416</v>
      </c>
      <c r="D9471" s="165">
        <v>1</v>
      </c>
      <c r="E9471" s="129" t="s">
        <v>4737</v>
      </c>
      <c r="F9471" s="129" t="s">
        <v>4735</v>
      </c>
      <c r="G9471" s="129" t="s">
        <v>16723</v>
      </c>
      <c r="H9471" s="129"/>
    </row>
    <row r="9472" spans="1:8" x14ac:dyDescent="0.3">
      <c r="A9472" s="183">
        <v>45688</v>
      </c>
      <c r="B9472" s="129" t="s">
        <v>14212</v>
      </c>
      <c r="C9472" s="129" t="s">
        <v>418</v>
      </c>
      <c r="D9472" s="165">
        <v>1</v>
      </c>
      <c r="E9472" s="129" t="s">
        <v>4739</v>
      </c>
      <c r="F9472" s="129" t="s">
        <v>4735</v>
      </c>
      <c r="G9472" s="129" t="s">
        <v>16723</v>
      </c>
      <c r="H9472" s="129"/>
    </row>
    <row r="9473" spans="1:8" x14ac:dyDescent="0.3">
      <c r="A9473" s="183">
        <v>45688</v>
      </c>
      <c r="B9473" s="129" t="s">
        <v>14213</v>
      </c>
      <c r="C9473" s="129" t="s">
        <v>418</v>
      </c>
      <c r="D9473" s="165">
        <v>1</v>
      </c>
      <c r="E9473" s="129" t="s">
        <v>4739</v>
      </c>
      <c r="F9473" s="129" t="s">
        <v>4735</v>
      </c>
      <c r="G9473" s="129" t="s">
        <v>16723</v>
      </c>
      <c r="H9473" s="129"/>
    </row>
    <row r="9474" spans="1:8" x14ac:dyDescent="0.3">
      <c r="A9474" s="183">
        <v>45688</v>
      </c>
      <c r="B9474" s="129" t="s">
        <v>14214</v>
      </c>
      <c r="C9474" s="129" t="s">
        <v>416</v>
      </c>
      <c r="D9474" s="165">
        <v>1</v>
      </c>
      <c r="E9474" s="129" t="s">
        <v>4739</v>
      </c>
      <c r="F9474" s="129" t="s">
        <v>4735</v>
      </c>
      <c r="G9474" s="129" t="s">
        <v>16723</v>
      </c>
      <c r="H9474" s="129"/>
    </row>
    <row r="9475" spans="1:8" x14ac:dyDescent="0.3">
      <c r="A9475" s="183">
        <v>45688</v>
      </c>
      <c r="B9475" s="129" t="s">
        <v>14215</v>
      </c>
      <c r="C9475" s="129" t="s">
        <v>418</v>
      </c>
      <c r="D9475" s="165">
        <v>1</v>
      </c>
      <c r="E9475" s="129" t="s">
        <v>4739</v>
      </c>
      <c r="F9475" s="129" t="s">
        <v>4735</v>
      </c>
      <c r="G9475" s="129" t="s">
        <v>16723</v>
      </c>
      <c r="H9475" s="129"/>
    </row>
    <row r="9476" spans="1:8" x14ac:dyDescent="0.3">
      <c r="A9476" s="183">
        <v>45688</v>
      </c>
      <c r="B9476" s="129" t="s">
        <v>14216</v>
      </c>
      <c r="C9476" s="129" t="s">
        <v>418</v>
      </c>
      <c r="D9476" s="165">
        <v>1</v>
      </c>
      <c r="E9476" s="129" t="s">
        <v>4821</v>
      </c>
      <c r="F9476" s="129" t="s">
        <v>4735</v>
      </c>
      <c r="G9476" s="129" t="s">
        <v>16723</v>
      </c>
      <c r="H9476" s="129"/>
    </row>
    <row r="9477" spans="1:8" x14ac:dyDescent="0.3">
      <c r="A9477" s="183">
        <v>45688</v>
      </c>
      <c r="B9477" s="129" t="s">
        <v>14217</v>
      </c>
      <c r="C9477" s="129" t="s">
        <v>418</v>
      </c>
      <c r="D9477" s="165">
        <v>1</v>
      </c>
      <c r="E9477" s="129" t="s">
        <v>4821</v>
      </c>
      <c r="F9477" s="129" t="s">
        <v>4735</v>
      </c>
      <c r="G9477" s="129" t="s">
        <v>16723</v>
      </c>
      <c r="H9477" s="129"/>
    </row>
    <row r="9478" spans="1:8" x14ac:dyDescent="0.3">
      <c r="A9478" s="183">
        <v>45688</v>
      </c>
      <c r="B9478" s="129" t="s">
        <v>14218</v>
      </c>
      <c r="C9478" s="129" t="s">
        <v>416</v>
      </c>
      <c r="D9478" s="165">
        <v>1</v>
      </c>
      <c r="E9478" s="129" t="s">
        <v>4739</v>
      </c>
      <c r="F9478" s="129" t="s">
        <v>4735</v>
      </c>
      <c r="G9478" s="129" t="s">
        <v>16723</v>
      </c>
      <c r="H9478" s="129"/>
    </row>
    <row r="9479" spans="1:8" x14ac:dyDescent="0.3">
      <c r="A9479" s="183">
        <v>45688</v>
      </c>
      <c r="B9479" s="129" t="s">
        <v>14219</v>
      </c>
      <c r="C9479" s="129" t="s">
        <v>416</v>
      </c>
      <c r="D9479" s="165">
        <v>1</v>
      </c>
      <c r="E9479" s="129" t="s">
        <v>4739</v>
      </c>
      <c r="F9479" s="129" t="s">
        <v>4735</v>
      </c>
      <c r="G9479" s="129" t="s">
        <v>16723</v>
      </c>
      <c r="H9479" s="129"/>
    </row>
    <row r="9480" spans="1:8" x14ac:dyDescent="0.3">
      <c r="A9480" s="183">
        <v>45688</v>
      </c>
      <c r="B9480" s="129" t="s">
        <v>14220</v>
      </c>
      <c r="C9480" s="129" t="s">
        <v>416</v>
      </c>
      <c r="D9480" s="165">
        <v>1</v>
      </c>
      <c r="E9480" s="129" t="s">
        <v>4821</v>
      </c>
      <c r="F9480" s="129" t="s">
        <v>4735</v>
      </c>
      <c r="G9480" s="129" t="s">
        <v>16723</v>
      </c>
      <c r="H9480" s="129"/>
    </row>
    <row r="9481" spans="1:8" x14ac:dyDescent="0.3">
      <c r="A9481" s="183">
        <v>45688</v>
      </c>
      <c r="B9481" s="129" t="s">
        <v>14221</v>
      </c>
      <c r="C9481" s="129" t="s">
        <v>418</v>
      </c>
      <c r="D9481" s="165">
        <v>1</v>
      </c>
      <c r="E9481" s="129" t="s">
        <v>4739</v>
      </c>
      <c r="F9481" s="129" t="s">
        <v>4735</v>
      </c>
      <c r="G9481" s="129" t="s">
        <v>16723</v>
      </c>
      <c r="H9481" s="129"/>
    </row>
    <row r="9482" spans="1:8" x14ac:dyDescent="0.3">
      <c r="A9482" s="183">
        <v>45688</v>
      </c>
      <c r="B9482" s="129" t="s">
        <v>14222</v>
      </c>
      <c r="C9482" s="129" t="s">
        <v>417</v>
      </c>
      <c r="D9482" s="165">
        <v>1</v>
      </c>
      <c r="E9482" s="129" t="s">
        <v>4739</v>
      </c>
      <c r="F9482" s="129" t="s">
        <v>4735</v>
      </c>
      <c r="G9482" s="129" t="s">
        <v>16723</v>
      </c>
      <c r="H9482" s="129"/>
    </row>
    <row r="9483" spans="1:8" x14ac:dyDescent="0.3">
      <c r="A9483" s="183">
        <v>45688</v>
      </c>
      <c r="B9483" s="129" t="s">
        <v>14223</v>
      </c>
      <c r="C9483" s="129" t="s">
        <v>417</v>
      </c>
      <c r="D9483" s="165">
        <v>1</v>
      </c>
      <c r="E9483" s="129" t="s">
        <v>4739</v>
      </c>
      <c r="F9483" s="129" t="s">
        <v>4735</v>
      </c>
      <c r="G9483" s="129" t="s">
        <v>16723</v>
      </c>
      <c r="H9483" s="129"/>
    </row>
    <row r="9484" spans="1:8" x14ac:dyDescent="0.3">
      <c r="A9484" s="183">
        <v>45688</v>
      </c>
      <c r="B9484" s="129" t="s">
        <v>14224</v>
      </c>
      <c r="C9484" s="129" t="s">
        <v>417</v>
      </c>
      <c r="D9484" s="165">
        <v>1</v>
      </c>
      <c r="E9484" s="129" t="s">
        <v>4739</v>
      </c>
      <c r="F9484" s="129" t="s">
        <v>4735</v>
      </c>
      <c r="G9484" s="129" t="s">
        <v>16723</v>
      </c>
      <c r="H9484" s="129"/>
    </row>
    <row r="9485" spans="1:8" x14ac:dyDescent="0.3">
      <c r="A9485" s="183">
        <v>45688</v>
      </c>
      <c r="B9485" s="129" t="s">
        <v>14225</v>
      </c>
      <c r="C9485" s="129" t="s">
        <v>417</v>
      </c>
      <c r="D9485" s="165">
        <v>1</v>
      </c>
      <c r="E9485" s="129" t="s">
        <v>5066</v>
      </c>
      <c r="F9485" s="129" t="s">
        <v>4735</v>
      </c>
      <c r="G9485" s="129" t="s">
        <v>16723</v>
      </c>
      <c r="H9485" s="129"/>
    </row>
    <row r="9486" spans="1:8" x14ac:dyDescent="0.3">
      <c r="A9486" s="183">
        <v>45688</v>
      </c>
      <c r="B9486" s="129" t="s">
        <v>14226</v>
      </c>
      <c r="C9486" s="129" t="s">
        <v>417</v>
      </c>
      <c r="D9486" s="165">
        <v>1</v>
      </c>
      <c r="E9486" s="129" t="s">
        <v>4739</v>
      </c>
      <c r="F9486" s="129" t="s">
        <v>4735</v>
      </c>
      <c r="G9486" s="129" t="s">
        <v>16723</v>
      </c>
      <c r="H9486" s="129"/>
    </row>
    <row r="9487" spans="1:8" x14ac:dyDescent="0.3">
      <c r="A9487" s="183">
        <v>45688</v>
      </c>
      <c r="B9487" s="129" t="s">
        <v>14227</v>
      </c>
      <c r="C9487" s="129" t="s">
        <v>417</v>
      </c>
      <c r="D9487" s="165">
        <v>1</v>
      </c>
      <c r="E9487" s="129" t="s">
        <v>4739</v>
      </c>
      <c r="F9487" s="129" t="s">
        <v>4735</v>
      </c>
      <c r="G9487" s="129" t="s">
        <v>16723</v>
      </c>
      <c r="H9487" s="129"/>
    </row>
    <row r="9488" spans="1:8" x14ac:dyDescent="0.3">
      <c r="A9488" s="183">
        <v>45688</v>
      </c>
      <c r="B9488" s="129" t="s">
        <v>14228</v>
      </c>
      <c r="C9488" s="129" t="s">
        <v>417</v>
      </c>
      <c r="D9488" s="165">
        <v>1</v>
      </c>
      <c r="E9488" s="129" t="s">
        <v>4739</v>
      </c>
      <c r="F9488" s="129" t="s">
        <v>4735</v>
      </c>
      <c r="G9488" s="129" t="s">
        <v>16723</v>
      </c>
      <c r="H9488" s="129"/>
    </row>
    <row r="9489" spans="1:8" x14ac:dyDescent="0.3">
      <c r="A9489" s="183">
        <v>45688</v>
      </c>
      <c r="B9489" s="129" t="s">
        <v>14229</v>
      </c>
      <c r="C9489" s="129" t="s">
        <v>417</v>
      </c>
      <c r="D9489" s="165">
        <v>1</v>
      </c>
      <c r="E9489" s="129" t="s">
        <v>5066</v>
      </c>
      <c r="F9489" s="129" t="s">
        <v>4735</v>
      </c>
      <c r="G9489" s="129" t="s">
        <v>16723</v>
      </c>
      <c r="H9489" s="129"/>
    </row>
    <row r="9490" spans="1:8" x14ac:dyDescent="0.3">
      <c r="A9490" s="183">
        <v>45688</v>
      </c>
      <c r="B9490" s="129" t="s">
        <v>14230</v>
      </c>
      <c r="C9490" s="129" t="s">
        <v>417</v>
      </c>
      <c r="D9490" s="165">
        <v>1</v>
      </c>
      <c r="E9490" s="129" t="s">
        <v>5066</v>
      </c>
      <c r="F9490" s="129" t="s">
        <v>4735</v>
      </c>
      <c r="G9490" s="129" t="s">
        <v>16723</v>
      </c>
      <c r="H9490" s="129"/>
    </row>
    <row r="9491" spans="1:8" x14ac:dyDescent="0.3">
      <c r="A9491" s="183">
        <v>45688</v>
      </c>
      <c r="B9491" s="129" t="s">
        <v>14231</v>
      </c>
      <c r="C9491" s="129" t="s">
        <v>417</v>
      </c>
      <c r="D9491" s="165">
        <v>1</v>
      </c>
      <c r="E9491" s="129" t="s">
        <v>4737</v>
      </c>
      <c r="F9491" s="129" t="s">
        <v>4735</v>
      </c>
      <c r="G9491" s="129" t="s">
        <v>16723</v>
      </c>
      <c r="H9491" s="129"/>
    </row>
    <row r="9492" spans="1:8" x14ac:dyDescent="0.3">
      <c r="A9492" s="183">
        <v>45688</v>
      </c>
      <c r="B9492" s="129" t="s">
        <v>14232</v>
      </c>
      <c r="C9492" s="129" t="s">
        <v>417</v>
      </c>
      <c r="D9492" s="165">
        <v>1</v>
      </c>
      <c r="E9492" s="129" t="s">
        <v>4739</v>
      </c>
      <c r="F9492" s="129" t="s">
        <v>4735</v>
      </c>
      <c r="G9492" s="129" t="s">
        <v>16723</v>
      </c>
      <c r="H9492" s="129"/>
    </row>
    <row r="9493" spans="1:8" x14ac:dyDescent="0.3">
      <c r="A9493" s="183">
        <v>45688</v>
      </c>
      <c r="B9493" s="129" t="s">
        <v>14233</v>
      </c>
      <c r="C9493" s="129" t="s">
        <v>417</v>
      </c>
      <c r="D9493" s="165">
        <v>1</v>
      </c>
      <c r="E9493" s="129" t="s">
        <v>4737</v>
      </c>
      <c r="F9493" s="129" t="s">
        <v>4735</v>
      </c>
      <c r="G9493" s="129" t="s">
        <v>16723</v>
      </c>
      <c r="H9493" s="129"/>
    </row>
    <row r="9494" spans="1:8" x14ac:dyDescent="0.3">
      <c r="A9494" s="183">
        <v>45688</v>
      </c>
      <c r="B9494" s="129" t="s">
        <v>14234</v>
      </c>
      <c r="C9494" s="129" t="s">
        <v>417</v>
      </c>
      <c r="D9494" s="165">
        <v>1</v>
      </c>
      <c r="E9494" s="129" t="s">
        <v>4739</v>
      </c>
      <c r="F9494" s="129" t="s">
        <v>4735</v>
      </c>
      <c r="G9494" s="129" t="s">
        <v>16723</v>
      </c>
      <c r="H9494" s="129"/>
    </row>
    <row r="9495" spans="1:8" x14ac:dyDescent="0.3">
      <c r="A9495" s="183">
        <v>45688</v>
      </c>
      <c r="B9495" s="129" t="s">
        <v>14235</v>
      </c>
      <c r="C9495" s="129" t="s">
        <v>418</v>
      </c>
      <c r="D9495" s="165">
        <v>1</v>
      </c>
      <c r="E9495" s="129" t="s">
        <v>4739</v>
      </c>
      <c r="F9495" s="129" t="s">
        <v>4735</v>
      </c>
      <c r="G9495" s="129" t="s">
        <v>16723</v>
      </c>
      <c r="H9495" s="129"/>
    </row>
    <row r="9496" spans="1:8" x14ac:dyDescent="0.3">
      <c r="A9496" s="183">
        <v>45688</v>
      </c>
      <c r="B9496" s="129" t="s">
        <v>14236</v>
      </c>
      <c r="C9496" s="129" t="s">
        <v>416</v>
      </c>
      <c r="D9496" s="165">
        <v>1</v>
      </c>
      <c r="E9496" s="129" t="s">
        <v>4739</v>
      </c>
      <c r="F9496" s="129" t="s">
        <v>4735</v>
      </c>
      <c r="G9496" s="129" t="s">
        <v>16723</v>
      </c>
      <c r="H9496" s="129"/>
    </row>
    <row r="9497" spans="1:8" x14ac:dyDescent="0.3">
      <c r="A9497" s="183">
        <v>45688</v>
      </c>
      <c r="B9497" s="129" t="s">
        <v>14237</v>
      </c>
      <c r="C9497" s="129" t="s">
        <v>417</v>
      </c>
      <c r="D9497" s="165">
        <v>1</v>
      </c>
      <c r="E9497" s="129" t="s">
        <v>4739</v>
      </c>
      <c r="F9497" s="129" t="s">
        <v>4735</v>
      </c>
      <c r="G9497" s="129" t="s">
        <v>16723</v>
      </c>
      <c r="H9497" s="129"/>
    </row>
    <row r="9498" spans="1:8" x14ac:dyDescent="0.3">
      <c r="A9498" s="183">
        <v>45688</v>
      </c>
      <c r="B9498" s="129" t="s">
        <v>14238</v>
      </c>
      <c r="C9498" s="129" t="s">
        <v>417</v>
      </c>
      <c r="D9498" s="165">
        <v>1</v>
      </c>
      <c r="E9498" s="129" t="s">
        <v>4739</v>
      </c>
      <c r="F9498" s="129" t="s">
        <v>4735</v>
      </c>
      <c r="G9498" s="129" t="s">
        <v>16723</v>
      </c>
      <c r="H9498" s="129"/>
    </row>
    <row r="9499" spans="1:8" x14ac:dyDescent="0.3">
      <c r="A9499" s="183">
        <v>45688</v>
      </c>
      <c r="B9499" s="129" t="s">
        <v>14239</v>
      </c>
      <c r="C9499" s="129" t="s">
        <v>417</v>
      </c>
      <c r="D9499" s="165">
        <v>1</v>
      </c>
      <c r="E9499" s="129" t="s">
        <v>4739</v>
      </c>
      <c r="F9499" s="129" t="s">
        <v>4735</v>
      </c>
      <c r="G9499" s="129" t="s">
        <v>16723</v>
      </c>
      <c r="H9499" s="129"/>
    </row>
    <row r="9500" spans="1:8" x14ac:dyDescent="0.3">
      <c r="A9500" s="183">
        <v>45688</v>
      </c>
      <c r="B9500" s="129" t="s">
        <v>14240</v>
      </c>
      <c r="C9500" s="129" t="s">
        <v>417</v>
      </c>
      <c r="D9500" s="165">
        <v>1</v>
      </c>
      <c r="E9500" s="129" t="s">
        <v>4739</v>
      </c>
      <c r="F9500" s="129" t="s">
        <v>4735</v>
      </c>
      <c r="G9500" s="129" t="s">
        <v>16723</v>
      </c>
      <c r="H9500" s="129"/>
    </row>
    <row r="9501" spans="1:8" x14ac:dyDescent="0.3">
      <c r="A9501" s="183">
        <v>45688</v>
      </c>
      <c r="B9501" s="129" t="s">
        <v>14241</v>
      </c>
      <c r="C9501" s="129" t="s">
        <v>417</v>
      </c>
      <c r="D9501" s="165">
        <v>1</v>
      </c>
      <c r="E9501" s="129" t="s">
        <v>4739</v>
      </c>
      <c r="F9501" s="129" t="s">
        <v>4735</v>
      </c>
      <c r="G9501" s="129" t="s">
        <v>16723</v>
      </c>
      <c r="H9501" s="129"/>
    </row>
    <row r="9502" spans="1:8" x14ac:dyDescent="0.3">
      <c r="A9502" s="183">
        <v>45688</v>
      </c>
      <c r="B9502" s="129" t="s">
        <v>14242</v>
      </c>
      <c r="C9502" s="129" t="s">
        <v>417</v>
      </c>
      <c r="D9502" s="165">
        <v>1</v>
      </c>
      <c r="E9502" s="129" t="s">
        <v>4739</v>
      </c>
      <c r="F9502" s="129" t="s">
        <v>4735</v>
      </c>
      <c r="G9502" s="129" t="s">
        <v>16723</v>
      </c>
      <c r="H9502" s="129"/>
    </row>
    <row r="9503" spans="1:8" x14ac:dyDescent="0.3">
      <c r="A9503" s="183">
        <v>45688</v>
      </c>
      <c r="B9503" s="129" t="s">
        <v>14243</v>
      </c>
      <c r="C9503" s="129" t="s">
        <v>417</v>
      </c>
      <c r="D9503" s="165">
        <v>1</v>
      </c>
      <c r="E9503" s="129" t="s">
        <v>4739</v>
      </c>
      <c r="F9503" s="129" t="s">
        <v>4735</v>
      </c>
      <c r="G9503" s="129" t="s">
        <v>16723</v>
      </c>
      <c r="H9503" s="129"/>
    </row>
    <row r="9504" spans="1:8" x14ac:dyDescent="0.3">
      <c r="A9504" s="183">
        <v>45688</v>
      </c>
      <c r="B9504" s="129" t="s">
        <v>14244</v>
      </c>
      <c r="C9504" s="129" t="s">
        <v>417</v>
      </c>
      <c r="D9504" s="165">
        <v>1</v>
      </c>
      <c r="E9504" s="129" t="s">
        <v>4739</v>
      </c>
      <c r="F9504" s="129" t="s">
        <v>4735</v>
      </c>
      <c r="G9504" s="129" t="s">
        <v>16723</v>
      </c>
      <c r="H9504" s="129"/>
    </row>
    <row r="9505" spans="1:8" x14ac:dyDescent="0.3">
      <c r="A9505" s="183">
        <v>45688</v>
      </c>
      <c r="B9505" s="129" t="s">
        <v>14245</v>
      </c>
      <c r="C9505" s="129" t="s">
        <v>416</v>
      </c>
      <c r="D9505" s="165">
        <v>1</v>
      </c>
      <c r="E9505" s="129" t="s">
        <v>4739</v>
      </c>
      <c r="F9505" s="129" t="s">
        <v>4735</v>
      </c>
      <c r="G9505" s="129" t="s">
        <v>16723</v>
      </c>
      <c r="H9505" s="129"/>
    </row>
    <row r="9506" spans="1:8" x14ac:dyDescent="0.3">
      <c r="A9506" s="183">
        <v>45688</v>
      </c>
      <c r="B9506" s="129" t="s">
        <v>14246</v>
      </c>
      <c r="C9506" s="129" t="s">
        <v>418</v>
      </c>
      <c r="D9506" s="165">
        <v>1</v>
      </c>
      <c r="E9506" s="129" t="s">
        <v>4739</v>
      </c>
      <c r="F9506" s="129" t="s">
        <v>4735</v>
      </c>
      <c r="G9506" s="129" t="s">
        <v>16723</v>
      </c>
      <c r="H9506" s="129"/>
    </row>
    <row r="9507" spans="1:8" x14ac:dyDescent="0.3">
      <c r="A9507" s="183">
        <v>45688</v>
      </c>
      <c r="B9507" s="129" t="s">
        <v>14247</v>
      </c>
      <c r="C9507" s="129" t="s">
        <v>418</v>
      </c>
      <c r="D9507" s="165">
        <v>1</v>
      </c>
      <c r="E9507" s="129" t="s">
        <v>4739</v>
      </c>
      <c r="F9507" s="129" t="s">
        <v>4735</v>
      </c>
      <c r="G9507" s="129" t="s">
        <v>16723</v>
      </c>
      <c r="H9507" s="129"/>
    </row>
    <row r="9508" spans="1:8" x14ac:dyDescent="0.3">
      <c r="A9508" s="183">
        <v>45688</v>
      </c>
      <c r="B9508" s="129" t="s">
        <v>14248</v>
      </c>
      <c r="C9508" s="129" t="s">
        <v>418</v>
      </c>
      <c r="D9508" s="165">
        <v>1</v>
      </c>
      <c r="E9508" s="129" t="s">
        <v>4739</v>
      </c>
      <c r="F9508" s="129" t="s">
        <v>4735</v>
      </c>
      <c r="G9508" s="129" t="s">
        <v>16723</v>
      </c>
      <c r="H9508" s="129"/>
    </row>
    <row r="9509" spans="1:8" x14ac:dyDescent="0.3">
      <c r="A9509" s="183">
        <v>45688</v>
      </c>
      <c r="B9509" s="129" t="s">
        <v>14249</v>
      </c>
      <c r="C9509" s="129" t="s">
        <v>418</v>
      </c>
      <c r="D9509" s="165">
        <v>1</v>
      </c>
      <c r="E9509" s="129" t="s">
        <v>4739</v>
      </c>
      <c r="F9509" s="129" t="s">
        <v>4735</v>
      </c>
      <c r="G9509" s="129" t="s">
        <v>16723</v>
      </c>
      <c r="H9509" s="129"/>
    </row>
    <row r="9510" spans="1:8" x14ac:dyDescent="0.3">
      <c r="A9510" s="183">
        <v>45688</v>
      </c>
      <c r="B9510" s="129" t="s">
        <v>14250</v>
      </c>
      <c r="C9510" s="129" t="s">
        <v>416</v>
      </c>
      <c r="D9510" s="165">
        <v>1</v>
      </c>
      <c r="E9510" s="129" t="s">
        <v>4737</v>
      </c>
      <c r="F9510" s="129" t="s">
        <v>4735</v>
      </c>
      <c r="G9510" s="129" t="s">
        <v>16723</v>
      </c>
      <c r="H9510" s="129"/>
    </row>
    <row r="9511" spans="1:8" x14ac:dyDescent="0.3">
      <c r="A9511" s="183">
        <v>45688</v>
      </c>
      <c r="B9511" s="129" t="s">
        <v>14251</v>
      </c>
      <c r="C9511" s="129" t="s">
        <v>418</v>
      </c>
      <c r="D9511" s="165">
        <v>1</v>
      </c>
      <c r="E9511" s="129" t="s">
        <v>4739</v>
      </c>
      <c r="F9511" s="129" t="s">
        <v>4735</v>
      </c>
      <c r="G9511" s="129" t="s">
        <v>16723</v>
      </c>
      <c r="H9511" s="129"/>
    </row>
    <row r="9512" spans="1:8" x14ac:dyDescent="0.3">
      <c r="A9512" s="183">
        <v>45688</v>
      </c>
      <c r="B9512" s="129" t="s">
        <v>14252</v>
      </c>
      <c r="C9512" s="129" t="s">
        <v>418</v>
      </c>
      <c r="D9512" s="165">
        <v>1</v>
      </c>
      <c r="E9512" s="129" t="s">
        <v>4741</v>
      </c>
      <c r="F9512" s="129" t="s">
        <v>4735</v>
      </c>
      <c r="G9512" s="129" t="s">
        <v>16723</v>
      </c>
      <c r="H9512" s="129"/>
    </row>
    <row r="9513" spans="1:8" x14ac:dyDescent="0.3">
      <c r="A9513" s="183">
        <v>45688</v>
      </c>
      <c r="B9513" s="129" t="s">
        <v>14253</v>
      </c>
      <c r="C9513" s="129" t="s">
        <v>3001</v>
      </c>
      <c r="D9513" s="165">
        <v>1</v>
      </c>
      <c r="E9513" s="129" t="s">
        <v>4739</v>
      </c>
      <c r="F9513" s="129" t="s">
        <v>4735</v>
      </c>
      <c r="G9513" s="129" t="s">
        <v>16745</v>
      </c>
      <c r="H9513" s="129"/>
    </row>
    <row r="9514" spans="1:8" x14ac:dyDescent="0.3">
      <c r="A9514" s="183">
        <v>45688</v>
      </c>
      <c r="B9514" s="129" t="s">
        <v>14254</v>
      </c>
      <c r="C9514" s="129" t="s">
        <v>418</v>
      </c>
      <c r="D9514" s="165">
        <v>1</v>
      </c>
      <c r="E9514" s="129" t="s">
        <v>4739</v>
      </c>
      <c r="F9514" s="129" t="s">
        <v>4735</v>
      </c>
      <c r="G9514" s="129" t="s">
        <v>16723</v>
      </c>
      <c r="H9514" s="129"/>
    </row>
    <row r="9515" spans="1:8" x14ac:dyDescent="0.3">
      <c r="A9515" s="183">
        <v>45688</v>
      </c>
      <c r="B9515" s="129" t="s">
        <v>14255</v>
      </c>
      <c r="C9515" s="129" t="s">
        <v>416</v>
      </c>
      <c r="D9515" s="165">
        <v>1</v>
      </c>
      <c r="E9515" s="129" t="s">
        <v>4739</v>
      </c>
      <c r="F9515" s="129" t="s">
        <v>4735</v>
      </c>
      <c r="G9515" s="129" t="s">
        <v>16723</v>
      </c>
      <c r="H9515" s="129"/>
    </row>
    <row r="9516" spans="1:8" x14ac:dyDescent="0.3">
      <c r="A9516" s="183">
        <v>45688</v>
      </c>
      <c r="B9516" s="129" t="s">
        <v>14256</v>
      </c>
      <c r="C9516" s="129" t="s">
        <v>416</v>
      </c>
      <c r="D9516" s="165">
        <v>1</v>
      </c>
      <c r="E9516" s="129" t="s">
        <v>4739</v>
      </c>
      <c r="F9516" s="129" t="s">
        <v>4735</v>
      </c>
      <c r="G9516" s="129" t="s">
        <v>16723</v>
      </c>
      <c r="H9516" s="129"/>
    </row>
    <row r="9517" spans="1:8" x14ac:dyDescent="0.3">
      <c r="A9517" s="183">
        <v>45688</v>
      </c>
      <c r="B9517" s="129" t="s">
        <v>14257</v>
      </c>
      <c r="C9517" s="129" t="s">
        <v>418</v>
      </c>
      <c r="D9517" s="165">
        <v>1</v>
      </c>
      <c r="E9517" s="129" t="s">
        <v>4739</v>
      </c>
      <c r="F9517" s="129" t="s">
        <v>4735</v>
      </c>
      <c r="G9517" s="129" t="s">
        <v>16723</v>
      </c>
      <c r="H9517" s="129"/>
    </row>
    <row r="9518" spans="1:8" x14ac:dyDescent="0.3">
      <c r="A9518" s="183">
        <v>45688</v>
      </c>
      <c r="B9518" s="129" t="s">
        <v>14258</v>
      </c>
      <c r="C9518" s="129" t="s">
        <v>418</v>
      </c>
      <c r="D9518" s="165">
        <v>1</v>
      </c>
      <c r="E9518" s="129" t="s">
        <v>4741</v>
      </c>
      <c r="F9518" s="129" t="s">
        <v>4735</v>
      </c>
      <c r="G9518" s="129" t="s">
        <v>16723</v>
      </c>
      <c r="H9518" s="129"/>
    </row>
    <row r="9519" spans="1:8" x14ac:dyDescent="0.3">
      <c r="A9519" s="183">
        <v>45688</v>
      </c>
      <c r="B9519" s="129" t="s">
        <v>14259</v>
      </c>
      <c r="C9519" s="129" t="s">
        <v>418</v>
      </c>
      <c r="D9519" s="165">
        <v>1</v>
      </c>
      <c r="E9519" s="129" t="s">
        <v>4739</v>
      </c>
      <c r="F9519" s="129" t="s">
        <v>4735</v>
      </c>
      <c r="G9519" s="129" t="s">
        <v>16723</v>
      </c>
      <c r="H9519" s="129"/>
    </row>
    <row r="9520" spans="1:8" x14ac:dyDescent="0.3">
      <c r="A9520" s="183">
        <v>45688</v>
      </c>
      <c r="B9520" s="129" t="s">
        <v>14260</v>
      </c>
      <c r="C9520" s="129" t="s">
        <v>418</v>
      </c>
      <c r="D9520" s="165">
        <v>1</v>
      </c>
      <c r="E9520" s="129" t="s">
        <v>4737</v>
      </c>
      <c r="F9520" s="129" t="s">
        <v>4735</v>
      </c>
      <c r="G9520" s="129" t="s">
        <v>16723</v>
      </c>
      <c r="H9520" s="129"/>
    </row>
    <row r="9521" spans="1:8" x14ac:dyDescent="0.3">
      <c r="A9521" s="183">
        <v>45688</v>
      </c>
      <c r="B9521" s="129" t="s">
        <v>14261</v>
      </c>
      <c r="C9521" s="129" t="s">
        <v>418</v>
      </c>
      <c r="D9521" s="165">
        <v>1</v>
      </c>
      <c r="E9521" s="129" t="s">
        <v>4739</v>
      </c>
      <c r="F9521" s="129" t="s">
        <v>4735</v>
      </c>
      <c r="G9521" s="129" t="s">
        <v>16723</v>
      </c>
      <c r="H9521" s="129"/>
    </row>
    <row r="9522" spans="1:8" x14ac:dyDescent="0.3">
      <c r="A9522" s="183">
        <v>45688</v>
      </c>
      <c r="B9522" s="129" t="s">
        <v>14262</v>
      </c>
      <c r="C9522" s="129" t="s">
        <v>416</v>
      </c>
      <c r="D9522" s="165">
        <v>1</v>
      </c>
      <c r="E9522" s="129" t="s">
        <v>4739</v>
      </c>
      <c r="F9522" s="129" t="s">
        <v>4735</v>
      </c>
      <c r="G9522" s="129" t="s">
        <v>16723</v>
      </c>
      <c r="H9522" s="129"/>
    </row>
    <row r="9523" spans="1:8" x14ac:dyDescent="0.3">
      <c r="A9523" s="183">
        <v>45688</v>
      </c>
      <c r="B9523" s="129" t="s">
        <v>14263</v>
      </c>
      <c r="C9523" s="129" t="s">
        <v>417</v>
      </c>
      <c r="D9523" s="165">
        <v>1</v>
      </c>
      <c r="E9523" s="129" t="s">
        <v>4739</v>
      </c>
      <c r="F9523" s="129" t="s">
        <v>4735</v>
      </c>
      <c r="G9523" s="129" t="s">
        <v>16723</v>
      </c>
      <c r="H9523" s="129"/>
    </row>
    <row r="9524" spans="1:8" x14ac:dyDescent="0.3">
      <c r="A9524" s="183">
        <v>45688</v>
      </c>
      <c r="B9524" s="129" t="s">
        <v>14264</v>
      </c>
      <c r="C9524" s="129" t="s">
        <v>417</v>
      </c>
      <c r="D9524" s="165">
        <v>1</v>
      </c>
      <c r="E9524" s="129" t="s">
        <v>4739</v>
      </c>
      <c r="F9524" s="129" t="s">
        <v>4735</v>
      </c>
      <c r="G9524" s="129" t="s">
        <v>16723</v>
      </c>
      <c r="H9524" s="129"/>
    </row>
    <row r="9525" spans="1:8" x14ac:dyDescent="0.3">
      <c r="A9525" s="183">
        <v>45688</v>
      </c>
      <c r="B9525" s="129" t="s">
        <v>14265</v>
      </c>
      <c r="C9525" s="129" t="s">
        <v>417</v>
      </c>
      <c r="D9525" s="165">
        <v>1</v>
      </c>
      <c r="E9525" s="129" t="s">
        <v>4737</v>
      </c>
      <c r="F9525" s="129" t="s">
        <v>4735</v>
      </c>
      <c r="G9525" s="129" t="s">
        <v>16723</v>
      </c>
      <c r="H9525" s="129"/>
    </row>
    <row r="9526" spans="1:8" x14ac:dyDescent="0.3">
      <c r="A9526" s="183">
        <v>45688</v>
      </c>
      <c r="B9526" s="129" t="s">
        <v>14266</v>
      </c>
      <c r="C9526" s="129" t="s">
        <v>417</v>
      </c>
      <c r="D9526" s="165">
        <v>1</v>
      </c>
      <c r="E9526" s="129" t="s">
        <v>4739</v>
      </c>
      <c r="F9526" s="129" t="s">
        <v>4735</v>
      </c>
      <c r="G9526" s="129" t="s">
        <v>16723</v>
      </c>
      <c r="H9526" s="129"/>
    </row>
    <row r="9527" spans="1:8" x14ac:dyDescent="0.3">
      <c r="A9527" s="183">
        <v>45688</v>
      </c>
      <c r="B9527" s="129" t="s">
        <v>14267</v>
      </c>
      <c r="C9527" s="129" t="s">
        <v>417</v>
      </c>
      <c r="D9527" s="165">
        <v>1</v>
      </c>
      <c r="E9527" s="129" t="s">
        <v>4739</v>
      </c>
      <c r="F9527" s="129" t="s">
        <v>4735</v>
      </c>
      <c r="G9527" s="129" t="s">
        <v>16723</v>
      </c>
      <c r="H9527" s="129"/>
    </row>
    <row r="9528" spans="1:8" x14ac:dyDescent="0.3">
      <c r="A9528" s="183">
        <v>45688</v>
      </c>
      <c r="B9528" s="129" t="s">
        <v>14268</v>
      </c>
      <c r="C9528" s="129" t="s">
        <v>417</v>
      </c>
      <c r="D9528" s="165">
        <v>1</v>
      </c>
      <c r="E9528" s="129" t="s">
        <v>4739</v>
      </c>
      <c r="F9528" s="129" t="s">
        <v>4735</v>
      </c>
      <c r="G9528" s="129" t="s">
        <v>16723</v>
      </c>
      <c r="H9528" s="129"/>
    </row>
    <row r="9529" spans="1:8" x14ac:dyDescent="0.3">
      <c r="A9529" s="183">
        <v>45688</v>
      </c>
      <c r="B9529" s="129" t="s">
        <v>14269</v>
      </c>
      <c r="C9529" s="129" t="s">
        <v>417</v>
      </c>
      <c r="D9529" s="165">
        <v>1</v>
      </c>
      <c r="E9529" s="129" t="s">
        <v>4739</v>
      </c>
      <c r="F9529" s="129" t="s">
        <v>4735</v>
      </c>
      <c r="G9529" s="129" t="s">
        <v>16723</v>
      </c>
      <c r="H9529" s="129"/>
    </row>
    <row r="9530" spans="1:8" x14ac:dyDescent="0.3">
      <c r="A9530" s="183">
        <v>45688</v>
      </c>
      <c r="B9530" s="129" t="s">
        <v>14270</v>
      </c>
      <c r="C9530" s="129" t="s">
        <v>417</v>
      </c>
      <c r="D9530" s="165">
        <v>1</v>
      </c>
      <c r="E9530" s="129" t="s">
        <v>4739</v>
      </c>
      <c r="F9530" s="129" t="s">
        <v>4735</v>
      </c>
      <c r="G9530" s="129" t="s">
        <v>16723</v>
      </c>
      <c r="H9530" s="129"/>
    </row>
    <row r="9531" spans="1:8" x14ac:dyDescent="0.3">
      <c r="A9531" s="183">
        <v>45688</v>
      </c>
      <c r="B9531" s="129" t="s">
        <v>14271</v>
      </c>
      <c r="C9531" s="129" t="s">
        <v>417</v>
      </c>
      <c r="D9531" s="165">
        <v>1</v>
      </c>
      <c r="E9531" s="129" t="s">
        <v>4737</v>
      </c>
      <c r="F9531" s="129" t="s">
        <v>4735</v>
      </c>
      <c r="G9531" s="129" t="s">
        <v>16723</v>
      </c>
      <c r="H9531" s="129"/>
    </row>
    <row r="9532" spans="1:8" x14ac:dyDescent="0.3">
      <c r="A9532" s="183">
        <v>45688</v>
      </c>
      <c r="B9532" s="129" t="s">
        <v>14272</v>
      </c>
      <c r="C9532" s="129" t="s">
        <v>417</v>
      </c>
      <c r="D9532" s="165">
        <v>1</v>
      </c>
      <c r="E9532" s="129" t="s">
        <v>4739</v>
      </c>
      <c r="F9532" s="129" t="s">
        <v>4735</v>
      </c>
      <c r="G9532" s="129" t="s">
        <v>16723</v>
      </c>
      <c r="H9532" s="129"/>
    </row>
    <row r="9533" spans="1:8" x14ac:dyDescent="0.3">
      <c r="A9533" s="183">
        <v>45688</v>
      </c>
      <c r="B9533" s="129" t="s">
        <v>14273</v>
      </c>
      <c r="C9533" s="129" t="s">
        <v>417</v>
      </c>
      <c r="D9533" s="165">
        <v>1</v>
      </c>
      <c r="E9533" s="129" t="s">
        <v>4739</v>
      </c>
      <c r="F9533" s="129" t="s">
        <v>4735</v>
      </c>
      <c r="G9533" s="129" t="s">
        <v>16723</v>
      </c>
      <c r="H9533" s="129"/>
    </row>
    <row r="9534" spans="1:8" x14ac:dyDescent="0.3">
      <c r="A9534" s="183">
        <v>45688</v>
      </c>
      <c r="B9534" s="129" t="s">
        <v>14274</v>
      </c>
      <c r="C9534" s="129" t="s">
        <v>417</v>
      </c>
      <c r="D9534" s="165">
        <v>1</v>
      </c>
      <c r="E9534" s="129" t="s">
        <v>4743</v>
      </c>
      <c r="F9534" s="129" t="s">
        <v>4735</v>
      </c>
      <c r="G9534" s="129" t="s">
        <v>16746</v>
      </c>
      <c r="H9534" s="129"/>
    </row>
    <row r="9535" spans="1:8" x14ac:dyDescent="0.3">
      <c r="A9535" s="183">
        <v>45688</v>
      </c>
      <c r="B9535" s="129" t="s">
        <v>14275</v>
      </c>
      <c r="C9535" s="129" t="s">
        <v>418</v>
      </c>
      <c r="D9535" s="165">
        <v>1</v>
      </c>
      <c r="E9535" s="129" t="s">
        <v>4737</v>
      </c>
      <c r="F9535" s="129" t="s">
        <v>4735</v>
      </c>
      <c r="G9535" s="129" t="s">
        <v>16723</v>
      </c>
      <c r="H9535" s="129"/>
    </row>
    <row r="9536" spans="1:8" x14ac:dyDescent="0.3">
      <c r="A9536" s="183">
        <v>45688</v>
      </c>
      <c r="B9536" s="129" t="s">
        <v>14276</v>
      </c>
      <c r="C9536" s="129" t="s">
        <v>416</v>
      </c>
      <c r="D9536" s="165">
        <v>1</v>
      </c>
      <c r="E9536" s="129" t="s">
        <v>4739</v>
      </c>
      <c r="F9536" s="129" t="s">
        <v>4735</v>
      </c>
      <c r="G9536" s="129" t="s">
        <v>16723</v>
      </c>
      <c r="H9536" s="129"/>
    </row>
    <row r="9537" spans="1:8" x14ac:dyDescent="0.3">
      <c r="A9537" s="183">
        <v>45688</v>
      </c>
      <c r="B9537" s="129" t="s">
        <v>14277</v>
      </c>
      <c r="C9537" s="129" t="s">
        <v>418</v>
      </c>
      <c r="D9537" s="165">
        <v>1</v>
      </c>
      <c r="E9537" s="129" t="s">
        <v>4739</v>
      </c>
      <c r="F9537" s="129" t="s">
        <v>4735</v>
      </c>
      <c r="G9537" s="129" t="s">
        <v>16723</v>
      </c>
      <c r="H9537" s="129"/>
    </row>
    <row r="9538" spans="1:8" x14ac:dyDescent="0.3">
      <c r="A9538" s="183">
        <v>45688</v>
      </c>
      <c r="B9538" s="129" t="s">
        <v>14278</v>
      </c>
      <c r="C9538" s="129" t="s">
        <v>418</v>
      </c>
      <c r="D9538" s="165">
        <v>1</v>
      </c>
      <c r="E9538" s="129" t="s">
        <v>4739</v>
      </c>
      <c r="F9538" s="129" t="s">
        <v>4735</v>
      </c>
      <c r="G9538" s="129" t="s">
        <v>16723</v>
      </c>
      <c r="H9538" s="129"/>
    </row>
    <row r="9539" spans="1:8" x14ac:dyDescent="0.3">
      <c r="A9539" s="183">
        <v>45688</v>
      </c>
      <c r="B9539" s="129" t="s">
        <v>14279</v>
      </c>
      <c r="C9539" s="129" t="s">
        <v>417</v>
      </c>
      <c r="D9539" s="165">
        <v>1</v>
      </c>
      <c r="E9539" s="129" t="s">
        <v>4739</v>
      </c>
      <c r="F9539" s="129" t="s">
        <v>4735</v>
      </c>
      <c r="G9539" s="129" t="s">
        <v>16723</v>
      </c>
      <c r="H9539" s="129"/>
    </row>
    <row r="9540" spans="1:8" x14ac:dyDescent="0.3">
      <c r="A9540" s="183">
        <v>45688</v>
      </c>
      <c r="B9540" s="129" t="s">
        <v>14280</v>
      </c>
      <c r="C9540" s="129" t="s">
        <v>417</v>
      </c>
      <c r="D9540" s="165">
        <v>1</v>
      </c>
      <c r="E9540" s="129" t="s">
        <v>4739</v>
      </c>
      <c r="F9540" s="129" t="s">
        <v>4735</v>
      </c>
      <c r="G9540" s="129" t="s">
        <v>16723</v>
      </c>
      <c r="H9540" s="129"/>
    </row>
    <row r="9541" spans="1:8" x14ac:dyDescent="0.3">
      <c r="A9541" s="183">
        <v>45716</v>
      </c>
      <c r="B9541" s="129" t="s">
        <v>14281</v>
      </c>
      <c r="C9541" s="129" t="s">
        <v>418</v>
      </c>
      <c r="D9541" s="165">
        <v>1</v>
      </c>
      <c r="E9541" s="129" t="s">
        <v>4739</v>
      </c>
      <c r="F9541" s="129" t="s">
        <v>4735</v>
      </c>
      <c r="G9541" s="129" t="s">
        <v>16723</v>
      </c>
      <c r="H9541" s="129"/>
    </row>
    <row r="9542" spans="1:8" x14ac:dyDescent="0.3">
      <c r="A9542" s="183">
        <v>45716</v>
      </c>
      <c r="B9542" s="129" t="s">
        <v>14282</v>
      </c>
      <c r="C9542" s="129" t="s">
        <v>416</v>
      </c>
      <c r="D9542" s="165">
        <v>1</v>
      </c>
      <c r="E9542" s="129" t="s">
        <v>4737</v>
      </c>
      <c r="F9542" s="129" t="s">
        <v>4735</v>
      </c>
      <c r="G9542" s="129" t="s">
        <v>16723</v>
      </c>
      <c r="H9542" s="129"/>
    </row>
    <row r="9543" spans="1:8" x14ac:dyDescent="0.3">
      <c r="A9543" s="183">
        <v>45716</v>
      </c>
      <c r="B9543" s="129" t="s">
        <v>14283</v>
      </c>
      <c r="C9543" s="129" t="s">
        <v>418</v>
      </c>
      <c r="D9543" s="165">
        <v>1</v>
      </c>
      <c r="E9543" s="129" t="s">
        <v>4737</v>
      </c>
      <c r="F9543" s="129" t="s">
        <v>4735</v>
      </c>
      <c r="G9543" s="129" t="s">
        <v>16723</v>
      </c>
      <c r="H9543" s="129"/>
    </row>
    <row r="9544" spans="1:8" x14ac:dyDescent="0.3">
      <c r="A9544" s="183">
        <v>45716</v>
      </c>
      <c r="B9544" s="129" t="s">
        <v>14284</v>
      </c>
      <c r="C9544" s="129" t="s">
        <v>417</v>
      </c>
      <c r="D9544" s="165">
        <v>1</v>
      </c>
      <c r="E9544" s="129" t="s">
        <v>4739</v>
      </c>
      <c r="F9544" s="129" t="s">
        <v>4735</v>
      </c>
      <c r="G9544" s="129" t="s">
        <v>16723</v>
      </c>
      <c r="H9544" s="129"/>
    </row>
    <row r="9545" spans="1:8" x14ac:dyDescent="0.3">
      <c r="A9545" s="183">
        <v>45716</v>
      </c>
      <c r="B9545" s="129" t="s">
        <v>14285</v>
      </c>
      <c r="C9545" s="129" t="s">
        <v>417</v>
      </c>
      <c r="D9545" s="165">
        <v>1</v>
      </c>
      <c r="E9545" s="129" t="s">
        <v>4734</v>
      </c>
      <c r="F9545" s="129" t="s">
        <v>4735</v>
      </c>
      <c r="G9545" s="129" t="s">
        <v>16723</v>
      </c>
      <c r="H9545" s="129"/>
    </row>
    <row r="9546" spans="1:8" x14ac:dyDescent="0.3">
      <c r="A9546" s="183">
        <v>45716</v>
      </c>
      <c r="B9546" s="129" t="s">
        <v>14286</v>
      </c>
      <c r="C9546" s="129" t="s">
        <v>417</v>
      </c>
      <c r="D9546" s="165">
        <v>1</v>
      </c>
      <c r="E9546" s="129" t="s">
        <v>4739</v>
      </c>
      <c r="F9546" s="129" t="s">
        <v>4735</v>
      </c>
      <c r="G9546" s="129" t="s">
        <v>16723</v>
      </c>
      <c r="H9546" s="129"/>
    </row>
    <row r="9547" spans="1:8" x14ac:dyDescent="0.3">
      <c r="A9547" s="183">
        <v>45716</v>
      </c>
      <c r="B9547" s="129" t="s">
        <v>14287</v>
      </c>
      <c r="C9547" s="129" t="s">
        <v>417</v>
      </c>
      <c r="D9547" s="165">
        <v>1</v>
      </c>
      <c r="E9547" s="129" t="s">
        <v>5066</v>
      </c>
      <c r="F9547" s="129" t="s">
        <v>4735</v>
      </c>
      <c r="G9547" s="129" t="s">
        <v>16723</v>
      </c>
      <c r="H9547" s="129"/>
    </row>
    <row r="9548" spans="1:8" x14ac:dyDescent="0.3">
      <c r="A9548" s="183">
        <v>45716</v>
      </c>
      <c r="B9548" s="129" t="s">
        <v>14288</v>
      </c>
      <c r="C9548" s="129" t="s">
        <v>417</v>
      </c>
      <c r="D9548" s="165">
        <v>1</v>
      </c>
      <c r="E9548" s="129" t="s">
        <v>4739</v>
      </c>
      <c r="F9548" s="129" t="s">
        <v>4735</v>
      </c>
      <c r="G9548" s="129" t="s">
        <v>16723</v>
      </c>
      <c r="H9548" s="129"/>
    </row>
    <row r="9549" spans="1:8" x14ac:dyDescent="0.3">
      <c r="A9549" s="183">
        <v>45716</v>
      </c>
      <c r="B9549" s="129" t="s">
        <v>14289</v>
      </c>
      <c r="C9549" s="129" t="s">
        <v>417</v>
      </c>
      <c r="D9549" s="165">
        <v>1</v>
      </c>
      <c r="E9549" s="129" t="s">
        <v>4739</v>
      </c>
      <c r="F9549" s="129" t="s">
        <v>4735</v>
      </c>
      <c r="G9549" s="129" t="s">
        <v>16723</v>
      </c>
      <c r="H9549" s="129"/>
    </row>
    <row r="9550" spans="1:8" x14ac:dyDescent="0.3">
      <c r="A9550" s="183">
        <v>45716</v>
      </c>
      <c r="B9550" s="129" t="s">
        <v>14290</v>
      </c>
      <c r="C9550" s="129" t="s">
        <v>417</v>
      </c>
      <c r="D9550" s="165">
        <v>1</v>
      </c>
      <c r="E9550" s="129" t="s">
        <v>4739</v>
      </c>
      <c r="F9550" s="129" t="s">
        <v>4735</v>
      </c>
      <c r="G9550" s="129" t="s">
        <v>16723</v>
      </c>
      <c r="H9550" s="129"/>
    </row>
    <row r="9551" spans="1:8" x14ac:dyDescent="0.3">
      <c r="A9551" s="183">
        <v>45716</v>
      </c>
      <c r="B9551" s="129" t="s">
        <v>14291</v>
      </c>
      <c r="C9551" s="129" t="s">
        <v>417</v>
      </c>
      <c r="D9551" s="165">
        <v>1</v>
      </c>
      <c r="E9551" s="129" t="s">
        <v>4739</v>
      </c>
      <c r="F9551" s="129" t="s">
        <v>4735</v>
      </c>
      <c r="G9551" s="129" t="s">
        <v>16723</v>
      </c>
      <c r="H9551" s="129"/>
    </row>
    <row r="9552" spans="1:8" x14ac:dyDescent="0.3">
      <c r="A9552" s="183">
        <v>45716</v>
      </c>
      <c r="B9552" s="129" t="s">
        <v>14292</v>
      </c>
      <c r="C9552" s="129" t="s">
        <v>417</v>
      </c>
      <c r="D9552" s="165">
        <v>1</v>
      </c>
      <c r="E9552" s="129" t="s">
        <v>4739</v>
      </c>
      <c r="F9552" s="129" t="s">
        <v>4735</v>
      </c>
      <c r="G9552" s="129" t="s">
        <v>16723</v>
      </c>
      <c r="H9552" s="129"/>
    </row>
    <row r="9553" spans="1:8" x14ac:dyDescent="0.3">
      <c r="A9553" s="183">
        <v>45716</v>
      </c>
      <c r="B9553" s="129" t="s">
        <v>14293</v>
      </c>
      <c r="C9553" s="129" t="s">
        <v>417</v>
      </c>
      <c r="D9553" s="165">
        <v>1</v>
      </c>
      <c r="E9553" s="129" t="s">
        <v>4739</v>
      </c>
      <c r="F9553" s="129" t="s">
        <v>4735</v>
      </c>
      <c r="G9553" s="129" t="s">
        <v>16723</v>
      </c>
      <c r="H9553" s="129"/>
    </row>
    <row r="9554" spans="1:8" x14ac:dyDescent="0.3">
      <c r="A9554" s="183">
        <v>45716</v>
      </c>
      <c r="B9554" s="129" t="s">
        <v>14294</v>
      </c>
      <c r="C9554" s="129" t="s">
        <v>416</v>
      </c>
      <c r="D9554" s="165">
        <v>1</v>
      </c>
      <c r="E9554" s="129" t="s">
        <v>4739</v>
      </c>
      <c r="F9554" s="129" t="s">
        <v>4735</v>
      </c>
      <c r="G9554" s="129" t="s">
        <v>16723</v>
      </c>
      <c r="H9554" s="129"/>
    </row>
    <row r="9555" spans="1:8" x14ac:dyDescent="0.3">
      <c r="A9555" s="183">
        <v>45716</v>
      </c>
      <c r="B9555" s="129" t="s">
        <v>14295</v>
      </c>
      <c r="C9555" s="129" t="s">
        <v>3001</v>
      </c>
      <c r="D9555" s="165">
        <v>1</v>
      </c>
      <c r="E9555" s="129" t="s">
        <v>4744</v>
      </c>
      <c r="F9555" s="129" t="s">
        <v>4735</v>
      </c>
      <c r="G9555" s="129" t="s">
        <v>16745</v>
      </c>
      <c r="H9555" s="129"/>
    </row>
    <row r="9556" spans="1:8" x14ac:dyDescent="0.3">
      <c r="A9556" s="183">
        <v>45716</v>
      </c>
      <c r="B9556" s="129" t="s">
        <v>14296</v>
      </c>
      <c r="C9556" s="129" t="s">
        <v>418</v>
      </c>
      <c r="D9556" s="165">
        <v>1</v>
      </c>
      <c r="E9556" s="129" t="s">
        <v>4821</v>
      </c>
      <c r="F9556" s="129" t="s">
        <v>4735</v>
      </c>
      <c r="G9556" s="129" t="s">
        <v>16723</v>
      </c>
      <c r="H9556" s="129"/>
    </row>
    <row r="9557" spans="1:8" x14ac:dyDescent="0.3">
      <c r="A9557" s="183">
        <v>45716</v>
      </c>
      <c r="B9557" s="129" t="s">
        <v>14297</v>
      </c>
      <c r="C9557" s="129" t="s">
        <v>416</v>
      </c>
      <c r="D9557" s="165">
        <v>1</v>
      </c>
      <c r="E9557" s="129" t="s">
        <v>4739</v>
      </c>
      <c r="F9557" s="129" t="s">
        <v>4735</v>
      </c>
      <c r="G9557" s="129" t="s">
        <v>16723</v>
      </c>
      <c r="H9557" s="129"/>
    </row>
    <row r="9558" spans="1:8" x14ac:dyDescent="0.3">
      <c r="A9558" s="183">
        <v>45716</v>
      </c>
      <c r="B9558" s="129" t="s">
        <v>14298</v>
      </c>
      <c r="C9558" s="129" t="s">
        <v>418</v>
      </c>
      <c r="D9558" s="165">
        <v>1</v>
      </c>
      <c r="E9558" s="129" t="s">
        <v>4739</v>
      </c>
      <c r="F9558" s="129" t="s">
        <v>4735</v>
      </c>
      <c r="G9558" s="129" t="s">
        <v>16723</v>
      </c>
      <c r="H9558" s="129"/>
    </row>
    <row r="9559" spans="1:8" x14ac:dyDescent="0.3">
      <c r="A9559" s="183">
        <v>45716</v>
      </c>
      <c r="B9559" s="129" t="s">
        <v>14299</v>
      </c>
      <c r="C9559" s="129" t="s">
        <v>418</v>
      </c>
      <c r="D9559" s="165">
        <v>1</v>
      </c>
      <c r="E9559" s="129" t="s">
        <v>4739</v>
      </c>
      <c r="F9559" s="129" t="s">
        <v>4735</v>
      </c>
      <c r="G9559" s="129" t="s">
        <v>16723</v>
      </c>
      <c r="H9559" s="129"/>
    </row>
    <row r="9560" spans="1:8" x14ac:dyDescent="0.3">
      <c r="A9560" s="183">
        <v>45716</v>
      </c>
      <c r="B9560" s="129" t="s">
        <v>14300</v>
      </c>
      <c r="C9560" s="129" t="s">
        <v>416</v>
      </c>
      <c r="D9560" s="165">
        <v>1</v>
      </c>
      <c r="E9560" s="129" t="s">
        <v>4739</v>
      </c>
      <c r="F9560" s="129" t="s">
        <v>4735</v>
      </c>
      <c r="G9560" s="129" t="s">
        <v>16723</v>
      </c>
      <c r="H9560" s="129"/>
    </row>
    <row r="9561" spans="1:8" x14ac:dyDescent="0.3">
      <c r="A9561" s="183">
        <v>45716</v>
      </c>
      <c r="B9561" s="129" t="s">
        <v>14301</v>
      </c>
      <c r="C9561" s="129" t="s">
        <v>417</v>
      </c>
      <c r="D9561" s="165">
        <v>1</v>
      </c>
      <c r="E9561" s="129" t="s">
        <v>4739</v>
      </c>
      <c r="F9561" s="129" t="s">
        <v>4735</v>
      </c>
      <c r="G9561" s="129" t="s">
        <v>16723</v>
      </c>
      <c r="H9561" s="129"/>
    </row>
    <row r="9562" spans="1:8" x14ac:dyDescent="0.3">
      <c r="A9562" s="183">
        <v>45716</v>
      </c>
      <c r="B9562" s="129" t="s">
        <v>14302</v>
      </c>
      <c r="C9562" s="129" t="s">
        <v>418</v>
      </c>
      <c r="D9562" s="165">
        <v>1</v>
      </c>
      <c r="E9562" s="129" t="s">
        <v>4739</v>
      </c>
      <c r="F9562" s="129" t="s">
        <v>4735</v>
      </c>
      <c r="G9562" s="129" t="s">
        <v>16723</v>
      </c>
      <c r="H9562" s="129"/>
    </row>
    <row r="9563" spans="1:8" x14ac:dyDescent="0.3">
      <c r="A9563" s="183">
        <v>45716</v>
      </c>
      <c r="B9563" s="129" t="s">
        <v>14303</v>
      </c>
      <c r="C9563" s="129" t="s">
        <v>417</v>
      </c>
      <c r="D9563" s="165">
        <v>1</v>
      </c>
      <c r="E9563" s="129" t="s">
        <v>5066</v>
      </c>
      <c r="F9563" s="129" t="s">
        <v>4735</v>
      </c>
      <c r="G9563" s="129" t="s">
        <v>16723</v>
      </c>
      <c r="H9563" s="129"/>
    </row>
    <row r="9564" spans="1:8" x14ac:dyDescent="0.3">
      <c r="A9564" s="183">
        <v>45716</v>
      </c>
      <c r="B9564" s="129" t="s">
        <v>14304</v>
      </c>
      <c r="C9564" s="129" t="s">
        <v>417</v>
      </c>
      <c r="D9564" s="165">
        <v>1</v>
      </c>
      <c r="E9564" s="129" t="s">
        <v>4739</v>
      </c>
      <c r="F9564" s="129" t="s">
        <v>4735</v>
      </c>
      <c r="G9564" s="129" t="s">
        <v>16723</v>
      </c>
      <c r="H9564" s="129"/>
    </row>
    <row r="9565" spans="1:8" x14ac:dyDescent="0.3">
      <c r="A9565" s="183">
        <v>45716</v>
      </c>
      <c r="B9565" s="129" t="s">
        <v>14305</v>
      </c>
      <c r="C9565" s="129" t="s">
        <v>417</v>
      </c>
      <c r="D9565" s="165">
        <v>1</v>
      </c>
      <c r="E9565" s="129" t="s">
        <v>4739</v>
      </c>
      <c r="F9565" s="129" t="s">
        <v>4735</v>
      </c>
      <c r="G9565" s="129" t="s">
        <v>16723</v>
      </c>
      <c r="H9565" s="129"/>
    </row>
    <row r="9566" spans="1:8" x14ac:dyDescent="0.3">
      <c r="A9566" s="183">
        <v>45716</v>
      </c>
      <c r="B9566" s="129" t="s">
        <v>14306</v>
      </c>
      <c r="C9566" s="129" t="s">
        <v>417</v>
      </c>
      <c r="D9566" s="165">
        <v>1</v>
      </c>
      <c r="E9566" s="129" t="s">
        <v>4739</v>
      </c>
      <c r="F9566" s="129" t="s">
        <v>4735</v>
      </c>
      <c r="G9566" s="129" t="s">
        <v>16723</v>
      </c>
      <c r="H9566" s="129"/>
    </row>
    <row r="9567" spans="1:8" x14ac:dyDescent="0.3">
      <c r="A9567" s="183">
        <v>45716</v>
      </c>
      <c r="B9567" s="129" t="s">
        <v>14307</v>
      </c>
      <c r="C9567" s="129" t="s">
        <v>417</v>
      </c>
      <c r="D9567" s="165">
        <v>1</v>
      </c>
      <c r="E9567" s="129" t="s">
        <v>4739</v>
      </c>
      <c r="F9567" s="129" t="s">
        <v>4735</v>
      </c>
      <c r="G9567" s="129" t="s">
        <v>16723</v>
      </c>
      <c r="H9567" s="129"/>
    </row>
    <row r="9568" spans="1:8" x14ac:dyDescent="0.3">
      <c r="A9568" s="183">
        <v>45716</v>
      </c>
      <c r="B9568" s="129" t="s">
        <v>14308</v>
      </c>
      <c r="C9568" s="129" t="s">
        <v>417</v>
      </c>
      <c r="D9568" s="165">
        <v>1</v>
      </c>
      <c r="E9568" s="129" t="s">
        <v>4739</v>
      </c>
      <c r="F9568" s="129" t="s">
        <v>4735</v>
      </c>
      <c r="G9568" s="129" t="s">
        <v>16723</v>
      </c>
      <c r="H9568" s="129"/>
    </row>
    <row r="9569" spans="1:8" x14ac:dyDescent="0.3">
      <c r="A9569" s="183">
        <v>45716</v>
      </c>
      <c r="B9569" s="129" t="s">
        <v>14309</v>
      </c>
      <c r="C9569" s="129" t="s">
        <v>417</v>
      </c>
      <c r="D9569" s="165">
        <v>1</v>
      </c>
      <c r="E9569" s="129" t="s">
        <v>4739</v>
      </c>
      <c r="F9569" s="129" t="s">
        <v>4735</v>
      </c>
      <c r="G9569" s="129" t="s">
        <v>16723</v>
      </c>
      <c r="H9569" s="129"/>
    </row>
    <row r="9570" spans="1:8" x14ac:dyDescent="0.3">
      <c r="A9570" s="183">
        <v>45716</v>
      </c>
      <c r="B9570" s="129" t="s">
        <v>14310</v>
      </c>
      <c r="C9570" s="129" t="s">
        <v>417</v>
      </c>
      <c r="D9570" s="165">
        <v>1</v>
      </c>
      <c r="E9570" s="129" t="s">
        <v>4739</v>
      </c>
      <c r="F9570" s="129" t="s">
        <v>4735</v>
      </c>
      <c r="G9570" s="129" t="s">
        <v>16723</v>
      </c>
      <c r="H9570" s="129"/>
    </row>
    <row r="9571" spans="1:8" x14ac:dyDescent="0.3">
      <c r="A9571" s="183">
        <v>45716</v>
      </c>
      <c r="B9571" s="129" t="s">
        <v>14311</v>
      </c>
      <c r="C9571" s="129" t="s">
        <v>417</v>
      </c>
      <c r="D9571" s="165">
        <v>1</v>
      </c>
      <c r="E9571" s="129" t="s">
        <v>4739</v>
      </c>
      <c r="F9571" s="129" t="s">
        <v>4735</v>
      </c>
      <c r="G9571" s="129" t="s">
        <v>16723</v>
      </c>
      <c r="H9571" s="129"/>
    </row>
    <row r="9572" spans="1:8" x14ac:dyDescent="0.3">
      <c r="A9572" s="183">
        <v>45716</v>
      </c>
      <c r="B9572" s="129" t="s">
        <v>14312</v>
      </c>
      <c r="C9572" s="129" t="s">
        <v>417</v>
      </c>
      <c r="D9572" s="165">
        <v>1</v>
      </c>
      <c r="E9572" s="129" t="s">
        <v>4739</v>
      </c>
      <c r="F9572" s="129" t="s">
        <v>4735</v>
      </c>
      <c r="G9572" s="129" t="s">
        <v>16723</v>
      </c>
      <c r="H9572" s="129"/>
    </row>
    <row r="9573" spans="1:8" x14ac:dyDescent="0.3">
      <c r="A9573" s="183">
        <v>45716</v>
      </c>
      <c r="B9573" s="129" t="s">
        <v>14313</v>
      </c>
      <c r="C9573" s="129" t="s">
        <v>418</v>
      </c>
      <c r="D9573" s="165">
        <v>1</v>
      </c>
      <c r="E9573" s="129" t="s">
        <v>4737</v>
      </c>
      <c r="F9573" s="129" t="s">
        <v>4735</v>
      </c>
      <c r="G9573" s="129" t="s">
        <v>16723</v>
      </c>
      <c r="H9573" s="129"/>
    </row>
    <row r="9574" spans="1:8" x14ac:dyDescent="0.3">
      <c r="A9574" s="183">
        <v>45716</v>
      </c>
      <c r="B9574" s="129" t="s">
        <v>14314</v>
      </c>
      <c r="C9574" s="129" t="s">
        <v>417</v>
      </c>
      <c r="D9574" s="165">
        <v>1</v>
      </c>
      <c r="E9574" s="129" t="s">
        <v>4739</v>
      </c>
      <c r="F9574" s="129" t="s">
        <v>4735</v>
      </c>
      <c r="G9574" s="129" t="s">
        <v>16723</v>
      </c>
      <c r="H9574" s="129"/>
    </row>
    <row r="9575" spans="1:8" x14ac:dyDescent="0.3">
      <c r="A9575" s="183">
        <v>45716</v>
      </c>
      <c r="B9575" s="129" t="s">
        <v>14315</v>
      </c>
      <c r="C9575" s="129" t="s">
        <v>417</v>
      </c>
      <c r="D9575" s="165">
        <v>1</v>
      </c>
      <c r="E9575" s="129" t="s">
        <v>4739</v>
      </c>
      <c r="F9575" s="129" t="s">
        <v>4735</v>
      </c>
      <c r="G9575" s="129" t="s">
        <v>16723</v>
      </c>
      <c r="H9575" s="129"/>
    </row>
    <row r="9576" spans="1:8" x14ac:dyDescent="0.3">
      <c r="A9576" s="183">
        <v>45716</v>
      </c>
      <c r="B9576" s="129" t="s">
        <v>14316</v>
      </c>
      <c r="C9576" s="129" t="s">
        <v>417</v>
      </c>
      <c r="D9576" s="165">
        <v>1</v>
      </c>
      <c r="E9576" s="129" t="s">
        <v>4739</v>
      </c>
      <c r="F9576" s="129" t="s">
        <v>4735</v>
      </c>
      <c r="G9576" s="129" t="s">
        <v>16723</v>
      </c>
      <c r="H9576" s="129"/>
    </row>
    <row r="9577" spans="1:8" x14ac:dyDescent="0.3">
      <c r="A9577" s="183">
        <v>45716</v>
      </c>
      <c r="B9577" s="129" t="s">
        <v>14317</v>
      </c>
      <c r="C9577" s="129" t="s">
        <v>418</v>
      </c>
      <c r="D9577" s="165">
        <v>1</v>
      </c>
      <c r="E9577" s="129" t="s">
        <v>4737</v>
      </c>
      <c r="F9577" s="129" t="s">
        <v>4735</v>
      </c>
      <c r="G9577" s="129" t="s">
        <v>16723</v>
      </c>
      <c r="H9577" s="129"/>
    </row>
    <row r="9578" spans="1:8" x14ac:dyDescent="0.3">
      <c r="A9578" s="183">
        <v>45716</v>
      </c>
      <c r="B9578" s="129" t="s">
        <v>14318</v>
      </c>
      <c r="C9578" s="129" t="s">
        <v>416</v>
      </c>
      <c r="D9578" s="165">
        <v>1</v>
      </c>
      <c r="E9578" s="129" t="s">
        <v>4739</v>
      </c>
      <c r="F9578" s="129" t="s">
        <v>4735</v>
      </c>
      <c r="G9578" s="129" t="s">
        <v>16723</v>
      </c>
      <c r="H9578" s="129"/>
    </row>
    <row r="9579" spans="1:8" x14ac:dyDescent="0.3">
      <c r="A9579" s="183">
        <v>45716</v>
      </c>
      <c r="B9579" s="129" t="s">
        <v>14319</v>
      </c>
      <c r="C9579" s="129" t="s">
        <v>418</v>
      </c>
      <c r="D9579" s="165">
        <v>1</v>
      </c>
      <c r="E9579" s="129" t="s">
        <v>4739</v>
      </c>
      <c r="F9579" s="129" t="s">
        <v>4735</v>
      </c>
      <c r="G9579" s="129" t="s">
        <v>16723</v>
      </c>
      <c r="H9579" s="129"/>
    </row>
    <row r="9580" spans="1:8" x14ac:dyDescent="0.3">
      <c r="A9580" s="183">
        <v>45716</v>
      </c>
      <c r="B9580" s="129" t="s">
        <v>14320</v>
      </c>
      <c r="C9580" s="129" t="s">
        <v>418</v>
      </c>
      <c r="D9580" s="165">
        <v>1</v>
      </c>
      <c r="E9580" s="129" t="s">
        <v>4739</v>
      </c>
      <c r="F9580" s="129" t="s">
        <v>4735</v>
      </c>
      <c r="G9580" s="129" t="s">
        <v>16723</v>
      </c>
      <c r="H9580" s="129"/>
    </row>
    <row r="9581" spans="1:8" x14ac:dyDescent="0.3">
      <c r="A9581" s="183">
        <v>45716</v>
      </c>
      <c r="B9581" s="129" t="s">
        <v>14321</v>
      </c>
      <c r="C9581" s="129" t="s">
        <v>417</v>
      </c>
      <c r="D9581" s="165">
        <v>1</v>
      </c>
      <c r="E9581" s="129" t="s">
        <v>4739</v>
      </c>
      <c r="F9581" s="129" t="s">
        <v>4735</v>
      </c>
      <c r="G9581" s="129" t="s">
        <v>16723</v>
      </c>
      <c r="H9581" s="129"/>
    </row>
    <row r="9582" spans="1:8" x14ac:dyDescent="0.3">
      <c r="A9582" s="183">
        <v>45716</v>
      </c>
      <c r="B9582" s="129" t="s">
        <v>14322</v>
      </c>
      <c r="C9582" s="129" t="s">
        <v>417</v>
      </c>
      <c r="D9582" s="165">
        <v>1</v>
      </c>
      <c r="E9582" s="129" t="s">
        <v>4739</v>
      </c>
      <c r="F9582" s="129" t="s">
        <v>4735</v>
      </c>
      <c r="G9582" s="129" t="s">
        <v>16723</v>
      </c>
      <c r="H9582" s="129"/>
    </row>
    <row r="9583" spans="1:8" x14ac:dyDescent="0.3">
      <c r="A9583" s="183">
        <v>45716</v>
      </c>
      <c r="B9583" s="129" t="s">
        <v>14323</v>
      </c>
      <c r="C9583" s="129" t="s">
        <v>417</v>
      </c>
      <c r="D9583" s="165">
        <v>1</v>
      </c>
      <c r="E9583" s="129" t="s">
        <v>4739</v>
      </c>
      <c r="F9583" s="129" t="s">
        <v>4735</v>
      </c>
      <c r="G9583" s="129" t="s">
        <v>16723</v>
      </c>
      <c r="H9583" s="129"/>
    </row>
    <row r="9584" spans="1:8" x14ac:dyDescent="0.3">
      <c r="A9584" s="183">
        <v>45716</v>
      </c>
      <c r="B9584" s="129" t="s">
        <v>14324</v>
      </c>
      <c r="C9584" s="129" t="s">
        <v>417</v>
      </c>
      <c r="D9584" s="165">
        <v>1</v>
      </c>
      <c r="E9584" s="129" t="s">
        <v>5066</v>
      </c>
      <c r="F9584" s="129" t="s">
        <v>4735</v>
      </c>
      <c r="G9584" s="129" t="s">
        <v>16723</v>
      </c>
      <c r="H9584" s="129"/>
    </row>
    <row r="9585" spans="1:8" x14ac:dyDescent="0.3">
      <c r="A9585" s="183">
        <v>45716</v>
      </c>
      <c r="B9585" s="129" t="s">
        <v>14325</v>
      </c>
      <c r="C9585" s="129" t="s">
        <v>417</v>
      </c>
      <c r="D9585" s="165">
        <v>1</v>
      </c>
      <c r="E9585" s="129" t="s">
        <v>5066</v>
      </c>
      <c r="F9585" s="129" t="s">
        <v>4735</v>
      </c>
      <c r="G9585" s="129" t="s">
        <v>16723</v>
      </c>
      <c r="H9585" s="129"/>
    </row>
    <row r="9586" spans="1:8" x14ac:dyDescent="0.3">
      <c r="A9586" s="183">
        <v>45716</v>
      </c>
      <c r="B9586" s="129" t="s">
        <v>14326</v>
      </c>
      <c r="C9586" s="129" t="s">
        <v>417</v>
      </c>
      <c r="D9586" s="165">
        <v>1</v>
      </c>
      <c r="E9586" s="129" t="s">
        <v>4739</v>
      </c>
      <c r="F9586" s="129" t="s">
        <v>4735</v>
      </c>
      <c r="G9586" s="129" t="s">
        <v>16723</v>
      </c>
      <c r="H9586" s="129"/>
    </row>
    <row r="9587" spans="1:8" x14ac:dyDescent="0.3">
      <c r="A9587" s="183">
        <v>45716</v>
      </c>
      <c r="B9587" s="129" t="s">
        <v>14327</v>
      </c>
      <c r="C9587" s="129" t="s">
        <v>417</v>
      </c>
      <c r="D9587" s="165">
        <v>1</v>
      </c>
      <c r="E9587" s="129" t="s">
        <v>4739</v>
      </c>
      <c r="F9587" s="129" t="s">
        <v>4735</v>
      </c>
      <c r="G9587" s="129" t="s">
        <v>16723</v>
      </c>
      <c r="H9587" s="129"/>
    </row>
    <row r="9588" spans="1:8" x14ac:dyDescent="0.3">
      <c r="A9588" s="183">
        <v>45716</v>
      </c>
      <c r="B9588" s="129" t="s">
        <v>14328</v>
      </c>
      <c r="C9588" s="129" t="s">
        <v>417</v>
      </c>
      <c r="D9588" s="165">
        <v>1</v>
      </c>
      <c r="E9588" s="129" t="s">
        <v>4739</v>
      </c>
      <c r="F9588" s="129" t="s">
        <v>4735</v>
      </c>
      <c r="G9588" s="129" t="s">
        <v>16723</v>
      </c>
      <c r="H9588" s="129"/>
    </row>
    <row r="9589" spans="1:8" x14ac:dyDescent="0.3">
      <c r="A9589" s="183">
        <v>45716</v>
      </c>
      <c r="B9589" s="129" t="s">
        <v>14329</v>
      </c>
      <c r="C9589" s="129" t="s">
        <v>417</v>
      </c>
      <c r="D9589" s="165">
        <v>1</v>
      </c>
      <c r="E9589" s="129" t="s">
        <v>4739</v>
      </c>
      <c r="F9589" s="129" t="s">
        <v>4735</v>
      </c>
      <c r="G9589" s="129" t="s">
        <v>16723</v>
      </c>
      <c r="H9589" s="129"/>
    </row>
    <row r="9590" spans="1:8" x14ac:dyDescent="0.3">
      <c r="A9590" s="183">
        <v>45716</v>
      </c>
      <c r="B9590" s="129" t="s">
        <v>14330</v>
      </c>
      <c r="C9590" s="129" t="s">
        <v>417</v>
      </c>
      <c r="D9590" s="165">
        <v>1</v>
      </c>
      <c r="E9590" s="129" t="s">
        <v>4739</v>
      </c>
      <c r="F9590" s="129" t="s">
        <v>4735</v>
      </c>
      <c r="G9590" s="129" t="s">
        <v>16723</v>
      </c>
      <c r="H9590" s="129"/>
    </row>
    <row r="9591" spans="1:8" x14ac:dyDescent="0.3">
      <c r="A9591" s="183">
        <v>45716</v>
      </c>
      <c r="B9591" s="129" t="s">
        <v>14331</v>
      </c>
      <c r="C9591" s="129" t="s">
        <v>416</v>
      </c>
      <c r="D9591" s="165">
        <v>1</v>
      </c>
      <c r="E9591" s="129" t="s">
        <v>4739</v>
      </c>
      <c r="F9591" s="129" t="s">
        <v>4735</v>
      </c>
      <c r="G9591" s="129" t="s">
        <v>16723</v>
      </c>
      <c r="H9591" s="129"/>
    </row>
    <row r="9592" spans="1:8" x14ac:dyDescent="0.3">
      <c r="A9592" s="183">
        <v>45716</v>
      </c>
      <c r="B9592" s="129" t="s">
        <v>14332</v>
      </c>
      <c r="C9592" s="129" t="s">
        <v>416</v>
      </c>
      <c r="D9592" s="165">
        <v>1</v>
      </c>
      <c r="E9592" s="129" t="s">
        <v>4739</v>
      </c>
      <c r="F9592" s="129" t="s">
        <v>4735</v>
      </c>
      <c r="G9592" s="129" t="s">
        <v>16723</v>
      </c>
      <c r="H9592" s="129"/>
    </row>
    <row r="9593" spans="1:8" x14ac:dyDescent="0.3">
      <c r="A9593" s="183">
        <v>45716</v>
      </c>
      <c r="B9593" s="129" t="s">
        <v>14333</v>
      </c>
      <c r="C9593" s="129" t="s">
        <v>418</v>
      </c>
      <c r="D9593" s="165">
        <v>1</v>
      </c>
      <c r="E9593" s="129" t="s">
        <v>4821</v>
      </c>
      <c r="F9593" s="129" t="s">
        <v>4735</v>
      </c>
      <c r="G9593" s="129" t="s">
        <v>16723</v>
      </c>
      <c r="H9593" s="129"/>
    </row>
    <row r="9594" spans="1:8" x14ac:dyDescent="0.3">
      <c r="A9594" s="183">
        <v>45716</v>
      </c>
      <c r="B9594" s="129" t="s">
        <v>14334</v>
      </c>
      <c r="C9594" s="129" t="s">
        <v>3001</v>
      </c>
      <c r="D9594" s="165">
        <v>1</v>
      </c>
      <c r="E9594" s="129" t="s">
        <v>4739</v>
      </c>
      <c r="F9594" s="129" t="s">
        <v>4735</v>
      </c>
      <c r="G9594" s="129" t="s">
        <v>16745</v>
      </c>
      <c r="H9594" s="129"/>
    </row>
    <row r="9595" spans="1:8" x14ac:dyDescent="0.3">
      <c r="A9595" s="183">
        <v>45716</v>
      </c>
      <c r="B9595" s="129" t="s">
        <v>14335</v>
      </c>
      <c r="C9595" s="129" t="s">
        <v>418</v>
      </c>
      <c r="D9595" s="165">
        <v>1</v>
      </c>
      <c r="E9595" s="129" t="s">
        <v>4739</v>
      </c>
      <c r="F9595" s="129" t="s">
        <v>4735</v>
      </c>
      <c r="G9595" s="129" t="s">
        <v>16723</v>
      </c>
      <c r="H9595" s="129"/>
    </row>
    <row r="9596" spans="1:8" x14ac:dyDescent="0.3">
      <c r="A9596" s="183">
        <v>45716</v>
      </c>
      <c r="B9596" s="129" t="s">
        <v>14336</v>
      </c>
      <c r="C9596" s="129" t="s">
        <v>418</v>
      </c>
      <c r="D9596" s="165">
        <v>1</v>
      </c>
      <c r="E9596" s="129" t="s">
        <v>4739</v>
      </c>
      <c r="F9596" s="129" t="s">
        <v>4735</v>
      </c>
      <c r="G9596" s="129" t="s">
        <v>16723</v>
      </c>
      <c r="H9596" s="129"/>
    </row>
    <row r="9597" spans="1:8" x14ac:dyDescent="0.3">
      <c r="A9597" s="183">
        <v>45716</v>
      </c>
      <c r="B9597" s="129" t="s">
        <v>14337</v>
      </c>
      <c r="C9597" s="129" t="s">
        <v>417</v>
      </c>
      <c r="D9597" s="165">
        <v>1</v>
      </c>
      <c r="E9597" s="129" t="s">
        <v>4739</v>
      </c>
      <c r="F9597" s="129" t="s">
        <v>4735</v>
      </c>
      <c r="G9597" s="129" t="s">
        <v>16723</v>
      </c>
      <c r="H9597" s="129"/>
    </row>
    <row r="9598" spans="1:8" x14ac:dyDescent="0.3">
      <c r="A9598" s="183">
        <v>45716</v>
      </c>
      <c r="B9598" s="129" t="s">
        <v>14338</v>
      </c>
      <c r="C9598" s="129" t="s">
        <v>417</v>
      </c>
      <c r="D9598" s="165">
        <v>1</v>
      </c>
      <c r="E9598" s="129" t="s">
        <v>4739</v>
      </c>
      <c r="F9598" s="129" t="s">
        <v>4735</v>
      </c>
      <c r="G9598" s="129" t="s">
        <v>16723</v>
      </c>
      <c r="H9598" s="129"/>
    </row>
    <row r="9599" spans="1:8" x14ac:dyDescent="0.3">
      <c r="A9599" s="183">
        <v>45716</v>
      </c>
      <c r="B9599" s="129" t="s">
        <v>14339</v>
      </c>
      <c r="C9599" s="129" t="s">
        <v>417</v>
      </c>
      <c r="D9599" s="165">
        <v>1</v>
      </c>
      <c r="E9599" s="129" t="s">
        <v>5066</v>
      </c>
      <c r="F9599" s="129" t="s">
        <v>4735</v>
      </c>
      <c r="G9599" s="129" t="s">
        <v>16723</v>
      </c>
      <c r="H9599" s="129"/>
    </row>
    <row r="9600" spans="1:8" x14ac:dyDescent="0.3">
      <c r="A9600" s="183">
        <v>45716</v>
      </c>
      <c r="B9600" s="129" t="s">
        <v>14340</v>
      </c>
      <c r="C9600" s="129" t="s">
        <v>417</v>
      </c>
      <c r="D9600" s="165">
        <v>1</v>
      </c>
      <c r="E9600" s="129" t="s">
        <v>4739</v>
      </c>
      <c r="F9600" s="129" t="s">
        <v>4735</v>
      </c>
      <c r="G9600" s="129" t="s">
        <v>16723</v>
      </c>
      <c r="H9600" s="129"/>
    </row>
    <row r="9601" spans="1:8" x14ac:dyDescent="0.3">
      <c r="A9601" s="183">
        <v>45716</v>
      </c>
      <c r="B9601" s="129" t="s">
        <v>14341</v>
      </c>
      <c r="C9601" s="129" t="s">
        <v>417</v>
      </c>
      <c r="D9601" s="165">
        <v>1</v>
      </c>
      <c r="E9601" s="129" t="s">
        <v>4739</v>
      </c>
      <c r="F9601" s="129" t="s">
        <v>4735</v>
      </c>
      <c r="G9601" s="129" t="s">
        <v>16723</v>
      </c>
      <c r="H9601" s="129"/>
    </row>
    <row r="9602" spans="1:8" x14ac:dyDescent="0.3">
      <c r="A9602" s="183">
        <v>45716</v>
      </c>
      <c r="B9602" s="129" t="s">
        <v>14342</v>
      </c>
      <c r="C9602" s="129" t="s">
        <v>417</v>
      </c>
      <c r="D9602" s="165">
        <v>1</v>
      </c>
      <c r="E9602" s="129" t="s">
        <v>4739</v>
      </c>
      <c r="F9602" s="129" t="s">
        <v>4735</v>
      </c>
      <c r="G9602" s="129" t="s">
        <v>16723</v>
      </c>
      <c r="H9602" s="129"/>
    </row>
    <row r="9603" spans="1:8" x14ac:dyDescent="0.3">
      <c r="A9603" s="183">
        <v>45716</v>
      </c>
      <c r="B9603" s="129" t="s">
        <v>14343</v>
      </c>
      <c r="C9603" s="129" t="s">
        <v>417</v>
      </c>
      <c r="D9603" s="165">
        <v>1</v>
      </c>
      <c r="E9603" s="129" t="s">
        <v>4739</v>
      </c>
      <c r="F9603" s="129" t="s">
        <v>4735</v>
      </c>
      <c r="G9603" s="129" t="s">
        <v>16723</v>
      </c>
      <c r="H9603" s="129"/>
    </row>
    <row r="9604" spans="1:8" x14ac:dyDescent="0.3">
      <c r="A9604" s="183">
        <v>45716</v>
      </c>
      <c r="B9604" s="129" t="s">
        <v>14344</v>
      </c>
      <c r="C9604" s="129" t="s">
        <v>417</v>
      </c>
      <c r="D9604" s="165">
        <v>1</v>
      </c>
      <c r="E9604" s="129" t="s">
        <v>4739</v>
      </c>
      <c r="F9604" s="129" t="s">
        <v>4735</v>
      </c>
      <c r="G9604" s="129" t="s">
        <v>16723</v>
      </c>
      <c r="H9604" s="129"/>
    </row>
    <row r="9605" spans="1:8" x14ac:dyDescent="0.3">
      <c r="A9605" s="183">
        <v>45716</v>
      </c>
      <c r="B9605" s="129" t="s">
        <v>14345</v>
      </c>
      <c r="C9605" s="129" t="s">
        <v>418</v>
      </c>
      <c r="D9605" s="165">
        <v>1</v>
      </c>
      <c r="E9605" s="129" t="s">
        <v>4739</v>
      </c>
      <c r="F9605" s="129" t="s">
        <v>4735</v>
      </c>
      <c r="G9605" s="129" t="s">
        <v>16723</v>
      </c>
      <c r="H9605" s="129"/>
    </row>
    <row r="9606" spans="1:8" x14ac:dyDescent="0.3">
      <c r="A9606" s="183">
        <v>45716</v>
      </c>
      <c r="B9606" s="129" t="s">
        <v>14346</v>
      </c>
      <c r="C9606" s="129" t="s">
        <v>417</v>
      </c>
      <c r="D9606" s="165">
        <v>1</v>
      </c>
      <c r="E9606" s="129" t="s">
        <v>4739</v>
      </c>
      <c r="F9606" s="129" t="s">
        <v>4735</v>
      </c>
      <c r="G9606" s="129" t="s">
        <v>16723</v>
      </c>
      <c r="H9606" s="129"/>
    </row>
    <row r="9607" spans="1:8" x14ac:dyDescent="0.3">
      <c r="A9607" s="183">
        <v>45716</v>
      </c>
      <c r="B9607" s="129" t="s">
        <v>14347</v>
      </c>
      <c r="C9607" s="129" t="s">
        <v>417</v>
      </c>
      <c r="D9607" s="165">
        <v>1</v>
      </c>
      <c r="E9607" s="129" t="s">
        <v>4739</v>
      </c>
      <c r="F9607" s="129" t="s">
        <v>4735</v>
      </c>
      <c r="G9607" s="129" t="s">
        <v>16723</v>
      </c>
      <c r="H9607" s="129"/>
    </row>
    <row r="9608" spans="1:8" x14ac:dyDescent="0.3">
      <c r="A9608" s="183">
        <v>45716</v>
      </c>
      <c r="B9608" s="129" t="s">
        <v>14348</v>
      </c>
      <c r="C9608" s="129" t="s">
        <v>417</v>
      </c>
      <c r="D9608" s="165">
        <v>1</v>
      </c>
      <c r="E9608" s="129" t="s">
        <v>4739</v>
      </c>
      <c r="F9608" s="129" t="s">
        <v>4735</v>
      </c>
      <c r="G9608" s="129" t="s">
        <v>16723</v>
      </c>
      <c r="H9608" s="129"/>
    </row>
    <row r="9609" spans="1:8" x14ac:dyDescent="0.3">
      <c r="A9609" s="183">
        <v>45716</v>
      </c>
      <c r="B9609" s="129" t="s">
        <v>14349</v>
      </c>
      <c r="C9609" s="129" t="s">
        <v>417</v>
      </c>
      <c r="D9609" s="165">
        <v>1</v>
      </c>
      <c r="E9609" s="129" t="s">
        <v>4739</v>
      </c>
      <c r="F9609" s="129" t="s">
        <v>4735</v>
      </c>
      <c r="G9609" s="129" t="s">
        <v>16723</v>
      </c>
      <c r="H9609" s="129"/>
    </row>
    <row r="9610" spans="1:8" x14ac:dyDescent="0.3">
      <c r="A9610" s="183">
        <v>45716</v>
      </c>
      <c r="B9610" s="129" t="s">
        <v>14350</v>
      </c>
      <c r="C9610" s="129" t="s">
        <v>417</v>
      </c>
      <c r="D9610" s="165">
        <v>1</v>
      </c>
      <c r="E9610" s="129" t="s">
        <v>4739</v>
      </c>
      <c r="F9610" s="129" t="s">
        <v>4735</v>
      </c>
      <c r="G9610" s="129" t="s">
        <v>16723</v>
      </c>
      <c r="H9610" s="129"/>
    </row>
    <row r="9611" spans="1:8" x14ac:dyDescent="0.3">
      <c r="A9611" s="183">
        <v>45716</v>
      </c>
      <c r="B9611" s="129" t="s">
        <v>14351</v>
      </c>
      <c r="C9611" s="129" t="s">
        <v>416</v>
      </c>
      <c r="D9611" s="165">
        <v>1</v>
      </c>
      <c r="E9611" s="129" t="s">
        <v>4739</v>
      </c>
      <c r="F9611" s="129" t="s">
        <v>4735</v>
      </c>
      <c r="G9611" s="129" t="s">
        <v>16723</v>
      </c>
      <c r="H9611" s="129"/>
    </row>
    <row r="9612" spans="1:8" x14ac:dyDescent="0.3">
      <c r="A9612" s="183">
        <v>45716</v>
      </c>
      <c r="B9612" s="129" t="s">
        <v>14352</v>
      </c>
      <c r="C9612" s="129" t="s">
        <v>418</v>
      </c>
      <c r="D9612" s="165">
        <v>1</v>
      </c>
      <c r="E9612" s="129" t="s">
        <v>4739</v>
      </c>
      <c r="F9612" s="129" t="s">
        <v>4735</v>
      </c>
      <c r="G9612" s="129" t="s">
        <v>16723</v>
      </c>
      <c r="H9612" s="129"/>
    </row>
    <row r="9613" spans="1:8" x14ac:dyDescent="0.3">
      <c r="A9613" s="183">
        <v>45716</v>
      </c>
      <c r="B9613" s="129" t="s">
        <v>14353</v>
      </c>
      <c r="C9613" s="129" t="s">
        <v>418</v>
      </c>
      <c r="D9613" s="165">
        <v>1</v>
      </c>
      <c r="E9613" s="129" t="s">
        <v>4739</v>
      </c>
      <c r="F9613" s="129" t="s">
        <v>4735</v>
      </c>
      <c r="G9613" s="129" t="s">
        <v>16723</v>
      </c>
      <c r="H9613" s="129"/>
    </row>
    <row r="9614" spans="1:8" x14ac:dyDescent="0.3">
      <c r="A9614" s="183">
        <v>45716</v>
      </c>
      <c r="B9614" s="129" t="s">
        <v>14354</v>
      </c>
      <c r="C9614" s="129" t="s">
        <v>416</v>
      </c>
      <c r="D9614" s="165">
        <v>1</v>
      </c>
      <c r="E9614" s="129" t="s">
        <v>4739</v>
      </c>
      <c r="F9614" s="129" t="s">
        <v>4735</v>
      </c>
      <c r="G9614" s="129" t="s">
        <v>16723</v>
      </c>
      <c r="H9614" s="129"/>
    </row>
    <row r="9615" spans="1:8" x14ac:dyDescent="0.3">
      <c r="A9615" s="183">
        <v>45716</v>
      </c>
      <c r="B9615" s="129" t="s">
        <v>14355</v>
      </c>
      <c r="C9615" s="129" t="s">
        <v>416</v>
      </c>
      <c r="D9615" s="165">
        <v>1</v>
      </c>
      <c r="E9615" s="129" t="s">
        <v>4739</v>
      </c>
      <c r="F9615" s="129" t="s">
        <v>4735</v>
      </c>
      <c r="G9615" s="129" t="s">
        <v>16723</v>
      </c>
      <c r="H9615" s="129"/>
    </row>
    <row r="9616" spans="1:8" x14ac:dyDescent="0.3">
      <c r="A9616" s="183">
        <v>45716</v>
      </c>
      <c r="B9616" s="129" t="s">
        <v>14356</v>
      </c>
      <c r="C9616" s="129" t="s">
        <v>416</v>
      </c>
      <c r="D9616" s="165">
        <v>1</v>
      </c>
      <c r="E9616" s="129" t="s">
        <v>4739</v>
      </c>
      <c r="F9616" s="129" t="s">
        <v>4735</v>
      </c>
      <c r="G9616" s="129" t="s">
        <v>16723</v>
      </c>
      <c r="H9616" s="129"/>
    </row>
    <row r="9617" spans="1:8" x14ac:dyDescent="0.3">
      <c r="A9617" s="183">
        <v>45716</v>
      </c>
      <c r="B9617" s="129" t="s">
        <v>14357</v>
      </c>
      <c r="C9617" s="129" t="s">
        <v>418</v>
      </c>
      <c r="D9617" s="165">
        <v>1</v>
      </c>
      <c r="E9617" s="129" t="s">
        <v>4739</v>
      </c>
      <c r="F9617" s="129" t="s">
        <v>4735</v>
      </c>
      <c r="G9617" s="129" t="s">
        <v>16723</v>
      </c>
      <c r="H9617" s="129"/>
    </row>
    <row r="9618" spans="1:8" x14ac:dyDescent="0.3">
      <c r="A9618" s="183">
        <v>45716</v>
      </c>
      <c r="B9618" s="129" t="s">
        <v>14358</v>
      </c>
      <c r="C9618" s="129" t="s">
        <v>416</v>
      </c>
      <c r="D9618" s="165">
        <v>1</v>
      </c>
      <c r="E9618" s="129" t="s">
        <v>4739</v>
      </c>
      <c r="F9618" s="129" t="s">
        <v>4735</v>
      </c>
      <c r="G9618" s="129" t="s">
        <v>16723</v>
      </c>
      <c r="H9618" s="129"/>
    </row>
    <row r="9619" spans="1:8" x14ac:dyDescent="0.3">
      <c r="A9619" s="183">
        <v>45716</v>
      </c>
      <c r="B9619" s="129" t="s">
        <v>14359</v>
      </c>
      <c r="C9619" s="129" t="s">
        <v>417</v>
      </c>
      <c r="D9619" s="165">
        <v>1</v>
      </c>
      <c r="E9619" s="129" t="s">
        <v>4739</v>
      </c>
      <c r="F9619" s="129" t="s">
        <v>4735</v>
      </c>
      <c r="G9619" s="129" t="s">
        <v>16723</v>
      </c>
      <c r="H9619" s="129"/>
    </row>
    <row r="9620" spans="1:8" x14ac:dyDescent="0.3">
      <c r="A9620" s="183">
        <v>45716</v>
      </c>
      <c r="B9620" s="129" t="s">
        <v>14360</v>
      </c>
      <c r="C9620" s="129" t="s">
        <v>417</v>
      </c>
      <c r="D9620" s="165">
        <v>1</v>
      </c>
      <c r="E9620" s="129" t="s">
        <v>4739</v>
      </c>
      <c r="F9620" s="129" t="s">
        <v>4735</v>
      </c>
      <c r="G9620" s="129" t="s">
        <v>16723</v>
      </c>
      <c r="H9620" s="129"/>
    </row>
    <row r="9621" spans="1:8" x14ac:dyDescent="0.3">
      <c r="A9621" s="183">
        <v>45716</v>
      </c>
      <c r="B9621" s="129" t="s">
        <v>14361</v>
      </c>
      <c r="C9621" s="129" t="s">
        <v>417</v>
      </c>
      <c r="D9621" s="165">
        <v>1</v>
      </c>
      <c r="E9621" s="129" t="s">
        <v>5066</v>
      </c>
      <c r="F9621" s="129" t="s">
        <v>4735</v>
      </c>
      <c r="G9621" s="129" t="s">
        <v>16723</v>
      </c>
      <c r="H9621" s="129"/>
    </row>
    <row r="9622" spans="1:8" x14ac:dyDescent="0.3">
      <c r="A9622" s="183">
        <v>45716</v>
      </c>
      <c r="B9622" s="129" t="s">
        <v>14362</v>
      </c>
      <c r="C9622" s="129" t="s">
        <v>417</v>
      </c>
      <c r="D9622" s="165">
        <v>1</v>
      </c>
      <c r="E9622" s="129" t="s">
        <v>4739</v>
      </c>
      <c r="F9622" s="129" t="s">
        <v>4735</v>
      </c>
      <c r="G9622" s="129" t="s">
        <v>16723</v>
      </c>
      <c r="H9622" s="129"/>
    </row>
    <row r="9623" spans="1:8" x14ac:dyDescent="0.3">
      <c r="A9623" s="183">
        <v>45716</v>
      </c>
      <c r="B9623" s="129" t="s">
        <v>14363</v>
      </c>
      <c r="C9623" s="129" t="s">
        <v>417</v>
      </c>
      <c r="D9623" s="165">
        <v>1</v>
      </c>
      <c r="E9623" s="129" t="s">
        <v>4739</v>
      </c>
      <c r="F9623" s="129" t="s">
        <v>4735</v>
      </c>
      <c r="G9623" s="129" t="s">
        <v>16723</v>
      </c>
      <c r="H9623" s="129"/>
    </row>
    <row r="9624" spans="1:8" x14ac:dyDescent="0.3">
      <c r="A9624" s="183">
        <v>45716</v>
      </c>
      <c r="B9624" s="129" t="s">
        <v>14364</v>
      </c>
      <c r="C9624" s="129" t="s">
        <v>417</v>
      </c>
      <c r="D9624" s="165">
        <v>1</v>
      </c>
      <c r="E9624" s="129" t="s">
        <v>4739</v>
      </c>
      <c r="F9624" s="129" t="s">
        <v>4735</v>
      </c>
      <c r="G9624" s="129" t="s">
        <v>16723</v>
      </c>
      <c r="H9624" s="129"/>
    </row>
    <row r="9625" spans="1:8" x14ac:dyDescent="0.3">
      <c r="A9625" s="183">
        <v>45716</v>
      </c>
      <c r="B9625" s="129" t="s">
        <v>14365</v>
      </c>
      <c r="C9625" s="129" t="s">
        <v>417</v>
      </c>
      <c r="D9625" s="165">
        <v>1</v>
      </c>
      <c r="E9625" s="129" t="s">
        <v>4739</v>
      </c>
      <c r="F9625" s="129" t="s">
        <v>4735</v>
      </c>
      <c r="G9625" s="129" t="s">
        <v>16723</v>
      </c>
      <c r="H9625" s="129"/>
    </row>
    <row r="9626" spans="1:8" x14ac:dyDescent="0.3">
      <c r="A9626" s="183">
        <v>45716</v>
      </c>
      <c r="B9626" s="129" t="s">
        <v>14366</v>
      </c>
      <c r="C9626" s="129" t="s">
        <v>418</v>
      </c>
      <c r="D9626" s="165">
        <v>1</v>
      </c>
      <c r="E9626" s="129" t="s">
        <v>4739</v>
      </c>
      <c r="F9626" s="129" t="s">
        <v>4735</v>
      </c>
      <c r="G9626" s="129" t="s">
        <v>16723</v>
      </c>
      <c r="H9626" s="129"/>
    </row>
    <row r="9627" spans="1:8" x14ac:dyDescent="0.3">
      <c r="A9627" s="183">
        <v>45716</v>
      </c>
      <c r="B9627" s="129" t="s">
        <v>14367</v>
      </c>
      <c r="C9627" s="129" t="s">
        <v>416</v>
      </c>
      <c r="D9627" s="165">
        <v>1</v>
      </c>
      <c r="E9627" s="129" t="s">
        <v>4739</v>
      </c>
      <c r="F9627" s="129" t="s">
        <v>4735</v>
      </c>
      <c r="G9627" s="129" t="s">
        <v>16723</v>
      </c>
      <c r="H9627" s="129"/>
    </row>
    <row r="9628" spans="1:8" x14ac:dyDescent="0.3">
      <c r="A9628" s="183">
        <v>45716</v>
      </c>
      <c r="B9628" s="129" t="s">
        <v>14368</v>
      </c>
      <c r="C9628" s="129" t="s">
        <v>3001</v>
      </c>
      <c r="D9628" s="165">
        <v>1</v>
      </c>
      <c r="E9628" s="129" t="s">
        <v>4741</v>
      </c>
      <c r="F9628" s="129" t="s">
        <v>4735</v>
      </c>
      <c r="G9628" s="129" t="s">
        <v>16745</v>
      </c>
      <c r="H9628" s="129"/>
    </row>
    <row r="9629" spans="1:8" x14ac:dyDescent="0.3">
      <c r="A9629" s="183">
        <v>45716</v>
      </c>
      <c r="B9629" s="129" t="s">
        <v>14369</v>
      </c>
      <c r="C9629" s="129" t="s">
        <v>416</v>
      </c>
      <c r="D9629" s="165">
        <v>1</v>
      </c>
      <c r="E9629" s="129" t="s">
        <v>4739</v>
      </c>
      <c r="F9629" s="129" t="s">
        <v>4735</v>
      </c>
      <c r="G9629" s="129" t="s">
        <v>16723</v>
      </c>
      <c r="H9629" s="129"/>
    </row>
    <row r="9630" spans="1:8" x14ac:dyDescent="0.3">
      <c r="A9630" s="183">
        <v>45716</v>
      </c>
      <c r="B9630" s="129" t="s">
        <v>14370</v>
      </c>
      <c r="C9630" s="129" t="s">
        <v>417</v>
      </c>
      <c r="D9630" s="165">
        <v>1</v>
      </c>
      <c r="E9630" s="129" t="s">
        <v>4739</v>
      </c>
      <c r="F9630" s="129" t="s">
        <v>4735</v>
      </c>
      <c r="G9630" s="129" t="s">
        <v>16723</v>
      </c>
      <c r="H9630" s="129"/>
    </row>
    <row r="9631" spans="1:8" x14ac:dyDescent="0.3">
      <c r="A9631" s="183">
        <v>45716</v>
      </c>
      <c r="B9631" s="129" t="s">
        <v>14371</v>
      </c>
      <c r="C9631" s="129" t="s">
        <v>417</v>
      </c>
      <c r="D9631" s="165">
        <v>1</v>
      </c>
      <c r="E9631" s="129" t="s">
        <v>4739</v>
      </c>
      <c r="F9631" s="129" t="s">
        <v>4735</v>
      </c>
      <c r="G9631" s="129" t="s">
        <v>16723</v>
      </c>
      <c r="H9631" s="129"/>
    </row>
    <row r="9632" spans="1:8" x14ac:dyDescent="0.3">
      <c r="A9632" s="183">
        <v>45716</v>
      </c>
      <c r="B9632" s="129" t="s">
        <v>14372</v>
      </c>
      <c r="C9632" s="129" t="s">
        <v>417</v>
      </c>
      <c r="D9632" s="165">
        <v>1</v>
      </c>
      <c r="E9632" s="129" t="s">
        <v>4739</v>
      </c>
      <c r="F9632" s="129" t="s">
        <v>4735</v>
      </c>
      <c r="G9632" s="129" t="s">
        <v>16723</v>
      </c>
      <c r="H9632" s="129"/>
    </row>
    <row r="9633" spans="1:8" x14ac:dyDescent="0.3">
      <c r="A9633" s="183">
        <v>45716</v>
      </c>
      <c r="B9633" s="129" t="s">
        <v>14373</v>
      </c>
      <c r="C9633" s="129" t="s">
        <v>416</v>
      </c>
      <c r="D9633" s="165">
        <v>1</v>
      </c>
      <c r="E9633" s="129" t="s">
        <v>4739</v>
      </c>
      <c r="F9633" s="129" t="s">
        <v>4735</v>
      </c>
      <c r="G9633" s="129" t="s">
        <v>16723</v>
      </c>
      <c r="H9633" s="129"/>
    </row>
    <row r="9634" spans="1:8" x14ac:dyDescent="0.3">
      <c r="A9634" s="183">
        <v>45716</v>
      </c>
      <c r="B9634" s="129" t="s">
        <v>14374</v>
      </c>
      <c r="C9634" s="129" t="s">
        <v>416</v>
      </c>
      <c r="D9634" s="165">
        <v>1</v>
      </c>
      <c r="E9634" s="129" t="s">
        <v>4739</v>
      </c>
      <c r="F9634" s="129" t="s">
        <v>4735</v>
      </c>
      <c r="G9634" s="129" t="s">
        <v>16723</v>
      </c>
      <c r="H9634" s="129"/>
    </row>
    <row r="9635" spans="1:8" x14ac:dyDescent="0.3">
      <c r="A9635" s="183">
        <v>45716</v>
      </c>
      <c r="B9635" s="129" t="s">
        <v>14375</v>
      </c>
      <c r="C9635" s="129" t="s">
        <v>416</v>
      </c>
      <c r="D9635" s="165">
        <v>1</v>
      </c>
      <c r="E9635" s="129" t="s">
        <v>4739</v>
      </c>
      <c r="F9635" s="129" t="s">
        <v>4735</v>
      </c>
      <c r="G9635" s="129" t="s">
        <v>16723</v>
      </c>
      <c r="H9635" s="129"/>
    </row>
    <row r="9636" spans="1:8" x14ac:dyDescent="0.3">
      <c r="A9636" s="183">
        <v>45716</v>
      </c>
      <c r="B9636" s="129" t="s">
        <v>14376</v>
      </c>
      <c r="C9636" s="129" t="s">
        <v>416</v>
      </c>
      <c r="D9636" s="165">
        <v>1</v>
      </c>
      <c r="E9636" s="129" t="s">
        <v>4739</v>
      </c>
      <c r="F9636" s="129" t="s">
        <v>4735</v>
      </c>
      <c r="G9636" s="129" t="s">
        <v>16723</v>
      </c>
      <c r="H9636" s="129"/>
    </row>
    <row r="9637" spans="1:8" x14ac:dyDescent="0.3">
      <c r="A9637" s="183">
        <v>45716</v>
      </c>
      <c r="B9637" s="129" t="s">
        <v>14377</v>
      </c>
      <c r="C9637" s="129" t="s">
        <v>416</v>
      </c>
      <c r="D9637" s="165">
        <v>1</v>
      </c>
      <c r="E9637" s="129" t="s">
        <v>4739</v>
      </c>
      <c r="F9637" s="129" t="s">
        <v>4735</v>
      </c>
      <c r="G9637" s="129" t="s">
        <v>16723</v>
      </c>
      <c r="H9637" s="129"/>
    </row>
    <row r="9638" spans="1:8" x14ac:dyDescent="0.3">
      <c r="A9638" s="183">
        <v>45716</v>
      </c>
      <c r="B9638" s="129" t="s">
        <v>14378</v>
      </c>
      <c r="C9638" s="129" t="s">
        <v>416</v>
      </c>
      <c r="D9638" s="165">
        <v>1</v>
      </c>
      <c r="E9638" s="129" t="s">
        <v>4739</v>
      </c>
      <c r="F9638" s="129" t="s">
        <v>4735</v>
      </c>
      <c r="G9638" s="129" t="s">
        <v>16723</v>
      </c>
      <c r="H9638" s="129"/>
    </row>
    <row r="9639" spans="1:8" x14ac:dyDescent="0.3">
      <c r="A9639" s="183">
        <v>45716</v>
      </c>
      <c r="B9639" s="129" t="s">
        <v>14379</v>
      </c>
      <c r="C9639" s="129" t="s">
        <v>418</v>
      </c>
      <c r="D9639" s="165">
        <v>1</v>
      </c>
      <c r="E9639" s="129" t="s">
        <v>4739</v>
      </c>
      <c r="F9639" s="129" t="s">
        <v>4735</v>
      </c>
      <c r="G9639" s="129" t="s">
        <v>16723</v>
      </c>
      <c r="H9639" s="129"/>
    </row>
    <row r="9640" spans="1:8" x14ac:dyDescent="0.3">
      <c r="A9640" s="183">
        <v>45716</v>
      </c>
      <c r="B9640" s="129" t="s">
        <v>14380</v>
      </c>
      <c r="C9640" s="129" t="s">
        <v>417</v>
      </c>
      <c r="D9640" s="165">
        <v>1</v>
      </c>
      <c r="E9640" s="129" t="s">
        <v>4739</v>
      </c>
      <c r="F9640" s="129" t="s">
        <v>4735</v>
      </c>
      <c r="G9640" s="129" t="s">
        <v>16723</v>
      </c>
      <c r="H9640" s="129"/>
    </row>
    <row r="9641" spans="1:8" x14ac:dyDescent="0.3">
      <c r="A9641" s="183">
        <v>45716</v>
      </c>
      <c r="B9641" s="129" t="s">
        <v>14381</v>
      </c>
      <c r="C9641" s="129" t="s">
        <v>417</v>
      </c>
      <c r="D9641" s="165">
        <v>1</v>
      </c>
      <c r="E9641" s="129" t="s">
        <v>4739</v>
      </c>
      <c r="F9641" s="129" t="s">
        <v>4735</v>
      </c>
      <c r="G9641" s="129" t="s">
        <v>16723</v>
      </c>
      <c r="H9641" s="129"/>
    </row>
    <row r="9642" spans="1:8" x14ac:dyDescent="0.3">
      <c r="A9642" s="183">
        <v>45716</v>
      </c>
      <c r="B9642" s="129" t="s">
        <v>14382</v>
      </c>
      <c r="C9642" s="129" t="s">
        <v>417</v>
      </c>
      <c r="D9642" s="165">
        <v>1</v>
      </c>
      <c r="E9642" s="129" t="s">
        <v>4739</v>
      </c>
      <c r="F9642" s="129" t="s">
        <v>4735</v>
      </c>
      <c r="G9642" s="129" t="s">
        <v>16723</v>
      </c>
      <c r="H9642" s="129"/>
    </row>
    <row r="9643" spans="1:8" x14ac:dyDescent="0.3">
      <c r="A9643" s="183">
        <v>45716</v>
      </c>
      <c r="B9643" s="129" t="s">
        <v>14383</v>
      </c>
      <c r="C9643" s="129" t="s">
        <v>418</v>
      </c>
      <c r="D9643" s="165">
        <v>1</v>
      </c>
      <c r="E9643" s="129" t="s">
        <v>4744</v>
      </c>
      <c r="F9643" s="129" t="s">
        <v>4735</v>
      </c>
      <c r="G9643" s="129" t="s">
        <v>16723</v>
      </c>
      <c r="H9643" s="129"/>
    </row>
    <row r="9644" spans="1:8" x14ac:dyDescent="0.3">
      <c r="A9644" s="183">
        <v>45716</v>
      </c>
      <c r="B9644" s="129" t="s">
        <v>14384</v>
      </c>
      <c r="C9644" s="129" t="s">
        <v>418</v>
      </c>
      <c r="D9644" s="165">
        <v>1</v>
      </c>
      <c r="E9644" s="129" t="s">
        <v>4739</v>
      </c>
      <c r="F9644" s="129" t="s">
        <v>4735</v>
      </c>
      <c r="G9644" s="129" t="s">
        <v>16723</v>
      </c>
      <c r="H9644" s="129"/>
    </row>
    <row r="9645" spans="1:8" x14ac:dyDescent="0.3">
      <c r="A9645" s="183">
        <v>45716</v>
      </c>
      <c r="B9645" s="129" t="s">
        <v>14385</v>
      </c>
      <c r="C9645" s="129" t="s">
        <v>418</v>
      </c>
      <c r="D9645" s="165">
        <v>1</v>
      </c>
      <c r="E9645" s="129" t="s">
        <v>4739</v>
      </c>
      <c r="F9645" s="129" t="s">
        <v>4735</v>
      </c>
      <c r="G9645" s="129" t="s">
        <v>16723</v>
      </c>
      <c r="H9645" s="129"/>
    </row>
    <row r="9646" spans="1:8" x14ac:dyDescent="0.3">
      <c r="A9646" s="183">
        <v>45716</v>
      </c>
      <c r="B9646" s="129" t="s">
        <v>14386</v>
      </c>
      <c r="C9646" s="129" t="s">
        <v>418</v>
      </c>
      <c r="D9646" s="165">
        <v>1</v>
      </c>
      <c r="E9646" s="129" t="s">
        <v>4739</v>
      </c>
      <c r="F9646" s="129" t="s">
        <v>4735</v>
      </c>
      <c r="G9646" s="129" t="s">
        <v>16723</v>
      </c>
      <c r="H9646" s="129"/>
    </row>
    <row r="9647" spans="1:8" x14ac:dyDescent="0.3">
      <c r="A9647" s="183">
        <v>45716</v>
      </c>
      <c r="B9647" s="129" t="s">
        <v>14387</v>
      </c>
      <c r="C9647" s="129" t="s">
        <v>417</v>
      </c>
      <c r="D9647" s="165">
        <v>1</v>
      </c>
      <c r="E9647" s="129" t="s">
        <v>4739</v>
      </c>
      <c r="F9647" s="129" t="s">
        <v>4735</v>
      </c>
      <c r="G9647" s="129" t="s">
        <v>16723</v>
      </c>
      <c r="H9647" s="129"/>
    </row>
    <row r="9648" spans="1:8" x14ac:dyDescent="0.3">
      <c r="A9648" s="183">
        <v>45716</v>
      </c>
      <c r="B9648" s="129" t="s">
        <v>14388</v>
      </c>
      <c r="C9648" s="129" t="s">
        <v>418</v>
      </c>
      <c r="D9648" s="165">
        <v>1</v>
      </c>
      <c r="E9648" s="129" t="s">
        <v>4744</v>
      </c>
      <c r="F9648" s="129" t="s">
        <v>4735</v>
      </c>
      <c r="G9648" s="129" t="s">
        <v>16723</v>
      </c>
      <c r="H9648" s="129"/>
    </row>
    <row r="9649" spans="1:8" x14ac:dyDescent="0.3">
      <c r="A9649" s="183">
        <v>45716</v>
      </c>
      <c r="B9649" s="129" t="s">
        <v>14389</v>
      </c>
      <c r="C9649" s="129" t="s">
        <v>416</v>
      </c>
      <c r="D9649" s="165">
        <v>1</v>
      </c>
      <c r="E9649" s="129" t="s">
        <v>4739</v>
      </c>
      <c r="F9649" s="129" t="s">
        <v>4735</v>
      </c>
      <c r="G9649" s="129" t="s">
        <v>16723</v>
      </c>
      <c r="H9649" s="129"/>
    </row>
    <row r="9650" spans="1:8" x14ac:dyDescent="0.3">
      <c r="A9650" s="183">
        <v>45716</v>
      </c>
      <c r="B9650" s="129" t="s">
        <v>14390</v>
      </c>
      <c r="C9650" s="129" t="s">
        <v>416</v>
      </c>
      <c r="D9650" s="165">
        <v>1</v>
      </c>
      <c r="E9650" s="129" t="s">
        <v>4739</v>
      </c>
      <c r="F9650" s="129" t="s">
        <v>4735</v>
      </c>
      <c r="G9650" s="129" t="s">
        <v>16723</v>
      </c>
      <c r="H9650" s="129"/>
    </row>
    <row r="9651" spans="1:8" x14ac:dyDescent="0.3">
      <c r="A9651" s="183">
        <v>45716</v>
      </c>
      <c r="B9651" s="129" t="s">
        <v>14391</v>
      </c>
      <c r="C9651" s="129" t="s">
        <v>416</v>
      </c>
      <c r="D9651" s="165">
        <v>1</v>
      </c>
      <c r="E9651" s="129" t="s">
        <v>4737</v>
      </c>
      <c r="F9651" s="129" t="s">
        <v>4735</v>
      </c>
      <c r="G9651" s="129" t="s">
        <v>16723</v>
      </c>
      <c r="H9651" s="129"/>
    </row>
    <row r="9652" spans="1:8" x14ac:dyDescent="0.3">
      <c r="A9652" s="183">
        <v>45716</v>
      </c>
      <c r="B9652" s="129" t="s">
        <v>14392</v>
      </c>
      <c r="C9652" s="129" t="s">
        <v>416</v>
      </c>
      <c r="D9652" s="165">
        <v>1</v>
      </c>
      <c r="E9652" s="129" t="s">
        <v>4737</v>
      </c>
      <c r="F9652" s="129" t="s">
        <v>4735</v>
      </c>
      <c r="G9652" s="129" t="s">
        <v>16723</v>
      </c>
      <c r="H9652" s="129"/>
    </row>
    <row r="9653" spans="1:8" x14ac:dyDescent="0.3">
      <c r="A9653" s="183">
        <v>45716</v>
      </c>
      <c r="B9653" s="129" t="s">
        <v>14393</v>
      </c>
      <c r="C9653" s="129" t="s">
        <v>418</v>
      </c>
      <c r="D9653" s="165">
        <v>1</v>
      </c>
      <c r="E9653" s="129" t="s">
        <v>4739</v>
      </c>
      <c r="F9653" s="129" t="s">
        <v>4735</v>
      </c>
      <c r="G9653" s="129" t="s">
        <v>16723</v>
      </c>
      <c r="H9653" s="129"/>
    </row>
    <row r="9654" spans="1:8" x14ac:dyDescent="0.3">
      <c r="A9654" s="183">
        <v>45716</v>
      </c>
      <c r="B9654" s="129" t="s">
        <v>14394</v>
      </c>
      <c r="C9654" s="129" t="s">
        <v>418</v>
      </c>
      <c r="D9654" s="165">
        <v>1</v>
      </c>
      <c r="E9654" s="129" t="s">
        <v>4739</v>
      </c>
      <c r="F9654" s="129" t="s">
        <v>4735</v>
      </c>
      <c r="G9654" s="129" t="s">
        <v>16723</v>
      </c>
      <c r="H9654" s="129"/>
    </row>
    <row r="9655" spans="1:8" x14ac:dyDescent="0.3">
      <c r="A9655" s="183">
        <v>45716</v>
      </c>
      <c r="B9655" s="129" t="s">
        <v>14395</v>
      </c>
      <c r="C9655" s="129" t="s">
        <v>417</v>
      </c>
      <c r="D9655" s="165">
        <v>1</v>
      </c>
      <c r="E9655" s="129" t="s">
        <v>4739</v>
      </c>
      <c r="F9655" s="129" t="s">
        <v>4735</v>
      </c>
      <c r="G9655" s="129" t="s">
        <v>16723</v>
      </c>
      <c r="H9655" s="129"/>
    </row>
    <row r="9656" spans="1:8" x14ac:dyDescent="0.3">
      <c r="A9656" s="183">
        <v>45716</v>
      </c>
      <c r="B9656" s="129" t="s">
        <v>14396</v>
      </c>
      <c r="C9656" s="129" t="s">
        <v>418</v>
      </c>
      <c r="D9656" s="165">
        <v>1</v>
      </c>
      <c r="E9656" s="129" t="s">
        <v>4821</v>
      </c>
      <c r="F9656" s="129" t="s">
        <v>4735</v>
      </c>
      <c r="G9656" s="129" t="s">
        <v>16723</v>
      </c>
      <c r="H9656" s="129"/>
    </row>
    <row r="9657" spans="1:8" x14ac:dyDescent="0.3">
      <c r="A9657" s="183">
        <v>45716</v>
      </c>
      <c r="B9657" s="129" t="s">
        <v>14397</v>
      </c>
      <c r="C9657" s="129" t="s">
        <v>417</v>
      </c>
      <c r="D9657" s="165">
        <v>1</v>
      </c>
      <c r="E9657" s="129" t="s">
        <v>4739</v>
      </c>
      <c r="F9657" s="129" t="s">
        <v>4735</v>
      </c>
      <c r="G9657" s="129" t="s">
        <v>16723</v>
      </c>
      <c r="H9657" s="129"/>
    </row>
    <row r="9658" spans="1:8" x14ac:dyDescent="0.3">
      <c r="A9658" s="183">
        <v>45716</v>
      </c>
      <c r="B9658" s="129" t="s">
        <v>14398</v>
      </c>
      <c r="C9658" s="129" t="s">
        <v>417</v>
      </c>
      <c r="D9658" s="165">
        <v>1</v>
      </c>
      <c r="E9658" s="129" t="s">
        <v>4739</v>
      </c>
      <c r="F9658" s="129" t="s">
        <v>4735</v>
      </c>
      <c r="G9658" s="129" t="s">
        <v>16723</v>
      </c>
      <c r="H9658" s="129"/>
    </row>
    <row r="9659" spans="1:8" x14ac:dyDescent="0.3">
      <c r="A9659" s="183">
        <v>45716</v>
      </c>
      <c r="B9659" s="129" t="s">
        <v>14399</v>
      </c>
      <c r="C9659" s="129" t="s">
        <v>417</v>
      </c>
      <c r="D9659" s="165">
        <v>1</v>
      </c>
      <c r="E9659" s="129" t="s">
        <v>4739</v>
      </c>
      <c r="F9659" s="129" t="s">
        <v>4735</v>
      </c>
      <c r="G9659" s="129" t="s">
        <v>16723</v>
      </c>
      <c r="H9659" s="129"/>
    </row>
    <row r="9660" spans="1:8" x14ac:dyDescent="0.3">
      <c r="A9660" s="183">
        <v>45716</v>
      </c>
      <c r="B9660" s="129" t="s">
        <v>14400</v>
      </c>
      <c r="C9660" s="129" t="s">
        <v>417</v>
      </c>
      <c r="D9660" s="165">
        <v>1</v>
      </c>
      <c r="E9660" s="129" t="s">
        <v>4739</v>
      </c>
      <c r="F9660" s="129" t="s">
        <v>4735</v>
      </c>
      <c r="G9660" s="129" t="s">
        <v>16723</v>
      </c>
      <c r="H9660" s="129"/>
    </row>
    <row r="9661" spans="1:8" x14ac:dyDescent="0.3">
      <c r="A9661" s="183">
        <v>45716</v>
      </c>
      <c r="B9661" s="129" t="s">
        <v>14401</v>
      </c>
      <c r="C9661" s="129" t="s">
        <v>417</v>
      </c>
      <c r="D9661" s="165">
        <v>1</v>
      </c>
      <c r="E9661" s="129" t="s">
        <v>4743</v>
      </c>
      <c r="F9661" s="129" t="s">
        <v>4735</v>
      </c>
      <c r="G9661" s="129" t="s">
        <v>16746</v>
      </c>
      <c r="H9661" s="129"/>
    </row>
    <row r="9662" spans="1:8" x14ac:dyDescent="0.3">
      <c r="A9662" s="183">
        <v>45716</v>
      </c>
      <c r="B9662" s="129" t="s">
        <v>14402</v>
      </c>
      <c r="C9662" s="129" t="s">
        <v>418</v>
      </c>
      <c r="D9662" s="165">
        <v>1</v>
      </c>
      <c r="E9662" s="129" t="s">
        <v>4739</v>
      </c>
      <c r="F9662" s="129" t="s">
        <v>4735</v>
      </c>
      <c r="G9662" s="129" t="s">
        <v>16723</v>
      </c>
      <c r="H9662" s="129"/>
    </row>
    <row r="9663" spans="1:8" x14ac:dyDescent="0.3">
      <c r="A9663" s="183">
        <v>45716</v>
      </c>
      <c r="B9663" s="129" t="s">
        <v>14403</v>
      </c>
      <c r="C9663" s="129" t="s">
        <v>418</v>
      </c>
      <c r="D9663" s="165">
        <v>1</v>
      </c>
      <c r="E9663" s="129" t="s">
        <v>4857</v>
      </c>
      <c r="F9663" s="129" t="s">
        <v>4735</v>
      </c>
      <c r="G9663" s="129" t="s">
        <v>16723</v>
      </c>
      <c r="H9663" s="129"/>
    </row>
    <row r="9664" spans="1:8" x14ac:dyDescent="0.3">
      <c r="A9664" s="183">
        <v>45716</v>
      </c>
      <c r="B9664" s="129" t="s">
        <v>14404</v>
      </c>
      <c r="C9664" s="129" t="s">
        <v>418</v>
      </c>
      <c r="D9664" s="165">
        <v>1</v>
      </c>
      <c r="E9664" s="129" t="s">
        <v>4739</v>
      </c>
      <c r="F9664" s="129" t="s">
        <v>4735</v>
      </c>
      <c r="G9664" s="129" t="s">
        <v>16723</v>
      </c>
      <c r="H9664" s="129"/>
    </row>
    <row r="9665" spans="1:8" x14ac:dyDescent="0.3">
      <c r="A9665" s="183">
        <v>45716</v>
      </c>
      <c r="B9665" s="129" t="s">
        <v>14405</v>
      </c>
      <c r="C9665" s="129" t="s">
        <v>418</v>
      </c>
      <c r="D9665" s="165">
        <v>1</v>
      </c>
      <c r="E9665" s="129" t="s">
        <v>4739</v>
      </c>
      <c r="F9665" s="129" t="s">
        <v>4735</v>
      </c>
      <c r="G9665" s="129" t="s">
        <v>16723</v>
      </c>
      <c r="H9665" s="129"/>
    </row>
    <row r="9666" spans="1:8" x14ac:dyDescent="0.3">
      <c r="A9666" s="183">
        <v>45716</v>
      </c>
      <c r="B9666" s="129" t="s">
        <v>14406</v>
      </c>
      <c r="C9666" s="129" t="s">
        <v>4743</v>
      </c>
      <c r="D9666" s="165">
        <v>1</v>
      </c>
      <c r="E9666" s="129" t="s">
        <v>4737</v>
      </c>
      <c r="F9666" s="129" t="s">
        <v>4735</v>
      </c>
      <c r="G9666" s="129" t="s">
        <v>16745</v>
      </c>
      <c r="H9666" s="129"/>
    </row>
    <row r="9667" spans="1:8" x14ac:dyDescent="0.3">
      <c r="A9667" s="183">
        <v>45716</v>
      </c>
      <c r="B9667" s="129" t="s">
        <v>14407</v>
      </c>
      <c r="C9667" s="129" t="s">
        <v>418</v>
      </c>
      <c r="D9667" s="165">
        <v>1</v>
      </c>
      <c r="E9667" s="129" t="s">
        <v>4739</v>
      </c>
      <c r="F9667" s="129" t="s">
        <v>4735</v>
      </c>
      <c r="G9667" s="129" t="s">
        <v>16723</v>
      </c>
      <c r="H9667" s="129"/>
    </row>
    <row r="9668" spans="1:8" x14ac:dyDescent="0.3">
      <c r="A9668" s="183">
        <v>45716</v>
      </c>
      <c r="B9668" s="129" t="s">
        <v>14408</v>
      </c>
      <c r="C9668" s="129" t="s">
        <v>418</v>
      </c>
      <c r="D9668" s="165">
        <v>1</v>
      </c>
      <c r="E9668" s="129" t="s">
        <v>4739</v>
      </c>
      <c r="F9668" s="129" t="s">
        <v>4735</v>
      </c>
      <c r="G9668" s="129" t="s">
        <v>16723</v>
      </c>
      <c r="H9668" s="129"/>
    </row>
    <row r="9669" spans="1:8" x14ac:dyDescent="0.3">
      <c r="A9669" s="183">
        <v>45716</v>
      </c>
      <c r="B9669" s="129" t="s">
        <v>14409</v>
      </c>
      <c r="C9669" s="129" t="s">
        <v>417</v>
      </c>
      <c r="D9669" s="165">
        <v>1</v>
      </c>
      <c r="E9669" s="129" t="s">
        <v>4739</v>
      </c>
      <c r="F9669" s="129" t="s">
        <v>4735</v>
      </c>
      <c r="G9669" s="129" t="s">
        <v>16723</v>
      </c>
      <c r="H9669" s="129"/>
    </row>
    <row r="9670" spans="1:8" x14ac:dyDescent="0.3">
      <c r="A9670" s="183">
        <v>45716</v>
      </c>
      <c r="B9670" s="129" t="s">
        <v>14410</v>
      </c>
      <c r="C9670" s="129" t="s">
        <v>417</v>
      </c>
      <c r="D9670" s="165">
        <v>1</v>
      </c>
      <c r="E9670" s="129" t="s">
        <v>4739</v>
      </c>
      <c r="F9670" s="129" t="s">
        <v>4735</v>
      </c>
      <c r="G9670" s="129" t="s">
        <v>16723</v>
      </c>
      <c r="H9670" s="129"/>
    </row>
    <row r="9671" spans="1:8" x14ac:dyDescent="0.3">
      <c r="A9671" s="183">
        <v>45716</v>
      </c>
      <c r="B9671" s="129" t="s">
        <v>14411</v>
      </c>
      <c r="C9671" s="129" t="s">
        <v>417</v>
      </c>
      <c r="D9671" s="165">
        <v>1</v>
      </c>
      <c r="E9671" s="129" t="s">
        <v>4739</v>
      </c>
      <c r="F9671" s="129" t="s">
        <v>4735</v>
      </c>
      <c r="G9671" s="129" t="s">
        <v>16723</v>
      </c>
      <c r="H9671" s="129"/>
    </row>
    <row r="9672" spans="1:8" x14ac:dyDescent="0.3">
      <c r="A9672" s="183">
        <v>45716</v>
      </c>
      <c r="B9672" s="129" t="s">
        <v>14412</v>
      </c>
      <c r="C9672" s="129" t="s">
        <v>417</v>
      </c>
      <c r="D9672" s="165">
        <v>1</v>
      </c>
      <c r="E9672" s="129" t="s">
        <v>4739</v>
      </c>
      <c r="F9672" s="129" t="s">
        <v>4735</v>
      </c>
      <c r="G9672" s="129" t="s">
        <v>16723</v>
      </c>
      <c r="H9672" s="129"/>
    </row>
    <row r="9673" spans="1:8" x14ac:dyDescent="0.3">
      <c r="A9673" s="183">
        <v>45716</v>
      </c>
      <c r="B9673" s="129" t="s">
        <v>14413</v>
      </c>
      <c r="C9673" s="129" t="s">
        <v>417</v>
      </c>
      <c r="D9673" s="165">
        <v>1</v>
      </c>
      <c r="E9673" s="129" t="s">
        <v>4739</v>
      </c>
      <c r="F9673" s="129" t="s">
        <v>4735</v>
      </c>
      <c r="G9673" s="129" t="s">
        <v>16723</v>
      </c>
      <c r="H9673" s="129"/>
    </row>
    <row r="9674" spans="1:8" x14ac:dyDescent="0.3">
      <c r="A9674" s="183">
        <v>45716</v>
      </c>
      <c r="B9674" s="129" t="s">
        <v>14414</v>
      </c>
      <c r="C9674" s="129" t="s">
        <v>417</v>
      </c>
      <c r="D9674" s="165">
        <v>1</v>
      </c>
      <c r="E9674" s="129" t="s">
        <v>4739</v>
      </c>
      <c r="F9674" s="129" t="s">
        <v>4735</v>
      </c>
      <c r="G9674" s="129" t="s">
        <v>16723</v>
      </c>
      <c r="H9674" s="129"/>
    </row>
    <row r="9675" spans="1:8" x14ac:dyDescent="0.3">
      <c r="A9675" s="183">
        <v>45716</v>
      </c>
      <c r="B9675" s="129" t="s">
        <v>14415</v>
      </c>
      <c r="C9675" s="129" t="s">
        <v>417</v>
      </c>
      <c r="D9675" s="165">
        <v>1</v>
      </c>
      <c r="E9675" s="129" t="s">
        <v>4739</v>
      </c>
      <c r="F9675" s="129" t="s">
        <v>4735</v>
      </c>
      <c r="G9675" s="129" t="s">
        <v>16723</v>
      </c>
      <c r="H9675" s="129"/>
    </row>
    <row r="9676" spans="1:8" x14ac:dyDescent="0.3">
      <c r="A9676" s="183">
        <v>45716</v>
      </c>
      <c r="B9676" s="129" t="s">
        <v>14416</v>
      </c>
      <c r="C9676" s="129" t="s">
        <v>417</v>
      </c>
      <c r="D9676" s="165">
        <v>1</v>
      </c>
      <c r="E9676" s="129" t="s">
        <v>4739</v>
      </c>
      <c r="F9676" s="129" t="s">
        <v>4735</v>
      </c>
      <c r="G9676" s="129" t="s">
        <v>16723</v>
      </c>
      <c r="H9676" s="129"/>
    </row>
    <row r="9677" spans="1:8" x14ac:dyDescent="0.3">
      <c r="A9677" s="183">
        <v>45716</v>
      </c>
      <c r="B9677" s="129" t="s">
        <v>14417</v>
      </c>
      <c r="C9677" s="129" t="s">
        <v>417</v>
      </c>
      <c r="D9677" s="165">
        <v>1</v>
      </c>
      <c r="E9677" s="129" t="s">
        <v>4739</v>
      </c>
      <c r="F9677" s="129" t="s">
        <v>4735</v>
      </c>
      <c r="G9677" s="129" t="s">
        <v>16723</v>
      </c>
      <c r="H9677" s="129"/>
    </row>
    <row r="9678" spans="1:8" x14ac:dyDescent="0.3">
      <c r="A9678" s="183">
        <v>45716</v>
      </c>
      <c r="B9678" s="129" t="s">
        <v>14418</v>
      </c>
      <c r="C9678" s="129" t="s">
        <v>418</v>
      </c>
      <c r="D9678" s="165">
        <v>1</v>
      </c>
      <c r="E9678" s="129" t="s">
        <v>4739</v>
      </c>
      <c r="F9678" s="129" t="s">
        <v>4735</v>
      </c>
      <c r="G9678" s="129" t="s">
        <v>16723</v>
      </c>
      <c r="H9678" s="129"/>
    </row>
    <row r="9679" spans="1:8" x14ac:dyDescent="0.3">
      <c r="A9679" s="183">
        <v>45716</v>
      </c>
      <c r="B9679" s="129" t="s">
        <v>14419</v>
      </c>
      <c r="C9679" s="129" t="s">
        <v>418</v>
      </c>
      <c r="D9679" s="165">
        <v>1</v>
      </c>
      <c r="E9679" s="129" t="s">
        <v>4739</v>
      </c>
      <c r="F9679" s="129" t="s">
        <v>4735</v>
      </c>
      <c r="G9679" s="129" t="s">
        <v>16723</v>
      </c>
      <c r="H9679" s="129"/>
    </row>
    <row r="9680" spans="1:8" x14ac:dyDescent="0.3">
      <c r="A9680" s="183">
        <v>45716</v>
      </c>
      <c r="B9680" s="129" t="s">
        <v>14420</v>
      </c>
      <c r="C9680" s="129" t="s">
        <v>416</v>
      </c>
      <c r="D9680" s="165">
        <v>1</v>
      </c>
      <c r="E9680" s="129" t="s">
        <v>4739</v>
      </c>
      <c r="F9680" s="129" t="s">
        <v>4735</v>
      </c>
      <c r="G9680" s="129" t="s">
        <v>16723</v>
      </c>
      <c r="H9680" s="129"/>
    </row>
    <row r="9681" spans="1:8" x14ac:dyDescent="0.3">
      <c r="A9681" s="183">
        <v>45716</v>
      </c>
      <c r="B9681" s="129" t="s">
        <v>14421</v>
      </c>
      <c r="C9681" s="129" t="s">
        <v>416</v>
      </c>
      <c r="D9681" s="165">
        <v>1</v>
      </c>
      <c r="E9681" s="129" t="s">
        <v>4734</v>
      </c>
      <c r="F9681" s="129" t="s">
        <v>4735</v>
      </c>
      <c r="G9681" s="129" t="s">
        <v>16723</v>
      </c>
      <c r="H9681" s="129"/>
    </row>
    <row r="9682" spans="1:8" x14ac:dyDescent="0.3">
      <c r="A9682" s="183">
        <v>45716</v>
      </c>
      <c r="B9682" s="129" t="s">
        <v>14422</v>
      </c>
      <c r="C9682" s="129" t="s">
        <v>418</v>
      </c>
      <c r="D9682" s="165">
        <v>1</v>
      </c>
      <c r="E9682" s="129" t="s">
        <v>4821</v>
      </c>
      <c r="F9682" s="129" t="s">
        <v>4735</v>
      </c>
      <c r="G9682" s="129" t="s">
        <v>16723</v>
      </c>
      <c r="H9682" s="129"/>
    </row>
    <row r="9683" spans="1:8" x14ac:dyDescent="0.3">
      <c r="A9683" s="183">
        <v>45716</v>
      </c>
      <c r="B9683" s="129" t="s">
        <v>14423</v>
      </c>
      <c r="C9683" s="129" t="s">
        <v>3001</v>
      </c>
      <c r="D9683" s="165">
        <v>1</v>
      </c>
      <c r="E9683" s="129" t="s">
        <v>4739</v>
      </c>
      <c r="F9683" s="129" t="s">
        <v>4735</v>
      </c>
      <c r="G9683" s="129" t="s">
        <v>16745</v>
      </c>
      <c r="H9683" s="129"/>
    </row>
    <row r="9684" spans="1:8" x14ac:dyDescent="0.3">
      <c r="A9684" s="183">
        <v>45716</v>
      </c>
      <c r="B9684" s="129" t="s">
        <v>14424</v>
      </c>
      <c r="C9684" s="129" t="s">
        <v>418</v>
      </c>
      <c r="D9684" s="165">
        <v>1</v>
      </c>
      <c r="E9684" s="129" t="s">
        <v>4739</v>
      </c>
      <c r="F9684" s="129" t="s">
        <v>4735</v>
      </c>
      <c r="G9684" s="129" t="s">
        <v>16723</v>
      </c>
      <c r="H9684" s="129"/>
    </row>
    <row r="9685" spans="1:8" x14ac:dyDescent="0.3">
      <c r="A9685" s="183">
        <v>45716</v>
      </c>
      <c r="B9685" s="129" t="s">
        <v>14425</v>
      </c>
      <c r="C9685" s="129" t="s">
        <v>418</v>
      </c>
      <c r="D9685" s="165">
        <v>1</v>
      </c>
      <c r="E9685" s="129" t="s">
        <v>4739</v>
      </c>
      <c r="F9685" s="129" t="s">
        <v>4735</v>
      </c>
      <c r="G9685" s="129" t="s">
        <v>16723</v>
      </c>
      <c r="H9685" s="129"/>
    </row>
    <row r="9686" spans="1:8" x14ac:dyDescent="0.3">
      <c r="A9686" s="183">
        <v>45716</v>
      </c>
      <c r="B9686" s="129" t="s">
        <v>14426</v>
      </c>
      <c r="C9686" s="129" t="s">
        <v>416</v>
      </c>
      <c r="D9686" s="165">
        <v>1</v>
      </c>
      <c r="E9686" s="129" t="s">
        <v>4744</v>
      </c>
      <c r="F9686" s="129" t="s">
        <v>4735</v>
      </c>
      <c r="G9686" s="129" t="s">
        <v>16723</v>
      </c>
      <c r="H9686" s="129"/>
    </row>
    <row r="9687" spans="1:8" x14ac:dyDescent="0.3">
      <c r="A9687" s="183">
        <v>45716</v>
      </c>
      <c r="B9687" s="129" t="s">
        <v>14427</v>
      </c>
      <c r="C9687" s="129" t="s">
        <v>417</v>
      </c>
      <c r="D9687" s="165">
        <v>1</v>
      </c>
      <c r="E9687" s="129" t="s">
        <v>4739</v>
      </c>
      <c r="F9687" s="129" t="s">
        <v>4735</v>
      </c>
      <c r="G9687" s="129" t="s">
        <v>16723</v>
      </c>
      <c r="H9687" s="129"/>
    </row>
    <row r="9688" spans="1:8" x14ac:dyDescent="0.3">
      <c r="A9688" s="183">
        <v>45716</v>
      </c>
      <c r="B9688" s="129" t="s">
        <v>14428</v>
      </c>
      <c r="C9688" s="129" t="s">
        <v>417</v>
      </c>
      <c r="D9688" s="165">
        <v>1</v>
      </c>
      <c r="E9688" s="129" t="s">
        <v>4739</v>
      </c>
      <c r="F9688" s="129" t="s">
        <v>4735</v>
      </c>
      <c r="G9688" s="129" t="s">
        <v>16723</v>
      </c>
      <c r="H9688" s="129"/>
    </row>
    <row r="9689" spans="1:8" x14ac:dyDescent="0.3">
      <c r="A9689" s="183">
        <v>45716</v>
      </c>
      <c r="B9689" s="129" t="s">
        <v>14429</v>
      </c>
      <c r="C9689" s="129" t="s">
        <v>417</v>
      </c>
      <c r="D9689" s="165">
        <v>1</v>
      </c>
      <c r="E9689" s="129" t="s">
        <v>4739</v>
      </c>
      <c r="F9689" s="129" t="s">
        <v>4735</v>
      </c>
      <c r="G9689" s="129" t="s">
        <v>16723</v>
      </c>
      <c r="H9689" s="129"/>
    </row>
    <row r="9690" spans="1:8" x14ac:dyDescent="0.3">
      <c r="A9690" s="183">
        <v>45716</v>
      </c>
      <c r="B9690" s="129" t="s">
        <v>14430</v>
      </c>
      <c r="C9690" s="129" t="s">
        <v>417</v>
      </c>
      <c r="D9690" s="165">
        <v>1</v>
      </c>
      <c r="E9690" s="129" t="s">
        <v>4739</v>
      </c>
      <c r="F9690" s="129" t="s">
        <v>4735</v>
      </c>
      <c r="G9690" s="129" t="s">
        <v>16723</v>
      </c>
      <c r="H9690" s="129"/>
    </row>
    <row r="9691" spans="1:8" x14ac:dyDescent="0.3">
      <c r="A9691" s="183">
        <v>45716</v>
      </c>
      <c r="B9691" s="129" t="s">
        <v>14431</v>
      </c>
      <c r="C9691" s="129" t="s">
        <v>417</v>
      </c>
      <c r="D9691" s="165">
        <v>1</v>
      </c>
      <c r="E9691" s="129" t="s">
        <v>4739</v>
      </c>
      <c r="F9691" s="129" t="s">
        <v>4735</v>
      </c>
      <c r="G9691" s="129" t="s">
        <v>16723</v>
      </c>
      <c r="H9691" s="129"/>
    </row>
    <row r="9692" spans="1:8" x14ac:dyDescent="0.3">
      <c r="A9692" s="183">
        <v>45716</v>
      </c>
      <c r="B9692" s="129" t="s">
        <v>14432</v>
      </c>
      <c r="C9692" s="129" t="s">
        <v>417</v>
      </c>
      <c r="D9692" s="165">
        <v>1</v>
      </c>
      <c r="E9692" s="129" t="s">
        <v>4739</v>
      </c>
      <c r="F9692" s="129" t="s">
        <v>4735</v>
      </c>
      <c r="G9692" s="129" t="s">
        <v>16723</v>
      </c>
      <c r="H9692" s="129"/>
    </row>
    <row r="9693" spans="1:8" x14ac:dyDescent="0.3">
      <c r="A9693" s="183">
        <v>45716</v>
      </c>
      <c r="B9693" s="129" t="s">
        <v>14433</v>
      </c>
      <c r="C9693" s="129" t="s">
        <v>417</v>
      </c>
      <c r="D9693" s="165">
        <v>1</v>
      </c>
      <c r="E9693" s="129" t="s">
        <v>4739</v>
      </c>
      <c r="F9693" s="129" t="s">
        <v>4735</v>
      </c>
      <c r="G9693" s="129" t="s">
        <v>16723</v>
      </c>
      <c r="H9693" s="129"/>
    </row>
    <row r="9694" spans="1:8" x14ac:dyDescent="0.3">
      <c r="A9694" s="183">
        <v>45716</v>
      </c>
      <c r="B9694" s="129" t="s">
        <v>14434</v>
      </c>
      <c r="C9694" s="129" t="s">
        <v>418</v>
      </c>
      <c r="D9694" s="165">
        <v>1</v>
      </c>
      <c r="E9694" s="129" t="s">
        <v>4739</v>
      </c>
      <c r="F9694" s="129" t="s">
        <v>4735</v>
      </c>
      <c r="G9694" s="129" t="s">
        <v>16723</v>
      </c>
      <c r="H9694" s="129"/>
    </row>
    <row r="9695" spans="1:8" x14ac:dyDescent="0.3">
      <c r="A9695" s="183">
        <v>45716</v>
      </c>
      <c r="B9695" s="129" t="s">
        <v>14435</v>
      </c>
      <c r="C9695" s="129" t="s">
        <v>417</v>
      </c>
      <c r="D9695" s="165">
        <v>1</v>
      </c>
      <c r="E9695" s="129" t="s">
        <v>4739</v>
      </c>
      <c r="F9695" s="129" t="s">
        <v>4735</v>
      </c>
      <c r="G9695" s="129" t="s">
        <v>16723</v>
      </c>
      <c r="H9695" s="129"/>
    </row>
    <row r="9696" spans="1:8" x14ac:dyDescent="0.3">
      <c r="A9696" s="183">
        <v>45716</v>
      </c>
      <c r="B9696" s="129" t="s">
        <v>14436</v>
      </c>
      <c r="C9696" s="129" t="s">
        <v>417</v>
      </c>
      <c r="D9696" s="165">
        <v>1</v>
      </c>
      <c r="E9696" s="129" t="s">
        <v>4739</v>
      </c>
      <c r="F9696" s="129" t="s">
        <v>4735</v>
      </c>
      <c r="G9696" s="129" t="s">
        <v>16723</v>
      </c>
      <c r="H9696" s="129"/>
    </row>
    <row r="9697" spans="1:8" x14ac:dyDescent="0.3">
      <c r="A9697" s="183">
        <v>45716</v>
      </c>
      <c r="B9697" s="129" t="s">
        <v>14437</v>
      </c>
      <c r="C9697" s="129" t="s">
        <v>417</v>
      </c>
      <c r="D9697" s="165">
        <v>1</v>
      </c>
      <c r="E9697" s="129" t="s">
        <v>4739</v>
      </c>
      <c r="F9697" s="129" t="s">
        <v>4735</v>
      </c>
      <c r="G9697" s="129" t="s">
        <v>16723</v>
      </c>
      <c r="H9697" s="129"/>
    </row>
    <row r="9698" spans="1:8" x14ac:dyDescent="0.3">
      <c r="A9698" s="183">
        <v>45716</v>
      </c>
      <c r="B9698" s="129" t="s">
        <v>14438</v>
      </c>
      <c r="C9698" s="129" t="s">
        <v>417</v>
      </c>
      <c r="D9698" s="165">
        <v>1</v>
      </c>
      <c r="E9698" s="129" t="s">
        <v>5066</v>
      </c>
      <c r="F9698" s="129" t="s">
        <v>4735</v>
      </c>
      <c r="G9698" s="129" t="s">
        <v>16723</v>
      </c>
      <c r="H9698" s="129"/>
    </row>
    <row r="9699" spans="1:8" x14ac:dyDescent="0.3">
      <c r="A9699" s="183">
        <v>45716</v>
      </c>
      <c r="B9699" s="129" t="s">
        <v>14439</v>
      </c>
      <c r="C9699" s="129" t="s">
        <v>417</v>
      </c>
      <c r="D9699" s="165">
        <v>1</v>
      </c>
      <c r="E9699" s="129" t="s">
        <v>4739</v>
      </c>
      <c r="F9699" s="129" t="s">
        <v>4735</v>
      </c>
      <c r="G9699" s="129" t="s">
        <v>16723</v>
      </c>
      <c r="H9699" s="129"/>
    </row>
    <row r="9700" spans="1:8" x14ac:dyDescent="0.3">
      <c r="A9700" s="183">
        <v>45716</v>
      </c>
      <c r="B9700" s="129" t="s">
        <v>14440</v>
      </c>
      <c r="C9700" s="129" t="s">
        <v>418</v>
      </c>
      <c r="D9700" s="165">
        <v>1</v>
      </c>
      <c r="E9700" s="129" t="s">
        <v>4821</v>
      </c>
      <c r="F9700" s="129" t="s">
        <v>4735</v>
      </c>
      <c r="G9700" s="129" t="s">
        <v>16723</v>
      </c>
      <c r="H9700" s="129"/>
    </row>
    <row r="9701" spans="1:8" x14ac:dyDescent="0.3">
      <c r="A9701" s="183">
        <v>45716</v>
      </c>
      <c r="B9701" s="129" t="s">
        <v>14441</v>
      </c>
      <c r="C9701" s="129" t="s">
        <v>417</v>
      </c>
      <c r="D9701" s="165">
        <v>1</v>
      </c>
      <c r="E9701" s="129" t="s">
        <v>4739</v>
      </c>
      <c r="F9701" s="129" t="s">
        <v>4735</v>
      </c>
      <c r="G9701" s="129" t="s">
        <v>16723</v>
      </c>
      <c r="H9701" s="129"/>
    </row>
    <row r="9702" spans="1:8" x14ac:dyDescent="0.3">
      <c r="A9702" s="183">
        <v>45716</v>
      </c>
      <c r="B9702" s="129" t="s">
        <v>14442</v>
      </c>
      <c r="C9702" s="129" t="s">
        <v>418</v>
      </c>
      <c r="D9702" s="165">
        <v>1</v>
      </c>
      <c r="E9702" s="129" t="s">
        <v>4739</v>
      </c>
      <c r="F9702" s="129" t="s">
        <v>4735</v>
      </c>
      <c r="G9702" s="129" t="s">
        <v>16723</v>
      </c>
      <c r="H9702" s="129"/>
    </row>
    <row r="9703" spans="1:8" x14ac:dyDescent="0.3">
      <c r="A9703" s="183">
        <v>45716</v>
      </c>
      <c r="B9703" s="129" t="s">
        <v>14443</v>
      </c>
      <c r="C9703" s="129" t="s">
        <v>418</v>
      </c>
      <c r="D9703" s="165">
        <v>1</v>
      </c>
      <c r="E9703" s="129" t="s">
        <v>4739</v>
      </c>
      <c r="F9703" s="129" t="s">
        <v>4735</v>
      </c>
      <c r="G9703" s="129" t="s">
        <v>16723</v>
      </c>
      <c r="H9703" s="129"/>
    </row>
    <row r="9704" spans="1:8" x14ac:dyDescent="0.3">
      <c r="A9704" s="183">
        <v>45716</v>
      </c>
      <c r="B9704" s="129" t="s">
        <v>14444</v>
      </c>
      <c r="C9704" s="129" t="s">
        <v>416</v>
      </c>
      <c r="D9704" s="165">
        <v>1</v>
      </c>
      <c r="E9704" s="129" t="s">
        <v>4737</v>
      </c>
      <c r="F9704" s="129" t="s">
        <v>4735</v>
      </c>
      <c r="G9704" s="129" t="s">
        <v>16723</v>
      </c>
      <c r="H9704" s="129"/>
    </row>
    <row r="9705" spans="1:8" x14ac:dyDescent="0.3">
      <c r="A9705" s="183">
        <v>45716</v>
      </c>
      <c r="B9705" s="129" t="s">
        <v>14445</v>
      </c>
      <c r="C9705" s="129" t="s">
        <v>417</v>
      </c>
      <c r="D9705" s="165">
        <v>1</v>
      </c>
      <c r="E9705" s="129" t="s">
        <v>4739</v>
      </c>
      <c r="F9705" s="129" t="s">
        <v>4735</v>
      </c>
      <c r="G9705" s="129" t="s">
        <v>16723</v>
      </c>
      <c r="H9705" s="129"/>
    </row>
    <row r="9706" spans="1:8" x14ac:dyDescent="0.3">
      <c r="A9706" s="183">
        <v>45716</v>
      </c>
      <c r="B9706" s="129" t="s">
        <v>14446</v>
      </c>
      <c r="C9706" s="129" t="s">
        <v>418</v>
      </c>
      <c r="D9706" s="165">
        <v>1</v>
      </c>
      <c r="E9706" s="129" t="s">
        <v>4739</v>
      </c>
      <c r="F9706" s="129" t="s">
        <v>4735</v>
      </c>
      <c r="G9706" s="129" t="s">
        <v>16723</v>
      </c>
      <c r="H9706" s="129"/>
    </row>
    <row r="9707" spans="1:8" x14ac:dyDescent="0.3">
      <c r="A9707" s="183">
        <v>45716</v>
      </c>
      <c r="B9707" s="129" t="s">
        <v>14447</v>
      </c>
      <c r="C9707" s="129" t="s">
        <v>418</v>
      </c>
      <c r="D9707" s="165">
        <v>1</v>
      </c>
      <c r="E9707" s="129" t="s">
        <v>4739</v>
      </c>
      <c r="F9707" s="129" t="s">
        <v>4735</v>
      </c>
      <c r="G9707" s="129" t="s">
        <v>16723</v>
      </c>
      <c r="H9707" s="129"/>
    </row>
    <row r="9708" spans="1:8" x14ac:dyDescent="0.3">
      <c r="A9708" s="183">
        <v>45716</v>
      </c>
      <c r="B9708" s="129" t="s">
        <v>14448</v>
      </c>
      <c r="C9708" s="129" t="s">
        <v>417</v>
      </c>
      <c r="D9708" s="165">
        <v>1</v>
      </c>
      <c r="E9708" s="129" t="s">
        <v>4739</v>
      </c>
      <c r="F9708" s="129" t="s">
        <v>4735</v>
      </c>
      <c r="G9708" s="129" t="s">
        <v>16723</v>
      </c>
      <c r="H9708" s="129"/>
    </row>
    <row r="9709" spans="1:8" x14ac:dyDescent="0.3">
      <c r="A9709" s="183">
        <v>45716</v>
      </c>
      <c r="B9709" s="129" t="s">
        <v>14449</v>
      </c>
      <c r="C9709" s="129" t="s">
        <v>417</v>
      </c>
      <c r="D9709" s="165">
        <v>1</v>
      </c>
      <c r="E9709" s="129" t="s">
        <v>4739</v>
      </c>
      <c r="F9709" s="129" t="s">
        <v>4735</v>
      </c>
      <c r="G9709" s="129" t="s">
        <v>16723</v>
      </c>
      <c r="H9709" s="129"/>
    </row>
    <row r="9710" spans="1:8" x14ac:dyDescent="0.3">
      <c r="A9710" s="183">
        <v>45716</v>
      </c>
      <c r="B9710" s="129" t="s">
        <v>14450</v>
      </c>
      <c r="C9710" s="129" t="s">
        <v>418</v>
      </c>
      <c r="D9710" s="165">
        <v>1</v>
      </c>
      <c r="E9710" s="129" t="s">
        <v>4739</v>
      </c>
      <c r="F9710" s="129" t="s">
        <v>4735</v>
      </c>
      <c r="G9710" s="129" t="s">
        <v>16723</v>
      </c>
      <c r="H9710" s="129"/>
    </row>
    <row r="9711" spans="1:8" x14ac:dyDescent="0.3">
      <c r="A9711" s="183">
        <v>45716</v>
      </c>
      <c r="B9711" s="129" t="s">
        <v>14451</v>
      </c>
      <c r="C9711" s="129" t="s">
        <v>417</v>
      </c>
      <c r="D9711" s="165">
        <v>1</v>
      </c>
      <c r="E9711" s="129" t="s">
        <v>4739</v>
      </c>
      <c r="F9711" s="129" t="s">
        <v>4735</v>
      </c>
      <c r="G9711" s="129" t="s">
        <v>16723</v>
      </c>
      <c r="H9711" s="129"/>
    </row>
    <row r="9712" spans="1:8" x14ac:dyDescent="0.3">
      <c r="A9712" s="183">
        <v>45716</v>
      </c>
      <c r="B9712" s="129" t="s">
        <v>14452</v>
      </c>
      <c r="C9712" s="129" t="s">
        <v>417</v>
      </c>
      <c r="D9712" s="165">
        <v>1</v>
      </c>
      <c r="E9712" s="129" t="s">
        <v>4739</v>
      </c>
      <c r="F9712" s="129" t="s">
        <v>4735</v>
      </c>
      <c r="G9712" s="129" t="s">
        <v>16723</v>
      </c>
      <c r="H9712" s="129"/>
    </row>
    <row r="9713" spans="1:8" x14ac:dyDescent="0.3">
      <c r="A9713" s="183">
        <v>45716</v>
      </c>
      <c r="B9713" s="129" t="s">
        <v>14453</v>
      </c>
      <c r="C9713" s="129" t="s">
        <v>417</v>
      </c>
      <c r="D9713" s="165">
        <v>1</v>
      </c>
      <c r="E9713" s="129" t="s">
        <v>4739</v>
      </c>
      <c r="F9713" s="129" t="s">
        <v>4735</v>
      </c>
      <c r="G9713" s="129" t="s">
        <v>16723</v>
      </c>
      <c r="H9713" s="129"/>
    </row>
    <row r="9714" spans="1:8" x14ac:dyDescent="0.3">
      <c r="A9714" s="183">
        <v>45716</v>
      </c>
      <c r="B9714" s="129" t="s">
        <v>14454</v>
      </c>
      <c r="C9714" s="129" t="s">
        <v>417</v>
      </c>
      <c r="D9714" s="165">
        <v>1</v>
      </c>
      <c r="E9714" s="129" t="s">
        <v>4739</v>
      </c>
      <c r="F9714" s="129" t="s">
        <v>4735</v>
      </c>
      <c r="G9714" s="129" t="s">
        <v>16723</v>
      </c>
      <c r="H9714" s="129"/>
    </row>
    <row r="9715" spans="1:8" x14ac:dyDescent="0.3">
      <c r="A9715" s="183">
        <v>45716</v>
      </c>
      <c r="B9715" s="129" t="s">
        <v>14455</v>
      </c>
      <c r="C9715" s="129" t="s">
        <v>417</v>
      </c>
      <c r="D9715" s="165">
        <v>1</v>
      </c>
      <c r="E9715" s="129" t="s">
        <v>4739</v>
      </c>
      <c r="F9715" s="129" t="s">
        <v>4735</v>
      </c>
      <c r="G9715" s="129" t="s">
        <v>16723</v>
      </c>
      <c r="H9715" s="129"/>
    </row>
    <row r="9716" spans="1:8" x14ac:dyDescent="0.3">
      <c r="A9716" s="183">
        <v>45716</v>
      </c>
      <c r="B9716" s="129" t="s">
        <v>14456</v>
      </c>
      <c r="C9716" s="129" t="s">
        <v>417</v>
      </c>
      <c r="D9716" s="165">
        <v>1</v>
      </c>
      <c r="E9716" s="129" t="s">
        <v>4739</v>
      </c>
      <c r="F9716" s="129" t="s">
        <v>4735</v>
      </c>
      <c r="G9716" s="129" t="s">
        <v>16723</v>
      </c>
      <c r="H9716" s="129"/>
    </row>
    <row r="9717" spans="1:8" x14ac:dyDescent="0.3">
      <c r="A9717" s="183">
        <v>45716</v>
      </c>
      <c r="B9717" s="129" t="s">
        <v>14457</v>
      </c>
      <c r="C9717" s="129" t="s">
        <v>418</v>
      </c>
      <c r="D9717" s="165">
        <v>1</v>
      </c>
      <c r="E9717" s="129" t="s">
        <v>4739</v>
      </c>
      <c r="F9717" s="129" t="s">
        <v>4735</v>
      </c>
      <c r="G9717" s="129" t="s">
        <v>16723</v>
      </c>
      <c r="H9717" s="129"/>
    </row>
    <row r="9718" spans="1:8" x14ac:dyDescent="0.3">
      <c r="A9718" s="183">
        <v>45716</v>
      </c>
      <c r="B9718" s="129" t="s">
        <v>14458</v>
      </c>
      <c r="C9718" s="129" t="s">
        <v>418</v>
      </c>
      <c r="D9718" s="165">
        <v>1</v>
      </c>
      <c r="E9718" s="129" t="s">
        <v>4739</v>
      </c>
      <c r="F9718" s="129" t="s">
        <v>4735</v>
      </c>
      <c r="G9718" s="129" t="s">
        <v>16723</v>
      </c>
      <c r="H9718" s="129"/>
    </row>
    <row r="9719" spans="1:8" x14ac:dyDescent="0.3">
      <c r="A9719" s="183">
        <v>45716</v>
      </c>
      <c r="B9719" s="129" t="s">
        <v>14459</v>
      </c>
      <c r="C9719" s="129" t="s">
        <v>418</v>
      </c>
      <c r="D9719" s="165">
        <v>1</v>
      </c>
      <c r="E9719" s="129" t="s">
        <v>4739</v>
      </c>
      <c r="F9719" s="129" t="s">
        <v>4735</v>
      </c>
      <c r="G9719" s="129" t="s">
        <v>16723</v>
      </c>
      <c r="H9719" s="129"/>
    </row>
    <row r="9720" spans="1:8" x14ac:dyDescent="0.3">
      <c r="A9720" s="183">
        <v>45716</v>
      </c>
      <c r="B9720" s="129" t="s">
        <v>14460</v>
      </c>
      <c r="C9720" s="129" t="s">
        <v>418</v>
      </c>
      <c r="D9720" s="165">
        <v>1</v>
      </c>
      <c r="E9720" s="129" t="s">
        <v>4739</v>
      </c>
      <c r="F9720" s="129" t="s">
        <v>4735</v>
      </c>
      <c r="G9720" s="129" t="s">
        <v>16723</v>
      </c>
      <c r="H9720" s="129"/>
    </row>
    <row r="9721" spans="1:8" x14ac:dyDescent="0.3">
      <c r="A9721" s="183">
        <v>45716</v>
      </c>
      <c r="B9721" s="129" t="s">
        <v>14461</v>
      </c>
      <c r="C9721" s="129" t="s">
        <v>416</v>
      </c>
      <c r="D9721" s="165">
        <v>1</v>
      </c>
      <c r="E9721" s="129" t="s">
        <v>4739</v>
      </c>
      <c r="F9721" s="129" t="s">
        <v>4735</v>
      </c>
      <c r="G9721" s="129" t="s">
        <v>16723</v>
      </c>
      <c r="H9721" s="129"/>
    </row>
    <row r="9722" spans="1:8" x14ac:dyDescent="0.3">
      <c r="A9722" s="183">
        <v>45716</v>
      </c>
      <c r="B9722" s="129" t="s">
        <v>14462</v>
      </c>
      <c r="C9722" s="129" t="s">
        <v>418</v>
      </c>
      <c r="D9722" s="165">
        <v>1</v>
      </c>
      <c r="E9722" s="129" t="s">
        <v>4739</v>
      </c>
      <c r="F9722" s="129" t="s">
        <v>4735</v>
      </c>
      <c r="G9722" s="129" t="s">
        <v>16723</v>
      </c>
      <c r="H9722" s="129"/>
    </row>
    <row r="9723" spans="1:8" x14ac:dyDescent="0.3">
      <c r="A9723" s="183">
        <v>45716</v>
      </c>
      <c r="B9723" s="129" t="s">
        <v>14463</v>
      </c>
      <c r="C9723" s="129" t="s">
        <v>418</v>
      </c>
      <c r="D9723" s="165">
        <v>1</v>
      </c>
      <c r="E9723" s="129" t="s">
        <v>4739</v>
      </c>
      <c r="F9723" s="129" t="s">
        <v>4735</v>
      </c>
      <c r="G9723" s="129" t="s">
        <v>16723</v>
      </c>
      <c r="H9723" s="129"/>
    </row>
    <row r="9724" spans="1:8" x14ac:dyDescent="0.3">
      <c r="A9724" s="183">
        <v>45716</v>
      </c>
      <c r="B9724" s="129" t="s">
        <v>14464</v>
      </c>
      <c r="C9724" s="129" t="s">
        <v>418</v>
      </c>
      <c r="D9724" s="165">
        <v>1</v>
      </c>
      <c r="E9724" s="129" t="s">
        <v>4739</v>
      </c>
      <c r="F9724" s="129" t="s">
        <v>4735</v>
      </c>
      <c r="G9724" s="129" t="s">
        <v>16723</v>
      </c>
      <c r="H9724" s="129"/>
    </row>
    <row r="9725" spans="1:8" x14ac:dyDescent="0.3">
      <c r="A9725" s="183">
        <v>45716</v>
      </c>
      <c r="B9725" s="129" t="s">
        <v>14465</v>
      </c>
      <c r="C9725" s="129" t="s">
        <v>417</v>
      </c>
      <c r="D9725" s="165">
        <v>1</v>
      </c>
      <c r="E9725" s="129" t="s">
        <v>4744</v>
      </c>
      <c r="F9725" s="129" t="s">
        <v>4735</v>
      </c>
      <c r="G9725" s="129" t="s">
        <v>16723</v>
      </c>
      <c r="H9725" s="129"/>
    </row>
    <row r="9726" spans="1:8" x14ac:dyDescent="0.3">
      <c r="A9726" s="183">
        <v>45716</v>
      </c>
      <c r="B9726" s="129" t="s">
        <v>14466</v>
      </c>
      <c r="C9726" s="129" t="s">
        <v>418</v>
      </c>
      <c r="D9726" s="165">
        <v>1</v>
      </c>
      <c r="E9726" s="129" t="s">
        <v>4739</v>
      </c>
      <c r="F9726" s="129" t="s">
        <v>4735</v>
      </c>
      <c r="G9726" s="129" t="s">
        <v>16723</v>
      </c>
      <c r="H9726" s="129"/>
    </row>
    <row r="9727" spans="1:8" x14ac:dyDescent="0.3">
      <c r="A9727" s="183">
        <v>45716</v>
      </c>
      <c r="B9727" s="129" t="s">
        <v>14467</v>
      </c>
      <c r="C9727" s="129" t="s">
        <v>418</v>
      </c>
      <c r="D9727" s="165">
        <v>1</v>
      </c>
      <c r="E9727" s="129" t="s">
        <v>4739</v>
      </c>
      <c r="F9727" s="129" t="s">
        <v>4735</v>
      </c>
      <c r="G9727" s="129" t="s">
        <v>16723</v>
      </c>
      <c r="H9727" s="129"/>
    </row>
    <row r="9728" spans="1:8" x14ac:dyDescent="0.3">
      <c r="A9728" s="183">
        <v>45716</v>
      </c>
      <c r="B9728" s="129" t="s">
        <v>14468</v>
      </c>
      <c r="C9728" s="129" t="s">
        <v>417</v>
      </c>
      <c r="D9728" s="165">
        <v>1</v>
      </c>
      <c r="E9728" s="129" t="s">
        <v>4821</v>
      </c>
      <c r="F9728" s="129" t="s">
        <v>4735</v>
      </c>
      <c r="G9728" s="129" t="s">
        <v>16723</v>
      </c>
      <c r="H9728" s="129"/>
    </row>
    <row r="9729" spans="1:8" x14ac:dyDescent="0.3">
      <c r="A9729" s="183">
        <v>45716</v>
      </c>
      <c r="B9729" s="129" t="s">
        <v>14469</v>
      </c>
      <c r="C9729" s="129" t="s">
        <v>417</v>
      </c>
      <c r="D9729" s="165">
        <v>1</v>
      </c>
      <c r="E9729" s="129" t="s">
        <v>4739</v>
      </c>
      <c r="F9729" s="129" t="s">
        <v>4735</v>
      </c>
      <c r="G9729" s="129" t="s">
        <v>16723</v>
      </c>
      <c r="H9729" s="129"/>
    </row>
    <row r="9730" spans="1:8" x14ac:dyDescent="0.3">
      <c r="A9730" s="183">
        <v>45716</v>
      </c>
      <c r="B9730" s="129" t="s">
        <v>14470</v>
      </c>
      <c r="C9730" s="129" t="s">
        <v>417</v>
      </c>
      <c r="D9730" s="165">
        <v>1</v>
      </c>
      <c r="E9730" s="129" t="s">
        <v>4739</v>
      </c>
      <c r="F9730" s="129" t="s">
        <v>4735</v>
      </c>
      <c r="G9730" s="129" t="s">
        <v>16723</v>
      </c>
      <c r="H9730" s="129"/>
    </row>
    <row r="9731" spans="1:8" x14ac:dyDescent="0.3">
      <c r="A9731" s="183">
        <v>45716</v>
      </c>
      <c r="B9731" s="129" t="s">
        <v>14471</v>
      </c>
      <c r="C9731" s="129" t="s">
        <v>417</v>
      </c>
      <c r="D9731" s="165">
        <v>1</v>
      </c>
      <c r="E9731" s="129" t="s">
        <v>4737</v>
      </c>
      <c r="F9731" s="129" t="s">
        <v>4735</v>
      </c>
      <c r="G9731" s="129" t="s">
        <v>16723</v>
      </c>
      <c r="H9731" s="129"/>
    </row>
    <row r="9732" spans="1:8" x14ac:dyDescent="0.3">
      <c r="A9732" s="183">
        <v>45716</v>
      </c>
      <c r="B9732" s="129" t="s">
        <v>14472</v>
      </c>
      <c r="C9732" s="129" t="s">
        <v>417</v>
      </c>
      <c r="D9732" s="165">
        <v>1</v>
      </c>
      <c r="E9732" s="129" t="s">
        <v>4739</v>
      </c>
      <c r="F9732" s="129" t="s">
        <v>4735</v>
      </c>
      <c r="G9732" s="129" t="s">
        <v>16723</v>
      </c>
      <c r="H9732" s="129"/>
    </row>
    <row r="9733" spans="1:8" x14ac:dyDescent="0.3">
      <c r="A9733" s="183">
        <v>45716</v>
      </c>
      <c r="B9733" s="129" t="s">
        <v>14473</v>
      </c>
      <c r="C9733" s="129" t="s">
        <v>417</v>
      </c>
      <c r="D9733" s="165">
        <v>1</v>
      </c>
      <c r="E9733" s="129" t="s">
        <v>4739</v>
      </c>
      <c r="F9733" s="129" t="s">
        <v>4735</v>
      </c>
      <c r="G9733" s="129" t="s">
        <v>16723</v>
      </c>
      <c r="H9733" s="129"/>
    </row>
    <row r="9734" spans="1:8" x14ac:dyDescent="0.3">
      <c r="A9734" s="183">
        <v>45716</v>
      </c>
      <c r="B9734" s="129" t="s">
        <v>14474</v>
      </c>
      <c r="C9734" s="129" t="s">
        <v>417</v>
      </c>
      <c r="D9734" s="165">
        <v>1</v>
      </c>
      <c r="E9734" s="129" t="s">
        <v>4739</v>
      </c>
      <c r="F9734" s="129" t="s">
        <v>4735</v>
      </c>
      <c r="G9734" s="129" t="s">
        <v>16723</v>
      </c>
      <c r="H9734" s="129"/>
    </row>
    <row r="9735" spans="1:8" x14ac:dyDescent="0.3">
      <c r="A9735" s="183">
        <v>45716</v>
      </c>
      <c r="B9735" s="129" t="s">
        <v>14475</v>
      </c>
      <c r="C9735" s="129" t="s">
        <v>417</v>
      </c>
      <c r="D9735" s="165">
        <v>1</v>
      </c>
      <c r="E9735" s="129" t="s">
        <v>5066</v>
      </c>
      <c r="F9735" s="129" t="s">
        <v>4735</v>
      </c>
      <c r="G9735" s="129" t="s">
        <v>16723</v>
      </c>
      <c r="H9735" s="129"/>
    </row>
    <row r="9736" spans="1:8" x14ac:dyDescent="0.3">
      <c r="A9736" s="183">
        <v>45716</v>
      </c>
      <c r="B9736" s="129" t="s">
        <v>14476</v>
      </c>
      <c r="C9736" s="129" t="s">
        <v>417</v>
      </c>
      <c r="D9736" s="165">
        <v>1</v>
      </c>
      <c r="E9736" s="129" t="s">
        <v>4739</v>
      </c>
      <c r="F9736" s="129" t="s">
        <v>4735</v>
      </c>
      <c r="G9736" s="129" t="s">
        <v>16723</v>
      </c>
      <c r="H9736" s="129"/>
    </row>
    <row r="9737" spans="1:8" x14ac:dyDescent="0.3">
      <c r="A9737" s="183">
        <v>45716</v>
      </c>
      <c r="B9737" s="129" t="s">
        <v>14477</v>
      </c>
      <c r="C9737" s="129" t="s">
        <v>416</v>
      </c>
      <c r="D9737" s="165">
        <v>1</v>
      </c>
      <c r="E9737" s="129" t="s">
        <v>4737</v>
      </c>
      <c r="F9737" s="129" t="s">
        <v>4735</v>
      </c>
      <c r="G9737" s="129" t="s">
        <v>16723</v>
      </c>
      <c r="H9737" s="129"/>
    </row>
    <row r="9738" spans="1:8" x14ac:dyDescent="0.3">
      <c r="A9738" s="183">
        <v>45716</v>
      </c>
      <c r="B9738" s="129" t="s">
        <v>14478</v>
      </c>
      <c r="C9738" s="129" t="s">
        <v>416</v>
      </c>
      <c r="D9738" s="165">
        <v>1</v>
      </c>
      <c r="E9738" s="129" t="s">
        <v>4737</v>
      </c>
      <c r="F9738" s="129" t="s">
        <v>4735</v>
      </c>
      <c r="G9738" s="129" t="s">
        <v>16723</v>
      </c>
      <c r="H9738" s="129"/>
    </row>
    <row r="9739" spans="1:8" x14ac:dyDescent="0.3">
      <c r="A9739" s="183">
        <v>45716</v>
      </c>
      <c r="B9739" s="129" t="s">
        <v>14479</v>
      </c>
      <c r="C9739" s="129" t="s">
        <v>416</v>
      </c>
      <c r="D9739" s="165">
        <v>1</v>
      </c>
      <c r="E9739" s="129" t="s">
        <v>4737</v>
      </c>
      <c r="F9739" s="129" t="s">
        <v>4735</v>
      </c>
      <c r="G9739" s="129" t="s">
        <v>16723</v>
      </c>
      <c r="H9739" s="129"/>
    </row>
    <row r="9740" spans="1:8" x14ac:dyDescent="0.3">
      <c r="A9740" s="183">
        <v>45716</v>
      </c>
      <c r="B9740" s="129" t="s">
        <v>14480</v>
      </c>
      <c r="C9740" s="129" t="s">
        <v>416</v>
      </c>
      <c r="D9740" s="165">
        <v>1</v>
      </c>
      <c r="E9740" s="129" t="s">
        <v>4739</v>
      </c>
      <c r="F9740" s="129" t="s">
        <v>4735</v>
      </c>
      <c r="G9740" s="129" t="s">
        <v>16723</v>
      </c>
      <c r="H9740" s="129"/>
    </row>
    <row r="9741" spans="1:8" x14ac:dyDescent="0.3">
      <c r="A9741" s="183">
        <v>45716</v>
      </c>
      <c r="B9741" s="129" t="s">
        <v>14481</v>
      </c>
      <c r="C9741" s="129" t="s">
        <v>418</v>
      </c>
      <c r="D9741" s="165">
        <v>1</v>
      </c>
      <c r="E9741" s="129" t="s">
        <v>4737</v>
      </c>
      <c r="F9741" s="129" t="s">
        <v>4735</v>
      </c>
      <c r="G9741" s="129" t="s">
        <v>16723</v>
      </c>
      <c r="H9741" s="129"/>
    </row>
    <row r="9742" spans="1:8" x14ac:dyDescent="0.3">
      <c r="A9742" s="183">
        <v>45716</v>
      </c>
      <c r="B9742" s="129" t="s">
        <v>14482</v>
      </c>
      <c r="C9742" s="129" t="s">
        <v>416</v>
      </c>
      <c r="D9742" s="165">
        <v>1</v>
      </c>
      <c r="E9742" s="129" t="s">
        <v>4737</v>
      </c>
      <c r="F9742" s="129" t="s">
        <v>4735</v>
      </c>
      <c r="G9742" s="129" t="s">
        <v>16723</v>
      </c>
      <c r="H9742" s="129"/>
    </row>
    <row r="9743" spans="1:8" x14ac:dyDescent="0.3">
      <c r="A9743" s="183">
        <v>45716</v>
      </c>
      <c r="B9743" s="129" t="s">
        <v>14483</v>
      </c>
      <c r="C9743" s="129" t="s">
        <v>418</v>
      </c>
      <c r="D9743" s="165">
        <v>1</v>
      </c>
      <c r="E9743" s="129" t="s">
        <v>4737</v>
      </c>
      <c r="F9743" s="129" t="s">
        <v>4735</v>
      </c>
      <c r="G9743" s="129" t="s">
        <v>16723</v>
      </c>
      <c r="H9743" s="129"/>
    </row>
    <row r="9744" spans="1:8" x14ac:dyDescent="0.3">
      <c r="A9744" s="183">
        <v>45716</v>
      </c>
      <c r="B9744" s="129" t="s">
        <v>14484</v>
      </c>
      <c r="C9744" s="129" t="s">
        <v>416</v>
      </c>
      <c r="D9744" s="165">
        <v>1</v>
      </c>
      <c r="E9744" s="129" t="s">
        <v>4739</v>
      </c>
      <c r="F9744" s="129" t="s">
        <v>4735</v>
      </c>
      <c r="G9744" s="129" t="s">
        <v>16723</v>
      </c>
      <c r="H9744" s="129"/>
    </row>
    <row r="9745" spans="1:8" x14ac:dyDescent="0.3">
      <c r="A9745" s="183">
        <v>45716</v>
      </c>
      <c r="B9745" s="129" t="s">
        <v>14485</v>
      </c>
      <c r="C9745" s="129" t="s">
        <v>418</v>
      </c>
      <c r="D9745" s="165">
        <v>1</v>
      </c>
      <c r="E9745" s="129" t="s">
        <v>4739</v>
      </c>
      <c r="F9745" s="129" t="s">
        <v>4735</v>
      </c>
      <c r="G9745" s="129" t="s">
        <v>16723</v>
      </c>
      <c r="H9745" s="129"/>
    </row>
    <row r="9746" spans="1:8" x14ac:dyDescent="0.3">
      <c r="A9746" s="183">
        <v>45716</v>
      </c>
      <c r="B9746" s="129" t="s">
        <v>14486</v>
      </c>
      <c r="C9746" s="129" t="s">
        <v>418</v>
      </c>
      <c r="D9746" s="165">
        <v>1</v>
      </c>
      <c r="E9746" s="129" t="s">
        <v>4739</v>
      </c>
      <c r="F9746" s="129" t="s">
        <v>4735</v>
      </c>
      <c r="G9746" s="129" t="s">
        <v>16723</v>
      </c>
      <c r="H9746" s="129"/>
    </row>
    <row r="9747" spans="1:8" x14ac:dyDescent="0.3">
      <c r="A9747" s="183">
        <v>45716</v>
      </c>
      <c r="B9747" s="129" t="s">
        <v>14487</v>
      </c>
      <c r="C9747" s="129" t="s">
        <v>417</v>
      </c>
      <c r="D9747" s="165">
        <v>1</v>
      </c>
      <c r="E9747" s="129" t="s">
        <v>4737</v>
      </c>
      <c r="F9747" s="129" t="s">
        <v>4735</v>
      </c>
      <c r="G9747" s="129" t="s">
        <v>16723</v>
      </c>
      <c r="H9747" s="129"/>
    </row>
    <row r="9748" spans="1:8" x14ac:dyDescent="0.3">
      <c r="A9748" s="183">
        <v>45716</v>
      </c>
      <c r="B9748" s="129" t="s">
        <v>14488</v>
      </c>
      <c r="C9748" s="129" t="s">
        <v>417</v>
      </c>
      <c r="D9748" s="165">
        <v>1</v>
      </c>
      <c r="E9748" s="129" t="s">
        <v>4737</v>
      </c>
      <c r="F9748" s="129" t="s">
        <v>4735</v>
      </c>
      <c r="G9748" s="129" t="s">
        <v>16723</v>
      </c>
      <c r="H9748" s="129"/>
    </row>
    <row r="9749" spans="1:8" x14ac:dyDescent="0.3">
      <c r="A9749" s="183">
        <v>45716</v>
      </c>
      <c r="B9749" s="129" t="s">
        <v>14489</v>
      </c>
      <c r="C9749" s="129" t="s">
        <v>417</v>
      </c>
      <c r="D9749" s="165">
        <v>1</v>
      </c>
      <c r="E9749" s="129" t="s">
        <v>4739</v>
      </c>
      <c r="F9749" s="129" t="s">
        <v>4735</v>
      </c>
      <c r="G9749" s="129" t="s">
        <v>16723</v>
      </c>
      <c r="H9749" s="129"/>
    </row>
    <row r="9750" spans="1:8" x14ac:dyDescent="0.3">
      <c r="A9750" s="183">
        <v>45716</v>
      </c>
      <c r="B9750" s="129" t="s">
        <v>14490</v>
      </c>
      <c r="C9750" s="129" t="s">
        <v>417</v>
      </c>
      <c r="D9750" s="165">
        <v>1</v>
      </c>
      <c r="E9750" s="129" t="s">
        <v>4739</v>
      </c>
      <c r="F9750" s="129" t="s">
        <v>4735</v>
      </c>
      <c r="G9750" s="129" t="s">
        <v>16723</v>
      </c>
      <c r="H9750" s="129"/>
    </row>
    <row r="9751" spans="1:8" x14ac:dyDescent="0.3">
      <c r="A9751" s="183">
        <v>45716</v>
      </c>
      <c r="B9751" s="129" t="s">
        <v>14491</v>
      </c>
      <c r="C9751" s="129" t="s">
        <v>416</v>
      </c>
      <c r="D9751" s="165">
        <v>1</v>
      </c>
      <c r="E9751" s="129" t="s">
        <v>4739</v>
      </c>
      <c r="F9751" s="129" t="s">
        <v>4735</v>
      </c>
      <c r="G9751" s="129" t="s">
        <v>16723</v>
      </c>
      <c r="H9751" s="129"/>
    </row>
    <row r="9752" spans="1:8" x14ac:dyDescent="0.3">
      <c r="A9752" s="183">
        <v>45716</v>
      </c>
      <c r="B9752" s="129" t="s">
        <v>14492</v>
      </c>
      <c r="C9752" s="129" t="s">
        <v>416</v>
      </c>
      <c r="D9752" s="165">
        <v>1</v>
      </c>
      <c r="E9752" s="129" t="s">
        <v>4739</v>
      </c>
      <c r="F9752" s="129" t="s">
        <v>4735</v>
      </c>
      <c r="G9752" s="129" t="s">
        <v>16723</v>
      </c>
      <c r="H9752" s="129"/>
    </row>
    <row r="9753" spans="1:8" x14ac:dyDescent="0.3">
      <c r="A9753" s="183">
        <v>45716</v>
      </c>
      <c r="B9753" s="129" t="s">
        <v>14493</v>
      </c>
      <c r="C9753" s="129" t="s">
        <v>416</v>
      </c>
      <c r="D9753" s="165">
        <v>1</v>
      </c>
      <c r="E9753" s="129" t="s">
        <v>4739</v>
      </c>
      <c r="F9753" s="129" t="s">
        <v>4735</v>
      </c>
      <c r="G9753" s="129" t="s">
        <v>16723</v>
      </c>
      <c r="H9753" s="129"/>
    </row>
    <row r="9754" spans="1:8" x14ac:dyDescent="0.3">
      <c r="A9754" s="183">
        <v>45716</v>
      </c>
      <c r="B9754" s="129" t="s">
        <v>14494</v>
      </c>
      <c r="C9754" s="129" t="s">
        <v>418</v>
      </c>
      <c r="D9754" s="165">
        <v>1</v>
      </c>
      <c r="E9754" s="129" t="s">
        <v>4739</v>
      </c>
      <c r="F9754" s="129" t="s">
        <v>4735</v>
      </c>
      <c r="G9754" s="129" t="s">
        <v>16723</v>
      </c>
      <c r="H9754" s="129"/>
    </row>
    <row r="9755" spans="1:8" x14ac:dyDescent="0.3">
      <c r="A9755" s="183">
        <v>45716</v>
      </c>
      <c r="B9755" s="129" t="s">
        <v>14495</v>
      </c>
      <c r="C9755" s="129" t="s">
        <v>416</v>
      </c>
      <c r="D9755" s="165">
        <v>1</v>
      </c>
      <c r="E9755" s="129" t="s">
        <v>4739</v>
      </c>
      <c r="F9755" s="129" t="s">
        <v>4735</v>
      </c>
      <c r="G9755" s="129" t="s">
        <v>16723</v>
      </c>
      <c r="H9755" s="129"/>
    </row>
    <row r="9756" spans="1:8" x14ac:dyDescent="0.3">
      <c r="A9756" s="183">
        <v>45716</v>
      </c>
      <c r="B9756" s="129" t="s">
        <v>14496</v>
      </c>
      <c r="C9756" s="129" t="s">
        <v>418</v>
      </c>
      <c r="D9756" s="165">
        <v>1</v>
      </c>
      <c r="E9756" s="129" t="s">
        <v>4739</v>
      </c>
      <c r="F9756" s="129" t="s">
        <v>4735</v>
      </c>
      <c r="G9756" s="129" t="s">
        <v>16723</v>
      </c>
      <c r="H9756" s="129"/>
    </row>
    <row r="9757" spans="1:8" x14ac:dyDescent="0.3">
      <c r="A9757" s="183">
        <v>45716</v>
      </c>
      <c r="B9757" s="129" t="s">
        <v>14497</v>
      </c>
      <c r="C9757" s="129" t="s">
        <v>416</v>
      </c>
      <c r="D9757" s="165">
        <v>1</v>
      </c>
      <c r="E9757" s="129" t="s">
        <v>4739</v>
      </c>
      <c r="F9757" s="129" t="s">
        <v>4735</v>
      </c>
      <c r="G9757" s="129" t="s">
        <v>16723</v>
      </c>
      <c r="H9757" s="129"/>
    </row>
    <row r="9758" spans="1:8" x14ac:dyDescent="0.3">
      <c r="A9758" s="183">
        <v>45716</v>
      </c>
      <c r="B9758" s="129" t="s">
        <v>14498</v>
      </c>
      <c r="C9758" s="129" t="s">
        <v>417</v>
      </c>
      <c r="D9758" s="165">
        <v>1</v>
      </c>
      <c r="E9758" s="129" t="s">
        <v>4737</v>
      </c>
      <c r="F9758" s="129" t="s">
        <v>4735</v>
      </c>
      <c r="G9758" s="129" t="s">
        <v>16723</v>
      </c>
      <c r="H9758" s="129"/>
    </row>
    <row r="9759" spans="1:8" x14ac:dyDescent="0.3">
      <c r="A9759" s="183">
        <v>45716</v>
      </c>
      <c r="B9759" s="129" t="s">
        <v>14499</v>
      </c>
      <c r="C9759" s="129" t="s">
        <v>417</v>
      </c>
      <c r="D9759" s="165">
        <v>1</v>
      </c>
      <c r="E9759" s="129" t="s">
        <v>4737</v>
      </c>
      <c r="F9759" s="129" t="s">
        <v>4735</v>
      </c>
      <c r="G9759" s="129" t="s">
        <v>16723</v>
      </c>
      <c r="H9759" s="129"/>
    </row>
    <row r="9760" spans="1:8" x14ac:dyDescent="0.3">
      <c r="A9760" s="183">
        <v>45716</v>
      </c>
      <c r="B9760" s="129" t="s">
        <v>14500</v>
      </c>
      <c r="C9760" s="129" t="s">
        <v>417</v>
      </c>
      <c r="D9760" s="165">
        <v>1</v>
      </c>
      <c r="E9760" s="129" t="s">
        <v>5066</v>
      </c>
      <c r="F9760" s="129" t="s">
        <v>4735</v>
      </c>
      <c r="G9760" s="129" t="s">
        <v>16723</v>
      </c>
      <c r="H9760" s="129"/>
    </row>
    <row r="9761" spans="1:8" x14ac:dyDescent="0.3">
      <c r="A9761" s="183">
        <v>45716</v>
      </c>
      <c r="B9761" s="129" t="s">
        <v>14501</v>
      </c>
      <c r="C9761" s="129" t="s">
        <v>417</v>
      </c>
      <c r="D9761" s="165">
        <v>1</v>
      </c>
      <c r="E9761" s="129" t="s">
        <v>4739</v>
      </c>
      <c r="F9761" s="129" t="s">
        <v>4735</v>
      </c>
      <c r="G9761" s="129" t="s">
        <v>16723</v>
      </c>
      <c r="H9761" s="129"/>
    </row>
    <row r="9762" spans="1:8" x14ac:dyDescent="0.3">
      <c r="A9762" s="183">
        <v>45716</v>
      </c>
      <c r="B9762" s="129" t="s">
        <v>14502</v>
      </c>
      <c r="C9762" s="129" t="s">
        <v>417</v>
      </c>
      <c r="D9762" s="165">
        <v>1</v>
      </c>
      <c r="E9762" s="129" t="s">
        <v>4739</v>
      </c>
      <c r="F9762" s="129" t="s">
        <v>4735</v>
      </c>
      <c r="G9762" s="129" t="s">
        <v>16723</v>
      </c>
      <c r="H9762" s="129"/>
    </row>
    <row r="9763" spans="1:8" x14ac:dyDescent="0.3">
      <c r="A9763" s="183">
        <v>45716</v>
      </c>
      <c r="B9763" s="129" t="s">
        <v>14503</v>
      </c>
      <c r="C9763" s="129" t="s">
        <v>417</v>
      </c>
      <c r="D9763" s="165">
        <v>1</v>
      </c>
      <c r="E9763" s="129" t="s">
        <v>4739</v>
      </c>
      <c r="F9763" s="129" t="s">
        <v>4735</v>
      </c>
      <c r="G9763" s="129" t="s">
        <v>16723</v>
      </c>
      <c r="H9763" s="129"/>
    </row>
    <row r="9764" spans="1:8" x14ac:dyDescent="0.3">
      <c r="A9764" s="183">
        <v>45716</v>
      </c>
      <c r="B9764" s="129" t="s">
        <v>14504</v>
      </c>
      <c r="C9764" s="129" t="s">
        <v>417</v>
      </c>
      <c r="D9764" s="165">
        <v>1</v>
      </c>
      <c r="E9764" s="129" t="s">
        <v>4739</v>
      </c>
      <c r="F9764" s="129" t="s">
        <v>4735</v>
      </c>
      <c r="G9764" s="129" t="s">
        <v>16723</v>
      </c>
      <c r="H9764" s="129"/>
    </row>
    <row r="9765" spans="1:8" x14ac:dyDescent="0.3">
      <c r="A9765" s="183">
        <v>45716</v>
      </c>
      <c r="B9765" s="129" t="s">
        <v>14505</v>
      </c>
      <c r="C9765" s="129" t="s">
        <v>418</v>
      </c>
      <c r="D9765" s="165">
        <v>1</v>
      </c>
      <c r="E9765" s="129" t="s">
        <v>4739</v>
      </c>
      <c r="F9765" s="129" t="s">
        <v>4735</v>
      </c>
      <c r="G9765" s="129" t="s">
        <v>16723</v>
      </c>
      <c r="H9765" s="129"/>
    </row>
    <row r="9766" spans="1:8" x14ac:dyDescent="0.3">
      <c r="A9766" s="183">
        <v>45716</v>
      </c>
      <c r="B9766" s="129" t="s">
        <v>14506</v>
      </c>
      <c r="C9766" s="129" t="s">
        <v>418</v>
      </c>
      <c r="D9766" s="165">
        <v>1</v>
      </c>
      <c r="E9766" s="129" t="s">
        <v>4739</v>
      </c>
      <c r="F9766" s="129" t="s">
        <v>4735</v>
      </c>
      <c r="G9766" s="129" t="s">
        <v>16723</v>
      </c>
      <c r="H9766" s="129"/>
    </row>
    <row r="9767" spans="1:8" x14ac:dyDescent="0.3">
      <c r="A9767" s="183">
        <v>45716</v>
      </c>
      <c r="B9767" s="129" t="s">
        <v>14507</v>
      </c>
      <c r="C9767" s="129" t="s">
        <v>416</v>
      </c>
      <c r="D9767" s="165">
        <v>1</v>
      </c>
      <c r="E9767" s="129" t="s">
        <v>4739</v>
      </c>
      <c r="F9767" s="129" t="s">
        <v>4735</v>
      </c>
      <c r="G9767" s="129" t="s">
        <v>16723</v>
      </c>
      <c r="H9767" s="129"/>
    </row>
    <row r="9768" spans="1:8" x14ac:dyDescent="0.3">
      <c r="A9768" s="183">
        <v>45716</v>
      </c>
      <c r="B9768" s="129" t="s">
        <v>14508</v>
      </c>
      <c r="C9768" s="129" t="s">
        <v>417</v>
      </c>
      <c r="D9768" s="165">
        <v>1</v>
      </c>
      <c r="E9768" s="129" t="s">
        <v>4739</v>
      </c>
      <c r="F9768" s="129" t="s">
        <v>4735</v>
      </c>
      <c r="G9768" s="129" t="s">
        <v>16723</v>
      </c>
      <c r="H9768" s="129"/>
    </row>
    <row r="9769" spans="1:8" x14ac:dyDescent="0.3">
      <c r="A9769" s="183">
        <v>45716</v>
      </c>
      <c r="B9769" s="129" t="s">
        <v>14509</v>
      </c>
      <c r="C9769" s="129" t="s">
        <v>417</v>
      </c>
      <c r="D9769" s="165">
        <v>1</v>
      </c>
      <c r="E9769" s="129" t="s">
        <v>4739</v>
      </c>
      <c r="F9769" s="129" t="s">
        <v>4735</v>
      </c>
      <c r="G9769" s="129" t="s">
        <v>16723</v>
      </c>
      <c r="H9769" s="129"/>
    </row>
    <row r="9770" spans="1:8" x14ac:dyDescent="0.3">
      <c r="A9770" s="183">
        <v>45716</v>
      </c>
      <c r="B9770" s="129" t="s">
        <v>14510</v>
      </c>
      <c r="C9770" s="129" t="s">
        <v>418</v>
      </c>
      <c r="D9770" s="165">
        <v>1</v>
      </c>
      <c r="E9770" s="129" t="s">
        <v>4821</v>
      </c>
      <c r="F9770" s="129" t="s">
        <v>4735</v>
      </c>
      <c r="G9770" s="129" t="s">
        <v>16723</v>
      </c>
      <c r="H9770" s="129"/>
    </row>
    <row r="9771" spans="1:8" x14ac:dyDescent="0.3">
      <c r="A9771" s="183">
        <v>45716</v>
      </c>
      <c r="B9771" s="129" t="s">
        <v>14511</v>
      </c>
      <c r="C9771" s="129" t="s">
        <v>416</v>
      </c>
      <c r="D9771" s="165">
        <v>1</v>
      </c>
      <c r="E9771" s="129" t="s">
        <v>4737</v>
      </c>
      <c r="F9771" s="129" t="s">
        <v>4735</v>
      </c>
      <c r="G9771" s="129" t="s">
        <v>16723</v>
      </c>
      <c r="H9771" s="129"/>
    </row>
    <row r="9772" spans="1:8" x14ac:dyDescent="0.3">
      <c r="A9772" s="183">
        <v>45716</v>
      </c>
      <c r="B9772" s="129" t="s">
        <v>14512</v>
      </c>
      <c r="C9772" s="129" t="s">
        <v>3001</v>
      </c>
      <c r="D9772" s="165">
        <v>1</v>
      </c>
      <c r="E9772" s="129" t="s">
        <v>4739</v>
      </c>
      <c r="F9772" s="129" t="s">
        <v>4735</v>
      </c>
      <c r="G9772" s="129" t="s">
        <v>16745</v>
      </c>
      <c r="H9772" s="129"/>
    </row>
    <row r="9773" spans="1:8" x14ac:dyDescent="0.3">
      <c r="A9773" s="183">
        <v>45716</v>
      </c>
      <c r="B9773" s="129" t="s">
        <v>14513</v>
      </c>
      <c r="C9773" s="129" t="s">
        <v>417</v>
      </c>
      <c r="D9773" s="165">
        <v>1</v>
      </c>
      <c r="E9773" s="129" t="s">
        <v>4739</v>
      </c>
      <c r="F9773" s="129" t="s">
        <v>4735</v>
      </c>
      <c r="G9773" s="129" t="s">
        <v>16723</v>
      </c>
      <c r="H9773" s="129"/>
    </row>
    <row r="9774" spans="1:8" x14ac:dyDescent="0.3">
      <c r="A9774" s="183">
        <v>45716</v>
      </c>
      <c r="B9774" s="129" t="s">
        <v>14514</v>
      </c>
      <c r="C9774" s="129" t="s">
        <v>417</v>
      </c>
      <c r="D9774" s="165">
        <v>1</v>
      </c>
      <c r="E9774" s="129" t="s">
        <v>4739</v>
      </c>
      <c r="F9774" s="129" t="s">
        <v>4735</v>
      </c>
      <c r="G9774" s="129" t="s">
        <v>16723</v>
      </c>
      <c r="H9774" s="129"/>
    </row>
    <row r="9775" spans="1:8" x14ac:dyDescent="0.3">
      <c r="A9775" s="183">
        <v>45716</v>
      </c>
      <c r="B9775" s="129" t="s">
        <v>14515</v>
      </c>
      <c r="C9775" s="129" t="s">
        <v>417</v>
      </c>
      <c r="D9775" s="165">
        <v>1</v>
      </c>
      <c r="E9775" s="129" t="s">
        <v>4737</v>
      </c>
      <c r="F9775" s="129" t="s">
        <v>4735</v>
      </c>
      <c r="G9775" s="129" t="s">
        <v>16723</v>
      </c>
      <c r="H9775" s="129"/>
    </row>
    <row r="9776" spans="1:8" x14ac:dyDescent="0.3">
      <c r="A9776" s="183">
        <v>45716</v>
      </c>
      <c r="B9776" s="129" t="s">
        <v>14516</v>
      </c>
      <c r="C9776" s="129" t="s">
        <v>417</v>
      </c>
      <c r="D9776" s="165">
        <v>1</v>
      </c>
      <c r="E9776" s="129" t="s">
        <v>4737</v>
      </c>
      <c r="F9776" s="129" t="s">
        <v>4735</v>
      </c>
      <c r="G9776" s="129" t="s">
        <v>16723</v>
      </c>
      <c r="H9776" s="129"/>
    </row>
    <row r="9777" spans="1:8" x14ac:dyDescent="0.3">
      <c r="A9777" s="183">
        <v>45716</v>
      </c>
      <c r="B9777" s="129" t="s">
        <v>14517</v>
      </c>
      <c r="C9777" s="129" t="s">
        <v>418</v>
      </c>
      <c r="D9777" s="165">
        <v>1</v>
      </c>
      <c r="E9777" s="129" t="s">
        <v>4821</v>
      </c>
      <c r="F9777" s="129" t="s">
        <v>4735</v>
      </c>
      <c r="G9777" s="129" t="s">
        <v>16723</v>
      </c>
      <c r="H9777" s="129"/>
    </row>
    <row r="9778" spans="1:8" x14ac:dyDescent="0.3">
      <c r="A9778" s="183">
        <v>45716</v>
      </c>
      <c r="B9778" s="129" t="s">
        <v>14518</v>
      </c>
      <c r="C9778" s="129" t="s">
        <v>417</v>
      </c>
      <c r="D9778" s="165">
        <v>1</v>
      </c>
      <c r="E9778" s="129" t="s">
        <v>4739</v>
      </c>
      <c r="F9778" s="129" t="s">
        <v>4735</v>
      </c>
      <c r="G9778" s="129" t="s">
        <v>16723</v>
      </c>
      <c r="H9778" s="129"/>
    </row>
    <row r="9779" spans="1:8" x14ac:dyDescent="0.3">
      <c r="A9779" s="183">
        <v>45716</v>
      </c>
      <c r="B9779" s="129" t="s">
        <v>14519</v>
      </c>
      <c r="C9779" s="129" t="s">
        <v>417</v>
      </c>
      <c r="D9779" s="165">
        <v>1</v>
      </c>
      <c r="E9779" s="129" t="s">
        <v>5066</v>
      </c>
      <c r="F9779" s="129" t="s">
        <v>4735</v>
      </c>
      <c r="G9779" s="129" t="s">
        <v>16723</v>
      </c>
      <c r="H9779" s="129"/>
    </row>
    <row r="9780" spans="1:8" x14ac:dyDescent="0.3">
      <c r="A9780" s="183">
        <v>45716</v>
      </c>
      <c r="B9780" s="129" t="s">
        <v>14520</v>
      </c>
      <c r="C9780" s="129" t="s">
        <v>417</v>
      </c>
      <c r="D9780" s="165">
        <v>1</v>
      </c>
      <c r="E9780" s="129" t="s">
        <v>4739</v>
      </c>
      <c r="F9780" s="129" t="s">
        <v>4735</v>
      </c>
      <c r="G9780" s="129" t="s">
        <v>16723</v>
      </c>
      <c r="H9780" s="129"/>
    </row>
    <row r="9781" spans="1:8" x14ac:dyDescent="0.3">
      <c r="A9781" s="183">
        <v>45716</v>
      </c>
      <c r="B9781" s="129" t="s">
        <v>14521</v>
      </c>
      <c r="C9781" s="129" t="s">
        <v>417</v>
      </c>
      <c r="D9781" s="165">
        <v>1</v>
      </c>
      <c r="E9781" s="129" t="s">
        <v>4739</v>
      </c>
      <c r="F9781" s="129" t="s">
        <v>4735</v>
      </c>
      <c r="G9781" s="129" t="s">
        <v>16723</v>
      </c>
      <c r="H9781" s="129"/>
    </row>
    <row r="9782" spans="1:8" x14ac:dyDescent="0.3">
      <c r="A9782" s="183">
        <v>45716</v>
      </c>
      <c r="B9782" s="129" t="s">
        <v>14522</v>
      </c>
      <c r="C9782" s="129" t="s">
        <v>416</v>
      </c>
      <c r="D9782" s="165">
        <v>1</v>
      </c>
      <c r="E9782" s="129" t="s">
        <v>4739</v>
      </c>
      <c r="F9782" s="129" t="s">
        <v>4735</v>
      </c>
      <c r="G9782" s="129" t="s">
        <v>16723</v>
      </c>
      <c r="H9782" s="129"/>
    </row>
    <row r="9783" spans="1:8" x14ac:dyDescent="0.3">
      <c r="A9783" s="183">
        <v>45716</v>
      </c>
      <c r="B9783" s="129" t="s">
        <v>14523</v>
      </c>
      <c r="C9783" s="129" t="s">
        <v>418</v>
      </c>
      <c r="D9783" s="165">
        <v>1</v>
      </c>
      <c r="E9783" s="129" t="s">
        <v>4744</v>
      </c>
      <c r="F9783" s="129" t="s">
        <v>4735</v>
      </c>
      <c r="G9783" s="129" t="s">
        <v>16723</v>
      </c>
      <c r="H9783" s="129"/>
    </row>
    <row r="9784" spans="1:8" x14ac:dyDescent="0.3">
      <c r="A9784" s="183">
        <v>45716</v>
      </c>
      <c r="B9784" s="129" t="s">
        <v>14524</v>
      </c>
      <c r="C9784" s="129" t="s">
        <v>416</v>
      </c>
      <c r="D9784" s="165">
        <v>1</v>
      </c>
      <c r="E9784" s="129" t="s">
        <v>4739</v>
      </c>
      <c r="F9784" s="129" t="s">
        <v>4735</v>
      </c>
      <c r="G9784" s="129" t="s">
        <v>16723</v>
      </c>
      <c r="H9784" s="129"/>
    </row>
    <row r="9785" spans="1:8" x14ac:dyDescent="0.3">
      <c r="A9785" s="183">
        <v>45716</v>
      </c>
      <c r="B9785" s="129" t="s">
        <v>14525</v>
      </c>
      <c r="C9785" s="129" t="s">
        <v>418</v>
      </c>
      <c r="D9785" s="165">
        <v>1</v>
      </c>
      <c r="E9785" s="129" t="s">
        <v>4739</v>
      </c>
      <c r="F9785" s="129" t="s">
        <v>4735</v>
      </c>
      <c r="G9785" s="129" t="s">
        <v>16723</v>
      </c>
      <c r="H9785" s="129"/>
    </row>
    <row r="9786" spans="1:8" x14ac:dyDescent="0.3">
      <c r="A9786" s="183">
        <v>45716</v>
      </c>
      <c r="B9786" s="129" t="s">
        <v>14526</v>
      </c>
      <c r="C9786" s="129" t="s">
        <v>417</v>
      </c>
      <c r="D9786" s="165">
        <v>1</v>
      </c>
      <c r="E9786" s="129" t="s">
        <v>4739</v>
      </c>
      <c r="F9786" s="129" t="s">
        <v>4735</v>
      </c>
      <c r="G9786" s="129" t="s">
        <v>16723</v>
      </c>
      <c r="H9786" s="129"/>
    </row>
    <row r="9787" spans="1:8" x14ac:dyDescent="0.3">
      <c r="A9787" s="183">
        <v>45747</v>
      </c>
      <c r="B9787" s="129" t="s">
        <v>14527</v>
      </c>
      <c r="C9787" s="129" t="s">
        <v>418</v>
      </c>
      <c r="D9787" s="165">
        <v>1</v>
      </c>
      <c r="E9787" s="129" t="s">
        <v>4739</v>
      </c>
      <c r="F9787" s="129" t="s">
        <v>4735</v>
      </c>
      <c r="G9787" s="129" t="s">
        <v>16723</v>
      </c>
      <c r="H9787" s="129"/>
    </row>
    <row r="9788" spans="1:8" x14ac:dyDescent="0.3">
      <c r="A9788" s="183">
        <v>45747</v>
      </c>
      <c r="B9788" s="129" t="s">
        <v>14528</v>
      </c>
      <c r="C9788" s="129" t="s">
        <v>418</v>
      </c>
      <c r="D9788" s="165">
        <v>1</v>
      </c>
      <c r="E9788" s="129" t="s">
        <v>4739</v>
      </c>
      <c r="F9788" s="129" t="s">
        <v>4735</v>
      </c>
      <c r="G9788" s="129" t="s">
        <v>16723</v>
      </c>
      <c r="H9788" s="129"/>
    </row>
    <row r="9789" spans="1:8" x14ac:dyDescent="0.3">
      <c r="A9789" s="183">
        <v>45747</v>
      </c>
      <c r="B9789" s="129" t="s">
        <v>14529</v>
      </c>
      <c r="C9789" s="129" t="s">
        <v>416</v>
      </c>
      <c r="D9789" s="165">
        <v>1</v>
      </c>
      <c r="E9789" s="129" t="s">
        <v>4737</v>
      </c>
      <c r="F9789" s="129" t="s">
        <v>4735</v>
      </c>
      <c r="G9789" s="129" t="s">
        <v>16723</v>
      </c>
      <c r="H9789" s="129"/>
    </row>
    <row r="9790" spans="1:8" x14ac:dyDescent="0.3">
      <c r="A9790" s="183">
        <v>45747</v>
      </c>
      <c r="B9790" s="129" t="s">
        <v>14530</v>
      </c>
      <c r="C9790" s="129" t="s">
        <v>418</v>
      </c>
      <c r="D9790" s="165">
        <v>1</v>
      </c>
      <c r="E9790" s="129" t="s">
        <v>4821</v>
      </c>
      <c r="F9790" s="129" t="s">
        <v>4735</v>
      </c>
      <c r="G9790" s="129" t="s">
        <v>16723</v>
      </c>
      <c r="H9790" s="129"/>
    </row>
    <row r="9791" spans="1:8" x14ac:dyDescent="0.3">
      <c r="A9791" s="183">
        <v>45747</v>
      </c>
      <c r="B9791" s="129" t="s">
        <v>14531</v>
      </c>
      <c r="C9791" s="129" t="s">
        <v>417</v>
      </c>
      <c r="D9791" s="165">
        <v>1</v>
      </c>
      <c r="E9791" s="129" t="s">
        <v>4739</v>
      </c>
      <c r="F9791" s="129" t="s">
        <v>4735</v>
      </c>
      <c r="G9791" s="129" t="s">
        <v>16723</v>
      </c>
      <c r="H9791" s="129"/>
    </row>
    <row r="9792" spans="1:8" x14ac:dyDescent="0.3">
      <c r="A9792" s="183">
        <v>45747</v>
      </c>
      <c r="B9792" s="129" t="s">
        <v>14532</v>
      </c>
      <c r="C9792" s="129" t="s">
        <v>417</v>
      </c>
      <c r="D9792" s="165">
        <v>1</v>
      </c>
      <c r="E9792" s="129" t="s">
        <v>4747</v>
      </c>
      <c r="F9792" s="129" t="s">
        <v>4735</v>
      </c>
      <c r="G9792" s="129" t="s">
        <v>16723</v>
      </c>
      <c r="H9792" s="129"/>
    </row>
    <row r="9793" spans="1:8" x14ac:dyDescent="0.3">
      <c r="A9793" s="183">
        <v>45747</v>
      </c>
      <c r="B9793" s="129" t="s">
        <v>14533</v>
      </c>
      <c r="C9793" s="129" t="s">
        <v>3001</v>
      </c>
      <c r="D9793" s="165">
        <v>1</v>
      </c>
      <c r="E9793" s="129" t="s">
        <v>4821</v>
      </c>
      <c r="F9793" s="129" t="s">
        <v>4735</v>
      </c>
      <c r="G9793" s="129" t="s">
        <v>16745</v>
      </c>
      <c r="H9793" s="129"/>
    </row>
    <row r="9794" spans="1:8" x14ac:dyDescent="0.3">
      <c r="A9794" s="183">
        <v>45747</v>
      </c>
      <c r="B9794" s="129" t="s">
        <v>14534</v>
      </c>
      <c r="C9794" s="129" t="s">
        <v>417</v>
      </c>
      <c r="D9794" s="165">
        <v>1</v>
      </c>
      <c r="E9794" s="129" t="s">
        <v>4739</v>
      </c>
      <c r="F9794" s="129" t="s">
        <v>4735</v>
      </c>
      <c r="G9794" s="129" t="s">
        <v>16723</v>
      </c>
      <c r="H9794" s="129"/>
    </row>
    <row r="9795" spans="1:8" x14ac:dyDescent="0.3">
      <c r="A9795" s="183">
        <v>45747</v>
      </c>
      <c r="B9795" s="129" t="s">
        <v>14535</v>
      </c>
      <c r="C9795" s="129" t="s">
        <v>418</v>
      </c>
      <c r="D9795" s="165">
        <v>1</v>
      </c>
      <c r="E9795" s="129" t="s">
        <v>4737</v>
      </c>
      <c r="F9795" s="129" t="s">
        <v>4735</v>
      </c>
      <c r="G9795" s="129" t="s">
        <v>16723</v>
      </c>
      <c r="H9795" s="129"/>
    </row>
    <row r="9796" spans="1:8" x14ac:dyDescent="0.3">
      <c r="A9796" s="183">
        <v>45747</v>
      </c>
      <c r="B9796" s="129" t="s">
        <v>14536</v>
      </c>
      <c r="C9796" s="129" t="s">
        <v>416</v>
      </c>
      <c r="D9796" s="165">
        <v>1</v>
      </c>
      <c r="E9796" s="129" t="s">
        <v>4739</v>
      </c>
      <c r="F9796" s="129" t="s">
        <v>4735</v>
      </c>
      <c r="G9796" s="129" t="s">
        <v>16723</v>
      </c>
      <c r="H9796" s="129"/>
    </row>
    <row r="9797" spans="1:8" x14ac:dyDescent="0.3">
      <c r="A9797" s="183">
        <v>45747</v>
      </c>
      <c r="B9797" s="129" t="s">
        <v>14537</v>
      </c>
      <c r="C9797" s="129" t="s">
        <v>418</v>
      </c>
      <c r="D9797" s="165">
        <v>1</v>
      </c>
      <c r="E9797" s="129" t="s">
        <v>4821</v>
      </c>
      <c r="F9797" s="129" t="s">
        <v>4735</v>
      </c>
      <c r="G9797" s="129" t="s">
        <v>16723</v>
      </c>
      <c r="H9797" s="129"/>
    </row>
    <row r="9798" spans="1:8" x14ac:dyDescent="0.3">
      <c r="A9798" s="183">
        <v>45747</v>
      </c>
      <c r="B9798" s="129" t="s">
        <v>14538</v>
      </c>
      <c r="C9798" s="129" t="s">
        <v>417</v>
      </c>
      <c r="D9798" s="165">
        <v>1</v>
      </c>
      <c r="E9798" s="129" t="s">
        <v>4739</v>
      </c>
      <c r="F9798" s="129" t="s">
        <v>4735</v>
      </c>
      <c r="G9798" s="129" t="s">
        <v>16723</v>
      </c>
      <c r="H9798" s="129"/>
    </row>
    <row r="9799" spans="1:8" x14ac:dyDescent="0.3">
      <c r="A9799" s="183">
        <v>45747</v>
      </c>
      <c r="B9799" s="129" t="s">
        <v>14539</v>
      </c>
      <c r="C9799" s="129" t="s">
        <v>416</v>
      </c>
      <c r="D9799" s="165">
        <v>1</v>
      </c>
      <c r="E9799" s="129" t="s">
        <v>4739</v>
      </c>
      <c r="F9799" s="129" t="s">
        <v>4735</v>
      </c>
      <c r="G9799" s="129" t="s">
        <v>16723</v>
      </c>
      <c r="H9799" s="129"/>
    </row>
    <row r="9800" spans="1:8" x14ac:dyDescent="0.3">
      <c r="A9800" s="183">
        <v>45747</v>
      </c>
      <c r="B9800" s="129" t="s">
        <v>14540</v>
      </c>
      <c r="C9800" s="129" t="s">
        <v>416</v>
      </c>
      <c r="D9800" s="165">
        <v>1</v>
      </c>
      <c r="E9800" s="129" t="s">
        <v>4737</v>
      </c>
      <c r="F9800" s="129" t="s">
        <v>4735</v>
      </c>
      <c r="G9800" s="129" t="s">
        <v>16723</v>
      </c>
      <c r="H9800" s="129"/>
    </row>
    <row r="9801" spans="1:8" x14ac:dyDescent="0.3">
      <c r="A9801" s="183">
        <v>45747</v>
      </c>
      <c r="B9801" s="129" t="s">
        <v>14541</v>
      </c>
      <c r="C9801" s="129" t="s">
        <v>416</v>
      </c>
      <c r="D9801" s="165">
        <v>1</v>
      </c>
      <c r="E9801" s="129" t="s">
        <v>4739</v>
      </c>
      <c r="F9801" s="129" t="s">
        <v>4735</v>
      </c>
      <c r="G9801" s="129" t="s">
        <v>16723</v>
      </c>
      <c r="H9801" s="129"/>
    </row>
    <row r="9802" spans="1:8" x14ac:dyDescent="0.3">
      <c r="A9802" s="183">
        <v>45747</v>
      </c>
      <c r="B9802" s="129" t="s">
        <v>14542</v>
      </c>
      <c r="C9802" s="129" t="s">
        <v>3001</v>
      </c>
      <c r="D9802" s="165">
        <v>1</v>
      </c>
      <c r="E9802" s="129" t="s">
        <v>4739</v>
      </c>
      <c r="F9802" s="129" t="s">
        <v>4735</v>
      </c>
      <c r="G9802" s="129" t="s">
        <v>16745</v>
      </c>
      <c r="H9802" s="129"/>
    </row>
    <row r="9803" spans="1:8" x14ac:dyDescent="0.3">
      <c r="A9803" s="183">
        <v>45747</v>
      </c>
      <c r="B9803" s="129" t="s">
        <v>14543</v>
      </c>
      <c r="C9803" s="129" t="s">
        <v>416</v>
      </c>
      <c r="D9803" s="165">
        <v>1</v>
      </c>
      <c r="E9803" s="129" t="s">
        <v>4739</v>
      </c>
      <c r="F9803" s="129" t="s">
        <v>4735</v>
      </c>
      <c r="G9803" s="129" t="s">
        <v>16723</v>
      </c>
      <c r="H9803" s="129"/>
    </row>
    <row r="9804" spans="1:8" x14ac:dyDescent="0.3">
      <c r="A9804" s="183">
        <v>45747</v>
      </c>
      <c r="B9804" s="129" t="s">
        <v>14544</v>
      </c>
      <c r="C9804" s="129" t="s">
        <v>418</v>
      </c>
      <c r="D9804" s="165">
        <v>1</v>
      </c>
      <c r="E9804" s="129" t="s">
        <v>4739</v>
      </c>
      <c r="F9804" s="129" t="s">
        <v>4735</v>
      </c>
      <c r="G9804" s="129" t="s">
        <v>16723</v>
      </c>
      <c r="H9804" s="129"/>
    </row>
    <row r="9805" spans="1:8" x14ac:dyDescent="0.3">
      <c r="A9805" s="183">
        <v>45747</v>
      </c>
      <c r="B9805" s="129" t="s">
        <v>14545</v>
      </c>
      <c r="C9805" s="129" t="s">
        <v>417</v>
      </c>
      <c r="D9805" s="165">
        <v>1</v>
      </c>
      <c r="E9805" s="129" t="s">
        <v>4739</v>
      </c>
      <c r="F9805" s="129" t="s">
        <v>4735</v>
      </c>
      <c r="G9805" s="129" t="s">
        <v>16723</v>
      </c>
      <c r="H9805" s="129"/>
    </row>
    <row r="9806" spans="1:8" x14ac:dyDescent="0.3">
      <c r="A9806" s="183">
        <v>45747</v>
      </c>
      <c r="B9806" s="129" t="s">
        <v>14546</v>
      </c>
      <c r="C9806" s="129" t="s">
        <v>417</v>
      </c>
      <c r="D9806" s="165">
        <v>1</v>
      </c>
      <c r="E9806" s="129" t="s">
        <v>4739</v>
      </c>
      <c r="F9806" s="129" t="s">
        <v>4735</v>
      </c>
      <c r="G9806" s="129" t="s">
        <v>16723</v>
      </c>
      <c r="H9806" s="129"/>
    </row>
    <row r="9807" spans="1:8" x14ac:dyDescent="0.3">
      <c r="A9807" s="183">
        <v>45747</v>
      </c>
      <c r="B9807" s="129" t="s">
        <v>14547</v>
      </c>
      <c r="C9807" s="129" t="s">
        <v>417</v>
      </c>
      <c r="D9807" s="165">
        <v>1</v>
      </c>
      <c r="E9807" s="129" t="s">
        <v>5066</v>
      </c>
      <c r="F9807" s="129" t="s">
        <v>4735</v>
      </c>
      <c r="G9807" s="129" t="s">
        <v>16723</v>
      </c>
      <c r="H9807" s="129"/>
    </row>
    <row r="9808" spans="1:8" x14ac:dyDescent="0.3">
      <c r="A9808" s="183">
        <v>45747</v>
      </c>
      <c r="B9808" s="129" t="s">
        <v>14548</v>
      </c>
      <c r="C9808" s="129" t="s">
        <v>417</v>
      </c>
      <c r="D9808" s="165">
        <v>1</v>
      </c>
      <c r="E9808" s="129" t="s">
        <v>4739</v>
      </c>
      <c r="F9808" s="129" t="s">
        <v>4735</v>
      </c>
      <c r="G9808" s="129" t="s">
        <v>16723</v>
      </c>
      <c r="H9808" s="129"/>
    </row>
    <row r="9809" spans="1:8" x14ac:dyDescent="0.3">
      <c r="A9809" s="183">
        <v>45747</v>
      </c>
      <c r="B9809" s="129" t="s">
        <v>14549</v>
      </c>
      <c r="C9809" s="129" t="s">
        <v>417</v>
      </c>
      <c r="D9809" s="165">
        <v>1</v>
      </c>
      <c r="E9809" s="129" t="s">
        <v>4739</v>
      </c>
      <c r="F9809" s="129" t="s">
        <v>4735</v>
      </c>
      <c r="G9809" s="129" t="s">
        <v>16723</v>
      </c>
      <c r="H9809" s="129"/>
    </row>
    <row r="9810" spans="1:8" x14ac:dyDescent="0.3">
      <c r="A9810" s="183">
        <v>45747</v>
      </c>
      <c r="B9810" s="129" t="s">
        <v>14550</v>
      </c>
      <c r="C9810" s="129" t="s">
        <v>416</v>
      </c>
      <c r="D9810" s="165">
        <v>1</v>
      </c>
      <c r="E9810" s="129" t="s">
        <v>4821</v>
      </c>
      <c r="F9810" s="129" t="s">
        <v>4735</v>
      </c>
      <c r="G9810" s="129" t="s">
        <v>16723</v>
      </c>
      <c r="H9810" s="129"/>
    </row>
    <row r="9811" spans="1:8" x14ac:dyDescent="0.3">
      <c r="A9811" s="183">
        <v>45747</v>
      </c>
      <c r="B9811" s="129" t="s">
        <v>14551</v>
      </c>
      <c r="C9811" s="129" t="s">
        <v>418</v>
      </c>
      <c r="D9811" s="165">
        <v>1</v>
      </c>
      <c r="E9811" s="129" t="s">
        <v>4741</v>
      </c>
      <c r="F9811" s="129" t="s">
        <v>4735</v>
      </c>
      <c r="G9811" s="129" t="s">
        <v>16723</v>
      </c>
      <c r="H9811" s="129"/>
    </row>
    <row r="9812" spans="1:8" x14ac:dyDescent="0.3">
      <c r="A9812" s="183">
        <v>45747</v>
      </c>
      <c r="B9812" s="129" t="s">
        <v>14552</v>
      </c>
      <c r="C9812" s="129" t="s">
        <v>417</v>
      </c>
      <c r="D9812" s="165">
        <v>1</v>
      </c>
      <c r="E9812" s="129" t="s">
        <v>4739</v>
      </c>
      <c r="F9812" s="129" t="s">
        <v>4735</v>
      </c>
      <c r="G9812" s="129" t="s">
        <v>16723</v>
      </c>
      <c r="H9812" s="129"/>
    </row>
    <row r="9813" spans="1:8" x14ac:dyDescent="0.3">
      <c r="A9813" s="183">
        <v>45747</v>
      </c>
      <c r="B9813" s="129" t="s">
        <v>14553</v>
      </c>
      <c r="C9813" s="129" t="s">
        <v>417</v>
      </c>
      <c r="D9813" s="165">
        <v>1</v>
      </c>
      <c r="E9813" s="129" t="s">
        <v>4739</v>
      </c>
      <c r="F9813" s="129" t="s">
        <v>4735</v>
      </c>
      <c r="G9813" s="129" t="s">
        <v>16723</v>
      </c>
      <c r="H9813" s="129"/>
    </row>
    <row r="9814" spans="1:8" x14ac:dyDescent="0.3">
      <c r="A9814" s="183">
        <v>45747</v>
      </c>
      <c r="B9814" s="129" t="s">
        <v>14554</v>
      </c>
      <c r="C9814" s="129" t="s">
        <v>417</v>
      </c>
      <c r="D9814" s="165">
        <v>1</v>
      </c>
      <c r="E9814" s="129" t="s">
        <v>4739</v>
      </c>
      <c r="F9814" s="129" t="s">
        <v>4735</v>
      </c>
      <c r="G9814" s="129" t="s">
        <v>16723</v>
      </c>
      <c r="H9814" s="129"/>
    </row>
    <row r="9815" spans="1:8" x14ac:dyDescent="0.3">
      <c r="A9815" s="183">
        <v>45747</v>
      </c>
      <c r="B9815" s="129" t="s">
        <v>14555</v>
      </c>
      <c r="C9815" s="129" t="s">
        <v>417</v>
      </c>
      <c r="D9815" s="165">
        <v>1</v>
      </c>
      <c r="E9815" s="129" t="s">
        <v>4737</v>
      </c>
      <c r="F9815" s="129" t="s">
        <v>4735</v>
      </c>
      <c r="G9815" s="129" t="s">
        <v>16723</v>
      </c>
      <c r="H9815" s="129"/>
    </row>
    <row r="9816" spans="1:8" x14ac:dyDescent="0.3">
      <c r="A9816" s="183">
        <v>45747</v>
      </c>
      <c r="B9816" s="129" t="s">
        <v>14556</v>
      </c>
      <c r="C9816" s="129" t="s">
        <v>418</v>
      </c>
      <c r="D9816" s="165">
        <v>1</v>
      </c>
      <c r="E9816" s="129" t="s">
        <v>4737</v>
      </c>
      <c r="F9816" s="129" t="s">
        <v>4735</v>
      </c>
      <c r="G9816" s="129" t="s">
        <v>16723</v>
      </c>
      <c r="H9816" s="129"/>
    </row>
    <row r="9817" spans="1:8" x14ac:dyDescent="0.3">
      <c r="A9817" s="183">
        <v>45747</v>
      </c>
      <c r="B9817" s="129" t="s">
        <v>14557</v>
      </c>
      <c r="C9817" s="129" t="s">
        <v>418</v>
      </c>
      <c r="D9817" s="165">
        <v>1</v>
      </c>
      <c r="E9817" s="129" t="s">
        <v>4739</v>
      </c>
      <c r="F9817" s="129" t="s">
        <v>4735</v>
      </c>
      <c r="G9817" s="129" t="s">
        <v>16723</v>
      </c>
      <c r="H9817" s="129"/>
    </row>
    <row r="9818" spans="1:8" x14ac:dyDescent="0.3">
      <c r="A9818" s="183">
        <v>45747</v>
      </c>
      <c r="B9818" s="129" t="s">
        <v>14558</v>
      </c>
      <c r="C9818" s="129" t="s">
        <v>416</v>
      </c>
      <c r="D9818" s="165">
        <v>1</v>
      </c>
      <c r="E9818" s="129" t="s">
        <v>4739</v>
      </c>
      <c r="F9818" s="129" t="s">
        <v>4735</v>
      </c>
      <c r="G9818" s="129" t="s">
        <v>16723</v>
      </c>
      <c r="H9818" s="129"/>
    </row>
    <row r="9819" spans="1:8" x14ac:dyDescent="0.3">
      <c r="A9819" s="183">
        <v>45747</v>
      </c>
      <c r="B9819" s="129" t="s">
        <v>14559</v>
      </c>
      <c r="C9819" s="129" t="s">
        <v>418</v>
      </c>
      <c r="D9819" s="165">
        <v>1</v>
      </c>
      <c r="E9819" s="129" t="s">
        <v>4739</v>
      </c>
      <c r="F9819" s="129" t="s">
        <v>4735</v>
      </c>
      <c r="G9819" s="129" t="s">
        <v>16723</v>
      </c>
      <c r="H9819" s="129"/>
    </row>
    <row r="9820" spans="1:8" x14ac:dyDescent="0.3">
      <c r="A9820" s="183">
        <v>45747</v>
      </c>
      <c r="B9820" s="129" t="s">
        <v>14560</v>
      </c>
      <c r="C9820" s="129" t="s">
        <v>417</v>
      </c>
      <c r="D9820" s="165">
        <v>1</v>
      </c>
      <c r="E9820" s="129" t="s">
        <v>4739</v>
      </c>
      <c r="F9820" s="129" t="s">
        <v>4735</v>
      </c>
      <c r="G9820" s="129" t="s">
        <v>16723</v>
      </c>
      <c r="H9820" s="129"/>
    </row>
    <row r="9821" spans="1:8" x14ac:dyDescent="0.3">
      <c r="A9821" s="183">
        <v>45747</v>
      </c>
      <c r="B9821" s="129" t="s">
        <v>14561</v>
      </c>
      <c r="C9821" s="129" t="s">
        <v>417</v>
      </c>
      <c r="D9821" s="165">
        <v>1</v>
      </c>
      <c r="E9821" s="129" t="s">
        <v>4739</v>
      </c>
      <c r="F9821" s="129" t="s">
        <v>4735</v>
      </c>
      <c r="G9821" s="129" t="s">
        <v>16723</v>
      </c>
      <c r="H9821" s="129"/>
    </row>
    <row r="9822" spans="1:8" x14ac:dyDescent="0.3">
      <c r="A9822" s="183">
        <v>45747</v>
      </c>
      <c r="B9822" s="129" t="s">
        <v>14562</v>
      </c>
      <c r="C9822" s="129" t="s">
        <v>417</v>
      </c>
      <c r="D9822" s="165">
        <v>1</v>
      </c>
      <c r="E9822" s="129" t="s">
        <v>4739</v>
      </c>
      <c r="F9822" s="129" t="s">
        <v>4735</v>
      </c>
      <c r="G9822" s="129" t="s">
        <v>16723</v>
      </c>
      <c r="H9822" s="129"/>
    </row>
    <row r="9823" spans="1:8" x14ac:dyDescent="0.3">
      <c r="A9823" s="183">
        <v>45747</v>
      </c>
      <c r="B9823" s="129" t="s">
        <v>14563</v>
      </c>
      <c r="C9823" s="129" t="s">
        <v>417</v>
      </c>
      <c r="D9823" s="165">
        <v>1</v>
      </c>
      <c r="E9823" s="129" t="s">
        <v>4739</v>
      </c>
      <c r="F9823" s="129" t="s">
        <v>4735</v>
      </c>
      <c r="G9823" s="129" t="s">
        <v>16723</v>
      </c>
      <c r="H9823" s="129"/>
    </row>
    <row r="9824" spans="1:8" x14ac:dyDescent="0.3">
      <c r="A9824" s="183">
        <v>45747</v>
      </c>
      <c r="B9824" s="129" t="s">
        <v>14564</v>
      </c>
      <c r="C9824" s="129" t="s">
        <v>417</v>
      </c>
      <c r="D9824" s="165">
        <v>1</v>
      </c>
      <c r="E9824" s="129" t="s">
        <v>4739</v>
      </c>
      <c r="F9824" s="129" t="s">
        <v>4735</v>
      </c>
      <c r="G9824" s="129" t="s">
        <v>16723</v>
      </c>
      <c r="H9824" s="129"/>
    </row>
    <row r="9825" spans="1:8" x14ac:dyDescent="0.3">
      <c r="A9825" s="183">
        <v>45747</v>
      </c>
      <c r="B9825" s="129" t="s">
        <v>14565</v>
      </c>
      <c r="C9825" s="129" t="s">
        <v>416</v>
      </c>
      <c r="D9825" s="165">
        <v>1</v>
      </c>
      <c r="E9825" s="129" t="s">
        <v>4737</v>
      </c>
      <c r="F9825" s="129" t="s">
        <v>4735</v>
      </c>
      <c r="G9825" s="129" t="s">
        <v>16723</v>
      </c>
      <c r="H9825" s="129"/>
    </row>
    <row r="9826" spans="1:8" x14ac:dyDescent="0.3">
      <c r="A9826" s="183">
        <v>45747</v>
      </c>
      <c r="B9826" s="129" t="s">
        <v>14566</v>
      </c>
      <c r="C9826" s="129" t="s">
        <v>417</v>
      </c>
      <c r="D9826" s="165">
        <v>1</v>
      </c>
      <c r="E9826" s="129" t="s">
        <v>4739</v>
      </c>
      <c r="F9826" s="129" t="s">
        <v>4735</v>
      </c>
      <c r="G9826" s="129" t="s">
        <v>16723</v>
      </c>
      <c r="H9826" s="129"/>
    </row>
    <row r="9827" spans="1:8" x14ac:dyDescent="0.3">
      <c r="A9827" s="183">
        <v>45747</v>
      </c>
      <c r="B9827" s="129" t="s">
        <v>14567</v>
      </c>
      <c r="C9827" s="129" t="s">
        <v>418</v>
      </c>
      <c r="D9827" s="165">
        <v>1</v>
      </c>
      <c r="E9827" s="129" t="s">
        <v>4739</v>
      </c>
      <c r="F9827" s="129" t="s">
        <v>4735</v>
      </c>
      <c r="G9827" s="129" t="s">
        <v>16723</v>
      </c>
      <c r="H9827" s="129"/>
    </row>
    <row r="9828" spans="1:8" x14ac:dyDescent="0.3">
      <c r="A9828" s="183">
        <v>45747</v>
      </c>
      <c r="B9828" s="129" t="s">
        <v>14568</v>
      </c>
      <c r="C9828" s="129" t="s">
        <v>418</v>
      </c>
      <c r="D9828" s="165">
        <v>1</v>
      </c>
      <c r="E9828" s="129" t="s">
        <v>4739</v>
      </c>
      <c r="F9828" s="129" t="s">
        <v>4735</v>
      </c>
      <c r="G9828" s="129" t="s">
        <v>16723</v>
      </c>
      <c r="H9828" s="129"/>
    </row>
    <row r="9829" spans="1:8" x14ac:dyDescent="0.3">
      <c r="A9829" s="183">
        <v>45747</v>
      </c>
      <c r="B9829" s="129" t="s">
        <v>14569</v>
      </c>
      <c r="C9829" s="129" t="s">
        <v>418</v>
      </c>
      <c r="D9829" s="165">
        <v>1</v>
      </c>
      <c r="E9829" s="129" t="s">
        <v>4739</v>
      </c>
      <c r="F9829" s="129" t="s">
        <v>4735</v>
      </c>
      <c r="G9829" s="129" t="s">
        <v>16723</v>
      </c>
      <c r="H9829" s="129"/>
    </row>
    <row r="9830" spans="1:8" x14ac:dyDescent="0.3">
      <c r="A9830" s="183">
        <v>45747</v>
      </c>
      <c r="B9830" s="129" t="s">
        <v>14570</v>
      </c>
      <c r="C9830" s="129" t="s">
        <v>416</v>
      </c>
      <c r="D9830" s="165">
        <v>1</v>
      </c>
      <c r="E9830" s="129" t="s">
        <v>4737</v>
      </c>
      <c r="F9830" s="129" t="s">
        <v>4735</v>
      </c>
      <c r="G9830" s="129" t="s">
        <v>16723</v>
      </c>
      <c r="H9830" s="129"/>
    </row>
    <row r="9831" spans="1:8" x14ac:dyDescent="0.3">
      <c r="A9831" s="183">
        <v>45747</v>
      </c>
      <c r="B9831" s="129" t="s">
        <v>14571</v>
      </c>
      <c r="C9831" s="129" t="s">
        <v>416</v>
      </c>
      <c r="D9831" s="165">
        <v>1</v>
      </c>
      <c r="E9831" s="129" t="s">
        <v>4821</v>
      </c>
      <c r="F9831" s="129" t="s">
        <v>4735</v>
      </c>
      <c r="G9831" s="129" t="s">
        <v>16723</v>
      </c>
      <c r="H9831" s="129"/>
    </row>
    <row r="9832" spans="1:8" x14ac:dyDescent="0.3">
      <c r="A9832" s="183">
        <v>45747</v>
      </c>
      <c r="B9832" s="129" t="s">
        <v>14572</v>
      </c>
      <c r="C9832" s="129" t="s">
        <v>418</v>
      </c>
      <c r="D9832" s="165">
        <v>1</v>
      </c>
      <c r="E9832" s="129" t="s">
        <v>4821</v>
      </c>
      <c r="F9832" s="129" t="s">
        <v>4735</v>
      </c>
      <c r="G9832" s="129" t="s">
        <v>16723</v>
      </c>
      <c r="H9832" s="129"/>
    </row>
    <row r="9833" spans="1:8" x14ac:dyDescent="0.3">
      <c r="A9833" s="183">
        <v>45747</v>
      </c>
      <c r="B9833" s="129" t="s">
        <v>14573</v>
      </c>
      <c r="C9833" s="129" t="s">
        <v>416</v>
      </c>
      <c r="D9833" s="165">
        <v>1</v>
      </c>
      <c r="E9833" s="129" t="s">
        <v>4739</v>
      </c>
      <c r="F9833" s="129" t="s">
        <v>4735</v>
      </c>
      <c r="G9833" s="129" t="s">
        <v>16723</v>
      </c>
      <c r="H9833" s="129"/>
    </row>
    <row r="9834" spans="1:8" x14ac:dyDescent="0.3">
      <c r="A9834" s="183">
        <v>45747</v>
      </c>
      <c r="B9834" s="129" t="s">
        <v>14574</v>
      </c>
      <c r="C9834" s="129" t="s">
        <v>416</v>
      </c>
      <c r="D9834" s="165">
        <v>1</v>
      </c>
      <c r="E9834" s="129" t="s">
        <v>4737</v>
      </c>
      <c r="F9834" s="129" t="s">
        <v>4735</v>
      </c>
      <c r="G9834" s="129" t="s">
        <v>16723</v>
      </c>
      <c r="H9834" s="129"/>
    </row>
    <row r="9835" spans="1:8" x14ac:dyDescent="0.3">
      <c r="A9835" s="183">
        <v>45747</v>
      </c>
      <c r="B9835" s="129" t="s">
        <v>14575</v>
      </c>
      <c r="C9835" s="129" t="s">
        <v>418</v>
      </c>
      <c r="D9835" s="165">
        <v>1</v>
      </c>
      <c r="E9835" s="129" t="s">
        <v>4739</v>
      </c>
      <c r="F9835" s="129" t="s">
        <v>4735</v>
      </c>
      <c r="G9835" s="129" t="s">
        <v>16723</v>
      </c>
      <c r="H9835" s="129"/>
    </row>
    <row r="9836" spans="1:8" x14ac:dyDescent="0.3">
      <c r="A9836" s="183">
        <v>45747</v>
      </c>
      <c r="B9836" s="129" t="s">
        <v>14576</v>
      </c>
      <c r="C9836" s="129" t="s">
        <v>418</v>
      </c>
      <c r="D9836" s="165">
        <v>1</v>
      </c>
      <c r="E9836" s="129" t="s">
        <v>4739</v>
      </c>
      <c r="F9836" s="129" t="s">
        <v>4735</v>
      </c>
      <c r="G9836" s="129" t="s">
        <v>16723</v>
      </c>
      <c r="H9836" s="129"/>
    </row>
    <row r="9837" spans="1:8" x14ac:dyDescent="0.3">
      <c r="A9837" s="183">
        <v>45747</v>
      </c>
      <c r="B9837" s="129" t="s">
        <v>14577</v>
      </c>
      <c r="C9837" s="129" t="s">
        <v>416</v>
      </c>
      <c r="D9837" s="165">
        <v>1</v>
      </c>
      <c r="E9837" s="129" t="s">
        <v>4737</v>
      </c>
      <c r="F9837" s="129" t="s">
        <v>4735</v>
      </c>
      <c r="G9837" s="129" t="s">
        <v>16723</v>
      </c>
      <c r="H9837" s="129"/>
    </row>
    <row r="9838" spans="1:8" x14ac:dyDescent="0.3">
      <c r="A9838" s="183">
        <v>45747</v>
      </c>
      <c r="B9838" s="129" t="s">
        <v>14578</v>
      </c>
      <c r="C9838" s="129" t="s">
        <v>416</v>
      </c>
      <c r="D9838" s="165">
        <v>1</v>
      </c>
      <c r="E9838" s="129" t="s">
        <v>4737</v>
      </c>
      <c r="F9838" s="129" t="s">
        <v>4735</v>
      </c>
      <c r="G9838" s="129" t="s">
        <v>16723</v>
      </c>
      <c r="H9838" s="129"/>
    </row>
    <row r="9839" spans="1:8" x14ac:dyDescent="0.3">
      <c r="A9839" s="183">
        <v>45747</v>
      </c>
      <c r="B9839" s="129" t="s">
        <v>14579</v>
      </c>
      <c r="C9839" s="129" t="s">
        <v>417</v>
      </c>
      <c r="D9839" s="165">
        <v>1</v>
      </c>
      <c r="E9839" s="129" t="s">
        <v>4739</v>
      </c>
      <c r="F9839" s="129" t="s">
        <v>4735</v>
      </c>
      <c r="G9839" s="129" t="s">
        <v>16723</v>
      </c>
      <c r="H9839" s="129"/>
    </row>
    <row r="9840" spans="1:8" x14ac:dyDescent="0.3">
      <c r="A9840" s="183">
        <v>45747</v>
      </c>
      <c r="B9840" s="129" t="s">
        <v>14580</v>
      </c>
      <c r="C9840" s="129" t="s">
        <v>417</v>
      </c>
      <c r="D9840" s="165">
        <v>1</v>
      </c>
      <c r="E9840" s="129" t="s">
        <v>4739</v>
      </c>
      <c r="F9840" s="129" t="s">
        <v>4735</v>
      </c>
      <c r="G9840" s="129" t="s">
        <v>16723</v>
      </c>
      <c r="H9840" s="129"/>
    </row>
    <row r="9841" spans="1:8" x14ac:dyDescent="0.3">
      <c r="A9841" s="183">
        <v>45747</v>
      </c>
      <c r="B9841" s="129" t="s">
        <v>14581</v>
      </c>
      <c r="C9841" s="129" t="s">
        <v>417</v>
      </c>
      <c r="D9841" s="165">
        <v>1</v>
      </c>
      <c r="E9841" s="129" t="s">
        <v>4739</v>
      </c>
      <c r="F9841" s="129" t="s">
        <v>4735</v>
      </c>
      <c r="G9841" s="129" t="s">
        <v>16723</v>
      </c>
      <c r="H9841" s="129"/>
    </row>
    <row r="9842" spans="1:8" x14ac:dyDescent="0.3">
      <c r="A9842" s="183">
        <v>45747</v>
      </c>
      <c r="B9842" s="129" t="s">
        <v>14582</v>
      </c>
      <c r="C9842" s="129" t="s">
        <v>417</v>
      </c>
      <c r="D9842" s="165">
        <v>1</v>
      </c>
      <c r="E9842" s="129" t="s">
        <v>4739</v>
      </c>
      <c r="F9842" s="129" t="s">
        <v>4735</v>
      </c>
      <c r="G9842" s="129" t="s">
        <v>16723</v>
      </c>
      <c r="H9842" s="129"/>
    </row>
    <row r="9843" spans="1:8" x14ac:dyDescent="0.3">
      <c r="A9843" s="183">
        <v>45747</v>
      </c>
      <c r="B9843" s="129" t="s">
        <v>14583</v>
      </c>
      <c r="C9843" s="129" t="s">
        <v>417</v>
      </c>
      <c r="D9843" s="165">
        <v>1</v>
      </c>
      <c r="E9843" s="129" t="s">
        <v>5066</v>
      </c>
      <c r="F9843" s="129" t="s">
        <v>4735</v>
      </c>
      <c r="G9843" s="129" t="s">
        <v>16723</v>
      </c>
      <c r="H9843" s="129"/>
    </row>
    <row r="9844" spans="1:8" x14ac:dyDescent="0.3">
      <c r="A9844" s="183">
        <v>45747</v>
      </c>
      <c r="B9844" s="129" t="s">
        <v>14584</v>
      </c>
      <c r="C9844" s="129" t="s">
        <v>416</v>
      </c>
      <c r="D9844" s="165">
        <v>1</v>
      </c>
      <c r="E9844" s="129" t="s">
        <v>4739</v>
      </c>
      <c r="F9844" s="129" t="s">
        <v>4735</v>
      </c>
      <c r="G9844" s="129" t="s">
        <v>16723</v>
      </c>
      <c r="H9844" s="129"/>
    </row>
    <row r="9845" spans="1:8" x14ac:dyDescent="0.3">
      <c r="A9845" s="183">
        <v>45747</v>
      </c>
      <c r="B9845" s="129" t="s">
        <v>14585</v>
      </c>
      <c r="C9845" s="129" t="s">
        <v>417</v>
      </c>
      <c r="D9845" s="165">
        <v>1</v>
      </c>
      <c r="E9845" s="129" t="s">
        <v>4739</v>
      </c>
      <c r="F9845" s="129" t="s">
        <v>4735</v>
      </c>
      <c r="G9845" s="129" t="s">
        <v>16723</v>
      </c>
      <c r="H9845" s="129"/>
    </row>
    <row r="9846" spans="1:8" x14ac:dyDescent="0.3">
      <c r="A9846" s="183">
        <v>45747</v>
      </c>
      <c r="B9846" s="129" t="s">
        <v>14586</v>
      </c>
      <c r="C9846" s="129" t="s">
        <v>417</v>
      </c>
      <c r="D9846" s="165">
        <v>1</v>
      </c>
      <c r="E9846" s="129" t="s">
        <v>4739</v>
      </c>
      <c r="F9846" s="129" t="s">
        <v>4735</v>
      </c>
      <c r="G9846" s="129" t="s">
        <v>16723</v>
      </c>
      <c r="H9846" s="129"/>
    </row>
    <row r="9847" spans="1:8" x14ac:dyDescent="0.3">
      <c r="A9847" s="183">
        <v>45747</v>
      </c>
      <c r="B9847" s="129" t="s">
        <v>14587</v>
      </c>
      <c r="C9847" s="129" t="s">
        <v>416</v>
      </c>
      <c r="D9847" s="165">
        <v>1</v>
      </c>
      <c r="E9847" s="129" t="s">
        <v>4739</v>
      </c>
      <c r="F9847" s="129" t="s">
        <v>4735</v>
      </c>
      <c r="G9847" s="129" t="s">
        <v>16723</v>
      </c>
      <c r="H9847" s="129"/>
    </row>
    <row r="9848" spans="1:8" x14ac:dyDescent="0.3">
      <c r="A9848" s="183">
        <v>45747</v>
      </c>
      <c r="B9848" s="129" t="s">
        <v>14588</v>
      </c>
      <c r="C9848" s="129" t="s">
        <v>418</v>
      </c>
      <c r="D9848" s="165">
        <v>1</v>
      </c>
      <c r="E9848" s="129" t="s">
        <v>4739</v>
      </c>
      <c r="F9848" s="129" t="s">
        <v>4735</v>
      </c>
      <c r="G9848" s="129" t="s">
        <v>16723</v>
      </c>
      <c r="H9848" s="129"/>
    </row>
    <row r="9849" spans="1:8" x14ac:dyDescent="0.3">
      <c r="A9849" s="183">
        <v>45747</v>
      </c>
      <c r="B9849" s="129" t="s">
        <v>14589</v>
      </c>
      <c r="C9849" s="129" t="s">
        <v>418</v>
      </c>
      <c r="D9849" s="165">
        <v>1</v>
      </c>
      <c r="E9849" s="129" t="s">
        <v>4739</v>
      </c>
      <c r="F9849" s="129" t="s">
        <v>4735</v>
      </c>
      <c r="G9849" s="129" t="s">
        <v>16723</v>
      </c>
      <c r="H9849" s="129"/>
    </row>
    <row r="9850" spans="1:8" x14ac:dyDescent="0.3">
      <c r="A9850" s="183">
        <v>45747</v>
      </c>
      <c r="B9850" s="129" t="s">
        <v>14590</v>
      </c>
      <c r="C9850" s="129" t="s">
        <v>416</v>
      </c>
      <c r="D9850" s="165">
        <v>1</v>
      </c>
      <c r="E9850" s="129" t="s">
        <v>4739</v>
      </c>
      <c r="F9850" s="129" t="s">
        <v>4735</v>
      </c>
      <c r="G9850" s="129" t="s">
        <v>16723</v>
      </c>
      <c r="H9850" s="129"/>
    </row>
    <row r="9851" spans="1:8" x14ac:dyDescent="0.3">
      <c r="A9851" s="183">
        <v>45747</v>
      </c>
      <c r="B9851" s="129" t="s">
        <v>14591</v>
      </c>
      <c r="C9851" s="129" t="s">
        <v>417</v>
      </c>
      <c r="D9851" s="165">
        <v>1</v>
      </c>
      <c r="E9851" s="129" t="s">
        <v>4739</v>
      </c>
      <c r="F9851" s="129" t="s">
        <v>4735</v>
      </c>
      <c r="G9851" s="129" t="s">
        <v>16723</v>
      </c>
      <c r="H9851" s="129"/>
    </row>
    <row r="9852" spans="1:8" x14ac:dyDescent="0.3">
      <c r="A9852" s="183">
        <v>45747</v>
      </c>
      <c r="B9852" s="129" t="s">
        <v>14592</v>
      </c>
      <c r="C9852" s="129" t="s">
        <v>417</v>
      </c>
      <c r="D9852" s="165">
        <v>1</v>
      </c>
      <c r="E9852" s="129" t="s">
        <v>4739</v>
      </c>
      <c r="F9852" s="129" t="s">
        <v>4735</v>
      </c>
      <c r="G9852" s="129" t="s">
        <v>16723</v>
      </c>
      <c r="H9852" s="129"/>
    </row>
    <row r="9853" spans="1:8" x14ac:dyDescent="0.3">
      <c r="A9853" s="183">
        <v>45747</v>
      </c>
      <c r="B9853" s="129" t="s">
        <v>14593</v>
      </c>
      <c r="C9853" s="129" t="s">
        <v>417</v>
      </c>
      <c r="D9853" s="165">
        <v>1</v>
      </c>
      <c r="E9853" s="129" t="s">
        <v>4739</v>
      </c>
      <c r="F9853" s="129" t="s">
        <v>4735</v>
      </c>
      <c r="G9853" s="129" t="s">
        <v>16723</v>
      </c>
      <c r="H9853" s="129"/>
    </row>
    <row r="9854" spans="1:8" x14ac:dyDescent="0.3">
      <c r="A9854" s="183">
        <v>45747</v>
      </c>
      <c r="B9854" s="129" t="s">
        <v>14594</v>
      </c>
      <c r="C9854" s="129" t="s">
        <v>418</v>
      </c>
      <c r="D9854" s="165">
        <v>1</v>
      </c>
      <c r="E9854" s="129" t="s">
        <v>4737</v>
      </c>
      <c r="F9854" s="129" t="s">
        <v>4735</v>
      </c>
      <c r="G9854" s="129" t="s">
        <v>16723</v>
      </c>
      <c r="H9854" s="129"/>
    </row>
    <row r="9855" spans="1:8" x14ac:dyDescent="0.3">
      <c r="A9855" s="183">
        <v>45747</v>
      </c>
      <c r="B9855" s="129" t="s">
        <v>14595</v>
      </c>
      <c r="C9855" s="129" t="s">
        <v>416</v>
      </c>
      <c r="D9855" s="165">
        <v>1</v>
      </c>
      <c r="E9855" s="129" t="s">
        <v>4737</v>
      </c>
      <c r="F9855" s="129" t="s">
        <v>4735</v>
      </c>
      <c r="G9855" s="129" t="s">
        <v>16723</v>
      </c>
      <c r="H9855" s="129"/>
    </row>
    <row r="9856" spans="1:8" x14ac:dyDescent="0.3">
      <c r="A9856" s="183">
        <v>45747</v>
      </c>
      <c r="B9856" s="129" t="s">
        <v>14596</v>
      </c>
      <c r="C9856" s="129" t="s">
        <v>417</v>
      </c>
      <c r="D9856" s="165">
        <v>1</v>
      </c>
      <c r="E9856" s="129" t="s">
        <v>4739</v>
      </c>
      <c r="F9856" s="129" t="s">
        <v>4735</v>
      </c>
      <c r="G9856" s="129" t="s">
        <v>16723</v>
      </c>
      <c r="H9856" s="129"/>
    </row>
    <row r="9857" spans="1:8" x14ac:dyDescent="0.3">
      <c r="A9857" s="183">
        <v>45747</v>
      </c>
      <c r="B9857" s="129" t="s">
        <v>14597</v>
      </c>
      <c r="C9857" s="129" t="s">
        <v>417</v>
      </c>
      <c r="D9857" s="165">
        <v>1</v>
      </c>
      <c r="E9857" s="129" t="s">
        <v>5066</v>
      </c>
      <c r="F9857" s="129" t="s">
        <v>4735</v>
      </c>
      <c r="G9857" s="129" t="s">
        <v>16723</v>
      </c>
      <c r="H9857" s="129"/>
    </row>
    <row r="9858" spans="1:8" x14ac:dyDescent="0.3">
      <c r="A9858" s="183">
        <v>45747</v>
      </c>
      <c r="B9858" s="129" t="s">
        <v>14598</v>
      </c>
      <c r="C9858" s="129" t="s">
        <v>417</v>
      </c>
      <c r="D9858" s="165">
        <v>1</v>
      </c>
      <c r="E9858" s="129" t="s">
        <v>4739</v>
      </c>
      <c r="F9858" s="129" t="s">
        <v>4735</v>
      </c>
      <c r="G9858" s="129" t="s">
        <v>16723</v>
      </c>
      <c r="H9858" s="129"/>
    </row>
    <row r="9859" spans="1:8" x14ac:dyDescent="0.3">
      <c r="A9859" s="183">
        <v>45747</v>
      </c>
      <c r="B9859" s="129" t="s">
        <v>14599</v>
      </c>
      <c r="C9859" s="129" t="s">
        <v>417</v>
      </c>
      <c r="D9859" s="165">
        <v>1</v>
      </c>
      <c r="E9859" s="129" t="s">
        <v>4739</v>
      </c>
      <c r="F9859" s="129" t="s">
        <v>4735</v>
      </c>
      <c r="G9859" s="129" t="s">
        <v>16723</v>
      </c>
      <c r="H9859" s="129"/>
    </row>
    <row r="9860" spans="1:8" x14ac:dyDescent="0.3">
      <c r="A9860" s="183">
        <v>45747</v>
      </c>
      <c r="B9860" s="129" t="s">
        <v>14600</v>
      </c>
      <c r="C9860" s="129" t="s">
        <v>417</v>
      </c>
      <c r="D9860" s="165">
        <v>1</v>
      </c>
      <c r="E9860" s="129" t="s">
        <v>4739</v>
      </c>
      <c r="F9860" s="129" t="s">
        <v>4735</v>
      </c>
      <c r="G9860" s="129" t="s">
        <v>16723</v>
      </c>
      <c r="H9860" s="129"/>
    </row>
    <row r="9861" spans="1:8" x14ac:dyDescent="0.3">
      <c r="A9861" s="183">
        <v>45747</v>
      </c>
      <c r="B9861" s="129" t="s">
        <v>14601</v>
      </c>
      <c r="C9861" s="129" t="s">
        <v>418</v>
      </c>
      <c r="D9861" s="165">
        <v>1</v>
      </c>
      <c r="E9861" s="129" t="s">
        <v>4821</v>
      </c>
      <c r="F9861" s="129" t="s">
        <v>4735</v>
      </c>
      <c r="G9861" s="129" t="s">
        <v>16723</v>
      </c>
      <c r="H9861" s="129"/>
    </row>
    <row r="9862" spans="1:8" x14ac:dyDescent="0.3">
      <c r="A9862" s="183">
        <v>45747</v>
      </c>
      <c r="B9862" s="129" t="s">
        <v>14602</v>
      </c>
      <c r="C9862" s="129" t="s">
        <v>416</v>
      </c>
      <c r="D9862" s="165">
        <v>1</v>
      </c>
      <c r="E9862" s="129" t="s">
        <v>4739</v>
      </c>
      <c r="F9862" s="129" t="s">
        <v>4735</v>
      </c>
      <c r="G9862" s="129" t="s">
        <v>16723</v>
      </c>
      <c r="H9862" s="129"/>
    </row>
    <row r="9863" spans="1:8" x14ac:dyDescent="0.3">
      <c r="A9863" s="183">
        <v>45747</v>
      </c>
      <c r="B9863" s="129" t="s">
        <v>14603</v>
      </c>
      <c r="C9863" s="129" t="s">
        <v>416</v>
      </c>
      <c r="D9863" s="165">
        <v>1</v>
      </c>
      <c r="E9863" s="129" t="s">
        <v>4739</v>
      </c>
      <c r="F9863" s="129" t="s">
        <v>4735</v>
      </c>
      <c r="G9863" s="129" t="s">
        <v>16723</v>
      </c>
      <c r="H9863" s="129"/>
    </row>
    <row r="9864" spans="1:8" x14ac:dyDescent="0.3">
      <c r="A9864" s="183">
        <v>45747</v>
      </c>
      <c r="B9864" s="129" t="s">
        <v>14604</v>
      </c>
      <c r="C9864" s="129" t="s">
        <v>418</v>
      </c>
      <c r="D9864" s="165">
        <v>1</v>
      </c>
      <c r="E9864" s="129" t="s">
        <v>4744</v>
      </c>
      <c r="F9864" s="129" t="s">
        <v>4735</v>
      </c>
      <c r="G9864" s="129" t="s">
        <v>16723</v>
      </c>
      <c r="H9864" s="129"/>
    </row>
    <row r="9865" spans="1:8" x14ac:dyDescent="0.3">
      <c r="A9865" s="183">
        <v>45747</v>
      </c>
      <c r="B9865" s="129" t="s">
        <v>14605</v>
      </c>
      <c r="C9865" s="129" t="s">
        <v>416</v>
      </c>
      <c r="D9865" s="165">
        <v>1</v>
      </c>
      <c r="E9865" s="129" t="s">
        <v>4737</v>
      </c>
      <c r="F9865" s="129" t="s">
        <v>4735</v>
      </c>
      <c r="G9865" s="129" t="s">
        <v>16723</v>
      </c>
      <c r="H9865" s="129"/>
    </row>
    <row r="9866" spans="1:8" x14ac:dyDescent="0.3">
      <c r="A9866" s="183">
        <v>45747</v>
      </c>
      <c r="B9866" s="129" t="s">
        <v>14606</v>
      </c>
      <c r="C9866" s="129" t="s">
        <v>417</v>
      </c>
      <c r="D9866" s="165">
        <v>1</v>
      </c>
      <c r="E9866" s="129" t="s">
        <v>4739</v>
      </c>
      <c r="F9866" s="129" t="s">
        <v>4735</v>
      </c>
      <c r="G9866" s="129" t="s">
        <v>16723</v>
      </c>
      <c r="H9866" s="129"/>
    </row>
    <row r="9867" spans="1:8" x14ac:dyDescent="0.3">
      <c r="A9867" s="183">
        <v>45747</v>
      </c>
      <c r="B9867" s="129" t="s">
        <v>14607</v>
      </c>
      <c r="C9867" s="129" t="s">
        <v>417</v>
      </c>
      <c r="D9867" s="165">
        <v>1</v>
      </c>
      <c r="E9867" s="129" t="s">
        <v>4739</v>
      </c>
      <c r="F9867" s="129" t="s">
        <v>4735</v>
      </c>
      <c r="G9867" s="129" t="s">
        <v>16723</v>
      </c>
      <c r="H9867" s="129"/>
    </row>
    <row r="9868" spans="1:8" x14ac:dyDescent="0.3">
      <c r="A9868" s="183">
        <v>45747</v>
      </c>
      <c r="B9868" s="129" t="s">
        <v>14608</v>
      </c>
      <c r="C9868" s="129" t="s">
        <v>417</v>
      </c>
      <c r="D9868" s="165">
        <v>1</v>
      </c>
      <c r="E9868" s="129" t="s">
        <v>4739</v>
      </c>
      <c r="F9868" s="129" t="s">
        <v>4735</v>
      </c>
      <c r="G9868" s="129" t="s">
        <v>16723</v>
      </c>
      <c r="H9868" s="129"/>
    </row>
    <row r="9869" spans="1:8" x14ac:dyDescent="0.3">
      <c r="A9869" s="183">
        <v>45747</v>
      </c>
      <c r="B9869" s="129" t="s">
        <v>14609</v>
      </c>
      <c r="C9869" s="129" t="s">
        <v>417</v>
      </c>
      <c r="D9869" s="165">
        <v>1</v>
      </c>
      <c r="E9869" s="129" t="s">
        <v>4739</v>
      </c>
      <c r="F9869" s="129" t="s">
        <v>4735</v>
      </c>
      <c r="G9869" s="129" t="s">
        <v>16723</v>
      </c>
      <c r="H9869" s="129"/>
    </row>
    <row r="9870" spans="1:8" x14ac:dyDescent="0.3">
      <c r="A9870" s="183">
        <v>45747</v>
      </c>
      <c r="B9870" s="129" t="s">
        <v>14610</v>
      </c>
      <c r="C9870" s="129" t="s">
        <v>416</v>
      </c>
      <c r="D9870" s="165">
        <v>1</v>
      </c>
      <c r="E9870" s="129" t="s">
        <v>4739</v>
      </c>
      <c r="F9870" s="129" t="s">
        <v>4735</v>
      </c>
      <c r="G9870" s="129" t="s">
        <v>16723</v>
      </c>
      <c r="H9870" s="129"/>
    </row>
    <row r="9871" spans="1:8" x14ac:dyDescent="0.3">
      <c r="A9871" s="183">
        <v>45747</v>
      </c>
      <c r="B9871" s="129" t="s">
        <v>14611</v>
      </c>
      <c r="C9871" s="129" t="s">
        <v>418</v>
      </c>
      <c r="D9871" s="165">
        <v>1</v>
      </c>
      <c r="E9871" s="129" t="s">
        <v>4739</v>
      </c>
      <c r="F9871" s="129" t="s">
        <v>4735</v>
      </c>
      <c r="G9871" s="129" t="s">
        <v>16723</v>
      </c>
      <c r="H9871" s="129"/>
    </row>
    <row r="9872" spans="1:8" x14ac:dyDescent="0.3">
      <c r="A9872" s="183">
        <v>45747</v>
      </c>
      <c r="B9872" s="129" t="s">
        <v>14612</v>
      </c>
      <c r="C9872" s="129" t="s">
        <v>417</v>
      </c>
      <c r="D9872" s="165">
        <v>1</v>
      </c>
      <c r="E9872" s="129" t="s">
        <v>4739</v>
      </c>
      <c r="F9872" s="129" t="s">
        <v>4735</v>
      </c>
      <c r="G9872" s="129" t="s">
        <v>16723</v>
      </c>
      <c r="H9872" s="129"/>
    </row>
    <row r="9873" spans="1:8" x14ac:dyDescent="0.3">
      <c r="A9873" s="183">
        <v>45747</v>
      </c>
      <c r="B9873" s="129" t="s">
        <v>14613</v>
      </c>
      <c r="C9873" s="129" t="s">
        <v>416</v>
      </c>
      <c r="D9873" s="165">
        <v>1</v>
      </c>
      <c r="E9873" s="129" t="s">
        <v>4737</v>
      </c>
      <c r="F9873" s="129" t="s">
        <v>4735</v>
      </c>
      <c r="G9873" s="129" t="s">
        <v>16723</v>
      </c>
      <c r="H9873" s="129"/>
    </row>
    <row r="9874" spans="1:8" x14ac:dyDescent="0.3">
      <c r="A9874" s="183">
        <v>45747</v>
      </c>
      <c r="B9874" s="129" t="s">
        <v>14614</v>
      </c>
      <c r="C9874" s="129" t="s">
        <v>416</v>
      </c>
      <c r="D9874" s="165">
        <v>1</v>
      </c>
      <c r="E9874" s="129" t="s">
        <v>4737</v>
      </c>
      <c r="F9874" s="129" t="s">
        <v>4735</v>
      </c>
      <c r="G9874" s="129" t="s">
        <v>16723</v>
      </c>
      <c r="H9874" s="129"/>
    </row>
    <row r="9875" spans="1:8" x14ac:dyDescent="0.3">
      <c r="A9875" s="183">
        <v>45747</v>
      </c>
      <c r="B9875" s="129" t="s">
        <v>14615</v>
      </c>
      <c r="C9875" s="129" t="s">
        <v>417</v>
      </c>
      <c r="D9875" s="165">
        <v>1</v>
      </c>
      <c r="E9875" s="129" t="s">
        <v>4739</v>
      </c>
      <c r="F9875" s="129" t="s">
        <v>4735</v>
      </c>
      <c r="G9875" s="129" t="s">
        <v>16723</v>
      </c>
      <c r="H9875" s="129"/>
    </row>
    <row r="9876" spans="1:8" x14ac:dyDescent="0.3">
      <c r="A9876" s="183">
        <v>45747</v>
      </c>
      <c r="B9876" s="129" t="s">
        <v>14616</v>
      </c>
      <c r="C9876" s="129" t="s">
        <v>416</v>
      </c>
      <c r="D9876" s="165">
        <v>1</v>
      </c>
      <c r="E9876" s="129" t="s">
        <v>4737</v>
      </c>
      <c r="F9876" s="129" t="s">
        <v>4735</v>
      </c>
      <c r="G9876" s="129" t="s">
        <v>16723</v>
      </c>
      <c r="H9876" s="129"/>
    </row>
    <row r="9877" spans="1:8" x14ac:dyDescent="0.3">
      <c r="A9877" s="183">
        <v>45747</v>
      </c>
      <c r="B9877" s="129" t="s">
        <v>14617</v>
      </c>
      <c r="C9877" s="129" t="s">
        <v>417</v>
      </c>
      <c r="D9877" s="165">
        <v>1</v>
      </c>
      <c r="E9877" s="129" t="s">
        <v>4739</v>
      </c>
      <c r="F9877" s="129" t="s">
        <v>4735</v>
      </c>
      <c r="G9877" s="129" t="s">
        <v>16723</v>
      </c>
      <c r="H9877" s="129"/>
    </row>
    <row r="9878" spans="1:8" x14ac:dyDescent="0.3">
      <c r="A9878" s="183">
        <v>45747</v>
      </c>
      <c r="B9878" s="129" t="s">
        <v>14618</v>
      </c>
      <c r="C9878" s="129" t="s">
        <v>416</v>
      </c>
      <c r="D9878" s="165">
        <v>1</v>
      </c>
      <c r="E9878" s="129" t="s">
        <v>4737</v>
      </c>
      <c r="F9878" s="129" t="s">
        <v>4735</v>
      </c>
      <c r="G9878" s="129" t="s">
        <v>16723</v>
      </c>
      <c r="H9878" s="129"/>
    </row>
    <row r="9879" spans="1:8" x14ac:dyDescent="0.3">
      <c r="A9879" s="183">
        <v>45747</v>
      </c>
      <c r="B9879" s="129" t="s">
        <v>14619</v>
      </c>
      <c r="C9879" s="129" t="s">
        <v>418</v>
      </c>
      <c r="D9879" s="165">
        <v>1</v>
      </c>
      <c r="E9879" s="129" t="s">
        <v>4737</v>
      </c>
      <c r="F9879" s="129" t="s">
        <v>4735</v>
      </c>
      <c r="G9879" s="129" t="s">
        <v>16723</v>
      </c>
      <c r="H9879" s="129"/>
    </row>
    <row r="9880" spans="1:8" x14ac:dyDescent="0.3">
      <c r="A9880" s="183">
        <v>45747</v>
      </c>
      <c r="B9880" s="129" t="s">
        <v>14620</v>
      </c>
      <c r="C9880" s="129" t="s">
        <v>418</v>
      </c>
      <c r="D9880" s="165">
        <v>1</v>
      </c>
      <c r="E9880" s="129" t="s">
        <v>4737</v>
      </c>
      <c r="F9880" s="129" t="s">
        <v>4735</v>
      </c>
      <c r="G9880" s="129" t="s">
        <v>16723</v>
      </c>
      <c r="H9880" s="129"/>
    </row>
    <row r="9881" spans="1:8" x14ac:dyDescent="0.3">
      <c r="A9881" s="183">
        <v>45747</v>
      </c>
      <c r="B9881" s="129" t="s">
        <v>14621</v>
      </c>
      <c r="C9881" s="129" t="s">
        <v>418</v>
      </c>
      <c r="D9881" s="165">
        <v>1</v>
      </c>
      <c r="E9881" s="129" t="s">
        <v>4739</v>
      </c>
      <c r="F9881" s="129" t="s">
        <v>4735</v>
      </c>
      <c r="G9881" s="129" t="s">
        <v>16723</v>
      </c>
      <c r="H9881" s="129"/>
    </row>
    <row r="9882" spans="1:8" x14ac:dyDescent="0.3">
      <c r="A9882" s="183">
        <v>45747</v>
      </c>
      <c r="B9882" s="129" t="s">
        <v>14622</v>
      </c>
      <c r="C9882" s="129" t="s">
        <v>418</v>
      </c>
      <c r="D9882" s="165">
        <v>1</v>
      </c>
      <c r="E9882" s="129" t="s">
        <v>4739</v>
      </c>
      <c r="F9882" s="129" t="s">
        <v>4735</v>
      </c>
      <c r="G9882" s="129" t="s">
        <v>16723</v>
      </c>
      <c r="H9882" s="129"/>
    </row>
    <row r="9883" spans="1:8" x14ac:dyDescent="0.3">
      <c r="A9883" s="183">
        <v>45747</v>
      </c>
      <c r="B9883" s="129" t="s">
        <v>14623</v>
      </c>
      <c r="C9883" s="129" t="s">
        <v>417</v>
      </c>
      <c r="D9883" s="165">
        <v>1</v>
      </c>
      <c r="E9883" s="129" t="s">
        <v>4739</v>
      </c>
      <c r="F9883" s="129" t="s">
        <v>4735</v>
      </c>
      <c r="G9883" s="129" t="s">
        <v>16723</v>
      </c>
      <c r="H9883" s="129"/>
    </row>
    <row r="9884" spans="1:8" x14ac:dyDescent="0.3">
      <c r="A9884" s="183">
        <v>45747</v>
      </c>
      <c r="B9884" s="129" t="s">
        <v>14624</v>
      </c>
      <c r="C9884" s="129" t="s">
        <v>417</v>
      </c>
      <c r="D9884" s="165">
        <v>1</v>
      </c>
      <c r="E9884" s="129" t="s">
        <v>4739</v>
      </c>
      <c r="F9884" s="129" t="s">
        <v>4735</v>
      </c>
      <c r="G9884" s="129" t="s">
        <v>16723</v>
      </c>
      <c r="H9884" s="129"/>
    </row>
    <row r="9885" spans="1:8" x14ac:dyDescent="0.3">
      <c r="A9885" s="183">
        <v>45747</v>
      </c>
      <c r="B9885" s="129" t="s">
        <v>14625</v>
      </c>
      <c r="C9885" s="129" t="s">
        <v>417</v>
      </c>
      <c r="D9885" s="165">
        <v>1</v>
      </c>
      <c r="E9885" s="129" t="s">
        <v>4739</v>
      </c>
      <c r="F9885" s="129" t="s">
        <v>4735</v>
      </c>
      <c r="G9885" s="129" t="s">
        <v>16723</v>
      </c>
      <c r="H9885" s="129"/>
    </row>
    <row r="9886" spans="1:8" x14ac:dyDescent="0.3">
      <c r="A9886" s="183">
        <v>45747</v>
      </c>
      <c r="B9886" s="129" t="s">
        <v>14626</v>
      </c>
      <c r="C9886" s="129" t="s">
        <v>417</v>
      </c>
      <c r="D9886" s="165">
        <v>1</v>
      </c>
      <c r="E9886" s="129" t="s">
        <v>4739</v>
      </c>
      <c r="F9886" s="129" t="s">
        <v>4735</v>
      </c>
      <c r="G9886" s="129" t="s">
        <v>16723</v>
      </c>
      <c r="H9886" s="129"/>
    </row>
    <row r="9887" spans="1:8" x14ac:dyDescent="0.3">
      <c r="A9887" s="183">
        <v>45747</v>
      </c>
      <c r="B9887" s="129" t="s">
        <v>14627</v>
      </c>
      <c r="C9887" s="129" t="s">
        <v>417</v>
      </c>
      <c r="D9887" s="165">
        <v>1</v>
      </c>
      <c r="E9887" s="129" t="s">
        <v>4739</v>
      </c>
      <c r="F9887" s="129" t="s">
        <v>4735</v>
      </c>
      <c r="G9887" s="129" t="s">
        <v>16723</v>
      </c>
      <c r="H9887" s="129"/>
    </row>
    <row r="9888" spans="1:8" x14ac:dyDescent="0.3">
      <c r="A9888" s="183">
        <v>45747</v>
      </c>
      <c r="B9888" s="129" t="s">
        <v>14628</v>
      </c>
      <c r="C9888" s="129" t="s">
        <v>417</v>
      </c>
      <c r="D9888" s="165">
        <v>1</v>
      </c>
      <c r="E9888" s="129" t="s">
        <v>4734</v>
      </c>
      <c r="F9888" s="129" t="s">
        <v>4735</v>
      </c>
      <c r="G9888" s="129" t="s">
        <v>16723</v>
      </c>
      <c r="H9888" s="129"/>
    </row>
    <row r="9889" spans="1:8" x14ac:dyDescent="0.3">
      <c r="A9889" s="183">
        <v>45747</v>
      </c>
      <c r="B9889" s="129" t="s">
        <v>14629</v>
      </c>
      <c r="C9889" s="129" t="s">
        <v>417</v>
      </c>
      <c r="D9889" s="165">
        <v>1</v>
      </c>
      <c r="E9889" s="129" t="s">
        <v>4739</v>
      </c>
      <c r="F9889" s="129" t="s">
        <v>4735</v>
      </c>
      <c r="G9889" s="129" t="s">
        <v>16723</v>
      </c>
      <c r="H9889" s="129"/>
    </row>
    <row r="9890" spans="1:8" x14ac:dyDescent="0.3">
      <c r="A9890" s="183">
        <v>45747</v>
      </c>
      <c r="B9890" s="129" t="s">
        <v>14630</v>
      </c>
      <c r="C9890" s="129" t="s">
        <v>417</v>
      </c>
      <c r="D9890" s="165">
        <v>1</v>
      </c>
      <c r="E9890" s="129" t="s">
        <v>4739</v>
      </c>
      <c r="F9890" s="129" t="s">
        <v>4735</v>
      </c>
      <c r="G9890" s="129" t="s">
        <v>16723</v>
      </c>
      <c r="H9890" s="129"/>
    </row>
    <row r="9891" spans="1:8" x14ac:dyDescent="0.3">
      <c r="A9891" s="183">
        <v>45747</v>
      </c>
      <c r="B9891" s="129" t="s">
        <v>14631</v>
      </c>
      <c r="C9891" s="129" t="s">
        <v>417</v>
      </c>
      <c r="D9891" s="165">
        <v>1</v>
      </c>
      <c r="E9891" s="129" t="s">
        <v>4739</v>
      </c>
      <c r="F9891" s="129" t="s">
        <v>4735</v>
      </c>
      <c r="G9891" s="129" t="s">
        <v>16723</v>
      </c>
      <c r="H9891" s="129"/>
    </row>
    <row r="9892" spans="1:8" x14ac:dyDescent="0.3">
      <c r="A9892" s="183">
        <v>45747</v>
      </c>
      <c r="B9892" s="129" t="s">
        <v>14632</v>
      </c>
      <c r="C9892" s="129" t="s">
        <v>417</v>
      </c>
      <c r="D9892" s="165">
        <v>1</v>
      </c>
      <c r="E9892" s="129" t="s">
        <v>4734</v>
      </c>
      <c r="F9892" s="129" t="s">
        <v>4735</v>
      </c>
      <c r="G9892" s="129" t="s">
        <v>16723</v>
      </c>
      <c r="H9892" s="129"/>
    </row>
    <row r="9893" spans="1:8" x14ac:dyDescent="0.3">
      <c r="A9893" s="183">
        <v>45747</v>
      </c>
      <c r="B9893" s="129" t="s">
        <v>14633</v>
      </c>
      <c r="C9893" s="129" t="s">
        <v>417</v>
      </c>
      <c r="D9893" s="165">
        <v>1</v>
      </c>
      <c r="E9893" s="129" t="s">
        <v>4734</v>
      </c>
      <c r="F9893" s="129" t="s">
        <v>4735</v>
      </c>
      <c r="G9893" s="129" t="s">
        <v>16723</v>
      </c>
      <c r="H9893" s="129"/>
    </row>
    <row r="9894" spans="1:8" x14ac:dyDescent="0.3">
      <c r="A9894" s="183">
        <v>45747</v>
      </c>
      <c r="B9894" s="129" t="s">
        <v>14634</v>
      </c>
      <c r="C9894" s="129" t="s">
        <v>417</v>
      </c>
      <c r="D9894" s="165">
        <v>1</v>
      </c>
      <c r="E9894" s="129" t="s">
        <v>4734</v>
      </c>
      <c r="F9894" s="129" t="s">
        <v>4735</v>
      </c>
      <c r="G9894" s="129" t="s">
        <v>16723</v>
      </c>
      <c r="H9894" s="129"/>
    </row>
    <row r="9895" spans="1:8" x14ac:dyDescent="0.3">
      <c r="A9895" s="183">
        <v>45747</v>
      </c>
      <c r="B9895" s="129" t="s">
        <v>14635</v>
      </c>
      <c r="C9895" s="129" t="s">
        <v>417</v>
      </c>
      <c r="D9895" s="165">
        <v>1</v>
      </c>
      <c r="E9895" s="129" t="s">
        <v>4734</v>
      </c>
      <c r="F9895" s="129" t="s">
        <v>4735</v>
      </c>
      <c r="G9895" s="129" t="s">
        <v>16723</v>
      </c>
      <c r="H9895" s="129"/>
    </row>
    <row r="9896" spans="1:8" x14ac:dyDescent="0.3">
      <c r="A9896" s="183">
        <v>45747</v>
      </c>
      <c r="B9896" s="129" t="s">
        <v>14636</v>
      </c>
      <c r="C9896" s="129" t="s">
        <v>417</v>
      </c>
      <c r="D9896" s="165">
        <v>1</v>
      </c>
      <c r="E9896" s="129" t="s">
        <v>4739</v>
      </c>
      <c r="F9896" s="129" t="s">
        <v>4735</v>
      </c>
      <c r="G9896" s="129" t="s">
        <v>16723</v>
      </c>
      <c r="H9896" s="129"/>
    </row>
    <row r="9897" spans="1:8" x14ac:dyDescent="0.3">
      <c r="A9897" s="183">
        <v>45747</v>
      </c>
      <c r="B9897" s="129" t="s">
        <v>14637</v>
      </c>
      <c r="C9897" s="129" t="s">
        <v>417</v>
      </c>
      <c r="D9897" s="165">
        <v>1</v>
      </c>
      <c r="E9897" s="129" t="s">
        <v>4734</v>
      </c>
      <c r="F9897" s="129" t="s">
        <v>4735</v>
      </c>
      <c r="G9897" s="129" t="s">
        <v>16723</v>
      </c>
      <c r="H9897" s="129"/>
    </row>
    <row r="9898" spans="1:8" x14ac:dyDescent="0.3">
      <c r="A9898" s="183">
        <v>45747</v>
      </c>
      <c r="B9898" s="129" t="s">
        <v>14638</v>
      </c>
      <c r="C9898" s="129" t="s">
        <v>417</v>
      </c>
      <c r="D9898" s="165">
        <v>1</v>
      </c>
      <c r="E9898" s="129" t="s">
        <v>4739</v>
      </c>
      <c r="F9898" s="129" t="s">
        <v>4735</v>
      </c>
      <c r="G9898" s="129" t="s">
        <v>16723</v>
      </c>
      <c r="H9898" s="129"/>
    </row>
    <row r="9899" spans="1:8" x14ac:dyDescent="0.3">
      <c r="A9899" s="183">
        <v>45747</v>
      </c>
      <c r="B9899" s="129" t="s">
        <v>14639</v>
      </c>
      <c r="C9899" s="129" t="s">
        <v>416</v>
      </c>
      <c r="D9899" s="165">
        <v>1</v>
      </c>
      <c r="E9899" s="129" t="s">
        <v>4737</v>
      </c>
      <c r="F9899" s="129" t="s">
        <v>4735</v>
      </c>
      <c r="G9899" s="129" t="s">
        <v>16723</v>
      </c>
      <c r="H9899" s="129"/>
    </row>
    <row r="9900" spans="1:8" x14ac:dyDescent="0.3">
      <c r="A9900" s="183">
        <v>45747</v>
      </c>
      <c r="B9900" s="129" t="s">
        <v>14640</v>
      </c>
      <c r="C9900" s="129" t="s">
        <v>418</v>
      </c>
      <c r="D9900" s="165">
        <v>1</v>
      </c>
      <c r="E9900" s="129" t="s">
        <v>4739</v>
      </c>
      <c r="F9900" s="129" t="s">
        <v>4735</v>
      </c>
      <c r="G9900" s="129" t="s">
        <v>16723</v>
      </c>
      <c r="H9900" s="129"/>
    </row>
    <row r="9901" spans="1:8" x14ac:dyDescent="0.3">
      <c r="A9901" s="183">
        <v>45747</v>
      </c>
      <c r="B9901" s="129" t="s">
        <v>14641</v>
      </c>
      <c r="C9901" s="129" t="s">
        <v>418</v>
      </c>
      <c r="D9901" s="165">
        <v>1</v>
      </c>
      <c r="E9901" s="129" t="s">
        <v>4739</v>
      </c>
      <c r="F9901" s="129" t="s">
        <v>4735</v>
      </c>
      <c r="G9901" s="129" t="s">
        <v>16723</v>
      </c>
      <c r="H9901" s="129"/>
    </row>
    <row r="9902" spans="1:8" x14ac:dyDescent="0.3">
      <c r="A9902" s="183">
        <v>45747</v>
      </c>
      <c r="B9902" s="129" t="s">
        <v>14642</v>
      </c>
      <c r="C9902" s="129" t="s">
        <v>418</v>
      </c>
      <c r="D9902" s="165">
        <v>1</v>
      </c>
      <c r="E9902" s="129" t="s">
        <v>4821</v>
      </c>
      <c r="F9902" s="129" t="s">
        <v>4735</v>
      </c>
      <c r="G9902" s="129" t="s">
        <v>16723</v>
      </c>
      <c r="H9902" s="129"/>
    </row>
    <row r="9903" spans="1:8" x14ac:dyDescent="0.3">
      <c r="A9903" s="183">
        <v>45747</v>
      </c>
      <c r="B9903" s="129" t="s">
        <v>14643</v>
      </c>
      <c r="C9903" s="129" t="s">
        <v>418</v>
      </c>
      <c r="D9903" s="165">
        <v>1</v>
      </c>
      <c r="E9903" s="129" t="s">
        <v>4821</v>
      </c>
      <c r="F9903" s="129" t="s">
        <v>4735</v>
      </c>
      <c r="G9903" s="129" t="s">
        <v>16723</v>
      </c>
      <c r="H9903" s="129"/>
    </row>
    <row r="9904" spans="1:8" x14ac:dyDescent="0.3">
      <c r="A9904" s="183">
        <v>45747</v>
      </c>
      <c r="B9904" s="129" t="s">
        <v>14644</v>
      </c>
      <c r="C9904" s="129" t="s">
        <v>417</v>
      </c>
      <c r="D9904" s="165">
        <v>1</v>
      </c>
      <c r="E9904" s="129" t="s">
        <v>4739</v>
      </c>
      <c r="F9904" s="129" t="s">
        <v>4735</v>
      </c>
      <c r="G9904" s="129" t="s">
        <v>16723</v>
      </c>
      <c r="H9904" s="129"/>
    </row>
    <row r="9905" spans="1:8" x14ac:dyDescent="0.3">
      <c r="A9905" s="183">
        <v>45747</v>
      </c>
      <c r="B9905" s="129" t="s">
        <v>14645</v>
      </c>
      <c r="C9905" s="129" t="s">
        <v>417</v>
      </c>
      <c r="D9905" s="165">
        <v>1</v>
      </c>
      <c r="E9905" s="129" t="s">
        <v>4821</v>
      </c>
      <c r="F9905" s="129" t="s">
        <v>4735</v>
      </c>
      <c r="G9905" s="129" t="s">
        <v>16723</v>
      </c>
      <c r="H9905" s="129"/>
    </row>
    <row r="9906" spans="1:8" x14ac:dyDescent="0.3">
      <c r="A9906" s="183">
        <v>45747</v>
      </c>
      <c r="B9906" s="129" t="s">
        <v>14646</v>
      </c>
      <c r="C9906" s="129" t="s">
        <v>418</v>
      </c>
      <c r="D9906" s="165">
        <v>1</v>
      </c>
      <c r="E9906" s="129" t="s">
        <v>4744</v>
      </c>
      <c r="F9906" s="129" t="s">
        <v>4735</v>
      </c>
      <c r="G9906" s="129" t="s">
        <v>16723</v>
      </c>
      <c r="H9906" s="129"/>
    </row>
    <row r="9907" spans="1:8" x14ac:dyDescent="0.3">
      <c r="A9907" s="183">
        <v>45747</v>
      </c>
      <c r="B9907" s="129" t="s">
        <v>14647</v>
      </c>
      <c r="C9907" s="129" t="s">
        <v>416</v>
      </c>
      <c r="D9907" s="165">
        <v>1</v>
      </c>
      <c r="E9907" s="129" t="s">
        <v>4739</v>
      </c>
      <c r="F9907" s="129" t="s">
        <v>4735</v>
      </c>
      <c r="G9907" s="129" t="s">
        <v>16723</v>
      </c>
      <c r="H9907" s="129"/>
    </row>
    <row r="9908" spans="1:8" x14ac:dyDescent="0.3">
      <c r="A9908" s="183">
        <v>45747</v>
      </c>
      <c r="B9908" s="129" t="s">
        <v>14648</v>
      </c>
      <c r="C9908" s="129" t="s">
        <v>418</v>
      </c>
      <c r="D9908" s="165">
        <v>1</v>
      </c>
      <c r="E9908" s="129" t="s">
        <v>4737</v>
      </c>
      <c r="F9908" s="129" t="s">
        <v>4735</v>
      </c>
      <c r="G9908" s="129" t="s">
        <v>16723</v>
      </c>
      <c r="H9908" s="129"/>
    </row>
    <row r="9909" spans="1:8" x14ac:dyDescent="0.3">
      <c r="A9909" s="183">
        <v>45747</v>
      </c>
      <c r="B9909" s="129" t="s">
        <v>14649</v>
      </c>
      <c r="C9909" s="129" t="s">
        <v>417</v>
      </c>
      <c r="D9909" s="165">
        <v>1</v>
      </c>
      <c r="E9909" s="129" t="s">
        <v>4739</v>
      </c>
      <c r="F9909" s="129" t="s">
        <v>4735</v>
      </c>
      <c r="G9909" s="129" t="s">
        <v>16723</v>
      </c>
      <c r="H9909" s="129"/>
    </row>
    <row r="9910" spans="1:8" x14ac:dyDescent="0.3">
      <c r="A9910" s="183">
        <v>45747</v>
      </c>
      <c r="B9910" s="129" t="s">
        <v>14650</v>
      </c>
      <c r="C9910" s="129" t="s">
        <v>417</v>
      </c>
      <c r="D9910" s="165">
        <v>1</v>
      </c>
      <c r="E9910" s="129" t="s">
        <v>4739</v>
      </c>
      <c r="F9910" s="129" t="s">
        <v>4735</v>
      </c>
      <c r="G9910" s="129" t="s">
        <v>16723</v>
      </c>
      <c r="H9910" s="129"/>
    </row>
    <row r="9911" spans="1:8" x14ac:dyDescent="0.3">
      <c r="A9911" s="183">
        <v>45747</v>
      </c>
      <c r="B9911" s="129" t="s">
        <v>14651</v>
      </c>
      <c r="C9911" s="129" t="s">
        <v>417</v>
      </c>
      <c r="D9911" s="165">
        <v>1</v>
      </c>
      <c r="E9911" s="129" t="s">
        <v>4739</v>
      </c>
      <c r="F9911" s="129" t="s">
        <v>4735</v>
      </c>
      <c r="G9911" s="129" t="s">
        <v>16723</v>
      </c>
      <c r="H9911" s="129"/>
    </row>
    <row r="9912" spans="1:8" x14ac:dyDescent="0.3">
      <c r="A9912" s="183">
        <v>45747</v>
      </c>
      <c r="B9912" s="129" t="s">
        <v>14652</v>
      </c>
      <c r="C9912" s="129" t="s">
        <v>417</v>
      </c>
      <c r="D9912" s="165">
        <v>1</v>
      </c>
      <c r="E9912" s="129" t="s">
        <v>4739</v>
      </c>
      <c r="F9912" s="129" t="s">
        <v>4735</v>
      </c>
      <c r="G9912" s="129" t="s">
        <v>16723</v>
      </c>
      <c r="H9912" s="129"/>
    </row>
    <row r="9913" spans="1:8" x14ac:dyDescent="0.3">
      <c r="A9913" s="183">
        <v>45747</v>
      </c>
      <c r="B9913" s="129" t="s">
        <v>14653</v>
      </c>
      <c r="C9913" s="129" t="s">
        <v>416</v>
      </c>
      <c r="D9913" s="165">
        <v>1</v>
      </c>
      <c r="E9913" s="129" t="s">
        <v>4739</v>
      </c>
      <c r="F9913" s="129" t="s">
        <v>4735</v>
      </c>
      <c r="G9913" s="129" t="s">
        <v>16723</v>
      </c>
      <c r="H9913" s="129"/>
    </row>
    <row r="9914" spans="1:8" x14ac:dyDescent="0.3">
      <c r="A9914" s="183">
        <v>45747</v>
      </c>
      <c r="B9914" s="129" t="s">
        <v>14654</v>
      </c>
      <c r="C9914" s="129" t="s">
        <v>418</v>
      </c>
      <c r="D9914" s="165">
        <v>1</v>
      </c>
      <c r="E9914" s="129" t="s">
        <v>4739</v>
      </c>
      <c r="F9914" s="129" t="s">
        <v>4735</v>
      </c>
      <c r="G9914" s="129" t="s">
        <v>16723</v>
      </c>
      <c r="H9914" s="129"/>
    </row>
    <row r="9915" spans="1:8" x14ac:dyDescent="0.3">
      <c r="A9915" s="183">
        <v>45747</v>
      </c>
      <c r="B9915" s="129" t="s">
        <v>14655</v>
      </c>
      <c r="C9915" s="129" t="s">
        <v>418</v>
      </c>
      <c r="D9915" s="165">
        <v>1</v>
      </c>
      <c r="E9915" s="129" t="s">
        <v>4739</v>
      </c>
      <c r="F9915" s="129" t="s">
        <v>4735</v>
      </c>
      <c r="G9915" s="129" t="s">
        <v>16723</v>
      </c>
      <c r="H9915" s="129"/>
    </row>
    <row r="9916" spans="1:8" x14ac:dyDescent="0.3">
      <c r="A9916" s="183">
        <v>45747</v>
      </c>
      <c r="B9916" s="129" t="s">
        <v>14656</v>
      </c>
      <c r="C9916" s="129" t="s">
        <v>418</v>
      </c>
      <c r="D9916" s="165">
        <v>1</v>
      </c>
      <c r="E9916" s="129" t="s">
        <v>4739</v>
      </c>
      <c r="F9916" s="129" t="s">
        <v>4735</v>
      </c>
      <c r="G9916" s="129" t="s">
        <v>16723</v>
      </c>
      <c r="H9916" s="129"/>
    </row>
    <row r="9917" spans="1:8" x14ac:dyDescent="0.3">
      <c r="A9917" s="183">
        <v>45747</v>
      </c>
      <c r="B9917" s="129" t="s">
        <v>14657</v>
      </c>
      <c r="C9917" s="129" t="s">
        <v>416</v>
      </c>
      <c r="D9917" s="165">
        <v>1</v>
      </c>
      <c r="E9917" s="129" t="s">
        <v>4739</v>
      </c>
      <c r="F9917" s="129" t="s">
        <v>4735</v>
      </c>
      <c r="G9917" s="129" t="s">
        <v>16723</v>
      </c>
      <c r="H9917" s="129"/>
    </row>
    <row r="9918" spans="1:8" x14ac:dyDescent="0.3">
      <c r="A9918" s="183">
        <v>45747</v>
      </c>
      <c r="B9918" s="129" t="s">
        <v>14658</v>
      </c>
      <c r="C9918" s="129" t="s">
        <v>417</v>
      </c>
      <c r="D9918" s="165">
        <v>1</v>
      </c>
      <c r="E9918" s="129" t="s">
        <v>4739</v>
      </c>
      <c r="F9918" s="129" t="s">
        <v>4735</v>
      </c>
      <c r="G9918" s="129" t="s">
        <v>16723</v>
      </c>
      <c r="H9918" s="129"/>
    </row>
    <row r="9919" spans="1:8" x14ac:dyDescent="0.3">
      <c r="A9919" s="183">
        <v>45747</v>
      </c>
      <c r="B9919" s="129" t="s">
        <v>14659</v>
      </c>
      <c r="C9919" s="129" t="s">
        <v>418</v>
      </c>
      <c r="D9919" s="165">
        <v>1</v>
      </c>
      <c r="E9919" s="129" t="s">
        <v>4821</v>
      </c>
      <c r="F9919" s="129" t="s">
        <v>4735</v>
      </c>
      <c r="G9919" s="129" t="s">
        <v>16723</v>
      </c>
      <c r="H9919" s="129"/>
    </row>
    <row r="9920" spans="1:8" x14ac:dyDescent="0.3">
      <c r="A9920" s="183">
        <v>45747</v>
      </c>
      <c r="B9920" s="129" t="s">
        <v>14660</v>
      </c>
      <c r="C9920" s="129" t="s">
        <v>3001</v>
      </c>
      <c r="D9920" s="165">
        <v>1</v>
      </c>
      <c r="E9920" s="129" t="s">
        <v>4739</v>
      </c>
      <c r="F9920" s="129" t="s">
        <v>4735</v>
      </c>
      <c r="G9920" s="129" t="s">
        <v>16745</v>
      </c>
      <c r="H9920" s="129"/>
    </row>
    <row r="9921" spans="1:8" x14ac:dyDescent="0.3">
      <c r="A9921" s="183">
        <v>45747</v>
      </c>
      <c r="B9921" s="129" t="s">
        <v>14661</v>
      </c>
      <c r="C9921" s="129" t="s">
        <v>418</v>
      </c>
      <c r="D9921" s="165">
        <v>1</v>
      </c>
      <c r="E9921" s="129" t="s">
        <v>4739</v>
      </c>
      <c r="F9921" s="129" t="s">
        <v>4735</v>
      </c>
      <c r="G9921" s="129" t="s">
        <v>16723</v>
      </c>
      <c r="H9921" s="129"/>
    </row>
    <row r="9922" spans="1:8" x14ac:dyDescent="0.3">
      <c r="A9922" s="183">
        <v>45747</v>
      </c>
      <c r="B9922" s="129" t="s">
        <v>14662</v>
      </c>
      <c r="C9922" s="129" t="s">
        <v>417</v>
      </c>
      <c r="D9922" s="165">
        <v>1</v>
      </c>
      <c r="E9922" s="129" t="s">
        <v>4739</v>
      </c>
      <c r="F9922" s="129" t="s">
        <v>4735</v>
      </c>
      <c r="G9922" s="129" t="s">
        <v>16723</v>
      </c>
      <c r="H9922" s="129"/>
    </row>
    <row r="9923" spans="1:8" x14ac:dyDescent="0.3">
      <c r="A9923" s="183">
        <v>45747</v>
      </c>
      <c r="B9923" s="129" t="s">
        <v>14663</v>
      </c>
      <c r="C9923" s="129" t="s">
        <v>417</v>
      </c>
      <c r="D9923" s="165">
        <v>1</v>
      </c>
      <c r="E9923" s="129" t="s">
        <v>4739</v>
      </c>
      <c r="F9923" s="129" t="s">
        <v>4735</v>
      </c>
      <c r="G9923" s="129" t="s">
        <v>16723</v>
      </c>
      <c r="H9923" s="129"/>
    </row>
    <row r="9924" spans="1:8" x14ac:dyDescent="0.3">
      <c r="A9924" s="183">
        <v>45747</v>
      </c>
      <c r="B9924" s="129" t="s">
        <v>14664</v>
      </c>
      <c r="C9924" s="129" t="s">
        <v>417</v>
      </c>
      <c r="D9924" s="165">
        <v>1</v>
      </c>
      <c r="E9924" s="129" t="s">
        <v>4739</v>
      </c>
      <c r="F9924" s="129" t="s">
        <v>4735</v>
      </c>
      <c r="G9924" s="129" t="s">
        <v>16723</v>
      </c>
      <c r="H9924" s="129"/>
    </row>
    <row r="9925" spans="1:8" x14ac:dyDescent="0.3">
      <c r="A9925" s="183">
        <v>45747</v>
      </c>
      <c r="B9925" s="129" t="s">
        <v>14665</v>
      </c>
      <c r="C9925" s="129" t="s">
        <v>417</v>
      </c>
      <c r="D9925" s="165">
        <v>1</v>
      </c>
      <c r="E9925" s="129" t="s">
        <v>4739</v>
      </c>
      <c r="F9925" s="129" t="s">
        <v>4735</v>
      </c>
      <c r="G9925" s="129" t="s">
        <v>16723</v>
      </c>
      <c r="H9925" s="129"/>
    </row>
    <row r="9926" spans="1:8" x14ac:dyDescent="0.3">
      <c r="A9926" s="183">
        <v>45747</v>
      </c>
      <c r="B9926" s="129" t="s">
        <v>14666</v>
      </c>
      <c r="C9926" s="129" t="s">
        <v>417</v>
      </c>
      <c r="D9926" s="165">
        <v>1</v>
      </c>
      <c r="E9926" s="129" t="s">
        <v>4739</v>
      </c>
      <c r="F9926" s="129" t="s">
        <v>4735</v>
      </c>
      <c r="G9926" s="129" t="s">
        <v>16723</v>
      </c>
      <c r="H9926" s="129"/>
    </row>
    <row r="9927" spans="1:8" x14ac:dyDescent="0.3">
      <c r="A9927" s="183">
        <v>45747</v>
      </c>
      <c r="B9927" s="129" t="s">
        <v>14667</v>
      </c>
      <c r="C9927" s="129" t="s">
        <v>417</v>
      </c>
      <c r="D9927" s="165">
        <v>1</v>
      </c>
      <c r="E9927" s="129" t="s">
        <v>5066</v>
      </c>
      <c r="F9927" s="129" t="s">
        <v>4735</v>
      </c>
      <c r="G9927" s="129" t="s">
        <v>16723</v>
      </c>
      <c r="H9927" s="129"/>
    </row>
    <row r="9928" spans="1:8" x14ac:dyDescent="0.3">
      <c r="A9928" s="183">
        <v>45747</v>
      </c>
      <c r="B9928" s="129" t="s">
        <v>14668</v>
      </c>
      <c r="C9928" s="129" t="s">
        <v>416</v>
      </c>
      <c r="D9928" s="165">
        <v>1</v>
      </c>
      <c r="E9928" s="129" t="s">
        <v>4737</v>
      </c>
      <c r="F9928" s="129" t="s">
        <v>4735</v>
      </c>
      <c r="G9928" s="129" t="s">
        <v>16723</v>
      </c>
      <c r="H9928" s="129"/>
    </row>
    <row r="9929" spans="1:8" x14ac:dyDescent="0.3">
      <c r="A9929" s="183">
        <v>45747</v>
      </c>
      <c r="B9929" s="129" t="s">
        <v>14669</v>
      </c>
      <c r="C9929" s="129" t="s">
        <v>418</v>
      </c>
      <c r="D9929" s="165">
        <v>1</v>
      </c>
      <c r="E9929" s="129" t="s">
        <v>4744</v>
      </c>
      <c r="F9929" s="129" t="s">
        <v>4735</v>
      </c>
      <c r="G9929" s="129" t="s">
        <v>16723</v>
      </c>
      <c r="H9929" s="129"/>
    </row>
    <row r="9930" spans="1:8" x14ac:dyDescent="0.3">
      <c r="A9930" s="183">
        <v>45747</v>
      </c>
      <c r="B9930" s="129" t="s">
        <v>14670</v>
      </c>
      <c r="C9930" s="129" t="s">
        <v>418</v>
      </c>
      <c r="D9930" s="165">
        <v>1</v>
      </c>
      <c r="E9930" s="129" t="s">
        <v>4739</v>
      </c>
      <c r="F9930" s="129" t="s">
        <v>4735</v>
      </c>
      <c r="G9930" s="129" t="s">
        <v>16723</v>
      </c>
      <c r="H9930" s="129"/>
    </row>
    <row r="9931" spans="1:8" x14ac:dyDescent="0.3">
      <c r="A9931" s="183">
        <v>45747</v>
      </c>
      <c r="B9931" s="129" t="s">
        <v>14671</v>
      </c>
      <c r="C9931" s="129" t="s">
        <v>418</v>
      </c>
      <c r="D9931" s="165">
        <v>1</v>
      </c>
      <c r="E9931" s="129" t="s">
        <v>4821</v>
      </c>
      <c r="F9931" s="129" t="s">
        <v>4735</v>
      </c>
      <c r="G9931" s="129" t="s">
        <v>16723</v>
      </c>
      <c r="H9931" s="129"/>
    </row>
    <row r="9932" spans="1:8" x14ac:dyDescent="0.3">
      <c r="A9932" s="183">
        <v>45747</v>
      </c>
      <c r="B9932" s="129" t="s">
        <v>14672</v>
      </c>
      <c r="C9932" s="129" t="s">
        <v>416</v>
      </c>
      <c r="D9932" s="165">
        <v>1</v>
      </c>
      <c r="E9932" s="129" t="s">
        <v>4739</v>
      </c>
      <c r="F9932" s="129" t="s">
        <v>4735</v>
      </c>
      <c r="G9932" s="129" t="s">
        <v>16723</v>
      </c>
      <c r="H9932" s="129"/>
    </row>
    <row r="9933" spans="1:8" x14ac:dyDescent="0.3">
      <c r="A9933" s="183">
        <v>45747</v>
      </c>
      <c r="B9933" s="129" t="s">
        <v>14673</v>
      </c>
      <c r="C9933" s="129" t="s">
        <v>418</v>
      </c>
      <c r="D9933" s="165">
        <v>1</v>
      </c>
      <c r="E9933" s="129" t="s">
        <v>4737</v>
      </c>
      <c r="F9933" s="129" t="s">
        <v>4735</v>
      </c>
      <c r="G9933" s="129" t="s">
        <v>16723</v>
      </c>
      <c r="H9933" s="129"/>
    </row>
    <row r="9934" spans="1:8" x14ac:dyDescent="0.3">
      <c r="A9934" s="183">
        <v>45747</v>
      </c>
      <c r="B9934" s="129" t="s">
        <v>14674</v>
      </c>
      <c r="C9934" s="129" t="s">
        <v>418</v>
      </c>
      <c r="D9934" s="165">
        <v>1</v>
      </c>
      <c r="E9934" s="129" t="s">
        <v>4739</v>
      </c>
      <c r="F9934" s="129" t="s">
        <v>4735</v>
      </c>
      <c r="G9934" s="129" t="s">
        <v>16723</v>
      </c>
      <c r="H9934" s="129"/>
    </row>
    <row r="9935" spans="1:8" x14ac:dyDescent="0.3">
      <c r="A9935" s="183">
        <v>45747</v>
      </c>
      <c r="B9935" s="129" t="s">
        <v>14675</v>
      </c>
      <c r="C9935" s="129" t="s">
        <v>418</v>
      </c>
      <c r="D9935" s="165">
        <v>1</v>
      </c>
      <c r="E9935" s="129" t="s">
        <v>4739</v>
      </c>
      <c r="F9935" s="129" t="s">
        <v>4735</v>
      </c>
      <c r="G9935" s="129" t="s">
        <v>16723</v>
      </c>
      <c r="H9935" s="129"/>
    </row>
    <row r="9936" spans="1:8" x14ac:dyDescent="0.3">
      <c r="A9936" s="183">
        <v>45747</v>
      </c>
      <c r="B9936" s="129" t="s">
        <v>14676</v>
      </c>
      <c r="C9936" s="129" t="s">
        <v>418</v>
      </c>
      <c r="D9936" s="165">
        <v>1</v>
      </c>
      <c r="E9936" s="129" t="s">
        <v>4737</v>
      </c>
      <c r="F9936" s="129" t="s">
        <v>4735</v>
      </c>
      <c r="G9936" s="129" t="s">
        <v>16723</v>
      </c>
      <c r="H9936" s="129"/>
    </row>
    <row r="9937" spans="1:8" x14ac:dyDescent="0.3">
      <c r="A9937" s="183">
        <v>45747</v>
      </c>
      <c r="B9937" s="129" t="s">
        <v>14677</v>
      </c>
      <c r="C9937" s="129" t="s">
        <v>416</v>
      </c>
      <c r="D9937" s="165">
        <v>1</v>
      </c>
      <c r="E9937" s="129" t="s">
        <v>4737</v>
      </c>
      <c r="F9937" s="129" t="s">
        <v>4735</v>
      </c>
      <c r="G9937" s="129" t="s">
        <v>16723</v>
      </c>
      <c r="H9937" s="129"/>
    </row>
    <row r="9938" spans="1:8" x14ac:dyDescent="0.3">
      <c r="A9938" s="183">
        <v>45747</v>
      </c>
      <c r="B9938" s="129" t="s">
        <v>14678</v>
      </c>
      <c r="C9938" s="129" t="s">
        <v>418</v>
      </c>
      <c r="D9938" s="165">
        <v>1</v>
      </c>
      <c r="E9938" s="129" t="s">
        <v>4821</v>
      </c>
      <c r="F9938" s="129" t="s">
        <v>4735</v>
      </c>
      <c r="G9938" s="129" t="s">
        <v>16723</v>
      </c>
      <c r="H9938" s="129"/>
    </row>
    <row r="9939" spans="1:8" x14ac:dyDescent="0.3">
      <c r="A9939" s="183">
        <v>45747</v>
      </c>
      <c r="B9939" s="129" t="s">
        <v>14679</v>
      </c>
      <c r="C9939" s="129" t="s">
        <v>418</v>
      </c>
      <c r="D9939" s="165">
        <v>1</v>
      </c>
      <c r="E9939" s="129" t="s">
        <v>4739</v>
      </c>
      <c r="F9939" s="129" t="s">
        <v>4735</v>
      </c>
      <c r="G9939" s="129" t="s">
        <v>16723</v>
      </c>
      <c r="H9939" s="129"/>
    </row>
    <row r="9940" spans="1:8" x14ac:dyDescent="0.3">
      <c r="A9940" s="183">
        <v>45747</v>
      </c>
      <c r="B9940" s="129" t="s">
        <v>14680</v>
      </c>
      <c r="C9940" s="129" t="s">
        <v>416</v>
      </c>
      <c r="D9940" s="165">
        <v>1</v>
      </c>
      <c r="E9940" s="129" t="s">
        <v>4739</v>
      </c>
      <c r="F9940" s="129" t="s">
        <v>4735</v>
      </c>
      <c r="G9940" s="129" t="s">
        <v>16723</v>
      </c>
      <c r="H9940" s="129"/>
    </row>
    <row r="9941" spans="1:8" x14ac:dyDescent="0.3">
      <c r="A9941" s="183">
        <v>45747</v>
      </c>
      <c r="B9941" s="129" t="s">
        <v>14681</v>
      </c>
      <c r="C9941" s="129" t="s">
        <v>417</v>
      </c>
      <c r="D9941" s="165">
        <v>1</v>
      </c>
      <c r="E9941" s="129" t="s">
        <v>4739</v>
      </c>
      <c r="F9941" s="129" t="s">
        <v>4735</v>
      </c>
      <c r="G9941" s="129" t="s">
        <v>16723</v>
      </c>
      <c r="H9941" s="129"/>
    </row>
    <row r="9942" spans="1:8" x14ac:dyDescent="0.3">
      <c r="A9942" s="183">
        <v>45747</v>
      </c>
      <c r="B9942" s="129" t="s">
        <v>14682</v>
      </c>
      <c r="C9942" s="129" t="s">
        <v>417</v>
      </c>
      <c r="D9942" s="165">
        <v>1</v>
      </c>
      <c r="E9942" s="129" t="s">
        <v>5066</v>
      </c>
      <c r="F9942" s="129" t="s">
        <v>4735</v>
      </c>
      <c r="G9942" s="129" t="s">
        <v>16723</v>
      </c>
      <c r="H9942" s="129"/>
    </row>
    <row r="9943" spans="1:8" x14ac:dyDescent="0.3">
      <c r="A9943" s="183">
        <v>45747</v>
      </c>
      <c r="B9943" s="129" t="s">
        <v>14683</v>
      </c>
      <c r="C9943" s="129" t="s">
        <v>417</v>
      </c>
      <c r="D9943" s="165">
        <v>1</v>
      </c>
      <c r="E9943" s="129" t="s">
        <v>4739</v>
      </c>
      <c r="F9943" s="129" t="s">
        <v>4735</v>
      </c>
      <c r="G9943" s="129" t="s">
        <v>16723</v>
      </c>
      <c r="H9943" s="129"/>
    </row>
    <row r="9944" spans="1:8" x14ac:dyDescent="0.3">
      <c r="A9944" s="183">
        <v>45747</v>
      </c>
      <c r="B9944" s="129" t="s">
        <v>14684</v>
      </c>
      <c r="C9944" s="129" t="s">
        <v>417</v>
      </c>
      <c r="D9944" s="165">
        <v>1</v>
      </c>
      <c r="E9944" s="129" t="s">
        <v>4739</v>
      </c>
      <c r="F9944" s="129" t="s">
        <v>4735</v>
      </c>
      <c r="G9944" s="129" t="s">
        <v>16723</v>
      </c>
      <c r="H9944" s="129"/>
    </row>
    <row r="9945" spans="1:8" x14ac:dyDescent="0.3">
      <c r="A9945" s="183">
        <v>45747</v>
      </c>
      <c r="B9945" s="129" t="s">
        <v>14685</v>
      </c>
      <c r="C9945" s="129" t="s">
        <v>417</v>
      </c>
      <c r="D9945" s="165">
        <v>1</v>
      </c>
      <c r="E9945" s="129" t="s">
        <v>4739</v>
      </c>
      <c r="F9945" s="129" t="s">
        <v>4735</v>
      </c>
      <c r="G9945" s="129" t="s">
        <v>16723</v>
      </c>
      <c r="H9945" s="129"/>
    </row>
    <row r="9946" spans="1:8" x14ac:dyDescent="0.3">
      <c r="A9946" s="183">
        <v>45747</v>
      </c>
      <c r="B9946" s="129" t="s">
        <v>14686</v>
      </c>
      <c r="C9946" s="129" t="s">
        <v>417</v>
      </c>
      <c r="D9946" s="165">
        <v>1</v>
      </c>
      <c r="E9946" s="129" t="s">
        <v>4739</v>
      </c>
      <c r="F9946" s="129" t="s">
        <v>4735</v>
      </c>
      <c r="G9946" s="129" t="s">
        <v>16723</v>
      </c>
      <c r="H9946" s="129"/>
    </row>
    <row r="9947" spans="1:8" x14ac:dyDescent="0.3">
      <c r="A9947" s="183">
        <v>45747</v>
      </c>
      <c r="B9947" s="129" t="s">
        <v>14687</v>
      </c>
      <c r="C9947" s="129" t="s">
        <v>417</v>
      </c>
      <c r="D9947" s="165">
        <v>1</v>
      </c>
      <c r="E9947" s="129" t="s">
        <v>4739</v>
      </c>
      <c r="F9947" s="129" t="s">
        <v>4735</v>
      </c>
      <c r="G9947" s="129" t="s">
        <v>16723</v>
      </c>
      <c r="H9947" s="129"/>
    </row>
    <row r="9948" spans="1:8" x14ac:dyDescent="0.3">
      <c r="A9948" s="183">
        <v>45747</v>
      </c>
      <c r="B9948" s="129" t="s">
        <v>14688</v>
      </c>
      <c r="C9948" s="129" t="s">
        <v>417</v>
      </c>
      <c r="D9948" s="165">
        <v>1</v>
      </c>
      <c r="E9948" s="129" t="s">
        <v>4739</v>
      </c>
      <c r="F9948" s="129" t="s">
        <v>4735</v>
      </c>
      <c r="G9948" s="129" t="s">
        <v>16723</v>
      </c>
      <c r="H9948" s="129"/>
    </row>
    <row r="9949" spans="1:8" x14ac:dyDescent="0.3">
      <c r="A9949" s="183">
        <v>45747</v>
      </c>
      <c r="B9949" s="129" t="s">
        <v>14689</v>
      </c>
      <c r="C9949" s="129" t="s">
        <v>417</v>
      </c>
      <c r="D9949" s="165">
        <v>1</v>
      </c>
      <c r="E9949" s="129" t="s">
        <v>4739</v>
      </c>
      <c r="F9949" s="129" t="s">
        <v>4735</v>
      </c>
      <c r="G9949" s="129" t="s">
        <v>16723</v>
      </c>
      <c r="H9949" s="129"/>
    </row>
    <row r="9950" spans="1:8" x14ac:dyDescent="0.3">
      <c r="A9950" s="183">
        <v>45747</v>
      </c>
      <c r="B9950" s="129" t="s">
        <v>14690</v>
      </c>
      <c r="C9950" s="129" t="s">
        <v>417</v>
      </c>
      <c r="D9950" s="165">
        <v>1</v>
      </c>
      <c r="E9950" s="129" t="s">
        <v>4739</v>
      </c>
      <c r="F9950" s="129" t="s">
        <v>4735</v>
      </c>
      <c r="G9950" s="129" t="s">
        <v>16723</v>
      </c>
      <c r="H9950" s="129"/>
    </row>
    <row r="9951" spans="1:8" x14ac:dyDescent="0.3">
      <c r="A9951" s="183">
        <v>45747</v>
      </c>
      <c r="B9951" s="129" t="s">
        <v>14691</v>
      </c>
      <c r="C9951" s="129" t="s">
        <v>417</v>
      </c>
      <c r="D9951" s="165">
        <v>1</v>
      </c>
      <c r="E9951" s="129" t="s">
        <v>4739</v>
      </c>
      <c r="F9951" s="129" t="s">
        <v>4735</v>
      </c>
      <c r="G9951" s="129" t="s">
        <v>16723</v>
      </c>
      <c r="H9951" s="129"/>
    </row>
    <row r="9952" spans="1:8" x14ac:dyDescent="0.3">
      <c r="A9952" s="183">
        <v>45747</v>
      </c>
      <c r="B9952" s="129" t="s">
        <v>14692</v>
      </c>
      <c r="C9952" s="129" t="s">
        <v>417</v>
      </c>
      <c r="D9952" s="165">
        <v>1</v>
      </c>
      <c r="E9952" s="129" t="s">
        <v>4739</v>
      </c>
      <c r="F9952" s="129" t="s">
        <v>4735</v>
      </c>
      <c r="G9952" s="129" t="s">
        <v>16723</v>
      </c>
      <c r="H9952" s="129"/>
    </row>
    <row r="9953" spans="1:8" x14ac:dyDescent="0.3">
      <c r="A9953" s="183">
        <v>45747</v>
      </c>
      <c r="B9953" s="129" t="s">
        <v>14693</v>
      </c>
      <c r="C9953" s="129" t="s">
        <v>417</v>
      </c>
      <c r="D9953" s="165">
        <v>1</v>
      </c>
      <c r="E9953" s="129" t="s">
        <v>4734</v>
      </c>
      <c r="F9953" s="129" t="s">
        <v>4735</v>
      </c>
      <c r="G9953" s="129" t="s">
        <v>16723</v>
      </c>
      <c r="H9953" s="129"/>
    </row>
    <row r="9954" spans="1:8" x14ac:dyDescent="0.3">
      <c r="A9954" s="183">
        <v>45747</v>
      </c>
      <c r="B9954" s="129" t="s">
        <v>14694</v>
      </c>
      <c r="C9954" s="129" t="s">
        <v>417</v>
      </c>
      <c r="D9954" s="165">
        <v>1</v>
      </c>
      <c r="E9954" s="129" t="s">
        <v>4821</v>
      </c>
      <c r="F9954" s="129" t="s">
        <v>4735</v>
      </c>
      <c r="G9954" s="129" t="s">
        <v>16723</v>
      </c>
      <c r="H9954" s="129"/>
    </row>
    <row r="9955" spans="1:8" x14ac:dyDescent="0.3">
      <c r="A9955" s="183">
        <v>45747</v>
      </c>
      <c r="B9955" s="129" t="s">
        <v>14695</v>
      </c>
      <c r="C9955" s="129" t="s">
        <v>417</v>
      </c>
      <c r="D9955" s="165">
        <v>1</v>
      </c>
      <c r="E9955" s="129" t="s">
        <v>4739</v>
      </c>
      <c r="F9955" s="129" t="s">
        <v>4735</v>
      </c>
      <c r="G9955" s="129" t="s">
        <v>16723</v>
      </c>
      <c r="H9955" s="129"/>
    </row>
    <row r="9956" spans="1:8" x14ac:dyDescent="0.3">
      <c r="A9956" s="183">
        <v>45747</v>
      </c>
      <c r="B9956" s="129" t="s">
        <v>14696</v>
      </c>
      <c r="C9956" s="129" t="s">
        <v>417</v>
      </c>
      <c r="D9956" s="165">
        <v>1</v>
      </c>
      <c r="E9956" s="129" t="s">
        <v>4739</v>
      </c>
      <c r="F9956" s="129" t="s">
        <v>4735</v>
      </c>
      <c r="G9956" s="129" t="s">
        <v>16723</v>
      </c>
      <c r="H9956" s="129"/>
    </row>
    <row r="9957" spans="1:8" x14ac:dyDescent="0.3">
      <c r="A9957" s="183">
        <v>45747</v>
      </c>
      <c r="B9957" s="129" t="s">
        <v>14697</v>
      </c>
      <c r="C9957" s="129" t="s">
        <v>417</v>
      </c>
      <c r="D9957" s="165">
        <v>1</v>
      </c>
      <c r="E9957" s="129" t="s">
        <v>4739</v>
      </c>
      <c r="F9957" s="129" t="s">
        <v>4735</v>
      </c>
      <c r="G9957" s="129" t="s">
        <v>16723</v>
      </c>
      <c r="H9957" s="129"/>
    </row>
    <row r="9958" spans="1:8" x14ac:dyDescent="0.3">
      <c r="A9958" s="183">
        <v>45747</v>
      </c>
      <c r="B9958" s="129" t="s">
        <v>14698</v>
      </c>
      <c r="C9958" s="129" t="s">
        <v>417</v>
      </c>
      <c r="D9958" s="165">
        <v>1</v>
      </c>
      <c r="E9958" s="129" t="s">
        <v>4739</v>
      </c>
      <c r="F9958" s="129" t="s">
        <v>4735</v>
      </c>
      <c r="G9958" s="129" t="s">
        <v>16723</v>
      </c>
      <c r="H9958" s="129"/>
    </row>
    <row r="9959" spans="1:8" x14ac:dyDescent="0.3">
      <c r="A9959" s="183">
        <v>45747</v>
      </c>
      <c r="B9959" s="129" t="s">
        <v>14699</v>
      </c>
      <c r="C9959" s="129" t="s">
        <v>417</v>
      </c>
      <c r="D9959" s="165">
        <v>1</v>
      </c>
      <c r="E9959" s="129" t="s">
        <v>4739</v>
      </c>
      <c r="F9959" s="129" t="s">
        <v>4735</v>
      </c>
      <c r="G9959" s="129" t="s">
        <v>16723</v>
      </c>
      <c r="H9959" s="129"/>
    </row>
    <row r="9960" spans="1:8" x14ac:dyDescent="0.3">
      <c r="A9960" s="183">
        <v>45747</v>
      </c>
      <c r="B9960" s="129" t="s">
        <v>14700</v>
      </c>
      <c r="C9960" s="129" t="s">
        <v>417</v>
      </c>
      <c r="D9960" s="165">
        <v>1</v>
      </c>
      <c r="E9960" s="129" t="s">
        <v>4739</v>
      </c>
      <c r="F9960" s="129" t="s">
        <v>4735</v>
      </c>
      <c r="G9960" s="129" t="s">
        <v>16723</v>
      </c>
      <c r="H9960" s="129"/>
    </row>
    <row r="9961" spans="1:8" x14ac:dyDescent="0.3">
      <c r="A9961" s="183">
        <v>45747</v>
      </c>
      <c r="B9961" s="129" t="s">
        <v>14701</v>
      </c>
      <c r="C9961" s="129" t="s">
        <v>418</v>
      </c>
      <c r="D9961" s="165">
        <v>1</v>
      </c>
      <c r="E9961" s="129" t="s">
        <v>4739</v>
      </c>
      <c r="F9961" s="129" t="s">
        <v>4735</v>
      </c>
      <c r="G9961" s="129" t="s">
        <v>16723</v>
      </c>
      <c r="H9961" s="129"/>
    </row>
    <row r="9962" spans="1:8" x14ac:dyDescent="0.3">
      <c r="A9962" s="183">
        <v>45747</v>
      </c>
      <c r="B9962" s="129" t="s">
        <v>14702</v>
      </c>
      <c r="C9962" s="129" t="s">
        <v>416</v>
      </c>
      <c r="D9962" s="165">
        <v>1</v>
      </c>
      <c r="E9962" s="129" t="s">
        <v>4739</v>
      </c>
      <c r="F9962" s="129" t="s">
        <v>4735</v>
      </c>
      <c r="G9962" s="129" t="s">
        <v>16723</v>
      </c>
      <c r="H9962" s="129"/>
    </row>
    <row r="9963" spans="1:8" x14ac:dyDescent="0.3">
      <c r="A9963" s="183">
        <v>45747</v>
      </c>
      <c r="B9963" s="129" t="s">
        <v>14703</v>
      </c>
      <c r="C9963" s="129" t="s">
        <v>418</v>
      </c>
      <c r="D9963" s="165">
        <v>1</v>
      </c>
      <c r="E9963" s="129" t="s">
        <v>4737</v>
      </c>
      <c r="F9963" s="129" t="s">
        <v>4735</v>
      </c>
      <c r="G9963" s="129" t="s">
        <v>16723</v>
      </c>
      <c r="H9963" s="129"/>
    </row>
    <row r="9964" spans="1:8" x14ac:dyDescent="0.3">
      <c r="A9964" s="183">
        <v>45747</v>
      </c>
      <c r="B9964" s="129" t="s">
        <v>14704</v>
      </c>
      <c r="C9964" s="129" t="s">
        <v>416</v>
      </c>
      <c r="D9964" s="165">
        <v>1</v>
      </c>
      <c r="E9964" s="129" t="s">
        <v>4739</v>
      </c>
      <c r="F9964" s="129" t="s">
        <v>4735</v>
      </c>
      <c r="G9964" s="129" t="s">
        <v>16723</v>
      </c>
      <c r="H9964" s="129"/>
    </row>
    <row r="9965" spans="1:8" x14ac:dyDescent="0.3">
      <c r="A9965" s="183">
        <v>45747</v>
      </c>
      <c r="B9965" s="129" t="s">
        <v>14705</v>
      </c>
      <c r="C9965" s="129" t="s">
        <v>418</v>
      </c>
      <c r="D9965" s="165">
        <v>1</v>
      </c>
      <c r="E9965" s="129" t="s">
        <v>4739</v>
      </c>
      <c r="F9965" s="129" t="s">
        <v>4735</v>
      </c>
      <c r="G9965" s="129" t="s">
        <v>16723</v>
      </c>
      <c r="H9965" s="129"/>
    </row>
    <row r="9966" spans="1:8" x14ac:dyDescent="0.3">
      <c r="A9966" s="183">
        <v>45747</v>
      </c>
      <c r="B9966" s="129" t="s">
        <v>14706</v>
      </c>
      <c r="C9966" s="129" t="s">
        <v>417</v>
      </c>
      <c r="D9966" s="165">
        <v>1</v>
      </c>
      <c r="E9966" s="129" t="s">
        <v>4739</v>
      </c>
      <c r="F9966" s="129" t="s">
        <v>4735</v>
      </c>
      <c r="G9966" s="129" t="s">
        <v>16723</v>
      </c>
      <c r="H9966" s="129"/>
    </row>
    <row r="9967" spans="1:8" x14ac:dyDescent="0.3">
      <c r="A9967" s="183">
        <v>45747</v>
      </c>
      <c r="B9967" s="129" t="s">
        <v>14707</v>
      </c>
      <c r="C9967" s="129" t="s">
        <v>417</v>
      </c>
      <c r="D9967" s="165">
        <v>1</v>
      </c>
      <c r="E9967" s="129" t="s">
        <v>4739</v>
      </c>
      <c r="F9967" s="129" t="s">
        <v>4735</v>
      </c>
      <c r="G9967" s="129" t="s">
        <v>16723</v>
      </c>
      <c r="H9967" s="129"/>
    </row>
    <row r="9968" spans="1:8" x14ac:dyDescent="0.3">
      <c r="A9968" s="183">
        <v>45747</v>
      </c>
      <c r="B9968" s="129" t="s">
        <v>14708</v>
      </c>
      <c r="C9968" s="129" t="s">
        <v>417</v>
      </c>
      <c r="D9968" s="165">
        <v>1</v>
      </c>
      <c r="E9968" s="129" t="s">
        <v>4739</v>
      </c>
      <c r="F9968" s="129" t="s">
        <v>4735</v>
      </c>
      <c r="G9968" s="129" t="s">
        <v>16723</v>
      </c>
      <c r="H9968" s="129"/>
    </row>
    <row r="9969" spans="1:8" x14ac:dyDescent="0.3">
      <c r="A9969" s="183">
        <v>45747</v>
      </c>
      <c r="B9969" s="129" t="s">
        <v>14709</v>
      </c>
      <c r="C9969" s="129" t="s">
        <v>417</v>
      </c>
      <c r="D9969" s="165">
        <v>1</v>
      </c>
      <c r="E9969" s="129" t="s">
        <v>4739</v>
      </c>
      <c r="F9969" s="129" t="s">
        <v>4735</v>
      </c>
      <c r="G9969" s="129" t="s">
        <v>16723</v>
      </c>
      <c r="H9969" s="129"/>
    </row>
    <row r="9970" spans="1:8" x14ac:dyDescent="0.3">
      <c r="A9970" s="183">
        <v>45747</v>
      </c>
      <c r="B9970" s="129" t="s">
        <v>14710</v>
      </c>
      <c r="C9970" s="129" t="s">
        <v>417</v>
      </c>
      <c r="D9970" s="165">
        <v>1</v>
      </c>
      <c r="E9970" s="129" t="s">
        <v>5066</v>
      </c>
      <c r="F9970" s="129" t="s">
        <v>4735</v>
      </c>
      <c r="G9970" s="129" t="s">
        <v>16723</v>
      </c>
      <c r="H9970" s="129"/>
    </row>
    <row r="9971" spans="1:8" x14ac:dyDescent="0.3">
      <c r="A9971" s="183">
        <v>45747</v>
      </c>
      <c r="B9971" s="129" t="s">
        <v>14711</v>
      </c>
      <c r="C9971" s="129" t="s">
        <v>417</v>
      </c>
      <c r="D9971" s="165">
        <v>1</v>
      </c>
      <c r="E9971" s="129" t="s">
        <v>4739</v>
      </c>
      <c r="F9971" s="129" t="s">
        <v>4735</v>
      </c>
      <c r="G9971" s="129" t="s">
        <v>16723</v>
      </c>
      <c r="H9971" s="129"/>
    </row>
    <row r="9972" spans="1:8" x14ac:dyDescent="0.3">
      <c r="A9972" s="183">
        <v>45747</v>
      </c>
      <c r="B9972" s="129" t="s">
        <v>14712</v>
      </c>
      <c r="C9972" s="129" t="s">
        <v>417</v>
      </c>
      <c r="D9972" s="165">
        <v>1</v>
      </c>
      <c r="E9972" s="129" t="s">
        <v>4739</v>
      </c>
      <c r="F9972" s="129" t="s">
        <v>4735</v>
      </c>
      <c r="G9972" s="129" t="s">
        <v>16723</v>
      </c>
      <c r="H9972" s="129"/>
    </row>
    <row r="9973" spans="1:8" x14ac:dyDescent="0.3">
      <c r="A9973" s="183">
        <v>45747</v>
      </c>
      <c r="B9973" s="129" t="s">
        <v>14713</v>
      </c>
      <c r="C9973" s="129" t="s">
        <v>417</v>
      </c>
      <c r="D9973" s="165">
        <v>1</v>
      </c>
      <c r="E9973" s="129" t="s">
        <v>4739</v>
      </c>
      <c r="F9973" s="129" t="s">
        <v>4735</v>
      </c>
      <c r="G9973" s="129" t="s">
        <v>16723</v>
      </c>
      <c r="H9973" s="129"/>
    </row>
    <row r="9974" spans="1:8" x14ac:dyDescent="0.3">
      <c r="A9974" s="183">
        <v>45747</v>
      </c>
      <c r="B9974" s="129" t="s">
        <v>14714</v>
      </c>
      <c r="C9974" s="129" t="s">
        <v>417</v>
      </c>
      <c r="D9974" s="165">
        <v>1</v>
      </c>
      <c r="E9974" s="129" t="s">
        <v>4739</v>
      </c>
      <c r="F9974" s="129" t="s">
        <v>4735</v>
      </c>
      <c r="G9974" s="129" t="s">
        <v>16723</v>
      </c>
      <c r="H9974" s="129"/>
    </row>
    <row r="9975" spans="1:8" x14ac:dyDescent="0.3">
      <c r="A9975" s="183">
        <v>45747</v>
      </c>
      <c r="B9975" s="129" t="s">
        <v>14715</v>
      </c>
      <c r="C9975" s="129" t="s">
        <v>417</v>
      </c>
      <c r="D9975" s="165">
        <v>1</v>
      </c>
      <c r="E9975" s="129" t="s">
        <v>4739</v>
      </c>
      <c r="F9975" s="129" t="s">
        <v>4735</v>
      </c>
      <c r="G9975" s="129" t="s">
        <v>16723</v>
      </c>
      <c r="H9975" s="129"/>
    </row>
    <row r="9976" spans="1:8" x14ac:dyDescent="0.3">
      <c r="A9976" s="183">
        <v>45747</v>
      </c>
      <c r="B9976" s="129" t="s">
        <v>14716</v>
      </c>
      <c r="C9976" s="129" t="s">
        <v>418</v>
      </c>
      <c r="D9976" s="165">
        <v>1</v>
      </c>
      <c r="E9976" s="129" t="s">
        <v>4739</v>
      </c>
      <c r="F9976" s="129" t="s">
        <v>4735</v>
      </c>
      <c r="G9976" s="129" t="s">
        <v>16723</v>
      </c>
      <c r="H9976" s="129"/>
    </row>
    <row r="9977" spans="1:8" x14ac:dyDescent="0.3">
      <c r="A9977" s="183">
        <v>45747</v>
      </c>
      <c r="B9977" s="129" t="s">
        <v>14717</v>
      </c>
      <c r="C9977" s="129" t="s">
        <v>417</v>
      </c>
      <c r="D9977" s="165">
        <v>1</v>
      </c>
      <c r="E9977" s="129" t="s">
        <v>4739</v>
      </c>
      <c r="F9977" s="129" t="s">
        <v>4735</v>
      </c>
      <c r="G9977" s="129" t="s">
        <v>16723</v>
      </c>
      <c r="H9977" s="129"/>
    </row>
    <row r="9978" spans="1:8" x14ac:dyDescent="0.3">
      <c r="A9978" s="183">
        <v>45747</v>
      </c>
      <c r="B9978" s="129" t="s">
        <v>14718</v>
      </c>
      <c r="C9978" s="129" t="s">
        <v>418</v>
      </c>
      <c r="D9978" s="165">
        <v>1</v>
      </c>
      <c r="E9978" s="129" t="s">
        <v>4739</v>
      </c>
      <c r="F9978" s="129" t="s">
        <v>4735</v>
      </c>
      <c r="G9978" s="129" t="s">
        <v>16723</v>
      </c>
      <c r="H9978" s="129"/>
    </row>
    <row r="9979" spans="1:8" x14ac:dyDescent="0.3">
      <c r="A9979" s="183">
        <v>45747</v>
      </c>
      <c r="B9979" s="129" t="s">
        <v>14719</v>
      </c>
      <c r="C9979" s="129" t="s">
        <v>418</v>
      </c>
      <c r="D9979" s="165">
        <v>1</v>
      </c>
      <c r="E9979" s="129" t="s">
        <v>4739</v>
      </c>
      <c r="F9979" s="129" t="s">
        <v>4735</v>
      </c>
      <c r="G9979" s="129" t="s">
        <v>16723</v>
      </c>
      <c r="H9979" s="129"/>
    </row>
    <row r="9980" spans="1:8" x14ac:dyDescent="0.3">
      <c r="A9980" s="183">
        <v>45747</v>
      </c>
      <c r="B9980" s="129" t="s">
        <v>14720</v>
      </c>
      <c r="C9980" s="129" t="s">
        <v>418</v>
      </c>
      <c r="D9980" s="165">
        <v>1</v>
      </c>
      <c r="E9980" s="129" t="s">
        <v>4739</v>
      </c>
      <c r="F9980" s="129" t="s">
        <v>4735</v>
      </c>
      <c r="G9980" s="129" t="s">
        <v>16723</v>
      </c>
      <c r="H9980" s="129"/>
    </row>
    <row r="9981" spans="1:8" x14ac:dyDescent="0.3">
      <c r="A9981" s="183">
        <v>45747</v>
      </c>
      <c r="B9981" s="129" t="s">
        <v>14721</v>
      </c>
      <c r="C9981" s="129" t="s">
        <v>418</v>
      </c>
      <c r="D9981" s="165">
        <v>1</v>
      </c>
      <c r="E9981" s="129" t="s">
        <v>4739</v>
      </c>
      <c r="F9981" s="129" t="s">
        <v>4735</v>
      </c>
      <c r="G9981" s="129" t="s">
        <v>16723</v>
      </c>
      <c r="H9981" s="129"/>
    </row>
    <row r="9982" spans="1:8" x14ac:dyDescent="0.3">
      <c r="A9982" s="183">
        <v>45747</v>
      </c>
      <c r="B9982" s="129" t="s">
        <v>14722</v>
      </c>
      <c r="C9982" s="129" t="s">
        <v>418</v>
      </c>
      <c r="D9982" s="165">
        <v>1</v>
      </c>
      <c r="E9982" s="129" t="s">
        <v>4739</v>
      </c>
      <c r="F9982" s="129" t="s">
        <v>4735</v>
      </c>
      <c r="G9982" s="129" t="s">
        <v>16723</v>
      </c>
      <c r="H9982" s="129"/>
    </row>
    <row r="9983" spans="1:8" x14ac:dyDescent="0.3">
      <c r="A9983" s="183">
        <v>45747</v>
      </c>
      <c r="B9983" s="129" t="s">
        <v>14723</v>
      </c>
      <c r="C9983" s="129" t="s">
        <v>418</v>
      </c>
      <c r="D9983" s="165">
        <v>1</v>
      </c>
      <c r="E9983" s="129" t="s">
        <v>4739</v>
      </c>
      <c r="F9983" s="129" t="s">
        <v>4735</v>
      </c>
      <c r="G9983" s="129" t="s">
        <v>16723</v>
      </c>
      <c r="H9983" s="129"/>
    </row>
    <row r="9984" spans="1:8" x14ac:dyDescent="0.3">
      <c r="A9984" s="183">
        <v>45747</v>
      </c>
      <c r="B9984" s="129" t="s">
        <v>14724</v>
      </c>
      <c r="C9984" s="129" t="s">
        <v>418</v>
      </c>
      <c r="D9984" s="165">
        <v>1</v>
      </c>
      <c r="E9984" s="129" t="s">
        <v>4739</v>
      </c>
      <c r="F9984" s="129" t="s">
        <v>4735</v>
      </c>
      <c r="G9984" s="129" t="s">
        <v>16723</v>
      </c>
      <c r="H9984" s="129"/>
    </row>
    <row r="9985" spans="1:8" x14ac:dyDescent="0.3">
      <c r="A9985" s="183">
        <v>45747</v>
      </c>
      <c r="B9985" s="129" t="s">
        <v>14725</v>
      </c>
      <c r="C9985" s="129" t="s">
        <v>418</v>
      </c>
      <c r="D9985" s="165">
        <v>1</v>
      </c>
      <c r="E9985" s="129" t="s">
        <v>4739</v>
      </c>
      <c r="F9985" s="129" t="s">
        <v>4735</v>
      </c>
      <c r="G9985" s="129" t="s">
        <v>16723</v>
      </c>
      <c r="H9985" s="129"/>
    </row>
    <row r="9986" spans="1:8" x14ac:dyDescent="0.3">
      <c r="A9986" s="183">
        <v>45747</v>
      </c>
      <c r="B9986" s="129" t="s">
        <v>14726</v>
      </c>
      <c r="C9986" s="129" t="s">
        <v>418</v>
      </c>
      <c r="D9986" s="165">
        <v>1</v>
      </c>
      <c r="E9986" s="129" t="s">
        <v>4739</v>
      </c>
      <c r="F9986" s="129" t="s">
        <v>4735</v>
      </c>
      <c r="G9986" s="129" t="s">
        <v>16723</v>
      </c>
      <c r="H9986" s="129"/>
    </row>
    <row r="9987" spans="1:8" x14ac:dyDescent="0.3">
      <c r="A9987" s="183">
        <v>45747</v>
      </c>
      <c r="B9987" s="129" t="s">
        <v>14727</v>
      </c>
      <c r="C9987" s="129" t="s">
        <v>417</v>
      </c>
      <c r="D9987" s="165">
        <v>1</v>
      </c>
      <c r="E9987" s="129" t="s">
        <v>4739</v>
      </c>
      <c r="F9987" s="129" t="s">
        <v>4735</v>
      </c>
      <c r="G9987" s="129" t="s">
        <v>16723</v>
      </c>
      <c r="H9987" s="129"/>
    </row>
    <row r="9988" spans="1:8" x14ac:dyDescent="0.3">
      <c r="A9988" s="183">
        <v>45747</v>
      </c>
      <c r="B9988" s="129" t="s">
        <v>14728</v>
      </c>
      <c r="C9988" s="129" t="s">
        <v>417</v>
      </c>
      <c r="D9988" s="165">
        <v>1</v>
      </c>
      <c r="E9988" s="129" t="s">
        <v>5066</v>
      </c>
      <c r="F9988" s="129" t="s">
        <v>4735</v>
      </c>
      <c r="G9988" s="129" t="s">
        <v>16723</v>
      </c>
      <c r="H9988" s="129"/>
    </row>
    <row r="9989" spans="1:8" x14ac:dyDescent="0.3">
      <c r="A9989" s="183">
        <v>45747</v>
      </c>
      <c r="B9989" s="129" t="s">
        <v>14729</v>
      </c>
      <c r="C9989" s="129" t="s">
        <v>417</v>
      </c>
      <c r="D9989" s="165">
        <v>1</v>
      </c>
      <c r="E9989" s="129" t="s">
        <v>4734</v>
      </c>
      <c r="F9989" s="129" t="s">
        <v>4735</v>
      </c>
      <c r="G9989" s="129" t="s">
        <v>16723</v>
      </c>
      <c r="H9989" s="129"/>
    </row>
    <row r="9990" spans="1:8" x14ac:dyDescent="0.3">
      <c r="A9990" s="183">
        <v>45747</v>
      </c>
      <c r="B9990" s="129" t="s">
        <v>14730</v>
      </c>
      <c r="C9990" s="129" t="s">
        <v>417</v>
      </c>
      <c r="D9990" s="165">
        <v>1</v>
      </c>
      <c r="E9990" s="129" t="s">
        <v>5066</v>
      </c>
      <c r="F9990" s="129" t="s">
        <v>4735</v>
      </c>
      <c r="G9990" s="129" t="s">
        <v>16723</v>
      </c>
      <c r="H9990" s="129"/>
    </row>
    <row r="9991" spans="1:8" x14ac:dyDescent="0.3">
      <c r="A9991" s="183">
        <v>45747</v>
      </c>
      <c r="B9991" s="129" t="s">
        <v>14731</v>
      </c>
      <c r="C9991" s="129" t="s">
        <v>417</v>
      </c>
      <c r="D9991" s="165">
        <v>1</v>
      </c>
      <c r="E9991" s="129" t="s">
        <v>4747</v>
      </c>
      <c r="F9991" s="129" t="s">
        <v>4735</v>
      </c>
      <c r="G9991" s="129" t="s">
        <v>16723</v>
      </c>
      <c r="H9991" s="129"/>
    </row>
    <row r="9992" spans="1:8" x14ac:dyDescent="0.3">
      <c r="A9992" s="183">
        <v>45747</v>
      </c>
      <c r="B9992" s="129" t="s">
        <v>14732</v>
      </c>
      <c r="C9992" s="129" t="s">
        <v>417</v>
      </c>
      <c r="D9992" s="165">
        <v>1</v>
      </c>
      <c r="E9992" s="129" t="s">
        <v>4734</v>
      </c>
      <c r="F9992" s="129" t="s">
        <v>4735</v>
      </c>
      <c r="G9992" s="129" t="s">
        <v>16723</v>
      </c>
      <c r="H9992" s="129"/>
    </row>
    <row r="9993" spans="1:8" x14ac:dyDescent="0.3">
      <c r="A9993" s="183">
        <v>45747</v>
      </c>
      <c r="B9993" s="129" t="s">
        <v>14733</v>
      </c>
      <c r="C9993" s="129" t="s">
        <v>418</v>
      </c>
      <c r="D9993" s="165">
        <v>1</v>
      </c>
      <c r="E9993" s="129" t="s">
        <v>4739</v>
      </c>
      <c r="F9993" s="129" t="s">
        <v>4735</v>
      </c>
      <c r="G9993" s="129" t="s">
        <v>16723</v>
      </c>
      <c r="H9993" s="129"/>
    </row>
    <row r="9994" spans="1:8" x14ac:dyDescent="0.3">
      <c r="A9994" s="183">
        <v>45747</v>
      </c>
      <c r="B9994" s="129" t="s">
        <v>14734</v>
      </c>
      <c r="C9994" s="129" t="s">
        <v>417</v>
      </c>
      <c r="D9994" s="165">
        <v>1</v>
      </c>
      <c r="E9994" s="129" t="s">
        <v>4739</v>
      </c>
      <c r="F9994" s="129" t="s">
        <v>4735</v>
      </c>
      <c r="G9994" s="129" t="s">
        <v>16723</v>
      </c>
      <c r="H9994" s="129"/>
    </row>
    <row r="9995" spans="1:8" x14ac:dyDescent="0.3">
      <c r="A9995" s="183">
        <v>45747</v>
      </c>
      <c r="B9995" s="129" t="s">
        <v>14735</v>
      </c>
      <c r="C9995" s="129" t="s">
        <v>417</v>
      </c>
      <c r="D9995" s="165">
        <v>1</v>
      </c>
      <c r="E9995" s="129" t="s">
        <v>4739</v>
      </c>
      <c r="F9995" s="129" t="s">
        <v>4735</v>
      </c>
      <c r="G9995" s="129" t="s">
        <v>16723</v>
      </c>
      <c r="H9995" s="129"/>
    </row>
    <row r="9996" spans="1:8" x14ac:dyDescent="0.3">
      <c r="A9996" s="183">
        <v>45747</v>
      </c>
      <c r="B9996" s="129" t="s">
        <v>14736</v>
      </c>
      <c r="C9996" s="129" t="s">
        <v>417</v>
      </c>
      <c r="D9996" s="165">
        <v>1</v>
      </c>
      <c r="E9996" s="129" t="s">
        <v>4739</v>
      </c>
      <c r="F9996" s="129" t="s">
        <v>4735</v>
      </c>
      <c r="G9996" s="129" t="s">
        <v>16723</v>
      </c>
      <c r="H9996" s="129"/>
    </row>
    <row r="9997" spans="1:8" x14ac:dyDescent="0.3">
      <c r="A9997" s="183">
        <v>45747</v>
      </c>
      <c r="B9997" s="129" t="s">
        <v>14737</v>
      </c>
      <c r="C9997" s="129" t="s">
        <v>418</v>
      </c>
      <c r="D9997" s="165">
        <v>1</v>
      </c>
      <c r="E9997" s="129" t="s">
        <v>4739</v>
      </c>
      <c r="F9997" s="129" t="s">
        <v>4735</v>
      </c>
      <c r="G9997" s="129" t="s">
        <v>16723</v>
      </c>
      <c r="H9997" s="129"/>
    </row>
    <row r="9998" spans="1:8" x14ac:dyDescent="0.3">
      <c r="A9998" s="183">
        <v>45747</v>
      </c>
      <c r="B9998" s="129" t="s">
        <v>14738</v>
      </c>
      <c r="C9998" s="129" t="s">
        <v>418</v>
      </c>
      <c r="D9998" s="165">
        <v>1</v>
      </c>
      <c r="E9998" s="129" t="s">
        <v>4739</v>
      </c>
      <c r="F9998" s="129" t="s">
        <v>4735</v>
      </c>
      <c r="G9998" s="129" t="s">
        <v>16723</v>
      </c>
      <c r="H9998" s="129"/>
    </row>
    <row r="9999" spans="1:8" x14ac:dyDescent="0.3">
      <c r="A9999" s="183">
        <v>45747</v>
      </c>
      <c r="B9999" s="129" t="s">
        <v>14739</v>
      </c>
      <c r="C9999" s="129" t="s">
        <v>418</v>
      </c>
      <c r="D9999" s="165">
        <v>1</v>
      </c>
      <c r="E9999" s="129" t="s">
        <v>4739</v>
      </c>
      <c r="F9999" s="129" t="s">
        <v>4735</v>
      </c>
      <c r="G9999" s="129" t="s">
        <v>16723</v>
      </c>
      <c r="H9999" s="129"/>
    </row>
    <row r="10000" spans="1:8" x14ac:dyDescent="0.3">
      <c r="A10000" s="183">
        <v>45747</v>
      </c>
      <c r="B10000" s="129" t="s">
        <v>14740</v>
      </c>
      <c r="C10000" s="129" t="s">
        <v>417</v>
      </c>
      <c r="D10000" s="165">
        <v>1</v>
      </c>
      <c r="E10000" s="129" t="s">
        <v>5066</v>
      </c>
      <c r="F10000" s="129" t="s">
        <v>4735</v>
      </c>
      <c r="G10000" s="129" t="s">
        <v>16723</v>
      </c>
      <c r="H10000" s="129"/>
    </row>
    <row r="10001" spans="1:8" x14ac:dyDescent="0.3">
      <c r="A10001" s="183">
        <v>45747</v>
      </c>
      <c r="B10001" s="129" t="s">
        <v>14741</v>
      </c>
      <c r="C10001" s="129" t="s">
        <v>416</v>
      </c>
      <c r="D10001" s="165">
        <v>1</v>
      </c>
      <c r="E10001" s="129" t="s">
        <v>5066</v>
      </c>
      <c r="F10001" s="129" t="s">
        <v>4735</v>
      </c>
      <c r="G10001" s="129" t="s">
        <v>16723</v>
      </c>
      <c r="H10001" s="129"/>
    </row>
    <row r="10002" spans="1:8" x14ac:dyDescent="0.3">
      <c r="A10002" s="183">
        <v>45747</v>
      </c>
      <c r="B10002" s="129" t="s">
        <v>14742</v>
      </c>
      <c r="C10002" s="129" t="s">
        <v>417</v>
      </c>
      <c r="D10002" s="165">
        <v>1</v>
      </c>
      <c r="E10002" s="129" t="s">
        <v>4747</v>
      </c>
      <c r="F10002" s="129" t="s">
        <v>4735</v>
      </c>
      <c r="G10002" s="129" t="s">
        <v>16723</v>
      </c>
      <c r="H10002" s="129"/>
    </row>
    <row r="10003" spans="1:8" x14ac:dyDescent="0.3">
      <c r="A10003" s="183">
        <v>45747</v>
      </c>
      <c r="B10003" s="129" t="s">
        <v>14743</v>
      </c>
      <c r="C10003" s="129" t="s">
        <v>417</v>
      </c>
      <c r="D10003" s="165">
        <v>1</v>
      </c>
      <c r="E10003" s="129" t="s">
        <v>4739</v>
      </c>
      <c r="F10003" s="129" t="s">
        <v>4735</v>
      </c>
      <c r="G10003" s="129" t="s">
        <v>16723</v>
      </c>
      <c r="H10003" s="129"/>
    </row>
    <row r="10004" spans="1:8" x14ac:dyDescent="0.3">
      <c r="A10004" s="183">
        <v>45747</v>
      </c>
      <c r="B10004" s="129" t="s">
        <v>14744</v>
      </c>
      <c r="C10004" s="129" t="s">
        <v>417</v>
      </c>
      <c r="D10004" s="165">
        <v>1</v>
      </c>
      <c r="E10004" s="129" t="s">
        <v>4739</v>
      </c>
      <c r="F10004" s="129" t="s">
        <v>4735</v>
      </c>
      <c r="G10004" s="129" t="s">
        <v>16723</v>
      </c>
      <c r="H10004" s="129"/>
    </row>
    <row r="10005" spans="1:8" x14ac:dyDescent="0.3">
      <c r="A10005" s="183">
        <v>45747</v>
      </c>
      <c r="B10005" s="129" t="s">
        <v>14745</v>
      </c>
      <c r="C10005" s="129" t="s">
        <v>417</v>
      </c>
      <c r="D10005" s="165">
        <v>1</v>
      </c>
      <c r="E10005" s="129" t="s">
        <v>4747</v>
      </c>
      <c r="F10005" s="129" t="s">
        <v>4735</v>
      </c>
      <c r="G10005" s="129" t="s">
        <v>16723</v>
      </c>
      <c r="H10005" s="129"/>
    </row>
    <row r="10006" spans="1:8" x14ac:dyDescent="0.3">
      <c r="A10006" s="183">
        <v>45747</v>
      </c>
      <c r="B10006" s="129" t="s">
        <v>14746</v>
      </c>
      <c r="C10006" s="129" t="s">
        <v>417</v>
      </c>
      <c r="D10006" s="165">
        <v>1</v>
      </c>
      <c r="E10006" s="129" t="s">
        <v>4739</v>
      </c>
      <c r="F10006" s="129" t="s">
        <v>4735</v>
      </c>
      <c r="G10006" s="129" t="s">
        <v>16723</v>
      </c>
      <c r="H10006" s="129"/>
    </row>
    <row r="10007" spans="1:8" x14ac:dyDescent="0.3">
      <c r="A10007" s="183">
        <v>45747</v>
      </c>
      <c r="B10007" s="129" t="s">
        <v>14747</v>
      </c>
      <c r="C10007" s="129" t="s">
        <v>416</v>
      </c>
      <c r="D10007" s="165">
        <v>1</v>
      </c>
      <c r="E10007" s="129" t="s">
        <v>4739</v>
      </c>
      <c r="F10007" s="129" t="s">
        <v>4735</v>
      </c>
      <c r="G10007" s="129" t="s">
        <v>16723</v>
      </c>
      <c r="H10007" s="129"/>
    </row>
    <row r="10008" spans="1:8" x14ac:dyDescent="0.3">
      <c r="A10008" s="183">
        <v>45747</v>
      </c>
      <c r="B10008" s="129" t="s">
        <v>14748</v>
      </c>
      <c r="C10008" s="129" t="s">
        <v>418</v>
      </c>
      <c r="D10008" s="165">
        <v>1</v>
      </c>
      <c r="E10008" s="129" t="s">
        <v>4739</v>
      </c>
      <c r="F10008" s="129" t="s">
        <v>4735</v>
      </c>
      <c r="G10008" s="129" t="s">
        <v>16723</v>
      </c>
      <c r="H10008" s="129"/>
    </row>
    <row r="10009" spans="1:8" x14ac:dyDescent="0.3">
      <c r="A10009" s="183">
        <v>45747</v>
      </c>
      <c r="B10009" s="129" t="s">
        <v>14749</v>
      </c>
      <c r="C10009" s="129" t="s">
        <v>416</v>
      </c>
      <c r="D10009" s="165">
        <v>1</v>
      </c>
      <c r="E10009" s="129" t="s">
        <v>4737</v>
      </c>
      <c r="F10009" s="129" t="s">
        <v>4735</v>
      </c>
      <c r="G10009" s="129" t="s">
        <v>16723</v>
      </c>
      <c r="H10009" s="129"/>
    </row>
    <row r="10010" spans="1:8" x14ac:dyDescent="0.3">
      <c r="A10010" s="183">
        <v>45747</v>
      </c>
      <c r="B10010" s="129" t="s">
        <v>14750</v>
      </c>
      <c r="C10010" s="129" t="s">
        <v>418</v>
      </c>
      <c r="D10010" s="165">
        <v>1</v>
      </c>
      <c r="E10010" s="129" t="s">
        <v>4821</v>
      </c>
      <c r="F10010" s="129" t="s">
        <v>4735</v>
      </c>
      <c r="G10010" s="129" t="s">
        <v>16723</v>
      </c>
      <c r="H10010" s="129"/>
    </row>
    <row r="10011" spans="1:8" x14ac:dyDescent="0.3">
      <c r="A10011" s="183">
        <v>45747</v>
      </c>
      <c r="B10011" s="129" t="s">
        <v>14751</v>
      </c>
      <c r="C10011" s="129" t="s">
        <v>418</v>
      </c>
      <c r="D10011" s="165">
        <v>1</v>
      </c>
      <c r="E10011" s="129" t="s">
        <v>4739</v>
      </c>
      <c r="F10011" s="129" t="s">
        <v>4735</v>
      </c>
      <c r="G10011" s="129" t="s">
        <v>16723</v>
      </c>
      <c r="H10011" s="129"/>
    </row>
    <row r="10012" spans="1:8" x14ac:dyDescent="0.3">
      <c r="A10012" s="183">
        <v>45747</v>
      </c>
      <c r="B10012" s="129" t="s">
        <v>14752</v>
      </c>
      <c r="C10012" s="129" t="s">
        <v>3001</v>
      </c>
      <c r="D10012" s="165">
        <v>1</v>
      </c>
      <c r="E10012" s="129" t="s">
        <v>4739</v>
      </c>
      <c r="F10012" s="129" t="s">
        <v>4735</v>
      </c>
      <c r="G10012" s="129" t="s">
        <v>16745</v>
      </c>
      <c r="H10012" s="129"/>
    </row>
    <row r="10013" spans="1:8" x14ac:dyDescent="0.3">
      <c r="A10013" s="183">
        <v>45747</v>
      </c>
      <c r="B10013" s="129" t="s">
        <v>14753</v>
      </c>
      <c r="C10013" s="129" t="s">
        <v>418</v>
      </c>
      <c r="D10013" s="165">
        <v>1</v>
      </c>
      <c r="E10013" s="129" t="s">
        <v>4739</v>
      </c>
      <c r="F10013" s="129" t="s">
        <v>4735</v>
      </c>
      <c r="G10013" s="129" t="s">
        <v>16723</v>
      </c>
      <c r="H10013" s="129"/>
    </row>
    <row r="10014" spans="1:8" x14ac:dyDescent="0.3">
      <c r="A10014" s="183">
        <v>45747</v>
      </c>
      <c r="B10014" s="129" t="s">
        <v>14754</v>
      </c>
      <c r="C10014" s="129" t="s">
        <v>418</v>
      </c>
      <c r="D10014" s="165">
        <v>1</v>
      </c>
      <c r="E10014" s="129" t="s">
        <v>4821</v>
      </c>
      <c r="F10014" s="129" t="s">
        <v>4735</v>
      </c>
      <c r="G10014" s="129" t="s">
        <v>16723</v>
      </c>
      <c r="H10014" s="129"/>
    </row>
    <row r="10015" spans="1:8" x14ac:dyDescent="0.3">
      <c r="A10015" s="183">
        <v>45747</v>
      </c>
      <c r="B10015" s="129" t="s">
        <v>14755</v>
      </c>
      <c r="C10015" s="129" t="s">
        <v>418</v>
      </c>
      <c r="D10015" s="165">
        <v>1</v>
      </c>
      <c r="E10015" s="129" t="s">
        <v>4739</v>
      </c>
      <c r="F10015" s="129" t="s">
        <v>4735</v>
      </c>
      <c r="G10015" s="129" t="s">
        <v>16723</v>
      </c>
      <c r="H10015" s="129"/>
    </row>
    <row r="10016" spans="1:8" x14ac:dyDescent="0.3">
      <c r="A10016" s="183">
        <v>45747</v>
      </c>
      <c r="B10016" s="129" t="s">
        <v>14756</v>
      </c>
      <c r="C10016" s="129" t="s">
        <v>417</v>
      </c>
      <c r="D10016" s="165">
        <v>1</v>
      </c>
      <c r="E10016" s="129" t="s">
        <v>4734</v>
      </c>
      <c r="F10016" s="129" t="s">
        <v>4735</v>
      </c>
      <c r="G10016" s="129" t="s">
        <v>16723</v>
      </c>
      <c r="H10016" s="129"/>
    </row>
    <row r="10017" spans="1:8" x14ac:dyDescent="0.3">
      <c r="A10017" s="183">
        <v>45747</v>
      </c>
      <c r="B10017" s="129" t="s">
        <v>14757</v>
      </c>
      <c r="C10017" s="129" t="s">
        <v>417</v>
      </c>
      <c r="D10017" s="165">
        <v>1</v>
      </c>
      <c r="E10017" s="129" t="s">
        <v>4747</v>
      </c>
      <c r="F10017" s="129" t="s">
        <v>4735</v>
      </c>
      <c r="G10017" s="129" t="s">
        <v>16723</v>
      </c>
      <c r="H10017" s="129"/>
    </row>
    <row r="10018" spans="1:8" x14ac:dyDescent="0.3">
      <c r="A10018" s="183">
        <v>45747</v>
      </c>
      <c r="B10018" s="129" t="s">
        <v>14758</v>
      </c>
      <c r="C10018" s="129" t="s">
        <v>416</v>
      </c>
      <c r="D10018" s="165">
        <v>1</v>
      </c>
      <c r="E10018" s="129" t="s">
        <v>4739</v>
      </c>
      <c r="F10018" s="129" t="s">
        <v>4735</v>
      </c>
      <c r="G10018" s="129" t="s">
        <v>16723</v>
      </c>
      <c r="H10018" s="129"/>
    </row>
    <row r="10019" spans="1:8" x14ac:dyDescent="0.3">
      <c r="A10019" s="183">
        <v>45747</v>
      </c>
      <c r="B10019" s="129" t="s">
        <v>14759</v>
      </c>
      <c r="C10019" s="129" t="s">
        <v>418</v>
      </c>
      <c r="D10019" s="165">
        <v>1</v>
      </c>
      <c r="E10019" s="129" t="s">
        <v>4739</v>
      </c>
      <c r="F10019" s="129" t="s">
        <v>4735</v>
      </c>
      <c r="G10019" s="129" t="s">
        <v>16723</v>
      </c>
      <c r="H10019" s="129"/>
    </row>
    <row r="10020" spans="1:8" x14ac:dyDescent="0.3">
      <c r="A10020" s="183">
        <v>45747</v>
      </c>
      <c r="B10020" s="129" t="s">
        <v>14760</v>
      </c>
      <c r="C10020" s="129" t="s">
        <v>418</v>
      </c>
      <c r="D10020" s="165">
        <v>1</v>
      </c>
      <c r="E10020" s="129" t="s">
        <v>4741</v>
      </c>
      <c r="F10020" s="129" t="s">
        <v>4735</v>
      </c>
      <c r="G10020" s="129" t="s">
        <v>16723</v>
      </c>
      <c r="H10020" s="129"/>
    </row>
    <row r="10021" spans="1:8" x14ac:dyDescent="0.3">
      <c r="A10021" s="183">
        <v>45747</v>
      </c>
      <c r="B10021" s="129" t="s">
        <v>14761</v>
      </c>
      <c r="C10021" s="129" t="s">
        <v>418</v>
      </c>
      <c r="D10021" s="165">
        <v>1</v>
      </c>
      <c r="E10021" s="129" t="s">
        <v>4739</v>
      </c>
      <c r="F10021" s="129" t="s">
        <v>4735</v>
      </c>
      <c r="G10021" s="129" t="s">
        <v>16723</v>
      </c>
      <c r="H10021" s="129"/>
    </row>
    <row r="10022" spans="1:8" x14ac:dyDescent="0.3">
      <c r="A10022" s="183">
        <v>45747</v>
      </c>
      <c r="B10022" s="129" t="s">
        <v>14762</v>
      </c>
      <c r="C10022" s="129" t="s">
        <v>418</v>
      </c>
      <c r="D10022" s="165">
        <v>1</v>
      </c>
      <c r="E10022" s="129" t="s">
        <v>4739</v>
      </c>
      <c r="F10022" s="129" t="s">
        <v>4735</v>
      </c>
      <c r="G10022" s="129" t="s">
        <v>16723</v>
      </c>
      <c r="H10022" s="129"/>
    </row>
    <row r="10023" spans="1:8" x14ac:dyDescent="0.3">
      <c r="A10023" s="183">
        <v>45747</v>
      </c>
      <c r="B10023" s="129" t="s">
        <v>14763</v>
      </c>
      <c r="C10023" s="129" t="s">
        <v>417</v>
      </c>
      <c r="D10023" s="165">
        <v>1</v>
      </c>
      <c r="E10023" s="129" t="s">
        <v>4739</v>
      </c>
      <c r="F10023" s="129" t="s">
        <v>4735</v>
      </c>
      <c r="G10023" s="129" t="s">
        <v>16723</v>
      </c>
      <c r="H10023" s="129"/>
    </row>
    <row r="10024" spans="1:8" x14ac:dyDescent="0.3">
      <c r="A10024" s="183">
        <v>45747</v>
      </c>
      <c r="B10024" s="129" t="s">
        <v>14764</v>
      </c>
      <c r="C10024" s="129" t="s">
        <v>418</v>
      </c>
      <c r="D10024" s="165">
        <v>1</v>
      </c>
      <c r="E10024" s="129" t="s">
        <v>4741</v>
      </c>
      <c r="F10024" s="129" t="s">
        <v>4735</v>
      </c>
      <c r="G10024" s="129" t="s">
        <v>16723</v>
      </c>
      <c r="H10024" s="129"/>
    </row>
    <row r="10025" spans="1:8" x14ac:dyDescent="0.3">
      <c r="A10025" s="183">
        <v>45747</v>
      </c>
      <c r="B10025" s="129" t="s">
        <v>14765</v>
      </c>
      <c r="C10025" s="129" t="s">
        <v>418</v>
      </c>
      <c r="D10025" s="165">
        <v>1</v>
      </c>
      <c r="E10025" s="129" t="s">
        <v>4739</v>
      </c>
      <c r="F10025" s="129" t="s">
        <v>4735</v>
      </c>
      <c r="G10025" s="129" t="s">
        <v>16723</v>
      </c>
      <c r="H10025" s="129"/>
    </row>
    <row r="10026" spans="1:8" x14ac:dyDescent="0.3">
      <c r="A10026" s="183">
        <v>45747</v>
      </c>
      <c r="B10026" s="129" t="s">
        <v>14766</v>
      </c>
      <c r="C10026" s="129" t="s">
        <v>418</v>
      </c>
      <c r="D10026" s="165">
        <v>1</v>
      </c>
      <c r="E10026" s="129" t="s">
        <v>4739</v>
      </c>
      <c r="F10026" s="129" t="s">
        <v>4735</v>
      </c>
      <c r="G10026" s="129" t="s">
        <v>16723</v>
      </c>
      <c r="H10026" s="129"/>
    </row>
    <row r="10027" spans="1:8" x14ac:dyDescent="0.3">
      <c r="A10027" s="183">
        <v>45747</v>
      </c>
      <c r="B10027" s="129" t="s">
        <v>14767</v>
      </c>
      <c r="C10027" s="129" t="s">
        <v>418</v>
      </c>
      <c r="D10027" s="165">
        <v>1</v>
      </c>
      <c r="E10027" s="129" t="s">
        <v>4821</v>
      </c>
      <c r="F10027" s="129" t="s">
        <v>4735</v>
      </c>
      <c r="G10027" s="129" t="s">
        <v>16723</v>
      </c>
      <c r="H10027" s="129"/>
    </row>
    <row r="10028" spans="1:8" x14ac:dyDescent="0.3">
      <c r="A10028" s="183">
        <v>45747</v>
      </c>
      <c r="B10028" s="129" t="s">
        <v>14768</v>
      </c>
      <c r="C10028" s="129" t="s">
        <v>418</v>
      </c>
      <c r="D10028" s="165">
        <v>1</v>
      </c>
      <c r="E10028" s="129" t="s">
        <v>4821</v>
      </c>
      <c r="F10028" s="129" t="s">
        <v>4735</v>
      </c>
      <c r="G10028" s="129" t="s">
        <v>16723</v>
      </c>
      <c r="H10028" s="129"/>
    </row>
    <row r="10029" spans="1:8" x14ac:dyDescent="0.3">
      <c r="A10029" s="183">
        <v>45777</v>
      </c>
      <c r="B10029" s="129" t="s">
        <v>14769</v>
      </c>
      <c r="C10029" s="129" t="s">
        <v>418</v>
      </c>
      <c r="D10029" s="165">
        <v>1</v>
      </c>
      <c r="E10029" s="129" t="s">
        <v>4737</v>
      </c>
      <c r="F10029" s="129" t="s">
        <v>4735</v>
      </c>
      <c r="G10029" s="129" t="s">
        <v>16723</v>
      </c>
      <c r="H10029" s="129"/>
    </row>
    <row r="10030" spans="1:8" x14ac:dyDescent="0.3">
      <c r="A10030" s="183">
        <v>45777</v>
      </c>
      <c r="B10030" s="129" t="s">
        <v>14770</v>
      </c>
      <c r="C10030" s="129" t="s">
        <v>418</v>
      </c>
      <c r="D10030" s="165">
        <v>1</v>
      </c>
      <c r="E10030" s="129" t="s">
        <v>4744</v>
      </c>
      <c r="F10030" s="129" t="s">
        <v>4735</v>
      </c>
      <c r="G10030" s="129" t="s">
        <v>16723</v>
      </c>
      <c r="H10030" s="129"/>
    </row>
    <row r="10031" spans="1:8" x14ac:dyDescent="0.3">
      <c r="A10031" s="183">
        <v>45777</v>
      </c>
      <c r="B10031" s="129" t="s">
        <v>14771</v>
      </c>
      <c r="C10031" s="129" t="s">
        <v>416</v>
      </c>
      <c r="D10031" s="165">
        <v>1</v>
      </c>
      <c r="E10031" s="129" t="s">
        <v>4739</v>
      </c>
      <c r="F10031" s="129" t="s">
        <v>4735</v>
      </c>
      <c r="G10031" s="129" t="s">
        <v>16723</v>
      </c>
      <c r="H10031" s="129"/>
    </row>
    <row r="10032" spans="1:8" x14ac:dyDescent="0.3">
      <c r="A10032" s="183">
        <v>45777</v>
      </c>
      <c r="B10032" s="129" t="s">
        <v>14772</v>
      </c>
      <c r="C10032" s="129" t="s">
        <v>416</v>
      </c>
      <c r="D10032" s="165">
        <v>1</v>
      </c>
      <c r="E10032" s="129" t="s">
        <v>4737</v>
      </c>
      <c r="F10032" s="129" t="s">
        <v>4735</v>
      </c>
      <c r="G10032" s="129" t="s">
        <v>16723</v>
      </c>
      <c r="H10032" s="129"/>
    </row>
    <row r="10033" spans="1:8" x14ac:dyDescent="0.3">
      <c r="A10033" s="183">
        <v>45777</v>
      </c>
      <c r="B10033" s="129" t="s">
        <v>14773</v>
      </c>
      <c r="C10033" s="129" t="s">
        <v>418</v>
      </c>
      <c r="D10033" s="165">
        <v>1</v>
      </c>
      <c r="E10033" s="129" t="s">
        <v>4739</v>
      </c>
      <c r="F10033" s="129" t="s">
        <v>4735</v>
      </c>
      <c r="G10033" s="129" t="s">
        <v>16723</v>
      </c>
      <c r="H10033" s="129"/>
    </row>
    <row r="10034" spans="1:8" x14ac:dyDescent="0.3">
      <c r="A10034" s="183">
        <v>45777</v>
      </c>
      <c r="B10034" s="129" t="s">
        <v>14774</v>
      </c>
      <c r="C10034" s="129" t="s">
        <v>416</v>
      </c>
      <c r="D10034" s="165">
        <v>1</v>
      </c>
      <c r="E10034" s="129" t="s">
        <v>4739</v>
      </c>
      <c r="F10034" s="129" t="s">
        <v>4735</v>
      </c>
      <c r="G10034" s="129" t="s">
        <v>16723</v>
      </c>
      <c r="H10034" s="129"/>
    </row>
    <row r="10035" spans="1:8" x14ac:dyDescent="0.3">
      <c r="A10035" s="183">
        <v>45777</v>
      </c>
      <c r="B10035" s="129" t="s">
        <v>14775</v>
      </c>
      <c r="C10035" s="129" t="s">
        <v>417</v>
      </c>
      <c r="D10035" s="165">
        <v>1</v>
      </c>
      <c r="E10035" s="129" t="s">
        <v>4747</v>
      </c>
      <c r="F10035" s="129" t="s">
        <v>4735</v>
      </c>
      <c r="G10035" s="129" t="s">
        <v>16723</v>
      </c>
      <c r="H10035" s="129"/>
    </row>
    <row r="10036" spans="1:8" x14ac:dyDescent="0.3">
      <c r="A10036" s="183">
        <v>45777</v>
      </c>
      <c r="B10036" s="129" t="s">
        <v>14776</v>
      </c>
      <c r="C10036" s="129" t="s">
        <v>417</v>
      </c>
      <c r="D10036" s="165">
        <v>1</v>
      </c>
      <c r="E10036" s="129" t="s">
        <v>4739</v>
      </c>
      <c r="F10036" s="129" t="s">
        <v>4735</v>
      </c>
      <c r="G10036" s="129" t="s">
        <v>16723</v>
      </c>
      <c r="H10036" s="129"/>
    </row>
    <row r="10037" spans="1:8" x14ac:dyDescent="0.3">
      <c r="A10037" s="183">
        <v>45777</v>
      </c>
      <c r="B10037" s="129" t="s">
        <v>14777</v>
      </c>
      <c r="C10037" s="129" t="s">
        <v>417</v>
      </c>
      <c r="D10037" s="165">
        <v>1</v>
      </c>
      <c r="E10037" s="129" t="s">
        <v>4739</v>
      </c>
      <c r="F10037" s="129" t="s">
        <v>4735</v>
      </c>
      <c r="G10037" s="129" t="s">
        <v>16723</v>
      </c>
      <c r="H10037" s="129"/>
    </row>
    <row r="10038" spans="1:8" x14ac:dyDescent="0.3">
      <c r="A10038" s="183">
        <v>45777</v>
      </c>
      <c r="B10038" s="129" t="s">
        <v>14778</v>
      </c>
      <c r="C10038" s="129" t="s">
        <v>417</v>
      </c>
      <c r="D10038" s="165">
        <v>1</v>
      </c>
      <c r="E10038" s="129" t="s">
        <v>4739</v>
      </c>
      <c r="F10038" s="129" t="s">
        <v>4735</v>
      </c>
      <c r="G10038" s="129" t="s">
        <v>16723</v>
      </c>
      <c r="H10038" s="129"/>
    </row>
    <row r="10039" spans="1:8" x14ac:dyDescent="0.3">
      <c r="A10039" s="183">
        <v>45777</v>
      </c>
      <c r="B10039" s="129" t="s">
        <v>14779</v>
      </c>
      <c r="C10039" s="129" t="s">
        <v>417</v>
      </c>
      <c r="D10039" s="165">
        <v>1</v>
      </c>
      <c r="E10039" s="129" t="s">
        <v>4739</v>
      </c>
      <c r="F10039" s="129" t="s">
        <v>4735</v>
      </c>
      <c r="G10039" s="129" t="s">
        <v>16723</v>
      </c>
      <c r="H10039" s="129"/>
    </row>
    <row r="10040" spans="1:8" x14ac:dyDescent="0.3">
      <c r="A10040" s="183">
        <v>45777</v>
      </c>
      <c r="B10040" s="129" t="s">
        <v>14780</v>
      </c>
      <c r="C10040" s="129" t="s">
        <v>417</v>
      </c>
      <c r="D10040" s="165">
        <v>1</v>
      </c>
      <c r="E10040" s="129" t="s">
        <v>4739</v>
      </c>
      <c r="F10040" s="129" t="s">
        <v>4735</v>
      </c>
      <c r="G10040" s="129" t="s">
        <v>16723</v>
      </c>
      <c r="H10040" s="129"/>
    </row>
    <row r="10041" spans="1:8" x14ac:dyDescent="0.3">
      <c r="A10041" s="183">
        <v>45777</v>
      </c>
      <c r="B10041" s="129" t="s">
        <v>14781</v>
      </c>
      <c r="C10041" s="129" t="s">
        <v>418</v>
      </c>
      <c r="D10041" s="165">
        <v>1</v>
      </c>
      <c r="E10041" s="129" t="s">
        <v>4739</v>
      </c>
      <c r="F10041" s="129" t="s">
        <v>4735</v>
      </c>
      <c r="G10041" s="129" t="s">
        <v>16723</v>
      </c>
      <c r="H10041" s="129"/>
    </row>
    <row r="10042" spans="1:8" x14ac:dyDescent="0.3">
      <c r="A10042" s="183">
        <v>45777</v>
      </c>
      <c r="B10042" s="129" t="s">
        <v>14782</v>
      </c>
      <c r="C10042" s="129" t="s">
        <v>418</v>
      </c>
      <c r="D10042" s="165">
        <v>1</v>
      </c>
      <c r="E10042" s="129" t="s">
        <v>4739</v>
      </c>
      <c r="F10042" s="129" t="s">
        <v>4735</v>
      </c>
      <c r="G10042" s="129" t="s">
        <v>16723</v>
      </c>
      <c r="H10042" s="129"/>
    </row>
    <row r="10043" spans="1:8" x14ac:dyDescent="0.3">
      <c r="A10043" s="183">
        <v>45777</v>
      </c>
      <c r="B10043" s="129" t="s">
        <v>14783</v>
      </c>
      <c r="C10043" s="129" t="s">
        <v>418</v>
      </c>
      <c r="D10043" s="165">
        <v>1</v>
      </c>
      <c r="E10043" s="129" t="s">
        <v>4821</v>
      </c>
      <c r="F10043" s="129" t="s">
        <v>4735</v>
      </c>
      <c r="G10043" s="129" t="s">
        <v>16723</v>
      </c>
      <c r="H10043" s="129"/>
    </row>
    <row r="10044" spans="1:8" x14ac:dyDescent="0.3">
      <c r="A10044" s="183">
        <v>45777</v>
      </c>
      <c r="B10044" s="129" t="s">
        <v>14784</v>
      </c>
      <c r="C10044" s="129" t="s">
        <v>3001</v>
      </c>
      <c r="D10044" s="165">
        <v>1</v>
      </c>
      <c r="E10044" s="129" t="s">
        <v>4739</v>
      </c>
      <c r="F10044" s="129" t="s">
        <v>4735</v>
      </c>
      <c r="G10044" s="129" t="s">
        <v>16745</v>
      </c>
      <c r="H10044" s="129"/>
    </row>
    <row r="10045" spans="1:8" x14ac:dyDescent="0.3">
      <c r="A10045" s="183">
        <v>45777</v>
      </c>
      <c r="B10045" s="129" t="s">
        <v>14785</v>
      </c>
      <c r="C10045" s="129" t="s">
        <v>416</v>
      </c>
      <c r="D10045" s="165">
        <v>1</v>
      </c>
      <c r="E10045" s="129" t="s">
        <v>4739</v>
      </c>
      <c r="F10045" s="129" t="s">
        <v>4735</v>
      </c>
      <c r="G10045" s="129" t="s">
        <v>16723</v>
      </c>
      <c r="H10045" s="129"/>
    </row>
    <row r="10046" spans="1:8" x14ac:dyDescent="0.3">
      <c r="A10046" s="183">
        <v>45777</v>
      </c>
      <c r="B10046" s="129" t="s">
        <v>14786</v>
      </c>
      <c r="C10046" s="129" t="s">
        <v>416</v>
      </c>
      <c r="D10046" s="165">
        <v>1</v>
      </c>
      <c r="E10046" s="129" t="s">
        <v>4739</v>
      </c>
      <c r="F10046" s="129" t="s">
        <v>4735</v>
      </c>
      <c r="G10046" s="129" t="s">
        <v>16723</v>
      </c>
      <c r="H10046" s="129"/>
    </row>
    <row r="10047" spans="1:8" x14ac:dyDescent="0.3">
      <c r="A10047" s="183">
        <v>45777</v>
      </c>
      <c r="B10047" s="129" t="s">
        <v>14787</v>
      </c>
      <c r="C10047" s="129" t="s">
        <v>418</v>
      </c>
      <c r="D10047" s="165">
        <v>1</v>
      </c>
      <c r="E10047" s="129" t="s">
        <v>4739</v>
      </c>
      <c r="F10047" s="129" t="s">
        <v>4735</v>
      </c>
      <c r="G10047" s="129" t="s">
        <v>16723</v>
      </c>
      <c r="H10047" s="129"/>
    </row>
    <row r="10048" spans="1:8" x14ac:dyDescent="0.3">
      <c r="A10048" s="183">
        <v>45777</v>
      </c>
      <c r="B10048" s="129" t="s">
        <v>14788</v>
      </c>
      <c r="C10048" s="129" t="s">
        <v>418</v>
      </c>
      <c r="D10048" s="165">
        <v>1</v>
      </c>
      <c r="E10048" s="129" t="s">
        <v>4739</v>
      </c>
      <c r="F10048" s="129" t="s">
        <v>4735</v>
      </c>
      <c r="G10048" s="129" t="s">
        <v>16723</v>
      </c>
      <c r="H10048" s="129"/>
    </row>
    <row r="10049" spans="1:8" x14ac:dyDescent="0.3">
      <c r="A10049" s="183">
        <v>45777</v>
      </c>
      <c r="B10049" s="129" t="s">
        <v>14789</v>
      </c>
      <c r="C10049" s="129" t="s">
        <v>416</v>
      </c>
      <c r="D10049" s="165">
        <v>1</v>
      </c>
      <c r="E10049" s="129" t="s">
        <v>4739</v>
      </c>
      <c r="F10049" s="129" t="s">
        <v>4735</v>
      </c>
      <c r="G10049" s="129" t="s">
        <v>16723</v>
      </c>
      <c r="H10049" s="129"/>
    </row>
    <row r="10050" spans="1:8" x14ac:dyDescent="0.3">
      <c r="A10050" s="183">
        <v>45777</v>
      </c>
      <c r="B10050" s="129" t="s">
        <v>14790</v>
      </c>
      <c r="C10050" s="129" t="s">
        <v>417</v>
      </c>
      <c r="D10050" s="165">
        <v>1</v>
      </c>
      <c r="E10050" s="129" t="s">
        <v>4739</v>
      </c>
      <c r="F10050" s="129" t="s">
        <v>4735</v>
      </c>
      <c r="G10050" s="129" t="s">
        <v>16723</v>
      </c>
      <c r="H10050" s="129"/>
    </row>
    <row r="10051" spans="1:8" x14ac:dyDescent="0.3">
      <c r="A10051" s="183">
        <v>45777</v>
      </c>
      <c r="B10051" s="129" t="s">
        <v>14791</v>
      </c>
      <c r="C10051" s="129" t="s">
        <v>418</v>
      </c>
      <c r="D10051" s="165">
        <v>1</v>
      </c>
      <c r="E10051" s="129" t="s">
        <v>4737</v>
      </c>
      <c r="F10051" s="129" t="s">
        <v>4735</v>
      </c>
      <c r="G10051" s="129" t="s">
        <v>16723</v>
      </c>
      <c r="H10051" s="129"/>
    </row>
    <row r="10052" spans="1:8" x14ac:dyDescent="0.3">
      <c r="A10052" s="183">
        <v>45777</v>
      </c>
      <c r="B10052" s="129" t="s">
        <v>14792</v>
      </c>
      <c r="C10052" s="129" t="s">
        <v>417</v>
      </c>
      <c r="D10052" s="165">
        <v>1</v>
      </c>
      <c r="E10052" s="129" t="s">
        <v>4739</v>
      </c>
      <c r="F10052" s="129" t="s">
        <v>4735</v>
      </c>
      <c r="G10052" s="129" t="s">
        <v>16723</v>
      </c>
      <c r="H10052" s="129"/>
    </row>
    <row r="10053" spans="1:8" x14ac:dyDescent="0.3">
      <c r="A10053" s="183">
        <v>45777</v>
      </c>
      <c r="B10053" s="129" t="s">
        <v>14793</v>
      </c>
      <c r="C10053" s="129" t="s">
        <v>417</v>
      </c>
      <c r="D10053" s="165">
        <v>1</v>
      </c>
      <c r="E10053" s="129" t="s">
        <v>4747</v>
      </c>
      <c r="F10053" s="129" t="s">
        <v>4735</v>
      </c>
      <c r="G10053" s="129" t="s">
        <v>16723</v>
      </c>
      <c r="H10053" s="129"/>
    </row>
    <row r="10054" spans="1:8" x14ac:dyDescent="0.3">
      <c r="A10054" s="183">
        <v>45777</v>
      </c>
      <c r="B10054" s="129" t="s">
        <v>14794</v>
      </c>
      <c r="C10054" s="129" t="s">
        <v>417</v>
      </c>
      <c r="D10054" s="165">
        <v>1</v>
      </c>
      <c r="E10054" s="129" t="s">
        <v>4739</v>
      </c>
      <c r="F10054" s="129" t="s">
        <v>4735</v>
      </c>
      <c r="G10054" s="129" t="s">
        <v>16723</v>
      </c>
      <c r="H10054" s="129"/>
    </row>
    <row r="10055" spans="1:8" x14ac:dyDescent="0.3">
      <c r="A10055" s="183">
        <v>45777</v>
      </c>
      <c r="B10055" s="129" t="s">
        <v>14795</v>
      </c>
      <c r="C10055" s="129" t="s">
        <v>417</v>
      </c>
      <c r="D10055" s="165">
        <v>1</v>
      </c>
      <c r="E10055" s="129" t="s">
        <v>4739</v>
      </c>
      <c r="F10055" s="129" t="s">
        <v>4735</v>
      </c>
      <c r="G10055" s="129" t="s">
        <v>16723</v>
      </c>
      <c r="H10055" s="129"/>
    </row>
    <row r="10056" spans="1:8" x14ac:dyDescent="0.3">
      <c r="A10056" s="183">
        <v>45777</v>
      </c>
      <c r="B10056" s="129" t="s">
        <v>14796</v>
      </c>
      <c r="C10056" s="129" t="s">
        <v>416</v>
      </c>
      <c r="D10056" s="165">
        <v>1</v>
      </c>
      <c r="E10056" s="129" t="s">
        <v>4737</v>
      </c>
      <c r="F10056" s="129" t="s">
        <v>4735</v>
      </c>
      <c r="G10056" s="129" t="s">
        <v>16723</v>
      </c>
      <c r="H10056" s="129"/>
    </row>
    <row r="10057" spans="1:8" x14ac:dyDescent="0.3">
      <c r="A10057" s="183">
        <v>45777</v>
      </c>
      <c r="B10057" s="129" t="s">
        <v>14797</v>
      </c>
      <c r="C10057" s="129" t="s">
        <v>418</v>
      </c>
      <c r="D10057" s="165">
        <v>1</v>
      </c>
      <c r="E10057" s="129" t="s">
        <v>4739</v>
      </c>
      <c r="F10057" s="129" t="s">
        <v>4735</v>
      </c>
      <c r="G10057" s="129" t="s">
        <v>16723</v>
      </c>
      <c r="H10057" s="129"/>
    </row>
    <row r="10058" spans="1:8" x14ac:dyDescent="0.3">
      <c r="A10058" s="183">
        <v>45777</v>
      </c>
      <c r="B10058" s="129" t="s">
        <v>14798</v>
      </c>
      <c r="C10058" s="129" t="s">
        <v>418</v>
      </c>
      <c r="D10058" s="165">
        <v>1</v>
      </c>
      <c r="E10058" s="129" t="s">
        <v>4737</v>
      </c>
      <c r="F10058" s="129" t="s">
        <v>4735</v>
      </c>
      <c r="G10058" s="129" t="s">
        <v>16723</v>
      </c>
      <c r="H10058" s="129"/>
    </row>
    <row r="10059" spans="1:8" x14ac:dyDescent="0.3">
      <c r="A10059" s="183">
        <v>45777</v>
      </c>
      <c r="B10059" s="129" t="s">
        <v>14799</v>
      </c>
      <c r="C10059" s="129" t="s">
        <v>418</v>
      </c>
      <c r="D10059" s="165">
        <v>1</v>
      </c>
      <c r="E10059" s="129" t="s">
        <v>4739</v>
      </c>
      <c r="F10059" s="129" t="s">
        <v>4735</v>
      </c>
      <c r="G10059" s="129" t="s">
        <v>16723</v>
      </c>
      <c r="H10059" s="129"/>
    </row>
    <row r="10060" spans="1:8" x14ac:dyDescent="0.3">
      <c r="A10060" s="183">
        <v>45777</v>
      </c>
      <c r="B10060" s="129" t="s">
        <v>14800</v>
      </c>
      <c r="C10060" s="129" t="s">
        <v>416</v>
      </c>
      <c r="D10060" s="165">
        <v>1</v>
      </c>
      <c r="E10060" s="129" t="s">
        <v>4737</v>
      </c>
      <c r="F10060" s="129" t="s">
        <v>4735</v>
      </c>
      <c r="G10060" s="129" t="s">
        <v>16723</v>
      </c>
      <c r="H10060" s="129"/>
    </row>
    <row r="10061" spans="1:8" x14ac:dyDescent="0.3">
      <c r="A10061" s="183">
        <v>45777</v>
      </c>
      <c r="B10061" s="129" t="s">
        <v>14801</v>
      </c>
      <c r="C10061" s="129" t="s">
        <v>417</v>
      </c>
      <c r="D10061" s="165">
        <v>1</v>
      </c>
      <c r="E10061" s="129" t="s">
        <v>4739</v>
      </c>
      <c r="F10061" s="129" t="s">
        <v>4735</v>
      </c>
      <c r="G10061" s="129" t="s">
        <v>16723</v>
      </c>
      <c r="H10061" s="129"/>
    </row>
    <row r="10062" spans="1:8" x14ac:dyDescent="0.3">
      <c r="A10062" s="183">
        <v>45777</v>
      </c>
      <c r="B10062" s="129" t="s">
        <v>14802</v>
      </c>
      <c r="C10062" s="129" t="s">
        <v>417</v>
      </c>
      <c r="D10062" s="165">
        <v>1</v>
      </c>
      <c r="E10062" s="129" t="s">
        <v>4739</v>
      </c>
      <c r="F10062" s="129" t="s">
        <v>4735</v>
      </c>
      <c r="G10062" s="129" t="s">
        <v>16723</v>
      </c>
      <c r="H10062" s="129"/>
    </row>
    <row r="10063" spans="1:8" x14ac:dyDescent="0.3">
      <c r="A10063" s="183">
        <v>45777</v>
      </c>
      <c r="B10063" s="129" t="s">
        <v>14803</v>
      </c>
      <c r="C10063" s="129" t="s">
        <v>416</v>
      </c>
      <c r="D10063" s="165">
        <v>1</v>
      </c>
      <c r="E10063" s="129" t="s">
        <v>4739</v>
      </c>
      <c r="F10063" s="129" t="s">
        <v>4735</v>
      </c>
      <c r="G10063" s="129" t="s">
        <v>16723</v>
      </c>
      <c r="H10063" s="129"/>
    </row>
    <row r="10064" spans="1:8" x14ac:dyDescent="0.3">
      <c r="A10064" s="183">
        <v>45777</v>
      </c>
      <c r="B10064" s="129" t="s">
        <v>14804</v>
      </c>
      <c r="C10064" s="129" t="s">
        <v>418</v>
      </c>
      <c r="D10064" s="165">
        <v>1</v>
      </c>
      <c r="E10064" s="129" t="s">
        <v>4739</v>
      </c>
      <c r="F10064" s="129" t="s">
        <v>4735</v>
      </c>
      <c r="G10064" s="129" t="s">
        <v>16723</v>
      </c>
      <c r="H10064" s="129"/>
    </row>
    <row r="10065" spans="1:8" x14ac:dyDescent="0.3">
      <c r="A10065" s="183">
        <v>45777</v>
      </c>
      <c r="B10065" s="129" t="s">
        <v>14805</v>
      </c>
      <c r="C10065" s="129" t="s">
        <v>416</v>
      </c>
      <c r="D10065" s="165">
        <v>1</v>
      </c>
      <c r="E10065" s="129" t="s">
        <v>4737</v>
      </c>
      <c r="F10065" s="129" t="s">
        <v>4735</v>
      </c>
      <c r="G10065" s="129" t="s">
        <v>16723</v>
      </c>
      <c r="H10065" s="129"/>
    </row>
    <row r="10066" spans="1:8" x14ac:dyDescent="0.3">
      <c r="A10066" s="183">
        <v>45777</v>
      </c>
      <c r="B10066" s="129" t="s">
        <v>14806</v>
      </c>
      <c r="C10066" s="129" t="s">
        <v>417</v>
      </c>
      <c r="D10066" s="165">
        <v>1</v>
      </c>
      <c r="E10066" s="129" t="s">
        <v>4739</v>
      </c>
      <c r="F10066" s="129" t="s">
        <v>4735</v>
      </c>
      <c r="G10066" s="129" t="s">
        <v>16723</v>
      </c>
      <c r="H10066" s="129"/>
    </row>
    <row r="10067" spans="1:8" x14ac:dyDescent="0.3">
      <c r="A10067" s="183">
        <v>45777</v>
      </c>
      <c r="B10067" s="129" t="s">
        <v>14807</v>
      </c>
      <c r="C10067" s="129" t="s">
        <v>417</v>
      </c>
      <c r="D10067" s="165">
        <v>1</v>
      </c>
      <c r="E10067" s="129" t="s">
        <v>4739</v>
      </c>
      <c r="F10067" s="129" t="s">
        <v>4735</v>
      </c>
      <c r="G10067" s="129" t="s">
        <v>16723</v>
      </c>
      <c r="H10067" s="129"/>
    </row>
    <row r="10068" spans="1:8" x14ac:dyDescent="0.3">
      <c r="A10068" s="183">
        <v>45777</v>
      </c>
      <c r="B10068" s="129" t="s">
        <v>14808</v>
      </c>
      <c r="C10068" s="129" t="s">
        <v>3001</v>
      </c>
      <c r="D10068" s="165">
        <v>1</v>
      </c>
      <c r="E10068" s="129" t="s">
        <v>4739</v>
      </c>
      <c r="F10068" s="129" t="s">
        <v>4735</v>
      </c>
      <c r="G10068" s="129" t="s">
        <v>16745</v>
      </c>
      <c r="H10068" s="129"/>
    </row>
    <row r="10069" spans="1:8" x14ac:dyDescent="0.3">
      <c r="A10069" s="183">
        <v>45777</v>
      </c>
      <c r="B10069" s="129" t="s">
        <v>14809</v>
      </c>
      <c r="C10069" s="129" t="s">
        <v>418</v>
      </c>
      <c r="D10069" s="165">
        <v>1</v>
      </c>
      <c r="E10069" s="129" t="s">
        <v>4739</v>
      </c>
      <c r="F10069" s="129" t="s">
        <v>4735</v>
      </c>
      <c r="G10069" s="129" t="s">
        <v>16723</v>
      </c>
      <c r="H10069" s="129"/>
    </row>
    <row r="10070" spans="1:8" x14ac:dyDescent="0.3">
      <c r="A10070" s="183">
        <v>45777</v>
      </c>
      <c r="B10070" s="129" t="s">
        <v>14810</v>
      </c>
      <c r="C10070" s="129" t="s">
        <v>416</v>
      </c>
      <c r="D10070" s="165">
        <v>1</v>
      </c>
      <c r="E10070" s="129" t="s">
        <v>4737</v>
      </c>
      <c r="F10070" s="129" t="s">
        <v>4735</v>
      </c>
      <c r="G10070" s="129" t="s">
        <v>16723</v>
      </c>
      <c r="H10070" s="129"/>
    </row>
    <row r="10071" spans="1:8" x14ac:dyDescent="0.3">
      <c r="A10071" s="183">
        <v>45777</v>
      </c>
      <c r="B10071" s="129" t="s">
        <v>14811</v>
      </c>
      <c r="C10071" s="129" t="s">
        <v>418</v>
      </c>
      <c r="D10071" s="165">
        <v>1</v>
      </c>
      <c r="E10071" s="129" t="s">
        <v>4739</v>
      </c>
      <c r="F10071" s="129" t="s">
        <v>4735</v>
      </c>
      <c r="G10071" s="129" t="s">
        <v>16723</v>
      </c>
      <c r="H10071" s="129"/>
    </row>
    <row r="10072" spans="1:8" x14ac:dyDescent="0.3">
      <c r="A10072" s="183">
        <v>45777</v>
      </c>
      <c r="B10072" s="129" t="s">
        <v>14812</v>
      </c>
      <c r="C10072" s="129" t="s">
        <v>416</v>
      </c>
      <c r="D10072" s="165">
        <v>1</v>
      </c>
      <c r="E10072" s="129" t="s">
        <v>4739</v>
      </c>
      <c r="F10072" s="129" t="s">
        <v>4735</v>
      </c>
      <c r="G10072" s="129" t="s">
        <v>16723</v>
      </c>
      <c r="H10072" s="129"/>
    </row>
    <row r="10073" spans="1:8" x14ac:dyDescent="0.3">
      <c r="A10073" s="183">
        <v>45777</v>
      </c>
      <c r="B10073" s="129" t="s">
        <v>14813</v>
      </c>
      <c r="C10073" s="129" t="s">
        <v>418</v>
      </c>
      <c r="D10073" s="165">
        <v>1</v>
      </c>
      <c r="E10073" s="129" t="s">
        <v>4739</v>
      </c>
      <c r="F10073" s="129" t="s">
        <v>4735</v>
      </c>
      <c r="G10073" s="129" t="s">
        <v>16723</v>
      </c>
      <c r="H10073" s="129"/>
    </row>
    <row r="10074" spans="1:8" x14ac:dyDescent="0.3">
      <c r="A10074" s="183">
        <v>45777</v>
      </c>
      <c r="B10074" s="129" t="s">
        <v>14814</v>
      </c>
      <c r="C10074" s="129" t="s">
        <v>417</v>
      </c>
      <c r="D10074" s="165">
        <v>1</v>
      </c>
      <c r="E10074" s="129" t="s">
        <v>4734</v>
      </c>
      <c r="F10074" s="129" t="s">
        <v>4735</v>
      </c>
      <c r="G10074" s="129" t="s">
        <v>16723</v>
      </c>
      <c r="H10074" s="129"/>
    </row>
    <row r="10075" spans="1:8" x14ac:dyDescent="0.3">
      <c r="A10075" s="183">
        <v>45777</v>
      </c>
      <c r="B10075" s="129" t="s">
        <v>14815</v>
      </c>
      <c r="C10075" s="129" t="s">
        <v>417</v>
      </c>
      <c r="D10075" s="165">
        <v>1</v>
      </c>
      <c r="E10075" s="129" t="s">
        <v>4739</v>
      </c>
      <c r="F10075" s="129" t="s">
        <v>4735</v>
      </c>
      <c r="G10075" s="129" t="s">
        <v>16723</v>
      </c>
      <c r="H10075" s="129"/>
    </row>
    <row r="10076" spans="1:8" x14ac:dyDescent="0.3">
      <c r="A10076" s="183">
        <v>45777</v>
      </c>
      <c r="B10076" s="129" t="s">
        <v>14816</v>
      </c>
      <c r="C10076" s="129" t="s">
        <v>417</v>
      </c>
      <c r="D10076" s="165">
        <v>1</v>
      </c>
      <c r="E10076" s="129" t="s">
        <v>5066</v>
      </c>
      <c r="F10076" s="129" t="s">
        <v>4735</v>
      </c>
      <c r="G10076" s="129" t="s">
        <v>16723</v>
      </c>
      <c r="H10076" s="129"/>
    </row>
    <row r="10077" spans="1:8" x14ac:dyDescent="0.3">
      <c r="A10077" s="183">
        <v>45777</v>
      </c>
      <c r="B10077" s="129" t="s">
        <v>14817</v>
      </c>
      <c r="C10077" s="129" t="s">
        <v>417</v>
      </c>
      <c r="D10077" s="165">
        <v>1</v>
      </c>
      <c r="E10077" s="129" t="s">
        <v>5066</v>
      </c>
      <c r="F10077" s="129" t="s">
        <v>4735</v>
      </c>
      <c r="G10077" s="129" t="s">
        <v>16723</v>
      </c>
      <c r="H10077" s="129"/>
    </row>
    <row r="10078" spans="1:8" x14ac:dyDescent="0.3">
      <c r="A10078" s="183">
        <v>45777</v>
      </c>
      <c r="B10078" s="129" t="s">
        <v>14818</v>
      </c>
      <c r="C10078" s="129" t="s">
        <v>417</v>
      </c>
      <c r="D10078" s="165">
        <v>1</v>
      </c>
      <c r="E10078" s="129" t="s">
        <v>4734</v>
      </c>
      <c r="F10078" s="129" t="s">
        <v>4735</v>
      </c>
      <c r="G10078" s="129" t="s">
        <v>16723</v>
      </c>
      <c r="H10078" s="129"/>
    </row>
    <row r="10079" spans="1:8" x14ac:dyDescent="0.3">
      <c r="A10079" s="183">
        <v>45777</v>
      </c>
      <c r="B10079" s="129" t="s">
        <v>14819</v>
      </c>
      <c r="C10079" s="129" t="s">
        <v>417</v>
      </c>
      <c r="D10079" s="165">
        <v>1</v>
      </c>
      <c r="E10079" s="129" t="s">
        <v>4739</v>
      </c>
      <c r="F10079" s="129" t="s">
        <v>4735</v>
      </c>
      <c r="G10079" s="129" t="s">
        <v>16723</v>
      </c>
      <c r="H10079" s="129"/>
    </row>
    <row r="10080" spans="1:8" x14ac:dyDescent="0.3">
      <c r="A10080" s="183">
        <v>45777</v>
      </c>
      <c r="B10080" s="129" t="s">
        <v>14820</v>
      </c>
      <c r="C10080" s="129" t="s">
        <v>417</v>
      </c>
      <c r="D10080" s="165">
        <v>1</v>
      </c>
      <c r="E10080" s="129" t="s">
        <v>4734</v>
      </c>
      <c r="F10080" s="129" t="s">
        <v>4735</v>
      </c>
      <c r="G10080" s="129" t="s">
        <v>16723</v>
      </c>
      <c r="H10080" s="129"/>
    </row>
    <row r="10081" spans="1:8" x14ac:dyDescent="0.3">
      <c r="A10081" s="183">
        <v>45777</v>
      </c>
      <c r="B10081" s="129" t="s">
        <v>14821</v>
      </c>
      <c r="C10081" s="129" t="s">
        <v>416</v>
      </c>
      <c r="D10081" s="165">
        <v>1</v>
      </c>
      <c r="E10081" s="129" t="s">
        <v>4739</v>
      </c>
      <c r="F10081" s="129" t="s">
        <v>4735</v>
      </c>
      <c r="G10081" s="129" t="s">
        <v>16723</v>
      </c>
      <c r="H10081" s="129"/>
    </row>
    <row r="10082" spans="1:8" x14ac:dyDescent="0.3">
      <c r="A10082" s="183">
        <v>45777</v>
      </c>
      <c r="B10082" s="129" t="s">
        <v>14822</v>
      </c>
      <c r="C10082" s="129" t="s">
        <v>418</v>
      </c>
      <c r="D10082" s="165">
        <v>1</v>
      </c>
      <c r="E10082" s="129" t="s">
        <v>4739</v>
      </c>
      <c r="F10082" s="129" t="s">
        <v>4735</v>
      </c>
      <c r="G10082" s="129" t="s">
        <v>16723</v>
      </c>
      <c r="H10082" s="129"/>
    </row>
    <row r="10083" spans="1:8" x14ac:dyDescent="0.3">
      <c r="A10083" s="183">
        <v>45777</v>
      </c>
      <c r="B10083" s="129" t="s">
        <v>14823</v>
      </c>
      <c r="C10083" s="129" t="s">
        <v>418</v>
      </c>
      <c r="D10083" s="165">
        <v>1</v>
      </c>
      <c r="E10083" s="129" t="s">
        <v>4739</v>
      </c>
      <c r="F10083" s="129" t="s">
        <v>4735</v>
      </c>
      <c r="G10083" s="129" t="s">
        <v>16723</v>
      </c>
      <c r="H10083" s="129"/>
    </row>
    <row r="10084" spans="1:8" x14ac:dyDescent="0.3">
      <c r="A10084" s="183">
        <v>45777</v>
      </c>
      <c r="B10084" s="129" t="s">
        <v>14824</v>
      </c>
      <c r="C10084" s="129" t="s">
        <v>417</v>
      </c>
      <c r="D10084" s="165">
        <v>1</v>
      </c>
      <c r="E10084" s="129" t="s">
        <v>4739</v>
      </c>
      <c r="F10084" s="129" t="s">
        <v>4735</v>
      </c>
      <c r="G10084" s="129" t="s">
        <v>16723</v>
      </c>
      <c r="H10084" s="129"/>
    </row>
    <row r="10085" spans="1:8" x14ac:dyDescent="0.3">
      <c r="A10085" s="183">
        <v>45777</v>
      </c>
      <c r="B10085" s="129" t="s">
        <v>14825</v>
      </c>
      <c r="C10085" s="129" t="s">
        <v>417</v>
      </c>
      <c r="D10085" s="165">
        <v>1</v>
      </c>
      <c r="E10085" s="129" t="s">
        <v>4739</v>
      </c>
      <c r="F10085" s="129" t="s">
        <v>4735</v>
      </c>
      <c r="G10085" s="129" t="s">
        <v>16723</v>
      </c>
      <c r="H10085" s="129"/>
    </row>
    <row r="10086" spans="1:8" x14ac:dyDescent="0.3">
      <c r="A10086" s="183">
        <v>45777</v>
      </c>
      <c r="B10086" s="129" t="s">
        <v>14826</v>
      </c>
      <c r="C10086" s="129" t="s">
        <v>417</v>
      </c>
      <c r="D10086" s="165">
        <v>1</v>
      </c>
      <c r="E10086" s="129" t="s">
        <v>5066</v>
      </c>
      <c r="F10086" s="129" t="s">
        <v>4735</v>
      </c>
      <c r="G10086" s="129" t="s">
        <v>16723</v>
      </c>
      <c r="H10086" s="129"/>
    </row>
    <row r="10087" spans="1:8" x14ac:dyDescent="0.3">
      <c r="A10087" s="183">
        <v>45777</v>
      </c>
      <c r="B10087" s="129" t="s">
        <v>14827</v>
      </c>
      <c r="C10087" s="129" t="s">
        <v>418</v>
      </c>
      <c r="D10087" s="165">
        <v>1</v>
      </c>
      <c r="E10087" s="129" t="s">
        <v>4739</v>
      </c>
      <c r="F10087" s="129" t="s">
        <v>4735</v>
      </c>
      <c r="G10087" s="129" t="s">
        <v>16723</v>
      </c>
      <c r="H10087" s="129"/>
    </row>
    <row r="10088" spans="1:8" x14ac:dyDescent="0.3">
      <c r="A10088" s="183">
        <v>45777</v>
      </c>
      <c r="B10088" s="129" t="s">
        <v>14828</v>
      </c>
      <c r="C10088" s="129" t="s">
        <v>417</v>
      </c>
      <c r="D10088" s="165">
        <v>1</v>
      </c>
      <c r="E10088" s="129" t="s">
        <v>5066</v>
      </c>
      <c r="F10088" s="129" t="s">
        <v>4735</v>
      </c>
      <c r="G10088" s="129" t="s">
        <v>16723</v>
      </c>
      <c r="H10088" s="129"/>
    </row>
    <row r="10089" spans="1:8" x14ac:dyDescent="0.3">
      <c r="A10089" s="183">
        <v>45777</v>
      </c>
      <c r="B10089" s="129" t="s">
        <v>14829</v>
      </c>
      <c r="C10089" s="129" t="s">
        <v>417</v>
      </c>
      <c r="D10089" s="165">
        <v>1</v>
      </c>
      <c r="E10089" s="129" t="s">
        <v>4739</v>
      </c>
      <c r="F10089" s="129" t="s">
        <v>4735</v>
      </c>
      <c r="G10089" s="129" t="s">
        <v>16723</v>
      </c>
      <c r="H10089" s="129"/>
    </row>
    <row r="10090" spans="1:8" x14ac:dyDescent="0.3">
      <c r="A10090" s="183">
        <v>45777</v>
      </c>
      <c r="B10090" s="129" t="s">
        <v>14830</v>
      </c>
      <c r="C10090" s="129" t="s">
        <v>418</v>
      </c>
      <c r="D10090" s="165">
        <v>1</v>
      </c>
      <c r="E10090" s="129" t="s">
        <v>4744</v>
      </c>
      <c r="F10090" s="129" t="s">
        <v>4735</v>
      </c>
      <c r="G10090" s="129" t="s">
        <v>16723</v>
      </c>
      <c r="H10090" s="129"/>
    </row>
    <row r="10091" spans="1:8" x14ac:dyDescent="0.3">
      <c r="A10091" s="183">
        <v>45777</v>
      </c>
      <c r="B10091" s="129" t="s">
        <v>14831</v>
      </c>
      <c r="C10091" s="129" t="s">
        <v>417</v>
      </c>
      <c r="D10091" s="165">
        <v>1</v>
      </c>
      <c r="E10091" s="129" t="s">
        <v>4739</v>
      </c>
      <c r="F10091" s="129" t="s">
        <v>4735</v>
      </c>
      <c r="G10091" s="129" t="s">
        <v>16723</v>
      </c>
      <c r="H10091" s="129"/>
    </row>
    <row r="10092" spans="1:8" x14ac:dyDescent="0.3">
      <c r="A10092" s="183">
        <v>45777</v>
      </c>
      <c r="B10092" s="129" t="s">
        <v>14832</v>
      </c>
      <c r="C10092" s="129" t="s">
        <v>417</v>
      </c>
      <c r="D10092" s="165">
        <v>1</v>
      </c>
      <c r="E10092" s="129" t="s">
        <v>4741</v>
      </c>
      <c r="F10092" s="129" t="s">
        <v>4735</v>
      </c>
      <c r="G10092" s="129" t="s">
        <v>16723</v>
      </c>
      <c r="H10092" s="129"/>
    </row>
    <row r="10093" spans="1:8" x14ac:dyDescent="0.3">
      <c r="A10093" s="183">
        <v>45777</v>
      </c>
      <c r="B10093" s="129" t="s">
        <v>14833</v>
      </c>
      <c r="C10093" s="129" t="s">
        <v>417</v>
      </c>
      <c r="D10093" s="165">
        <v>1</v>
      </c>
      <c r="E10093" s="129" t="s">
        <v>4739</v>
      </c>
      <c r="F10093" s="129" t="s">
        <v>4735</v>
      </c>
      <c r="G10093" s="129" t="s">
        <v>16723</v>
      </c>
      <c r="H10093" s="129"/>
    </row>
    <row r="10094" spans="1:8" x14ac:dyDescent="0.3">
      <c r="A10094" s="183">
        <v>45777</v>
      </c>
      <c r="B10094" s="129" t="s">
        <v>14834</v>
      </c>
      <c r="C10094" s="129" t="s">
        <v>417</v>
      </c>
      <c r="D10094" s="165">
        <v>1</v>
      </c>
      <c r="E10094" s="129" t="s">
        <v>4739</v>
      </c>
      <c r="F10094" s="129" t="s">
        <v>4735</v>
      </c>
      <c r="G10094" s="129" t="s">
        <v>16723</v>
      </c>
      <c r="H10094" s="129"/>
    </row>
    <row r="10095" spans="1:8" x14ac:dyDescent="0.3">
      <c r="A10095" s="183">
        <v>45777</v>
      </c>
      <c r="B10095" s="129" t="s">
        <v>14835</v>
      </c>
      <c r="C10095" s="129" t="s">
        <v>417</v>
      </c>
      <c r="D10095" s="165">
        <v>1</v>
      </c>
      <c r="E10095" s="129" t="s">
        <v>4739</v>
      </c>
      <c r="F10095" s="129" t="s">
        <v>4735</v>
      </c>
      <c r="G10095" s="129" t="s">
        <v>16723</v>
      </c>
      <c r="H10095" s="129"/>
    </row>
    <row r="10096" spans="1:8" x14ac:dyDescent="0.3">
      <c r="A10096" s="183">
        <v>45777</v>
      </c>
      <c r="B10096" s="129" t="s">
        <v>14836</v>
      </c>
      <c r="C10096" s="129" t="s">
        <v>417</v>
      </c>
      <c r="D10096" s="165">
        <v>1</v>
      </c>
      <c r="E10096" s="129" t="s">
        <v>4739</v>
      </c>
      <c r="F10096" s="129" t="s">
        <v>4735</v>
      </c>
      <c r="G10096" s="129" t="s">
        <v>16723</v>
      </c>
      <c r="H10096" s="129"/>
    </row>
    <row r="10097" spans="1:8" x14ac:dyDescent="0.3">
      <c r="A10097" s="183">
        <v>45777</v>
      </c>
      <c r="B10097" s="129" t="s">
        <v>14837</v>
      </c>
      <c r="C10097" s="129" t="s">
        <v>417</v>
      </c>
      <c r="D10097" s="165">
        <v>1</v>
      </c>
      <c r="E10097" s="129" t="s">
        <v>4739</v>
      </c>
      <c r="F10097" s="129" t="s">
        <v>4735</v>
      </c>
      <c r="G10097" s="129" t="s">
        <v>16723</v>
      </c>
      <c r="H10097" s="129"/>
    </row>
    <row r="10098" spans="1:8" x14ac:dyDescent="0.3">
      <c r="A10098" s="183">
        <v>45777</v>
      </c>
      <c r="B10098" s="129" t="s">
        <v>14838</v>
      </c>
      <c r="C10098" s="129" t="s">
        <v>418</v>
      </c>
      <c r="D10098" s="165">
        <v>1</v>
      </c>
      <c r="E10098" s="129" t="s">
        <v>4739</v>
      </c>
      <c r="F10098" s="129" t="s">
        <v>4735</v>
      </c>
      <c r="G10098" s="129" t="s">
        <v>16723</v>
      </c>
      <c r="H10098" s="129"/>
    </row>
    <row r="10099" spans="1:8" x14ac:dyDescent="0.3">
      <c r="A10099" s="183">
        <v>45777</v>
      </c>
      <c r="B10099" s="129" t="s">
        <v>14839</v>
      </c>
      <c r="C10099" s="129" t="s">
        <v>416</v>
      </c>
      <c r="D10099" s="165">
        <v>1</v>
      </c>
      <c r="E10099" s="129" t="s">
        <v>4739</v>
      </c>
      <c r="F10099" s="129" t="s">
        <v>4735</v>
      </c>
      <c r="G10099" s="129" t="s">
        <v>16723</v>
      </c>
      <c r="H10099" s="129"/>
    </row>
    <row r="10100" spans="1:8" x14ac:dyDescent="0.3">
      <c r="A10100" s="183">
        <v>45777</v>
      </c>
      <c r="B10100" s="129" t="s">
        <v>14840</v>
      </c>
      <c r="C10100" s="129" t="s">
        <v>416</v>
      </c>
      <c r="D10100" s="165">
        <v>1</v>
      </c>
      <c r="E10100" s="129" t="s">
        <v>4737</v>
      </c>
      <c r="F10100" s="129" t="s">
        <v>4735</v>
      </c>
      <c r="G10100" s="129" t="s">
        <v>16723</v>
      </c>
      <c r="H10100" s="129"/>
    </row>
    <row r="10101" spans="1:8" x14ac:dyDescent="0.3">
      <c r="A10101" s="183">
        <v>45777</v>
      </c>
      <c r="B10101" s="129" t="s">
        <v>14841</v>
      </c>
      <c r="C10101" s="129" t="s">
        <v>418</v>
      </c>
      <c r="D10101" s="165">
        <v>1</v>
      </c>
      <c r="E10101" s="129" t="s">
        <v>4737</v>
      </c>
      <c r="F10101" s="129" t="s">
        <v>4735</v>
      </c>
      <c r="G10101" s="129" t="s">
        <v>16723</v>
      </c>
      <c r="H10101" s="129"/>
    </row>
    <row r="10102" spans="1:8" x14ac:dyDescent="0.3">
      <c r="A10102" s="183">
        <v>45777</v>
      </c>
      <c r="B10102" s="129" t="s">
        <v>14842</v>
      </c>
      <c r="C10102" s="129" t="s">
        <v>417</v>
      </c>
      <c r="D10102" s="165">
        <v>1</v>
      </c>
      <c r="E10102" s="129" t="s">
        <v>5066</v>
      </c>
      <c r="F10102" s="129" t="s">
        <v>4735</v>
      </c>
      <c r="G10102" s="129" t="s">
        <v>16723</v>
      </c>
      <c r="H10102" s="129"/>
    </row>
    <row r="10103" spans="1:8" x14ac:dyDescent="0.3">
      <c r="A10103" s="183">
        <v>45777</v>
      </c>
      <c r="B10103" s="129" t="s">
        <v>14843</v>
      </c>
      <c r="C10103" s="129" t="s">
        <v>418</v>
      </c>
      <c r="D10103" s="165">
        <v>1</v>
      </c>
      <c r="E10103" s="129" t="s">
        <v>4737</v>
      </c>
      <c r="F10103" s="129" t="s">
        <v>4735</v>
      </c>
      <c r="G10103" s="129" t="s">
        <v>16723</v>
      </c>
      <c r="H10103" s="129"/>
    </row>
    <row r="10104" spans="1:8" x14ac:dyDescent="0.3">
      <c r="A10104" s="183">
        <v>45777</v>
      </c>
      <c r="B10104" s="129" t="s">
        <v>14844</v>
      </c>
      <c r="C10104" s="129" t="s">
        <v>417</v>
      </c>
      <c r="D10104" s="165">
        <v>1</v>
      </c>
      <c r="E10104" s="129" t="s">
        <v>4739</v>
      </c>
      <c r="F10104" s="129" t="s">
        <v>4735</v>
      </c>
      <c r="G10104" s="129" t="s">
        <v>16723</v>
      </c>
      <c r="H10104" s="129"/>
    </row>
    <row r="10105" spans="1:8" x14ac:dyDescent="0.3">
      <c r="A10105" s="183">
        <v>45777</v>
      </c>
      <c r="B10105" s="129" t="s">
        <v>14845</v>
      </c>
      <c r="C10105" s="129" t="s">
        <v>417</v>
      </c>
      <c r="D10105" s="165">
        <v>1</v>
      </c>
      <c r="E10105" s="129" t="s">
        <v>4739</v>
      </c>
      <c r="F10105" s="129" t="s">
        <v>4735</v>
      </c>
      <c r="G10105" s="129" t="s">
        <v>16723</v>
      </c>
      <c r="H10105" s="129"/>
    </row>
    <row r="10106" spans="1:8" x14ac:dyDescent="0.3">
      <c r="A10106" s="183">
        <v>45777</v>
      </c>
      <c r="B10106" s="129" t="s">
        <v>14846</v>
      </c>
      <c r="C10106" s="129" t="s">
        <v>417</v>
      </c>
      <c r="D10106" s="165">
        <v>1</v>
      </c>
      <c r="E10106" s="129" t="s">
        <v>4739</v>
      </c>
      <c r="F10106" s="129" t="s">
        <v>4735</v>
      </c>
      <c r="G10106" s="129" t="s">
        <v>16723</v>
      </c>
      <c r="H10106" s="129"/>
    </row>
    <row r="10107" spans="1:8" x14ac:dyDescent="0.3">
      <c r="A10107" s="183">
        <v>45777</v>
      </c>
      <c r="B10107" s="129" t="s">
        <v>14847</v>
      </c>
      <c r="C10107" s="129" t="s">
        <v>3001</v>
      </c>
      <c r="D10107" s="165">
        <v>1</v>
      </c>
      <c r="E10107" s="129" t="s">
        <v>4739</v>
      </c>
      <c r="F10107" s="129" t="s">
        <v>4735</v>
      </c>
      <c r="G10107" s="129" t="s">
        <v>16745</v>
      </c>
      <c r="H10107" s="129"/>
    </row>
    <row r="10108" spans="1:8" x14ac:dyDescent="0.3">
      <c r="A10108" s="183">
        <v>45777</v>
      </c>
      <c r="B10108" s="129" t="s">
        <v>14848</v>
      </c>
      <c r="C10108" s="129" t="s">
        <v>418</v>
      </c>
      <c r="D10108" s="165">
        <v>1</v>
      </c>
      <c r="E10108" s="129" t="s">
        <v>4737</v>
      </c>
      <c r="F10108" s="129" t="s">
        <v>4735</v>
      </c>
      <c r="G10108" s="129" t="s">
        <v>16723</v>
      </c>
      <c r="H10108" s="129"/>
    </row>
    <row r="10109" spans="1:8" x14ac:dyDescent="0.3">
      <c r="A10109" s="183">
        <v>45777</v>
      </c>
      <c r="B10109" s="129" t="s">
        <v>14849</v>
      </c>
      <c r="C10109" s="129" t="s">
        <v>418</v>
      </c>
      <c r="D10109" s="165">
        <v>1</v>
      </c>
      <c r="E10109" s="129" t="s">
        <v>4737</v>
      </c>
      <c r="F10109" s="129" t="s">
        <v>4735</v>
      </c>
      <c r="G10109" s="129" t="s">
        <v>16723</v>
      </c>
      <c r="H10109" s="129"/>
    </row>
    <row r="10110" spans="1:8" x14ac:dyDescent="0.3">
      <c r="A10110" s="183">
        <v>45777</v>
      </c>
      <c r="B10110" s="129" t="s">
        <v>14850</v>
      </c>
      <c r="C10110" s="129" t="s">
        <v>418</v>
      </c>
      <c r="D10110" s="165">
        <v>1</v>
      </c>
      <c r="E10110" s="129" t="s">
        <v>4744</v>
      </c>
      <c r="F10110" s="129" t="s">
        <v>4735</v>
      </c>
      <c r="G10110" s="129" t="s">
        <v>16723</v>
      </c>
      <c r="H10110" s="129"/>
    </row>
    <row r="10111" spans="1:8" x14ac:dyDescent="0.3">
      <c r="A10111" s="183">
        <v>45777</v>
      </c>
      <c r="B10111" s="129" t="s">
        <v>14851</v>
      </c>
      <c r="C10111" s="129" t="s">
        <v>418</v>
      </c>
      <c r="D10111" s="165">
        <v>1</v>
      </c>
      <c r="E10111" s="129" t="s">
        <v>4739</v>
      </c>
      <c r="F10111" s="129" t="s">
        <v>4735</v>
      </c>
      <c r="G10111" s="129" t="s">
        <v>16723</v>
      </c>
      <c r="H10111" s="129"/>
    </row>
    <row r="10112" spans="1:8" x14ac:dyDescent="0.3">
      <c r="A10112" s="183">
        <v>45777</v>
      </c>
      <c r="B10112" s="129" t="s">
        <v>14852</v>
      </c>
      <c r="C10112" s="129" t="s">
        <v>418</v>
      </c>
      <c r="D10112" s="165">
        <v>1</v>
      </c>
      <c r="E10112" s="129" t="s">
        <v>4739</v>
      </c>
      <c r="F10112" s="129" t="s">
        <v>4735</v>
      </c>
      <c r="G10112" s="129" t="s">
        <v>16723</v>
      </c>
      <c r="H10112" s="129"/>
    </row>
    <row r="10113" spans="1:8" x14ac:dyDescent="0.3">
      <c r="A10113" s="183">
        <v>45777</v>
      </c>
      <c r="B10113" s="129" t="s">
        <v>14853</v>
      </c>
      <c r="C10113" s="129" t="s">
        <v>416</v>
      </c>
      <c r="D10113" s="165">
        <v>1</v>
      </c>
      <c r="E10113" s="129" t="s">
        <v>4739</v>
      </c>
      <c r="F10113" s="129" t="s">
        <v>4735</v>
      </c>
      <c r="G10113" s="129" t="s">
        <v>16723</v>
      </c>
      <c r="H10113" s="129"/>
    </row>
    <row r="10114" spans="1:8" x14ac:dyDescent="0.3">
      <c r="A10114" s="183">
        <v>45777</v>
      </c>
      <c r="B10114" s="129" t="s">
        <v>14854</v>
      </c>
      <c r="C10114" s="129" t="s">
        <v>418</v>
      </c>
      <c r="D10114" s="165">
        <v>1</v>
      </c>
      <c r="E10114" s="129" t="s">
        <v>4821</v>
      </c>
      <c r="F10114" s="129" t="s">
        <v>4735</v>
      </c>
      <c r="G10114" s="129" t="s">
        <v>16723</v>
      </c>
      <c r="H10114" s="129"/>
    </row>
    <row r="10115" spans="1:8" x14ac:dyDescent="0.3">
      <c r="A10115" s="183">
        <v>45777</v>
      </c>
      <c r="B10115" s="129" t="s">
        <v>14855</v>
      </c>
      <c r="C10115" s="129" t="s">
        <v>417</v>
      </c>
      <c r="D10115" s="165">
        <v>1</v>
      </c>
      <c r="E10115" s="129" t="s">
        <v>4747</v>
      </c>
      <c r="F10115" s="129" t="s">
        <v>4735</v>
      </c>
      <c r="G10115" s="129" t="s">
        <v>16723</v>
      </c>
      <c r="H10115" s="129"/>
    </row>
    <row r="10116" spans="1:8" x14ac:dyDescent="0.3">
      <c r="A10116" s="183">
        <v>45777</v>
      </c>
      <c r="B10116" s="129" t="s">
        <v>14856</v>
      </c>
      <c r="C10116" s="129" t="s">
        <v>417</v>
      </c>
      <c r="D10116" s="165">
        <v>1</v>
      </c>
      <c r="E10116" s="129" t="s">
        <v>5066</v>
      </c>
      <c r="F10116" s="129" t="s">
        <v>4735</v>
      </c>
      <c r="G10116" s="129" t="s">
        <v>16723</v>
      </c>
      <c r="H10116" s="129"/>
    </row>
    <row r="10117" spans="1:8" x14ac:dyDescent="0.3">
      <c r="A10117" s="183">
        <v>45777</v>
      </c>
      <c r="B10117" s="129" t="s">
        <v>14857</v>
      </c>
      <c r="C10117" s="129" t="s">
        <v>417</v>
      </c>
      <c r="D10117" s="165">
        <v>1</v>
      </c>
      <c r="E10117" s="129" t="s">
        <v>4739</v>
      </c>
      <c r="F10117" s="129" t="s">
        <v>4735</v>
      </c>
      <c r="G10117" s="129" t="s">
        <v>16723</v>
      </c>
      <c r="H10117" s="129"/>
    </row>
    <row r="10118" spans="1:8" x14ac:dyDescent="0.3">
      <c r="A10118" s="183">
        <v>45777</v>
      </c>
      <c r="B10118" s="129" t="s">
        <v>14858</v>
      </c>
      <c r="C10118" s="129" t="s">
        <v>418</v>
      </c>
      <c r="D10118" s="165">
        <v>1</v>
      </c>
      <c r="E10118" s="129" t="s">
        <v>4737</v>
      </c>
      <c r="F10118" s="129" t="s">
        <v>4735</v>
      </c>
      <c r="G10118" s="129" t="s">
        <v>16723</v>
      </c>
      <c r="H10118" s="129"/>
    </row>
    <row r="10119" spans="1:8" x14ac:dyDescent="0.3">
      <c r="A10119" s="183">
        <v>45777</v>
      </c>
      <c r="B10119" s="129" t="s">
        <v>14859</v>
      </c>
      <c r="C10119" s="129" t="s">
        <v>418</v>
      </c>
      <c r="D10119" s="165">
        <v>1</v>
      </c>
      <c r="E10119" s="129" t="s">
        <v>4737</v>
      </c>
      <c r="F10119" s="129" t="s">
        <v>4735</v>
      </c>
      <c r="G10119" s="129" t="s">
        <v>16723</v>
      </c>
      <c r="H10119" s="129"/>
    </row>
    <row r="10120" spans="1:8" x14ac:dyDescent="0.3">
      <c r="A10120" s="183">
        <v>45777</v>
      </c>
      <c r="B10120" s="129" t="s">
        <v>14860</v>
      </c>
      <c r="C10120" s="129" t="s">
        <v>418</v>
      </c>
      <c r="D10120" s="165">
        <v>1</v>
      </c>
      <c r="E10120" s="129" t="s">
        <v>4737</v>
      </c>
      <c r="F10120" s="129" t="s">
        <v>4735</v>
      </c>
      <c r="G10120" s="129" t="s">
        <v>16723</v>
      </c>
      <c r="H10120" s="129"/>
    </row>
    <row r="10121" spans="1:8" x14ac:dyDescent="0.3">
      <c r="A10121" s="183">
        <v>45777</v>
      </c>
      <c r="B10121" s="129" t="s">
        <v>14861</v>
      </c>
      <c r="C10121" s="129" t="s">
        <v>418</v>
      </c>
      <c r="D10121" s="165">
        <v>1</v>
      </c>
      <c r="E10121" s="129" t="s">
        <v>4737</v>
      </c>
      <c r="F10121" s="129" t="s">
        <v>4735</v>
      </c>
      <c r="G10121" s="129" t="s">
        <v>16723</v>
      </c>
      <c r="H10121" s="129"/>
    </row>
    <row r="10122" spans="1:8" x14ac:dyDescent="0.3">
      <c r="A10122" s="183">
        <v>45777</v>
      </c>
      <c r="B10122" s="129" t="s">
        <v>14862</v>
      </c>
      <c r="C10122" s="129" t="s">
        <v>417</v>
      </c>
      <c r="D10122" s="165">
        <v>1</v>
      </c>
      <c r="E10122" s="129" t="s">
        <v>5066</v>
      </c>
      <c r="F10122" s="129" t="s">
        <v>4735</v>
      </c>
      <c r="G10122" s="129" t="s">
        <v>16723</v>
      </c>
      <c r="H10122" s="129"/>
    </row>
    <row r="10123" spans="1:8" x14ac:dyDescent="0.3">
      <c r="A10123" s="183">
        <v>45777</v>
      </c>
      <c r="B10123" s="129" t="s">
        <v>14863</v>
      </c>
      <c r="C10123" s="129" t="s">
        <v>417</v>
      </c>
      <c r="D10123" s="165">
        <v>1</v>
      </c>
      <c r="E10123" s="129" t="s">
        <v>5066</v>
      </c>
      <c r="F10123" s="129" t="s">
        <v>4735</v>
      </c>
      <c r="G10123" s="129" t="s">
        <v>16723</v>
      </c>
      <c r="H10123" s="129"/>
    </row>
    <row r="10124" spans="1:8" x14ac:dyDescent="0.3">
      <c r="A10124" s="183">
        <v>45777</v>
      </c>
      <c r="B10124" s="129" t="s">
        <v>14864</v>
      </c>
      <c r="C10124" s="129" t="s">
        <v>417</v>
      </c>
      <c r="D10124" s="165">
        <v>1</v>
      </c>
      <c r="E10124" s="129" t="s">
        <v>4734</v>
      </c>
      <c r="F10124" s="129" t="s">
        <v>4735</v>
      </c>
      <c r="G10124" s="129" t="s">
        <v>16723</v>
      </c>
      <c r="H10124" s="129"/>
    </row>
    <row r="10125" spans="1:8" x14ac:dyDescent="0.3">
      <c r="A10125" s="183">
        <v>45777</v>
      </c>
      <c r="B10125" s="129" t="s">
        <v>14865</v>
      </c>
      <c r="C10125" s="129" t="s">
        <v>417</v>
      </c>
      <c r="D10125" s="165">
        <v>1</v>
      </c>
      <c r="E10125" s="129" t="s">
        <v>5066</v>
      </c>
      <c r="F10125" s="129" t="s">
        <v>4735</v>
      </c>
      <c r="G10125" s="129" t="s">
        <v>16723</v>
      </c>
      <c r="H10125" s="129"/>
    </row>
    <row r="10126" spans="1:8" x14ac:dyDescent="0.3">
      <c r="A10126" s="183">
        <v>45777</v>
      </c>
      <c r="B10126" s="129" t="s">
        <v>14866</v>
      </c>
      <c r="C10126" s="129" t="s">
        <v>417</v>
      </c>
      <c r="D10126" s="165">
        <v>1</v>
      </c>
      <c r="E10126" s="129" t="s">
        <v>4739</v>
      </c>
      <c r="F10126" s="129" t="s">
        <v>4735</v>
      </c>
      <c r="G10126" s="129" t="s">
        <v>16723</v>
      </c>
      <c r="H10126" s="129"/>
    </row>
    <row r="10127" spans="1:8" x14ac:dyDescent="0.3">
      <c r="A10127" s="183">
        <v>45777</v>
      </c>
      <c r="B10127" s="129" t="s">
        <v>14867</v>
      </c>
      <c r="C10127" s="129" t="s">
        <v>418</v>
      </c>
      <c r="D10127" s="165">
        <v>1</v>
      </c>
      <c r="E10127" s="129" t="s">
        <v>4737</v>
      </c>
      <c r="F10127" s="129" t="s">
        <v>4735</v>
      </c>
      <c r="G10127" s="129" t="s">
        <v>16723</v>
      </c>
      <c r="H10127" s="129"/>
    </row>
    <row r="10128" spans="1:8" x14ac:dyDescent="0.3">
      <c r="A10128" s="183">
        <v>45777</v>
      </c>
      <c r="B10128" s="129" t="s">
        <v>14868</v>
      </c>
      <c r="C10128" s="129" t="s">
        <v>416</v>
      </c>
      <c r="D10128" s="165">
        <v>1</v>
      </c>
      <c r="E10128" s="129" t="s">
        <v>4739</v>
      </c>
      <c r="F10128" s="129" t="s">
        <v>4735</v>
      </c>
      <c r="G10128" s="129" t="s">
        <v>16723</v>
      </c>
      <c r="H10128" s="129"/>
    </row>
    <row r="10129" spans="1:8" x14ac:dyDescent="0.3">
      <c r="A10129" s="183">
        <v>45777</v>
      </c>
      <c r="B10129" s="129" t="s">
        <v>14869</v>
      </c>
      <c r="C10129" s="129" t="s">
        <v>416</v>
      </c>
      <c r="D10129" s="165">
        <v>1</v>
      </c>
      <c r="E10129" s="129" t="s">
        <v>4737</v>
      </c>
      <c r="F10129" s="129" t="s">
        <v>4735</v>
      </c>
      <c r="G10129" s="129" t="s">
        <v>16723</v>
      </c>
      <c r="H10129" s="129"/>
    </row>
    <row r="10130" spans="1:8" x14ac:dyDescent="0.3">
      <c r="A10130" s="183">
        <v>45777</v>
      </c>
      <c r="B10130" s="129" t="s">
        <v>14870</v>
      </c>
      <c r="C10130" s="129" t="s">
        <v>417</v>
      </c>
      <c r="D10130" s="165">
        <v>1</v>
      </c>
      <c r="E10130" s="129" t="s">
        <v>5066</v>
      </c>
      <c r="F10130" s="129" t="s">
        <v>4735</v>
      </c>
      <c r="G10130" s="129" t="s">
        <v>16723</v>
      </c>
      <c r="H10130" s="129"/>
    </row>
    <row r="10131" spans="1:8" x14ac:dyDescent="0.3">
      <c r="A10131" s="183">
        <v>45777</v>
      </c>
      <c r="B10131" s="129" t="s">
        <v>14871</v>
      </c>
      <c r="C10131" s="129" t="s">
        <v>417</v>
      </c>
      <c r="D10131" s="165">
        <v>1</v>
      </c>
      <c r="E10131" s="129" t="s">
        <v>4739</v>
      </c>
      <c r="F10131" s="129" t="s">
        <v>4735</v>
      </c>
      <c r="G10131" s="129" t="s">
        <v>16723</v>
      </c>
      <c r="H10131" s="129"/>
    </row>
    <row r="10132" spans="1:8" x14ac:dyDescent="0.3">
      <c r="A10132" s="183">
        <v>45777</v>
      </c>
      <c r="B10132" s="129" t="s">
        <v>14872</v>
      </c>
      <c r="C10132" s="129" t="s">
        <v>418</v>
      </c>
      <c r="D10132" s="165">
        <v>1</v>
      </c>
      <c r="E10132" s="129" t="s">
        <v>4821</v>
      </c>
      <c r="F10132" s="129" t="s">
        <v>4735</v>
      </c>
      <c r="G10132" s="129" t="s">
        <v>16723</v>
      </c>
      <c r="H10132" s="129"/>
    </row>
    <row r="10133" spans="1:8" x14ac:dyDescent="0.3">
      <c r="A10133" s="183">
        <v>45777</v>
      </c>
      <c r="B10133" s="129" t="s">
        <v>14873</v>
      </c>
      <c r="C10133" s="129" t="s">
        <v>418</v>
      </c>
      <c r="D10133" s="165">
        <v>1</v>
      </c>
      <c r="E10133" s="129" t="s">
        <v>4821</v>
      </c>
      <c r="F10133" s="129" t="s">
        <v>4735</v>
      </c>
      <c r="G10133" s="129" t="s">
        <v>16723</v>
      </c>
      <c r="H10133" s="129"/>
    </row>
    <row r="10134" spans="1:8" x14ac:dyDescent="0.3">
      <c r="A10134" s="183">
        <v>45777</v>
      </c>
      <c r="B10134" s="129" t="s">
        <v>14874</v>
      </c>
      <c r="C10134" s="129" t="s">
        <v>418</v>
      </c>
      <c r="D10134" s="165">
        <v>1</v>
      </c>
      <c r="E10134" s="129" t="s">
        <v>4739</v>
      </c>
      <c r="F10134" s="129" t="s">
        <v>4735</v>
      </c>
      <c r="G10134" s="129" t="s">
        <v>16723</v>
      </c>
      <c r="H10134" s="129"/>
    </row>
    <row r="10135" spans="1:8" x14ac:dyDescent="0.3">
      <c r="A10135" s="183">
        <v>45777</v>
      </c>
      <c r="B10135" s="129" t="s">
        <v>14875</v>
      </c>
      <c r="C10135" s="129" t="s">
        <v>417</v>
      </c>
      <c r="D10135" s="165">
        <v>1</v>
      </c>
      <c r="E10135" s="129" t="s">
        <v>4739</v>
      </c>
      <c r="F10135" s="129" t="s">
        <v>4735</v>
      </c>
      <c r="G10135" s="129" t="s">
        <v>16723</v>
      </c>
      <c r="H10135" s="129"/>
    </row>
    <row r="10136" spans="1:8" x14ac:dyDescent="0.3">
      <c r="A10136" s="183">
        <v>45777</v>
      </c>
      <c r="B10136" s="129" t="s">
        <v>14876</v>
      </c>
      <c r="C10136" s="129" t="s">
        <v>417</v>
      </c>
      <c r="D10136" s="165">
        <v>1</v>
      </c>
      <c r="E10136" s="129" t="s">
        <v>4739</v>
      </c>
      <c r="F10136" s="129" t="s">
        <v>4735</v>
      </c>
      <c r="G10136" s="129" t="s">
        <v>16723</v>
      </c>
      <c r="H10136" s="129"/>
    </row>
    <row r="10137" spans="1:8" x14ac:dyDescent="0.3">
      <c r="A10137" s="183">
        <v>45777</v>
      </c>
      <c r="B10137" s="129" t="s">
        <v>14877</v>
      </c>
      <c r="C10137" s="129" t="s">
        <v>417</v>
      </c>
      <c r="D10137" s="165">
        <v>1</v>
      </c>
      <c r="E10137" s="129" t="s">
        <v>5066</v>
      </c>
      <c r="F10137" s="129" t="s">
        <v>4735</v>
      </c>
      <c r="G10137" s="129" t="s">
        <v>16723</v>
      </c>
      <c r="H10137" s="129"/>
    </row>
    <row r="10138" spans="1:8" x14ac:dyDescent="0.3">
      <c r="A10138" s="183">
        <v>45777</v>
      </c>
      <c r="B10138" s="129" t="s">
        <v>14878</v>
      </c>
      <c r="C10138" s="129" t="s">
        <v>417</v>
      </c>
      <c r="D10138" s="165">
        <v>1</v>
      </c>
      <c r="E10138" s="129" t="s">
        <v>4734</v>
      </c>
      <c r="F10138" s="129" t="s">
        <v>4735</v>
      </c>
      <c r="G10138" s="129" t="s">
        <v>16723</v>
      </c>
      <c r="H10138" s="129"/>
    </row>
    <row r="10139" spans="1:8" x14ac:dyDescent="0.3">
      <c r="A10139" s="183">
        <v>45777</v>
      </c>
      <c r="B10139" s="129" t="s">
        <v>14879</v>
      </c>
      <c r="C10139" s="129" t="s">
        <v>417</v>
      </c>
      <c r="D10139" s="165">
        <v>1</v>
      </c>
      <c r="E10139" s="129" t="s">
        <v>4739</v>
      </c>
      <c r="F10139" s="129" t="s">
        <v>4735</v>
      </c>
      <c r="G10139" s="129" t="s">
        <v>16723</v>
      </c>
      <c r="H10139" s="129"/>
    </row>
    <row r="10140" spans="1:8" x14ac:dyDescent="0.3">
      <c r="A10140" s="183">
        <v>45777</v>
      </c>
      <c r="B10140" s="129" t="s">
        <v>14880</v>
      </c>
      <c r="C10140" s="129" t="s">
        <v>418</v>
      </c>
      <c r="D10140" s="165">
        <v>1</v>
      </c>
      <c r="E10140" s="129" t="s">
        <v>4739</v>
      </c>
      <c r="F10140" s="129" t="s">
        <v>4735</v>
      </c>
      <c r="G10140" s="129" t="s">
        <v>16723</v>
      </c>
      <c r="H10140" s="129"/>
    </row>
    <row r="10141" spans="1:8" x14ac:dyDescent="0.3">
      <c r="A10141" s="183">
        <v>45777</v>
      </c>
      <c r="B10141" s="129" t="s">
        <v>14881</v>
      </c>
      <c r="C10141" s="129" t="s">
        <v>418</v>
      </c>
      <c r="D10141" s="165">
        <v>1</v>
      </c>
      <c r="E10141" s="129" t="s">
        <v>4739</v>
      </c>
      <c r="F10141" s="129" t="s">
        <v>4735</v>
      </c>
      <c r="G10141" s="129" t="s">
        <v>16723</v>
      </c>
      <c r="H10141" s="129"/>
    </row>
    <row r="10142" spans="1:8" x14ac:dyDescent="0.3">
      <c r="A10142" s="183">
        <v>45777</v>
      </c>
      <c r="B10142" s="129" t="s">
        <v>14882</v>
      </c>
      <c r="C10142" s="129" t="s">
        <v>418</v>
      </c>
      <c r="D10142" s="165">
        <v>1</v>
      </c>
      <c r="E10142" s="129" t="s">
        <v>4739</v>
      </c>
      <c r="F10142" s="129" t="s">
        <v>4735</v>
      </c>
      <c r="G10142" s="129" t="s">
        <v>16723</v>
      </c>
      <c r="H10142" s="129"/>
    </row>
    <row r="10143" spans="1:8" x14ac:dyDescent="0.3">
      <c r="A10143" s="183">
        <v>45777</v>
      </c>
      <c r="B10143" s="129" t="s">
        <v>14883</v>
      </c>
      <c r="C10143" s="129" t="s">
        <v>416</v>
      </c>
      <c r="D10143" s="165">
        <v>1</v>
      </c>
      <c r="E10143" s="129" t="s">
        <v>4739</v>
      </c>
      <c r="F10143" s="129" t="s">
        <v>4735</v>
      </c>
      <c r="G10143" s="129" t="s">
        <v>16723</v>
      </c>
      <c r="H10143" s="129"/>
    </row>
    <row r="10144" spans="1:8" x14ac:dyDescent="0.3">
      <c r="A10144" s="183">
        <v>45777</v>
      </c>
      <c r="B10144" s="129" t="s">
        <v>14884</v>
      </c>
      <c r="C10144" s="129" t="s">
        <v>417</v>
      </c>
      <c r="D10144" s="165">
        <v>1</v>
      </c>
      <c r="E10144" s="129" t="s">
        <v>4739</v>
      </c>
      <c r="F10144" s="129" t="s">
        <v>4735</v>
      </c>
      <c r="G10144" s="129" t="s">
        <v>16723</v>
      </c>
      <c r="H10144" s="129"/>
    </row>
    <row r="10145" spans="1:8" x14ac:dyDescent="0.3">
      <c r="A10145" s="183">
        <v>45777</v>
      </c>
      <c r="B10145" s="129" t="s">
        <v>14885</v>
      </c>
      <c r="C10145" s="129" t="s">
        <v>416</v>
      </c>
      <c r="D10145" s="165">
        <v>1</v>
      </c>
      <c r="E10145" s="129" t="s">
        <v>4737</v>
      </c>
      <c r="F10145" s="129" t="s">
        <v>4735</v>
      </c>
      <c r="G10145" s="129" t="s">
        <v>16723</v>
      </c>
      <c r="H10145" s="129"/>
    </row>
    <row r="10146" spans="1:8" x14ac:dyDescent="0.3">
      <c r="A10146" s="183">
        <v>45777</v>
      </c>
      <c r="B10146" s="129" t="s">
        <v>14886</v>
      </c>
      <c r="C10146" s="129" t="s">
        <v>416</v>
      </c>
      <c r="D10146" s="165">
        <v>1</v>
      </c>
      <c r="E10146" s="129" t="s">
        <v>4739</v>
      </c>
      <c r="F10146" s="129" t="s">
        <v>4735</v>
      </c>
      <c r="G10146" s="129" t="s">
        <v>16723</v>
      </c>
      <c r="H10146" s="129"/>
    </row>
    <row r="10147" spans="1:8" x14ac:dyDescent="0.3">
      <c r="A10147" s="183">
        <v>45777</v>
      </c>
      <c r="B10147" s="129" t="s">
        <v>14887</v>
      </c>
      <c r="C10147" s="129" t="s">
        <v>418</v>
      </c>
      <c r="D10147" s="165">
        <v>1</v>
      </c>
      <c r="E10147" s="129" t="s">
        <v>4821</v>
      </c>
      <c r="F10147" s="129" t="s">
        <v>4735</v>
      </c>
      <c r="G10147" s="129" t="s">
        <v>16723</v>
      </c>
      <c r="H10147" s="129"/>
    </row>
    <row r="10148" spans="1:8" x14ac:dyDescent="0.3">
      <c r="A10148" s="183">
        <v>45777</v>
      </c>
      <c r="B10148" s="129" t="s">
        <v>14888</v>
      </c>
      <c r="C10148" s="129" t="s">
        <v>418</v>
      </c>
      <c r="D10148" s="165">
        <v>1</v>
      </c>
      <c r="E10148" s="129" t="s">
        <v>4741</v>
      </c>
      <c r="F10148" s="129" t="s">
        <v>4735</v>
      </c>
      <c r="G10148" s="129" t="s">
        <v>16723</v>
      </c>
      <c r="H10148" s="129"/>
    </row>
    <row r="10149" spans="1:8" x14ac:dyDescent="0.3">
      <c r="A10149" s="183">
        <v>45777</v>
      </c>
      <c r="B10149" s="129" t="s">
        <v>14889</v>
      </c>
      <c r="C10149" s="129" t="s">
        <v>417</v>
      </c>
      <c r="D10149" s="165">
        <v>1</v>
      </c>
      <c r="E10149" s="129" t="s">
        <v>4739</v>
      </c>
      <c r="F10149" s="129" t="s">
        <v>4735</v>
      </c>
      <c r="G10149" s="129" t="s">
        <v>16723</v>
      </c>
      <c r="H10149" s="129"/>
    </row>
    <row r="10150" spans="1:8" x14ac:dyDescent="0.3">
      <c r="A10150" s="183">
        <v>45777</v>
      </c>
      <c r="B10150" s="129" t="s">
        <v>14890</v>
      </c>
      <c r="C10150" s="129" t="s">
        <v>417</v>
      </c>
      <c r="D10150" s="165">
        <v>1</v>
      </c>
      <c r="E10150" s="129" t="s">
        <v>4739</v>
      </c>
      <c r="F10150" s="129" t="s">
        <v>4735</v>
      </c>
      <c r="G10150" s="129" t="s">
        <v>16723</v>
      </c>
      <c r="H10150" s="129"/>
    </row>
    <row r="10151" spans="1:8" x14ac:dyDescent="0.3">
      <c r="A10151" s="183">
        <v>45777</v>
      </c>
      <c r="B10151" s="129" t="s">
        <v>14891</v>
      </c>
      <c r="C10151" s="129" t="s">
        <v>417</v>
      </c>
      <c r="D10151" s="165">
        <v>1</v>
      </c>
      <c r="E10151" s="129" t="s">
        <v>4739</v>
      </c>
      <c r="F10151" s="129" t="s">
        <v>4735</v>
      </c>
      <c r="G10151" s="129" t="s">
        <v>16723</v>
      </c>
      <c r="H10151" s="129"/>
    </row>
    <row r="10152" spans="1:8" x14ac:dyDescent="0.3">
      <c r="A10152" s="183">
        <v>45777</v>
      </c>
      <c r="B10152" s="129" t="s">
        <v>14892</v>
      </c>
      <c r="C10152" s="129" t="s">
        <v>418</v>
      </c>
      <c r="D10152" s="165">
        <v>1</v>
      </c>
      <c r="E10152" s="129" t="s">
        <v>4737</v>
      </c>
      <c r="F10152" s="129" t="s">
        <v>4735</v>
      </c>
      <c r="G10152" s="129" t="s">
        <v>16723</v>
      </c>
      <c r="H10152" s="129"/>
    </row>
    <row r="10153" spans="1:8" x14ac:dyDescent="0.3">
      <c r="A10153" s="183">
        <v>45777</v>
      </c>
      <c r="B10153" s="129" t="s">
        <v>14893</v>
      </c>
      <c r="C10153" s="129" t="s">
        <v>417</v>
      </c>
      <c r="D10153" s="165">
        <v>1</v>
      </c>
      <c r="E10153" s="129" t="s">
        <v>4739</v>
      </c>
      <c r="F10153" s="129" t="s">
        <v>4735</v>
      </c>
      <c r="G10153" s="129" t="s">
        <v>16723</v>
      </c>
      <c r="H10153" s="129"/>
    </row>
    <row r="10154" spans="1:8" x14ac:dyDescent="0.3">
      <c r="A10154" s="183">
        <v>45777</v>
      </c>
      <c r="B10154" s="129" t="s">
        <v>14894</v>
      </c>
      <c r="C10154" s="129" t="s">
        <v>417</v>
      </c>
      <c r="D10154" s="165">
        <v>1</v>
      </c>
      <c r="E10154" s="129" t="s">
        <v>4739</v>
      </c>
      <c r="F10154" s="129" t="s">
        <v>4735</v>
      </c>
      <c r="G10154" s="129" t="s">
        <v>16723</v>
      </c>
      <c r="H10154" s="129"/>
    </row>
    <row r="10155" spans="1:8" x14ac:dyDescent="0.3">
      <c r="A10155" s="183">
        <v>45777</v>
      </c>
      <c r="B10155" s="129" t="s">
        <v>14895</v>
      </c>
      <c r="C10155" s="129" t="s">
        <v>417</v>
      </c>
      <c r="D10155" s="165">
        <v>1</v>
      </c>
      <c r="E10155" s="129" t="s">
        <v>4739</v>
      </c>
      <c r="F10155" s="129" t="s">
        <v>4735</v>
      </c>
      <c r="G10155" s="129" t="s">
        <v>16723</v>
      </c>
      <c r="H10155" s="129"/>
    </row>
    <row r="10156" spans="1:8" x14ac:dyDescent="0.3">
      <c r="A10156" s="183">
        <v>45777</v>
      </c>
      <c r="B10156" s="129" t="s">
        <v>14896</v>
      </c>
      <c r="C10156" s="129" t="s">
        <v>417</v>
      </c>
      <c r="D10156" s="165">
        <v>1</v>
      </c>
      <c r="E10156" s="129" t="s">
        <v>5066</v>
      </c>
      <c r="F10156" s="129" t="s">
        <v>4735</v>
      </c>
      <c r="G10156" s="129" t="s">
        <v>16723</v>
      </c>
      <c r="H10156" s="129"/>
    </row>
    <row r="10157" spans="1:8" x14ac:dyDescent="0.3">
      <c r="A10157" s="183">
        <v>45777</v>
      </c>
      <c r="B10157" s="129" t="s">
        <v>14897</v>
      </c>
      <c r="C10157" s="129" t="s">
        <v>417</v>
      </c>
      <c r="D10157" s="165">
        <v>1</v>
      </c>
      <c r="E10157" s="129" t="s">
        <v>4734</v>
      </c>
      <c r="F10157" s="129" t="s">
        <v>4735</v>
      </c>
      <c r="G10157" s="129" t="s">
        <v>16723</v>
      </c>
      <c r="H10157" s="129"/>
    </row>
    <row r="10158" spans="1:8" x14ac:dyDescent="0.3">
      <c r="A10158" s="183">
        <v>45777</v>
      </c>
      <c r="B10158" s="129" t="s">
        <v>14898</v>
      </c>
      <c r="C10158" s="129" t="s">
        <v>417</v>
      </c>
      <c r="D10158" s="165">
        <v>1</v>
      </c>
      <c r="E10158" s="129" t="s">
        <v>4739</v>
      </c>
      <c r="F10158" s="129" t="s">
        <v>4735</v>
      </c>
      <c r="G10158" s="129" t="s">
        <v>16723</v>
      </c>
      <c r="H10158" s="129"/>
    </row>
    <row r="10159" spans="1:8" x14ac:dyDescent="0.3">
      <c r="A10159" s="183">
        <v>45777</v>
      </c>
      <c r="B10159" s="129" t="s">
        <v>14899</v>
      </c>
      <c r="C10159" s="129" t="s">
        <v>417</v>
      </c>
      <c r="D10159" s="165">
        <v>1</v>
      </c>
      <c r="E10159" s="129" t="s">
        <v>4739</v>
      </c>
      <c r="F10159" s="129" t="s">
        <v>4735</v>
      </c>
      <c r="G10159" s="129" t="s">
        <v>16723</v>
      </c>
      <c r="H10159" s="129"/>
    </row>
    <row r="10160" spans="1:8" x14ac:dyDescent="0.3">
      <c r="A10160" s="183">
        <v>45777</v>
      </c>
      <c r="B10160" s="129" t="s">
        <v>14900</v>
      </c>
      <c r="C10160" s="129" t="s">
        <v>418</v>
      </c>
      <c r="D10160" s="165">
        <v>1</v>
      </c>
      <c r="E10160" s="129" t="s">
        <v>4737</v>
      </c>
      <c r="F10160" s="129" t="s">
        <v>4735</v>
      </c>
      <c r="G10160" s="129" t="s">
        <v>16723</v>
      </c>
      <c r="H10160" s="129"/>
    </row>
    <row r="10161" spans="1:8" x14ac:dyDescent="0.3">
      <c r="A10161" s="183">
        <v>45777</v>
      </c>
      <c r="B10161" s="129" t="s">
        <v>14901</v>
      </c>
      <c r="C10161" s="129" t="s">
        <v>417</v>
      </c>
      <c r="D10161" s="165">
        <v>1</v>
      </c>
      <c r="E10161" s="129" t="s">
        <v>4734</v>
      </c>
      <c r="F10161" s="129" t="s">
        <v>4735</v>
      </c>
      <c r="G10161" s="129" t="s">
        <v>16723</v>
      </c>
      <c r="H10161" s="129"/>
    </row>
    <row r="10162" spans="1:8" x14ac:dyDescent="0.3">
      <c r="A10162" s="183">
        <v>45777</v>
      </c>
      <c r="B10162" s="129" t="s">
        <v>14902</v>
      </c>
      <c r="C10162" s="129" t="s">
        <v>417</v>
      </c>
      <c r="D10162" s="165">
        <v>1</v>
      </c>
      <c r="E10162" s="129" t="s">
        <v>4739</v>
      </c>
      <c r="F10162" s="129" t="s">
        <v>4735</v>
      </c>
      <c r="G10162" s="129" t="s">
        <v>16723</v>
      </c>
      <c r="H10162" s="129"/>
    </row>
    <row r="10163" spans="1:8" x14ac:dyDescent="0.3">
      <c r="A10163" s="183">
        <v>45777</v>
      </c>
      <c r="B10163" s="129" t="s">
        <v>14903</v>
      </c>
      <c r="C10163" s="129" t="s">
        <v>416</v>
      </c>
      <c r="D10163" s="165">
        <v>1</v>
      </c>
      <c r="E10163" s="129" t="s">
        <v>4737</v>
      </c>
      <c r="F10163" s="129" t="s">
        <v>4735</v>
      </c>
      <c r="G10163" s="129" t="s">
        <v>16723</v>
      </c>
      <c r="H10163" s="129"/>
    </row>
    <row r="10164" spans="1:8" x14ac:dyDescent="0.3">
      <c r="A10164" s="183">
        <v>45777</v>
      </c>
      <c r="B10164" s="129" t="s">
        <v>14904</v>
      </c>
      <c r="C10164" s="129" t="s">
        <v>418</v>
      </c>
      <c r="D10164" s="165">
        <v>1</v>
      </c>
      <c r="E10164" s="129" t="s">
        <v>4739</v>
      </c>
      <c r="F10164" s="129" t="s">
        <v>4735</v>
      </c>
      <c r="G10164" s="129" t="s">
        <v>16723</v>
      </c>
      <c r="H10164" s="129"/>
    </row>
    <row r="10165" spans="1:8" x14ac:dyDescent="0.3">
      <c r="A10165" s="183">
        <v>45777</v>
      </c>
      <c r="B10165" s="129" t="s">
        <v>14905</v>
      </c>
      <c r="C10165" s="129" t="s">
        <v>418</v>
      </c>
      <c r="D10165" s="165">
        <v>1</v>
      </c>
      <c r="E10165" s="129" t="s">
        <v>4739</v>
      </c>
      <c r="F10165" s="129" t="s">
        <v>4735</v>
      </c>
      <c r="G10165" s="129" t="s">
        <v>16723</v>
      </c>
      <c r="H10165" s="129"/>
    </row>
    <row r="10166" spans="1:8" x14ac:dyDescent="0.3">
      <c r="A10166" s="183">
        <v>45777</v>
      </c>
      <c r="B10166" s="129" t="s">
        <v>14906</v>
      </c>
      <c r="C10166" s="129" t="s">
        <v>417</v>
      </c>
      <c r="D10166" s="165">
        <v>1</v>
      </c>
      <c r="E10166" s="129" t="s">
        <v>4739</v>
      </c>
      <c r="F10166" s="129" t="s">
        <v>4735</v>
      </c>
      <c r="G10166" s="129" t="s">
        <v>16723</v>
      </c>
      <c r="H10166" s="129"/>
    </row>
    <row r="10167" spans="1:8" x14ac:dyDescent="0.3">
      <c r="A10167" s="183">
        <v>45777</v>
      </c>
      <c r="B10167" s="129" t="s">
        <v>14907</v>
      </c>
      <c r="C10167" s="129" t="s">
        <v>417</v>
      </c>
      <c r="D10167" s="165">
        <v>1</v>
      </c>
      <c r="E10167" s="129" t="s">
        <v>4747</v>
      </c>
      <c r="F10167" s="129" t="s">
        <v>4735</v>
      </c>
      <c r="G10167" s="129" t="s">
        <v>16723</v>
      </c>
      <c r="H10167" s="129"/>
    </row>
    <row r="10168" spans="1:8" x14ac:dyDescent="0.3">
      <c r="A10168" s="183">
        <v>45777</v>
      </c>
      <c r="B10168" s="129" t="s">
        <v>14908</v>
      </c>
      <c r="C10168" s="129" t="s">
        <v>416</v>
      </c>
      <c r="D10168" s="165">
        <v>1</v>
      </c>
      <c r="E10168" s="129" t="s">
        <v>4737</v>
      </c>
      <c r="F10168" s="129" t="s">
        <v>4735</v>
      </c>
      <c r="G10168" s="129" t="s">
        <v>16723</v>
      </c>
      <c r="H10168" s="129"/>
    </row>
    <row r="10169" spans="1:8" x14ac:dyDescent="0.3">
      <c r="A10169" s="183">
        <v>45777</v>
      </c>
      <c r="B10169" s="129" t="s">
        <v>14909</v>
      </c>
      <c r="C10169" s="129" t="s">
        <v>418</v>
      </c>
      <c r="D10169" s="165">
        <v>1</v>
      </c>
      <c r="E10169" s="129" t="s">
        <v>4741</v>
      </c>
      <c r="F10169" s="129" t="s">
        <v>4735</v>
      </c>
      <c r="G10169" s="129" t="s">
        <v>16723</v>
      </c>
      <c r="H10169" s="129"/>
    </row>
    <row r="10170" spans="1:8" x14ac:dyDescent="0.3">
      <c r="A10170" s="183">
        <v>45777</v>
      </c>
      <c r="B10170" s="129" t="s">
        <v>14910</v>
      </c>
      <c r="C10170" s="129" t="s">
        <v>418</v>
      </c>
      <c r="D10170" s="165">
        <v>1</v>
      </c>
      <c r="E10170" s="129" t="s">
        <v>4741</v>
      </c>
      <c r="F10170" s="129" t="s">
        <v>4735</v>
      </c>
      <c r="G10170" s="129" t="s">
        <v>16723</v>
      </c>
      <c r="H10170" s="129"/>
    </row>
    <row r="10171" spans="1:8" x14ac:dyDescent="0.3">
      <c r="A10171" s="183">
        <v>45777</v>
      </c>
      <c r="B10171" s="129" t="s">
        <v>14911</v>
      </c>
      <c r="C10171" s="129" t="s">
        <v>418</v>
      </c>
      <c r="D10171" s="165">
        <v>1</v>
      </c>
      <c r="E10171" s="129" t="s">
        <v>4739</v>
      </c>
      <c r="F10171" s="129" t="s">
        <v>4735</v>
      </c>
      <c r="G10171" s="129" t="s">
        <v>16723</v>
      </c>
      <c r="H10171" s="129"/>
    </row>
    <row r="10172" spans="1:8" x14ac:dyDescent="0.3">
      <c r="A10172" s="183">
        <v>45777</v>
      </c>
      <c r="B10172" s="129" t="s">
        <v>14912</v>
      </c>
      <c r="C10172" s="129" t="s">
        <v>416</v>
      </c>
      <c r="D10172" s="165">
        <v>1</v>
      </c>
      <c r="E10172" s="129" t="s">
        <v>4737</v>
      </c>
      <c r="F10172" s="129" t="s">
        <v>4735</v>
      </c>
      <c r="G10172" s="129" t="s">
        <v>16723</v>
      </c>
      <c r="H10172" s="129"/>
    </row>
    <row r="10173" spans="1:8" x14ac:dyDescent="0.3">
      <c r="A10173" s="183">
        <v>45777</v>
      </c>
      <c r="B10173" s="129" t="s">
        <v>14913</v>
      </c>
      <c r="C10173" s="129" t="s">
        <v>418</v>
      </c>
      <c r="D10173" s="165">
        <v>1</v>
      </c>
      <c r="E10173" s="129" t="s">
        <v>4739</v>
      </c>
      <c r="F10173" s="129" t="s">
        <v>4735</v>
      </c>
      <c r="G10173" s="129" t="s">
        <v>16723</v>
      </c>
      <c r="H10173" s="129"/>
    </row>
    <row r="10174" spans="1:8" x14ac:dyDescent="0.3">
      <c r="A10174" s="183">
        <v>45777</v>
      </c>
      <c r="B10174" s="129" t="s">
        <v>14914</v>
      </c>
      <c r="C10174" s="129" t="s">
        <v>417</v>
      </c>
      <c r="D10174" s="165">
        <v>1</v>
      </c>
      <c r="E10174" s="129" t="s">
        <v>4739</v>
      </c>
      <c r="F10174" s="129" t="s">
        <v>4735</v>
      </c>
      <c r="G10174" s="129" t="s">
        <v>16723</v>
      </c>
      <c r="H10174" s="129"/>
    </row>
    <row r="10175" spans="1:8" x14ac:dyDescent="0.3">
      <c r="A10175" s="183">
        <v>45777</v>
      </c>
      <c r="B10175" s="129" t="s">
        <v>14915</v>
      </c>
      <c r="C10175" s="129" t="s">
        <v>417</v>
      </c>
      <c r="D10175" s="165">
        <v>1</v>
      </c>
      <c r="E10175" s="129" t="s">
        <v>4739</v>
      </c>
      <c r="F10175" s="129" t="s">
        <v>4735</v>
      </c>
      <c r="G10175" s="129" t="s">
        <v>16723</v>
      </c>
      <c r="H10175" s="129"/>
    </row>
    <row r="10176" spans="1:8" x14ac:dyDescent="0.3">
      <c r="A10176" s="183">
        <v>45777</v>
      </c>
      <c r="B10176" s="129" t="s">
        <v>14916</v>
      </c>
      <c r="C10176" s="129" t="s">
        <v>417</v>
      </c>
      <c r="D10176" s="165">
        <v>1</v>
      </c>
      <c r="E10176" s="129" t="s">
        <v>4739</v>
      </c>
      <c r="F10176" s="129" t="s">
        <v>4735</v>
      </c>
      <c r="G10176" s="129" t="s">
        <v>16723</v>
      </c>
      <c r="H10176" s="129"/>
    </row>
    <row r="10177" spans="1:8" x14ac:dyDescent="0.3">
      <c r="A10177" s="183">
        <v>45777</v>
      </c>
      <c r="B10177" s="129" t="s">
        <v>14917</v>
      </c>
      <c r="C10177" s="129" t="s">
        <v>418</v>
      </c>
      <c r="D10177" s="165">
        <v>1</v>
      </c>
      <c r="E10177" s="129" t="s">
        <v>4739</v>
      </c>
      <c r="F10177" s="129" t="s">
        <v>4735</v>
      </c>
      <c r="G10177" s="129" t="s">
        <v>16723</v>
      </c>
      <c r="H10177" s="129"/>
    </row>
    <row r="10178" spans="1:8" x14ac:dyDescent="0.3">
      <c r="A10178" s="183">
        <v>45777</v>
      </c>
      <c r="B10178" s="129" t="s">
        <v>14918</v>
      </c>
      <c r="C10178" s="129" t="s">
        <v>418</v>
      </c>
      <c r="D10178" s="165">
        <v>1</v>
      </c>
      <c r="E10178" s="129" t="s">
        <v>4739</v>
      </c>
      <c r="F10178" s="129" t="s">
        <v>4735</v>
      </c>
      <c r="G10178" s="129" t="s">
        <v>16723</v>
      </c>
      <c r="H10178" s="129"/>
    </row>
    <row r="10179" spans="1:8" x14ac:dyDescent="0.3">
      <c r="A10179" s="183">
        <v>45777</v>
      </c>
      <c r="B10179" s="129" t="s">
        <v>14919</v>
      </c>
      <c r="C10179" s="129" t="s">
        <v>418</v>
      </c>
      <c r="D10179" s="165">
        <v>1</v>
      </c>
      <c r="E10179" s="129" t="s">
        <v>4739</v>
      </c>
      <c r="F10179" s="129" t="s">
        <v>4735</v>
      </c>
      <c r="G10179" s="129" t="s">
        <v>16723</v>
      </c>
      <c r="H10179" s="129"/>
    </row>
    <row r="10180" spans="1:8" x14ac:dyDescent="0.3">
      <c r="A10180" s="183">
        <v>45777</v>
      </c>
      <c r="B10180" s="129" t="s">
        <v>14920</v>
      </c>
      <c r="C10180" s="129" t="s">
        <v>416</v>
      </c>
      <c r="D10180" s="165">
        <v>1</v>
      </c>
      <c r="E10180" s="129" t="s">
        <v>4739</v>
      </c>
      <c r="F10180" s="129" t="s">
        <v>4735</v>
      </c>
      <c r="G10180" s="129" t="s">
        <v>16723</v>
      </c>
      <c r="H10180" s="129"/>
    </row>
    <row r="10181" spans="1:8" x14ac:dyDescent="0.3">
      <c r="A10181" s="183">
        <v>45777</v>
      </c>
      <c r="B10181" s="129" t="s">
        <v>14921</v>
      </c>
      <c r="C10181" s="129" t="s">
        <v>417</v>
      </c>
      <c r="D10181" s="165">
        <v>1</v>
      </c>
      <c r="E10181" s="129" t="s">
        <v>4821</v>
      </c>
      <c r="F10181" s="129" t="s">
        <v>4735</v>
      </c>
      <c r="G10181" s="129" t="s">
        <v>16723</v>
      </c>
      <c r="H10181" s="129"/>
    </row>
    <row r="10182" spans="1:8" x14ac:dyDescent="0.3">
      <c r="A10182" s="183">
        <v>45777</v>
      </c>
      <c r="B10182" s="129" t="s">
        <v>14922</v>
      </c>
      <c r="C10182" s="129" t="s">
        <v>417</v>
      </c>
      <c r="D10182" s="165">
        <v>1</v>
      </c>
      <c r="E10182" s="129" t="s">
        <v>4739</v>
      </c>
      <c r="F10182" s="129" t="s">
        <v>4735</v>
      </c>
      <c r="G10182" s="129" t="s">
        <v>16723</v>
      </c>
      <c r="H10182" s="129"/>
    </row>
    <row r="10183" spans="1:8" x14ac:dyDescent="0.3">
      <c r="A10183" s="183">
        <v>45777</v>
      </c>
      <c r="B10183" s="129" t="s">
        <v>14923</v>
      </c>
      <c r="C10183" s="129" t="s">
        <v>417</v>
      </c>
      <c r="D10183" s="165">
        <v>1</v>
      </c>
      <c r="E10183" s="129" t="s">
        <v>4739</v>
      </c>
      <c r="F10183" s="129" t="s">
        <v>4735</v>
      </c>
      <c r="G10183" s="129" t="s">
        <v>16723</v>
      </c>
      <c r="H10183" s="129"/>
    </row>
    <row r="10184" spans="1:8" x14ac:dyDescent="0.3">
      <c r="A10184" s="183">
        <v>45777</v>
      </c>
      <c r="B10184" s="129" t="s">
        <v>14924</v>
      </c>
      <c r="C10184" s="129" t="s">
        <v>418</v>
      </c>
      <c r="D10184" s="165">
        <v>1</v>
      </c>
      <c r="E10184" s="129" t="s">
        <v>4739</v>
      </c>
      <c r="F10184" s="129" t="s">
        <v>4735</v>
      </c>
      <c r="G10184" s="129" t="s">
        <v>16723</v>
      </c>
      <c r="H10184" s="129"/>
    </row>
    <row r="10185" spans="1:8" x14ac:dyDescent="0.3">
      <c r="A10185" s="183">
        <v>45777</v>
      </c>
      <c r="B10185" s="129" t="s">
        <v>14925</v>
      </c>
      <c r="C10185" s="129" t="s">
        <v>417</v>
      </c>
      <c r="D10185" s="165">
        <v>1</v>
      </c>
      <c r="E10185" s="129" t="s">
        <v>4821</v>
      </c>
      <c r="F10185" s="129" t="s">
        <v>4735</v>
      </c>
      <c r="G10185" s="129" t="s">
        <v>16723</v>
      </c>
      <c r="H10185" s="129"/>
    </row>
    <row r="10186" spans="1:8" x14ac:dyDescent="0.3">
      <c r="A10186" s="183">
        <v>45777</v>
      </c>
      <c r="B10186" s="129" t="s">
        <v>14926</v>
      </c>
      <c r="C10186" s="129" t="s">
        <v>417</v>
      </c>
      <c r="D10186" s="165">
        <v>1</v>
      </c>
      <c r="E10186" s="129" t="s">
        <v>4739</v>
      </c>
      <c r="F10186" s="129" t="s">
        <v>4735</v>
      </c>
      <c r="G10186" s="129" t="s">
        <v>16723</v>
      </c>
      <c r="H10186" s="129"/>
    </row>
    <row r="10187" spans="1:8" x14ac:dyDescent="0.3">
      <c r="A10187" s="183">
        <v>45777</v>
      </c>
      <c r="B10187" s="129" t="s">
        <v>14927</v>
      </c>
      <c r="C10187" s="129" t="s">
        <v>417</v>
      </c>
      <c r="D10187" s="165">
        <v>1</v>
      </c>
      <c r="E10187" s="129" t="s">
        <v>4734</v>
      </c>
      <c r="F10187" s="129" t="s">
        <v>4735</v>
      </c>
      <c r="G10187" s="129" t="s">
        <v>16723</v>
      </c>
      <c r="H10187" s="129"/>
    </row>
    <row r="10188" spans="1:8" x14ac:dyDescent="0.3">
      <c r="A10188" s="183">
        <v>45777</v>
      </c>
      <c r="B10188" s="129" t="s">
        <v>14928</v>
      </c>
      <c r="C10188" s="129" t="s">
        <v>418</v>
      </c>
      <c r="D10188" s="165">
        <v>1</v>
      </c>
      <c r="E10188" s="129" t="s">
        <v>4737</v>
      </c>
      <c r="F10188" s="129" t="s">
        <v>4735</v>
      </c>
      <c r="G10188" s="129" t="s">
        <v>16723</v>
      </c>
      <c r="H10188" s="129"/>
    </row>
    <row r="10189" spans="1:8" x14ac:dyDescent="0.3">
      <c r="A10189" s="183">
        <v>45777</v>
      </c>
      <c r="B10189" s="129" t="s">
        <v>14929</v>
      </c>
      <c r="C10189" s="129" t="s">
        <v>417</v>
      </c>
      <c r="D10189" s="165">
        <v>1</v>
      </c>
      <c r="E10189" s="129" t="s">
        <v>4734</v>
      </c>
      <c r="F10189" s="129" t="s">
        <v>4735</v>
      </c>
      <c r="G10189" s="129" t="s">
        <v>16723</v>
      </c>
      <c r="H10189" s="129"/>
    </row>
    <row r="10190" spans="1:8" x14ac:dyDescent="0.3">
      <c r="A10190" s="183">
        <v>45777</v>
      </c>
      <c r="B10190" s="129" t="s">
        <v>14930</v>
      </c>
      <c r="C10190" s="129" t="s">
        <v>417</v>
      </c>
      <c r="D10190" s="165">
        <v>1</v>
      </c>
      <c r="E10190" s="129" t="s">
        <v>4739</v>
      </c>
      <c r="F10190" s="129" t="s">
        <v>4735</v>
      </c>
      <c r="G10190" s="129" t="s">
        <v>16723</v>
      </c>
      <c r="H10190" s="129"/>
    </row>
    <row r="10191" spans="1:8" x14ac:dyDescent="0.3">
      <c r="A10191" s="183">
        <v>45777</v>
      </c>
      <c r="B10191" s="129" t="s">
        <v>14931</v>
      </c>
      <c r="C10191" s="129" t="s">
        <v>417</v>
      </c>
      <c r="D10191" s="165">
        <v>1</v>
      </c>
      <c r="E10191" s="129" t="s">
        <v>4739</v>
      </c>
      <c r="F10191" s="129" t="s">
        <v>4735</v>
      </c>
      <c r="G10191" s="129" t="s">
        <v>16723</v>
      </c>
      <c r="H10191" s="129"/>
    </row>
    <row r="10192" spans="1:8" x14ac:dyDescent="0.3">
      <c r="A10192" s="183">
        <v>45777</v>
      </c>
      <c r="B10192" s="129" t="s">
        <v>14932</v>
      </c>
      <c r="C10192" s="129" t="s">
        <v>417</v>
      </c>
      <c r="D10192" s="165">
        <v>1</v>
      </c>
      <c r="E10192" s="129" t="s">
        <v>4739</v>
      </c>
      <c r="F10192" s="129" t="s">
        <v>4735</v>
      </c>
      <c r="G10192" s="129" t="s">
        <v>16723</v>
      </c>
      <c r="H10192" s="129"/>
    </row>
    <row r="10193" spans="1:8" x14ac:dyDescent="0.3">
      <c r="A10193" s="183">
        <v>45777</v>
      </c>
      <c r="B10193" s="129" t="s">
        <v>14933</v>
      </c>
      <c r="C10193" s="129" t="s">
        <v>416</v>
      </c>
      <c r="D10193" s="165">
        <v>1</v>
      </c>
      <c r="E10193" s="129" t="s">
        <v>4737</v>
      </c>
      <c r="F10193" s="129" t="s">
        <v>4735</v>
      </c>
      <c r="G10193" s="129" t="s">
        <v>16723</v>
      </c>
      <c r="H10193" s="129"/>
    </row>
    <row r="10194" spans="1:8" x14ac:dyDescent="0.3">
      <c r="A10194" s="183">
        <v>45777</v>
      </c>
      <c r="B10194" s="129" t="s">
        <v>14934</v>
      </c>
      <c r="C10194" s="129" t="s">
        <v>418</v>
      </c>
      <c r="D10194" s="165">
        <v>1</v>
      </c>
      <c r="E10194" s="129" t="s">
        <v>4739</v>
      </c>
      <c r="F10194" s="129" t="s">
        <v>4735</v>
      </c>
      <c r="G10194" s="129" t="s">
        <v>16723</v>
      </c>
      <c r="H10194" s="129"/>
    </row>
    <row r="10195" spans="1:8" x14ac:dyDescent="0.3">
      <c r="A10195" s="183">
        <v>45777</v>
      </c>
      <c r="B10195" s="129" t="s">
        <v>14935</v>
      </c>
      <c r="C10195" s="129" t="s">
        <v>418</v>
      </c>
      <c r="D10195" s="165">
        <v>1</v>
      </c>
      <c r="E10195" s="129" t="s">
        <v>4739</v>
      </c>
      <c r="F10195" s="129" t="s">
        <v>4735</v>
      </c>
      <c r="G10195" s="129" t="s">
        <v>16723</v>
      </c>
      <c r="H10195" s="129"/>
    </row>
    <row r="10196" spans="1:8" x14ac:dyDescent="0.3">
      <c r="A10196" s="183">
        <v>45777</v>
      </c>
      <c r="B10196" s="129" t="s">
        <v>14936</v>
      </c>
      <c r="C10196" s="129" t="s">
        <v>416</v>
      </c>
      <c r="D10196" s="165">
        <v>1</v>
      </c>
      <c r="E10196" s="129" t="s">
        <v>4737</v>
      </c>
      <c r="F10196" s="129" t="s">
        <v>4735</v>
      </c>
      <c r="G10196" s="129" t="s">
        <v>16723</v>
      </c>
      <c r="H10196" s="129"/>
    </row>
    <row r="10197" spans="1:8" x14ac:dyDescent="0.3">
      <c r="A10197" s="183">
        <v>45777</v>
      </c>
      <c r="B10197" s="129" t="s">
        <v>14937</v>
      </c>
      <c r="C10197" s="129" t="s">
        <v>418</v>
      </c>
      <c r="D10197" s="165">
        <v>1</v>
      </c>
      <c r="E10197" s="129" t="s">
        <v>4739</v>
      </c>
      <c r="F10197" s="129" t="s">
        <v>4735</v>
      </c>
      <c r="G10197" s="129" t="s">
        <v>16723</v>
      </c>
      <c r="H10197" s="129"/>
    </row>
    <row r="10198" spans="1:8" x14ac:dyDescent="0.3">
      <c r="A10198" s="183">
        <v>45777</v>
      </c>
      <c r="B10198" s="129" t="s">
        <v>14938</v>
      </c>
      <c r="C10198" s="129" t="s">
        <v>418</v>
      </c>
      <c r="D10198" s="165">
        <v>1</v>
      </c>
      <c r="E10198" s="129" t="s">
        <v>4737</v>
      </c>
      <c r="F10198" s="129" t="s">
        <v>4735</v>
      </c>
      <c r="G10198" s="129" t="s">
        <v>16723</v>
      </c>
      <c r="H10198" s="129"/>
    </row>
    <row r="10199" spans="1:8" x14ac:dyDescent="0.3">
      <c r="A10199" s="183">
        <v>45777</v>
      </c>
      <c r="B10199" s="129" t="s">
        <v>14939</v>
      </c>
      <c r="C10199" s="129" t="s">
        <v>418</v>
      </c>
      <c r="D10199" s="165">
        <v>1</v>
      </c>
      <c r="E10199" s="129" t="s">
        <v>4741</v>
      </c>
      <c r="F10199" s="129" t="s">
        <v>4735</v>
      </c>
      <c r="G10199" s="129" t="s">
        <v>16723</v>
      </c>
      <c r="H10199" s="129"/>
    </row>
    <row r="10200" spans="1:8" x14ac:dyDescent="0.3">
      <c r="A10200" s="183">
        <v>45777</v>
      </c>
      <c r="B10200" s="129" t="s">
        <v>14940</v>
      </c>
      <c r="C10200" s="129" t="s">
        <v>416</v>
      </c>
      <c r="D10200" s="165">
        <v>1</v>
      </c>
      <c r="E10200" s="129" t="s">
        <v>4739</v>
      </c>
      <c r="F10200" s="129" t="s">
        <v>4735</v>
      </c>
      <c r="G10200" s="129" t="s">
        <v>16723</v>
      </c>
      <c r="H10200" s="129"/>
    </row>
    <row r="10201" spans="1:8" x14ac:dyDescent="0.3">
      <c r="A10201" s="183">
        <v>45777</v>
      </c>
      <c r="B10201" s="129" t="s">
        <v>14941</v>
      </c>
      <c r="C10201" s="129" t="s">
        <v>418</v>
      </c>
      <c r="D10201" s="165">
        <v>1</v>
      </c>
      <c r="E10201" s="129" t="s">
        <v>4821</v>
      </c>
      <c r="F10201" s="129" t="s">
        <v>4735</v>
      </c>
      <c r="G10201" s="129" t="s">
        <v>16723</v>
      </c>
      <c r="H10201" s="129"/>
    </row>
    <row r="10202" spans="1:8" x14ac:dyDescent="0.3">
      <c r="A10202" s="183">
        <v>45777</v>
      </c>
      <c r="B10202" s="129" t="s">
        <v>14942</v>
      </c>
      <c r="C10202" s="129" t="s">
        <v>418</v>
      </c>
      <c r="D10202" s="165">
        <v>1</v>
      </c>
      <c r="E10202" s="129" t="s">
        <v>4821</v>
      </c>
      <c r="F10202" s="129" t="s">
        <v>4735</v>
      </c>
      <c r="G10202" s="129" t="s">
        <v>16723</v>
      </c>
      <c r="H10202" s="129"/>
    </row>
    <row r="10203" spans="1:8" x14ac:dyDescent="0.3">
      <c r="A10203" s="183">
        <v>45777</v>
      </c>
      <c r="B10203" s="129" t="s">
        <v>14943</v>
      </c>
      <c r="C10203" s="129" t="s">
        <v>418</v>
      </c>
      <c r="D10203" s="165">
        <v>1</v>
      </c>
      <c r="E10203" s="129" t="s">
        <v>4821</v>
      </c>
      <c r="F10203" s="129" t="s">
        <v>4735</v>
      </c>
      <c r="G10203" s="129" t="s">
        <v>16723</v>
      </c>
      <c r="H10203" s="129"/>
    </row>
    <row r="10204" spans="1:8" x14ac:dyDescent="0.3">
      <c r="A10204" s="183">
        <v>45777</v>
      </c>
      <c r="B10204" s="129" t="s">
        <v>14944</v>
      </c>
      <c r="C10204" s="129" t="s">
        <v>418</v>
      </c>
      <c r="D10204" s="165">
        <v>1</v>
      </c>
      <c r="E10204" s="129" t="s">
        <v>4739</v>
      </c>
      <c r="F10204" s="129" t="s">
        <v>4735</v>
      </c>
      <c r="G10204" s="129" t="s">
        <v>16723</v>
      </c>
      <c r="H10204" s="129"/>
    </row>
    <row r="10205" spans="1:8" x14ac:dyDescent="0.3">
      <c r="A10205" s="183">
        <v>45777</v>
      </c>
      <c r="B10205" s="129" t="s">
        <v>14945</v>
      </c>
      <c r="C10205" s="129" t="s">
        <v>418</v>
      </c>
      <c r="D10205" s="165">
        <v>1</v>
      </c>
      <c r="E10205" s="129" t="s">
        <v>4739</v>
      </c>
      <c r="F10205" s="129" t="s">
        <v>4735</v>
      </c>
      <c r="G10205" s="129" t="s">
        <v>16723</v>
      </c>
      <c r="H10205" s="129"/>
    </row>
    <row r="10206" spans="1:8" x14ac:dyDescent="0.3">
      <c r="A10206" s="183">
        <v>45777</v>
      </c>
      <c r="B10206" s="129" t="s">
        <v>14946</v>
      </c>
      <c r="C10206" s="129" t="s">
        <v>418</v>
      </c>
      <c r="D10206" s="165">
        <v>1</v>
      </c>
      <c r="E10206" s="129" t="s">
        <v>4739</v>
      </c>
      <c r="F10206" s="129" t="s">
        <v>4735</v>
      </c>
      <c r="G10206" s="129" t="s">
        <v>16723</v>
      </c>
      <c r="H10206" s="129"/>
    </row>
    <row r="10207" spans="1:8" x14ac:dyDescent="0.3">
      <c r="A10207" s="183">
        <v>45777</v>
      </c>
      <c r="B10207" s="129" t="s">
        <v>14947</v>
      </c>
      <c r="C10207" s="129" t="s">
        <v>417</v>
      </c>
      <c r="D10207" s="165">
        <v>1</v>
      </c>
      <c r="E10207" s="129" t="s">
        <v>4747</v>
      </c>
      <c r="F10207" s="129" t="s">
        <v>4735</v>
      </c>
      <c r="G10207" s="129" t="s">
        <v>16723</v>
      </c>
      <c r="H10207" s="129"/>
    </row>
    <row r="10208" spans="1:8" x14ac:dyDescent="0.3">
      <c r="A10208" s="183">
        <v>45777</v>
      </c>
      <c r="B10208" s="129" t="s">
        <v>14948</v>
      </c>
      <c r="C10208" s="129" t="s">
        <v>417</v>
      </c>
      <c r="D10208" s="165">
        <v>1</v>
      </c>
      <c r="E10208" s="129" t="s">
        <v>4739</v>
      </c>
      <c r="F10208" s="129" t="s">
        <v>4735</v>
      </c>
      <c r="G10208" s="129" t="s">
        <v>16723</v>
      </c>
      <c r="H10208" s="129"/>
    </row>
    <row r="10209" spans="1:8" x14ac:dyDescent="0.3">
      <c r="A10209" s="183">
        <v>45777</v>
      </c>
      <c r="B10209" s="129" t="s">
        <v>14949</v>
      </c>
      <c r="C10209" s="129" t="s">
        <v>417</v>
      </c>
      <c r="D10209" s="165">
        <v>1</v>
      </c>
      <c r="E10209" s="129" t="s">
        <v>4739</v>
      </c>
      <c r="F10209" s="129" t="s">
        <v>4735</v>
      </c>
      <c r="G10209" s="129" t="s">
        <v>16723</v>
      </c>
      <c r="H10209" s="129"/>
    </row>
    <row r="10210" spans="1:8" x14ac:dyDescent="0.3">
      <c r="A10210" s="183">
        <v>45777</v>
      </c>
      <c r="B10210" s="129" t="s">
        <v>14950</v>
      </c>
      <c r="C10210" s="129" t="s">
        <v>417</v>
      </c>
      <c r="D10210" s="165">
        <v>1</v>
      </c>
      <c r="E10210" s="129" t="s">
        <v>4739</v>
      </c>
      <c r="F10210" s="129" t="s">
        <v>4735</v>
      </c>
      <c r="G10210" s="129" t="s">
        <v>16723</v>
      </c>
      <c r="H10210" s="129"/>
    </row>
    <row r="10211" spans="1:8" x14ac:dyDescent="0.3">
      <c r="A10211" s="183">
        <v>45777</v>
      </c>
      <c r="B10211" s="129" t="s">
        <v>14951</v>
      </c>
      <c r="C10211" s="129" t="s">
        <v>417</v>
      </c>
      <c r="D10211" s="165">
        <v>1</v>
      </c>
      <c r="E10211" s="129" t="s">
        <v>4739</v>
      </c>
      <c r="F10211" s="129" t="s">
        <v>4735</v>
      </c>
      <c r="G10211" s="129" t="s">
        <v>16723</v>
      </c>
      <c r="H10211" s="129"/>
    </row>
    <row r="10212" spans="1:8" x14ac:dyDescent="0.3">
      <c r="A10212" s="183">
        <v>45777</v>
      </c>
      <c r="B10212" s="129" t="s">
        <v>14952</v>
      </c>
      <c r="C10212" s="129" t="s">
        <v>418</v>
      </c>
      <c r="D10212" s="165">
        <v>1</v>
      </c>
      <c r="E10212" s="129" t="s">
        <v>4737</v>
      </c>
      <c r="F10212" s="129" t="s">
        <v>4735</v>
      </c>
      <c r="G10212" s="129" t="s">
        <v>16723</v>
      </c>
      <c r="H10212" s="129"/>
    </row>
    <row r="10213" spans="1:8" x14ac:dyDescent="0.3">
      <c r="A10213" s="183">
        <v>45777</v>
      </c>
      <c r="B10213" s="129" t="s">
        <v>14953</v>
      </c>
      <c r="C10213" s="129" t="s">
        <v>417</v>
      </c>
      <c r="D10213" s="165">
        <v>1</v>
      </c>
      <c r="E10213" s="129" t="s">
        <v>4739</v>
      </c>
      <c r="F10213" s="129" t="s">
        <v>4735</v>
      </c>
      <c r="G10213" s="129" t="s">
        <v>16723</v>
      </c>
      <c r="H10213" s="129"/>
    </row>
    <row r="10214" spans="1:8" x14ac:dyDescent="0.3">
      <c r="A10214" s="183">
        <v>45777</v>
      </c>
      <c r="B10214" s="129" t="s">
        <v>14954</v>
      </c>
      <c r="C10214" s="129" t="s">
        <v>418</v>
      </c>
      <c r="D10214" s="165">
        <v>1</v>
      </c>
      <c r="E10214" s="129" t="s">
        <v>4739</v>
      </c>
      <c r="F10214" s="129" t="s">
        <v>4735</v>
      </c>
      <c r="G10214" s="129" t="s">
        <v>16723</v>
      </c>
      <c r="H10214" s="129"/>
    </row>
    <row r="10215" spans="1:8" x14ac:dyDescent="0.3">
      <c r="A10215" s="183">
        <v>45777</v>
      </c>
      <c r="B10215" s="129" t="s">
        <v>14955</v>
      </c>
      <c r="C10215" s="129" t="s">
        <v>416</v>
      </c>
      <c r="D10215" s="165">
        <v>1</v>
      </c>
      <c r="E10215" s="129" t="s">
        <v>4739</v>
      </c>
      <c r="F10215" s="129" t="s">
        <v>4735</v>
      </c>
      <c r="G10215" s="129" t="s">
        <v>16723</v>
      </c>
      <c r="H10215" s="129"/>
    </row>
    <row r="10216" spans="1:8" x14ac:dyDescent="0.3">
      <c r="A10216" s="183">
        <v>45777</v>
      </c>
      <c r="B10216" s="129" t="s">
        <v>14956</v>
      </c>
      <c r="C10216" s="129" t="s">
        <v>416</v>
      </c>
      <c r="D10216" s="165">
        <v>1</v>
      </c>
      <c r="E10216" s="129" t="s">
        <v>4739</v>
      </c>
      <c r="F10216" s="129" t="s">
        <v>4735</v>
      </c>
      <c r="G10216" s="129" t="s">
        <v>16723</v>
      </c>
      <c r="H10216" s="129"/>
    </row>
    <row r="10217" spans="1:8" x14ac:dyDescent="0.3">
      <c r="A10217" s="183">
        <v>45777</v>
      </c>
      <c r="B10217" s="129" t="s">
        <v>14957</v>
      </c>
      <c r="C10217" s="129" t="s">
        <v>418</v>
      </c>
      <c r="D10217" s="165">
        <v>1</v>
      </c>
      <c r="E10217" s="129" t="s">
        <v>4821</v>
      </c>
      <c r="F10217" s="129" t="s">
        <v>4735</v>
      </c>
      <c r="G10217" s="129" t="s">
        <v>16723</v>
      </c>
      <c r="H10217" s="129"/>
    </row>
    <row r="10218" spans="1:8" x14ac:dyDescent="0.3">
      <c r="A10218" s="183">
        <v>45777</v>
      </c>
      <c r="B10218" s="129" t="s">
        <v>14958</v>
      </c>
      <c r="C10218" s="129" t="s">
        <v>418</v>
      </c>
      <c r="D10218" s="165">
        <v>1</v>
      </c>
      <c r="E10218" s="129" t="s">
        <v>4739</v>
      </c>
      <c r="F10218" s="129" t="s">
        <v>4735</v>
      </c>
      <c r="G10218" s="129" t="s">
        <v>16723</v>
      </c>
      <c r="H10218" s="129"/>
    </row>
    <row r="10219" spans="1:8" x14ac:dyDescent="0.3">
      <c r="A10219" s="183">
        <v>45777</v>
      </c>
      <c r="B10219" s="129" t="s">
        <v>14959</v>
      </c>
      <c r="C10219" s="129" t="s">
        <v>418</v>
      </c>
      <c r="D10219" s="165">
        <v>1</v>
      </c>
      <c r="E10219" s="129" t="s">
        <v>4739</v>
      </c>
      <c r="F10219" s="129" t="s">
        <v>4735</v>
      </c>
      <c r="G10219" s="129" t="s">
        <v>16723</v>
      </c>
      <c r="H10219" s="129"/>
    </row>
    <row r="10220" spans="1:8" x14ac:dyDescent="0.3">
      <c r="A10220" s="183">
        <v>45777</v>
      </c>
      <c r="B10220" s="129" t="s">
        <v>14960</v>
      </c>
      <c r="C10220" s="129" t="s">
        <v>418</v>
      </c>
      <c r="D10220" s="165">
        <v>1</v>
      </c>
      <c r="E10220" s="129" t="s">
        <v>4739</v>
      </c>
      <c r="F10220" s="129" t="s">
        <v>4735</v>
      </c>
      <c r="G10220" s="129" t="s">
        <v>16723</v>
      </c>
      <c r="H10220" s="129"/>
    </row>
    <row r="10221" spans="1:8" x14ac:dyDescent="0.3">
      <c r="A10221" s="183">
        <v>45777</v>
      </c>
      <c r="B10221" s="129" t="s">
        <v>14961</v>
      </c>
      <c r="C10221" s="129" t="s">
        <v>418</v>
      </c>
      <c r="D10221" s="165">
        <v>1</v>
      </c>
      <c r="E10221" s="129" t="s">
        <v>4739</v>
      </c>
      <c r="F10221" s="129" t="s">
        <v>4735</v>
      </c>
      <c r="G10221" s="129" t="s">
        <v>16723</v>
      </c>
      <c r="H10221" s="129"/>
    </row>
    <row r="10222" spans="1:8" x14ac:dyDescent="0.3">
      <c r="A10222" s="183">
        <v>45777</v>
      </c>
      <c r="B10222" s="129" t="s">
        <v>14962</v>
      </c>
      <c r="C10222" s="129" t="s">
        <v>418</v>
      </c>
      <c r="D10222" s="165">
        <v>1</v>
      </c>
      <c r="E10222" s="129" t="s">
        <v>4737</v>
      </c>
      <c r="F10222" s="129" t="s">
        <v>4735</v>
      </c>
      <c r="G10222" s="129" t="s">
        <v>16723</v>
      </c>
      <c r="H10222" s="129"/>
    </row>
    <row r="10223" spans="1:8" x14ac:dyDescent="0.3">
      <c r="A10223" s="183">
        <v>45777</v>
      </c>
      <c r="B10223" s="129" t="s">
        <v>14963</v>
      </c>
      <c r="C10223" s="129" t="s">
        <v>418</v>
      </c>
      <c r="D10223" s="165">
        <v>1</v>
      </c>
      <c r="E10223" s="129" t="s">
        <v>4737</v>
      </c>
      <c r="F10223" s="129" t="s">
        <v>4735</v>
      </c>
      <c r="G10223" s="129" t="s">
        <v>16723</v>
      </c>
      <c r="H10223" s="129"/>
    </row>
    <row r="10224" spans="1:8" x14ac:dyDescent="0.3">
      <c r="A10224" s="183">
        <v>45777</v>
      </c>
      <c r="B10224" s="129" t="s">
        <v>14964</v>
      </c>
      <c r="C10224" s="129" t="s">
        <v>417</v>
      </c>
      <c r="D10224" s="165">
        <v>1</v>
      </c>
      <c r="E10224" s="129" t="s">
        <v>4739</v>
      </c>
      <c r="F10224" s="129" t="s">
        <v>4735</v>
      </c>
      <c r="G10224" s="129" t="s">
        <v>16723</v>
      </c>
      <c r="H10224" s="129"/>
    </row>
    <row r="10225" spans="1:8" x14ac:dyDescent="0.3">
      <c r="A10225" s="183">
        <v>45777</v>
      </c>
      <c r="B10225" s="129" t="s">
        <v>14965</v>
      </c>
      <c r="C10225" s="129" t="s">
        <v>418</v>
      </c>
      <c r="D10225" s="165">
        <v>1</v>
      </c>
      <c r="E10225" s="129" t="s">
        <v>4821</v>
      </c>
      <c r="F10225" s="129" t="s">
        <v>4735</v>
      </c>
      <c r="G10225" s="129" t="s">
        <v>16723</v>
      </c>
      <c r="H10225" s="129"/>
    </row>
    <row r="10226" spans="1:8" x14ac:dyDescent="0.3">
      <c r="A10226" s="183">
        <v>45777</v>
      </c>
      <c r="B10226" s="129" t="s">
        <v>14966</v>
      </c>
      <c r="C10226" s="129" t="s">
        <v>416</v>
      </c>
      <c r="D10226" s="165">
        <v>1</v>
      </c>
      <c r="E10226" s="129" t="s">
        <v>4737</v>
      </c>
      <c r="F10226" s="129" t="s">
        <v>4735</v>
      </c>
      <c r="G10226" s="129" t="s">
        <v>16723</v>
      </c>
      <c r="H10226" s="129"/>
    </row>
    <row r="10227" spans="1:8" x14ac:dyDescent="0.3">
      <c r="A10227" s="183">
        <v>45777</v>
      </c>
      <c r="B10227" s="129" t="s">
        <v>14967</v>
      </c>
      <c r="C10227" s="129" t="s">
        <v>418</v>
      </c>
      <c r="D10227" s="165">
        <v>1</v>
      </c>
      <c r="E10227" s="129" t="s">
        <v>4741</v>
      </c>
      <c r="F10227" s="129" t="s">
        <v>4735</v>
      </c>
      <c r="G10227" s="129" t="s">
        <v>16723</v>
      </c>
      <c r="H10227" s="129"/>
    </row>
    <row r="10228" spans="1:8" x14ac:dyDescent="0.3">
      <c r="A10228" s="183">
        <v>45777</v>
      </c>
      <c r="B10228" s="129" t="s">
        <v>14968</v>
      </c>
      <c r="C10228" s="129" t="s">
        <v>416</v>
      </c>
      <c r="D10228" s="165">
        <v>1</v>
      </c>
      <c r="E10228" s="129" t="s">
        <v>4739</v>
      </c>
      <c r="F10228" s="129" t="s">
        <v>4735</v>
      </c>
      <c r="G10228" s="129" t="s">
        <v>16723</v>
      </c>
      <c r="H10228" s="129"/>
    </row>
    <row r="10229" spans="1:8" x14ac:dyDescent="0.3">
      <c r="A10229" s="183">
        <v>45777</v>
      </c>
      <c r="B10229" s="129" t="s">
        <v>14969</v>
      </c>
      <c r="C10229" s="129" t="s">
        <v>417</v>
      </c>
      <c r="D10229" s="165">
        <v>1</v>
      </c>
      <c r="E10229" s="129" t="s">
        <v>4739</v>
      </c>
      <c r="F10229" s="129" t="s">
        <v>4735</v>
      </c>
      <c r="G10229" s="129" t="s">
        <v>16723</v>
      </c>
      <c r="H10229" s="129"/>
    </row>
    <row r="10230" spans="1:8" x14ac:dyDescent="0.3">
      <c r="A10230" s="183">
        <v>45777</v>
      </c>
      <c r="B10230" s="129" t="s">
        <v>14970</v>
      </c>
      <c r="C10230" s="129" t="s">
        <v>417</v>
      </c>
      <c r="D10230" s="165">
        <v>1</v>
      </c>
      <c r="E10230" s="129" t="s">
        <v>4739</v>
      </c>
      <c r="F10230" s="129" t="s">
        <v>4735</v>
      </c>
      <c r="G10230" s="129" t="s">
        <v>16723</v>
      </c>
      <c r="H10230" s="129"/>
    </row>
    <row r="10231" spans="1:8" x14ac:dyDescent="0.3">
      <c r="A10231" s="183">
        <v>45777</v>
      </c>
      <c r="B10231" s="129" t="s">
        <v>14971</v>
      </c>
      <c r="C10231" s="129" t="s">
        <v>417</v>
      </c>
      <c r="D10231" s="165">
        <v>1</v>
      </c>
      <c r="E10231" s="129" t="s">
        <v>4734</v>
      </c>
      <c r="F10231" s="129" t="s">
        <v>4735</v>
      </c>
      <c r="G10231" s="129" t="s">
        <v>16723</v>
      </c>
      <c r="H10231" s="129"/>
    </row>
    <row r="10232" spans="1:8" x14ac:dyDescent="0.3">
      <c r="A10232" s="183">
        <v>45777</v>
      </c>
      <c r="B10232" s="129" t="s">
        <v>14972</v>
      </c>
      <c r="C10232" s="129" t="s">
        <v>417</v>
      </c>
      <c r="D10232" s="165">
        <v>1</v>
      </c>
      <c r="E10232" s="129" t="s">
        <v>5066</v>
      </c>
      <c r="F10232" s="129" t="s">
        <v>4735</v>
      </c>
      <c r="G10232" s="129" t="s">
        <v>16723</v>
      </c>
      <c r="H10232" s="129"/>
    </row>
    <row r="10233" spans="1:8" x14ac:dyDescent="0.3">
      <c r="A10233" s="183">
        <v>45777</v>
      </c>
      <c r="B10233" s="129" t="s">
        <v>14973</v>
      </c>
      <c r="C10233" s="129" t="s">
        <v>418</v>
      </c>
      <c r="D10233" s="165">
        <v>1</v>
      </c>
      <c r="E10233" s="129" t="s">
        <v>4739</v>
      </c>
      <c r="F10233" s="129" t="s">
        <v>4735</v>
      </c>
      <c r="G10233" s="129" t="s">
        <v>16723</v>
      </c>
      <c r="H10233" s="129"/>
    </row>
    <row r="10234" spans="1:8" x14ac:dyDescent="0.3">
      <c r="A10234" s="183">
        <v>45777</v>
      </c>
      <c r="B10234" s="129" t="s">
        <v>14974</v>
      </c>
      <c r="C10234" s="129" t="s">
        <v>418</v>
      </c>
      <c r="D10234" s="165">
        <v>1</v>
      </c>
      <c r="E10234" s="129" t="s">
        <v>4739</v>
      </c>
      <c r="F10234" s="129" t="s">
        <v>4735</v>
      </c>
      <c r="G10234" s="129" t="s">
        <v>16723</v>
      </c>
      <c r="H10234" s="129"/>
    </row>
    <row r="10235" spans="1:8" x14ac:dyDescent="0.3">
      <c r="A10235" s="183">
        <v>45777</v>
      </c>
      <c r="B10235" s="129" t="s">
        <v>14975</v>
      </c>
      <c r="C10235" s="129" t="s">
        <v>416</v>
      </c>
      <c r="D10235" s="165">
        <v>1</v>
      </c>
      <c r="E10235" s="129" t="s">
        <v>4739</v>
      </c>
      <c r="F10235" s="129" t="s">
        <v>4735</v>
      </c>
      <c r="G10235" s="129" t="s">
        <v>16723</v>
      </c>
      <c r="H10235" s="129"/>
    </row>
    <row r="10236" spans="1:8" x14ac:dyDescent="0.3">
      <c r="A10236" s="183">
        <v>45777</v>
      </c>
      <c r="B10236" s="129" t="s">
        <v>14976</v>
      </c>
      <c r="C10236" s="129" t="s">
        <v>418</v>
      </c>
      <c r="D10236" s="165">
        <v>1</v>
      </c>
      <c r="E10236" s="129" t="s">
        <v>4739</v>
      </c>
      <c r="F10236" s="129" t="s">
        <v>4735</v>
      </c>
      <c r="G10236" s="129" t="s">
        <v>16723</v>
      </c>
      <c r="H10236" s="129"/>
    </row>
    <row r="10237" spans="1:8" x14ac:dyDescent="0.3">
      <c r="A10237" s="183">
        <v>45777</v>
      </c>
      <c r="B10237" s="129" t="s">
        <v>14977</v>
      </c>
      <c r="C10237" s="129" t="s">
        <v>418</v>
      </c>
      <c r="D10237" s="165">
        <v>1</v>
      </c>
      <c r="E10237" s="129" t="s">
        <v>4737</v>
      </c>
      <c r="F10237" s="129" t="s">
        <v>4735</v>
      </c>
      <c r="G10237" s="129" t="s">
        <v>16723</v>
      </c>
      <c r="H10237" s="129"/>
    </row>
    <row r="10238" spans="1:8" x14ac:dyDescent="0.3">
      <c r="A10238" s="183">
        <v>45808</v>
      </c>
      <c r="B10238" s="129" t="s">
        <v>14978</v>
      </c>
      <c r="C10238" s="129" t="s">
        <v>418</v>
      </c>
      <c r="D10238" s="165">
        <v>1</v>
      </c>
      <c r="E10238" s="129" t="s">
        <v>4739</v>
      </c>
      <c r="F10238" s="129" t="s">
        <v>4735</v>
      </c>
      <c r="G10238" s="129" t="s">
        <v>16723</v>
      </c>
      <c r="H10238" s="129"/>
    </row>
    <row r="10239" spans="1:8" x14ac:dyDescent="0.3">
      <c r="A10239" s="183">
        <v>45808</v>
      </c>
      <c r="B10239" s="129" t="s">
        <v>14979</v>
      </c>
      <c r="C10239" s="129" t="s">
        <v>418</v>
      </c>
      <c r="D10239" s="165">
        <v>1</v>
      </c>
      <c r="E10239" s="129" t="s">
        <v>4739</v>
      </c>
      <c r="F10239" s="129" t="s">
        <v>4735</v>
      </c>
      <c r="G10239" s="129" t="s">
        <v>16723</v>
      </c>
      <c r="H10239" s="129"/>
    </row>
    <row r="10240" spans="1:8" x14ac:dyDescent="0.3">
      <c r="A10240" s="183">
        <v>45808</v>
      </c>
      <c r="B10240" s="129" t="s">
        <v>14980</v>
      </c>
      <c r="C10240" s="129" t="s">
        <v>418</v>
      </c>
      <c r="D10240" s="165">
        <v>1</v>
      </c>
      <c r="E10240" s="129" t="s">
        <v>4747</v>
      </c>
      <c r="F10240" s="129" t="s">
        <v>4735</v>
      </c>
      <c r="G10240" s="129" t="s">
        <v>16723</v>
      </c>
      <c r="H10240" s="129"/>
    </row>
    <row r="10241" spans="1:8" x14ac:dyDescent="0.3">
      <c r="A10241" s="183">
        <v>45808</v>
      </c>
      <c r="B10241" s="129" t="s">
        <v>14981</v>
      </c>
      <c r="C10241" s="129" t="s">
        <v>418</v>
      </c>
      <c r="D10241" s="165">
        <v>1</v>
      </c>
      <c r="E10241" s="129" t="s">
        <v>4739</v>
      </c>
      <c r="F10241" s="129" t="s">
        <v>4735</v>
      </c>
      <c r="G10241" s="129" t="s">
        <v>16723</v>
      </c>
      <c r="H10241" s="129"/>
    </row>
    <row r="10242" spans="1:8" x14ac:dyDescent="0.3">
      <c r="A10242" s="183">
        <v>45808</v>
      </c>
      <c r="B10242" s="129" t="s">
        <v>14982</v>
      </c>
      <c r="C10242" s="129" t="s">
        <v>416</v>
      </c>
      <c r="D10242" s="165">
        <v>1</v>
      </c>
      <c r="E10242" s="129" t="s">
        <v>4739</v>
      </c>
      <c r="F10242" s="129" t="s">
        <v>4735</v>
      </c>
      <c r="G10242" s="129" t="s">
        <v>16723</v>
      </c>
      <c r="H10242" s="129"/>
    </row>
    <row r="10243" spans="1:8" x14ac:dyDescent="0.3">
      <c r="A10243" s="183">
        <v>45808</v>
      </c>
      <c r="B10243" s="129" t="s">
        <v>14983</v>
      </c>
      <c r="C10243" s="129" t="s">
        <v>416</v>
      </c>
      <c r="D10243" s="165">
        <v>1</v>
      </c>
      <c r="E10243" s="129" t="s">
        <v>4739</v>
      </c>
      <c r="F10243" s="129" t="s">
        <v>4735</v>
      </c>
      <c r="G10243" s="129" t="s">
        <v>16723</v>
      </c>
      <c r="H10243" s="129"/>
    </row>
    <row r="10244" spans="1:8" x14ac:dyDescent="0.3">
      <c r="A10244" s="183">
        <v>45777</v>
      </c>
      <c r="B10244" s="129" t="s">
        <v>14984</v>
      </c>
      <c r="C10244" s="129" t="s">
        <v>417</v>
      </c>
      <c r="D10244" s="165">
        <v>1</v>
      </c>
      <c r="E10244" s="129" t="s">
        <v>4739</v>
      </c>
      <c r="F10244" s="129" t="s">
        <v>4735</v>
      </c>
      <c r="G10244" s="129" t="s">
        <v>16723</v>
      </c>
      <c r="H10244" s="129"/>
    </row>
    <row r="10245" spans="1:8" x14ac:dyDescent="0.3">
      <c r="A10245" s="183">
        <v>45808</v>
      </c>
      <c r="B10245" s="129" t="s">
        <v>14985</v>
      </c>
      <c r="C10245" s="129" t="s">
        <v>417</v>
      </c>
      <c r="D10245" s="165">
        <v>1</v>
      </c>
      <c r="E10245" s="129" t="s">
        <v>4739</v>
      </c>
      <c r="F10245" s="129" t="s">
        <v>4735</v>
      </c>
      <c r="G10245" s="129" t="s">
        <v>16723</v>
      </c>
      <c r="H10245" s="129"/>
    </row>
    <row r="10246" spans="1:8" x14ac:dyDescent="0.3">
      <c r="A10246" s="183">
        <v>45808</v>
      </c>
      <c r="B10246" s="129" t="s">
        <v>14986</v>
      </c>
      <c r="C10246" s="129" t="s">
        <v>417</v>
      </c>
      <c r="D10246" s="165">
        <v>1</v>
      </c>
      <c r="E10246" s="129" t="s">
        <v>4739</v>
      </c>
      <c r="F10246" s="129" t="s">
        <v>4735</v>
      </c>
      <c r="G10246" s="129" t="s">
        <v>16723</v>
      </c>
      <c r="H10246" s="129"/>
    </row>
    <row r="10247" spans="1:8" x14ac:dyDescent="0.3">
      <c r="A10247" s="183">
        <v>45808</v>
      </c>
      <c r="B10247" s="129" t="s">
        <v>14987</v>
      </c>
      <c r="C10247" s="129" t="s">
        <v>417</v>
      </c>
      <c r="D10247" s="165">
        <v>1</v>
      </c>
      <c r="E10247" s="129" t="s">
        <v>4739</v>
      </c>
      <c r="F10247" s="129" t="s">
        <v>4735</v>
      </c>
      <c r="G10247" s="129" t="s">
        <v>16723</v>
      </c>
      <c r="H10247" s="129"/>
    </row>
    <row r="10248" spans="1:8" x14ac:dyDescent="0.3">
      <c r="A10248" s="183">
        <v>45808</v>
      </c>
      <c r="B10248" s="129" t="s">
        <v>14988</v>
      </c>
      <c r="C10248" s="129" t="s">
        <v>417</v>
      </c>
      <c r="D10248" s="165">
        <v>1</v>
      </c>
      <c r="E10248" s="129" t="s">
        <v>4747</v>
      </c>
      <c r="F10248" s="129" t="s">
        <v>4735</v>
      </c>
      <c r="G10248" s="129" t="s">
        <v>16723</v>
      </c>
      <c r="H10248" s="129"/>
    </row>
    <row r="10249" spans="1:8" x14ac:dyDescent="0.3">
      <c r="A10249" s="183">
        <v>45808</v>
      </c>
      <c r="B10249" s="129" t="s">
        <v>14989</v>
      </c>
      <c r="C10249" s="129" t="s">
        <v>418</v>
      </c>
      <c r="D10249" s="165">
        <v>1</v>
      </c>
      <c r="E10249" s="129" t="s">
        <v>4821</v>
      </c>
      <c r="F10249" s="129" t="s">
        <v>4735</v>
      </c>
      <c r="G10249" s="129" t="s">
        <v>16723</v>
      </c>
      <c r="H10249" s="129"/>
    </row>
    <row r="10250" spans="1:8" x14ac:dyDescent="0.3">
      <c r="A10250" s="183">
        <v>45808</v>
      </c>
      <c r="B10250" s="129" t="s">
        <v>14990</v>
      </c>
      <c r="C10250" s="129" t="s">
        <v>418</v>
      </c>
      <c r="D10250" s="165">
        <v>1</v>
      </c>
      <c r="E10250" s="129" t="s">
        <v>4739</v>
      </c>
      <c r="F10250" s="129" t="s">
        <v>4735</v>
      </c>
      <c r="G10250" s="129" t="s">
        <v>16723</v>
      </c>
      <c r="H10250" s="129"/>
    </row>
    <row r="10251" spans="1:8" x14ac:dyDescent="0.3">
      <c r="A10251" s="183">
        <v>45808</v>
      </c>
      <c r="B10251" s="129" t="s">
        <v>14991</v>
      </c>
      <c r="C10251" s="129" t="s">
        <v>416</v>
      </c>
      <c r="D10251" s="165">
        <v>1</v>
      </c>
      <c r="E10251" s="129" t="s">
        <v>4739</v>
      </c>
      <c r="F10251" s="129" t="s">
        <v>4735</v>
      </c>
      <c r="G10251" s="129" t="s">
        <v>16723</v>
      </c>
      <c r="H10251" s="129"/>
    </row>
    <row r="10252" spans="1:8" x14ac:dyDescent="0.3">
      <c r="A10252" s="183">
        <v>45808</v>
      </c>
      <c r="B10252" s="129" t="s">
        <v>14992</v>
      </c>
      <c r="C10252" s="129" t="s">
        <v>418</v>
      </c>
      <c r="D10252" s="165">
        <v>1</v>
      </c>
      <c r="E10252" s="129" t="s">
        <v>4739</v>
      </c>
      <c r="F10252" s="129" t="s">
        <v>4735</v>
      </c>
      <c r="G10252" s="129" t="s">
        <v>16723</v>
      </c>
      <c r="H10252" s="129"/>
    </row>
    <row r="10253" spans="1:8" x14ac:dyDescent="0.3">
      <c r="A10253" s="183">
        <v>45808</v>
      </c>
      <c r="B10253" s="129" t="s">
        <v>14993</v>
      </c>
      <c r="C10253" s="129" t="s">
        <v>418</v>
      </c>
      <c r="D10253" s="165">
        <v>1</v>
      </c>
      <c r="E10253" s="129" t="s">
        <v>5066</v>
      </c>
      <c r="F10253" s="129" t="s">
        <v>4735</v>
      </c>
      <c r="G10253" s="129" t="s">
        <v>16723</v>
      </c>
      <c r="H10253" s="129"/>
    </row>
    <row r="10254" spans="1:8" x14ac:dyDescent="0.3">
      <c r="A10254" s="183">
        <v>45808</v>
      </c>
      <c r="B10254" s="129" t="s">
        <v>14994</v>
      </c>
      <c r="C10254" s="129" t="s">
        <v>418</v>
      </c>
      <c r="D10254" s="165">
        <v>1</v>
      </c>
      <c r="E10254" s="129" t="s">
        <v>4739</v>
      </c>
      <c r="F10254" s="129" t="s">
        <v>4735</v>
      </c>
      <c r="G10254" s="129" t="s">
        <v>16723</v>
      </c>
      <c r="H10254" s="129"/>
    </row>
    <row r="10255" spans="1:8" x14ac:dyDescent="0.3">
      <c r="A10255" s="183">
        <v>45808</v>
      </c>
      <c r="B10255" s="129" t="s">
        <v>14995</v>
      </c>
      <c r="C10255" s="129" t="s">
        <v>417</v>
      </c>
      <c r="D10255" s="165">
        <v>1</v>
      </c>
      <c r="E10255" s="129" t="s">
        <v>4739</v>
      </c>
      <c r="F10255" s="129" t="s">
        <v>4735</v>
      </c>
      <c r="G10255" s="129" t="s">
        <v>16723</v>
      </c>
      <c r="H10255" s="129"/>
    </row>
    <row r="10256" spans="1:8" x14ac:dyDescent="0.3">
      <c r="A10256" s="183">
        <v>45808</v>
      </c>
      <c r="B10256" s="129" t="s">
        <v>14996</v>
      </c>
      <c r="C10256" s="129" t="s">
        <v>417</v>
      </c>
      <c r="D10256" s="165">
        <v>1</v>
      </c>
      <c r="E10256" s="129" t="s">
        <v>4747</v>
      </c>
      <c r="F10256" s="129" t="s">
        <v>4735</v>
      </c>
      <c r="G10256" s="129" t="s">
        <v>16723</v>
      </c>
      <c r="H10256" s="129"/>
    </row>
    <row r="10257" spans="1:8" x14ac:dyDescent="0.3">
      <c r="A10257" s="183">
        <v>45808</v>
      </c>
      <c r="B10257" s="129" t="s">
        <v>14997</v>
      </c>
      <c r="C10257" s="129" t="s">
        <v>418</v>
      </c>
      <c r="D10257" s="165">
        <v>1</v>
      </c>
      <c r="E10257" s="129" t="s">
        <v>4821</v>
      </c>
      <c r="F10257" s="129" t="s">
        <v>4735</v>
      </c>
      <c r="G10257" s="129" t="s">
        <v>16723</v>
      </c>
      <c r="H10257" s="129"/>
    </row>
    <row r="10258" spans="1:8" x14ac:dyDescent="0.3">
      <c r="A10258" s="183">
        <v>45808</v>
      </c>
      <c r="B10258" s="129" t="s">
        <v>14998</v>
      </c>
      <c r="C10258" s="129" t="s">
        <v>416</v>
      </c>
      <c r="D10258" s="165">
        <v>1</v>
      </c>
      <c r="E10258" s="129" t="s">
        <v>4739</v>
      </c>
      <c r="F10258" s="129" t="s">
        <v>4735</v>
      </c>
      <c r="G10258" s="129" t="s">
        <v>16723</v>
      </c>
      <c r="H10258" s="129"/>
    </row>
    <row r="10259" spans="1:8" x14ac:dyDescent="0.3">
      <c r="A10259" s="183">
        <v>45808</v>
      </c>
      <c r="B10259" s="129" t="s">
        <v>14999</v>
      </c>
      <c r="C10259" s="129" t="s">
        <v>417</v>
      </c>
      <c r="D10259" s="165">
        <v>1</v>
      </c>
      <c r="E10259" s="129" t="s">
        <v>4739</v>
      </c>
      <c r="F10259" s="129" t="s">
        <v>4735</v>
      </c>
      <c r="G10259" s="129" t="s">
        <v>16723</v>
      </c>
      <c r="H10259" s="129"/>
    </row>
    <row r="10260" spans="1:8" x14ac:dyDescent="0.3">
      <c r="A10260" s="183">
        <v>45808</v>
      </c>
      <c r="B10260" s="129" t="s">
        <v>15000</v>
      </c>
      <c r="C10260" s="129" t="s">
        <v>417</v>
      </c>
      <c r="D10260" s="165">
        <v>1</v>
      </c>
      <c r="E10260" s="129" t="s">
        <v>4739</v>
      </c>
      <c r="F10260" s="129" t="s">
        <v>4735</v>
      </c>
      <c r="G10260" s="129" t="s">
        <v>16723</v>
      </c>
      <c r="H10260" s="129"/>
    </row>
    <row r="10261" spans="1:8" x14ac:dyDescent="0.3">
      <c r="A10261" s="183">
        <v>45808</v>
      </c>
      <c r="B10261" s="129" t="s">
        <v>15001</v>
      </c>
      <c r="C10261" s="129" t="s">
        <v>418</v>
      </c>
      <c r="D10261" s="165">
        <v>1</v>
      </c>
      <c r="E10261" s="129" t="s">
        <v>4737</v>
      </c>
      <c r="F10261" s="129" t="s">
        <v>4735</v>
      </c>
      <c r="G10261" s="129" t="s">
        <v>16723</v>
      </c>
      <c r="H10261" s="129"/>
    </row>
    <row r="10262" spans="1:8" x14ac:dyDescent="0.3">
      <c r="A10262" s="183">
        <v>45808</v>
      </c>
      <c r="B10262" s="129" t="s">
        <v>15002</v>
      </c>
      <c r="C10262" s="129" t="s">
        <v>418</v>
      </c>
      <c r="D10262" s="165">
        <v>1</v>
      </c>
      <c r="E10262" s="129" t="s">
        <v>4739</v>
      </c>
      <c r="F10262" s="129" t="s">
        <v>4735</v>
      </c>
      <c r="G10262" s="129" t="s">
        <v>16723</v>
      </c>
      <c r="H10262" s="129"/>
    </row>
    <row r="10263" spans="1:8" x14ac:dyDescent="0.3">
      <c r="A10263" s="183">
        <v>45808</v>
      </c>
      <c r="B10263" s="129" t="s">
        <v>15003</v>
      </c>
      <c r="C10263" s="129" t="s">
        <v>417</v>
      </c>
      <c r="D10263" s="165">
        <v>1</v>
      </c>
      <c r="E10263" s="129" t="s">
        <v>4739</v>
      </c>
      <c r="F10263" s="129" t="s">
        <v>4735</v>
      </c>
      <c r="G10263" s="129" t="s">
        <v>16723</v>
      </c>
      <c r="H10263" s="129"/>
    </row>
    <row r="10264" spans="1:8" x14ac:dyDescent="0.3">
      <c r="A10264" s="183">
        <v>45808</v>
      </c>
      <c r="B10264" s="129" t="s">
        <v>15004</v>
      </c>
      <c r="C10264" s="129" t="s">
        <v>417</v>
      </c>
      <c r="D10264" s="165">
        <v>1</v>
      </c>
      <c r="E10264" s="129" t="s">
        <v>4734</v>
      </c>
      <c r="F10264" s="129" t="s">
        <v>4735</v>
      </c>
      <c r="G10264" s="129" t="s">
        <v>16723</v>
      </c>
      <c r="H10264" s="129"/>
    </row>
    <row r="10265" spans="1:8" x14ac:dyDescent="0.3">
      <c r="A10265" s="183">
        <v>45808</v>
      </c>
      <c r="B10265" s="129" t="s">
        <v>15005</v>
      </c>
      <c r="C10265" s="129" t="s">
        <v>417</v>
      </c>
      <c r="D10265" s="165">
        <v>1</v>
      </c>
      <c r="E10265" s="129" t="s">
        <v>4739</v>
      </c>
      <c r="F10265" s="129" t="s">
        <v>4735</v>
      </c>
      <c r="G10265" s="129" t="s">
        <v>16723</v>
      </c>
      <c r="H10265" s="129"/>
    </row>
    <row r="10266" spans="1:8" x14ac:dyDescent="0.3">
      <c r="A10266" s="183">
        <v>45808</v>
      </c>
      <c r="B10266" s="129" t="s">
        <v>15006</v>
      </c>
      <c r="C10266" s="129" t="s">
        <v>417</v>
      </c>
      <c r="D10266" s="165">
        <v>1</v>
      </c>
      <c r="E10266" s="129" t="s">
        <v>4739</v>
      </c>
      <c r="F10266" s="129" t="s">
        <v>4735</v>
      </c>
      <c r="G10266" s="129" t="s">
        <v>16723</v>
      </c>
      <c r="H10266" s="129"/>
    </row>
    <row r="10267" spans="1:8" x14ac:dyDescent="0.3">
      <c r="A10267" s="183">
        <v>45808</v>
      </c>
      <c r="B10267" s="129" t="s">
        <v>15007</v>
      </c>
      <c r="C10267" s="129" t="s">
        <v>417</v>
      </c>
      <c r="D10267" s="165">
        <v>1</v>
      </c>
      <c r="E10267" s="129" t="s">
        <v>4739</v>
      </c>
      <c r="F10267" s="129" t="s">
        <v>4735</v>
      </c>
      <c r="G10267" s="129" t="s">
        <v>16723</v>
      </c>
      <c r="H10267" s="129"/>
    </row>
    <row r="10268" spans="1:8" x14ac:dyDescent="0.3">
      <c r="A10268" s="183">
        <v>45808</v>
      </c>
      <c r="B10268" s="129" t="s">
        <v>15008</v>
      </c>
      <c r="C10268" s="129" t="s">
        <v>418</v>
      </c>
      <c r="D10268" s="165">
        <v>1</v>
      </c>
      <c r="E10268" s="129" t="s">
        <v>4737</v>
      </c>
      <c r="F10268" s="129" t="s">
        <v>4735</v>
      </c>
      <c r="G10268" s="129" t="s">
        <v>16723</v>
      </c>
      <c r="H10268" s="129"/>
    </row>
    <row r="10269" spans="1:8" x14ac:dyDescent="0.3">
      <c r="A10269" s="183">
        <v>45808</v>
      </c>
      <c r="B10269" s="129" t="s">
        <v>15009</v>
      </c>
      <c r="C10269" s="129" t="s">
        <v>418</v>
      </c>
      <c r="D10269" s="165">
        <v>1</v>
      </c>
      <c r="E10269" s="129" t="s">
        <v>4741</v>
      </c>
      <c r="F10269" s="129" t="s">
        <v>4735</v>
      </c>
      <c r="G10269" s="129" t="s">
        <v>16723</v>
      </c>
      <c r="H10269" s="129"/>
    </row>
    <row r="10270" spans="1:8" x14ac:dyDescent="0.3">
      <c r="A10270" s="183">
        <v>45808</v>
      </c>
      <c r="B10270" s="129" t="s">
        <v>15010</v>
      </c>
      <c r="C10270" s="129" t="s">
        <v>418</v>
      </c>
      <c r="D10270" s="165">
        <v>1</v>
      </c>
      <c r="E10270" s="129" t="s">
        <v>4739</v>
      </c>
      <c r="F10270" s="129" t="s">
        <v>4735</v>
      </c>
      <c r="G10270" s="129" t="s">
        <v>16723</v>
      </c>
      <c r="H10270" s="129"/>
    </row>
    <row r="10271" spans="1:8" x14ac:dyDescent="0.3">
      <c r="A10271" s="183">
        <v>45808</v>
      </c>
      <c r="B10271" s="129" t="s">
        <v>15011</v>
      </c>
      <c r="C10271" s="129" t="s">
        <v>418</v>
      </c>
      <c r="D10271" s="165">
        <v>1</v>
      </c>
      <c r="E10271" s="129" t="s">
        <v>4739</v>
      </c>
      <c r="F10271" s="129" t="s">
        <v>4735</v>
      </c>
      <c r="G10271" s="129" t="s">
        <v>16723</v>
      </c>
      <c r="H10271" s="129"/>
    </row>
    <row r="10272" spans="1:8" x14ac:dyDescent="0.3">
      <c r="A10272" s="183">
        <v>45808</v>
      </c>
      <c r="B10272" s="129" t="s">
        <v>15012</v>
      </c>
      <c r="C10272" s="129" t="s">
        <v>418</v>
      </c>
      <c r="D10272" s="165">
        <v>1</v>
      </c>
      <c r="E10272" s="129" t="s">
        <v>4821</v>
      </c>
      <c r="F10272" s="129" t="s">
        <v>4735</v>
      </c>
      <c r="G10272" s="129" t="s">
        <v>16723</v>
      </c>
      <c r="H10272" s="129"/>
    </row>
    <row r="10273" spans="1:8" x14ac:dyDescent="0.3">
      <c r="A10273" s="183">
        <v>45808</v>
      </c>
      <c r="B10273" s="129" t="s">
        <v>15013</v>
      </c>
      <c r="C10273" s="129" t="s">
        <v>418</v>
      </c>
      <c r="D10273" s="165">
        <v>1</v>
      </c>
      <c r="E10273" s="129" t="s">
        <v>4739</v>
      </c>
      <c r="F10273" s="129" t="s">
        <v>4735</v>
      </c>
      <c r="G10273" s="129" t="s">
        <v>16723</v>
      </c>
      <c r="H10273" s="129"/>
    </row>
    <row r="10274" spans="1:8" x14ac:dyDescent="0.3">
      <c r="A10274" s="183">
        <v>45808</v>
      </c>
      <c r="B10274" s="129" t="s">
        <v>15014</v>
      </c>
      <c r="C10274" s="129" t="s">
        <v>418</v>
      </c>
      <c r="D10274" s="165">
        <v>1</v>
      </c>
      <c r="E10274" s="129" t="s">
        <v>4821</v>
      </c>
      <c r="F10274" s="129" t="s">
        <v>4735</v>
      </c>
      <c r="G10274" s="129" t="s">
        <v>16723</v>
      </c>
      <c r="H10274" s="129"/>
    </row>
    <row r="10275" spans="1:8" x14ac:dyDescent="0.3">
      <c r="A10275" s="183">
        <v>45808</v>
      </c>
      <c r="B10275" s="129" t="s">
        <v>15015</v>
      </c>
      <c r="C10275" s="129" t="s">
        <v>416</v>
      </c>
      <c r="D10275" s="165">
        <v>1</v>
      </c>
      <c r="E10275" s="129" t="s">
        <v>4739</v>
      </c>
      <c r="F10275" s="129" t="s">
        <v>4735</v>
      </c>
      <c r="G10275" s="129" t="s">
        <v>16723</v>
      </c>
      <c r="H10275" s="129"/>
    </row>
    <row r="10276" spans="1:8" x14ac:dyDescent="0.3">
      <c r="A10276" s="183">
        <v>45808</v>
      </c>
      <c r="B10276" s="129" t="s">
        <v>15016</v>
      </c>
      <c r="C10276" s="129" t="s">
        <v>417</v>
      </c>
      <c r="D10276" s="165">
        <v>1</v>
      </c>
      <c r="E10276" s="129" t="s">
        <v>4739</v>
      </c>
      <c r="F10276" s="129" t="s">
        <v>4735</v>
      </c>
      <c r="G10276" s="129" t="s">
        <v>16723</v>
      </c>
      <c r="H10276" s="129"/>
    </row>
    <row r="10277" spans="1:8" x14ac:dyDescent="0.3">
      <c r="A10277" s="183">
        <v>45808</v>
      </c>
      <c r="B10277" s="129" t="s">
        <v>15017</v>
      </c>
      <c r="C10277" s="129" t="s">
        <v>418</v>
      </c>
      <c r="D10277" s="165">
        <v>1</v>
      </c>
      <c r="E10277" s="129" t="s">
        <v>4739</v>
      </c>
      <c r="F10277" s="129" t="s">
        <v>4735</v>
      </c>
      <c r="G10277" s="129" t="s">
        <v>16723</v>
      </c>
      <c r="H10277" s="129"/>
    </row>
    <row r="10278" spans="1:8" x14ac:dyDescent="0.3">
      <c r="A10278" s="183">
        <v>45808</v>
      </c>
      <c r="B10278" s="129" t="s">
        <v>15018</v>
      </c>
      <c r="C10278" s="129" t="s">
        <v>418</v>
      </c>
      <c r="D10278" s="165">
        <v>1</v>
      </c>
      <c r="E10278" s="129" t="s">
        <v>4739</v>
      </c>
      <c r="F10278" s="129" t="s">
        <v>4735</v>
      </c>
      <c r="G10278" s="129" t="s">
        <v>16723</v>
      </c>
      <c r="H10278" s="129"/>
    </row>
    <row r="10279" spans="1:8" x14ac:dyDescent="0.3">
      <c r="A10279" s="183">
        <v>45808</v>
      </c>
      <c r="B10279" s="129" t="s">
        <v>15019</v>
      </c>
      <c r="C10279" s="129" t="s">
        <v>418</v>
      </c>
      <c r="D10279" s="165">
        <v>1</v>
      </c>
      <c r="E10279" s="129" t="s">
        <v>4737</v>
      </c>
      <c r="F10279" s="129" t="s">
        <v>4735</v>
      </c>
      <c r="G10279" s="129" t="s">
        <v>16723</v>
      </c>
      <c r="H10279" s="129"/>
    </row>
    <row r="10280" spans="1:8" x14ac:dyDescent="0.3">
      <c r="A10280" s="183">
        <v>45808</v>
      </c>
      <c r="B10280" s="129" t="s">
        <v>15020</v>
      </c>
      <c r="C10280" s="129" t="s">
        <v>418</v>
      </c>
      <c r="D10280" s="165">
        <v>1</v>
      </c>
      <c r="E10280" s="129" t="s">
        <v>4739</v>
      </c>
      <c r="F10280" s="129" t="s">
        <v>4735</v>
      </c>
      <c r="G10280" s="129" t="s">
        <v>16723</v>
      </c>
      <c r="H10280" s="129"/>
    </row>
    <row r="10281" spans="1:8" x14ac:dyDescent="0.3">
      <c r="A10281" s="183">
        <v>45808</v>
      </c>
      <c r="B10281" s="129" t="s">
        <v>15021</v>
      </c>
      <c r="C10281" s="129" t="s">
        <v>416</v>
      </c>
      <c r="D10281" s="165">
        <v>1</v>
      </c>
      <c r="E10281" s="129" t="s">
        <v>4737</v>
      </c>
      <c r="F10281" s="129" t="s">
        <v>4735</v>
      </c>
      <c r="G10281" s="129" t="s">
        <v>16723</v>
      </c>
      <c r="H10281" s="129"/>
    </row>
    <row r="10282" spans="1:8" x14ac:dyDescent="0.3">
      <c r="A10282" s="183">
        <v>45808</v>
      </c>
      <c r="B10282" s="129" t="s">
        <v>15022</v>
      </c>
      <c r="C10282" s="129" t="s">
        <v>418</v>
      </c>
      <c r="D10282" s="165">
        <v>1</v>
      </c>
      <c r="E10282" s="129" t="s">
        <v>4737</v>
      </c>
      <c r="F10282" s="129" t="s">
        <v>4735</v>
      </c>
      <c r="G10282" s="129" t="s">
        <v>16723</v>
      </c>
      <c r="H10282" s="129"/>
    </row>
    <row r="10283" spans="1:8" x14ac:dyDescent="0.3">
      <c r="A10283" s="183">
        <v>45808</v>
      </c>
      <c r="B10283" s="129" t="s">
        <v>15023</v>
      </c>
      <c r="C10283" s="129" t="s">
        <v>417</v>
      </c>
      <c r="D10283" s="165">
        <v>1</v>
      </c>
      <c r="E10283" s="129" t="s">
        <v>4747</v>
      </c>
      <c r="F10283" s="129" t="s">
        <v>4735</v>
      </c>
      <c r="G10283" s="129" t="s">
        <v>16723</v>
      </c>
      <c r="H10283" s="129"/>
    </row>
    <row r="10284" spans="1:8" x14ac:dyDescent="0.3">
      <c r="A10284" s="183">
        <v>45808</v>
      </c>
      <c r="B10284" s="129" t="s">
        <v>15024</v>
      </c>
      <c r="C10284" s="129" t="s">
        <v>418</v>
      </c>
      <c r="D10284" s="165">
        <v>1</v>
      </c>
      <c r="E10284" s="129" t="s">
        <v>4739</v>
      </c>
      <c r="F10284" s="129" t="s">
        <v>4735</v>
      </c>
      <c r="G10284" s="129" t="s">
        <v>16723</v>
      </c>
      <c r="H10284" s="129"/>
    </row>
    <row r="10285" spans="1:8" x14ac:dyDescent="0.3">
      <c r="A10285" s="183">
        <v>45808</v>
      </c>
      <c r="B10285" s="129" t="s">
        <v>15025</v>
      </c>
      <c r="C10285" s="129" t="s">
        <v>417</v>
      </c>
      <c r="D10285" s="165">
        <v>1</v>
      </c>
      <c r="E10285" s="129" t="s">
        <v>4739</v>
      </c>
      <c r="F10285" s="129" t="s">
        <v>4735</v>
      </c>
      <c r="G10285" s="129" t="s">
        <v>16723</v>
      </c>
      <c r="H10285" s="129"/>
    </row>
    <row r="10286" spans="1:8" x14ac:dyDescent="0.3">
      <c r="A10286" s="183">
        <v>45808</v>
      </c>
      <c r="B10286" s="129" t="s">
        <v>15026</v>
      </c>
      <c r="C10286" s="129" t="s">
        <v>417</v>
      </c>
      <c r="D10286" s="165">
        <v>1</v>
      </c>
      <c r="E10286" s="129" t="s">
        <v>4739</v>
      </c>
      <c r="F10286" s="129" t="s">
        <v>4735</v>
      </c>
      <c r="G10286" s="129" t="s">
        <v>16723</v>
      </c>
      <c r="H10286" s="129"/>
    </row>
    <row r="10287" spans="1:8" x14ac:dyDescent="0.3">
      <c r="A10287" s="183">
        <v>45808</v>
      </c>
      <c r="B10287" s="129" t="s">
        <v>15027</v>
      </c>
      <c r="C10287" s="129" t="s">
        <v>418</v>
      </c>
      <c r="D10287" s="165">
        <v>1</v>
      </c>
      <c r="E10287" s="129" t="s">
        <v>4741</v>
      </c>
      <c r="F10287" s="129" t="s">
        <v>4735</v>
      </c>
      <c r="G10287" s="129" t="s">
        <v>16723</v>
      </c>
      <c r="H10287" s="129"/>
    </row>
    <row r="10288" spans="1:8" x14ac:dyDescent="0.3">
      <c r="A10288" s="183">
        <v>45808</v>
      </c>
      <c r="B10288" s="129" t="s">
        <v>15028</v>
      </c>
      <c r="C10288" s="129" t="s">
        <v>418</v>
      </c>
      <c r="D10288" s="165">
        <v>1</v>
      </c>
      <c r="E10288" s="129" t="s">
        <v>4734</v>
      </c>
      <c r="F10288" s="129" t="s">
        <v>4735</v>
      </c>
      <c r="G10288" s="129" t="s">
        <v>16723</v>
      </c>
      <c r="H10288" s="129"/>
    </row>
    <row r="10289" spans="1:8" x14ac:dyDescent="0.3">
      <c r="A10289" s="183">
        <v>45808</v>
      </c>
      <c r="B10289" s="129" t="s">
        <v>15029</v>
      </c>
      <c r="C10289" s="129" t="s">
        <v>418</v>
      </c>
      <c r="D10289" s="165">
        <v>1</v>
      </c>
      <c r="E10289" s="129" t="s">
        <v>4739</v>
      </c>
      <c r="F10289" s="129" t="s">
        <v>4735</v>
      </c>
      <c r="G10289" s="129" t="s">
        <v>16723</v>
      </c>
      <c r="H10289" s="129"/>
    </row>
    <row r="10290" spans="1:8" x14ac:dyDescent="0.3">
      <c r="A10290" s="183">
        <v>45808</v>
      </c>
      <c r="B10290" s="129" t="s">
        <v>15030</v>
      </c>
      <c r="C10290" s="129" t="s">
        <v>418</v>
      </c>
      <c r="D10290" s="165">
        <v>1</v>
      </c>
      <c r="E10290" s="129" t="s">
        <v>4741</v>
      </c>
      <c r="F10290" s="129" t="s">
        <v>4735</v>
      </c>
      <c r="G10290" s="129" t="s">
        <v>16723</v>
      </c>
      <c r="H10290" s="129"/>
    </row>
    <row r="10291" spans="1:8" x14ac:dyDescent="0.3">
      <c r="A10291" s="183">
        <v>45808</v>
      </c>
      <c r="B10291" s="129" t="s">
        <v>15031</v>
      </c>
      <c r="C10291" s="129" t="s">
        <v>418</v>
      </c>
      <c r="D10291" s="165">
        <v>1</v>
      </c>
      <c r="E10291" s="129" t="s">
        <v>4739</v>
      </c>
      <c r="F10291" s="129" t="s">
        <v>4735</v>
      </c>
      <c r="G10291" s="129" t="s">
        <v>16723</v>
      </c>
      <c r="H10291" s="129"/>
    </row>
    <row r="10292" spans="1:8" x14ac:dyDescent="0.3">
      <c r="A10292" s="183">
        <v>45808</v>
      </c>
      <c r="B10292" s="129" t="s">
        <v>15032</v>
      </c>
      <c r="C10292" s="129" t="s">
        <v>418</v>
      </c>
      <c r="D10292" s="165">
        <v>1</v>
      </c>
      <c r="E10292" s="129" t="s">
        <v>4744</v>
      </c>
      <c r="F10292" s="129" t="s">
        <v>4735</v>
      </c>
      <c r="G10292" s="129" t="s">
        <v>16723</v>
      </c>
      <c r="H10292" s="129"/>
    </row>
    <row r="10293" spans="1:8" x14ac:dyDescent="0.3">
      <c r="A10293" s="183">
        <v>45808</v>
      </c>
      <c r="B10293" s="129" t="s">
        <v>15033</v>
      </c>
      <c r="C10293" s="129" t="s">
        <v>416</v>
      </c>
      <c r="D10293" s="165">
        <v>1</v>
      </c>
      <c r="E10293" s="129" t="s">
        <v>4739</v>
      </c>
      <c r="F10293" s="129" t="s">
        <v>4735</v>
      </c>
      <c r="G10293" s="129" t="s">
        <v>16723</v>
      </c>
      <c r="H10293" s="129"/>
    </row>
    <row r="10294" spans="1:8" x14ac:dyDescent="0.3">
      <c r="A10294" s="183">
        <v>45808</v>
      </c>
      <c r="B10294" s="129" t="s">
        <v>15034</v>
      </c>
      <c r="C10294" s="129" t="s">
        <v>417</v>
      </c>
      <c r="D10294" s="165">
        <v>1</v>
      </c>
      <c r="E10294" s="129" t="s">
        <v>4739</v>
      </c>
      <c r="F10294" s="129" t="s">
        <v>4735</v>
      </c>
      <c r="G10294" s="129" t="s">
        <v>16723</v>
      </c>
      <c r="H10294" s="129"/>
    </row>
    <row r="10295" spans="1:8" x14ac:dyDescent="0.3">
      <c r="A10295" s="183">
        <v>45808</v>
      </c>
      <c r="B10295" s="129" t="s">
        <v>15035</v>
      </c>
      <c r="C10295" s="129" t="s">
        <v>417</v>
      </c>
      <c r="D10295" s="165">
        <v>1</v>
      </c>
      <c r="E10295" s="129" t="s">
        <v>4739</v>
      </c>
      <c r="F10295" s="129" t="s">
        <v>4735</v>
      </c>
      <c r="G10295" s="129" t="s">
        <v>16723</v>
      </c>
      <c r="H10295" s="129"/>
    </row>
    <row r="10296" spans="1:8" x14ac:dyDescent="0.3">
      <c r="A10296" s="183">
        <v>45808</v>
      </c>
      <c r="B10296" s="129" t="s">
        <v>15036</v>
      </c>
      <c r="C10296" s="129" t="s">
        <v>417</v>
      </c>
      <c r="D10296" s="165">
        <v>1</v>
      </c>
      <c r="E10296" s="129" t="s">
        <v>4739</v>
      </c>
      <c r="F10296" s="129" t="s">
        <v>4735</v>
      </c>
      <c r="G10296" s="129" t="s">
        <v>16723</v>
      </c>
      <c r="H10296" s="129"/>
    </row>
    <row r="10297" spans="1:8" x14ac:dyDescent="0.3">
      <c r="A10297" s="183">
        <v>45808</v>
      </c>
      <c r="B10297" s="129" t="s">
        <v>15037</v>
      </c>
      <c r="C10297" s="129" t="s">
        <v>417</v>
      </c>
      <c r="D10297" s="165">
        <v>1</v>
      </c>
      <c r="E10297" s="129" t="s">
        <v>4739</v>
      </c>
      <c r="F10297" s="129" t="s">
        <v>4735</v>
      </c>
      <c r="G10297" s="129" t="s">
        <v>16723</v>
      </c>
      <c r="H10297" s="129"/>
    </row>
    <row r="10298" spans="1:8" x14ac:dyDescent="0.3">
      <c r="A10298" s="183">
        <v>45808</v>
      </c>
      <c r="B10298" s="129" t="s">
        <v>15038</v>
      </c>
      <c r="C10298" s="129" t="s">
        <v>417</v>
      </c>
      <c r="D10298" s="165">
        <v>1</v>
      </c>
      <c r="E10298" s="129" t="s">
        <v>4734</v>
      </c>
      <c r="F10298" s="129" t="s">
        <v>4735</v>
      </c>
      <c r="G10298" s="129" t="s">
        <v>16723</v>
      </c>
      <c r="H10298" s="129"/>
    </row>
    <row r="10299" spans="1:8" x14ac:dyDescent="0.3">
      <c r="A10299" s="183">
        <v>45808</v>
      </c>
      <c r="B10299" s="129" t="s">
        <v>15039</v>
      </c>
      <c r="C10299" s="129" t="s">
        <v>416</v>
      </c>
      <c r="D10299" s="165">
        <v>1</v>
      </c>
      <c r="E10299" s="129" t="s">
        <v>5066</v>
      </c>
      <c r="F10299" s="129" t="s">
        <v>4735</v>
      </c>
      <c r="G10299" s="129" t="s">
        <v>16723</v>
      </c>
      <c r="H10299" s="129"/>
    </row>
    <row r="10300" spans="1:8" x14ac:dyDescent="0.3">
      <c r="A10300" s="183">
        <v>45808</v>
      </c>
      <c r="B10300" s="129" t="s">
        <v>15040</v>
      </c>
      <c r="C10300" s="129" t="s">
        <v>416</v>
      </c>
      <c r="D10300" s="165">
        <v>1</v>
      </c>
      <c r="E10300" s="129" t="s">
        <v>4739</v>
      </c>
      <c r="F10300" s="129" t="s">
        <v>4735</v>
      </c>
      <c r="G10300" s="129" t="s">
        <v>16723</v>
      </c>
      <c r="H10300" s="129"/>
    </row>
    <row r="10301" spans="1:8" x14ac:dyDescent="0.3">
      <c r="A10301" s="183">
        <v>45808</v>
      </c>
      <c r="B10301" s="129" t="s">
        <v>15041</v>
      </c>
      <c r="C10301" s="129" t="s">
        <v>418</v>
      </c>
      <c r="D10301" s="165">
        <v>1</v>
      </c>
      <c r="E10301" s="129" t="s">
        <v>4739</v>
      </c>
      <c r="F10301" s="129" t="s">
        <v>4735</v>
      </c>
      <c r="G10301" s="129" t="s">
        <v>16723</v>
      </c>
      <c r="H10301" s="129"/>
    </row>
    <row r="10302" spans="1:8" x14ac:dyDescent="0.3">
      <c r="A10302" s="183">
        <v>45808</v>
      </c>
      <c r="B10302" s="129" t="s">
        <v>15042</v>
      </c>
      <c r="C10302" s="129" t="s">
        <v>418</v>
      </c>
      <c r="D10302" s="165">
        <v>1</v>
      </c>
      <c r="E10302" s="129" t="s">
        <v>4739</v>
      </c>
      <c r="F10302" s="129" t="s">
        <v>4735</v>
      </c>
      <c r="G10302" s="129" t="s">
        <v>16723</v>
      </c>
      <c r="H10302" s="129"/>
    </row>
    <row r="10303" spans="1:8" x14ac:dyDescent="0.3">
      <c r="A10303" s="183">
        <v>45808</v>
      </c>
      <c r="B10303" s="129" t="s">
        <v>15043</v>
      </c>
      <c r="C10303" s="129" t="s">
        <v>418</v>
      </c>
      <c r="D10303" s="165">
        <v>1</v>
      </c>
      <c r="E10303" s="129" t="s">
        <v>4744</v>
      </c>
      <c r="F10303" s="129" t="s">
        <v>4735</v>
      </c>
      <c r="G10303" s="129" t="s">
        <v>16723</v>
      </c>
      <c r="H10303" s="129"/>
    </row>
    <row r="10304" spans="1:8" x14ac:dyDescent="0.3">
      <c r="A10304" s="183">
        <v>45808</v>
      </c>
      <c r="B10304" s="129" t="s">
        <v>15044</v>
      </c>
      <c r="C10304" s="129" t="s">
        <v>418</v>
      </c>
      <c r="D10304" s="165">
        <v>1</v>
      </c>
      <c r="E10304" s="129" t="s">
        <v>4739</v>
      </c>
      <c r="F10304" s="129" t="s">
        <v>4735</v>
      </c>
      <c r="G10304" s="129" t="s">
        <v>16723</v>
      </c>
      <c r="H10304" s="129"/>
    </row>
    <row r="10305" spans="1:8" x14ac:dyDescent="0.3">
      <c r="A10305" s="183">
        <v>45808</v>
      </c>
      <c r="B10305" s="129" t="s">
        <v>15045</v>
      </c>
      <c r="C10305" s="129" t="s">
        <v>418</v>
      </c>
      <c r="D10305" s="165">
        <v>1</v>
      </c>
      <c r="E10305" s="129" t="s">
        <v>4737</v>
      </c>
      <c r="F10305" s="129" t="s">
        <v>4735</v>
      </c>
      <c r="G10305" s="129" t="s">
        <v>16723</v>
      </c>
      <c r="H10305" s="129"/>
    </row>
    <row r="10306" spans="1:8" x14ac:dyDescent="0.3">
      <c r="A10306" s="183">
        <v>45808</v>
      </c>
      <c r="B10306" s="129" t="s">
        <v>15046</v>
      </c>
      <c r="C10306" s="129" t="s">
        <v>418</v>
      </c>
      <c r="D10306" s="165">
        <v>1</v>
      </c>
      <c r="E10306" s="129" t="s">
        <v>4739</v>
      </c>
      <c r="F10306" s="129" t="s">
        <v>4735</v>
      </c>
      <c r="G10306" s="129" t="s">
        <v>16723</v>
      </c>
      <c r="H10306" s="129"/>
    </row>
    <row r="10307" spans="1:8" x14ac:dyDescent="0.3">
      <c r="A10307" s="183">
        <v>45808</v>
      </c>
      <c r="B10307" s="129" t="s">
        <v>15047</v>
      </c>
      <c r="C10307" s="129" t="s">
        <v>416</v>
      </c>
      <c r="D10307" s="165">
        <v>1</v>
      </c>
      <c r="E10307" s="129" t="s">
        <v>4737</v>
      </c>
      <c r="F10307" s="129" t="s">
        <v>4735</v>
      </c>
      <c r="G10307" s="129" t="s">
        <v>16723</v>
      </c>
      <c r="H10307" s="129"/>
    </row>
    <row r="10308" spans="1:8" x14ac:dyDescent="0.3">
      <c r="A10308" s="183">
        <v>45808</v>
      </c>
      <c r="B10308" s="129" t="s">
        <v>15048</v>
      </c>
      <c r="C10308" s="129" t="s">
        <v>416</v>
      </c>
      <c r="D10308" s="165">
        <v>1</v>
      </c>
      <c r="E10308" s="129" t="s">
        <v>4737</v>
      </c>
      <c r="F10308" s="129" t="s">
        <v>4735</v>
      </c>
      <c r="G10308" s="129" t="s">
        <v>16723</v>
      </c>
      <c r="H10308" s="129"/>
    </row>
    <row r="10309" spans="1:8" x14ac:dyDescent="0.3">
      <c r="A10309" s="183">
        <v>45808</v>
      </c>
      <c r="B10309" s="129" t="s">
        <v>15049</v>
      </c>
      <c r="C10309" s="129" t="s">
        <v>417</v>
      </c>
      <c r="D10309" s="165">
        <v>1</v>
      </c>
      <c r="E10309" s="129" t="s">
        <v>4739</v>
      </c>
      <c r="F10309" s="129" t="s">
        <v>4735</v>
      </c>
      <c r="G10309" s="129" t="s">
        <v>16723</v>
      </c>
      <c r="H10309" s="129"/>
    </row>
    <row r="10310" spans="1:8" x14ac:dyDescent="0.3">
      <c r="A10310" s="183">
        <v>45808</v>
      </c>
      <c r="B10310" s="129" t="s">
        <v>15050</v>
      </c>
      <c r="C10310" s="129" t="s">
        <v>418</v>
      </c>
      <c r="D10310" s="165">
        <v>1</v>
      </c>
      <c r="E10310" s="129" t="s">
        <v>4744</v>
      </c>
      <c r="F10310" s="129" t="s">
        <v>4735</v>
      </c>
      <c r="G10310" s="129" t="s">
        <v>16723</v>
      </c>
      <c r="H10310" s="129"/>
    </row>
    <row r="10311" spans="1:8" x14ac:dyDescent="0.3">
      <c r="A10311" s="183">
        <v>45808</v>
      </c>
      <c r="B10311" s="129" t="s">
        <v>15051</v>
      </c>
      <c r="C10311" s="129" t="s">
        <v>416</v>
      </c>
      <c r="D10311" s="165">
        <v>1</v>
      </c>
      <c r="E10311" s="129" t="s">
        <v>4739</v>
      </c>
      <c r="F10311" s="129" t="s">
        <v>4735</v>
      </c>
      <c r="G10311" s="129" t="s">
        <v>16723</v>
      </c>
      <c r="H10311" s="129"/>
    </row>
    <row r="10312" spans="1:8" x14ac:dyDescent="0.3">
      <c r="A10312" s="183">
        <v>45808</v>
      </c>
      <c r="B10312" s="129" t="s">
        <v>15052</v>
      </c>
      <c r="C10312" s="129" t="s">
        <v>417</v>
      </c>
      <c r="D10312" s="165">
        <v>1</v>
      </c>
      <c r="E10312" s="129" t="s">
        <v>4739</v>
      </c>
      <c r="F10312" s="129" t="s">
        <v>4735</v>
      </c>
      <c r="G10312" s="129" t="s">
        <v>16723</v>
      </c>
      <c r="H10312" s="129"/>
    </row>
    <row r="10313" spans="1:8" x14ac:dyDescent="0.3">
      <c r="A10313" s="183">
        <v>45808</v>
      </c>
      <c r="B10313" s="129" t="s">
        <v>15053</v>
      </c>
      <c r="C10313" s="129" t="s">
        <v>417</v>
      </c>
      <c r="D10313" s="165">
        <v>1</v>
      </c>
      <c r="E10313" s="129" t="s">
        <v>4739</v>
      </c>
      <c r="F10313" s="129" t="s">
        <v>4735</v>
      </c>
      <c r="G10313" s="129" t="s">
        <v>16723</v>
      </c>
      <c r="H10313" s="129"/>
    </row>
    <row r="10314" spans="1:8" x14ac:dyDescent="0.3">
      <c r="A10314" s="183">
        <v>45808</v>
      </c>
      <c r="B10314" s="129" t="s">
        <v>15054</v>
      </c>
      <c r="C10314" s="129" t="s">
        <v>418</v>
      </c>
      <c r="D10314" s="165">
        <v>1</v>
      </c>
      <c r="E10314" s="129" t="s">
        <v>4744</v>
      </c>
      <c r="F10314" s="129" t="s">
        <v>4735</v>
      </c>
      <c r="G10314" s="129" t="s">
        <v>16723</v>
      </c>
      <c r="H10314" s="129"/>
    </row>
    <row r="10315" spans="1:8" x14ac:dyDescent="0.3">
      <c r="A10315" s="183">
        <v>45808</v>
      </c>
      <c r="B10315" s="129" t="s">
        <v>15055</v>
      </c>
      <c r="C10315" s="129" t="s">
        <v>417</v>
      </c>
      <c r="D10315" s="165">
        <v>1</v>
      </c>
      <c r="E10315" s="129" t="s">
        <v>4739</v>
      </c>
      <c r="F10315" s="129" t="s">
        <v>4735</v>
      </c>
      <c r="G10315" s="129" t="s">
        <v>16723</v>
      </c>
      <c r="H10315" s="129"/>
    </row>
    <row r="10316" spans="1:8" x14ac:dyDescent="0.3">
      <c r="A10316" s="183">
        <v>45808</v>
      </c>
      <c r="B10316" s="129" t="s">
        <v>15056</v>
      </c>
      <c r="C10316" s="129" t="s">
        <v>418</v>
      </c>
      <c r="D10316" s="165">
        <v>1</v>
      </c>
      <c r="E10316" s="129" t="s">
        <v>4821</v>
      </c>
      <c r="F10316" s="129" t="s">
        <v>4735</v>
      </c>
      <c r="G10316" s="129" t="s">
        <v>16723</v>
      </c>
      <c r="H10316" s="129"/>
    </row>
    <row r="10317" spans="1:8" x14ac:dyDescent="0.3">
      <c r="A10317" s="183">
        <v>45808</v>
      </c>
      <c r="B10317" s="129" t="s">
        <v>15057</v>
      </c>
      <c r="C10317" s="129" t="s">
        <v>417</v>
      </c>
      <c r="D10317" s="165">
        <v>1</v>
      </c>
      <c r="E10317" s="129" t="s">
        <v>4739</v>
      </c>
      <c r="F10317" s="129" t="s">
        <v>4735</v>
      </c>
      <c r="G10317" s="129" t="s">
        <v>16723</v>
      </c>
      <c r="H10317" s="129"/>
    </row>
    <row r="10318" spans="1:8" x14ac:dyDescent="0.3">
      <c r="A10318" s="183">
        <v>45808</v>
      </c>
      <c r="B10318" s="129" t="s">
        <v>15058</v>
      </c>
      <c r="C10318" s="129" t="s">
        <v>417</v>
      </c>
      <c r="D10318" s="165">
        <v>1</v>
      </c>
      <c r="E10318" s="129" t="s">
        <v>4739</v>
      </c>
      <c r="F10318" s="129" t="s">
        <v>4735</v>
      </c>
      <c r="G10318" s="129" t="s">
        <v>16723</v>
      </c>
      <c r="H10318" s="129"/>
    </row>
    <row r="10319" spans="1:8" x14ac:dyDescent="0.3">
      <c r="A10319" s="183">
        <v>45808</v>
      </c>
      <c r="B10319" s="129" t="s">
        <v>15059</v>
      </c>
      <c r="C10319" s="129" t="s">
        <v>416</v>
      </c>
      <c r="D10319" s="165">
        <v>1</v>
      </c>
      <c r="E10319" s="129" t="s">
        <v>4739</v>
      </c>
      <c r="F10319" s="129" t="s">
        <v>4735</v>
      </c>
      <c r="G10319" s="129" t="s">
        <v>16723</v>
      </c>
      <c r="H10319" s="129"/>
    </row>
    <row r="10320" spans="1:8" x14ac:dyDescent="0.3">
      <c r="A10320" s="183">
        <v>45808</v>
      </c>
      <c r="B10320" s="129" t="s">
        <v>15060</v>
      </c>
      <c r="C10320" s="129" t="s">
        <v>418</v>
      </c>
      <c r="D10320" s="165">
        <v>1</v>
      </c>
      <c r="E10320" s="129" t="s">
        <v>4739</v>
      </c>
      <c r="F10320" s="129" t="s">
        <v>4735</v>
      </c>
      <c r="G10320" s="129" t="s">
        <v>16723</v>
      </c>
      <c r="H10320" s="129"/>
    </row>
    <row r="10321" spans="1:8" x14ac:dyDescent="0.3">
      <c r="A10321" s="183">
        <v>45808</v>
      </c>
      <c r="B10321" s="129" t="s">
        <v>15061</v>
      </c>
      <c r="C10321" s="129" t="s">
        <v>416</v>
      </c>
      <c r="D10321" s="165">
        <v>1</v>
      </c>
      <c r="E10321" s="129" t="s">
        <v>4739</v>
      </c>
      <c r="F10321" s="129" t="s">
        <v>4735</v>
      </c>
      <c r="G10321" s="129" t="s">
        <v>16723</v>
      </c>
      <c r="H10321" s="129"/>
    </row>
    <row r="10322" spans="1:8" x14ac:dyDescent="0.3">
      <c r="A10322" s="183">
        <v>45808</v>
      </c>
      <c r="B10322" s="129" t="s">
        <v>15062</v>
      </c>
      <c r="C10322" s="129" t="s">
        <v>418</v>
      </c>
      <c r="D10322" s="165">
        <v>1</v>
      </c>
      <c r="E10322" s="129" t="s">
        <v>4821</v>
      </c>
      <c r="F10322" s="129" t="s">
        <v>4735</v>
      </c>
      <c r="G10322" s="129" t="s">
        <v>16723</v>
      </c>
      <c r="H10322" s="129"/>
    </row>
    <row r="10323" spans="1:8" x14ac:dyDescent="0.3">
      <c r="A10323" s="183">
        <v>45808</v>
      </c>
      <c r="B10323" s="129" t="s">
        <v>15063</v>
      </c>
      <c r="C10323" s="129" t="s">
        <v>418</v>
      </c>
      <c r="D10323" s="165">
        <v>1</v>
      </c>
      <c r="E10323" s="129" t="s">
        <v>4737</v>
      </c>
      <c r="F10323" s="129" t="s">
        <v>4735</v>
      </c>
      <c r="G10323" s="129" t="s">
        <v>16723</v>
      </c>
      <c r="H10323" s="129"/>
    </row>
    <row r="10324" spans="1:8" x14ac:dyDescent="0.3">
      <c r="A10324" s="183">
        <v>45808</v>
      </c>
      <c r="B10324" s="129" t="s">
        <v>15064</v>
      </c>
      <c r="C10324" s="129" t="s">
        <v>418</v>
      </c>
      <c r="D10324" s="165">
        <v>1</v>
      </c>
      <c r="E10324" s="129" t="s">
        <v>4821</v>
      </c>
      <c r="F10324" s="129" t="s">
        <v>4735</v>
      </c>
      <c r="G10324" s="129" t="s">
        <v>16723</v>
      </c>
      <c r="H10324" s="129"/>
    </row>
    <row r="10325" spans="1:8" x14ac:dyDescent="0.3">
      <c r="A10325" s="183">
        <v>45808</v>
      </c>
      <c r="B10325" s="129" t="s">
        <v>15065</v>
      </c>
      <c r="C10325" s="129" t="s">
        <v>416</v>
      </c>
      <c r="D10325" s="165">
        <v>1</v>
      </c>
      <c r="E10325" s="129" t="s">
        <v>4739</v>
      </c>
      <c r="F10325" s="129" t="s">
        <v>4735</v>
      </c>
      <c r="G10325" s="129" t="s">
        <v>16723</v>
      </c>
      <c r="H10325" s="129"/>
    </row>
    <row r="10326" spans="1:8" x14ac:dyDescent="0.3">
      <c r="A10326" s="183">
        <v>45808</v>
      </c>
      <c r="B10326" s="129" t="s">
        <v>15066</v>
      </c>
      <c r="C10326" s="129" t="s">
        <v>417</v>
      </c>
      <c r="D10326" s="165">
        <v>1</v>
      </c>
      <c r="E10326" s="129" t="s">
        <v>5066</v>
      </c>
      <c r="F10326" s="129" t="s">
        <v>4735</v>
      </c>
      <c r="G10326" s="129" t="s">
        <v>16723</v>
      </c>
      <c r="H10326" s="129"/>
    </row>
    <row r="10327" spans="1:8" x14ac:dyDescent="0.3">
      <c r="A10327" s="183">
        <v>45808</v>
      </c>
      <c r="B10327" s="129" t="s">
        <v>15067</v>
      </c>
      <c r="C10327" s="129" t="s">
        <v>418</v>
      </c>
      <c r="D10327" s="165">
        <v>1</v>
      </c>
      <c r="E10327" s="129" t="s">
        <v>4739</v>
      </c>
      <c r="F10327" s="129" t="s">
        <v>4735</v>
      </c>
      <c r="G10327" s="129" t="s">
        <v>16723</v>
      </c>
      <c r="H10327" s="129"/>
    </row>
    <row r="10328" spans="1:8" x14ac:dyDescent="0.3">
      <c r="A10328" s="183">
        <v>45808</v>
      </c>
      <c r="B10328" s="129" t="s">
        <v>15068</v>
      </c>
      <c r="C10328" s="129" t="s">
        <v>416</v>
      </c>
      <c r="D10328" s="165">
        <v>1</v>
      </c>
      <c r="E10328" s="129" t="s">
        <v>4739</v>
      </c>
      <c r="F10328" s="129" t="s">
        <v>4735</v>
      </c>
      <c r="G10328" s="129" t="s">
        <v>16723</v>
      </c>
      <c r="H10328" s="129"/>
    </row>
    <row r="10329" spans="1:8" x14ac:dyDescent="0.3">
      <c r="A10329" s="183">
        <v>45808</v>
      </c>
      <c r="B10329" s="129" t="s">
        <v>15069</v>
      </c>
      <c r="C10329" s="129" t="s">
        <v>418</v>
      </c>
      <c r="D10329" s="165">
        <v>1</v>
      </c>
      <c r="E10329" s="129" t="s">
        <v>4739</v>
      </c>
      <c r="F10329" s="129" t="s">
        <v>4735</v>
      </c>
      <c r="G10329" s="129" t="s">
        <v>16723</v>
      </c>
      <c r="H10329" s="129"/>
    </row>
    <row r="10330" spans="1:8" x14ac:dyDescent="0.3">
      <c r="A10330" s="183">
        <v>45808</v>
      </c>
      <c r="B10330" s="129" t="s">
        <v>15070</v>
      </c>
      <c r="C10330" s="129" t="s">
        <v>418</v>
      </c>
      <c r="D10330" s="165">
        <v>1</v>
      </c>
      <c r="E10330" s="129" t="s">
        <v>4739</v>
      </c>
      <c r="F10330" s="129" t="s">
        <v>4735</v>
      </c>
      <c r="G10330" s="129" t="s">
        <v>16723</v>
      </c>
      <c r="H10330" s="129"/>
    </row>
    <row r="10331" spans="1:8" x14ac:dyDescent="0.3">
      <c r="A10331" s="183">
        <v>45808</v>
      </c>
      <c r="B10331" s="129" t="s">
        <v>15071</v>
      </c>
      <c r="C10331" s="129" t="s">
        <v>418</v>
      </c>
      <c r="D10331" s="165">
        <v>1</v>
      </c>
      <c r="E10331" s="129" t="s">
        <v>4737</v>
      </c>
      <c r="F10331" s="129" t="s">
        <v>4735</v>
      </c>
      <c r="G10331" s="129" t="s">
        <v>16723</v>
      </c>
      <c r="H10331" s="129"/>
    </row>
    <row r="10332" spans="1:8" x14ac:dyDescent="0.3">
      <c r="A10332" s="183">
        <v>45808</v>
      </c>
      <c r="B10332" s="129" t="s">
        <v>15072</v>
      </c>
      <c r="C10332" s="129" t="s">
        <v>418</v>
      </c>
      <c r="D10332" s="165">
        <v>1</v>
      </c>
      <c r="E10332" s="129" t="s">
        <v>4737</v>
      </c>
      <c r="F10332" s="129" t="s">
        <v>4735</v>
      </c>
      <c r="G10332" s="129" t="s">
        <v>16723</v>
      </c>
      <c r="H10332" s="129"/>
    </row>
    <row r="10333" spans="1:8" x14ac:dyDescent="0.3">
      <c r="A10333" s="183">
        <v>45808</v>
      </c>
      <c r="B10333" s="129" t="s">
        <v>15073</v>
      </c>
      <c r="C10333" s="129" t="s">
        <v>417</v>
      </c>
      <c r="D10333" s="165">
        <v>1</v>
      </c>
      <c r="E10333" s="129" t="s">
        <v>4739</v>
      </c>
      <c r="F10333" s="129" t="s">
        <v>4735</v>
      </c>
      <c r="G10333" s="129" t="s">
        <v>16723</v>
      </c>
      <c r="H10333" s="129"/>
    </row>
    <row r="10334" spans="1:8" x14ac:dyDescent="0.3">
      <c r="A10334" s="183">
        <v>45808</v>
      </c>
      <c r="B10334" s="129" t="s">
        <v>15074</v>
      </c>
      <c r="C10334" s="129" t="s">
        <v>418</v>
      </c>
      <c r="D10334" s="165">
        <v>1</v>
      </c>
      <c r="E10334" s="129" t="s">
        <v>4739</v>
      </c>
      <c r="F10334" s="129" t="s">
        <v>4735</v>
      </c>
      <c r="G10334" s="129" t="s">
        <v>16723</v>
      </c>
      <c r="H10334" s="129"/>
    </row>
    <row r="10335" spans="1:8" x14ac:dyDescent="0.3">
      <c r="A10335" s="183">
        <v>45808</v>
      </c>
      <c r="B10335" s="129" t="s">
        <v>15075</v>
      </c>
      <c r="C10335" s="129" t="s">
        <v>417</v>
      </c>
      <c r="D10335" s="165">
        <v>1</v>
      </c>
      <c r="E10335" s="129" t="s">
        <v>5066</v>
      </c>
      <c r="F10335" s="129" t="s">
        <v>4735</v>
      </c>
      <c r="G10335" s="129" t="s">
        <v>16723</v>
      </c>
      <c r="H10335" s="129"/>
    </row>
    <row r="10336" spans="1:8" x14ac:dyDescent="0.3">
      <c r="A10336" s="183">
        <v>45808</v>
      </c>
      <c r="B10336" s="129" t="s">
        <v>15076</v>
      </c>
      <c r="C10336" s="129" t="s">
        <v>417</v>
      </c>
      <c r="D10336" s="165">
        <v>1</v>
      </c>
      <c r="E10336" s="129" t="s">
        <v>4739</v>
      </c>
      <c r="F10336" s="129" t="s">
        <v>4735</v>
      </c>
      <c r="G10336" s="129" t="s">
        <v>16723</v>
      </c>
      <c r="H10336" s="129"/>
    </row>
    <row r="10337" spans="1:8" x14ac:dyDescent="0.3">
      <c r="A10337" s="183">
        <v>45808</v>
      </c>
      <c r="B10337" s="129" t="s">
        <v>15077</v>
      </c>
      <c r="C10337" s="129" t="s">
        <v>417</v>
      </c>
      <c r="D10337" s="165">
        <v>1</v>
      </c>
      <c r="E10337" s="129" t="s">
        <v>4739</v>
      </c>
      <c r="F10337" s="129" t="s">
        <v>4735</v>
      </c>
      <c r="G10337" s="129" t="s">
        <v>16723</v>
      </c>
      <c r="H10337" s="129"/>
    </row>
    <row r="10338" spans="1:8" x14ac:dyDescent="0.3">
      <c r="A10338" s="183">
        <v>45808</v>
      </c>
      <c r="B10338" s="129" t="s">
        <v>15078</v>
      </c>
      <c r="C10338" s="129" t="s">
        <v>416</v>
      </c>
      <c r="D10338" s="165">
        <v>1</v>
      </c>
      <c r="E10338" s="129" t="s">
        <v>4739</v>
      </c>
      <c r="F10338" s="129" t="s">
        <v>4735</v>
      </c>
      <c r="G10338" s="129" t="s">
        <v>16723</v>
      </c>
      <c r="H10338" s="129"/>
    </row>
    <row r="10339" spans="1:8" x14ac:dyDescent="0.3">
      <c r="A10339" s="183">
        <v>45808</v>
      </c>
      <c r="B10339" s="129" t="s">
        <v>15079</v>
      </c>
      <c r="C10339" s="129" t="s">
        <v>418</v>
      </c>
      <c r="D10339" s="165">
        <v>1</v>
      </c>
      <c r="E10339" s="129" t="s">
        <v>4744</v>
      </c>
      <c r="F10339" s="129" t="s">
        <v>4735</v>
      </c>
      <c r="G10339" s="129" t="s">
        <v>16723</v>
      </c>
      <c r="H10339" s="129"/>
    </row>
    <row r="10340" spans="1:8" x14ac:dyDescent="0.3">
      <c r="A10340" s="183">
        <v>45808</v>
      </c>
      <c r="B10340" s="129" t="s">
        <v>15080</v>
      </c>
      <c r="C10340" s="129" t="s">
        <v>417</v>
      </c>
      <c r="D10340" s="165">
        <v>1</v>
      </c>
      <c r="E10340" s="129" t="s">
        <v>4821</v>
      </c>
      <c r="F10340" s="129" t="s">
        <v>4735</v>
      </c>
      <c r="G10340" s="129" t="s">
        <v>16723</v>
      </c>
      <c r="H10340" s="129"/>
    </row>
    <row r="10341" spans="1:8" x14ac:dyDescent="0.3">
      <c r="A10341" s="183">
        <v>45808</v>
      </c>
      <c r="B10341" s="129" t="s">
        <v>15081</v>
      </c>
      <c r="C10341" s="129" t="s">
        <v>418</v>
      </c>
      <c r="D10341" s="165">
        <v>1</v>
      </c>
      <c r="E10341" s="129" t="s">
        <v>4739</v>
      </c>
      <c r="F10341" s="129" t="s">
        <v>4735</v>
      </c>
      <c r="G10341" s="129" t="s">
        <v>16723</v>
      </c>
      <c r="H10341" s="129"/>
    </row>
    <row r="10342" spans="1:8" x14ac:dyDescent="0.3">
      <c r="A10342" s="183">
        <v>45808</v>
      </c>
      <c r="B10342" s="129" t="s">
        <v>15082</v>
      </c>
      <c r="C10342" s="129" t="s">
        <v>416</v>
      </c>
      <c r="D10342" s="165">
        <v>1</v>
      </c>
      <c r="E10342" s="129" t="s">
        <v>4739</v>
      </c>
      <c r="F10342" s="129" t="s">
        <v>4735</v>
      </c>
      <c r="G10342" s="129" t="s">
        <v>16723</v>
      </c>
      <c r="H10342" s="129"/>
    </row>
    <row r="10343" spans="1:8" x14ac:dyDescent="0.3">
      <c r="A10343" s="183">
        <v>45808</v>
      </c>
      <c r="B10343" s="129" t="s">
        <v>15083</v>
      </c>
      <c r="C10343" s="129" t="s">
        <v>418</v>
      </c>
      <c r="D10343" s="165">
        <v>1</v>
      </c>
      <c r="E10343" s="129" t="s">
        <v>4739</v>
      </c>
      <c r="F10343" s="129" t="s">
        <v>4735</v>
      </c>
      <c r="G10343" s="129" t="s">
        <v>16723</v>
      </c>
      <c r="H10343" s="129"/>
    </row>
    <row r="10344" spans="1:8" x14ac:dyDescent="0.3">
      <c r="A10344" s="183">
        <v>45808</v>
      </c>
      <c r="B10344" s="129" t="s">
        <v>15084</v>
      </c>
      <c r="C10344" s="129" t="s">
        <v>417</v>
      </c>
      <c r="D10344" s="165">
        <v>1</v>
      </c>
      <c r="E10344" s="129" t="s">
        <v>4739</v>
      </c>
      <c r="F10344" s="129" t="s">
        <v>4735</v>
      </c>
      <c r="G10344" s="129" t="s">
        <v>16723</v>
      </c>
      <c r="H10344" s="129"/>
    </row>
    <row r="10345" spans="1:8" x14ac:dyDescent="0.3">
      <c r="A10345" s="183">
        <v>45808</v>
      </c>
      <c r="B10345" s="129" t="s">
        <v>15085</v>
      </c>
      <c r="C10345" s="129" t="s">
        <v>417</v>
      </c>
      <c r="D10345" s="165">
        <v>1</v>
      </c>
      <c r="E10345" s="129" t="s">
        <v>4739</v>
      </c>
      <c r="F10345" s="129" t="s">
        <v>4735</v>
      </c>
      <c r="G10345" s="129" t="s">
        <v>16723</v>
      </c>
      <c r="H10345" s="129"/>
    </row>
    <row r="10346" spans="1:8" x14ac:dyDescent="0.3">
      <c r="A10346" s="183">
        <v>45808</v>
      </c>
      <c r="B10346" s="129" t="s">
        <v>15086</v>
      </c>
      <c r="C10346" s="129" t="s">
        <v>416</v>
      </c>
      <c r="D10346" s="165">
        <v>1</v>
      </c>
      <c r="E10346" s="129" t="s">
        <v>4739</v>
      </c>
      <c r="F10346" s="129" t="s">
        <v>4735</v>
      </c>
      <c r="G10346" s="129" t="s">
        <v>16723</v>
      </c>
      <c r="H10346" s="129"/>
    </row>
    <row r="10347" spans="1:8" x14ac:dyDescent="0.3">
      <c r="A10347" s="183">
        <v>45808</v>
      </c>
      <c r="B10347" s="129" t="s">
        <v>15087</v>
      </c>
      <c r="C10347" s="129" t="s">
        <v>418</v>
      </c>
      <c r="D10347" s="165">
        <v>1</v>
      </c>
      <c r="E10347" s="129" t="s">
        <v>4734</v>
      </c>
      <c r="F10347" s="129" t="s">
        <v>4735</v>
      </c>
      <c r="G10347" s="129" t="s">
        <v>16723</v>
      </c>
      <c r="H10347" s="129"/>
    </row>
    <row r="10348" spans="1:8" x14ac:dyDescent="0.3">
      <c r="A10348" s="183">
        <v>45808</v>
      </c>
      <c r="B10348" s="129" t="s">
        <v>15088</v>
      </c>
      <c r="C10348" s="129" t="s">
        <v>416</v>
      </c>
      <c r="D10348" s="165">
        <v>1</v>
      </c>
      <c r="E10348" s="129" t="s">
        <v>4739</v>
      </c>
      <c r="F10348" s="129" t="s">
        <v>4735</v>
      </c>
      <c r="G10348" s="129" t="s">
        <v>16723</v>
      </c>
      <c r="H10348" s="129"/>
    </row>
    <row r="10349" spans="1:8" x14ac:dyDescent="0.3">
      <c r="A10349" s="183">
        <v>45808</v>
      </c>
      <c r="B10349" s="129" t="s">
        <v>15089</v>
      </c>
      <c r="C10349" s="129" t="s">
        <v>418</v>
      </c>
      <c r="D10349" s="165">
        <v>1</v>
      </c>
      <c r="E10349" s="129" t="s">
        <v>4737</v>
      </c>
      <c r="F10349" s="129" t="s">
        <v>4735</v>
      </c>
      <c r="G10349" s="129" t="s">
        <v>16723</v>
      </c>
      <c r="H10349" s="129"/>
    </row>
    <row r="10350" spans="1:8" x14ac:dyDescent="0.3">
      <c r="A10350" s="183">
        <v>45808</v>
      </c>
      <c r="B10350" s="129" t="s">
        <v>15090</v>
      </c>
      <c r="C10350" s="129" t="s">
        <v>418</v>
      </c>
      <c r="D10350" s="165">
        <v>1</v>
      </c>
      <c r="E10350" s="129" t="s">
        <v>4739</v>
      </c>
      <c r="F10350" s="129" t="s">
        <v>4735</v>
      </c>
      <c r="G10350" s="129" t="s">
        <v>16723</v>
      </c>
      <c r="H10350" s="129"/>
    </row>
    <row r="10351" spans="1:8" x14ac:dyDescent="0.3">
      <c r="A10351" s="183">
        <v>45808</v>
      </c>
      <c r="B10351" s="129" t="s">
        <v>15091</v>
      </c>
      <c r="C10351" s="129" t="s">
        <v>416</v>
      </c>
      <c r="D10351" s="165">
        <v>1</v>
      </c>
      <c r="E10351" s="129" t="s">
        <v>4741</v>
      </c>
      <c r="F10351" s="129" t="s">
        <v>4735</v>
      </c>
      <c r="G10351" s="129" t="s">
        <v>16723</v>
      </c>
      <c r="H10351" s="129"/>
    </row>
    <row r="10352" spans="1:8" x14ac:dyDescent="0.3">
      <c r="A10352" s="183">
        <v>45808</v>
      </c>
      <c r="B10352" s="129" t="s">
        <v>15092</v>
      </c>
      <c r="C10352" s="129" t="s">
        <v>418</v>
      </c>
      <c r="D10352" s="165">
        <v>1</v>
      </c>
      <c r="E10352" s="129" t="s">
        <v>4741</v>
      </c>
      <c r="F10352" s="129" t="s">
        <v>4735</v>
      </c>
      <c r="G10352" s="129" t="s">
        <v>16723</v>
      </c>
      <c r="H10352" s="129"/>
    </row>
    <row r="10353" spans="1:8" x14ac:dyDescent="0.3">
      <c r="A10353" s="183">
        <v>45808</v>
      </c>
      <c r="B10353" s="129" t="s">
        <v>15093</v>
      </c>
      <c r="C10353" s="129" t="s">
        <v>418</v>
      </c>
      <c r="D10353" s="165">
        <v>1</v>
      </c>
      <c r="E10353" s="129" t="s">
        <v>4741</v>
      </c>
      <c r="F10353" s="129" t="s">
        <v>4735</v>
      </c>
      <c r="G10353" s="129" t="s">
        <v>16723</v>
      </c>
      <c r="H10353" s="129"/>
    </row>
    <row r="10354" spans="1:8" x14ac:dyDescent="0.3">
      <c r="A10354" s="183">
        <v>45808</v>
      </c>
      <c r="B10354" s="129" t="s">
        <v>15094</v>
      </c>
      <c r="C10354" s="129" t="s">
        <v>418</v>
      </c>
      <c r="D10354" s="165">
        <v>1</v>
      </c>
      <c r="E10354" s="129" t="s">
        <v>4739</v>
      </c>
      <c r="F10354" s="129" t="s">
        <v>4735</v>
      </c>
      <c r="G10354" s="129" t="s">
        <v>16723</v>
      </c>
      <c r="H10354" s="129"/>
    </row>
    <row r="10355" spans="1:8" x14ac:dyDescent="0.3">
      <c r="A10355" s="183">
        <v>45808</v>
      </c>
      <c r="B10355" s="129" t="s">
        <v>15095</v>
      </c>
      <c r="C10355" s="129" t="s">
        <v>418</v>
      </c>
      <c r="D10355" s="165">
        <v>1</v>
      </c>
      <c r="E10355" s="129" t="s">
        <v>4821</v>
      </c>
      <c r="F10355" s="129" t="s">
        <v>4735</v>
      </c>
      <c r="G10355" s="129" t="s">
        <v>16723</v>
      </c>
      <c r="H10355" s="129"/>
    </row>
    <row r="10356" spans="1:8" x14ac:dyDescent="0.3">
      <c r="A10356" s="183">
        <v>45808</v>
      </c>
      <c r="B10356" s="129" t="s">
        <v>15096</v>
      </c>
      <c r="C10356" s="129" t="s">
        <v>418</v>
      </c>
      <c r="D10356" s="165">
        <v>1</v>
      </c>
      <c r="E10356" s="129" t="s">
        <v>4821</v>
      </c>
      <c r="F10356" s="129" t="s">
        <v>4735</v>
      </c>
      <c r="G10356" s="129" t="s">
        <v>16723</v>
      </c>
      <c r="H10356" s="129"/>
    </row>
    <row r="10357" spans="1:8" x14ac:dyDescent="0.3">
      <c r="A10357" s="183">
        <v>45808</v>
      </c>
      <c r="B10357" s="129" t="s">
        <v>15097</v>
      </c>
      <c r="C10357" s="129" t="s">
        <v>418</v>
      </c>
      <c r="D10357" s="165">
        <v>1</v>
      </c>
      <c r="E10357" s="129" t="s">
        <v>4739</v>
      </c>
      <c r="F10357" s="129" t="s">
        <v>4735</v>
      </c>
      <c r="G10357" s="129" t="s">
        <v>16723</v>
      </c>
      <c r="H10357" s="129"/>
    </row>
    <row r="10358" spans="1:8" x14ac:dyDescent="0.3">
      <c r="A10358" s="183">
        <v>45808</v>
      </c>
      <c r="B10358" s="129" t="s">
        <v>15098</v>
      </c>
      <c r="C10358" s="129" t="s">
        <v>418</v>
      </c>
      <c r="D10358" s="165">
        <v>1</v>
      </c>
      <c r="E10358" s="129" t="s">
        <v>4739</v>
      </c>
      <c r="F10358" s="129" t="s">
        <v>4735</v>
      </c>
      <c r="G10358" s="129" t="s">
        <v>16723</v>
      </c>
      <c r="H10358" s="129"/>
    </row>
    <row r="10359" spans="1:8" x14ac:dyDescent="0.3">
      <c r="A10359" s="183">
        <v>45808</v>
      </c>
      <c r="B10359" s="129" t="s">
        <v>15099</v>
      </c>
      <c r="C10359" s="129" t="s">
        <v>418</v>
      </c>
      <c r="D10359" s="165">
        <v>1</v>
      </c>
      <c r="E10359" s="129" t="s">
        <v>4739</v>
      </c>
      <c r="F10359" s="129" t="s">
        <v>4735</v>
      </c>
      <c r="G10359" s="129" t="s">
        <v>16723</v>
      </c>
      <c r="H10359" s="129"/>
    </row>
    <row r="10360" spans="1:8" x14ac:dyDescent="0.3">
      <c r="A10360" s="183">
        <v>45808</v>
      </c>
      <c r="B10360" s="129" t="s">
        <v>15100</v>
      </c>
      <c r="C10360" s="129" t="s">
        <v>417</v>
      </c>
      <c r="D10360" s="165">
        <v>1</v>
      </c>
      <c r="E10360" s="129" t="s">
        <v>4739</v>
      </c>
      <c r="F10360" s="129" t="s">
        <v>4735</v>
      </c>
      <c r="G10360" s="129" t="s">
        <v>16723</v>
      </c>
      <c r="H10360" s="129"/>
    </row>
    <row r="10361" spans="1:8" x14ac:dyDescent="0.3">
      <c r="A10361" s="183">
        <v>45808</v>
      </c>
      <c r="B10361" s="129" t="s">
        <v>15101</v>
      </c>
      <c r="C10361" s="129" t="s">
        <v>418</v>
      </c>
      <c r="D10361" s="165">
        <v>1</v>
      </c>
      <c r="E10361" s="129" t="s">
        <v>4739</v>
      </c>
      <c r="F10361" s="129" t="s">
        <v>4735</v>
      </c>
      <c r="G10361" s="129" t="s">
        <v>16723</v>
      </c>
      <c r="H10361" s="129"/>
    </row>
    <row r="10362" spans="1:8" x14ac:dyDescent="0.3">
      <c r="A10362" s="183">
        <v>45808</v>
      </c>
      <c r="B10362" s="129" t="s">
        <v>15102</v>
      </c>
      <c r="C10362" s="129" t="s">
        <v>416</v>
      </c>
      <c r="D10362" s="165">
        <v>1</v>
      </c>
      <c r="E10362" s="129" t="s">
        <v>4737</v>
      </c>
      <c r="F10362" s="129" t="s">
        <v>4735</v>
      </c>
      <c r="G10362" s="129" t="s">
        <v>16723</v>
      </c>
      <c r="H10362" s="129"/>
    </row>
    <row r="10363" spans="1:8" x14ac:dyDescent="0.3">
      <c r="A10363" s="183">
        <v>45808</v>
      </c>
      <c r="B10363" s="129" t="s">
        <v>15103</v>
      </c>
      <c r="C10363" s="129" t="s">
        <v>418</v>
      </c>
      <c r="D10363" s="165">
        <v>1</v>
      </c>
      <c r="E10363" s="129" t="s">
        <v>4739</v>
      </c>
      <c r="F10363" s="129" t="s">
        <v>4735</v>
      </c>
      <c r="G10363" s="129" t="s">
        <v>16723</v>
      </c>
      <c r="H10363" s="129"/>
    </row>
    <row r="10364" spans="1:8" x14ac:dyDescent="0.3">
      <c r="A10364" s="183">
        <v>45808</v>
      </c>
      <c r="B10364" s="129" t="s">
        <v>15104</v>
      </c>
      <c r="C10364" s="129" t="s">
        <v>416</v>
      </c>
      <c r="D10364" s="165">
        <v>1</v>
      </c>
      <c r="E10364" s="129" t="s">
        <v>4739</v>
      </c>
      <c r="F10364" s="129" t="s">
        <v>4735</v>
      </c>
      <c r="G10364" s="129" t="s">
        <v>16723</v>
      </c>
      <c r="H10364" s="129"/>
    </row>
    <row r="10365" spans="1:8" x14ac:dyDescent="0.3">
      <c r="A10365" s="183">
        <v>45808</v>
      </c>
      <c r="B10365" s="129" t="s">
        <v>15105</v>
      </c>
      <c r="C10365" s="129" t="s">
        <v>417</v>
      </c>
      <c r="D10365" s="165">
        <v>1</v>
      </c>
      <c r="E10365" s="129" t="s">
        <v>4739</v>
      </c>
      <c r="F10365" s="129" t="s">
        <v>4735</v>
      </c>
      <c r="G10365" s="129" t="s">
        <v>16723</v>
      </c>
      <c r="H10365" s="129"/>
    </row>
    <row r="10366" spans="1:8" x14ac:dyDescent="0.3">
      <c r="A10366" s="183">
        <v>45808</v>
      </c>
      <c r="B10366" s="129" t="s">
        <v>15106</v>
      </c>
      <c r="C10366" s="129" t="s">
        <v>418</v>
      </c>
      <c r="D10366" s="165">
        <v>1</v>
      </c>
      <c r="E10366" s="129" t="s">
        <v>4744</v>
      </c>
      <c r="F10366" s="129" t="s">
        <v>4735</v>
      </c>
      <c r="G10366" s="129" t="s">
        <v>16723</v>
      </c>
      <c r="H10366" s="129"/>
    </row>
    <row r="10367" spans="1:8" x14ac:dyDescent="0.3">
      <c r="A10367" s="183">
        <v>45808</v>
      </c>
      <c r="B10367" s="129" t="s">
        <v>15107</v>
      </c>
      <c r="C10367" s="129" t="s">
        <v>416</v>
      </c>
      <c r="D10367" s="165">
        <v>1</v>
      </c>
      <c r="E10367" s="129" t="s">
        <v>4737</v>
      </c>
      <c r="F10367" s="129" t="s">
        <v>4735</v>
      </c>
      <c r="G10367" s="129" t="s">
        <v>16723</v>
      </c>
      <c r="H10367" s="129"/>
    </row>
    <row r="10368" spans="1:8" x14ac:dyDescent="0.3">
      <c r="A10368" s="183">
        <v>45808</v>
      </c>
      <c r="B10368" s="129" t="s">
        <v>15108</v>
      </c>
      <c r="C10368" s="129" t="s">
        <v>416</v>
      </c>
      <c r="D10368" s="165">
        <v>1</v>
      </c>
      <c r="E10368" s="129" t="s">
        <v>4737</v>
      </c>
      <c r="F10368" s="129" t="s">
        <v>4735</v>
      </c>
      <c r="G10368" s="129" t="s">
        <v>16723</v>
      </c>
      <c r="H10368" s="129"/>
    </row>
    <row r="10369" spans="1:8" x14ac:dyDescent="0.3">
      <c r="A10369" s="183">
        <v>45808</v>
      </c>
      <c r="B10369" s="129" t="s">
        <v>15109</v>
      </c>
      <c r="C10369" s="129" t="s">
        <v>417</v>
      </c>
      <c r="D10369" s="165">
        <v>1</v>
      </c>
      <c r="E10369" s="129" t="s">
        <v>5066</v>
      </c>
      <c r="F10369" s="129" t="s">
        <v>4735</v>
      </c>
      <c r="G10369" s="129" t="s">
        <v>16723</v>
      </c>
      <c r="H10369" s="129"/>
    </row>
    <row r="10370" spans="1:8" x14ac:dyDescent="0.3">
      <c r="A10370" s="183">
        <v>45808</v>
      </c>
      <c r="B10370" s="129" t="s">
        <v>15110</v>
      </c>
      <c r="C10370" s="129" t="s">
        <v>416</v>
      </c>
      <c r="D10370" s="165">
        <v>1</v>
      </c>
      <c r="E10370" s="129" t="s">
        <v>4739</v>
      </c>
      <c r="F10370" s="129" t="s">
        <v>4735</v>
      </c>
      <c r="G10370" s="129" t="s">
        <v>16723</v>
      </c>
      <c r="H10370" s="129"/>
    </row>
    <row r="10371" spans="1:8" x14ac:dyDescent="0.3">
      <c r="A10371" s="183">
        <v>45808</v>
      </c>
      <c r="B10371" s="129" t="s">
        <v>15111</v>
      </c>
      <c r="C10371" s="129" t="s">
        <v>418</v>
      </c>
      <c r="D10371" s="165">
        <v>1</v>
      </c>
      <c r="E10371" s="129" t="s">
        <v>4739</v>
      </c>
      <c r="F10371" s="129" t="s">
        <v>4735</v>
      </c>
      <c r="G10371" s="129" t="s">
        <v>16723</v>
      </c>
      <c r="H10371" s="129"/>
    </row>
    <row r="10372" spans="1:8" x14ac:dyDescent="0.3">
      <c r="A10372" s="183">
        <v>45808</v>
      </c>
      <c r="B10372" s="129" t="s">
        <v>15112</v>
      </c>
      <c r="C10372" s="129" t="s">
        <v>418</v>
      </c>
      <c r="D10372" s="165">
        <v>1</v>
      </c>
      <c r="E10372" s="129" t="s">
        <v>4739</v>
      </c>
      <c r="F10372" s="129" t="s">
        <v>4735</v>
      </c>
      <c r="G10372" s="129" t="s">
        <v>16723</v>
      </c>
      <c r="H10372" s="129"/>
    </row>
    <row r="10373" spans="1:8" x14ac:dyDescent="0.3">
      <c r="A10373" s="183">
        <v>45808</v>
      </c>
      <c r="B10373" s="129" t="s">
        <v>15113</v>
      </c>
      <c r="C10373" s="129" t="s">
        <v>4743</v>
      </c>
      <c r="D10373" s="165">
        <v>1</v>
      </c>
      <c r="E10373" s="129" t="s">
        <v>4741</v>
      </c>
      <c r="F10373" s="129" t="s">
        <v>4735</v>
      </c>
      <c r="G10373" s="129" t="s">
        <v>16745</v>
      </c>
      <c r="H10373" s="129"/>
    </row>
    <row r="10374" spans="1:8" x14ac:dyDescent="0.3">
      <c r="A10374" s="183">
        <v>45808</v>
      </c>
      <c r="B10374" s="129" t="s">
        <v>15114</v>
      </c>
      <c r="C10374" s="129" t="s">
        <v>417</v>
      </c>
      <c r="D10374" s="165">
        <v>1</v>
      </c>
      <c r="E10374" s="129" t="s">
        <v>4739</v>
      </c>
      <c r="F10374" s="129" t="s">
        <v>4735</v>
      </c>
      <c r="G10374" s="129" t="s">
        <v>16723</v>
      </c>
      <c r="H10374" s="129"/>
    </row>
    <row r="10375" spans="1:8" x14ac:dyDescent="0.3">
      <c r="A10375" s="183">
        <v>45808</v>
      </c>
      <c r="B10375" s="129" t="s">
        <v>15115</v>
      </c>
      <c r="C10375" s="129" t="s">
        <v>417</v>
      </c>
      <c r="D10375" s="165">
        <v>1</v>
      </c>
      <c r="E10375" s="129" t="s">
        <v>4739</v>
      </c>
      <c r="F10375" s="129" t="s">
        <v>4735</v>
      </c>
      <c r="G10375" s="129" t="s">
        <v>16723</v>
      </c>
      <c r="H10375" s="129"/>
    </row>
    <row r="10376" spans="1:8" x14ac:dyDescent="0.3">
      <c r="A10376" s="183">
        <v>45808</v>
      </c>
      <c r="B10376" s="129" t="s">
        <v>15116</v>
      </c>
      <c r="C10376" s="129" t="s">
        <v>418</v>
      </c>
      <c r="D10376" s="165">
        <v>1</v>
      </c>
      <c r="E10376" s="129" t="s">
        <v>4739</v>
      </c>
      <c r="F10376" s="129" t="s">
        <v>4735</v>
      </c>
      <c r="G10376" s="129" t="s">
        <v>16723</v>
      </c>
      <c r="H10376" s="129"/>
    </row>
    <row r="10377" spans="1:8" x14ac:dyDescent="0.3">
      <c r="A10377" s="183">
        <v>45808</v>
      </c>
      <c r="B10377" s="129" t="s">
        <v>15117</v>
      </c>
      <c r="C10377" s="129" t="s">
        <v>416</v>
      </c>
      <c r="D10377" s="165">
        <v>1</v>
      </c>
      <c r="E10377" s="129" t="s">
        <v>4739</v>
      </c>
      <c r="F10377" s="129" t="s">
        <v>4735</v>
      </c>
      <c r="G10377" s="129" t="s">
        <v>16723</v>
      </c>
      <c r="H10377" s="129"/>
    </row>
    <row r="10378" spans="1:8" x14ac:dyDescent="0.3">
      <c r="A10378" s="183">
        <v>45808</v>
      </c>
      <c r="B10378" s="129" t="s">
        <v>15118</v>
      </c>
      <c r="C10378" s="129" t="s">
        <v>418</v>
      </c>
      <c r="D10378" s="165">
        <v>1</v>
      </c>
      <c r="E10378" s="129" t="s">
        <v>4739</v>
      </c>
      <c r="F10378" s="129" t="s">
        <v>4735</v>
      </c>
      <c r="G10378" s="129" t="s">
        <v>16723</v>
      </c>
      <c r="H10378" s="129"/>
    </row>
    <row r="10379" spans="1:8" x14ac:dyDescent="0.3">
      <c r="A10379" s="183">
        <v>45808</v>
      </c>
      <c r="B10379" s="129" t="s">
        <v>15119</v>
      </c>
      <c r="C10379" s="129" t="s">
        <v>418</v>
      </c>
      <c r="D10379" s="165">
        <v>1</v>
      </c>
      <c r="E10379" s="129" t="s">
        <v>4739</v>
      </c>
      <c r="F10379" s="129" t="s">
        <v>4735</v>
      </c>
      <c r="G10379" s="129" t="s">
        <v>16723</v>
      </c>
      <c r="H10379" s="129"/>
    </row>
    <row r="10380" spans="1:8" x14ac:dyDescent="0.3">
      <c r="A10380" s="183">
        <v>45808</v>
      </c>
      <c r="B10380" s="129" t="s">
        <v>15120</v>
      </c>
      <c r="C10380" s="129" t="s">
        <v>418</v>
      </c>
      <c r="D10380" s="165">
        <v>1</v>
      </c>
      <c r="E10380" s="129" t="s">
        <v>4739</v>
      </c>
      <c r="F10380" s="129" t="s">
        <v>4735</v>
      </c>
      <c r="G10380" s="129" t="s">
        <v>16723</v>
      </c>
      <c r="H10380" s="129"/>
    </row>
    <row r="10381" spans="1:8" x14ac:dyDescent="0.3">
      <c r="A10381" s="183">
        <v>45808</v>
      </c>
      <c r="B10381" s="129" t="s">
        <v>15121</v>
      </c>
      <c r="C10381" s="129" t="s">
        <v>418</v>
      </c>
      <c r="D10381" s="165">
        <v>1</v>
      </c>
      <c r="E10381" s="129" t="s">
        <v>4739</v>
      </c>
      <c r="F10381" s="129" t="s">
        <v>4735</v>
      </c>
      <c r="G10381" s="129" t="s">
        <v>16723</v>
      </c>
      <c r="H10381" s="129"/>
    </row>
    <row r="10382" spans="1:8" x14ac:dyDescent="0.3">
      <c r="A10382" s="183">
        <v>45808</v>
      </c>
      <c r="B10382" s="129" t="s">
        <v>15122</v>
      </c>
      <c r="C10382" s="129" t="s">
        <v>416</v>
      </c>
      <c r="D10382" s="165">
        <v>1</v>
      </c>
      <c r="E10382" s="129" t="s">
        <v>4739</v>
      </c>
      <c r="F10382" s="129" t="s">
        <v>4735</v>
      </c>
      <c r="G10382" s="129" t="s">
        <v>16723</v>
      </c>
      <c r="H10382" s="129"/>
    </row>
    <row r="10383" spans="1:8" x14ac:dyDescent="0.3">
      <c r="A10383" s="183">
        <v>45808</v>
      </c>
      <c r="B10383" s="129" t="s">
        <v>15123</v>
      </c>
      <c r="C10383" s="129" t="s">
        <v>416</v>
      </c>
      <c r="D10383" s="165">
        <v>1</v>
      </c>
      <c r="E10383" s="129" t="s">
        <v>4739</v>
      </c>
      <c r="F10383" s="129" t="s">
        <v>4735</v>
      </c>
      <c r="G10383" s="129" t="s">
        <v>16723</v>
      </c>
      <c r="H10383" s="129"/>
    </row>
    <row r="10384" spans="1:8" x14ac:dyDescent="0.3">
      <c r="A10384" s="183">
        <v>45808</v>
      </c>
      <c r="B10384" s="129" t="s">
        <v>15124</v>
      </c>
      <c r="C10384" s="129" t="s">
        <v>418</v>
      </c>
      <c r="D10384" s="165">
        <v>1</v>
      </c>
      <c r="E10384" s="129" t="s">
        <v>4739</v>
      </c>
      <c r="F10384" s="129" t="s">
        <v>4735</v>
      </c>
      <c r="G10384" s="129" t="s">
        <v>16723</v>
      </c>
      <c r="H10384" s="129"/>
    </row>
    <row r="10385" spans="1:8" x14ac:dyDescent="0.3">
      <c r="A10385" s="183">
        <v>45808</v>
      </c>
      <c r="B10385" s="129" t="s">
        <v>15125</v>
      </c>
      <c r="C10385" s="129" t="s">
        <v>417</v>
      </c>
      <c r="D10385" s="165">
        <v>1</v>
      </c>
      <c r="E10385" s="129" t="s">
        <v>4739</v>
      </c>
      <c r="F10385" s="129" t="s">
        <v>4735</v>
      </c>
      <c r="G10385" s="129" t="s">
        <v>16723</v>
      </c>
      <c r="H10385" s="129"/>
    </row>
    <row r="10386" spans="1:8" x14ac:dyDescent="0.3">
      <c r="A10386" s="183">
        <v>45808</v>
      </c>
      <c r="B10386" s="129" t="s">
        <v>15126</v>
      </c>
      <c r="C10386" s="129" t="s">
        <v>417</v>
      </c>
      <c r="D10386" s="165">
        <v>1</v>
      </c>
      <c r="E10386" s="129" t="s">
        <v>4739</v>
      </c>
      <c r="F10386" s="129" t="s">
        <v>4735</v>
      </c>
      <c r="G10386" s="129" t="s">
        <v>16723</v>
      </c>
      <c r="H10386" s="129"/>
    </row>
    <row r="10387" spans="1:8" x14ac:dyDescent="0.3">
      <c r="A10387" s="183">
        <v>45808</v>
      </c>
      <c r="B10387" s="129" t="s">
        <v>15127</v>
      </c>
      <c r="C10387" s="129" t="s">
        <v>417</v>
      </c>
      <c r="D10387" s="165">
        <v>1</v>
      </c>
      <c r="E10387" s="129" t="s">
        <v>4739</v>
      </c>
      <c r="F10387" s="129" t="s">
        <v>4735</v>
      </c>
      <c r="G10387" s="129" t="s">
        <v>16723</v>
      </c>
      <c r="H10387" s="129"/>
    </row>
    <row r="10388" spans="1:8" x14ac:dyDescent="0.3">
      <c r="A10388" s="183">
        <v>45808</v>
      </c>
      <c r="B10388" s="129" t="s">
        <v>15128</v>
      </c>
      <c r="C10388" s="129" t="s">
        <v>417</v>
      </c>
      <c r="D10388" s="165">
        <v>1</v>
      </c>
      <c r="E10388" s="129" t="s">
        <v>4739</v>
      </c>
      <c r="F10388" s="129" t="s">
        <v>4735</v>
      </c>
      <c r="G10388" s="129" t="s">
        <v>16723</v>
      </c>
      <c r="H10388" s="129"/>
    </row>
    <row r="10389" spans="1:8" x14ac:dyDescent="0.3">
      <c r="A10389" s="183">
        <v>45808</v>
      </c>
      <c r="B10389" s="129" t="s">
        <v>15129</v>
      </c>
      <c r="C10389" s="129" t="s">
        <v>418</v>
      </c>
      <c r="D10389" s="165">
        <v>1</v>
      </c>
      <c r="E10389" s="129" t="s">
        <v>4739</v>
      </c>
      <c r="F10389" s="129" t="s">
        <v>4735</v>
      </c>
      <c r="G10389" s="129" t="s">
        <v>16723</v>
      </c>
      <c r="H10389" s="129"/>
    </row>
    <row r="10390" spans="1:8" x14ac:dyDescent="0.3">
      <c r="A10390" s="183">
        <v>45808</v>
      </c>
      <c r="B10390" s="129" t="s">
        <v>15130</v>
      </c>
      <c r="C10390" s="129" t="s">
        <v>416</v>
      </c>
      <c r="D10390" s="165">
        <v>1</v>
      </c>
      <c r="E10390" s="129" t="s">
        <v>4739</v>
      </c>
      <c r="F10390" s="129" t="s">
        <v>4735</v>
      </c>
      <c r="G10390" s="129" t="s">
        <v>16723</v>
      </c>
      <c r="H10390" s="129"/>
    </row>
    <row r="10391" spans="1:8" x14ac:dyDescent="0.3">
      <c r="A10391" s="183">
        <v>45808</v>
      </c>
      <c r="B10391" s="129" t="s">
        <v>15131</v>
      </c>
      <c r="C10391" s="129" t="s">
        <v>416</v>
      </c>
      <c r="D10391" s="165">
        <v>1</v>
      </c>
      <c r="E10391" s="129" t="s">
        <v>4739</v>
      </c>
      <c r="F10391" s="129" t="s">
        <v>4735</v>
      </c>
      <c r="G10391" s="129" t="s">
        <v>16723</v>
      </c>
      <c r="H10391" s="129"/>
    </row>
    <row r="10392" spans="1:8" x14ac:dyDescent="0.3">
      <c r="A10392" s="183">
        <v>45808</v>
      </c>
      <c r="B10392" s="129" t="s">
        <v>15132</v>
      </c>
      <c r="C10392" s="129" t="s">
        <v>416</v>
      </c>
      <c r="D10392" s="165">
        <v>1</v>
      </c>
      <c r="E10392" s="129" t="s">
        <v>4737</v>
      </c>
      <c r="F10392" s="129" t="s">
        <v>4735</v>
      </c>
      <c r="G10392" s="129" t="s">
        <v>16723</v>
      </c>
      <c r="H10392" s="129"/>
    </row>
    <row r="10393" spans="1:8" x14ac:dyDescent="0.3">
      <c r="A10393" s="183">
        <v>45808</v>
      </c>
      <c r="B10393" s="129" t="s">
        <v>15133</v>
      </c>
      <c r="C10393" s="129" t="s">
        <v>418</v>
      </c>
      <c r="D10393" s="165">
        <v>1</v>
      </c>
      <c r="E10393" s="129" t="s">
        <v>4739</v>
      </c>
      <c r="F10393" s="129" t="s">
        <v>4735</v>
      </c>
      <c r="G10393" s="129" t="s">
        <v>16723</v>
      </c>
      <c r="H10393" s="129"/>
    </row>
    <row r="10394" spans="1:8" x14ac:dyDescent="0.3">
      <c r="A10394" s="183">
        <v>45808</v>
      </c>
      <c r="B10394" s="129" t="s">
        <v>15134</v>
      </c>
      <c r="C10394" s="129" t="s">
        <v>418</v>
      </c>
      <c r="D10394" s="165">
        <v>1</v>
      </c>
      <c r="E10394" s="129" t="s">
        <v>4739</v>
      </c>
      <c r="F10394" s="129" t="s">
        <v>4735</v>
      </c>
      <c r="G10394" s="129" t="s">
        <v>16723</v>
      </c>
      <c r="H10394" s="129"/>
    </row>
    <row r="10395" spans="1:8" x14ac:dyDescent="0.3">
      <c r="A10395" s="183">
        <v>45808</v>
      </c>
      <c r="B10395" s="129" t="s">
        <v>15135</v>
      </c>
      <c r="C10395" s="129" t="s">
        <v>417</v>
      </c>
      <c r="D10395" s="165">
        <v>1</v>
      </c>
      <c r="E10395" s="129" t="s">
        <v>4739</v>
      </c>
      <c r="F10395" s="129" t="s">
        <v>4735</v>
      </c>
      <c r="G10395" s="129" t="s">
        <v>16723</v>
      </c>
      <c r="H10395" s="129"/>
    </row>
    <row r="10396" spans="1:8" x14ac:dyDescent="0.3">
      <c r="A10396" s="183">
        <v>45808</v>
      </c>
      <c r="B10396" s="129" t="s">
        <v>15136</v>
      </c>
      <c r="C10396" s="129" t="s">
        <v>417</v>
      </c>
      <c r="D10396" s="165">
        <v>1</v>
      </c>
      <c r="E10396" s="129" t="s">
        <v>4739</v>
      </c>
      <c r="F10396" s="129" t="s">
        <v>4735</v>
      </c>
      <c r="G10396" s="129" t="s">
        <v>16723</v>
      </c>
      <c r="H10396" s="129"/>
    </row>
    <row r="10397" spans="1:8" x14ac:dyDescent="0.3">
      <c r="A10397" s="183">
        <v>45808</v>
      </c>
      <c r="B10397" s="129" t="s">
        <v>15137</v>
      </c>
      <c r="C10397" s="129" t="s">
        <v>417</v>
      </c>
      <c r="D10397" s="165">
        <v>1</v>
      </c>
      <c r="E10397" s="129" t="s">
        <v>4739</v>
      </c>
      <c r="F10397" s="129" t="s">
        <v>4735</v>
      </c>
      <c r="G10397" s="129" t="s">
        <v>16723</v>
      </c>
      <c r="H10397" s="129"/>
    </row>
    <row r="10398" spans="1:8" x14ac:dyDescent="0.3">
      <c r="A10398" s="183">
        <v>45808</v>
      </c>
      <c r="B10398" s="129" t="s">
        <v>15138</v>
      </c>
      <c r="C10398" s="129" t="s">
        <v>417</v>
      </c>
      <c r="D10398" s="165">
        <v>1</v>
      </c>
      <c r="E10398" s="129" t="s">
        <v>4739</v>
      </c>
      <c r="F10398" s="129" t="s">
        <v>4735</v>
      </c>
      <c r="G10398" s="129" t="s">
        <v>16723</v>
      </c>
      <c r="H10398" s="129"/>
    </row>
    <row r="10399" spans="1:8" x14ac:dyDescent="0.3">
      <c r="A10399" s="183">
        <v>45808</v>
      </c>
      <c r="B10399" s="129" t="s">
        <v>15139</v>
      </c>
      <c r="C10399" s="129" t="s">
        <v>417</v>
      </c>
      <c r="D10399" s="165">
        <v>1</v>
      </c>
      <c r="E10399" s="129" t="s">
        <v>4747</v>
      </c>
      <c r="F10399" s="129" t="s">
        <v>4735</v>
      </c>
      <c r="G10399" s="129" t="s">
        <v>16723</v>
      </c>
      <c r="H10399" s="129"/>
    </row>
    <row r="10400" spans="1:8" x14ac:dyDescent="0.3">
      <c r="A10400" s="183">
        <v>45808</v>
      </c>
      <c r="B10400" s="129" t="s">
        <v>15140</v>
      </c>
      <c r="C10400" s="129" t="s">
        <v>417</v>
      </c>
      <c r="D10400" s="165">
        <v>1</v>
      </c>
      <c r="E10400" s="129" t="s">
        <v>4739</v>
      </c>
      <c r="F10400" s="129" t="s">
        <v>4735</v>
      </c>
      <c r="G10400" s="129" t="s">
        <v>16723</v>
      </c>
      <c r="H10400" s="129"/>
    </row>
    <row r="10401" spans="1:8" x14ac:dyDescent="0.3">
      <c r="A10401" s="183">
        <v>45808</v>
      </c>
      <c r="B10401" s="129" t="s">
        <v>15141</v>
      </c>
      <c r="C10401" s="129" t="s">
        <v>417</v>
      </c>
      <c r="D10401" s="165">
        <v>1</v>
      </c>
      <c r="E10401" s="129" t="s">
        <v>4739</v>
      </c>
      <c r="F10401" s="129" t="s">
        <v>4735</v>
      </c>
      <c r="G10401" s="129" t="s">
        <v>16723</v>
      </c>
      <c r="H10401" s="129"/>
    </row>
    <row r="10402" spans="1:8" x14ac:dyDescent="0.3">
      <c r="A10402" s="183">
        <v>45808</v>
      </c>
      <c r="B10402" s="129" t="s">
        <v>15142</v>
      </c>
      <c r="C10402" s="129" t="s">
        <v>418</v>
      </c>
      <c r="D10402" s="165">
        <v>1</v>
      </c>
      <c r="E10402" s="129" t="s">
        <v>4739</v>
      </c>
      <c r="F10402" s="129" t="s">
        <v>4735</v>
      </c>
      <c r="G10402" s="129" t="s">
        <v>16723</v>
      </c>
      <c r="H10402" s="129"/>
    </row>
    <row r="10403" spans="1:8" x14ac:dyDescent="0.3">
      <c r="A10403" s="183">
        <v>45808</v>
      </c>
      <c r="B10403" s="129" t="s">
        <v>15143</v>
      </c>
      <c r="C10403" s="129" t="s">
        <v>418</v>
      </c>
      <c r="D10403" s="165">
        <v>1</v>
      </c>
      <c r="E10403" s="129" t="s">
        <v>4739</v>
      </c>
      <c r="F10403" s="129" t="s">
        <v>4735</v>
      </c>
      <c r="G10403" s="129" t="s">
        <v>16723</v>
      </c>
      <c r="H10403" s="129"/>
    </row>
    <row r="10404" spans="1:8" x14ac:dyDescent="0.3">
      <c r="A10404" s="183">
        <v>45808</v>
      </c>
      <c r="B10404" s="129" t="s">
        <v>15144</v>
      </c>
      <c r="C10404" s="129" t="s">
        <v>418</v>
      </c>
      <c r="D10404" s="165">
        <v>1</v>
      </c>
      <c r="E10404" s="129" t="s">
        <v>4821</v>
      </c>
      <c r="F10404" s="129" t="s">
        <v>4735</v>
      </c>
      <c r="G10404" s="129" t="s">
        <v>16723</v>
      </c>
      <c r="H10404" s="129"/>
    </row>
    <row r="10405" spans="1:8" x14ac:dyDescent="0.3">
      <c r="A10405" s="183">
        <v>45808</v>
      </c>
      <c r="B10405" s="129" t="s">
        <v>15145</v>
      </c>
      <c r="C10405" s="129" t="s">
        <v>418</v>
      </c>
      <c r="D10405" s="165">
        <v>1</v>
      </c>
      <c r="E10405" s="129" t="s">
        <v>4821</v>
      </c>
      <c r="F10405" s="129" t="s">
        <v>4735</v>
      </c>
      <c r="G10405" s="129" t="s">
        <v>16723</v>
      </c>
      <c r="H10405" s="129"/>
    </row>
    <row r="10406" spans="1:8" x14ac:dyDescent="0.3">
      <c r="A10406" s="183">
        <v>45808</v>
      </c>
      <c r="B10406" s="129" t="s">
        <v>15146</v>
      </c>
      <c r="C10406" s="129" t="s">
        <v>416</v>
      </c>
      <c r="D10406" s="165">
        <v>1</v>
      </c>
      <c r="E10406" s="129" t="s">
        <v>4739</v>
      </c>
      <c r="F10406" s="129" t="s">
        <v>4735</v>
      </c>
      <c r="G10406" s="129" t="s">
        <v>16723</v>
      </c>
      <c r="H10406" s="129"/>
    </row>
    <row r="10407" spans="1:8" x14ac:dyDescent="0.3">
      <c r="A10407" s="183">
        <v>45808</v>
      </c>
      <c r="B10407" s="129" t="s">
        <v>15147</v>
      </c>
      <c r="C10407" s="129" t="s">
        <v>416</v>
      </c>
      <c r="D10407" s="165">
        <v>1</v>
      </c>
      <c r="E10407" s="129" t="s">
        <v>4739</v>
      </c>
      <c r="F10407" s="129" t="s">
        <v>4735</v>
      </c>
      <c r="G10407" s="129" t="s">
        <v>16723</v>
      </c>
      <c r="H10407" s="129"/>
    </row>
    <row r="10408" spans="1:8" x14ac:dyDescent="0.3">
      <c r="A10408" s="183">
        <v>45808</v>
      </c>
      <c r="B10408" s="129" t="s">
        <v>15148</v>
      </c>
      <c r="C10408" s="129" t="s">
        <v>417</v>
      </c>
      <c r="D10408" s="165">
        <v>1</v>
      </c>
      <c r="E10408" s="129" t="s">
        <v>4739</v>
      </c>
      <c r="F10408" s="129" t="s">
        <v>4735</v>
      </c>
      <c r="G10408" s="129" t="s">
        <v>16723</v>
      </c>
      <c r="H10408" s="129"/>
    </row>
    <row r="10409" spans="1:8" x14ac:dyDescent="0.3">
      <c r="A10409" s="183">
        <v>45808</v>
      </c>
      <c r="B10409" s="129" t="s">
        <v>15149</v>
      </c>
      <c r="C10409" s="129" t="s">
        <v>417</v>
      </c>
      <c r="D10409" s="165">
        <v>1</v>
      </c>
      <c r="E10409" s="129" t="s">
        <v>5066</v>
      </c>
      <c r="F10409" s="129" t="s">
        <v>4735</v>
      </c>
      <c r="G10409" s="129" t="s">
        <v>16723</v>
      </c>
      <c r="H10409" s="129"/>
    </row>
    <row r="10410" spans="1:8" x14ac:dyDescent="0.3">
      <c r="A10410" s="183">
        <v>45808</v>
      </c>
      <c r="B10410" s="129" t="s">
        <v>15150</v>
      </c>
      <c r="C10410" s="129" t="s">
        <v>417</v>
      </c>
      <c r="D10410" s="165">
        <v>1</v>
      </c>
      <c r="E10410" s="129" t="s">
        <v>4747</v>
      </c>
      <c r="F10410" s="129" t="s">
        <v>4735</v>
      </c>
      <c r="G10410" s="129" t="s">
        <v>16723</v>
      </c>
      <c r="H10410" s="129"/>
    </row>
    <row r="10411" spans="1:8" x14ac:dyDescent="0.3">
      <c r="A10411" s="183">
        <v>45808</v>
      </c>
      <c r="B10411" s="129" t="s">
        <v>15151</v>
      </c>
      <c r="C10411" s="129" t="s">
        <v>417</v>
      </c>
      <c r="D10411" s="165">
        <v>1</v>
      </c>
      <c r="E10411" s="129" t="s">
        <v>4739</v>
      </c>
      <c r="F10411" s="129" t="s">
        <v>4735</v>
      </c>
      <c r="G10411" s="129" t="s">
        <v>16723</v>
      </c>
      <c r="H10411" s="129"/>
    </row>
    <row r="10412" spans="1:8" x14ac:dyDescent="0.3">
      <c r="A10412" s="183">
        <v>45808</v>
      </c>
      <c r="B10412" s="129" t="s">
        <v>15152</v>
      </c>
      <c r="C10412" s="129" t="s">
        <v>418</v>
      </c>
      <c r="D10412" s="165">
        <v>1</v>
      </c>
      <c r="E10412" s="129" t="s">
        <v>4739</v>
      </c>
      <c r="F10412" s="129" t="s">
        <v>4735</v>
      </c>
      <c r="G10412" s="129" t="s">
        <v>16723</v>
      </c>
      <c r="H10412" s="129"/>
    </row>
    <row r="10413" spans="1:8" x14ac:dyDescent="0.3">
      <c r="A10413" s="183">
        <v>45808</v>
      </c>
      <c r="B10413" s="129" t="s">
        <v>15153</v>
      </c>
      <c r="C10413" s="129" t="s">
        <v>416</v>
      </c>
      <c r="D10413" s="165">
        <v>1</v>
      </c>
      <c r="E10413" s="129" t="s">
        <v>4739</v>
      </c>
      <c r="F10413" s="129" t="s">
        <v>4735</v>
      </c>
      <c r="G10413" s="129" t="s">
        <v>16723</v>
      </c>
      <c r="H10413" s="129"/>
    </row>
    <row r="10414" spans="1:8" x14ac:dyDescent="0.3">
      <c r="A10414" s="183">
        <v>45808</v>
      </c>
      <c r="B10414" s="129" t="s">
        <v>15154</v>
      </c>
      <c r="C10414" s="129" t="s">
        <v>416</v>
      </c>
      <c r="D10414" s="165">
        <v>1</v>
      </c>
      <c r="E10414" s="129" t="s">
        <v>4739</v>
      </c>
      <c r="F10414" s="129" t="s">
        <v>4735</v>
      </c>
      <c r="G10414" s="129" t="s">
        <v>16723</v>
      </c>
      <c r="H10414" s="129"/>
    </row>
    <row r="10415" spans="1:8" x14ac:dyDescent="0.3">
      <c r="A10415" s="183">
        <v>45808</v>
      </c>
      <c r="B10415" s="129" t="s">
        <v>15155</v>
      </c>
      <c r="C10415" s="129" t="s">
        <v>418</v>
      </c>
      <c r="D10415" s="165">
        <v>1</v>
      </c>
      <c r="E10415" s="129" t="s">
        <v>4739</v>
      </c>
      <c r="F10415" s="129" t="s">
        <v>4735</v>
      </c>
      <c r="G10415" s="129" t="s">
        <v>16723</v>
      </c>
      <c r="H10415" s="129"/>
    </row>
    <row r="10416" spans="1:8" x14ac:dyDescent="0.3">
      <c r="A10416" s="183">
        <v>45808</v>
      </c>
      <c r="B10416" s="129" t="s">
        <v>15156</v>
      </c>
      <c r="C10416" s="129" t="s">
        <v>418</v>
      </c>
      <c r="D10416" s="165">
        <v>1</v>
      </c>
      <c r="E10416" s="129" t="s">
        <v>4739</v>
      </c>
      <c r="F10416" s="129" t="s">
        <v>4735</v>
      </c>
      <c r="G10416" s="129" t="s">
        <v>16723</v>
      </c>
      <c r="H10416" s="129"/>
    </row>
    <row r="10417" spans="1:8" x14ac:dyDescent="0.3">
      <c r="A10417" s="183">
        <v>45808</v>
      </c>
      <c r="B10417" s="129" t="s">
        <v>15157</v>
      </c>
      <c r="C10417" s="129" t="s">
        <v>418</v>
      </c>
      <c r="D10417" s="165">
        <v>1</v>
      </c>
      <c r="E10417" s="129" t="s">
        <v>4744</v>
      </c>
      <c r="F10417" s="129" t="s">
        <v>4735</v>
      </c>
      <c r="G10417" s="129" t="s">
        <v>16723</v>
      </c>
      <c r="H10417" s="129"/>
    </row>
    <row r="10418" spans="1:8" x14ac:dyDescent="0.3">
      <c r="A10418" s="183">
        <v>45808</v>
      </c>
      <c r="B10418" s="129" t="s">
        <v>15158</v>
      </c>
      <c r="C10418" s="129" t="s">
        <v>416</v>
      </c>
      <c r="D10418" s="165">
        <v>1</v>
      </c>
      <c r="E10418" s="129" t="s">
        <v>4739</v>
      </c>
      <c r="F10418" s="129" t="s">
        <v>4735</v>
      </c>
      <c r="G10418" s="129" t="s">
        <v>16723</v>
      </c>
      <c r="H10418" s="129"/>
    </row>
    <row r="10419" spans="1:8" x14ac:dyDescent="0.3">
      <c r="A10419" s="183">
        <v>45808</v>
      </c>
      <c r="B10419" s="129" t="s">
        <v>15159</v>
      </c>
      <c r="C10419" s="129" t="s">
        <v>418</v>
      </c>
      <c r="D10419" s="165">
        <v>1</v>
      </c>
      <c r="E10419" s="129" t="s">
        <v>4739</v>
      </c>
      <c r="F10419" s="129" t="s">
        <v>4735</v>
      </c>
      <c r="G10419" s="129" t="s">
        <v>16723</v>
      </c>
      <c r="H10419" s="129"/>
    </row>
    <row r="10420" spans="1:8" x14ac:dyDescent="0.3">
      <c r="A10420" s="183">
        <v>45808</v>
      </c>
      <c r="B10420" s="129" t="s">
        <v>15160</v>
      </c>
      <c r="C10420" s="129" t="s">
        <v>417</v>
      </c>
      <c r="D10420" s="165">
        <v>1</v>
      </c>
      <c r="E10420" s="129" t="s">
        <v>5066</v>
      </c>
      <c r="F10420" s="129" t="s">
        <v>4735</v>
      </c>
      <c r="G10420" s="129" t="s">
        <v>16723</v>
      </c>
      <c r="H10420" s="129"/>
    </row>
    <row r="10421" spans="1:8" x14ac:dyDescent="0.3">
      <c r="A10421" s="183">
        <v>45808</v>
      </c>
      <c r="B10421" s="129" t="s">
        <v>15161</v>
      </c>
      <c r="C10421" s="129" t="s">
        <v>416</v>
      </c>
      <c r="D10421" s="165">
        <v>1</v>
      </c>
      <c r="E10421" s="129" t="s">
        <v>4739</v>
      </c>
      <c r="F10421" s="129" t="s">
        <v>4735</v>
      </c>
      <c r="G10421" s="129" t="s">
        <v>16723</v>
      </c>
      <c r="H10421" s="129"/>
    </row>
    <row r="10422" spans="1:8" x14ac:dyDescent="0.3">
      <c r="A10422" s="183">
        <v>45808</v>
      </c>
      <c r="B10422" s="129" t="s">
        <v>15162</v>
      </c>
      <c r="C10422" s="129" t="s">
        <v>416</v>
      </c>
      <c r="D10422" s="165">
        <v>1</v>
      </c>
      <c r="E10422" s="129" t="s">
        <v>4741</v>
      </c>
      <c r="F10422" s="129" t="s">
        <v>4735</v>
      </c>
      <c r="G10422" s="129" t="s">
        <v>16723</v>
      </c>
      <c r="H10422" s="129"/>
    </row>
    <row r="10423" spans="1:8" x14ac:dyDescent="0.3">
      <c r="A10423" s="183">
        <v>45808</v>
      </c>
      <c r="B10423" s="129" t="s">
        <v>15163</v>
      </c>
      <c r="C10423" s="129" t="s">
        <v>416</v>
      </c>
      <c r="D10423" s="165">
        <v>1</v>
      </c>
      <c r="E10423" s="129" t="s">
        <v>4737</v>
      </c>
      <c r="F10423" s="129" t="s">
        <v>4735</v>
      </c>
      <c r="G10423" s="129" t="s">
        <v>16723</v>
      </c>
      <c r="H10423" s="129"/>
    </row>
    <row r="10424" spans="1:8" x14ac:dyDescent="0.3">
      <c r="A10424" s="183">
        <v>45808</v>
      </c>
      <c r="B10424" s="129" t="s">
        <v>15164</v>
      </c>
      <c r="C10424" s="129" t="s">
        <v>418</v>
      </c>
      <c r="D10424" s="165">
        <v>1</v>
      </c>
      <c r="E10424" s="129" t="s">
        <v>4739</v>
      </c>
      <c r="F10424" s="129" t="s">
        <v>4735</v>
      </c>
      <c r="G10424" s="129" t="s">
        <v>16723</v>
      </c>
      <c r="H10424" s="129"/>
    </row>
    <row r="10425" spans="1:8" x14ac:dyDescent="0.3">
      <c r="A10425" s="183">
        <v>45808</v>
      </c>
      <c r="B10425" s="129" t="s">
        <v>15165</v>
      </c>
      <c r="C10425" s="129" t="s">
        <v>418</v>
      </c>
      <c r="D10425" s="165">
        <v>1</v>
      </c>
      <c r="E10425" s="129" t="s">
        <v>4739</v>
      </c>
      <c r="F10425" s="129" t="s">
        <v>4735</v>
      </c>
      <c r="G10425" s="129" t="s">
        <v>16723</v>
      </c>
      <c r="H10425" s="129"/>
    </row>
    <row r="10426" spans="1:8" x14ac:dyDescent="0.3">
      <c r="A10426" s="183">
        <v>45808</v>
      </c>
      <c r="B10426" s="129" t="s">
        <v>15166</v>
      </c>
      <c r="C10426" s="129" t="s">
        <v>418</v>
      </c>
      <c r="D10426" s="165">
        <v>1</v>
      </c>
      <c r="E10426" s="129" t="s">
        <v>4737</v>
      </c>
      <c r="F10426" s="129" t="s">
        <v>4735</v>
      </c>
      <c r="G10426" s="129" t="s">
        <v>16723</v>
      </c>
      <c r="H10426" s="129"/>
    </row>
    <row r="10427" spans="1:8" x14ac:dyDescent="0.3">
      <c r="A10427" s="183">
        <v>45808</v>
      </c>
      <c r="B10427" s="129" t="s">
        <v>15167</v>
      </c>
      <c r="C10427" s="129" t="s">
        <v>416</v>
      </c>
      <c r="D10427" s="165">
        <v>1</v>
      </c>
      <c r="E10427" s="129" t="s">
        <v>4739</v>
      </c>
      <c r="F10427" s="129" t="s">
        <v>4735</v>
      </c>
      <c r="G10427" s="129" t="s">
        <v>16723</v>
      </c>
      <c r="H10427" s="129"/>
    </row>
    <row r="10428" spans="1:8" x14ac:dyDescent="0.3">
      <c r="A10428" s="183">
        <v>45808</v>
      </c>
      <c r="B10428" s="129" t="s">
        <v>15168</v>
      </c>
      <c r="C10428" s="129" t="s">
        <v>417</v>
      </c>
      <c r="D10428" s="165">
        <v>1</v>
      </c>
      <c r="E10428" s="129" t="s">
        <v>4739</v>
      </c>
      <c r="F10428" s="129" t="s">
        <v>4735</v>
      </c>
      <c r="G10428" s="129" t="s">
        <v>16723</v>
      </c>
      <c r="H10428" s="129"/>
    </row>
    <row r="10429" spans="1:8" x14ac:dyDescent="0.3">
      <c r="A10429" s="183">
        <v>45808</v>
      </c>
      <c r="B10429" s="129" t="s">
        <v>15169</v>
      </c>
      <c r="C10429" s="129" t="s">
        <v>417</v>
      </c>
      <c r="D10429" s="165">
        <v>1</v>
      </c>
      <c r="E10429" s="129" t="s">
        <v>5066</v>
      </c>
      <c r="F10429" s="129" t="s">
        <v>4735</v>
      </c>
      <c r="G10429" s="129" t="s">
        <v>16723</v>
      </c>
      <c r="H10429" s="129"/>
    </row>
    <row r="10430" spans="1:8" x14ac:dyDescent="0.3">
      <c r="A10430" s="183">
        <v>45808</v>
      </c>
      <c r="B10430" s="129" t="s">
        <v>15170</v>
      </c>
      <c r="C10430" s="129" t="s">
        <v>417</v>
      </c>
      <c r="D10430" s="165">
        <v>1</v>
      </c>
      <c r="E10430" s="129" t="s">
        <v>5066</v>
      </c>
      <c r="F10430" s="129" t="s">
        <v>4735</v>
      </c>
      <c r="G10430" s="129" t="s">
        <v>16723</v>
      </c>
      <c r="H10430" s="129"/>
    </row>
    <row r="10431" spans="1:8" x14ac:dyDescent="0.3">
      <c r="A10431" s="183">
        <v>45808</v>
      </c>
      <c r="B10431" s="129" t="s">
        <v>15171</v>
      </c>
      <c r="C10431" s="129" t="s">
        <v>416</v>
      </c>
      <c r="D10431" s="165">
        <v>1</v>
      </c>
      <c r="E10431" s="129" t="s">
        <v>4744</v>
      </c>
      <c r="F10431" s="129" t="s">
        <v>4735</v>
      </c>
      <c r="G10431" s="129" t="s">
        <v>16723</v>
      </c>
      <c r="H10431" s="129"/>
    </row>
    <row r="10432" spans="1:8" x14ac:dyDescent="0.3">
      <c r="A10432" s="183">
        <v>45808</v>
      </c>
      <c r="B10432" s="129" t="s">
        <v>15172</v>
      </c>
      <c r="C10432" s="129" t="s">
        <v>416</v>
      </c>
      <c r="D10432" s="165">
        <v>1</v>
      </c>
      <c r="E10432" s="129" t="s">
        <v>4739</v>
      </c>
      <c r="F10432" s="129" t="s">
        <v>4735</v>
      </c>
      <c r="G10432" s="129" t="s">
        <v>16723</v>
      </c>
      <c r="H10432" s="129"/>
    </row>
    <row r="10433" spans="1:8" x14ac:dyDescent="0.3">
      <c r="A10433" s="183">
        <v>45808</v>
      </c>
      <c r="B10433" s="129" t="s">
        <v>15173</v>
      </c>
      <c r="C10433" s="129" t="s">
        <v>416</v>
      </c>
      <c r="D10433" s="165">
        <v>1</v>
      </c>
      <c r="E10433" s="129" t="s">
        <v>4737</v>
      </c>
      <c r="F10433" s="129" t="s">
        <v>4735</v>
      </c>
      <c r="G10433" s="129" t="s">
        <v>16723</v>
      </c>
      <c r="H10433" s="129"/>
    </row>
    <row r="10434" spans="1:8" x14ac:dyDescent="0.3">
      <c r="A10434" s="183">
        <v>45808</v>
      </c>
      <c r="B10434" s="129" t="s">
        <v>15174</v>
      </c>
      <c r="C10434" s="129" t="s">
        <v>417</v>
      </c>
      <c r="D10434" s="165">
        <v>1</v>
      </c>
      <c r="E10434" s="129" t="s">
        <v>4739</v>
      </c>
      <c r="F10434" s="129" t="s">
        <v>4735</v>
      </c>
      <c r="G10434" s="129" t="s">
        <v>16723</v>
      </c>
      <c r="H10434" s="129"/>
    </row>
    <row r="10435" spans="1:8" x14ac:dyDescent="0.3">
      <c r="A10435" s="183">
        <v>45808</v>
      </c>
      <c r="B10435" s="129" t="s">
        <v>15175</v>
      </c>
      <c r="C10435" s="129" t="s">
        <v>416</v>
      </c>
      <c r="D10435" s="165">
        <v>1</v>
      </c>
      <c r="E10435" s="129" t="s">
        <v>4737</v>
      </c>
      <c r="F10435" s="129" t="s">
        <v>4735</v>
      </c>
      <c r="G10435" s="129" t="s">
        <v>16723</v>
      </c>
      <c r="H10435" s="129"/>
    </row>
    <row r="10436" spans="1:8" x14ac:dyDescent="0.3">
      <c r="A10436" s="183">
        <v>45808</v>
      </c>
      <c r="B10436" s="129" t="s">
        <v>15176</v>
      </c>
      <c r="C10436" s="129" t="s">
        <v>417</v>
      </c>
      <c r="D10436" s="165">
        <v>1</v>
      </c>
      <c r="E10436" s="129" t="s">
        <v>4739</v>
      </c>
      <c r="F10436" s="129" t="s">
        <v>4735</v>
      </c>
      <c r="G10436" s="129" t="s">
        <v>16723</v>
      </c>
      <c r="H10436" s="129"/>
    </row>
    <row r="10437" spans="1:8" x14ac:dyDescent="0.3">
      <c r="A10437" s="183">
        <v>45808</v>
      </c>
      <c r="B10437" s="129" t="s">
        <v>15177</v>
      </c>
      <c r="C10437" s="129" t="s">
        <v>417</v>
      </c>
      <c r="D10437" s="165">
        <v>1</v>
      </c>
      <c r="E10437" s="129" t="s">
        <v>4739</v>
      </c>
      <c r="F10437" s="129" t="s">
        <v>4735</v>
      </c>
      <c r="G10437" s="129" t="s">
        <v>16723</v>
      </c>
      <c r="H10437" s="129"/>
    </row>
    <row r="10438" spans="1:8" x14ac:dyDescent="0.3">
      <c r="A10438" s="183">
        <v>45808</v>
      </c>
      <c r="B10438" s="129" t="s">
        <v>15178</v>
      </c>
      <c r="C10438" s="129" t="s">
        <v>417</v>
      </c>
      <c r="D10438" s="165">
        <v>1</v>
      </c>
      <c r="E10438" s="129" t="s">
        <v>4739</v>
      </c>
      <c r="F10438" s="129" t="s">
        <v>4735</v>
      </c>
      <c r="G10438" s="129" t="s">
        <v>16723</v>
      </c>
      <c r="H10438" s="129"/>
    </row>
    <row r="10439" spans="1:8" x14ac:dyDescent="0.3">
      <c r="A10439" s="183">
        <v>45808</v>
      </c>
      <c r="B10439" s="129" t="s">
        <v>15179</v>
      </c>
      <c r="C10439" s="129" t="s">
        <v>418</v>
      </c>
      <c r="D10439" s="165">
        <v>1</v>
      </c>
      <c r="E10439" s="129" t="s">
        <v>4821</v>
      </c>
      <c r="F10439" s="129" t="s">
        <v>4735</v>
      </c>
      <c r="G10439" s="129" t="s">
        <v>16723</v>
      </c>
      <c r="H10439" s="129"/>
    </row>
    <row r="10440" spans="1:8" x14ac:dyDescent="0.3">
      <c r="A10440" s="183">
        <v>45808</v>
      </c>
      <c r="B10440" s="129" t="s">
        <v>15180</v>
      </c>
      <c r="C10440" s="129" t="s">
        <v>416</v>
      </c>
      <c r="D10440" s="165">
        <v>1</v>
      </c>
      <c r="E10440" s="129" t="s">
        <v>4739</v>
      </c>
      <c r="F10440" s="129" t="s">
        <v>4735</v>
      </c>
      <c r="G10440" s="129" t="s">
        <v>16723</v>
      </c>
      <c r="H10440" s="129"/>
    </row>
    <row r="10441" spans="1:8" x14ac:dyDescent="0.3">
      <c r="A10441" s="183">
        <v>45808</v>
      </c>
      <c r="B10441" s="129" t="s">
        <v>15181</v>
      </c>
      <c r="C10441" s="129" t="s">
        <v>418</v>
      </c>
      <c r="D10441" s="165">
        <v>1</v>
      </c>
      <c r="E10441" s="129" t="s">
        <v>4739</v>
      </c>
      <c r="F10441" s="129" t="s">
        <v>4735</v>
      </c>
      <c r="G10441" s="129" t="s">
        <v>16723</v>
      </c>
      <c r="H10441" s="129"/>
    </row>
    <row r="10442" spans="1:8" x14ac:dyDescent="0.3">
      <c r="A10442" s="183">
        <v>45808</v>
      </c>
      <c r="B10442" s="129" t="s">
        <v>15182</v>
      </c>
      <c r="C10442" s="129" t="s">
        <v>418</v>
      </c>
      <c r="D10442" s="165">
        <v>1</v>
      </c>
      <c r="E10442" s="129" t="s">
        <v>4739</v>
      </c>
      <c r="F10442" s="129" t="s">
        <v>4735</v>
      </c>
      <c r="G10442" s="129" t="s">
        <v>16723</v>
      </c>
      <c r="H10442" s="129"/>
    </row>
    <row r="10443" spans="1:8" x14ac:dyDescent="0.3">
      <c r="A10443" s="183">
        <v>45808</v>
      </c>
      <c r="B10443" s="129" t="s">
        <v>15183</v>
      </c>
      <c r="C10443" s="129" t="s">
        <v>418</v>
      </c>
      <c r="D10443" s="165">
        <v>1</v>
      </c>
      <c r="E10443" s="129" t="s">
        <v>4739</v>
      </c>
      <c r="F10443" s="129" t="s">
        <v>4735</v>
      </c>
      <c r="G10443" s="129" t="s">
        <v>16723</v>
      </c>
      <c r="H10443" s="129"/>
    </row>
    <row r="10444" spans="1:8" x14ac:dyDescent="0.3">
      <c r="A10444" s="183">
        <v>45808</v>
      </c>
      <c r="B10444" s="129" t="s">
        <v>15184</v>
      </c>
      <c r="C10444" s="129" t="s">
        <v>418</v>
      </c>
      <c r="D10444" s="165">
        <v>1</v>
      </c>
      <c r="E10444" s="129" t="s">
        <v>4739</v>
      </c>
      <c r="F10444" s="129" t="s">
        <v>4735</v>
      </c>
      <c r="G10444" s="129" t="s">
        <v>16723</v>
      </c>
      <c r="H10444" s="129"/>
    </row>
    <row r="10445" spans="1:8" x14ac:dyDescent="0.3">
      <c r="A10445" s="183">
        <v>45808</v>
      </c>
      <c r="B10445" s="129" t="s">
        <v>15185</v>
      </c>
      <c r="C10445" s="129" t="s">
        <v>418</v>
      </c>
      <c r="D10445" s="165">
        <v>1</v>
      </c>
      <c r="E10445" s="129" t="s">
        <v>4739</v>
      </c>
      <c r="F10445" s="129" t="s">
        <v>4735</v>
      </c>
      <c r="G10445" s="129" t="s">
        <v>16723</v>
      </c>
      <c r="H10445" s="129"/>
    </row>
    <row r="10446" spans="1:8" x14ac:dyDescent="0.3">
      <c r="A10446" s="183">
        <v>45808</v>
      </c>
      <c r="B10446" s="129" t="s">
        <v>15186</v>
      </c>
      <c r="C10446" s="129" t="s">
        <v>418</v>
      </c>
      <c r="D10446" s="165">
        <v>1</v>
      </c>
      <c r="E10446" s="129" t="s">
        <v>4739</v>
      </c>
      <c r="F10446" s="129" t="s">
        <v>4735</v>
      </c>
      <c r="G10446" s="129" t="s">
        <v>16723</v>
      </c>
      <c r="H10446" s="129"/>
    </row>
    <row r="10447" spans="1:8" x14ac:dyDescent="0.3">
      <c r="A10447" s="183">
        <v>45808</v>
      </c>
      <c r="B10447" s="129" t="s">
        <v>15187</v>
      </c>
      <c r="C10447" s="129" t="s">
        <v>416</v>
      </c>
      <c r="D10447" s="165">
        <v>1</v>
      </c>
      <c r="E10447" s="129" t="s">
        <v>4737</v>
      </c>
      <c r="F10447" s="129" t="s">
        <v>4735</v>
      </c>
      <c r="G10447" s="129" t="s">
        <v>16723</v>
      </c>
      <c r="H10447" s="129"/>
    </row>
    <row r="10448" spans="1:8" x14ac:dyDescent="0.3">
      <c r="A10448" s="183">
        <v>45808</v>
      </c>
      <c r="B10448" s="129" t="s">
        <v>15188</v>
      </c>
      <c r="C10448" s="129" t="s">
        <v>418</v>
      </c>
      <c r="D10448" s="165">
        <v>1</v>
      </c>
      <c r="E10448" s="129" t="s">
        <v>4739</v>
      </c>
      <c r="F10448" s="129" t="s">
        <v>4735</v>
      </c>
      <c r="G10448" s="129" t="s">
        <v>16723</v>
      </c>
      <c r="H10448" s="129"/>
    </row>
    <row r="10449" spans="1:8" x14ac:dyDescent="0.3">
      <c r="A10449" s="183">
        <v>45808</v>
      </c>
      <c r="B10449" s="129" t="s">
        <v>15189</v>
      </c>
      <c r="C10449" s="129" t="s">
        <v>418</v>
      </c>
      <c r="D10449" s="165">
        <v>1</v>
      </c>
      <c r="E10449" s="129" t="s">
        <v>4739</v>
      </c>
      <c r="F10449" s="129" t="s">
        <v>4735</v>
      </c>
      <c r="G10449" s="129" t="s">
        <v>16723</v>
      </c>
      <c r="H10449" s="129"/>
    </row>
    <row r="10450" spans="1:8" x14ac:dyDescent="0.3">
      <c r="A10450" s="183">
        <v>45808</v>
      </c>
      <c r="B10450" s="129" t="s">
        <v>15190</v>
      </c>
      <c r="C10450" s="129" t="s">
        <v>418</v>
      </c>
      <c r="D10450" s="165">
        <v>1</v>
      </c>
      <c r="E10450" s="129" t="s">
        <v>4737</v>
      </c>
      <c r="F10450" s="129" t="s">
        <v>4735</v>
      </c>
      <c r="G10450" s="129" t="s">
        <v>16723</v>
      </c>
      <c r="H10450" s="129"/>
    </row>
    <row r="10451" spans="1:8" x14ac:dyDescent="0.3">
      <c r="A10451" s="183">
        <v>45808</v>
      </c>
      <c r="B10451" s="129" t="s">
        <v>15191</v>
      </c>
      <c r="C10451" s="129" t="s">
        <v>416</v>
      </c>
      <c r="D10451" s="165">
        <v>1</v>
      </c>
      <c r="E10451" s="129" t="s">
        <v>4739</v>
      </c>
      <c r="F10451" s="129" t="s">
        <v>4735</v>
      </c>
      <c r="G10451" s="129" t="s">
        <v>16723</v>
      </c>
      <c r="H10451" s="129"/>
    </row>
    <row r="10452" spans="1:8" x14ac:dyDescent="0.3">
      <c r="A10452" s="183">
        <v>45808</v>
      </c>
      <c r="B10452" s="129" t="s">
        <v>15192</v>
      </c>
      <c r="C10452" s="129" t="s">
        <v>416</v>
      </c>
      <c r="D10452" s="165">
        <v>1</v>
      </c>
      <c r="E10452" s="129" t="s">
        <v>4739</v>
      </c>
      <c r="F10452" s="129" t="s">
        <v>4735</v>
      </c>
      <c r="G10452" s="129" t="s">
        <v>16723</v>
      </c>
      <c r="H10452" s="129"/>
    </row>
    <row r="10453" spans="1:8" x14ac:dyDescent="0.3">
      <c r="A10453" s="183">
        <v>45808</v>
      </c>
      <c r="B10453" s="129" t="s">
        <v>15193</v>
      </c>
      <c r="C10453" s="129" t="s">
        <v>418</v>
      </c>
      <c r="D10453" s="165">
        <v>1</v>
      </c>
      <c r="E10453" s="129" t="s">
        <v>4737</v>
      </c>
      <c r="F10453" s="129" t="s">
        <v>4735</v>
      </c>
      <c r="G10453" s="129" t="s">
        <v>16723</v>
      </c>
      <c r="H10453" s="129"/>
    </row>
    <row r="10454" spans="1:8" x14ac:dyDescent="0.3">
      <c r="A10454" s="183">
        <v>45808</v>
      </c>
      <c r="B10454" s="129" t="s">
        <v>15194</v>
      </c>
      <c r="C10454" s="129" t="s">
        <v>418</v>
      </c>
      <c r="D10454" s="165">
        <v>1</v>
      </c>
      <c r="E10454" s="129" t="s">
        <v>4739</v>
      </c>
      <c r="F10454" s="129" t="s">
        <v>4735</v>
      </c>
      <c r="G10454" s="129" t="s">
        <v>16723</v>
      </c>
      <c r="H10454" s="129"/>
    </row>
    <row r="10455" spans="1:8" x14ac:dyDescent="0.3">
      <c r="A10455" s="183">
        <v>45838</v>
      </c>
      <c r="B10455" s="129" t="s">
        <v>15195</v>
      </c>
      <c r="C10455" s="129" t="s">
        <v>418</v>
      </c>
      <c r="D10455" s="165">
        <v>1</v>
      </c>
      <c r="E10455" s="129" t="s">
        <v>4737</v>
      </c>
      <c r="F10455" s="129" t="s">
        <v>4735</v>
      </c>
      <c r="G10455" s="129" t="s">
        <v>16723</v>
      </c>
      <c r="H10455" s="129"/>
    </row>
    <row r="10456" spans="1:8" x14ac:dyDescent="0.3">
      <c r="A10456" s="183">
        <v>45838</v>
      </c>
      <c r="B10456" s="129" t="s">
        <v>15196</v>
      </c>
      <c r="C10456" s="129" t="s">
        <v>416</v>
      </c>
      <c r="D10456" s="165">
        <v>1</v>
      </c>
      <c r="E10456" s="129" t="s">
        <v>4737</v>
      </c>
      <c r="F10456" s="129" t="s">
        <v>4735</v>
      </c>
      <c r="G10456" s="129" t="s">
        <v>16723</v>
      </c>
      <c r="H10456" s="129"/>
    </row>
    <row r="10457" spans="1:8" x14ac:dyDescent="0.3">
      <c r="A10457" s="183">
        <v>45838</v>
      </c>
      <c r="B10457" s="129" t="s">
        <v>15197</v>
      </c>
      <c r="C10457" s="129" t="s">
        <v>417</v>
      </c>
      <c r="D10457" s="165">
        <v>1</v>
      </c>
      <c r="E10457" s="129" t="s">
        <v>4737</v>
      </c>
      <c r="F10457" s="129" t="s">
        <v>4735</v>
      </c>
      <c r="G10457" s="129" t="s">
        <v>16723</v>
      </c>
      <c r="H10457" s="129"/>
    </row>
    <row r="10458" spans="1:8" x14ac:dyDescent="0.3">
      <c r="A10458" s="183">
        <v>45838</v>
      </c>
      <c r="B10458" s="129" t="s">
        <v>15198</v>
      </c>
      <c r="C10458" s="129" t="s">
        <v>417</v>
      </c>
      <c r="D10458" s="165">
        <v>1</v>
      </c>
      <c r="E10458" s="129" t="s">
        <v>4739</v>
      </c>
      <c r="F10458" s="129" t="s">
        <v>4735</v>
      </c>
      <c r="G10458" s="129" t="s">
        <v>16723</v>
      </c>
      <c r="H10458" s="129"/>
    </row>
    <row r="10459" spans="1:8" x14ac:dyDescent="0.3">
      <c r="A10459" s="183">
        <v>45838</v>
      </c>
      <c r="B10459" s="129" t="s">
        <v>15199</v>
      </c>
      <c r="C10459" s="129" t="s">
        <v>417</v>
      </c>
      <c r="D10459" s="165">
        <v>1</v>
      </c>
      <c r="E10459" s="129" t="s">
        <v>4739</v>
      </c>
      <c r="F10459" s="129" t="s">
        <v>4735</v>
      </c>
      <c r="G10459" s="129" t="s">
        <v>16723</v>
      </c>
      <c r="H10459" s="129"/>
    </row>
    <row r="10460" spans="1:8" x14ac:dyDescent="0.3">
      <c r="A10460" s="183">
        <v>45838</v>
      </c>
      <c r="B10460" s="129" t="s">
        <v>15200</v>
      </c>
      <c r="C10460" s="129" t="s">
        <v>417</v>
      </c>
      <c r="D10460" s="165">
        <v>1</v>
      </c>
      <c r="E10460" s="129" t="s">
        <v>4739</v>
      </c>
      <c r="F10460" s="129" t="s">
        <v>4735</v>
      </c>
      <c r="G10460" s="129" t="s">
        <v>16723</v>
      </c>
      <c r="H10460" s="129"/>
    </row>
    <row r="10461" spans="1:8" x14ac:dyDescent="0.3">
      <c r="A10461" s="183">
        <v>45838</v>
      </c>
      <c r="B10461" s="129" t="s">
        <v>15201</v>
      </c>
      <c r="C10461" s="129" t="s">
        <v>416</v>
      </c>
      <c r="D10461" s="165">
        <v>1</v>
      </c>
      <c r="E10461" s="129" t="s">
        <v>4739</v>
      </c>
      <c r="F10461" s="129" t="s">
        <v>4735</v>
      </c>
      <c r="G10461" s="129" t="s">
        <v>16723</v>
      </c>
      <c r="H10461" s="129"/>
    </row>
    <row r="10462" spans="1:8" x14ac:dyDescent="0.3">
      <c r="A10462" s="183">
        <v>45838</v>
      </c>
      <c r="B10462" s="129" t="s">
        <v>15202</v>
      </c>
      <c r="C10462" s="129" t="s">
        <v>417</v>
      </c>
      <c r="D10462" s="165">
        <v>1</v>
      </c>
      <c r="E10462" s="129" t="s">
        <v>4734</v>
      </c>
      <c r="F10462" s="129" t="s">
        <v>4735</v>
      </c>
      <c r="G10462" s="129" t="s">
        <v>16723</v>
      </c>
      <c r="H10462" s="129"/>
    </row>
    <row r="10463" spans="1:8" x14ac:dyDescent="0.3">
      <c r="A10463" s="183">
        <v>45838</v>
      </c>
      <c r="B10463" s="129" t="s">
        <v>15203</v>
      </c>
      <c r="C10463" s="129" t="s">
        <v>416</v>
      </c>
      <c r="D10463" s="165">
        <v>1</v>
      </c>
      <c r="E10463" s="129" t="s">
        <v>4739</v>
      </c>
      <c r="F10463" s="129" t="s">
        <v>4735</v>
      </c>
      <c r="G10463" s="129" t="s">
        <v>16723</v>
      </c>
      <c r="H10463" s="129"/>
    </row>
    <row r="10464" spans="1:8" x14ac:dyDescent="0.3">
      <c r="A10464" s="183">
        <v>45838</v>
      </c>
      <c r="B10464" s="129" t="s">
        <v>15204</v>
      </c>
      <c r="C10464" s="129" t="s">
        <v>418</v>
      </c>
      <c r="D10464" s="165">
        <v>1</v>
      </c>
      <c r="E10464" s="129" t="s">
        <v>4739</v>
      </c>
      <c r="F10464" s="129" t="s">
        <v>4735</v>
      </c>
      <c r="G10464" s="129" t="s">
        <v>16723</v>
      </c>
      <c r="H10464" s="129"/>
    </row>
    <row r="10465" spans="1:8" x14ac:dyDescent="0.3">
      <c r="A10465" s="183">
        <v>45838</v>
      </c>
      <c r="B10465" s="129" t="s">
        <v>15205</v>
      </c>
      <c r="C10465" s="129" t="s">
        <v>416</v>
      </c>
      <c r="D10465" s="165">
        <v>1</v>
      </c>
      <c r="E10465" s="129" t="s">
        <v>4739</v>
      </c>
      <c r="F10465" s="129" t="s">
        <v>4735</v>
      </c>
      <c r="G10465" s="129" t="s">
        <v>16723</v>
      </c>
      <c r="H10465" s="129"/>
    </row>
    <row r="10466" spans="1:8" x14ac:dyDescent="0.3">
      <c r="A10466" s="183">
        <v>45838</v>
      </c>
      <c r="B10466" s="129" t="s">
        <v>15206</v>
      </c>
      <c r="C10466" s="129" t="s">
        <v>416</v>
      </c>
      <c r="D10466" s="165">
        <v>1</v>
      </c>
      <c r="E10466" s="129" t="s">
        <v>4739</v>
      </c>
      <c r="F10466" s="129" t="s">
        <v>4735</v>
      </c>
      <c r="G10466" s="129" t="s">
        <v>16723</v>
      </c>
      <c r="H10466" s="129"/>
    </row>
    <row r="10467" spans="1:8" x14ac:dyDescent="0.3">
      <c r="A10467" s="183">
        <v>45838</v>
      </c>
      <c r="B10467" s="129" t="s">
        <v>15207</v>
      </c>
      <c r="C10467" s="129" t="s">
        <v>417</v>
      </c>
      <c r="D10467" s="165">
        <v>1</v>
      </c>
      <c r="E10467" s="129" t="s">
        <v>4739</v>
      </c>
      <c r="F10467" s="129" t="s">
        <v>4735</v>
      </c>
      <c r="G10467" s="129" t="s">
        <v>16723</v>
      </c>
      <c r="H10467" s="129"/>
    </row>
    <row r="10468" spans="1:8" x14ac:dyDescent="0.3">
      <c r="A10468" s="183">
        <v>45838</v>
      </c>
      <c r="B10468" s="129" t="s">
        <v>15208</v>
      </c>
      <c r="C10468" s="129" t="s">
        <v>417</v>
      </c>
      <c r="D10468" s="165">
        <v>1</v>
      </c>
      <c r="E10468" s="129" t="s">
        <v>4739</v>
      </c>
      <c r="F10468" s="129" t="s">
        <v>4735</v>
      </c>
      <c r="G10468" s="129" t="s">
        <v>16723</v>
      </c>
      <c r="H10468" s="129"/>
    </row>
    <row r="10469" spans="1:8" x14ac:dyDescent="0.3">
      <c r="A10469" s="183">
        <v>45838</v>
      </c>
      <c r="B10469" s="129" t="s">
        <v>15209</v>
      </c>
      <c r="C10469" s="129" t="s">
        <v>417</v>
      </c>
      <c r="D10469" s="165">
        <v>1</v>
      </c>
      <c r="E10469" s="129" t="s">
        <v>5066</v>
      </c>
      <c r="F10469" s="129" t="s">
        <v>4735</v>
      </c>
      <c r="G10469" s="129" t="s">
        <v>16723</v>
      </c>
      <c r="H10469" s="129"/>
    </row>
    <row r="10470" spans="1:8" x14ac:dyDescent="0.3">
      <c r="A10470" s="183">
        <v>45838</v>
      </c>
      <c r="B10470" s="129" t="s">
        <v>15210</v>
      </c>
      <c r="C10470" s="129" t="s">
        <v>417</v>
      </c>
      <c r="D10470" s="165">
        <v>1</v>
      </c>
      <c r="E10470" s="129" t="s">
        <v>5066</v>
      </c>
      <c r="F10470" s="129" t="s">
        <v>4735</v>
      </c>
      <c r="G10470" s="129" t="s">
        <v>16723</v>
      </c>
      <c r="H10470" s="129"/>
    </row>
    <row r="10471" spans="1:8" x14ac:dyDescent="0.3">
      <c r="A10471" s="183">
        <v>45838</v>
      </c>
      <c r="B10471" s="129" t="s">
        <v>15211</v>
      </c>
      <c r="C10471" s="129" t="s">
        <v>417</v>
      </c>
      <c r="D10471" s="165">
        <v>1</v>
      </c>
      <c r="E10471" s="129" t="s">
        <v>4739</v>
      </c>
      <c r="F10471" s="129" t="s">
        <v>4735</v>
      </c>
      <c r="G10471" s="129" t="s">
        <v>16723</v>
      </c>
      <c r="H10471" s="129"/>
    </row>
    <row r="10472" spans="1:8" x14ac:dyDescent="0.3">
      <c r="A10472" s="183">
        <v>45838</v>
      </c>
      <c r="B10472" s="129" t="s">
        <v>15212</v>
      </c>
      <c r="C10472" s="129" t="s">
        <v>417</v>
      </c>
      <c r="D10472" s="165">
        <v>1</v>
      </c>
      <c r="E10472" s="129" t="s">
        <v>4739</v>
      </c>
      <c r="F10472" s="129" t="s">
        <v>4735</v>
      </c>
      <c r="G10472" s="129" t="s">
        <v>16723</v>
      </c>
      <c r="H10472" s="129"/>
    </row>
    <row r="10473" spans="1:8" x14ac:dyDescent="0.3">
      <c r="A10473" s="183">
        <v>45838</v>
      </c>
      <c r="B10473" s="129" t="s">
        <v>15213</v>
      </c>
      <c r="C10473" s="129" t="s">
        <v>416</v>
      </c>
      <c r="D10473" s="165">
        <v>1</v>
      </c>
      <c r="E10473" s="129" t="s">
        <v>4739</v>
      </c>
      <c r="F10473" s="129" t="s">
        <v>4735</v>
      </c>
      <c r="G10473" s="129" t="s">
        <v>16723</v>
      </c>
      <c r="H10473" s="129"/>
    </row>
    <row r="10474" spans="1:8" x14ac:dyDescent="0.3">
      <c r="A10474" s="183">
        <v>45838</v>
      </c>
      <c r="B10474" s="129" t="s">
        <v>15214</v>
      </c>
      <c r="C10474" s="129" t="s">
        <v>418</v>
      </c>
      <c r="D10474" s="165">
        <v>1</v>
      </c>
      <c r="E10474" s="129" t="s">
        <v>4737</v>
      </c>
      <c r="F10474" s="129" t="s">
        <v>4735</v>
      </c>
      <c r="G10474" s="129" t="s">
        <v>16723</v>
      </c>
      <c r="H10474" s="129"/>
    </row>
    <row r="10475" spans="1:8" x14ac:dyDescent="0.3">
      <c r="A10475" s="183">
        <v>45838</v>
      </c>
      <c r="B10475" s="129" t="s">
        <v>15215</v>
      </c>
      <c r="C10475" s="129" t="s">
        <v>418</v>
      </c>
      <c r="D10475" s="165">
        <v>1</v>
      </c>
      <c r="E10475" s="129" t="s">
        <v>4739</v>
      </c>
      <c r="F10475" s="129" t="s">
        <v>4735</v>
      </c>
      <c r="G10475" s="129" t="s">
        <v>16723</v>
      </c>
      <c r="H10475" s="129"/>
    </row>
    <row r="10476" spans="1:8" x14ac:dyDescent="0.3">
      <c r="A10476" s="183">
        <v>45838</v>
      </c>
      <c r="B10476" s="129" t="s">
        <v>15216</v>
      </c>
      <c r="C10476" s="129" t="s">
        <v>418</v>
      </c>
      <c r="D10476" s="165">
        <v>1</v>
      </c>
      <c r="E10476" s="129" t="s">
        <v>4739</v>
      </c>
      <c r="F10476" s="129" t="s">
        <v>4735</v>
      </c>
      <c r="G10476" s="129" t="s">
        <v>16723</v>
      </c>
      <c r="H10476" s="129"/>
    </row>
    <row r="10477" spans="1:8" x14ac:dyDescent="0.3">
      <c r="A10477" s="183">
        <v>45838</v>
      </c>
      <c r="B10477" s="129" t="s">
        <v>15217</v>
      </c>
      <c r="C10477" s="129" t="s">
        <v>418</v>
      </c>
      <c r="D10477" s="165">
        <v>1</v>
      </c>
      <c r="E10477" s="129" t="s">
        <v>4739</v>
      </c>
      <c r="F10477" s="129" t="s">
        <v>4735</v>
      </c>
      <c r="G10477" s="129" t="s">
        <v>16723</v>
      </c>
      <c r="H10477" s="129"/>
    </row>
    <row r="10478" spans="1:8" x14ac:dyDescent="0.3">
      <c r="A10478" s="183">
        <v>45838</v>
      </c>
      <c r="B10478" s="129" t="s">
        <v>15218</v>
      </c>
      <c r="C10478" s="129" t="s">
        <v>417</v>
      </c>
      <c r="D10478" s="165">
        <v>1</v>
      </c>
      <c r="E10478" s="129" t="s">
        <v>4739</v>
      </c>
      <c r="F10478" s="129" t="s">
        <v>4735</v>
      </c>
      <c r="G10478" s="129" t="s">
        <v>16723</v>
      </c>
      <c r="H10478" s="129"/>
    </row>
    <row r="10479" spans="1:8" x14ac:dyDescent="0.3">
      <c r="A10479" s="183">
        <v>45838</v>
      </c>
      <c r="B10479" s="129" t="s">
        <v>15219</v>
      </c>
      <c r="C10479" s="129" t="s">
        <v>417</v>
      </c>
      <c r="D10479" s="165">
        <v>1</v>
      </c>
      <c r="E10479" s="129" t="s">
        <v>5066</v>
      </c>
      <c r="F10479" s="129" t="s">
        <v>4735</v>
      </c>
      <c r="G10479" s="129" t="s">
        <v>16723</v>
      </c>
      <c r="H10479" s="129"/>
    </row>
    <row r="10480" spans="1:8" x14ac:dyDescent="0.3">
      <c r="A10480" s="183">
        <v>45838</v>
      </c>
      <c r="B10480" s="129" t="s">
        <v>15220</v>
      </c>
      <c r="C10480" s="129" t="s">
        <v>417</v>
      </c>
      <c r="D10480" s="165">
        <v>1</v>
      </c>
      <c r="E10480" s="129" t="s">
        <v>4739</v>
      </c>
      <c r="F10480" s="129" t="s">
        <v>4735</v>
      </c>
      <c r="G10480" s="129" t="s">
        <v>16723</v>
      </c>
      <c r="H10480" s="129"/>
    </row>
    <row r="10481" spans="1:8" x14ac:dyDescent="0.3">
      <c r="A10481" s="183">
        <v>45838</v>
      </c>
      <c r="B10481" s="129" t="s">
        <v>15221</v>
      </c>
      <c r="C10481" s="129" t="s">
        <v>417</v>
      </c>
      <c r="D10481" s="165">
        <v>1</v>
      </c>
      <c r="E10481" s="129" t="s">
        <v>4739</v>
      </c>
      <c r="F10481" s="129" t="s">
        <v>4735</v>
      </c>
      <c r="G10481" s="129" t="s">
        <v>16723</v>
      </c>
      <c r="H10481" s="129"/>
    </row>
    <row r="10482" spans="1:8" x14ac:dyDescent="0.3">
      <c r="A10482" s="183">
        <v>45838</v>
      </c>
      <c r="B10482" s="129" t="s">
        <v>15222</v>
      </c>
      <c r="C10482" s="129" t="s">
        <v>417</v>
      </c>
      <c r="D10482" s="165">
        <v>1</v>
      </c>
      <c r="E10482" s="129" t="s">
        <v>4739</v>
      </c>
      <c r="F10482" s="129" t="s">
        <v>4735</v>
      </c>
      <c r="G10482" s="129" t="s">
        <v>16723</v>
      </c>
      <c r="H10482" s="129"/>
    </row>
    <row r="10483" spans="1:8" x14ac:dyDescent="0.3">
      <c r="A10483" s="183">
        <v>45838</v>
      </c>
      <c r="B10483" s="129" t="s">
        <v>15223</v>
      </c>
      <c r="C10483" s="129" t="s">
        <v>416</v>
      </c>
      <c r="D10483" s="165">
        <v>1</v>
      </c>
      <c r="E10483" s="129" t="s">
        <v>4739</v>
      </c>
      <c r="F10483" s="129" t="s">
        <v>4735</v>
      </c>
      <c r="G10483" s="129" t="s">
        <v>16723</v>
      </c>
      <c r="H10483" s="129"/>
    </row>
    <row r="10484" spans="1:8" x14ac:dyDescent="0.3">
      <c r="A10484" s="183">
        <v>45838</v>
      </c>
      <c r="B10484" s="129" t="s">
        <v>15224</v>
      </c>
      <c r="C10484" s="129" t="s">
        <v>418</v>
      </c>
      <c r="D10484" s="165">
        <v>1</v>
      </c>
      <c r="E10484" s="129" t="s">
        <v>4739</v>
      </c>
      <c r="F10484" s="129" t="s">
        <v>4735</v>
      </c>
      <c r="G10484" s="129" t="s">
        <v>16723</v>
      </c>
      <c r="H10484" s="129"/>
    </row>
    <row r="10485" spans="1:8" x14ac:dyDescent="0.3">
      <c r="A10485" s="183">
        <v>45838</v>
      </c>
      <c r="B10485" s="129" t="s">
        <v>15225</v>
      </c>
      <c r="C10485" s="129" t="s">
        <v>416</v>
      </c>
      <c r="D10485" s="165">
        <v>1</v>
      </c>
      <c r="E10485" s="129" t="s">
        <v>4739</v>
      </c>
      <c r="F10485" s="129" t="s">
        <v>4735</v>
      </c>
      <c r="G10485" s="129" t="s">
        <v>16723</v>
      </c>
      <c r="H10485" s="129"/>
    </row>
    <row r="10486" spans="1:8" x14ac:dyDescent="0.3">
      <c r="A10486" s="183">
        <v>45838</v>
      </c>
      <c r="B10486" s="129" t="s">
        <v>15226</v>
      </c>
      <c r="C10486" s="129" t="s">
        <v>418</v>
      </c>
      <c r="D10486" s="165">
        <v>1</v>
      </c>
      <c r="E10486" s="129" t="s">
        <v>4737</v>
      </c>
      <c r="F10486" s="129" t="s">
        <v>4735</v>
      </c>
      <c r="G10486" s="129" t="s">
        <v>16723</v>
      </c>
      <c r="H10486" s="129"/>
    </row>
    <row r="10487" spans="1:8" x14ac:dyDescent="0.3">
      <c r="A10487" s="183">
        <v>45838</v>
      </c>
      <c r="B10487" s="129" t="s">
        <v>15227</v>
      </c>
      <c r="C10487" s="129" t="s">
        <v>418</v>
      </c>
      <c r="D10487" s="165">
        <v>1</v>
      </c>
      <c r="E10487" s="129" t="s">
        <v>4739</v>
      </c>
      <c r="F10487" s="129" t="s">
        <v>4735</v>
      </c>
      <c r="G10487" s="129" t="s">
        <v>16723</v>
      </c>
      <c r="H10487" s="129"/>
    </row>
    <row r="10488" spans="1:8" x14ac:dyDescent="0.3">
      <c r="A10488" s="183">
        <v>45838</v>
      </c>
      <c r="B10488" s="129" t="s">
        <v>15228</v>
      </c>
      <c r="C10488" s="129" t="s">
        <v>418</v>
      </c>
      <c r="D10488" s="165">
        <v>1</v>
      </c>
      <c r="E10488" s="129" t="s">
        <v>4739</v>
      </c>
      <c r="F10488" s="129" t="s">
        <v>4735</v>
      </c>
      <c r="G10488" s="129" t="s">
        <v>16723</v>
      </c>
      <c r="H10488" s="129"/>
    </row>
    <row r="10489" spans="1:8" x14ac:dyDescent="0.3">
      <c r="A10489" s="183">
        <v>45838</v>
      </c>
      <c r="B10489" s="129" t="s">
        <v>15229</v>
      </c>
      <c r="C10489" s="129" t="s">
        <v>418</v>
      </c>
      <c r="D10489" s="165">
        <v>1</v>
      </c>
      <c r="E10489" s="129" t="s">
        <v>4739</v>
      </c>
      <c r="F10489" s="129" t="s">
        <v>4735</v>
      </c>
      <c r="G10489" s="129" t="s">
        <v>16723</v>
      </c>
      <c r="H10489" s="129"/>
    </row>
    <row r="10490" spans="1:8" x14ac:dyDescent="0.3">
      <c r="A10490" s="183">
        <v>45838</v>
      </c>
      <c r="B10490" s="129" t="s">
        <v>15230</v>
      </c>
      <c r="C10490" s="129" t="s">
        <v>418</v>
      </c>
      <c r="D10490" s="165">
        <v>1</v>
      </c>
      <c r="E10490" s="129" t="s">
        <v>4821</v>
      </c>
      <c r="F10490" s="129" t="s">
        <v>4735</v>
      </c>
      <c r="G10490" s="129" t="s">
        <v>16723</v>
      </c>
      <c r="H10490" s="129"/>
    </row>
    <row r="10491" spans="1:8" x14ac:dyDescent="0.3">
      <c r="A10491" s="183">
        <v>45838</v>
      </c>
      <c r="B10491" s="129" t="s">
        <v>15231</v>
      </c>
      <c r="C10491" s="129" t="s">
        <v>418</v>
      </c>
      <c r="D10491" s="165">
        <v>1</v>
      </c>
      <c r="E10491" s="129" t="s">
        <v>4739</v>
      </c>
      <c r="F10491" s="129" t="s">
        <v>4735</v>
      </c>
      <c r="G10491" s="129" t="s">
        <v>16723</v>
      </c>
      <c r="H10491" s="129"/>
    </row>
    <row r="10492" spans="1:8" x14ac:dyDescent="0.3">
      <c r="A10492" s="183">
        <v>45838</v>
      </c>
      <c r="B10492" s="129" t="s">
        <v>15232</v>
      </c>
      <c r="C10492" s="129" t="s">
        <v>417</v>
      </c>
      <c r="D10492" s="165">
        <v>1</v>
      </c>
      <c r="E10492" s="129" t="s">
        <v>4739</v>
      </c>
      <c r="F10492" s="129" t="s">
        <v>4735</v>
      </c>
      <c r="G10492" s="129" t="s">
        <v>16723</v>
      </c>
      <c r="H10492" s="129"/>
    </row>
    <row r="10493" spans="1:8" x14ac:dyDescent="0.3">
      <c r="A10493" s="183">
        <v>45838</v>
      </c>
      <c r="B10493" s="129" t="s">
        <v>15233</v>
      </c>
      <c r="C10493" s="129" t="s">
        <v>417</v>
      </c>
      <c r="D10493" s="165">
        <v>1</v>
      </c>
      <c r="E10493" s="129" t="s">
        <v>4739</v>
      </c>
      <c r="F10493" s="129" t="s">
        <v>4735</v>
      </c>
      <c r="G10493" s="129" t="s">
        <v>16723</v>
      </c>
      <c r="H10493" s="129"/>
    </row>
    <row r="10494" spans="1:8" x14ac:dyDescent="0.3">
      <c r="A10494" s="183">
        <v>45838</v>
      </c>
      <c r="B10494" s="129" t="s">
        <v>15234</v>
      </c>
      <c r="C10494" s="129" t="s">
        <v>418</v>
      </c>
      <c r="D10494" s="165">
        <v>1</v>
      </c>
      <c r="E10494" s="129" t="s">
        <v>4737</v>
      </c>
      <c r="F10494" s="129" t="s">
        <v>4735</v>
      </c>
      <c r="G10494" s="129" t="s">
        <v>16723</v>
      </c>
      <c r="H10494" s="129"/>
    </row>
    <row r="10495" spans="1:8" x14ac:dyDescent="0.3">
      <c r="A10495" s="183">
        <v>45838</v>
      </c>
      <c r="B10495" s="129" t="s">
        <v>15235</v>
      </c>
      <c r="C10495" s="129" t="s">
        <v>416</v>
      </c>
      <c r="D10495" s="165">
        <v>1</v>
      </c>
      <c r="E10495" s="129" t="s">
        <v>4739</v>
      </c>
      <c r="F10495" s="129" t="s">
        <v>4735</v>
      </c>
      <c r="G10495" s="129" t="s">
        <v>16723</v>
      </c>
      <c r="H10495" s="129"/>
    </row>
    <row r="10496" spans="1:8" x14ac:dyDescent="0.3">
      <c r="A10496" s="183">
        <v>45838</v>
      </c>
      <c r="B10496" s="129" t="s">
        <v>15236</v>
      </c>
      <c r="C10496" s="129" t="s">
        <v>417</v>
      </c>
      <c r="D10496" s="165">
        <v>1</v>
      </c>
      <c r="E10496" s="129" t="s">
        <v>4739</v>
      </c>
      <c r="F10496" s="129" t="s">
        <v>4735</v>
      </c>
      <c r="G10496" s="129" t="s">
        <v>16723</v>
      </c>
      <c r="H10496" s="129"/>
    </row>
    <row r="10497" spans="1:8" x14ac:dyDescent="0.3">
      <c r="A10497" s="183">
        <v>45838</v>
      </c>
      <c r="B10497" s="129" t="s">
        <v>15237</v>
      </c>
      <c r="C10497" s="129" t="s">
        <v>417</v>
      </c>
      <c r="D10497" s="165">
        <v>1</v>
      </c>
      <c r="E10497" s="129" t="s">
        <v>4739</v>
      </c>
      <c r="F10497" s="129" t="s">
        <v>4735</v>
      </c>
      <c r="G10497" s="129" t="s">
        <v>16723</v>
      </c>
      <c r="H10497" s="129"/>
    </row>
    <row r="10498" spans="1:8" x14ac:dyDescent="0.3">
      <c r="A10498" s="183">
        <v>45838</v>
      </c>
      <c r="B10498" s="129" t="s">
        <v>15238</v>
      </c>
      <c r="C10498" s="129" t="s">
        <v>417</v>
      </c>
      <c r="D10498" s="165">
        <v>1</v>
      </c>
      <c r="E10498" s="129" t="s">
        <v>4739</v>
      </c>
      <c r="F10498" s="129" t="s">
        <v>4735</v>
      </c>
      <c r="G10498" s="129" t="s">
        <v>16723</v>
      </c>
      <c r="H10498" s="129"/>
    </row>
    <row r="10499" spans="1:8" x14ac:dyDescent="0.3">
      <c r="A10499" s="183">
        <v>45838</v>
      </c>
      <c r="B10499" s="129" t="s">
        <v>15239</v>
      </c>
      <c r="C10499" s="129" t="s">
        <v>418</v>
      </c>
      <c r="D10499" s="165">
        <v>1</v>
      </c>
      <c r="E10499" s="129" t="s">
        <v>4739</v>
      </c>
      <c r="F10499" s="129" t="s">
        <v>4735</v>
      </c>
      <c r="G10499" s="129" t="s">
        <v>16723</v>
      </c>
      <c r="H10499" s="129"/>
    </row>
    <row r="10500" spans="1:8" x14ac:dyDescent="0.3">
      <c r="A10500" s="183">
        <v>45838</v>
      </c>
      <c r="B10500" s="129" t="s">
        <v>15240</v>
      </c>
      <c r="C10500" s="129" t="s">
        <v>416</v>
      </c>
      <c r="D10500" s="165">
        <v>1</v>
      </c>
      <c r="E10500" s="129" t="s">
        <v>4739</v>
      </c>
      <c r="F10500" s="129" t="s">
        <v>4735</v>
      </c>
      <c r="G10500" s="129" t="s">
        <v>16723</v>
      </c>
      <c r="H10500" s="129"/>
    </row>
    <row r="10501" spans="1:8" x14ac:dyDescent="0.3">
      <c r="A10501" s="183">
        <v>45838</v>
      </c>
      <c r="B10501" s="129" t="s">
        <v>15241</v>
      </c>
      <c r="C10501" s="129" t="s">
        <v>418</v>
      </c>
      <c r="D10501" s="165">
        <v>1</v>
      </c>
      <c r="E10501" s="129" t="s">
        <v>4821</v>
      </c>
      <c r="F10501" s="129" t="s">
        <v>4735</v>
      </c>
      <c r="G10501" s="129" t="s">
        <v>16723</v>
      </c>
      <c r="H10501" s="129"/>
    </row>
    <row r="10502" spans="1:8" x14ac:dyDescent="0.3">
      <c r="A10502" s="183">
        <v>45838</v>
      </c>
      <c r="B10502" s="129" t="s">
        <v>15242</v>
      </c>
      <c r="C10502" s="129" t="s">
        <v>417</v>
      </c>
      <c r="D10502" s="165">
        <v>1</v>
      </c>
      <c r="E10502" s="129" t="s">
        <v>4739</v>
      </c>
      <c r="F10502" s="129" t="s">
        <v>4735</v>
      </c>
      <c r="G10502" s="129" t="s">
        <v>16723</v>
      </c>
      <c r="H10502" s="129"/>
    </row>
    <row r="10503" spans="1:8" x14ac:dyDescent="0.3">
      <c r="A10503" s="183">
        <v>45838</v>
      </c>
      <c r="B10503" s="129" t="s">
        <v>15243</v>
      </c>
      <c r="C10503" s="129" t="s">
        <v>417</v>
      </c>
      <c r="D10503" s="165">
        <v>1</v>
      </c>
      <c r="E10503" s="129" t="s">
        <v>4739</v>
      </c>
      <c r="F10503" s="129" t="s">
        <v>4735</v>
      </c>
      <c r="G10503" s="129" t="s">
        <v>16723</v>
      </c>
      <c r="H10503" s="129"/>
    </row>
    <row r="10504" spans="1:8" x14ac:dyDescent="0.3">
      <c r="A10504" s="183">
        <v>45838</v>
      </c>
      <c r="B10504" s="129" t="s">
        <v>15244</v>
      </c>
      <c r="C10504" s="129" t="s">
        <v>416</v>
      </c>
      <c r="D10504" s="165">
        <v>1</v>
      </c>
      <c r="E10504" s="129" t="s">
        <v>4739</v>
      </c>
      <c r="F10504" s="129" t="s">
        <v>4735</v>
      </c>
      <c r="G10504" s="129" t="s">
        <v>16723</v>
      </c>
      <c r="H10504" s="129"/>
    </row>
    <row r="10505" spans="1:8" x14ac:dyDescent="0.3">
      <c r="A10505" s="183">
        <v>45838</v>
      </c>
      <c r="B10505" s="129" t="s">
        <v>15245</v>
      </c>
      <c r="C10505" s="129" t="s">
        <v>418</v>
      </c>
      <c r="D10505" s="165">
        <v>1</v>
      </c>
      <c r="E10505" s="129" t="s">
        <v>4739</v>
      </c>
      <c r="F10505" s="129" t="s">
        <v>4735</v>
      </c>
      <c r="G10505" s="129" t="s">
        <v>16723</v>
      </c>
      <c r="H10505" s="129"/>
    </row>
    <row r="10506" spans="1:8" x14ac:dyDescent="0.3">
      <c r="A10506" s="183">
        <v>45838</v>
      </c>
      <c r="B10506" s="129" t="s">
        <v>15246</v>
      </c>
      <c r="C10506" s="129" t="s">
        <v>418</v>
      </c>
      <c r="D10506" s="165">
        <v>1</v>
      </c>
      <c r="E10506" s="129" t="s">
        <v>4739</v>
      </c>
      <c r="F10506" s="129" t="s">
        <v>4735</v>
      </c>
      <c r="G10506" s="129" t="s">
        <v>16723</v>
      </c>
      <c r="H10506" s="129"/>
    </row>
    <row r="10507" spans="1:8" x14ac:dyDescent="0.3">
      <c r="A10507" s="183">
        <v>45838</v>
      </c>
      <c r="B10507" s="129" t="s">
        <v>15247</v>
      </c>
      <c r="C10507" s="129" t="s">
        <v>418</v>
      </c>
      <c r="D10507" s="165">
        <v>1</v>
      </c>
      <c r="E10507" s="129" t="s">
        <v>4739</v>
      </c>
      <c r="F10507" s="129" t="s">
        <v>4735</v>
      </c>
      <c r="G10507" s="129" t="s">
        <v>16723</v>
      </c>
      <c r="H10507" s="129"/>
    </row>
    <row r="10508" spans="1:8" x14ac:dyDescent="0.3">
      <c r="A10508" s="183">
        <v>45838</v>
      </c>
      <c r="B10508" s="129" t="s">
        <v>15248</v>
      </c>
      <c r="C10508" s="129" t="s">
        <v>418</v>
      </c>
      <c r="D10508" s="165">
        <v>1</v>
      </c>
      <c r="E10508" s="129" t="s">
        <v>4821</v>
      </c>
      <c r="F10508" s="129" t="s">
        <v>4735</v>
      </c>
      <c r="G10508" s="129" t="s">
        <v>16723</v>
      </c>
      <c r="H10508" s="129"/>
    </row>
    <row r="10509" spans="1:8" x14ac:dyDescent="0.3">
      <c r="A10509" s="183">
        <v>45838</v>
      </c>
      <c r="B10509" s="129" t="s">
        <v>15249</v>
      </c>
      <c r="C10509" s="129" t="s">
        <v>418</v>
      </c>
      <c r="D10509" s="165">
        <v>1</v>
      </c>
      <c r="E10509" s="129" t="s">
        <v>4739</v>
      </c>
      <c r="F10509" s="129" t="s">
        <v>4735</v>
      </c>
      <c r="G10509" s="129" t="s">
        <v>16723</v>
      </c>
      <c r="H10509" s="129"/>
    </row>
    <row r="10510" spans="1:8" x14ac:dyDescent="0.3">
      <c r="A10510" s="183">
        <v>45838</v>
      </c>
      <c r="B10510" s="129" t="s">
        <v>15250</v>
      </c>
      <c r="C10510" s="129" t="s">
        <v>418</v>
      </c>
      <c r="D10510" s="165">
        <v>1</v>
      </c>
      <c r="E10510" s="129" t="s">
        <v>4821</v>
      </c>
      <c r="F10510" s="129" t="s">
        <v>4735</v>
      </c>
      <c r="G10510" s="129" t="s">
        <v>16723</v>
      </c>
      <c r="H10510" s="129"/>
    </row>
    <row r="10511" spans="1:8" x14ac:dyDescent="0.3">
      <c r="A10511" s="183">
        <v>45838</v>
      </c>
      <c r="B10511" s="129" t="s">
        <v>15251</v>
      </c>
      <c r="C10511" s="129" t="s">
        <v>418</v>
      </c>
      <c r="D10511" s="165">
        <v>1</v>
      </c>
      <c r="E10511" s="129" t="s">
        <v>4821</v>
      </c>
      <c r="F10511" s="129" t="s">
        <v>4735</v>
      </c>
      <c r="G10511" s="129" t="s">
        <v>16723</v>
      </c>
      <c r="H10511" s="129"/>
    </row>
    <row r="10512" spans="1:8" x14ac:dyDescent="0.3">
      <c r="A10512" s="183">
        <v>45838</v>
      </c>
      <c r="B10512" s="129" t="s">
        <v>15252</v>
      </c>
      <c r="C10512" s="129" t="s">
        <v>417</v>
      </c>
      <c r="D10512" s="165">
        <v>1</v>
      </c>
      <c r="E10512" s="129" t="s">
        <v>4739</v>
      </c>
      <c r="F10512" s="129" t="s">
        <v>4735</v>
      </c>
      <c r="G10512" s="129" t="s">
        <v>16723</v>
      </c>
      <c r="H10512" s="129"/>
    </row>
    <row r="10513" spans="1:8" x14ac:dyDescent="0.3">
      <c r="A10513" s="183">
        <v>45838</v>
      </c>
      <c r="B10513" s="129" t="s">
        <v>15253</v>
      </c>
      <c r="C10513" s="129" t="s">
        <v>417</v>
      </c>
      <c r="D10513" s="165">
        <v>1</v>
      </c>
      <c r="E10513" s="129" t="s">
        <v>4739</v>
      </c>
      <c r="F10513" s="129" t="s">
        <v>4735</v>
      </c>
      <c r="G10513" s="129" t="s">
        <v>16723</v>
      </c>
      <c r="H10513" s="129"/>
    </row>
    <row r="10514" spans="1:8" x14ac:dyDescent="0.3">
      <c r="A10514" s="183">
        <v>45838</v>
      </c>
      <c r="B10514" s="129" t="s">
        <v>15254</v>
      </c>
      <c r="C10514" s="129" t="s">
        <v>417</v>
      </c>
      <c r="D10514" s="165">
        <v>1</v>
      </c>
      <c r="E10514" s="129" t="s">
        <v>4739</v>
      </c>
      <c r="F10514" s="129" t="s">
        <v>4735</v>
      </c>
      <c r="G10514" s="129" t="s">
        <v>16723</v>
      </c>
      <c r="H10514" s="129"/>
    </row>
    <row r="10515" spans="1:8" x14ac:dyDescent="0.3">
      <c r="A10515" s="183">
        <v>45838</v>
      </c>
      <c r="B10515" s="129" t="s">
        <v>15255</v>
      </c>
      <c r="C10515" s="129" t="s">
        <v>417</v>
      </c>
      <c r="D10515" s="165">
        <v>1</v>
      </c>
      <c r="E10515" s="129" t="s">
        <v>4739</v>
      </c>
      <c r="F10515" s="129" t="s">
        <v>4735</v>
      </c>
      <c r="G10515" s="129" t="s">
        <v>16723</v>
      </c>
      <c r="H10515" s="129"/>
    </row>
    <row r="10516" spans="1:8" x14ac:dyDescent="0.3">
      <c r="A10516" s="183">
        <v>45838</v>
      </c>
      <c r="B10516" s="129" t="s">
        <v>15256</v>
      </c>
      <c r="C10516" s="129" t="s">
        <v>418</v>
      </c>
      <c r="D10516" s="165">
        <v>1</v>
      </c>
      <c r="E10516" s="129" t="s">
        <v>4821</v>
      </c>
      <c r="F10516" s="129" t="s">
        <v>4735</v>
      </c>
      <c r="G10516" s="129" t="s">
        <v>16723</v>
      </c>
      <c r="H10516" s="129"/>
    </row>
    <row r="10517" spans="1:8" x14ac:dyDescent="0.3">
      <c r="A10517" s="183">
        <v>45838</v>
      </c>
      <c r="B10517" s="129" t="s">
        <v>15257</v>
      </c>
      <c r="C10517" s="129" t="s">
        <v>418</v>
      </c>
      <c r="D10517" s="165">
        <v>1</v>
      </c>
      <c r="E10517" s="129" t="s">
        <v>4821</v>
      </c>
      <c r="F10517" s="129" t="s">
        <v>4735</v>
      </c>
      <c r="G10517" s="129" t="s">
        <v>16723</v>
      </c>
      <c r="H10517" s="129"/>
    </row>
    <row r="10518" spans="1:8" x14ac:dyDescent="0.3">
      <c r="A10518" s="183">
        <v>45838</v>
      </c>
      <c r="B10518" s="129" t="s">
        <v>15258</v>
      </c>
      <c r="C10518" s="129" t="s">
        <v>416</v>
      </c>
      <c r="D10518" s="165">
        <v>1</v>
      </c>
      <c r="E10518" s="129" t="s">
        <v>4739</v>
      </c>
      <c r="F10518" s="129" t="s">
        <v>4735</v>
      </c>
      <c r="G10518" s="129" t="s">
        <v>16723</v>
      </c>
      <c r="H10518" s="129"/>
    </row>
    <row r="10519" spans="1:8" x14ac:dyDescent="0.3">
      <c r="A10519" s="183">
        <v>45838</v>
      </c>
      <c r="B10519" s="129" t="s">
        <v>15259</v>
      </c>
      <c r="C10519" s="129" t="s">
        <v>416</v>
      </c>
      <c r="D10519" s="165">
        <v>1</v>
      </c>
      <c r="E10519" s="129" t="s">
        <v>4739</v>
      </c>
      <c r="F10519" s="129" t="s">
        <v>4735</v>
      </c>
      <c r="G10519" s="129" t="s">
        <v>16723</v>
      </c>
      <c r="H10519" s="129"/>
    </row>
    <row r="10520" spans="1:8" x14ac:dyDescent="0.3">
      <c r="A10520" s="183">
        <v>45838</v>
      </c>
      <c r="B10520" s="129" t="s">
        <v>15260</v>
      </c>
      <c r="C10520" s="129" t="s">
        <v>417</v>
      </c>
      <c r="D10520" s="165">
        <v>1</v>
      </c>
      <c r="E10520" s="129" t="s">
        <v>4739</v>
      </c>
      <c r="F10520" s="129" t="s">
        <v>4735</v>
      </c>
      <c r="G10520" s="129" t="s">
        <v>16723</v>
      </c>
      <c r="H10520" s="129"/>
    </row>
    <row r="10521" spans="1:8" x14ac:dyDescent="0.3">
      <c r="A10521" s="183">
        <v>45838</v>
      </c>
      <c r="B10521" s="129" t="s">
        <v>15261</v>
      </c>
      <c r="C10521" s="129" t="s">
        <v>417</v>
      </c>
      <c r="D10521" s="165">
        <v>1</v>
      </c>
      <c r="E10521" s="129" t="s">
        <v>4739</v>
      </c>
      <c r="F10521" s="129" t="s">
        <v>4735</v>
      </c>
      <c r="G10521" s="129" t="s">
        <v>16723</v>
      </c>
      <c r="H10521" s="129"/>
    </row>
    <row r="10522" spans="1:8" x14ac:dyDescent="0.3">
      <c r="A10522" s="183">
        <v>45838</v>
      </c>
      <c r="B10522" s="129" t="s">
        <v>15262</v>
      </c>
      <c r="C10522" s="129" t="s">
        <v>416</v>
      </c>
      <c r="D10522" s="165">
        <v>1</v>
      </c>
      <c r="E10522" s="129" t="s">
        <v>4739</v>
      </c>
      <c r="F10522" s="129" t="s">
        <v>4735</v>
      </c>
      <c r="G10522" s="129" t="s">
        <v>16723</v>
      </c>
      <c r="H10522" s="129"/>
    </row>
    <row r="10523" spans="1:8" x14ac:dyDescent="0.3">
      <c r="A10523" s="183">
        <v>45838</v>
      </c>
      <c r="B10523" s="129" t="s">
        <v>15263</v>
      </c>
      <c r="C10523" s="129" t="s">
        <v>418</v>
      </c>
      <c r="D10523" s="165">
        <v>1</v>
      </c>
      <c r="E10523" s="129" t="s">
        <v>4737</v>
      </c>
      <c r="F10523" s="129" t="s">
        <v>4735</v>
      </c>
      <c r="G10523" s="129" t="s">
        <v>16723</v>
      </c>
      <c r="H10523" s="129"/>
    </row>
    <row r="10524" spans="1:8" x14ac:dyDescent="0.3">
      <c r="A10524" s="183">
        <v>45838</v>
      </c>
      <c r="B10524" s="129" t="s">
        <v>15264</v>
      </c>
      <c r="C10524" s="129" t="s">
        <v>418</v>
      </c>
      <c r="D10524" s="165">
        <v>1</v>
      </c>
      <c r="E10524" s="129" t="s">
        <v>4737</v>
      </c>
      <c r="F10524" s="129" t="s">
        <v>4735</v>
      </c>
      <c r="G10524" s="129" t="s">
        <v>16723</v>
      </c>
      <c r="H10524" s="129"/>
    </row>
    <row r="10525" spans="1:8" x14ac:dyDescent="0.3">
      <c r="A10525" s="183">
        <v>45838</v>
      </c>
      <c r="B10525" s="129" t="s">
        <v>15265</v>
      </c>
      <c r="C10525" s="129" t="s">
        <v>417</v>
      </c>
      <c r="D10525" s="165">
        <v>1</v>
      </c>
      <c r="E10525" s="129" t="s">
        <v>4739</v>
      </c>
      <c r="F10525" s="129" t="s">
        <v>4735</v>
      </c>
      <c r="G10525" s="129" t="s">
        <v>16723</v>
      </c>
      <c r="H10525" s="129"/>
    </row>
    <row r="10526" spans="1:8" x14ac:dyDescent="0.3">
      <c r="A10526" s="183">
        <v>45838</v>
      </c>
      <c r="B10526" s="129" t="s">
        <v>15266</v>
      </c>
      <c r="C10526" s="129" t="s">
        <v>417</v>
      </c>
      <c r="D10526" s="165">
        <v>1</v>
      </c>
      <c r="E10526" s="129" t="s">
        <v>4739</v>
      </c>
      <c r="F10526" s="129" t="s">
        <v>4735</v>
      </c>
      <c r="G10526" s="129" t="s">
        <v>16723</v>
      </c>
      <c r="H10526" s="129"/>
    </row>
    <row r="10527" spans="1:8" x14ac:dyDescent="0.3">
      <c r="A10527" s="183">
        <v>45838</v>
      </c>
      <c r="B10527" s="129" t="s">
        <v>15267</v>
      </c>
      <c r="C10527" s="129" t="s">
        <v>417</v>
      </c>
      <c r="D10527" s="165">
        <v>1</v>
      </c>
      <c r="E10527" s="129" t="s">
        <v>4739</v>
      </c>
      <c r="F10527" s="129" t="s">
        <v>4735</v>
      </c>
      <c r="G10527" s="129" t="s">
        <v>16723</v>
      </c>
      <c r="H10527" s="129"/>
    </row>
    <row r="10528" spans="1:8" x14ac:dyDescent="0.3">
      <c r="A10528" s="183">
        <v>45838</v>
      </c>
      <c r="B10528" s="129" t="s">
        <v>15268</v>
      </c>
      <c r="C10528" s="129" t="s">
        <v>418</v>
      </c>
      <c r="D10528" s="165">
        <v>1</v>
      </c>
      <c r="E10528" s="129" t="s">
        <v>4739</v>
      </c>
      <c r="F10528" s="129" t="s">
        <v>4735</v>
      </c>
      <c r="G10528" s="129" t="s">
        <v>16723</v>
      </c>
      <c r="H10528" s="129"/>
    </row>
    <row r="10529" spans="1:8" x14ac:dyDescent="0.3">
      <c r="A10529" s="183">
        <v>45838</v>
      </c>
      <c r="B10529" s="129" t="s">
        <v>15269</v>
      </c>
      <c r="C10529" s="129" t="s">
        <v>418</v>
      </c>
      <c r="D10529" s="165">
        <v>1</v>
      </c>
      <c r="E10529" s="129" t="s">
        <v>4739</v>
      </c>
      <c r="F10529" s="129" t="s">
        <v>4735</v>
      </c>
      <c r="G10529" s="129" t="s">
        <v>16723</v>
      </c>
      <c r="H10529" s="129"/>
    </row>
    <row r="10530" spans="1:8" x14ac:dyDescent="0.3">
      <c r="A10530" s="183">
        <v>45838</v>
      </c>
      <c r="B10530" s="129" t="s">
        <v>15270</v>
      </c>
      <c r="C10530" s="129" t="s">
        <v>418</v>
      </c>
      <c r="D10530" s="165">
        <v>1</v>
      </c>
      <c r="E10530" s="129" t="s">
        <v>4739</v>
      </c>
      <c r="F10530" s="129" t="s">
        <v>4735</v>
      </c>
      <c r="G10530" s="129" t="s">
        <v>16723</v>
      </c>
      <c r="H10530" s="129"/>
    </row>
    <row r="10531" spans="1:8" x14ac:dyDescent="0.3">
      <c r="A10531" s="183">
        <v>45838</v>
      </c>
      <c r="B10531" s="129" t="s">
        <v>15271</v>
      </c>
      <c r="C10531" s="129" t="s">
        <v>418</v>
      </c>
      <c r="D10531" s="165">
        <v>1</v>
      </c>
      <c r="E10531" s="129" t="s">
        <v>4739</v>
      </c>
      <c r="F10531" s="129" t="s">
        <v>4735</v>
      </c>
      <c r="G10531" s="129" t="s">
        <v>16723</v>
      </c>
      <c r="H10531" s="129"/>
    </row>
    <row r="10532" spans="1:8" x14ac:dyDescent="0.3">
      <c r="A10532" s="183">
        <v>45838</v>
      </c>
      <c r="B10532" s="129" t="s">
        <v>15272</v>
      </c>
      <c r="C10532" s="129" t="s">
        <v>418</v>
      </c>
      <c r="D10532" s="165">
        <v>1</v>
      </c>
      <c r="E10532" s="129" t="s">
        <v>4739</v>
      </c>
      <c r="F10532" s="129" t="s">
        <v>4735</v>
      </c>
      <c r="G10532" s="129" t="s">
        <v>16723</v>
      </c>
      <c r="H10532" s="129"/>
    </row>
    <row r="10533" spans="1:8" x14ac:dyDescent="0.3">
      <c r="A10533" s="183">
        <v>45838</v>
      </c>
      <c r="B10533" s="129" t="s">
        <v>15273</v>
      </c>
      <c r="C10533" s="129" t="s">
        <v>418</v>
      </c>
      <c r="D10533" s="165">
        <v>1</v>
      </c>
      <c r="E10533" s="129" t="s">
        <v>4747</v>
      </c>
      <c r="F10533" s="129" t="s">
        <v>4735</v>
      </c>
      <c r="G10533" s="129" t="s">
        <v>16723</v>
      </c>
      <c r="H10533" s="129"/>
    </row>
    <row r="10534" spans="1:8" x14ac:dyDescent="0.3">
      <c r="A10534" s="183">
        <v>45838</v>
      </c>
      <c r="B10534" s="129" t="s">
        <v>15274</v>
      </c>
      <c r="C10534" s="129" t="s">
        <v>418</v>
      </c>
      <c r="D10534" s="165">
        <v>1</v>
      </c>
      <c r="E10534" s="129" t="s">
        <v>4739</v>
      </c>
      <c r="F10534" s="129" t="s">
        <v>4735</v>
      </c>
      <c r="G10534" s="129" t="s">
        <v>16723</v>
      </c>
      <c r="H10534" s="129"/>
    </row>
    <row r="10535" spans="1:8" x14ac:dyDescent="0.3">
      <c r="A10535" s="183">
        <v>45838</v>
      </c>
      <c r="B10535" s="129" t="s">
        <v>15275</v>
      </c>
      <c r="C10535" s="129" t="s">
        <v>416</v>
      </c>
      <c r="D10535" s="165">
        <v>1</v>
      </c>
      <c r="E10535" s="129" t="s">
        <v>4739</v>
      </c>
      <c r="F10535" s="129" t="s">
        <v>4735</v>
      </c>
      <c r="G10535" s="129" t="s">
        <v>16723</v>
      </c>
      <c r="H10535" s="129"/>
    </row>
    <row r="10536" spans="1:8" x14ac:dyDescent="0.3">
      <c r="A10536" s="183">
        <v>45838</v>
      </c>
      <c r="B10536" s="129" t="s">
        <v>15276</v>
      </c>
      <c r="C10536" s="129" t="s">
        <v>416</v>
      </c>
      <c r="D10536" s="165">
        <v>1</v>
      </c>
      <c r="E10536" s="129" t="s">
        <v>4739</v>
      </c>
      <c r="F10536" s="129" t="s">
        <v>4735</v>
      </c>
      <c r="G10536" s="129" t="s">
        <v>16723</v>
      </c>
      <c r="H10536" s="129"/>
    </row>
    <row r="10537" spans="1:8" x14ac:dyDescent="0.3">
      <c r="A10537" s="183">
        <v>45838</v>
      </c>
      <c r="B10537" s="129" t="s">
        <v>15277</v>
      </c>
      <c r="C10537" s="129" t="s">
        <v>416</v>
      </c>
      <c r="D10537" s="165">
        <v>1</v>
      </c>
      <c r="E10537" s="129" t="s">
        <v>4739</v>
      </c>
      <c r="F10537" s="129" t="s">
        <v>4735</v>
      </c>
      <c r="G10537" s="129" t="s">
        <v>16723</v>
      </c>
      <c r="H10537" s="129"/>
    </row>
    <row r="10538" spans="1:8" x14ac:dyDescent="0.3">
      <c r="A10538" s="183">
        <v>45838</v>
      </c>
      <c r="B10538" s="129" t="s">
        <v>15278</v>
      </c>
      <c r="C10538" s="129" t="s">
        <v>417</v>
      </c>
      <c r="D10538" s="165">
        <v>1</v>
      </c>
      <c r="E10538" s="129" t="s">
        <v>4739</v>
      </c>
      <c r="F10538" s="129" t="s">
        <v>4735</v>
      </c>
      <c r="G10538" s="129" t="s">
        <v>16723</v>
      </c>
      <c r="H10538" s="129"/>
    </row>
    <row r="10539" spans="1:8" x14ac:dyDescent="0.3">
      <c r="A10539" s="183">
        <v>45838</v>
      </c>
      <c r="B10539" s="129" t="s">
        <v>15279</v>
      </c>
      <c r="C10539" s="129" t="s">
        <v>418</v>
      </c>
      <c r="D10539" s="165">
        <v>1</v>
      </c>
      <c r="E10539" s="129" t="s">
        <v>4739</v>
      </c>
      <c r="F10539" s="129" t="s">
        <v>4735</v>
      </c>
      <c r="G10539" s="129" t="s">
        <v>16723</v>
      </c>
      <c r="H10539" s="129"/>
    </row>
    <row r="10540" spans="1:8" x14ac:dyDescent="0.3">
      <c r="A10540" s="183">
        <v>45838</v>
      </c>
      <c r="B10540" s="129" t="s">
        <v>15280</v>
      </c>
      <c r="C10540" s="129" t="s">
        <v>418</v>
      </c>
      <c r="D10540" s="165">
        <v>1</v>
      </c>
      <c r="E10540" s="129" t="s">
        <v>4739</v>
      </c>
      <c r="F10540" s="129" t="s">
        <v>4735</v>
      </c>
      <c r="G10540" s="129" t="s">
        <v>16723</v>
      </c>
      <c r="H10540" s="129"/>
    </row>
    <row r="10541" spans="1:8" x14ac:dyDescent="0.3">
      <c r="A10541" s="183">
        <v>45838</v>
      </c>
      <c r="B10541" s="129" t="s">
        <v>15281</v>
      </c>
      <c r="C10541" s="129" t="s">
        <v>416</v>
      </c>
      <c r="D10541" s="165">
        <v>1</v>
      </c>
      <c r="E10541" s="129" t="s">
        <v>4737</v>
      </c>
      <c r="F10541" s="129" t="s">
        <v>4735</v>
      </c>
      <c r="G10541" s="129" t="s">
        <v>16723</v>
      </c>
      <c r="H10541" s="129"/>
    </row>
    <row r="10542" spans="1:8" x14ac:dyDescent="0.3">
      <c r="A10542" s="183">
        <v>45838</v>
      </c>
      <c r="B10542" s="129" t="s">
        <v>15282</v>
      </c>
      <c r="C10542" s="129" t="s">
        <v>418</v>
      </c>
      <c r="D10542" s="165">
        <v>1</v>
      </c>
      <c r="E10542" s="129" t="s">
        <v>4821</v>
      </c>
      <c r="F10542" s="129" t="s">
        <v>4735</v>
      </c>
      <c r="G10542" s="129" t="s">
        <v>16723</v>
      </c>
      <c r="H10542" s="129"/>
    </row>
    <row r="10543" spans="1:8" x14ac:dyDescent="0.3">
      <c r="A10543" s="183">
        <v>45838</v>
      </c>
      <c r="B10543" s="129" t="s">
        <v>15283</v>
      </c>
      <c r="C10543" s="129" t="s">
        <v>418</v>
      </c>
      <c r="D10543" s="165">
        <v>1</v>
      </c>
      <c r="E10543" s="129" t="s">
        <v>4821</v>
      </c>
      <c r="F10543" s="129" t="s">
        <v>4735</v>
      </c>
      <c r="G10543" s="129" t="s">
        <v>16723</v>
      </c>
      <c r="H10543" s="129"/>
    </row>
    <row r="10544" spans="1:8" x14ac:dyDescent="0.3">
      <c r="A10544" s="183">
        <v>45838</v>
      </c>
      <c r="B10544" s="129" t="s">
        <v>15284</v>
      </c>
      <c r="C10544" s="129" t="s">
        <v>418</v>
      </c>
      <c r="D10544" s="165">
        <v>1</v>
      </c>
      <c r="E10544" s="129" t="s">
        <v>4739</v>
      </c>
      <c r="F10544" s="129" t="s">
        <v>4735</v>
      </c>
      <c r="G10544" s="129" t="s">
        <v>16723</v>
      </c>
      <c r="H10544" s="129"/>
    </row>
    <row r="10545" spans="1:8" x14ac:dyDescent="0.3">
      <c r="A10545" s="183">
        <v>45838</v>
      </c>
      <c r="B10545" s="129" t="s">
        <v>15285</v>
      </c>
      <c r="C10545" s="129" t="s">
        <v>418</v>
      </c>
      <c r="D10545" s="165">
        <v>1</v>
      </c>
      <c r="E10545" s="129" t="s">
        <v>4739</v>
      </c>
      <c r="F10545" s="129" t="s">
        <v>4735</v>
      </c>
      <c r="G10545" s="129" t="s">
        <v>16723</v>
      </c>
      <c r="H10545" s="129"/>
    </row>
    <row r="10546" spans="1:8" x14ac:dyDescent="0.3">
      <c r="A10546" s="183">
        <v>45838</v>
      </c>
      <c r="B10546" s="129" t="s">
        <v>15286</v>
      </c>
      <c r="C10546" s="129" t="s">
        <v>418</v>
      </c>
      <c r="D10546" s="165">
        <v>1</v>
      </c>
      <c r="E10546" s="129" t="s">
        <v>4737</v>
      </c>
      <c r="F10546" s="129" t="s">
        <v>4735</v>
      </c>
      <c r="G10546" s="129" t="s">
        <v>16723</v>
      </c>
      <c r="H10546" s="129"/>
    </row>
    <row r="10547" spans="1:8" x14ac:dyDescent="0.3">
      <c r="A10547" s="183">
        <v>45838</v>
      </c>
      <c r="B10547" s="129" t="s">
        <v>15287</v>
      </c>
      <c r="C10547" s="129" t="s">
        <v>417</v>
      </c>
      <c r="D10547" s="165">
        <v>1</v>
      </c>
      <c r="E10547" s="129" t="s">
        <v>4739</v>
      </c>
      <c r="F10547" s="129" t="s">
        <v>4735</v>
      </c>
      <c r="G10547" s="129" t="s">
        <v>16723</v>
      </c>
      <c r="H10547" s="129"/>
    </row>
    <row r="10548" spans="1:8" x14ac:dyDescent="0.3">
      <c r="A10548" s="183">
        <v>45838</v>
      </c>
      <c r="B10548" s="129" t="s">
        <v>15288</v>
      </c>
      <c r="C10548" s="129" t="s">
        <v>417</v>
      </c>
      <c r="D10548" s="165">
        <v>1</v>
      </c>
      <c r="E10548" s="129" t="s">
        <v>4739</v>
      </c>
      <c r="F10548" s="129" t="s">
        <v>4735</v>
      </c>
      <c r="G10548" s="129" t="s">
        <v>16723</v>
      </c>
      <c r="H10548" s="129"/>
    </row>
    <row r="10549" spans="1:8" x14ac:dyDescent="0.3">
      <c r="A10549" s="183">
        <v>45838</v>
      </c>
      <c r="B10549" s="129" t="s">
        <v>15289</v>
      </c>
      <c r="C10549" s="129" t="s">
        <v>417</v>
      </c>
      <c r="D10549" s="165">
        <v>1</v>
      </c>
      <c r="E10549" s="129" t="s">
        <v>4739</v>
      </c>
      <c r="F10549" s="129" t="s">
        <v>4735</v>
      </c>
      <c r="G10549" s="129" t="s">
        <v>16723</v>
      </c>
      <c r="H10549" s="129"/>
    </row>
    <row r="10550" spans="1:8" x14ac:dyDescent="0.3">
      <c r="A10550" s="183">
        <v>45838</v>
      </c>
      <c r="B10550" s="129" t="s">
        <v>15290</v>
      </c>
      <c r="C10550" s="129" t="s">
        <v>417</v>
      </c>
      <c r="D10550" s="165">
        <v>1</v>
      </c>
      <c r="E10550" s="129" t="s">
        <v>4747</v>
      </c>
      <c r="F10550" s="129" t="s">
        <v>4735</v>
      </c>
      <c r="G10550" s="129" t="s">
        <v>16723</v>
      </c>
      <c r="H10550" s="129"/>
    </row>
    <row r="10551" spans="1:8" x14ac:dyDescent="0.3">
      <c r="A10551" s="183">
        <v>45838</v>
      </c>
      <c r="B10551" s="129" t="s">
        <v>15291</v>
      </c>
      <c r="C10551" s="129" t="s">
        <v>417</v>
      </c>
      <c r="D10551" s="165">
        <v>1</v>
      </c>
      <c r="E10551" s="129" t="s">
        <v>4739</v>
      </c>
      <c r="F10551" s="129" t="s">
        <v>4735</v>
      </c>
      <c r="G10551" s="129" t="s">
        <v>16723</v>
      </c>
      <c r="H10551" s="129"/>
    </row>
    <row r="10552" spans="1:8" x14ac:dyDescent="0.3">
      <c r="A10552" s="183">
        <v>45838</v>
      </c>
      <c r="B10552" s="129" t="s">
        <v>15292</v>
      </c>
      <c r="C10552" s="129" t="s">
        <v>417</v>
      </c>
      <c r="D10552" s="165">
        <v>1</v>
      </c>
      <c r="E10552" s="129" t="s">
        <v>4739</v>
      </c>
      <c r="F10552" s="129" t="s">
        <v>4735</v>
      </c>
      <c r="G10552" s="129" t="s">
        <v>16723</v>
      </c>
      <c r="H10552" s="129"/>
    </row>
    <row r="10553" spans="1:8" x14ac:dyDescent="0.3">
      <c r="A10553" s="183">
        <v>45838</v>
      </c>
      <c r="B10553" s="129" t="s">
        <v>15293</v>
      </c>
      <c r="C10553" s="129" t="s">
        <v>417</v>
      </c>
      <c r="D10553" s="165">
        <v>1</v>
      </c>
      <c r="E10553" s="129" t="s">
        <v>4821</v>
      </c>
      <c r="F10553" s="129" t="s">
        <v>4735</v>
      </c>
      <c r="G10553" s="129" t="s">
        <v>16723</v>
      </c>
      <c r="H10553" s="129"/>
    </row>
    <row r="10554" spans="1:8" x14ac:dyDescent="0.3">
      <c r="A10554" s="183">
        <v>45838</v>
      </c>
      <c r="B10554" s="129" t="s">
        <v>15294</v>
      </c>
      <c r="C10554" s="129" t="s">
        <v>417</v>
      </c>
      <c r="D10554" s="165">
        <v>1</v>
      </c>
      <c r="E10554" s="129" t="s">
        <v>4739</v>
      </c>
      <c r="F10554" s="129" t="s">
        <v>4735</v>
      </c>
      <c r="G10554" s="129" t="s">
        <v>16723</v>
      </c>
      <c r="H10554" s="129"/>
    </row>
    <row r="10555" spans="1:8" x14ac:dyDescent="0.3">
      <c r="A10555" s="183">
        <v>45838</v>
      </c>
      <c r="B10555" s="129" t="s">
        <v>15295</v>
      </c>
      <c r="C10555" s="129" t="s">
        <v>417</v>
      </c>
      <c r="D10555" s="165">
        <v>1</v>
      </c>
      <c r="E10555" s="129" t="s">
        <v>5066</v>
      </c>
      <c r="F10555" s="129" t="s">
        <v>4735</v>
      </c>
      <c r="G10555" s="129" t="s">
        <v>16723</v>
      </c>
      <c r="H10555" s="129"/>
    </row>
    <row r="10556" spans="1:8" x14ac:dyDescent="0.3">
      <c r="A10556" s="183">
        <v>45838</v>
      </c>
      <c r="B10556" s="129" t="s">
        <v>15296</v>
      </c>
      <c r="C10556" s="129" t="s">
        <v>417</v>
      </c>
      <c r="D10556" s="165">
        <v>1</v>
      </c>
      <c r="E10556" s="129" t="s">
        <v>5066</v>
      </c>
      <c r="F10556" s="129" t="s">
        <v>4735</v>
      </c>
      <c r="G10556" s="129" t="s">
        <v>16723</v>
      </c>
      <c r="H10556" s="129"/>
    </row>
    <row r="10557" spans="1:8" x14ac:dyDescent="0.3">
      <c r="A10557" s="183">
        <v>45838</v>
      </c>
      <c r="B10557" s="129" t="s">
        <v>15297</v>
      </c>
      <c r="C10557" s="129" t="s">
        <v>417</v>
      </c>
      <c r="D10557" s="165">
        <v>1</v>
      </c>
      <c r="E10557" s="129" t="s">
        <v>4739</v>
      </c>
      <c r="F10557" s="129" t="s">
        <v>4735</v>
      </c>
      <c r="G10557" s="129" t="s">
        <v>16723</v>
      </c>
      <c r="H10557" s="129"/>
    </row>
    <row r="10558" spans="1:8" x14ac:dyDescent="0.3">
      <c r="A10558" s="183">
        <v>45838</v>
      </c>
      <c r="B10558" s="129" t="s">
        <v>15298</v>
      </c>
      <c r="C10558" s="129" t="s">
        <v>417</v>
      </c>
      <c r="D10558" s="165">
        <v>1</v>
      </c>
      <c r="E10558" s="129" t="s">
        <v>4739</v>
      </c>
      <c r="F10558" s="129" t="s">
        <v>4735</v>
      </c>
      <c r="G10558" s="129" t="s">
        <v>16723</v>
      </c>
      <c r="H10558" s="129"/>
    </row>
    <row r="10559" spans="1:8" x14ac:dyDescent="0.3">
      <c r="A10559" s="183">
        <v>45838</v>
      </c>
      <c r="B10559" s="129" t="s">
        <v>15299</v>
      </c>
      <c r="C10559" s="129" t="s">
        <v>417</v>
      </c>
      <c r="D10559" s="165">
        <v>1</v>
      </c>
      <c r="E10559" s="129" t="s">
        <v>4739</v>
      </c>
      <c r="F10559" s="129" t="s">
        <v>4735</v>
      </c>
      <c r="G10559" s="129" t="s">
        <v>16723</v>
      </c>
      <c r="H10559" s="129"/>
    </row>
    <row r="10560" spans="1:8" x14ac:dyDescent="0.3">
      <c r="A10560" s="183">
        <v>45838</v>
      </c>
      <c r="B10560" s="129" t="s">
        <v>15300</v>
      </c>
      <c r="C10560" s="129" t="s">
        <v>416</v>
      </c>
      <c r="D10560" s="165">
        <v>1</v>
      </c>
      <c r="E10560" s="129" t="s">
        <v>4739</v>
      </c>
      <c r="F10560" s="129" t="s">
        <v>4735</v>
      </c>
      <c r="G10560" s="129" t="s">
        <v>16723</v>
      </c>
      <c r="H10560" s="129"/>
    </row>
    <row r="10561" spans="1:8" x14ac:dyDescent="0.3">
      <c r="A10561" s="183">
        <v>45838</v>
      </c>
      <c r="B10561" s="129" t="s">
        <v>15301</v>
      </c>
      <c r="C10561" s="129" t="s">
        <v>417</v>
      </c>
      <c r="D10561" s="165">
        <v>1</v>
      </c>
      <c r="E10561" s="129" t="s">
        <v>4739</v>
      </c>
      <c r="F10561" s="129" t="s">
        <v>4735</v>
      </c>
      <c r="G10561" s="129" t="s">
        <v>16723</v>
      </c>
      <c r="H10561" s="129"/>
    </row>
    <row r="10562" spans="1:8" x14ac:dyDescent="0.3">
      <c r="A10562" s="183">
        <v>45838</v>
      </c>
      <c r="B10562" s="129" t="s">
        <v>15302</v>
      </c>
      <c r="C10562" s="129" t="s">
        <v>417</v>
      </c>
      <c r="D10562" s="165">
        <v>1</v>
      </c>
      <c r="E10562" s="129" t="s">
        <v>4821</v>
      </c>
      <c r="F10562" s="129" t="s">
        <v>4735</v>
      </c>
      <c r="G10562" s="129" t="s">
        <v>16723</v>
      </c>
      <c r="H10562" s="129"/>
    </row>
    <row r="10563" spans="1:8" x14ac:dyDescent="0.3">
      <c r="A10563" s="183">
        <v>45838</v>
      </c>
      <c r="B10563" s="129" t="s">
        <v>15303</v>
      </c>
      <c r="C10563" s="129" t="s">
        <v>417</v>
      </c>
      <c r="D10563" s="165">
        <v>1</v>
      </c>
      <c r="E10563" s="129" t="s">
        <v>4739</v>
      </c>
      <c r="F10563" s="129" t="s">
        <v>4735</v>
      </c>
      <c r="G10563" s="129" t="s">
        <v>16723</v>
      </c>
      <c r="H10563" s="129"/>
    </row>
    <row r="10564" spans="1:8" x14ac:dyDescent="0.3">
      <c r="A10564" s="183">
        <v>45838</v>
      </c>
      <c r="B10564" s="129" t="s">
        <v>15304</v>
      </c>
      <c r="C10564" s="129" t="s">
        <v>418</v>
      </c>
      <c r="D10564" s="165">
        <v>1</v>
      </c>
      <c r="E10564" s="129" t="s">
        <v>4737</v>
      </c>
      <c r="F10564" s="129" t="s">
        <v>4735</v>
      </c>
      <c r="G10564" s="129" t="s">
        <v>16723</v>
      </c>
      <c r="H10564" s="129"/>
    </row>
    <row r="10565" spans="1:8" x14ac:dyDescent="0.3">
      <c r="A10565" s="183">
        <v>45838</v>
      </c>
      <c r="B10565" s="129" t="s">
        <v>15305</v>
      </c>
      <c r="C10565" s="129" t="s">
        <v>418</v>
      </c>
      <c r="D10565" s="165">
        <v>1</v>
      </c>
      <c r="E10565" s="129" t="s">
        <v>4744</v>
      </c>
      <c r="F10565" s="129" t="s">
        <v>4735</v>
      </c>
      <c r="G10565" s="129" t="s">
        <v>16723</v>
      </c>
      <c r="H10565" s="129"/>
    </row>
    <row r="10566" spans="1:8" x14ac:dyDescent="0.3">
      <c r="A10566" s="183">
        <v>45838</v>
      </c>
      <c r="B10566" s="129" t="s">
        <v>15306</v>
      </c>
      <c r="C10566" s="129" t="s">
        <v>418</v>
      </c>
      <c r="D10566" s="165">
        <v>1</v>
      </c>
      <c r="E10566" s="129" t="s">
        <v>4821</v>
      </c>
      <c r="F10566" s="129" t="s">
        <v>4735</v>
      </c>
      <c r="G10566" s="129" t="s">
        <v>16723</v>
      </c>
      <c r="H10566" s="129"/>
    </row>
    <row r="10567" spans="1:8" x14ac:dyDescent="0.3">
      <c r="A10567" s="183">
        <v>45838</v>
      </c>
      <c r="B10567" s="129" t="s">
        <v>15307</v>
      </c>
      <c r="C10567" s="129" t="s">
        <v>417</v>
      </c>
      <c r="D10567" s="165">
        <v>1</v>
      </c>
      <c r="E10567" s="129" t="s">
        <v>5066</v>
      </c>
      <c r="F10567" s="129" t="s">
        <v>4735</v>
      </c>
      <c r="G10567" s="129" t="s">
        <v>16723</v>
      </c>
      <c r="H10567" s="129"/>
    </row>
    <row r="10568" spans="1:8" x14ac:dyDescent="0.3">
      <c r="A10568" s="183">
        <v>45838</v>
      </c>
      <c r="B10568" s="129" t="s">
        <v>15308</v>
      </c>
      <c r="C10568" s="129" t="s">
        <v>417</v>
      </c>
      <c r="D10568" s="165">
        <v>1</v>
      </c>
      <c r="E10568" s="129" t="s">
        <v>4739</v>
      </c>
      <c r="F10568" s="129" t="s">
        <v>4735</v>
      </c>
      <c r="G10568" s="129" t="s">
        <v>16723</v>
      </c>
      <c r="H10568" s="129"/>
    </row>
    <row r="10569" spans="1:8" x14ac:dyDescent="0.3">
      <c r="A10569" s="183">
        <v>45838</v>
      </c>
      <c r="B10569" s="129" t="s">
        <v>15309</v>
      </c>
      <c r="C10569" s="129" t="s">
        <v>417</v>
      </c>
      <c r="D10569" s="165">
        <v>1</v>
      </c>
      <c r="E10569" s="129" t="s">
        <v>4739</v>
      </c>
      <c r="F10569" s="129" t="s">
        <v>4735</v>
      </c>
      <c r="G10569" s="129" t="s">
        <v>16723</v>
      </c>
      <c r="H10569" s="129"/>
    </row>
    <row r="10570" spans="1:8" x14ac:dyDescent="0.3">
      <c r="A10570" s="183">
        <v>45838</v>
      </c>
      <c r="B10570" s="129" t="s">
        <v>15310</v>
      </c>
      <c r="C10570" s="129" t="s">
        <v>417</v>
      </c>
      <c r="D10570" s="165">
        <v>1</v>
      </c>
      <c r="E10570" s="129" t="s">
        <v>4739</v>
      </c>
      <c r="F10570" s="129" t="s">
        <v>4735</v>
      </c>
      <c r="G10570" s="129" t="s">
        <v>16723</v>
      </c>
      <c r="H10570" s="129"/>
    </row>
    <row r="10571" spans="1:8" x14ac:dyDescent="0.3">
      <c r="A10571" s="183">
        <v>45838</v>
      </c>
      <c r="B10571" s="129" t="s">
        <v>15311</v>
      </c>
      <c r="C10571" s="129" t="s">
        <v>417</v>
      </c>
      <c r="D10571" s="165">
        <v>1</v>
      </c>
      <c r="E10571" s="129" t="s">
        <v>4747</v>
      </c>
      <c r="F10571" s="129" t="s">
        <v>4735</v>
      </c>
      <c r="G10571" s="129" t="s">
        <v>16723</v>
      </c>
      <c r="H10571" s="129"/>
    </row>
    <row r="10572" spans="1:8" x14ac:dyDescent="0.3">
      <c r="A10572" s="183">
        <v>45838</v>
      </c>
      <c r="B10572" s="129" t="s">
        <v>15312</v>
      </c>
      <c r="C10572" s="129" t="s">
        <v>418</v>
      </c>
      <c r="D10572" s="165">
        <v>1</v>
      </c>
      <c r="E10572" s="129" t="s">
        <v>4739</v>
      </c>
      <c r="F10572" s="129" t="s">
        <v>4735</v>
      </c>
      <c r="G10572" s="129" t="s">
        <v>16723</v>
      </c>
      <c r="H10572" s="129"/>
    </row>
    <row r="10573" spans="1:8" x14ac:dyDescent="0.3">
      <c r="A10573" s="183">
        <v>45838</v>
      </c>
      <c r="B10573" s="129" t="s">
        <v>15313</v>
      </c>
      <c r="C10573" s="129" t="s">
        <v>418</v>
      </c>
      <c r="D10573" s="165">
        <v>1</v>
      </c>
      <c r="E10573" s="129" t="s">
        <v>4739</v>
      </c>
      <c r="F10573" s="129" t="s">
        <v>4735</v>
      </c>
      <c r="G10573" s="129" t="s">
        <v>16723</v>
      </c>
      <c r="H10573" s="129"/>
    </row>
    <row r="10574" spans="1:8" x14ac:dyDescent="0.3">
      <c r="A10574" s="183">
        <v>45838</v>
      </c>
      <c r="B10574" s="129" t="s">
        <v>15314</v>
      </c>
      <c r="C10574" s="129" t="s">
        <v>418</v>
      </c>
      <c r="D10574" s="165">
        <v>1</v>
      </c>
      <c r="E10574" s="129" t="s">
        <v>4737</v>
      </c>
      <c r="F10574" s="129" t="s">
        <v>4735</v>
      </c>
      <c r="G10574" s="129" t="s">
        <v>16723</v>
      </c>
      <c r="H10574" s="129"/>
    </row>
    <row r="10575" spans="1:8" x14ac:dyDescent="0.3">
      <c r="A10575" s="183">
        <v>45838</v>
      </c>
      <c r="B10575" s="129" t="s">
        <v>15315</v>
      </c>
      <c r="C10575" s="129" t="s">
        <v>418</v>
      </c>
      <c r="D10575" s="165">
        <v>1</v>
      </c>
      <c r="E10575" s="129" t="s">
        <v>4739</v>
      </c>
      <c r="F10575" s="129" t="s">
        <v>4735</v>
      </c>
      <c r="G10575" s="129" t="s">
        <v>16723</v>
      </c>
      <c r="H10575" s="129"/>
    </row>
    <row r="10576" spans="1:8" x14ac:dyDescent="0.3">
      <c r="A10576" s="183">
        <v>45838</v>
      </c>
      <c r="B10576" s="129" t="s">
        <v>15316</v>
      </c>
      <c r="C10576" s="129" t="s">
        <v>416</v>
      </c>
      <c r="D10576" s="165">
        <v>1</v>
      </c>
      <c r="E10576" s="129" t="s">
        <v>4739</v>
      </c>
      <c r="F10576" s="129" t="s">
        <v>4735</v>
      </c>
      <c r="G10576" s="129" t="s">
        <v>16723</v>
      </c>
      <c r="H10576" s="129"/>
    </row>
    <row r="10577" spans="1:8" x14ac:dyDescent="0.3">
      <c r="A10577" s="183">
        <v>45838</v>
      </c>
      <c r="B10577" s="129" t="s">
        <v>15317</v>
      </c>
      <c r="C10577" s="129" t="s">
        <v>417</v>
      </c>
      <c r="D10577" s="165">
        <v>1</v>
      </c>
      <c r="E10577" s="129" t="s">
        <v>4739</v>
      </c>
      <c r="F10577" s="129" t="s">
        <v>4735</v>
      </c>
      <c r="G10577" s="129" t="s">
        <v>16723</v>
      </c>
      <c r="H10577" s="129"/>
    </row>
    <row r="10578" spans="1:8" x14ac:dyDescent="0.3">
      <c r="A10578" s="183">
        <v>45838</v>
      </c>
      <c r="B10578" s="129" t="s">
        <v>15318</v>
      </c>
      <c r="C10578" s="129" t="s">
        <v>417</v>
      </c>
      <c r="D10578" s="165">
        <v>1</v>
      </c>
      <c r="E10578" s="129" t="s">
        <v>4739</v>
      </c>
      <c r="F10578" s="129" t="s">
        <v>4735</v>
      </c>
      <c r="G10578" s="129" t="s">
        <v>16723</v>
      </c>
      <c r="H10578" s="129"/>
    </row>
    <row r="10579" spans="1:8" x14ac:dyDescent="0.3">
      <c r="A10579" s="183">
        <v>45838</v>
      </c>
      <c r="B10579" s="129" t="s">
        <v>15319</v>
      </c>
      <c r="C10579" s="129" t="s">
        <v>418</v>
      </c>
      <c r="D10579" s="165">
        <v>1</v>
      </c>
      <c r="E10579" s="129" t="s">
        <v>4739</v>
      </c>
      <c r="F10579" s="129" t="s">
        <v>4735</v>
      </c>
      <c r="G10579" s="129" t="s">
        <v>16723</v>
      </c>
      <c r="H10579" s="129"/>
    </row>
    <row r="10580" spans="1:8" x14ac:dyDescent="0.3">
      <c r="A10580" s="183">
        <v>45838</v>
      </c>
      <c r="B10580" s="129" t="s">
        <v>15320</v>
      </c>
      <c r="C10580" s="129" t="s">
        <v>417</v>
      </c>
      <c r="D10580" s="165">
        <v>1</v>
      </c>
      <c r="E10580" s="129" t="s">
        <v>4739</v>
      </c>
      <c r="F10580" s="129" t="s">
        <v>4735</v>
      </c>
      <c r="G10580" s="129" t="s">
        <v>16723</v>
      </c>
      <c r="H10580" s="129"/>
    </row>
    <row r="10581" spans="1:8" x14ac:dyDescent="0.3">
      <c r="A10581" s="183">
        <v>45838</v>
      </c>
      <c r="B10581" s="129" t="s">
        <v>15321</v>
      </c>
      <c r="C10581" s="129" t="s">
        <v>417</v>
      </c>
      <c r="D10581" s="165">
        <v>1</v>
      </c>
      <c r="E10581" s="129" t="s">
        <v>4739</v>
      </c>
      <c r="F10581" s="129" t="s">
        <v>4735</v>
      </c>
      <c r="G10581" s="129" t="s">
        <v>16723</v>
      </c>
      <c r="H10581" s="129"/>
    </row>
    <row r="10582" spans="1:8" x14ac:dyDescent="0.3">
      <c r="A10582" s="183">
        <v>45838</v>
      </c>
      <c r="B10582" s="129" t="s">
        <v>15322</v>
      </c>
      <c r="C10582" s="129" t="s">
        <v>417</v>
      </c>
      <c r="D10582" s="165">
        <v>1</v>
      </c>
      <c r="E10582" s="129" t="s">
        <v>4739</v>
      </c>
      <c r="F10582" s="129" t="s">
        <v>4735</v>
      </c>
      <c r="G10582" s="129" t="s">
        <v>16723</v>
      </c>
      <c r="H10582" s="129"/>
    </row>
    <row r="10583" spans="1:8" x14ac:dyDescent="0.3">
      <c r="A10583" s="183">
        <v>45838</v>
      </c>
      <c r="B10583" s="129" t="s">
        <v>15323</v>
      </c>
      <c r="C10583" s="129" t="s">
        <v>418</v>
      </c>
      <c r="D10583" s="165">
        <v>1</v>
      </c>
      <c r="E10583" s="129" t="s">
        <v>4739</v>
      </c>
      <c r="F10583" s="129" t="s">
        <v>4735</v>
      </c>
      <c r="G10583" s="129" t="s">
        <v>16723</v>
      </c>
      <c r="H10583" s="129"/>
    </row>
    <row r="10584" spans="1:8" x14ac:dyDescent="0.3">
      <c r="A10584" s="183">
        <v>45838</v>
      </c>
      <c r="B10584" s="129" t="s">
        <v>15324</v>
      </c>
      <c r="C10584" s="129" t="s">
        <v>416</v>
      </c>
      <c r="D10584" s="165">
        <v>1</v>
      </c>
      <c r="E10584" s="129" t="s">
        <v>4744</v>
      </c>
      <c r="F10584" s="129" t="s">
        <v>4735</v>
      </c>
      <c r="G10584" s="129" t="s">
        <v>16723</v>
      </c>
      <c r="H10584" s="129"/>
    </row>
    <row r="10585" spans="1:8" x14ac:dyDescent="0.3">
      <c r="A10585" s="183">
        <v>45838</v>
      </c>
      <c r="B10585" s="129" t="s">
        <v>15325</v>
      </c>
      <c r="C10585" s="129" t="s">
        <v>416</v>
      </c>
      <c r="D10585" s="165">
        <v>1</v>
      </c>
      <c r="E10585" s="129" t="s">
        <v>4734</v>
      </c>
      <c r="F10585" s="129" t="s">
        <v>4735</v>
      </c>
      <c r="G10585" s="129" t="s">
        <v>16723</v>
      </c>
      <c r="H10585" s="129"/>
    </row>
    <row r="10586" spans="1:8" x14ac:dyDescent="0.3">
      <c r="A10586" s="183">
        <v>45838</v>
      </c>
      <c r="B10586" s="129" t="s">
        <v>15326</v>
      </c>
      <c r="C10586" s="129" t="s">
        <v>418</v>
      </c>
      <c r="D10586" s="165">
        <v>1</v>
      </c>
      <c r="E10586" s="129" t="s">
        <v>4737</v>
      </c>
      <c r="F10586" s="129" t="s">
        <v>4735</v>
      </c>
      <c r="G10586" s="129" t="s">
        <v>16723</v>
      </c>
      <c r="H10586" s="129"/>
    </row>
    <row r="10587" spans="1:8" x14ac:dyDescent="0.3">
      <c r="A10587" s="183">
        <v>45838</v>
      </c>
      <c r="B10587" s="129" t="s">
        <v>15327</v>
      </c>
      <c r="C10587" s="129" t="s">
        <v>418</v>
      </c>
      <c r="D10587" s="165">
        <v>1</v>
      </c>
      <c r="E10587" s="129" t="s">
        <v>4737</v>
      </c>
      <c r="F10587" s="129" t="s">
        <v>4735</v>
      </c>
      <c r="G10587" s="129" t="s">
        <v>16723</v>
      </c>
      <c r="H10587" s="129"/>
    </row>
    <row r="10588" spans="1:8" x14ac:dyDescent="0.3">
      <c r="A10588" s="183">
        <v>45838</v>
      </c>
      <c r="B10588" s="129" t="s">
        <v>15328</v>
      </c>
      <c r="C10588" s="129" t="s">
        <v>417</v>
      </c>
      <c r="D10588" s="165">
        <v>1</v>
      </c>
      <c r="E10588" s="129" t="s">
        <v>4739</v>
      </c>
      <c r="F10588" s="129" t="s">
        <v>4735</v>
      </c>
      <c r="G10588" s="129" t="s">
        <v>16723</v>
      </c>
      <c r="H10588" s="129"/>
    </row>
    <row r="10589" spans="1:8" x14ac:dyDescent="0.3">
      <c r="A10589" s="183">
        <v>45838</v>
      </c>
      <c r="B10589" s="129" t="s">
        <v>15329</v>
      </c>
      <c r="C10589" s="129" t="s">
        <v>417</v>
      </c>
      <c r="D10589" s="165">
        <v>1</v>
      </c>
      <c r="E10589" s="129" t="s">
        <v>4739</v>
      </c>
      <c r="F10589" s="129" t="s">
        <v>4735</v>
      </c>
      <c r="G10589" s="129" t="s">
        <v>16723</v>
      </c>
      <c r="H10589" s="129"/>
    </row>
    <row r="10590" spans="1:8" x14ac:dyDescent="0.3">
      <c r="A10590" s="183">
        <v>45838</v>
      </c>
      <c r="B10590" s="129" t="s">
        <v>15330</v>
      </c>
      <c r="C10590" s="129" t="s">
        <v>417</v>
      </c>
      <c r="D10590" s="165">
        <v>1</v>
      </c>
      <c r="E10590" s="129" t="s">
        <v>4739</v>
      </c>
      <c r="F10590" s="129" t="s">
        <v>4735</v>
      </c>
      <c r="G10590" s="129" t="s">
        <v>16723</v>
      </c>
      <c r="H10590" s="129"/>
    </row>
    <row r="10591" spans="1:8" x14ac:dyDescent="0.3">
      <c r="A10591" s="183">
        <v>45838</v>
      </c>
      <c r="B10591" s="129" t="s">
        <v>15331</v>
      </c>
      <c r="C10591" s="129" t="s">
        <v>417</v>
      </c>
      <c r="D10591" s="165">
        <v>1</v>
      </c>
      <c r="E10591" s="129" t="s">
        <v>4739</v>
      </c>
      <c r="F10591" s="129" t="s">
        <v>4735</v>
      </c>
      <c r="G10591" s="129" t="s">
        <v>16723</v>
      </c>
      <c r="H10591" s="129"/>
    </row>
    <row r="10592" spans="1:8" x14ac:dyDescent="0.3">
      <c r="A10592" s="183">
        <v>45838</v>
      </c>
      <c r="B10592" s="129" t="s">
        <v>15332</v>
      </c>
      <c r="C10592" s="129" t="s">
        <v>416</v>
      </c>
      <c r="D10592" s="165">
        <v>1</v>
      </c>
      <c r="E10592" s="129" t="s">
        <v>4737</v>
      </c>
      <c r="F10592" s="129" t="s">
        <v>4735</v>
      </c>
      <c r="G10592" s="129" t="s">
        <v>16723</v>
      </c>
      <c r="H10592" s="129"/>
    </row>
    <row r="10593" spans="1:8" x14ac:dyDescent="0.3">
      <c r="A10593" s="183">
        <v>45838</v>
      </c>
      <c r="B10593" s="129" t="s">
        <v>15333</v>
      </c>
      <c r="C10593" s="129" t="s">
        <v>418</v>
      </c>
      <c r="D10593" s="165">
        <v>1</v>
      </c>
      <c r="E10593" s="129" t="s">
        <v>4744</v>
      </c>
      <c r="F10593" s="129" t="s">
        <v>4735</v>
      </c>
      <c r="G10593" s="129" t="s">
        <v>16723</v>
      </c>
      <c r="H10593" s="129"/>
    </row>
    <row r="10594" spans="1:8" x14ac:dyDescent="0.3">
      <c r="A10594" s="183">
        <v>45838</v>
      </c>
      <c r="B10594" s="129" t="s">
        <v>15334</v>
      </c>
      <c r="C10594" s="129" t="s">
        <v>418</v>
      </c>
      <c r="D10594" s="165">
        <v>1</v>
      </c>
      <c r="E10594" s="129" t="s">
        <v>4741</v>
      </c>
      <c r="F10594" s="129" t="s">
        <v>4735</v>
      </c>
      <c r="G10594" s="129" t="s">
        <v>16723</v>
      </c>
      <c r="H10594" s="129"/>
    </row>
    <row r="10595" spans="1:8" x14ac:dyDescent="0.3">
      <c r="A10595" s="183">
        <v>45838</v>
      </c>
      <c r="B10595" s="129" t="s">
        <v>15335</v>
      </c>
      <c r="C10595" s="129" t="s">
        <v>416</v>
      </c>
      <c r="D10595" s="165">
        <v>1</v>
      </c>
      <c r="E10595" s="129" t="s">
        <v>4737</v>
      </c>
      <c r="F10595" s="129" t="s">
        <v>4735</v>
      </c>
      <c r="G10595" s="129" t="s">
        <v>16723</v>
      </c>
      <c r="H10595" s="129"/>
    </row>
    <row r="10596" spans="1:8" x14ac:dyDescent="0.3">
      <c r="A10596" s="183">
        <v>45838</v>
      </c>
      <c r="B10596" s="129" t="s">
        <v>15336</v>
      </c>
      <c r="C10596" s="129" t="s">
        <v>418</v>
      </c>
      <c r="D10596" s="165">
        <v>1</v>
      </c>
      <c r="E10596" s="129" t="s">
        <v>4739</v>
      </c>
      <c r="F10596" s="129" t="s">
        <v>4735</v>
      </c>
      <c r="G10596" s="129" t="s">
        <v>16723</v>
      </c>
      <c r="H10596" s="129"/>
    </row>
    <row r="10597" spans="1:8" x14ac:dyDescent="0.3">
      <c r="A10597" s="183">
        <v>45838</v>
      </c>
      <c r="B10597" s="129" t="s">
        <v>15337</v>
      </c>
      <c r="C10597" s="129" t="s">
        <v>416</v>
      </c>
      <c r="D10597" s="165">
        <v>1</v>
      </c>
      <c r="E10597" s="129" t="s">
        <v>4739</v>
      </c>
      <c r="F10597" s="129" t="s">
        <v>4735</v>
      </c>
      <c r="G10597" s="129" t="s">
        <v>16723</v>
      </c>
      <c r="H10597" s="129"/>
    </row>
    <row r="10598" spans="1:8" x14ac:dyDescent="0.3">
      <c r="A10598" s="183">
        <v>45838</v>
      </c>
      <c r="B10598" s="129" t="s">
        <v>15338</v>
      </c>
      <c r="C10598" s="129" t="s">
        <v>416</v>
      </c>
      <c r="D10598" s="165">
        <v>1</v>
      </c>
      <c r="E10598" s="129" t="s">
        <v>4739</v>
      </c>
      <c r="F10598" s="129" t="s">
        <v>4735</v>
      </c>
      <c r="G10598" s="129" t="s">
        <v>16723</v>
      </c>
      <c r="H10598" s="129"/>
    </row>
    <row r="10599" spans="1:8" x14ac:dyDescent="0.3">
      <c r="A10599" s="183">
        <v>45838</v>
      </c>
      <c r="B10599" s="129" t="s">
        <v>15339</v>
      </c>
      <c r="C10599" s="129" t="s">
        <v>417</v>
      </c>
      <c r="D10599" s="165">
        <v>1</v>
      </c>
      <c r="E10599" s="129" t="s">
        <v>4821</v>
      </c>
      <c r="F10599" s="129" t="s">
        <v>4735</v>
      </c>
      <c r="G10599" s="129" t="s">
        <v>16723</v>
      </c>
      <c r="H10599" s="129"/>
    </row>
    <row r="10600" spans="1:8" x14ac:dyDescent="0.3">
      <c r="A10600" s="183">
        <v>45838</v>
      </c>
      <c r="B10600" s="129" t="s">
        <v>15340</v>
      </c>
      <c r="C10600" s="129" t="s">
        <v>417</v>
      </c>
      <c r="D10600" s="165">
        <v>1</v>
      </c>
      <c r="E10600" s="129" t="s">
        <v>4739</v>
      </c>
      <c r="F10600" s="129" t="s">
        <v>4735</v>
      </c>
      <c r="G10600" s="129" t="s">
        <v>16723</v>
      </c>
      <c r="H10600" s="129"/>
    </row>
    <row r="10601" spans="1:8" x14ac:dyDescent="0.3">
      <c r="A10601" s="183">
        <v>45838</v>
      </c>
      <c r="B10601" s="129" t="s">
        <v>15341</v>
      </c>
      <c r="C10601" s="129" t="s">
        <v>417</v>
      </c>
      <c r="D10601" s="165">
        <v>1</v>
      </c>
      <c r="E10601" s="129" t="s">
        <v>4739</v>
      </c>
      <c r="F10601" s="129" t="s">
        <v>4735</v>
      </c>
      <c r="G10601" s="129" t="s">
        <v>16723</v>
      </c>
      <c r="H10601" s="129"/>
    </row>
    <row r="10602" spans="1:8" x14ac:dyDescent="0.3">
      <c r="A10602" s="183">
        <v>45838</v>
      </c>
      <c r="B10602" s="129" t="s">
        <v>15342</v>
      </c>
      <c r="C10602" s="129" t="s">
        <v>417</v>
      </c>
      <c r="D10602" s="165">
        <v>1</v>
      </c>
      <c r="E10602" s="129" t="s">
        <v>4739</v>
      </c>
      <c r="F10602" s="129" t="s">
        <v>4735</v>
      </c>
      <c r="G10602" s="129" t="s">
        <v>16723</v>
      </c>
      <c r="H10602" s="129"/>
    </row>
    <row r="10603" spans="1:8" x14ac:dyDescent="0.3">
      <c r="A10603" s="183">
        <v>45838</v>
      </c>
      <c r="B10603" s="129" t="s">
        <v>15343</v>
      </c>
      <c r="C10603" s="129" t="s">
        <v>417</v>
      </c>
      <c r="D10603" s="165">
        <v>1</v>
      </c>
      <c r="E10603" s="129" t="s">
        <v>4739</v>
      </c>
      <c r="F10603" s="129" t="s">
        <v>4735</v>
      </c>
      <c r="G10603" s="129" t="s">
        <v>16723</v>
      </c>
      <c r="H10603" s="129"/>
    </row>
    <row r="10604" spans="1:8" x14ac:dyDescent="0.3">
      <c r="A10604" s="183">
        <v>45838</v>
      </c>
      <c r="B10604" s="129" t="s">
        <v>15344</v>
      </c>
      <c r="C10604" s="129" t="s">
        <v>418</v>
      </c>
      <c r="D10604" s="165">
        <v>1</v>
      </c>
      <c r="E10604" s="129" t="s">
        <v>4739</v>
      </c>
      <c r="F10604" s="129" t="s">
        <v>4735</v>
      </c>
      <c r="G10604" s="129" t="s">
        <v>16723</v>
      </c>
      <c r="H10604" s="129"/>
    </row>
    <row r="10605" spans="1:8" x14ac:dyDescent="0.3">
      <c r="A10605" s="183">
        <v>45838</v>
      </c>
      <c r="B10605" s="129" t="s">
        <v>15345</v>
      </c>
      <c r="C10605" s="129" t="s">
        <v>418</v>
      </c>
      <c r="D10605" s="165">
        <v>1</v>
      </c>
      <c r="E10605" s="129" t="s">
        <v>4739</v>
      </c>
      <c r="F10605" s="129" t="s">
        <v>4735</v>
      </c>
      <c r="G10605" s="129" t="s">
        <v>16723</v>
      </c>
      <c r="H10605" s="129"/>
    </row>
    <row r="10606" spans="1:8" x14ac:dyDescent="0.3">
      <c r="A10606" s="183">
        <v>45838</v>
      </c>
      <c r="B10606" s="129" t="s">
        <v>15346</v>
      </c>
      <c r="C10606" s="129" t="s">
        <v>418</v>
      </c>
      <c r="D10606" s="165">
        <v>1</v>
      </c>
      <c r="E10606" s="129" t="s">
        <v>4737</v>
      </c>
      <c r="F10606" s="129" t="s">
        <v>4735</v>
      </c>
      <c r="G10606" s="129" t="s">
        <v>16723</v>
      </c>
      <c r="H10606" s="129"/>
    </row>
    <row r="10607" spans="1:8" x14ac:dyDescent="0.3">
      <c r="A10607" s="183">
        <v>45838</v>
      </c>
      <c r="B10607" s="129" t="s">
        <v>15347</v>
      </c>
      <c r="C10607" s="129" t="s">
        <v>418</v>
      </c>
      <c r="D10607" s="165">
        <v>1</v>
      </c>
      <c r="E10607" s="129" t="s">
        <v>4737</v>
      </c>
      <c r="F10607" s="129" t="s">
        <v>4735</v>
      </c>
      <c r="G10607" s="129" t="s">
        <v>16723</v>
      </c>
      <c r="H10607" s="129"/>
    </row>
    <row r="10608" spans="1:8" x14ac:dyDescent="0.3">
      <c r="A10608" s="183">
        <v>45838</v>
      </c>
      <c r="B10608" s="129" t="s">
        <v>15348</v>
      </c>
      <c r="C10608" s="129" t="s">
        <v>417</v>
      </c>
      <c r="D10608" s="165">
        <v>1</v>
      </c>
      <c r="E10608" s="129" t="s">
        <v>4821</v>
      </c>
      <c r="F10608" s="129" t="s">
        <v>4735</v>
      </c>
      <c r="G10608" s="129" t="s">
        <v>16723</v>
      </c>
      <c r="H10608" s="129"/>
    </row>
    <row r="10609" spans="1:8" x14ac:dyDescent="0.3">
      <c r="A10609" s="183">
        <v>45838</v>
      </c>
      <c r="B10609" s="129" t="s">
        <v>15349</v>
      </c>
      <c r="C10609" s="129" t="s">
        <v>418</v>
      </c>
      <c r="D10609" s="165">
        <v>1</v>
      </c>
      <c r="E10609" s="129" t="s">
        <v>4739</v>
      </c>
      <c r="F10609" s="129" t="s">
        <v>4735</v>
      </c>
      <c r="G10609" s="129" t="s">
        <v>16723</v>
      </c>
      <c r="H10609" s="129"/>
    </row>
    <row r="10610" spans="1:8" x14ac:dyDescent="0.3">
      <c r="A10610" s="183">
        <v>45838</v>
      </c>
      <c r="B10610" s="129" t="s">
        <v>15350</v>
      </c>
      <c r="C10610" s="129" t="s">
        <v>418</v>
      </c>
      <c r="D10610" s="165">
        <v>1</v>
      </c>
      <c r="E10610" s="129" t="s">
        <v>4739</v>
      </c>
      <c r="F10610" s="129" t="s">
        <v>4735</v>
      </c>
      <c r="G10610" s="129" t="s">
        <v>16723</v>
      </c>
      <c r="H10610" s="129"/>
    </row>
    <row r="10611" spans="1:8" x14ac:dyDescent="0.3">
      <c r="A10611" s="183">
        <v>45838</v>
      </c>
      <c r="B10611" s="129" t="s">
        <v>15351</v>
      </c>
      <c r="C10611" s="129" t="s">
        <v>416</v>
      </c>
      <c r="D10611" s="165">
        <v>1</v>
      </c>
      <c r="E10611" s="129" t="s">
        <v>4739</v>
      </c>
      <c r="F10611" s="129" t="s">
        <v>4735</v>
      </c>
      <c r="G10611" s="129" t="s">
        <v>16723</v>
      </c>
      <c r="H10611" s="129"/>
    </row>
    <row r="10612" spans="1:8" x14ac:dyDescent="0.3">
      <c r="A10612" s="183">
        <v>45838</v>
      </c>
      <c r="B10612" s="129" t="s">
        <v>15352</v>
      </c>
      <c r="C10612" s="129" t="s">
        <v>418</v>
      </c>
      <c r="D10612" s="165">
        <v>1</v>
      </c>
      <c r="E10612" s="129" t="s">
        <v>4739</v>
      </c>
      <c r="F10612" s="129" t="s">
        <v>4735</v>
      </c>
      <c r="G10612" s="129" t="s">
        <v>16723</v>
      </c>
      <c r="H10612" s="129"/>
    </row>
    <row r="10613" spans="1:8" x14ac:dyDescent="0.3">
      <c r="A10613" s="183">
        <v>45838</v>
      </c>
      <c r="B10613" s="129" t="s">
        <v>15353</v>
      </c>
      <c r="C10613" s="129" t="s">
        <v>418</v>
      </c>
      <c r="D10613" s="165">
        <v>1</v>
      </c>
      <c r="E10613" s="129" t="s">
        <v>4739</v>
      </c>
      <c r="F10613" s="129" t="s">
        <v>4735</v>
      </c>
      <c r="G10613" s="129" t="s">
        <v>16723</v>
      </c>
      <c r="H10613" s="129"/>
    </row>
    <row r="10614" spans="1:8" x14ac:dyDescent="0.3">
      <c r="A10614" s="183">
        <v>45838</v>
      </c>
      <c r="B10614" s="129" t="s">
        <v>15354</v>
      </c>
      <c r="C10614" s="129" t="s">
        <v>418</v>
      </c>
      <c r="D10614" s="165">
        <v>1</v>
      </c>
      <c r="E10614" s="129" t="s">
        <v>4739</v>
      </c>
      <c r="F10614" s="129" t="s">
        <v>4735</v>
      </c>
      <c r="G10614" s="129" t="s">
        <v>16723</v>
      </c>
      <c r="H10614" s="129"/>
    </row>
    <row r="10615" spans="1:8" x14ac:dyDescent="0.3">
      <c r="A10615" s="183">
        <v>45838</v>
      </c>
      <c r="B10615" s="129" t="s">
        <v>15355</v>
      </c>
      <c r="C10615" s="129" t="s">
        <v>418</v>
      </c>
      <c r="D10615" s="165">
        <v>1</v>
      </c>
      <c r="E10615" s="129" t="s">
        <v>4739</v>
      </c>
      <c r="F10615" s="129" t="s">
        <v>4735</v>
      </c>
      <c r="G10615" s="129" t="s">
        <v>16723</v>
      </c>
      <c r="H10615" s="129"/>
    </row>
    <row r="10616" spans="1:8" x14ac:dyDescent="0.3">
      <c r="A10616" s="183">
        <v>45838</v>
      </c>
      <c r="B10616" s="129" t="s">
        <v>15356</v>
      </c>
      <c r="C10616" s="129" t="s">
        <v>417</v>
      </c>
      <c r="D10616" s="165">
        <v>1</v>
      </c>
      <c r="E10616" s="129" t="s">
        <v>4739</v>
      </c>
      <c r="F10616" s="129" t="s">
        <v>4735</v>
      </c>
      <c r="G10616" s="129" t="s">
        <v>16723</v>
      </c>
      <c r="H10616" s="129"/>
    </row>
    <row r="10617" spans="1:8" x14ac:dyDescent="0.3">
      <c r="A10617" s="183">
        <v>45838</v>
      </c>
      <c r="B10617" s="129" t="s">
        <v>15357</v>
      </c>
      <c r="C10617" s="129" t="s">
        <v>417</v>
      </c>
      <c r="D10617" s="165">
        <v>1</v>
      </c>
      <c r="E10617" s="129" t="s">
        <v>4747</v>
      </c>
      <c r="F10617" s="129" t="s">
        <v>4735</v>
      </c>
      <c r="G10617" s="129" t="s">
        <v>16723</v>
      </c>
      <c r="H10617" s="129"/>
    </row>
    <row r="10618" spans="1:8" x14ac:dyDescent="0.3">
      <c r="A10618" s="183">
        <v>45838</v>
      </c>
      <c r="B10618" s="129" t="s">
        <v>15358</v>
      </c>
      <c r="C10618" s="129" t="s">
        <v>417</v>
      </c>
      <c r="D10618" s="165">
        <v>1</v>
      </c>
      <c r="E10618" s="129" t="s">
        <v>4739</v>
      </c>
      <c r="F10618" s="129" t="s">
        <v>4735</v>
      </c>
      <c r="G10618" s="129" t="s">
        <v>16723</v>
      </c>
      <c r="H10618" s="129"/>
    </row>
    <row r="10619" spans="1:8" x14ac:dyDescent="0.3">
      <c r="A10619" s="183">
        <v>45838</v>
      </c>
      <c r="B10619" s="129" t="s">
        <v>15359</v>
      </c>
      <c r="C10619" s="129" t="s">
        <v>417</v>
      </c>
      <c r="D10619" s="165">
        <v>1</v>
      </c>
      <c r="E10619" s="129" t="s">
        <v>4739</v>
      </c>
      <c r="F10619" s="129" t="s">
        <v>4735</v>
      </c>
      <c r="G10619" s="129" t="s">
        <v>16723</v>
      </c>
      <c r="H10619" s="129"/>
    </row>
    <row r="10620" spans="1:8" x14ac:dyDescent="0.3">
      <c r="A10620" s="183">
        <v>45838</v>
      </c>
      <c r="B10620" s="129" t="s">
        <v>15360</v>
      </c>
      <c r="C10620" s="129" t="s">
        <v>418</v>
      </c>
      <c r="D10620" s="165">
        <v>1</v>
      </c>
      <c r="E10620" s="129" t="s">
        <v>4739</v>
      </c>
      <c r="F10620" s="129" t="s">
        <v>4735</v>
      </c>
      <c r="G10620" s="129" t="s">
        <v>16723</v>
      </c>
      <c r="H10620" s="129"/>
    </row>
    <row r="10621" spans="1:8" x14ac:dyDescent="0.3">
      <c r="A10621" s="183">
        <v>45838</v>
      </c>
      <c r="B10621" s="129" t="s">
        <v>15361</v>
      </c>
      <c r="C10621" s="129" t="s">
        <v>418</v>
      </c>
      <c r="D10621" s="165">
        <v>1</v>
      </c>
      <c r="E10621" s="129" t="s">
        <v>4737</v>
      </c>
      <c r="F10621" s="129" t="s">
        <v>4735</v>
      </c>
      <c r="G10621" s="129" t="s">
        <v>16723</v>
      </c>
      <c r="H10621" s="129"/>
    </row>
    <row r="10622" spans="1:8" x14ac:dyDescent="0.3">
      <c r="A10622" s="183">
        <v>45838</v>
      </c>
      <c r="B10622" s="129" t="s">
        <v>15362</v>
      </c>
      <c r="C10622" s="129" t="s">
        <v>418</v>
      </c>
      <c r="D10622" s="165">
        <v>1</v>
      </c>
      <c r="E10622" s="129" t="s">
        <v>4737</v>
      </c>
      <c r="F10622" s="129" t="s">
        <v>4735</v>
      </c>
      <c r="G10622" s="129" t="s">
        <v>16723</v>
      </c>
      <c r="H10622" s="129"/>
    </row>
    <row r="10623" spans="1:8" x14ac:dyDescent="0.3">
      <c r="A10623" s="183">
        <v>45838</v>
      </c>
      <c r="B10623" s="129" t="s">
        <v>15363</v>
      </c>
      <c r="C10623" s="129" t="s">
        <v>418</v>
      </c>
      <c r="D10623" s="165">
        <v>1</v>
      </c>
      <c r="E10623" s="129" t="s">
        <v>4739</v>
      </c>
      <c r="F10623" s="129" t="s">
        <v>4735</v>
      </c>
      <c r="G10623" s="129" t="s">
        <v>16723</v>
      </c>
      <c r="H10623" s="129"/>
    </row>
    <row r="10624" spans="1:8" x14ac:dyDescent="0.3">
      <c r="A10624" s="183">
        <v>45838</v>
      </c>
      <c r="B10624" s="129" t="s">
        <v>15364</v>
      </c>
      <c r="C10624" s="129" t="s">
        <v>416</v>
      </c>
      <c r="D10624" s="165">
        <v>1</v>
      </c>
      <c r="E10624" s="129" t="s">
        <v>4737</v>
      </c>
      <c r="F10624" s="129" t="s">
        <v>4735</v>
      </c>
      <c r="G10624" s="129" t="s">
        <v>16723</v>
      </c>
      <c r="H10624" s="129"/>
    </row>
    <row r="10625" spans="1:8" x14ac:dyDescent="0.3">
      <c r="A10625" s="183">
        <v>45838</v>
      </c>
      <c r="B10625" s="129" t="s">
        <v>15365</v>
      </c>
      <c r="C10625" s="129" t="s">
        <v>417</v>
      </c>
      <c r="D10625" s="165">
        <v>1</v>
      </c>
      <c r="E10625" s="129" t="s">
        <v>4739</v>
      </c>
      <c r="F10625" s="129" t="s">
        <v>4735</v>
      </c>
      <c r="G10625" s="129" t="s">
        <v>16723</v>
      </c>
      <c r="H10625" s="129"/>
    </row>
    <row r="10626" spans="1:8" x14ac:dyDescent="0.3">
      <c r="A10626" s="183">
        <v>45838</v>
      </c>
      <c r="B10626" s="129" t="s">
        <v>15366</v>
      </c>
      <c r="C10626" s="129" t="s">
        <v>417</v>
      </c>
      <c r="D10626" s="165">
        <v>1</v>
      </c>
      <c r="E10626" s="129" t="s">
        <v>4739</v>
      </c>
      <c r="F10626" s="129" t="s">
        <v>4735</v>
      </c>
      <c r="G10626" s="129" t="s">
        <v>16723</v>
      </c>
      <c r="H10626" s="129"/>
    </row>
    <row r="10627" spans="1:8" x14ac:dyDescent="0.3">
      <c r="A10627" s="183">
        <v>45838</v>
      </c>
      <c r="B10627" s="129" t="s">
        <v>15367</v>
      </c>
      <c r="C10627" s="129" t="s">
        <v>417</v>
      </c>
      <c r="D10627" s="165">
        <v>1</v>
      </c>
      <c r="E10627" s="129" t="s">
        <v>4739</v>
      </c>
      <c r="F10627" s="129" t="s">
        <v>4735</v>
      </c>
      <c r="G10627" s="129" t="s">
        <v>16723</v>
      </c>
      <c r="H10627" s="129"/>
    </row>
    <row r="10628" spans="1:8" x14ac:dyDescent="0.3">
      <c r="A10628" s="183">
        <v>45838</v>
      </c>
      <c r="B10628" s="129" t="s">
        <v>15368</v>
      </c>
      <c r="C10628" s="129" t="s">
        <v>417</v>
      </c>
      <c r="D10628" s="165">
        <v>1</v>
      </c>
      <c r="E10628" s="129" t="s">
        <v>4739</v>
      </c>
      <c r="F10628" s="129" t="s">
        <v>4735</v>
      </c>
      <c r="G10628" s="129" t="s">
        <v>16723</v>
      </c>
      <c r="H10628" s="129"/>
    </row>
    <row r="10629" spans="1:8" x14ac:dyDescent="0.3">
      <c r="A10629" s="183">
        <v>45838</v>
      </c>
      <c r="B10629" s="129" t="s">
        <v>15369</v>
      </c>
      <c r="C10629" s="129" t="s">
        <v>417</v>
      </c>
      <c r="D10629" s="165">
        <v>1</v>
      </c>
      <c r="E10629" s="129" t="s">
        <v>4739</v>
      </c>
      <c r="F10629" s="129" t="s">
        <v>4735</v>
      </c>
      <c r="G10629" s="129" t="s">
        <v>16723</v>
      </c>
      <c r="H10629" s="129"/>
    </row>
    <row r="10630" spans="1:8" x14ac:dyDescent="0.3">
      <c r="A10630" s="183">
        <v>45838</v>
      </c>
      <c r="B10630" s="129" t="s">
        <v>15370</v>
      </c>
      <c r="C10630" s="129" t="s">
        <v>418</v>
      </c>
      <c r="D10630" s="165">
        <v>1</v>
      </c>
      <c r="E10630" s="129" t="s">
        <v>4739</v>
      </c>
      <c r="F10630" s="129" t="s">
        <v>4735</v>
      </c>
      <c r="G10630" s="129" t="s">
        <v>16723</v>
      </c>
      <c r="H10630" s="129"/>
    </row>
    <row r="10631" spans="1:8" x14ac:dyDescent="0.3">
      <c r="A10631" s="183">
        <v>45838</v>
      </c>
      <c r="B10631" s="129" t="s">
        <v>15371</v>
      </c>
      <c r="C10631" s="129" t="s">
        <v>418</v>
      </c>
      <c r="D10631" s="165">
        <v>1</v>
      </c>
      <c r="E10631" s="129" t="s">
        <v>4739</v>
      </c>
      <c r="F10631" s="129" t="s">
        <v>4735</v>
      </c>
      <c r="G10631" s="129" t="s">
        <v>16723</v>
      </c>
      <c r="H10631" s="129"/>
    </row>
    <row r="10632" spans="1:8" x14ac:dyDescent="0.3">
      <c r="A10632" s="183">
        <v>45838</v>
      </c>
      <c r="B10632" s="129" t="s">
        <v>15372</v>
      </c>
      <c r="C10632" s="129" t="s">
        <v>417</v>
      </c>
      <c r="D10632" s="165">
        <v>1</v>
      </c>
      <c r="E10632" s="129" t="s">
        <v>4739</v>
      </c>
      <c r="F10632" s="129" t="s">
        <v>4735</v>
      </c>
      <c r="G10632" s="129" t="s">
        <v>16723</v>
      </c>
      <c r="H10632" s="129"/>
    </row>
    <row r="10633" spans="1:8" x14ac:dyDescent="0.3">
      <c r="A10633" s="183">
        <v>45838</v>
      </c>
      <c r="B10633" s="129" t="s">
        <v>15373</v>
      </c>
      <c r="C10633" s="129" t="s">
        <v>416</v>
      </c>
      <c r="D10633" s="165">
        <v>1</v>
      </c>
      <c r="E10633" s="129" t="s">
        <v>4744</v>
      </c>
      <c r="F10633" s="129" t="s">
        <v>4735</v>
      </c>
      <c r="G10633" s="129" t="s">
        <v>16723</v>
      </c>
      <c r="H10633" s="129"/>
    </row>
    <row r="10634" spans="1:8" x14ac:dyDescent="0.3">
      <c r="A10634" s="183">
        <v>45838</v>
      </c>
      <c r="B10634" s="129" t="s">
        <v>15374</v>
      </c>
      <c r="C10634" s="129" t="s">
        <v>418</v>
      </c>
      <c r="D10634" s="165">
        <v>1</v>
      </c>
      <c r="E10634" s="129" t="s">
        <v>4744</v>
      </c>
      <c r="F10634" s="129" t="s">
        <v>4735</v>
      </c>
      <c r="G10634" s="129" t="s">
        <v>16723</v>
      </c>
      <c r="H10634" s="129"/>
    </row>
    <row r="10635" spans="1:8" x14ac:dyDescent="0.3">
      <c r="A10635" s="183">
        <v>45838</v>
      </c>
      <c r="B10635" s="129" t="s">
        <v>15375</v>
      </c>
      <c r="C10635" s="129" t="s">
        <v>418</v>
      </c>
      <c r="D10635" s="165">
        <v>1</v>
      </c>
      <c r="E10635" s="129" t="s">
        <v>4739</v>
      </c>
      <c r="F10635" s="129" t="s">
        <v>4735</v>
      </c>
      <c r="G10635" s="129" t="s">
        <v>16723</v>
      </c>
      <c r="H10635" s="129"/>
    </row>
    <row r="10636" spans="1:8" x14ac:dyDescent="0.3">
      <c r="A10636" s="183">
        <v>45838</v>
      </c>
      <c r="B10636" s="129" t="s">
        <v>15376</v>
      </c>
      <c r="C10636" s="129" t="s">
        <v>418</v>
      </c>
      <c r="D10636" s="165">
        <v>1</v>
      </c>
      <c r="E10636" s="129" t="s">
        <v>4739</v>
      </c>
      <c r="F10636" s="129" t="s">
        <v>4735</v>
      </c>
      <c r="G10636" s="129" t="s">
        <v>16723</v>
      </c>
      <c r="H10636" s="129"/>
    </row>
    <row r="10637" spans="1:8" x14ac:dyDescent="0.3">
      <c r="A10637" s="183">
        <v>45838</v>
      </c>
      <c r="B10637" s="129" t="s">
        <v>15377</v>
      </c>
      <c r="C10637" s="129" t="s">
        <v>417</v>
      </c>
      <c r="D10637" s="165">
        <v>1</v>
      </c>
      <c r="E10637" s="129" t="s">
        <v>4739</v>
      </c>
      <c r="F10637" s="129" t="s">
        <v>4735</v>
      </c>
      <c r="G10637" s="129" t="s">
        <v>16723</v>
      </c>
      <c r="H10637" s="129"/>
    </row>
    <row r="10638" spans="1:8" x14ac:dyDescent="0.3">
      <c r="A10638" s="183">
        <v>45838</v>
      </c>
      <c r="B10638" s="129" t="s">
        <v>15378</v>
      </c>
      <c r="C10638" s="129" t="s">
        <v>417</v>
      </c>
      <c r="D10638" s="165">
        <v>1</v>
      </c>
      <c r="E10638" s="129" t="s">
        <v>5066</v>
      </c>
      <c r="F10638" s="129" t="s">
        <v>4735</v>
      </c>
      <c r="G10638" s="129" t="s">
        <v>16723</v>
      </c>
      <c r="H10638" s="129"/>
    </row>
    <row r="10639" spans="1:8" x14ac:dyDescent="0.3">
      <c r="A10639" s="183">
        <v>45838</v>
      </c>
      <c r="B10639" s="129" t="s">
        <v>15379</v>
      </c>
      <c r="C10639" s="129" t="s">
        <v>416</v>
      </c>
      <c r="D10639" s="165">
        <v>1</v>
      </c>
      <c r="E10639" s="129" t="s">
        <v>4737</v>
      </c>
      <c r="F10639" s="129" t="s">
        <v>4735</v>
      </c>
      <c r="G10639" s="129" t="s">
        <v>16723</v>
      </c>
      <c r="H10639" s="129"/>
    </row>
    <row r="10640" spans="1:8" x14ac:dyDescent="0.3">
      <c r="A10640" s="183">
        <v>45838</v>
      </c>
      <c r="B10640" s="129" t="s">
        <v>15380</v>
      </c>
      <c r="C10640" s="129" t="s">
        <v>418</v>
      </c>
      <c r="D10640" s="165">
        <v>1</v>
      </c>
      <c r="E10640" s="129" t="s">
        <v>4739</v>
      </c>
      <c r="F10640" s="129" t="s">
        <v>4735</v>
      </c>
      <c r="G10640" s="129" t="s">
        <v>16723</v>
      </c>
      <c r="H10640" s="129"/>
    </row>
    <row r="10641" spans="1:8" x14ac:dyDescent="0.3">
      <c r="A10641" s="183">
        <v>45838</v>
      </c>
      <c r="B10641" s="129" t="s">
        <v>15381</v>
      </c>
      <c r="C10641" s="129" t="s">
        <v>417</v>
      </c>
      <c r="D10641" s="165">
        <v>1</v>
      </c>
      <c r="E10641" s="129" t="s">
        <v>4739</v>
      </c>
      <c r="F10641" s="129" t="s">
        <v>4735</v>
      </c>
      <c r="G10641" s="129" t="s">
        <v>16723</v>
      </c>
      <c r="H10641" s="129"/>
    </row>
    <row r="10642" spans="1:8" x14ac:dyDescent="0.3">
      <c r="A10642" s="183">
        <v>45838</v>
      </c>
      <c r="B10642" s="129" t="s">
        <v>15382</v>
      </c>
      <c r="C10642" s="129" t="s">
        <v>417</v>
      </c>
      <c r="D10642" s="165">
        <v>1</v>
      </c>
      <c r="E10642" s="129" t="s">
        <v>4739</v>
      </c>
      <c r="F10642" s="129" t="s">
        <v>4735</v>
      </c>
      <c r="G10642" s="129" t="s">
        <v>16723</v>
      </c>
      <c r="H10642" s="129"/>
    </row>
    <row r="10643" spans="1:8" x14ac:dyDescent="0.3">
      <c r="A10643" s="183">
        <v>45838</v>
      </c>
      <c r="B10643" s="129" t="s">
        <v>15383</v>
      </c>
      <c r="C10643" s="129" t="s">
        <v>417</v>
      </c>
      <c r="D10643" s="165">
        <v>1</v>
      </c>
      <c r="E10643" s="129" t="s">
        <v>4734</v>
      </c>
      <c r="F10643" s="129" t="s">
        <v>4735</v>
      </c>
      <c r="G10643" s="129" t="s">
        <v>16723</v>
      </c>
      <c r="H10643" s="129"/>
    </row>
    <row r="10644" spans="1:8" x14ac:dyDescent="0.3">
      <c r="A10644" s="183">
        <v>45838</v>
      </c>
      <c r="B10644" s="129" t="s">
        <v>15384</v>
      </c>
      <c r="C10644" s="129" t="s">
        <v>418</v>
      </c>
      <c r="D10644" s="165">
        <v>1</v>
      </c>
      <c r="E10644" s="129" t="s">
        <v>4821</v>
      </c>
      <c r="F10644" s="129" t="s">
        <v>4735</v>
      </c>
      <c r="G10644" s="129" t="s">
        <v>16723</v>
      </c>
      <c r="H10644" s="129"/>
    </row>
    <row r="10645" spans="1:8" x14ac:dyDescent="0.3">
      <c r="A10645" s="183">
        <v>45838</v>
      </c>
      <c r="B10645" s="129" t="s">
        <v>15385</v>
      </c>
      <c r="C10645" s="129" t="s">
        <v>418</v>
      </c>
      <c r="D10645" s="165">
        <v>1</v>
      </c>
      <c r="E10645" s="129" t="s">
        <v>4739</v>
      </c>
      <c r="F10645" s="129" t="s">
        <v>4735</v>
      </c>
      <c r="G10645" s="129" t="s">
        <v>16723</v>
      </c>
      <c r="H10645" s="129"/>
    </row>
    <row r="10646" spans="1:8" x14ac:dyDescent="0.3">
      <c r="A10646" s="183">
        <v>45838</v>
      </c>
      <c r="B10646" s="129" t="s">
        <v>15386</v>
      </c>
      <c r="C10646" s="129" t="s">
        <v>418</v>
      </c>
      <c r="D10646" s="165">
        <v>1</v>
      </c>
      <c r="E10646" s="129" t="s">
        <v>4739</v>
      </c>
      <c r="F10646" s="129" t="s">
        <v>4735</v>
      </c>
      <c r="G10646" s="129" t="s">
        <v>16723</v>
      </c>
      <c r="H10646" s="129"/>
    </row>
    <row r="10647" spans="1:8" x14ac:dyDescent="0.3">
      <c r="A10647" s="183">
        <v>45838</v>
      </c>
      <c r="B10647" s="129" t="s">
        <v>15387</v>
      </c>
      <c r="C10647" s="129" t="s">
        <v>417</v>
      </c>
      <c r="D10647" s="165">
        <v>1</v>
      </c>
      <c r="E10647" s="129" t="s">
        <v>4739</v>
      </c>
      <c r="F10647" s="129" t="s">
        <v>4735</v>
      </c>
      <c r="G10647" s="129" t="s">
        <v>16723</v>
      </c>
      <c r="H10647" s="129"/>
    </row>
    <row r="10648" spans="1:8" x14ac:dyDescent="0.3">
      <c r="A10648" s="183">
        <v>45838</v>
      </c>
      <c r="B10648" s="129" t="s">
        <v>15388</v>
      </c>
      <c r="C10648" s="129" t="s">
        <v>418</v>
      </c>
      <c r="D10648" s="165">
        <v>1</v>
      </c>
      <c r="E10648" s="129" t="s">
        <v>4739</v>
      </c>
      <c r="F10648" s="129" t="s">
        <v>4735</v>
      </c>
      <c r="G10648" s="129" t="s">
        <v>16723</v>
      </c>
      <c r="H10648" s="129"/>
    </row>
    <row r="10649" spans="1:8" x14ac:dyDescent="0.3">
      <c r="A10649" s="183">
        <v>45838</v>
      </c>
      <c r="B10649" s="129" t="s">
        <v>15389</v>
      </c>
      <c r="C10649" s="129" t="s">
        <v>416</v>
      </c>
      <c r="D10649" s="165">
        <v>1</v>
      </c>
      <c r="E10649" s="129" t="s">
        <v>4739</v>
      </c>
      <c r="F10649" s="129" t="s">
        <v>4735</v>
      </c>
      <c r="G10649" s="129" t="s">
        <v>16723</v>
      </c>
      <c r="H10649" s="129"/>
    </row>
    <row r="10650" spans="1:8" x14ac:dyDescent="0.3">
      <c r="A10650" s="183">
        <v>45838</v>
      </c>
      <c r="B10650" s="129" t="s">
        <v>15390</v>
      </c>
      <c r="C10650" s="129" t="s">
        <v>418</v>
      </c>
      <c r="D10650" s="165">
        <v>1</v>
      </c>
      <c r="E10650" s="129" t="s">
        <v>4739</v>
      </c>
      <c r="F10650" s="129" t="s">
        <v>4735</v>
      </c>
      <c r="G10650" s="129" t="s">
        <v>16723</v>
      </c>
      <c r="H10650" s="129"/>
    </row>
    <row r="10651" spans="1:8" x14ac:dyDescent="0.3">
      <c r="A10651" s="183">
        <v>45838</v>
      </c>
      <c r="B10651" s="129" t="s">
        <v>15391</v>
      </c>
      <c r="C10651" s="129" t="s">
        <v>416</v>
      </c>
      <c r="D10651" s="165">
        <v>1</v>
      </c>
      <c r="E10651" s="129" t="s">
        <v>4737</v>
      </c>
      <c r="F10651" s="129" t="s">
        <v>4735</v>
      </c>
      <c r="G10651" s="129" t="s">
        <v>16723</v>
      </c>
      <c r="H10651" s="129"/>
    </row>
    <row r="10652" spans="1:8" x14ac:dyDescent="0.3">
      <c r="A10652" s="183">
        <v>45838</v>
      </c>
      <c r="B10652" s="129" t="s">
        <v>15392</v>
      </c>
      <c r="C10652" s="129" t="s">
        <v>418</v>
      </c>
      <c r="D10652" s="165">
        <v>1</v>
      </c>
      <c r="E10652" s="129" t="s">
        <v>4737</v>
      </c>
      <c r="F10652" s="129" t="s">
        <v>4735</v>
      </c>
      <c r="G10652" s="129" t="s">
        <v>16723</v>
      </c>
      <c r="H10652" s="129"/>
    </row>
    <row r="10653" spans="1:8" x14ac:dyDescent="0.3">
      <c r="A10653" s="183">
        <v>45838</v>
      </c>
      <c r="B10653" s="129" t="s">
        <v>15393</v>
      </c>
      <c r="C10653" s="129" t="s">
        <v>417</v>
      </c>
      <c r="D10653" s="165">
        <v>1</v>
      </c>
      <c r="E10653" s="129" t="s">
        <v>4739</v>
      </c>
      <c r="F10653" s="129" t="s">
        <v>4735</v>
      </c>
      <c r="G10653" s="129" t="s">
        <v>16723</v>
      </c>
      <c r="H10653" s="129"/>
    </row>
    <row r="10654" spans="1:8" x14ac:dyDescent="0.3">
      <c r="A10654" s="183">
        <v>45838</v>
      </c>
      <c r="B10654" s="129" t="s">
        <v>15394</v>
      </c>
      <c r="C10654" s="129" t="s">
        <v>417</v>
      </c>
      <c r="D10654" s="165">
        <v>1</v>
      </c>
      <c r="E10654" s="129" t="s">
        <v>4739</v>
      </c>
      <c r="F10654" s="129" t="s">
        <v>4735</v>
      </c>
      <c r="G10654" s="129" t="s">
        <v>16723</v>
      </c>
      <c r="H10654" s="129"/>
    </row>
    <row r="10655" spans="1:8" x14ac:dyDescent="0.3">
      <c r="A10655" s="183">
        <v>45838</v>
      </c>
      <c r="B10655" s="129" t="s">
        <v>15395</v>
      </c>
      <c r="C10655" s="129" t="s">
        <v>417</v>
      </c>
      <c r="D10655" s="165">
        <v>1</v>
      </c>
      <c r="E10655" s="129" t="s">
        <v>4821</v>
      </c>
      <c r="F10655" s="129" t="s">
        <v>4735</v>
      </c>
      <c r="G10655" s="129" t="s">
        <v>16723</v>
      </c>
      <c r="H10655" s="129"/>
    </row>
    <row r="10656" spans="1:8" x14ac:dyDescent="0.3">
      <c r="A10656" s="183">
        <v>45838</v>
      </c>
      <c r="B10656" s="129" t="s">
        <v>15396</v>
      </c>
      <c r="C10656" s="129" t="s">
        <v>418</v>
      </c>
      <c r="D10656" s="165">
        <v>1</v>
      </c>
      <c r="E10656" s="129" t="s">
        <v>4821</v>
      </c>
      <c r="F10656" s="129" t="s">
        <v>4735</v>
      </c>
      <c r="G10656" s="129" t="s">
        <v>16723</v>
      </c>
      <c r="H10656" s="129"/>
    </row>
    <row r="10657" spans="1:8" x14ac:dyDescent="0.3">
      <c r="A10657" s="183">
        <v>45838</v>
      </c>
      <c r="B10657" s="129" t="s">
        <v>15397</v>
      </c>
      <c r="C10657" s="129" t="s">
        <v>418</v>
      </c>
      <c r="D10657" s="165">
        <v>1</v>
      </c>
      <c r="E10657" s="129" t="s">
        <v>4739</v>
      </c>
      <c r="F10657" s="129" t="s">
        <v>4735</v>
      </c>
      <c r="G10657" s="129" t="s">
        <v>16723</v>
      </c>
      <c r="H10657" s="129"/>
    </row>
    <row r="10658" spans="1:8" x14ac:dyDescent="0.3">
      <c r="A10658" s="183">
        <v>45838</v>
      </c>
      <c r="B10658" s="129" t="s">
        <v>15398</v>
      </c>
      <c r="C10658" s="129" t="s">
        <v>416</v>
      </c>
      <c r="D10658" s="165">
        <v>1</v>
      </c>
      <c r="E10658" s="129" t="s">
        <v>4737</v>
      </c>
      <c r="F10658" s="129" t="s">
        <v>4735</v>
      </c>
      <c r="G10658" s="129" t="s">
        <v>16723</v>
      </c>
      <c r="H10658" s="129"/>
    </row>
    <row r="10659" spans="1:8" x14ac:dyDescent="0.3">
      <c r="A10659" s="183">
        <v>45838</v>
      </c>
      <c r="B10659" s="129" t="s">
        <v>15399</v>
      </c>
      <c r="C10659" s="129" t="s">
        <v>418</v>
      </c>
      <c r="D10659" s="165">
        <v>1</v>
      </c>
      <c r="E10659" s="129" t="s">
        <v>4737</v>
      </c>
      <c r="F10659" s="129" t="s">
        <v>4735</v>
      </c>
      <c r="G10659" s="129" t="s">
        <v>16723</v>
      </c>
      <c r="H10659" s="129"/>
    </row>
    <row r="10660" spans="1:8" x14ac:dyDescent="0.3">
      <c r="A10660" s="183">
        <v>45838</v>
      </c>
      <c r="B10660" s="129" t="s">
        <v>15400</v>
      </c>
      <c r="C10660" s="129" t="s">
        <v>416</v>
      </c>
      <c r="D10660" s="165">
        <v>1</v>
      </c>
      <c r="E10660" s="129" t="s">
        <v>4739</v>
      </c>
      <c r="F10660" s="129" t="s">
        <v>4735</v>
      </c>
      <c r="G10660" s="129" t="s">
        <v>16723</v>
      </c>
      <c r="H10660" s="129"/>
    </row>
    <row r="10661" spans="1:8" x14ac:dyDescent="0.3">
      <c r="A10661" s="183">
        <v>45838</v>
      </c>
      <c r="B10661" s="129" t="s">
        <v>15401</v>
      </c>
      <c r="C10661" s="129" t="s">
        <v>418</v>
      </c>
      <c r="D10661" s="165">
        <v>1</v>
      </c>
      <c r="E10661" s="129" t="s">
        <v>4739</v>
      </c>
      <c r="F10661" s="129" t="s">
        <v>4735</v>
      </c>
      <c r="G10661" s="129" t="s">
        <v>16723</v>
      </c>
      <c r="H10661" s="129"/>
    </row>
    <row r="10662" spans="1:8" x14ac:dyDescent="0.3">
      <c r="A10662" s="183">
        <v>45838</v>
      </c>
      <c r="B10662" s="129" t="s">
        <v>15402</v>
      </c>
      <c r="C10662" s="129" t="s">
        <v>418</v>
      </c>
      <c r="D10662" s="165">
        <v>1</v>
      </c>
      <c r="E10662" s="129" t="s">
        <v>4821</v>
      </c>
      <c r="F10662" s="129" t="s">
        <v>4735</v>
      </c>
      <c r="G10662" s="129" t="s">
        <v>16723</v>
      </c>
      <c r="H10662" s="129"/>
    </row>
    <row r="10663" spans="1:8" x14ac:dyDescent="0.3">
      <c r="A10663" s="183">
        <v>45838</v>
      </c>
      <c r="B10663" s="129" t="s">
        <v>15403</v>
      </c>
      <c r="C10663" s="129" t="s">
        <v>416</v>
      </c>
      <c r="D10663" s="165">
        <v>1</v>
      </c>
      <c r="E10663" s="129" t="s">
        <v>4739</v>
      </c>
      <c r="F10663" s="129" t="s">
        <v>4735</v>
      </c>
      <c r="G10663" s="129" t="s">
        <v>16723</v>
      </c>
      <c r="H10663" s="129"/>
    </row>
    <row r="10664" spans="1:8" x14ac:dyDescent="0.3">
      <c r="A10664" s="183">
        <v>45838</v>
      </c>
      <c r="B10664" s="129" t="s">
        <v>15404</v>
      </c>
      <c r="C10664" s="129" t="s">
        <v>417</v>
      </c>
      <c r="D10664" s="165">
        <v>1</v>
      </c>
      <c r="E10664" s="129" t="s">
        <v>4747</v>
      </c>
      <c r="F10664" s="129" t="s">
        <v>4735</v>
      </c>
      <c r="G10664" s="129" t="s">
        <v>16723</v>
      </c>
      <c r="H10664" s="129"/>
    </row>
    <row r="10665" spans="1:8" x14ac:dyDescent="0.3">
      <c r="A10665" s="183">
        <v>45838</v>
      </c>
      <c r="B10665" s="129" t="s">
        <v>15405</v>
      </c>
      <c r="C10665" s="129" t="s">
        <v>418</v>
      </c>
      <c r="D10665" s="165">
        <v>1</v>
      </c>
      <c r="E10665" s="129" t="s">
        <v>4739</v>
      </c>
      <c r="F10665" s="129" t="s">
        <v>4735</v>
      </c>
      <c r="G10665" s="129" t="s">
        <v>16723</v>
      </c>
      <c r="H10665" s="129"/>
    </row>
    <row r="10666" spans="1:8" x14ac:dyDescent="0.3">
      <c r="A10666" s="183">
        <v>45869</v>
      </c>
      <c r="B10666" s="129" t="s">
        <v>15406</v>
      </c>
      <c r="C10666" s="129" t="s">
        <v>418</v>
      </c>
      <c r="D10666" s="165">
        <v>1</v>
      </c>
      <c r="E10666" s="129" t="s">
        <v>4739</v>
      </c>
      <c r="F10666" s="129" t="s">
        <v>4735</v>
      </c>
      <c r="G10666" s="129" t="s">
        <v>16723</v>
      </c>
      <c r="H10666" s="129"/>
    </row>
    <row r="10667" spans="1:8" x14ac:dyDescent="0.3">
      <c r="A10667" s="183">
        <v>45869</v>
      </c>
      <c r="B10667" s="129" t="s">
        <v>15407</v>
      </c>
      <c r="C10667" s="129" t="s">
        <v>418</v>
      </c>
      <c r="D10667" s="165">
        <v>1</v>
      </c>
      <c r="E10667" s="129" t="s">
        <v>4737</v>
      </c>
      <c r="F10667" s="129" t="s">
        <v>4735</v>
      </c>
      <c r="G10667" s="129" t="s">
        <v>16723</v>
      </c>
      <c r="H10667" s="129"/>
    </row>
    <row r="10668" spans="1:8" x14ac:dyDescent="0.3">
      <c r="A10668" s="183">
        <v>45869</v>
      </c>
      <c r="B10668" s="129" t="s">
        <v>15408</v>
      </c>
      <c r="C10668" s="129" t="s">
        <v>418</v>
      </c>
      <c r="D10668" s="165">
        <v>1</v>
      </c>
      <c r="E10668" s="129" t="s">
        <v>4821</v>
      </c>
      <c r="F10668" s="129" t="s">
        <v>4735</v>
      </c>
      <c r="G10668" s="129" t="s">
        <v>16723</v>
      </c>
      <c r="H10668" s="129"/>
    </row>
    <row r="10669" spans="1:8" x14ac:dyDescent="0.3">
      <c r="A10669" s="183">
        <v>45869</v>
      </c>
      <c r="B10669" s="129" t="s">
        <v>15409</v>
      </c>
      <c r="C10669" s="129" t="s">
        <v>418</v>
      </c>
      <c r="D10669" s="165">
        <v>1</v>
      </c>
      <c r="E10669" s="129" t="s">
        <v>4739</v>
      </c>
      <c r="F10669" s="129" t="s">
        <v>4735</v>
      </c>
      <c r="G10669" s="129" t="s">
        <v>16723</v>
      </c>
      <c r="H10669" s="129"/>
    </row>
    <row r="10670" spans="1:8" x14ac:dyDescent="0.3">
      <c r="A10670" s="183">
        <v>45869</v>
      </c>
      <c r="B10670" s="129" t="s">
        <v>15410</v>
      </c>
      <c r="C10670" s="129" t="s">
        <v>418</v>
      </c>
      <c r="D10670" s="165">
        <v>1</v>
      </c>
      <c r="E10670" s="129" t="s">
        <v>4737</v>
      </c>
      <c r="F10670" s="129" t="s">
        <v>4735</v>
      </c>
      <c r="G10670" s="129" t="s">
        <v>16723</v>
      </c>
      <c r="H10670" s="129"/>
    </row>
    <row r="10671" spans="1:8" x14ac:dyDescent="0.3">
      <c r="A10671" s="183">
        <v>45869</v>
      </c>
      <c r="B10671" s="129" t="s">
        <v>15411</v>
      </c>
      <c r="C10671" s="129" t="s">
        <v>416</v>
      </c>
      <c r="D10671" s="165">
        <v>1</v>
      </c>
      <c r="E10671" s="129" t="s">
        <v>4739</v>
      </c>
      <c r="F10671" s="129" t="s">
        <v>4735</v>
      </c>
      <c r="G10671" s="129" t="s">
        <v>16723</v>
      </c>
      <c r="H10671" s="129"/>
    </row>
    <row r="10672" spans="1:8" x14ac:dyDescent="0.3">
      <c r="A10672" s="183">
        <v>45869</v>
      </c>
      <c r="B10672" s="129" t="s">
        <v>15412</v>
      </c>
      <c r="C10672" s="129" t="s">
        <v>418</v>
      </c>
      <c r="D10672" s="165">
        <v>1</v>
      </c>
      <c r="E10672" s="129" t="s">
        <v>4739</v>
      </c>
      <c r="F10672" s="129" t="s">
        <v>4735</v>
      </c>
      <c r="G10672" s="129" t="s">
        <v>16723</v>
      </c>
      <c r="H10672" s="129"/>
    </row>
    <row r="10673" spans="1:8" x14ac:dyDescent="0.3">
      <c r="A10673" s="183">
        <v>45869</v>
      </c>
      <c r="B10673" s="129" t="s">
        <v>15413</v>
      </c>
      <c r="C10673" s="129" t="s">
        <v>417</v>
      </c>
      <c r="D10673" s="165">
        <v>1</v>
      </c>
      <c r="E10673" s="129" t="s">
        <v>4739</v>
      </c>
      <c r="F10673" s="129" t="s">
        <v>4735</v>
      </c>
      <c r="G10673" s="129" t="s">
        <v>16723</v>
      </c>
      <c r="H10673" s="129"/>
    </row>
    <row r="10674" spans="1:8" x14ac:dyDescent="0.3">
      <c r="A10674" s="183">
        <v>45869</v>
      </c>
      <c r="B10674" s="129" t="s">
        <v>15414</v>
      </c>
      <c r="C10674" s="129" t="s">
        <v>417</v>
      </c>
      <c r="D10674" s="165">
        <v>1</v>
      </c>
      <c r="E10674" s="129" t="s">
        <v>4739</v>
      </c>
      <c r="F10674" s="129" t="s">
        <v>4735</v>
      </c>
      <c r="G10674" s="129" t="s">
        <v>16723</v>
      </c>
      <c r="H10674" s="129"/>
    </row>
    <row r="10675" spans="1:8" x14ac:dyDescent="0.3">
      <c r="A10675" s="183">
        <v>45869</v>
      </c>
      <c r="B10675" s="129" t="s">
        <v>15415</v>
      </c>
      <c r="C10675" s="129" t="s">
        <v>418</v>
      </c>
      <c r="D10675" s="165">
        <v>1</v>
      </c>
      <c r="E10675" s="129" t="s">
        <v>4739</v>
      </c>
      <c r="F10675" s="129" t="s">
        <v>4735</v>
      </c>
      <c r="G10675" s="129" t="s">
        <v>16723</v>
      </c>
      <c r="H10675" s="129"/>
    </row>
    <row r="10676" spans="1:8" x14ac:dyDescent="0.3">
      <c r="A10676" s="183">
        <v>45869</v>
      </c>
      <c r="B10676" s="129" t="s">
        <v>15416</v>
      </c>
      <c r="C10676" s="129" t="s">
        <v>418</v>
      </c>
      <c r="D10676" s="165">
        <v>1</v>
      </c>
      <c r="E10676" s="129" t="s">
        <v>4739</v>
      </c>
      <c r="F10676" s="129" t="s">
        <v>4735</v>
      </c>
      <c r="G10676" s="129" t="s">
        <v>16723</v>
      </c>
      <c r="H10676" s="129"/>
    </row>
    <row r="10677" spans="1:8" x14ac:dyDescent="0.3">
      <c r="A10677" s="183">
        <v>45869</v>
      </c>
      <c r="B10677" s="129" t="s">
        <v>15417</v>
      </c>
      <c r="C10677" s="129" t="s">
        <v>416</v>
      </c>
      <c r="D10677" s="165">
        <v>1</v>
      </c>
      <c r="E10677" s="129" t="s">
        <v>4739</v>
      </c>
      <c r="F10677" s="129" t="s">
        <v>4735</v>
      </c>
      <c r="G10677" s="129" t="s">
        <v>16723</v>
      </c>
      <c r="H10677" s="129"/>
    </row>
    <row r="10678" spans="1:8" x14ac:dyDescent="0.3">
      <c r="A10678" s="183">
        <v>45869</v>
      </c>
      <c r="B10678" s="129" t="s">
        <v>15418</v>
      </c>
      <c r="C10678" s="129" t="s">
        <v>418</v>
      </c>
      <c r="D10678" s="165">
        <v>1</v>
      </c>
      <c r="E10678" s="129" t="s">
        <v>4739</v>
      </c>
      <c r="F10678" s="129" t="s">
        <v>4735</v>
      </c>
      <c r="G10678" s="129" t="s">
        <v>16723</v>
      </c>
      <c r="H10678" s="129"/>
    </row>
    <row r="10679" spans="1:8" x14ac:dyDescent="0.3">
      <c r="A10679" s="183">
        <v>45869</v>
      </c>
      <c r="B10679" s="129" t="s">
        <v>15419</v>
      </c>
      <c r="C10679" s="129" t="s">
        <v>416</v>
      </c>
      <c r="D10679" s="165">
        <v>1</v>
      </c>
      <c r="E10679" s="129" t="s">
        <v>4737</v>
      </c>
      <c r="F10679" s="129" t="s">
        <v>4735</v>
      </c>
      <c r="G10679" s="129" t="s">
        <v>16723</v>
      </c>
      <c r="H10679" s="129"/>
    </row>
    <row r="10680" spans="1:8" x14ac:dyDescent="0.3">
      <c r="A10680" s="183">
        <v>45869</v>
      </c>
      <c r="B10680" s="129" t="s">
        <v>15420</v>
      </c>
      <c r="C10680" s="129" t="s">
        <v>416</v>
      </c>
      <c r="D10680" s="165">
        <v>1</v>
      </c>
      <c r="E10680" s="129" t="s">
        <v>4737</v>
      </c>
      <c r="F10680" s="129" t="s">
        <v>4735</v>
      </c>
      <c r="G10680" s="129" t="s">
        <v>16723</v>
      </c>
      <c r="H10680" s="129"/>
    </row>
    <row r="10681" spans="1:8" x14ac:dyDescent="0.3">
      <c r="A10681" s="183">
        <v>45869</v>
      </c>
      <c r="B10681" s="129" t="s">
        <v>15421</v>
      </c>
      <c r="C10681" s="129" t="s">
        <v>418</v>
      </c>
      <c r="D10681" s="165">
        <v>1</v>
      </c>
      <c r="E10681" s="129" t="s">
        <v>4739</v>
      </c>
      <c r="F10681" s="129" t="s">
        <v>4735</v>
      </c>
      <c r="G10681" s="129" t="s">
        <v>16723</v>
      </c>
      <c r="H10681" s="129"/>
    </row>
    <row r="10682" spans="1:8" x14ac:dyDescent="0.3">
      <c r="A10682" s="183">
        <v>45869</v>
      </c>
      <c r="B10682" s="129" t="s">
        <v>15422</v>
      </c>
      <c r="C10682" s="129" t="s">
        <v>417</v>
      </c>
      <c r="D10682" s="165">
        <v>1</v>
      </c>
      <c r="E10682" s="129" t="s">
        <v>4739</v>
      </c>
      <c r="F10682" s="129" t="s">
        <v>4735</v>
      </c>
      <c r="G10682" s="129" t="s">
        <v>16723</v>
      </c>
      <c r="H10682" s="129"/>
    </row>
    <row r="10683" spans="1:8" x14ac:dyDescent="0.3">
      <c r="A10683" s="183">
        <v>45869</v>
      </c>
      <c r="B10683" s="129" t="s">
        <v>15423</v>
      </c>
      <c r="C10683" s="129" t="s">
        <v>418</v>
      </c>
      <c r="D10683" s="165">
        <v>1</v>
      </c>
      <c r="E10683" s="129" t="s">
        <v>4821</v>
      </c>
      <c r="F10683" s="129" t="s">
        <v>4735</v>
      </c>
      <c r="G10683" s="129" t="s">
        <v>16723</v>
      </c>
      <c r="H10683" s="129"/>
    </row>
    <row r="10684" spans="1:8" x14ac:dyDescent="0.3">
      <c r="A10684" s="183">
        <v>45869</v>
      </c>
      <c r="B10684" s="129" t="s">
        <v>15424</v>
      </c>
      <c r="C10684" s="129" t="s">
        <v>418</v>
      </c>
      <c r="D10684" s="165">
        <v>1</v>
      </c>
      <c r="E10684" s="129" t="s">
        <v>4739</v>
      </c>
      <c r="F10684" s="129" t="s">
        <v>4735</v>
      </c>
      <c r="G10684" s="129" t="s">
        <v>16723</v>
      </c>
      <c r="H10684" s="129"/>
    </row>
    <row r="10685" spans="1:8" x14ac:dyDescent="0.3">
      <c r="A10685" s="183">
        <v>45869</v>
      </c>
      <c r="B10685" s="129" t="s">
        <v>15425</v>
      </c>
      <c r="C10685" s="129" t="s">
        <v>418</v>
      </c>
      <c r="D10685" s="165">
        <v>1</v>
      </c>
      <c r="E10685" s="129" t="s">
        <v>4739</v>
      </c>
      <c r="F10685" s="129" t="s">
        <v>4735</v>
      </c>
      <c r="G10685" s="129" t="s">
        <v>16723</v>
      </c>
      <c r="H10685" s="129"/>
    </row>
    <row r="10686" spans="1:8" x14ac:dyDescent="0.3">
      <c r="A10686" s="183">
        <v>45869</v>
      </c>
      <c r="B10686" s="129" t="s">
        <v>15426</v>
      </c>
      <c r="C10686" s="129" t="s">
        <v>417</v>
      </c>
      <c r="D10686" s="165">
        <v>1</v>
      </c>
      <c r="E10686" s="129" t="s">
        <v>4739</v>
      </c>
      <c r="F10686" s="129" t="s">
        <v>4735</v>
      </c>
      <c r="G10686" s="129" t="s">
        <v>16723</v>
      </c>
      <c r="H10686" s="129"/>
    </row>
    <row r="10687" spans="1:8" x14ac:dyDescent="0.3">
      <c r="A10687" s="183">
        <v>45869</v>
      </c>
      <c r="B10687" s="129" t="s">
        <v>15427</v>
      </c>
      <c r="C10687" s="129" t="s">
        <v>417</v>
      </c>
      <c r="D10687" s="165">
        <v>1</v>
      </c>
      <c r="E10687" s="129" t="s">
        <v>4739</v>
      </c>
      <c r="F10687" s="129" t="s">
        <v>4735</v>
      </c>
      <c r="G10687" s="129" t="s">
        <v>16723</v>
      </c>
      <c r="H10687" s="129"/>
    </row>
    <row r="10688" spans="1:8" x14ac:dyDescent="0.3">
      <c r="A10688" s="183">
        <v>45869</v>
      </c>
      <c r="B10688" s="129" t="s">
        <v>15428</v>
      </c>
      <c r="C10688" s="129" t="s">
        <v>416</v>
      </c>
      <c r="D10688" s="165">
        <v>1</v>
      </c>
      <c r="E10688" s="129" t="s">
        <v>4739</v>
      </c>
      <c r="F10688" s="129" t="s">
        <v>4735</v>
      </c>
      <c r="G10688" s="129" t="s">
        <v>16723</v>
      </c>
      <c r="H10688" s="129"/>
    </row>
    <row r="10689" spans="1:8" x14ac:dyDescent="0.3">
      <c r="A10689" s="183">
        <v>45869</v>
      </c>
      <c r="B10689" s="129" t="s">
        <v>15429</v>
      </c>
      <c r="C10689" s="129" t="s">
        <v>417</v>
      </c>
      <c r="D10689" s="165">
        <v>1</v>
      </c>
      <c r="E10689" s="129" t="s">
        <v>4739</v>
      </c>
      <c r="F10689" s="129" t="s">
        <v>4735</v>
      </c>
      <c r="G10689" s="129" t="s">
        <v>16723</v>
      </c>
      <c r="H10689" s="129"/>
    </row>
    <row r="10690" spans="1:8" x14ac:dyDescent="0.3">
      <c r="A10690" s="183">
        <v>45869</v>
      </c>
      <c r="B10690" s="129" t="s">
        <v>15430</v>
      </c>
      <c r="C10690" s="129" t="s">
        <v>417</v>
      </c>
      <c r="D10690" s="165">
        <v>1</v>
      </c>
      <c r="E10690" s="129" t="s">
        <v>4739</v>
      </c>
      <c r="F10690" s="129" t="s">
        <v>4735</v>
      </c>
      <c r="G10690" s="129" t="s">
        <v>16723</v>
      </c>
      <c r="H10690" s="129"/>
    </row>
    <row r="10691" spans="1:8" x14ac:dyDescent="0.3">
      <c r="A10691" s="183">
        <v>45869</v>
      </c>
      <c r="B10691" s="129" t="s">
        <v>15431</v>
      </c>
      <c r="C10691" s="129" t="s">
        <v>418</v>
      </c>
      <c r="D10691" s="165">
        <v>1</v>
      </c>
      <c r="E10691" s="129" t="s">
        <v>4741</v>
      </c>
      <c r="F10691" s="129" t="s">
        <v>4735</v>
      </c>
      <c r="G10691" s="129" t="s">
        <v>16723</v>
      </c>
      <c r="H10691" s="129"/>
    </row>
    <row r="10692" spans="1:8" x14ac:dyDescent="0.3">
      <c r="A10692" s="183">
        <v>45869</v>
      </c>
      <c r="B10692" s="129" t="s">
        <v>15432</v>
      </c>
      <c r="C10692" s="129" t="s">
        <v>418</v>
      </c>
      <c r="D10692" s="165">
        <v>1</v>
      </c>
      <c r="E10692" s="129" t="s">
        <v>4737</v>
      </c>
      <c r="F10692" s="129" t="s">
        <v>4735</v>
      </c>
      <c r="G10692" s="129" t="s">
        <v>16723</v>
      </c>
      <c r="H10692" s="129"/>
    </row>
    <row r="10693" spans="1:8" x14ac:dyDescent="0.3">
      <c r="A10693" s="183">
        <v>45869</v>
      </c>
      <c r="B10693" s="129" t="s">
        <v>15433</v>
      </c>
      <c r="C10693" s="129" t="s">
        <v>416</v>
      </c>
      <c r="D10693" s="165">
        <v>1</v>
      </c>
      <c r="E10693" s="129" t="s">
        <v>4744</v>
      </c>
      <c r="F10693" s="129" t="s">
        <v>4735</v>
      </c>
      <c r="G10693" s="129" t="s">
        <v>16723</v>
      </c>
      <c r="H10693" s="129"/>
    </row>
    <row r="10694" spans="1:8" x14ac:dyDescent="0.3">
      <c r="A10694" s="183">
        <v>45869</v>
      </c>
      <c r="B10694" s="129" t="s">
        <v>15434</v>
      </c>
      <c r="C10694" s="129" t="s">
        <v>418</v>
      </c>
      <c r="D10694" s="165">
        <v>1</v>
      </c>
      <c r="E10694" s="129" t="s">
        <v>4739</v>
      </c>
      <c r="F10694" s="129" t="s">
        <v>4735</v>
      </c>
      <c r="G10694" s="129" t="s">
        <v>16723</v>
      </c>
      <c r="H10694" s="129"/>
    </row>
    <row r="10695" spans="1:8" x14ac:dyDescent="0.3">
      <c r="A10695" s="183">
        <v>45869</v>
      </c>
      <c r="B10695" s="129" t="s">
        <v>15435</v>
      </c>
      <c r="C10695" s="129" t="s">
        <v>416</v>
      </c>
      <c r="D10695" s="165">
        <v>1</v>
      </c>
      <c r="E10695" s="129" t="s">
        <v>4739</v>
      </c>
      <c r="F10695" s="129" t="s">
        <v>4735</v>
      </c>
      <c r="G10695" s="129" t="s">
        <v>16723</v>
      </c>
      <c r="H10695" s="129"/>
    </row>
    <row r="10696" spans="1:8" x14ac:dyDescent="0.3">
      <c r="A10696" s="183">
        <v>45869</v>
      </c>
      <c r="B10696" s="129" t="s">
        <v>15436</v>
      </c>
      <c r="C10696" s="129" t="s">
        <v>416</v>
      </c>
      <c r="D10696" s="165">
        <v>1</v>
      </c>
      <c r="E10696" s="129" t="s">
        <v>4737</v>
      </c>
      <c r="F10696" s="129" t="s">
        <v>4735</v>
      </c>
      <c r="G10696" s="129" t="s">
        <v>16723</v>
      </c>
      <c r="H10696" s="129"/>
    </row>
    <row r="10697" spans="1:8" x14ac:dyDescent="0.3">
      <c r="A10697" s="183">
        <v>45869</v>
      </c>
      <c r="B10697" s="129" t="s">
        <v>15437</v>
      </c>
      <c r="C10697" s="129" t="s">
        <v>416</v>
      </c>
      <c r="D10697" s="165">
        <v>1</v>
      </c>
      <c r="E10697" s="129" t="s">
        <v>4744</v>
      </c>
      <c r="F10697" s="129" t="s">
        <v>4735</v>
      </c>
      <c r="G10697" s="129" t="s">
        <v>16723</v>
      </c>
      <c r="H10697" s="129"/>
    </row>
    <row r="10698" spans="1:8" x14ac:dyDescent="0.3">
      <c r="A10698" s="183">
        <v>45869</v>
      </c>
      <c r="B10698" s="129" t="s">
        <v>15438</v>
      </c>
      <c r="C10698" s="129" t="s">
        <v>418</v>
      </c>
      <c r="D10698" s="165">
        <v>1</v>
      </c>
      <c r="E10698" s="129" t="s">
        <v>4739</v>
      </c>
      <c r="F10698" s="129" t="s">
        <v>4735</v>
      </c>
      <c r="G10698" s="129" t="s">
        <v>16723</v>
      </c>
      <c r="H10698" s="129"/>
    </row>
    <row r="10699" spans="1:8" x14ac:dyDescent="0.3">
      <c r="A10699" s="183">
        <v>45869</v>
      </c>
      <c r="B10699" s="129" t="s">
        <v>15439</v>
      </c>
      <c r="C10699" s="129" t="s">
        <v>416</v>
      </c>
      <c r="D10699" s="165">
        <v>1</v>
      </c>
      <c r="E10699" s="129" t="s">
        <v>4739</v>
      </c>
      <c r="F10699" s="129" t="s">
        <v>4735</v>
      </c>
      <c r="G10699" s="129" t="s">
        <v>16723</v>
      </c>
      <c r="H10699" s="129"/>
    </row>
    <row r="10700" spans="1:8" x14ac:dyDescent="0.3">
      <c r="A10700" s="183">
        <v>45869</v>
      </c>
      <c r="B10700" s="129" t="s">
        <v>15440</v>
      </c>
      <c r="C10700" s="129" t="s">
        <v>417</v>
      </c>
      <c r="D10700" s="165">
        <v>1</v>
      </c>
      <c r="E10700" s="129" t="s">
        <v>4739</v>
      </c>
      <c r="F10700" s="129" t="s">
        <v>4735</v>
      </c>
      <c r="G10700" s="129" t="s">
        <v>16723</v>
      </c>
      <c r="H10700" s="129"/>
    </row>
    <row r="10701" spans="1:8" x14ac:dyDescent="0.3">
      <c r="A10701" s="183">
        <v>45869</v>
      </c>
      <c r="B10701" s="129" t="s">
        <v>15441</v>
      </c>
      <c r="C10701" s="129" t="s">
        <v>417</v>
      </c>
      <c r="D10701" s="165">
        <v>1</v>
      </c>
      <c r="E10701" s="129" t="s">
        <v>4747</v>
      </c>
      <c r="F10701" s="129" t="s">
        <v>4735</v>
      </c>
      <c r="G10701" s="129" t="s">
        <v>16723</v>
      </c>
      <c r="H10701" s="129"/>
    </row>
    <row r="10702" spans="1:8" x14ac:dyDescent="0.3">
      <c r="A10702" s="183">
        <v>45869</v>
      </c>
      <c r="B10702" s="129" t="s">
        <v>15442</v>
      </c>
      <c r="C10702" s="129" t="s">
        <v>417</v>
      </c>
      <c r="D10702" s="165">
        <v>1</v>
      </c>
      <c r="E10702" s="129" t="s">
        <v>4739</v>
      </c>
      <c r="F10702" s="129" t="s">
        <v>4735</v>
      </c>
      <c r="G10702" s="129" t="s">
        <v>16723</v>
      </c>
      <c r="H10702" s="129"/>
    </row>
    <row r="10703" spans="1:8" x14ac:dyDescent="0.3">
      <c r="A10703" s="183">
        <v>45869</v>
      </c>
      <c r="B10703" s="129" t="s">
        <v>15443</v>
      </c>
      <c r="C10703" s="129" t="s">
        <v>417</v>
      </c>
      <c r="D10703" s="165">
        <v>1</v>
      </c>
      <c r="E10703" s="129" t="s">
        <v>4739</v>
      </c>
      <c r="F10703" s="129" t="s">
        <v>4735</v>
      </c>
      <c r="G10703" s="129" t="s">
        <v>16723</v>
      </c>
      <c r="H10703" s="129"/>
    </row>
    <row r="10704" spans="1:8" x14ac:dyDescent="0.3">
      <c r="A10704" s="183">
        <v>45869</v>
      </c>
      <c r="B10704" s="129" t="s">
        <v>15444</v>
      </c>
      <c r="C10704" s="129" t="s">
        <v>417</v>
      </c>
      <c r="D10704" s="165">
        <v>1</v>
      </c>
      <c r="E10704" s="129" t="s">
        <v>4739</v>
      </c>
      <c r="F10704" s="129" t="s">
        <v>4735</v>
      </c>
      <c r="G10704" s="129" t="s">
        <v>16723</v>
      </c>
      <c r="H10704" s="129"/>
    </row>
    <row r="10705" spans="1:8" x14ac:dyDescent="0.3">
      <c r="A10705" s="183">
        <v>45869</v>
      </c>
      <c r="B10705" s="129" t="s">
        <v>15445</v>
      </c>
      <c r="C10705" s="129" t="s">
        <v>417</v>
      </c>
      <c r="D10705" s="165">
        <v>1</v>
      </c>
      <c r="E10705" s="129" t="s">
        <v>4739</v>
      </c>
      <c r="F10705" s="129" t="s">
        <v>4735</v>
      </c>
      <c r="G10705" s="129" t="s">
        <v>16723</v>
      </c>
      <c r="H10705" s="129"/>
    </row>
    <row r="10706" spans="1:8" x14ac:dyDescent="0.3">
      <c r="A10706" s="183">
        <v>45869</v>
      </c>
      <c r="B10706" s="129" t="s">
        <v>15446</v>
      </c>
      <c r="C10706" s="129" t="s">
        <v>417</v>
      </c>
      <c r="D10706" s="165">
        <v>1</v>
      </c>
      <c r="E10706" s="129" t="s">
        <v>4739</v>
      </c>
      <c r="F10706" s="129" t="s">
        <v>4735</v>
      </c>
      <c r="G10706" s="129" t="s">
        <v>16723</v>
      </c>
      <c r="H10706" s="129"/>
    </row>
    <row r="10707" spans="1:8" x14ac:dyDescent="0.3">
      <c r="A10707" s="183">
        <v>45869</v>
      </c>
      <c r="B10707" s="129" t="s">
        <v>15447</v>
      </c>
      <c r="C10707" s="129" t="s">
        <v>417</v>
      </c>
      <c r="D10707" s="165">
        <v>1</v>
      </c>
      <c r="E10707" s="129" t="s">
        <v>4739</v>
      </c>
      <c r="F10707" s="129" t="s">
        <v>4735</v>
      </c>
      <c r="G10707" s="129" t="s">
        <v>16723</v>
      </c>
      <c r="H10707" s="129"/>
    </row>
    <row r="10708" spans="1:8" x14ac:dyDescent="0.3">
      <c r="A10708" s="183">
        <v>45869</v>
      </c>
      <c r="B10708" s="129" t="s">
        <v>15448</v>
      </c>
      <c r="C10708" s="129" t="s">
        <v>417</v>
      </c>
      <c r="D10708" s="165">
        <v>1</v>
      </c>
      <c r="E10708" s="129" t="s">
        <v>4739</v>
      </c>
      <c r="F10708" s="129" t="s">
        <v>4735</v>
      </c>
      <c r="G10708" s="129" t="s">
        <v>16723</v>
      </c>
      <c r="H10708" s="129"/>
    </row>
    <row r="10709" spans="1:8" x14ac:dyDescent="0.3">
      <c r="A10709" s="183">
        <v>45869</v>
      </c>
      <c r="B10709" s="129" t="s">
        <v>15449</v>
      </c>
      <c r="C10709" s="129" t="s">
        <v>417</v>
      </c>
      <c r="D10709" s="165">
        <v>1</v>
      </c>
      <c r="E10709" s="129" t="s">
        <v>4739</v>
      </c>
      <c r="F10709" s="129" t="s">
        <v>4735</v>
      </c>
      <c r="G10709" s="129" t="s">
        <v>16723</v>
      </c>
      <c r="H10709" s="129"/>
    </row>
    <row r="10710" spans="1:8" x14ac:dyDescent="0.3">
      <c r="A10710" s="183">
        <v>45869</v>
      </c>
      <c r="B10710" s="129" t="s">
        <v>15450</v>
      </c>
      <c r="C10710" s="129" t="s">
        <v>417</v>
      </c>
      <c r="D10710" s="165">
        <v>1</v>
      </c>
      <c r="E10710" s="129" t="s">
        <v>4739</v>
      </c>
      <c r="F10710" s="129" t="s">
        <v>4735</v>
      </c>
      <c r="G10710" s="129" t="s">
        <v>16723</v>
      </c>
      <c r="H10710" s="129"/>
    </row>
    <row r="10711" spans="1:8" x14ac:dyDescent="0.3">
      <c r="A10711" s="183">
        <v>45869</v>
      </c>
      <c r="B10711" s="129" t="s">
        <v>15451</v>
      </c>
      <c r="C10711" s="129" t="s">
        <v>417</v>
      </c>
      <c r="D10711" s="165">
        <v>1</v>
      </c>
      <c r="E10711" s="129" t="s">
        <v>4739</v>
      </c>
      <c r="F10711" s="129" t="s">
        <v>4735</v>
      </c>
      <c r="G10711" s="129" t="s">
        <v>16723</v>
      </c>
      <c r="H10711" s="129"/>
    </row>
    <row r="10712" spans="1:8" x14ac:dyDescent="0.3">
      <c r="A10712" s="183">
        <v>45869</v>
      </c>
      <c r="B10712" s="129" t="s">
        <v>15452</v>
      </c>
      <c r="C10712" s="129" t="s">
        <v>417</v>
      </c>
      <c r="D10712" s="165">
        <v>1</v>
      </c>
      <c r="E10712" s="129" t="s">
        <v>4739</v>
      </c>
      <c r="F10712" s="129" t="s">
        <v>4735</v>
      </c>
      <c r="G10712" s="129" t="s">
        <v>16723</v>
      </c>
      <c r="H10712" s="129"/>
    </row>
    <row r="10713" spans="1:8" x14ac:dyDescent="0.3">
      <c r="A10713" s="183">
        <v>45869</v>
      </c>
      <c r="B10713" s="129" t="s">
        <v>15453</v>
      </c>
      <c r="C10713" s="129" t="s">
        <v>418</v>
      </c>
      <c r="D10713" s="165">
        <v>1</v>
      </c>
      <c r="E10713" s="129" t="s">
        <v>4737</v>
      </c>
      <c r="F10713" s="129" t="s">
        <v>4735</v>
      </c>
      <c r="G10713" s="129" t="s">
        <v>16723</v>
      </c>
      <c r="H10713" s="129"/>
    </row>
    <row r="10714" spans="1:8" x14ac:dyDescent="0.3">
      <c r="A10714" s="183">
        <v>45869</v>
      </c>
      <c r="B10714" s="129" t="s">
        <v>15454</v>
      </c>
      <c r="C10714" s="129" t="s">
        <v>418</v>
      </c>
      <c r="D10714" s="165">
        <v>1</v>
      </c>
      <c r="E10714" s="129" t="s">
        <v>4739</v>
      </c>
      <c r="F10714" s="129" t="s">
        <v>4735</v>
      </c>
      <c r="G10714" s="129" t="s">
        <v>16723</v>
      </c>
      <c r="H10714" s="129"/>
    </row>
    <row r="10715" spans="1:8" x14ac:dyDescent="0.3">
      <c r="A10715" s="183">
        <v>45869</v>
      </c>
      <c r="B10715" s="129" t="s">
        <v>15455</v>
      </c>
      <c r="C10715" s="129" t="s">
        <v>416</v>
      </c>
      <c r="D10715" s="165">
        <v>1</v>
      </c>
      <c r="E10715" s="129" t="s">
        <v>4737</v>
      </c>
      <c r="F10715" s="129" t="s">
        <v>4735</v>
      </c>
      <c r="G10715" s="129" t="s">
        <v>16723</v>
      </c>
      <c r="H10715" s="129"/>
    </row>
    <row r="10716" spans="1:8" x14ac:dyDescent="0.3">
      <c r="A10716" s="183">
        <v>45869</v>
      </c>
      <c r="B10716" s="129" t="s">
        <v>15456</v>
      </c>
      <c r="C10716" s="129" t="s">
        <v>416</v>
      </c>
      <c r="D10716" s="165">
        <v>1</v>
      </c>
      <c r="E10716" s="129" t="s">
        <v>4739</v>
      </c>
      <c r="F10716" s="129" t="s">
        <v>4735</v>
      </c>
      <c r="G10716" s="129" t="s">
        <v>16723</v>
      </c>
      <c r="H10716" s="129"/>
    </row>
    <row r="10717" spans="1:8" x14ac:dyDescent="0.3">
      <c r="A10717" s="183">
        <v>45869</v>
      </c>
      <c r="B10717" s="129" t="s">
        <v>15457</v>
      </c>
      <c r="C10717" s="129" t="s">
        <v>418</v>
      </c>
      <c r="D10717" s="165">
        <v>1</v>
      </c>
      <c r="E10717" s="129" t="s">
        <v>4821</v>
      </c>
      <c r="F10717" s="129" t="s">
        <v>4735</v>
      </c>
      <c r="G10717" s="129" t="s">
        <v>16723</v>
      </c>
      <c r="H10717" s="129"/>
    </row>
    <row r="10718" spans="1:8" x14ac:dyDescent="0.3">
      <c r="A10718" s="183">
        <v>45869</v>
      </c>
      <c r="B10718" s="129" t="s">
        <v>15458</v>
      </c>
      <c r="C10718" s="129" t="s">
        <v>418</v>
      </c>
      <c r="D10718" s="165">
        <v>1</v>
      </c>
      <c r="E10718" s="129" t="s">
        <v>4739</v>
      </c>
      <c r="F10718" s="129" t="s">
        <v>4735</v>
      </c>
      <c r="G10718" s="129" t="s">
        <v>16723</v>
      </c>
      <c r="H10718" s="129"/>
    </row>
    <row r="10719" spans="1:8" x14ac:dyDescent="0.3">
      <c r="A10719" s="183">
        <v>45869</v>
      </c>
      <c r="B10719" s="129" t="s">
        <v>15459</v>
      </c>
      <c r="C10719" s="129" t="s">
        <v>418</v>
      </c>
      <c r="D10719" s="165">
        <v>1</v>
      </c>
      <c r="E10719" s="129" t="s">
        <v>4739</v>
      </c>
      <c r="F10719" s="129" t="s">
        <v>4735</v>
      </c>
      <c r="G10719" s="129" t="s">
        <v>16723</v>
      </c>
      <c r="H10719" s="129"/>
    </row>
    <row r="10720" spans="1:8" x14ac:dyDescent="0.3">
      <c r="A10720" s="183">
        <v>45869</v>
      </c>
      <c r="B10720" s="129" t="s">
        <v>15460</v>
      </c>
      <c r="C10720" s="129" t="s">
        <v>416</v>
      </c>
      <c r="D10720" s="165">
        <v>1</v>
      </c>
      <c r="E10720" s="129" t="s">
        <v>4737</v>
      </c>
      <c r="F10720" s="129" t="s">
        <v>4735</v>
      </c>
      <c r="G10720" s="129" t="s">
        <v>16723</v>
      </c>
      <c r="H10720" s="129"/>
    </row>
    <row r="10721" spans="1:8" x14ac:dyDescent="0.3">
      <c r="A10721" s="183">
        <v>45869</v>
      </c>
      <c r="B10721" s="129" t="s">
        <v>15461</v>
      </c>
      <c r="C10721" s="129" t="s">
        <v>418</v>
      </c>
      <c r="D10721" s="165">
        <v>1</v>
      </c>
      <c r="E10721" s="129" t="s">
        <v>4821</v>
      </c>
      <c r="F10721" s="129" t="s">
        <v>4735</v>
      </c>
      <c r="G10721" s="129" t="s">
        <v>16723</v>
      </c>
      <c r="H10721" s="129"/>
    </row>
    <row r="10722" spans="1:8" x14ac:dyDescent="0.3">
      <c r="A10722" s="183">
        <v>45869</v>
      </c>
      <c r="B10722" s="129" t="s">
        <v>15462</v>
      </c>
      <c r="C10722" s="129" t="s">
        <v>418</v>
      </c>
      <c r="D10722" s="165">
        <v>1</v>
      </c>
      <c r="E10722" s="129" t="s">
        <v>4821</v>
      </c>
      <c r="F10722" s="129" t="s">
        <v>4735</v>
      </c>
      <c r="G10722" s="129" t="s">
        <v>16723</v>
      </c>
      <c r="H10722" s="129"/>
    </row>
    <row r="10723" spans="1:8" x14ac:dyDescent="0.3">
      <c r="A10723" s="183">
        <v>45869</v>
      </c>
      <c r="B10723" s="129" t="s">
        <v>15463</v>
      </c>
      <c r="C10723" s="129" t="s">
        <v>418</v>
      </c>
      <c r="D10723" s="165">
        <v>1</v>
      </c>
      <c r="E10723" s="129" t="s">
        <v>4821</v>
      </c>
      <c r="F10723" s="129" t="s">
        <v>4735</v>
      </c>
      <c r="G10723" s="129" t="s">
        <v>16723</v>
      </c>
      <c r="H10723" s="129"/>
    </row>
    <row r="10724" spans="1:8" x14ac:dyDescent="0.3">
      <c r="A10724" s="183">
        <v>45869</v>
      </c>
      <c r="B10724" s="129" t="s">
        <v>15464</v>
      </c>
      <c r="C10724" s="129" t="s">
        <v>418</v>
      </c>
      <c r="D10724" s="165">
        <v>1</v>
      </c>
      <c r="E10724" s="129" t="s">
        <v>4737</v>
      </c>
      <c r="F10724" s="129" t="s">
        <v>4735</v>
      </c>
      <c r="G10724" s="129" t="s">
        <v>16723</v>
      </c>
      <c r="H10724" s="129"/>
    </row>
    <row r="10725" spans="1:8" x14ac:dyDescent="0.3">
      <c r="A10725" s="183">
        <v>45869</v>
      </c>
      <c r="B10725" s="129" t="s">
        <v>15465</v>
      </c>
      <c r="C10725" s="129" t="s">
        <v>418</v>
      </c>
      <c r="D10725" s="165">
        <v>1</v>
      </c>
      <c r="E10725" s="129" t="s">
        <v>4737</v>
      </c>
      <c r="F10725" s="129" t="s">
        <v>4735</v>
      </c>
      <c r="G10725" s="129" t="s">
        <v>16723</v>
      </c>
      <c r="H10725" s="129"/>
    </row>
    <row r="10726" spans="1:8" x14ac:dyDescent="0.3">
      <c r="A10726" s="183">
        <v>45869</v>
      </c>
      <c r="B10726" s="129" t="s">
        <v>15466</v>
      </c>
      <c r="C10726" s="129" t="s">
        <v>416</v>
      </c>
      <c r="D10726" s="165">
        <v>1</v>
      </c>
      <c r="E10726" s="129" t="s">
        <v>4739</v>
      </c>
      <c r="F10726" s="129" t="s">
        <v>4735</v>
      </c>
      <c r="G10726" s="129" t="s">
        <v>16723</v>
      </c>
      <c r="H10726" s="129"/>
    </row>
    <row r="10727" spans="1:8" x14ac:dyDescent="0.3">
      <c r="A10727" s="183">
        <v>45869</v>
      </c>
      <c r="B10727" s="129" t="s">
        <v>15467</v>
      </c>
      <c r="C10727" s="129" t="s">
        <v>417</v>
      </c>
      <c r="D10727" s="165">
        <v>1</v>
      </c>
      <c r="E10727" s="129" t="s">
        <v>4739</v>
      </c>
      <c r="F10727" s="129" t="s">
        <v>4735</v>
      </c>
      <c r="G10727" s="129" t="s">
        <v>16723</v>
      </c>
      <c r="H10727" s="129"/>
    </row>
    <row r="10728" spans="1:8" x14ac:dyDescent="0.3">
      <c r="A10728" s="183">
        <v>45869</v>
      </c>
      <c r="B10728" s="129" t="s">
        <v>15468</v>
      </c>
      <c r="C10728" s="129" t="s">
        <v>417</v>
      </c>
      <c r="D10728" s="165">
        <v>1</v>
      </c>
      <c r="E10728" s="129" t="s">
        <v>4739</v>
      </c>
      <c r="F10728" s="129" t="s">
        <v>4735</v>
      </c>
      <c r="G10728" s="129" t="s">
        <v>16723</v>
      </c>
      <c r="H10728" s="129"/>
    </row>
    <row r="10729" spans="1:8" x14ac:dyDescent="0.3">
      <c r="A10729" s="183">
        <v>45869</v>
      </c>
      <c r="B10729" s="129" t="s">
        <v>15469</v>
      </c>
      <c r="C10729" s="129" t="s">
        <v>418</v>
      </c>
      <c r="D10729" s="165">
        <v>1</v>
      </c>
      <c r="E10729" s="129" t="s">
        <v>4739</v>
      </c>
      <c r="F10729" s="129" t="s">
        <v>4735</v>
      </c>
      <c r="G10729" s="129" t="s">
        <v>16723</v>
      </c>
      <c r="H10729" s="129"/>
    </row>
    <row r="10730" spans="1:8" x14ac:dyDescent="0.3">
      <c r="A10730" s="183">
        <v>45869</v>
      </c>
      <c r="B10730" s="129" t="s">
        <v>15470</v>
      </c>
      <c r="C10730" s="129" t="s">
        <v>418</v>
      </c>
      <c r="D10730" s="165">
        <v>1</v>
      </c>
      <c r="E10730" s="129" t="s">
        <v>4737</v>
      </c>
      <c r="F10730" s="129" t="s">
        <v>4735</v>
      </c>
      <c r="G10730" s="129" t="s">
        <v>16723</v>
      </c>
      <c r="H10730" s="129"/>
    </row>
    <row r="10731" spans="1:8" x14ac:dyDescent="0.3">
      <c r="A10731" s="183">
        <v>45869</v>
      </c>
      <c r="B10731" s="129" t="s">
        <v>15471</v>
      </c>
      <c r="C10731" s="129" t="s">
        <v>416</v>
      </c>
      <c r="D10731" s="165">
        <v>1</v>
      </c>
      <c r="E10731" s="129" t="s">
        <v>4741</v>
      </c>
      <c r="F10731" s="129" t="s">
        <v>4735</v>
      </c>
      <c r="G10731" s="129" t="s">
        <v>16723</v>
      </c>
      <c r="H10731" s="129"/>
    </row>
    <row r="10732" spans="1:8" x14ac:dyDescent="0.3">
      <c r="A10732" s="183">
        <v>45869</v>
      </c>
      <c r="B10732" s="129" t="s">
        <v>15472</v>
      </c>
      <c r="C10732" s="129" t="s">
        <v>418</v>
      </c>
      <c r="D10732" s="165">
        <v>1</v>
      </c>
      <c r="E10732" s="129" t="s">
        <v>4739</v>
      </c>
      <c r="F10732" s="129" t="s">
        <v>4735</v>
      </c>
      <c r="G10732" s="129" t="s">
        <v>16723</v>
      </c>
      <c r="H10732" s="129"/>
    </row>
    <row r="10733" spans="1:8" x14ac:dyDescent="0.3">
      <c r="A10733" s="183">
        <v>45869</v>
      </c>
      <c r="B10733" s="129" t="s">
        <v>15473</v>
      </c>
      <c r="C10733" s="129" t="s">
        <v>416</v>
      </c>
      <c r="D10733" s="165">
        <v>1</v>
      </c>
      <c r="E10733" s="129" t="s">
        <v>4737</v>
      </c>
      <c r="F10733" s="129" t="s">
        <v>4735</v>
      </c>
      <c r="G10733" s="129" t="s">
        <v>16723</v>
      </c>
      <c r="H10733" s="129"/>
    </row>
    <row r="10734" spans="1:8" x14ac:dyDescent="0.3">
      <c r="A10734" s="183">
        <v>45869</v>
      </c>
      <c r="B10734" s="129" t="s">
        <v>15474</v>
      </c>
      <c r="C10734" s="129" t="s">
        <v>418</v>
      </c>
      <c r="D10734" s="165">
        <v>1</v>
      </c>
      <c r="E10734" s="129" t="s">
        <v>4821</v>
      </c>
      <c r="F10734" s="129" t="s">
        <v>4735</v>
      </c>
      <c r="G10734" s="129" t="s">
        <v>16723</v>
      </c>
      <c r="H10734" s="129"/>
    </row>
    <row r="10735" spans="1:8" x14ac:dyDescent="0.3">
      <c r="A10735" s="183">
        <v>45869</v>
      </c>
      <c r="B10735" s="129" t="s">
        <v>15475</v>
      </c>
      <c r="C10735" s="129" t="s">
        <v>417</v>
      </c>
      <c r="D10735" s="165">
        <v>1</v>
      </c>
      <c r="E10735" s="129" t="s">
        <v>4739</v>
      </c>
      <c r="F10735" s="129" t="s">
        <v>4735</v>
      </c>
      <c r="G10735" s="129" t="s">
        <v>16723</v>
      </c>
      <c r="H10735" s="129"/>
    </row>
    <row r="10736" spans="1:8" x14ac:dyDescent="0.3">
      <c r="A10736" s="183">
        <v>45869</v>
      </c>
      <c r="B10736" s="129" t="s">
        <v>15476</v>
      </c>
      <c r="C10736" s="129" t="s">
        <v>417</v>
      </c>
      <c r="D10736" s="165">
        <v>1</v>
      </c>
      <c r="E10736" s="129" t="s">
        <v>4739</v>
      </c>
      <c r="F10736" s="129" t="s">
        <v>4735</v>
      </c>
      <c r="G10736" s="129" t="s">
        <v>16723</v>
      </c>
      <c r="H10736" s="129"/>
    </row>
    <row r="10737" spans="1:8" x14ac:dyDescent="0.3">
      <c r="A10737" s="183">
        <v>45869</v>
      </c>
      <c r="B10737" s="129" t="s">
        <v>15477</v>
      </c>
      <c r="C10737" s="129" t="s">
        <v>418</v>
      </c>
      <c r="D10737" s="165">
        <v>1</v>
      </c>
      <c r="E10737" s="129" t="s">
        <v>4744</v>
      </c>
      <c r="F10737" s="129" t="s">
        <v>4735</v>
      </c>
      <c r="G10737" s="129" t="s">
        <v>16723</v>
      </c>
      <c r="H10737" s="129"/>
    </row>
    <row r="10738" spans="1:8" x14ac:dyDescent="0.3">
      <c r="A10738" s="183">
        <v>45869</v>
      </c>
      <c r="B10738" s="129" t="s">
        <v>15478</v>
      </c>
      <c r="C10738" s="129" t="s">
        <v>418</v>
      </c>
      <c r="D10738" s="165">
        <v>1</v>
      </c>
      <c r="E10738" s="129" t="s">
        <v>4739</v>
      </c>
      <c r="F10738" s="129" t="s">
        <v>4735</v>
      </c>
      <c r="G10738" s="129" t="s">
        <v>16723</v>
      </c>
      <c r="H10738" s="129"/>
    </row>
    <row r="10739" spans="1:8" x14ac:dyDescent="0.3">
      <c r="A10739" s="183">
        <v>45869</v>
      </c>
      <c r="B10739" s="129" t="s">
        <v>15479</v>
      </c>
      <c r="C10739" s="129" t="s">
        <v>417</v>
      </c>
      <c r="D10739" s="165">
        <v>1</v>
      </c>
      <c r="E10739" s="129" t="s">
        <v>4739</v>
      </c>
      <c r="F10739" s="129" t="s">
        <v>4735</v>
      </c>
      <c r="G10739" s="129" t="s">
        <v>16723</v>
      </c>
      <c r="H10739" s="129"/>
    </row>
    <row r="10740" spans="1:8" x14ac:dyDescent="0.3">
      <c r="A10740" s="183">
        <v>45869</v>
      </c>
      <c r="B10740" s="129" t="s">
        <v>15480</v>
      </c>
      <c r="C10740" s="129" t="s">
        <v>417</v>
      </c>
      <c r="D10740" s="165">
        <v>1</v>
      </c>
      <c r="E10740" s="129" t="s">
        <v>4739</v>
      </c>
      <c r="F10740" s="129" t="s">
        <v>4735</v>
      </c>
      <c r="G10740" s="129" t="s">
        <v>16723</v>
      </c>
      <c r="H10740" s="129"/>
    </row>
    <row r="10741" spans="1:8" x14ac:dyDescent="0.3">
      <c r="A10741" s="183">
        <v>45869</v>
      </c>
      <c r="B10741" s="129" t="s">
        <v>15481</v>
      </c>
      <c r="C10741" s="129" t="s">
        <v>417</v>
      </c>
      <c r="D10741" s="165">
        <v>1</v>
      </c>
      <c r="E10741" s="129" t="s">
        <v>4739</v>
      </c>
      <c r="F10741" s="129" t="s">
        <v>4735</v>
      </c>
      <c r="G10741" s="129" t="s">
        <v>16723</v>
      </c>
      <c r="H10741" s="129"/>
    </row>
    <row r="10742" spans="1:8" x14ac:dyDescent="0.3">
      <c r="A10742" s="183">
        <v>45869</v>
      </c>
      <c r="B10742" s="129" t="s">
        <v>15482</v>
      </c>
      <c r="C10742" s="129" t="s">
        <v>417</v>
      </c>
      <c r="D10742" s="165">
        <v>1</v>
      </c>
      <c r="E10742" s="129" t="s">
        <v>4739</v>
      </c>
      <c r="F10742" s="129" t="s">
        <v>4735</v>
      </c>
      <c r="G10742" s="129" t="s">
        <v>16723</v>
      </c>
      <c r="H10742" s="129"/>
    </row>
    <row r="10743" spans="1:8" x14ac:dyDescent="0.3">
      <c r="A10743" s="183">
        <v>45869</v>
      </c>
      <c r="B10743" s="129" t="s">
        <v>15483</v>
      </c>
      <c r="C10743" s="129" t="s">
        <v>418</v>
      </c>
      <c r="D10743" s="165">
        <v>1</v>
      </c>
      <c r="E10743" s="129" t="s">
        <v>4741</v>
      </c>
      <c r="F10743" s="129" t="s">
        <v>4735</v>
      </c>
      <c r="G10743" s="129" t="s">
        <v>16723</v>
      </c>
      <c r="H10743" s="129"/>
    </row>
    <row r="10744" spans="1:8" x14ac:dyDescent="0.3">
      <c r="A10744" s="183">
        <v>45869</v>
      </c>
      <c r="B10744" s="129" t="s">
        <v>15484</v>
      </c>
      <c r="C10744" s="129" t="s">
        <v>416</v>
      </c>
      <c r="D10744" s="165">
        <v>1</v>
      </c>
      <c r="E10744" s="129" t="s">
        <v>4737</v>
      </c>
      <c r="F10744" s="129" t="s">
        <v>4735</v>
      </c>
      <c r="G10744" s="129" t="s">
        <v>16723</v>
      </c>
      <c r="H10744" s="129"/>
    </row>
    <row r="10745" spans="1:8" x14ac:dyDescent="0.3">
      <c r="A10745" s="183">
        <v>45869</v>
      </c>
      <c r="B10745" s="129" t="s">
        <v>15485</v>
      </c>
      <c r="C10745" s="129" t="s">
        <v>417</v>
      </c>
      <c r="D10745" s="165">
        <v>1</v>
      </c>
      <c r="E10745" s="129" t="s">
        <v>4739</v>
      </c>
      <c r="F10745" s="129" t="s">
        <v>4735</v>
      </c>
      <c r="G10745" s="129" t="s">
        <v>16723</v>
      </c>
      <c r="H10745" s="129"/>
    </row>
    <row r="10746" spans="1:8" x14ac:dyDescent="0.3">
      <c r="A10746" s="183">
        <v>45869</v>
      </c>
      <c r="B10746" s="129" t="s">
        <v>15486</v>
      </c>
      <c r="C10746" s="129" t="s">
        <v>418</v>
      </c>
      <c r="D10746" s="165">
        <v>1</v>
      </c>
      <c r="E10746" s="129" t="s">
        <v>4737</v>
      </c>
      <c r="F10746" s="129" t="s">
        <v>4735</v>
      </c>
      <c r="G10746" s="129" t="s">
        <v>16723</v>
      </c>
      <c r="H10746" s="129"/>
    </row>
    <row r="10747" spans="1:8" x14ac:dyDescent="0.3">
      <c r="A10747" s="183">
        <v>45869</v>
      </c>
      <c r="B10747" s="129" t="s">
        <v>15487</v>
      </c>
      <c r="C10747" s="129" t="s">
        <v>418</v>
      </c>
      <c r="D10747" s="165">
        <v>1</v>
      </c>
      <c r="E10747" s="129" t="s">
        <v>4739</v>
      </c>
      <c r="F10747" s="129" t="s">
        <v>4735</v>
      </c>
      <c r="G10747" s="129" t="s">
        <v>16723</v>
      </c>
      <c r="H10747" s="129"/>
    </row>
    <row r="10748" spans="1:8" x14ac:dyDescent="0.3">
      <c r="A10748" s="183">
        <v>45869</v>
      </c>
      <c r="B10748" s="129" t="s">
        <v>15488</v>
      </c>
      <c r="C10748" s="129" t="s">
        <v>416</v>
      </c>
      <c r="D10748" s="165">
        <v>1</v>
      </c>
      <c r="E10748" s="129" t="s">
        <v>4747</v>
      </c>
      <c r="F10748" s="129" t="s">
        <v>4735</v>
      </c>
      <c r="G10748" s="129" t="s">
        <v>16723</v>
      </c>
      <c r="H10748" s="129"/>
    </row>
    <row r="10749" spans="1:8" x14ac:dyDescent="0.3">
      <c r="A10749" s="183">
        <v>45869</v>
      </c>
      <c r="B10749" s="129" t="s">
        <v>15489</v>
      </c>
      <c r="C10749" s="129" t="s">
        <v>416</v>
      </c>
      <c r="D10749" s="165">
        <v>1</v>
      </c>
      <c r="E10749" s="129" t="s">
        <v>4737</v>
      </c>
      <c r="F10749" s="129" t="s">
        <v>4735</v>
      </c>
      <c r="G10749" s="129" t="s">
        <v>16723</v>
      </c>
      <c r="H10749" s="129"/>
    </row>
    <row r="10750" spans="1:8" x14ac:dyDescent="0.3">
      <c r="A10750" s="183">
        <v>45869</v>
      </c>
      <c r="B10750" s="129" t="s">
        <v>15490</v>
      </c>
      <c r="C10750" s="129" t="s">
        <v>416</v>
      </c>
      <c r="D10750" s="165">
        <v>1</v>
      </c>
      <c r="E10750" s="129" t="s">
        <v>4739</v>
      </c>
      <c r="F10750" s="129" t="s">
        <v>4735</v>
      </c>
      <c r="G10750" s="129" t="s">
        <v>16723</v>
      </c>
      <c r="H10750" s="129"/>
    </row>
    <row r="10751" spans="1:8" x14ac:dyDescent="0.3">
      <c r="A10751" s="183">
        <v>45869</v>
      </c>
      <c r="B10751" s="129" t="s">
        <v>15491</v>
      </c>
      <c r="C10751" s="129" t="s">
        <v>418</v>
      </c>
      <c r="D10751" s="165">
        <v>1</v>
      </c>
      <c r="E10751" s="129" t="s">
        <v>4739</v>
      </c>
      <c r="F10751" s="129" t="s">
        <v>4735</v>
      </c>
      <c r="G10751" s="129" t="s">
        <v>16723</v>
      </c>
      <c r="H10751" s="129"/>
    </row>
    <row r="10752" spans="1:8" x14ac:dyDescent="0.3">
      <c r="A10752" s="183">
        <v>45869</v>
      </c>
      <c r="B10752" s="129" t="s">
        <v>15492</v>
      </c>
      <c r="C10752" s="129" t="s">
        <v>416</v>
      </c>
      <c r="D10752" s="165">
        <v>1</v>
      </c>
      <c r="E10752" s="129" t="s">
        <v>4737</v>
      </c>
      <c r="F10752" s="129" t="s">
        <v>4735</v>
      </c>
      <c r="G10752" s="129" t="s">
        <v>16723</v>
      </c>
      <c r="H10752" s="129"/>
    </row>
    <row r="10753" spans="1:8" x14ac:dyDescent="0.3">
      <c r="A10753" s="183">
        <v>45869</v>
      </c>
      <c r="B10753" s="129" t="s">
        <v>15493</v>
      </c>
      <c r="C10753" s="129" t="s">
        <v>418</v>
      </c>
      <c r="D10753" s="165">
        <v>1</v>
      </c>
      <c r="E10753" s="129" t="s">
        <v>4821</v>
      </c>
      <c r="F10753" s="129" t="s">
        <v>4735</v>
      </c>
      <c r="G10753" s="129" t="s">
        <v>16723</v>
      </c>
      <c r="H10753" s="129"/>
    </row>
    <row r="10754" spans="1:8" x14ac:dyDescent="0.3">
      <c r="A10754" s="183">
        <v>45869</v>
      </c>
      <c r="B10754" s="129" t="s">
        <v>15494</v>
      </c>
      <c r="C10754" s="129" t="s">
        <v>416</v>
      </c>
      <c r="D10754" s="165">
        <v>1</v>
      </c>
      <c r="E10754" s="129" t="s">
        <v>4739</v>
      </c>
      <c r="F10754" s="129" t="s">
        <v>4735</v>
      </c>
      <c r="G10754" s="129" t="s">
        <v>16723</v>
      </c>
      <c r="H10754" s="129"/>
    </row>
    <row r="10755" spans="1:8" x14ac:dyDescent="0.3">
      <c r="A10755" s="183">
        <v>45869</v>
      </c>
      <c r="B10755" s="129" t="s">
        <v>15495</v>
      </c>
      <c r="C10755" s="129" t="s">
        <v>418</v>
      </c>
      <c r="D10755" s="165">
        <v>1</v>
      </c>
      <c r="E10755" s="129" t="s">
        <v>4739</v>
      </c>
      <c r="F10755" s="129" t="s">
        <v>4735</v>
      </c>
      <c r="G10755" s="129" t="s">
        <v>16723</v>
      </c>
      <c r="H10755" s="129"/>
    </row>
    <row r="10756" spans="1:8" x14ac:dyDescent="0.3">
      <c r="A10756" s="183">
        <v>45869</v>
      </c>
      <c r="B10756" s="129" t="s">
        <v>15496</v>
      </c>
      <c r="C10756" s="129" t="s">
        <v>418</v>
      </c>
      <c r="D10756" s="165">
        <v>1</v>
      </c>
      <c r="E10756" s="129" t="s">
        <v>4739</v>
      </c>
      <c r="F10756" s="129" t="s">
        <v>4735</v>
      </c>
      <c r="G10756" s="129" t="s">
        <v>16723</v>
      </c>
      <c r="H10756" s="129"/>
    </row>
    <row r="10757" spans="1:8" x14ac:dyDescent="0.3">
      <c r="A10757" s="183">
        <v>45869</v>
      </c>
      <c r="B10757" s="129" t="s">
        <v>15497</v>
      </c>
      <c r="C10757" s="129" t="s">
        <v>416</v>
      </c>
      <c r="D10757" s="165">
        <v>1</v>
      </c>
      <c r="E10757" s="129" t="s">
        <v>4739</v>
      </c>
      <c r="F10757" s="129" t="s">
        <v>4735</v>
      </c>
      <c r="G10757" s="129" t="s">
        <v>16723</v>
      </c>
      <c r="H10757" s="129"/>
    </row>
    <row r="10758" spans="1:8" x14ac:dyDescent="0.3">
      <c r="A10758" s="183">
        <v>45869</v>
      </c>
      <c r="B10758" s="129" t="s">
        <v>15498</v>
      </c>
      <c r="C10758" s="129" t="s">
        <v>417</v>
      </c>
      <c r="D10758" s="165">
        <v>1</v>
      </c>
      <c r="E10758" s="129" t="s">
        <v>4739</v>
      </c>
      <c r="F10758" s="129" t="s">
        <v>4735</v>
      </c>
      <c r="G10758" s="129" t="s">
        <v>16723</v>
      </c>
      <c r="H10758" s="129"/>
    </row>
    <row r="10759" spans="1:8" x14ac:dyDescent="0.3">
      <c r="A10759" s="183">
        <v>45869</v>
      </c>
      <c r="B10759" s="129" t="s">
        <v>15499</v>
      </c>
      <c r="C10759" s="129" t="s">
        <v>417</v>
      </c>
      <c r="D10759" s="165">
        <v>1</v>
      </c>
      <c r="E10759" s="129" t="s">
        <v>4739</v>
      </c>
      <c r="F10759" s="129" t="s">
        <v>4735</v>
      </c>
      <c r="G10759" s="129" t="s">
        <v>16723</v>
      </c>
      <c r="H10759" s="129"/>
    </row>
    <row r="10760" spans="1:8" x14ac:dyDescent="0.3">
      <c r="A10760" s="183">
        <v>45869</v>
      </c>
      <c r="B10760" s="129" t="s">
        <v>15500</v>
      </c>
      <c r="C10760" s="129" t="s">
        <v>417</v>
      </c>
      <c r="D10760" s="165">
        <v>1</v>
      </c>
      <c r="E10760" s="129" t="s">
        <v>4739</v>
      </c>
      <c r="F10760" s="129" t="s">
        <v>4735</v>
      </c>
      <c r="G10760" s="129" t="s">
        <v>16723</v>
      </c>
      <c r="H10760" s="129"/>
    </row>
    <row r="10761" spans="1:8" x14ac:dyDescent="0.3">
      <c r="A10761" s="183">
        <v>45869</v>
      </c>
      <c r="B10761" s="129" t="s">
        <v>15501</v>
      </c>
      <c r="C10761" s="129" t="s">
        <v>417</v>
      </c>
      <c r="D10761" s="165">
        <v>1</v>
      </c>
      <c r="E10761" s="129" t="s">
        <v>4739</v>
      </c>
      <c r="F10761" s="129" t="s">
        <v>4735</v>
      </c>
      <c r="G10761" s="129" t="s">
        <v>16723</v>
      </c>
      <c r="H10761" s="129"/>
    </row>
    <row r="10762" spans="1:8" x14ac:dyDescent="0.3">
      <c r="A10762" s="183">
        <v>45869</v>
      </c>
      <c r="B10762" s="129" t="s">
        <v>15502</v>
      </c>
      <c r="C10762" s="129" t="s">
        <v>417</v>
      </c>
      <c r="D10762" s="165">
        <v>1</v>
      </c>
      <c r="E10762" s="129" t="s">
        <v>4739</v>
      </c>
      <c r="F10762" s="129" t="s">
        <v>4735</v>
      </c>
      <c r="G10762" s="129" t="s">
        <v>16723</v>
      </c>
      <c r="H10762" s="129"/>
    </row>
    <row r="10763" spans="1:8" x14ac:dyDescent="0.3">
      <c r="A10763" s="183">
        <v>45869</v>
      </c>
      <c r="B10763" s="129" t="s">
        <v>15503</v>
      </c>
      <c r="C10763" s="129" t="s">
        <v>417</v>
      </c>
      <c r="D10763" s="165">
        <v>1</v>
      </c>
      <c r="E10763" s="129" t="s">
        <v>4739</v>
      </c>
      <c r="F10763" s="129" t="s">
        <v>4735</v>
      </c>
      <c r="G10763" s="129" t="s">
        <v>16723</v>
      </c>
      <c r="H10763" s="129"/>
    </row>
    <row r="10764" spans="1:8" x14ac:dyDescent="0.3">
      <c r="A10764" s="183">
        <v>45869</v>
      </c>
      <c r="B10764" s="129" t="s">
        <v>15504</v>
      </c>
      <c r="C10764" s="129" t="s">
        <v>418</v>
      </c>
      <c r="D10764" s="165">
        <v>1</v>
      </c>
      <c r="E10764" s="129" t="s">
        <v>4739</v>
      </c>
      <c r="F10764" s="129" t="s">
        <v>4735</v>
      </c>
      <c r="G10764" s="129" t="s">
        <v>16723</v>
      </c>
      <c r="H10764" s="129"/>
    </row>
    <row r="10765" spans="1:8" x14ac:dyDescent="0.3">
      <c r="A10765" s="183">
        <v>45869</v>
      </c>
      <c r="B10765" s="129" t="s">
        <v>15505</v>
      </c>
      <c r="C10765" s="129" t="s">
        <v>416</v>
      </c>
      <c r="D10765" s="165">
        <v>1</v>
      </c>
      <c r="E10765" s="129" t="s">
        <v>4739</v>
      </c>
      <c r="F10765" s="129" t="s">
        <v>4735</v>
      </c>
      <c r="G10765" s="129" t="s">
        <v>16723</v>
      </c>
      <c r="H10765" s="129"/>
    </row>
    <row r="10766" spans="1:8" x14ac:dyDescent="0.3">
      <c r="A10766" s="183">
        <v>45869</v>
      </c>
      <c r="B10766" s="129" t="s">
        <v>15506</v>
      </c>
      <c r="C10766" s="129" t="s">
        <v>417</v>
      </c>
      <c r="D10766" s="165">
        <v>1</v>
      </c>
      <c r="E10766" s="129" t="s">
        <v>4821</v>
      </c>
      <c r="F10766" s="129" t="s">
        <v>4735</v>
      </c>
      <c r="G10766" s="129" t="s">
        <v>16723</v>
      </c>
      <c r="H10766" s="129"/>
    </row>
    <row r="10767" spans="1:8" x14ac:dyDescent="0.3">
      <c r="A10767" s="183">
        <v>45869</v>
      </c>
      <c r="B10767" s="129" t="s">
        <v>15507</v>
      </c>
      <c r="C10767" s="129" t="s">
        <v>417</v>
      </c>
      <c r="D10767" s="165">
        <v>1</v>
      </c>
      <c r="E10767" s="129" t="s">
        <v>4739</v>
      </c>
      <c r="F10767" s="129" t="s">
        <v>4735</v>
      </c>
      <c r="G10767" s="129" t="s">
        <v>16723</v>
      </c>
      <c r="H10767" s="129"/>
    </row>
    <row r="10768" spans="1:8" x14ac:dyDescent="0.3">
      <c r="A10768" s="183">
        <v>45869</v>
      </c>
      <c r="B10768" s="129" t="s">
        <v>15508</v>
      </c>
      <c r="C10768" s="129" t="s">
        <v>417</v>
      </c>
      <c r="D10768" s="165">
        <v>1</v>
      </c>
      <c r="E10768" s="129" t="s">
        <v>4739</v>
      </c>
      <c r="F10768" s="129" t="s">
        <v>4735</v>
      </c>
      <c r="G10768" s="129" t="s">
        <v>16723</v>
      </c>
      <c r="H10768" s="129"/>
    </row>
    <row r="10769" spans="1:8" x14ac:dyDescent="0.3">
      <c r="A10769" s="183">
        <v>45869</v>
      </c>
      <c r="B10769" s="129" t="s">
        <v>15509</v>
      </c>
      <c r="C10769" s="129" t="s">
        <v>417</v>
      </c>
      <c r="D10769" s="165">
        <v>1</v>
      </c>
      <c r="E10769" s="129" t="s">
        <v>4739</v>
      </c>
      <c r="F10769" s="129" t="s">
        <v>4735</v>
      </c>
      <c r="G10769" s="129" t="s">
        <v>16723</v>
      </c>
      <c r="H10769" s="129"/>
    </row>
    <row r="10770" spans="1:8" x14ac:dyDescent="0.3">
      <c r="A10770" s="183">
        <v>45869</v>
      </c>
      <c r="B10770" s="129" t="s">
        <v>15510</v>
      </c>
      <c r="C10770" s="129" t="s">
        <v>418</v>
      </c>
      <c r="D10770" s="165">
        <v>1</v>
      </c>
      <c r="E10770" s="129" t="s">
        <v>4739</v>
      </c>
      <c r="F10770" s="129" t="s">
        <v>4735</v>
      </c>
      <c r="G10770" s="129" t="s">
        <v>16723</v>
      </c>
      <c r="H10770" s="129"/>
    </row>
    <row r="10771" spans="1:8" x14ac:dyDescent="0.3">
      <c r="A10771" s="183">
        <v>45869</v>
      </c>
      <c r="B10771" s="129" t="s">
        <v>15511</v>
      </c>
      <c r="C10771" s="129" t="s">
        <v>418</v>
      </c>
      <c r="D10771" s="165">
        <v>1</v>
      </c>
      <c r="E10771" s="129" t="s">
        <v>4739</v>
      </c>
      <c r="F10771" s="129" t="s">
        <v>4735</v>
      </c>
      <c r="G10771" s="129" t="s">
        <v>16723</v>
      </c>
      <c r="H10771" s="129"/>
    </row>
    <row r="10772" spans="1:8" x14ac:dyDescent="0.3">
      <c r="A10772" s="183">
        <v>45869</v>
      </c>
      <c r="B10772" s="129" t="s">
        <v>15512</v>
      </c>
      <c r="C10772" s="129" t="s">
        <v>416</v>
      </c>
      <c r="D10772" s="165">
        <v>1</v>
      </c>
      <c r="E10772" s="129" t="s">
        <v>4737</v>
      </c>
      <c r="F10772" s="129" t="s">
        <v>4735</v>
      </c>
      <c r="G10772" s="129" t="s">
        <v>16723</v>
      </c>
      <c r="H10772" s="129"/>
    </row>
    <row r="10773" spans="1:8" x14ac:dyDescent="0.3">
      <c r="A10773" s="183">
        <v>45869</v>
      </c>
      <c r="B10773" s="129" t="s">
        <v>15513</v>
      </c>
      <c r="C10773" s="129" t="s">
        <v>417</v>
      </c>
      <c r="D10773" s="165">
        <v>1</v>
      </c>
      <c r="E10773" s="129" t="s">
        <v>4739</v>
      </c>
      <c r="F10773" s="129" t="s">
        <v>4735</v>
      </c>
      <c r="G10773" s="129" t="s">
        <v>16723</v>
      </c>
      <c r="H10773" s="129"/>
    </row>
    <row r="10774" spans="1:8" x14ac:dyDescent="0.3">
      <c r="A10774" s="183">
        <v>45869</v>
      </c>
      <c r="B10774" s="129" t="s">
        <v>15514</v>
      </c>
      <c r="C10774" s="129" t="s">
        <v>417</v>
      </c>
      <c r="D10774" s="165">
        <v>1</v>
      </c>
      <c r="E10774" s="129" t="s">
        <v>4739</v>
      </c>
      <c r="F10774" s="129" t="s">
        <v>4735</v>
      </c>
      <c r="G10774" s="129" t="s">
        <v>16723</v>
      </c>
      <c r="H10774" s="129"/>
    </row>
    <row r="10775" spans="1:8" x14ac:dyDescent="0.3">
      <c r="A10775" s="183">
        <v>45869</v>
      </c>
      <c r="B10775" s="129" t="s">
        <v>15515</v>
      </c>
      <c r="C10775" s="129" t="s">
        <v>417</v>
      </c>
      <c r="D10775" s="165">
        <v>1</v>
      </c>
      <c r="E10775" s="129" t="s">
        <v>4739</v>
      </c>
      <c r="F10775" s="129" t="s">
        <v>4735</v>
      </c>
      <c r="G10775" s="129" t="s">
        <v>16723</v>
      </c>
      <c r="H10775" s="129"/>
    </row>
    <row r="10776" spans="1:8" x14ac:dyDescent="0.3">
      <c r="A10776" s="183">
        <v>45869</v>
      </c>
      <c r="B10776" s="129" t="s">
        <v>15516</v>
      </c>
      <c r="C10776" s="129" t="s">
        <v>417</v>
      </c>
      <c r="D10776" s="165">
        <v>1</v>
      </c>
      <c r="E10776" s="129" t="s">
        <v>4739</v>
      </c>
      <c r="F10776" s="129" t="s">
        <v>4735</v>
      </c>
      <c r="G10776" s="129" t="s">
        <v>16723</v>
      </c>
      <c r="H10776" s="129"/>
    </row>
    <row r="10777" spans="1:8" x14ac:dyDescent="0.3">
      <c r="A10777" s="183">
        <v>45869</v>
      </c>
      <c r="B10777" s="129" t="s">
        <v>15517</v>
      </c>
      <c r="C10777" s="129" t="s">
        <v>416</v>
      </c>
      <c r="D10777" s="165">
        <v>1</v>
      </c>
      <c r="E10777" s="129" t="s">
        <v>4739</v>
      </c>
      <c r="F10777" s="129" t="s">
        <v>4735</v>
      </c>
      <c r="G10777" s="129" t="s">
        <v>16723</v>
      </c>
      <c r="H10777" s="129"/>
    </row>
    <row r="10778" spans="1:8" x14ac:dyDescent="0.3">
      <c r="A10778" s="183">
        <v>45869</v>
      </c>
      <c r="B10778" s="129" t="s">
        <v>15518</v>
      </c>
      <c r="C10778" s="129" t="s">
        <v>418</v>
      </c>
      <c r="D10778" s="165">
        <v>1</v>
      </c>
      <c r="E10778" s="129" t="s">
        <v>4821</v>
      </c>
      <c r="F10778" s="129" t="s">
        <v>4735</v>
      </c>
      <c r="G10778" s="129" t="s">
        <v>16723</v>
      </c>
      <c r="H10778" s="129"/>
    </row>
    <row r="10779" spans="1:8" x14ac:dyDescent="0.3">
      <c r="A10779" s="183">
        <v>45869</v>
      </c>
      <c r="B10779" s="129" t="s">
        <v>15519</v>
      </c>
      <c r="C10779" s="129" t="s">
        <v>416</v>
      </c>
      <c r="D10779" s="165">
        <v>1</v>
      </c>
      <c r="E10779" s="129" t="s">
        <v>4737</v>
      </c>
      <c r="F10779" s="129" t="s">
        <v>4735</v>
      </c>
      <c r="G10779" s="129" t="s">
        <v>16723</v>
      </c>
      <c r="H10779" s="129"/>
    </row>
    <row r="10780" spans="1:8" x14ac:dyDescent="0.3">
      <c r="A10780" s="183">
        <v>45869</v>
      </c>
      <c r="B10780" s="129" t="s">
        <v>15520</v>
      </c>
      <c r="C10780" s="129" t="s">
        <v>416</v>
      </c>
      <c r="D10780" s="165">
        <v>1</v>
      </c>
      <c r="E10780" s="129" t="s">
        <v>4739</v>
      </c>
      <c r="F10780" s="129" t="s">
        <v>4735</v>
      </c>
      <c r="G10780" s="129" t="s">
        <v>16723</v>
      </c>
      <c r="H10780" s="129"/>
    </row>
    <row r="10781" spans="1:8" x14ac:dyDescent="0.3">
      <c r="A10781" s="183">
        <v>45869</v>
      </c>
      <c r="B10781" s="129" t="s">
        <v>15521</v>
      </c>
      <c r="C10781" s="129" t="s">
        <v>418</v>
      </c>
      <c r="D10781" s="165">
        <v>1</v>
      </c>
      <c r="E10781" s="129" t="s">
        <v>4737</v>
      </c>
      <c r="F10781" s="129" t="s">
        <v>4735</v>
      </c>
      <c r="G10781" s="129" t="s">
        <v>16723</v>
      </c>
      <c r="H10781" s="129"/>
    </row>
    <row r="10782" spans="1:8" x14ac:dyDescent="0.3">
      <c r="A10782" s="183">
        <v>45869</v>
      </c>
      <c r="B10782" s="129" t="s">
        <v>15522</v>
      </c>
      <c r="C10782" s="129" t="s">
        <v>418</v>
      </c>
      <c r="D10782" s="165">
        <v>1</v>
      </c>
      <c r="E10782" s="129" t="s">
        <v>4739</v>
      </c>
      <c r="F10782" s="129" t="s">
        <v>4735</v>
      </c>
      <c r="G10782" s="129" t="s">
        <v>16723</v>
      </c>
      <c r="H10782" s="129"/>
    </row>
    <row r="10783" spans="1:8" x14ac:dyDescent="0.3">
      <c r="A10783" s="183">
        <v>45869</v>
      </c>
      <c r="B10783" s="129" t="s">
        <v>15523</v>
      </c>
      <c r="C10783" s="129" t="s">
        <v>416</v>
      </c>
      <c r="D10783" s="165">
        <v>1</v>
      </c>
      <c r="E10783" s="129" t="s">
        <v>4739</v>
      </c>
      <c r="F10783" s="129" t="s">
        <v>4735</v>
      </c>
      <c r="G10783" s="129" t="s">
        <v>16723</v>
      </c>
      <c r="H10783" s="129"/>
    </row>
    <row r="10784" spans="1:8" x14ac:dyDescent="0.3">
      <c r="A10784" s="183">
        <v>45869</v>
      </c>
      <c r="B10784" s="129" t="s">
        <v>15524</v>
      </c>
      <c r="C10784" s="129" t="s">
        <v>417</v>
      </c>
      <c r="D10784" s="165">
        <v>1</v>
      </c>
      <c r="E10784" s="129" t="s">
        <v>4739</v>
      </c>
      <c r="F10784" s="129" t="s">
        <v>4735</v>
      </c>
      <c r="G10784" s="129" t="s">
        <v>16723</v>
      </c>
      <c r="H10784" s="129"/>
    </row>
    <row r="10785" spans="1:8" x14ac:dyDescent="0.3">
      <c r="A10785" s="183">
        <v>45869</v>
      </c>
      <c r="B10785" s="129" t="s">
        <v>15525</v>
      </c>
      <c r="C10785" s="129" t="s">
        <v>417</v>
      </c>
      <c r="D10785" s="165">
        <v>1</v>
      </c>
      <c r="E10785" s="129" t="s">
        <v>4739</v>
      </c>
      <c r="F10785" s="129" t="s">
        <v>4735</v>
      </c>
      <c r="G10785" s="129" t="s">
        <v>16723</v>
      </c>
      <c r="H10785" s="129"/>
    </row>
    <row r="10786" spans="1:8" x14ac:dyDescent="0.3">
      <c r="A10786" s="183">
        <v>45869</v>
      </c>
      <c r="B10786" s="129" t="s">
        <v>15526</v>
      </c>
      <c r="C10786" s="129" t="s">
        <v>417</v>
      </c>
      <c r="D10786" s="165">
        <v>1</v>
      </c>
      <c r="E10786" s="129" t="s">
        <v>4739</v>
      </c>
      <c r="F10786" s="129" t="s">
        <v>4735</v>
      </c>
      <c r="G10786" s="129" t="s">
        <v>16723</v>
      </c>
      <c r="H10786" s="129"/>
    </row>
    <row r="10787" spans="1:8" x14ac:dyDescent="0.3">
      <c r="A10787" s="183">
        <v>45869</v>
      </c>
      <c r="B10787" s="129" t="s">
        <v>15527</v>
      </c>
      <c r="C10787" s="129" t="s">
        <v>417</v>
      </c>
      <c r="D10787" s="165">
        <v>1</v>
      </c>
      <c r="E10787" s="129" t="s">
        <v>4739</v>
      </c>
      <c r="F10787" s="129" t="s">
        <v>4735</v>
      </c>
      <c r="G10787" s="129" t="s">
        <v>16723</v>
      </c>
      <c r="H10787" s="129"/>
    </row>
    <row r="10788" spans="1:8" x14ac:dyDescent="0.3">
      <c r="A10788" s="183">
        <v>45869</v>
      </c>
      <c r="B10788" s="129" t="s">
        <v>15528</v>
      </c>
      <c r="C10788" s="129" t="s">
        <v>417</v>
      </c>
      <c r="D10788" s="165">
        <v>1</v>
      </c>
      <c r="E10788" s="129" t="s">
        <v>4739</v>
      </c>
      <c r="F10788" s="129" t="s">
        <v>4735</v>
      </c>
      <c r="G10788" s="129" t="s">
        <v>16723</v>
      </c>
      <c r="H10788" s="129"/>
    </row>
    <row r="10789" spans="1:8" x14ac:dyDescent="0.3">
      <c r="A10789" s="183">
        <v>45869</v>
      </c>
      <c r="B10789" s="129" t="s">
        <v>15529</v>
      </c>
      <c r="C10789" s="129" t="s">
        <v>417</v>
      </c>
      <c r="D10789" s="165">
        <v>1</v>
      </c>
      <c r="E10789" s="129" t="s">
        <v>4739</v>
      </c>
      <c r="F10789" s="129" t="s">
        <v>4735</v>
      </c>
      <c r="G10789" s="129" t="s">
        <v>16723</v>
      </c>
      <c r="H10789" s="129"/>
    </row>
    <row r="10790" spans="1:8" x14ac:dyDescent="0.3">
      <c r="A10790" s="183">
        <v>45869</v>
      </c>
      <c r="B10790" s="129" t="s">
        <v>15530</v>
      </c>
      <c r="C10790" s="129" t="s">
        <v>417</v>
      </c>
      <c r="D10790" s="165">
        <v>1</v>
      </c>
      <c r="E10790" s="129" t="s">
        <v>4739</v>
      </c>
      <c r="F10790" s="129" t="s">
        <v>4735</v>
      </c>
      <c r="G10790" s="129" t="s">
        <v>16723</v>
      </c>
      <c r="H10790" s="129"/>
    </row>
    <row r="10791" spans="1:8" x14ac:dyDescent="0.3">
      <c r="A10791" s="183">
        <v>45869</v>
      </c>
      <c r="B10791" s="129" t="s">
        <v>15531</v>
      </c>
      <c r="C10791" s="129" t="s">
        <v>417</v>
      </c>
      <c r="D10791" s="165">
        <v>1</v>
      </c>
      <c r="E10791" s="129" t="s">
        <v>4739</v>
      </c>
      <c r="F10791" s="129" t="s">
        <v>4735</v>
      </c>
      <c r="G10791" s="129" t="s">
        <v>16723</v>
      </c>
      <c r="H10791" s="129"/>
    </row>
    <row r="10792" spans="1:8" x14ac:dyDescent="0.3">
      <c r="A10792" s="183">
        <v>45869</v>
      </c>
      <c r="B10792" s="129" t="s">
        <v>15532</v>
      </c>
      <c r="C10792" s="129" t="s">
        <v>416</v>
      </c>
      <c r="D10792" s="165">
        <v>1</v>
      </c>
      <c r="E10792" s="129" t="s">
        <v>4739</v>
      </c>
      <c r="F10792" s="129" t="s">
        <v>4735</v>
      </c>
      <c r="G10792" s="129" t="s">
        <v>16723</v>
      </c>
      <c r="H10792" s="129"/>
    </row>
    <row r="10793" spans="1:8" x14ac:dyDescent="0.3">
      <c r="A10793" s="183">
        <v>45869</v>
      </c>
      <c r="B10793" s="129" t="s">
        <v>15533</v>
      </c>
      <c r="C10793" s="129" t="s">
        <v>418</v>
      </c>
      <c r="D10793" s="165">
        <v>1</v>
      </c>
      <c r="E10793" s="129" t="s">
        <v>4739</v>
      </c>
      <c r="F10793" s="129" t="s">
        <v>4735</v>
      </c>
      <c r="G10793" s="129" t="s">
        <v>16723</v>
      </c>
      <c r="H10793" s="129"/>
    </row>
    <row r="10794" spans="1:8" x14ac:dyDescent="0.3">
      <c r="A10794" s="183">
        <v>45869</v>
      </c>
      <c r="B10794" s="129" t="s">
        <v>15534</v>
      </c>
      <c r="C10794" s="129" t="s">
        <v>416</v>
      </c>
      <c r="D10794" s="165">
        <v>1</v>
      </c>
      <c r="E10794" s="129" t="s">
        <v>4739</v>
      </c>
      <c r="F10794" s="129" t="s">
        <v>4735</v>
      </c>
      <c r="G10794" s="129" t="s">
        <v>16723</v>
      </c>
      <c r="H10794" s="129"/>
    </row>
    <row r="10795" spans="1:8" x14ac:dyDescent="0.3">
      <c r="A10795" s="183">
        <v>45869</v>
      </c>
      <c r="B10795" s="129" t="s">
        <v>15535</v>
      </c>
      <c r="C10795" s="129" t="s">
        <v>418</v>
      </c>
      <c r="D10795" s="165">
        <v>1</v>
      </c>
      <c r="E10795" s="129" t="s">
        <v>4739</v>
      </c>
      <c r="F10795" s="129" t="s">
        <v>4735</v>
      </c>
      <c r="G10795" s="129" t="s">
        <v>16723</v>
      </c>
      <c r="H10795" s="129"/>
    </row>
    <row r="10796" spans="1:8" x14ac:dyDescent="0.3">
      <c r="A10796" s="183">
        <v>45869</v>
      </c>
      <c r="B10796" s="129" t="s">
        <v>15536</v>
      </c>
      <c r="C10796" s="129" t="s">
        <v>417</v>
      </c>
      <c r="D10796" s="165">
        <v>1</v>
      </c>
      <c r="E10796" s="129" t="s">
        <v>4739</v>
      </c>
      <c r="F10796" s="129" t="s">
        <v>4735</v>
      </c>
      <c r="G10796" s="129" t="s">
        <v>16723</v>
      </c>
      <c r="H10796" s="129"/>
    </row>
    <row r="10797" spans="1:8" x14ac:dyDescent="0.3">
      <c r="A10797" s="183">
        <v>45869</v>
      </c>
      <c r="B10797" s="129" t="s">
        <v>15537</v>
      </c>
      <c r="C10797" s="129" t="s">
        <v>417</v>
      </c>
      <c r="D10797" s="165">
        <v>1</v>
      </c>
      <c r="E10797" s="129" t="s">
        <v>4739</v>
      </c>
      <c r="F10797" s="129" t="s">
        <v>4735</v>
      </c>
      <c r="G10797" s="129" t="s">
        <v>16723</v>
      </c>
      <c r="H10797" s="129"/>
    </row>
    <row r="10798" spans="1:8" x14ac:dyDescent="0.3">
      <c r="A10798" s="183">
        <v>45869</v>
      </c>
      <c r="B10798" s="129" t="s">
        <v>15538</v>
      </c>
      <c r="C10798" s="129" t="s">
        <v>417</v>
      </c>
      <c r="D10798" s="165">
        <v>1</v>
      </c>
      <c r="E10798" s="129" t="s">
        <v>4739</v>
      </c>
      <c r="F10798" s="129" t="s">
        <v>4735</v>
      </c>
      <c r="G10798" s="129" t="s">
        <v>16723</v>
      </c>
      <c r="H10798" s="129"/>
    </row>
    <row r="10799" spans="1:8" x14ac:dyDescent="0.3">
      <c r="A10799" s="183">
        <v>45869</v>
      </c>
      <c r="B10799" s="129" t="s">
        <v>15539</v>
      </c>
      <c r="C10799" s="129" t="s">
        <v>417</v>
      </c>
      <c r="D10799" s="165">
        <v>1</v>
      </c>
      <c r="E10799" s="129" t="s">
        <v>4739</v>
      </c>
      <c r="F10799" s="129" t="s">
        <v>4735</v>
      </c>
      <c r="G10799" s="129" t="s">
        <v>16723</v>
      </c>
      <c r="H10799" s="129"/>
    </row>
    <row r="10800" spans="1:8" x14ac:dyDescent="0.3">
      <c r="A10800" s="183">
        <v>45869</v>
      </c>
      <c r="B10800" s="129" t="s">
        <v>15540</v>
      </c>
      <c r="C10800" s="129" t="s">
        <v>417</v>
      </c>
      <c r="D10800" s="165">
        <v>1</v>
      </c>
      <c r="E10800" s="129" t="s">
        <v>4739</v>
      </c>
      <c r="F10800" s="129" t="s">
        <v>4735</v>
      </c>
      <c r="G10800" s="129" t="s">
        <v>16723</v>
      </c>
      <c r="H10800" s="129"/>
    </row>
    <row r="10801" spans="1:8" x14ac:dyDescent="0.3">
      <c r="A10801" s="183">
        <v>45869</v>
      </c>
      <c r="B10801" s="129" t="s">
        <v>15541</v>
      </c>
      <c r="C10801" s="129" t="s">
        <v>417</v>
      </c>
      <c r="D10801" s="165">
        <v>1</v>
      </c>
      <c r="E10801" s="129" t="s">
        <v>4739</v>
      </c>
      <c r="F10801" s="129" t="s">
        <v>4735</v>
      </c>
      <c r="G10801" s="129" t="s">
        <v>16723</v>
      </c>
      <c r="H10801" s="129"/>
    </row>
    <row r="10802" spans="1:8" x14ac:dyDescent="0.3">
      <c r="A10802" s="183">
        <v>45869</v>
      </c>
      <c r="B10802" s="129" t="s">
        <v>15542</v>
      </c>
      <c r="C10802" s="129" t="s">
        <v>417</v>
      </c>
      <c r="D10802" s="165">
        <v>1</v>
      </c>
      <c r="E10802" s="129" t="s">
        <v>4739</v>
      </c>
      <c r="F10802" s="129" t="s">
        <v>4735</v>
      </c>
      <c r="G10802" s="129" t="s">
        <v>16723</v>
      </c>
      <c r="H10802" s="129"/>
    </row>
    <row r="10803" spans="1:8" x14ac:dyDescent="0.3">
      <c r="A10803" s="183">
        <v>45869</v>
      </c>
      <c r="B10803" s="129" t="s">
        <v>15543</v>
      </c>
      <c r="C10803" s="129" t="s">
        <v>417</v>
      </c>
      <c r="D10803" s="165">
        <v>1</v>
      </c>
      <c r="E10803" s="129" t="s">
        <v>4739</v>
      </c>
      <c r="F10803" s="129" t="s">
        <v>4735</v>
      </c>
      <c r="G10803" s="129" t="s">
        <v>16723</v>
      </c>
      <c r="H10803" s="129"/>
    </row>
    <row r="10804" spans="1:8" x14ac:dyDescent="0.3">
      <c r="A10804" s="183">
        <v>45869</v>
      </c>
      <c r="B10804" s="129" t="s">
        <v>15544</v>
      </c>
      <c r="C10804" s="129" t="s">
        <v>416</v>
      </c>
      <c r="D10804" s="165">
        <v>1</v>
      </c>
      <c r="E10804" s="129" t="s">
        <v>4739</v>
      </c>
      <c r="F10804" s="129" t="s">
        <v>4735</v>
      </c>
      <c r="G10804" s="129" t="s">
        <v>16723</v>
      </c>
      <c r="H10804" s="129"/>
    </row>
    <row r="10805" spans="1:8" x14ac:dyDescent="0.3">
      <c r="A10805" s="183">
        <v>45869</v>
      </c>
      <c r="B10805" s="129" t="s">
        <v>15545</v>
      </c>
      <c r="C10805" s="129" t="s">
        <v>416</v>
      </c>
      <c r="D10805" s="165">
        <v>1</v>
      </c>
      <c r="E10805" s="129" t="s">
        <v>4737</v>
      </c>
      <c r="F10805" s="129" t="s">
        <v>4735</v>
      </c>
      <c r="G10805" s="129" t="s">
        <v>16723</v>
      </c>
      <c r="H10805" s="129"/>
    </row>
    <row r="10806" spans="1:8" x14ac:dyDescent="0.3">
      <c r="A10806" s="183">
        <v>45869</v>
      </c>
      <c r="B10806" s="129" t="s">
        <v>15546</v>
      </c>
      <c r="C10806" s="129" t="s">
        <v>416</v>
      </c>
      <c r="D10806" s="165">
        <v>1</v>
      </c>
      <c r="E10806" s="129" t="s">
        <v>4739</v>
      </c>
      <c r="F10806" s="129" t="s">
        <v>4735</v>
      </c>
      <c r="G10806" s="129" t="s">
        <v>16723</v>
      </c>
      <c r="H10806" s="129"/>
    </row>
    <row r="10807" spans="1:8" x14ac:dyDescent="0.3">
      <c r="A10807" s="183">
        <v>45869</v>
      </c>
      <c r="B10807" s="129" t="s">
        <v>15547</v>
      </c>
      <c r="C10807" s="129" t="s">
        <v>418</v>
      </c>
      <c r="D10807" s="165">
        <v>1</v>
      </c>
      <c r="E10807" s="129" t="s">
        <v>4739</v>
      </c>
      <c r="F10807" s="129" t="s">
        <v>4735</v>
      </c>
      <c r="G10807" s="129" t="s">
        <v>16723</v>
      </c>
      <c r="H10807" s="129"/>
    </row>
    <row r="10808" spans="1:8" x14ac:dyDescent="0.3">
      <c r="A10808" s="183">
        <v>45869</v>
      </c>
      <c r="B10808" s="129" t="s">
        <v>15548</v>
      </c>
      <c r="C10808" s="129" t="s">
        <v>418</v>
      </c>
      <c r="D10808" s="165">
        <v>1</v>
      </c>
      <c r="E10808" s="129" t="s">
        <v>4739</v>
      </c>
      <c r="F10808" s="129" t="s">
        <v>4735</v>
      </c>
      <c r="G10808" s="129" t="s">
        <v>16723</v>
      </c>
      <c r="H10808" s="129"/>
    </row>
    <row r="10809" spans="1:8" x14ac:dyDescent="0.3">
      <c r="A10809" s="183">
        <v>45869</v>
      </c>
      <c r="B10809" s="129" t="s">
        <v>15549</v>
      </c>
      <c r="C10809" s="129" t="s">
        <v>418</v>
      </c>
      <c r="D10809" s="165">
        <v>1</v>
      </c>
      <c r="E10809" s="129" t="s">
        <v>4737</v>
      </c>
      <c r="F10809" s="129" t="s">
        <v>4735</v>
      </c>
      <c r="G10809" s="129" t="s">
        <v>16723</v>
      </c>
      <c r="H10809" s="129"/>
    </row>
    <row r="10810" spans="1:8" x14ac:dyDescent="0.3">
      <c r="A10810" s="183">
        <v>45869</v>
      </c>
      <c r="B10810" s="129" t="s">
        <v>15550</v>
      </c>
      <c r="C10810" s="129" t="s">
        <v>418</v>
      </c>
      <c r="D10810" s="165">
        <v>1</v>
      </c>
      <c r="E10810" s="129" t="s">
        <v>4739</v>
      </c>
      <c r="F10810" s="129" t="s">
        <v>4735</v>
      </c>
      <c r="G10810" s="129" t="s">
        <v>16723</v>
      </c>
      <c r="H10810" s="129"/>
    </row>
    <row r="10811" spans="1:8" x14ac:dyDescent="0.3">
      <c r="A10811" s="183">
        <v>45869</v>
      </c>
      <c r="B10811" s="129" t="s">
        <v>15551</v>
      </c>
      <c r="C10811" s="129" t="s">
        <v>417</v>
      </c>
      <c r="D10811" s="165">
        <v>1</v>
      </c>
      <c r="E10811" s="129" t="s">
        <v>4739</v>
      </c>
      <c r="F10811" s="129" t="s">
        <v>4735</v>
      </c>
      <c r="G10811" s="129" t="s">
        <v>16723</v>
      </c>
      <c r="H10811" s="129"/>
    </row>
    <row r="10812" spans="1:8" x14ac:dyDescent="0.3">
      <c r="A10812" s="183">
        <v>45869</v>
      </c>
      <c r="B10812" s="129" t="s">
        <v>15552</v>
      </c>
      <c r="C10812" s="129" t="s">
        <v>417</v>
      </c>
      <c r="D10812" s="165">
        <v>1</v>
      </c>
      <c r="E10812" s="129" t="s">
        <v>4739</v>
      </c>
      <c r="F10812" s="129" t="s">
        <v>4735</v>
      </c>
      <c r="G10812" s="129" t="s">
        <v>16723</v>
      </c>
      <c r="H10812" s="129"/>
    </row>
    <row r="10813" spans="1:8" x14ac:dyDescent="0.3">
      <c r="A10813" s="183">
        <v>45869</v>
      </c>
      <c r="B10813" s="129" t="s">
        <v>15553</v>
      </c>
      <c r="C10813" s="129" t="s">
        <v>417</v>
      </c>
      <c r="D10813" s="165">
        <v>1</v>
      </c>
      <c r="E10813" s="129" t="s">
        <v>4739</v>
      </c>
      <c r="F10813" s="129" t="s">
        <v>4735</v>
      </c>
      <c r="G10813" s="129" t="s">
        <v>16723</v>
      </c>
      <c r="H10813" s="129"/>
    </row>
    <row r="10814" spans="1:8" x14ac:dyDescent="0.3">
      <c r="A10814" s="183">
        <v>45869</v>
      </c>
      <c r="B10814" s="129" t="s">
        <v>15554</v>
      </c>
      <c r="C10814" s="129" t="s">
        <v>417</v>
      </c>
      <c r="D10814" s="165">
        <v>1</v>
      </c>
      <c r="E10814" s="129" t="s">
        <v>4739</v>
      </c>
      <c r="F10814" s="129" t="s">
        <v>4735</v>
      </c>
      <c r="G10814" s="129" t="s">
        <v>16723</v>
      </c>
      <c r="H10814" s="129"/>
    </row>
    <row r="10815" spans="1:8" x14ac:dyDescent="0.3">
      <c r="A10815" s="183">
        <v>45869</v>
      </c>
      <c r="B10815" s="129" t="s">
        <v>15555</v>
      </c>
      <c r="C10815" s="129" t="s">
        <v>417</v>
      </c>
      <c r="D10815" s="165">
        <v>1</v>
      </c>
      <c r="E10815" s="129" t="s">
        <v>4739</v>
      </c>
      <c r="F10815" s="129" t="s">
        <v>4735</v>
      </c>
      <c r="G10815" s="129" t="s">
        <v>16723</v>
      </c>
      <c r="H10815" s="129"/>
    </row>
    <row r="10816" spans="1:8" x14ac:dyDescent="0.3">
      <c r="A10816" s="183">
        <v>45869</v>
      </c>
      <c r="B10816" s="129" t="s">
        <v>15556</v>
      </c>
      <c r="C10816" s="129" t="s">
        <v>418</v>
      </c>
      <c r="D10816" s="165">
        <v>1</v>
      </c>
      <c r="E10816" s="129" t="s">
        <v>4821</v>
      </c>
      <c r="F10816" s="129" t="s">
        <v>4735</v>
      </c>
      <c r="G10816" s="129" t="s">
        <v>16723</v>
      </c>
      <c r="H10816" s="129"/>
    </row>
    <row r="10817" spans="1:8" x14ac:dyDescent="0.3">
      <c r="A10817" s="183">
        <v>45869</v>
      </c>
      <c r="B10817" s="129" t="s">
        <v>15557</v>
      </c>
      <c r="C10817" s="129" t="s">
        <v>418</v>
      </c>
      <c r="D10817" s="165">
        <v>1</v>
      </c>
      <c r="E10817" s="129" t="s">
        <v>4741</v>
      </c>
      <c r="F10817" s="129" t="s">
        <v>4735</v>
      </c>
      <c r="G10817" s="129" t="s">
        <v>16723</v>
      </c>
      <c r="H10817" s="129"/>
    </row>
    <row r="10818" spans="1:8" x14ac:dyDescent="0.3">
      <c r="A10818" s="183">
        <v>45869</v>
      </c>
      <c r="B10818" s="129" t="s">
        <v>15558</v>
      </c>
      <c r="C10818" s="129" t="s">
        <v>418</v>
      </c>
      <c r="D10818" s="165">
        <v>1</v>
      </c>
      <c r="E10818" s="129" t="s">
        <v>4821</v>
      </c>
      <c r="F10818" s="129" t="s">
        <v>4735</v>
      </c>
      <c r="G10818" s="129" t="s">
        <v>16723</v>
      </c>
      <c r="H10818" s="129"/>
    </row>
    <row r="10819" spans="1:8" x14ac:dyDescent="0.3">
      <c r="A10819" s="183">
        <v>45869</v>
      </c>
      <c r="B10819" s="129" t="s">
        <v>15559</v>
      </c>
      <c r="C10819" s="129" t="s">
        <v>418</v>
      </c>
      <c r="D10819" s="165">
        <v>1</v>
      </c>
      <c r="E10819" s="129" t="s">
        <v>4821</v>
      </c>
      <c r="F10819" s="129" t="s">
        <v>4735</v>
      </c>
      <c r="G10819" s="129" t="s">
        <v>16723</v>
      </c>
      <c r="H10819" s="129"/>
    </row>
    <row r="10820" spans="1:8" x14ac:dyDescent="0.3">
      <c r="A10820" s="183">
        <v>45869</v>
      </c>
      <c r="B10820" s="129" t="s">
        <v>15560</v>
      </c>
      <c r="C10820" s="129" t="s">
        <v>417</v>
      </c>
      <c r="D10820" s="165">
        <v>1</v>
      </c>
      <c r="E10820" s="129" t="s">
        <v>4739</v>
      </c>
      <c r="F10820" s="129" t="s">
        <v>4735</v>
      </c>
      <c r="G10820" s="129" t="s">
        <v>16723</v>
      </c>
      <c r="H10820" s="129"/>
    </row>
    <row r="10821" spans="1:8" x14ac:dyDescent="0.3">
      <c r="A10821" s="183">
        <v>45869</v>
      </c>
      <c r="B10821" s="129" t="s">
        <v>15561</v>
      </c>
      <c r="C10821" s="129" t="s">
        <v>417</v>
      </c>
      <c r="D10821" s="165">
        <v>1</v>
      </c>
      <c r="E10821" s="129" t="s">
        <v>4739</v>
      </c>
      <c r="F10821" s="129" t="s">
        <v>4735</v>
      </c>
      <c r="G10821" s="129" t="s">
        <v>16723</v>
      </c>
      <c r="H10821" s="129"/>
    </row>
    <row r="10822" spans="1:8" x14ac:dyDescent="0.3">
      <c r="A10822" s="183">
        <v>45869</v>
      </c>
      <c r="B10822" s="129" t="s">
        <v>15562</v>
      </c>
      <c r="C10822" s="129" t="s">
        <v>417</v>
      </c>
      <c r="D10822" s="165">
        <v>1</v>
      </c>
      <c r="E10822" s="129" t="s">
        <v>4739</v>
      </c>
      <c r="F10822" s="129" t="s">
        <v>4735</v>
      </c>
      <c r="G10822" s="129" t="s">
        <v>16723</v>
      </c>
      <c r="H10822" s="129"/>
    </row>
    <row r="10823" spans="1:8" x14ac:dyDescent="0.3">
      <c r="A10823" s="183">
        <v>45869</v>
      </c>
      <c r="B10823" s="129" t="s">
        <v>15563</v>
      </c>
      <c r="C10823" s="129" t="s">
        <v>417</v>
      </c>
      <c r="D10823" s="165">
        <v>1</v>
      </c>
      <c r="E10823" s="129" t="s">
        <v>4739</v>
      </c>
      <c r="F10823" s="129" t="s">
        <v>4735</v>
      </c>
      <c r="G10823" s="129" t="s">
        <v>16723</v>
      </c>
      <c r="H10823" s="129"/>
    </row>
    <row r="10824" spans="1:8" x14ac:dyDescent="0.3">
      <c r="A10824" s="183">
        <v>45869</v>
      </c>
      <c r="B10824" s="129" t="s">
        <v>15564</v>
      </c>
      <c r="C10824" s="129" t="s">
        <v>418</v>
      </c>
      <c r="D10824" s="165">
        <v>1</v>
      </c>
      <c r="E10824" s="129" t="s">
        <v>4739</v>
      </c>
      <c r="F10824" s="129" t="s">
        <v>4735</v>
      </c>
      <c r="G10824" s="129" t="s">
        <v>16723</v>
      </c>
      <c r="H10824" s="129"/>
    </row>
    <row r="10825" spans="1:8" x14ac:dyDescent="0.3">
      <c r="A10825" s="183">
        <v>45869</v>
      </c>
      <c r="B10825" s="129" t="s">
        <v>15565</v>
      </c>
      <c r="C10825" s="129" t="s">
        <v>416</v>
      </c>
      <c r="D10825" s="165">
        <v>1</v>
      </c>
      <c r="E10825" s="129" t="s">
        <v>4739</v>
      </c>
      <c r="F10825" s="129" t="s">
        <v>4735</v>
      </c>
      <c r="G10825" s="129" t="s">
        <v>16723</v>
      </c>
      <c r="H10825" s="129"/>
    </row>
    <row r="10826" spans="1:8" x14ac:dyDescent="0.3">
      <c r="A10826" s="183">
        <v>45869</v>
      </c>
      <c r="B10826" s="129" t="s">
        <v>15566</v>
      </c>
      <c r="C10826" s="129" t="s">
        <v>418</v>
      </c>
      <c r="D10826" s="165">
        <v>1</v>
      </c>
      <c r="E10826" s="129" t="s">
        <v>4739</v>
      </c>
      <c r="F10826" s="129" t="s">
        <v>4735</v>
      </c>
      <c r="G10826" s="129" t="s">
        <v>16723</v>
      </c>
      <c r="H10826" s="129"/>
    </row>
    <row r="10827" spans="1:8" x14ac:dyDescent="0.3">
      <c r="A10827" s="183">
        <v>45869</v>
      </c>
      <c r="B10827" s="129" t="s">
        <v>15567</v>
      </c>
      <c r="C10827" s="129" t="s">
        <v>417</v>
      </c>
      <c r="D10827" s="165">
        <v>1</v>
      </c>
      <c r="E10827" s="129" t="s">
        <v>4739</v>
      </c>
      <c r="F10827" s="129" t="s">
        <v>4735</v>
      </c>
      <c r="G10827" s="129" t="s">
        <v>16723</v>
      </c>
      <c r="H10827" s="129"/>
    </row>
    <row r="10828" spans="1:8" x14ac:dyDescent="0.3">
      <c r="A10828" s="183">
        <v>45869</v>
      </c>
      <c r="B10828" s="129" t="s">
        <v>15568</v>
      </c>
      <c r="C10828" s="129" t="s">
        <v>417</v>
      </c>
      <c r="D10828" s="165">
        <v>1</v>
      </c>
      <c r="E10828" s="129" t="s">
        <v>4739</v>
      </c>
      <c r="F10828" s="129" t="s">
        <v>4735</v>
      </c>
      <c r="G10828" s="129" t="s">
        <v>16723</v>
      </c>
      <c r="H10828" s="129"/>
    </row>
    <row r="10829" spans="1:8" x14ac:dyDescent="0.3">
      <c r="A10829" s="183">
        <v>45869</v>
      </c>
      <c r="B10829" s="129" t="s">
        <v>15569</v>
      </c>
      <c r="C10829" s="129" t="s">
        <v>417</v>
      </c>
      <c r="D10829" s="165">
        <v>1</v>
      </c>
      <c r="E10829" s="129" t="s">
        <v>4739</v>
      </c>
      <c r="F10829" s="129" t="s">
        <v>4735</v>
      </c>
      <c r="G10829" s="129" t="s">
        <v>16723</v>
      </c>
      <c r="H10829" s="129"/>
    </row>
    <row r="10830" spans="1:8" x14ac:dyDescent="0.3">
      <c r="A10830" s="183">
        <v>45869</v>
      </c>
      <c r="B10830" s="129" t="s">
        <v>15570</v>
      </c>
      <c r="C10830" s="129" t="s">
        <v>416</v>
      </c>
      <c r="D10830" s="165">
        <v>1</v>
      </c>
      <c r="E10830" s="129" t="s">
        <v>4737</v>
      </c>
      <c r="F10830" s="129" t="s">
        <v>4735</v>
      </c>
      <c r="G10830" s="129" t="s">
        <v>16723</v>
      </c>
      <c r="H10830" s="129"/>
    </row>
    <row r="10831" spans="1:8" x14ac:dyDescent="0.3">
      <c r="A10831" s="183">
        <v>45869</v>
      </c>
      <c r="B10831" s="129" t="s">
        <v>15571</v>
      </c>
      <c r="C10831" s="129" t="s">
        <v>418</v>
      </c>
      <c r="D10831" s="165">
        <v>1</v>
      </c>
      <c r="E10831" s="129" t="s">
        <v>4739</v>
      </c>
      <c r="F10831" s="129" t="s">
        <v>4735</v>
      </c>
      <c r="G10831" s="129" t="s">
        <v>16723</v>
      </c>
      <c r="H10831" s="129"/>
    </row>
    <row r="10832" spans="1:8" x14ac:dyDescent="0.3">
      <c r="A10832" s="183">
        <v>45869</v>
      </c>
      <c r="B10832" s="129" t="s">
        <v>15572</v>
      </c>
      <c r="C10832" s="129" t="s">
        <v>416</v>
      </c>
      <c r="D10832" s="165">
        <v>1</v>
      </c>
      <c r="E10832" s="129" t="s">
        <v>4739</v>
      </c>
      <c r="F10832" s="129" t="s">
        <v>4735</v>
      </c>
      <c r="G10832" s="129" t="s">
        <v>16723</v>
      </c>
      <c r="H10832" s="129"/>
    </row>
    <row r="10833" spans="1:8" x14ac:dyDescent="0.3">
      <c r="A10833" s="183">
        <v>45869</v>
      </c>
      <c r="B10833" s="129" t="s">
        <v>15573</v>
      </c>
      <c r="C10833" s="129" t="s">
        <v>418</v>
      </c>
      <c r="D10833" s="165">
        <v>1</v>
      </c>
      <c r="E10833" s="129" t="s">
        <v>4821</v>
      </c>
      <c r="F10833" s="129" t="s">
        <v>4735</v>
      </c>
      <c r="G10833" s="129" t="s">
        <v>16723</v>
      </c>
      <c r="H10833" s="129"/>
    </row>
    <row r="10834" spans="1:8" x14ac:dyDescent="0.3">
      <c r="A10834" s="183">
        <v>45869</v>
      </c>
      <c r="B10834" s="129" t="s">
        <v>15574</v>
      </c>
      <c r="C10834" s="129" t="s">
        <v>416</v>
      </c>
      <c r="D10834" s="165">
        <v>1</v>
      </c>
      <c r="E10834" s="129" t="s">
        <v>4739</v>
      </c>
      <c r="F10834" s="129" t="s">
        <v>4735</v>
      </c>
      <c r="G10834" s="129" t="s">
        <v>16723</v>
      </c>
      <c r="H10834" s="129"/>
    </row>
    <row r="10835" spans="1:8" x14ac:dyDescent="0.3">
      <c r="A10835" s="183">
        <v>45869</v>
      </c>
      <c r="B10835" s="129" t="s">
        <v>15575</v>
      </c>
      <c r="C10835" s="129" t="s">
        <v>416</v>
      </c>
      <c r="D10835" s="165">
        <v>1</v>
      </c>
      <c r="E10835" s="129" t="s">
        <v>4739</v>
      </c>
      <c r="F10835" s="129" t="s">
        <v>4735</v>
      </c>
      <c r="G10835" s="129" t="s">
        <v>16723</v>
      </c>
      <c r="H10835" s="129"/>
    </row>
    <row r="10836" spans="1:8" x14ac:dyDescent="0.3">
      <c r="A10836" s="183">
        <v>45869</v>
      </c>
      <c r="B10836" s="129" t="s">
        <v>15576</v>
      </c>
      <c r="C10836" s="129" t="s">
        <v>416</v>
      </c>
      <c r="D10836" s="165">
        <v>1</v>
      </c>
      <c r="E10836" s="129" t="s">
        <v>4739</v>
      </c>
      <c r="F10836" s="129" t="s">
        <v>4735</v>
      </c>
      <c r="G10836" s="129" t="s">
        <v>16723</v>
      </c>
      <c r="H10836" s="129"/>
    </row>
    <row r="10837" spans="1:8" x14ac:dyDescent="0.3">
      <c r="A10837" s="183">
        <v>45869</v>
      </c>
      <c r="B10837" s="129" t="s">
        <v>15577</v>
      </c>
      <c r="C10837" s="129" t="s">
        <v>418</v>
      </c>
      <c r="D10837" s="165">
        <v>1</v>
      </c>
      <c r="E10837" s="129" t="s">
        <v>4739</v>
      </c>
      <c r="F10837" s="129" t="s">
        <v>4735</v>
      </c>
      <c r="G10837" s="129" t="s">
        <v>16723</v>
      </c>
      <c r="H10837" s="129"/>
    </row>
    <row r="10838" spans="1:8" x14ac:dyDescent="0.3">
      <c r="A10838" s="183">
        <v>45869</v>
      </c>
      <c r="B10838" s="129" t="s">
        <v>15578</v>
      </c>
      <c r="C10838" s="129" t="s">
        <v>416</v>
      </c>
      <c r="D10838" s="165">
        <v>1</v>
      </c>
      <c r="E10838" s="129" t="s">
        <v>4739</v>
      </c>
      <c r="F10838" s="129" t="s">
        <v>4735</v>
      </c>
      <c r="G10838" s="129" t="s">
        <v>16723</v>
      </c>
      <c r="H10838" s="129"/>
    </row>
    <row r="10839" spans="1:8" x14ac:dyDescent="0.3">
      <c r="A10839" s="183">
        <v>45869</v>
      </c>
      <c r="B10839" s="129" t="s">
        <v>15579</v>
      </c>
      <c r="C10839" s="129" t="s">
        <v>416</v>
      </c>
      <c r="D10839" s="165">
        <v>1</v>
      </c>
      <c r="E10839" s="129" t="s">
        <v>4741</v>
      </c>
      <c r="F10839" s="129" t="s">
        <v>4735</v>
      </c>
      <c r="G10839" s="129" t="s">
        <v>16723</v>
      </c>
      <c r="H10839" s="129"/>
    </row>
    <row r="10840" spans="1:8" x14ac:dyDescent="0.3">
      <c r="A10840" s="183">
        <v>45869</v>
      </c>
      <c r="B10840" s="129" t="s">
        <v>15580</v>
      </c>
      <c r="C10840" s="129" t="s">
        <v>417</v>
      </c>
      <c r="D10840" s="165">
        <v>1</v>
      </c>
      <c r="E10840" s="129" t="s">
        <v>4739</v>
      </c>
      <c r="F10840" s="129" t="s">
        <v>4735</v>
      </c>
      <c r="G10840" s="129" t="s">
        <v>16723</v>
      </c>
      <c r="H10840" s="129"/>
    </row>
    <row r="10841" spans="1:8" x14ac:dyDescent="0.3">
      <c r="A10841" s="183">
        <v>45869</v>
      </c>
      <c r="B10841" s="129" t="s">
        <v>15581</v>
      </c>
      <c r="C10841" s="129" t="s">
        <v>417</v>
      </c>
      <c r="D10841" s="165">
        <v>1</v>
      </c>
      <c r="E10841" s="129" t="s">
        <v>4739</v>
      </c>
      <c r="F10841" s="129" t="s">
        <v>4735</v>
      </c>
      <c r="G10841" s="129" t="s">
        <v>16723</v>
      </c>
      <c r="H10841" s="129"/>
    </row>
    <row r="10842" spans="1:8" x14ac:dyDescent="0.3">
      <c r="A10842" s="183">
        <v>45869</v>
      </c>
      <c r="B10842" s="129" t="s">
        <v>15582</v>
      </c>
      <c r="C10842" s="129" t="s">
        <v>416</v>
      </c>
      <c r="D10842" s="165">
        <v>1</v>
      </c>
      <c r="E10842" s="129" t="s">
        <v>4747</v>
      </c>
      <c r="F10842" s="129" t="s">
        <v>4735</v>
      </c>
      <c r="G10842" s="129" t="s">
        <v>16723</v>
      </c>
      <c r="H10842" s="129"/>
    </row>
    <row r="10843" spans="1:8" x14ac:dyDescent="0.3">
      <c r="A10843" s="183">
        <v>45869</v>
      </c>
      <c r="B10843" s="129" t="s">
        <v>15583</v>
      </c>
      <c r="C10843" s="129" t="s">
        <v>416</v>
      </c>
      <c r="D10843" s="165">
        <v>1</v>
      </c>
      <c r="E10843" s="129" t="s">
        <v>4739</v>
      </c>
      <c r="F10843" s="129" t="s">
        <v>4735</v>
      </c>
      <c r="G10843" s="129" t="s">
        <v>16723</v>
      </c>
      <c r="H10843" s="129"/>
    </row>
    <row r="10844" spans="1:8" x14ac:dyDescent="0.3">
      <c r="A10844" s="183">
        <v>45869</v>
      </c>
      <c r="B10844" s="129" t="s">
        <v>15584</v>
      </c>
      <c r="C10844" s="129" t="s">
        <v>416</v>
      </c>
      <c r="D10844" s="165">
        <v>1</v>
      </c>
      <c r="E10844" s="129" t="s">
        <v>4737</v>
      </c>
      <c r="F10844" s="129" t="s">
        <v>4735</v>
      </c>
      <c r="G10844" s="129" t="s">
        <v>16723</v>
      </c>
      <c r="H10844" s="129"/>
    </row>
    <row r="10845" spans="1:8" x14ac:dyDescent="0.3">
      <c r="A10845" s="183">
        <v>45869</v>
      </c>
      <c r="B10845" s="129" t="s">
        <v>15585</v>
      </c>
      <c r="C10845" s="129" t="s">
        <v>416</v>
      </c>
      <c r="D10845" s="165">
        <v>1</v>
      </c>
      <c r="E10845" s="129" t="s">
        <v>4739</v>
      </c>
      <c r="F10845" s="129" t="s">
        <v>4735</v>
      </c>
      <c r="G10845" s="129" t="s">
        <v>16723</v>
      </c>
      <c r="H10845" s="129"/>
    </row>
    <row r="10846" spans="1:8" x14ac:dyDescent="0.3">
      <c r="A10846" s="183">
        <v>45869</v>
      </c>
      <c r="B10846" s="129" t="s">
        <v>15586</v>
      </c>
      <c r="C10846" s="129" t="s">
        <v>416</v>
      </c>
      <c r="D10846" s="165">
        <v>1</v>
      </c>
      <c r="E10846" s="129" t="s">
        <v>4739</v>
      </c>
      <c r="F10846" s="129" t="s">
        <v>4735</v>
      </c>
      <c r="G10846" s="129" t="s">
        <v>16723</v>
      </c>
      <c r="H10846" s="129"/>
    </row>
    <row r="10847" spans="1:8" x14ac:dyDescent="0.3">
      <c r="A10847" s="183">
        <v>45869</v>
      </c>
      <c r="B10847" s="129" t="s">
        <v>15587</v>
      </c>
      <c r="C10847" s="129" t="s">
        <v>416</v>
      </c>
      <c r="D10847" s="165">
        <v>1</v>
      </c>
      <c r="E10847" s="129" t="s">
        <v>4739</v>
      </c>
      <c r="F10847" s="129" t="s">
        <v>4735</v>
      </c>
      <c r="G10847" s="129" t="s">
        <v>16723</v>
      </c>
      <c r="H10847" s="129"/>
    </row>
    <row r="10848" spans="1:8" x14ac:dyDescent="0.3">
      <c r="A10848" s="183">
        <v>45869</v>
      </c>
      <c r="B10848" s="129" t="s">
        <v>15588</v>
      </c>
      <c r="C10848" s="129" t="s">
        <v>416</v>
      </c>
      <c r="D10848" s="165">
        <v>1</v>
      </c>
      <c r="E10848" s="129" t="s">
        <v>4739</v>
      </c>
      <c r="F10848" s="129" t="s">
        <v>4735</v>
      </c>
      <c r="G10848" s="129" t="s">
        <v>16723</v>
      </c>
      <c r="H10848" s="129"/>
    </row>
    <row r="10849" spans="1:8" x14ac:dyDescent="0.3">
      <c r="A10849" s="183">
        <v>45869</v>
      </c>
      <c r="B10849" s="129" t="s">
        <v>15589</v>
      </c>
      <c r="C10849" s="129" t="s">
        <v>418</v>
      </c>
      <c r="D10849" s="165">
        <v>1</v>
      </c>
      <c r="E10849" s="129" t="s">
        <v>4739</v>
      </c>
      <c r="F10849" s="129" t="s">
        <v>4735</v>
      </c>
      <c r="G10849" s="129" t="s">
        <v>16723</v>
      </c>
      <c r="H10849" s="129"/>
    </row>
    <row r="10850" spans="1:8" x14ac:dyDescent="0.3">
      <c r="A10850" s="183">
        <v>45869</v>
      </c>
      <c r="B10850" s="129" t="s">
        <v>15590</v>
      </c>
      <c r="C10850" s="129" t="s">
        <v>416</v>
      </c>
      <c r="D10850" s="165">
        <v>1</v>
      </c>
      <c r="E10850" s="129" t="s">
        <v>4739</v>
      </c>
      <c r="F10850" s="129" t="s">
        <v>4735</v>
      </c>
      <c r="G10850" s="129" t="s">
        <v>16723</v>
      </c>
      <c r="H10850" s="129"/>
    </row>
    <row r="10851" spans="1:8" x14ac:dyDescent="0.3">
      <c r="A10851" s="183">
        <v>45869</v>
      </c>
      <c r="B10851" s="129" t="s">
        <v>15591</v>
      </c>
      <c r="C10851" s="129" t="s">
        <v>416</v>
      </c>
      <c r="D10851" s="165">
        <v>1</v>
      </c>
      <c r="E10851" s="129" t="s">
        <v>4739</v>
      </c>
      <c r="F10851" s="129" t="s">
        <v>4735</v>
      </c>
      <c r="G10851" s="129" t="s">
        <v>16723</v>
      </c>
      <c r="H10851" s="129"/>
    </row>
    <row r="10852" spans="1:8" x14ac:dyDescent="0.3">
      <c r="A10852" s="183">
        <v>45869</v>
      </c>
      <c r="B10852" s="129" t="s">
        <v>15592</v>
      </c>
      <c r="C10852" s="129" t="s">
        <v>418</v>
      </c>
      <c r="D10852" s="165">
        <v>1</v>
      </c>
      <c r="E10852" s="129" t="s">
        <v>4739</v>
      </c>
      <c r="F10852" s="129" t="s">
        <v>4735</v>
      </c>
      <c r="G10852" s="129" t="s">
        <v>16723</v>
      </c>
      <c r="H10852" s="129"/>
    </row>
    <row r="10853" spans="1:8" x14ac:dyDescent="0.3">
      <c r="A10853" s="183">
        <v>45869</v>
      </c>
      <c r="B10853" s="129" t="s">
        <v>15593</v>
      </c>
      <c r="C10853" s="129" t="s">
        <v>418</v>
      </c>
      <c r="D10853" s="165">
        <v>1</v>
      </c>
      <c r="E10853" s="129" t="s">
        <v>4747</v>
      </c>
      <c r="F10853" s="129" t="s">
        <v>4735</v>
      </c>
      <c r="G10853" s="129" t="s">
        <v>16723</v>
      </c>
      <c r="H10853" s="129"/>
    </row>
    <row r="10854" spans="1:8" x14ac:dyDescent="0.3">
      <c r="A10854" s="183">
        <v>45869</v>
      </c>
      <c r="B10854" s="129" t="s">
        <v>15594</v>
      </c>
      <c r="C10854" s="129" t="s">
        <v>418</v>
      </c>
      <c r="D10854" s="165">
        <v>1</v>
      </c>
      <c r="E10854" s="129" t="s">
        <v>4739</v>
      </c>
      <c r="F10854" s="129" t="s">
        <v>4735</v>
      </c>
      <c r="G10854" s="129" t="s">
        <v>16723</v>
      </c>
      <c r="H10854" s="129"/>
    </row>
    <row r="10855" spans="1:8" x14ac:dyDescent="0.3">
      <c r="A10855" s="183">
        <v>45869</v>
      </c>
      <c r="B10855" s="129" t="s">
        <v>15595</v>
      </c>
      <c r="C10855" s="129" t="s">
        <v>416</v>
      </c>
      <c r="D10855" s="165">
        <v>1</v>
      </c>
      <c r="E10855" s="129" t="s">
        <v>4739</v>
      </c>
      <c r="F10855" s="129" t="s">
        <v>4735</v>
      </c>
      <c r="G10855" s="129" t="s">
        <v>16723</v>
      </c>
      <c r="H10855" s="129"/>
    </row>
    <row r="10856" spans="1:8" x14ac:dyDescent="0.3">
      <c r="A10856" s="183">
        <v>45869</v>
      </c>
      <c r="B10856" s="129" t="s">
        <v>15596</v>
      </c>
      <c r="C10856" s="129" t="s">
        <v>418</v>
      </c>
      <c r="D10856" s="165">
        <v>1</v>
      </c>
      <c r="E10856" s="129" t="s">
        <v>4739</v>
      </c>
      <c r="F10856" s="129" t="s">
        <v>4735</v>
      </c>
      <c r="G10856" s="129" t="s">
        <v>16723</v>
      </c>
      <c r="H10856" s="129"/>
    </row>
    <row r="10857" spans="1:8" x14ac:dyDescent="0.3">
      <c r="A10857" s="183">
        <v>45869</v>
      </c>
      <c r="B10857" s="129" t="s">
        <v>15597</v>
      </c>
      <c r="C10857" s="129" t="s">
        <v>418</v>
      </c>
      <c r="D10857" s="165">
        <v>1</v>
      </c>
      <c r="E10857" s="129" t="s">
        <v>4739</v>
      </c>
      <c r="F10857" s="129" t="s">
        <v>4735</v>
      </c>
      <c r="G10857" s="129" t="s">
        <v>16723</v>
      </c>
      <c r="H10857" s="129"/>
    </row>
    <row r="10858" spans="1:8" x14ac:dyDescent="0.3">
      <c r="A10858" s="183">
        <v>45869</v>
      </c>
      <c r="B10858" s="129" t="s">
        <v>15598</v>
      </c>
      <c r="C10858" s="129" t="s">
        <v>417</v>
      </c>
      <c r="D10858" s="165">
        <v>1</v>
      </c>
      <c r="E10858" s="129" t="s">
        <v>4737</v>
      </c>
      <c r="F10858" s="129" t="s">
        <v>4735</v>
      </c>
      <c r="G10858" s="129" t="s">
        <v>16723</v>
      </c>
      <c r="H10858" s="129"/>
    </row>
    <row r="10859" spans="1:8" x14ac:dyDescent="0.3">
      <c r="A10859" s="183">
        <v>45869</v>
      </c>
      <c r="B10859" s="129" t="s">
        <v>15599</v>
      </c>
      <c r="C10859" s="129" t="s">
        <v>417</v>
      </c>
      <c r="D10859" s="165">
        <v>1</v>
      </c>
      <c r="E10859" s="129" t="s">
        <v>4739</v>
      </c>
      <c r="F10859" s="129" t="s">
        <v>4735</v>
      </c>
      <c r="G10859" s="129" t="s">
        <v>16723</v>
      </c>
      <c r="H10859" s="129"/>
    </row>
    <row r="10860" spans="1:8" x14ac:dyDescent="0.3">
      <c r="A10860" s="183">
        <v>45869</v>
      </c>
      <c r="B10860" s="129" t="s">
        <v>15600</v>
      </c>
      <c r="C10860" s="129" t="s">
        <v>417</v>
      </c>
      <c r="D10860" s="165">
        <v>1</v>
      </c>
      <c r="E10860" s="129" t="s">
        <v>4739</v>
      </c>
      <c r="F10860" s="129" t="s">
        <v>4735</v>
      </c>
      <c r="G10860" s="129" t="s">
        <v>16723</v>
      </c>
      <c r="H10860" s="129"/>
    </row>
    <row r="10861" spans="1:8" x14ac:dyDescent="0.3">
      <c r="A10861" s="183">
        <v>45869</v>
      </c>
      <c r="B10861" s="129" t="s">
        <v>15601</v>
      </c>
      <c r="C10861" s="129" t="s">
        <v>417</v>
      </c>
      <c r="D10861" s="165">
        <v>1</v>
      </c>
      <c r="E10861" s="129" t="s">
        <v>4744</v>
      </c>
      <c r="F10861" s="129" t="s">
        <v>4735</v>
      </c>
      <c r="G10861" s="129" t="s">
        <v>16723</v>
      </c>
      <c r="H10861" s="129"/>
    </row>
    <row r="10862" spans="1:8" x14ac:dyDescent="0.3">
      <c r="A10862" s="183">
        <v>45869</v>
      </c>
      <c r="B10862" s="129" t="s">
        <v>15602</v>
      </c>
      <c r="C10862" s="129" t="s">
        <v>417</v>
      </c>
      <c r="D10862" s="165">
        <v>1</v>
      </c>
      <c r="E10862" s="129" t="s">
        <v>4739</v>
      </c>
      <c r="F10862" s="129" t="s">
        <v>4735</v>
      </c>
      <c r="G10862" s="129" t="s">
        <v>16723</v>
      </c>
      <c r="H10862" s="129"/>
    </row>
    <row r="10863" spans="1:8" x14ac:dyDescent="0.3">
      <c r="A10863" s="183">
        <v>45869</v>
      </c>
      <c r="B10863" s="129" t="s">
        <v>15603</v>
      </c>
      <c r="C10863" s="129" t="s">
        <v>417</v>
      </c>
      <c r="D10863" s="165">
        <v>1</v>
      </c>
      <c r="E10863" s="129" t="s">
        <v>4739</v>
      </c>
      <c r="F10863" s="129" t="s">
        <v>4735</v>
      </c>
      <c r="G10863" s="129" t="s">
        <v>16723</v>
      </c>
      <c r="H10863" s="129"/>
    </row>
    <row r="10864" spans="1:8" x14ac:dyDescent="0.3">
      <c r="A10864" s="183">
        <v>45869</v>
      </c>
      <c r="B10864" s="129" t="s">
        <v>15604</v>
      </c>
      <c r="C10864" s="129" t="s">
        <v>417</v>
      </c>
      <c r="D10864" s="165">
        <v>1</v>
      </c>
      <c r="E10864" s="129" t="s">
        <v>4739</v>
      </c>
      <c r="F10864" s="129" t="s">
        <v>4735</v>
      </c>
      <c r="G10864" s="129" t="s">
        <v>16723</v>
      </c>
      <c r="H10864" s="129"/>
    </row>
    <row r="10865" spans="1:8" x14ac:dyDescent="0.3">
      <c r="A10865" s="183">
        <v>45869</v>
      </c>
      <c r="B10865" s="129" t="s">
        <v>15605</v>
      </c>
      <c r="C10865" s="129" t="s">
        <v>418</v>
      </c>
      <c r="D10865" s="165">
        <v>1</v>
      </c>
      <c r="E10865" s="129" t="s">
        <v>4744</v>
      </c>
      <c r="F10865" s="129" t="s">
        <v>4735</v>
      </c>
      <c r="G10865" s="129" t="s">
        <v>16723</v>
      </c>
      <c r="H10865" s="129"/>
    </row>
    <row r="10866" spans="1:8" x14ac:dyDescent="0.3">
      <c r="A10866" s="183">
        <v>45869</v>
      </c>
      <c r="B10866" s="129" t="s">
        <v>15606</v>
      </c>
      <c r="C10866" s="129" t="s">
        <v>416</v>
      </c>
      <c r="D10866" s="165">
        <v>1</v>
      </c>
      <c r="E10866" s="129" t="s">
        <v>4739</v>
      </c>
      <c r="F10866" s="129" t="s">
        <v>4735</v>
      </c>
      <c r="G10866" s="129" t="s">
        <v>16723</v>
      </c>
      <c r="H10866" s="129"/>
    </row>
    <row r="10867" spans="1:8" x14ac:dyDescent="0.3">
      <c r="A10867" s="183">
        <v>45869</v>
      </c>
      <c r="B10867" s="129" t="s">
        <v>15607</v>
      </c>
      <c r="C10867" s="129" t="s">
        <v>416</v>
      </c>
      <c r="D10867" s="165">
        <v>1</v>
      </c>
      <c r="E10867" s="129" t="s">
        <v>4737</v>
      </c>
      <c r="F10867" s="129" t="s">
        <v>4735</v>
      </c>
      <c r="G10867" s="129" t="s">
        <v>16723</v>
      </c>
      <c r="H10867" s="129"/>
    </row>
    <row r="10868" spans="1:8" x14ac:dyDescent="0.3">
      <c r="A10868" s="183">
        <v>45869</v>
      </c>
      <c r="B10868" s="129" t="s">
        <v>15608</v>
      </c>
      <c r="C10868" s="129" t="s">
        <v>416</v>
      </c>
      <c r="D10868" s="165">
        <v>1</v>
      </c>
      <c r="E10868" s="129" t="s">
        <v>4739</v>
      </c>
      <c r="F10868" s="129" t="s">
        <v>4735</v>
      </c>
      <c r="G10868" s="129" t="s">
        <v>16723</v>
      </c>
      <c r="H10868" s="129"/>
    </row>
    <row r="10869" spans="1:8" x14ac:dyDescent="0.3">
      <c r="A10869" s="183">
        <v>45869</v>
      </c>
      <c r="B10869" s="129" t="s">
        <v>15609</v>
      </c>
      <c r="C10869" s="129" t="s">
        <v>416</v>
      </c>
      <c r="D10869" s="165">
        <v>1</v>
      </c>
      <c r="E10869" s="129" t="s">
        <v>4739</v>
      </c>
      <c r="F10869" s="129" t="s">
        <v>4735</v>
      </c>
      <c r="G10869" s="129" t="s">
        <v>16723</v>
      </c>
      <c r="H10869" s="129"/>
    </row>
    <row r="10870" spans="1:8" x14ac:dyDescent="0.3">
      <c r="A10870" s="183">
        <v>45869</v>
      </c>
      <c r="B10870" s="129" t="s">
        <v>15610</v>
      </c>
      <c r="C10870" s="129" t="s">
        <v>416</v>
      </c>
      <c r="D10870" s="165">
        <v>1</v>
      </c>
      <c r="E10870" s="129" t="s">
        <v>4739</v>
      </c>
      <c r="F10870" s="129" t="s">
        <v>4735</v>
      </c>
      <c r="G10870" s="129" t="s">
        <v>16723</v>
      </c>
      <c r="H10870" s="129"/>
    </row>
    <row r="10871" spans="1:8" x14ac:dyDescent="0.3">
      <c r="A10871" s="183">
        <v>45869</v>
      </c>
      <c r="B10871" s="129" t="s">
        <v>15611</v>
      </c>
      <c r="C10871" s="129" t="s">
        <v>416</v>
      </c>
      <c r="D10871" s="165">
        <v>1</v>
      </c>
      <c r="E10871" s="129" t="s">
        <v>4739</v>
      </c>
      <c r="F10871" s="129" t="s">
        <v>4735</v>
      </c>
      <c r="G10871" s="129" t="s">
        <v>16723</v>
      </c>
      <c r="H10871" s="129"/>
    </row>
    <row r="10872" spans="1:8" x14ac:dyDescent="0.3">
      <c r="A10872" s="183">
        <v>45869</v>
      </c>
      <c r="B10872" s="129" t="s">
        <v>15612</v>
      </c>
      <c r="C10872" s="129" t="s">
        <v>416</v>
      </c>
      <c r="D10872" s="165">
        <v>1</v>
      </c>
      <c r="E10872" s="129" t="s">
        <v>4739</v>
      </c>
      <c r="F10872" s="129" t="s">
        <v>4735</v>
      </c>
      <c r="G10872" s="129" t="s">
        <v>16723</v>
      </c>
      <c r="H10872" s="129"/>
    </row>
    <row r="10873" spans="1:8" x14ac:dyDescent="0.3">
      <c r="A10873" s="183">
        <v>45869</v>
      </c>
      <c r="B10873" s="129" t="s">
        <v>15613</v>
      </c>
      <c r="C10873" s="129" t="s">
        <v>418</v>
      </c>
      <c r="D10873" s="165">
        <v>1</v>
      </c>
      <c r="E10873" s="129" t="s">
        <v>4737</v>
      </c>
      <c r="F10873" s="129" t="s">
        <v>4735</v>
      </c>
      <c r="G10873" s="129" t="s">
        <v>16723</v>
      </c>
      <c r="H10873" s="129"/>
    </row>
    <row r="10874" spans="1:8" x14ac:dyDescent="0.3">
      <c r="A10874" s="183">
        <v>45869</v>
      </c>
      <c r="B10874" s="129" t="s">
        <v>15614</v>
      </c>
      <c r="C10874" s="129" t="s">
        <v>418</v>
      </c>
      <c r="D10874" s="165">
        <v>1</v>
      </c>
      <c r="E10874" s="129" t="s">
        <v>4821</v>
      </c>
      <c r="F10874" s="129" t="s">
        <v>4735</v>
      </c>
      <c r="G10874" s="129" t="s">
        <v>16723</v>
      </c>
      <c r="H10874" s="129"/>
    </row>
    <row r="10875" spans="1:8" x14ac:dyDescent="0.3">
      <c r="A10875" s="183">
        <v>45869</v>
      </c>
      <c r="B10875" s="129" t="s">
        <v>15615</v>
      </c>
      <c r="C10875" s="129" t="s">
        <v>417</v>
      </c>
      <c r="D10875" s="165">
        <v>1</v>
      </c>
      <c r="E10875" s="129" t="s">
        <v>4739</v>
      </c>
      <c r="F10875" s="129" t="s">
        <v>4735</v>
      </c>
      <c r="G10875" s="129" t="s">
        <v>16723</v>
      </c>
      <c r="H10875" s="129"/>
    </row>
    <row r="10876" spans="1:8" x14ac:dyDescent="0.3">
      <c r="A10876" s="183">
        <v>45869</v>
      </c>
      <c r="B10876" s="129" t="s">
        <v>15616</v>
      </c>
      <c r="C10876" s="129" t="s">
        <v>417</v>
      </c>
      <c r="D10876" s="165">
        <v>1</v>
      </c>
      <c r="E10876" s="129" t="s">
        <v>4739</v>
      </c>
      <c r="F10876" s="129" t="s">
        <v>4735</v>
      </c>
      <c r="G10876" s="129" t="s">
        <v>16723</v>
      </c>
      <c r="H10876" s="129"/>
    </row>
    <row r="10877" spans="1:8" x14ac:dyDescent="0.3">
      <c r="A10877" s="183">
        <v>45869</v>
      </c>
      <c r="B10877" s="129" t="s">
        <v>15617</v>
      </c>
      <c r="C10877" s="129" t="s">
        <v>417</v>
      </c>
      <c r="D10877" s="165">
        <v>1</v>
      </c>
      <c r="E10877" s="129" t="s">
        <v>4739</v>
      </c>
      <c r="F10877" s="129" t="s">
        <v>4735</v>
      </c>
      <c r="G10877" s="129" t="s">
        <v>16723</v>
      </c>
      <c r="H10877" s="129"/>
    </row>
    <row r="10878" spans="1:8" x14ac:dyDescent="0.3">
      <c r="A10878" s="183">
        <v>45869</v>
      </c>
      <c r="B10878" s="129" t="s">
        <v>15618</v>
      </c>
      <c r="C10878" s="129" t="s">
        <v>417</v>
      </c>
      <c r="D10878" s="165">
        <v>1</v>
      </c>
      <c r="E10878" s="129" t="s">
        <v>4739</v>
      </c>
      <c r="F10878" s="129" t="s">
        <v>4735</v>
      </c>
      <c r="G10878" s="129" t="s">
        <v>16723</v>
      </c>
      <c r="H10878" s="129"/>
    </row>
    <row r="10879" spans="1:8" x14ac:dyDescent="0.3">
      <c r="A10879" s="183">
        <v>45900</v>
      </c>
      <c r="B10879" s="129" t="s">
        <v>15619</v>
      </c>
      <c r="C10879" s="129" t="s">
        <v>417</v>
      </c>
      <c r="D10879" s="165">
        <v>1</v>
      </c>
      <c r="E10879" s="129" t="s">
        <v>4739</v>
      </c>
      <c r="F10879" s="129" t="s">
        <v>4735</v>
      </c>
      <c r="G10879" s="129" t="s">
        <v>16723</v>
      </c>
      <c r="H10879" s="129"/>
    </row>
    <row r="10880" spans="1:8" x14ac:dyDescent="0.3">
      <c r="A10880" s="183">
        <v>45900</v>
      </c>
      <c r="B10880" s="129" t="s">
        <v>15620</v>
      </c>
      <c r="C10880" s="129" t="s">
        <v>417</v>
      </c>
      <c r="D10880" s="165">
        <v>1</v>
      </c>
      <c r="E10880" s="129" t="s">
        <v>4739</v>
      </c>
      <c r="F10880" s="129" t="s">
        <v>4735</v>
      </c>
      <c r="G10880" s="129" t="s">
        <v>16723</v>
      </c>
      <c r="H10880" s="129"/>
    </row>
    <row r="10881" spans="1:8" x14ac:dyDescent="0.3">
      <c r="A10881" s="183">
        <v>45900</v>
      </c>
      <c r="B10881" s="129" t="s">
        <v>15621</v>
      </c>
      <c r="C10881" s="129" t="s">
        <v>418</v>
      </c>
      <c r="D10881" s="165">
        <v>1</v>
      </c>
      <c r="E10881" s="129" t="s">
        <v>4737</v>
      </c>
      <c r="F10881" s="129" t="s">
        <v>4735</v>
      </c>
      <c r="G10881" s="129" t="s">
        <v>16723</v>
      </c>
      <c r="H10881" s="129"/>
    </row>
    <row r="10882" spans="1:8" x14ac:dyDescent="0.3">
      <c r="A10882" s="183">
        <v>45900</v>
      </c>
      <c r="B10882" s="129" t="s">
        <v>15622</v>
      </c>
      <c r="C10882" s="129" t="s">
        <v>417</v>
      </c>
      <c r="D10882" s="165">
        <v>1</v>
      </c>
      <c r="E10882" s="129" t="s">
        <v>4739</v>
      </c>
      <c r="F10882" s="129" t="s">
        <v>4735</v>
      </c>
      <c r="G10882" s="129" t="s">
        <v>16723</v>
      </c>
      <c r="H10882" s="129"/>
    </row>
    <row r="10883" spans="1:8" x14ac:dyDescent="0.3">
      <c r="A10883" s="183">
        <v>45900</v>
      </c>
      <c r="B10883" s="129" t="s">
        <v>15623</v>
      </c>
      <c r="C10883" s="129" t="s">
        <v>418</v>
      </c>
      <c r="D10883" s="165">
        <v>1</v>
      </c>
      <c r="E10883" s="129" t="s">
        <v>4739</v>
      </c>
      <c r="F10883" s="129" t="s">
        <v>4735</v>
      </c>
      <c r="G10883" s="129" t="s">
        <v>16723</v>
      </c>
      <c r="H10883" s="129"/>
    </row>
    <row r="10884" spans="1:8" x14ac:dyDescent="0.3">
      <c r="A10884" s="183">
        <v>45900</v>
      </c>
      <c r="B10884" s="129" t="s">
        <v>15624</v>
      </c>
      <c r="C10884" s="129" t="s">
        <v>418</v>
      </c>
      <c r="D10884" s="165">
        <v>1</v>
      </c>
      <c r="E10884" s="129" t="s">
        <v>4739</v>
      </c>
      <c r="F10884" s="129" t="s">
        <v>4735</v>
      </c>
      <c r="G10884" s="129" t="s">
        <v>16723</v>
      </c>
      <c r="H10884" s="129"/>
    </row>
    <row r="10885" spans="1:8" x14ac:dyDescent="0.3">
      <c r="A10885" s="183">
        <v>45900</v>
      </c>
      <c r="B10885" s="129" t="s">
        <v>15625</v>
      </c>
      <c r="C10885" s="129" t="s">
        <v>418</v>
      </c>
      <c r="D10885" s="165">
        <v>1</v>
      </c>
      <c r="E10885" s="129" t="s">
        <v>4739</v>
      </c>
      <c r="F10885" s="129" t="s">
        <v>4735</v>
      </c>
      <c r="G10885" s="129" t="s">
        <v>16723</v>
      </c>
      <c r="H10885" s="129"/>
    </row>
    <row r="10886" spans="1:8" x14ac:dyDescent="0.3">
      <c r="A10886" s="183">
        <v>45900</v>
      </c>
      <c r="B10886" s="129" t="s">
        <v>15626</v>
      </c>
      <c r="C10886" s="129" t="s">
        <v>417</v>
      </c>
      <c r="D10886" s="165">
        <v>1</v>
      </c>
      <c r="E10886" s="129" t="s">
        <v>4739</v>
      </c>
      <c r="F10886" s="129" t="s">
        <v>4735</v>
      </c>
      <c r="G10886" s="129" t="s">
        <v>16723</v>
      </c>
      <c r="H10886" s="129"/>
    </row>
    <row r="10887" spans="1:8" x14ac:dyDescent="0.3">
      <c r="A10887" s="183">
        <v>45900</v>
      </c>
      <c r="B10887" s="129" t="s">
        <v>15627</v>
      </c>
      <c r="C10887" s="129" t="s">
        <v>417</v>
      </c>
      <c r="D10887" s="165">
        <v>1</v>
      </c>
      <c r="E10887" s="129" t="s">
        <v>4739</v>
      </c>
      <c r="F10887" s="129" t="s">
        <v>4735</v>
      </c>
      <c r="G10887" s="129" t="s">
        <v>16723</v>
      </c>
      <c r="H10887" s="129"/>
    </row>
    <row r="10888" spans="1:8" x14ac:dyDescent="0.3">
      <c r="A10888" s="183">
        <v>45900</v>
      </c>
      <c r="B10888" s="129" t="s">
        <v>15628</v>
      </c>
      <c r="C10888" s="129" t="s">
        <v>416</v>
      </c>
      <c r="D10888" s="165">
        <v>1</v>
      </c>
      <c r="E10888" s="129" t="s">
        <v>4739</v>
      </c>
      <c r="F10888" s="129" t="s">
        <v>4735</v>
      </c>
      <c r="G10888" s="129" t="s">
        <v>16723</v>
      </c>
      <c r="H10888" s="129"/>
    </row>
    <row r="10889" spans="1:8" x14ac:dyDescent="0.3">
      <c r="A10889" s="183">
        <v>45900</v>
      </c>
      <c r="B10889" s="129" t="s">
        <v>15629</v>
      </c>
      <c r="C10889" s="129" t="s">
        <v>416</v>
      </c>
      <c r="D10889" s="165">
        <v>1</v>
      </c>
      <c r="E10889" s="129" t="s">
        <v>4739</v>
      </c>
      <c r="F10889" s="129" t="s">
        <v>4735</v>
      </c>
      <c r="G10889" s="129" t="s">
        <v>16723</v>
      </c>
      <c r="H10889" s="129"/>
    </row>
    <row r="10890" spans="1:8" x14ac:dyDescent="0.3">
      <c r="A10890" s="183">
        <v>45900</v>
      </c>
      <c r="B10890" s="129" t="s">
        <v>15630</v>
      </c>
      <c r="C10890" s="129" t="s">
        <v>418</v>
      </c>
      <c r="D10890" s="165">
        <v>1</v>
      </c>
      <c r="E10890" s="129" t="s">
        <v>4821</v>
      </c>
      <c r="F10890" s="129" t="s">
        <v>4735</v>
      </c>
      <c r="G10890" s="129" t="s">
        <v>16723</v>
      </c>
      <c r="H10890" s="129"/>
    </row>
    <row r="10891" spans="1:8" x14ac:dyDescent="0.3">
      <c r="A10891" s="183">
        <v>45900</v>
      </c>
      <c r="B10891" s="129" t="s">
        <v>15631</v>
      </c>
      <c r="C10891" s="129" t="s">
        <v>418</v>
      </c>
      <c r="D10891" s="165">
        <v>1</v>
      </c>
      <c r="E10891" s="129" t="s">
        <v>4739</v>
      </c>
      <c r="F10891" s="129" t="s">
        <v>4735</v>
      </c>
      <c r="G10891" s="129" t="s">
        <v>16723</v>
      </c>
      <c r="H10891" s="129"/>
    </row>
    <row r="10892" spans="1:8" x14ac:dyDescent="0.3">
      <c r="A10892" s="183">
        <v>45900</v>
      </c>
      <c r="B10892" s="129" t="s">
        <v>15632</v>
      </c>
      <c r="C10892" s="129" t="s">
        <v>418</v>
      </c>
      <c r="D10892" s="165">
        <v>1</v>
      </c>
      <c r="E10892" s="129" t="s">
        <v>4739</v>
      </c>
      <c r="F10892" s="129" t="s">
        <v>4735</v>
      </c>
      <c r="G10892" s="129" t="s">
        <v>16723</v>
      </c>
      <c r="H10892" s="129"/>
    </row>
    <row r="10893" spans="1:8" x14ac:dyDescent="0.3">
      <c r="A10893" s="183">
        <v>45900</v>
      </c>
      <c r="B10893" s="129" t="s">
        <v>15633</v>
      </c>
      <c r="C10893" s="129" t="s">
        <v>418</v>
      </c>
      <c r="D10893" s="165">
        <v>1</v>
      </c>
      <c r="E10893" s="129" t="s">
        <v>4739</v>
      </c>
      <c r="F10893" s="129" t="s">
        <v>4735</v>
      </c>
      <c r="G10893" s="129" t="s">
        <v>16723</v>
      </c>
      <c r="H10893" s="129"/>
    </row>
    <row r="10894" spans="1:8" x14ac:dyDescent="0.3">
      <c r="A10894" s="183">
        <v>45900</v>
      </c>
      <c r="B10894" s="129" t="s">
        <v>15634</v>
      </c>
      <c r="C10894" s="129" t="s">
        <v>416</v>
      </c>
      <c r="D10894" s="165">
        <v>1</v>
      </c>
      <c r="E10894" s="129" t="s">
        <v>4739</v>
      </c>
      <c r="F10894" s="129" t="s">
        <v>4735</v>
      </c>
      <c r="G10894" s="129" t="s">
        <v>16723</v>
      </c>
      <c r="H10894" s="129"/>
    </row>
    <row r="10895" spans="1:8" x14ac:dyDescent="0.3">
      <c r="A10895" s="183">
        <v>45900</v>
      </c>
      <c r="B10895" s="129" t="s">
        <v>15635</v>
      </c>
      <c r="C10895" s="129" t="s">
        <v>417</v>
      </c>
      <c r="D10895" s="165">
        <v>1</v>
      </c>
      <c r="E10895" s="129" t="s">
        <v>4739</v>
      </c>
      <c r="F10895" s="129" t="s">
        <v>4735</v>
      </c>
      <c r="G10895" s="129" t="s">
        <v>16723</v>
      </c>
      <c r="H10895" s="129"/>
    </row>
    <row r="10896" spans="1:8" x14ac:dyDescent="0.3">
      <c r="A10896" s="183">
        <v>45900</v>
      </c>
      <c r="B10896" s="129" t="s">
        <v>15636</v>
      </c>
      <c r="C10896" s="129" t="s">
        <v>417</v>
      </c>
      <c r="D10896" s="165">
        <v>1</v>
      </c>
      <c r="E10896" s="129" t="s">
        <v>4739</v>
      </c>
      <c r="F10896" s="129" t="s">
        <v>4735</v>
      </c>
      <c r="G10896" s="129" t="s">
        <v>16723</v>
      </c>
      <c r="H10896" s="129"/>
    </row>
    <row r="10897" spans="1:8" x14ac:dyDescent="0.3">
      <c r="A10897" s="183">
        <v>45900</v>
      </c>
      <c r="B10897" s="129" t="s">
        <v>15637</v>
      </c>
      <c r="C10897" s="129" t="s">
        <v>417</v>
      </c>
      <c r="D10897" s="165">
        <v>1</v>
      </c>
      <c r="E10897" s="129" t="s">
        <v>4739</v>
      </c>
      <c r="F10897" s="129" t="s">
        <v>4735</v>
      </c>
      <c r="G10897" s="129" t="s">
        <v>16723</v>
      </c>
      <c r="H10897" s="129"/>
    </row>
    <row r="10898" spans="1:8" x14ac:dyDescent="0.3">
      <c r="A10898" s="183">
        <v>45900</v>
      </c>
      <c r="B10898" s="129" t="s">
        <v>15638</v>
      </c>
      <c r="C10898" s="129" t="s">
        <v>418</v>
      </c>
      <c r="D10898" s="165">
        <v>1</v>
      </c>
      <c r="E10898" s="129" t="s">
        <v>4739</v>
      </c>
      <c r="F10898" s="129" t="s">
        <v>4735</v>
      </c>
      <c r="G10898" s="129" t="s">
        <v>16723</v>
      </c>
      <c r="H10898" s="129"/>
    </row>
    <row r="10899" spans="1:8" x14ac:dyDescent="0.3">
      <c r="A10899" s="183">
        <v>45900</v>
      </c>
      <c r="B10899" s="129" t="s">
        <v>15639</v>
      </c>
      <c r="C10899" s="129" t="s">
        <v>418</v>
      </c>
      <c r="D10899" s="165">
        <v>1</v>
      </c>
      <c r="E10899" s="129" t="s">
        <v>4739</v>
      </c>
      <c r="F10899" s="129" t="s">
        <v>4735</v>
      </c>
      <c r="G10899" s="129" t="s">
        <v>16723</v>
      </c>
      <c r="H10899" s="129"/>
    </row>
    <row r="10900" spans="1:8" x14ac:dyDescent="0.3">
      <c r="A10900" s="183">
        <v>45900</v>
      </c>
      <c r="B10900" s="129" t="s">
        <v>15640</v>
      </c>
      <c r="C10900" s="129" t="s">
        <v>417</v>
      </c>
      <c r="D10900" s="165">
        <v>1</v>
      </c>
      <c r="E10900" s="129" t="s">
        <v>4739</v>
      </c>
      <c r="F10900" s="129" t="s">
        <v>4735</v>
      </c>
      <c r="G10900" s="129" t="s">
        <v>16723</v>
      </c>
      <c r="H10900" s="129"/>
    </row>
    <row r="10901" spans="1:8" x14ac:dyDescent="0.3">
      <c r="A10901" s="183">
        <v>45900</v>
      </c>
      <c r="B10901" s="129" t="s">
        <v>15641</v>
      </c>
      <c r="C10901" s="129" t="s">
        <v>417</v>
      </c>
      <c r="D10901" s="165">
        <v>1</v>
      </c>
      <c r="E10901" s="129" t="s">
        <v>4739</v>
      </c>
      <c r="F10901" s="129" t="s">
        <v>4735</v>
      </c>
      <c r="G10901" s="129" t="s">
        <v>16723</v>
      </c>
      <c r="H10901" s="129"/>
    </row>
    <row r="10902" spans="1:8" x14ac:dyDescent="0.3">
      <c r="A10902" s="183">
        <v>45900</v>
      </c>
      <c r="B10902" s="129" t="s">
        <v>15642</v>
      </c>
      <c r="C10902" s="129" t="s">
        <v>416</v>
      </c>
      <c r="D10902" s="165">
        <v>1</v>
      </c>
      <c r="E10902" s="129" t="s">
        <v>4737</v>
      </c>
      <c r="F10902" s="129" t="s">
        <v>4735</v>
      </c>
      <c r="G10902" s="129" t="s">
        <v>16723</v>
      </c>
      <c r="H10902" s="129"/>
    </row>
    <row r="10903" spans="1:8" x14ac:dyDescent="0.3">
      <c r="A10903" s="183">
        <v>45900</v>
      </c>
      <c r="B10903" s="129" t="s">
        <v>15643</v>
      </c>
      <c r="C10903" s="129" t="s">
        <v>418</v>
      </c>
      <c r="D10903" s="165">
        <v>1</v>
      </c>
      <c r="E10903" s="129" t="s">
        <v>4739</v>
      </c>
      <c r="F10903" s="129" t="s">
        <v>4735</v>
      </c>
      <c r="G10903" s="129" t="s">
        <v>16723</v>
      </c>
      <c r="H10903" s="129"/>
    </row>
    <row r="10904" spans="1:8" x14ac:dyDescent="0.3">
      <c r="A10904" s="183">
        <v>45900</v>
      </c>
      <c r="B10904" s="129" t="s">
        <v>15644</v>
      </c>
      <c r="C10904" s="129" t="s">
        <v>418</v>
      </c>
      <c r="D10904" s="165">
        <v>1</v>
      </c>
      <c r="E10904" s="129" t="s">
        <v>4744</v>
      </c>
      <c r="F10904" s="129" t="s">
        <v>4735</v>
      </c>
      <c r="G10904" s="129" t="s">
        <v>16723</v>
      </c>
      <c r="H10904" s="129"/>
    </row>
    <row r="10905" spans="1:8" x14ac:dyDescent="0.3">
      <c r="A10905" s="183">
        <v>45900</v>
      </c>
      <c r="B10905" s="129" t="s">
        <v>15645</v>
      </c>
      <c r="C10905" s="129" t="s">
        <v>4743</v>
      </c>
      <c r="D10905" s="165">
        <v>1</v>
      </c>
      <c r="E10905" s="129" t="s">
        <v>4743</v>
      </c>
      <c r="F10905" s="129" t="s">
        <v>4735</v>
      </c>
      <c r="G10905" s="129" t="s">
        <v>16745</v>
      </c>
      <c r="H10905" s="129"/>
    </row>
    <row r="10906" spans="1:8" x14ac:dyDescent="0.3">
      <c r="A10906" s="183">
        <v>45900</v>
      </c>
      <c r="B10906" s="129" t="s">
        <v>15646</v>
      </c>
      <c r="C10906" s="129" t="s">
        <v>417</v>
      </c>
      <c r="D10906" s="165">
        <v>1</v>
      </c>
      <c r="E10906" s="129" t="s">
        <v>4739</v>
      </c>
      <c r="F10906" s="129" t="s">
        <v>4735</v>
      </c>
      <c r="G10906" s="129" t="s">
        <v>16723</v>
      </c>
      <c r="H10906" s="129"/>
    </row>
    <row r="10907" spans="1:8" x14ac:dyDescent="0.3">
      <c r="A10907" s="183">
        <v>45900</v>
      </c>
      <c r="B10907" s="129" t="s">
        <v>15647</v>
      </c>
      <c r="C10907" s="129" t="s">
        <v>417</v>
      </c>
      <c r="D10907" s="165">
        <v>1</v>
      </c>
      <c r="E10907" s="129" t="s">
        <v>4737</v>
      </c>
      <c r="F10907" s="129" t="s">
        <v>4735</v>
      </c>
      <c r="G10907" s="129" t="s">
        <v>16723</v>
      </c>
      <c r="H10907" s="129"/>
    </row>
    <row r="10908" spans="1:8" x14ac:dyDescent="0.3">
      <c r="A10908" s="183">
        <v>45900</v>
      </c>
      <c r="B10908" s="129" t="s">
        <v>15648</v>
      </c>
      <c r="C10908" s="129" t="s">
        <v>418</v>
      </c>
      <c r="D10908" s="165">
        <v>1</v>
      </c>
      <c r="E10908" s="129" t="s">
        <v>4739</v>
      </c>
      <c r="F10908" s="129" t="s">
        <v>4735</v>
      </c>
      <c r="G10908" s="129" t="s">
        <v>16723</v>
      </c>
      <c r="H10908" s="129"/>
    </row>
    <row r="10909" spans="1:8" x14ac:dyDescent="0.3">
      <c r="A10909" s="183">
        <v>45900</v>
      </c>
      <c r="B10909" s="129" t="s">
        <v>15649</v>
      </c>
      <c r="C10909" s="129" t="s">
        <v>417</v>
      </c>
      <c r="D10909" s="165">
        <v>1</v>
      </c>
      <c r="E10909" s="129" t="s">
        <v>4739</v>
      </c>
      <c r="F10909" s="129" t="s">
        <v>4735</v>
      </c>
      <c r="G10909" s="129" t="s">
        <v>16723</v>
      </c>
      <c r="H10909" s="129"/>
    </row>
    <row r="10910" spans="1:8" x14ac:dyDescent="0.3">
      <c r="A10910" s="183">
        <v>45900</v>
      </c>
      <c r="B10910" s="129" t="s">
        <v>15650</v>
      </c>
      <c r="C10910" s="129" t="s">
        <v>417</v>
      </c>
      <c r="D10910" s="165">
        <v>1</v>
      </c>
      <c r="E10910" s="129" t="s">
        <v>4739</v>
      </c>
      <c r="F10910" s="129" t="s">
        <v>4735</v>
      </c>
      <c r="G10910" s="129" t="s">
        <v>16723</v>
      </c>
      <c r="H10910" s="129"/>
    </row>
    <row r="10911" spans="1:8" x14ac:dyDescent="0.3">
      <c r="A10911" s="183">
        <v>45900</v>
      </c>
      <c r="B10911" s="129" t="s">
        <v>15651</v>
      </c>
      <c r="C10911" s="129" t="s">
        <v>417</v>
      </c>
      <c r="D10911" s="165">
        <v>1</v>
      </c>
      <c r="E10911" s="129" t="s">
        <v>4737</v>
      </c>
      <c r="F10911" s="129" t="s">
        <v>4735</v>
      </c>
      <c r="G10911" s="129" t="s">
        <v>16723</v>
      </c>
      <c r="H10911" s="129"/>
    </row>
    <row r="10912" spans="1:8" x14ac:dyDescent="0.3">
      <c r="A10912" s="183">
        <v>45900</v>
      </c>
      <c r="B10912" s="129" t="s">
        <v>15652</v>
      </c>
      <c r="C10912" s="129" t="s">
        <v>418</v>
      </c>
      <c r="D10912" s="165">
        <v>1</v>
      </c>
      <c r="E10912" s="129" t="s">
        <v>4821</v>
      </c>
      <c r="F10912" s="129" t="s">
        <v>4735</v>
      </c>
      <c r="G10912" s="129" t="s">
        <v>16723</v>
      </c>
      <c r="H10912" s="129"/>
    </row>
    <row r="10913" spans="1:8" x14ac:dyDescent="0.3">
      <c r="A10913" s="183">
        <v>45900</v>
      </c>
      <c r="B10913" s="129" t="s">
        <v>15653</v>
      </c>
      <c r="C10913" s="129" t="s">
        <v>418</v>
      </c>
      <c r="D10913" s="165">
        <v>1</v>
      </c>
      <c r="E10913" s="129" t="s">
        <v>4747</v>
      </c>
      <c r="F10913" s="129" t="s">
        <v>4735</v>
      </c>
      <c r="G10913" s="129" t="s">
        <v>16723</v>
      </c>
      <c r="H10913" s="129"/>
    </row>
    <row r="10914" spans="1:8" x14ac:dyDescent="0.3">
      <c r="A10914" s="183">
        <v>45900</v>
      </c>
      <c r="B10914" s="129" t="s">
        <v>15654</v>
      </c>
      <c r="C10914" s="129" t="s">
        <v>416</v>
      </c>
      <c r="D10914" s="165">
        <v>1</v>
      </c>
      <c r="E10914" s="129" t="s">
        <v>4739</v>
      </c>
      <c r="F10914" s="129" t="s">
        <v>4735</v>
      </c>
      <c r="G10914" s="129" t="s">
        <v>16723</v>
      </c>
      <c r="H10914" s="129"/>
    </row>
    <row r="10915" spans="1:8" x14ac:dyDescent="0.3">
      <c r="A10915" s="183">
        <v>45900</v>
      </c>
      <c r="B10915" s="129" t="s">
        <v>15655</v>
      </c>
      <c r="C10915" s="129" t="s">
        <v>418</v>
      </c>
      <c r="D10915" s="165">
        <v>1</v>
      </c>
      <c r="E10915" s="129" t="s">
        <v>4739</v>
      </c>
      <c r="F10915" s="129" t="s">
        <v>4735</v>
      </c>
      <c r="G10915" s="129" t="s">
        <v>16723</v>
      </c>
      <c r="H10915" s="129"/>
    </row>
    <row r="10916" spans="1:8" x14ac:dyDescent="0.3">
      <c r="A10916" s="183">
        <v>45900</v>
      </c>
      <c r="B10916" s="129" t="s">
        <v>15656</v>
      </c>
      <c r="C10916" s="129" t="s">
        <v>416</v>
      </c>
      <c r="D10916" s="165">
        <v>1</v>
      </c>
      <c r="E10916" s="129" t="s">
        <v>4737</v>
      </c>
      <c r="F10916" s="129" t="s">
        <v>4735</v>
      </c>
      <c r="G10916" s="129" t="s">
        <v>16723</v>
      </c>
      <c r="H10916" s="129"/>
    </row>
    <row r="10917" spans="1:8" x14ac:dyDescent="0.3">
      <c r="A10917" s="183">
        <v>45900</v>
      </c>
      <c r="B10917" s="129" t="s">
        <v>15657</v>
      </c>
      <c r="C10917" s="129" t="s">
        <v>418</v>
      </c>
      <c r="D10917" s="165">
        <v>1</v>
      </c>
      <c r="E10917" s="129" t="s">
        <v>4739</v>
      </c>
      <c r="F10917" s="129" t="s">
        <v>4735</v>
      </c>
      <c r="G10917" s="129" t="s">
        <v>16723</v>
      </c>
      <c r="H10917" s="129"/>
    </row>
    <row r="10918" spans="1:8" x14ac:dyDescent="0.3">
      <c r="A10918" s="183">
        <v>45900</v>
      </c>
      <c r="B10918" s="129" t="s">
        <v>15658</v>
      </c>
      <c r="C10918" s="129" t="s">
        <v>418</v>
      </c>
      <c r="D10918" s="165">
        <v>1</v>
      </c>
      <c r="E10918" s="129" t="s">
        <v>4739</v>
      </c>
      <c r="F10918" s="129" t="s">
        <v>4735</v>
      </c>
      <c r="G10918" s="129" t="s">
        <v>16723</v>
      </c>
      <c r="H10918" s="129"/>
    </row>
    <row r="10919" spans="1:8" x14ac:dyDescent="0.3">
      <c r="A10919" s="183">
        <v>45900</v>
      </c>
      <c r="B10919" s="129" t="s">
        <v>15659</v>
      </c>
      <c r="C10919" s="129" t="s">
        <v>418</v>
      </c>
      <c r="D10919" s="165">
        <v>1</v>
      </c>
      <c r="E10919" s="129" t="s">
        <v>4739</v>
      </c>
      <c r="F10919" s="129" t="s">
        <v>4735</v>
      </c>
      <c r="G10919" s="129" t="s">
        <v>16723</v>
      </c>
      <c r="H10919" s="129"/>
    </row>
    <row r="10920" spans="1:8" x14ac:dyDescent="0.3">
      <c r="A10920" s="183">
        <v>45900</v>
      </c>
      <c r="B10920" s="129" t="s">
        <v>15660</v>
      </c>
      <c r="C10920" s="129" t="s">
        <v>418</v>
      </c>
      <c r="D10920" s="165">
        <v>1</v>
      </c>
      <c r="E10920" s="129" t="s">
        <v>4739</v>
      </c>
      <c r="F10920" s="129" t="s">
        <v>4735</v>
      </c>
      <c r="G10920" s="129" t="s">
        <v>16723</v>
      </c>
      <c r="H10920" s="129"/>
    </row>
    <row r="10921" spans="1:8" x14ac:dyDescent="0.3">
      <c r="A10921" s="183">
        <v>45900</v>
      </c>
      <c r="B10921" s="129" t="s">
        <v>15661</v>
      </c>
      <c r="C10921" s="129" t="s">
        <v>417</v>
      </c>
      <c r="D10921" s="165">
        <v>1</v>
      </c>
      <c r="E10921" s="129" t="s">
        <v>4739</v>
      </c>
      <c r="F10921" s="129" t="s">
        <v>4735</v>
      </c>
      <c r="G10921" s="129" t="s">
        <v>16723</v>
      </c>
      <c r="H10921" s="129"/>
    </row>
    <row r="10922" spans="1:8" x14ac:dyDescent="0.3">
      <c r="A10922" s="183">
        <v>45900</v>
      </c>
      <c r="B10922" s="129" t="s">
        <v>15662</v>
      </c>
      <c r="C10922" s="129" t="s">
        <v>417</v>
      </c>
      <c r="D10922" s="165">
        <v>1</v>
      </c>
      <c r="E10922" s="129" t="s">
        <v>4737</v>
      </c>
      <c r="F10922" s="129" t="s">
        <v>4735</v>
      </c>
      <c r="G10922" s="129" t="s">
        <v>16723</v>
      </c>
      <c r="H10922" s="129"/>
    </row>
    <row r="10923" spans="1:8" x14ac:dyDescent="0.3">
      <c r="A10923" s="183">
        <v>45900</v>
      </c>
      <c r="B10923" s="129" t="s">
        <v>15663</v>
      </c>
      <c r="C10923" s="129" t="s">
        <v>417</v>
      </c>
      <c r="D10923" s="165">
        <v>1</v>
      </c>
      <c r="E10923" s="129" t="s">
        <v>5066</v>
      </c>
      <c r="F10923" s="129" t="s">
        <v>4735</v>
      </c>
      <c r="G10923" s="129" t="s">
        <v>16723</v>
      </c>
      <c r="H10923" s="129"/>
    </row>
    <row r="10924" spans="1:8" x14ac:dyDescent="0.3">
      <c r="A10924" s="183">
        <v>45900</v>
      </c>
      <c r="B10924" s="129" t="s">
        <v>15664</v>
      </c>
      <c r="C10924" s="129" t="s">
        <v>416</v>
      </c>
      <c r="D10924" s="165">
        <v>1</v>
      </c>
      <c r="E10924" s="129" t="s">
        <v>4737</v>
      </c>
      <c r="F10924" s="129" t="s">
        <v>4735</v>
      </c>
      <c r="G10924" s="129" t="s">
        <v>16723</v>
      </c>
      <c r="H10924" s="129"/>
    </row>
    <row r="10925" spans="1:8" x14ac:dyDescent="0.3">
      <c r="A10925" s="183">
        <v>45900</v>
      </c>
      <c r="B10925" s="129" t="s">
        <v>15665</v>
      </c>
      <c r="C10925" s="129" t="s">
        <v>418</v>
      </c>
      <c r="D10925" s="165">
        <v>1</v>
      </c>
      <c r="E10925" s="129" t="s">
        <v>4821</v>
      </c>
      <c r="F10925" s="129" t="s">
        <v>4735</v>
      </c>
      <c r="G10925" s="129" t="s">
        <v>16723</v>
      </c>
      <c r="H10925" s="129"/>
    </row>
    <row r="10926" spans="1:8" x14ac:dyDescent="0.3">
      <c r="A10926" s="183">
        <v>45900</v>
      </c>
      <c r="B10926" s="129" t="s">
        <v>15666</v>
      </c>
      <c r="C10926" s="129" t="s">
        <v>416</v>
      </c>
      <c r="D10926" s="165">
        <v>1</v>
      </c>
      <c r="E10926" s="129" t="s">
        <v>4821</v>
      </c>
      <c r="F10926" s="129" t="s">
        <v>4735</v>
      </c>
      <c r="G10926" s="129" t="s">
        <v>16723</v>
      </c>
      <c r="H10926" s="129"/>
    </row>
    <row r="10927" spans="1:8" x14ac:dyDescent="0.3">
      <c r="A10927" s="183">
        <v>45900</v>
      </c>
      <c r="B10927" s="129" t="s">
        <v>15667</v>
      </c>
      <c r="C10927" s="129" t="s">
        <v>417</v>
      </c>
      <c r="D10927" s="165">
        <v>1</v>
      </c>
      <c r="E10927" s="129" t="s">
        <v>4739</v>
      </c>
      <c r="F10927" s="129" t="s">
        <v>4735</v>
      </c>
      <c r="G10927" s="129" t="s">
        <v>16723</v>
      </c>
      <c r="H10927" s="129"/>
    </row>
    <row r="10928" spans="1:8" x14ac:dyDescent="0.3">
      <c r="A10928" s="183">
        <v>45900</v>
      </c>
      <c r="B10928" s="129" t="s">
        <v>15668</v>
      </c>
      <c r="C10928" s="129" t="s">
        <v>418</v>
      </c>
      <c r="D10928" s="165">
        <v>1</v>
      </c>
      <c r="E10928" s="129" t="s">
        <v>4739</v>
      </c>
      <c r="F10928" s="129" t="s">
        <v>4735</v>
      </c>
      <c r="G10928" s="129" t="s">
        <v>16723</v>
      </c>
      <c r="H10928" s="129"/>
    </row>
    <row r="10929" spans="1:8" x14ac:dyDescent="0.3">
      <c r="A10929" s="183">
        <v>45900</v>
      </c>
      <c r="B10929" s="129" t="s">
        <v>15669</v>
      </c>
      <c r="C10929" s="129" t="s">
        <v>418</v>
      </c>
      <c r="D10929" s="165">
        <v>1</v>
      </c>
      <c r="E10929" s="129" t="s">
        <v>4739</v>
      </c>
      <c r="F10929" s="129" t="s">
        <v>4735</v>
      </c>
      <c r="G10929" s="129" t="s">
        <v>16723</v>
      </c>
      <c r="H10929" s="129"/>
    </row>
    <row r="10930" spans="1:8" x14ac:dyDescent="0.3">
      <c r="A10930" s="183">
        <v>45900</v>
      </c>
      <c r="B10930" s="129" t="s">
        <v>15670</v>
      </c>
      <c r="C10930" s="129" t="s">
        <v>418</v>
      </c>
      <c r="D10930" s="165">
        <v>1</v>
      </c>
      <c r="E10930" s="129" t="s">
        <v>4739</v>
      </c>
      <c r="F10930" s="129" t="s">
        <v>4735</v>
      </c>
      <c r="G10930" s="129" t="s">
        <v>16723</v>
      </c>
      <c r="H10930" s="129"/>
    </row>
    <row r="10931" spans="1:8" x14ac:dyDescent="0.3">
      <c r="A10931" s="183">
        <v>45900</v>
      </c>
      <c r="B10931" s="129" t="s">
        <v>15671</v>
      </c>
      <c r="C10931" s="129" t="s">
        <v>418</v>
      </c>
      <c r="D10931" s="165">
        <v>1</v>
      </c>
      <c r="E10931" s="129" t="s">
        <v>4741</v>
      </c>
      <c r="F10931" s="129" t="s">
        <v>4735</v>
      </c>
      <c r="G10931" s="129" t="s">
        <v>16723</v>
      </c>
      <c r="H10931" s="129"/>
    </row>
    <row r="10932" spans="1:8" x14ac:dyDescent="0.3">
      <c r="A10932" s="183">
        <v>45900</v>
      </c>
      <c r="B10932" s="129" t="s">
        <v>15672</v>
      </c>
      <c r="C10932" s="129" t="s">
        <v>418</v>
      </c>
      <c r="D10932" s="165">
        <v>1</v>
      </c>
      <c r="E10932" s="129" t="s">
        <v>4821</v>
      </c>
      <c r="F10932" s="129" t="s">
        <v>4735</v>
      </c>
      <c r="G10932" s="129" t="s">
        <v>16723</v>
      </c>
      <c r="H10932" s="129"/>
    </row>
    <row r="10933" spans="1:8" x14ac:dyDescent="0.3">
      <c r="A10933" s="183">
        <v>45900</v>
      </c>
      <c r="B10933" s="129" t="s">
        <v>15673</v>
      </c>
      <c r="C10933" s="129" t="s">
        <v>418</v>
      </c>
      <c r="D10933" s="165">
        <v>1</v>
      </c>
      <c r="E10933" s="129" t="s">
        <v>4739</v>
      </c>
      <c r="F10933" s="129" t="s">
        <v>4735</v>
      </c>
      <c r="G10933" s="129" t="s">
        <v>16723</v>
      </c>
      <c r="H10933" s="129"/>
    </row>
    <row r="10934" spans="1:8" x14ac:dyDescent="0.3">
      <c r="A10934" s="183">
        <v>45900</v>
      </c>
      <c r="B10934" s="129" t="s">
        <v>15674</v>
      </c>
      <c r="C10934" s="129" t="s">
        <v>418</v>
      </c>
      <c r="D10934" s="165">
        <v>1</v>
      </c>
      <c r="E10934" s="129" t="s">
        <v>4739</v>
      </c>
      <c r="F10934" s="129" t="s">
        <v>4735</v>
      </c>
      <c r="G10934" s="129" t="s">
        <v>16723</v>
      </c>
      <c r="H10934" s="129"/>
    </row>
    <row r="10935" spans="1:8" x14ac:dyDescent="0.3">
      <c r="A10935" s="183">
        <v>45900</v>
      </c>
      <c r="B10935" s="129" t="s">
        <v>15675</v>
      </c>
      <c r="C10935" s="129" t="s">
        <v>417</v>
      </c>
      <c r="D10935" s="165">
        <v>1</v>
      </c>
      <c r="E10935" s="129" t="s">
        <v>4739</v>
      </c>
      <c r="F10935" s="129" t="s">
        <v>4735</v>
      </c>
      <c r="G10935" s="129" t="s">
        <v>16723</v>
      </c>
      <c r="H10935" s="129"/>
    </row>
    <row r="10936" spans="1:8" x14ac:dyDescent="0.3">
      <c r="A10936" s="183">
        <v>45900</v>
      </c>
      <c r="B10936" s="129" t="s">
        <v>15676</v>
      </c>
      <c r="C10936" s="129" t="s">
        <v>416</v>
      </c>
      <c r="D10936" s="165">
        <v>1</v>
      </c>
      <c r="E10936" s="129" t="s">
        <v>4739</v>
      </c>
      <c r="F10936" s="129" t="s">
        <v>4735</v>
      </c>
      <c r="G10936" s="129" t="s">
        <v>16723</v>
      </c>
      <c r="H10936" s="129"/>
    </row>
    <row r="10937" spans="1:8" x14ac:dyDescent="0.3">
      <c r="A10937" s="183">
        <v>45900</v>
      </c>
      <c r="B10937" s="129" t="s">
        <v>15677</v>
      </c>
      <c r="C10937" s="129" t="s">
        <v>418</v>
      </c>
      <c r="D10937" s="165">
        <v>1</v>
      </c>
      <c r="E10937" s="129" t="s">
        <v>4821</v>
      </c>
      <c r="F10937" s="129" t="s">
        <v>4735</v>
      </c>
      <c r="G10937" s="129" t="s">
        <v>16723</v>
      </c>
      <c r="H10937" s="129"/>
    </row>
    <row r="10938" spans="1:8" x14ac:dyDescent="0.3">
      <c r="A10938" s="183">
        <v>45900</v>
      </c>
      <c r="B10938" s="129" t="s">
        <v>15678</v>
      </c>
      <c r="C10938" s="129" t="s">
        <v>418</v>
      </c>
      <c r="D10938" s="165">
        <v>1</v>
      </c>
      <c r="E10938" s="129" t="s">
        <v>4739</v>
      </c>
      <c r="F10938" s="129" t="s">
        <v>4735</v>
      </c>
      <c r="G10938" s="129" t="s">
        <v>16723</v>
      </c>
      <c r="H10938" s="129"/>
    </row>
    <row r="10939" spans="1:8" x14ac:dyDescent="0.3">
      <c r="A10939" s="183">
        <v>45900</v>
      </c>
      <c r="B10939" s="129" t="s">
        <v>15679</v>
      </c>
      <c r="C10939" s="129" t="s">
        <v>418</v>
      </c>
      <c r="D10939" s="165">
        <v>1</v>
      </c>
      <c r="E10939" s="129" t="s">
        <v>4739</v>
      </c>
      <c r="F10939" s="129" t="s">
        <v>4735</v>
      </c>
      <c r="G10939" s="129" t="s">
        <v>16723</v>
      </c>
      <c r="H10939" s="129"/>
    </row>
    <row r="10940" spans="1:8" x14ac:dyDescent="0.3">
      <c r="A10940" s="183">
        <v>45900</v>
      </c>
      <c r="B10940" s="129" t="s">
        <v>15680</v>
      </c>
      <c r="C10940" s="129" t="s">
        <v>418</v>
      </c>
      <c r="D10940" s="165">
        <v>1</v>
      </c>
      <c r="E10940" s="129" t="s">
        <v>4739</v>
      </c>
      <c r="F10940" s="129" t="s">
        <v>4735</v>
      </c>
      <c r="G10940" s="129" t="s">
        <v>16723</v>
      </c>
      <c r="H10940" s="129"/>
    </row>
    <row r="10941" spans="1:8" x14ac:dyDescent="0.3">
      <c r="A10941" s="183">
        <v>45900</v>
      </c>
      <c r="B10941" s="129" t="s">
        <v>15681</v>
      </c>
      <c r="C10941" s="129" t="s">
        <v>417</v>
      </c>
      <c r="D10941" s="165">
        <v>1</v>
      </c>
      <c r="E10941" s="129" t="s">
        <v>4739</v>
      </c>
      <c r="F10941" s="129" t="s">
        <v>4735</v>
      </c>
      <c r="G10941" s="129" t="s">
        <v>16723</v>
      </c>
      <c r="H10941" s="129"/>
    </row>
    <row r="10942" spans="1:8" x14ac:dyDescent="0.3">
      <c r="A10942" s="183">
        <v>45900</v>
      </c>
      <c r="B10942" s="129" t="s">
        <v>15682</v>
      </c>
      <c r="C10942" s="129" t="s">
        <v>417</v>
      </c>
      <c r="D10942" s="165">
        <v>1</v>
      </c>
      <c r="E10942" s="129" t="s">
        <v>4739</v>
      </c>
      <c r="F10942" s="129" t="s">
        <v>4735</v>
      </c>
      <c r="G10942" s="129" t="s">
        <v>16723</v>
      </c>
      <c r="H10942" s="129"/>
    </row>
    <row r="10943" spans="1:8" x14ac:dyDescent="0.3">
      <c r="A10943" s="183">
        <v>45900</v>
      </c>
      <c r="B10943" s="129" t="s">
        <v>15683</v>
      </c>
      <c r="C10943" s="129" t="s">
        <v>417</v>
      </c>
      <c r="D10943" s="165">
        <v>1</v>
      </c>
      <c r="E10943" s="129" t="s">
        <v>4739</v>
      </c>
      <c r="F10943" s="129" t="s">
        <v>4735</v>
      </c>
      <c r="G10943" s="129" t="s">
        <v>16723</v>
      </c>
      <c r="H10943" s="129"/>
    </row>
    <row r="10944" spans="1:8" x14ac:dyDescent="0.3">
      <c r="A10944" s="183">
        <v>45900</v>
      </c>
      <c r="B10944" s="129" t="s">
        <v>15684</v>
      </c>
      <c r="C10944" s="129" t="s">
        <v>418</v>
      </c>
      <c r="D10944" s="165">
        <v>1</v>
      </c>
      <c r="E10944" s="129" t="s">
        <v>4821</v>
      </c>
      <c r="F10944" s="129" t="s">
        <v>4735</v>
      </c>
      <c r="G10944" s="129" t="s">
        <v>16723</v>
      </c>
      <c r="H10944" s="129"/>
    </row>
    <row r="10945" spans="1:8" x14ac:dyDescent="0.3">
      <c r="A10945" s="183">
        <v>45900</v>
      </c>
      <c r="B10945" s="129" t="s">
        <v>15685</v>
      </c>
      <c r="C10945" s="129" t="s">
        <v>418</v>
      </c>
      <c r="D10945" s="165">
        <v>1</v>
      </c>
      <c r="E10945" s="129" t="s">
        <v>4739</v>
      </c>
      <c r="F10945" s="129" t="s">
        <v>4735</v>
      </c>
      <c r="G10945" s="129" t="s">
        <v>16723</v>
      </c>
      <c r="H10945" s="129"/>
    </row>
    <row r="10946" spans="1:8" x14ac:dyDescent="0.3">
      <c r="A10946" s="183">
        <v>45900</v>
      </c>
      <c r="B10946" s="129" t="s">
        <v>15686</v>
      </c>
      <c r="C10946" s="129" t="s">
        <v>418</v>
      </c>
      <c r="D10946" s="165">
        <v>1</v>
      </c>
      <c r="E10946" s="129" t="s">
        <v>4739</v>
      </c>
      <c r="F10946" s="129" t="s">
        <v>4735</v>
      </c>
      <c r="G10946" s="129" t="s">
        <v>16723</v>
      </c>
      <c r="H10946" s="129"/>
    </row>
    <row r="10947" spans="1:8" x14ac:dyDescent="0.3">
      <c r="A10947" s="183">
        <v>45900</v>
      </c>
      <c r="B10947" s="129" t="s">
        <v>15687</v>
      </c>
      <c r="C10947" s="129" t="s">
        <v>416</v>
      </c>
      <c r="D10947" s="165">
        <v>1</v>
      </c>
      <c r="E10947" s="129" t="s">
        <v>4821</v>
      </c>
      <c r="F10947" s="129" t="s">
        <v>4735</v>
      </c>
      <c r="G10947" s="129" t="s">
        <v>16723</v>
      </c>
      <c r="H10947" s="129"/>
    </row>
    <row r="10948" spans="1:8" x14ac:dyDescent="0.3">
      <c r="A10948" s="183">
        <v>45900</v>
      </c>
      <c r="B10948" s="129" t="s">
        <v>15688</v>
      </c>
      <c r="C10948" s="129" t="s">
        <v>418</v>
      </c>
      <c r="D10948" s="165">
        <v>1</v>
      </c>
      <c r="E10948" s="129" t="s">
        <v>4739</v>
      </c>
      <c r="F10948" s="129" t="s">
        <v>4735</v>
      </c>
      <c r="G10948" s="129" t="s">
        <v>16723</v>
      </c>
      <c r="H10948" s="129"/>
    </row>
    <row r="10949" spans="1:8" x14ac:dyDescent="0.3">
      <c r="A10949" s="183">
        <v>45900</v>
      </c>
      <c r="B10949" s="129" t="s">
        <v>15689</v>
      </c>
      <c r="C10949" s="129" t="s">
        <v>416</v>
      </c>
      <c r="D10949" s="165">
        <v>1</v>
      </c>
      <c r="E10949" s="129" t="s">
        <v>4739</v>
      </c>
      <c r="F10949" s="129" t="s">
        <v>4735</v>
      </c>
      <c r="G10949" s="129" t="s">
        <v>16723</v>
      </c>
      <c r="H10949" s="129"/>
    </row>
    <row r="10950" spans="1:8" x14ac:dyDescent="0.3">
      <c r="A10950" s="183">
        <v>45900</v>
      </c>
      <c r="B10950" s="129" t="s">
        <v>15690</v>
      </c>
      <c r="C10950" s="129" t="s">
        <v>416</v>
      </c>
      <c r="D10950" s="165">
        <v>1</v>
      </c>
      <c r="E10950" s="129" t="s">
        <v>4739</v>
      </c>
      <c r="F10950" s="129" t="s">
        <v>4735</v>
      </c>
      <c r="G10950" s="129" t="s">
        <v>16723</v>
      </c>
      <c r="H10950" s="129"/>
    </row>
    <row r="10951" spans="1:8" x14ac:dyDescent="0.3">
      <c r="A10951" s="183">
        <v>45900</v>
      </c>
      <c r="B10951" s="129" t="s">
        <v>15691</v>
      </c>
      <c r="C10951" s="129" t="s">
        <v>416</v>
      </c>
      <c r="D10951" s="165">
        <v>1</v>
      </c>
      <c r="E10951" s="129" t="s">
        <v>4737</v>
      </c>
      <c r="F10951" s="129" t="s">
        <v>4735</v>
      </c>
      <c r="G10951" s="129" t="s">
        <v>16723</v>
      </c>
      <c r="H10951" s="129"/>
    </row>
    <row r="10952" spans="1:8" x14ac:dyDescent="0.3">
      <c r="A10952" s="183">
        <v>45900</v>
      </c>
      <c r="B10952" s="129" t="s">
        <v>15692</v>
      </c>
      <c r="C10952" s="129" t="s">
        <v>416</v>
      </c>
      <c r="D10952" s="165">
        <v>1</v>
      </c>
      <c r="E10952" s="129" t="s">
        <v>4737</v>
      </c>
      <c r="F10952" s="129" t="s">
        <v>4735</v>
      </c>
      <c r="G10952" s="129" t="s">
        <v>16723</v>
      </c>
      <c r="H10952" s="129"/>
    </row>
    <row r="10953" spans="1:8" x14ac:dyDescent="0.3">
      <c r="A10953" s="183">
        <v>45900</v>
      </c>
      <c r="B10953" s="129" t="s">
        <v>15693</v>
      </c>
      <c r="C10953" s="129" t="s">
        <v>416</v>
      </c>
      <c r="D10953" s="165">
        <v>1</v>
      </c>
      <c r="E10953" s="129" t="s">
        <v>4739</v>
      </c>
      <c r="F10953" s="129" t="s">
        <v>4735</v>
      </c>
      <c r="G10953" s="129" t="s">
        <v>16723</v>
      </c>
      <c r="H10953" s="129"/>
    </row>
    <row r="10954" spans="1:8" x14ac:dyDescent="0.3">
      <c r="A10954" s="183">
        <v>45900</v>
      </c>
      <c r="B10954" s="129" t="s">
        <v>15694</v>
      </c>
      <c r="C10954" s="129" t="s">
        <v>418</v>
      </c>
      <c r="D10954" s="165">
        <v>1</v>
      </c>
      <c r="E10954" s="129" t="s">
        <v>4821</v>
      </c>
      <c r="F10954" s="129" t="s">
        <v>4735</v>
      </c>
      <c r="G10954" s="129" t="s">
        <v>16723</v>
      </c>
      <c r="H10954" s="129"/>
    </row>
    <row r="10955" spans="1:8" x14ac:dyDescent="0.3">
      <c r="A10955" s="183">
        <v>45900</v>
      </c>
      <c r="B10955" s="129" t="s">
        <v>15695</v>
      </c>
      <c r="C10955" s="129" t="s">
        <v>418</v>
      </c>
      <c r="D10955" s="165">
        <v>1</v>
      </c>
      <c r="E10955" s="129" t="s">
        <v>4739</v>
      </c>
      <c r="F10955" s="129" t="s">
        <v>4735</v>
      </c>
      <c r="G10955" s="129" t="s">
        <v>16723</v>
      </c>
      <c r="H10955" s="129"/>
    </row>
    <row r="10956" spans="1:8" x14ac:dyDescent="0.3">
      <c r="A10956" s="183">
        <v>45900</v>
      </c>
      <c r="B10956" s="129" t="s">
        <v>15696</v>
      </c>
      <c r="C10956" s="129" t="s">
        <v>418</v>
      </c>
      <c r="D10956" s="165">
        <v>1</v>
      </c>
      <c r="E10956" s="129" t="s">
        <v>4737</v>
      </c>
      <c r="F10956" s="129" t="s">
        <v>4735</v>
      </c>
      <c r="G10956" s="129" t="s">
        <v>16723</v>
      </c>
      <c r="H10956" s="129"/>
    </row>
    <row r="10957" spans="1:8" x14ac:dyDescent="0.3">
      <c r="A10957" s="183">
        <v>45900</v>
      </c>
      <c r="B10957" s="129" t="s">
        <v>15697</v>
      </c>
      <c r="C10957" s="129" t="s">
        <v>416</v>
      </c>
      <c r="D10957" s="165">
        <v>1</v>
      </c>
      <c r="E10957" s="129" t="s">
        <v>4737</v>
      </c>
      <c r="F10957" s="129" t="s">
        <v>4735</v>
      </c>
      <c r="G10957" s="129" t="s">
        <v>16723</v>
      </c>
      <c r="H10957" s="129"/>
    </row>
    <row r="10958" spans="1:8" x14ac:dyDescent="0.3">
      <c r="A10958" s="183">
        <v>45900</v>
      </c>
      <c r="B10958" s="129" t="s">
        <v>15698</v>
      </c>
      <c r="C10958" s="129" t="s">
        <v>417</v>
      </c>
      <c r="D10958" s="165">
        <v>1</v>
      </c>
      <c r="E10958" s="129" t="s">
        <v>4739</v>
      </c>
      <c r="F10958" s="129" t="s">
        <v>4735</v>
      </c>
      <c r="G10958" s="129" t="s">
        <v>16723</v>
      </c>
      <c r="H10958" s="129"/>
    </row>
    <row r="10959" spans="1:8" x14ac:dyDescent="0.3">
      <c r="A10959" s="183">
        <v>45900</v>
      </c>
      <c r="B10959" s="129" t="s">
        <v>15699</v>
      </c>
      <c r="C10959" s="129" t="s">
        <v>417</v>
      </c>
      <c r="D10959" s="165">
        <v>1</v>
      </c>
      <c r="E10959" s="129" t="s">
        <v>4739</v>
      </c>
      <c r="F10959" s="129" t="s">
        <v>4735</v>
      </c>
      <c r="G10959" s="129" t="s">
        <v>16723</v>
      </c>
      <c r="H10959" s="129"/>
    </row>
    <row r="10960" spans="1:8" x14ac:dyDescent="0.3">
      <c r="A10960" s="183">
        <v>45900</v>
      </c>
      <c r="B10960" s="129" t="s">
        <v>15700</v>
      </c>
      <c r="C10960" s="129" t="s">
        <v>417</v>
      </c>
      <c r="D10960" s="165">
        <v>1</v>
      </c>
      <c r="E10960" s="129" t="s">
        <v>4739</v>
      </c>
      <c r="F10960" s="129" t="s">
        <v>4735</v>
      </c>
      <c r="G10960" s="129" t="s">
        <v>16723</v>
      </c>
      <c r="H10960" s="129"/>
    </row>
    <row r="10961" spans="1:8" x14ac:dyDescent="0.3">
      <c r="A10961" s="183">
        <v>45900</v>
      </c>
      <c r="B10961" s="129" t="s">
        <v>15701</v>
      </c>
      <c r="C10961" s="129" t="s">
        <v>417</v>
      </c>
      <c r="D10961" s="165">
        <v>1</v>
      </c>
      <c r="E10961" s="129" t="s">
        <v>4737</v>
      </c>
      <c r="F10961" s="129" t="s">
        <v>4735</v>
      </c>
      <c r="G10961" s="129" t="s">
        <v>16723</v>
      </c>
      <c r="H10961" s="129"/>
    </row>
    <row r="10962" spans="1:8" x14ac:dyDescent="0.3">
      <c r="A10962" s="183">
        <v>45900</v>
      </c>
      <c r="B10962" s="129" t="s">
        <v>15702</v>
      </c>
      <c r="C10962" s="129" t="s">
        <v>417</v>
      </c>
      <c r="D10962" s="165">
        <v>1</v>
      </c>
      <c r="E10962" s="129" t="s">
        <v>4739</v>
      </c>
      <c r="F10962" s="129" t="s">
        <v>4735</v>
      </c>
      <c r="G10962" s="129" t="s">
        <v>16723</v>
      </c>
      <c r="H10962" s="129"/>
    </row>
    <row r="10963" spans="1:8" x14ac:dyDescent="0.3">
      <c r="A10963" s="183">
        <v>45900</v>
      </c>
      <c r="B10963" s="129" t="s">
        <v>15703</v>
      </c>
      <c r="C10963" s="129" t="s">
        <v>418</v>
      </c>
      <c r="D10963" s="165">
        <v>1</v>
      </c>
      <c r="E10963" s="129" t="s">
        <v>4821</v>
      </c>
      <c r="F10963" s="129" t="s">
        <v>4735</v>
      </c>
      <c r="G10963" s="129" t="s">
        <v>16723</v>
      </c>
      <c r="H10963" s="129"/>
    </row>
    <row r="10964" spans="1:8" x14ac:dyDescent="0.3">
      <c r="A10964" s="183">
        <v>45900</v>
      </c>
      <c r="B10964" s="129" t="s">
        <v>15704</v>
      </c>
      <c r="C10964" s="129" t="s">
        <v>417</v>
      </c>
      <c r="D10964" s="165">
        <v>1</v>
      </c>
      <c r="E10964" s="129" t="s">
        <v>4739</v>
      </c>
      <c r="F10964" s="129" t="s">
        <v>4735</v>
      </c>
      <c r="G10964" s="129" t="s">
        <v>16723</v>
      </c>
      <c r="H10964" s="129"/>
    </row>
    <row r="10965" spans="1:8" x14ac:dyDescent="0.3">
      <c r="A10965" s="183">
        <v>45900</v>
      </c>
      <c r="B10965" s="129" t="s">
        <v>15705</v>
      </c>
      <c r="C10965" s="129" t="s">
        <v>418</v>
      </c>
      <c r="D10965" s="165">
        <v>1</v>
      </c>
      <c r="E10965" s="129" t="s">
        <v>4739</v>
      </c>
      <c r="F10965" s="129" t="s">
        <v>4735</v>
      </c>
      <c r="G10965" s="129" t="s">
        <v>16723</v>
      </c>
      <c r="H10965" s="129"/>
    </row>
    <row r="10966" spans="1:8" x14ac:dyDescent="0.3">
      <c r="A10966" s="183">
        <v>45900</v>
      </c>
      <c r="B10966" s="129" t="s">
        <v>15706</v>
      </c>
      <c r="C10966" s="129" t="s">
        <v>416</v>
      </c>
      <c r="D10966" s="165">
        <v>1</v>
      </c>
      <c r="E10966" s="129" t="s">
        <v>4739</v>
      </c>
      <c r="F10966" s="129" t="s">
        <v>4735</v>
      </c>
      <c r="G10966" s="129" t="s">
        <v>16723</v>
      </c>
      <c r="H10966" s="129"/>
    </row>
    <row r="10967" spans="1:8" x14ac:dyDescent="0.3">
      <c r="A10967" s="183">
        <v>45900</v>
      </c>
      <c r="B10967" s="129" t="s">
        <v>15707</v>
      </c>
      <c r="C10967" s="129" t="s">
        <v>418</v>
      </c>
      <c r="D10967" s="165">
        <v>1</v>
      </c>
      <c r="E10967" s="129" t="s">
        <v>4821</v>
      </c>
      <c r="F10967" s="129" t="s">
        <v>4735</v>
      </c>
      <c r="G10967" s="129" t="s">
        <v>16723</v>
      </c>
      <c r="H10967" s="129"/>
    </row>
    <row r="10968" spans="1:8" x14ac:dyDescent="0.3">
      <c r="A10968" s="183">
        <v>45900</v>
      </c>
      <c r="B10968" s="129" t="s">
        <v>15708</v>
      </c>
      <c r="C10968" s="129" t="s">
        <v>418</v>
      </c>
      <c r="D10968" s="165">
        <v>1</v>
      </c>
      <c r="E10968" s="129" t="s">
        <v>4739</v>
      </c>
      <c r="F10968" s="129" t="s">
        <v>4735</v>
      </c>
      <c r="G10968" s="129" t="s">
        <v>16723</v>
      </c>
      <c r="H10968" s="129"/>
    </row>
    <row r="10969" spans="1:8" x14ac:dyDescent="0.3">
      <c r="A10969" s="183">
        <v>45900</v>
      </c>
      <c r="B10969" s="129" t="s">
        <v>15709</v>
      </c>
      <c r="C10969" s="129" t="s">
        <v>418</v>
      </c>
      <c r="D10969" s="165">
        <v>1</v>
      </c>
      <c r="E10969" s="129" t="s">
        <v>4739</v>
      </c>
      <c r="F10969" s="129" t="s">
        <v>4735</v>
      </c>
      <c r="G10969" s="129" t="s">
        <v>16723</v>
      </c>
      <c r="H10969" s="129"/>
    </row>
    <row r="10970" spans="1:8" x14ac:dyDescent="0.3">
      <c r="A10970" s="183">
        <v>45900</v>
      </c>
      <c r="B10970" s="129" t="s">
        <v>15710</v>
      </c>
      <c r="C10970" s="129" t="s">
        <v>418</v>
      </c>
      <c r="D10970" s="165">
        <v>1</v>
      </c>
      <c r="E10970" s="129" t="s">
        <v>4741</v>
      </c>
      <c r="F10970" s="129" t="s">
        <v>4735</v>
      </c>
      <c r="G10970" s="129" t="s">
        <v>16723</v>
      </c>
      <c r="H10970" s="129"/>
    </row>
    <row r="10971" spans="1:8" x14ac:dyDescent="0.3">
      <c r="A10971" s="183">
        <v>45900</v>
      </c>
      <c r="B10971" s="129" t="s">
        <v>15711</v>
      </c>
      <c r="C10971" s="129" t="s">
        <v>418</v>
      </c>
      <c r="D10971" s="165">
        <v>1</v>
      </c>
      <c r="E10971" s="129" t="s">
        <v>4737</v>
      </c>
      <c r="F10971" s="129" t="s">
        <v>4735</v>
      </c>
      <c r="G10971" s="129" t="s">
        <v>16723</v>
      </c>
      <c r="H10971" s="129"/>
    </row>
    <row r="10972" spans="1:8" x14ac:dyDescent="0.3">
      <c r="A10972" s="183">
        <v>45900</v>
      </c>
      <c r="B10972" s="129" t="s">
        <v>15712</v>
      </c>
      <c r="C10972" s="129" t="s">
        <v>418</v>
      </c>
      <c r="D10972" s="165">
        <v>1</v>
      </c>
      <c r="E10972" s="129" t="s">
        <v>4739</v>
      </c>
      <c r="F10972" s="129" t="s">
        <v>4735</v>
      </c>
      <c r="G10972" s="129" t="s">
        <v>16723</v>
      </c>
      <c r="H10972" s="129"/>
    </row>
    <row r="10973" spans="1:8" x14ac:dyDescent="0.3">
      <c r="A10973" s="183">
        <v>45900</v>
      </c>
      <c r="B10973" s="129" t="s">
        <v>15713</v>
      </c>
      <c r="C10973" s="129" t="s">
        <v>418</v>
      </c>
      <c r="D10973" s="165">
        <v>1</v>
      </c>
      <c r="E10973" s="129" t="s">
        <v>4739</v>
      </c>
      <c r="F10973" s="129" t="s">
        <v>4735</v>
      </c>
      <c r="G10973" s="129" t="s">
        <v>16723</v>
      </c>
      <c r="H10973" s="129"/>
    </row>
    <row r="10974" spans="1:8" x14ac:dyDescent="0.3">
      <c r="A10974" s="183">
        <v>45900</v>
      </c>
      <c r="B10974" s="129" t="s">
        <v>15714</v>
      </c>
      <c r="C10974" s="129" t="s">
        <v>418</v>
      </c>
      <c r="D10974" s="165">
        <v>1</v>
      </c>
      <c r="E10974" s="129" t="s">
        <v>4741</v>
      </c>
      <c r="F10974" s="129" t="s">
        <v>4735</v>
      </c>
      <c r="G10974" s="129" t="s">
        <v>16723</v>
      </c>
      <c r="H10974" s="129"/>
    </row>
    <row r="10975" spans="1:8" x14ac:dyDescent="0.3">
      <c r="A10975" s="183">
        <v>45900</v>
      </c>
      <c r="B10975" s="129" t="s">
        <v>15715</v>
      </c>
      <c r="C10975" s="129" t="s">
        <v>416</v>
      </c>
      <c r="D10975" s="165">
        <v>1</v>
      </c>
      <c r="E10975" s="129" t="s">
        <v>4739</v>
      </c>
      <c r="F10975" s="129" t="s">
        <v>4735</v>
      </c>
      <c r="G10975" s="129" t="s">
        <v>16723</v>
      </c>
      <c r="H10975" s="129"/>
    </row>
    <row r="10976" spans="1:8" x14ac:dyDescent="0.3">
      <c r="A10976" s="183">
        <v>45900</v>
      </c>
      <c r="B10976" s="129" t="s">
        <v>15716</v>
      </c>
      <c r="C10976" s="129" t="s">
        <v>418</v>
      </c>
      <c r="D10976" s="165">
        <v>1</v>
      </c>
      <c r="E10976" s="129" t="s">
        <v>4739</v>
      </c>
      <c r="F10976" s="129" t="s">
        <v>4735</v>
      </c>
      <c r="G10976" s="129" t="s">
        <v>16723</v>
      </c>
      <c r="H10976" s="129"/>
    </row>
    <row r="10977" spans="1:8" x14ac:dyDescent="0.3">
      <c r="A10977" s="183">
        <v>45900</v>
      </c>
      <c r="B10977" s="129" t="s">
        <v>15717</v>
      </c>
      <c r="C10977" s="129" t="s">
        <v>418</v>
      </c>
      <c r="D10977" s="165">
        <v>1</v>
      </c>
      <c r="E10977" s="129" t="s">
        <v>4737</v>
      </c>
      <c r="F10977" s="129" t="s">
        <v>4735</v>
      </c>
      <c r="G10977" s="129" t="s">
        <v>16723</v>
      </c>
      <c r="H10977" s="129"/>
    </row>
    <row r="10978" spans="1:8" x14ac:dyDescent="0.3">
      <c r="A10978" s="183">
        <v>45900</v>
      </c>
      <c r="B10978" s="129" t="s">
        <v>15718</v>
      </c>
      <c r="C10978" s="129" t="s">
        <v>417</v>
      </c>
      <c r="D10978" s="165">
        <v>1</v>
      </c>
      <c r="E10978" s="129" t="s">
        <v>4739</v>
      </c>
      <c r="F10978" s="129" t="s">
        <v>4735</v>
      </c>
      <c r="G10978" s="129" t="s">
        <v>16723</v>
      </c>
      <c r="H10978" s="129"/>
    </row>
    <row r="10979" spans="1:8" x14ac:dyDescent="0.3">
      <c r="A10979" s="183">
        <v>45900</v>
      </c>
      <c r="B10979" s="129" t="s">
        <v>15719</v>
      </c>
      <c r="C10979" s="129" t="s">
        <v>417</v>
      </c>
      <c r="D10979" s="165">
        <v>1</v>
      </c>
      <c r="E10979" s="129" t="s">
        <v>4739</v>
      </c>
      <c r="F10979" s="129" t="s">
        <v>4735</v>
      </c>
      <c r="G10979" s="129" t="s">
        <v>16723</v>
      </c>
      <c r="H10979" s="129"/>
    </row>
    <row r="10980" spans="1:8" x14ac:dyDescent="0.3">
      <c r="A10980" s="183">
        <v>45900</v>
      </c>
      <c r="B10980" s="129" t="s">
        <v>15720</v>
      </c>
      <c r="C10980" s="129" t="s">
        <v>417</v>
      </c>
      <c r="D10980" s="165">
        <v>1</v>
      </c>
      <c r="E10980" s="129" t="s">
        <v>4739</v>
      </c>
      <c r="F10980" s="129" t="s">
        <v>4735</v>
      </c>
      <c r="G10980" s="129" t="s">
        <v>16723</v>
      </c>
      <c r="H10980" s="129"/>
    </row>
    <row r="10981" spans="1:8" x14ac:dyDescent="0.3">
      <c r="A10981" s="183">
        <v>45900</v>
      </c>
      <c r="B10981" s="129" t="s">
        <v>15721</v>
      </c>
      <c r="C10981" s="129" t="s">
        <v>417</v>
      </c>
      <c r="D10981" s="165">
        <v>1</v>
      </c>
      <c r="E10981" s="129" t="s">
        <v>4739</v>
      </c>
      <c r="F10981" s="129" t="s">
        <v>4735</v>
      </c>
      <c r="G10981" s="129" t="s">
        <v>16723</v>
      </c>
      <c r="H10981" s="129"/>
    </row>
    <row r="10982" spans="1:8" x14ac:dyDescent="0.3">
      <c r="A10982" s="183">
        <v>45900</v>
      </c>
      <c r="B10982" s="129" t="s">
        <v>15722</v>
      </c>
      <c r="C10982" s="129" t="s">
        <v>417</v>
      </c>
      <c r="D10982" s="165">
        <v>1</v>
      </c>
      <c r="E10982" s="129" t="s">
        <v>4739</v>
      </c>
      <c r="F10982" s="129" t="s">
        <v>4735</v>
      </c>
      <c r="G10982" s="129" t="s">
        <v>16723</v>
      </c>
      <c r="H10982" s="129"/>
    </row>
    <row r="10983" spans="1:8" x14ac:dyDescent="0.3">
      <c r="A10983" s="183">
        <v>45900</v>
      </c>
      <c r="B10983" s="129" t="s">
        <v>15723</v>
      </c>
      <c r="C10983" s="129" t="s">
        <v>417</v>
      </c>
      <c r="D10983" s="165">
        <v>1</v>
      </c>
      <c r="E10983" s="129" t="s">
        <v>4739</v>
      </c>
      <c r="F10983" s="129" t="s">
        <v>4735</v>
      </c>
      <c r="G10983" s="129" t="s">
        <v>16723</v>
      </c>
      <c r="H10983" s="129"/>
    </row>
    <row r="10984" spans="1:8" x14ac:dyDescent="0.3">
      <c r="A10984" s="183">
        <v>45900</v>
      </c>
      <c r="B10984" s="129" t="s">
        <v>15724</v>
      </c>
      <c r="C10984" s="129" t="s">
        <v>418</v>
      </c>
      <c r="D10984" s="165">
        <v>1</v>
      </c>
      <c r="E10984" s="129" t="s">
        <v>4821</v>
      </c>
      <c r="F10984" s="129" t="s">
        <v>4735</v>
      </c>
      <c r="G10984" s="129" t="s">
        <v>16723</v>
      </c>
      <c r="H10984" s="129"/>
    </row>
    <row r="10985" spans="1:8" x14ac:dyDescent="0.3">
      <c r="A10985" s="183">
        <v>45900</v>
      </c>
      <c r="B10985" s="129" t="s">
        <v>15725</v>
      </c>
      <c r="C10985" s="129" t="s">
        <v>418</v>
      </c>
      <c r="D10985" s="165">
        <v>1</v>
      </c>
      <c r="E10985" s="129" t="s">
        <v>4821</v>
      </c>
      <c r="F10985" s="129" t="s">
        <v>4735</v>
      </c>
      <c r="G10985" s="129" t="s">
        <v>16723</v>
      </c>
      <c r="H10985" s="129"/>
    </row>
    <row r="10986" spans="1:8" x14ac:dyDescent="0.3">
      <c r="A10986" s="183">
        <v>45900</v>
      </c>
      <c r="B10986" s="129" t="s">
        <v>15726</v>
      </c>
      <c r="C10986" s="129" t="s">
        <v>418</v>
      </c>
      <c r="D10986" s="165">
        <v>1</v>
      </c>
      <c r="E10986" s="129" t="s">
        <v>4739</v>
      </c>
      <c r="F10986" s="129" t="s">
        <v>4735</v>
      </c>
      <c r="G10986" s="129" t="s">
        <v>16723</v>
      </c>
      <c r="H10986" s="129"/>
    </row>
    <row r="10987" spans="1:8" x14ac:dyDescent="0.3">
      <c r="A10987" s="183">
        <v>45900</v>
      </c>
      <c r="B10987" s="129" t="s">
        <v>15727</v>
      </c>
      <c r="C10987" s="129" t="s">
        <v>416</v>
      </c>
      <c r="D10987" s="165">
        <v>1</v>
      </c>
      <c r="E10987" s="129" t="s">
        <v>4739</v>
      </c>
      <c r="F10987" s="129" t="s">
        <v>4735</v>
      </c>
      <c r="G10987" s="129" t="s">
        <v>16723</v>
      </c>
      <c r="H10987" s="129"/>
    </row>
    <row r="10988" spans="1:8" x14ac:dyDescent="0.3">
      <c r="A10988" s="183">
        <v>45900</v>
      </c>
      <c r="B10988" s="129" t="s">
        <v>15728</v>
      </c>
      <c r="C10988" s="129" t="s">
        <v>416</v>
      </c>
      <c r="D10988" s="165">
        <v>1</v>
      </c>
      <c r="E10988" s="129" t="s">
        <v>4739</v>
      </c>
      <c r="F10988" s="129" t="s">
        <v>4735</v>
      </c>
      <c r="G10988" s="129" t="s">
        <v>16723</v>
      </c>
      <c r="H10988" s="129"/>
    </row>
    <row r="10989" spans="1:8" x14ac:dyDescent="0.3">
      <c r="A10989" s="183">
        <v>45900</v>
      </c>
      <c r="B10989" s="129" t="s">
        <v>15729</v>
      </c>
      <c r="C10989" s="129" t="s">
        <v>418</v>
      </c>
      <c r="D10989" s="165">
        <v>1</v>
      </c>
      <c r="E10989" s="129" t="s">
        <v>4739</v>
      </c>
      <c r="F10989" s="129" t="s">
        <v>4735</v>
      </c>
      <c r="G10989" s="129" t="s">
        <v>16723</v>
      </c>
      <c r="H10989" s="129"/>
    </row>
    <row r="10990" spans="1:8" x14ac:dyDescent="0.3">
      <c r="A10990" s="183">
        <v>45900</v>
      </c>
      <c r="B10990" s="129" t="s">
        <v>15730</v>
      </c>
      <c r="C10990" s="129" t="s">
        <v>418</v>
      </c>
      <c r="D10990" s="165">
        <v>1</v>
      </c>
      <c r="E10990" s="129" t="s">
        <v>4739</v>
      </c>
      <c r="F10990" s="129" t="s">
        <v>4735</v>
      </c>
      <c r="G10990" s="129" t="s">
        <v>16723</v>
      </c>
      <c r="H10990" s="129"/>
    </row>
    <row r="10991" spans="1:8" x14ac:dyDescent="0.3">
      <c r="A10991" s="183">
        <v>45900</v>
      </c>
      <c r="B10991" s="129" t="s">
        <v>15731</v>
      </c>
      <c r="C10991" s="129" t="s">
        <v>417</v>
      </c>
      <c r="D10991" s="165">
        <v>1</v>
      </c>
      <c r="E10991" s="129" t="s">
        <v>4739</v>
      </c>
      <c r="F10991" s="129" t="s">
        <v>4735</v>
      </c>
      <c r="G10991" s="129" t="s">
        <v>16723</v>
      </c>
      <c r="H10991" s="129"/>
    </row>
    <row r="10992" spans="1:8" x14ac:dyDescent="0.3">
      <c r="A10992" s="183">
        <v>45900</v>
      </c>
      <c r="B10992" s="129" t="s">
        <v>15732</v>
      </c>
      <c r="C10992" s="129" t="s">
        <v>417</v>
      </c>
      <c r="D10992" s="165">
        <v>1</v>
      </c>
      <c r="E10992" s="129" t="s">
        <v>4739</v>
      </c>
      <c r="F10992" s="129" t="s">
        <v>4735</v>
      </c>
      <c r="G10992" s="129" t="s">
        <v>16723</v>
      </c>
      <c r="H10992" s="129"/>
    </row>
    <row r="10993" spans="1:8" x14ac:dyDescent="0.3">
      <c r="A10993" s="183">
        <v>45900</v>
      </c>
      <c r="B10993" s="129" t="s">
        <v>15733</v>
      </c>
      <c r="C10993" s="129" t="s">
        <v>416</v>
      </c>
      <c r="D10993" s="165">
        <v>1</v>
      </c>
      <c r="E10993" s="129" t="s">
        <v>4739</v>
      </c>
      <c r="F10993" s="129" t="s">
        <v>4735</v>
      </c>
      <c r="G10993" s="129" t="s">
        <v>16723</v>
      </c>
      <c r="H10993" s="129"/>
    </row>
    <row r="10994" spans="1:8" x14ac:dyDescent="0.3">
      <c r="A10994" s="183">
        <v>45900</v>
      </c>
      <c r="B10994" s="129" t="s">
        <v>15734</v>
      </c>
      <c r="C10994" s="129" t="s">
        <v>417</v>
      </c>
      <c r="D10994" s="165">
        <v>1</v>
      </c>
      <c r="E10994" s="129" t="s">
        <v>4739</v>
      </c>
      <c r="F10994" s="129" t="s">
        <v>4735</v>
      </c>
      <c r="G10994" s="129" t="s">
        <v>16723</v>
      </c>
      <c r="H10994" s="129"/>
    </row>
    <row r="10995" spans="1:8" x14ac:dyDescent="0.3">
      <c r="A10995" s="183">
        <v>45900</v>
      </c>
      <c r="B10995" s="129" t="s">
        <v>15735</v>
      </c>
      <c r="C10995" s="129" t="s">
        <v>417</v>
      </c>
      <c r="D10995" s="165">
        <v>1</v>
      </c>
      <c r="E10995" s="129" t="s">
        <v>4821</v>
      </c>
      <c r="F10995" s="129" t="s">
        <v>4735</v>
      </c>
      <c r="G10995" s="129" t="s">
        <v>16723</v>
      </c>
      <c r="H10995" s="129"/>
    </row>
    <row r="10996" spans="1:8" x14ac:dyDescent="0.3">
      <c r="A10996" s="183">
        <v>45900</v>
      </c>
      <c r="B10996" s="129" t="s">
        <v>15736</v>
      </c>
      <c r="C10996" s="129" t="s">
        <v>418</v>
      </c>
      <c r="D10996" s="165">
        <v>1</v>
      </c>
      <c r="E10996" s="129" t="s">
        <v>4739</v>
      </c>
      <c r="F10996" s="129" t="s">
        <v>4735</v>
      </c>
      <c r="G10996" s="129" t="s">
        <v>16723</v>
      </c>
      <c r="H10996" s="129"/>
    </row>
    <row r="10997" spans="1:8" x14ac:dyDescent="0.3">
      <c r="A10997" s="183">
        <v>45900</v>
      </c>
      <c r="B10997" s="129" t="s">
        <v>15737</v>
      </c>
      <c r="C10997" s="129" t="s">
        <v>418</v>
      </c>
      <c r="D10997" s="165">
        <v>1</v>
      </c>
      <c r="E10997" s="129" t="s">
        <v>4739</v>
      </c>
      <c r="F10997" s="129" t="s">
        <v>4735</v>
      </c>
      <c r="G10997" s="129" t="s">
        <v>16723</v>
      </c>
      <c r="H10997" s="129"/>
    </row>
    <row r="10998" spans="1:8" x14ac:dyDescent="0.3">
      <c r="A10998" s="183">
        <v>45900</v>
      </c>
      <c r="B10998" s="129" t="s">
        <v>15738</v>
      </c>
      <c r="C10998" s="129" t="s">
        <v>416</v>
      </c>
      <c r="D10998" s="165">
        <v>1</v>
      </c>
      <c r="E10998" s="129" t="s">
        <v>4741</v>
      </c>
      <c r="F10998" s="129" t="s">
        <v>4735</v>
      </c>
      <c r="G10998" s="129" t="s">
        <v>16723</v>
      </c>
      <c r="H10998" s="129"/>
    </row>
    <row r="10999" spans="1:8" x14ac:dyDescent="0.3">
      <c r="A10999" s="183">
        <v>45900</v>
      </c>
      <c r="B10999" s="129" t="s">
        <v>15739</v>
      </c>
      <c r="C10999" s="129" t="s">
        <v>417</v>
      </c>
      <c r="D10999" s="165">
        <v>1</v>
      </c>
      <c r="E10999" s="129" t="s">
        <v>4739</v>
      </c>
      <c r="F10999" s="129" t="s">
        <v>4735</v>
      </c>
      <c r="G10999" s="129" t="s">
        <v>16723</v>
      </c>
      <c r="H10999" s="129"/>
    </row>
    <row r="11000" spans="1:8" x14ac:dyDescent="0.3">
      <c r="A11000" s="183">
        <v>45900</v>
      </c>
      <c r="B11000" s="129" t="s">
        <v>15740</v>
      </c>
      <c r="C11000" s="129" t="s">
        <v>417</v>
      </c>
      <c r="D11000" s="165">
        <v>1</v>
      </c>
      <c r="E11000" s="129" t="s">
        <v>4739</v>
      </c>
      <c r="F11000" s="129" t="s">
        <v>4735</v>
      </c>
      <c r="G11000" s="129" t="s">
        <v>16723</v>
      </c>
      <c r="H11000" s="129"/>
    </row>
    <row r="11001" spans="1:8" x14ac:dyDescent="0.3">
      <c r="A11001" s="183">
        <v>45900</v>
      </c>
      <c r="B11001" s="129" t="s">
        <v>15741</v>
      </c>
      <c r="C11001" s="129" t="s">
        <v>417</v>
      </c>
      <c r="D11001" s="165">
        <v>1</v>
      </c>
      <c r="E11001" s="129" t="s">
        <v>4739</v>
      </c>
      <c r="F11001" s="129" t="s">
        <v>4735</v>
      </c>
      <c r="G11001" s="129" t="s">
        <v>16723</v>
      </c>
      <c r="H11001" s="129"/>
    </row>
    <row r="11002" spans="1:8" x14ac:dyDescent="0.3">
      <c r="A11002" s="183">
        <v>45900</v>
      </c>
      <c r="B11002" s="129" t="s">
        <v>15742</v>
      </c>
      <c r="C11002" s="129" t="s">
        <v>417</v>
      </c>
      <c r="D11002" s="165">
        <v>1</v>
      </c>
      <c r="E11002" s="129" t="s">
        <v>4739</v>
      </c>
      <c r="F11002" s="129" t="s">
        <v>4735</v>
      </c>
      <c r="G11002" s="129" t="s">
        <v>16723</v>
      </c>
      <c r="H11002" s="129"/>
    </row>
    <row r="11003" spans="1:8" x14ac:dyDescent="0.3">
      <c r="A11003" s="183">
        <v>45900</v>
      </c>
      <c r="B11003" s="129" t="s">
        <v>15743</v>
      </c>
      <c r="C11003" s="129" t="s">
        <v>417</v>
      </c>
      <c r="D11003" s="165">
        <v>1</v>
      </c>
      <c r="E11003" s="129" t="s">
        <v>4739</v>
      </c>
      <c r="F11003" s="129" t="s">
        <v>4735</v>
      </c>
      <c r="G11003" s="129" t="s">
        <v>16723</v>
      </c>
      <c r="H11003" s="129"/>
    </row>
    <row r="11004" spans="1:8" x14ac:dyDescent="0.3">
      <c r="A11004" s="183">
        <v>45900</v>
      </c>
      <c r="B11004" s="129" t="s">
        <v>15744</v>
      </c>
      <c r="C11004" s="129" t="s">
        <v>417</v>
      </c>
      <c r="D11004" s="165">
        <v>1</v>
      </c>
      <c r="E11004" s="129" t="s">
        <v>4739</v>
      </c>
      <c r="F11004" s="129" t="s">
        <v>4735</v>
      </c>
      <c r="G11004" s="129" t="s">
        <v>16723</v>
      </c>
      <c r="H11004" s="129"/>
    </row>
    <row r="11005" spans="1:8" x14ac:dyDescent="0.3">
      <c r="A11005" s="183">
        <v>45900</v>
      </c>
      <c r="B11005" s="129" t="s">
        <v>15745</v>
      </c>
      <c r="C11005" s="129" t="s">
        <v>417</v>
      </c>
      <c r="D11005" s="165">
        <v>1</v>
      </c>
      <c r="E11005" s="129" t="s">
        <v>4739</v>
      </c>
      <c r="F11005" s="129" t="s">
        <v>4735</v>
      </c>
      <c r="G11005" s="129" t="s">
        <v>16723</v>
      </c>
      <c r="H11005" s="129"/>
    </row>
    <row r="11006" spans="1:8" x14ac:dyDescent="0.3">
      <c r="A11006" s="183">
        <v>45900</v>
      </c>
      <c r="B11006" s="129" t="s">
        <v>15746</v>
      </c>
      <c r="C11006" s="129" t="s">
        <v>417</v>
      </c>
      <c r="D11006" s="165">
        <v>1</v>
      </c>
      <c r="E11006" s="129" t="s">
        <v>4739</v>
      </c>
      <c r="F11006" s="129" t="s">
        <v>4735</v>
      </c>
      <c r="G11006" s="129" t="s">
        <v>16723</v>
      </c>
      <c r="H11006" s="129"/>
    </row>
    <row r="11007" spans="1:8" x14ac:dyDescent="0.3">
      <c r="A11007" s="183">
        <v>45900</v>
      </c>
      <c r="B11007" s="129" t="s">
        <v>15747</v>
      </c>
      <c r="C11007" s="129" t="s">
        <v>418</v>
      </c>
      <c r="D11007" s="165">
        <v>1</v>
      </c>
      <c r="E11007" s="129" t="s">
        <v>4739</v>
      </c>
      <c r="F11007" s="129" t="s">
        <v>4735</v>
      </c>
      <c r="G11007" s="129" t="s">
        <v>16723</v>
      </c>
      <c r="H11007" s="129"/>
    </row>
    <row r="11008" spans="1:8" x14ac:dyDescent="0.3">
      <c r="A11008" s="183">
        <v>45900</v>
      </c>
      <c r="B11008" s="129" t="s">
        <v>15748</v>
      </c>
      <c r="C11008" s="129" t="s">
        <v>418</v>
      </c>
      <c r="D11008" s="165">
        <v>1</v>
      </c>
      <c r="E11008" s="129" t="s">
        <v>4821</v>
      </c>
      <c r="F11008" s="129" t="s">
        <v>4735</v>
      </c>
      <c r="G11008" s="129" t="s">
        <v>16723</v>
      </c>
      <c r="H11008" s="129"/>
    </row>
    <row r="11009" spans="1:8" x14ac:dyDescent="0.3">
      <c r="A11009" s="183">
        <v>45900</v>
      </c>
      <c r="B11009" s="129" t="s">
        <v>15749</v>
      </c>
      <c r="C11009" s="129" t="s">
        <v>418</v>
      </c>
      <c r="D11009" s="165">
        <v>1</v>
      </c>
      <c r="E11009" s="129" t="s">
        <v>4739</v>
      </c>
      <c r="F11009" s="129" t="s">
        <v>4735</v>
      </c>
      <c r="G11009" s="129" t="s">
        <v>16723</v>
      </c>
      <c r="H11009" s="129"/>
    </row>
    <row r="11010" spans="1:8" x14ac:dyDescent="0.3">
      <c r="A11010" s="183">
        <v>45900</v>
      </c>
      <c r="B11010" s="129" t="s">
        <v>15750</v>
      </c>
      <c r="C11010" s="129" t="s">
        <v>418</v>
      </c>
      <c r="D11010" s="165">
        <v>1</v>
      </c>
      <c r="E11010" s="129" t="s">
        <v>4739</v>
      </c>
      <c r="F11010" s="129" t="s">
        <v>4735</v>
      </c>
      <c r="G11010" s="129" t="s">
        <v>16723</v>
      </c>
      <c r="H11010" s="129"/>
    </row>
    <row r="11011" spans="1:8" x14ac:dyDescent="0.3">
      <c r="A11011" s="183">
        <v>45900</v>
      </c>
      <c r="B11011" s="129" t="s">
        <v>15751</v>
      </c>
      <c r="C11011" s="129" t="s">
        <v>416</v>
      </c>
      <c r="D11011" s="165">
        <v>1</v>
      </c>
      <c r="E11011" s="129" t="s">
        <v>4739</v>
      </c>
      <c r="F11011" s="129" t="s">
        <v>4735</v>
      </c>
      <c r="G11011" s="129" t="s">
        <v>16723</v>
      </c>
      <c r="H11011" s="129"/>
    </row>
    <row r="11012" spans="1:8" x14ac:dyDescent="0.3">
      <c r="A11012" s="183">
        <v>45900</v>
      </c>
      <c r="B11012" s="129" t="s">
        <v>15752</v>
      </c>
      <c r="C11012" s="129" t="s">
        <v>416</v>
      </c>
      <c r="D11012" s="165">
        <v>1</v>
      </c>
      <c r="E11012" s="129" t="s">
        <v>4739</v>
      </c>
      <c r="F11012" s="129" t="s">
        <v>4735</v>
      </c>
      <c r="G11012" s="129" t="s">
        <v>16723</v>
      </c>
      <c r="H11012" s="129"/>
    </row>
    <row r="11013" spans="1:8" x14ac:dyDescent="0.3">
      <c r="A11013" s="183">
        <v>45900</v>
      </c>
      <c r="B11013" s="129" t="s">
        <v>15753</v>
      </c>
      <c r="C11013" s="129" t="s">
        <v>418</v>
      </c>
      <c r="D11013" s="165">
        <v>1</v>
      </c>
      <c r="E11013" s="129" t="s">
        <v>4821</v>
      </c>
      <c r="F11013" s="129" t="s">
        <v>4735</v>
      </c>
      <c r="G11013" s="129" t="s">
        <v>16723</v>
      </c>
      <c r="H11013" s="129"/>
    </row>
    <row r="11014" spans="1:8" x14ac:dyDescent="0.3">
      <c r="A11014" s="183">
        <v>45900</v>
      </c>
      <c r="B11014" s="129" t="s">
        <v>15754</v>
      </c>
      <c r="C11014" s="129" t="s">
        <v>417</v>
      </c>
      <c r="D11014" s="165">
        <v>1</v>
      </c>
      <c r="E11014" s="129" t="s">
        <v>4739</v>
      </c>
      <c r="F11014" s="129" t="s">
        <v>4735</v>
      </c>
      <c r="G11014" s="129" t="s">
        <v>16723</v>
      </c>
      <c r="H11014" s="129"/>
    </row>
    <row r="11015" spans="1:8" x14ac:dyDescent="0.3">
      <c r="A11015" s="183">
        <v>45900</v>
      </c>
      <c r="B11015" s="129" t="s">
        <v>15755</v>
      </c>
      <c r="C11015" s="129" t="s">
        <v>417</v>
      </c>
      <c r="D11015" s="165">
        <v>1</v>
      </c>
      <c r="E11015" s="129" t="s">
        <v>4739</v>
      </c>
      <c r="F11015" s="129" t="s">
        <v>4735</v>
      </c>
      <c r="G11015" s="129" t="s">
        <v>16723</v>
      </c>
      <c r="H11015" s="129"/>
    </row>
    <row r="11016" spans="1:8" x14ac:dyDescent="0.3">
      <c r="A11016" s="183">
        <v>45900</v>
      </c>
      <c r="B11016" s="129" t="s">
        <v>15756</v>
      </c>
      <c r="C11016" s="129" t="s">
        <v>417</v>
      </c>
      <c r="D11016" s="165">
        <v>1</v>
      </c>
      <c r="E11016" s="129" t="s">
        <v>4739</v>
      </c>
      <c r="F11016" s="129" t="s">
        <v>4735</v>
      </c>
      <c r="G11016" s="129" t="s">
        <v>16723</v>
      </c>
      <c r="H11016" s="129"/>
    </row>
    <row r="11017" spans="1:8" x14ac:dyDescent="0.3">
      <c r="A11017" s="183">
        <v>45900</v>
      </c>
      <c r="B11017" s="129" t="s">
        <v>15757</v>
      </c>
      <c r="C11017" s="129" t="s">
        <v>418</v>
      </c>
      <c r="D11017" s="165">
        <v>1</v>
      </c>
      <c r="E11017" s="129" t="s">
        <v>4739</v>
      </c>
      <c r="F11017" s="129" t="s">
        <v>4735</v>
      </c>
      <c r="G11017" s="129" t="s">
        <v>16723</v>
      </c>
      <c r="H11017" s="129"/>
    </row>
    <row r="11018" spans="1:8" x14ac:dyDescent="0.3">
      <c r="A11018" s="183">
        <v>45900</v>
      </c>
      <c r="B11018" s="129" t="s">
        <v>15758</v>
      </c>
      <c r="C11018" s="129" t="s">
        <v>418</v>
      </c>
      <c r="D11018" s="165">
        <v>1</v>
      </c>
      <c r="E11018" s="129" t="s">
        <v>4739</v>
      </c>
      <c r="F11018" s="129" t="s">
        <v>4735</v>
      </c>
      <c r="G11018" s="129" t="s">
        <v>16723</v>
      </c>
      <c r="H11018" s="129"/>
    </row>
    <row r="11019" spans="1:8" x14ac:dyDescent="0.3">
      <c r="A11019" s="183">
        <v>45900</v>
      </c>
      <c r="B11019" s="129" t="s">
        <v>15759</v>
      </c>
      <c r="C11019" s="129" t="s">
        <v>418</v>
      </c>
      <c r="D11019" s="165">
        <v>1</v>
      </c>
      <c r="E11019" s="129" t="s">
        <v>4739</v>
      </c>
      <c r="F11019" s="129" t="s">
        <v>4735</v>
      </c>
      <c r="G11019" s="129" t="s">
        <v>16723</v>
      </c>
      <c r="H11019" s="129"/>
    </row>
    <row r="11020" spans="1:8" x14ac:dyDescent="0.3">
      <c r="A11020" s="183">
        <v>45900</v>
      </c>
      <c r="B11020" s="129" t="s">
        <v>15760</v>
      </c>
      <c r="C11020" s="129" t="s">
        <v>418</v>
      </c>
      <c r="D11020" s="165">
        <v>1</v>
      </c>
      <c r="E11020" s="129" t="s">
        <v>4739</v>
      </c>
      <c r="F11020" s="129" t="s">
        <v>4735</v>
      </c>
      <c r="G11020" s="129" t="s">
        <v>16723</v>
      </c>
      <c r="H11020" s="129"/>
    </row>
    <row r="11021" spans="1:8" x14ac:dyDescent="0.3">
      <c r="A11021" s="183">
        <v>45900</v>
      </c>
      <c r="B11021" s="129" t="s">
        <v>15761</v>
      </c>
      <c r="C11021" s="129" t="s">
        <v>417</v>
      </c>
      <c r="D11021" s="165">
        <v>1</v>
      </c>
      <c r="E11021" s="129" t="s">
        <v>5066</v>
      </c>
      <c r="F11021" s="129" t="s">
        <v>4735</v>
      </c>
      <c r="G11021" s="129" t="s">
        <v>16723</v>
      </c>
      <c r="H11021" s="129"/>
    </row>
    <row r="11022" spans="1:8" x14ac:dyDescent="0.3">
      <c r="A11022" s="183">
        <v>45900</v>
      </c>
      <c r="B11022" s="129" t="s">
        <v>15762</v>
      </c>
      <c r="C11022" s="129" t="s">
        <v>418</v>
      </c>
      <c r="D11022" s="165">
        <v>1</v>
      </c>
      <c r="E11022" s="129" t="s">
        <v>4739</v>
      </c>
      <c r="F11022" s="129" t="s">
        <v>4735</v>
      </c>
      <c r="G11022" s="129" t="s">
        <v>16723</v>
      </c>
      <c r="H11022" s="129"/>
    </row>
    <row r="11023" spans="1:8" x14ac:dyDescent="0.3">
      <c r="A11023" s="183">
        <v>45900</v>
      </c>
      <c r="B11023" s="129" t="s">
        <v>15763</v>
      </c>
      <c r="C11023" s="129" t="s">
        <v>418</v>
      </c>
      <c r="D11023" s="165">
        <v>1</v>
      </c>
      <c r="E11023" s="129" t="s">
        <v>4739</v>
      </c>
      <c r="F11023" s="129" t="s">
        <v>4735</v>
      </c>
      <c r="G11023" s="129" t="s">
        <v>16723</v>
      </c>
      <c r="H11023" s="129"/>
    </row>
    <row r="11024" spans="1:8" x14ac:dyDescent="0.3">
      <c r="A11024" s="183">
        <v>45900</v>
      </c>
      <c r="B11024" s="129" t="s">
        <v>15764</v>
      </c>
      <c r="C11024" s="129" t="s">
        <v>416</v>
      </c>
      <c r="D11024" s="165">
        <v>1</v>
      </c>
      <c r="E11024" s="129" t="s">
        <v>4739</v>
      </c>
      <c r="F11024" s="129" t="s">
        <v>4735</v>
      </c>
      <c r="G11024" s="129" t="s">
        <v>16723</v>
      </c>
      <c r="H11024" s="129"/>
    </row>
    <row r="11025" spans="1:8" x14ac:dyDescent="0.3">
      <c r="A11025" s="183">
        <v>45900</v>
      </c>
      <c r="B11025" s="129" t="s">
        <v>15765</v>
      </c>
      <c r="C11025" s="129" t="s">
        <v>417</v>
      </c>
      <c r="D11025" s="165">
        <v>1</v>
      </c>
      <c r="E11025" s="129" t="s">
        <v>4739</v>
      </c>
      <c r="F11025" s="129" t="s">
        <v>4735</v>
      </c>
      <c r="G11025" s="129" t="s">
        <v>16723</v>
      </c>
      <c r="H11025" s="129"/>
    </row>
    <row r="11026" spans="1:8" x14ac:dyDescent="0.3">
      <c r="A11026" s="183">
        <v>45900</v>
      </c>
      <c r="B11026" s="129" t="s">
        <v>15766</v>
      </c>
      <c r="C11026" s="129" t="s">
        <v>417</v>
      </c>
      <c r="D11026" s="165">
        <v>1</v>
      </c>
      <c r="E11026" s="129" t="s">
        <v>4739</v>
      </c>
      <c r="F11026" s="129" t="s">
        <v>4735</v>
      </c>
      <c r="G11026" s="129" t="s">
        <v>16723</v>
      </c>
      <c r="H11026" s="129"/>
    </row>
    <row r="11027" spans="1:8" x14ac:dyDescent="0.3">
      <c r="A11027" s="183">
        <v>45900</v>
      </c>
      <c r="B11027" s="129" t="s">
        <v>15767</v>
      </c>
      <c r="C11027" s="129" t="s">
        <v>417</v>
      </c>
      <c r="D11027" s="165">
        <v>1</v>
      </c>
      <c r="E11027" s="129" t="s">
        <v>4739</v>
      </c>
      <c r="F11027" s="129" t="s">
        <v>4735</v>
      </c>
      <c r="G11027" s="129" t="s">
        <v>16723</v>
      </c>
      <c r="H11027" s="129"/>
    </row>
    <row r="11028" spans="1:8" x14ac:dyDescent="0.3">
      <c r="A11028" s="183">
        <v>45900</v>
      </c>
      <c r="B11028" s="129" t="s">
        <v>15768</v>
      </c>
      <c r="C11028" s="129" t="s">
        <v>417</v>
      </c>
      <c r="D11028" s="165">
        <v>1</v>
      </c>
      <c r="E11028" s="129" t="s">
        <v>4739</v>
      </c>
      <c r="F11028" s="129" t="s">
        <v>4735</v>
      </c>
      <c r="G11028" s="129" t="s">
        <v>16723</v>
      </c>
      <c r="H11028" s="129"/>
    </row>
    <row r="11029" spans="1:8" x14ac:dyDescent="0.3">
      <c r="A11029" s="183">
        <v>45900</v>
      </c>
      <c r="B11029" s="129" t="s">
        <v>15769</v>
      </c>
      <c r="C11029" s="129" t="s">
        <v>417</v>
      </c>
      <c r="D11029" s="165">
        <v>1</v>
      </c>
      <c r="E11029" s="129" t="s">
        <v>4739</v>
      </c>
      <c r="F11029" s="129" t="s">
        <v>4735</v>
      </c>
      <c r="G11029" s="129" t="s">
        <v>16723</v>
      </c>
      <c r="H11029" s="129"/>
    </row>
    <row r="11030" spans="1:8" x14ac:dyDescent="0.3">
      <c r="A11030" s="183">
        <v>45900</v>
      </c>
      <c r="B11030" s="129" t="s">
        <v>15770</v>
      </c>
      <c r="C11030" s="129" t="s">
        <v>418</v>
      </c>
      <c r="D11030" s="165">
        <v>1</v>
      </c>
      <c r="E11030" s="129" t="s">
        <v>4739</v>
      </c>
      <c r="F11030" s="129" t="s">
        <v>4735</v>
      </c>
      <c r="G11030" s="129" t="s">
        <v>16723</v>
      </c>
      <c r="H11030" s="129"/>
    </row>
    <row r="11031" spans="1:8" x14ac:dyDescent="0.3">
      <c r="A11031" s="183">
        <v>45900</v>
      </c>
      <c r="B11031" s="129" t="s">
        <v>15771</v>
      </c>
      <c r="C11031" s="129" t="s">
        <v>418</v>
      </c>
      <c r="D11031" s="165">
        <v>1</v>
      </c>
      <c r="E11031" s="129" t="s">
        <v>4737</v>
      </c>
      <c r="F11031" s="129" t="s">
        <v>4735</v>
      </c>
      <c r="G11031" s="129" t="s">
        <v>16723</v>
      </c>
      <c r="H11031" s="129"/>
    </row>
    <row r="11032" spans="1:8" x14ac:dyDescent="0.3">
      <c r="A11032" s="183">
        <v>45900</v>
      </c>
      <c r="B11032" s="129" t="s">
        <v>15772</v>
      </c>
      <c r="C11032" s="129" t="s">
        <v>417</v>
      </c>
      <c r="D11032" s="165">
        <v>1</v>
      </c>
      <c r="E11032" s="129" t="s">
        <v>4739</v>
      </c>
      <c r="F11032" s="129" t="s">
        <v>4735</v>
      </c>
      <c r="G11032" s="129" t="s">
        <v>16723</v>
      </c>
      <c r="H11032" s="129"/>
    </row>
    <row r="11033" spans="1:8" x14ac:dyDescent="0.3">
      <c r="A11033" s="183">
        <v>45900</v>
      </c>
      <c r="B11033" s="129" t="s">
        <v>15773</v>
      </c>
      <c r="C11033" s="129" t="s">
        <v>416</v>
      </c>
      <c r="D11033" s="165">
        <v>1</v>
      </c>
      <c r="E11033" s="129" t="s">
        <v>4737</v>
      </c>
      <c r="F11033" s="129" t="s">
        <v>4735</v>
      </c>
      <c r="G11033" s="129" t="s">
        <v>16723</v>
      </c>
      <c r="H11033" s="129"/>
    </row>
    <row r="11034" spans="1:8" x14ac:dyDescent="0.3">
      <c r="A11034" s="183">
        <v>45900</v>
      </c>
      <c r="B11034" s="129" t="s">
        <v>15774</v>
      </c>
      <c r="C11034" s="129" t="s">
        <v>417</v>
      </c>
      <c r="D11034" s="165">
        <v>1</v>
      </c>
      <c r="E11034" s="129" t="s">
        <v>4739</v>
      </c>
      <c r="F11034" s="129" t="s">
        <v>4735</v>
      </c>
      <c r="G11034" s="129" t="s">
        <v>16723</v>
      </c>
      <c r="H11034" s="129"/>
    </row>
    <row r="11035" spans="1:8" x14ac:dyDescent="0.3">
      <c r="A11035" s="183">
        <v>45900</v>
      </c>
      <c r="B11035" s="129" t="s">
        <v>15775</v>
      </c>
      <c r="C11035" s="129" t="s">
        <v>417</v>
      </c>
      <c r="D11035" s="165">
        <v>1</v>
      </c>
      <c r="E11035" s="129" t="s">
        <v>4739</v>
      </c>
      <c r="F11035" s="129" t="s">
        <v>4735</v>
      </c>
      <c r="G11035" s="129" t="s">
        <v>16723</v>
      </c>
      <c r="H11035" s="129"/>
    </row>
    <row r="11036" spans="1:8" x14ac:dyDescent="0.3">
      <c r="A11036" s="183">
        <v>45900</v>
      </c>
      <c r="B11036" s="129" t="s">
        <v>15776</v>
      </c>
      <c r="C11036" s="129" t="s">
        <v>416</v>
      </c>
      <c r="D11036" s="165">
        <v>1</v>
      </c>
      <c r="E11036" s="129" t="s">
        <v>4739</v>
      </c>
      <c r="F11036" s="129" t="s">
        <v>4735</v>
      </c>
      <c r="G11036" s="129" t="s">
        <v>16723</v>
      </c>
      <c r="H11036" s="129"/>
    </row>
    <row r="11037" spans="1:8" x14ac:dyDescent="0.3">
      <c r="A11037" s="183">
        <v>45900</v>
      </c>
      <c r="B11037" s="129" t="s">
        <v>15777</v>
      </c>
      <c r="C11037" s="129" t="s">
        <v>418</v>
      </c>
      <c r="D11037" s="165">
        <v>1</v>
      </c>
      <c r="E11037" s="129" t="s">
        <v>4739</v>
      </c>
      <c r="F11037" s="129" t="s">
        <v>4735</v>
      </c>
      <c r="G11037" s="129" t="s">
        <v>16723</v>
      </c>
      <c r="H11037" s="129"/>
    </row>
    <row r="11038" spans="1:8" x14ac:dyDescent="0.3">
      <c r="A11038" s="183">
        <v>45900</v>
      </c>
      <c r="B11038" s="129" t="s">
        <v>15778</v>
      </c>
      <c r="C11038" s="129" t="s">
        <v>418</v>
      </c>
      <c r="D11038" s="165">
        <v>1</v>
      </c>
      <c r="E11038" s="129" t="s">
        <v>4739</v>
      </c>
      <c r="F11038" s="129" t="s">
        <v>4735</v>
      </c>
      <c r="G11038" s="129" t="s">
        <v>16723</v>
      </c>
      <c r="H11038" s="129"/>
    </row>
    <row r="11039" spans="1:8" x14ac:dyDescent="0.3">
      <c r="A11039" s="183">
        <v>45900</v>
      </c>
      <c r="B11039" s="129" t="s">
        <v>15779</v>
      </c>
      <c r="C11039" s="129" t="s">
        <v>418</v>
      </c>
      <c r="D11039" s="165">
        <v>1</v>
      </c>
      <c r="E11039" s="129" t="s">
        <v>4739</v>
      </c>
      <c r="F11039" s="129" t="s">
        <v>4735</v>
      </c>
      <c r="G11039" s="129" t="s">
        <v>16723</v>
      </c>
      <c r="H11039" s="129"/>
    </row>
    <row r="11040" spans="1:8" x14ac:dyDescent="0.3">
      <c r="A11040" s="183">
        <v>45900</v>
      </c>
      <c r="B11040" s="129" t="s">
        <v>15780</v>
      </c>
      <c r="C11040" s="129" t="s">
        <v>418</v>
      </c>
      <c r="D11040" s="165">
        <v>1</v>
      </c>
      <c r="E11040" s="129" t="s">
        <v>4739</v>
      </c>
      <c r="F11040" s="129" t="s">
        <v>4735</v>
      </c>
      <c r="G11040" s="129" t="s">
        <v>16723</v>
      </c>
      <c r="H11040" s="129"/>
    </row>
    <row r="11041" spans="1:8" x14ac:dyDescent="0.3">
      <c r="A11041" s="183">
        <v>45900</v>
      </c>
      <c r="B11041" s="129" t="s">
        <v>15781</v>
      </c>
      <c r="C11041" s="129" t="s">
        <v>416</v>
      </c>
      <c r="D11041" s="165">
        <v>1</v>
      </c>
      <c r="E11041" s="129" t="s">
        <v>4739</v>
      </c>
      <c r="F11041" s="129" t="s">
        <v>4735</v>
      </c>
      <c r="G11041" s="129" t="s">
        <v>16723</v>
      </c>
      <c r="H11041" s="129"/>
    </row>
    <row r="11042" spans="1:8" x14ac:dyDescent="0.3">
      <c r="A11042" s="183">
        <v>45900</v>
      </c>
      <c r="B11042" s="129" t="s">
        <v>15782</v>
      </c>
      <c r="C11042" s="129" t="s">
        <v>418</v>
      </c>
      <c r="D11042" s="165">
        <v>1</v>
      </c>
      <c r="E11042" s="129" t="s">
        <v>4739</v>
      </c>
      <c r="F11042" s="129" t="s">
        <v>4735</v>
      </c>
      <c r="G11042" s="129" t="s">
        <v>16723</v>
      </c>
      <c r="H11042" s="129"/>
    </row>
    <row r="11043" spans="1:8" x14ac:dyDescent="0.3">
      <c r="A11043" s="183">
        <v>45900</v>
      </c>
      <c r="B11043" s="129" t="s">
        <v>15783</v>
      </c>
      <c r="C11043" s="129" t="s">
        <v>418</v>
      </c>
      <c r="D11043" s="165">
        <v>1</v>
      </c>
      <c r="E11043" s="129" t="s">
        <v>4737</v>
      </c>
      <c r="F11043" s="129" t="s">
        <v>4735</v>
      </c>
      <c r="G11043" s="129" t="s">
        <v>16723</v>
      </c>
      <c r="H11043" s="129"/>
    </row>
    <row r="11044" spans="1:8" x14ac:dyDescent="0.3">
      <c r="A11044" s="183">
        <v>45900</v>
      </c>
      <c r="B11044" s="129" t="s">
        <v>15784</v>
      </c>
      <c r="C11044" s="129" t="s">
        <v>417</v>
      </c>
      <c r="D11044" s="165">
        <v>1</v>
      </c>
      <c r="E11044" s="129" t="s">
        <v>4739</v>
      </c>
      <c r="F11044" s="129" t="s">
        <v>4735</v>
      </c>
      <c r="G11044" s="129" t="s">
        <v>16723</v>
      </c>
      <c r="H11044" s="129"/>
    </row>
    <row r="11045" spans="1:8" x14ac:dyDescent="0.3">
      <c r="A11045" s="183">
        <v>45900</v>
      </c>
      <c r="B11045" s="129" t="s">
        <v>15785</v>
      </c>
      <c r="C11045" s="129" t="s">
        <v>417</v>
      </c>
      <c r="D11045" s="165">
        <v>1</v>
      </c>
      <c r="E11045" s="129" t="s">
        <v>4739</v>
      </c>
      <c r="F11045" s="129" t="s">
        <v>4735</v>
      </c>
      <c r="G11045" s="129" t="s">
        <v>16723</v>
      </c>
      <c r="H11045" s="129"/>
    </row>
    <row r="11046" spans="1:8" x14ac:dyDescent="0.3">
      <c r="A11046" s="183">
        <v>45900</v>
      </c>
      <c r="B11046" s="129" t="s">
        <v>15786</v>
      </c>
      <c r="C11046" s="129" t="s">
        <v>417</v>
      </c>
      <c r="D11046" s="165">
        <v>1</v>
      </c>
      <c r="E11046" s="129" t="s">
        <v>4739</v>
      </c>
      <c r="F11046" s="129" t="s">
        <v>4735</v>
      </c>
      <c r="G11046" s="129" t="s">
        <v>16723</v>
      </c>
      <c r="H11046" s="129"/>
    </row>
    <row r="11047" spans="1:8" x14ac:dyDescent="0.3">
      <c r="A11047" s="183">
        <v>45900</v>
      </c>
      <c r="B11047" s="129" t="s">
        <v>15787</v>
      </c>
      <c r="C11047" s="129" t="s">
        <v>416</v>
      </c>
      <c r="D11047" s="165">
        <v>1</v>
      </c>
      <c r="E11047" s="129" t="s">
        <v>4744</v>
      </c>
      <c r="F11047" s="129" t="s">
        <v>4735</v>
      </c>
      <c r="G11047" s="129" t="s">
        <v>16723</v>
      </c>
      <c r="H11047" s="129"/>
    </row>
    <row r="11048" spans="1:8" x14ac:dyDescent="0.3">
      <c r="A11048" s="183">
        <v>45900</v>
      </c>
      <c r="B11048" s="129" t="s">
        <v>15788</v>
      </c>
      <c r="C11048" s="129" t="s">
        <v>418</v>
      </c>
      <c r="D11048" s="165">
        <v>1</v>
      </c>
      <c r="E11048" s="129" t="s">
        <v>4739</v>
      </c>
      <c r="F11048" s="129" t="s">
        <v>4735</v>
      </c>
      <c r="G11048" s="129" t="s">
        <v>16723</v>
      </c>
      <c r="H11048" s="129"/>
    </row>
    <row r="11049" spans="1:8" x14ac:dyDescent="0.3">
      <c r="A11049" s="183">
        <v>45900</v>
      </c>
      <c r="B11049" s="129" t="s">
        <v>15789</v>
      </c>
      <c r="C11049" s="129" t="s">
        <v>418</v>
      </c>
      <c r="D11049" s="165">
        <v>1</v>
      </c>
      <c r="E11049" s="129" t="s">
        <v>4739</v>
      </c>
      <c r="F11049" s="129" t="s">
        <v>4735</v>
      </c>
      <c r="G11049" s="129" t="s">
        <v>16723</v>
      </c>
      <c r="H11049" s="129"/>
    </row>
    <row r="11050" spans="1:8" x14ac:dyDescent="0.3">
      <c r="A11050" s="183">
        <v>45900</v>
      </c>
      <c r="B11050" s="129" t="s">
        <v>15790</v>
      </c>
      <c r="C11050" s="129" t="s">
        <v>418</v>
      </c>
      <c r="D11050" s="165">
        <v>1</v>
      </c>
      <c r="E11050" s="129" t="s">
        <v>4821</v>
      </c>
      <c r="F11050" s="129" t="s">
        <v>4735</v>
      </c>
      <c r="G11050" s="129" t="s">
        <v>16723</v>
      </c>
      <c r="H11050" s="129"/>
    </row>
    <row r="11051" spans="1:8" x14ac:dyDescent="0.3">
      <c r="A11051" s="183">
        <v>45900</v>
      </c>
      <c r="B11051" s="129" t="s">
        <v>15791</v>
      </c>
      <c r="C11051" s="129" t="s">
        <v>416</v>
      </c>
      <c r="D11051" s="165">
        <v>1</v>
      </c>
      <c r="E11051" s="129" t="s">
        <v>4739</v>
      </c>
      <c r="F11051" s="129" t="s">
        <v>4735</v>
      </c>
      <c r="G11051" s="129" t="s">
        <v>16723</v>
      </c>
      <c r="H11051" s="129"/>
    </row>
    <row r="11052" spans="1:8" x14ac:dyDescent="0.3">
      <c r="A11052" s="183">
        <v>45900</v>
      </c>
      <c r="B11052" s="129" t="s">
        <v>15792</v>
      </c>
      <c r="C11052" s="129" t="s">
        <v>416</v>
      </c>
      <c r="D11052" s="165">
        <v>1</v>
      </c>
      <c r="E11052" s="129" t="s">
        <v>4739</v>
      </c>
      <c r="F11052" s="129" t="s">
        <v>4735</v>
      </c>
      <c r="G11052" s="129" t="s">
        <v>16723</v>
      </c>
      <c r="H11052" s="129"/>
    </row>
    <row r="11053" spans="1:8" x14ac:dyDescent="0.3">
      <c r="A11053" s="183">
        <v>45900</v>
      </c>
      <c r="B11053" s="129" t="s">
        <v>15793</v>
      </c>
      <c r="C11053" s="129" t="s">
        <v>418</v>
      </c>
      <c r="D11053" s="165">
        <v>1</v>
      </c>
      <c r="E11053" s="129" t="s">
        <v>4739</v>
      </c>
      <c r="F11053" s="129" t="s">
        <v>4735</v>
      </c>
      <c r="G11053" s="129" t="s">
        <v>16723</v>
      </c>
      <c r="H11053" s="129"/>
    </row>
    <row r="11054" spans="1:8" x14ac:dyDescent="0.3">
      <c r="A11054" s="183">
        <v>45900</v>
      </c>
      <c r="B11054" s="129" t="s">
        <v>15794</v>
      </c>
      <c r="C11054" s="129" t="s">
        <v>418</v>
      </c>
      <c r="D11054" s="165">
        <v>1</v>
      </c>
      <c r="E11054" s="129" t="s">
        <v>4739</v>
      </c>
      <c r="F11054" s="129" t="s">
        <v>4735</v>
      </c>
      <c r="G11054" s="129" t="s">
        <v>16723</v>
      </c>
      <c r="H11054" s="129"/>
    </row>
    <row r="11055" spans="1:8" x14ac:dyDescent="0.3">
      <c r="A11055" s="183">
        <v>45900</v>
      </c>
      <c r="B11055" s="129" t="s">
        <v>15795</v>
      </c>
      <c r="C11055" s="129" t="s">
        <v>418</v>
      </c>
      <c r="D11055" s="165">
        <v>1</v>
      </c>
      <c r="E11055" s="129" t="s">
        <v>4737</v>
      </c>
      <c r="F11055" s="129" t="s">
        <v>4735</v>
      </c>
      <c r="G11055" s="129" t="s">
        <v>16723</v>
      </c>
      <c r="H11055" s="129"/>
    </row>
    <row r="11056" spans="1:8" x14ac:dyDescent="0.3">
      <c r="A11056" s="183">
        <v>45900</v>
      </c>
      <c r="B11056" s="129" t="s">
        <v>15796</v>
      </c>
      <c r="C11056" s="129" t="s">
        <v>416</v>
      </c>
      <c r="D11056" s="165">
        <v>1</v>
      </c>
      <c r="E11056" s="129" t="s">
        <v>4739</v>
      </c>
      <c r="F11056" s="129" t="s">
        <v>4735</v>
      </c>
      <c r="G11056" s="129" t="s">
        <v>16723</v>
      </c>
      <c r="H11056" s="129"/>
    </row>
    <row r="11057" spans="1:8" x14ac:dyDescent="0.3">
      <c r="A11057" s="183">
        <v>45900</v>
      </c>
      <c r="B11057" s="129" t="s">
        <v>15797</v>
      </c>
      <c r="C11057" s="129" t="s">
        <v>418</v>
      </c>
      <c r="D11057" s="165">
        <v>1</v>
      </c>
      <c r="E11057" s="129" t="s">
        <v>4744</v>
      </c>
      <c r="F11057" s="129" t="s">
        <v>4735</v>
      </c>
      <c r="G11057" s="129" t="s">
        <v>16723</v>
      </c>
      <c r="H11057" s="129"/>
    </row>
    <row r="11058" spans="1:8" x14ac:dyDescent="0.3">
      <c r="A11058" s="183">
        <v>45900</v>
      </c>
      <c r="B11058" s="129" t="s">
        <v>15798</v>
      </c>
      <c r="C11058" s="129" t="s">
        <v>417</v>
      </c>
      <c r="D11058" s="165">
        <v>1</v>
      </c>
      <c r="E11058" s="129" t="s">
        <v>4739</v>
      </c>
      <c r="F11058" s="129" t="s">
        <v>4735</v>
      </c>
      <c r="G11058" s="129" t="s">
        <v>16723</v>
      </c>
      <c r="H11058" s="129"/>
    </row>
    <row r="11059" spans="1:8" x14ac:dyDescent="0.3">
      <c r="A11059" s="183">
        <v>45900</v>
      </c>
      <c r="B11059" s="129" t="s">
        <v>15799</v>
      </c>
      <c r="C11059" s="129" t="s">
        <v>417</v>
      </c>
      <c r="D11059" s="165">
        <v>1</v>
      </c>
      <c r="E11059" s="129" t="s">
        <v>4739</v>
      </c>
      <c r="F11059" s="129" t="s">
        <v>4735</v>
      </c>
      <c r="G11059" s="129" t="s">
        <v>16723</v>
      </c>
      <c r="H11059" s="129"/>
    </row>
    <row r="11060" spans="1:8" x14ac:dyDescent="0.3">
      <c r="A11060" s="183">
        <v>45900</v>
      </c>
      <c r="B11060" s="129" t="s">
        <v>15800</v>
      </c>
      <c r="C11060" s="129" t="s">
        <v>417</v>
      </c>
      <c r="D11060" s="165">
        <v>1</v>
      </c>
      <c r="E11060" s="129" t="s">
        <v>4739</v>
      </c>
      <c r="F11060" s="129" t="s">
        <v>4735</v>
      </c>
      <c r="G11060" s="129" t="s">
        <v>16723</v>
      </c>
      <c r="H11060" s="129"/>
    </row>
    <row r="11061" spans="1:8" x14ac:dyDescent="0.3">
      <c r="A11061" s="183">
        <v>45900</v>
      </c>
      <c r="B11061" s="129" t="s">
        <v>15801</v>
      </c>
      <c r="C11061" s="129" t="s">
        <v>417</v>
      </c>
      <c r="D11061" s="165">
        <v>1</v>
      </c>
      <c r="E11061" s="129" t="s">
        <v>4739</v>
      </c>
      <c r="F11061" s="129" t="s">
        <v>4735</v>
      </c>
      <c r="G11061" s="129" t="s">
        <v>16723</v>
      </c>
      <c r="H11061" s="129"/>
    </row>
    <row r="11062" spans="1:8" x14ac:dyDescent="0.3">
      <c r="A11062" s="183">
        <v>45900</v>
      </c>
      <c r="B11062" s="129" t="s">
        <v>15802</v>
      </c>
      <c r="C11062" s="129" t="s">
        <v>417</v>
      </c>
      <c r="D11062" s="165">
        <v>1</v>
      </c>
      <c r="E11062" s="129" t="s">
        <v>4739</v>
      </c>
      <c r="F11062" s="129" t="s">
        <v>4735</v>
      </c>
      <c r="G11062" s="129" t="s">
        <v>16723</v>
      </c>
      <c r="H11062" s="129"/>
    </row>
    <row r="11063" spans="1:8" x14ac:dyDescent="0.3">
      <c r="A11063" s="183">
        <v>45900</v>
      </c>
      <c r="B11063" s="129" t="s">
        <v>15803</v>
      </c>
      <c r="C11063" s="129" t="s">
        <v>417</v>
      </c>
      <c r="D11063" s="165">
        <v>1</v>
      </c>
      <c r="E11063" s="129" t="s">
        <v>4739</v>
      </c>
      <c r="F11063" s="129" t="s">
        <v>4735</v>
      </c>
      <c r="G11063" s="129" t="s">
        <v>16723</v>
      </c>
      <c r="H11063" s="129"/>
    </row>
    <row r="11064" spans="1:8" x14ac:dyDescent="0.3">
      <c r="A11064" s="183">
        <v>45900</v>
      </c>
      <c r="B11064" s="129" t="s">
        <v>15804</v>
      </c>
      <c r="C11064" s="129" t="s">
        <v>418</v>
      </c>
      <c r="D11064" s="165">
        <v>1</v>
      </c>
      <c r="E11064" s="129" t="s">
        <v>4821</v>
      </c>
      <c r="F11064" s="129" t="s">
        <v>4735</v>
      </c>
      <c r="G11064" s="129" t="s">
        <v>16723</v>
      </c>
      <c r="H11064" s="129"/>
    </row>
    <row r="11065" spans="1:8" x14ac:dyDescent="0.3">
      <c r="A11065" s="183">
        <v>45900</v>
      </c>
      <c r="B11065" s="129" t="s">
        <v>15805</v>
      </c>
      <c r="C11065" s="129" t="s">
        <v>416</v>
      </c>
      <c r="D11065" s="165">
        <v>1</v>
      </c>
      <c r="E11065" s="129" t="s">
        <v>4739</v>
      </c>
      <c r="F11065" s="129" t="s">
        <v>4735</v>
      </c>
      <c r="G11065" s="129" t="s">
        <v>16723</v>
      </c>
      <c r="H11065" s="129"/>
    </row>
    <row r="11066" spans="1:8" x14ac:dyDescent="0.3">
      <c r="A11066" s="183">
        <v>45900</v>
      </c>
      <c r="B11066" s="129" t="s">
        <v>15806</v>
      </c>
      <c r="C11066" s="129" t="s">
        <v>416</v>
      </c>
      <c r="D11066" s="165">
        <v>1</v>
      </c>
      <c r="E11066" s="129" t="s">
        <v>4739</v>
      </c>
      <c r="F11066" s="129" t="s">
        <v>4735</v>
      </c>
      <c r="G11066" s="129" t="s">
        <v>16723</v>
      </c>
      <c r="H11066" s="129"/>
    </row>
    <row r="11067" spans="1:8" x14ac:dyDescent="0.3">
      <c r="A11067" s="183">
        <v>45900</v>
      </c>
      <c r="B11067" s="129" t="s">
        <v>15807</v>
      </c>
      <c r="C11067" s="129" t="s">
        <v>417</v>
      </c>
      <c r="D11067" s="165">
        <v>1</v>
      </c>
      <c r="E11067" s="129" t="s">
        <v>4739</v>
      </c>
      <c r="F11067" s="129" t="s">
        <v>4735</v>
      </c>
      <c r="G11067" s="129" t="s">
        <v>16723</v>
      </c>
      <c r="H11067" s="129"/>
    </row>
    <row r="11068" spans="1:8" x14ac:dyDescent="0.3">
      <c r="A11068" s="183">
        <v>45900</v>
      </c>
      <c r="B11068" s="129" t="s">
        <v>15808</v>
      </c>
      <c r="C11068" s="129" t="s">
        <v>417</v>
      </c>
      <c r="D11068" s="165">
        <v>1</v>
      </c>
      <c r="E11068" s="129" t="s">
        <v>4739</v>
      </c>
      <c r="F11068" s="129" t="s">
        <v>4735</v>
      </c>
      <c r="G11068" s="129" t="s">
        <v>16723</v>
      </c>
      <c r="H11068" s="129"/>
    </row>
    <row r="11069" spans="1:8" x14ac:dyDescent="0.3">
      <c r="A11069" s="183">
        <v>45900</v>
      </c>
      <c r="B11069" s="129" t="s">
        <v>15809</v>
      </c>
      <c r="C11069" s="129" t="s">
        <v>416</v>
      </c>
      <c r="D11069" s="165">
        <v>1</v>
      </c>
      <c r="E11069" s="129" t="s">
        <v>4739</v>
      </c>
      <c r="F11069" s="129" t="s">
        <v>4735</v>
      </c>
      <c r="G11069" s="129" t="s">
        <v>16723</v>
      </c>
      <c r="H11069" s="129"/>
    </row>
    <row r="11070" spans="1:8" x14ac:dyDescent="0.3">
      <c r="A11070" s="183">
        <v>45900</v>
      </c>
      <c r="B11070" s="129" t="s">
        <v>15810</v>
      </c>
      <c r="C11070" s="129" t="s">
        <v>416</v>
      </c>
      <c r="D11070" s="165">
        <v>1</v>
      </c>
      <c r="E11070" s="129" t="s">
        <v>4737</v>
      </c>
      <c r="F11070" s="129" t="s">
        <v>4735</v>
      </c>
      <c r="G11070" s="129" t="s">
        <v>16723</v>
      </c>
      <c r="H11070" s="129"/>
    </row>
    <row r="11071" spans="1:8" x14ac:dyDescent="0.3">
      <c r="A11071" s="183">
        <v>45930</v>
      </c>
      <c r="B11071" s="129" t="s">
        <v>15811</v>
      </c>
      <c r="C11071" s="129" t="s">
        <v>418</v>
      </c>
      <c r="D11071" s="165">
        <v>1</v>
      </c>
      <c r="E11071" s="129" t="s">
        <v>4739</v>
      </c>
      <c r="F11071" s="129" t="s">
        <v>4735</v>
      </c>
      <c r="G11071" s="129" t="s">
        <v>16723</v>
      </c>
      <c r="H11071" s="129"/>
    </row>
    <row r="11072" spans="1:8" x14ac:dyDescent="0.3">
      <c r="A11072" s="183">
        <v>45930</v>
      </c>
      <c r="B11072" s="129" t="s">
        <v>15812</v>
      </c>
      <c r="C11072" s="129" t="s">
        <v>418</v>
      </c>
      <c r="D11072" s="165">
        <v>1</v>
      </c>
      <c r="E11072" s="129" t="s">
        <v>4739</v>
      </c>
      <c r="F11072" s="129" t="s">
        <v>4735</v>
      </c>
      <c r="G11072" s="129" t="s">
        <v>16723</v>
      </c>
      <c r="H11072" s="129"/>
    </row>
    <row r="11073" spans="1:8" x14ac:dyDescent="0.3">
      <c r="A11073" s="183">
        <v>45930</v>
      </c>
      <c r="B11073" s="129" t="s">
        <v>15813</v>
      </c>
      <c r="C11073" s="129" t="s">
        <v>416</v>
      </c>
      <c r="D11073" s="165">
        <v>1</v>
      </c>
      <c r="E11073" s="129" t="s">
        <v>4744</v>
      </c>
      <c r="F11073" s="129" t="s">
        <v>4735</v>
      </c>
      <c r="G11073" s="129" t="s">
        <v>16723</v>
      </c>
      <c r="H11073" s="129"/>
    </row>
    <row r="11074" spans="1:8" x14ac:dyDescent="0.3">
      <c r="A11074" s="183">
        <v>45930</v>
      </c>
      <c r="B11074" s="129" t="s">
        <v>15814</v>
      </c>
      <c r="C11074" s="129" t="s">
        <v>416</v>
      </c>
      <c r="D11074" s="165">
        <v>1</v>
      </c>
      <c r="E11074" s="129" t="s">
        <v>4739</v>
      </c>
      <c r="F11074" s="129" t="s">
        <v>4735</v>
      </c>
      <c r="G11074" s="129" t="s">
        <v>16723</v>
      </c>
      <c r="H11074" s="129"/>
    </row>
    <row r="11075" spans="1:8" x14ac:dyDescent="0.3">
      <c r="A11075" s="183">
        <v>45930</v>
      </c>
      <c r="B11075" s="129" t="s">
        <v>15815</v>
      </c>
      <c r="C11075" s="129" t="s">
        <v>416</v>
      </c>
      <c r="D11075" s="165">
        <v>1</v>
      </c>
      <c r="E11075" s="129" t="s">
        <v>4739</v>
      </c>
      <c r="F11075" s="129" t="s">
        <v>4735</v>
      </c>
      <c r="G11075" s="129" t="s">
        <v>16723</v>
      </c>
      <c r="H11075" s="129"/>
    </row>
    <row r="11076" spans="1:8" x14ac:dyDescent="0.3">
      <c r="A11076" s="183">
        <v>45930</v>
      </c>
      <c r="B11076" s="129" t="s">
        <v>15816</v>
      </c>
      <c r="C11076" s="129" t="s">
        <v>416</v>
      </c>
      <c r="D11076" s="165">
        <v>1</v>
      </c>
      <c r="E11076" s="129" t="s">
        <v>4739</v>
      </c>
      <c r="F11076" s="129" t="s">
        <v>4735</v>
      </c>
      <c r="G11076" s="129" t="s">
        <v>16723</v>
      </c>
      <c r="H11076" s="129"/>
    </row>
    <row r="11077" spans="1:8" x14ac:dyDescent="0.3">
      <c r="A11077" s="183">
        <v>45930</v>
      </c>
      <c r="B11077" s="129" t="s">
        <v>15817</v>
      </c>
      <c r="C11077" s="129" t="s">
        <v>416</v>
      </c>
      <c r="D11077" s="165">
        <v>1</v>
      </c>
      <c r="E11077" s="129" t="s">
        <v>4739</v>
      </c>
      <c r="F11077" s="129" t="s">
        <v>4735</v>
      </c>
      <c r="G11077" s="129" t="s">
        <v>16723</v>
      </c>
      <c r="H11077" s="129"/>
    </row>
    <row r="11078" spans="1:8" x14ac:dyDescent="0.3">
      <c r="A11078" s="183">
        <v>45900</v>
      </c>
      <c r="B11078" s="129" t="s">
        <v>15818</v>
      </c>
      <c r="C11078" s="129" t="s">
        <v>417</v>
      </c>
      <c r="D11078" s="165">
        <v>1</v>
      </c>
      <c r="E11078" s="129" t="s">
        <v>4739</v>
      </c>
      <c r="F11078" s="129" t="s">
        <v>4735</v>
      </c>
      <c r="G11078" s="129" t="s">
        <v>16723</v>
      </c>
      <c r="H11078" s="129"/>
    </row>
    <row r="11079" spans="1:8" x14ac:dyDescent="0.3">
      <c r="A11079" s="183">
        <v>45900</v>
      </c>
      <c r="B11079" s="129" t="s">
        <v>15819</v>
      </c>
      <c r="C11079" s="129" t="s">
        <v>417</v>
      </c>
      <c r="D11079" s="165">
        <v>1</v>
      </c>
      <c r="E11079" s="129" t="s">
        <v>4739</v>
      </c>
      <c r="F11079" s="129" t="s">
        <v>4735</v>
      </c>
      <c r="G11079" s="129" t="s">
        <v>16723</v>
      </c>
      <c r="H11079" s="129"/>
    </row>
    <row r="11080" spans="1:8" x14ac:dyDescent="0.3">
      <c r="A11080" s="183">
        <v>45900</v>
      </c>
      <c r="B11080" s="129" t="s">
        <v>15820</v>
      </c>
      <c r="C11080" s="129" t="s">
        <v>417</v>
      </c>
      <c r="D11080" s="165">
        <v>1</v>
      </c>
      <c r="E11080" s="129" t="s">
        <v>4739</v>
      </c>
      <c r="F11080" s="129" t="s">
        <v>4735</v>
      </c>
      <c r="G11080" s="129" t="s">
        <v>16723</v>
      </c>
      <c r="H11080" s="129"/>
    </row>
    <row r="11081" spans="1:8" x14ac:dyDescent="0.3">
      <c r="A11081" s="183">
        <v>45900</v>
      </c>
      <c r="B11081" s="129" t="s">
        <v>15821</v>
      </c>
      <c r="C11081" s="129" t="s">
        <v>417</v>
      </c>
      <c r="D11081" s="165">
        <v>1</v>
      </c>
      <c r="E11081" s="129" t="s">
        <v>4739</v>
      </c>
      <c r="F11081" s="129" t="s">
        <v>4735</v>
      </c>
      <c r="G11081" s="129" t="s">
        <v>16723</v>
      </c>
      <c r="H11081" s="129"/>
    </row>
    <row r="11082" spans="1:8" x14ac:dyDescent="0.3">
      <c r="A11082" s="183">
        <v>45930</v>
      </c>
      <c r="B11082" s="129" t="s">
        <v>15822</v>
      </c>
      <c r="C11082" s="129" t="s">
        <v>417</v>
      </c>
      <c r="D11082" s="165">
        <v>1</v>
      </c>
      <c r="E11082" s="129" t="s">
        <v>4739</v>
      </c>
      <c r="F11082" s="129" t="s">
        <v>4735</v>
      </c>
      <c r="G11082" s="129" t="s">
        <v>16723</v>
      </c>
      <c r="H11082" s="129"/>
    </row>
    <row r="11083" spans="1:8" x14ac:dyDescent="0.3">
      <c r="A11083" s="183">
        <v>45930</v>
      </c>
      <c r="B11083" s="129" t="s">
        <v>15823</v>
      </c>
      <c r="C11083" s="129" t="s">
        <v>417</v>
      </c>
      <c r="D11083" s="165">
        <v>1</v>
      </c>
      <c r="E11083" s="129" t="s">
        <v>4739</v>
      </c>
      <c r="F11083" s="129" t="s">
        <v>4735</v>
      </c>
      <c r="G11083" s="129" t="s">
        <v>16723</v>
      </c>
      <c r="H11083" s="129"/>
    </row>
    <row r="11084" spans="1:8" x14ac:dyDescent="0.3">
      <c r="A11084" s="183">
        <v>45930</v>
      </c>
      <c r="B11084" s="129" t="s">
        <v>15824</v>
      </c>
      <c r="C11084" s="129" t="s">
        <v>417</v>
      </c>
      <c r="D11084" s="165">
        <v>1</v>
      </c>
      <c r="E11084" s="129" t="s">
        <v>4739</v>
      </c>
      <c r="F11084" s="129" t="s">
        <v>4735</v>
      </c>
      <c r="G11084" s="129" t="s">
        <v>16723</v>
      </c>
      <c r="H11084" s="129"/>
    </row>
    <row r="11085" spans="1:8" x14ac:dyDescent="0.3">
      <c r="A11085" s="183">
        <v>45930</v>
      </c>
      <c r="B11085" s="129" t="s">
        <v>15825</v>
      </c>
      <c r="C11085" s="129" t="s">
        <v>417</v>
      </c>
      <c r="D11085" s="165">
        <v>1</v>
      </c>
      <c r="E11085" s="129" t="s">
        <v>4739</v>
      </c>
      <c r="F11085" s="129" t="s">
        <v>4735</v>
      </c>
      <c r="G11085" s="129" t="s">
        <v>16723</v>
      </c>
      <c r="H11085" s="129"/>
    </row>
    <row r="11086" spans="1:8" x14ac:dyDescent="0.3">
      <c r="A11086" s="183">
        <v>45930</v>
      </c>
      <c r="B11086" s="129" t="s">
        <v>15826</v>
      </c>
      <c r="C11086" s="129" t="s">
        <v>418</v>
      </c>
      <c r="D11086" s="165">
        <v>1</v>
      </c>
      <c r="E11086" s="129" t="s">
        <v>4739</v>
      </c>
      <c r="F11086" s="129" t="s">
        <v>4735</v>
      </c>
      <c r="G11086" s="129" t="s">
        <v>16723</v>
      </c>
      <c r="H11086" s="129"/>
    </row>
    <row r="11087" spans="1:8" x14ac:dyDescent="0.3">
      <c r="A11087" s="183">
        <v>45930</v>
      </c>
      <c r="B11087" s="129" t="s">
        <v>15827</v>
      </c>
      <c r="C11087" s="129" t="s">
        <v>417</v>
      </c>
      <c r="D11087" s="165">
        <v>1</v>
      </c>
      <c r="E11087" s="129" t="s">
        <v>4739</v>
      </c>
      <c r="F11087" s="129" t="s">
        <v>4735</v>
      </c>
      <c r="G11087" s="129" t="s">
        <v>16723</v>
      </c>
      <c r="H11087" s="129"/>
    </row>
    <row r="11088" spans="1:8" x14ac:dyDescent="0.3">
      <c r="A11088" s="183">
        <v>45930</v>
      </c>
      <c r="B11088" s="129" t="s">
        <v>15828</v>
      </c>
      <c r="C11088" s="129" t="s">
        <v>417</v>
      </c>
      <c r="D11088" s="165">
        <v>1</v>
      </c>
      <c r="E11088" s="129" t="s">
        <v>4739</v>
      </c>
      <c r="F11088" s="129" t="s">
        <v>4735</v>
      </c>
      <c r="G11088" s="129" t="s">
        <v>16723</v>
      </c>
      <c r="H11088" s="129"/>
    </row>
    <row r="11089" spans="1:8" x14ac:dyDescent="0.3">
      <c r="A11089" s="183">
        <v>45930</v>
      </c>
      <c r="B11089" s="129" t="s">
        <v>15829</v>
      </c>
      <c r="C11089" s="129" t="s">
        <v>418</v>
      </c>
      <c r="D11089" s="165">
        <v>1</v>
      </c>
      <c r="E11089" s="129" t="s">
        <v>4821</v>
      </c>
      <c r="F11089" s="129" t="s">
        <v>4735</v>
      </c>
      <c r="G11089" s="129" t="s">
        <v>16723</v>
      </c>
      <c r="H11089" s="129"/>
    </row>
    <row r="11090" spans="1:8" x14ac:dyDescent="0.3">
      <c r="A11090" s="183">
        <v>45930</v>
      </c>
      <c r="B11090" s="129" t="s">
        <v>15830</v>
      </c>
      <c r="C11090" s="129" t="s">
        <v>416</v>
      </c>
      <c r="D11090" s="165">
        <v>1</v>
      </c>
      <c r="E11090" s="129" t="s">
        <v>4741</v>
      </c>
      <c r="F11090" s="129" t="s">
        <v>4735</v>
      </c>
      <c r="G11090" s="129" t="s">
        <v>16723</v>
      </c>
      <c r="H11090" s="129"/>
    </row>
    <row r="11091" spans="1:8" x14ac:dyDescent="0.3">
      <c r="A11091" s="183">
        <v>45930</v>
      </c>
      <c r="B11091" s="129" t="s">
        <v>15831</v>
      </c>
      <c r="C11091" s="129" t="s">
        <v>418</v>
      </c>
      <c r="D11091" s="165">
        <v>1</v>
      </c>
      <c r="E11091" s="129" t="s">
        <v>4741</v>
      </c>
      <c r="F11091" s="129" t="s">
        <v>4735</v>
      </c>
      <c r="G11091" s="129" t="s">
        <v>16723</v>
      </c>
      <c r="H11091" s="129"/>
    </row>
    <row r="11092" spans="1:8" x14ac:dyDescent="0.3">
      <c r="A11092" s="183">
        <v>45930</v>
      </c>
      <c r="B11092" s="129" t="s">
        <v>15832</v>
      </c>
      <c r="C11092" s="129" t="s">
        <v>418</v>
      </c>
      <c r="D11092" s="165">
        <v>1</v>
      </c>
      <c r="E11092" s="129" t="s">
        <v>4739</v>
      </c>
      <c r="F11092" s="129" t="s">
        <v>4735</v>
      </c>
      <c r="G11092" s="129" t="s">
        <v>16723</v>
      </c>
      <c r="H11092" s="129"/>
    </row>
    <row r="11093" spans="1:8" x14ac:dyDescent="0.3">
      <c r="A11093" s="183">
        <v>45930</v>
      </c>
      <c r="B11093" s="129" t="s">
        <v>15833</v>
      </c>
      <c r="C11093" s="129" t="s">
        <v>418</v>
      </c>
      <c r="D11093" s="165">
        <v>1</v>
      </c>
      <c r="E11093" s="129" t="s">
        <v>4739</v>
      </c>
      <c r="F11093" s="129" t="s">
        <v>4735</v>
      </c>
      <c r="G11093" s="129" t="s">
        <v>16723</v>
      </c>
      <c r="H11093" s="129"/>
    </row>
    <row r="11094" spans="1:8" x14ac:dyDescent="0.3">
      <c r="A11094" s="183">
        <v>45930</v>
      </c>
      <c r="B11094" s="129" t="s">
        <v>15834</v>
      </c>
      <c r="C11094" s="129" t="s">
        <v>418</v>
      </c>
      <c r="D11094" s="165">
        <v>1</v>
      </c>
      <c r="E11094" s="129" t="s">
        <v>4744</v>
      </c>
      <c r="F11094" s="129" t="s">
        <v>4735</v>
      </c>
      <c r="G11094" s="129" t="s">
        <v>16723</v>
      </c>
      <c r="H11094" s="129"/>
    </row>
    <row r="11095" spans="1:8" x14ac:dyDescent="0.3">
      <c r="A11095" s="183">
        <v>45930</v>
      </c>
      <c r="B11095" s="129" t="s">
        <v>15835</v>
      </c>
      <c r="C11095" s="129" t="s">
        <v>418</v>
      </c>
      <c r="D11095" s="165">
        <v>1</v>
      </c>
      <c r="E11095" s="129" t="s">
        <v>4739</v>
      </c>
      <c r="F11095" s="129" t="s">
        <v>4735</v>
      </c>
      <c r="G11095" s="129" t="s">
        <v>16723</v>
      </c>
      <c r="H11095" s="129"/>
    </row>
    <row r="11096" spans="1:8" x14ac:dyDescent="0.3">
      <c r="A11096" s="183">
        <v>45930</v>
      </c>
      <c r="B11096" s="129" t="s">
        <v>15836</v>
      </c>
      <c r="C11096" s="129" t="s">
        <v>416</v>
      </c>
      <c r="D11096" s="165">
        <v>1</v>
      </c>
      <c r="E11096" s="129" t="s">
        <v>4737</v>
      </c>
      <c r="F11096" s="129" t="s">
        <v>4735</v>
      </c>
      <c r="G11096" s="129" t="s">
        <v>16723</v>
      </c>
      <c r="H11096" s="129"/>
    </row>
    <row r="11097" spans="1:8" x14ac:dyDescent="0.3">
      <c r="A11097" s="183">
        <v>45930</v>
      </c>
      <c r="B11097" s="129" t="s">
        <v>15837</v>
      </c>
      <c r="C11097" s="129" t="s">
        <v>417</v>
      </c>
      <c r="D11097" s="165">
        <v>1</v>
      </c>
      <c r="E11097" s="129" t="s">
        <v>4739</v>
      </c>
      <c r="F11097" s="129" t="s">
        <v>4735</v>
      </c>
      <c r="G11097" s="129" t="s">
        <v>16723</v>
      </c>
      <c r="H11097" s="129"/>
    </row>
    <row r="11098" spans="1:8" x14ac:dyDescent="0.3">
      <c r="A11098" s="183">
        <v>45930</v>
      </c>
      <c r="B11098" s="129" t="s">
        <v>15838</v>
      </c>
      <c r="C11098" s="129" t="s">
        <v>416</v>
      </c>
      <c r="D11098" s="165">
        <v>1</v>
      </c>
      <c r="E11098" s="129" t="s">
        <v>4734</v>
      </c>
      <c r="F11098" s="129" t="s">
        <v>4735</v>
      </c>
      <c r="G11098" s="129" t="s">
        <v>16723</v>
      </c>
      <c r="H11098" s="129"/>
    </row>
    <row r="11099" spans="1:8" x14ac:dyDescent="0.3">
      <c r="A11099" s="183">
        <v>45930</v>
      </c>
      <c r="B11099" s="129" t="s">
        <v>15839</v>
      </c>
      <c r="C11099" s="129" t="s">
        <v>417</v>
      </c>
      <c r="D11099" s="165">
        <v>1</v>
      </c>
      <c r="E11099" s="129" t="s">
        <v>4737</v>
      </c>
      <c r="F11099" s="129" t="s">
        <v>4735</v>
      </c>
      <c r="G11099" s="129" t="s">
        <v>16723</v>
      </c>
      <c r="H11099" s="129"/>
    </row>
    <row r="11100" spans="1:8" x14ac:dyDescent="0.3">
      <c r="A11100" s="183">
        <v>45930</v>
      </c>
      <c r="B11100" s="129" t="s">
        <v>15840</v>
      </c>
      <c r="C11100" s="129" t="s">
        <v>417</v>
      </c>
      <c r="D11100" s="165">
        <v>1</v>
      </c>
      <c r="E11100" s="129" t="s">
        <v>4734</v>
      </c>
      <c r="F11100" s="129" t="s">
        <v>4735</v>
      </c>
      <c r="G11100" s="129" t="s">
        <v>16723</v>
      </c>
      <c r="H11100" s="129"/>
    </row>
    <row r="11101" spans="1:8" x14ac:dyDescent="0.3">
      <c r="A11101" s="183">
        <v>45930</v>
      </c>
      <c r="B11101" s="129" t="s">
        <v>15841</v>
      </c>
      <c r="C11101" s="129" t="s">
        <v>418</v>
      </c>
      <c r="D11101" s="165">
        <v>1</v>
      </c>
      <c r="E11101" s="129" t="s">
        <v>4739</v>
      </c>
      <c r="F11101" s="129" t="s">
        <v>4735</v>
      </c>
      <c r="G11101" s="129" t="s">
        <v>16723</v>
      </c>
      <c r="H11101" s="129"/>
    </row>
    <row r="11102" spans="1:8" x14ac:dyDescent="0.3">
      <c r="A11102" s="183">
        <v>45930</v>
      </c>
      <c r="B11102" s="129" t="s">
        <v>15842</v>
      </c>
      <c r="C11102" s="129" t="s">
        <v>418</v>
      </c>
      <c r="D11102" s="165">
        <v>1</v>
      </c>
      <c r="E11102" s="129" t="s">
        <v>4739</v>
      </c>
      <c r="F11102" s="129" t="s">
        <v>4735</v>
      </c>
      <c r="G11102" s="129" t="s">
        <v>16723</v>
      </c>
      <c r="H11102" s="129"/>
    </row>
    <row r="11103" spans="1:8" x14ac:dyDescent="0.3">
      <c r="A11103" s="183">
        <v>45930</v>
      </c>
      <c r="B11103" s="129" t="s">
        <v>15843</v>
      </c>
      <c r="C11103" s="129" t="s">
        <v>416</v>
      </c>
      <c r="D11103" s="165">
        <v>1</v>
      </c>
      <c r="E11103" s="129" t="s">
        <v>4739</v>
      </c>
      <c r="F11103" s="129" t="s">
        <v>4735</v>
      </c>
      <c r="G11103" s="129" t="s">
        <v>16723</v>
      </c>
      <c r="H11103" s="129"/>
    </row>
    <row r="11104" spans="1:8" x14ac:dyDescent="0.3">
      <c r="A11104" s="183">
        <v>45930</v>
      </c>
      <c r="B11104" s="129" t="s">
        <v>15844</v>
      </c>
      <c r="C11104" s="129" t="s">
        <v>417</v>
      </c>
      <c r="D11104" s="165">
        <v>1</v>
      </c>
      <c r="E11104" s="129" t="s">
        <v>4739</v>
      </c>
      <c r="F11104" s="129" t="s">
        <v>4735</v>
      </c>
      <c r="G11104" s="129" t="s">
        <v>16723</v>
      </c>
      <c r="H11104" s="129"/>
    </row>
    <row r="11105" spans="1:8" x14ac:dyDescent="0.3">
      <c r="A11105" s="183">
        <v>45930</v>
      </c>
      <c r="B11105" s="129" t="s">
        <v>15845</v>
      </c>
      <c r="C11105" s="129" t="s">
        <v>417</v>
      </c>
      <c r="D11105" s="165">
        <v>1</v>
      </c>
      <c r="E11105" s="129" t="s">
        <v>4739</v>
      </c>
      <c r="F11105" s="129" t="s">
        <v>4735</v>
      </c>
      <c r="G11105" s="129" t="s">
        <v>16723</v>
      </c>
      <c r="H11105" s="129"/>
    </row>
    <row r="11106" spans="1:8" x14ac:dyDescent="0.3">
      <c r="A11106" s="183">
        <v>45930</v>
      </c>
      <c r="B11106" s="129" t="s">
        <v>15846</v>
      </c>
      <c r="C11106" s="129" t="s">
        <v>418</v>
      </c>
      <c r="D11106" s="165">
        <v>1</v>
      </c>
      <c r="E11106" s="129" t="s">
        <v>4737</v>
      </c>
      <c r="F11106" s="129" t="s">
        <v>4735</v>
      </c>
      <c r="G11106" s="129" t="s">
        <v>16723</v>
      </c>
      <c r="H11106" s="129"/>
    </row>
    <row r="11107" spans="1:8" x14ac:dyDescent="0.3">
      <c r="A11107" s="183">
        <v>45930</v>
      </c>
      <c r="B11107" s="129" t="s">
        <v>15847</v>
      </c>
      <c r="C11107" s="129" t="s">
        <v>417</v>
      </c>
      <c r="D11107" s="165">
        <v>1</v>
      </c>
      <c r="E11107" s="129" t="s">
        <v>4739</v>
      </c>
      <c r="F11107" s="129" t="s">
        <v>4735</v>
      </c>
      <c r="G11107" s="129" t="s">
        <v>16723</v>
      </c>
      <c r="H11107" s="129"/>
    </row>
    <row r="11108" spans="1:8" x14ac:dyDescent="0.3">
      <c r="A11108" s="183">
        <v>45930</v>
      </c>
      <c r="B11108" s="129" t="s">
        <v>15848</v>
      </c>
      <c r="C11108" s="129" t="s">
        <v>416</v>
      </c>
      <c r="D11108" s="165">
        <v>1</v>
      </c>
      <c r="E11108" s="129" t="s">
        <v>4744</v>
      </c>
      <c r="F11108" s="129" t="s">
        <v>4735</v>
      </c>
      <c r="G11108" s="129" t="s">
        <v>16723</v>
      </c>
      <c r="H11108" s="129"/>
    </row>
    <row r="11109" spans="1:8" x14ac:dyDescent="0.3">
      <c r="A11109" s="183">
        <v>45930</v>
      </c>
      <c r="B11109" s="129" t="s">
        <v>15849</v>
      </c>
      <c r="C11109" s="129" t="s">
        <v>416</v>
      </c>
      <c r="D11109" s="165">
        <v>1</v>
      </c>
      <c r="E11109" s="129" t="s">
        <v>4737</v>
      </c>
      <c r="F11109" s="129" t="s">
        <v>4735</v>
      </c>
      <c r="G11109" s="129" t="s">
        <v>16723</v>
      </c>
      <c r="H11109" s="129"/>
    </row>
    <row r="11110" spans="1:8" x14ac:dyDescent="0.3">
      <c r="A11110" s="183">
        <v>45930</v>
      </c>
      <c r="B11110" s="129" t="s">
        <v>15850</v>
      </c>
      <c r="C11110" s="129" t="s">
        <v>416</v>
      </c>
      <c r="D11110" s="165">
        <v>1</v>
      </c>
      <c r="E11110" s="129" t="s">
        <v>4739</v>
      </c>
      <c r="F11110" s="129" t="s">
        <v>4735</v>
      </c>
      <c r="G11110" s="129" t="s">
        <v>16723</v>
      </c>
      <c r="H11110" s="129"/>
    </row>
    <row r="11111" spans="1:8" x14ac:dyDescent="0.3">
      <c r="A11111" s="183">
        <v>45930</v>
      </c>
      <c r="B11111" s="129" t="s">
        <v>15851</v>
      </c>
      <c r="C11111" s="129" t="s">
        <v>418</v>
      </c>
      <c r="D11111" s="165">
        <v>1</v>
      </c>
      <c r="E11111" s="129" t="s">
        <v>4737</v>
      </c>
      <c r="F11111" s="129" t="s">
        <v>4735</v>
      </c>
      <c r="G11111" s="129" t="s">
        <v>16723</v>
      </c>
      <c r="H11111" s="129"/>
    </row>
    <row r="11112" spans="1:8" x14ac:dyDescent="0.3">
      <c r="A11112" s="183">
        <v>45930</v>
      </c>
      <c r="B11112" s="129" t="s">
        <v>15852</v>
      </c>
      <c r="C11112" s="129" t="s">
        <v>418</v>
      </c>
      <c r="D11112" s="165">
        <v>1</v>
      </c>
      <c r="E11112" s="129" t="s">
        <v>4734</v>
      </c>
      <c r="F11112" s="129" t="s">
        <v>4735</v>
      </c>
      <c r="G11112" s="129" t="s">
        <v>16723</v>
      </c>
      <c r="H11112" s="129"/>
    </row>
    <row r="11113" spans="1:8" x14ac:dyDescent="0.3">
      <c r="A11113" s="183">
        <v>45930</v>
      </c>
      <c r="B11113" s="129" t="s">
        <v>15853</v>
      </c>
      <c r="C11113" s="129" t="s">
        <v>417</v>
      </c>
      <c r="D11113" s="165">
        <v>1</v>
      </c>
      <c r="E11113" s="129" t="s">
        <v>4739</v>
      </c>
      <c r="F11113" s="129" t="s">
        <v>4735</v>
      </c>
      <c r="G11113" s="129" t="s">
        <v>16723</v>
      </c>
      <c r="H11113" s="129"/>
    </row>
    <row r="11114" spans="1:8" x14ac:dyDescent="0.3">
      <c r="A11114" s="183">
        <v>45930</v>
      </c>
      <c r="B11114" s="129" t="s">
        <v>15854</v>
      </c>
      <c r="C11114" s="129" t="s">
        <v>418</v>
      </c>
      <c r="D11114" s="165">
        <v>1</v>
      </c>
      <c r="E11114" s="129" t="s">
        <v>4737</v>
      </c>
      <c r="F11114" s="129" t="s">
        <v>4735</v>
      </c>
      <c r="G11114" s="129" t="s">
        <v>16723</v>
      </c>
      <c r="H11114" s="129"/>
    </row>
    <row r="11115" spans="1:8" x14ac:dyDescent="0.3">
      <c r="A11115" s="183">
        <v>45930</v>
      </c>
      <c r="B11115" s="129" t="s">
        <v>15855</v>
      </c>
      <c r="C11115" s="129" t="s">
        <v>418</v>
      </c>
      <c r="D11115" s="165">
        <v>1</v>
      </c>
      <c r="E11115" s="129" t="s">
        <v>4739</v>
      </c>
      <c r="F11115" s="129" t="s">
        <v>4735</v>
      </c>
      <c r="G11115" s="129" t="s">
        <v>16723</v>
      </c>
      <c r="H11115" s="129"/>
    </row>
    <row r="11116" spans="1:8" x14ac:dyDescent="0.3">
      <c r="A11116" s="183">
        <v>45930</v>
      </c>
      <c r="B11116" s="129" t="s">
        <v>15856</v>
      </c>
      <c r="C11116" s="129" t="s">
        <v>416</v>
      </c>
      <c r="D11116" s="165">
        <v>1</v>
      </c>
      <c r="E11116" s="129" t="s">
        <v>4737</v>
      </c>
      <c r="F11116" s="129" t="s">
        <v>4735</v>
      </c>
      <c r="G11116" s="129" t="s">
        <v>16723</v>
      </c>
      <c r="H11116" s="129"/>
    </row>
    <row r="11117" spans="1:8" x14ac:dyDescent="0.3">
      <c r="A11117" s="183">
        <v>45930</v>
      </c>
      <c r="B11117" s="129" t="s">
        <v>15857</v>
      </c>
      <c r="C11117" s="129" t="s">
        <v>418</v>
      </c>
      <c r="D11117" s="165">
        <v>1</v>
      </c>
      <c r="E11117" s="129" t="s">
        <v>4744</v>
      </c>
      <c r="F11117" s="129" t="s">
        <v>4735</v>
      </c>
      <c r="G11117" s="129" t="s">
        <v>16723</v>
      </c>
      <c r="H11117" s="129"/>
    </row>
    <row r="11118" spans="1:8" x14ac:dyDescent="0.3">
      <c r="A11118" s="183">
        <v>45930</v>
      </c>
      <c r="B11118" s="129" t="s">
        <v>15858</v>
      </c>
      <c r="C11118" s="129" t="s">
        <v>416</v>
      </c>
      <c r="D11118" s="165">
        <v>1</v>
      </c>
      <c r="E11118" s="129" t="s">
        <v>4734</v>
      </c>
      <c r="F11118" s="129" t="s">
        <v>4735</v>
      </c>
      <c r="G11118" s="129" t="s">
        <v>16723</v>
      </c>
      <c r="H11118" s="129"/>
    </row>
    <row r="11119" spans="1:8" x14ac:dyDescent="0.3">
      <c r="A11119" s="183">
        <v>45930</v>
      </c>
      <c r="B11119" s="129" t="s">
        <v>15859</v>
      </c>
      <c r="C11119" s="129" t="s">
        <v>418</v>
      </c>
      <c r="D11119" s="165">
        <v>1</v>
      </c>
      <c r="E11119" s="129" t="s">
        <v>4741</v>
      </c>
      <c r="F11119" s="129" t="s">
        <v>4735</v>
      </c>
      <c r="G11119" s="129" t="s">
        <v>16723</v>
      </c>
      <c r="H11119" s="129"/>
    </row>
    <row r="11120" spans="1:8" x14ac:dyDescent="0.3">
      <c r="A11120" s="183">
        <v>45930</v>
      </c>
      <c r="B11120" s="129" t="s">
        <v>15860</v>
      </c>
      <c r="C11120" s="129" t="s">
        <v>417</v>
      </c>
      <c r="D11120" s="165">
        <v>1</v>
      </c>
      <c r="E11120" s="129" t="s">
        <v>5066</v>
      </c>
      <c r="F11120" s="129" t="s">
        <v>4735</v>
      </c>
      <c r="G11120" s="129" t="s">
        <v>16723</v>
      </c>
      <c r="H11120" s="129"/>
    </row>
    <row r="11121" spans="1:8" x14ac:dyDescent="0.3">
      <c r="A11121" s="183">
        <v>45930</v>
      </c>
      <c r="B11121" s="129" t="s">
        <v>15861</v>
      </c>
      <c r="C11121" s="129" t="s">
        <v>417</v>
      </c>
      <c r="D11121" s="165">
        <v>1</v>
      </c>
      <c r="E11121" s="129" t="s">
        <v>4739</v>
      </c>
      <c r="F11121" s="129" t="s">
        <v>4735</v>
      </c>
      <c r="G11121" s="129" t="s">
        <v>16723</v>
      </c>
      <c r="H11121" s="129"/>
    </row>
    <row r="11122" spans="1:8" x14ac:dyDescent="0.3">
      <c r="A11122" s="183">
        <v>45930</v>
      </c>
      <c r="B11122" s="129" t="s">
        <v>15862</v>
      </c>
      <c r="C11122" s="129" t="s">
        <v>417</v>
      </c>
      <c r="D11122" s="165">
        <v>1</v>
      </c>
      <c r="E11122" s="129" t="s">
        <v>4739</v>
      </c>
      <c r="F11122" s="129" t="s">
        <v>4735</v>
      </c>
      <c r="G11122" s="129" t="s">
        <v>16723</v>
      </c>
      <c r="H11122" s="129"/>
    </row>
    <row r="11123" spans="1:8" x14ac:dyDescent="0.3">
      <c r="A11123" s="183">
        <v>45930</v>
      </c>
      <c r="B11123" s="129" t="s">
        <v>15863</v>
      </c>
      <c r="C11123" s="129" t="s">
        <v>417</v>
      </c>
      <c r="D11123" s="165">
        <v>1</v>
      </c>
      <c r="E11123" s="129" t="s">
        <v>4739</v>
      </c>
      <c r="F11123" s="129" t="s">
        <v>4735</v>
      </c>
      <c r="G11123" s="129" t="s">
        <v>16723</v>
      </c>
      <c r="H11123" s="129"/>
    </row>
    <row r="11124" spans="1:8" x14ac:dyDescent="0.3">
      <c r="A11124" s="183">
        <v>45930</v>
      </c>
      <c r="B11124" s="129" t="s">
        <v>15864</v>
      </c>
      <c r="C11124" s="129" t="s">
        <v>417</v>
      </c>
      <c r="D11124" s="165">
        <v>1</v>
      </c>
      <c r="E11124" s="129" t="s">
        <v>4739</v>
      </c>
      <c r="F11124" s="129" t="s">
        <v>4735</v>
      </c>
      <c r="G11124" s="129" t="s">
        <v>16723</v>
      </c>
      <c r="H11124" s="129"/>
    </row>
    <row r="11125" spans="1:8" x14ac:dyDescent="0.3">
      <c r="A11125" s="183">
        <v>45930</v>
      </c>
      <c r="B11125" s="129" t="s">
        <v>15865</v>
      </c>
      <c r="C11125" s="129" t="s">
        <v>417</v>
      </c>
      <c r="D11125" s="165">
        <v>1</v>
      </c>
      <c r="E11125" s="129" t="s">
        <v>4739</v>
      </c>
      <c r="F11125" s="129" t="s">
        <v>4735</v>
      </c>
      <c r="G11125" s="129" t="s">
        <v>16723</v>
      </c>
      <c r="H11125" s="129"/>
    </row>
    <row r="11126" spans="1:8" x14ac:dyDescent="0.3">
      <c r="A11126" s="183">
        <v>45930</v>
      </c>
      <c r="B11126" s="129" t="s">
        <v>15866</v>
      </c>
      <c r="C11126" s="129" t="s">
        <v>417</v>
      </c>
      <c r="D11126" s="165">
        <v>1</v>
      </c>
      <c r="E11126" s="129" t="s">
        <v>4739</v>
      </c>
      <c r="F11126" s="129" t="s">
        <v>4735</v>
      </c>
      <c r="G11126" s="129" t="s">
        <v>16723</v>
      </c>
      <c r="H11126" s="129"/>
    </row>
    <row r="11127" spans="1:8" x14ac:dyDescent="0.3">
      <c r="A11127" s="183">
        <v>45930</v>
      </c>
      <c r="B11127" s="129" t="s">
        <v>15867</v>
      </c>
      <c r="C11127" s="129" t="s">
        <v>417</v>
      </c>
      <c r="D11127" s="165">
        <v>1</v>
      </c>
      <c r="E11127" s="129" t="s">
        <v>4739</v>
      </c>
      <c r="F11127" s="129" t="s">
        <v>4735</v>
      </c>
      <c r="G11127" s="129" t="s">
        <v>16723</v>
      </c>
      <c r="H11127" s="129"/>
    </row>
    <row r="11128" spans="1:8" x14ac:dyDescent="0.3">
      <c r="A11128" s="183">
        <v>45930</v>
      </c>
      <c r="B11128" s="129" t="s">
        <v>15868</v>
      </c>
      <c r="C11128" s="129" t="s">
        <v>417</v>
      </c>
      <c r="D11128" s="165">
        <v>1</v>
      </c>
      <c r="E11128" s="129" t="s">
        <v>4739</v>
      </c>
      <c r="F11128" s="129" t="s">
        <v>4735</v>
      </c>
      <c r="G11128" s="129" t="s">
        <v>16723</v>
      </c>
      <c r="H11128" s="129"/>
    </row>
    <row r="11129" spans="1:8" x14ac:dyDescent="0.3">
      <c r="A11129" s="183">
        <v>45930</v>
      </c>
      <c r="B11129" s="129" t="s">
        <v>15869</v>
      </c>
      <c r="C11129" s="129" t="s">
        <v>417</v>
      </c>
      <c r="D11129" s="165">
        <v>1</v>
      </c>
      <c r="E11129" s="129" t="s">
        <v>4739</v>
      </c>
      <c r="F11129" s="129" t="s">
        <v>4735</v>
      </c>
      <c r="G11129" s="129" t="s">
        <v>16723</v>
      </c>
      <c r="H11129" s="129"/>
    </row>
    <row r="11130" spans="1:8" x14ac:dyDescent="0.3">
      <c r="A11130" s="183">
        <v>45930</v>
      </c>
      <c r="B11130" s="129" t="s">
        <v>15870</v>
      </c>
      <c r="C11130" s="129" t="s">
        <v>418</v>
      </c>
      <c r="D11130" s="165">
        <v>1</v>
      </c>
      <c r="E11130" s="129" t="s">
        <v>4821</v>
      </c>
      <c r="F11130" s="129" t="s">
        <v>4735</v>
      </c>
      <c r="G11130" s="129" t="s">
        <v>16723</v>
      </c>
      <c r="H11130" s="129"/>
    </row>
    <row r="11131" spans="1:8" x14ac:dyDescent="0.3">
      <c r="A11131" s="183">
        <v>45930</v>
      </c>
      <c r="B11131" s="129" t="s">
        <v>15871</v>
      </c>
      <c r="C11131" s="129" t="s">
        <v>418</v>
      </c>
      <c r="D11131" s="165">
        <v>1</v>
      </c>
      <c r="E11131" s="129" t="s">
        <v>4739</v>
      </c>
      <c r="F11131" s="129" t="s">
        <v>4735</v>
      </c>
      <c r="G11131" s="129" t="s">
        <v>16723</v>
      </c>
      <c r="H11131" s="129"/>
    </row>
    <row r="11132" spans="1:8" x14ac:dyDescent="0.3">
      <c r="A11132" s="183">
        <v>45930</v>
      </c>
      <c r="B11132" s="129" t="s">
        <v>15872</v>
      </c>
      <c r="C11132" s="129" t="s">
        <v>418</v>
      </c>
      <c r="D11132" s="165">
        <v>1</v>
      </c>
      <c r="E11132" s="129" t="s">
        <v>4739</v>
      </c>
      <c r="F11132" s="129" t="s">
        <v>4735</v>
      </c>
      <c r="G11132" s="129" t="s">
        <v>16723</v>
      </c>
      <c r="H11132" s="129"/>
    </row>
    <row r="11133" spans="1:8" x14ac:dyDescent="0.3">
      <c r="A11133" s="183">
        <v>45930</v>
      </c>
      <c r="B11133" s="129" t="s">
        <v>15873</v>
      </c>
      <c r="C11133" s="129" t="s">
        <v>418</v>
      </c>
      <c r="D11133" s="165">
        <v>1</v>
      </c>
      <c r="E11133" s="129" t="s">
        <v>4741</v>
      </c>
      <c r="F11133" s="129" t="s">
        <v>4735</v>
      </c>
      <c r="G11133" s="129" t="s">
        <v>16723</v>
      </c>
      <c r="H11133" s="129"/>
    </row>
    <row r="11134" spans="1:8" x14ac:dyDescent="0.3">
      <c r="A11134" s="183">
        <v>45930</v>
      </c>
      <c r="B11134" s="129" t="s">
        <v>15874</v>
      </c>
      <c r="C11134" s="129" t="s">
        <v>417</v>
      </c>
      <c r="D11134" s="165">
        <v>1</v>
      </c>
      <c r="E11134" s="129" t="s">
        <v>4737</v>
      </c>
      <c r="F11134" s="129" t="s">
        <v>4735</v>
      </c>
      <c r="G11134" s="129" t="s">
        <v>16723</v>
      </c>
      <c r="H11134" s="129"/>
    </row>
    <row r="11135" spans="1:8" x14ac:dyDescent="0.3">
      <c r="A11135" s="183">
        <v>45930</v>
      </c>
      <c r="B11135" s="129" t="s">
        <v>15875</v>
      </c>
      <c r="C11135" s="129" t="s">
        <v>416</v>
      </c>
      <c r="D11135" s="165">
        <v>1</v>
      </c>
      <c r="E11135" s="129" t="s">
        <v>4739</v>
      </c>
      <c r="F11135" s="129" t="s">
        <v>4735</v>
      </c>
      <c r="G11135" s="129" t="s">
        <v>16723</v>
      </c>
      <c r="H11135" s="129"/>
    </row>
    <row r="11136" spans="1:8" x14ac:dyDescent="0.3">
      <c r="A11136" s="183">
        <v>45930</v>
      </c>
      <c r="B11136" s="129" t="s">
        <v>15876</v>
      </c>
      <c r="C11136" s="129" t="s">
        <v>418</v>
      </c>
      <c r="D11136" s="165">
        <v>1</v>
      </c>
      <c r="E11136" s="129" t="s">
        <v>4821</v>
      </c>
      <c r="F11136" s="129" t="s">
        <v>4735</v>
      </c>
      <c r="G11136" s="129" t="s">
        <v>16723</v>
      </c>
      <c r="H11136" s="129"/>
    </row>
    <row r="11137" spans="1:8" x14ac:dyDescent="0.3">
      <c r="A11137" s="183">
        <v>45930</v>
      </c>
      <c r="B11137" s="129" t="s">
        <v>15877</v>
      </c>
      <c r="C11137" s="129" t="s">
        <v>418</v>
      </c>
      <c r="D11137" s="165">
        <v>1</v>
      </c>
      <c r="E11137" s="129" t="s">
        <v>4739</v>
      </c>
      <c r="F11137" s="129" t="s">
        <v>4735</v>
      </c>
      <c r="G11137" s="129" t="s">
        <v>16723</v>
      </c>
      <c r="H11137" s="129"/>
    </row>
    <row r="11138" spans="1:8" x14ac:dyDescent="0.3">
      <c r="A11138" s="183">
        <v>45930</v>
      </c>
      <c r="B11138" s="129" t="s">
        <v>15878</v>
      </c>
      <c r="C11138" s="129" t="s">
        <v>418</v>
      </c>
      <c r="D11138" s="165">
        <v>1</v>
      </c>
      <c r="E11138" s="129" t="s">
        <v>4821</v>
      </c>
      <c r="F11138" s="129" t="s">
        <v>4735</v>
      </c>
      <c r="G11138" s="129" t="s">
        <v>16723</v>
      </c>
      <c r="H11138" s="129"/>
    </row>
    <row r="11139" spans="1:8" x14ac:dyDescent="0.3">
      <c r="A11139" s="183">
        <v>45930</v>
      </c>
      <c r="B11139" s="129" t="s">
        <v>15879</v>
      </c>
      <c r="C11139" s="129" t="s">
        <v>418</v>
      </c>
      <c r="D11139" s="165">
        <v>1</v>
      </c>
      <c r="E11139" s="129" t="s">
        <v>4737</v>
      </c>
      <c r="F11139" s="129" t="s">
        <v>4735</v>
      </c>
      <c r="G11139" s="129" t="s">
        <v>16723</v>
      </c>
      <c r="H11139" s="129"/>
    </row>
    <row r="11140" spans="1:8" x14ac:dyDescent="0.3">
      <c r="A11140" s="183">
        <v>45930</v>
      </c>
      <c r="B11140" s="129" t="s">
        <v>15880</v>
      </c>
      <c r="C11140" s="129" t="s">
        <v>417</v>
      </c>
      <c r="D11140" s="165">
        <v>1</v>
      </c>
      <c r="E11140" s="129" t="s">
        <v>4739</v>
      </c>
      <c r="F11140" s="129" t="s">
        <v>4735</v>
      </c>
      <c r="G11140" s="129" t="s">
        <v>16723</v>
      </c>
      <c r="H11140" s="129"/>
    </row>
    <row r="11141" spans="1:8" x14ac:dyDescent="0.3">
      <c r="A11141" s="183">
        <v>45930</v>
      </c>
      <c r="B11141" s="129" t="s">
        <v>15881</v>
      </c>
      <c r="C11141" s="129" t="s">
        <v>418</v>
      </c>
      <c r="D11141" s="165">
        <v>1</v>
      </c>
      <c r="E11141" s="129" t="s">
        <v>4739</v>
      </c>
      <c r="F11141" s="129" t="s">
        <v>4735</v>
      </c>
      <c r="G11141" s="129" t="s">
        <v>16723</v>
      </c>
      <c r="H11141" s="129"/>
    </row>
    <row r="11142" spans="1:8" x14ac:dyDescent="0.3">
      <c r="A11142" s="183">
        <v>45930</v>
      </c>
      <c r="B11142" s="129" t="s">
        <v>15882</v>
      </c>
      <c r="C11142" s="129" t="s">
        <v>417</v>
      </c>
      <c r="D11142" s="165">
        <v>1</v>
      </c>
      <c r="E11142" s="129" t="s">
        <v>4739</v>
      </c>
      <c r="F11142" s="129" t="s">
        <v>4735</v>
      </c>
      <c r="G11142" s="129" t="s">
        <v>16723</v>
      </c>
      <c r="H11142" s="129"/>
    </row>
    <row r="11143" spans="1:8" x14ac:dyDescent="0.3">
      <c r="A11143" s="183">
        <v>45930</v>
      </c>
      <c r="B11143" s="129" t="s">
        <v>15883</v>
      </c>
      <c r="C11143" s="129" t="s">
        <v>417</v>
      </c>
      <c r="D11143" s="165">
        <v>1</v>
      </c>
      <c r="E11143" s="129" t="s">
        <v>4739</v>
      </c>
      <c r="F11143" s="129" t="s">
        <v>4735</v>
      </c>
      <c r="G11143" s="129" t="s">
        <v>16723</v>
      </c>
      <c r="H11143" s="129"/>
    </row>
    <row r="11144" spans="1:8" x14ac:dyDescent="0.3">
      <c r="A11144" s="183">
        <v>45930</v>
      </c>
      <c r="B11144" s="129" t="s">
        <v>15884</v>
      </c>
      <c r="C11144" s="129" t="s">
        <v>417</v>
      </c>
      <c r="D11144" s="165">
        <v>1</v>
      </c>
      <c r="E11144" s="129" t="s">
        <v>4739</v>
      </c>
      <c r="F11144" s="129" t="s">
        <v>4735</v>
      </c>
      <c r="G11144" s="129" t="s">
        <v>16723</v>
      </c>
      <c r="H11144" s="129"/>
    </row>
    <row r="11145" spans="1:8" x14ac:dyDescent="0.3">
      <c r="A11145" s="183">
        <v>45930</v>
      </c>
      <c r="B11145" s="129" t="s">
        <v>15885</v>
      </c>
      <c r="C11145" s="129" t="s">
        <v>417</v>
      </c>
      <c r="D11145" s="165">
        <v>1</v>
      </c>
      <c r="E11145" s="129" t="s">
        <v>4739</v>
      </c>
      <c r="F11145" s="129" t="s">
        <v>4735</v>
      </c>
      <c r="G11145" s="129" t="s">
        <v>16723</v>
      </c>
      <c r="H11145" s="129"/>
    </row>
    <row r="11146" spans="1:8" x14ac:dyDescent="0.3">
      <c r="A11146" s="183">
        <v>45930</v>
      </c>
      <c r="B11146" s="129" t="s">
        <v>15886</v>
      </c>
      <c r="C11146" s="129" t="s">
        <v>417</v>
      </c>
      <c r="D11146" s="165">
        <v>1</v>
      </c>
      <c r="E11146" s="129" t="s">
        <v>4739</v>
      </c>
      <c r="F11146" s="129" t="s">
        <v>4735</v>
      </c>
      <c r="G11146" s="129" t="s">
        <v>16723</v>
      </c>
      <c r="H11146" s="129"/>
    </row>
    <row r="11147" spans="1:8" x14ac:dyDescent="0.3">
      <c r="A11147" s="183">
        <v>45930</v>
      </c>
      <c r="B11147" s="129" t="s">
        <v>15887</v>
      </c>
      <c r="C11147" s="129" t="s">
        <v>417</v>
      </c>
      <c r="D11147" s="165">
        <v>1</v>
      </c>
      <c r="E11147" s="129" t="s">
        <v>4739</v>
      </c>
      <c r="F11147" s="129" t="s">
        <v>4735</v>
      </c>
      <c r="G11147" s="129" t="s">
        <v>16723</v>
      </c>
      <c r="H11147" s="129"/>
    </row>
    <row r="11148" spans="1:8" x14ac:dyDescent="0.3">
      <c r="A11148" s="183">
        <v>45930</v>
      </c>
      <c r="B11148" s="129" t="s">
        <v>15888</v>
      </c>
      <c r="C11148" s="129" t="s">
        <v>417</v>
      </c>
      <c r="D11148" s="165">
        <v>1</v>
      </c>
      <c r="E11148" s="129" t="s">
        <v>4739</v>
      </c>
      <c r="F11148" s="129" t="s">
        <v>4735</v>
      </c>
      <c r="G11148" s="129" t="s">
        <v>16723</v>
      </c>
      <c r="H11148" s="129"/>
    </row>
    <row r="11149" spans="1:8" x14ac:dyDescent="0.3">
      <c r="A11149" s="183">
        <v>45930</v>
      </c>
      <c r="B11149" s="129" t="s">
        <v>15889</v>
      </c>
      <c r="C11149" s="129" t="s">
        <v>417</v>
      </c>
      <c r="D11149" s="165">
        <v>1</v>
      </c>
      <c r="E11149" s="129" t="s">
        <v>4739</v>
      </c>
      <c r="F11149" s="129" t="s">
        <v>4735</v>
      </c>
      <c r="G11149" s="129" t="s">
        <v>16723</v>
      </c>
      <c r="H11149" s="129"/>
    </row>
    <row r="11150" spans="1:8" x14ac:dyDescent="0.3">
      <c r="A11150" s="183">
        <v>45930</v>
      </c>
      <c r="B11150" s="129" t="s">
        <v>15890</v>
      </c>
      <c r="C11150" s="129" t="s">
        <v>418</v>
      </c>
      <c r="D11150" s="165">
        <v>1</v>
      </c>
      <c r="E11150" s="129" t="s">
        <v>4737</v>
      </c>
      <c r="F11150" s="129" t="s">
        <v>4735</v>
      </c>
      <c r="G11150" s="129" t="s">
        <v>16723</v>
      </c>
      <c r="H11150" s="129"/>
    </row>
    <row r="11151" spans="1:8" x14ac:dyDescent="0.3">
      <c r="A11151" s="183">
        <v>45930</v>
      </c>
      <c r="B11151" s="129" t="s">
        <v>15891</v>
      </c>
      <c r="C11151" s="129" t="s">
        <v>417</v>
      </c>
      <c r="D11151" s="165">
        <v>1</v>
      </c>
      <c r="E11151" s="129" t="s">
        <v>4739</v>
      </c>
      <c r="F11151" s="129" t="s">
        <v>4735</v>
      </c>
      <c r="G11151" s="129" t="s">
        <v>16723</v>
      </c>
      <c r="H11151" s="129"/>
    </row>
    <row r="11152" spans="1:8" x14ac:dyDescent="0.3">
      <c r="A11152" s="183">
        <v>45930</v>
      </c>
      <c r="B11152" s="129" t="s">
        <v>15892</v>
      </c>
      <c r="C11152" s="129" t="s">
        <v>417</v>
      </c>
      <c r="D11152" s="165">
        <v>1</v>
      </c>
      <c r="E11152" s="129" t="s">
        <v>4739</v>
      </c>
      <c r="F11152" s="129" t="s">
        <v>4735</v>
      </c>
      <c r="G11152" s="129" t="s">
        <v>16723</v>
      </c>
      <c r="H11152" s="129"/>
    </row>
    <row r="11153" spans="1:8" x14ac:dyDescent="0.3">
      <c r="A11153" s="183">
        <v>45930</v>
      </c>
      <c r="B11153" s="129" t="s">
        <v>15893</v>
      </c>
      <c r="C11153" s="129" t="s">
        <v>416</v>
      </c>
      <c r="D11153" s="165">
        <v>1</v>
      </c>
      <c r="E11153" s="129" t="s">
        <v>4739</v>
      </c>
      <c r="F11153" s="129" t="s">
        <v>4735</v>
      </c>
      <c r="G11153" s="129" t="s">
        <v>16723</v>
      </c>
      <c r="H11153" s="129"/>
    </row>
    <row r="11154" spans="1:8" x14ac:dyDescent="0.3">
      <c r="A11154" s="183">
        <v>45930</v>
      </c>
      <c r="B11154" s="129" t="s">
        <v>15894</v>
      </c>
      <c r="C11154" s="129" t="s">
        <v>418</v>
      </c>
      <c r="D11154" s="165">
        <v>1</v>
      </c>
      <c r="E11154" s="129" t="s">
        <v>4739</v>
      </c>
      <c r="F11154" s="129" t="s">
        <v>4735</v>
      </c>
      <c r="G11154" s="129" t="s">
        <v>16723</v>
      </c>
      <c r="H11154" s="129"/>
    </row>
    <row r="11155" spans="1:8" x14ac:dyDescent="0.3">
      <c r="A11155" s="183">
        <v>45930</v>
      </c>
      <c r="B11155" s="129" t="s">
        <v>15895</v>
      </c>
      <c r="C11155" s="129" t="s">
        <v>416</v>
      </c>
      <c r="D11155" s="165">
        <v>1</v>
      </c>
      <c r="E11155" s="129" t="s">
        <v>4744</v>
      </c>
      <c r="F11155" s="129" t="s">
        <v>4735</v>
      </c>
      <c r="G11155" s="129" t="s">
        <v>16723</v>
      </c>
      <c r="H11155" s="129"/>
    </row>
    <row r="11156" spans="1:8" x14ac:dyDescent="0.3">
      <c r="A11156" s="183">
        <v>45930</v>
      </c>
      <c r="B11156" s="129" t="s">
        <v>15896</v>
      </c>
      <c r="C11156" s="129" t="s">
        <v>417</v>
      </c>
      <c r="D11156" s="165">
        <v>1</v>
      </c>
      <c r="E11156" s="129" t="s">
        <v>4739</v>
      </c>
      <c r="F11156" s="129" t="s">
        <v>4735</v>
      </c>
      <c r="G11156" s="129" t="s">
        <v>16723</v>
      </c>
      <c r="H11156" s="129"/>
    </row>
    <row r="11157" spans="1:8" x14ac:dyDescent="0.3">
      <c r="A11157" s="183">
        <v>45930</v>
      </c>
      <c r="B11157" s="129" t="s">
        <v>15897</v>
      </c>
      <c r="C11157" s="129" t="s">
        <v>418</v>
      </c>
      <c r="D11157" s="165">
        <v>1</v>
      </c>
      <c r="E11157" s="129" t="s">
        <v>4737</v>
      </c>
      <c r="F11157" s="129" t="s">
        <v>4735</v>
      </c>
      <c r="G11157" s="129" t="s">
        <v>16723</v>
      </c>
      <c r="H11157" s="129"/>
    </row>
    <row r="11158" spans="1:8" x14ac:dyDescent="0.3">
      <c r="A11158" s="183">
        <v>45930</v>
      </c>
      <c r="B11158" s="129" t="s">
        <v>15898</v>
      </c>
      <c r="C11158" s="129" t="s">
        <v>418</v>
      </c>
      <c r="D11158" s="165">
        <v>1</v>
      </c>
      <c r="E11158" s="129" t="s">
        <v>4821</v>
      </c>
      <c r="F11158" s="129" t="s">
        <v>4735</v>
      </c>
      <c r="G11158" s="129" t="s">
        <v>16723</v>
      </c>
      <c r="H11158" s="129"/>
    </row>
    <row r="11159" spans="1:8" x14ac:dyDescent="0.3">
      <c r="A11159" s="183">
        <v>45930</v>
      </c>
      <c r="B11159" s="129" t="s">
        <v>15899</v>
      </c>
      <c r="C11159" s="129" t="s">
        <v>418</v>
      </c>
      <c r="D11159" s="165">
        <v>1</v>
      </c>
      <c r="E11159" s="129" t="s">
        <v>4737</v>
      </c>
      <c r="F11159" s="129" t="s">
        <v>4735</v>
      </c>
      <c r="G11159" s="129" t="s">
        <v>16723</v>
      </c>
      <c r="H11159" s="129"/>
    </row>
    <row r="11160" spans="1:8" x14ac:dyDescent="0.3">
      <c r="A11160" s="183">
        <v>45930</v>
      </c>
      <c r="B11160" s="129" t="s">
        <v>15900</v>
      </c>
      <c r="C11160" s="129" t="s">
        <v>416</v>
      </c>
      <c r="D11160" s="165">
        <v>1</v>
      </c>
      <c r="E11160" s="129" t="s">
        <v>4739</v>
      </c>
      <c r="F11160" s="129" t="s">
        <v>4735</v>
      </c>
      <c r="G11160" s="129" t="s">
        <v>16723</v>
      </c>
      <c r="H11160" s="129"/>
    </row>
    <row r="11161" spans="1:8" x14ac:dyDescent="0.3">
      <c r="A11161" s="183">
        <v>45930</v>
      </c>
      <c r="B11161" s="129" t="s">
        <v>15901</v>
      </c>
      <c r="C11161" s="129" t="s">
        <v>418</v>
      </c>
      <c r="D11161" s="165">
        <v>1</v>
      </c>
      <c r="E11161" s="129" t="s">
        <v>4739</v>
      </c>
      <c r="F11161" s="129" t="s">
        <v>4735</v>
      </c>
      <c r="G11161" s="129" t="s">
        <v>16723</v>
      </c>
      <c r="H11161" s="129"/>
    </row>
    <row r="11162" spans="1:8" x14ac:dyDescent="0.3">
      <c r="A11162" s="183">
        <v>45930</v>
      </c>
      <c r="B11162" s="129" t="s">
        <v>15902</v>
      </c>
      <c r="C11162" s="129" t="s">
        <v>418</v>
      </c>
      <c r="D11162" s="165">
        <v>1</v>
      </c>
      <c r="E11162" s="129" t="s">
        <v>4737</v>
      </c>
      <c r="F11162" s="129" t="s">
        <v>4735</v>
      </c>
      <c r="G11162" s="129" t="s">
        <v>16723</v>
      </c>
      <c r="H11162" s="129"/>
    </row>
    <row r="11163" spans="1:8" x14ac:dyDescent="0.3">
      <c r="A11163" s="183">
        <v>45930</v>
      </c>
      <c r="B11163" s="129" t="s">
        <v>15903</v>
      </c>
      <c r="C11163" s="129" t="s">
        <v>418</v>
      </c>
      <c r="D11163" s="165">
        <v>1</v>
      </c>
      <c r="E11163" s="129" t="s">
        <v>4737</v>
      </c>
      <c r="F11163" s="129" t="s">
        <v>4735</v>
      </c>
      <c r="G11163" s="129" t="s">
        <v>16723</v>
      </c>
      <c r="H11163" s="129"/>
    </row>
    <row r="11164" spans="1:8" x14ac:dyDescent="0.3">
      <c r="A11164" s="183">
        <v>45930</v>
      </c>
      <c r="B11164" s="129" t="s">
        <v>15904</v>
      </c>
      <c r="C11164" s="129" t="s">
        <v>416</v>
      </c>
      <c r="D11164" s="165">
        <v>1</v>
      </c>
      <c r="E11164" s="129" t="s">
        <v>4734</v>
      </c>
      <c r="F11164" s="129" t="s">
        <v>4735</v>
      </c>
      <c r="G11164" s="129" t="s">
        <v>16723</v>
      </c>
      <c r="H11164" s="129"/>
    </row>
    <row r="11165" spans="1:8" x14ac:dyDescent="0.3">
      <c r="A11165" s="183">
        <v>45930</v>
      </c>
      <c r="B11165" s="129" t="s">
        <v>15905</v>
      </c>
      <c r="C11165" s="129" t="s">
        <v>418</v>
      </c>
      <c r="D11165" s="165">
        <v>1</v>
      </c>
      <c r="E11165" s="129" t="s">
        <v>4821</v>
      </c>
      <c r="F11165" s="129" t="s">
        <v>4735</v>
      </c>
      <c r="G11165" s="129" t="s">
        <v>16723</v>
      </c>
      <c r="H11165" s="129"/>
    </row>
    <row r="11166" spans="1:8" x14ac:dyDescent="0.3">
      <c r="A11166" s="183">
        <v>45930</v>
      </c>
      <c r="B11166" s="129" t="s">
        <v>15906</v>
      </c>
      <c r="C11166" s="129" t="s">
        <v>416</v>
      </c>
      <c r="D11166" s="165">
        <v>1</v>
      </c>
      <c r="E11166" s="129" t="s">
        <v>4821</v>
      </c>
      <c r="F11166" s="129" t="s">
        <v>4735</v>
      </c>
      <c r="G11166" s="129" t="s">
        <v>16723</v>
      </c>
      <c r="H11166" s="129"/>
    </row>
    <row r="11167" spans="1:8" x14ac:dyDescent="0.3">
      <c r="A11167" s="183">
        <v>45930</v>
      </c>
      <c r="B11167" s="129" t="s">
        <v>15907</v>
      </c>
      <c r="C11167" s="129" t="s">
        <v>418</v>
      </c>
      <c r="D11167" s="165">
        <v>1</v>
      </c>
      <c r="E11167" s="129" t="s">
        <v>4739</v>
      </c>
      <c r="F11167" s="129" t="s">
        <v>4735</v>
      </c>
      <c r="G11167" s="129" t="s">
        <v>16723</v>
      </c>
      <c r="H11167" s="129"/>
    </row>
    <row r="11168" spans="1:8" x14ac:dyDescent="0.3">
      <c r="A11168" s="183">
        <v>45930</v>
      </c>
      <c r="B11168" s="129" t="s">
        <v>15908</v>
      </c>
      <c r="C11168" s="129" t="s">
        <v>418</v>
      </c>
      <c r="D11168" s="165">
        <v>1</v>
      </c>
      <c r="E11168" s="129" t="s">
        <v>4739</v>
      </c>
      <c r="F11168" s="129" t="s">
        <v>4735</v>
      </c>
      <c r="G11168" s="129" t="s">
        <v>16723</v>
      </c>
      <c r="H11168" s="129"/>
    </row>
    <row r="11169" spans="1:8" x14ac:dyDescent="0.3">
      <c r="A11169" s="183">
        <v>45930</v>
      </c>
      <c r="B11169" s="129" t="s">
        <v>15909</v>
      </c>
      <c r="C11169" s="129" t="s">
        <v>416</v>
      </c>
      <c r="D11169" s="165">
        <v>1</v>
      </c>
      <c r="E11169" s="129" t="s">
        <v>4739</v>
      </c>
      <c r="F11169" s="129" t="s">
        <v>4735</v>
      </c>
      <c r="G11169" s="129" t="s">
        <v>16723</v>
      </c>
      <c r="H11169" s="129"/>
    </row>
    <row r="11170" spans="1:8" x14ac:dyDescent="0.3">
      <c r="A11170" s="183">
        <v>45930</v>
      </c>
      <c r="B11170" s="129" t="s">
        <v>15910</v>
      </c>
      <c r="C11170" s="129" t="s">
        <v>417</v>
      </c>
      <c r="D11170" s="165">
        <v>1</v>
      </c>
      <c r="E11170" s="129" t="s">
        <v>4739</v>
      </c>
      <c r="F11170" s="129" t="s">
        <v>4735</v>
      </c>
      <c r="G11170" s="129" t="s">
        <v>16723</v>
      </c>
      <c r="H11170" s="129"/>
    </row>
    <row r="11171" spans="1:8" x14ac:dyDescent="0.3">
      <c r="A11171" s="183">
        <v>45930</v>
      </c>
      <c r="B11171" s="129" t="s">
        <v>15911</v>
      </c>
      <c r="C11171" s="129" t="s">
        <v>417</v>
      </c>
      <c r="D11171" s="165">
        <v>1</v>
      </c>
      <c r="E11171" s="129" t="s">
        <v>4739</v>
      </c>
      <c r="F11171" s="129" t="s">
        <v>4735</v>
      </c>
      <c r="G11171" s="129" t="s">
        <v>16723</v>
      </c>
      <c r="H11171" s="129"/>
    </row>
    <row r="11172" spans="1:8" x14ac:dyDescent="0.3">
      <c r="A11172" s="183">
        <v>45930</v>
      </c>
      <c r="B11172" s="129" t="s">
        <v>15912</v>
      </c>
      <c r="C11172" s="129" t="s">
        <v>417</v>
      </c>
      <c r="D11172" s="165">
        <v>1</v>
      </c>
      <c r="E11172" s="129" t="s">
        <v>4737</v>
      </c>
      <c r="F11172" s="129" t="s">
        <v>4735</v>
      </c>
      <c r="G11172" s="129" t="s">
        <v>16723</v>
      </c>
      <c r="H11172" s="129"/>
    </row>
    <row r="11173" spans="1:8" x14ac:dyDescent="0.3">
      <c r="A11173" s="183">
        <v>45930</v>
      </c>
      <c r="B11173" s="129" t="s">
        <v>15913</v>
      </c>
      <c r="C11173" s="129" t="s">
        <v>417</v>
      </c>
      <c r="D11173" s="165">
        <v>1</v>
      </c>
      <c r="E11173" s="129" t="s">
        <v>4739</v>
      </c>
      <c r="F11173" s="129" t="s">
        <v>4735</v>
      </c>
      <c r="G11173" s="129" t="s">
        <v>16723</v>
      </c>
      <c r="H11173" s="129"/>
    </row>
    <row r="11174" spans="1:8" x14ac:dyDescent="0.3">
      <c r="A11174" s="183">
        <v>45930</v>
      </c>
      <c r="B11174" s="129" t="s">
        <v>15914</v>
      </c>
      <c r="C11174" s="129" t="s">
        <v>417</v>
      </c>
      <c r="D11174" s="165">
        <v>1</v>
      </c>
      <c r="E11174" s="129" t="s">
        <v>4739</v>
      </c>
      <c r="F11174" s="129" t="s">
        <v>4735</v>
      </c>
      <c r="G11174" s="129" t="s">
        <v>16723</v>
      </c>
      <c r="H11174" s="129"/>
    </row>
    <row r="11175" spans="1:8" x14ac:dyDescent="0.3">
      <c r="A11175" s="183">
        <v>45930</v>
      </c>
      <c r="B11175" s="129" t="s">
        <v>15915</v>
      </c>
      <c r="C11175" s="129" t="s">
        <v>418</v>
      </c>
      <c r="D11175" s="165">
        <v>1</v>
      </c>
      <c r="E11175" s="129" t="s">
        <v>4821</v>
      </c>
      <c r="F11175" s="129" t="s">
        <v>4735</v>
      </c>
      <c r="G11175" s="129" t="s">
        <v>16723</v>
      </c>
      <c r="H11175" s="129"/>
    </row>
    <row r="11176" spans="1:8" x14ac:dyDescent="0.3">
      <c r="A11176" s="183">
        <v>45930</v>
      </c>
      <c r="B11176" s="129" t="s">
        <v>15916</v>
      </c>
      <c r="C11176" s="129" t="s">
        <v>418</v>
      </c>
      <c r="D11176" s="165">
        <v>1</v>
      </c>
      <c r="E11176" s="129" t="s">
        <v>4739</v>
      </c>
      <c r="F11176" s="129" t="s">
        <v>4735</v>
      </c>
      <c r="G11176" s="129" t="s">
        <v>16723</v>
      </c>
      <c r="H11176" s="129"/>
    </row>
    <row r="11177" spans="1:8" x14ac:dyDescent="0.3">
      <c r="A11177" s="183">
        <v>45930</v>
      </c>
      <c r="B11177" s="129" t="s">
        <v>15917</v>
      </c>
      <c r="C11177" s="129" t="s">
        <v>418</v>
      </c>
      <c r="D11177" s="165">
        <v>1</v>
      </c>
      <c r="E11177" s="129" t="s">
        <v>4739</v>
      </c>
      <c r="F11177" s="129" t="s">
        <v>4735</v>
      </c>
      <c r="G11177" s="129" t="s">
        <v>16723</v>
      </c>
      <c r="H11177" s="129"/>
    </row>
    <row r="11178" spans="1:8" x14ac:dyDescent="0.3">
      <c r="A11178" s="183">
        <v>45930</v>
      </c>
      <c r="B11178" s="129" t="s">
        <v>15918</v>
      </c>
      <c r="C11178" s="129" t="s">
        <v>417</v>
      </c>
      <c r="D11178" s="165">
        <v>1</v>
      </c>
      <c r="E11178" s="129" t="s">
        <v>4739</v>
      </c>
      <c r="F11178" s="129" t="s">
        <v>4735</v>
      </c>
      <c r="G11178" s="129" t="s">
        <v>16723</v>
      </c>
      <c r="H11178" s="129"/>
    </row>
    <row r="11179" spans="1:8" x14ac:dyDescent="0.3">
      <c r="A11179" s="183">
        <v>45930</v>
      </c>
      <c r="B11179" s="129" t="s">
        <v>15919</v>
      </c>
      <c r="C11179" s="129" t="s">
        <v>417</v>
      </c>
      <c r="D11179" s="165">
        <v>1</v>
      </c>
      <c r="E11179" s="129" t="s">
        <v>4739</v>
      </c>
      <c r="F11179" s="129" t="s">
        <v>4735</v>
      </c>
      <c r="G11179" s="129" t="s">
        <v>16723</v>
      </c>
      <c r="H11179" s="129"/>
    </row>
    <row r="11180" spans="1:8" x14ac:dyDescent="0.3">
      <c r="A11180" s="183">
        <v>45930</v>
      </c>
      <c r="B11180" s="129" t="s">
        <v>15920</v>
      </c>
      <c r="C11180" s="129" t="s">
        <v>418</v>
      </c>
      <c r="D11180" s="165">
        <v>1</v>
      </c>
      <c r="E11180" s="129" t="s">
        <v>4744</v>
      </c>
      <c r="F11180" s="129" t="s">
        <v>4735</v>
      </c>
      <c r="G11180" s="129" t="s">
        <v>16723</v>
      </c>
      <c r="H11180" s="129"/>
    </row>
    <row r="11181" spans="1:8" x14ac:dyDescent="0.3">
      <c r="A11181" s="183">
        <v>45930</v>
      </c>
      <c r="B11181" s="129" t="s">
        <v>15921</v>
      </c>
      <c r="C11181" s="129" t="s">
        <v>418</v>
      </c>
      <c r="D11181" s="165">
        <v>1</v>
      </c>
      <c r="E11181" s="129" t="s">
        <v>4737</v>
      </c>
      <c r="F11181" s="129" t="s">
        <v>4735</v>
      </c>
      <c r="G11181" s="129" t="s">
        <v>16723</v>
      </c>
      <c r="H11181" s="129"/>
    </row>
    <row r="11182" spans="1:8" x14ac:dyDescent="0.3">
      <c r="A11182" s="183">
        <v>45930</v>
      </c>
      <c r="B11182" s="129" t="s">
        <v>15922</v>
      </c>
      <c r="C11182" s="129" t="s">
        <v>416</v>
      </c>
      <c r="D11182" s="165">
        <v>1</v>
      </c>
      <c r="E11182" s="129" t="s">
        <v>4737</v>
      </c>
      <c r="F11182" s="129" t="s">
        <v>4735</v>
      </c>
      <c r="G11182" s="129" t="s">
        <v>16723</v>
      </c>
      <c r="H11182" s="129"/>
    </row>
    <row r="11183" spans="1:8" x14ac:dyDescent="0.3">
      <c r="A11183" s="183">
        <v>45930</v>
      </c>
      <c r="B11183" s="129" t="s">
        <v>15923</v>
      </c>
      <c r="C11183" s="129" t="s">
        <v>418</v>
      </c>
      <c r="D11183" s="165">
        <v>1</v>
      </c>
      <c r="E11183" s="129" t="s">
        <v>4737</v>
      </c>
      <c r="F11183" s="129" t="s">
        <v>4735</v>
      </c>
      <c r="G11183" s="129" t="s">
        <v>16723</v>
      </c>
      <c r="H11183" s="129"/>
    </row>
    <row r="11184" spans="1:8" x14ac:dyDescent="0.3">
      <c r="A11184" s="183">
        <v>45930</v>
      </c>
      <c r="B11184" s="129" t="s">
        <v>15924</v>
      </c>
      <c r="C11184" s="129" t="s">
        <v>418</v>
      </c>
      <c r="D11184" s="165">
        <v>1</v>
      </c>
      <c r="E11184" s="129" t="s">
        <v>4821</v>
      </c>
      <c r="F11184" s="129" t="s">
        <v>4735</v>
      </c>
      <c r="G11184" s="129" t="s">
        <v>16723</v>
      </c>
      <c r="H11184" s="129"/>
    </row>
    <row r="11185" spans="1:8" x14ac:dyDescent="0.3">
      <c r="A11185" s="183">
        <v>45930</v>
      </c>
      <c r="B11185" s="129" t="s">
        <v>15925</v>
      </c>
      <c r="C11185" s="129" t="s">
        <v>418</v>
      </c>
      <c r="D11185" s="165">
        <v>1</v>
      </c>
      <c r="E11185" s="129" t="s">
        <v>4739</v>
      </c>
      <c r="F11185" s="129" t="s">
        <v>4735</v>
      </c>
      <c r="G11185" s="129" t="s">
        <v>16723</v>
      </c>
      <c r="H11185" s="129"/>
    </row>
    <row r="11186" spans="1:8" x14ac:dyDescent="0.3">
      <c r="A11186" s="183">
        <v>45930</v>
      </c>
      <c r="B11186" s="129" t="s">
        <v>15926</v>
      </c>
      <c r="C11186" s="129" t="s">
        <v>416</v>
      </c>
      <c r="D11186" s="165">
        <v>1</v>
      </c>
      <c r="E11186" s="129" t="s">
        <v>4739</v>
      </c>
      <c r="F11186" s="129" t="s">
        <v>4735</v>
      </c>
      <c r="G11186" s="129" t="s">
        <v>16723</v>
      </c>
      <c r="H11186" s="129"/>
    </row>
    <row r="11187" spans="1:8" x14ac:dyDescent="0.3">
      <c r="A11187" s="183">
        <v>45930</v>
      </c>
      <c r="B11187" s="129" t="s">
        <v>15927</v>
      </c>
      <c r="C11187" s="129" t="s">
        <v>416</v>
      </c>
      <c r="D11187" s="165">
        <v>1</v>
      </c>
      <c r="E11187" s="129" t="s">
        <v>4739</v>
      </c>
      <c r="F11187" s="129" t="s">
        <v>4735</v>
      </c>
      <c r="G11187" s="129" t="s">
        <v>16723</v>
      </c>
      <c r="H11187" s="129"/>
    </row>
    <row r="11188" spans="1:8" x14ac:dyDescent="0.3">
      <c r="A11188" s="183">
        <v>45930</v>
      </c>
      <c r="B11188" s="129" t="s">
        <v>15928</v>
      </c>
      <c r="C11188" s="129" t="s">
        <v>418</v>
      </c>
      <c r="D11188" s="165">
        <v>1</v>
      </c>
      <c r="E11188" s="129" t="s">
        <v>4821</v>
      </c>
      <c r="F11188" s="129" t="s">
        <v>4735</v>
      </c>
      <c r="G11188" s="129" t="s">
        <v>16723</v>
      </c>
      <c r="H11188" s="129"/>
    </row>
    <row r="11189" spans="1:8" x14ac:dyDescent="0.3">
      <c r="A11189" s="183">
        <v>45930</v>
      </c>
      <c r="B11189" s="129" t="s">
        <v>15929</v>
      </c>
      <c r="C11189" s="129" t="s">
        <v>418</v>
      </c>
      <c r="D11189" s="165">
        <v>1</v>
      </c>
      <c r="E11189" s="129" t="s">
        <v>4737</v>
      </c>
      <c r="F11189" s="129" t="s">
        <v>4735</v>
      </c>
      <c r="G11189" s="129" t="s">
        <v>16723</v>
      </c>
      <c r="H11189" s="129"/>
    </row>
    <row r="11190" spans="1:8" x14ac:dyDescent="0.3">
      <c r="A11190" s="183">
        <v>45930</v>
      </c>
      <c r="B11190" s="129" t="s">
        <v>15930</v>
      </c>
      <c r="C11190" s="129" t="s">
        <v>418</v>
      </c>
      <c r="D11190" s="165">
        <v>1</v>
      </c>
      <c r="E11190" s="129" t="s">
        <v>4739</v>
      </c>
      <c r="F11190" s="129" t="s">
        <v>4735</v>
      </c>
      <c r="G11190" s="129" t="s">
        <v>16723</v>
      </c>
      <c r="H11190" s="129"/>
    </row>
    <row r="11191" spans="1:8" x14ac:dyDescent="0.3">
      <c r="A11191" s="183">
        <v>45930</v>
      </c>
      <c r="B11191" s="129" t="s">
        <v>15931</v>
      </c>
      <c r="C11191" s="129" t="s">
        <v>418</v>
      </c>
      <c r="D11191" s="165">
        <v>1</v>
      </c>
      <c r="E11191" s="129" t="s">
        <v>4739</v>
      </c>
      <c r="F11191" s="129" t="s">
        <v>4735</v>
      </c>
      <c r="G11191" s="129" t="s">
        <v>16723</v>
      </c>
      <c r="H11191" s="129"/>
    </row>
    <row r="11192" spans="1:8" x14ac:dyDescent="0.3">
      <c r="A11192" s="183">
        <v>45930</v>
      </c>
      <c r="B11192" s="129" t="s">
        <v>15932</v>
      </c>
      <c r="C11192" s="129" t="s">
        <v>418</v>
      </c>
      <c r="D11192" s="165">
        <v>1</v>
      </c>
      <c r="E11192" s="129" t="s">
        <v>4739</v>
      </c>
      <c r="F11192" s="129" t="s">
        <v>4735</v>
      </c>
      <c r="G11192" s="129" t="s">
        <v>16723</v>
      </c>
      <c r="H11192" s="129"/>
    </row>
    <row r="11193" spans="1:8" x14ac:dyDescent="0.3">
      <c r="A11193" s="183">
        <v>45930</v>
      </c>
      <c r="B11193" s="129" t="s">
        <v>15933</v>
      </c>
      <c r="C11193" s="129" t="s">
        <v>418</v>
      </c>
      <c r="D11193" s="165">
        <v>1</v>
      </c>
      <c r="E11193" s="129" t="s">
        <v>4739</v>
      </c>
      <c r="F11193" s="129" t="s">
        <v>4735</v>
      </c>
      <c r="G11193" s="129" t="s">
        <v>16723</v>
      </c>
      <c r="H11193" s="129"/>
    </row>
    <row r="11194" spans="1:8" x14ac:dyDescent="0.3">
      <c r="A11194" s="183">
        <v>45930</v>
      </c>
      <c r="B11194" s="129" t="s">
        <v>15934</v>
      </c>
      <c r="C11194" s="129" t="s">
        <v>416</v>
      </c>
      <c r="D11194" s="165">
        <v>1</v>
      </c>
      <c r="E11194" s="129" t="s">
        <v>4737</v>
      </c>
      <c r="F11194" s="129" t="s">
        <v>4735</v>
      </c>
      <c r="G11194" s="129" t="s">
        <v>16723</v>
      </c>
      <c r="H11194" s="129"/>
    </row>
    <row r="11195" spans="1:8" x14ac:dyDescent="0.3">
      <c r="A11195" s="183">
        <v>45930</v>
      </c>
      <c r="B11195" s="129" t="s">
        <v>15935</v>
      </c>
      <c r="C11195" s="129" t="s">
        <v>418</v>
      </c>
      <c r="D11195" s="165">
        <v>1</v>
      </c>
      <c r="E11195" s="129" t="s">
        <v>4739</v>
      </c>
      <c r="F11195" s="129" t="s">
        <v>4735</v>
      </c>
      <c r="G11195" s="129" t="s">
        <v>16723</v>
      </c>
      <c r="H11195" s="129"/>
    </row>
    <row r="11196" spans="1:8" x14ac:dyDescent="0.3">
      <c r="A11196" s="183">
        <v>45930</v>
      </c>
      <c r="B11196" s="129" t="s">
        <v>15936</v>
      </c>
      <c r="C11196" s="129" t="s">
        <v>418</v>
      </c>
      <c r="D11196" s="165">
        <v>1</v>
      </c>
      <c r="E11196" s="129" t="s">
        <v>4739</v>
      </c>
      <c r="F11196" s="129" t="s">
        <v>4735</v>
      </c>
      <c r="G11196" s="129" t="s">
        <v>16723</v>
      </c>
      <c r="H11196" s="129"/>
    </row>
    <row r="11197" spans="1:8" x14ac:dyDescent="0.3">
      <c r="A11197" s="183">
        <v>45930</v>
      </c>
      <c r="B11197" s="129" t="s">
        <v>15937</v>
      </c>
      <c r="C11197" s="129" t="s">
        <v>418</v>
      </c>
      <c r="D11197" s="165">
        <v>1</v>
      </c>
      <c r="E11197" s="129" t="s">
        <v>4739</v>
      </c>
      <c r="F11197" s="129" t="s">
        <v>4735</v>
      </c>
      <c r="G11197" s="129" t="s">
        <v>16723</v>
      </c>
      <c r="H11197" s="129"/>
    </row>
    <row r="11198" spans="1:8" x14ac:dyDescent="0.3">
      <c r="A11198" s="183">
        <v>45930</v>
      </c>
      <c r="B11198" s="129" t="s">
        <v>15938</v>
      </c>
      <c r="C11198" s="129" t="s">
        <v>416</v>
      </c>
      <c r="D11198" s="165">
        <v>1</v>
      </c>
      <c r="E11198" s="129" t="s">
        <v>4739</v>
      </c>
      <c r="F11198" s="129" t="s">
        <v>4735</v>
      </c>
      <c r="G11198" s="129" t="s">
        <v>16723</v>
      </c>
      <c r="H11198" s="129"/>
    </row>
    <row r="11199" spans="1:8" x14ac:dyDescent="0.3">
      <c r="A11199" s="183">
        <v>45930</v>
      </c>
      <c r="B11199" s="129" t="s">
        <v>15939</v>
      </c>
      <c r="C11199" s="129" t="s">
        <v>418</v>
      </c>
      <c r="D11199" s="165">
        <v>1</v>
      </c>
      <c r="E11199" s="129" t="s">
        <v>4739</v>
      </c>
      <c r="F11199" s="129" t="s">
        <v>4735</v>
      </c>
      <c r="G11199" s="129" t="s">
        <v>16723</v>
      </c>
      <c r="H11199" s="129"/>
    </row>
    <row r="11200" spans="1:8" x14ac:dyDescent="0.3">
      <c r="A11200" s="183">
        <v>45930</v>
      </c>
      <c r="B11200" s="129" t="s">
        <v>15940</v>
      </c>
      <c r="C11200" s="129" t="s">
        <v>418</v>
      </c>
      <c r="D11200" s="165">
        <v>1</v>
      </c>
      <c r="E11200" s="129" t="s">
        <v>4737</v>
      </c>
      <c r="F11200" s="129" t="s">
        <v>4735</v>
      </c>
      <c r="G11200" s="129" t="s">
        <v>16723</v>
      </c>
      <c r="H11200" s="129"/>
    </row>
    <row r="11201" spans="1:8" x14ac:dyDescent="0.3">
      <c r="A11201" s="183">
        <v>45930</v>
      </c>
      <c r="B11201" s="129" t="s">
        <v>15941</v>
      </c>
      <c r="C11201" s="129" t="s">
        <v>416</v>
      </c>
      <c r="D11201" s="165">
        <v>1</v>
      </c>
      <c r="E11201" s="129" t="s">
        <v>4739</v>
      </c>
      <c r="F11201" s="129" t="s">
        <v>4735</v>
      </c>
      <c r="G11201" s="129" t="s">
        <v>16723</v>
      </c>
      <c r="H11201" s="129"/>
    </row>
    <row r="11202" spans="1:8" x14ac:dyDescent="0.3">
      <c r="A11202" s="183">
        <v>45930</v>
      </c>
      <c r="B11202" s="129" t="s">
        <v>15942</v>
      </c>
      <c r="C11202" s="129" t="s">
        <v>418</v>
      </c>
      <c r="D11202" s="165">
        <v>1</v>
      </c>
      <c r="E11202" s="129" t="s">
        <v>4821</v>
      </c>
      <c r="F11202" s="129" t="s">
        <v>4735</v>
      </c>
      <c r="G11202" s="129" t="s">
        <v>16723</v>
      </c>
      <c r="H11202" s="129"/>
    </row>
    <row r="11203" spans="1:8" x14ac:dyDescent="0.3">
      <c r="A11203" s="183">
        <v>45930</v>
      </c>
      <c r="B11203" s="129" t="s">
        <v>15943</v>
      </c>
      <c r="C11203" s="129" t="s">
        <v>418</v>
      </c>
      <c r="D11203" s="165">
        <v>1</v>
      </c>
      <c r="E11203" s="129" t="s">
        <v>4737</v>
      </c>
      <c r="F11203" s="129" t="s">
        <v>4735</v>
      </c>
      <c r="G11203" s="129" t="s">
        <v>16723</v>
      </c>
      <c r="H11203" s="129"/>
    </row>
    <row r="11204" spans="1:8" x14ac:dyDescent="0.3">
      <c r="A11204" s="183">
        <v>45930</v>
      </c>
      <c r="B11204" s="129" t="s">
        <v>15944</v>
      </c>
      <c r="C11204" s="129" t="s">
        <v>418</v>
      </c>
      <c r="D11204" s="165">
        <v>1</v>
      </c>
      <c r="E11204" s="129" t="s">
        <v>4821</v>
      </c>
      <c r="F11204" s="129" t="s">
        <v>4735</v>
      </c>
      <c r="G11204" s="129" t="s">
        <v>16723</v>
      </c>
      <c r="H11204" s="129"/>
    </row>
    <row r="11205" spans="1:8" x14ac:dyDescent="0.3">
      <c r="A11205" s="183">
        <v>45930</v>
      </c>
      <c r="B11205" s="129" t="s">
        <v>15945</v>
      </c>
      <c r="C11205" s="129" t="s">
        <v>416</v>
      </c>
      <c r="D11205" s="165">
        <v>1</v>
      </c>
      <c r="E11205" s="129" t="s">
        <v>4739</v>
      </c>
      <c r="F11205" s="129" t="s">
        <v>4735</v>
      </c>
      <c r="G11205" s="129" t="s">
        <v>16723</v>
      </c>
      <c r="H11205" s="129"/>
    </row>
    <row r="11206" spans="1:8" x14ac:dyDescent="0.3">
      <c r="A11206" s="183">
        <v>45930</v>
      </c>
      <c r="B11206" s="129" t="s">
        <v>15946</v>
      </c>
      <c r="C11206" s="129" t="s">
        <v>417</v>
      </c>
      <c r="D11206" s="165">
        <v>1</v>
      </c>
      <c r="E11206" s="129" t="s">
        <v>4739</v>
      </c>
      <c r="F11206" s="129" t="s">
        <v>4735</v>
      </c>
      <c r="G11206" s="129" t="s">
        <v>16723</v>
      </c>
      <c r="H11206" s="129"/>
    </row>
    <row r="11207" spans="1:8" x14ac:dyDescent="0.3">
      <c r="A11207" s="183">
        <v>45930</v>
      </c>
      <c r="B11207" s="129" t="s">
        <v>15947</v>
      </c>
      <c r="C11207" s="129" t="s">
        <v>417</v>
      </c>
      <c r="D11207" s="165">
        <v>1</v>
      </c>
      <c r="E11207" s="129" t="s">
        <v>4739</v>
      </c>
      <c r="F11207" s="129" t="s">
        <v>4735</v>
      </c>
      <c r="G11207" s="129" t="s">
        <v>16723</v>
      </c>
      <c r="H11207" s="129"/>
    </row>
    <row r="11208" spans="1:8" x14ac:dyDescent="0.3">
      <c r="A11208" s="183">
        <v>45930</v>
      </c>
      <c r="B11208" s="129" t="s">
        <v>15948</v>
      </c>
      <c r="C11208" s="129" t="s">
        <v>416</v>
      </c>
      <c r="D11208" s="165">
        <v>1</v>
      </c>
      <c r="E11208" s="129" t="s">
        <v>4739</v>
      </c>
      <c r="F11208" s="129" t="s">
        <v>4735</v>
      </c>
      <c r="G11208" s="129" t="s">
        <v>16723</v>
      </c>
      <c r="H11208" s="129"/>
    </row>
    <row r="11209" spans="1:8" x14ac:dyDescent="0.3">
      <c r="A11209" s="183">
        <v>45930</v>
      </c>
      <c r="B11209" s="129" t="s">
        <v>15949</v>
      </c>
      <c r="C11209" s="129" t="s">
        <v>418</v>
      </c>
      <c r="D11209" s="165">
        <v>1</v>
      </c>
      <c r="E11209" s="129" t="s">
        <v>4739</v>
      </c>
      <c r="F11209" s="129" t="s">
        <v>4735</v>
      </c>
      <c r="G11209" s="129" t="s">
        <v>16723</v>
      </c>
      <c r="H11209" s="129"/>
    </row>
    <row r="11210" spans="1:8" x14ac:dyDescent="0.3">
      <c r="A11210" s="183">
        <v>45930</v>
      </c>
      <c r="B11210" s="129" t="s">
        <v>15950</v>
      </c>
      <c r="C11210" s="129" t="s">
        <v>418</v>
      </c>
      <c r="D11210" s="165">
        <v>1</v>
      </c>
      <c r="E11210" s="129" t="s">
        <v>4737</v>
      </c>
      <c r="F11210" s="129" t="s">
        <v>4735</v>
      </c>
      <c r="G11210" s="129" t="s">
        <v>16723</v>
      </c>
      <c r="H11210" s="129"/>
    </row>
    <row r="11211" spans="1:8" x14ac:dyDescent="0.3">
      <c r="A11211" s="183">
        <v>45930</v>
      </c>
      <c r="B11211" s="129" t="s">
        <v>15951</v>
      </c>
      <c r="C11211" s="129" t="s">
        <v>418</v>
      </c>
      <c r="D11211" s="165">
        <v>1</v>
      </c>
      <c r="E11211" s="129" t="s">
        <v>4821</v>
      </c>
      <c r="F11211" s="129" t="s">
        <v>4735</v>
      </c>
      <c r="G11211" s="129" t="s">
        <v>16723</v>
      </c>
      <c r="H11211" s="129"/>
    </row>
    <row r="11212" spans="1:8" x14ac:dyDescent="0.3">
      <c r="A11212" s="183">
        <v>45930</v>
      </c>
      <c r="B11212" s="129" t="s">
        <v>15952</v>
      </c>
      <c r="C11212" s="129" t="s">
        <v>416</v>
      </c>
      <c r="D11212" s="165">
        <v>1</v>
      </c>
      <c r="E11212" s="129" t="s">
        <v>4739</v>
      </c>
      <c r="F11212" s="129" t="s">
        <v>4735</v>
      </c>
      <c r="G11212" s="129" t="s">
        <v>16723</v>
      </c>
      <c r="H11212" s="129"/>
    </row>
    <row r="11213" spans="1:8" x14ac:dyDescent="0.3">
      <c r="A11213" s="183">
        <v>45930</v>
      </c>
      <c r="B11213" s="129" t="s">
        <v>15953</v>
      </c>
      <c r="C11213" s="129" t="s">
        <v>416</v>
      </c>
      <c r="D11213" s="165">
        <v>1</v>
      </c>
      <c r="E11213" s="129" t="s">
        <v>4821</v>
      </c>
      <c r="F11213" s="129" t="s">
        <v>4735</v>
      </c>
      <c r="G11213" s="129" t="s">
        <v>16723</v>
      </c>
      <c r="H11213" s="129"/>
    </row>
    <row r="11214" spans="1:8" x14ac:dyDescent="0.3">
      <c r="A11214" s="183">
        <v>45930</v>
      </c>
      <c r="B11214" s="129" t="s">
        <v>15954</v>
      </c>
      <c r="C11214" s="129" t="s">
        <v>416</v>
      </c>
      <c r="D11214" s="165">
        <v>1</v>
      </c>
      <c r="E11214" s="129" t="s">
        <v>4739</v>
      </c>
      <c r="F11214" s="129" t="s">
        <v>4735</v>
      </c>
      <c r="G11214" s="129" t="s">
        <v>16723</v>
      </c>
      <c r="H11214" s="129"/>
    </row>
    <row r="11215" spans="1:8" x14ac:dyDescent="0.3">
      <c r="A11215" s="183">
        <v>45930</v>
      </c>
      <c r="B11215" s="129" t="s">
        <v>15955</v>
      </c>
      <c r="C11215" s="129" t="s">
        <v>418</v>
      </c>
      <c r="D11215" s="165">
        <v>1</v>
      </c>
      <c r="E11215" s="129" t="s">
        <v>4739</v>
      </c>
      <c r="F11215" s="129" t="s">
        <v>4735</v>
      </c>
      <c r="G11215" s="129" t="s">
        <v>16723</v>
      </c>
      <c r="H11215" s="129"/>
    </row>
    <row r="11216" spans="1:8" x14ac:dyDescent="0.3">
      <c r="A11216" s="183">
        <v>45930</v>
      </c>
      <c r="B11216" s="129" t="s">
        <v>15956</v>
      </c>
      <c r="C11216" s="129" t="s">
        <v>416</v>
      </c>
      <c r="D11216" s="165">
        <v>1</v>
      </c>
      <c r="E11216" s="129" t="s">
        <v>4744</v>
      </c>
      <c r="F11216" s="129" t="s">
        <v>4735</v>
      </c>
      <c r="G11216" s="129" t="s">
        <v>16723</v>
      </c>
      <c r="H11216" s="129"/>
    </row>
    <row r="11217" spans="1:8" x14ac:dyDescent="0.3">
      <c r="A11217" s="183">
        <v>45930</v>
      </c>
      <c r="B11217" s="129" t="s">
        <v>15957</v>
      </c>
      <c r="C11217" s="129" t="s">
        <v>416</v>
      </c>
      <c r="D11217" s="165">
        <v>1</v>
      </c>
      <c r="E11217" s="129" t="s">
        <v>4739</v>
      </c>
      <c r="F11217" s="129" t="s">
        <v>4735</v>
      </c>
      <c r="G11217" s="129" t="s">
        <v>16723</v>
      </c>
      <c r="H11217" s="129"/>
    </row>
    <row r="11218" spans="1:8" x14ac:dyDescent="0.3">
      <c r="A11218" s="183">
        <v>45930</v>
      </c>
      <c r="B11218" s="129" t="s">
        <v>15958</v>
      </c>
      <c r="C11218" s="129" t="s">
        <v>418</v>
      </c>
      <c r="D11218" s="165">
        <v>1</v>
      </c>
      <c r="E11218" s="129" t="s">
        <v>4739</v>
      </c>
      <c r="F11218" s="129" t="s">
        <v>4735</v>
      </c>
      <c r="G11218" s="129" t="s">
        <v>16723</v>
      </c>
      <c r="H11218" s="129"/>
    </row>
    <row r="11219" spans="1:8" x14ac:dyDescent="0.3">
      <c r="A11219" s="183">
        <v>45930</v>
      </c>
      <c r="B11219" s="129" t="s">
        <v>15959</v>
      </c>
      <c r="C11219" s="129" t="s">
        <v>416</v>
      </c>
      <c r="D11219" s="165">
        <v>1</v>
      </c>
      <c r="E11219" s="129" t="s">
        <v>4739</v>
      </c>
      <c r="F11219" s="129" t="s">
        <v>4735</v>
      </c>
      <c r="G11219" s="129" t="s">
        <v>16723</v>
      </c>
      <c r="H11219" s="129"/>
    </row>
    <row r="11220" spans="1:8" x14ac:dyDescent="0.3">
      <c r="A11220" s="183">
        <v>45930</v>
      </c>
      <c r="B11220" s="129" t="s">
        <v>15960</v>
      </c>
      <c r="C11220" s="129" t="s">
        <v>418</v>
      </c>
      <c r="D11220" s="165">
        <v>1</v>
      </c>
      <c r="E11220" s="129" t="s">
        <v>4739</v>
      </c>
      <c r="F11220" s="129" t="s">
        <v>4735</v>
      </c>
      <c r="G11220" s="129" t="s">
        <v>16723</v>
      </c>
      <c r="H11220" s="129"/>
    </row>
    <row r="11221" spans="1:8" x14ac:dyDescent="0.3">
      <c r="A11221" s="183">
        <v>45930</v>
      </c>
      <c r="B11221" s="129" t="s">
        <v>15961</v>
      </c>
      <c r="C11221" s="129" t="s">
        <v>416</v>
      </c>
      <c r="D11221" s="165">
        <v>1</v>
      </c>
      <c r="E11221" s="129" t="s">
        <v>4739</v>
      </c>
      <c r="F11221" s="129" t="s">
        <v>4735</v>
      </c>
      <c r="G11221" s="129" t="s">
        <v>16723</v>
      </c>
      <c r="H11221" s="129"/>
    </row>
    <row r="11222" spans="1:8" x14ac:dyDescent="0.3">
      <c r="A11222" s="183">
        <v>45930</v>
      </c>
      <c r="B11222" s="129" t="s">
        <v>15962</v>
      </c>
      <c r="C11222" s="129" t="s">
        <v>418</v>
      </c>
      <c r="D11222" s="165">
        <v>1</v>
      </c>
      <c r="E11222" s="129" t="s">
        <v>4739</v>
      </c>
      <c r="F11222" s="129" t="s">
        <v>4735</v>
      </c>
      <c r="G11222" s="129" t="s">
        <v>16723</v>
      </c>
      <c r="H11222" s="129"/>
    </row>
    <row r="11223" spans="1:8" x14ac:dyDescent="0.3">
      <c r="A11223" s="183">
        <v>45930</v>
      </c>
      <c r="B11223" s="129" t="s">
        <v>15963</v>
      </c>
      <c r="C11223" s="129" t="s">
        <v>418</v>
      </c>
      <c r="D11223" s="165">
        <v>1</v>
      </c>
      <c r="E11223" s="129" t="s">
        <v>4739</v>
      </c>
      <c r="F11223" s="129" t="s">
        <v>4735</v>
      </c>
      <c r="G11223" s="129" t="s">
        <v>16723</v>
      </c>
      <c r="H11223" s="129"/>
    </row>
    <row r="11224" spans="1:8" x14ac:dyDescent="0.3">
      <c r="A11224" s="183">
        <v>45930</v>
      </c>
      <c r="B11224" s="129" t="s">
        <v>15964</v>
      </c>
      <c r="C11224" s="129" t="s">
        <v>418</v>
      </c>
      <c r="D11224" s="165">
        <v>1</v>
      </c>
      <c r="E11224" s="129" t="s">
        <v>4737</v>
      </c>
      <c r="F11224" s="129" t="s">
        <v>4735</v>
      </c>
      <c r="G11224" s="129" t="s">
        <v>16723</v>
      </c>
      <c r="H11224" s="129"/>
    </row>
    <row r="11225" spans="1:8" x14ac:dyDescent="0.3">
      <c r="A11225" s="183">
        <v>45930</v>
      </c>
      <c r="B11225" s="129" t="s">
        <v>15965</v>
      </c>
      <c r="C11225" s="129" t="s">
        <v>418</v>
      </c>
      <c r="D11225" s="165">
        <v>1</v>
      </c>
      <c r="E11225" s="129" t="s">
        <v>4737</v>
      </c>
      <c r="F11225" s="129" t="s">
        <v>4735</v>
      </c>
      <c r="G11225" s="129" t="s">
        <v>16723</v>
      </c>
      <c r="H11225" s="129"/>
    </row>
    <row r="11226" spans="1:8" x14ac:dyDescent="0.3">
      <c r="A11226" s="183">
        <v>45930</v>
      </c>
      <c r="B11226" s="129" t="s">
        <v>15966</v>
      </c>
      <c r="C11226" s="129" t="s">
        <v>418</v>
      </c>
      <c r="D11226" s="165">
        <v>1</v>
      </c>
      <c r="E11226" s="129" t="s">
        <v>4821</v>
      </c>
      <c r="F11226" s="129" t="s">
        <v>4735</v>
      </c>
      <c r="G11226" s="129" t="s">
        <v>16723</v>
      </c>
      <c r="H11226" s="129"/>
    </row>
    <row r="11227" spans="1:8" x14ac:dyDescent="0.3">
      <c r="A11227" s="183">
        <v>45930</v>
      </c>
      <c r="B11227" s="129" t="s">
        <v>15967</v>
      </c>
      <c r="C11227" s="129" t="s">
        <v>417</v>
      </c>
      <c r="D11227" s="165">
        <v>1</v>
      </c>
      <c r="E11227" s="129" t="s">
        <v>4739</v>
      </c>
      <c r="F11227" s="129" t="s">
        <v>4735</v>
      </c>
      <c r="G11227" s="129" t="s">
        <v>16723</v>
      </c>
      <c r="H11227" s="129"/>
    </row>
    <row r="11228" spans="1:8" x14ac:dyDescent="0.3">
      <c r="A11228" s="183">
        <v>45930</v>
      </c>
      <c r="B11228" s="129" t="s">
        <v>15968</v>
      </c>
      <c r="C11228" s="129" t="s">
        <v>416</v>
      </c>
      <c r="D11228" s="165">
        <v>1</v>
      </c>
      <c r="E11228" s="129" t="s">
        <v>4737</v>
      </c>
      <c r="F11228" s="129" t="s">
        <v>4735</v>
      </c>
      <c r="G11228" s="129" t="s">
        <v>16723</v>
      </c>
      <c r="H11228" s="129"/>
    </row>
    <row r="11229" spans="1:8" x14ac:dyDescent="0.3">
      <c r="A11229" s="183">
        <v>45930</v>
      </c>
      <c r="B11229" s="129" t="s">
        <v>15969</v>
      </c>
      <c r="C11229" s="129" t="s">
        <v>416</v>
      </c>
      <c r="D11229" s="165">
        <v>1</v>
      </c>
      <c r="E11229" s="129" t="s">
        <v>4737</v>
      </c>
      <c r="F11229" s="129" t="s">
        <v>4735</v>
      </c>
      <c r="G11229" s="129" t="s">
        <v>16723</v>
      </c>
      <c r="H11229" s="129"/>
    </row>
    <row r="11230" spans="1:8" x14ac:dyDescent="0.3">
      <c r="A11230" s="183">
        <v>45930</v>
      </c>
      <c r="B11230" s="129" t="s">
        <v>15970</v>
      </c>
      <c r="C11230" s="129" t="s">
        <v>418</v>
      </c>
      <c r="D11230" s="165">
        <v>1</v>
      </c>
      <c r="E11230" s="129" t="s">
        <v>4737</v>
      </c>
      <c r="F11230" s="129" t="s">
        <v>4735</v>
      </c>
      <c r="G11230" s="129" t="s">
        <v>16723</v>
      </c>
      <c r="H11230" s="129"/>
    </row>
    <row r="11231" spans="1:8" x14ac:dyDescent="0.3">
      <c r="A11231" s="183">
        <v>45930</v>
      </c>
      <c r="B11231" s="129" t="s">
        <v>15971</v>
      </c>
      <c r="C11231" s="129" t="s">
        <v>418</v>
      </c>
      <c r="D11231" s="165">
        <v>1</v>
      </c>
      <c r="E11231" s="129" t="s">
        <v>4739</v>
      </c>
      <c r="F11231" s="129" t="s">
        <v>4735</v>
      </c>
      <c r="G11231" s="129" t="s">
        <v>16723</v>
      </c>
      <c r="H11231" s="129"/>
    </row>
    <row r="11232" spans="1:8" x14ac:dyDescent="0.3">
      <c r="A11232" s="183">
        <v>45930</v>
      </c>
      <c r="B11232" s="129" t="s">
        <v>15972</v>
      </c>
      <c r="C11232" s="129" t="s">
        <v>418</v>
      </c>
      <c r="D11232" s="165">
        <v>1</v>
      </c>
      <c r="E11232" s="129" t="s">
        <v>4739</v>
      </c>
      <c r="F11232" s="129" t="s">
        <v>4735</v>
      </c>
      <c r="G11232" s="129" t="s">
        <v>16723</v>
      </c>
      <c r="H11232" s="129"/>
    </row>
    <row r="11233" spans="1:8" x14ac:dyDescent="0.3">
      <c r="A11233" s="183">
        <v>45930</v>
      </c>
      <c r="B11233" s="129" t="s">
        <v>15973</v>
      </c>
      <c r="C11233" s="129" t="s">
        <v>418</v>
      </c>
      <c r="D11233" s="165">
        <v>1</v>
      </c>
      <c r="E11233" s="129" t="s">
        <v>4821</v>
      </c>
      <c r="F11233" s="129" t="s">
        <v>4735</v>
      </c>
      <c r="G11233" s="129" t="s">
        <v>16723</v>
      </c>
      <c r="H11233" s="129"/>
    </row>
    <row r="11234" spans="1:8" x14ac:dyDescent="0.3">
      <c r="A11234" s="183">
        <v>45930</v>
      </c>
      <c r="B11234" s="129" t="s">
        <v>15974</v>
      </c>
      <c r="C11234" s="129" t="s">
        <v>418</v>
      </c>
      <c r="D11234" s="165">
        <v>1</v>
      </c>
      <c r="E11234" s="129" t="s">
        <v>4821</v>
      </c>
      <c r="F11234" s="129" t="s">
        <v>4735</v>
      </c>
      <c r="G11234" s="129" t="s">
        <v>16723</v>
      </c>
      <c r="H11234" s="129"/>
    </row>
    <row r="11235" spans="1:8" x14ac:dyDescent="0.3">
      <c r="A11235" s="183">
        <v>45930</v>
      </c>
      <c r="B11235" s="129" t="s">
        <v>15975</v>
      </c>
      <c r="C11235" s="129" t="s">
        <v>418</v>
      </c>
      <c r="D11235" s="165">
        <v>1</v>
      </c>
      <c r="E11235" s="129" t="s">
        <v>4821</v>
      </c>
      <c r="F11235" s="129" t="s">
        <v>4735</v>
      </c>
      <c r="G11235" s="129" t="s">
        <v>16723</v>
      </c>
      <c r="H11235" s="129"/>
    </row>
    <row r="11236" spans="1:8" x14ac:dyDescent="0.3">
      <c r="A11236" s="183">
        <v>45930</v>
      </c>
      <c r="B11236" s="129" t="s">
        <v>15976</v>
      </c>
      <c r="C11236" s="129" t="s">
        <v>416</v>
      </c>
      <c r="D11236" s="165">
        <v>1</v>
      </c>
      <c r="E11236" s="129" t="s">
        <v>4737</v>
      </c>
      <c r="F11236" s="129" t="s">
        <v>4735</v>
      </c>
      <c r="G11236" s="129" t="s">
        <v>16723</v>
      </c>
      <c r="H11236" s="129"/>
    </row>
    <row r="11237" spans="1:8" x14ac:dyDescent="0.3">
      <c r="A11237" s="183">
        <v>45930</v>
      </c>
      <c r="B11237" s="129" t="s">
        <v>15977</v>
      </c>
      <c r="C11237" s="129" t="s">
        <v>418</v>
      </c>
      <c r="D11237" s="165">
        <v>1</v>
      </c>
      <c r="E11237" s="129" t="s">
        <v>4739</v>
      </c>
      <c r="F11237" s="129" t="s">
        <v>4735</v>
      </c>
      <c r="G11237" s="129" t="s">
        <v>16723</v>
      </c>
      <c r="H11237" s="129"/>
    </row>
    <row r="11238" spans="1:8" x14ac:dyDescent="0.3">
      <c r="A11238" s="183">
        <v>45930</v>
      </c>
      <c r="B11238" s="129" t="s">
        <v>15978</v>
      </c>
      <c r="C11238" s="129" t="s">
        <v>416</v>
      </c>
      <c r="D11238" s="165">
        <v>1</v>
      </c>
      <c r="E11238" s="129" t="s">
        <v>4739</v>
      </c>
      <c r="F11238" s="129" t="s">
        <v>4735</v>
      </c>
      <c r="G11238" s="129" t="s">
        <v>16723</v>
      </c>
      <c r="H11238" s="129"/>
    </row>
    <row r="11239" spans="1:8" x14ac:dyDescent="0.3">
      <c r="A11239" s="183">
        <v>45930</v>
      </c>
      <c r="B11239" s="129" t="s">
        <v>15979</v>
      </c>
      <c r="C11239" s="129" t="s">
        <v>418</v>
      </c>
      <c r="D11239" s="165">
        <v>1</v>
      </c>
      <c r="E11239" s="129" t="s">
        <v>4739</v>
      </c>
      <c r="F11239" s="129" t="s">
        <v>4735</v>
      </c>
      <c r="G11239" s="129" t="s">
        <v>16723</v>
      </c>
      <c r="H11239" s="129"/>
    </row>
    <row r="11240" spans="1:8" x14ac:dyDescent="0.3">
      <c r="A11240" s="183">
        <v>45930</v>
      </c>
      <c r="B11240" s="129" t="s">
        <v>15980</v>
      </c>
      <c r="C11240" s="129" t="s">
        <v>418</v>
      </c>
      <c r="D11240" s="165">
        <v>1</v>
      </c>
      <c r="E11240" s="129" t="s">
        <v>4739</v>
      </c>
      <c r="F11240" s="129" t="s">
        <v>4735</v>
      </c>
      <c r="G11240" s="129" t="s">
        <v>16723</v>
      </c>
      <c r="H11240" s="129"/>
    </row>
    <row r="11241" spans="1:8" x14ac:dyDescent="0.3">
      <c r="A11241" s="183">
        <v>45930</v>
      </c>
      <c r="B11241" s="129" t="s">
        <v>15981</v>
      </c>
      <c r="C11241" s="129" t="s">
        <v>417</v>
      </c>
      <c r="D11241" s="165">
        <v>1</v>
      </c>
      <c r="E11241" s="129" t="s">
        <v>4739</v>
      </c>
      <c r="F11241" s="129" t="s">
        <v>4735</v>
      </c>
      <c r="G11241" s="129" t="s">
        <v>16723</v>
      </c>
      <c r="H11241" s="129"/>
    </row>
    <row r="11242" spans="1:8" x14ac:dyDescent="0.3">
      <c r="A11242" s="183">
        <v>45930</v>
      </c>
      <c r="B11242" s="129" t="s">
        <v>15982</v>
      </c>
      <c r="C11242" s="129" t="s">
        <v>417</v>
      </c>
      <c r="D11242" s="165">
        <v>1</v>
      </c>
      <c r="E11242" s="129" t="s">
        <v>4739</v>
      </c>
      <c r="F11242" s="129" t="s">
        <v>4735</v>
      </c>
      <c r="G11242" s="129" t="s">
        <v>16723</v>
      </c>
      <c r="H11242" s="129"/>
    </row>
    <row r="11243" spans="1:8" x14ac:dyDescent="0.3">
      <c r="A11243" s="183">
        <v>45930</v>
      </c>
      <c r="B11243" s="129" t="s">
        <v>15983</v>
      </c>
      <c r="C11243" s="129" t="s">
        <v>418</v>
      </c>
      <c r="D11243" s="165">
        <v>1</v>
      </c>
      <c r="E11243" s="129" t="s">
        <v>4739</v>
      </c>
      <c r="F11243" s="129" t="s">
        <v>4735</v>
      </c>
      <c r="G11243" s="129" t="s">
        <v>16723</v>
      </c>
      <c r="H11243" s="129"/>
    </row>
    <row r="11244" spans="1:8" x14ac:dyDescent="0.3">
      <c r="A11244" s="183">
        <v>45930</v>
      </c>
      <c r="B11244" s="129" t="s">
        <v>15984</v>
      </c>
      <c r="C11244" s="129" t="s">
        <v>416</v>
      </c>
      <c r="D11244" s="165">
        <v>1</v>
      </c>
      <c r="E11244" s="129" t="s">
        <v>4739</v>
      </c>
      <c r="F11244" s="129" t="s">
        <v>4735</v>
      </c>
      <c r="G11244" s="129" t="s">
        <v>16723</v>
      </c>
      <c r="H11244" s="129"/>
    </row>
    <row r="11245" spans="1:8" x14ac:dyDescent="0.3">
      <c r="A11245" s="183">
        <v>45930</v>
      </c>
      <c r="B11245" s="129" t="s">
        <v>15985</v>
      </c>
      <c r="C11245" s="129" t="s">
        <v>418</v>
      </c>
      <c r="D11245" s="165">
        <v>1</v>
      </c>
      <c r="E11245" s="129" t="s">
        <v>4739</v>
      </c>
      <c r="F11245" s="129" t="s">
        <v>4735</v>
      </c>
      <c r="G11245" s="129" t="s">
        <v>16723</v>
      </c>
      <c r="H11245" s="129"/>
    </row>
    <row r="11246" spans="1:8" x14ac:dyDescent="0.3">
      <c r="A11246" s="183">
        <v>45930</v>
      </c>
      <c r="B11246" s="129" t="s">
        <v>15986</v>
      </c>
      <c r="C11246" s="129" t="s">
        <v>416</v>
      </c>
      <c r="D11246" s="165">
        <v>1</v>
      </c>
      <c r="E11246" s="129" t="s">
        <v>4739</v>
      </c>
      <c r="F11246" s="129" t="s">
        <v>4735</v>
      </c>
      <c r="G11246" s="129" t="s">
        <v>16723</v>
      </c>
      <c r="H11246" s="129"/>
    </row>
    <row r="11247" spans="1:8" x14ac:dyDescent="0.3">
      <c r="A11247" s="183">
        <v>45930</v>
      </c>
      <c r="B11247" s="129" t="s">
        <v>15987</v>
      </c>
      <c r="C11247" s="129" t="s">
        <v>418</v>
      </c>
      <c r="D11247" s="165">
        <v>1</v>
      </c>
      <c r="E11247" s="129" t="s">
        <v>4739</v>
      </c>
      <c r="F11247" s="129" t="s">
        <v>4735</v>
      </c>
      <c r="G11247" s="129" t="s">
        <v>16723</v>
      </c>
      <c r="H11247" s="129"/>
    </row>
    <row r="11248" spans="1:8" x14ac:dyDescent="0.3">
      <c r="A11248" s="183">
        <v>45930</v>
      </c>
      <c r="B11248" s="129" t="s">
        <v>15988</v>
      </c>
      <c r="C11248" s="129" t="s">
        <v>418</v>
      </c>
      <c r="D11248" s="165">
        <v>1</v>
      </c>
      <c r="E11248" s="129" t="s">
        <v>4821</v>
      </c>
      <c r="F11248" s="129" t="s">
        <v>4735</v>
      </c>
      <c r="G11248" s="129" t="s">
        <v>16723</v>
      </c>
      <c r="H11248" s="129"/>
    </row>
    <row r="11249" spans="1:8" x14ac:dyDescent="0.3">
      <c r="A11249" s="183">
        <v>45930</v>
      </c>
      <c r="B11249" s="129" t="s">
        <v>15989</v>
      </c>
      <c r="C11249" s="129" t="s">
        <v>418</v>
      </c>
      <c r="D11249" s="165">
        <v>1</v>
      </c>
      <c r="E11249" s="129" t="s">
        <v>4821</v>
      </c>
      <c r="F11249" s="129" t="s">
        <v>4735</v>
      </c>
      <c r="G11249" s="129" t="s">
        <v>16723</v>
      </c>
      <c r="H11249" s="129"/>
    </row>
    <row r="11250" spans="1:8" x14ac:dyDescent="0.3">
      <c r="A11250" s="183">
        <v>45930</v>
      </c>
      <c r="B11250" s="129" t="s">
        <v>15990</v>
      </c>
      <c r="C11250" s="129" t="s">
        <v>417</v>
      </c>
      <c r="D11250" s="165">
        <v>1</v>
      </c>
      <c r="E11250" s="129" t="s">
        <v>4739</v>
      </c>
      <c r="F11250" s="129" t="s">
        <v>4735</v>
      </c>
      <c r="G11250" s="129" t="s">
        <v>16723</v>
      </c>
      <c r="H11250" s="129"/>
    </row>
    <row r="11251" spans="1:8" x14ac:dyDescent="0.3">
      <c r="A11251" s="183">
        <v>45930</v>
      </c>
      <c r="B11251" s="129" t="s">
        <v>15991</v>
      </c>
      <c r="C11251" s="129" t="s">
        <v>416</v>
      </c>
      <c r="D11251" s="165">
        <v>1</v>
      </c>
      <c r="E11251" s="129" t="s">
        <v>4737</v>
      </c>
      <c r="F11251" s="129" t="s">
        <v>4735</v>
      </c>
      <c r="G11251" s="129" t="s">
        <v>16723</v>
      </c>
      <c r="H11251" s="129"/>
    </row>
    <row r="11252" spans="1:8" x14ac:dyDescent="0.3">
      <c r="A11252" s="183">
        <v>45930</v>
      </c>
      <c r="B11252" s="129" t="s">
        <v>15992</v>
      </c>
      <c r="C11252" s="129" t="s">
        <v>417</v>
      </c>
      <c r="D11252" s="165">
        <v>1</v>
      </c>
      <c r="E11252" s="129" t="s">
        <v>4739</v>
      </c>
      <c r="F11252" s="129" t="s">
        <v>4735</v>
      </c>
      <c r="G11252" s="129" t="s">
        <v>16723</v>
      </c>
      <c r="H11252" s="129"/>
    </row>
    <row r="11253" spans="1:8" x14ac:dyDescent="0.3">
      <c r="A11253" s="183">
        <v>45930</v>
      </c>
      <c r="B11253" s="129" t="s">
        <v>15993</v>
      </c>
      <c r="C11253" s="129" t="s">
        <v>417</v>
      </c>
      <c r="D11253" s="165">
        <v>1</v>
      </c>
      <c r="E11253" s="129" t="s">
        <v>4739</v>
      </c>
      <c r="F11253" s="129" t="s">
        <v>4735</v>
      </c>
      <c r="G11253" s="129" t="s">
        <v>16723</v>
      </c>
      <c r="H11253" s="129"/>
    </row>
    <row r="11254" spans="1:8" x14ac:dyDescent="0.3">
      <c r="A11254" s="183">
        <v>45930</v>
      </c>
      <c r="B11254" s="129" t="s">
        <v>15994</v>
      </c>
      <c r="C11254" s="129" t="s">
        <v>416</v>
      </c>
      <c r="D11254" s="165">
        <v>1</v>
      </c>
      <c r="E11254" s="129" t="s">
        <v>4739</v>
      </c>
      <c r="F11254" s="129" t="s">
        <v>4735</v>
      </c>
      <c r="G11254" s="129" t="s">
        <v>16723</v>
      </c>
      <c r="H11254" s="129"/>
    </row>
    <row r="11255" spans="1:8" x14ac:dyDescent="0.3">
      <c r="A11255" s="183">
        <v>45930</v>
      </c>
      <c r="B11255" s="129" t="s">
        <v>15995</v>
      </c>
      <c r="C11255" s="129" t="s">
        <v>418</v>
      </c>
      <c r="D11255" s="165">
        <v>1</v>
      </c>
      <c r="E11255" s="129" t="s">
        <v>4821</v>
      </c>
      <c r="F11255" s="129" t="s">
        <v>4735</v>
      </c>
      <c r="G11255" s="129" t="s">
        <v>16723</v>
      </c>
      <c r="H11255" s="129"/>
    </row>
    <row r="11256" spans="1:8" x14ac:dyDescent="0.3">
      <c r="A11256" s="183">
        <v>45930</v>
      </c>
      <c r="B11256" s="129" t="s">
        <v>15996</v>
      </c>
      <c r="C11256" s="129" t="s">
        <v>418</v>
      </c>
      <c r="D11256" s="165">
        <v>1</v>
      </c>
      <c r="E11256" s="129" t="s">
        <v>4739</v>
      </c>
      <c r="F11256" s="129" t="s">
        <v>4735</v>
      </c>
      <c r="G11256" s="129" t="s">
        <v>16723</v>
      </c>
      <c r="H11256" s="129"/>
    </row>
    <row r="11257" spans="1:8" x14ac:dyDescent="0.3">
      <c r="A11257" s="183">
        <v>45930</v>
      </c>
      <c r="B11257" s="129" t="s">
        <v>15997</v>
      </c>
      <c r="C11257" s="129" t="s">
        <v>417</v>
      </c>
      <c r="D11257" s="165">
        <v>1</v>
      </c>
      <c r="E11257" s="129" t="s">
        <v>4739</v>
      </c>
      <c r="F11257" s="129" t="s">
        <v>4735</v>
      </c>
      <c r="G11257" s="129" t="s">
        <v>16723</v>
      </c>
      <c r="H11257" s="129"/>
    </row>
    <row r="11258" spans="1:8" x14ac:dyDescent="0.3">
      <c r="A11258" s="183">
        <v>45961</v>
      </c>
      <c r="B11258" s="129" t="s">
        <v>15998</v>
      </c>
      <c r="C11258" s="129" t="s">
        <v>418</v>
      </c>
      <c r="D11258" s="165">
        <v>1</v>
      </c>
      <c r="E11258" s="129" t="s">
        <v>4739</v>
      </c>
      <c r="F11258" s="129" t="s">
        <v>4735</v>
      </c>
      <c r="G11258" s="129" t="s">
        <v>16723</v>
      </c>
      <c r="H11258" s="129"/>
    </row>
    <row r="11259" spans="1:8" x14ac:dyDescent="0.3">
      <c r="A11259" s="183">
        <v>45961</v>
      </c>
      <c r="B11259" s="129" t="s">
        <v>15999</v>
      </c>
      <c r="C11259" s="129" t="s">
        <v>418</v>
      </c>
      <c r="D11259" s="165">
        <v>1</v>
      </c>
      <c r="E11259" s="129" t="s">
        <v>4821</v>
      </c>
      <c r="F11259" s="129" t="s">
        <v>4735</v>
      </c>
      <c r="G11259" s="129" t="s">
        <v>16723</v>
      </c>
      <c r="H11259" s="129"/>
    </row>
    <row r="11260" spans="1:8" x14ac:dyDescent="0.3">
      <c r="A11260" s="183">
        <v>45961</v>
      </c>
      <c r="B11260" s="129" t="s">
        <v>16000</v>
      </c>
      <c r="C11260" s="129" t="s">
        <v>418</v>
      </c>
      <c r="D11260" s="165">
        <v>1</v>
      </c>
      <c r="E11260" s="129" t="s">
        <v>4737</v>
      </c>
      <c r="F11260" s="129" t="s">
        <v>4735</v>
      </c>
      <c r="G11260" s="129" t="s">
        <v>16723</v>
      </c>
      <c r="H11260" s="129"/>
    </row>
    <row r="11261" spans="1:8" x14ac:dyDescent="0.3">
      <c r="A11261" s="183">
        <v>45961</v>
      </c>
      <c r="B11261" s="129" t="s">
        <v>16001</v>
      </c>
      <c r="C11261" s="129" t="s">
        <v>418</v>
      </c>
      <c r="D11261" s="165">
        <v>1</v>
      </c>
      <c r="E11261" s="129" t="s">
        <v>4737</v>
      </c>
      <c r="F11261" s="129" t="s">
        <v>4735</v>
      </c>
      <c r="G11261" s="129" t="s">
        <v>16723</v>
      </c>
      <c r="H11261" s="129"/>
    </row>
    <row r="11262" spans="1:8" x14ac:dyDescent="0.3">
      <c r="A11262" s="183">
        <v>45961</v>
      </c>
      <c r="B11262" s="129" t="s">
        <v>16002</v>
      </c>
      <c r="C11262" s="129" t="s">
        <v>418</v>
      </c>
      <c r="D11262" s="165">
        <v>1</v>
      </c>
      <c r="E11262" s="129" t="s">
        <v>4739</v>
      </c>
      <c r="F11262" s="129" t="s">
        <v>4735</v>
      </c>
      <c r="G11262" s="129" t="s">
        <v>16723</v>
      </c>
      <c r="H11262" s="129"/>
    </row>
    <row r="11263" spans="1:8" x14ac:dyDescent="0.3">
      <c r="A11263" s="183">
        <v>45961</v>
      </c>
      <c r="B11263" s="129" t="s">
        <v>16003</v>
      </c>
      <c r="C11263" s="129" t="s">
        <v>418</v>
      </c>
      <c r="D11263" s="165">
        <v>1</v>
      </c>
      <c r="E11263" s="129" t="s">
        <v>4739</v>
      </c>
      <c r="F11263" s="129" t="s">
        <v>4735</v>
      </c>
      <c r="G11263" s="129" t="s">
        <v>16723</v>
      </c>
      <c r="H11263" s="129"/>
    </row>
    <row r="11264" spans="1:8" x14ac:dyDescent="0.3">
      <c r="A11264" s="183">
        <v>45961</v>
      </c>
      <c r="B11264" s="129" t="s">
        <v>16004</v>
      </c>
      <c r="C11264" s="129" t="s">
        <v>418</v>
      </c>
      <c r="D11264" s="165">
        <v>1</v>
      </c>
      <c r="E11264" s="129" t="s">
        <v>4739</v>
      </c>
      <c r="F11264" s="129" t="s">
        <v>4735</v>
      </c>
      <c r="G11264" s="129" t="s">
        <v>16723</v>
      </c>
      <c r="H11264" s="129"/>
    </row>
    <row r="11265" spans="1:8" x14ac:dyDescent="0.3">
      <c r="A11265" s="183">
        <v>45961</v>
      </c>
      <c r="B11265" s="129" t="s">
        <v>16005</v>
      </c>
      <c r="C11265" s="129" t="s">
        <v>418</v>
      </c>
      <c r="D11265" s="165">
        <v>1</v>
      </c>
      <c r="E11265" s="129" t="s">
        <v>4739</v>
      </c>
      <c r="F11265" s="129" t="s">
        <v>4735</v>
      </c>
      <c r="G11265" s="129" t="s">
        <v>16723</v>
      </c>
      <c r="H11265" s="129"/>
    </row>
    <row r="11266" spans="1:8" x14ac:dyDescent="0.3">
      <c r="A11266" s="183">
        <v>45961</v>
      </c>
      <c r="B11266" s="129" t="s">
        <v>16006</v>
      </c>
      <c r="C11266" s="129" t="s">
        <v>418</v>
      </c>
      <c r="D11266" s="165">
        <v>1</v>
      </c>
      <c r="E11266" s="129" t="s">
        <v>4739</v>
      </c>
      <c r="F11266" s="129" t="s">
        <v>4735</v>
      </c>
      <c r="G11266" s="129" t="s">
        <v>16723</v>
      </c>
      <c r="H11266" s="129"/>
    </row>
    <row r="11267" spans="1:8" x14ac:dyDescent="0.3">
      <c r="A11267" s="183">
        <v>45961</v>
      </c>
      <c r="B11267" s="129" t="s">
        <v>16007</v>
      </c>
      <c r="C11267" s="129" t="s">
        <v>418</v>
      </c>
      <c r="D11267" s="165">
        <v>1</v>
      </c>
      <c r="E11267" s="129" t="s">
        <v>4739</v>
      </c>
      <c r="F11267" s="129" t="s">
        <v>4735</v>
      </c>
      <c r="G11267" s="129" t="s">
        <v>16723</v>
      </c>
      <c r="H11267" s="129"/>
    </row>
    <row r="11268" spans="1:8" x14ac:dyDescent="0.3">
      <c r="A11268" s="183">
        <v>45961</v>
      </c>
      <c r="B11268" s="129" t="s">
        <v>16008</v>
      </c>
      <c r="C11268" s="129" t="s">
        <v>418</v>
      </c>
      <c r="D11268" s="165">
        <v>1</v>
      </c>
      <c r="E11268" s="129" t="s">
        <v>4739</v>
      </c>
      <c r="F11268" s="129" t="s">
        <v>4735</v>
      </c>
      <c r="G11268" s="129" t="s">
        <v>16723</v>
      </c>
      <c r="H11268" s="129"/>
    </row>
    <row r="11269" spans="1:8" x14ac:dyDescent="0.3">
      <c r="A11269" s="183">
        <v>45961</v>
      </c>
      <c r="B11269" s="129" t="s">
        <v>16009</v>
      </c>
      <c r="C11269" s="129" t="s">
        <v>416</v>
      </c>
      <c r="D11269" s="165">
        <v>1</v>
      </c>
      <c r="E11269" s="129" t="s">
        <v>4744</v>
      </c>
      <c r="F11269" s="129" t="s">
        <v>4735</v>
      </c>
      <c r="G11269" s="129" t="s">
        <v>16723</v>
      </c>
      <c r="H11269" s="129"/>
    </row>
    <row r="11270" spans="1:8" x14ac:dyDescent="0.3">
      <c r="A11270" s="183">
        <v>45961</v>
      </c>
      <c r="B11270" s="129" t="s">
        <v>16010</v>
      </c>
      <c r="C11270" s="129" t="s">
        <v>418</v>
      </c>
      <c r="D11270" s="165">
        <v>1</v>
      </c>
      <c r="E11270" s="129" t="s">
        <v>4744</v>
      </c>
      <c r="F11270" s="129" t="s">
        <v>4735</v>
      </c>
      <c r="G11270" s="129" t="s">
        <v>16723</v>
      </c>
      <c r="H11270" s="129"/>
    </row>
    <row r="11271" spans="1:8" x14ac:dyDescent="0.3">
      <c r="A11271" s="183">
        <v>45961</v>
      </c>
      <c r="B11271" s="129" t="s">
        <v>16011</v>
      </c>
      <c r="C11271" s="129" t="s">
        <v>418</v>
      </c>
      <c r="D11271" s="165">
        <v>1</v>
      </c>
      <c r="E11271" s="129" t="s">
        <v>4821</v>
      </c>
      <c r="F11271" s="129" t="s">
        <v>4735</v>
      </c>
      <c r="G11271" s="129" t="s">
        <v>16723</v>
      </c>
      <c r="H11271" s="129"/>
    </row>
    <row r="11272" spans="1:8" x14ac:dyDescent="0.3">
      <c r="A11272" s="183">
        <v>45961</v>
      </c>
      <c r="B11272" s="129" t="s">
        <v>16012</v>
      </c>
      <c r="C11272" s="129" t="s">
        <v>418</v>
      </c>
      <c r="D11272" s="165">
        <v>1</v>
      </c>
      <c r="E11272" s="129" t="s">
        <v>4739</v>
      </c>
      <c r="F11272" s="129" t="s">
        <v>4735</v>
      </c>
      <c r="G11272" s="129" t="s">
        <v>16723</v>
      </c>
      <c r="H11272" s="129"/>
    </row>
    <row r="11273" spans="1:8" x14ac:dyDescent="0.3">
      <c r="A11273" s="183">
        <v>45961</v>
      </c>
      <c r="B11273" s="129" t="s">
        <v>16013</v>
      </c>
      <c r="C11273" s="129" t="s">
        <v>417</v>
      </c>
      <c r="D11273" s="165">
        <v>1</v>
      </c>
      <c r="E11273" s="129" t="s">
        <v>4739</v>
      </c>
      <c r="F11273" s="129" t="s">
        <v>4735</v>
      </c>
      <c r="G11273" s="129" t="s">
        <v>16723</v>
      </c>
      <c r="H11273" s="129"/>
    </row>
    <row r="11274" spans="1:8" x14ac:dyDescent="0.3">
      <c r="A11274" s="183">
        <v>45961</v>
      </c>
      <c r="B11274" s="129" t="s">
        <v>16014</v>
      </c>
      <c r="C11274" s="129" t="s">
        <v>417</v>
      </c>
      <c r="D11274" s="165">
        <v>1</v>
      </c>
      <c r="E11274" s="129" t="s">
        <v>4739</v>
      </c>
      <c r="F11274" s="129" t="s">
        <v>4735</v>
      </c>
      <c r="G11274" s="129" t="s">
        <v>16723</v>
      </c>
      <c r="H11274" s="129"/>
    </row>
    <row r="11275" spans="1:8" x14ac:dyDescent="0.3">
      <c r="A11275" s="183">
        <v>45961</v>
      </c>
      <c r="B11275" s="129" t="s">
        <v>16015</v>
      </c>
      <c r="C11275" s="129" t="s">
        <v>416</v>
      </c>
      <c r="D11275" s="165">
        <v>1</v>
      </c>
      <c r="E11275" s="129" t="s">
        <v>4734</v>
      </c>
      <c r="F11275" s="129" t="s">
        <v>4735</v>
      </c>
      <c r="G11275" s="129" t="s">
        <v>16723</v>
      </c>
      <c r="H11275" s="129"/>
    </row>
    <row r="11276" spans="1:8" x14ac:dyDescent="0.3">
      <c r="A11276" s="183">
        <v>45961</v>
      </c>
      <c r="B11276" s="129" t="s">
        <v>16016</v>
      </c>
      <c r="C11276" s="129" t="s">
        <v>418</v>
      </c>
      <c r="D11276" s="165">
        <v>1</v>
      </c>
      <c r="E11276" s="129" t="s">
        <v>4739</v>
      </c>
      <c r="F11276" s="129" t="s">
        <v>4735</v>
      </c>
      <c r="G11276" s="129" t="s">
        <v>16723</v>
      </c>
      <c r="H11276" s="129"/>
    </row>
    <row r="11277" spans="1:8" x14ac:dyDescent="0.3">
      <c r="A11277" s="183">
        <v>45961</v>
      </c>
      <c r="B11277" s="129" t="s">
        <v>16017</v>
      </c>
      <c r="C11277" s="129" t="s">
        <v>417</v>
      </c>
      <c r="D11277" s="165">
        <v>1</v>
      </c>
      <c r="E11277" s="129" t="s">
        <v>4739</v>
      </c>
      <c r="F11277" s="129" t="s">
        <v>4735</v>
      </c>
      <c r="G11277" s="129" t="s">
        <v>16723</v>
      </c>
      <c r="H11277" s="129"/>
    </row>
    <row r="11278" spans="1:8" x14ac:dyDescent="0.3">
      <c r="A11278" s="183">
        <v>45961</v>
      </c>
      <c r="B11278" s="129" t="s">
        <v>16018</v>
      </c>
      <c r="C11278" s="129" t="s">
        <v>418</v>
      </c>
      <c r="D11278" s="165">
        <v>1</v>
      </c>
      <c r="E11278" s="129" t="s">
        <v>4739</v>
      </c>
      <c r="F11278" s="129" t="s">
        <v>4735</v>
      </c>
      <c r="G11278" s="129" t="s">
        <v>16723</v>
      </c>
      <c r="H11278" s="129"/>
    </row>
    <row r="11279" spans="1:8" x14ac:dyDescent="0.3">
      <c r="A11279" s="183">
        <v>45961</v>
      </c>
      <c r="B11279" s="129" t="s">
        <v>16019</v>
      </c>
      <c r="C11279" s="129" t="s">
        <v>416</v>
      </c>
      <c r="D11279" s="165">
        <v>1</v>
      </c>
      <c r="E11279" s="129" t="s">
        <v>4739</v>
      </c>
      <c r="F11279" s="129" t="s">
        <v>4735</v>
      </c>
      <c r="G11279" s="129" t="s">
        <v>16723</v>
      </c>
      <c r="H11279" s="129"/>
    </row>
    <row r="11280" spans="1:8" x14ac:dyDescent="0.3">
      <c r="A11280" s="183">
        <v>45961</v>
      </c>
      <c r="B11280" s="129" t="s">
        <v>16020</v>
      </c>
      <c r="C11280" s="129" t="s">
        <v>417</v>
      </c>
      <c r="D11280" s="165">
        <v>1</v>
      </c>
      <c r="E11280" s="129" t="s">
        <v>4739</v>
      </c>
      <c r="F11280" s="129" t="s">
        <v>4735</v>
      </c>
      <c r="G11280" s="129" t="s">
        <v>16723</v>
      </c>
      <c r="H11280" s="129"/>
    </row>
    <row r="11281" spans="1:8" x14ac:dyDescent="0.3">
      <c r="A11281" s="183">
        <v>45961</v>
      </c>
      <c r="B11281" s="129" t="s">
        <v>16021</v>
      </c>
      <c r="C11281" s="129" t="s">
        <v>418</v>
      </c>
      <c r="D11281" s="165">
        <v>1</v>
      </c>
      <c r="E11281" s="129" t="s">
        <v>4739</v>
      </c>
      <c r="F11281" s="129" t="s">
        <v>4735</v>
      </c>
      <c r="G11281" s="129" t="s">
        <v>16723</v>
      </c>
      <c r="H11281" s="129"/>
    </row>
    <row r="11282" spans="1:8" x14ac:dyDescent="0.3">
      <c r="A11282" s="183">
        <v>45961</v>
      </c>
      <c r="B11282" s="129" t="s">
        <v>16022</v>
      </c>
      <c r="C11282" s="129" t="s">
        <v>417</v>
      </c>
      <c r="D11282" s="165">
        <v>1</v>
      </c>
      <c r="E11282" s="129" t="s">
        <v>4737</v>
      </c>
      <c r="F11282" s="129" t="s">
        <v>4735</v>
      </c>
      <c r="G11282" s="129" t="s">
        <v>16723</v>
      </c>
      <c r="H11282" s="129"/>
    </row>
    <row r="11283" spans="1:8" x14ac:dyDescent="0.3">
      <c r="A11283" s="183">
        <v>45961</v>
      </c>
      <c r="B11283" s="129" t="s">
        <v>16023</v>
      </c>
      <c r="C11283" s="129" t="s">
        <v>417</v>
      </c>
      <c r="D11283" s="165">
        <v>1</v>
      </c>
      <c r="E11283" s="129" t="s">
        <v>4739</v>
      </c>
      <c r="F11283" s="129" t="s">
        <v>4735</v>
      </c>
      <c r="G11283" s="129" t="s">
        <v>16723</v>
      </c>
      <c r="H11283" s="129"/>
    </row>
    <row r="11284" spans="1:8" x14ac:dyDescent="0.3">
      <c r="A11284" s="183">
        <v>45961</v>
      </c>
      <c r="B11284" s="129" t="s">
        <v>16024</v>
      </c>
      <c r="C11284" s="129" t="s">
        <v>417</v>
      </c>
      <c r="D11284" s="165">
        <v>1</v>
      </c>
      <c r="E11284" s="129" t="s">
        <v>4739</v>
      </c>
      <c r="F11284" s="129" t="s">
        <v>4735</v>
      </c>
      <c r="G11284" s="129" t="s">
        <v>16723</v>
      </c>
      <c r="H11284" s="129"/>
    </row>
    <row r="11285" spans="1:8" x14ac:dyDescent="0.3">
      <c r="A11285" s="183">
        <v>45961</v>
      </c>
      <c r="B11285" s="129" t="s">
        <v>16025</v>
      </c>
      <c r="C11285" s="129" t="s">
        <v>417</v>
      </c>
      <c r="D11285" s="165">
        <v>1</v>
      </c>
      <c r="E11285" s="129" t="s">
        <v>4739</v>
      </c>
      <c r="F11285" s="129" t="s">
        <v>4735</v>
      </c>
      <c r="G11285" s="129" t="s">
        <v>16723</v>
      </c>
      <c r="H11285" s="129"/>
    </row>
    <row r="11286" spans="1:8" x14ac:dyDescent="0.3">
      <c r="A11286" s="183">
        <v>45961</v>
      </c>
      <c r="B11286" s="129" t="s">
        <v>16026</v>
      </c>
      <c r="C11286" s="129" t="s">
        <v>416</v>
      </c>
      <c r="D11286" s="165">
        <v>1</v>
      </c>
      <c r="E11286" s="129" t="s">
        <v>4744</v>
      </c>
      <c r="F11286" s="129" t="s">
        <v>4735</v>
      </c>
      <c r="G11286" s="129" t="s">
        <v>16723</v>
      </c>
      <c r="H11286" s="129"/>
    </row>
    <row r="11287" spans="1:8" x14ac:dyDescent="0.3">
      <c r="A11287" s="183">
        <v>45961</v>
      </c>
      <c r="B11287" s="129" t="s">
        <v>16027</v>
      </c>
      <c r="C11287" s="129" t="s">
        <v>416</v>
      </c>
      <c r="D11287" s="165">
        <v>1</v>
      </c>
      <c r="E11287" s="129" t="s">
        <v>4739</v>
      </c>
      <c r="F11287" s="129" t="s">
        <v>4735</v>
      </c>
      <c r="G11287" s="129" t="s">
        <v>16723</v>
      </c>
      <c r="H11287" s="129"/>
    </row>
    <row r="11288" spans="1:8" x14ac:dyDescent="0.3">
      <c r="A11288" s="183">
        <v>45961</v>
      </c>
      <c r="B11288" s="129" t="s">
        <v>16028</v>
      </c>
      <c r="C11288" s="129" t="s">
        <v>418</v>
      </c>
      <c r="D11288" s="165">
        <v>1</v>
      </c>
      <c r="E11288" s="129" t="s">
        <v>4739</v>
      </c>
      <c r="F11288" s="129" t="s">
        <v>4735</v>
      </c>
      <c r="G11288" s="129" t="s">
        <v>16723</v>
      </c>
      <c r="H11288" s="129"/>
    </row>
    <row r="11289" spans="1:8" x14ac:dyDescent="0.3">
      <c r="A11289" s="183">
        <v>45961</v>
      </c>
      <c r="B11289" s="129" t="s">
        <v>16029</v>
      </c>
      <c r="C11289" s="129" t="s">
        <v>417</v>
      </c>
      <c r="D11289" s="165">
        <v>1</v>
      </c>
      <c r="E11289" s="129" t="s">
        <v>4739</v>
      </c>
      <c r="F11289" s="129" t="s">
        <v>4735</v>
      </c>
      <c r="G11289" s="129" t="s">
        <v>16723</v>
      </c>
      <c r="H11289" s="129"/>
    </row>
    <row r="11290" spans="1:8" x14ac:dyDescent="0.3">
      <c r="A11290" s="183">
        <v>45961</v>
      </c>
      <c r="B11290" s="129" t="s">
        <v>16030</v>
      </c>
      <c r="C11290" s="129" t="s">
        <v>418</v>
      </c>
      <c r="D11290" s="165">
        <v>1</v>
      </c>
      <c r="E11290" s="129" t="s">
        <v>4739</v>
      </c>
      <c r="F11290" s="129" t="s">
        <v>4735</v>
      </c>
      <c r="G11290" s="129" t="s">
        <v>16723</v>
      </c>
      <c r="H11290" s="129"/>
    </row>
    <row r="11291" spans="1:8" x14ac:dyDescent="0.3">
      <c r="A11291" s="183">
        <v>45961</v>
      </c>
      <c r="B11291" s="129" t="s">
        <v>16031</v>
      </c>
      <c r="C11291" s="129" t="s">
        <v>418</v>
      </c>
      <c r="D11291" s="165">
        <v>1</v>
      </c>
      <c r="E11291" s="129" t="s">
        <v>4739</v>
      </c>
      <c r="F11291" s="129" t="s">
        <v>4735</v>
      </c>
      <c r="G11291" s="129" t="s">
        <v>16723</v>
      </c>
      <c r="H11291" s="129"/>
    </row>
    <row r="11292" spans="1:8" x14ac:dyDescent="0.3">
      <c r="A11292" s="183">
        <v>45961</v>
      </c>
      <c r="B11292" s="129" t="s">
        <v>16032</v>
      </c>
      <c r="C11292" s="129" t="s">
        <v>418</v>
      </c>
      <c r="D11292" s="165">
        <v>1</v>
      </c>
      <c r="E11292" s="129" t="s">
        <v>4737</v>
      </c>
      <c r="F11292" s="129" t="s">
        <v>4735</v>
      </c>
      <c r="G11292" s="129" t="s">
        <v>16723</v>
      </c>
      <c r="H11292" s="129"/>
    </row>
    <row r="11293" spans="1:8" x14ac:dyDescent="0.3">
      <c r="A11293" s="183">
        <v>45961</v>
      </c>
      <c r="B11293" s="129" t="s">
        <v>16033</v>
      </c>
      <c r="C11293" s="129" t="s">
        <v>418</v>
      </c>
      <c r="D11293" s="165">
        <v>1</v>
      </c>
      <c r="E11293" s="129" t="s">
        <v>4739</v>
      </c>
      <c r="F11293" s="129" t="s">
        <v>4735</v>
      </c>
      <c r="G11293" s="129" t="s">
        <v>16723</v>
      </c>
      <c r="H11293" s="129"/>
    </row>
    <row r="11294" spans="1:8" x14ac:dyDescent="0.3">
      <c r="A11294" s="183">
        <v>45961</v>
      </c>
      <c r="B11294" s="129" t="s">
        <v>16034</v>
      </c>
      <c r="C11294" s="129" t="s">
        <v>418</v>
      </c>
      <c r="D11294" s="165">
        <v>1</v>
      </c>
      <c r="E11294" s="129" t="s">
        <v>4821</v>
      </c>
      <c r="F11294" s="129" t="s">
        <v>4735</v>
      </c>
      <c r="G11294" s="129" t="s">
        <v>16723</v>
      </c>
      <c r="H11294" s="129"/>
    </row>
    <row r="11295" spans="1:8" x14ac:dyDescent="0.3">
      <c r="A11295" s="183">
        <v>45961</v>
      </c>
      <c r="B11295" s="129" t="s">
        <v>16035</v>
      </c>
      <c r="C11295" s="129" t="s">
        <v>418</v>
      </c>
      <c r="D11295" s="165">
        <v>1</v>
      </c>
      <c r="E11295" s="129" t="s">
        <v>4739</v>
      </c>
      <c r="F11295" s="129" t="s">
        <v>4735</v>
      </c>
      <c r="G11295" s="129" t="s">
        <v>16723</v>
      </c>
      <c r="H11295" s="129"/>
    </row>
    <row r="11296" spans="1:8" x14ac:dyDescent="0.3">
      <c r="A11296" s="183">
        <v>45961</v>
      </c>
      <c r="B11296" s="129" t="s">
        <v>16036</v>
      </c>
      <c r="C11296" s="129" t="s">
        <v>418</v>
      </c>
      <c r="D11296" s="165">
        <v>1</v>
      </c>
      <c r="E11296" s="129" t="s">
        <v>4739</v>
      </c>
      <c r="F11296" s="129" t="s">
        <v>4735</v>
      </c>
      <c r="G11296" s="129" t="s">
        <v>16723</v>
      </c>
      <c r="H11296" s="129"/>
    </row>
    <row r="11297" spans="1:8" x14ac:dyDescent="0.3">
      <c r="A11297" s="183">
        <v>45961</v>
      </c>
      <c r="B11297" s="129" t="s">
        <v>16037</v>
      </c>
      <c r="C11297" s="129" t="s">
        <v>416</v>
      </c>
      <c r="D11297" s="165">
        <v>1</v>
      </c>
      <c r="E11297" s="129" t="s">
        <v>4739</v>
      </c>
      <c r="F11297" s="129" t="s">
        <v>4735</v>
      </c>
      <c r="G11297" s="129" t="s">
        <v>16723</v>
      </c>
      <c r="H11297" s="129"/>
    </row>
    <row r="11298" spans="1:8" x14ac:dyDescent="0.3">
      <c r="A11298" s="183">
        <v>45961</v>
      </c>
      <c r="B11298" s="129" t="s">
        <v>16038</v>
      </c>
      <c r="C11298" s="129" t="s">
        <v>418</v>
      </c>
      <c r="D11298" s="165">
        <v>1</v>
      </c>
      <c r="E11298" s="129" t="s">
        <v>4737</v>
      </c>
      <c r="F11298" s="129" t="s">
        <v>4735</v>
      </c>
      <c r="G11298" s="129" t="s">
        <v>16723</v>
      </c>
      <c r="H11298" s="129"/>
    </row>
    <row r="11299" spans="1:8" x14ac:dyDescent="0.3">
      <c r="A11299" s="183">
        <v>45961</v>
      </c>
      <c r="B11299" s="129" t="s">
        <v>16039</v>
      </c>
      <c r="C11299" s="129" t="s">
        <v>416</v>
      </c>
      <c r="D11299" s="165">
        <v>1</v>
      </c>
      <c r="E11299" s="129" t="s">
        <v>4737</v>
      </c>
      <c r="F11299" s="129" t="s">
        <v>4735</v>
      </c>
      <c r="G11299" s="129" t="s">
        <v>16723</v>
      </c>
      <c r="H11299" s="129"/>
    </row>
    <row r="11300" spans="1:8" x14ac:dyDescent="0.3">
      <c r="A11300" s="183">
        <v>45961</v>
      </c>
      <c r="B11300" s="129" t="s">
        <v>16040</v>
      </c>
      <c r="C11300" s="129" t="s">
        <v>418</v>
      </c>
      <c r="D11300" s="165">
        <v>1</v>
      </c>
      <c r="E11300" s="129" t="s">
        <v>4739</v>
      </c>
      <c r="F11300" s="129" t="s">
        <v>4735</v>
      </c>
      <c r="G11300" s="129" t="s">
        <v>16723</v>
      </c>
      <c r="H11300" s="129"/>
    </row>
    <row r="11301" spans="1:8" x14ac:dyDescent="0.3">
      <c r="A11301" s="183">
        <v>45961</v>
      </c>
      <c r="B11301" s="129" t="s">
        <v>16041</v>
      </c>
      <c r="C11301" s="129" t="s">
        <v>418</v>
      </c>
      <c r="D11301" s="165">
        <v>1</v>
      </c>
      <c r="E11301" s="129" t="s">
        <v>4739</v>
      </c>
      <c r="F11301" s="129" t="s">
        <v>4735</v>
      </c>
      <c r="G11301" s="129" t="s">
        <v>16723</v>
      </c>
      <c r="H11301" s="129"/>
    </row>
    <row r="11302" spans="1:8" x14ac:dyDescent="0.3">
      <c r="A11302" s="183">
        <v>45961</v>
      </c>
      <c r="B11302" s="129" t="s">
        <v>16042</v>
      </c>
      <c r="C11302" s="129" t="s">
        <v>417</v>
      </c>
      <c r="D11302" s="165">
        <v>1</v>
      </c>
      <c r="E11302" s="129" t="s">
        <v>4739</v>
      </c>
      <c r="F11302" s="129" t="s">
        <v>4735</v>
      </c>
      <c r="G11302" s="129" t="s">
        <v>16723</v>
      </c>
      <c r="H11302" s="129"/>
    </row>
    <row r="11303" spans="1:8" x14ac:dyDescent="0.3">
      <c r="A11303" s="183">
        <v>45961</v>
      </c>
      <c r="B11303" s="129" t="s">
        <v>16043</v>
      </c>
      <c r="C11303" s="129" t="s">
        <v>417</v>
      </c>
      <c r="D11303" s="165">
        <v>1</v>
      </c>
      <c r="E11303" s="129" t="s">
        <v>4739</v>
      </c>
      <c r="F11303" s="129" t="s">
        <v>4735</v>
      </c>
      <c r="G11303" s="129" t="s">
        <v>16723</v>
      </c>
      <c r="H11303" s="129"/>
    </row>
    <row r="11304" spans="1:8" x14ac:dyDescent="0.3">
      <c r="A11304" s="183">
        <v>45961</v>
      </c>
      <c r="B11304" s="129" t="s">
        <v>16044</v>
      </c>
      <c r="C11304" s="129" t="s">
        <v>416</v>
      </c>
      <c r="D11304" s="165">
        <v>1</v>
      </c>
      <c r="E11304" s="129" t="s">
        <v>4739</v>
      </c>
      <c r="F11304" s="129" t="s">
        <v>4735</v>
      </c>
      <c r="G11304" s="129" t="s">
        <v>16723</v>
      </c>
      <c r="H11304" s="129"/>
    </row>
    <row r="11305" spans="1:8" x14ac:dyDescent="0.3">
      <c r="A11305" s="183">
        <v>45961</v>
      </c>
      <c r="B11305" s="129" t="s">
        <v>16045</v>
      </c>
      <c r="C11305" s="129" t="s">
        <v>416</v>
      </c>
      <c r="D11305" s="165">
        <v>1</v>
      </c>
      <c r="E11305" s="129" t="s">
        <v>4739</v>
      </c>
      <c r="F11305" s="129" t="s">
        <v>4735</v>
      </c>
      <c r="G11305" s="129" t="s">
        <v>16723</v>
      </c>
      <c r="H11305" s="129"/>
    </row>
    <row r="11306" spans="1:8" x14ac:dyDescent="0.3">
      <c r="A11306" s="183">
        <v>45961</v>
      </c>
      <c r="B11306" s="129" t="s">
        <v>16046</v>
      </c>
      <c r="C11306" s="129" t="s">
        <v>418</v>
      </c>
      <c r="D11306" s="165">
        <v>1</v>
      </c>
      <c r="E11306" s="129" t="s">
        <v>4739</v>
      </c>
      <c r="F11306" s="129" t="s">
        <v>4735</v>
      </c>
      <c r="G11306" s="129" t="s">
        <v>16723</v>
      </c>
      <c r="H11306" s="129"/>
    </row>
    <row r="11307" spans="1:8" x14ac:dyDescent="0.3">
      <c r="A11307" s="183">
        <v>45961</v>
      </c>
      <c r="B11307" s="129" t="s">
        <v>16047</v>
      </c>
      <c r="C11307" s="129" t="s">
        <v>418</v>
      </c>
      <c r="D11307" s="165">
        <v>1</v>
      </c>
      <c r="E11307" s="129" t="s">
        <v>4739</v>
      </c>
      <c r="F11307" s="129" t="s">
        <v>4735</v>
      </c>
      <c r="G11307" s="129" t="s">
        <v>16723</v>
      </c>
      <c r="H11307" s="129"/>
    </row>
    <row r="11308" spans="1:8" x14ac:dyDescent="0.3">
      <c r="A11308" s="183">
        <v>45961</v>
      </c>
      <c r="B11308" s="129" t="s">
        <v>16048</v>
      </c>
      <c r="C11308" s="129" t="s">
        <v>418</v>
      </c>
      <c r="D11308" s="165">
        <v>1</v>
      </c>
      <c r="E11308" s="129" t="s">
        <v>4821</v>
      </c>
      <c r="F11308" s="129" t="s">
        <v>4735</v>
      </c>
      <c r="G11308" s="129" t="s">
        <v>16723</v>
      </c>
      <c r="H11308" s="129"/>
    </row>
    <row r="11309" spans="1:8" x14ac:dyDescent="0.3">
      <c r="A11309" s="183">
        <v>45961</v>
      </c>
      <c r="B11309" s="129" t="s">
        <v>16049</v>
      </c>
      <c r="C11309" s="129" t="s">
        <v>418</v>
      </c>
      <c r="D11309" s="165">
        <v>1</v>
      </c>
      <c r="E11309" s="129" t="s">
        <v>4739</v>
      </c>
      <c r="F11309" s="129" t="s">
        <v>4735</v>
      </c>
      <c r="G11309" s="129" t="s">
        <v>16723</v>
      </c>
      <c r="H11309" s="129"/>
    </row>
    <row r="11310" spans="1:8" x14ac:dyDescent="0.3">
      <c r="A11310" s="183">
        <v>45961</v>
      </c>
      <c r="B11310" s="129" t="s">
        <v>16050</v>
      </c>
      <c r="C11310" s="129" t="s">
        <v>418</v>
      </c>
      <c r="D11310" s="165">
        <v>1</v>
      </c>
      <c r="E11310" s="129" t="s">
        <v>4739</v>
      </c>
      <c r="F11310" s="129" t="s">
        <v>4735</v>
      </c>
      <c r="G11310" s="129" t="s">
        <v>16723</v>
      </c>
      <c r="H11310" s="129"/>
    </row>
    <row r="11311" spans="1:8" x14ac:dyDescent="0.3">
      <c r="A11311" s="183">
        <v>45961</v>
      </c>
      <c r="B11311" s="129" t="s">
        <v>16051</v>
      </c>
      <c r="C11311" s="129" t="s">
        <v>418</v>
      </c>
      <c r="D11311" s="165">
        <v>1</v>
      </c>
      <c r="E11311" s="129" t="s">
        <v>4739</v>
      </c>
      <c r="F11311" s="129" t="s">
        <v>4735</v>
      </c>
      <c r="G11311" s="129" t="s">
        <v>16723</v>
      </c>
      <c r="H11311" s="129"/>
    </row>
    <row r="11312" spans="1:8" x14ac:dyDescent="0.3">
      <c r="A11312" s="183">
        <v>45961</v>
      </c>
      <c r="B11312" s="129" t="s">
        <v>16052</v>
      </c>
      <c r="C11312" s="129" t="s">
        <v>418</v>
      </c>
      <c r="D11312" s="165">
        <v>1</v>
      </c>
      <c r="E11312" s="129" t="s">
        <v>4739</v>
      </c>
      <c r="F11312" s="129" t="s">
        <v>4735</v>
      </c>
      <c r="G11312" s="129" t="s">
        <v>16723</v>
      </c>
      <c r="H11312" s="129"/>
    </row>
    <row r="11313" spans="1:8" x14ac:dyDescent="0.3">
      <c r="A11313" s="183">
        <v>45961</v>
      </c>
      <c r="B11313" s="129" t="s">
        <v>16053</v>
      </c>
      <c r="C11313" s="129" t="s">
        <v>418</v>
      </c>
      <c r="D11313" s="165">
        <v>1</v>
      </c>
      <c r="E11313" s="129" t="s">
        <v>4739</v>
      </c>
      <c r="F11313" s="129" t="s">
        <v>4735</v>
      </c>
      <c r="G11313" s="129" t="s">
        <v>16723</v>
      </c>
      <c r="H11313" s="129"/>
    </row>
    <row r="11314" spans="1:8" x14ac:dyDescent="0.3">
      <c r="A11314" s="183">
        <v>45961</v>
      </c>
      <c r="B11314" s="129" t="s">
        <v>16054</v>
      </c>
      <c r="C11314" s="129" t="s">
        <v>418</v>
      </c>
      <c r="D11314" s="165">
        <v>1</v>
      </c>
      <c r="E11314" s="129" t="s">
        <v>4739</v>
      </c>
      <c r="F11314" s="129" t="s">
        <v>4735</v>
      </c>
      <c r="G11314" s="129" t="s">
        <v>16723</v>
      </c>
      <c r="H11314" s="129"/>
    </row>
    <row r="11315" spans="1:8" x14ac:dyDescent="0.3">
      <c r="A11315" s="183">
        <v>45961</v>
      </c>
      <c r="B11315" s="129" t="s">
        <v>16055</v>
      </c>
      <c r="C11315" s="129" t="s">
        <v>418</v>
      </c>
      <c r="D11315" s="165">
        <v>1</v>
      </c>
      <c r="E11315" s="129" t="s">
        <v>4739</v>
      </c>
      <c r="F11315" s="129" t="s">
        <v>4735</v>
      </c>
      <c r="G11315" s="129" t="s">
        <v>16723</v>
      </c>
      <c r="H11315" s="129"/>
    </row>
    <row r="11316" spans="1:8" x14ac:dyDescent="0.3">
      <c r="A11316" s="183">
        <v>45961</v>
      </c>
      <c r="B11316" s="129" t="s">
        <v>16056</v>
      </c>
      <c r="C11316" s="129" t="s">
        <v>418</v>
      </c>
      <c r="D11316" s="165">
        <v>1</v>
      </c>
      <c r="E11316" s="129" t="s">
        <v>4739</v>
      </c>
      <c r="F11316" s="129" t="s">
        <v>4735</v>
      </c>
      <c r="G11316" s="129" t="s">
        <v>16723</v>
      </c>
      <c r="H11316" s="129"/>
    </row>
    <row r="11317" spans="1:8" x14ac:dyDescent="0.3">
      <c r="A11317" s="183">
        <v>45961</v>
      </c>
      <c r="B11317" s="129" t="s">
        <v>16057</v>
      </c>
      <c r="C11317" s="129" t="s">
        <v>418</v>
      </c>
      <c r="D11317" s="165">
        <v>1</v>
      </c>
      <c r="E11317" s="129" t="s">
        <v>4737</v>
      </c>
      <c r="F11317" s="129" t="s">
        <v>4735</v>
      </c>
      <c r="G11317" s="129" t="s">
        <v>16723</v>
      </c>
      <c r="H11317" s="129"/>
    </row>
    <row r="11318" spans="1:8" x14ac:dyDescent="0.3">
      <c r="A11318" s="183">
        <v>45961</v>
      </c>
      <c r="B11318" s="129" t="s">
        <v>16058</v>
      </c>
      <c r="C11318" s="129" t="s">
        <v>418</v>
      </c>
      <c r="D11318" s="165">
        <v>1</v>
      </c>
      <c r="E11318" s="129" t="s">
        <v>4739</v>
      </c>
      <c r="F11318" s="129" t="s">
        <v>4735</v>
      </c>
      <c r="G11318" s="129" t="s">
        <v>16723</v>
      </c>
      <c r="H11318" s="129"/>
    </row>
    <row r="11319" spans="1:8" x14ac:dyDescent="0.3">
      <c r="A11319" s="183">
        <v>45961</v>
      </c>
      <c r="B11319" s="129" t="s">
        <v>16059</v>
      </c>
      <c r="C11319" s="129" t="s">
        <v>418</v>
      </c>
      <c r="D11319" s="165">
        <v>1</v>
      </c>
      <c r="E11319" s="129" t="s">
        <v>4737</v>
      </c>
      <c r="F11319" s="129" t="s">
        <v>4735</v>
      </c>
      <c r="G11319" s="129" t="s">
        <v>16723</v>
      </c>
      <c r="H11319" s="129"/>
    </row>
    <row r="11320" spans="1:8" x14ac:dyDescent="0.3">
      <c r="A11320" s="183">
        <v>45961</v>
      </c>
      <c r="B11320" s="129" t="s">
        <v>16060</v>
      </c>
      <c r="C11320" s="129" t="s">
        <v>416</v>
      </c>
      <c r="D11320" s="165">
        <v>1</v>
      </c>
      <c r="E11320" s="129" t="s">
        <v>4821</v>
      </c>
      <c r="F11320" s="129" t="s">
        <v>4735</v>
      </c>
      <c r="G11320" s="129" t="s">
        <v>16723</v>
      </c>
      <c r="H11320" s="129"/>
    </row>
    <row r="11321" spans="1:8" x14ac:dyDescent="0.3">
      <c r="A11321" s="183">
        <v>45961</v>
      </c>
      <c r="B11321" s="129" t="s">
        <v>16061</v>
      </c>
      <c r="C11321" s="129" t="s">
        <v>417</v>
      </c>
      <c r="D11321" s="165">
        <v>1</v>
      </c>
      <c r="E11321" s="129" t="s">
        <v>4739</v>
      </c>
      <c r="F11321" s="129" t="s">
        <v>4735</v>
      </c>
      <c r="G11321" s="129" t="s">
        <v>16723</v>
      </c>
      <c r="H11321" s="129"/>
    </row>
    <row r="11322" spans="1:8" x14ac:dyDescent="0.3">
      <c r="A11322" s="183">
        <v>45961</v>
      </c>
      <c r="B11322" s="129" t="s">
        <v>16062</v>
      </c>
      <c r="C11322" s="129" t="s">
        <v>417</v>
      </c>
      <c r="D11322" s="165">
        <v>1</v>
      </c>
      <c r="E11322" s="129" t="s">
        <v>4739</v>
      </c>
      <c r="F11322" s="129" t="s">
        <v>4735</v>
      </c>
      <c r="G11322" s="129" t="s">
        <v>16723</v>
      </c>
      <c r="H11322" s="129"/>
    </row>
    <row r="11323" spans="1:8" x14ac:dyDescent="0.3">
      <c r="A11323" s="183">
        <v>45961</v>
      </c>
      <c r="B11323" s="129" t="s">
        <v>16063</v>
      </c>
      <c r="C11323" s="129" t="s">
        <v>416</v>
      </c>
      <c r="D11323" s="165">
        <v>1</v>
      </c>
      <c r="E11323" s="129" t="s">
        <v>4739</v>
      </c>
      <c r="F11323" s="129" t="s">
        <v>4735</v>
      </c>
      <c r="G11323" s="129" t="s">
        <v>16723</v>
      </c>
      <c r="H11323" s="129"/>
    </row>
    <row r="11324" spans="1:8" x14ac:dyDescent="0.3">
      <c r="A11324" s="183">
        <v>45961</v>
      </c>
      <c r="B11324" s="129" t="s">
        <v>16064</v>
      </c>
      <c r="C11324" s="129" t="s">
        <v>418</v>
      </c>
      <c r="D11324" s="165">
        <v>1</v>
      </c>
      <c r="E11324" s="129" t="s">
        <v>4821</v>
      </c>
      <c r="F11324" s="129" t="s">
        <v>4735</v>
      </c>
      <c r="G11324" s="129" t="s">
        <v>16723</v>
      </c>
      <c r="H11324" s="129"/>
    </row>
    <row r="11325" spans="1:8" x14ac:dyDescent="0.3">
      <c r="A11325" s="183">
        <v>45961</v>
      </c>
      <c r="B11325" s="129" t="s">
        <v>16065</v>
      </c>
      <c r="C11325" s="129" t="s">
        <v>416</v>
      </c>
      <c r="D11325" s="165">
        <v>1</v>
      </c>
      <c r="E11325" s="129" t="s">
        <v>4739</v>
      </c>
      <c r="F11325" s="129" t="s">
        <v>4735</v>
      </c>
      <c r="G11325" s="129" t="s">
        <v>16723</v>
      </c>
      <c r="H11325" s="129"/>
    </row>
    <row r="11326" spans="1:8" x14ac:dyDescent="0.3">
      <c r="A11326" s="183">
        <v>45961</v>
      </c>
      <c r="B11326" s="129" t="s">
        <v>16066</v>
      </c>
      <c r="C11326" s="129" t="s">
        <v>418</v>
      </c>
      <c r="D11326" s="165">
        <v>1</v>
      </c>
      <c r="E11326" s="129" t="s">
        <v>4739</v>
      </c>
      <c r="F11326" s="129" t="s">
        <v>4735</v>
      </c>
      <c r="G11326" s="129" t="s">
        <v>16723</v>
      </c>
      <c r="H11326" s="129"/>
    </row>
    <row r="11327" spans="1:8" x14ac:dyDescent="0.3">
      <c r="A11327" s="183">
        <v>45961</v>
      </c>
      <c r="B11327" s="129" t="s">
        <v>16067</v>
      </c>
      <c r="C11327" s="129" t="s">
        <v>418</v>
      </c>
      <c r="D11327" s="165">
        <v>1</v>
      </c>
      <c r="E11327" s="129" t="s">
        <v>4739</v>
      </c>
      <c r="F11327" s="129" t="s">
        <v>4735</v>
      </c>
      <c r="G11327" s="129" t="s">
        <v>16723</v>
      </c>
      <c r="H11327" s="129"/>
    </row>
    <row r="11328" spans="1:8" x14ac:dyDescent="0.3">
      <c r="A11328" s="183">
        <v>45961</v>
      </c>
      <c r="B11328" s="129" t="s">
        <v>16068</v>
      </c>
      <c r="C11328" s="129" t="s">
        <v>416</v>
      </c>
      <c r="D11328" s="165">
        <v>1</v>
      </c>
      <c r="E11328" s="129" t="s">
        <v>4739</v>
      </c>
      <c r="F11328" s="129" t="s">
        <v>4735</v>
      </c>
      <c r="G11328" s="129" t="s">
        <v>16723</v>
      </c>
      <c r="H11328" s="129"/>
    </row>
    <row r="11329" spans="1:8" x14ac:dyDescent="0.3">
      <c r="A11329" s="183">
        <v>45961</v>
      </c>
      <c r="B11329" s="129" t="s">
        <v>16069</v>
      </c>
      <c r="C11329" s="129" t="s">
        <v>418</v>
      </c>
      <c r="D11329" s="165">
        <v>1</v>
      </c>
      <c r="E11329" s="129" t="s">
        <v>4739</v>
      </c>
      <c r="F11329" s="129" t="s">
        <v>4735</v>
      </c>
      <c r="G11329" s="129" t="s">
        <v>16723</v>
      </c>
      <c r="H11329" s="129"/>
    </row>
    <row r="11330" spans="1:8" x14ac:dyDescent="0.3">
      <c r="A11330" s="183">
        <v>45961</v>
      </c>
      <c r="B11330" s="129" t="s">
        <v>16070</v>
      </c>
      <c r="C11330" s="129" t="s">
        <v>417</v>
      </c>
      <c r="D11330" s="165">
        <v>1</v>
      </c>
      <c r="E11330" s="129" t="s">
        <v>4739</v>
      </c>
      <c r="F11330" s="129" t="s">
        <v>4735</v>
      </c>
      <c r="G11330" s="129" t="s">
        <v>16723</v>
      </c>
      <c r="H11330" s="129"/>
    </row>
    <row r="11331" spans="1:8" x14ac:dyDescent="0.3">
      <c r="A11331" s="183">
        <v>45961</v>
      </c>
      <c r="B11331" s="129" t="s">
        <v>16071</v>
      </c>
      <c r="C11331" s="129" t="s">
        <v>418</v>
      </c>
      <c r="D11331" s="165">
        <v>1</v>
      </c>
      <c r="E11331" s="129" t="s">
        <v>4739</v>
      </c>
      <c r="F11331" s="129" t="s">
        <v>4735</v>
      </c>
      <c r="G11331" s="129" t="s">
        <v>16723</v>
      </c>
      <c r="H11331" s="129"/>
    </row>
    <row r="11332" spans="1:8" x14ac:dyDescent="0.3">
      <c r="A11332" s="183">
        <v>45961</v>
      </c>
      <c r="B11332" s="129" t="s">
        <v>16072</v>
      </c>
      <c r="C11332" s="129" t="s">
        <v>416</v>
      </c>
      <c r="D11332" s="165">
        <v>1</v>
      </c>
      <c r="E11332" s="129" t="s">
        <v>4739</v>
      </c>
      <c r="F11332" s="129" t="s">
        <v>4735</v>
      </c>
      <c r="G11332" s="129" t="s">
        <v>16723</v>
      </c>
      <c r="H11332" s="129"/>
    </row>
    <row r="11333" spans="1:8" x14ac:dyDescent="0.3">
      <c r="A11333" s="183">
        <v>45961</v>
      </c>
      <c r="B11333" s="129" t="s">
        <v>16073</v>
      </c>
      <c r="C11333" s="129" t="s">
        <v>418</v>
      </c>
      <c r="D11333" s="165">
        <v>1</v>
      </c>
      <c r="E11333" s="129" t="s">
        <v>4821</v>
      </c>
      <c r="F11333" s="129" t="s">
        <v>4735</v>
      </c>
      <c r="G11333" s="129" t="s">
        <v>16723</v>
      </c>
      <c r="H11333" s="129"/>
    </row>
    <row r="11334" spans="1:8" x14ac:dyDescent="0.3">
      <c r="A11334" s="183">
        <v>45961</v>
      </c>
      <c r="B11334" s="129" t="s">
        <v>16074</v>
      </c>
      <c r="C11334" s="129" t="s">
        <v>416</v>
      </c>
      <c r="D11334" s="165">
        <v>1</v>
      </c>
      <c r="E11334" s="129" t="s">
        <v>4739</v>
      </c>
      <c r="F11334" s="129" t="s">
        <v>4735</v>
      </c>
      <c r="G11334" s="129" t="s">
        <v>16723</v>
      </c>
      <c r="H11334" s="129"/>
    </row>
    <row r="11335" spans="1:8" x14ac:dyDescent="0.3">
      <c r="A11335" s="183">
        <v>45961</v>
      </c>
      <c r="B11335" s="129" t="s">
        <v>16075</v>
      </c>
      <c r="C11335" s="129" t="s">
        <v>418</v>
      </c>
      <c r="D11335" s="165">
        <v>1</v>
      </c>
      <c r="E11335" s="129" t="s">
        <v>4739</v>
      </c>
      <c r="F11335" s="129" t="s">
        <v>4735</v>
      </c>
      <c r="G11335" s="129" t="s">
        <v>16723</v>
      </c>
      <c r="H11335" s="129"/>
    </row>
    <row r="11336" spans="1:8" x14ac:dyDescent="0.3">
      <c r="A11336" s="183">
        <v>45961</v>
      </c>
      <c r="B11336" s="129" t="s">
        <v>16076</v>
      </c>
      <c r="C11336" s="129" t="s">
        <v>418</v>
      </c>
      <c r="D11336" s="165">
        <v>1</v>
      </c>
      <c r="E11336" s="129" t="s">
        <v>4821</v>
      </c>
      <c r="F11336" s="129" t="s">
        <v>4735</v>
      </c>
      <c r="G11336" s="129" t="s">
        <v>16723</v>
      </c>
      <c r="H11336" s="129"/>
    </row>
    <row r="11337" spans="1:8" x14ac:dyDescent="0.3">
      <c r="A11337" s="183">
        <v>45961</v>
      </c>
      <c r="B11337" s="129" t="s">
        <v>16077</v>
      </c>
      <c r="C11337" s="129" t="s">
        <v>416</v>
      </c>
      <c r="D11337" s="165">
        <v>1</v>
      </c>
      <c r="E11337" s="129" t="s">
        <v>4739</v>
      </c>
      <c r="F11337" s="129" t="s">
        <v>4735</v>
      </c>
      <c r="G11337" s="129" t="s">
        <v>16723</v>
      </c>
      <c r="H11337" s="129"/>
    </row>
    <row r="11338" spans="1:8" x14ac:dyDescent="0.3">
      <c r="A11338" s="183">
        <v>45961</v>
      </c>
      <c r="B11338" s="129" t="s">
        <v>16078</v>
      </c>
      <c r="C11338" s="129" t="s">
        <v>418</v>
      </c>
      <c r="D11338" s="165">
        <v>1</v>
      </c>
      <c r="E11338" s="129" t="s">
        <v>4739</v>
      </c>
      <c r="F11338" s="129" t="s">
        <v>4735</v>
      </c>
      <c r="G11338" s="129" t="s">
        <v>16723</v>
      </c>
      <c r="H11338" s="129"/>
    </row>
    <row r="11339" spans="1:8" x14ac:dyDescent="0.3">
      <c r="A11339" s="183">
        <v>45961</v>
      </c>
      <c r="B11339" s="129" t="s">
        <v>16079</v>
      </c>
      <c r="C11339" s="129" t="s">
        <v>418</v>
      </c>
      <c r="D11339" s="165">
        <v>1</v>
      </c>
      <c r="E11339" s="129" t="s">
        <v>4739</v>
      </c>
      <c r="F11339" s="129" t="s">
        <v>4735</v>
      </c>
      <c r="G11339" s="129" t="s">
        <v>16723</v>
      </c>
      <c r="H11339" s="129"/>
    </row>
    <row r="11340" spans="1:8" x14ac:dyDescent="0.3">
      <c r="A11340" s="183">
        <v>45961</v>
      </c>
      <c r="B11340" s="129" t="s">
        <v>16080</v>
      </c>
      <c r="C11340" s="129" t="s">
        <v>418</v>
      </c>
      <c r="D11340" s="165">
        <v>1</v>
      </c>
      <c r="E11340" s="129" t="s">
        <v>4739</v>
      </c>
      <c r="F11340" s="129" t="s">
        <v>4735</v>
      </c>
      <c r="G11340" s="129" t="s">
        <v>16723</v>
      </c>
      <c r="H11340" s="129"/>
    </row>
    <row r="11341" spans="1:8" x14ac:dyDescent="0.3">
      <c r="A11341" s="183">
        <v>45961</v>
      </c>
      <c r="B11341" s="129" t="s">
        <v>16081</v>
      </c>
      <c r="C11341" s="129" t="s">
        <v>416</v>
      </c>
      <c r="D11341" s="165">
        <v>1</v>
      </c>
      <c r="E11341" s="129" t="s">
        <v>4739</v>
      </c>
      <c r="F11341" s="129" t="s">
        <v>4735</v>
      </c>
      <c r="G11341" s="129" t="s">
        <v>16723</v>
      </c>
      <c r="H11341" s="129"/>
    </row>
    <row r="11342" spans="1:8" x14ac:dyDescent="0.3">
      <c r="A11342" s="183">
        <v>45961</v>
      </c>
      <c r="B11342" s="129" t="s">
        <v>16082</v>
      </c>
      <c r="C11342" s="129" t="s">
        <v>416</v>
      </c>
      <c r="D11342" s="165">
        <v>1</v>
      </c>
      <c r="E11342" s="129" t="s">
        <v>4739</v>
      </c>
      <c r="F11342" s="129" t="s">
        <v>4735</v>
      </c>
      <c r="G11342" s="129" t="s">
        <v>16723</v>
      </c>
      <c r="H11342" s="129"/>
    </row>
    <row r="11343" spans="1:8" x14ac:dyDescent="0.3">
      <c r="A11343" s="183">
        <v>45961</v>
      </c>
      <c r="B11343" s="129" t="s">
        <v>16083</v>
      </c>
      <c r="C11343" s="129" t="s">
        <v>418</v>
      </c>
      <c r="D11343" s="165">
        <v>1</v>
      </c>
      <c r="E11343" s="129" t="s">
        <v>4821</v>
      </c>
      <c r="F11343" s="129" t="s">
        <v>4735</v>
      </c>
      <c r="G11343" s="129" t="s">
        <v>16723</v>
      </c>
      <c r="H11343" s="129"/>
    </row>
    <row r="11344" spans="1:8" x14ac:dyDescent="0.3">
      <c r="A11344" s="183">
        <v>45961</v>
      </c>
      <c r="B11344" s="129" t="s">
        <v>16084</v>
      </c>
      <c r="C11344" s="129" t="s">
        <v>416</v>
      </c>
      <c r="D11344" s="165">
        <v>1</v>
      </c>
      <c r="E11344" s="129" t="s">
        <v>4739</v>
      </c>
      <c r="F11344" s="129" t="s">
        <v>4735</v>
      </c>
      <c r="G11344" s="129" t="s">
        <v>16723</v>
      </c>
      <c r="H11344" s="129"/>
    </row>
    <row r="11345" spans="1:8" x14ac:dyDescent="0.3">
      <c r="A11345" s="183">
        <v>45961</v>
      </c>
      <c r="B11345" s="129" t="s">
        <v>16085</v>
      </c>
      <c r="C11345" s="129" t="s">
        <v>418</v>
      </c>
      <c r="D11345" s="165">
        <v>1</v>
      </c>
      <c r="E11345" s="129" t="s">
        <v>4739</v>
      </c>
      <c r="F11345" s="129" t="s">
        <v>4735</v>
      </c>
      <c r="G11345" s="129" t="s">
        <v>16723</v>
      </c>
      <c r="H11345" s="129"/>
    </row>
    <row r="11346" spans="1:8" x14ac:dyDescent="0.3">
      <c r="A11346" s="183">
        <v>45961</v>
      </c>
      <c r="B11346" s="129" t="s">
        <v>16086</v>
      </c>
      <c r="C11346" s="129" t="s">
        <v>418</v>
      </c>
      <c r="D11346" s="165">
        <v>1</v>
      </c>
      <c r="E11346" s="129" t="s">
        <v>4739</v>
      </c>
      <c r="F11346" s="129" t="s">
        <v>4735</v>
      </c>
      <c r="G11346" s="129" t="s">
        <v>16723</v>
      </c>
      <c r="H11346" s="129"/>
    </row>
    <row r="11347" spans="1:8" x14ac:dyDescent="0.3">
      <c r="A11347" s="183">
        <v>45961</v>
      </c>
      <c r="B11347" s="129" t="s">
        <v>16087</v>
      </c>
      <c r="C11347" s="129" t="s">
        <v>417</v>
      </c>
      <c r="D11347" s="165">
        <v>1</v>
      </c>
      <c r="E11347" s="129" t="s">
        <v>4739</v>
      </c>
      <c r="F11347" s="129" t="s">
        <v>4735</v>
      </c>
      <c r="G11347" s="129" t="s">
        <v>16723</v>
      </c>
      <c r="H11347" s="129"/>
    </row>
    <row r="11348" spans="1:8" x14ac:dyDescent="0.3">
      <c r="A11348" s="183">
        <v>45961</v>
      </c>
      <c r="B11348" s="129" t="s">
        <v>16088</v>
      </c>
      <c r="C11348" s="129" t="s">
        <v>418</v>
      </c>
      <c r="D11348" s="165">
        <v>1</v>
      </c>
      <c r="E11348" s="129" t="s">
        <v>4821</v>
      </c>
      <c r="F11348" s="129" t="s">
        <v>4735</v>
      </c>
      <c r="G11348" s="129" t="s">
        <v>16723</v>
      </c>
      <c r="H11348" s="129"/>
    </row>
    <row r="11349" spans="1:8" x14ac:dyDescent="0.3">
      <c r="A11349" s="183">
        <v>45961</v>
      </c>
      <c r="B11349" s="129" t="s">
        <v>16089</v>
      </c>
      <c r="C11349" s="129" t="s">
        <v>416</v>
      </c>
      <c r="D11349" s="165">
        <v>1</v>
      </c>
      <c r="E11349" s="129" t="s">
        <v>4739</v>
      </c>
      <c r="F11349" s="129" t="s">
        <v>4735</v>
      </c>
      <c r="G11349" s="129" t="s">
        <v>16723</v>
      </c>
      <c r="H11349" s="129"/>
    </row>
    <row r="11350" spans="1:8" x14ac:dyDescent="0.3">
      <c r="A11350" s="183">
        <v>45961</v>
      </c>
      <c r="B11350" s="129" t="s">
        <v>16090</v>
      </c>
      <c r="C11350" s="129" t="s">
        <v>416</v>
      </c>
      <c r="D11350" s="165">
        <v>1</v>
      </c>
      <c r="E11350" s="129" t="s">
        <v>4739</v>
      </c>
      <c r="F11350" s="129" t="s">
        <v>4735</v>
      </c>
      <c r="G11350" s="129" t="s">
        <v>16723</v>
      </c>
      <c r="H11350" s="129"/>
    </row>
    <row r="11351" spans="1:8" x14ac:dyDescent="0.3">
      <c r="A11351" s="183">
        <v>45961</v>
      </c>
      <c r="B11351" s="129" t="s">
        <v>16091</v>
      </c>
      <c r="C11351" s="129" t="s">
        <v>417</v>
      </c>
      <c r="D11351" s="165">
        <v>1</v>
      </c>
      <c r="E11351" s="129" t="s">
        <v>4739</v>
      </c>
      <c r="F11351" s="129" t="s">
        <v>4735</v>
      </c>
      <c r="G11351" s="129" t="s">
        <v>16723</v>
      </c>
      <c r="H11351" s="129"/>
    </row>
    <row r="11352" spans="1:8" x14ac:dyDescent="0.3">
      <c r="A11352" s="183">
        <v>45961</v>
      </c>
      <c r="B11352" s="129" t="s">
        <v>16092</v>
      </c>
      <c r="C11352" s="129" t="s">
        <v>418</v>
      </c>
      <c r="D11352" s="165">
        <v>1</v>
      </c>
      <c r="E11352" s="129" t="s">
        <v>4739</v>
      </c>
      <c r="F11352" s="129" t="s">
        <v>4735</v>
      </c>
      <c r="G11352" s="129" t="s">
        <v>16723</v>
      </c>
      <c r="H11352" s="129"/>
    </row>
    <row r="11353" spans="1:8" x14ac:dyDescent="0.3">
      <c r="A11353" s="183">
        <v>45961</v>
      </c>
      <c r="B11353" s="129" t="s">
        <v>16093</v>
      </c>
      <c r="C11353" s="129" t="s">
        <v>417</v>
      </c>
      <c r="D11353" s="165">
        <v>1</v>
      </c>
      <c r="E11353" s="129" t="s">
        <v>4739</v>
      </c>
      <c r="F11353" s="129" t="s">
        <v>4735</v>
      </c>
      <c r="G11353" s="129" t="s">
        <v>16723</v>
      </c>
      <c r="H11353" s="129"/>
    </row>
    <row r="11354" spans="1:8" x14ac:dyDescent="0.3">
      <c r="A11354" s="183">
        <v>45961</v>
      </c>
      <c r="B11354" s="129" t="s">
        <v>16094</v>
      </c>
      <c r="C11354" s="129" t="s">
        <v>417</v>
      </c>
      <c r="D11354" s="165">
        <v>1</v>
      </c>
      <c r="E11354" s="129" t="s">
        <v>4739</v>
      </c>
      <c r="F11354" s="129" t="s">
        <v>4735</v>
      </c>
      <c r="G11354" s="129" t="s">
        <v>16723</v>
      </c>
      <c r="H11354" s="129"/>
    </row>
    <row r="11355" spans="1:8" x14ac:dyDescent="0.3">
      <c r="A11355" s="183">
        <v>45961</v>
      </c>
      <c r="B11355" s="129" t="s">
        <v>16095</v>
      </c>
      <c r="C11355" s="129" t="s">
        <v>418</v>
      </c>
      <c r="D11355" s="165">
        <v>1</v>
      </c>
      <c r="E11355" s="129" t="s">
        <v>4739</v>
      </c>
      <c r="F11355" s="129" t="s">
        <v>4735</v>
      </c>
      <c r="G11355" s="129" t="s">
        <v>16723</v>
      </c>
      <c r="H11355" s="129"/>
    </row>
    <row r="11356" spans="1:8" x14ac:dyDescent="0.3">
      <c r="A11356" s="183">
        <v>45961</v>
      </c>
      <c r="B11356" s="129" t="s">
        <v>16096</v>
      </c>
      <c r="C11356" s="129" t="s">
        <v>418</v>
      </c>
      <c r="D11356" s="165">
        <v>1</v>
      </c>
      <c r="E11356" s="129" t="s">
        <v>4739</v>
      </c>
      <c r="F11356" s="129" t="s">
        <v>4735</v>
      </c>
      <c r="G11356" s="129" t="s">
        <v>16723</v>
      </c>
      <c r="H11356" s="129"/>
    </row>
    <row r="11357" spans="1:8" x14ac:dyDescent="0.3">
      <c r="A11357" s="183">
        <v>45961</v>
      </c>
      <c r="B11357" s="129" t="s">
        <v>16097</v>
      </c>
      <c r="C11357" s="129" t="s">
        <v>418</v>
      </c>
      <c r="D11357" s="165">
        <v>1</v>
      </c>
      <c r="E11357" s="129" t="s">
        <v>4739</v>
      </c>
      <c r="F11357" s="129" t="s">
        <v>4735</v>
      </c>
      <c r="G11357" s="129" t="s">
        <v>16723</v>
      </c>
      <c r="H11357" s="129"/>
    </row>
    <row r="11358" spans="1:8" x14ac:dyDescent="0.3">
      <c r="A11358" s="183">
        <v>45961</v>
      </c>
      <c r="B11358" s="129" t="s">
        <v>16098</v>
      </c>
      <c r="C11358" s="129" t="s">
        <v>418</v>
      </c>
      <c r="D11358" s="165">
        <v>1</v>
      </c>
      <c r="E11358" s="129" t="s">
        <v>4739</v>
      </c>
      <c r="F11358" s="129" t="s">
        <v>4735</v>
      </c>
      <c r="G11358" s="129" t="s">
        <v>16723</v>
      </c>
      <c r="H11358" s="129"/>
    </row>
    <row r="11359" spans="1:8" x14ac:dyDescent="0.3">
      <c r="A11359" s="183">
        <v>45961</v>
      </c>
      <c r="B11359" s="129" t="s">
        <v>16099</v>
      </c>
      <c r="C11359" s="129" t="s">
        <v>416</v>
      </c>
      <c r="D11359" s="165">
        <v>1</v>
      </c>
      <c r="E11359" s="129" t="s">
        <v>4739</v>
      </c>
      <c r="F11359" s="129" t="s">
        <v>4735</v>
      </c>
      <c r="G11359" s="129" t="s">
        <v>16723</v>
      </c>
      <c r="H11359" s="129"/>
    </row>
    <row r="11360" spans="1:8" x14ac:dyDescent="0.3">
      <c r="A11360" s="183">
        <v>45961</v>
      </c>
      <c r="B11360" s="129" t="s">
        <v>16100</v>
      </c>
      <c r="C11360" s="129" t="s">
        <v>416</v>
      </c>
      <c r="D11360" s="165">
        <v>1</v>
      </c>
      <c r="E11360" s="129" t="s">
        <v>4739</v>
      </c>
      <c r="F11360" s="129" t="s">
        <v>4735</v>
      </c>
      <c r="G11360" s="129" t="s">
        <v>16723</v>
      </c>
      <c r="H11360" s="129"/>
    </row>
    <row r="11361" spans="1:8" x14ac:dyDescent="0.3">
      <c r="A11361" s="183">
        <v>45961</v>
      </c>
      <c r="B11361" s="129" t="s">
        <v>16101</v>
      </c>
      <c r="C11361" s="129" t="s">
        <v>416</v>
      </c>
      <c r="D11361" s="165">
        <v>1</v>
      </c>
      <c r="E11361" s="129" t="s">
        <v>4739</v>
      </c>
      <c r="F11361" s="129" t="s">
        <v>4735</v>
      </c>
      <c r="G11361" s="129" t="s">
        <v>16723</v>
      </c>
      <c r="H11361" s="129"/>
    </row>
    <row r="11362" spans="1:8" x14ac:dyDescent="0.3">
      <c r="A11362" s="183">
        <v>45961</v>
      </c>
      <c r="B11362" s="129" t="s">
        <v>16102</v>
      </c>
      <c r="C11362" s="129" t="s">
        <v>418</v>
      </c>
      <c r="D11362" s="165">
        <v>1</v>
      </c>
      <c r="E11362" s="129" t="s">
        <v>4739</v>
      </c>
      <c r="F11362" s="129" t="s">
        <v>4735</v>
      </c>
      <c r="G11362" s="129" t="s">
        <v>16723</v>
      </c>
      <c r="H11362" s="129"/>
    </row>
    <row r="11363" spans="1:8" x14ac:dyDescent="0.3">
      <c r="A11363" s="183">
        <v>45961</v>
      </c>
      <c r="B11363" s="129" t="s">
        <v>16103</v>
      </c>
      <c r="C11363" s="129" t="s">
        <v>416</v>
      </c>
      <c r="D11363" s="165">
        <v>1</v>
      </c>
      <c r="E11363" s="129" t="s">
        <v>4737</v>
      </c>
      <c r="F11363" s="129" t="s">
        <v>4735</v>
      </c>
      <c r="G11363" s="129" t="s">
        <v>16723</v>
      </c>
      <c r="H11363" s="129"/>
    </row>
    <row r="11364" spans="1:8" x14ac:dyDescent="0.3">
      <c r="A11364" s="183">
        <v>45961</v>
      </c>
      <c r="B11364" s="129" t="s">
        <v>16104</v>
      </c>
      <c r="C11364" s="129" t="s">
        <v>416</v>
      </c>
      <c r="D11364" s="165">
        <v>1</v>
      </c>
      <c r="E11364" s="129" t="s">
        <v>4737</v>
      </c>
      <c r="F11364" s="129" t="s">
        <v>4735</v>
      </c>
      <c r="G11364" s="129" t="s">
        <v>16723</v>
      </c>
      <c r="H11364" s="129"/>
    </row>
    <row r="11365" spans="1:8" x14ac:dyDescent="0.3">
      <c r="A11365" s="183">
        <v>45961</v>
      </c>
      <c r="B11365" s="129" t="s">
        <v>16105</v>
      </c>
      <c r="C11365" s="129" t="s">
        <v>418</v>
      </c>
      <c r="D11365" s="165">
        <v>1</v>
      </c>
      <c r="E11365" s="129" t="s">
        <v>4737</v>
      </c>
      <c r="F11365" s="129" t="s">
        <v>4735</v>
      </c>
      <c r="G11365" s="129" t="s">
        <v>16723</v>
      </c>
      <c r="H11365" s="129"/>
    </row>
    <row r="11366" spans="1:8" x14ac:dyDescent="0.3">
      <c r="A11366" s="183">
        <v>45961</v>
      </c>
      <c r="B11366" s="129" t="s">
        <v>16106</v>
      </c>
      <c r="C11366" s="129" t="s">
        <v>416</v>
      </c>
      <c r="D11366" s="165">
        <v>1</v>
      </c>
      <c r="E11366" s="129" t="s">
        <v>4739</v>
      </c>
      <c r="F11366" s="129" t="s">
        <v>4735</v>
      </c>
      <c r="G11366" s="129" t="s">
        <v>16723</v>
      </c>
      <c r="H11366" s="129"/>
    </row>
    <row r="11367" spans="1:8" x14ac:dyDescent="0.3">
      <c r="A11367" s="183">
        <v>45961</v>
      </c>
      <c r="B11367" s="129" t="s">
        <v>16107</v>
      </c>
      <c r="C11367" s="129" t="s">
        <v>418</v>
      </c>
      <c r="D11367" s="165">
        <v>1</v>
      </c>
      <c r="E11367" s="129" t="s">
        <v>4737</v>
      </c>
      <c r="F11367" s="129" t="s">
        <v>4735</v>
      </c>
      <c r="G11367" s="129" t="s">
        <v>16723</v>
      </c>
      <c r="H11367" s="129"/>
    </row>
    <row r="11368" spans="1:8" x14ac:dyDescent="0.3">
      <c r="A11368" s="183">
        <v>45961</v>
      </c>
      <c r="B11368" s="129" t="s">
        <v>16108</v>
      </c>
      <c r="C11368" s="129" t="s">
        <v>417</v>
      </c>
      <c r="D11368" s="165">
        <v>1</v>
      </c>
      <c r="E11368" s="129" t="s">
        <v>4739</v>
      </c>
      <c r="F11368" s="129" t="s">
        <v>4735</v>
      </c>
      <c r="G11368" s="129" t="s">
        <v>16723</v>
      </c>
      <c r="H11368" s="129"/>
    </row>
    <row r="11369" spans="1:8" x14ac:dyDescent="0.3">
      <c r="A11369" s="183">
        <v>45961</v>
      </c>
      <c r="B11369" s="129" t="s">
        <v>16109</v>
      </c>
      <c r="C11369" s="129" t="s">
        <v>416</v>
      </c>
      <c r="D11369" s="165">
        <v>1</v>
      </c>
      <c r="E11369" s="129" t="s">
        <v>4743</v>
      </c>
      <c r="F11369" s="129" t="s">
        <v>4735</v>
      </c>
      <c r="G11369" s="129" t="s">
        <v>16746</v>
      </c>
      <c r="H11369" s="129"/>
    </row>
    <row r="11370" spans="1:8" x14ac:dyDescent="0.3">
      <c r="A11370" s="183">
        <v>45961</v>
      </c>
      <c r="B11370" s="129" t="s">
        <v>16110</v>
      </c>
      <c r="C11370" s="129" t="s">
        <v>418</v>
      </c>
      <c r="D11370" s="165">
        <v>1</v>
      </c>
      <c r="E11370" s="129" t="s">
        <v>4737</v>
      </c>
      <c r="F11370" s="129" t="s">
        <v>4735</v>
      </c>
      <c r="G11370" s="129" t="s">
        <v>16723</v>
      </c>
      <c r="H11370" s="129"/>
    </row>
    <row r="11371" spans="1:8" x14ac:dyDescent="0.3">
      <c r="A11371" s="183">
        <v>45961</v>
      </c>
      <c r="B11371" s="129" t="s">
        <v>16111</v>
      </c>
      <c r="C11371" s="129" t="s">
        <v>418</v>
      </c>
      <c r="D11371" s="165">
        <v>1</v>
      </c>
      <c r="E11371" s="129" t="s">
        <v>4739</v>
      </c>
      <c r="F11371" s="129" t="s">
        <v>4735</v>
      </c>
      <c r="G11371" s="129" t="s">
        <v>16723</v>
      </c>
      <c r="H11371" s="129"/>
    </row>
    <row r="11372" spans="1:8" x14ac:dyDescent="0.3">
      <c r="A11372" s="183">
        <v>45961</v>
      </c>
      <c r="B11372" s="129" t="s">
        <v>16112</v>
      </c>
      <c r="C11372" s="129" t="s">
        <v>416</v>
      </c>
      <c r="D11372" s="165">
        <v>1</v>
      </c>
      <c r="E11372" s="129" t="s">
        <v>4739</v>
      </c>
      <c r="F11372" s="129" t="s">
        <v>4735</v>
      </c>
      <c r="G11372" s="129" t="s">
        <v>16723</v>
      </c>
      <c r="H11372" s="129"/>
    </row>
    <row r="11373" spans="1:8" x14ac:dyDescent="0.3">
      <c r="A11373" s="183">
        <v>45961</v>
      </c>
      <c r="B11373" s="129" t="s">
        <v>16113</v>
      </c>
      <c r="C11373" s="129" t="s">
        <v>417</v>
      </c>
      <c r="D11373" s="165">
        <v>1</v>
      </c>
      <c r="E11373" s="129" t="s">
        <v>4739</v>
      </c>
      <c r="F11373" s="129" t="s">
        <v>4735</v>
      </c>
      <c r="G11373" s="129" t="s">
        <v>16723</v>
      </c>
      <c r="H11373" s="129"/>
    </row>
    <row r="11374" spans="1:8" x14ac:dyDescent="0.3">
      <c r="A11374" s="183">
        <v>45961</v>
      </c>
      <c r="B11374" s="129" t="s">
        <v>16114</v>
      </c>
      <c r="C11374" s="129" t="s">
        <v>417</v>
      </c>
      <c r="D11374" s="165">
        <v>1</v>
      </c>
      <c r="E11374" s="129" t="s">
        <v>4739</v>
      </c>
      <c r="F11374" s="129" t="s">
        <v>4735</v>
      </c>
      <c r="G11374" s="129" t="s">
        <v>16723</v>
      </c>
      <c r="H11374" s="129"/>
    </row>
    <row r="11375" spans="1:8" x14ac:dyDescent="0.3">
      <c r="A11375" s="183">
        <v>45961</v>
      </c>
      <c r="B11375" s="129" t="s">
        <v>16115</v>
      </c>
      <c r="C11375" s="129" t="s">
        <v>418</v>
      </c>
      <c r="D11375" s="165">
        <v>1</v>
      </c>
      <c r="E11375" s="129" t="s">
        <v>4734</v>
      </c>
      <c r="F11375" s="129" t="s">
        <v>4735</v>
      </c>
      <c r="G11375" s="129" t="s">
        <v>16723</v>
      </c>
      <c r="H11375" s="129"/>
    </row>
    <row r="11376" spans="1:8" x14ac:dyDescent="0.3">
      <c r="A11376" s="183">
        <v>45961</v>
      </c>
      <c r="B11376" s="129" t="s">
        <v>16116</v>
      </c>
      <c r="C11376" s="129" t="s">
        <v>418</v>
      </c>
      <c r="D11376" s="165">
        <v>1</v>
      </c>
      <c r="E11376" s="129" t="s">
        <v>4739</v>
      </c>
      <c r="F11376" s="129" t="s">
        <v>4735</v>
      </c>
      <c r="G11376" s="129" t="s">
        <v>16723</v>
      </c>
      <c r="H11376" s="129"/>
    </row>
    <row r="11377" spans="1:8" x14ac:dyDescent="0.3">
      <c r="A11377" s="183">
        <v>45961</v>
      </c>
      <c r="B11377" s="129" t="s">
        <v>16117</v>
      </c>
      <c r="C11377" s="129" t="s">
        <v>418</v>
      </c>
      <c r="D11377" s="165">
        <v>1</v>
      </c>
      <c r="E11377" s="129" t="s">
        <v>4739</v>
      </c>
      <c r="F11377" s="129" t="s">
        <v>4735</v>
      </c>
      <c r="G11377" s="129" t="s">
        <v>16723</v>
      </c>
      <c r="H11377" s="129"/>
    </row>
    <row r="11378" spans="1:8" x14ac:dyDescent="0.3">
      <c r="A11378" s="183">
        <v>45961</v>
      </c>
      <c r="B11378" s="129" t="s">
        <v>16118</v>
      </c>
      <c r="C11378" s="129" t="s">
        <v>416</v>
      </c>
      <c r="D11378" s="165">
        <v>1</v>
      </c>
      <c r="E11378" s="129" t="s">
        <v>4737</v>
      </c>
      <c r="F11378" s="129" t="s">
        <v>4735</v>
      </c>
      <c r="G11378" s="129" t="s">
        <v>16723</v>
      </c>
      <c r="H11378" s="129"/>
    </row>
    <row r="11379" spans="1:8" x14ac:dyDescent="0.3">
      <c r="A11379" s="183">
        <v>45961</v>
      </c>
      <c r="B11379" s="129" t="s">
        <v>16119</v>
      </c>
      <c r="C11379" s="129" t="s">
        <v>416</v>
      </c>
      <c r="D11379" s="165">
        <v>1</v>
      </c>
      <c r="E11379" s="129" t="s">
        <v>4739</v>
      </c>
      <c r="F11379" s="129" t="s">
        <v>4735</v>
      </c>
      <c r="G11379" s="129" t="s">
        <v>16723</v>
      </c>
      <c r="H11379" s="129"/>
    </row>
    <row r="11380" spans="1:8" x14ac:dyDescent="0.3">
      <c r="A11380" s="183">
        <v>45961</v>
      </c>
      <c r="B11380" s="129" t="s">
        <v>16120</v>
      </c>
      <c r="C11380" s="129" t="s">
        <v>418</v>
      </c>
      <c r="D11380" s="165">
        <v>1</v>
      </c>
      <c r="E11380" s="129" t="s">
        <v>4739</v>
      </c>
      <c r="F11380" s="129" t="s">
        <v>4735</v>
      </c>
      <c r="G11380" s="129" t="s">
        <v>16723</v>
      </c>
      <c r="H11380" s="129"/>
    </row>
    <row r="11381" spans="1:8" x14ac:dyDescent="0.3">
      <c r="A11381" s="183">
        <v>45961</v>
      </c>
      <c r="B11381" s="129" t="s">
        <v>16121</v>
      </c>
      <c r="C11381" s="129" t="s">
        <v>416</v>
      </c>
      <c r="D11381" s="165">
        <v>1</v>
      </c>
      <c r="E11381" s="129" t="s">
        <v>4744</v>
      </c>
      <c r="F11381" s="129" t="s">
        <v>4735</v>
      </c>
      <c r="G11381" s="129" t="s">
        <v>16723</v>
      </c>
      <c r="H11381" s="129"/>
    </row>
    <row r="11382" spans="1:8" x14ac:dyDescent="0.3">
      <c r="A11382" s="183">
        <v>45961</v>
      </c>
      <c r="B11382" s="129" t="s">
        <v>16122</v>
      </c>
      <c r="C11382" s="129" t="s">
        <v>418</v>
      </c>
      <c r="D11382" s="165">
        <v>1</v>
      </c>
      <c r="E11382" s="129" t="s">
        <v>4737</v>
      </c>
      <c r="F11382" s="129" t="s">
        <v>4735</v>
      </c>
      <c r="G11382" s="129" t="s">
        <v>16723</v>
      </c>
      <c r="H11382" s="129"/>
    </row>
    <row r="11383" spans="1:8" x14ac:dyDescent="0.3">
      <c r="A11383" s="183">
        <v>45961</v>
      </c>
      <c r="B11383" s="129" t="s">
        <v>16123</v>
      </c>
      <c r="C11383" s="129" t="s">
        <v>416</v>
      </c>
      <c r="D11383" s="165">
        <v>1</v>
      </c>
      <c r="E11383" s="129" t="s">
        <v>4739</v>
      </c>
      <c r="F11383" s="129" t="s">
        <v>4735</v>
      </c>
      <c r="G11383" s="129" t="s">
        <v>16723</v>
      </c>
      <c r="H11383" s="129"/>
    </row>
    <row r="11384" spans="1:8" x14ac:dyDescent="0.3">
      <c r="A11384" s="183">
        <v>45961</v>
      </c>
      <c r="B11384" s="129" t="s">
        <v>16124</v>
      </c>
      <c r="C11384" s="129" t="s">
        <v>418</v>
      </c>
      <c r="D11384" s="165">
        <v>1</v>
      </c>
      <c r="E11384" s="129" t="s">
        <v>4821</v>
      </c>
      <c r="F11384" s="129" t="s">
        <v>4735</v>
      </c>
      <c r="G11384" s="129" t="s">
        <v>16723</v>
      </c>
      <c r="H11384" s="129"/>
    </row>
    <row r="11385" spans="1:8" x14ac:dyDescent="0.3">
      <c r="A11385" s="183">
        <v>45961</v>
      </c>
      <c r="B11385" s="129" t="s">
        <v>16125</v>
      </c>
      <c r="C11385" s="129" t="s">
        <v>417</v>
      </c>
      <c r="D11385" s="165">
        <v>1</v>
      </c>
      <c r="E11385" s="129" t="s">
        <v>4739</v>
      </c>
      <c r="F11385" s="129" t="s">
        <v>4735</v>
      </c>
      <c r="G11385" s="129" t="s">
        <v>16723</v>
      </c>
      <c r="H11385" s="129"/>
    </row>
    <row r="11386" spans="1:8" x14ac:dyDescent="0.3">
      <c r="A11386" s="183">
        <v>45961</v>
      </c>
      <c r="B11386" s="129" t="s">
        <v>16126</v>
      </c>
      <c r="C11386" s="129" t="s">
        <v>416</v>
      </c>
      <c r="D11386" s="165">
        <v>1</v>
      </c>
      <c r="E11386" s="129" t="s">
        <v>4821</v>
      </c>
      <c r="F11386" s="129" t="s">
        <v>4735</v>
      </c>
      <c r="G11386" s="129" t="s">
        <v>16723</v>
      </c>
      <c r="H11386" s="129"/>
    </row>
    <row r="11387" spans="1:8" x14ac:dyDescent="0.3">
      <c r="A11387" s="183">
        <v>45961</v>
      </c>
      <c r="B11387" s="129" t="s">
        <v>16127</v>
      </c>
      <c r="C11387" s="129" t="s">
        <v>418</v>
      </c>
      <c r="D11387" s="165">
        <v>1</v>
      </c>
      <c r="E11387" s="129" t="s">
        <v>4821</v>
      </c>
      <c r="F11387" s="129" t="s">
        <v>4735</v>
      </c>
      <c r="G11387" s="129" t="s">
        <v>16723</v>
      </c>
      <c r="H11387" s="129"/>
    </row>
    <row r="11388" spans="1:8" x14ac:dyDescent="0.3">
      <c r="A11388" s="183">
        <v>45961</v>
      </c>
      <c r="B11388" s="129" t="s">
        <v>16128</v>
      </c>
      <c r="C11388" s="129" t="s">
        <v>416</v>
      </c>
      <c r="D11388" s="165">
        <v>1</v>
      </c>
      <c r="E11388" s="129" t="s">
        <v>4739</v>
      </c>
      <c r="F11388" s="129" t="s">
        <v>4735</v>
      </c>
      <c r="G11388" s="129" t="s">
        <v>16723</v>
      </c>
      <c r="H11388" s="129"/>
    </row>
    <row r="11389" spans="1:8" x14ac:dyDescent="0.3">
      <c r="A11389" s="183">
        <v>45961</v>
      </c>
      <c r="B11389" s="129" t="s">
        <v>16129</v>
      </c>
      <c r="C11389" s="129" t="s">
        <v>416</v>
      </c>
      <c r="D11389" s="165">
        <v>1</v>
      </c>
      <c r="E11389" s="129" t="s">
        <v>4739</v>
      </c>
      <c r="F11389" s="129" t="s">
        <v>4735</v>
      </c>
      <c r="G11389" s="129" t="s">
        <v>16723</v>
      </c>
      <c r="H11389" s="129"/>
    </row>
    <row r="11390" spans="1:8" x14ac:dyDescent="0.3">
      <c r="A11390" s="183">
        <v>45961</v>
      </c>
      <c r="B11390" s="129" t="s">
        <v>16130</v>
      </c>
      <c r="C11390" s="129" t="s">
        <v>417</v>
      </c>
      <c r="D11390" s="165">
        <v>1</v>
      </c>
      <c r="E11390" s="129" t="s">
        <v>4739</v>
      </c>
      <c r="F11390" s="129" t="s">
        <v>4735</v>
      </c>
      <c r="G11390" s="129" t="s">
        <v>16723</v>
      </c>
      <c r="H11390" s="129"/>
    </row>
    <row r="11391" spans="1:8" x14ac:dyDescent="0.3">
      <c r="A11391" s="183">
        <v>45961</v>
      </c>
      <c r="B11391" s="129" t="s">
        <v>16131</v>
      </c>
      <c r="C11391" s="129" t="s">
        <v>417</v>
      </c>
      <c r="D11391" s="165">
        <v>1</v>
      </c>
      <c r="E11391" s="129" t="s">
        <v>4739</v>
      </c>
      <c r="F11391" s="129" t="s">
        <v>4735</v>
      </c>
      <c r="G11391" s="129" t="s">
        <v>16723</v>
      </c>
      <c r="H11391" s="129"/>
    </row>
    <row r="11392" spans="1:8" x14ac:dyDescent="0.3">
      <c r="A11392" s="183">
        <v>45961</v>
      </c>
      <c r="B11392" s="129" t="s">
        <v>16132</v>
      </c>
      <c r="C11392" s="129" t="s">
        <v>418</v>
      </c>
      <c r="D11392" s="165">
        <v>1</v>
      </c>
      <c r="E11392" s="129" t="s">
        <v>4739</v>
      </c>
      <c r="F11392" s="129" t="s">
        <v>4735</v>
      </c>
      <c r="G11392" s="129" t="s">
        <v>16723</v>
      </c>
      <c r="H11392" s="129"/>
    </row>
    <row r="11393" spans="1:8" x14ac:dyDescent="0.3">
      <c r="A11393" s="183">
        <v>45961</v>
      </c>
      <c r="B11393" s="129" t="s">
        <v>16133</v>
      </c>
      <c r="C11393" s="129" t="s">
        <v>416</v>
      </c>
      <c r="D11393" s="165">
        <v>1</v>
      </c>
      <c r="E11393" s="129" t="s">
        <v>4737</v>
      </c>
      <c r="F11393" s="129" t="s">
        <v>4735</v>
      </c>
      <c r="G11393" s="129" t="s">
        <v>16723</v>
      </c>
      <c r="H11393" s="129"/>
    </row>
    <row r="11394" spans="1:8" x14ac:dyDescent="0.3">
      <c r="A11394" s="183">
        <v>45961</v>
      </c>
      <c r="B11394" s="129" t="s">
        <v>16134</v>
      </c>
      <c r="C11394" s="129" t="s">
        <v>418</v>
      </c>
      <c r="D11394" s="165">
        <v>1</v>
      </c>
      <c r="E11394" s="129" t="s">
        <v>4737</v>
      </c>
      <c r="F11394" s="129" t="s">
        <v>4735</v>
      </c>
      <c r="G11394" s="129" t="s">
        <v>16723</v>
      </c>
      <c r="H11394" s="129"/>
    </row>
    <row r="11395" spans="1:8" x14ac:dyDescent="0.3">
      <c r="A11395" s="183">
        <v>45961</v>
      </c>
      <c r="B11395" s="129" t="s">
        <v>16135</v>
      </c>
      <c r="C11395" s="129" t="s">
        <v>418</v>
      </c>
      <c r="D11395" s="165">
        <v>1</v>
      </c>
      <c r="E11395" s="129" t="s">
        <v>4739</v>
      </c>
      <c r="F11395" s="129" t="s">
        <v>4735</v>
      </c>
      <c r="G11395" s="129" t="s">
        <v>16723</v>
      </c>
      <c r="H11395" s="129"/>
    </row>
    <row r="11396" spans="1:8" x14ac:dyDescent="0.3">
      <c r="A11396" s="183">
        <v>45961</v>
      </c>
      <c r="B11396" s="129" t="s">
        <v>16136</v>
      </c>
      <c r="C11396" s="129" t="s">
        <v>416</v>
      </c>
      <c r="D11396" s="165">
        <v>1</v>
      </c>
      <c r="E11396" s="129" t="s">
        <v>4734</v>
      </c>
      <c r="F11396" s="129" t="s">
        <v>4735</v>
      </c>
      <c r="G11396" s="129" t="s">
        <v>16723</v>
      </c>
      <c r="H11396" s="129"/>
    </row>
    <row r="11397" spans="1:8" x14ac:dyDescent="0.3">
      <c r="A11397" s="183">
        <v>45961</v>
      </c>
      <c r="B11397" s="129" t="s">
        <v>16137</v>
      </c>
      <c r="C11397" s="129" t="s">
        <v>418</v>
      </c>
      <c r="D11397" s="165">
        <v>1</v>
      </c>
      <c r="E11397" s="129" t="s">
        <v>4747</v>
      </c>
      <c r="F11397" s="129" t="s">
        <v>4735</v>
      </c>
      <c r="G11397" s="129" t="s">
        <v>16723</v>
      </c>
      <c r="H11397" s="129"/>
    </row>
    <row r="11398" spans="1:8" x14ac:dyDescent="0.3">
      <c r="A11398" s="183">
        <v>45961</v>
      </c>
      <c r="B11398" s="129" t="s">
        <v>16138</v>
      </c>
      <c r="C11398" s="129" t="s">
        <v>418</v>
      </c>
      <c r="D11398" s="165">
        <v>1</v>
      </c>
      <c r="E11398" s="129" t="s">
        <v>4737</v>
      </c>
      <c r="F11398" s="129" t="s">
        <v>4735</v>
      </c>
      <c r="G11398" s="129" t="s">
        <v>16723</v>
      </c>
      <c r="H11398" s="129"/>
    </row>
    <row r="11399" spans="1:8" x14ac:dyDescent="0.3">
      <c r="A11399" s="183">
        <v>45961</v>
      </c>
      <c r="B11399" s="129" t="s">
        <v>16139</v>
      </c>
      <c r="C11399" s="129" t="s">
        <v>418</v>
      </c>
      <c r="D11399" s="165">
        <v>1</v>
      </c>
      <c r="E11399" s="129" t="s">
        <v>4741</v>
      </c>
      <c r="F11399" s="129" t="s">
        <v>4735</v>
      </c>
      <c r="G11399" s="129" t="s">
        <v>16723</v>
      </c>
      <c r="H11399" s="129"/>
    </row>
    <row r="11400" spans="1:8" x14ac:dyDescent="0.3">
      <c r="A11400" s="183">
        <v>45961</v>
      </c>
      <c r="B11400" s="129" t="s">
        <v>16140</v>
      </c>
      <c r="C11400" s="129" t="s">
        <v>416</v>
      </c>
      <c r="D11400" s="165">
        <v>1</v>
      </c>
      <c r="E11400" s="129" t="s">
        <v>4734</v>
      </c>
      <c r="F11400" s="129" t="s">
        <v>4735</v>
      </c>
      <c r="G11400" s="129" t="s">
        <v>16723</v>
      </c>
      <c r="H11400" s="129"/>
    </row>
    <row r="11401" spans="1:8" x14ac:dyDescent="0.3">
      <c r="A11401" s="183">
        <v>45961</v>
      </c>
      <c r="B11401" s="129" t="s">
        <v>16141</v>
      </c>
      <c r="C11401" s="129" t="s">
        <v>418</v>
      </c>
      <c r="D11401" s="165">
        <v>1</v>
      </c>
      <c r="E11401" s="129" t="s">
        <v>4737</v>
      </c>
      <c r="F11401" s="129" t="s">
        <v>4735</v>
      </c>
      <c r="G11401" s="129" t="s">
        <v>16723</v>
      </c>
      <c r="H11401" s="129"/>
    </row>
    <row r="11402" spans="1:8" x14ac:dyDescent="0.3">
      <c r="A11402" s="183">
        <v>45961</v>
      </c>
      <c r="B11402" s="129" t="s">
        <v>16142</v>
      </c>
      <c r="C11402" s="129" t="s">
        <v>418</v>
      </c>
      <c r="D11402" s="165">
        <v>1</v>
      </c>
      <c r="E11402" s="129" t="s">
        <v>4739</v>
      </c>
      <c r="F11402" s="129" t="s">
        <v>4735</v>
      </c>
      <c r="G11402" s="129" t="s">
        <v>16723</v>
      </c>
      <c r="H11402" s="129"/>
    </row>
    <row r="11403" spans="1:8" x14ac:dyDescent="0.3">
      <c r="A11403" s="183">
        <v>45961</v>
      </c>
      <c r="B11403" s="129" t="s">
        <v>16143</v>
      </c>
      <c r="C11403" s="129" t="s">
        <v>416</v>
      </c>
      <c r="D11403" s="165">
        <v>1</v>
      </c>
      <c r="E11403" s="129" t="s">
        <v>4737</v>
      </c>
      <c r="F11403" s="129" t="s">
        <v>4735</v>
      </c>
      <c r="G11403" s="129" t="s">
        <v>16723</v>
      </c>
      <c r="H11403" s="129"/>
    </row>
    <row r="11404" spans="1:8" x14ac:dyDescent="0.3">
      <c r="A11404" s="183">
        <v>45961</v>
      </c>
      <c r="B11404" s="129" t="s">
        <v>16144</v>
      </c>
      <c r="C11404" s="129" t="s">
        <v>418</v>
      </c>
      <c r="D11404" s="165">
        <v>1</v>
      </c>
      <c r="E11404" s="129" t="s">
        <v>4739</v>
      </c>
      <c r="F11404" s="129" t="s">
        <v>4735</v>
      </c>
      <c r="G11404" s="129" t="s">
        <v>16723</v>
      </c>
      <c r="H11404" s="129"/>
    </row>
    <row r="11405" spans="1:8" x14ac:dyDescent="0.3">
      <c r="A11405" s="183">
        <v>45961</v>
      </c>
      <c r="B11405" s="129" t="s">
        <v>16145</v>
      </c>
      <c r="C11405" s="129" t="s">
        <v>416</v>
      </c>
      <c r="D11405" s="165">
        <v>1</v>
      </c>
      <c r="E11405" s="129" t="s">
        <v>4739</v>
      </c>
      <c r="F11405" s="129" t="s">
        <v>4735</v>
      </c>
      <c r="G11405" s="129" t="s">
        <v>16723</v>
      </c>
      <c r="H11405" s="129"/>
    </row>
    <row r="11406" spans="1:8" x14ac:dyDescent="0.3">
      <c r="A11406" s="183">
        <v>45961</v>
      </c>
      <c r="B11406" s="129" t="s">
        <v>16146</v>
      </c>
      <c r="C11406" s="129" t="s">
        <v>418</v>
      </c>
      <c r="D11406" s="165">
        <v>1</v>
      </c>
      <c r="E11406" s="129" t="s">
        <v>4739</v>
      </c>
      <c r="F11406" s="129" t="s">
        <v>4735</v>
      </c>
      <c r="G11406" s="129" t="s">
        <v>16723</v>
      </c>
      <c r="H11406" s="129"/>
    </row>
    <row r="11407" spans="1:8" x14ac:dyDescent="0.3">
      <c r="A11407" s="183">
        <v>45961</v>
      </c>
      <c r="B11407" s="129" t="s">
        <v>16147</v>
      </c>
      <c r="C11407" s="129" t="s">
        <v>418</v>
      </c>
      <c r="D11407" s="165">
        <v>1</v>
      </c>
      <c r="E11407" s="129" t="s">
        <v>4737</v>
      </c>
      <c r="F11407" s="129" t="s">
        <v>4735</v>
      </c>
      <c r="G11407" s="129" t="s">
        <v>16723</v>
      </c>
      <c r="H11407" s="129"/>
    </row>
    <row r="11408" spans="1:8" x14ac:dyDescent="0.3">
      <c r="A11408" s="183">
        <v>45961</v>
      </c>
      <c r="B11408" s="129" t="s">
        <v>16148</v>
      </c>
      <c r="C11408" s="129" t="s">
        <v>418</v>
      </c>
      <c r="D11408" s="165">
        <v>1</v>
      </c>
      <c r="E11408" s="129" t="s">
        <v>4737</v>
      </c>
      <c r="F11408" s="129" t="s">
        <v>4735</v>
      </c>
      <c r="G11408" s="129" t="s">
        <v>16723</v>
      </c>
      <c r="H11408" s="129"/>
    </row>
    <row r="11409" spans="1:8" x14ac:dyDescent="0.3">
      <c r="A11409" s="183">
        <v>45961</v>
      </c>
      <c r="B11409" s="129" t="s">
        <v>16149</v>
      </c>
      <c r="C11409" s="129" t="s">
        <v>418</v>
      </c>
      <c r="D11409" s="165">
        <v>1</v>
      </c>
      <c r="E11409" s="129" t="s">
        <v>4821</v>
      </c>
      <c r="F11409" s="129" t="s">
        <v>4735</v>
      </c>
      <c r="G11409" s="129" t="s">
        <v>16723</v>
      </c>
      <c r="H11409" s="129"/>
    </row>
    <row r="11410" spans="1:8" x14ac:dyDescent="0.3">
      <c r="A11410" s="183">
        <v>45961</v>
      </c>
      <c r="B11410" s="129" t="s">
        <v>16150</v>
      </c>
      <c r="C11410" s="129" t="s">
        <v>416</v>
      </c>
      <c r="D11410" s="165">
        <v>1</v>
      </c>
      <c r="E11410" s="129" t="s">
        <v>4739</v>
      </c>
      <c r="F11410" s="129" t="s">
        <v>4735</v>
      </c>
      <c r="G11410" s="129" t="s">
        <v>16723</v>
      </c>
      <c r="H11410" s="129"/>
    </row>
    <row r="11411" spans="1:8" x14ac:dyDescent="0.3">
      <c r="A11411" s="183">
        <v>45961</v>
      </c>
      <c r="B11411" s="129" t="s">
        <v>16151</v>
      </c>
      <c r="C11411" s="129" t="s">
        <v>418</v>
      </c>
      <c r="D11411" s="165">
        <v>1</v>
      </c>
      <c r="E11411" s="129" t="s">
        <v>4821</v>
      </c>
      <c r="F11411" s="129" t="s">
        <v>4735</v>
      </c>
      <c r="G11411" s="129" t="s">
        <v>16723</v>
      </c>
      <c r="H11411" s="129"/>
    </row>
    <row r="11412" spans="1:8" x14ac:dyDescent="0.3">
      <c r="A11412" s="183">
        <v>45961</v>
      </c>
      <c r="B11412" s="129" t="s">
        <v>16152</v>
      </c>
      <c r="C11412" s="129" t="s">
        <v>418</v>
      </c>
      <c r="D11412" s="165">
        <v>1</v>
      </c>
      <c r="E11412" s="129" t="s">
        <v>4821</v>
      </c>
      <c r="F11412" s="129" t="s">
        <v>4735</v>
      </c>
      <c r="G11412" s="129" t="s">
        <v>16723</v>
      </c>
      <c r="H11412" s="129"/>
    </row>
    <row r="11413" spans="1:8" x14ac:dyDescent="0.3">
      <c r="A11413" s="183">
        <v>45961</v>
      </c>
      <c r="B11413" s="129" t="s">
        <v>16153</v>
      </c>
      <c r="C11413" s="129" t="s">
        <v>417</v>
      </c>
      <c r="D11413" s="165">
        <v>1</v>
      </c>
      <c r="E11413" s="129" t="s">
        <v>4739</v>
      </c>
      <c r="F11413" s="129" t="s">
        <v>4735</v>
      </c>
      <c r="G11413" s="129" t="s">
        <v>16723</v>
      </c>
      <c r="H11413" s="129"/>
    </row>
    <row r="11414" spans="1:8" x14ac:dyDescent="0.3">
      <c r="A11414" s="183">
        <v>45961</v>
      </c>
      <c r="B11414" s="129" t="s">
        <v>16154</v>
      </c>
      <c r="C11414" s="129" t="s">
        <v>417</v>
      </c>
      <c r="D11414" s="165">
        <v>1</v>
      </c>
      <c r="E11414" s="129" t="s">
        <v>4739</v>
      </c>
      <c r="F11414" s="129" t="s">
        <v>4735</v>
      </c>
      <c r="G11414" s="129" t="s">
        <v>16723</v>
      </c>
      <c r="H11414" s="129"/>
    </row>
    <row r="11415" spans="1:8" x14ac:dyDescent="0.3">
      <c r="A11415" s="183">
        <v>45961</v>
      </c>
      <c r="B11415" s="129" t="s">
        <v>16155</v>
      </c>
      <c r="C11415" s="129" t="s">
        <v>416</v>
      </c>
      <c r="D11415" s="165">
        <v>1</v>
      </c>
      <c r="E11415" s="129" t="s">
        <v>4734</v>
      </c>
      <c r="F11415" s="129" t="s">
        <v>4735</v>
      </c>
      <c r="G11415" s="129" t="s">
        <v>16723</v>
      </c>
      <c r="H11415" s="129"/>
    </row>
    <row r="11416" spans="1:8" x14ac:dyDescent="0.3">
      <c r="A11416" s="183">
        <v>45961</v>
      </c>
      <c r="B11416" s="129" t="s">
        <v>16156</v>
      </c>
      <c r="C11416" s="129" t="s">
        <v>418</v>
      </c>
      <c r="D11416" s="165">
        <v>1</v>
      </c>
      <c r="E11416" s="129" t="s">
        <v>4739</v>
      </c>
      <c r="F11416" s="129" t="s">
        <v>4735</v>
      </c>
      <c r="G11416" s="129" t="s">
        <v>16723</v>
      </c>
      <c r="H11416" s="129"/>
    </row>
    <row r="11417" spans="1:8" x14ac:dyDescent="0.3">
      <c r="A11417" s="183">
        <v>45961</v>
      </c>
      <c r="B11417" s="129" t="s">
        <v>16157</v>
      </c>
      <c r="C11417" s="129" t="s">
        <v>418</v>
      </c>
      <c r="D11417" s="165">
        <v>1</v>
      </c>
      <c r="E11417" s="129" t="s">
        <v>4747</v>
      </c>
      <c r="F11417" s="129" t="s">
        <v>4735</v>
      </c>
      <c r="G11417" s="129" t="s">
        <v>16723</v>
      </c>
      <c r="H11417" s="129"/>
    </row>
    <row r="11418" spans="1:8" x14ac:dyDescent="0.3">
      <c r="A11418" s="183">
        <v>45961</v>
      </c>
      <c r="B11418" s="129" t="s">
        <v>16158</v>
      </c>
      <c r="C11418" s="129" t="s">
        <v>416</v>
      </c>
      <c r="D11418" s="165">
        <v>1</v>
      </c>
      <c r="E11418" s="129" t="s">
        <v>4821</v>
      </c>
      <c r="F11418" s="129" t="s">
        <v>4735</v>
      </c>
      <c r="G11418" s="129" t="s">
        <v>16723</v>
      </c>
      <c r="H11418" s="129"/>
    </row>
    <row r="11419" spans="1:8" x14ac:dyDescent="0.3">
      <c r="A11419" s="183">
        <v>45961</v>
      </c>
      <c r="B11419" s="129" t="s">
        <v>16159</v>
      </c>
      <c r="C11419" s="129" t="s">
        <v>418</v>
      </c>
      <c r="D11419" s="165">
        <v>1</v>
      </c>
      <c r="E11419" s="129" t="s">
        <v>4737</v>
      </c>
      <c r="F11419" s="129" t="s">
        <v>4735</v>
      </c>
      <c r="G11419" s="129" t="s">
        <v>16723</v>
      </c>
      <c r="H11419" s="129"/>
    </row>
    <row r="11420" spans="1:8" x14ac:dyDescent="0.3">
      <c r="A11420" s="183">
        <v>45961</v>
      </c>
      <c r="B11420" s="129" t="s">
        <v>16160</v>
      </c>
      <c r="C11420" s="129" t="s">
        <v>418</v>
      </c>
      <c r="D11420" s="165">
        <v>1</v>
      </c>
      <c r="E11420" s="129" t="s">
        <v>4821</v>
      </c>
      <c r="F11420" s="129" t="s">
        <v>4735</v>
      </c>
      <c r="G11420" s="129" t="s">
        <v>16723</v>
      </c>
      <c r="H11420" s="129"/>
    </row>
    <row r="11421" spans="1:8" x14ac:dyDescent="0.3">
      <c r="A11421" s="183">
        <v>45961</v>
      </c>
      <c r="B11421" s="129" t="s">
        <v>16161</v>
      </c>
      <c r="C11421" s="129" t="s">
        <v>418</v>
      </c>
      <c r="D11421" s="165">
        <v>1</v>
      </c>
      <c r="E11421" s="129" t="s">
        <v>4739</v>
      </c>
      <c r="F11421" s="129" t="s">
        <v>4735</v>
      </c>
      <c r="G11421" s="129" t="s">
        <v>16723</v>
      </c>
      <c r="H11421" s="129"/>
    </row>
    <row r="11422" spans="1:8" x14ac:dyDescent="0.3">
      <c r="A11422" s="183">
        <v>45961</v>
      </c>
      <c r="B11422" s="129" t="s">
        <v>16162</v>
      </c>
      <c r="C11422" s="129" t="s">
        <v>418</v>
      </c>
      <c r="D11422" s="165">
        <v>1</v>
      </c>
      <c r="E11422" s="129" t="s">
        <v>4739</v>
      </c>
      <c r="F11422" s="129" t="s">
        <v>4735</v>
      </c>
      <c r="G11422" s="129" t="s">
        <v>16723</v>
      </c>
      <c r="H11422" s="129"/>
    </row>
    <row r="11423" spans="1:8" x14ac:dyDescent="0.3">
      <c r="A11423" s="183">
        <v>45961</v>
      </c>
      <c r="B11423" s="129" t="s">
        <v>16163</v>
      </c>
      <c r="C11423" s="129" t="s">
        <v>418</v>
      </c>
      <c r="D11423" s="165">
        <v>1</v>
      </c>
      <c r="E11423" s="129" t="s">
        <v>4739</v>
      </c>
      <c r="F11423" s="129" t="s">
        <v>4735</v>
      </c>
      <c r="G11423" s="129" t="s">
        <v>16723</v>
      </c>
      <c r="H11423" s="129"/>
    </row>
    <row r="11424" spans="1:8" x14ac:dyDescent="0.3">
      <c r="A11424" s="183">
        <v>45961</v>
      </c>
      <c r="B11424" s="129" t="s">
        <v>16164</v>
      </c>
      <c r="C11424" s="129" t="s">
        <v>416</v>
      </c>
      <c r="D11424" s="165">
        <v>1</v>
      </c>
      <c r="E11424" s="129" t="s">
        <v>4739</v>
      </c>
      <c r="F11424" s="129" t="s">
        <v>4735</v>
      </c>
      <c r="G11424" s="129" t="s">
        <v>16723</v>
      </c>
      <c r="H11424" s="129"/>
    </row>
    <row r="11425" spans="1:8" x14ac:dyDescent="0.3">
      <c r="A11425" s="183">
        <v>45961</v>
      </c>
      <c r="B11425" s="129" t="s">
        <v>16165</v>
      </c>
      <c r="C11425" s="129" t="s">
        <v>417</v>
      </c>
      <c r="D11425" s="165">
        <v>1</v>
      </c>
      <c r="E11425" s="129" t="s">
        <v>4734</v>
      </c>
      <c r="F11425" s="129" t="s">
        <v>4735</v>
      </c>
      <c r="G11425" s="129" t="s">
        <v>16723</v>
      </c>
      <c r="H11425" s="129"/>
    </row>
    <row r="11426" spans="1:8" x14ac:dyDescent="0.3">
      <c r="A11426" s="183">
        <v>45961</v>
      </c>
      <c r="B11426" s="129" t="s">
        <v>16166</v>
      </c>
      <c r="C11426" s="129" t="s">
        <v>418</v>
      </c>
      <c r="D11426" s="165">
        <v>1</v>
      </c>
      <c r="E11426" s="129" t="s">
        <v>4739</v>
      </c>
      <c r="F11426" s="129" t="s">
        <v>4735</v>
      </c>
      <c r="G11426" s="129" t="s">
        <v>16723</v>
      </c>
      <c r="H11426" s="129"/>
    </row>
    <row r="11427" spans="1:8" x14ac:dyDescent="0.3">
      <c r="A11427" s="183">
        <v>45961</v>
      </c>
      <c r="B11427" s="129" t="s">
        <v>16167</v>
      </c>
      <c r="C11427" s="129" t="s">
        <v>418</v>
      </c>
      <c r="D11427" s="165">
        <v>1</v>
      </c>
      <c r="E11427" s="129" t="s">
        <v>4739</v>
      </c>
      <c r="F11427" s="129" t="s">
        <v>4735</v>
      </c>
      <c r="G11427" s="129" t="s">
        <v>16723</v>
      </c>
      <c r="H11427" s="129"/>
    </row>
    <row r="11428" spans="1:8" x14ac:dyDescent="0.3">
      <c r="A11428" s="183">
        <v>45961</v>
      </c>
      <c r="B11428" s="129" t="s">
        <v>16168</v>
      </c>
      <c r="C11428" s="129" t="s">
        <v>417</v>
      </c>
      <c r="D11428" s="165">
        <v>1</v>
      </c>
      <c r="E11428" s="129" t="s">
        <v>4739</v>
      </c>
      <c r="F11428" s="129" t="s">
        <v>4735</v>
      </c>
      <c r="G11428" s="129" t="s">
        <v>16723</v>
      </c>
      <c r="H11428" s="129"/>
    </row>
    <row r="11429" spans="1:8" x14ac:dyDescent="0.3">
      <c r="A11429" s="183">
        <v>45961</v>
      </c>
      <c r="B11429" s="129" t="s">
        <v>16169</v>
      </c>
      <c r="C11429" s="129" t="s">
        <v>418</v>
      </c>
      <c r="D11429" s="165">
        <v>1</v>
      </c>
      <c r="E11429" s="129" t="s">
        <v>4739</v>
      </c>
      <c r="F11429" s="129" t="s">
        <v>4735</v>
      </c>
      <c r="G11429" s="129" t="s">
        <v>16723</v>
      </c>
      <c r="H11429" s="129"/>
    </row>
    <row r="11430" spans="1:8" x14ac:dyDescent="0.3">
      <c r="A11430" s="183">
        <v>45961</v>
      </c>
      <c r="B11430" s="129" t="s">
        <v>16170</v>
      </c>
      <c r="C11430" s="129" t="s">
        <v>416</v>
      </c>
      <c r="D11430" s="165">
        <v>1</v>
      </c>
      <c r="E11430" s="129" t="s">
        <v>4739</v>
      </c>
      <c r="F11430" s="129" t="s">
        <v>4735</v>
      </c>
      <c r="G11430" s="129" t="s">
        <v>16723</v>
      </c>
      <c r="H11430" s="129"/>
    </row>
    <row r="11431" spans="1:8" x14ac:dyDescent="0.3">
      <c r="A11431" s="183">
        <v>45961</v>
      </c>
      <c r="B11431" s="129" t="s">
        <v>16171</v>
      </c>
      <c r="C11431" s="129" t="s">
        <v>418</v>
      </c>
      <c r="D11431" s="165">
        <v>1</v>
      </c>
      <c r="E11431" s="129" t="s">
        <v>4821</v>
      </c>
      <c r="F11431" s="129" t="s">
        <v>4735</v>
      </c>
      <c r="G11431" s="129" t="s">
        <v>16723</v>
      </c>
      <c r="H11431" s="129"/>
    </row>
    <row r="11432" spans="1:8" x14ac:dyDescent="0.3">
      <c r="A11432" s="183">
        <v>45961</v>
      </c>
      <c r="B11432" s="129" t="s">
        <v>16172</v>
      </c>
      <c r="C11432" s="129" t="s">
        <v>418</v>
      </c>
      <c r="D11432" s="165">
        <v>1</v>
      </c>
      <c r="E11432" s="129" t="s">
        <v>4739</v>
      </c>
      <c r="F11432" s="129" t="s">
        <v>4735</v>
      </c>
      <c r="G11432" s="129" t="s">
        <v>16723</v>
      </c>
      <c r="H11432" s="129"/>
    </row>
    <row r="11433" spans="1:8" x14ac:dyDescent="0.3">
      <c r="A11433" s="183">
        <v>45961</v>
      </c>
      <c r="B11433" s="129" t="s">
        <v>16173</v>
      </c>
      <c r="C11433" s="129" t="s">
        <v>416</v>
      </c>
      <c r="D11433" s="165">
        <v>1</v>
      </c>
      <c r="E11433" s="129" t="s">
        <v>4739</v>
      </c>
      <c r="F11433" s="129" t="s">
        <v>4735</v>
      </c>
      <c r="G11433" s="129" t="s">
        <v>16723</v>
      </c>
      <c r="H11433" s="129"/>
    </row>
    <row r="11434" spans="1:8" x14ac:dyDescent="0.3">
      <c r="A11434" s="183">
        <v>45961</v>
      </c>
      <c r="B11434" s="129" t="s">
        <v>16174</v>
      </c>
      <c r="C11434" s="129" t="s">
        <v>418</v>
      </c>
      <c r="D11434" s="165">
        <v>1</v>
      </c>
      <c r="E11434" s="129" t="s">
        <v>4739</v>
      </c>
      <c r="F11434" s="129" t="s">
        <v>4735</v>
      </c>
      <c r="G11434" s="129" t="s">
        <v>16723</v>
      </c>
      <c r="H11434" s="129"/>
    </row>
    <row r="11435" spans="1:8" x14ac:dyDescent="0.3">
      <c r="A11435" s="183">
        <v>45961</v>
      </c>
      <c r="B11435" s="129" t="s">
        <v>16175</v>
      </c>
      <c r="C11435" s="129" t="s">
        <v>418</v>
      </c>
      <c r="D11435" s="165">
        <v>1</v>
      </c>
      <c r="E11435" s="129" t="s">
        <v>5066</v>
      </c>
      <c r="F11435" s="129" t="s">
        <v>4735</v>
      </c>
      <c r="G11435" s="129" t="s">
        <v>16723</v>
      </c>
      <c r="H11435" s="129"/>
    </row>
    <row r="11436" spans="1:8" x14ac:dyDescent="0.3">
      <c r="A11436" s="183">
        <v>45961</v>
      </c>
      <c r="B11436" s="129" t="s">
        <v>16176</v>
      </c>
      <c r="C11436" s="129" t="s">
        <v>418</v>
      </c>
      <c r="D11436" s="165">
        <v>1</v>
      </c>
      <c r="E11436" s="129" t="s">
        <v>4821</v>
      </c>
      <c r="F11436" s="129" t="s">
        <v>4735</v>
      </c>
      <c r="G11436" s="129" t="s">
        <v>16723</v>
      </c>
      <c r="H11436" s="129"/>
    </row>
    <row r="11437" spans="1:8" x14ac:dyDescent="0.3">
      <c r="A11437" s="183">
        <v>45961</v>
      </c>
      <c r="B11437" s="129" t="s">
        <v>16177</v>
      </c>
      <c r="C11437" s="129" t="s">
        <v>416</v>
      </c>
      <c r="D11437" s="165">
        <v>1</v>
      </c>
      <c r="E11437" s="129" t="s">
        <v>4739</v>
      </c>
      <c r="F11437" s="129" t="s">
        <v>4735</v>
      </c>
      <c r="G11437" s="129" t="s">
        <v>16723</v>
      </c>
      <c r="H11437" s="129"/>
    </row>
    <row r="11438" spans="1:8" x14ac:dyDescent="0.3">
      <c r="A11438" s="183">
        <v>45961</v>
      </c>
      <c r="B11438" s="129" t="s">
        <v>16178</v>
      </c>
      <c r="C11438" s="129" t="s">
        <v>418</v>
      </c>
      <c r="D11438" s="165">
        <v>1</v>
      </c>
      <c r="E11438" s="129" t="s">
        <v>4739</v>
      </c>
      <c r="F11438" s="129" t="s">
        <v>4735</v>
      </c>
      <c r="G11438" s="129" t="s">
        <v>16723</v>
      </c>
      <c r="H11438" s="129"/>
    </row>
    <row r="11439" spans="1:8" x14ac:dyDescent="0.3">
      <c r="A11439" s="183">
        <v>45961</v>
      </c>
      <c r="B11439" s="129" t="s">
        <v>16179</v>
      </c>
      <c r="C11439" s="129" t="s">
        <v>416</v>
      </c>
      <c r="D11439" s="165">
        <v>1</v>
      </c>
      <c r="E11439" s="129" t="s">
        <v>4737</v>
      </c>
      <c r="F11439" s="129" t="s">
        <v>4735</v>
      </c>
      <c r="G11439" s="129" t="s">
        <v>16723</v>
      </c>
      <c r="H11439" s="129"/>
    </row>
    <row r="11440" spans="1:8" x14ac:dyDescent="0.3">
      <c r="A11440" s="183">
        <v>45961</v>
      </c>
      <c r="B11440" s="129" t="s">
        <v>16180</v>
      </c>
      <c r="C11440" s="129" t="s">
        <v>417</v>
      </c>
      <c r="D11440" s="165">
        <v>1</v>
      </c>
      <c r="E11440" s="129" t="s">
        <v>4739</v>
      </c>
      <c r="F11440" s="129" t="s">
        <v>4735</v>
      </c>
      <c r="G11440" s="129" t="s">
        <v>16723</v>
      </c>
      <c r="H11440" s="129"/>
    </row>
    <row r="11441" spans="1:8" x14ac:dyDescent="0.3">
      <c r="A11441" s="183">
        <v>45961</v>
      </c>
      <c r="B11441" s="129" t="s">
        <v>16181</v>
      </c>
      <c r="C11441" s="129" t="s">
        <v>417</v>
      </c>
      <c r="D11441" s="165">
        <v>1</v>
      </c>
      <c r="E11441" s="129" t="s">
        <v>4739</v>
      </c>
      <c r="F11441" s="129" t="s">
        <v>4735</v>
      </c>
      <c r="G11441" s="129" t="s">
        <v>16723</v>
      </c>
      <c r="H11441" s="129"/>
    </row>
    <row r="11442" spans="1:8" x14ac:dyDescent="0.3">
      <c r="A11442" s="183">
        <v>45991</v>
      </c>
      <c r="B11442" s="129" t="s">
        <v>16182</v>
      </c>
      <c r="C11442" s="129" t="s">
        <v>417</v>
      </c>
      <c r="D11442" s="165">
        <v>1</v>
      </c>
      <c r="E11442" s="129" t="s">
        <v>4739</v>
      </c>
      <c r="F11442" s="129" t="s">
        <v>4735</v>
      </c>
      <c r="G11442" s="129" t="s">
        <v>16723</v>
      </c>
      <c r="H11442" s="129"/>
    </row>
    <row r="11443" spans="1:8" x14ac:dyDescent="0.3">
      <c r="A11443" s="183">
        <v>45991</v>
      </c>
      <c r="B11443" s="129" t="s">
        <v>16183</v>
      </c>
      <c r="C11443" s="129" t="s">
        <v>418</v>
      </c>
      <c r="D11443" s="165">
        <v>1</v>
      </c>
      <c r="E11443" s="129" t="s">
        <v>4739</v>
      </c>
      <c r="F11443" s="129" t="s">
        <v>4735</v>
      </c>
      <c r="G11443" s="129" t="s">
        <v>16723</v>
      </c>
      <c r="H11443" s="129"/>
    </row>
    <row r="11444" spans="1:8" x14ac:dyDescent="0.3">
      <c r="A11444" s="183">
        <v>45991</v>
      </c>
      <c r="B11444" s="129" t="s">
        <v>16184</v>
      </c>
      <c r="C11444" s="129" t="s">
        <v>416</v>
      </c>
      <c r="D11444" s="165">
        <v>1</v>
      </c>
      <c r="E11444" s="129" t="s">
        <v>4739</v>
      </c>
      <c r="F11444" s="129" t="s">
        <v>4735</v>
      </c>
      <c r="G11444" s="129" t="s">
        <v>16723</v>
      </c>
      <c r="H11444" s="129"/>
    </row>
    <row r="11445" spans="1:8" x14ac:dyDescent="0.3">
      <c r="A11445" s="183">
        <v>45991</v>
      </c>
      <c r="B11445" s="129" t="s">
        <v>16185</v>
      </c>
      <c r="C11445" s="129" t="s">
        <v>416</v>
      </c>
      <c r="D11445" s="165">
        <v>1</v>
      </c>
      <c r="E11445" s="129" t="s">
        <v>4739</v>
      </c>
      <c r="F11445" s="129" t="s">
        <v>4735</v>
      </c>
      <c r="G11445" s="129" t="s">
        <v>16723</v>
      </c>
      <c r="H11445" s="129"/>
    </row>
    <row r="11446" spans="1:8" x14ac:dyDescent="0.3">
      <c r="A11446" s="183">
        <v>45991</v>
      </c>
      <c r="B11446" s="129" t="s">
        <v>16186</v>
      </c>
      <c r="C11446" s="129" t="s">
        <v>417</v>
      </c>
      <c r="D11446" s="165">
        <v>1</v>
      </c>
      <c r="E11446" s="129" t="s">
        <v>4739</v>
      </c>
      <c r="F11446" s="129" t="s">
        <v>4735</v>
      </c>
      <c r="G11446" s="129" t="s">
        <v>16723</v>
      </c>
      <c r="H11446" s="129"/>
    </row>
    <row r="11447" spans="1:8" x14ac:dyDescent="0.3">
      <c r="A11447" s="183">
        <v>45991</v>
      </c>
      <c r="B11447" s="129" t="s">
        <v>16187</v>
      </c>
      <c r="C11447" s="129" t="s">
        <v>418</v>
      </c>
      <c r="D11447" s="165">
        <v>1</v>
      </c>
      <c r="E11447" s="129" t="s">
        <v>4739</v>
      </c>
      <c r="F11447" s="129" t="s">
        <v>4735</v>
      </c>
      <c r="G11447" s="129" t="s">
        <v>16723</v>
      </c>
      <c r="H11447" s="129"/>
    </row>
    <row r="11448" spans="1:8" x14ac:dyDescent="0.3">
      <c r="A11448" s="183">
        <v>45991</v>
      </c>
      <c r="B11448" s="129" t="s">
        <v>16188</v>
      </c>
      <c r="C11448" s="129" t="s">
        <v>418</v>
      </c>
      <c r="D11448" s="165">
        <v>1</v>
      </c>
      <c r="E11448" s="129" t="s">
        <v>4739</v>
      </c>
      <c r="F11448" s="129" t="s">
        <v>4735</v>
      </c>
      <c r="G11448" s="129" t="s">
        <v>16723</v>
      </c>
      <c r="H11448" s="129"/>
    </row>
    <row r="11449" spans="1:8" x14ac:dyDescent="0.3">
      <c r="A11449" s="183">
        <v>45991</v>
      </c>
      <c r="B11449" s="129" t="s">
        <v>16189</v>
      </c>
      <c r="C11449" s="129" t="s">
        <v>416</v>
      </c>
      <c r="D11449" s="165">
        <v>1</v>
      </c>
      <c r="E11449" s="129" t="s">
        <v>4739</v>
      </c>
      <c r="F11449" s="129" t="s">
        <v>4735</v>
      </c>
      <c r="G11449" s="129" t="s">
        <v>16723</v>
      </c>
      <c r="H11449" s="129"/>
    </row>
    <row r="11450" spans="1:8" x14ac:dyDescent="0.3">
      <c r="A11450" s="183">
        <v>45991</v>
      </c>
      <c r="B11450" s="129" t="s">
        <v>16190</v>
      </c>
      <c r="C11450" s="129" t="s">
        <v>418</v>
      </c>
      <c r="D11450" s="165">
        <v>1</v>
      </c>
      <c r="E11450" s="129" t="s">
        <v>4741</v>
      </c>
      <c r="F11450" s="129" t="s">
        <v>4735</v>
      </c>
      <c r="G11450" s="129" t="s">
        <v>16723</v>
      </c>
      <c r="H11450" s="129"/>
    </row>
    <row r="11451" spans="1:8" x14ac:dyDescent="0.3">
      <c r="A11451" s="183">
        <v>45991</v>
      </c>
      <c r="B11451" s="129" t="s">
        <v>16191</v>
      </c>
      <c r="C11451" s="129" t="s">
        <v>418</v>
      </c>
      <c r="D11451" s="165">
        <v>1</v>
      </c>
      <c r="E11451" s="129" t="s">
        <v>4739</v>
      </c>
      <c r="F11451" s="129" t="s">
        <v>4735</v>
      </c>
      <c r="G11451" s="129" t="s">
        <v>16723</v>
      </c>
      <c r="H11451" s="129"/>
    </row>
    <row r="11452" spans="1:8" x14ac:dyDescent="0.3">
      <c r="A11452" s="183">
        <v>45991</v>
      </c>
      <c r="B11452" s="129" t="s">
        <v>16192</v>
      </c>
      <c r="C11452" s="129" t="s">
        <v>416</v>
      </c>
      <c r="D11452" s="165">
        <v>1</v>
      </c>
      <c r="E11452" s="129" t="s">
        <v>4744</v>
      </c>
      <c r="F11452" s="129" t="s">
        <v>4735</v>
      </c>
      <c r="G11452" s="129" t="s">
        <v>16723</v>
      </c>
      <c r="H11452" s="129"/>
    </row>
    <row r="11453" spans="1:8" x14ac:dyDescent="0.3">
      <c r="A11453" s="183">
        <v>45991</v>
      </c>
      <c r="B11453" s="129" t="s">
        <v>16193</v>
      </c>
      <c r="C11453" s="129" t="s">
        <v>418</v>
      </c>
      <c r="D11453" s="165">
        <v>1</v>
      </c>
      <c r="E11453" s="129" t="s">
        <v>4821</v>
      </c>
      <c r="F11453" s="129" t="s">
        <v>4735</v>
      </c>
      <c r="G11453" s="129" t="s">
        <v>16723</v>
      </c>
      <c r="H11453" s="129"/>
    </row>
    <row r="11454" spans="1:8" x14ac:dyDescent="0.3">
      <c r="A11454" s="183">
        <v>45991</v>
      </c>
      <c r="B11454" s="129" t="s">
        <v>16194</v>
      </c>
      <c r="C11454" s="129" t="s">
        <v>418</v>
      </c>
      <c r="D11454" s="165">
        <v>1</v>
      </c>
      <c r="E11454" s="129" t="s">
        <v>4739</v>
      </c>
      <c r="F11454" s="129" t="s">
        <v>4735</v>
      </c>
      <c r="G11454" s="129" t="s">
        <v>16723</v>
      </c>
      <c r="H11454" s="129"/>
    </row>
    <row r="11455" spans="1:8" x14ac:dyDescent="0.3">
      <c r="A11455" s="183">
        <v>45991</v>
      </c>
      <c r="B11455" s="129" t="s">
        <v>16195</v>
      </c>
      <c r="C11455" s="129" t="s">
        <v>416</v>
      </c>
      <c r="D11455" s="165">
        <v>1</v>
      </c>
      <c r="E11455" s="129" t="s">
        <v>4744</v>
      </c>
      <c r="F11455" s="129" t="s">
        <v>4735</v>
      </c>
      <c r="G11455" s="129" t="s">
        <v>16723</v>
      </c>
      <c r="H11455" s="129"/>
    </row>
    <row r="11456" spans="1:8" x14ac:dyDescent="0.3">
      <c r="A11456" s="183">
        <v>45991</v>
      </c>
      <c r="B11456" s="129" t="s">
        <v>16196</v>
      </c>
      <c r="C11456" s="129" t="s">
        <v>418</v>
      </c>
      <c r="D11456" s="165">
        <v>1</v>
      </c>
      <c r="E11456" s="129" t="s">
        <v>4739</v>
      </c>
      <c r="F11456" s="129" t="s">
        <v>4735</v>
      </c>
      <c r="G11456" s="129" t="s">
        <v>16723</v>
      </c>
      <c r="H11456" s="129"/>
    </row>
    <row r="11457" spans="1:8" x14ac:dyDescent="0.3">
      <c r="A11457" s="183">
        <v>45991</v>
      </c>
      <c r="B11457" s="129" t="s">
        <v>16197</v>
      </c>
      <c r="C11457" s="129" t="s">
        <v>416</v>
      </c>
      <c r="D11457" s="165">
        <v>1</v>
      </c>
      <c r="E11457" s="129" t="s">
        <v>4739</v>
      </c>
      <c r="F11457" s="129" t="s">
        <v>4735</v>
      </c>
      <c r="G11457" s="129" t="s">
        <v>16723</v>
      </c>
      <c r="H11457" s="129"/>
    </row>
    <row r="11458" spans="1:8" x14ac:dyDescent="0.3">
      <c r="A11458" s="183">
        <v>45991</v>
      </c>
      <c r="B11458" s="129" t="s">
        <v>16198</v>
      </c>
      <c r="C11458" s="129" t="s">
        <v>418</v>
      </c>
      <c r="D11458" s="165">
        <v>1</v>
      </c>
      <c r="E11458" s="129" t="s">
        <v>4747</v>
      </c>
      <c r="F11458" s="129" t="s">
        <v>4735</v>
      </c>
      <c r="G11458" s="129" t="s">
        <v>16723</v>
      </c>
      <c r="H11458" s="129"/>
    </row>
    <row r="11459" spans="1:8" x14ac:dyDescent="0.3">
      <c r="A11459" s="183">
        <v>45991</v>
      </c>
      <c r="B11459" s="129" t="s">
        <v>16199</v>
      </c>
      <c r="C11459" s="129" t="s">
        <v>418</v>
      </c>
      <c r="D11459" s="165">
        <v>1</v>
      </c>
      <c r="E11459" s="129" t="s">
        <v>4821</v>
      </c>
      <c r="F11459" s="129" t="s">
        <v>4735</v>
      </c>
      <c r="G11459" s="129" t="s">
        <v>16723</v>
      </c>
      <c r="H11459" s="129"/>
    </row>
    <row r="11460" spans="1:8" x14ac:dyDescent="0.3">
      <c r="A11460" s="183">
        <v>45991</v>
      </c>
      <c r="B11460" s="129" t="s">
        <v>16200</v>
      </c>
      <c r="C11460" s="129" t="s">
        <v>417</v>
      </c>
      <c r="D11460" s="165">
        <v>1</v>
      </c>
      <c r="E11460" s="129" t="s">
        <v>4739</v>
      </c>
      <c r="F11460" s="129" t="s">
        <v>4735</v>
      </c>
      <c r="G11460" s="129" t="s">
        <v>16723</v>
      </c>
      <c r="H11460" s="129"/>
    </row>
    <row r="11461" spans="1:8" x14ac:dyDescent="0.3">
      <c r="A11461" s="183">
        <v>45991</v>
      </c>
      <c r="B11461" s="129" t="s">
        <v>16201</v>
      </c>
      <c r="C11461" s="129" t="s">
        <v>417</v>
      </c>
      <c r="D11461" s="165">
        <v>1</v>
      </c>
      <c r="E11461" s="129" t="s">
        <v>4737</v>
      </c>
      <c r="F11461" s="129" t="s">
        <v>4735</v>
      </c>
      <c r="G11461" s="129" t="s">
        <v>16723</v>
      </c>
      <c r="H11461" s="129"/>
    </row>
    <row r="11462" spans="1:8" x14ac:dyDescent="0.3">
      <c r="A11462" s="183">
        <v>45991</v>
      </c>
      <c r="B11462" s="129" t="s">
        <v>16202</v>
      </c>
      <c r="C11462" s="129" t="s">
        <v>418</v>
      </c>
      <c r="D11462" s="165">
        <v>1</v>
      </c>
      <c r="E11462" s="129" t="s">
        <v>4734</v>
      </c>
      <c r="F11462" s="129" t="s">
        <v>4735</v>
      </c>
      <c r="G11462" s="129" t="s">
        <v>16723</v>
      </c>
      <c r="H11462" s="129"/>
    </row>
    <row r="11463" spans="1:8" x14ac:dyDescent="0.3">
      <c r="A11463" s="183">
        <v>45991</v>
      </c>
      <c r="B11463" s="129" t="s">
        <v>16203</v>
      </c>
      <c r="C11463" s="129" t="s">
        <v>417</v>
      </c>
      <c r="D11463" s="165">
        <v>1</v>
      </c>
      <c r="E11463" s="129" t="s">
        <v>4739</v>
      </c>
      <c r="F11463" s="129" t="s">
        <v>4735</v>
      </c>
      <c r="G11463" s="129" t="s">
        <v>16723</v>
      </c>
      <c r="H11463" s="129"/>
    </row>
    <row r="11464" spans="1:8" x14ac:dyDescent="0.3">
      <c r="A11464" s="183">
        <v>45991</v>
      </c>
      <c r="B11464" s="129" t="s">
        <v>16204</v>
      </c>
      <c r="C11464" s="129" t="s">
        <v>417</v>
      </c>
      <c r="D11464" s="165">
        <v>1</v>
      </c>
      <c r="E11464" s="129" t="s">
        <v>4739</v>
      </c>
      <c r="F11464" s="129" t="s">
        <v>4735</v>
      </c>
      <c r="G11464" s="129" t="s">
        <v>16723</v>
      </c>
      <c r="H11464" s="129"/>
    </row>
    <row r="11465" spans="1:8" x14ac:dyDescent="0.3">
      <c r="A11465" s="183">
        <v>45991</v>
      </c>
      <c r="B11465" s="129" t="s">
        <v>16205</v>
      </c>
      <c r="C11465" s="129" t="s">
        <v>417</v>
      </c>
      <c r="D11465" s="165">
        <v>1</v>
      </c>
      <c r="E11465" s="129" t="s">
        <v>4739</v>
      </c>
      <c r="F11465" s="129" t="s">
        <v>4735</v>
      </c>
      <c r="G11465" s="129" t="s">
        <v>16723</v>
      </c>
      <c r="H11465" s="129"/>
    </row>
    <row r="11466" spans="1:8" x14ac:dyDescent="0.3">
      <c r="A11466" s="183">
        <v>45991</v>
      </c>
      <c r="B11466" s="129" t="s">
        <v>16206</v>
      </c>
      <c r="C11466" s="129" t="s">
        <v>417</v>
      </c>
      <c r="D11466" s="165">
        <v>1</v>
      </c>
      <c r="E11466" s="129" t="s">
        <v>4737</v>
      </c>
      <c r="F11466" s="129" t="s">
        <v>4735</v>
      </c>
      <c r="G11466" s="129" t="s">
        <v>16723</v>
      </c>
      <c r="H11466" s="129"/>
    </row>
    <row r="11467" spans="1:8" x14ac:dyDescent="0.3">
      <c r="A11467" s="183">
        <v>45991</v>
      </c>
      <c r="B11467" s="129" t="s">
        <v>16207</v>
      </c>
      <c r="C11467" s="129" t="s">
        <v>417</v>
      </c>
      <c r="D11467" s="165">
        <v>1</v>
      </c>
      <c r="E11467" s="129" t="s">
        <v>4739</v>
      </c>
      <c r="F11467" s="129" t="s">
        <v>4735</v>
      </c>
      <c r="G11467" s="129" t="s">
        <v>16723</v>
      </c>
      <c r="H11467" s="129"/>
    </row>
    <row r="11468" spans="1:8" x14ac:dyDescent="0.3">
      <c r="A11468" s="183">
        <v>45991</v>
      </c>
      <c r="B11468" s="129" t="s">
        <v>16208</v>
      </c>
      <c r="C11468" s="129" t="s">
        <v>417</v>
      </c>
      <c r="D11468" s="165">
        <v>1</v>
      </c>
      <c r="E11468" s="129" t="s">
        <v>4739</v>
      </c>
      <c r="F11468" s="129" t="s">
        <v>4735</v>
      </c>
      <c r="G11468" s="129" t="s">
        <v>16723</v>
      </c>
      <c r="H11468" s="129"/>
    </row>
    <row r="11469" spans="1:8" x14ac:dyDescent="0.3">
      <c r="A11469" s="183">
        <v>45991</v>
      </c>
      <c r="B11469" s="129" t="s">
        <v>16209</v>
      </c>
      <c r="C11469" s="129" t="s">
        <v>416</v>
      </c>
      <c r="D11469" s="165">
        <v>1</v>
      </c>
      <c r="E11469" s="129" t="s">
        <v>4744</v>
      </c>
      <c r="F11469" s="129" t="s">
        <v>4735</v>
      </c>
      <c r="G11469" s="129" t="s">
        <v>16723</v>
      </c>
      <c r="H11469" s="129"/>
    </row>
    <row r="11470" spans="1:8" x14ac:dyDescent="0.3">
      <c r="A11470" s="183">
        <v>45991</v>
      </c>
      <c r="B11470" s="129" t="s">
        <v>16210</v>
      </c>
      <c r="C11470" s="129" t="s">
        <v>416</v>
      </c>
      <c r="D11470" s="165">
        <v>1</v>
      </c>
      <c r="E11470" s="129" t="s">
        <v>4739</v>
      </c>
      <c r="F11470" s="129" t="s">
        <v>4735</v>
      </c>
      <c r="G11470" s="129" t="s">
        <v>16723</v>
      </c>
      <c r="H11470" s="129"/>
    </row>
    <row r="11471" spans="1:8" x14ac:dyDescent="0.3">
      <c r="A11471" s="183">
        <v>45991</v>
      </c>
      <c r="B11471" s="129" t="s">
        <v>16211</v>
      </c>
      <c r="C11471" s="129" t="s">
        <v>417</v>
      </c>
      <c r="D11471" s="165">
        <v>1</v>
      </c>
      <c r="E11471" s="129" t="s">
        <v>4739</v>
      </c>
      <c r="F11471" s="129" t="s">
        <v>4735</v>
      </c>
      <c r="G11471" s="129" t="s">
        <v>16723</v>
      </c>
      <c r="H11471" s="129"/>
    </row>
    <row r="11472" spans="1:8" x14ac:dyDescent="0.3">
      <c r="A11472" s="183">
        <v>45991</v>
      </c>
      <c r="B11472" s="129" t="s">
        <v>16212</v>
      </c>
      <c r="C11472" s="129" t="s">
        <v>417</v>
      </c>
      <c r="D11472" s="165">
        <v>1</v>
      </c>
      <c r="E11472" s="129" t="s">
        <v>4737</v>
      </c>
      <c r="F11472" s="129" t="s">
        <v>4735</v>
      </c>
      <c r="G11472" s="129" t="s">
        <v>16723</v>
      </c>
      <c r="H11472" s="129"/>
    </row>
    <row r="11473" spans="1:8" x14ac:dyDescent="0.3">
      <c r="A11473" s="183">
        <v>45991</v>
      </c>
      <c r="B11473" s="129" t="s">
        <v>16213</v>
      </c>
      <c r="C11473" s="129" t="s">
        <v>418</v>
      </c>
      <c r="D11473" s="165">
        <v>1</v>
      </c>
      <c r="E11473" s="129" t="s">
        <v>4737</v>
      </c>
      <c r="F11473" s="129" t="s">
        <v>4735</v>
      </c>
      <c r="G11473" s="129" t="s">
        <v>16723</v>
      </c>
      <c r="H11473" s="129"/>
    </row>
    <row r="11474" spans="1:8" x14ac:dyDescent="0.3">
      <c r="A11474" s="183">
        <v>45991</v>
      </c>
      <c r="B11474" s="129" t="s">
        <v>16214</v>
      </c>
      <c r="C11474" s="129" t="s">
        <v>418</v>
      </c>
      <c r="D11474" s="165">
        <v>1</v>
      </c>
      <c r="E11474" s="129" t="s">
        <v>4739</v>
      </c>
      <c r="F11474" s="129" t="s">
        <v>4735</v>
      </c>
      <c r="G11474" s="129" t="s">
        <v>16723</v>
      </c>
      <c r="H11474" s="129"/>
    </row>
    <row r="11475" spans="1:8" x14ac:dyDescent="0.3">
      <c r="A11475" s="183">
        <v>45991</v>
      </c>
      <c r="B11475" s="129" t="s">
        <v>16215</v>
      </c>
      <c r="C11475" s="129" t="s">
        <v>416</v>
      </c>
      <c r="D11475" s="165">
        <v>1</v>
      </c>
      <c r="E11475" s="129" t="s">
        <v>4739</v>
      </c>
      <c r="F11475" s="129" t="s">
        <v>4735</v>
      </c>
      <c r="G11475" s="129" t="s">
        <v>16723</v>
      </c>
      <c r="H11475" s="129"/>
    </row>
    <row r="11476" spans="1:8" x14ac:dyDescent="0.3">
      <c r="A11476" s="183">
        <v>45991</v>
      </c>
      <c r="B11476" s="129" t="s">
        <v>16216</v>
      </c>
      <c r="C11476" s="129" t="s">
        <v>416</v>
      </c>
      <c r="D11476" s="165">
        <v>1</v>
      </c>
      <c r="E11476" s="129" t="s">
        <v>4739</v>
      </c>
      <c r="F11476" s="129" t="s">
        <v>4735</v>
      </c>
      <c r="G11476" s="129" t="s">
        <v>16723</v>
      </c>
      <c r="H11476" s="129"/>
    </row>
    <row r="11477" spans="1:8" x14ac:dyDescent="0.3">
      <c r="A11477" s="183">
        <v>45991</v>
      </c>
      <c r="B11477" s="129" t="s">
        <v>16217</v>
      </c>
      <c r="C11477" s="129" t="s">
        <v>418</v>
      </c>
      <c r="D11477" s="165">
        <v>1</v>
      </c>
      <c r="E11477" s="129" t="s">
        <v>4821</v>
      </c>
      <c r="F11477" s="129" t="s">
        <v>4735</v>
      </c>
      <c r="G11477" s="129" t="s">
        <v>16723</v>
      </c>
      <c r="H11477" s="129"/>
    </row>
    <row r="11478" spans="1:8" x14ac:dyDescent="0.3">
      <c r="A11478" s="183">
        <v>45991</v>
      </c>
      <c r="B11478" s="129" t="s">
        <v>16218</v>
      </c>
      <c r="C11478" s="129" t="s">
        <v>418</v>
      </c>
      <c r="D11478" s="165">
        <v>1</v>
      </c>
      <c r="E11478" s="129" t="s">
        <v>4821</v>
      </c>
      <c r="F11478" s="129" t="s">
        <v>4735</v>
      </c>
      <c r="G11478" s="129" t="s">
        <v>16723</v>
      </c>
      <c r="H11478" s="129"/>
    </row>
    <row r="11479" spans="1:8" x14ac:dyDescent="0.3">
      <c r="A11479" s="183">
        <v>45991</v>
      </c>
      <c r="B11479" s="129" t="s">
        <v>16219</v>
      </c>
      <c r="C11479" s="129" t="s">
        <v>416</v>
      </c>
      <c r="D11479" s="165">
        <v>1</v>
      </c>
      <c r="E11479" s="129" t="s">
        <v>4739</v>
      </c>
      <c r="F11479" s="129" t="s">
        <v>4735</v>
      </c>
      <c r="G11479" s="129" t="s">
        <v>16723</v>
      </c>
      <c r="H11479" s="129"/>
    </row>
    <row r="11480" spans="1:8" x14ac:dyDescent="0.3">
      <c r="A11480" s="183">
        <v>45991</v>
      </c>
      <c r="B11480" s="129" t="s">
        <v>16220</v>
      </c>
      <c r="C11480" s="129" t="s">
        <v>416</v>
      </c>
      <c r="D11480" s="165">
        <v>1</v>
      </c>
      <c r="E11480" s="129" t="s">
        <v>4739</v>
      </c>
      <c r="F11480" s="129" t="s">
        <v>4735</v>
      </c>
      <c r="G11480" s="129" t="s">
        <v>16723</v>
      </c>
      <c r="H11480" s="129"/>
    </row>
    <row r="11481" spans="1:8" x14ac:dyDescent="0.3">
      <c r="A11481" s="183">
        <v>45991</v>
      </c>
      <c r="B11481" s="129" t="s">
        <v>16221</v>
      </c>
      <c r="C11481" s="129" t="s">
        <v>418</v>
      </c>
      <c r="D11481" s="165">
        <v>1</v>
      </c>
      <c r="E11481" s="129" t="s">
        <v>4821</v>
      </c>
      <c r="F11481" s="129" t="s">
        <v>4735</v>
      </c>
      <c r="G11481" s="129" t="s">
        <v>16723</v>
      </c>
      <c r="H11481" s="129"/>
    </row>
    <row r="11482" spans="1:8" x14ac:dyDescent="0.3">
      <c r="A11482" s="183">
        <v>45991</v>
      </c>
      <c r="B11482" s="129" t="s">
        <v>16222</v>
      </c>
      <c r="C11482" s="129" t="s">
        <v>416</v>
      </c>
      <c r="D11482" s="165">
        <v>1</v>
      </c>
      <c r="E11482" s="129" t="s">
        <v>4739</v>
      </c>
      <c r="F11482" s="129" t="s">
        <v>4735</v>
      </c>
      <c r="G11482" s="129" t="s">
        <v>16723</v>
      </c>
      <c r="H11482" s="129"/>
    </row>
    <row r="11483" spans="1:8" x14ac:dyDescent="0.3">
      <c r="A11483" s="183">
        <v>45991</v>
      </c>
      <c r="B11483" s="129" t="s">
        <v>16223</v>
      </c>
      <c r="C11483" s="129" t="s">
        <v>418</v>
      </c>
      <c r="D11483" s="165">
        <v>1</v>
      </c>
      <c r="E11483" s="129" t="s">
        <v>4821</v>
      </c>
      <c r="F11483" s="129" t="s">
        <v>4735</v>
      </c>
      <c r="G11483" s="129" t="s">
        <v>16723</v>
      </c>
      <c r="H11483" s="129"/>
    </row>
    <row r="11484" spans="1:8" x14ac:dyDescent="0.3">
      <c r="A11484" s="183">
        <v>45991</v>
      </c>
      <c r="B11484" s="129" t="s">
        <v>16224</v>
      </c>
      <c r="C11484" s="129" t="s">
        <v>418</v>
      </c>
      <c r="D11484" s="165">
        <v>1</v>
      </c>
      <c r="E11484" s="129" t="s">
        <v>4821</v>
      </c>
      <c r="F11484" s="129" t="s">
        <v>4735</v>
      </c>
      <c r="G11484" s="129" t="s">
        <v>16723</v>
      </c>
      <c r="H11484" s="129"/>
    </row>
    <row r="11485" spans="1:8" x14ac:dyDescent="0.3">
      <c r="A11485" s="183">
        <v>45991</v>
      </c>
      <c r="B11485" s="129" t="s">
        <v>16225</v>
      </c>
      <c r="C11485" s="129" t="s">
        <v>417</v>
      </c>
      <c r="D11485" s="165">
        <v>1</v>
      </c>
      <c r="E11485" s="129" t="s">
        <v>4737</v>
      </c>
      <c r="F11485" s="129" t="s">
        <v>4735</v>
      </c>
      <c r="G11485" s="129" t="s">
        <v>16723</v>
      </c>
      <c r="H11485" s="129"/>
    </row>
    <row r="11486" spans="1:8" x14ac:dyDescent="0.3">
      <c r="A11486" s="183">
        <v>45991</v>
      </c>
      <c r="B11486" s="129" t="s">
        <v>16226</v>
      </c>
      <c r="C11486" s="129" t="s">
        <v>417</v>
      </c>
      <c r="D11486" s="165">
        <v>1</v>
      </c>
      <c r="E11486" s="129" t="s">
        <v>4739</v>
      </c>
      <c r="F11486" s="129" t="s">
        <v>4735</v>
      </c>
      <c r="G11486" s="129" t="s">
        <v>16723</v>
      </c>
      <c r="H11486" s="129"/>
    </row>
    <row r="11487" spans="1:8" x14ac:dyDescent="0.3">
      <c r="A11487" s="183">
        <v>45991</v>
      </c>
      <c r="B11487" s="129" t="s">
        <v>16227</v>
      </c>
      <c r="C11487" s="129" t="s">
        <v>417</v>
      </c>
      <c r="D11487" s="165">
        <v>1</v>
      </c>
      <c r="E11487" s="129" t="s">
        <v>4739</v>
      </c>
      <c r="F11487" s="129" t="s">
        <v>4735</v>
      </c>
      <c r="G11487" s="129" t="s">
        <v>16723</v>
      </c>
      <c r="H11487" s="129"/>
    </row>
    <row r="11488" spans="1:8" x14ac:dyDescent="0.3">
      <c r="A11488" s="183">
        <v>45991</v>
      </c>
      <c r="B11488" s="129" t="s">
        <v>16228</v>
      </c>
      <c r="C11488" s="129" t="s">
        <v>417</v>
      </c>
      <c r="D11488" s="165">
        <v>1</v>
      </c>
      <c r="E11488" s="129" t="s">
        <v>4739</v>
      </c>
      <c r="F11488" s="129" t="s">
        <v>4735</v>
      </c>
      <c r="G11488" s="129" t="s">
        <v>16723</v>
      </c>
      <c r="H11488" s="129"/>
    </row>
    <row r="11489" spans="1:8" x14ac:dyDescent="0.3">
      <c r="A11489" s="183">
        <v>45991</v>
      </c>
      <c r="B11489" s="129" t="s">
        <v>16229</v>
      </c>
      <c r="C11489" s="129" t="s">
        <v>417</v>
      </c>
      <c r="D11489" s="165">
        <v>1</v>
      </c>
      <c r="E11489" s="129" t="s">
        <v>4739</v>
      </c>
      <c r="F11489" s="129" t="s">
        <v>4735</v>
      </c>
      <c r="G11489" s="129" t="s">
        <v>16723</v>
      </c>
      <c r="H11489" s="129"/>
    </row>
    <row r="11490" spans="1:8" x14ac:dyDescent="0.3">
      <c r="A11490" s="183">
        <v>45991</v>
      </c>
      <c r="B11490" s="129" t="s">
        <v>16230</v>
      </c>
      <c r="C11490" s="129" t="s">
        <v>418</v>
      </c>
      <c r="D11490" s="165">
        <v>1</v>
      </c>
      <c r="E11490" s="129" t="s">
        <v>4744</v>
      </c>
      <c r="F11490" s="129" t="s">
        <v>4735</v>
      </c>
      <c r="G11490" s="129" t="s">
        <v>16723</v>
      </c>
      <c r="H11490" s="129"/>
    </row>
    <row r="11491" spans="1:8" x14ac:dyDescent="0.3">
      <c r="A11491" s="183">
        <v>45991</v>
      </c>
      <c r="B11491" s="129" t="s">
        <v>16231</v>
      </c>
      <c r="C11491" s="129" t="s">
        <v>416</v>
      </c>
      <c r="D11491" s="165">
        <v>1</v>
      </c>
      <c r="E11491" s="129" t="s">
        <v>4737</v>
      </c>
      <c r="F11491" s="129" t="s">
        <v>4735</v>
      </c>
      <c r="G11491" s="129" t="s">
        <v>16723</v>
      </c>
      <c r="H11491" s="129"/>
    </row>
    <row r="11492" spans="1:8" x14ac:dyDescent="0.3">
      <c r="A11492" s="183">
        <v>45991</v>
      </c>
      <c r="B11492" s="129" t="s">
        <v>16232</v>
      </c>
      <c r="C11492" s="129" t="s">
        <v>418</v>
      </c>
      <c r="D11492" s="165">
        <v>1</v>
      </c>
      <c r="E11492" s="129" t="s">
        <v>4739</v>
      </c>
      <c r="F11492" s="129" t="s">
        <v>4735</v>
      </c>
      <c r="G11492" s="129" t="s">
        <v>16723</v>
      </c>
      <c r="H11492" s="129"/>
    </row>
    <row r="11493" spans="1:8" x14ac:dyDescent="0.3">
      <c r="A11493" s="183">
        <v>45991</v>
      </c>
      <c r="B11493" s="129" t="s">
        <v>16233</v>
      </c>
      <c r="C11493" s="129" t="s">
        <v>418</v>
      </c>
      <c r="D11493" s="165">
        <v>1</v>
      </c>
      <c r="E11493" s="129" t="s">
        <v>4739</v>
      </c>
      <c r="F11493" s="129" t="s">
        <v>4735</v>
      </c>
      <c r="G11493" s="129" t="s">
        <v>16723</v>
      </c>
      <c r="H11493" s="129"/>
    </row>
    <row r="11494" spans="1:8" x14ac:dyDescent="0.3">
      <c r="A11494" s="183">
        <v>45991</v>
      </c>
      <c r="B11494" s="129" t="s">
        <v>16234</v>
      </c>
      <c r="C11494" s="129" t="s">
        <v>418</v>
      </c>
      <c r="D11494" s="165">
        <v>1</v>
      </c>
      <c r="E11494" s="129" t="s">
        <v>4747</v>
      </c>
      <c r="F11494" s="129" t="s">
        <v>4735</v>
      </c>
      <c r="G11494" s="129" t="s">
        <v>16723</v>
      </c>
      <c r="H11494" s="129"/>
    </row>
    <row r="11495" spans="1:8" x14ac:dyDescent="0.3">
      <c r="A11495" s="183">
        <v>45991</v>
      </c>
      <c r="B11495" s="129" t="s">
        <v>16235</v>
      </c>
      <c r="C11495" s="129" t="s">
        <v>416</v>
      </c>
      <c r="D11495" s="165">
        <v>1</v>
      </c>
      <c r="E11495" s="129" t="s">
        <v>4739</v>
      </c>
      <c r="F11495" s="129" t="s">
        <v>4735</v>
      </c>
      <c r="G11495" s="129" t="s">
        <v>16723</v>
      </c>
      <c r="H11495" s="129"/>
    </row>
    <row r="11496" spans="1:8" x14ac:dyDescent="0.3">
      <c r="A11496" s="183">
        <v>45991</v>
      </c>
      <c r="B11496" s="129" t="s">
        <v>16236</v>
      </c>
      <c r="C11496" s="129" t="s">
        <v>418</v>
      </c>
      <c r="D11496" s="165">
        <v>1</v>
      </c>
      <c r="E11496" s="129" t="s">
        <v>4737</v>
      </c>
      <c r="F11496" s="129" t="s">
        <v>4735</v>
      </c>
      <c r="G11496" s="129" t="s">
        <v>16723</v>
      </c>
      <c r="H11496" s="129"/>
    </row>
    <row r="11497" spans="1:8" x14ac:dyDescent="0.3">
      <c r="A11497" s="183">
        <v>45991</v>
      </c>
      <c r="B11497" s="129" t="s">
        <v>16237</v>
      </c>
      <c r="C11497" s="129" t="s">
        <v>416</v>
      </c>
      <c r="D11497" s="165">
        <v>1</v>
      </c>
      <c r="E11497" s="129" t="s">
        <v>4739</v>
      </c>
      <c r="F11497" s="129" t="s">
        <v>4735</v>
      </c>
      <c r="G11497" s="129" t="s">
        <v>16723</v>
      </c>
      <c r="H11497" s="129"/>
    </row>
    <row r="11498" spans="1:8" x14ac:dyDescent="0.3">
      <c r="A11498" s="183">
        <v>45991</v>
      </c>
      <c r="B11498" s="129" t="s">
        <v>16238</v>
      </c>
      <c r="C11498" s="129" t="s">
        <v>416</v>
      </c>
      <c r="D11498" s="165">
        <v>1</v>
      </c>
      <c r="E11498" s="129" t="s">
        <v>4739</v>
      </c>
      <c r="F11498" s="129" t="s">
        <v>4735</v>
      </c>
      <c r="G11498" s="129" t="s">
        <v>16723</v>
      </c>
      <c r="H11498" s="129"/>
    </row>
    <row r="11499" spans="1:8" x14ac:dyDescent="0.3">
      <c r="A11499" s="183">
        <v>45991</v>
      </c>
      <c r="B11499" s="129" t="s">
        <v>16239</v>
      </c>
      <c r="C11499" s="129" t="s">
        <v>418</v>
      </c>
      <c r="D11499" s="165">
        <v>1</v>
      </c>
      <c r="E11499" s="129" t="s">
        <v>4737</v>
      </c>
      <c r="F11499" s="129" t="s">
        <v>4735</v>
      </c>
      <c r="G11499" s="129" t="s">
        <v>16723</v>
      </c>
      <c r="H11499" s="129"/>
    </row>
    <row r="11500" spans="1:8" x14ac:dyDescent="0.3">
      <c r="A11500" s="183">
        <v>45991</v>
      </c>
      <c r="B11500" s="129" t="s">
        <v>16240</v>
      </c>
      <c r="C11500" s="129" t="s">
        <v>417</v>
      </c>
      <c r="D11500" s="165">
        <v>1</v>
      </c>
      <c r="E11500" s="129" t="s">
        <v>4739</v>
      </c>
      <c r="F11500" s="129" t="s">
        <v>4735</v>
      </c>
      <c r="G11500" s="129" t="s">
        <v>16723</v>
      </c>
      <c r="H11500" s="129"/>
    </row>
    <row r="11501" spans="1:8" x14ac:dyDescent="0.3">
      <c r="A11501" s="183">
        <v>45991</v>
      </c>
      <c r="B11501" s="129" t="s">
        <v>16241</v>
      </c>
      <c r="C11501" s="129" t="s">
        <v>416</v>
      </c>
      <c r="D11501" s="165">
        <v>1</v>
      </c>
      <c r="E11501" s="129" t="s">
        <v>4737</v>
      </c>
      <c r="F11501" s="129" t="s">
        <v>4735</v>
      </c>
      <c r="G11501" s="129" t="s">
        <v>16723</v>
      </c>
      <c r="H11501" s="129"/>
    </row>
    <row r="11502" spans="1:8" x14ac:dyDescent="0.3">
      <c r="A11502" s="183">
        <v>45991</v>
      </c>
      <c r="B11502" s="129" t="s">
        <v>16242</v>
      </c>
      <c r="C11502" s="129" t="s">
        <v>418</v>
      </c>
      <c r="D11502" s="165">
        <v>1</v>
      </c>
      <c r="E11502" s="129" t="s">
        <v>4739</v>
      </c>
      <c r="F11502" s="129" t="s">
        <v>4735</v>
      </c>
      <c r="G11502" s="129" t="s">
        <v>16723</v>
      </c>
      <c r="H11502" s="129"/>
    </row>
    <row r="11503" spans="1:8" x14ac:dyDescent="0.3">
      <c r="A11503" s="183">
        <v>45991</v>
      </c>
      <c r="B11503" s="129" t="s">
        <v>16243</v>
      </c>
      <c r="C11503" s="129" t="s">
        <v>418</v>
      </c>
      <c r="D11503" s="165">
        <v>1</v>
      </c>
      <c r="E11503" s="129" t="s">
        <v>4747</v>
      </c>
      <c r="F11503" s="129" t="s">
        <v>4735</v>
      </c>
      <c r="G11503" s="129" t="s">
        <v>16723</v>
      </c>
      <c r="H11503" s="129"/>
    </row>
    <row r="11504" spans="1:8" x14ac:dyDescent="0.3">
      <c r="A11504" s="183">
        <v>45991</v>
      </c>
      <c r="B11504" s="129" t="s">
        <v>16244</v>
      </c>
      <c r="C11504" s="129" t="s">
        <v>416</v>
      </c>
      <c r="D11504" s="165">
        <v>1</v>
      </c>
      <c r="E11504" s="129" t="s">
        <v>4737</v>
      </c>
      <c r="F11504" s="129" t="s">
        <v>4735</v>
      </c>
      <c r="G11504" s="129" t="s">
        <v>16723</v>
      </c>
      <c r="H11504" s="129"/>
    </row>
    <row r="11505" spans="1:8" x14ac:dyDescent="0.3">
      <c r="A11505" s="183">
        <v>45991</v>
      </c>
      <c r="B11505" s="129" t="s">
        <v>16245</v>
      </c>
      <c r="C11505" s="129" t="s">
        <v>417</v>
      </c>
      <c r="D11505" s="165">
        <v>1</v>
      </c>
      <c r="E11505" s="129" t="s">
        <v>4739</v>
      </c>
      <c r="F11505" s="129" t="s">
        <v>4735</v>
      </c>
      <c r="G11505" s="129" t="s">
        <v>16723</v>
      </c>
      <c r="H11505" s="129"/>
    </row>
    <row r="11506" spans="1:8" x14ac:dyDescent="0.3">
      <c r="A11506" s="183">
        <v>45991</v>
      </c>
      <c r="B11506" s="129" t="s">
        <v>16246</v>
      </c>
      <c r="C11506" s="129" t="s">
        <v>417</v>
      </c>
      <c r="D11506" s="165">
        <v>1</v>
      </c>
      <c r="E11506" s="129" t="s">
        <v>4739</v>
      </c>
      <c r="F11506" s="129" t="s">
        <v>4735</v>
      </c>
      <c r="G11506" s="129" t="s">
        <v>16723</v>
      </c>
      <c r="H11506" s="129"/>
    </row>
    <row r="11507" spans="1:8" x14ac:dyDescent="0.3">
      <c r="A11507" s="183">
        <v>45991</v>
      </c>
      <c r="B11507" s="129" t="s">
        <v>16247</v>
      </c>
      <c r="C11507" s="129" t="s">
        <v>417</v>
      </c>
      <c r="D11507" s="165">
        <v>1</v>
      </c>
      <c r="E11507" s="129" t="s">
        <v>5066</v>
      </c>
      <c r="F11507" s="129" t="s">
        <v>4735</v>
      </c>
      <c r="G11507" s="129" t="s">
        <v>16723</v>
      </c>
      <c r="H11507" s="129"/>
    </row>
    <row r="11508" spans="1:8" x14ac:dyDescent="0.3">
      <c r="A11508" s="183">
        <v>45991</v>
      </c>
      <c r="B11508" s="129" t="s">
        <v>16248</v>
      </c>
      <c r="C11508" s="129" t="s">
        <v>418</v>
      </c>
      <c r="D11508" s="165">
        <v>1</v>
      </c>
      <c r="E11508" s="129" t="s">
        <v>4739</v>
      </c>
      <c r="F11508" s="129" t="s">
        <v>4735</v>
      </c>
      <c r="G11508" s="129" t="s">
        <v>16723</v>
      </c>
      <c r="H11508" s="129"/>
    </row>
    <row r="11509" spans="1:8" x14ac:dyDescent="0.3">
      <c r="A11509" s="183">
        <v>45991</v>
      </c>
      <c r="B11509" s="129" t="s">
        <v>16249</v>
      </c>
      <c r="C11509" s="129" t="s">
        <v>418</v>
      </c>
      <c r="D11509" s="165">
        <v>1</v>
      </c>
      <c r="E11509" s="129" t="s">
        <v>4821</v>
      </c>
      <c r="F11509" s="129" t="s">
        <v>4735</v>
      </c>
      <c r="G11509" s="129" t="s">
        <v>16723</v>
      </c>
      <c r="H11509" s="129"/>
    </row>
    <row r="11510" spans="1:8" x14ac:dyDescent="0.3">
      <c r="A11510" s="183">
        <v>45991</v>
      </c>
      <c r="B11510" s="129" t="s">
        <v>16250</v>
      </c>
      <c r="C11510" s="129" t="s">
        <v>418</v>
      </c>
      <c r="D11510" s="165">
        <v>1</v>
      </c>
      <c r="E11510" s="129" t="s">
        <v>4821</v>
      </c>
      <c r="F11510" s="129" t="s">
        <v>4735</v>
      </c>
      <c r="G11510" s="129" t="s">
        <v>16723</v>
      </c>
      <c r="H11510" s="129"/>
    </row>
    <row r="11511" spans="1:8" x14ac:dyDescent="0.3">
      <c r="A11511" s="183">
        <v>45991</v>
      </c>
      <c r="B11511" s="129" t="s">
        <v>16251</v>
      </c>
      <c r="C11511" s="129" t="s">
        <v>418</v>
      </c>
      <c r="D11511" s="165">
        <v>1</v>
      </c>
      <c r="E11511" s="129" t="s">
        <v>4744</v>
      </c>
      <c r="F11511" s="129" t="s">
        <v>4735</v>
      </c>
      <c r="G11511" s="129" t="s">
        <v>16723</v>
      </c>
      <c r="H11511" s="129"/>
    </row>
    <row r="11512" spans="1:8" x14ac:dyDescent="0.3">
      <c r="A11512" s="183">
        <v>45991</v>
      </c>
      <c r="B11512" s="129" t="s">
        <v>16252</v>
      </c>
      <c r="C11512" s="129" t="s">
        <v>418</v>
      </c>
      <c r="D11512" s="165">
        <v>1</v>
      </c>
      <c r="E11512" s="129" t="s">
        <v>4737</v>
      </c>
      <c r="F11512" s="129" t="s">
        <v>4735</v>
      </c>
      <c r="G11512" s="129" t="s">
        <v>16723</v>
      </c>
      <c r="H11512" s="129"/>
    </row>
    <row r="11513" spans="1:8" x14ac:dyDescent="0.3">
      <c r="A11513" s="183">
        <v>45991</v>
      </c>
      <c r="B11513" s="129" t="s">
        <v>16253</v>
      </c>
      <c r="C11513" s="129" t="s">
        <v>418</v>
      </c>
      <c r="D11513" s="165">
        <v>1</v>
      </c>
      <c r="E11513" s="129" t="s">
        <v>4739</v>
      </c>
      <c r="F11513" s="129" t="s">
        <v>4735</v>
      </c>
      <c r="G11513" s="129" t="s">
        <v>16723</v>
      </c>
      <c r="H11513" s="129"/>
    </row>
    <row r="11514" spans="1:8" x14ac:dyDescent="0.3">
      <c r="A11514" s="183">
        <v>45991</v>
      </c>
      <c r="B11514" s="129" t="s">
        <v>16254</v>
      </c>
      <c r="C11514" s="129" t="s">
        <v>417</v>
      </c>
      <c r="D11514" s="165">
        <v>1</v>
      </c>
      <c r="E11514" s="129" t="s">
        <v>4739</v>
      </c>
      <c r="F11514" s="129" t="s">
        <v>4735</v>
      </c>
      <c r="G11514" s="129" t="s">
        <v>16723</v>
      </c>
      <c r="H11514" s="129"/>
    </row>
    <row r="11515" spans="1:8" x14ac:dyDescent="0.3">
      <c r="A11515" s="183">
        <v>45991</v>
      </c>
      <c r="B11515" s="129" t="s">
        <v>16255</v>
      </c>
      <c r="C11515" s="129" t="s">
        <v>417</v>
      </c>
      <c r="D11515" s="165">
        <v>1</v>
      </c>
      <c r="E11515" s="129" t="s">
        <v>4739</v>
      </c>
      <c r="F11515" s="129" t="s">
        <v>4735</v>
      </c>
      <c r="G11515" s="129" t="s">
        <v>16723</v>
      </c>
      <c r="H11515" s="129"/>
    </row>
    <row r="11516" spans="1:8" x14ac:dyDescent="0.3">
      <c r="A11516" s="183">
        <v>45991</v>
      </c>
      <c r="B11516" s="129" t="s">
        <v>16256</v>
      </c>
      <c r="C11516" s="129" t="s">
        <v>418</v>
      </c>
      <c r="D11516" s="165">
        <v>1</v>
      </c>
      <c r="E11516" s="129" t="s">
        <v>4739</v>
      </c>
      <c r="F11516" s="129" t="s">
        <v>4735</v>
      </c>
      <c r="G11516" s="129" t="s">
        <v>16723</v>
      </c>
      <c r="H11516" s="129"/>
    </row>
    <row r="11517" spans="1:8" x14ac:dyDescent="0.3">
      <c r="A11517" s="183">
        <v>45991</v>
      </c>
      <c r="B11517" s="129" t="s">
        <v>16257</v>
      </c>
      <c r="C11517" s="129" t="s">
        <v>417</v>
      </c>
      <c r="D11517" s="165">
        <v>1</v>
      </c>
      <c r="E11517" s="129" t="s">
        <v>4739</v>
      </c>
      <c r="F11517" s="129" t="s">
        <v>4735</v>
      </c>
      <c r="G11517" s="129" t="s">
        <v>16723</v>
      </c>
      <c r="H11517" s="129"/>
    </row>
    <row r="11518" spans="1:8" x14ac:dyDescent="0.3">
      <c r="A11518" s="183">
        <v>45991</v>
      </c>
      <c r="B11518" s="129" t="s">
        <v>16258</v>
      </c>
      <c r="C11518" s="129" t="s">
        <v>417</v>
      </c>
      <c r="D11518" s="165">
        <v>1</v>
      </c>
      <c r="E11518" s="129" t="s">
        <v>4739</v>
      </c>
      <c r="F11518" s="129" t="s">
        <v>4735</v>
      </c>
      <c r="G11518" s="129" t="s">
        <v>16723</v>
      </c>
      <c r="H11518" s="129"/>
    </row>
    <row r="11519" spans="1:8" x14ac:dyDescent="0.3">
      <c r="A11519" s="183">
        <v>45991</v>
      </c>
      <c r="B11519" s="129" t="s">
        <v>16259</v>
      </c>
      <c r="C11519" s="129" t="s">
        <v>418</v>
      </c>
      <c r="D11519" s="165">
        <v>1</v>
      </c>
      <c r="E11519" s="129" t="s">
        <v>4739</v>
      </c>
      <c r="F11519" s="129" t="s">
        <v>4735</v>
      </c>
      <c r="G11519" s="129" t="s">
        <v>16723</v>
      </c>
      <c r="H11519" s="129"/>
    </row>
    <row r="11520" spans="1:8" x14ac:dyDescent="0.3">
      <c r="A11520" s="183">
        <v>45991</v>
      </c>
      <c r="B11520" s="129" t="s">
        <v>16260</v>
      </c>
      <c r="C11520" s="129" t="s">
        <v>417</v>
      </c>
      <c r="D11520" s="165">
        <v>1</v>
      </c>
      <c r="E11520" s="129" t="s">
        <v>4739</v>
      </c>
      <c r="F11520" s="129" t="s">
        <v>4735</v>
      </c>
      <c r="G11520" s="129" t="s">
        <v>16723</v>
      </c>
      <c r="H11520" s="129"/>
    </row>
    <row r="11521" spans="1:8" x14ac:dyDescent="0.3">
      <c r="A11521" s="183">
        <v>45991</v>
      </c>
      <c r="B11521" s="129" t="s">
        <v>16261</v>
      </c>
      <c r="C11521" s="129" t="s">
        <v>418</v>
      </c>
      <c r="D11521" s="165">
        <v>1</v>
      </c>
      <c r="E11521" s="129" t="s">
        <v>4739</v>
      </c>
      <c r="F11521" s="129" t="s">
        <v>4735</v>
      </c>
      <c r="G11521" s="129" t="s">
        <v>16723</v>
      </c>
      <c r="H11521" s="129"/>
    </row>
    <row r="11522" spans="1:8" x14ac:dyDescent="0.3">
      <c r="A11522" s="183">
        <v>45991</v>
      </c>
      <c r="B11522" s="129" t="s">
        <v>16262</v>
      </c>
      <c r="C11522" s="129" t="s">
        <v>417</v>
      </c>
      <c r="D11522" s="165">
        <v>1</v>
      </c>
      <c r="E11522" s="129" t="s">
        <v>4739</v>
      </c>
      <c r="F11522" s="129" t="s">
        <v>4735</v>
      </c>
      <c r="G11522" s="129" t="s">
        <v>16723</v>
      </c>
      <c r="H11522" s="129"/>
    </row>
    <row r="11523" spans="1:8" x14ac:dyDescent="0.3">
      <c r="A11523" s="183">
        <v>45991</v>
      </c>
      <c r="B11523" s="129" t="s">
        <v>16263</v>
      </c>
      <c r="C11523" s="129" t="s">
        <v>418</v>
      </c>
      <c r="D11523" s="165">
        <v>1</v>
      </c>
      <c r="E11523" s="129" t="s">
        <v>4734</v>
      </c>
      <c r="F11523" s="129" t="s">
        <v>4735</v>
      </c>
      <c r="G11523" s="129" t="s">
        <v>16723</v>
      </c>
      <c r="H11523" s="129"/>
    </row>
    <row r="11524" spans="1:8" x14ac:dyDescent="0.3">
      <c r="A11524" s="183">
        <v>45991</v>
      </c>
      <c r="B11524" s="129" t="s">
        <v>16264</v>
      </c>
      <c r="C11524" s="129" t="s">
        <v>418</v>
      </c>
      <c r="D11524" s="165">
        <v>1</v>
      </c>
      <c r="E11524" s="129" t="s">
        <v>4739</v>
      </c>
      <c r="F11524" s="129" t="s">
        <v>4735</v>
      </c>
      <c r="G11524" s="129" t="s">
        <v>16723</v>
      </c>
      <c r="H11524" s="129"/>
    </row>
    <row r="11525" spans="1:8" x14ac:dyDescent="0.3">
      <c r="A11525" s="183">
        <v>45991</v>
      </c>
      <c r="B11525" s="129" t="s">
        <v>16265</v>
      </c>
      <c r="C11525" s="129" t="s">
        <v>417</v>
      </c>
      <c r="D11525" s="165">
        <v>1</v>
      </c>
      <c r="E11525" s="129" t="s">
        <v>4734</v>
      </c>
      <c r="F11525" s="129" t="s">
        <v>4735</v>
      </c>
      <c r="G11525" s="129" t="s">
        <v>16723</v>
      </c>
      <c r="H11525" s="129"/>
    </row>
    <row r="11526" spans="1:8" x14ac:dyDescent="0.3">
      <c r="A11526" s="183">
        <v>45991</v>
      </c>
      <c r="B11526" s="129" t="s">
        <v>16266</v>
      </c>
      <c r="C11526" s="129" t="s">
        <v>417</v>
      </c>
      <c r="D11526" s="165">
        <v>1</v>
      </c>
      <c r="E11526" s="129" t="s">
        <v>4739</v>
      </c>
      <c r="F11526" s="129" t="s">
        <v>4735</v>
      </c>
      <c r="G11526" s="129" t="s">
        <v>16723</v>
      </c>
      <c r="H11526" s="129"/>
    </row>
    <row r="11527" spans="1:8" x14ac:dyDescent="0.3">
      <c r="A11527" s="183">
        <v>45991</v>
      </c>
      <c r="B11527" s="129" t="s">
        <v>16267</v>
      </c>
      <c r="C11527" s="129" t="s">
        <v>416</v>
      </c>
      <c r="D11527" s="165">
        <v>1</v>
      </c>
      <c r="E11527" s="129" t="s">
        <v>4739</v>
      </c>
      <c r="F11527" s="129" t="s">
        <v>4735</v>
      </c>
      <c r="G11527" s="129" t="s">
        <v>16723</v>
      </c>
      <c r="H11527" s="129"/>
    </row>
    <row r="11528" spans="1:8" x14ac:dyDescent="0.3">
      <c r="A11528" s="183">
        <v>45991</v>
      </c>
      <c r="B11528" s="129" t="s">
        <v>16268</v>
      </c>
      <c r="C11528" s="129" t="s">
        <v>416</v>
      </c>
      <c r="D11528" s="165">
        <v>1</v>
      </c>
      <c r="E11528" s="129" t="s">
        <v>4737</v>
      </c>
      <c r="F11528" s="129" t="s">
        <v>4735</v>
      </c>
      <c r="G11528" s="129" t="s">
        <v>16723</v>
      </c>
      <c r="H11528" s="129"/>
    </row>
    <row r="11529" spans="1:8" x14ac:dyDescent="0.3">
      <c r="A11529" s="183">
        <v>45991</v>
      </c>
      <c r="B11529" s="129" t="s">
        <v>16269</v>
      </c>
      <c r="C11529" s="129" t="s">
        <v>418</v>
      </c>
      <c r="D11529" s="165">
        <v>1</v>
      </c>
      <c r="E11529" s="129" t="s">
        <v>4737</v>
      </c>
      <c r="F11529" s="129" t="s">
        <v>4735</v>
      </c>
      <c r="G11529" s="129" t="s">
        <v>16723</v>
      </c>
      <c r="H11529" s="129"/>
    </row>
    <row r="11530" spans="1:8" x14ac:dyDescent="0.3">
      <c r="A11530" s="183">
        <v>45991</v>
      </c>
      <c r="B11530" s="129" t="s">
        <v>16270</v>
      </c>
      <c r="C11530" s="129" t="s">
        <v>418</v>
      </c>
      <c r="D11530" s="165">
        <v>1</v>
      </c>
      <c r="E11530" s="129" t="s">
        <v>4821</v>
      </c>
      <c r="F11530" s="129" t="s">
        <v>4735</v>
      </c>
      <c r="G11530" s="129" t="s">
        <v>16723</v>
      </c>
      <c r="H11530" s="129"/>
    </row>
    <row r="11531" spans="1:8" x14ac:dyDescent="0.3">
      <c r="A11531" s="183">
        <v>45991</v>
      </c>
      <c r="B11531" s="129" t="s">
        <v>16271</v>
      </c>
      <c r="C11531" s="129" t="s">
        <v>416</v>
      </c>
      <c r="D11531" s="165">
        <v>1</v>
      </c>
      <c r="E11531" s="129" t="s">
        <v>4744</v>
      </c>
      <c r="F11531" s="129" t="s">
        <v>4735</v>
      </c>
      <c r="G11531" s="129" t="s">
        <v>16723</v>
      </c>
      <c r="H11531" s="129"/>
    </row>
    <row r="11532" spans="1:8" x14ac:dyDescent="0.3">
      <c r="A11532" s="183">
        <v>45991</v>
      </c>
      <c r="B11532" s="129" t="s">
        <v>16272</v>
      </c>
      <c r="C11532" s="129" t="s">
        <v>418</v>
      </c>
      <c r="D11532" s="165">
        <v>1</v>
      </c>
      <c r="E11532" s="129" t="s">
        <v>4739</v>
      </c>
      <c r="F11532" s="129" t="s">
        <v>4735</v>
      </c>
      <c r="G11532" s="129" t="s">
        <v>16723</v>
      </c>
      <c r="H11532" s="129"/>
    </row>
    <row r="11533" spans="1:8" x14ac:dyDescent="0.3">
      <c r="A11533" s="183">
        <v>45991</v>
      </c>
      <c r="B11533" s="129" t="s">
        <v>16273</v>
      </c>
      <c r="C11533" s="129" t="s">
        <v>417</v>
      </c>
      <c r="D11533" s="165">
        <v>1</v>
      </c>
      <c r="E11533" s="129" t="s">
        <v>4737</v>
      </c>
      <c r="F11533" s="129" t="s">
        <v>4735</v>
      </c>
      <c r="G11533" s="129" t="s">
        <v>16723</v>
      </c>
      <c r="H11533" s="129"/>
    </row>
    <row r="11534" spans="1:8" x14ac:dyDescent="0.3">
      <c r="A11534" s="183">
        <v>45991</v>
      </c>
      <c r="B11534" s="129" t="s">
        <v>16274</v>
      </c>
      <c r="C11534" s="129" t="s">
        <v>417</v>
      </c>
      <c r="D11534" s="165">
        <v>1</v>
      </c>
      <c r="E11534" s="129" t="s">
        <v>4739</v>
      </c>
      <c r="F11534" s="129" t="s">
        <v>4735</v>
      </c>
      <c r="G11534" s="129" t="s">
        <v>16723</v>
      </c>
      <c r="H11534" s="129"/>
    </row>
    <row r="11535" spans="1:8" x14ac:dyDescent="0.3">
      <c r="A11535" s="183">
        <v>45991</v>
      </c>
      <c r="B11535" s="129" t="s">
        <v>16275</v>
      </c>
      <c r="C11535" s="129" t="s">
        <v>417</v>
      </c>
      <c r="D11535" s="165">
        <v>1</v>
      </c>
      <c r="E11535" s="129" t="s">
        <v>4739</v>
      </c>
      <c r="F11535" s="129" t="s">
        <v>4735</v>
      </c>
      <c r="G11535" s="129" t="s">
        <v>16723</v>
      </c>
      <c r="H11535" s="129"/>
    </row>
    <row r="11536" spans="1:8" x14ac:dyDescent="0.3">
      <c r="A11536" s="183">
        <v>45991</v>
      </c>
      <c r="B11536" s="129" t="s">
        <v>16276</v>
      </c>
      <c r="C11536" s="129" t="s">
        <v>416</v>
      </c>
      <c r="D11536" s="165">
        <v>1</v>
      </c>
      <c r="E11536" s="129" t="s">
        <v>4744</v>
      </c>
      <c r="F11536" s="129" t="s">
        <v>4735</v>
      </c>
      <c r="G11536" s="129" t="s">
        <v>16723</v>
      </c>
      <c r="H11536" s="129"/>
    </row>
    <row r="11537" spans="1:8" x14ac:dyDescent="0.3">
      <c r="A11537" s="183">
        <v>45991</v>
      </c>
      <c r="B11537" s="129" t="s">
        <v>16277</v>
      </c>
      <c r="C11537" s="129" t="s">
        <v>416</v>
      </c>
      <c r="D11537" s="165">
        <v>1</v>
      </c>
      <c r="E11537" s="129" t="s">
        <v>4744</v>
      </c>
      <c r="F11537" s="129" t="s">
        <v>4735</v>
      </c>
      <c r="G11537" s="129" t="s">
        <v>16723</v>
      </c>
      <c r="H11537" s="129"/>
    </row>
    <row r="11538" spans="1:8" x14ac:dyDescent="0.3">
      <c r="A11538" s="183">
        <v>45991</v>
      </c>
      <c r="B11538" s="129" t="s">
        <v>16278</v>
      </c>
      <c r="C11538" s="129" t="s">
        <v>417</v>
      </c>
      <c r="D11538" s="165">
        <v>1</v>
      </c>
      <c r="E11538" s="129" t="s">
        <v>4739</v>
      </c>
      <c r="F11538" s="129" t="s">
        <v>4735</v>
      </c>
      <c r="G11538" s="129" t="s">
        <v>16723</v>
      </c>
      <c r="H11538" s="129"/>
    </row>
    <row r="11539" spans="1:8" x14ac:dyDescent="0.3">
      <c r="A11539" s="183">
        <v>45991</v>
      </c>
      <c r="B11539" s="129" t="s">
        <v>16279</v>
      </c>
      <c r="C11539" s="129" t="s">
        <v>418</v>
      </c>
      <c r="D11539" s="165">
        <v>1</v>
      </c>
      <c r="E11539" s="129" t="s">
        <v>4737</v>
      </c>
      <c r="F11539" s="129" t="s">
        <v>4735</v>
      </c>
      <c r="G11539" s="129" t="s">
        <v>16723</v>
      </c>
      <c r="H11539" s="129"/>
    </row>
    <row r="11540" spans="1:8" x14ac:dyDescent="0.3">
      <c r="A11540" s="183">
        <v>45991</v>
      </c>
      <c r="B11540" s="129" t="s">
        <v>16280</v>
      </c>
      <c r="C11540" s="129" t="s">
        <v>418</v>
      </c>
      <c r="D11540" s="165">
        <v>1</v>
      </c>
      <c r="E11540" s="129" t="s">
        <v>4744</v>
      </c>
      <c r="F11540" s="129" t="s">
        <v>4735</v>
      </c>
      <c r="G11540" s="129" t="s">
        <v>16723</v>
      </c>
      <c r="H11540" s="129"/>
    </row>
    <row r="11541" spans="1:8" x14ac:dyDescent="0.3">
      <c r="A11541" s="183">
        <v>45991</v>
      </c>
      <c r="B11541" s="129" t="s">
        <v>16281</v>
      </c>
      <c r="C11541" s="129" t="s">
        <v>417</v>
      </c>
      <c r="D11541" s="165">
        <v>1</v>
      </c>
      <c r="E11541" s="129" t="s">
        <v>4739</v>
      </c>
      <c r="F11541" s="129" t="s">
        <v>4735</v>
      </c>
      <c r="G11541" s="129" t="s">
        <v>16723</v>
      </c>
      <c r="H11541" s="129"/>
    </row>
    <row r="11542" spans="1:8" x14ac:dyDescent="0.3">
      <c r="A11542" s="183">
        <v>45991</v>
      </c>
      <c r="B11542" s="129" t="s">
        <v>16282</v>
      </c>
      <c r="C11542" s="129" t="s">
        <v>418</v>
      </c>
      <c r="D11542" s="165">
        <v>1</v>
      </c>
      <c r="E11542" s="129" t="s">
        <v>4739</v>
      </c>
      <c r="F11542" s="129" t="s">
        <v>4735</v>
      </c>
      <c r="G11542" s="129" t="s">
        <v>16723</v>
      </c>
      <c r="H11542" s="129"/>
    </row>
    <row r="11543" spans="1:8" x14ac:dyDescent="0.3">
      <c r="A11543" s="183">
        <v>45991</v>
      </c>
      <c r="B11543" s="129" t="s">
        <v>16283</v>
      </c>
      <c r="C11543" s="129" t="s">
        <v>416</v>
      </c>
      <c r="D11543" s="165">
        <v>1</v>
      </c>
      <c r="E11543" s="129" t="s">
        <v>4739</v>
      </c>
      <c r="F11543" s="129" t="s">
        <v>4735</v>
      </c>
      <c r="G11543" s="129" t="s">
        <v>16723</v>
      </c>
      <c r="H11543" s="129"/>
    </row>
    <row r="11544" spans="1:8" x14ac:dyDescent="0.3">
      <c r="A11544" s="183">
        <v>45991</v>
      </c>
      <c r="B11544" s="129" t="s">
        <v>16284</v>
      </c>
      <c r="C11544" s="129" t="s">
        <v>417</v>
      </c>
      <c r="D11544" s="165">
        <v>1</v>
      </c>
      <c r="E11544" s="129" t="s">
        <v>4739</v>
      </c>
      <c r="F11544" s="129" t="s">
        <v>4735</v>
      </c>
      <c r="G11544" s="129" t="s">
        <v>16723</v>
      </c>
      <c r="H11544" s="129"/>
    </row>
    <row r="11545" spans="1:8" x14ac:dyDescent="0.3">
      <c r="A11545" s="183">
        <v>45991</v>
      </c>
      <c r="B11545" s="129" t="s">
        <v>16285</v>
      </c>
      <c r="C11545" s="129" t="s">
        <v>418</v>
      </c>
      <c r="D11545" s="165">
        <v>1</v>
      </c>
      <c r="E11545" s="129" t="s">
        <v>4739</v>
      </c>
      <c r="F11545" s="129" t="s">
        <v>4735</v>
      </c>
      <c r="G11545" s="129" t="s">
        <v>16723</v>
      </c>
      <c r="H11545" s="129"/>
    </row>
    <row r="11546" spans="1:8" x14ac:dyDescent="0.3">
      <c r="A11546" s="183">
        <v>45991</v>
      </c>
      <c r="B11546" s="129" t="s">
        <v>16286</v>
      </c>
      <c r="C11546" s="129" t="s">
        <v>417</v>
      </c>
      <c r="D11546" s="165">
        <v>1</v>
      </c>
      <c r="E11546" s="129" t="s">
        <v>4739</v>
      </c>
      <c r="F11546" s="129" t="s">
        <v>4735</v>
      </c>
      <c r="G11546" s="129" t="s">
        <v>16723</v>
      </c>
      <c r="H11546" s="129"/>
    </row>
    <row r="11547" spans="1:8" x14ac:dyDescent="0.3">
      <c r="A11547" s="183">
        <v>45991</v>
      </c>
      <c r="B11547" s="129" t="s">
        <v>16287</v>
      </c>
      <c r="C11547" s="129" t="s">
        <v>418</v>
      </c>
      <c r="D11547" s="165">
        <v>1</v>
      </c>
      <c r="E11547" s="129" t="s">
        <v>4739</v>
      </c>
      <c r="F11547" s="129" t="s">
        <v>4735</v>
      </c>
      <c r="G11547" s="129" t="s">
        <v>16723</v>
      </c>
      <c r="H11547" s="129"/>
    </row>
    <row r="11548" spans="1:8" x14ac:dyDescent="0.3">
      <c r="A11548" s="183">
        <v>45991</v>
      </c>
      <c r="B11548" s="129" t="s">
        <v>16288</v>
      </c>
      <c r="C11548" s="129" t="s">
        <v>417</v>
      </c>
      <c r="D11548" s="165">
        <v>1</v>
      </c>
      <c r="E11548" s="129" t="s">
        <v>4739</v>
      </c>
      <c r="F11548" s="129" t="s">
        <v>4735</v>
      </c>
      <c r="G11548" s="129" t="s">
        <v>16723</v>
      </c>
      <c r="H11548" s="129"/>
    </row>
    <row r="11549" spans="1:8" x14ac:dyDescent="0.3">
      <c r="A11549" s="183">
        <v>45991</v>
      </c>
      <c r="B11549" s="129" t="s">
        <v>16289</v>
      </c>
      <c r="C11549" s="129" t="s">
        <v>417</v>
      </c>
      <c r="D11549" s="165">
        <v>1</v>
      </c>
      <c r="E11549" s="129" t="s">
        <v>4739</v>
      </c>
      <c r="F11549" s="129" t="s">
        <v>4735</v>
      </c>
      <c r="G11549" s="129" t="s">
        <v>16723</v>
      </c>
      <c r="H11549" s="129"/>
    </row>
    <row r="11550" spans="1:8" x14ac:dyDescent="0.3">
      <c r="A11550" s="183">
        <v>45991</v>
      </c>
      <c r="B11550" s="129" t="s">
        <v>16290</v>
      </c>
      <c r="C11550" s="129" t="s">
        <v>418</v>
      </c>
      <c r="D11550" s="165">
        <v>1</v>
      </c>
      <c r="E11550" s="129" t="s">
        <v>4739</v>
      </c>
      <c r="F11550" s="129" t="s">
        <v>4735</v>
      </c>
      <c r="G11550" s="129" t="s">
        <v>16723</v>
      </c>
      <c r="H11550" s="129"/>
    </row>
    <row r="11551" spans="1:8" x14ac:dyDescent="0.3">
      <c r="A11551" s="183">
        <v>45991</v>
      </c>
      <c r="B11551" s="129" t="s">
        <v>16291</v>
      </c>
      <c r="C11551" s="129" t="s">
        <v>418</v>
      </c>
      <c r="D11551" s="165">
        <v>1</v>
      </c>
      <c r="E11551" s="129" t="s">
        <v>4739</v>
      </c>
      <c r="F11551" s="129" t="s">
        <v>4735</v>
      </c>
      <c r="G11551" s="129" t="s">
        <v>16723</v>
      </c>
      <c r="H11551" s="129"/>
    </row>
    <row r="11552" spans="1:8" x14ac:dyDescent="0.3">
      <c r="A11552" s="183">
        <v>45991</v>
      </c>
      <c r="B11552" s="129" t="s">
        <v>16292</v>
      </c>
      <c r="C11552" s="129" t="s">
        <v>418</v>
      </c>
      <c r="D11552" s="165">
        <v>1</v>
      </c>
      <c r="E11552" s="129" t="s">
        <v>4737</v>
      </c>
      <c r="F11552" s="129" t="s">
        <v>4735</v>
      </c>
      <c r="G11552" s="129" t="s">
        <v>16723</v>
      </c>
      <c r="H11552" s="129"/>
    </row>
    <row r="11553" spans="1:8" x14ac:dyDescent="0.3">
      <c r="A11553" s="183">
        <v>45991</v>
      </c>
      <c r="B11553" s="129" t="s">
        <v>16293</v>
      </c>
      <c r="C11553" s="129" t="s">
        <v>418</v>
      </c>
      <c r="D11553" s="165">
        <v>1</v>
      </c>
      <c r="E11553" s="129" t="s">
        <v>4821</v>
      </c>
      <c r="F11553" s="129" t="s">
        <v>4735</v>
      </c>
      <c r="G11553" s="129" t="s">
        <v>16723</v>
      </c>
      <c r="H11553" s="129"/>
    </row>
    <row r="11554" spans="1:8" x14ac:dyDescent="0.3">
      <c r="A11554" s="183">
        <v>45991</v>
      </c>
      <c r="B11554" s="129" t="s">
        <v>16294</v>
      </c>
      <c r="C11554" s="129" t="s">
        <v>416</v>
      </c>
      <c r="D11554" s="165">
        <v>1</v>
      </c>
      <c r="E11554" s="129" t="s">
        <v>4744</v>
      </c>
      <c r="F11554" s="129" t="s">
        <v>4735</v>
      </c>
      <c r="G11554" s="129" t="s">
        <v>16723</v>
      </c>
      <c r="H11554" s="129"/>
    </row>
    <row r="11555" spans="1:8" x14ac:dyDescent="0.3">
      <c r="A11555" s="183">
        <v>45991</v>
      </c>
      <c r="B11555" s="129" t="s">
        <v>16295</v>
      </c>
      <c r="C11555" s="129" t="s">
        <v>418</v>
      </c>
      <c r="D11555" s="165">
        <v>1</v>
      </c>
      <c r="E11555" s="129" t="s">
        <v>4821</v>
      </c>
      <c r="F11555" s="129" t="s">
        <v>4735</v>
      </c>
      <c r="G11555" s="129" t="s">
        <v>16723</v>
      </c>
      <c r="H11555" s="129"/>
    </row>
    <row r="11556" spans="1:8" x14ac:dyDescent="0.3">
      <c r="A11556" s="183">
        <v>45991</v>
      </c>
      <c r="B11556" s="129" t="s">
        <v>16296</v>
      </c>
      <c r="C11556" s="129" t="s">
        <v>417</v>
      </c>
      <c r="D11556" s="165">
        <v>1</v>
      </c>
      <c r="E11556" s="129" t="s">
        <v>4739</v>
      </c>
      <c r="F11556" s="129" t="s">
        <v>4735</v>
      </c>
      <c r="G11556" s="129" t="s">
        <v>16723</v>
      </c>
      <c r="H11556" s="129"/>
    </row>
    <row r="11557" spans="1:8" x14ac:dyDescent="0.3">
      <c r="A11557" s="183">
        <v>45991</v>
      </c>
      <c r="B11557" s="129" t="s">
        <v>16297</v>
      </c>
      <c r="C11557" s="129" t="s">
        <v>417</v>
      </c>
      <c r="D11557" s="165">
        <v>1</v>
      </c>
      <c r="E11557" s="129" t="s">
        <v>4739</v>
      </c>
      <c r="F11557" s="129" t="s">
        <v>4735</v>
      </c>
      <c r="G11557" s="129" t="s">
        <v>16723</v>
      </c>
      <c r="H11557" s="129"/>
    </row>
    <row r="11558" spans="1:8" x14ac:dyDescent="0.3">
      <c r="A11558" s="183">
        <v>45991</v>
      </c>
      <c r="B11558" s="129" t="s">
        <v>16298</v>
      </c>
      <c r="C11558" s="129" t="s">
        <v>418</v>
      </c>
      <c r="D11558" s="165">
        <v>1</v>
      </c>
      <c r="E11558" s="129" t="s">
        <v>4739</v>
      </c>
      <c r="F11558" s="129" t="s">
        <v>4735</v>
      </c>
      <c r="G11558" s="129" t="s">
        <v>16723</v>
      </c>
      <c r="H11558" s="129"/>
    </row>
    <row r="11559" spans="1:8" x14ac:dyDescent="0.3">
      <c r="A11559" s="183">
        <v>45991</v>
      </c>
      <c r="B11559" s="129" t="s">
        <v>16299</v>
      </c>
      <c r="C11559" s="129" t="s">
        <v>417</v>
      </c>
      <c r="D11559" s="165">
        <v>1</v>
      </c>
      <c r="E11559" s="129" t="s">
        <v>4734</v>
      </c>
      <c r="F11559" s="129" t="s">
        <v>4735</v>
      </c>
      <c r="G11559" s="129" t="s">
        <v>16723</v>
      </c>
      <c r="H11559" s="129"/>
    </row>
    <row r="11560" spans="1:8" x14ac:dyDescent="0.3">
      <c r="A11560" s="183">
        <v>45991</v>
      </c>
      <c r="B11560" s="129" t="s">
        <v>16300</v>
      </c>
      <c r="C11560" s="129" t="s">
        <v>417</v>
      </c>
      <c r="D11560" s="165">
        <v>1</v>
      </c>
      <c r="E11560" s="129" t="s">
        <v>4739</v>
      </c>
      <c r="F11560" s="129" t="s">
        <v>4735</v>
      </c>
      <c r="G11560" s="129" t="s">
        <v>16723</v>
      </c>
      <c r="H11560" s="129"/>
    </row>
    <row r="11561" spans="1:8" x14ac:dyDescent="0.3">
      <c r="A11561" s="183">
        <v>45991</v>
      </c>
      <c r="B11561" s="129" t="s">
        <v>16301</v>
      </c>
      <c r="C11561" s="129" t="s">
        <v>417</v>
      </c>
      <c r="D11561" s="165">
        <v>1</v>
      </c>
      <c r="E11561" s="129" t="s">
        <v>4737</v>
      </c>
      <c r="F11561" s="129" t="s">
        <v>4735</v>
      </c>
      <c r="G11561" s="129" t="s">
        <v>16723</v>
      </c>
      <c r="H11561" s="129"/>
    </row>
    <row r="11562" spans="1:8" x14ac:dyDescent="0.3">
      <c r="A11562" s="183">
        <v>45991</v>
      </c>
      <c r="B11562" s="129" t="s">
        <v>16302</v>
      </c>
      <c r="C11562" s="129" t="s">
        <v>418</v>
      </c>
      <c r="D11562" s="165">
        <v>1</v>
      </c>
      <c r="E11562" s="129" t="s">
        <v>4739</v>
      </c>
      <c r="F11562" s="129" t="s">
        <v>4735</v>
      </c>
      <c r="G11562" s="129" t="s">
        <v>16723</v>
      </c>
      <c r="H11562" s="129"/>
    </row>
    <row r="11563" spans="1:8" x14ac:dyDescent="0.3">
      <c r="A11563" s="183">
        <v>45991</v>
      </c>
      <c r="B11563" s="129" t="s">
        <v>16303</v>
      </c>
      <c r="C11563" s="129" t="s">
        <v>418</v>
      </c>
      <c r="D11563" s="165">
        <v>1</v>
      </c>
      <c r="E11563" s="129" t="s">
        <v>4739</v>
      </c>
      <c r="F11563" s="129" t="s">
        <v>4735</v>
      </c>
      <c r="G11563" s="129" t="s">
        <v>16723</v>
      </c>
      <c r="H11563" s="129"/>
    </row>
    <row r="11564" spans="1:8" x14ac:dyDescent="0.3">
      <c r="A11564" s="183">
        <v>45991</v>
      </c>
      <c r="B11564" s="129" t="s">
        <v>16304</v>
      </c>
      <c r="C11564" s="129" t="s">
        <v>418</v>
      </c>
      <c r="D11564" s="165">
        <v>1</v>
      </c>
      <c r="E11564" s="129" t="s">
        <v>4739</v>
      </c>
      <c r="F11564" s="129" t="s">
        <v>4735</v>
      </c>
      <c r="G11564" s="129" t="s">
        <v>16723</v>
      </c>
      <c r="H11564" s="129"/>
    </row>
    <row r="11565" spans="1:8" x14ac:dyDescent="0.3">
      <c r="A11565" s="183">
        <v>45991</v>
      </c>
      <c r="B11565" s="129" t="s">
        <v>16305</v>
      </c>
      <c r="C11565" s="129" t="s">
        <v>416</v>
      </c>
      <c r="D11565" s="165">
        <v>1</v>
      </c>
      <c r="E11565" s="129" t="s">
        <v>4739</v>
      </c>
      <c r="F11565" s="129" t="s">
        <v>4735</v>
      </c>
      <c r="G11565" s="129" t="s">
        <v>16723</v>
      </c>
      <c r="H11565" s="129"/>
    </row>
    <row r="11566" spans="1:8" x14ac:dyDescent="0.3">
      <c r="A11566" s="183">
        <v>45991</v>
      </c>
      <c r="B11566" s="129" t="s">
        <v>16306</v>
      </c>
      <c r="C11566" s="129" t="s">
        <v>418</v>
      </c>
      <c r="D11566" s="165">
        <v>1</v>
      </c>
      <c r="E11566" s="129" t="s">
        <v>4739</v>
      </c>
      <c r="F11566" s="129" t="s">
        <v>4735</v>
      </c>
      <c r="G11566" s="129" t="s">
        <v>16723</v>
      </c>
      <c r="H11566" s="129"/>
    </row>
    <row r="11567" spans="1:8" x14ac:dyDescent="0.3">
      <c r="A11567" s="183">
        <v>45991</v>
      </c>
      <c r="B11567" s="129" t="s">
        <v>16307</v>
      </c>
      <c r="C11567" s="129" t="s">
        <v>418</v>
      </c>
      <c r="D11567" s="165">
        <v>1</v>
      </c>
      <c r="E11567" s="129" t="s">
        <v>4739</v>
      </c>
      <c r="F11567" s="129" t="s">
        <v>4735</v>
      </c>
      <c r="G11567" s="129" t="s">
        <v>16723</v>
      </c>
      <c r="H11567" s="129"/>
    </row>
    <row r="11568" spans="1:8" x14ac:dyDescent="0.3">
      <c r="A11568" s="183">
        <v>45991</v>
      </c>
      <c r="B11568" s="129" t="s">
        <v>16308</v>
      </c>
      <c r="C11568" s="129" t="s">
        <v>417</v>
      </c>
      <c r="D11568" s="165">
        <v>1</v>
      </c>
      <c r="E11568" s="129" t="s">
        <v>4739</v>
      </c>
      <c r="F11568" s="129" t="s">
        <v>4735</v>
      </c>
      <c r="G11568" s="129" t="s">
        <v>16723</v>
      </c>
      <c r="H11568" s="129"/>
    </row>
    <row r="11569" spans="1:8" x14ac:dyDescent="0.3">
      <c r="A11569" s="183">
        <v>45991</v>
      </c>
      <c r="B11569" s="129" t="s">
        <v>16309</v>
      </c>
      <c r="C11569" s="129" t="s">
        <v>417</v>
      </c>
      <c r="D11569" s="165">
        <v>1</v>
      </c>
      <c r="E11569" s="129" t="s">
        <v>4739</v>
      </c>
      <c r="F11569" s="129" t="s">
        <v>4735</v>
      </c>
      <c r="G11569" s="129" t="s">
        <v>16723</v>
      </c>
      <c r="H11569" s="129"/>
    </row>
    <row r="11570" spans="1:8" x14ac:dyDescent="0.3">
      <c r="A11570" s="183">
        <v>45991</v>
      </c>
      <c r="B11570" s="129" t="s">
        <v>16310</v>
      </c>
      <c r="C11570" s="129" t="s">
        <v>418</v>
      </c>
      <c r="D11570" s="165">
        <v>1</v>
      </c>
      <c r="E11570" s="129" t="s">
        <v>4739</v>
      </c>
      <c r="F11570" s="129" t="s">
        <v>4735</v>
      </c>
      <c r="G11570" s="129" t="s">
        <v>16723</v>
      </c>
      <c r="H11570" s="129"/>
    </row>
    <row r="11571" spans="1:8" x14ac:dyDescent="0.3">
      <c r="A11571" s="183">
        <v>45991</v>
      </c>
      <c r="B11571" s="129" t="s">
        <v>16311</v>
      </c>
      <c r="C11571" s="129" t="s">
        <v>418</v>
      </c>
      <c r="D11571" s="165">
        <v>1</v>
      </c>
      <c r="E11571" s="129" t="s">
        <v>4821</v>
      </c>
      <c r="F11571" s="129" t="s">
        <v>4735</v>
      </c>
      <c r="G11571" s="129" t="s">
        <v>16723</v>
      </c>
      <c r="H11571" s="129"/>
    </row>
    <row r="11572" spans="1:8" x14ac:dyDescent="0.3">
      <c r="A11572" s="183">
        <v>45991</v>
      </c>
      <c r="B11572" s="129" t="s">
        <v>16312</v>
      </c>
      <c r="C11572" s="129" t="s">
        <v>418</v>
      </c>
      <c r="D11572" s="165">
        <v>1</v>
      </c>
      <c r="E11572" s="129" t="s">
        <v>4821</v>
      </c>
      <c r="F11572" s="129" t="s">
        <v>4735</v>
      </c>
      <c r="G11572" s="129" t="s">
        <v>16723</v>
      </c>
      <c r="H11572" s="129"/>
    </row>
    <row r="11573" spans="1:8" x14ac:dyDescent="0.3">
      <c r="A11573" s="183">
        <v>45991</v>
      </c>
      <c r="B11573" s="129" t="s">
        <v>16313</v>
      </c>
      <c r="C11573" s="129" t="s">
        <v>418</v>
      </c>
      <c r="D11573" s="165">
        <v>1</v>
      </c>
      <c r="E11573" s="129" t="s">
        <v>4821</v>
      </c>
      <c r="F11573" s="129" t="s">
        <v>4735</v>
      </c>
      <c r="G11573" s="129" t="s">
        <v>16723</v>
      </c>
      <c r="H11573" s="129"/>
    </row>
    <row r="11574" spans="1:8" x14ac:dyDescent="0.3">
      <c r="A11574" s="183">
        <v>45991</v>
      </c>
      <c r="B11574" s="129" t="s">
        <v>16314</v>
      </c>
      <c r="C11574" s="129" t="s">
        <v>418</v>
      </c>
      <c r="D11574" s="165">
        <v>1</v>
      </c>
      <c r="E11574" s="129" t="s">
        <v>4739</v>
      </c>
      <c r="F11574" s="129" t="s">
        <v>4735</v>
      </c>
      <c r="G11574" s="129" t="s">
        <v>16723</v>
      </c>
      <c r="H11574" s="129"/>
    </row>
    <row r="11575" spans="1:8" x14ac:dyDescent="0.3">
      <c r="A11575" s="183">
        <v>45991</v>
      </c>
      <c r="B11575" s="129" t="s">
        <v>16315</v>
      </c>
      <c r="C11575" s="129" t="s">
        <v>416</v>
      </c>
      <c r="D11575" s="165">
        <v>1</v>
      </c>
      <c r="E11575" s="129" t="s">
        <v>4734</v>
      </c>
      <c r="F11575" s="129" t="s">
        <v>4735</v>
      </c>
      <c r="G11575" s="129" t="s">
        <v>16723</v>
      </c>
      <c r="H11575" s="129"/>
    </row>
    <row r="11576" spans="1:8" x14ac:dyDescent="0.3">
      <c r="A11576" s="183">
        <v>45991</v>
      </c>
      <c r="B11576" s="129" t="s">
        <v>16316</v>
      </c>
      <c r="C11576" s="129" t="s">
        <v>417</v>
      </c>
      <c r="D11576" s="165">
        <v>1</v>
      </c>
      <c r="E11576" s="129" t="s">
        <v>4739</v>
      </c>
      <c r="F11576" s="129" t="s">
        <v>4735</v>
      </c>
      <c r="G11576" s="129" t="s">
        <v>16723</v>
      </c>
      <c r="H11576" s="129"/>
    </row>
    <row r="11577" spans="1:8" x14ac:dyDescent="0.3">
      <c r="A11577" s="183">
        <v>45991</v>
      </c>
      <c r="B11577" s="129" t="s">
        <v>16317</v>
      </c>
      <c r="C11577" s="129" t="s">
        <v>417</v>
      </c>
      <c r="D11577" s="165">
        <v>1</v>
      </c>
      <c r="E11577" s="129" t="s">
        <v>4739</v>
      </c>
      <c r="F11577" s="129" t="s">
        <v>4735</v>
      </c>
      <c r="G11577" s="129" t="s">
        <v>16723</v>
      </c>
      <c r="H11577" s="129"/>
    </row>
    <row r="11578" spans="1:8" x14ac:dyDescent="0.3">
      <c r="A11578" s="183">
        <v>45991</v>
      </c>
      <c r="B11578" s="129" t="s">
        <v>16318</v>
      </c>
      <c r="C11578" s="129" t="s">
        <v>417</v>
      </c>
      <c r="D11578" s="165">
        <v>1</v>
      </c>
      <c r="E11578" s="129" t="s">
        <v>4739</v>
      </c>
      <c r="F11578" s="129" t="s">
        <v>4735</v>
      </c>
      <c r="G11578" s="129" t="s">
        <v>16723</v>
      </c>
      <c r="H11578" s="129"/>
    </row>
    <row r="11579" spans="1:8" x14ac:dyDescent="0.3">
      <c r="A11579" s="183">
        <v>45991</v>
      </c>
      <c r="B11579" s="129" t="s">
        <v>16319</v>
      </c>
      <c r="C11579" s="129" t="s">
        <v>417</v>
      </c>
      <c r="D11579" s="165">
        <v>1</v>
      </c>
      <c r="E11579" s="129" t="s">
        <v>4739</v>
      </c>
      <c r="F11579" s="129" t="s">
        <v>4735</v>
      </c>
      <c r="G11579" s="129" t="s">
        <v>16723</v>
      </c>
      <c r="H11579" s="129"/>
    </row>
    <row r="11580" spans="1:8" x14ac:dyDescent="0.3">
      <c r="A11580" s="183">
        <v>45991</v>
      </c>
      <c r="B11580" s="129" t="s">
        <v>16320</v>
      </c>
      <c r="C11580" s="129" t="s">
        <v>417</v>
      </c>
      <c r="D11580" s="165">
        <v>1</v>
      </c>
      <c r="E11580" s="129" t="s">
        <v>4821</v>
      </c>
      <c r="F11580" s="129" t="s">
        <v>4735</v>
      </c>
      <c r="G11580" s="129" t="s">
        <v>16723</v>
      </c>
      <c r="H11580" s="129"/>
    </row>
    <row r="11581" spans="1:8" x14ac:dyDescent="0.3">
      <c r="A11581" s="183">
        <v>45991</v>
      </c>
      <c r="B11581" s="129" t="s">
        <v>16321</v>
      </c>
      <c r="C11581" s="129" t="s">
        <v>417</v>
      </c>
      <c r="D11581" s="165">
        <v>1</v>
      </c>
      <c r="E11581" s="129" t="s">
        <v>4734</v>
      </c>
      <c r="F11581" s="129" t="s">
        <v>4735</v>
      </c>
      <c r="G11581" s="129" t="s">
        <v>16723</v>
      </c>
      <c r="H11581" s="129"/>
    </row>
    <row r="11582" spans="1:8" x14ac:dyDescent="0.3">
      <c r="A11582" s="183">
        <v>45991</v>
      </c>
      <c r="B11582" s="129" t="s">
        <v>16322</v>
      </c>
      <c r="C11582" s="129" t="s">
        <v>417</v>
      </c>
      <c r="D11582" s="165">
        <v>1</v>
      </c>
      <c r="E11582" s="129" t="s">
        <v>4739</v>
      </c>
      <c r="F11582" s="129" t="s">
        <v>4735</v>
      </c>
      <c r="G11582" s="129" t="s">
        <v>16723</v>
      </c>
      <c r="H11582" s="129"/>
    </row>
    <row r="11583" spans="1:8" x14ac:dyDescent="0.3">
      <c r="A11583" s="183">
        <v>45991</v>
      </c>
      <c r="B11583" s="129" t="s">
        <v>16323</v>
      </c>
      <c r="C11583" s="129" t="s">
        <v>418</v>
      </c>
      <c r="D11583" s="165">
        <v>1</v>
      </c>
      <c r="E11583" s="129" t="s">
        <v>4739</v>
      </c>
      <c r="F11583" s="129" t="s">
        <v>4735</v>
      </c>
      <c r="G11583" s="129" t="s">
        <v>16723</v>
      </c>
      <c r="H11583" s="129"/>
    </row>
    <row r="11584" spans="1:8" x14ac:dyDescent="0.3">
      <c r="A11584" s="183">
        <v>45991</v>
      </c>
      <c r="B11584" s="129" t="s">
        <v>16324</v>
      </c>
      <c r="C11584" s="129" t="s">
        <v>418</v>
      </c>
      <c r="D11584" s="165">
        <v>1</v>
      </c>
      <c r="E11584" s="129" t="s">
        <v>4739</v>
      </c>
      <c r="F11584" s="129" t="s">
        <v>4735</v>
      </c>
      <c r="G11584" s="129" t="s">
        <v>16723</v>
      </c>
      <c r="H11584" s="129"/>
    </row>
    <row r="11585" spans="1:8" x14ac:dyDescent="0.3">
      <c r="A11585" s="183">
        <v>45991</v>
      </c>
      <c r="B11585" s="129" t="s">
        <v>16325</v>
      </c>
      <c r="C11585" s="129" t="s">
        <v>416</v>
      </c>
      <c r="D11585" s="165">
        <v>1</v>
      </c>
      <c r="E11585" s="129" t="s">
        <v>4739</v>
      </c>
      <c r="F11585" s="129" t="s">
        <v>4735</v>
      </c>
      <c r="G11585" s="129" t="s">
        <v>16723</v>
      </c>
      <c r="H11585" s="129"/>
    </row>
    <row r="11586" spans="1:8" x14ac:dyDescent="0.3">
      <c r="A11586" s="183">
        <v>45991</v>
      </c>
      <c r="B11586" s="129" t="s">
        <v>16326</v>
      </c>
      <c r="C11586" s="129" t="s">
        <v>416</v>
      </c>
      <c r="D11586" s="165">
        <v>1</v>
      </c>
      <c r="E11586" s="129" t="s">
        <v>4739</v>
      </c>
      <c r="F11586" s="129" t="s">
        <v>4735</v>
      </c>
      <c r="G11586" s="129" t="s">
        <v>16723</v>
      </c>
      <c r="H11586" s="129"/>
    </row>
    <row r="11587" spans="1:8" x14ac:dyDescent="0.3">
      <c r="A11587" s="183">
        <v>45991</v>
      </c>
      <c r="B11587" s="129" t="s">
        <v>16327</v>
      </c>
      <c r="C11587" s="129" t="s">
        <v>417</v>
      </c>
      <c r="D11587" s="165">
        <v>1</v>
      </c>
      <c r="E11587" s="129" t="s">
        <v>4739</v>
      </c>
      <c r="F11587" s="129" t="s">
        <v>4735</v>
      </c>
      <c r="G11587" s="129" t="s">
        <v>16723</v>
      </c>
      <c r="H11587" s="129"/>
    </row>
    <row r="11588" spans="1:8" x14ac:dyDescent="0.3">
      <c r="A11588" s="183">
        <v>45991</v>
      </c>
      <c r="B11588" s="129" t="s">
        <v>16328</v>
      </c>
      <c r="C11588" s="129" t="s">
        <v>418</v>
      </c>
      <c r="D11588" s="165">
        <v>1</v>
      </c>
      <c r="E11588" s="129" t="s">
        <v>4739</v>
      </c>
      <c r="F11588" s="129" t="s">
        <v>4735</v>
      </c>
      <c r="G11588" s="129" t="s">
        <v>16723</v>
      </c>
      <c r="H11588" s="129"/>
    </row>
    <row r="11589" spans="1:8" x14ac:dyDescent="0.3">
      <c r="A11589" s="183">
        <v>45991</v>
      </c>
      <c r="B11589" s="129" t="s">
        <v>16329</v>
      </c>
      <c r="C11589" s="129" t="s">
        <v>417</v>
      </c>
      <c r="D11589" s="165">
        <v>1</v>
      </c>
      <c r="E11589" s="129" t="s">
        <v>4739</v>
      </c>
      <c r="F11589" s="129" t="s">
        <v>4735</v>
      </c>
      <c r="G11589" s="129" t="s">
        <v>16723</v>
      </c>
      <c r="H11589" s="129"/>
    </row>
    <row r="11590" spans="1:8" x14ac:dyDescent="0.3">
      <c r="A11590" s="183">
        <v>45991</v>
      </c>
      <c r="B11590" s="129" t="s">
        <v>16330</v>
      </c>
      <c r="C11590" s="129" t="s">
        <v>418</v>
      </c>
      <c r="D11590" s="165">
        <v>1</v>
      </c>
      <c r="E11590" s="129" t="s">
        <v>4739</v>
      </c>
      <c r="F11590" s="129" t="s">
        <v>4735</v>
      </c>
      <c r="G11590" s="129" t="s">
        <v>16723</v>
      </c>
      <c r="H11590" s="129"/>
    </row>
    <row r="11591" spans="1:8" x14ac:dyDescent="0.3">
      <c r="A11591" s="183">
        <v>45991</v>
      </c>
      <c r="B11591" s="129" t="s">
        <v>16331</v>
      </c>
      <c r="C11591" s="129" t="s">
        <v>416</v>
      </c>
      <c r="D11591" s="165">
        <v>1</v>
      </c>
      <c r="E11591" s="129" t="s">
        <v>4739</v>
      </c>
      <c r="F11591" s="129" t="s">
        <v>4735</v>
      </c>
      <c r="G11591" s="129" t="s">
        <v>16723</v>
      </c>
      <c r="H11591" s="129"/>
    </row>
    <row r="11592" spans="1:8" x14ac:dyDescent="0.3">
      <c r="A11592" s="183">
        <v>45991</v>
      </c>
      <c r="B11592" s="129" t="s">
        <v>16332</v>
      </c>
      <c r="C11592" s="129" t="s">
        <v>418</v>
      </c>
      <c r="D11592" s="165">
        <v>1</v>
      </c>
      <c r="E11592" s="129" t="s">
        <v>4739</v>
      </c>
      <c r="F11592" s="129" t="s">
        <v>4735</v>
      </c>
      <c r="G11592" s="129" t="s">
        <v>16723</v>
      </c>
      <c r="H11592" s="129"/>
    </row>
    <row r="11593" spans="1:8" x14ac:dyDescent="0.3">
      <c r="A11593" s="183">
        <v>45991</v>
      </c>
      <c r="B11593" s="129" t="s">
        <v>16333</v>
      </c>
      <c r="C11593" s="129" t="s">
        <v>417</v>
      </c>
      <c r="D11593" s="165">
        <v>1</v>
      </c>
      <c r="E11593" s="129" t="s">
        <v>4739</v>
      </c>
      <c r="F11593" s="129" t="s">
        <v>4735</v>
      </c>
      <c r="G11593" s="129" t="s">
        <v>16723</v>
      </c>
      <c r="H11593" s="129"/>
    </row>
    <row r="11594" spans="1:8" x14ac:dyDescent="0.3">
      <c r="A11594" s="183">
        <v>45991</v>
      </c>
      <c r="B11594" s="129" t="s">
        <v>16334</v>
      </c>
      <c r="C11594" s="129" t="s">
        <v>418</v>
      </c>
      <c r="D11594" s="165">
        <v>1</v>
      </c>
      <c r="E11594" s="129" t="s">
        <v>4734</v>
      </c>
      <c r="F11594" s="129" t="s">
        <v>4735</v>
      </c>
      <c r="G11594" s="129" t="s">
        <v>16723</v>
      </c>
      <c r="H11594" s="129"/>
    </row>
    <row r="11595" spans="1:8" x14ac:dyDescent="0.3">
      <c r="A11595" s="183">
        <v>45991</v>
      </c>
      <c r="B11595" s="129" t="s">
        <v>16335</v>
      </c>
      <c r="C11595" s="129" t="s">
        <v>418</v>
      </c>
      <c r="D11595" s="165">
        <v>1</v>
      </c>
      <c r="E11595" s="129" t="s">
        <v>4821</v>
      </c>
      <c r="F11595" s="129" t="s">
        <v>4735</v>
      </c>
      <c r="G11595" s="129" t="s">
        <v>16723</v>
      </c>
      <c r="H11595" s="129"/>
    </row>
    <row r="11596" spans="1:8" x14ac:dyDescent="0.3">
      <c r="A11596" s="183">
        <v>45991</v>
      </c>
      <c r="B11596" s="129" t="s">
        <v>16336</v>
      </c>
      <c r="C11596" s="129" t="s">
        <v>418</v>
      </c>
      <c r="D11596" s="165">
        <v>1</v>
      </c>
      <c r="E11596" s="129" t="s">
        <v>4739</v>
      </c>
      <c r="F11596" s="129" t="s">
        <v>4735</v>
      </c>
      <c r="G11596" s="129" t="s">
        <v>16723</v>
      </c>
      <c r="H11596" s="129"/>
    </row>
    <row r="11597" spans="1:8" x14ac:dyDescent="0.3">
      <c r="A11597" s="183">
        <v>45991</v>
      </c>
      <c r="B11597" s="129" t="s">
        <v>16337</v>
      </c>
      <c r="C11597" s="129" t="s">
        <v>417</v>
      </c>
      <c r="D11597" s="165">
        <v>1</v>
      </c>
      <c r="E11597" s="129" t="s">
        <v>4739</v>
      </c>
      <c r="F11597" s="129" t="s">
        <v>4735</v>
      </c>
      <c r="G11597" s="129" t="s">
        <v>16723</v>
      </c>
      <c r="H11597" s="129"/>
    </row>
    <row r="11598" spans="1:8" x14ac:dyDescent="0.3">
      <c r="A11598" s="183">
        <v>45991</v>
      </c>
      <c r="B11598" s="129" t="s">
        <v>16338</v>
      </c>
      <c r="C11598" s="129" t="s">
        <v>418</v>
      </c>
      <c r="D11598" s="165">
        <v>1</v>
      </c>
      <c r="E11598" s="129" t="s">
        <v>4739</v>
      </c>
      <c r="F11598" s="129" t="s">
        <v>4735</v>
      </c>
      <c r="G11598" s="129" t="s">
        <v>16723</v>
      </c>
      <c r="H11598" s="129"/>
    </row>
    <row r="11599" spans="1:8" x14ac:dyDescent="0.3">
      <c r="A11599" s="183">
        <v>45991</v>
      </c>
      <c r="B11599" s="129" t="s">
        <v>16339</v>
      </c>
      <c r="C11599" s="129" t="s">
        <v>418</v>
      </c>
      <c r="D11599" s="165">
        <v>1</v>
      </c>
      <c r="E11599" s="129" t="s">
        <v>4737</v>
      </c>
      <c r="F11599" s="129" t="s">
        <v>4735</v>
      </c>
      <c r="G11599" s="129" t="s">
        <v>16723</v>
      </c>
      <c r="H11599" s="129"/>
    </row>
    <row r="11600" spans="1:8" x14ac:dyDescent="0.3">
      <c r="A11600" s="183">
        <v>45991</v>
      </c>
      <c r="B11600" s="129" t="s">
        <v>16340</v>
      </c>
      <c r="C11600" s="129" t="s">
        <v>418</v>
      </c>
      <c r="D11600" s="165">
        <v>1</v>
      </c>
      <c r="E11600" s="129" t="s">
        <v>4739</v>
      </c>
      <c r="F11600" s="129" t="s">
        <v>4735</v>
      </c>
      <c r="G11600" s="129" t="s">
        <v>16723</v>
      </c>
      <c r="H11600" s="129"/>
    </row>
    <row r="11601" spans="1:8" x14ac:dyDescent="0.3">
      <c r="A11601" s="183">
        <v>45991</v>
      </c>
      <c r="B11601" s="129" t="s">
        <v>16341</v>
      </c>
      <c r="C11601" s="129" t="s">
        <v>418</v>
      </c>
      <c r="D11601" s="165">
        <v>1</v>
      </c>
      <c r="E11601" s="129" t="s">
        <v>4739</v>
      </c>
      <c r="F11601" s="129" t="s">
        <v>4735</v>
      </c>
      <c r="G11601" s="129" t="s">
        <v>16723</v>
      </c>
      <c r="H11601" s="129"/>
    </row>
    <row r="11602" spans="1:8" x14ac:dyDescent="0.3">
      <c r="A11602" s="183">
        <v>45991</v>
      </c>
      <c r="B11602" s="129" t="s">
        <v>16342</v>
      </c>
      <c r="C11602" s="129" t="s">
        <v>416</v>
      </c>
      <c r="D11602" s="165">
        <v>1</v>
      </c>
      <c r="E11602" s="129" t="s">
        <v>4737</v>
      </c>
      <c r="F11602" s="129" t="s">
        <v>4735</v>
      </c>
      <c r="G11602" s="129" t="s">
        <v>16723</v>
      </c>
      <c r="H11602" s="129"/>
    </row>
    <row r="11603" spans="1:8" x14ac:dyDescent="0.3">
      <c r="A11603" s="183">
        <v>45991</v>
      </c>
      <c r="B11603" s="129" t="s">
        <v>16343</v>
      </c>
      <c r="C11603" s="129" t="s">
        <v>418</v>
      </c>
      <c r="D11603" s="165">
        <v>1</v>
      </c>
      <c r="E11603" s="129" t="s">
        <v>4737</v>
      </c>
      <c r="F11603" s="129" t="s">
        <v>4735</v>
      </c>
      <c r="G11603" s="129" t="s">
        <v>16723</v>
      </c>
      <c r="H11603" s="129"/>
    </row>
    <row r="11604" spans="1:8" x14ac:dyDescent="0.3">
      <c r="A11604" s="183">
        <v>45991</v>
      </c>
      <c r="B11604" s="129" t="s">
        <v>16344</v>
      </c>
      <c r="C11604" s="129" t="s">
        <v>418</v>
      </c>
      <c r="D11604" s="165">
        <v>1</v>
      </c>
      <c r="E11604" s="129" t="s">
        <v>4821</v>
      </c>
      <c r="F11604" s="129" t="s">
        <v>4735</v>
      </c>
      <c r="G11604" s="129" t="s">
        <v>16723</v>
      </c>
      <c r="H11604" s="129"/>
    </row>
    <row r="11605" spans="1:8" x14ac:dyDescent="0.3">
      <c r="A11605" s="183">
        <v>45991</v>
      </c>
      <c r="B11605" s="129" t="s">
        <v>16345</v>
      </c>
      <c r="C11605" s="129" t="s">
        <v>418</v>
      </c>
      <c r="D11605" s="165">
        <v>1</v>
      </c>
      <c r="E11605" s="129" t="s">
        <v>4741</v>
      </c>
      <c r="F11605" s="129" t="s">
        <v>4735</v>
      </c>
      <c r="G11605" s="129" t="s">
        <v>16723</v>
      </c>
      <c r="H11605" s="129"/>
    </row>
    <row r="11606" spans="1:8" x14ac:dyDescent="0.3">
      <c r="A11606" s="183">
        <v>45991</v>
      </c>
      <c r="B11606" s="129" t="s">
        <v>16346</v>
      </c>
      <c r="C11606" s="129" t="s">
        <v>417</v>
      </c>
      <c r="D11606" s="165">
        <v>1</v>
      </c>
      <c r="E11606" s="129" t="s">
        <v>4739</v>
      </c>
      <c r="F11606" s="129" t="s">
        <v>4735</v>
      </c>
      <c r="G11606" s="129" t="s">
        <v>16723</v>
      </c>
      <c r="H11606" s="129"/>
    </row>
    <row r="11607" spans="1:8" x14ac:dyDescent="0.3">
      <c r="A11607" s="183">
        <v>45991</v>
      </c>
      <c r="B11607" s="129" t="s">
        <v>16347</v>
      </c>
      <c r="C11607" s="129" t="s">
        <v>418</v>
      </c>
      <c r="D11607" s="165">
        <v>1</v>
      </c>
      <c r="E11607" s="129" t="s">
        <v>4739</v>
      </c>
      <c r="F11607" s="129" t="s">
        <v>4735</v>
      </c>
      <c r="G11607" s="129" t="s">
        <v>16723</v>
      </c>
      <c r="H11607" s="129"/>
    </row>
    <row r="11608" spans="1:8" x14ac:dyDescent="0.3">
      <c r="A11608" s="183">
        <v>45991</v>
      </c>
      <c r="B11608" s="129" t="s">
        <v>16348</v>
      </c>
      <c r="C11608" s="129" t="s">
        <v>417</v>
      </c>
      <c r="D11608" s="165">
        <v>1</v>
      </c>
      <c r="E11608" s="129" t="s">
        <v>4739</v>
      </c>
      <c r="F11608" s="129" t="s">
        <v>4735</v>
      </c>
      <c r="G11608" s="129" t="s">
        <v>16723</v>
      </c>
      <c r="H11608" s="129"/>
    </row>
    <row r="11609" spans="1:8" x14ac:dyDescent="0.3">
      <c r="A11609" s="183">
        <v>45991</v>
      </c>
      <c r="B11609" s="129" t="s">
        <v>16349</v>
      </c>
      <c r="C11609" s="129" t="s">
        <v>418</v>
      </c>
      <c r="D11609" s="165">
        <v>1</v>
      </c>
      <c r="E11609" s="129" t="s">
        <v>4739</v>
      </c>
      <c r="F11609" s="129" t="s">
        <v>4735</v>
      </c>
      <c r="G11609" s="129" t="s">
        <v>16723</v>
      </c>
      <c r="H11609" s="129"/>
    </row>
    <row r="11610" spans="1:8" x14ac:dyDescent="0.3">
      <c r="A11610" s="183">
        <v>45991</v>
      </c>
      <c r="B11610" s="129" t="s">
        <v>16350</v>
      </c>
      <c r="C11610" s="129" t="s">
        <v>418</v>
      </c>
      <c r="D11610" s="165">
        <v>1</v>
      </c>
      <c r="E11610" s="129" t="s">
        <v>4739</v>
      </c>
      <c r="F11610" s="129" t="s">
        <v>4735</v>
      </c>
      <c r="G11610" s="129" t="s">
        <v>16723</v>
      </c>
      <c r="H11610" s="129"/>
    </row>
    <row r="11611" spans="1:8" x14ac:dyDescent="0.3">
      <c r="A11611" s="183">
        <v>45991</v>
      </c>
      <c r="B11611" s="129" t="s">
        <v>16351</v>
      </c>
      <c r="C11611" s="129" t="s">
        <v>416</v>
      </c>
      <c r="D11611" s="165">
        <v>1</v>
      </c>
      <c r="E11611" s="129" t="s">
        <v>4737</v>
      </c>
      <c r="F11611" s="129" t="s">
        <v>4735</v>
      </c>
      <c r="G11611" s="129" t="s">
        <v>16723</v>
      </c>
      <c r="H11611" s="129"/>
    </row>
    <row r="11612" spans="1:8" x14ac:dyDescent="0.3">
      <c r="A11612" s="183">
        <v>45991</v>
      </c>
      <c r="B11612" s="129" t="s">
        <v>16352</v>
      </c>
      <c r="C11612" s="129" t="s">
        <v>417</v>
      </c>
      <c r="D11612" s="165">
        <v>1</v>
      </c>
      <c r="E11612" s="129" t="s">
        <v>4739</v>
      </c>
      <c r="F11612" s="129" t="s">
        <v>4735</v>
      </c>
      <c r="G11612" s="129" t="s">
        <v>16723</v>
      </c>
      <c r="H11612" s="129"/>
    </row>
    <row r="11613" spans="1:8" x14ac:dyDescent="0.3">
      <c r="A11613" s="183">
        <v>45991</v>
      </c>
      <c r="B11613" s="129" t="s">
        <v>16353</v>
      </c>
      <c r="C11613" s="129" t="s">
        <v>417</v>
      </c>
      <c r="D11613" s="165">
        <v>1</v>
      </c>
      <c r="E11613" s="129" t="s">
        <v>4737</v>
      </c>
      <c r="F11613" s="129" t="s">
        <v>4735</v>
      </c>
      <c r="G11613" s="129" t="s">
        <v>16723</v>
      </c>
      <c r="H11613" s="129"/>
    </row>
    <row r="11614" spans="1:8" x14ac:dyDescent="0.3">
      <c r="A11614" s="183">
        <v>45991</v>
      </c>
      <c r="B11614" s="129" t="s">
        <v>16354</v>
      </c>
      <c r="C11614" s="129" t="s">
        <v>417</v>
      </c>
      <c r="D11614" s="165">
        <v>1</v>
      </c>
      <c r="E11614" s="129" t="s">
        <v>4737</v>
      </c>
      <c r="F11614" s="129" t="s">
        <v>4735</v>
      </c>
      <c r="G11614" s="129" t="s">
        <v>16723</v>
      </c>
      <c r="H11614" s="129"/>
    </row>
    <row r="11615" spans="1:8" x14ac:dyDescent="0.3">
      <c r="A11615" s="183">
        <v>45991</v>
      </c>
      <c r="B11615" s="129" t="s">
        <v>16355</v>
      </c>
      <c r="C11615" s="129" t="s">
        <v>418</v>
      </c>
      <c r="D11615" s="165">
        <v>1</v>
      </c>
      <c r="E11615" s="129" t="s">
        <v>4821</v>
      </c>
      <c r="F11615" s="129" t="s">
        <v>4735</v>
      </c>
      <c r="G11615" s="129" t="s">
        <v>16723</v>
      </c>
      <c r="H11615" s="129"/>
    </row>
    <row r="11616" spans="1:8" x14ac:dyDescent="0.3">
      <c r="A11616" s="183">
        <v>46022</v>
      </c>
      <c r="B11616" s="129" t="s">
        <v>16356</v>
      </c>
      <c r="C11616" s="129" t="s">
        <v>418</v>
      </c>
      <c r="D11616" s="165">
        <v>1</v>
      </c>
      <c r="E11616" s="129" t="s">
        <v>4739</v>
      </c>
      <c r="F11616" s="129" t="s">
        <v>4735</v>
      </c>
      <c r="G11616" s="129" t="s">
        <v>16723</v>
      </c>
      <c r="H11616" s="129"/>
    </row>
    <row r="11617" spans="1:8" x14ac:dyDescent="0.3">
      <c r="A11617" s="183">
        <v>46022</v>
      </c>
      <c r="B11617" s="129" t="s">
        <v>16357</v>
      </c>
      <c r="C11617" s="129" t="s">
        <v>416</v>
      </c>
      <c r="D11617" s="165">
        <v>1</v>
      </c>
      <c r="E11617" s="129" t="s">
        <v>4734</v>
      </c>
      <c r="F11617" s="129" t="s">
        <v>4735</v>
      </c>
      <c r="G11617" s="129" t="s">
        <v>16723</v>
      </c>
      <c r="H11617" s="129"/>
    </row>
    <row r="11618" spans="1:8" x14ac:dyDescent="0.3">
      <c r="A11618" s="183">
        <v>46022</v>
      </c>
      <c r="B11618" s="129" t="s">
        <v>16358</v>
      </c>
      <c r="C11618" s="129" t="s">
        <v>417</v>
      </c>
      <c r="D11618" s="165">
        <v>1</v>
      </c>
      <c r="E11618" s="129" t="s">
        <v>4739</v>
      </c>
      <c r="F11618" s="129" t="s">
        <v>4735</v>
      </c>
      <c r="G11618" s="129" t="s">
        <v>16723</v>
      </c>
      <c r="H11618" s="129"/>
    </row>
    <row r="11619" spans="1:8" x14ac:dyDescent="0.3">
      <c r="A11619" s="183">
        <v>46022</v>
      </c>
      <c r="B11619" s="129" t="s">
        <v>16359</v>
      </c>
      <c r="C11619" s="129" t="s">
        <v>417</v>
      </c>
      <c r="D11619" s="165">
        <v>1</v>
      </c>
      <c r="E11619" s="129" t="s">
        <v>4739</v>
      </c>
      <c r="F11619" s="129" t="s">
        <v>4735</v>
      </c>
      <c r="G11619" s="129" t="s">
        <v>16723</v>
      </c>
      <c r="H11619" s="129"/>
    </row>
    <row r="11620" spans="1:8" x14ac:dyDescent="0.3">
      <c r="A11620" s="183">
        <v>46022</v>
      </c>
      <c r="B11620" s="129" t="s">
        <v>16360</v>
      </c>
      <c r="C11620" s="129" t="s">
        <v>417</v>
      </c>
      <c r="D11620" s="165">
        <v>1</v>
      </c>
      <c r="E11620" s="129" t="s">
        <v>4739</v>
      </c>
      <c r="F11620" s="129" t="s">
        <v>4735</v>
      </c>
      <c r="G11620" s="129" t="s">
        <v>16723</v>
      </c>
      <c r="H11620" s="129"/>
    </row>
    <row r="11621" spans="1:8" x14ac:dyDescent="0.3">
      <c r="A11621" s="183">
        <v>46022</v>
      </c>
      <c r="B11621" s="129" t="s">
        <v>16361</v>
      </c>
      <c r="C11621" s="129" t="s">
        <v>417</v>
      </c>
      <c r="D11621" s="165">
        <v>1</v>
      </c>
      <c r="E11621" s="129" t="s">
        <v>4739</v>
      </c>
      <c r="F11621" s="129" t="s">
        <v>4735</v>
      </c>
      <c r="G11621" s="129" t="s">
        <v>16723</v>
      </c>
      <c r="H11621" s="129"/>
    </row>
    <row r="11622" spans="1:8" x14ac:dyDescent="0.3">
      <c r="A11622" s="183">
        <v>46022</v>
      </c>
      <c r="B11622" s="129" t="s">
        <v>16362</v>
      </c>
      <c r="C11622" s="129" t="s">
        <v>416</v>
      </c>
      <c r="D11622" s="165">
        <v>1</v>
      </c>
      <c r="E11622" s="129" t="s">
        <v>4739</v>
      </c>
      <c r="F11622" s="129" t="s">
        <v>4735</v>
      </c>
      <c r="G11622" s="129" t="s">
        <v>16723</v>
      </c>
      <c r="H11622" s="129"/>
    </row>
    <row r="11623" spans="1:8" x14ac:dyDescent="0.3">
      <c r="A11623" s="183">
        <v>46022</v>
      </c>
      <c r="B11623" s="129" t="s">
        <v>16363</v>
      </c>
      <c r="C11623" s="129" t="s">
        <v>418</v>
      </c>
      <c r="D11623" s="165">
        <v>1</v>
      </c>
      <c r="E11623" s="129" t="s">
        <v>4739</v>
      </c>
      <c r="F11623" s="129" t="s">
        <v>4735</v>
      </c>
      <c r="G11623" s="129" t="s">
        <v>16723</v>
      </c>
      <c r="H11623" s="129"/>
    </row>
    <row r="11624" spans="1:8" x14ac:dyDescent="0.3">
      <c r="A11624" s="183">
        <v>46022</v>
      </c>
      <c r="B11624" s="129" t="s">
        <v>16364</v>
      </c>
      <c r="C11624" s="129" t="s">
        <v>417</v>
      </c>
      <c r="D11624" s="165">
        <v>1</v>
      </c>
      <c r="E11624" s="129" t="s">
        <v>4739</v>
      </c>
      <c r="F11624" s="129" t="s">
        <v>4735</v>
      </c>
      <c r="G11624" s="129" t="s">
        <v>16723</v>
      </c>
      <c r="H11624" s="129"/>
    </row>
    <row r="11625" spans="1:8" x14ac:dyDescent="0.3">
      <c r="A11625" s="183">
        <v>46022</v>
      </c>
      <c r="B11625" s="129" t="s">
        <v>16365</v>
      </c>
      <c r="C11625" s="129" t="s">
        <v>418</v>
      </c>
      <c r="D11625" s="165">
        <v>1</v>
      </c>
      <c r="E11625" s="129" t="s">
        <v>4739</v>
      </c>
      <c r="F11625" s="129" t="s">
        <v>4735</v>
      </c>
      <c r="G11625" s="129" t="s">
        <v>16723</v>
      </c>
      <c r="H11625" s="129"/>
    </row>
    <row r="11626" spans="1:8" x14ac:dyDescent="0.3">
      <c r="A11626" s="183">
        <v>46022</v>
      </c>
      <c r="B11626" s="129" t="s">
        <v>16366</v>
      </c>
      <c r="C11626" s="129" t="s">
        <v>416</v>
      </c>
      <c r="D11626" s="165">
        <v>1</v>
      </c>
      <c r="E11626" s="129" t="s">
        <v>4739</v>
      </c>
      <c r="F11626" s="129" t="s">
        <v>4735</v>
      </c>
      <c r="G11626" s="129" t="s">
        <v>16723</v>
      </c>
      <c r="H11626" s="129"/>
    </row>
    <row r="11627" spans="1:8" x14ac:dyDescent="0.3">
      <c r="A11627" s="183">
        <v>46022</v>
      </c>
      <c r="B11627" s="129" t="s">
        <v>16367</v>
      </c>
      <c r="C11627" s="129" t="s">
        <v>417</v>
      </c>
      <c r="D11627" s="165">
        <v>1</v>
      </c>
      <c r="E11627" s="129" t="s">
        <v>4739</v>
      </c>
      <c r="F11627" s="129" t="s">
        <v>4735</v>
      </c>
      <c r="G11627" s="129" t="s">
        <v>16723</v>
      </c>
      <c r="H11627" s="129"/>
    </row>
    <row r="11628" spans="1:8" x14ac:dyDescent="0.3">
      <c r="A11628" s="183">
        <v>46022</v>
      </c>
      <c r="B11628" s="129" t="s">
        <v>16368</v>
      </c>
      <c r="C11628" s="129" t="s">
        <v>417</v>
      </c>
      <c r="D11628" s="165">
        <v>1</v>
      </c>
      <c r="E11628" s="129" t="s">
        <v>4739</v>
      </c>
      <c r="F11628" s="129" t="s">
        <v>4735</v>
      </c>
      <c r="G11628" s="129" t="s">
        <v>16723</v>
      </c>
      <c r="H11628" s="129"/>
    </row>
    <row r="11629" spans="1:8" x14ac:dyDescent="0.3">
      <c r="A11629" s="183">
        <v>46022</v>
      </c>
      <c r="B11629" s="129" t="s">
        <v>16369</v>
      </c>
      <c r="C11629" s="129" t="s">
        <v>417</v>
      </c>
      <c r="D11629" s="165">
        <v>1</v>
      </c>
      <c r="E11629" s="129" t="s">
        <v>4739</v>
      </c>
      <c r="F11629" s="129" t="s">
        <v>4735</v>
      </c>
      <c r="G11629" s="129" t="s">
        <v>16723</v>
      </c>
      <c r="H11629" s="129"/>
    </row>
    <row r="11630" spans="1:8" x14ac:dyDescent="0.3">
      <c r="A11630" s="183">
        <v>46022</v>
      </c>
      <c r="B11630" s="129" t="s">
        <v>16370</v>
      </c>
      <c r="C11630" s="129" t="s">
        <v>417</v>
      </c>
      <c r="D11630" s="165">
        <v>1</v>
      </c>
      <c r="E11630" s="129" t="s">
        <v>4739</v>
      </c>
      <c r="F11630" s="129" t="s">
        <v>4735</v>
      </c>
      <c r="G11630" s="129" t="s">
        <v>16723</v>
      </c>
      <c r="H11630" s="129"/>
    </row>
    <row r="11631" spans="1:8" x14ac:dyDescent="0.3">
      <c r="A11631" s="183">
        <v>46022</v>
      </c>
      <c r="B11631" s="129" t="s">
        <v>16371</v>
      </c>
      <c r="C11631" s="129" t="s">
        <v>418</v>
      </c>
      <c r="D11631" s="165">
        <v>1</v>
      </c>
      <c r="E11631" s="129" t="s">
        <v>4821</v>
      </c>
      <c r="F11631" s="129" t="s">
        <v>4735</v>
      </c>
      <c r="G11631" s="129" t="s">
        <v>16723</v>
      </c>
      <c r="H11631" s="129"/>
    </row>
    <row r="11632" spans="1:8" x14ac:dyDescent="0.3">
      <c r="A11632" s="183">
        <v>46022</v>
      </c>
      <c r="B11632" s="129" t="s">
        <v>16372</v>
      </c>
      <c r="C11632" s="129" t="s">
        <v>418</v>
      </c>
      <c r="D11632" s="165">
        <v>1</v>
      </c>
      <c r="E11632" s="129" t="s">
        <v>4737</v>
      </c>
      <c r="F11632" s="129" t="s">
        <v>4735</v>
      </c>
      <c r="G11632" s="129" t="s">
        <v>16723</v>
      </c>
      <c r="H11632" s="129"/>
    </row>
    <row r="11633" spans="1:8" x14ac:dyDescent="0.3">
      <c r="A11633" s="183">
        <v>46022</v>
      </c>
      <c r="B11633" s="129" t="s">
        <v>16373</v>
      </c>
      <c r="C11633" s="129" t="s">
        <v>418</v>
      </c>
      <c r="D11633" s="165">
        <v>1</v>
      </c>
      <c r="E11633" s="129" t="s">
        <v>4821</v>
      </c>
      <c r="F11633" s="129" t="s">
        <v>4735</v>
      </c>
      <c r="G11633" s="129" t="s">
        <v>16723</v>
      </c>
      <c r="H11633" s="129"/>
    </row>
    <row r="11634" spans="1:8" x14ac:dyDescent="0.3">
      <c r="A11634" s="183">
        <v>46022</v>
      </c>
      <c r="B11634" s="129" t="s">
        <v>16374</v>
      </c>
      <c r="C11634" s="129" t="s">
        <v>416</v>
      </c>
      <c r="D11634" s="165">
        <v>1</v>
      </c>
      <c r="E11634" s="129" t="s">
        <v>4744</v>
      </c>
      <c r="F11634" s="129" t="s">
        <v>4735</v>
      </c>
      <c r="G11634" s="129" t="s">
        <v>16723</v>
      </c>
      <c r="H11634" s="129"/>
    </row>
    <row r="11635" spans="1:8" x14ac:dyDescent="0.3">
      <c r="A11635" s="183">
        <v>46022</v>
      </c>
      <c r="B11635" s="129" t="s">
        <v>16375</v>
      </c>
      <c r="C11635" s="129" t="s">
        <v>416</v>
      </c>
      <c r="D11635" s="165">
        <v>1</v>
      </c>
      <c r="E11635" s="129" t="s">
        <v>4739</v>
      </c>
      <c r="F11635" s="129" t="s">
        <v>4735</v>
      </c>
      <c r="G11635" s="129" t="s">
        <v>16723</v>
      </c>
      <c r="H11635" s="129"/>
    </row>
    <row r="11636" spans="1:8" x14ac:dyDescent="0.3">
      <c r="A11636" s="183">
        <v>46022</v>
      </c>
      <c r="B11636" s="129" t="s">
        <v>16376</v>
      </c>
      <c r="C11636" s="129" t="s">
        <v>418</v>
      </c>
      <c r="D11636" s="165">
        <v>1</v>
      </c>
      <c r="E11636" s="129" t="s">
        <v>4821</v>
      </c>
      <c r="F11636" s="129" t="s">
        <v>4735</v>
      </c>
      <c r="G11636" s="129" t="s">
        <v>16723</v>
      </c>
      <c r="H11636" s="129"/>
    </row>
    <row r="11637" spans="1:8" x14ac:dyDescent="0.3">
      <c r="A11637" s="183">
        <v>46022</v>
      </c>
      <c r="B11637" s="129" t="s">
        <v>16377</v>
      </c>
      <c r="C11637" s="129" t="s">
        <v>417</v>
      </c>
      <c r="D11637" s="165">
        <v>1</v>
      </c>
      <c r="E11637" s="129" t="s">
        <v>4739</v>
      </c>
      <c r="F11637" s="129" t="s">
        <v>4735</v>
      </c>
      <c r="G11637" s="129" t="s">
        <v>16723</v>
      </c>
      <c r="H11637" s="129"/>
    </row>
    <row r="11638" spans="1:8" x14ac:dyDescent="0.3">
      <c r="A11638" s="183">
        <v>46022</v>
      </c>
      <c r="B11638" s="129" t="s">
        <v>16378</v>
      </c>
      <c r="C11638" s="129" t="s">
        <v>417</v>
      </c>
      <c r="D11638" s="165">
        <v>1</v>
      </c>
      <c r="E11638" s="129" t="s">
        <v>4739</v>
      </c>
      <c r="F11638" s="129" t="s">
        <v>4735</v>
      </c>
      <c r="G11638" s="129" t="s">
        <v>16723</v>
      </c>
      <c r="H11638" s="129"/>
    </row>
    <row r="11639" spans="1:8" x14ac:dyDescent="0.3">
      <c r="A11639" s="183">
        <v>46022</v>
      </c>
      <c r="B11639" s="129" t="s">
        <v>16379</v>
      </c>
      <c r="C11639" s="129" t="s">
        <v>417</v>
      </c>
      <c r="D11639" s="165">
        <v>1</v>
      </c>
      <c r="E11639" s="129" t="s">
        <v>4739</v>
      </c>
      <c r="F11639" s="129" t="s">
        <v>4735</v>
      </c>
      <c r="G11639" s="129" t="s">
        <v>16723</v>
      </c>
      <c r="H11639" s="129"/>
    </row>
    <row r="11640" spans="1:8" x14ac:dyDescent="0.3">
      <c r="A11640" s="183">
        <v>46022</v>
      </c>
      <c r="B11640" s="129" t="s">
        <v>16380</v>
      </c>
      <c r="C11640" s="129" t="s">
        <v>417</v>
      </c>
      <c r="D11640" s="165">
        <v>1</v>
      </c>
      <c r="E11640" s="129" t="s">
        <v>4739</v>
      </c>
      <c r="F11640" s="129" t="s">
        <v>4735</v>
      </c>
      <c r="G11640" s="129" t="s">
        <v>16723</v>
      </c>
      <c r="H11640" s="129"/>
    </row>
    <row r="11641" spans="1:8" x14ac:dyDescent="0.3">
      <c r="A11641" s="183">
        <v>46022</v>
      </c>
      <c r="B11641" s="129" t="s">
        <v>16381</v>
      </c>
      <c r="C11641" s="129" t="s">
        <v>417</v>
      </c>
      <c r="D11641" s="165">
        <v>1</v>
      </c>
      <c r="E11641" s="129" t="s">
        <v>4739</v>
      </c>
      <c r="F11641" s="129" t="s">
        <v>4735</v>
      </c>
      <c r="G11641" s="129" t="s">
        <v>16723</v>
      </c>
      <c r="H11641" s="129"/>
    </row>
    <row r="11642" spans="1:8" x14ac:dyDescent="0.3">
      <c r="A11642" s="183">
        <v>46022</v>
      </c>
      <c r="B11642" s="129" t="s">
        <v>16382</v>
      </c>
      <c r="C11642" s="129" t="s">
        <v>417</v>
      </c>
      <c r="D11642" s="165">
        <v>1</v>
      </c>
      <c r="E11642" s="129" t="s">
        <v>4737</v>
      </c>
      <c r="F11642" s="129" t="s">
        <v>4735</v>
      </c>
      <c r="G11642" s="129" t="s">
        <v>16723</v>
      </c>
      <c r="H11642" s="129"/>
    </row>
    <row r="11643" spans="1:8" x14ac:dyDescent="0.3">
      <c r="A11643" s="183">
        <v>46022</v>
      </c>
      <c r="B11643" s="129" t="s">
        <v>16383</v>
      </c>
      <c r="C11643" s="129" t="s">
        <v>418</v>
      </c>
      <c r="D11643" s="165">
        <v>1</v>
      </c>
      <c r="E11643" s="129" t="s">
        <v>4739</v>
      </c>
      <c r="F11643" s="129" t="s">
        <v>4735</v>
      </c>
      <c r="G11643" s="129" t="s">
        <v>16723</v>
      </c>
      <c r="H11643" s="129"/>
    </row>
    <row r="11644" spans="1:8" x14ac:dyDescent="0.3">
      <c r="A11644" s="183">
        <v>46022</v>
      </c>
      <c r="B11644" s="129" t="s">
        <v>16384</v>
      </c>
      <c r="C11644" s="129" t="s">
        <v>416</v>
      </c>
      <c r="D11644" s="165">
        <v>1</v>
      </c>
      <c r="E11644" s="129" t="s">
        <v>4739</v>
      </c>
      <c r="F11644" s="129" t="s">
        <v>4735</v>
      </c>
      <c r="G11644" s="129" t="s">
        <v>16723</v>
      </c>
      <c r="H11644" s="129"/>
    </row>
    <row r="11645" spans="1:8" x14ac:dyDescent="0.3">
      <c r="A11645" s="183">
        <v>46022</v>
      </c>
      <c r="B11645" s="129" t="s">
        <v>16385</v>
      </c>
      <c r="C11645" s="129" t="s">
        <v>418</v>
      </c>
      <c r="D11645" s="165">
        <v>1</v>
      </c>
      <c r="E11645" s="129" t="s">
        <v>4741</v>
      </c>
      <c r="F11645" s="129" t="s">
        <v>4735</v>
      </c>
      <c r="G11645" s="129" t="s">
        <v>16723</v>
      </c>
      <c r="H11645" s="129"/>
    </row>
    <row r="11646" spans="1:8" x14ac:dyDescent="0.3">
      <c r="A11646" s="183">
        <v>46022</v>
      </c>
      <c r="B11646" s="129" t="s">
        <v>16386</v>
      </c>
      <c r="C11646" s="129" t="s">
        <v>418</v>
      </c>
      <c r="D11646" s="165">
        <v>1</v>
      </c>
      <c r="E11646" s="129" t="s">
        <v>4739</v>
      </c>
      <c r="F11646" s="129" t="s">
        <v>4735</v>
      </c>
      <c r="G11646" s="129" t="s">
        <v>16723</v>
      </c>
      <c r="H11646" s="129"/>
    </row>
    <row r="11647" spans="1:8" x14ac:dyDescent="0.3">
      <c r="A11647" s="183">
        <v>46022</v>
      </c>
      <c r="B11647" s="129" t="s">
        <v>16387</v>
      </c>
      <c r="C11647" s="129" t="s">
        <v>418</v>
      </c>
      <c r="D11647" s="165">
        <v>1</v>
      </c>
      <c r="E11647" s="129" t="s">
        <v>4741</v>
      </c>
      <c r="F11647" s="129" t="s">
        <v>4735</v>
      </c>
      <c r="G11647" s="129" t="s">
        <v>16723</v>
      </c>
      <c r="H11647" s="129"/>
    </row>
    <row r="11648" spans="1:8" x14ac:dyDescent="0.3">
      <c r="A11648" s="183">
        <v>46022</v>
      </c>
      <c r="B11648" s="129" t="s">
        <v>16388</v>
      </c>
      <c r="C11648" s="129" t="s">
        <v>417</v>
      </c>
      <c r="D11648" s="165">
        <v>1</v>
      </c>
      <c r="E11648" s="129" t="s">
        <v>4739</v>
      </c>
      <c r="F11648" s="129" t="s">
        <v>4735</v>
      </c>
      <c r="G11648" s="129" t="s">
        <v>16723</v>
      </c>
      <c r="H11648" s="129"/>
    </row>
    <row r="11649" spans="1:8" x14ac:dyDescent="0.3">
      <c r="A11649" s="183">
        <v>46022</v>
      </c>
      <c r="B11649" s="129" t="s">
        <v>16389</v>
      </c>
      <c r="C11649" s="129" t="s">
        <v>418</v>
      </c>
      <c r="D11649" s="165">
        <v>1</v>
      </c>
      <c r="E11649" s="129" t="s">
        <v>4739</v>
      </c>
      <c r="F11649" s="129" t="s">
        <v>4735</v>
      </c>
      <c r="G11649" s="129" t="s">
        <v>16723</v>
      </c>
      <c r="H11649" s="129"/>
    </row>
    <row r="11650" spans="1:8" x14ac:dyDescent="0.3">
      <c r="A11650" s="183">
        <v>46022</v>
      </c>
      <c r="B11650" s="129" t="s">
        <v>16390</v>
      </c>
      <c r="C11650" s="129" t="s">
        <v>418</v>
      </c>
      <c r="D11650" s="165">
        <v>1</v>
      </c>
      <c r="E11650" s="129" t="s">
        <v>4739</v>
      </c>
      <c r="F11650" s="129" t="s">
        <v>4735</v>
      </c>
      <c r="G11650" s="129" t="s">
        <v>16723</v>
      </c>
      <c r="H11650" s="129"/>
    </row>
    <row r="11651" spans="1:8" x14ac:dyDescent="0.3">
      <c r="A11651" s="183">
        <v>46022</v>
      </c>
      <c r="B11651" s="129" t="s">
        <v>16391</v>
      </c>
      <c r="C11651" s="129" t="s">
        <v>417</v>
      </c>
      <c r="D11651" s="165">
        <v>1</v>
      </c>
      <c r="E11651" s="129" t="s">
        <v>4739</v>
      </c>
      <c r="F11651" s="129" t="s">
        <v>4735</v>
      </c>
      <c r="G11651" s="129" t="s">
        <v>16723</v>
      </c>
      <c r="H11651" s="129"/>
    </row>
    <row r="11652" spans="1:8" x14ac:dyDescent="0.3">
      <c r="A11652" s="183">
        <v>46022</v>
      </c>
      <c r="B11652" s="129" t="s">
        <v>16392</v>
      </c>
      <c r="C11652" s="129" t="s">
        <v>417</v>
      </c>
      <c r="D11652" s="165">
        <v>1</v>
      </c>
      <c r="E11652" s="129" t="s">
        <v>4739</v>
      </c>
      <c r="F11652" s="129" t="s">
        <v>4735</v>
      </c>
      <c r="G11652" s="129" t="s">
        <v>16723</v>
      </c>
      <c r="H11652" s="129"/>
    </row>
    <row r="11653" spans="1:8" x14ac:dyDescent="0.3">
      <c r="A11653" s="183">
        <v>46022</v>
      </c>
      <c r="B11653" s="129" t="s">
        <v>16393</v>
      </c>
      <c r="C11653" s="129" t="s">
        <v>417</v>
      </c>
      <c r="D11653" s="165">
        <v>1</v>
      </c>
      <c r="E11653" s="129" t="s">
        <v>4739</v>
      </c>
      <c r="F11653" s="129" t="s">
        <v>4735</v>
      </c>
      <c r="G11653" s="129" t="s">
        <v>16723</v>
      </c>
      <c r="H11653" s="129"/>
    </row>
    <row r="11654" spans="1:8" x14ac:dyDescent="0.3">
      <c r="A11654" s="183">
        <v>46022</v>
      </c>
      <c r="B11654" s="129" t="s">
        <v>16394</v>
      </c>
      <c r="C11654" s="129" t="s">
        <v>416</v>
      </c>
      <c r="D11654" s="165">
        <v>1</v>
      </c>
      <c r="E11654" s="129" t="s">
        <v>4739</v>
      </c>
      <c r="F11654" s="129" t="s">
        <v>4735</v>
      </c>
      <c r="G11654" s="129" t="s">
        <v>16723</v>
      </c>
      <c r="H11654" s="129"/>
    </row>
    <row r="11655" spans="1:8" x14ac:dyDescent="0.3">
      <c r="A11655" s="183">
        <v>46022</v>
      </c>
      <c r="B11655" s="129" t="s">
        <v>16395</v>
      </c>
      <c r="C11655" s="129" t="s">
        <v>418</v>
      </c>
      <c r="D11655" s="165">
        <v>1</v>
      </c>
      <c r="E11655" s="129" t="s">
        <v>4739</v>
      </c>
      <c r="F11655" s="129" t="s">
        <v>4735</v>
      </c>
      <c r="G11655" s="129" t="s">
        <v>16723</v>
      </c>
      <c r="H11655" s="129"/>
    </row>
    <row r="11656" spans="1:8" x14ac:dyDescent="0.3">
      <c r="A11656" s="183">
        <v>46022</v>
      </c>
      <c r="B11656" s="129" t="s">
        <v>16396</v>
      </c>
      <c r="C11656" s="129" t="s">
        <v>418</v>
      </c>
      <c r="D11656" s="165">
        <v>1</v>
      </c>
      <c r="E11656" s="129" t="s">
        <v>4821</v>
      </c>
      <c r="F11656" s="129" t="s">
        <v>4735</v>
      </c>
      <c r="G11656" s="129" t="s">
        <v>16723</v>
      </c>
      <c r="H11656" s="129"/>
    </row>
    <row r="11657" spans="1:8" x14ac:dyDescent="0.3">
      <c r="A11657" s="183">
        <v>46022</v>
      </c>
      <c r="B11657" s="129" t="s">
        <v>16397</v>
      </c>
      <c r="C11657" s="129" t="s">
        <v>418</v>
      </c>
      <c r="D11657" s="165">
        <v>1</v>
      </c>
      <c r="E11657" s="129" t="s">
        <v>4739</v>
      </c>
      <c r="F11657" s="129" t="s">
        <v>4735</v>
      </c>
      <c r="G11657" s="129" t="s">
        <v>16723</v>
      </c>
      <c r="H11657" s="129"/>
    </row>
    <row r="11658" spans="1:8" x14ac:dyDescent="0.3">
      <c r="A11658" s="183">
        <v>46022</v>
      </c>
      <c r="B11658" s="129" t="s">
        <v>16398</v>
      </c>
      <c r="C11658" s="129" t="s">
        <v>418</v>
      </c>
      <c r="D11658" s="165">
        <v>1</v>
      </c>
      <c r="E11658" s="129" t="s">
        <v>4821</v>
      </c>
      <c r="F11658" s="129" t="s">
        <v>4735</v>
      </c>
      <c r="G11658" s="129" t="s">
        <v>16723</v>
      </c>
      <c r="H11658" s="129"/>
    </row>
    <row r="11659" spans="1:8" x14ac:dyDescent="0.3">
      <c r="A11659" s="183">
        <v>46022</v>
      </c>
      <c r="B11659" s="129" t="s">
        <v>16399</v>
      </c>
      <c r="C11659" s="129" t="s">
        <v>418</v>
      </c>
      <c r="D11659" s="165">
        <v>1</v>
      </c>
      <c r="E11659" s="129" t="s">
        <v>4739</v>
      </c>
      <c r="F11659" s="129" t="s">
        <v>4735</v>
      </c>
      <c r="G11659" s="129" t="s">
        <v>16723</v>
      </c>
      <c r="H11659" s="129"/>
    </row>
    <row r="11660" spans="1:8" x14ac:dyDescent="0.3">
      <c r="A11660" s="183">
        <v>46022</v>
      </c>
      <c r="B11660" s="129" t="s">
        <v>16400</v>
      </c>
      <c r="C11660" s="129" t="s">
        <v>418</v>
      </c>
      <c r="D11660" s="165">
        <v>1</v>
      </c>
      <c r="E11660" s="129" t="s">
        <v>4739</v>
      </c>
      <c r="F11660" s="129" t="s">
        <v>4735</v>
      </c>
      <c r="G11660" s="129" t="s">
        <v>16723</v>
      </c>
      <c r="H11660" s="129"/>
    </row>
    <row r="11661" spans="1:8" x14ac:dyDescent="0.3">
      <c r="A11661" s="183">
        <v>46022</v>
      </c>
      <c r="B11661" s="129" t="s">
        <v>16401</v>
      </c>
      <c r="C11661" s="129" t="s">
        <v>418</v>
      </c>
      <c r="D11661" s="165">
        <v>1</v>
      </c>
      <c r="E11661" s="129" t="s">
        <v>4739</v>
      </c>
      <c r="F11661" s="129" t="s">
        <v>4735</v>
      </c>
      <c r="G11661" s="129" t="s">
        <v>16723</v>
      </c>
      <c r="H11661" s="129"/>
    </row>
    <row r="11662" spans="1:8" x14ac:dyDescent="0.3">
      <c r="A11662" s="183">
        <v>46022</v>
      </c>
      <c r="B11662" s="129" t="s">
        <v>16402</v>
      </c>
      <c r="C11662" s="129" t="s">
        <v>417</v>
      </c>
      <c r="D11662" s="165">
        <v>1</v>
      </c>
      <c r="E11662" s="129" t="s">
        <v>4821</v>
      </c>
      <c r="F11662" s="129" t="s">
        <v>4735</v>
      </c>
      <c r="G11662" s="129" t="s">
        <v>16723</v>
      </c>
      <c r="H11662" s="129"/>
    </row>
    <row r="11663" spans="1:8" x14ac:dyDescent="0.3">
      <c r="A11663" s="183">
        <v>46022</v>
      </c>
      <c r="B11663" s="129" t="s">
        <v>16403</v>
      </c>
      <c r="C11663" s="129" t="s">
        <v>417</v>
      </c>
      <c r="D11663" s="165">
        <v>1</v>
      </c>
      <c r="E11663" s="129" t="s">
        <v>4739</v>
      </c>
      <c r="F11663" s="129" t="s">
        <v>4735</v>
      </c>
      <c r="G11663" s="129" t="s">
        <v>16723</v>
      </c>
      <c r="H11663" s="129"/>
    </row>
    <row r="11664" spans="1:8" x14ac:dyDescent="0.3">
      <c r="A11664" s="183">
        <v>46022</v>
      </c>
      <c r="B11664" s="129" t="s">
        <v>16404</v>
      </c>
      <c r="C11664" s="129" t="s">
        <v>418</v>
      </c>
      <c r="D11664" s="165">
        <v>1</v>
      </c>
      <c r="E11664" s="129" t="s">
        <v>4739</v>
      </c>
      <c r="F11664" s="129" t="s">
        <v>4735</v>
      </c>
      <c r="G11664" s="129" t="s">
        <v>16723</v>
      </c>
      <c r="H11664" s="129"/>
    </row>
    <row r="11665" spans="1:8" x14ac:dyDescent="0.3">
      <c r="A11665" s="183">
        <v>46022</v>
      </c>
      <c r="B11665" s="129" t="s">
        <v>16405</v>
      </c>
      <c r="C11665" s="129" t="s">
        <v>418</v>
      </c>
      <c r="D11665" s="165">
        <v>1</v>
      </c>
      <c r="E11665" s="129" t="s">
        <v>4739</v>
      </c>
      <c r="F11665" s="129" t="s">
        <v>4735</v>
      </c>
      <c r="G11665" s="129" t="s">
        <v>16723</v>
      </c>
      <c r="H11665" s="129"/>
    </row>
    <row r="11666" spans="1:8" x14ac:dyDescent="0.3">
      <c r="A11666" s="183">
        <v>46022</v>
      </c>
      <c r="B11666" s="129" t="s">
        <v>16406</v>
      </c>
      <c r="C11666" s="129" t="s">
        <v>416</v>
      </c>
      <c r="D11666" s="165">
        <v>1</v>
      </c>
      <c r="E11666" s="129" t="s">
        <v>4739</v>
      </c>
      <c r="F11666" s="129" t="s">
        <v>4735</v>
      </c>
      <c r="G11666" s="129" t="s">
        <v>16723</v>
      </c>
      <c r="H11666" s="129"/>
    </row>
    <row r="11667" spans="1:8" x14ac:dyDescent="0.3">
      <c r="A11667" s="183">
        <v>46022</v>
      </c>
      <c r="B11667" s="129" t="s">
        <v>16407</v>
      </c>
      <c r="C11667" s="129" t="s">
        <v>416</v>
      </c>
      <c r="D11667" s="165">
        <v>1</v>
      </c>
      <c r="E11667" s="129" t="s">
        <v>4734</v>
      </c>
      <c r="F11667" s="129" t="s">
        <v>4735</v>
      </c>
      <c r="G11667" s="129" t="s">
        <v>16723</v>
      </c>
      <c r="H11667" s="129"/>
    </row>
    <row r="11668" spans="1:8" x14ac:dyDescent="0.3">
      <c r="A11668" s="183">
        <v>46022</v>
      </c>
      <c r="B11668" s="129" t="s">
        <v>16408</v>
      </c>
      <c r="C11668" s="129" t="s">
        <v>418</v>
      </c>
      <c r="D11668" s="165">
        <v>1</v>
      </c>
      <c r="E11668" s="129" t="s">
        <v>4739</v>
      </c>
      <c r="F11668" s="129" t="s">
        <v>4735</v>
      </c>
      <c r="G11668" s="129" t="s">
        <v>16723</v>
      </c>
      <c r="H11668" s="129"/>
    </row>
    <row r="11669" spans="1:8" x14ac:dyDescent="0.3">
      <c r="A11669" s="183">
        <v>46022</v>
      </c>
      <c r="B11669" s="129" t="s">
        <v>16409</v>
      </c>
      <c r="C11669" s="129" t="s">
        <v>417</v>
      </c>
      <c r="D11669" s="165">
        <v>1</v>
      </c>
      <c r="E11669" s="129" t="s">
        <v>4739</v>
      </c>
      <c r="F11669" s="129" t="s">
        <v>4735</v>
      </c>
      <c r="G11669" s="129" t="s">
        <v>16723</v>
      </c>
      <c r="H11669" s="129"/>
    </row>
    <row r="11670" spans="1:8" x14ac:dyDescent="0.3">
      <c r="A11670" s="183">
        <v>46022</v>
      </c>
      <c r="B11670" s="129" t="s">
        <v>16410</v>
      </c>
      <c r="C11670" s="129" t="s">
        <v>417</v>
      </c>
      <c r="D11670" s="165">
        <v>1</v>
      </c>
      <c r="E11670" s="129" t="s">
        <v>4739</v>
      </c>
      <c r="F11670" s="129" t="s">
        <v>4735</v>
      </c>
      <c r="G11670" s="129" t="s">
        <v>16723</v>
      </c>
      <c r="H11670" s="129"/>
    </row>
    <row r="11671" spans="1:8" x14ac:dyDescent="0.3">
      <c r="A11671" s="183">
        <v>46022</v>
      </c>
      <c r="B11671" s="129" t="s">
        <v>16411</v>
      </c>
      <c r="C11671" s="129" t="s">
        <v>417</v>
      </c>
      <c r="D11671" s="165">
        <v>1</v>
      </c>
      <c r="E11671" s="129" t="s">
        <v>4739</v>
      </c>
      <c r="F11671" s="129" t="s">
        <v>4735</v>
      </c>
      <c r="G11671" s="129" t="s">
        <v>16723</v>
      </c>
      <c r="H11671" s="129"/>
    </row>
    <row r="11672" spans="1:8" x14ac:dyDescent="0.3">
      <c r="A11672" s="183">
        <v>46022</v>
      </c>
      <c r="B11672" s="129" t="s">
        <v>16412</v>
      </c>
      <c r="C11672" s="129" t="s">
        <v>418</v>
      </c>
      <c r="D11672" s="165">
        <v>1</v>
      </c>
      <c r="E11672" s="129" t="s">
        <v>4739</v>
      </c>
      <c r="F11672" s="129" t="s">
        <v>4735</v>
      </c>
      <c r="G11672" s="129" t="s">
        <v>16723</v>
      </c>
      <c r="H11672" s="129"/>
    </row>
    <row r="11673" spans="1:8" x14ac:dyDescent="0.3">
      <c r="A11673" s="183">
        <v>46022</v>
      </c>
      <c r="B11673" s="129" t="s">
        <v>16413</v>
      </c>
      <c r="C11673" s="129" t="s">
        <v>418</v>
      </c>
      <c r="D11673" s="165">
        <v>1</v>
      </c>
      <c r="E11673" s="129" t="s">
        <v>4739</v>
      </c>
      <c r="F11673" s="129" t="s">
        <v>4735</v>
      </c>
      <c r="G11673" s="129" t="s">
        <v>16723</v>
      </c>
      <c r="H11673" s="129"/>
    </row>
    <row r="11674" spans="1:8" x14ac:dyDescent="0.3">
      <c r="A11674" s="183">
        <v>46022</v>
      </c>
      <c r="B11674" s="129" t="s">
        <v>16414</v>
      </c>
      <c r="C11674" s="129" t="s">
        <v>418</v>
      </c>
      <c r="D11674" s="165">
        <v>1</v>
      </c>
      <c r="E11674" s="129" t="s">
        <v>4739</v>
      </c>
      <c r="F11674" s="129" t="s">
        <v>4735</v>
      </c>
      <c r="G11674" s="129" t="s">
        <v>16723</v>
      </c>
      <c r="H11674" s="129"/>
    </row>
    <row r="11675" spans="1:8" x14ac:dyDescent="0.3">
      <c r="A11675" s="183">
        <v>46022</v>
      </c>
      <c r="B11675" s="129" t="s">
        <v>16415</v>
      </c>
      <c r="C11675" s="129" t="s">
        <v>418</v>
      </c>
      <c r="D11675" s="165">
        <v>1</v>
      </c>
      <c r="E11675" s="129" t="s">
        <v>4739</v>
      </c>
      <c r="F11675" s="129" t="s">
        <v>4735</v>
      </c>
      <c r="G11675" s="129" t="s">
        <v>16723</v>
      </c>
      <c r="H11675" s="129"/>
    </row>
    <row r="11676" spans="1:8" x14ac:dyDescent="0.3">
      <c r="A11676" s="183">
        <v>46022</v>
      </c>
      <c r="B11676" s="129" t="s">
        <v>16416</v>
      </c>
      <c r="C11676" s="129" t="s">
        <v>418</v>
      </c>
      <c r="D11676" s="165">
        <v>1</v>
      </c>
      <c r="E11676" s="129" t="s">
        <v>4739</v>
      </c>
      <c r="F11676" s="129" t="s">
        <v>4735</v>
      </c>
      <c r="G11676" s="129" t="s">
        <v>16723</v>
      </c>
      <c r="H11676" s="129"/>
    </row>
    <row r="11677" spans="1:8" x14ac:dyDescent="0.3">
      <c r="A11677" s="183">
        <v>46022</v>
      </c>
      <c r="B11677" s="129" t="s">
        <v>16417</v>
      </c>
      <c r="C11677" s="129" t="s">
        <v>418</v>
      </c>
      <c r="D11677" s="165">
        <v>1</v>
      </c>
      <c r="E11677" s="129" t="s">
        <v>4739</v>
      </c>
      <c r="F11677" s="129" t="s">
        <v>4735</v>
      </c>
      <c r="G11677" s="129" t="s">
        <v>16723</v>
      </c>
      <c r="H11677" s="129"/>
    </row>
    <row r="11678" spans="1:8" x14ac:dyDescent="0.3">
      <c r="A11678" s="183">
        <v>46022</v>
      </c>
      <c r="B11678" s="129" t="s">
        <v>16418</v>
      </c>
      <c r="C11678" s="129" t="s">
        <v>418</v>
      </c>
      <c r="D11678" s="165">
        <v>1</v>
      </c>
      <c r="E11678" s="129" t="s">
        <v>4821</v>
      </c>
      <c r="F11678" s="129" t="s">
        <v>4735</v>
      </c>
      <c r="G11678" s="129" t="s">
        <v>16723</v>
      </c>
      <c r="H11678" s="129"/>
    </row>
    <row r="11679" spans="1:8" x14ac:dyDescent="0.3">
      <c r="A11679" s="183">
        <v>46022</v>
      </c>
      <c r="B11679" s="129" t="s">
        <v>16419</v>
      </c>
      <c r="C11679" s="129" t="s">
        <v>417</v>
      </c>
      <c r="D11679" s="165">
        <v>1</v>
      </c>
      <c r="E11679" s="129" t="s">
        <v>4739</v>
      </c>
      <c r="F11679" s="129" t="s">
        <v>4735</v>
      </c>
      <c r="G11679" s="129" t="s">
        <v>16723</v>
      </c>
      <c r="H11679" s="129"/>
    </row>
    <row r="11680" spans="1:8" x14ac:dyDescent="0.3">
      <c r="A11680" s="183">
        <v>46022</v>
      </c>
      <c r="B11680" s="129" t="s">
        <v>16420</v>
      </c>
      <c r="C11680" s="129" t="s">
        <v>417</v>
      </c>
      <c r="D11680" s="165">
        <v>1</v>
      </c>
      <c r="E11680" s="129" t="s">
        <v>4739</v>
      </c>
      <c r="F11680" s="129" t="s">
        <v>4735</v>
      </c>
      <c r="G11680" s="129" t="s">
        <v>16723</v>
      </c>
      <c r="H11680" s="129"/>
    </row>
    <row r="11681" spans="1:8" x14ac:dyDescent="0.3">
      <c r="A11681" s="183">
        <v>46022</v>
      </c>
      <c r="B11681" s="129" t="s">
        <v>16421</v>
      </c>
      <c r="C11681" s="129" t="s">
        <v>417</v>
      </c>
      <c r="D11681" s="165">
        <v>1</v>
      </c>
      <c r="E11681" s="129" t="s">
        <v>4739</v>
      </c>
      <c r="F11681" s="129" t="s">
        <v>4735</v>
      </c>
      <c r="G11681" s="129" t="s">
        <v>16723</v>
      </c>
      <c r="H11681" s="129"/>
    </row>
    <row r="11682" spans="1:8" x14ac:dyDescent="0.3">
      <c r="A11682" s="183">
        <v>46022</v>
      </c>
      <c r="B11682" s="129" t="s">
        <v>16422</v>
      </c>
      <c r="C11682" s="129" t="s">
        <v>417</v>
      </c>
      <c r="D11682" s="165">
        <v>1</v>
      </c>
      <c r="E11682" s="129" t="s">
        <v>4739</v>
      </c>
      <c r="F11682" s="129" t="s">
        <v>4735</v>
      </c>
      <c r="G11682" s="129" t="s">
        <v>16723</v>
      </c>
      <c r="H11682" s="129"/>
    </row>
    <row r="11683" spans="1:8" x14ac:dyDescent="0.3">
      <c r="A11683" s="183">
        <v>46022</v>
      </c>
      <c r="B11683" s="129" t="s">
        <v>16423</v>
      </c>
      <c r="C11683" s="129" t="s">
        <v>417</v>
      </c>
      <c r="D11683" s="165">
        <v>1</v>
      </c>
      <c r="E11683" s="129" t="s">
        <v>4739</v>
      </c>
      <c r="F11683" s="129" t="s">
        <v>4735</v>
      </c>
      <c r="G11683" s="129" t="s">
        <v>16723</v>
      </c>
      <c r="H11683" s="129"/>
    </row>
    <row r="11684" spans="1:8" x14ac:dyDescent="0.3">
      <c r="A11684" s="183">
        <v>46022</v>
      </c>
      <c r="B11684" s="129" t="s">
        <v>16424</v>
      </c>
      <c r="C11684" s="129" t="s">
        <v>417</v>
      </c>
      <c r="D11684" s="165">
        <v>1</v>
      </c>
      <c r="E11684" s="129" t="s">
        <v>4739</v>
      </c>
      <c r="F11684" s="129" t="s">
        <v>4735</v>
      </c>
      <c r="G11684" s="129" t="s">
        <v>16723</v>
      </c>
      <c r="H11684" s="129"/>
    </row>
    <row r="11685" spans="1:8" x14ac:dyDescent="0.3">
      <c r="A11685" s="183">
        <v>46022</v>
      </c>
      <c r="B11685" s="129" t="s">
        <v>16425</v>
      </c>
      <c r="C11685" s="129" t="s">
        <v>418</v>
      </c>
      <c r="D11685" s="165">
        <v>1</v>
      </c>
      <c r="E11685" s="129" t="s">
        <v>4739</v>
      </c>
      <c r="F11685" s="129" t="s">
        <v>4735</v>
      </c>
      <c r="G11685" s="129" t="s">
        <v>16723</v>
      </c>
      <c r="H11685" s="129"/>
    </row>
    <row r="11686" spans="1:8" x14ac:dyDescent="0.3">
      <c r="A11686" s="183">
        <v>46022</v>
      </c>
      <c r="B11686" s="129" t="s">
        <v>16426</v>
      </c>
      <c r="C11686" s="129" t="s">
        <v>418</v>
      </c>
      <c r="D11686" s="165">
        <v>1</v>
      </c>
      <c r="E11686" s="129" t="s">
        <v>4739</v>
      </c>
      <c r="F11686" s="129" t="s">
        <v>4735</v>
      </c>
      <c r="G11686" s="129" t="s">
        <v>16723</v>
      </c>
      <c r="H11686" s="129"/>
    </row>
    <row r="11687" spans="1:8" x14ac:dyDescent="0.3">
      <c r="A11687" s="183">
        <v>46022</v>
      </c>
      <c r="B11687" s="129" t="s">
        <v>16427</v>
      </c>
      <c r="C11687" s="129" t="s">
        <v>417</v>
      </c>
      <c r="D11687" s="165">
        <v>1</v>
      </c>
      <c r="E11687" s="129" t="s">
        <v>4739</v>
      </c>
      <c r="F11687" s="129" t="s">
        <v>4735</v>
      </c>
      <c r="G11687" s="129" t="s">
        <v>16723</v>
      </c>
      <c r="H11687" s="129"/>
    </row>
    <row r="11688" spans="1:8" x14ac:dyDescent="0.3">
      <c r="A11688" s="183">
        <v>46022</v>
      </c>
      <c r="B11688" s="129" t="s">
        <v>16428</v>
      </c>
      <c r="C11688" s="129" t="s">
        <v>417</v>
      </c>
      <c r="D11688" s="165">
        <v>1</v>
      </c>
      <c r="E11688" s="129" t="s">
        <v>4739</v>
      </c>
      <c r="F11688" s="129" t="s">
        <v>4735</v>
      </c>
      <c r="G11688" s="129" t="s">
        <v>16723</v>
      </c>
      <c r="H11688" s="129"/>
    </row>
    <row r="11689" spans="1:8" x14ac:dyDescent="0.3">
      <c r="A11689" s="183">
        <v>46022</v>
      </c>
      <c r="B11689" s="129" t="s">
        <v>16429</v>
      </c>
      <c r="C11689" s="129" t="s">
        <v>417</v>
      </c>
      <c r="D11689" s="165">
        <v>1</v>
      </c>
      <c r="E11689" s="129" t="s">
        <v>4739</v>
      </c>
      <c r="F11689" s="129" t="s">
        <v>4735</v>
      </c>
      <c r="G11689" s="129" t="s">
        <v>16723</v>
      </c>
      <c r="H11689" s="129"/>
    </row>
    <row r="11690" spans="1:8" x14ac:dyDescent="0.3">
      <c r="A11690" s="183">
        <v>46022</v>
      </c>
      <c r="B11690" s="129" t="s">
        <v>16430</v>
      </c>
      <c r="C11690" s="129" t="s">
        <v>417</v>
      </c>
      <c r="D11690" s="165">
        <v>1</v>
      </c>
      <c r="E11690" s="129" t="s">
        <v>4739</v>
      </c>
      <c r="F11690" s="129" t="s">
        <v>4735</v>
      </c>
      <c r="G11690" s="129" t="s">
        <v>16723</v>
      </c>
      <c r="H11690" s="129"/>
    </row>
    <row r="11691" spans="1:8" x14ac:dyDescent="0.3">
      <c r="A11691" s="183">
        <v>46022</v>
      </c>
      <c r="B11691" s="129" t="s">
        <v>16431</v>
      </c>
      <c r="C11691" s="129" t="s">
        <v>417</v>
      </c>
      <c r="D11691" s="165">
        <v>1</v>
      </c>
      <c r="E11691" s="129" t="s">
        <v>4739</v>
      </c>
      <c r="F11691" s="129" t="s">
        <v>4735</v>
      </c>
      <c r="G11691" s="129" t="s">
        <v>16723</v>
      </c>
      <c r="H11691" s="129"/>
    </row>
    <row r="11692" spans="1:8" x14ac:dyDescent="0.3">
      <c r="A11692" s="183">
        <v>46022</v>
      </c>
      <c r="B11692" s="129" t="s">
        <v>16432</v>
      </c>
      <c r="C11692" s="129" t="s">
        <v>418</v>
      </c>
      <c r="D11692" s="165">
        <v>1</v>
      </c>
      <c r="E11692" s="129" t="s">
        <v>4739</v>
      </c>
      <c r="F11692" s="129" t="s">
        <v>4735</v>
      </c>
      <c r="G11692" s="129" t="s">
        <v>16723</v>
      </c>
      <c r="H11692" s="129"/>
    </row>
    <row r="11693" spans="1:8" x14ac:dyDescent="0.3">
      <c r="A11693" s="183">
        <v>46022</v>
      </c>
      <c r="B11693" s="129" t="s">
        <v>16433</v>
      </c>
      <c r="C11693" s="129" t="s">
        <v>418</v>
      </c>
      <c r="D11693" s="165">
        <v>1</v>
      </c>
      <c r="E11693" s="129" t="s">
        <v>4739</v>
      </c>
      <c r="F11693" s="129" t="s">
        <v>4735</v>
      </c>
      <c r="G11693" s="129" t="s">
        <v>16723</v>
      </c>
      <c r="H11693" s="129"/>
    </row>
    <row r="11694" spans="1:8" x14ac:dyDescent="0.3">
      <c r="A11694" s="183">
        <v>46022</v>
      </c>
      <c r="B11694" s="129" t="s">
        <v>16434</v>
      </c>
      <c r="C11694" s="129" t="s">
        <v>416</v>
      </c>
      <c r="D11694" s="165">
        <v>1</v>
      </c>
      <c r="E11694" s="129" t="s">
        <v>4739</v>
      </c>
      <c r="F11694" s="129" t="s">
        <v>4735</v>
      </c>
      <c r="G11694" s="129" t="s">
        <v>16723</v>
      </c>
      <c r="H11694" s="129"/>
    </row>
    <row r="11695" spans="1:8" x14ac:dyDescent="0.3">
      <c r="A11695" s="183">
        <v>46022</v>
      </c>
      <c r="B11695" s="129" t="s">
        <v>16435</v>
      </c>
      <c r="C11695" s="129" t="s">
        <v>417</v>
      </c>
      <c r="D11695" s="165">
        <v>1</v>
      </c>
      <c r="E11695" s="129" t="s">
        <v>4739</v>
      </c>
      <c r="F11695" s="129" t="s">
        <v>4735</v>
      </c>
      <c r="G11695" s="129" t="s">
        <v>16723</v>
      </c>
      <c r="H11695" s="129"/>
    </row>
    <row r="11696" spans="1:8" x14ac:dyDescent="0.3">
      <c r="A11696" s="183">
        <v>46022</v>
      </c>
      <c r="B11696" s="129" t="s">
        <v>16436</v>
      </c>
      <c r="C11696" s="129" t="s">
        <v>417</v>
      </c>
      <c r="D11696" s="165">
        <v>1</v>
      </c>
      <c r="E11696" s="129" t="s">
        <v>4739</v>
      </c>
      <c r="F11696" s="129" t="s">
        <v>4735</v>
      </c>
      <c r="G11696" s="129" t="s">
        <v>16723</v>
      </c>
      <c r="H11696" s="129"/>
    </row>
    <row r="11697" spans="1:8" x14ac:dyDescent="0.3">
      <c r="A11697" s="183">
        <v>46022</v>
      </c>
      <c r="B11697" s="129" t="s">
        <v>16437</v>
      </c>
      <c r="C11697" s="129" t="s">
        <v>417</v>
      </c>
      <c r="D11697" s="165">
        <v>1</v>
      </c>
      <c r="E11697" s="129" t="s">
        <v>4739</v>
      </c>
      <c r="F11697" s="129" t="s">
        <v>4735</v>
      </c>
      <c r="G11697" s="129" t="s">
        <v>16723</v>
      </c>
      <c r="H11697" s="129"/>
    </row>
    <row r="11698" spans="1:8" x14ac:dyDescent="0.3">
      <c r="A11698" s="183">
        <v>46022</v>
      </c>
      <c r="B11698" s="129" t="s">
        <v>16438</v>
      </c>
      <c r="C11698" s="129" t="s">
        <v>416</v>
      </c>
      <c r="D11698" s="165">
        <v>1</v>
      </c>
      <c r="E11698" s="129" t="s">
        <v>4821</v>
      </c>
      <c r="F11698" s="129" t="s">
        <v>4735</v>
      </c>
      <c r="G11698" s="129" t="s">
        <v>16723</v>
      </c>
      <c r="H11698" s="129"/>
    </row>
    <row r="11699" spans="1:8" x14ac:dyDescent="0.3">
      <c r="A11699" s="183">
        <v>46022</v>
      </c>
      <c r="B11699" s="129" t="s">
        <v>16439</v>
      </c>
      <c r="C11699" s="129" t="s">
        <v>418</v>
      </c>
      <c r="D11699" s="165">
        <v>1</v>
      </c>
      <c r="E11699" s="129" t="s">
        <v>4821</v>
      </c>
      <c r="F11699" s="129" t="s">
        <v>4735</v>
      </c>
      <c r="G11699" s="129" t="s">
        <v>16723</v>
      </c>
      <c r="H11699" s="129"/>
    </row>
    <row r="11700" spans="1:8" x14ac:dyDescent="0.3">
      <c r="A11700" s="183">
        <v>46022</v>
      </c>
      <c r="B11700" s="129" t="s">
        <v>16440</v>
      </c>
      <c r="C11700" s="129" t="s">
        <v>416</v>
      </c>
      <c r="D11700" s="165">
        <v>1</v>
      </c>
      <c r="E11700" s="129" t="s">
        <v>4737</v>
      </c>
      <c r="F11700" s="129" t="s">
        <v>4735</v>
      </c>
      <c r="G11700" s="129" t="s">
        <v>16723</v>
      </c>
      <c r="H11700" s="129"/>
    </row>
    <row r="11701" spans="1:8" x14ac:dyDescent="0.3">
      <c r="A11701" s="183">
        <v>46022</v>
      </c>
      <c r="B11701" s="129" t="s">
        <v>16441</v>
      </c>
      <c r="C11701" s="129" t="s">
        <v>416</v>
      </c>
      <c r="D11701" s="165">
        <v>1</v>
      </c>
      <c r="E11701" s="129" t="s">
        <v>4821</v>
      </c>
      <c r="F11701" s="129" t="s">
        <v>4735</v>
      </c>
      <c r="G11701" s="129" t="s">
        <v>16723</v>
      </c>
      <c r="H11701" s="129"/>
    </row>
    <row r="11702" spans="1:8" x14ac:dyDescent="0.3">
      <c r="A11702" s="183">
        <v>46022</v>
      </c>
      <c r="B11702" s="129" t="s">
        <v>16442</v>
      </c>
      <c r="C11702" s="129" t="s">
        <v>417</v>
      </c>
      <c r="D11702" s="165">
        <v>1</v>
      </c>
      <c r="E11702" s="129" t="s">
        <v>4739</v>
      </c>
      <c r="F11702" s="129" t="s">
        <v>4735</v>
      </c>
      <c r="G11702" s="129" t="s">
        <v>16723</v>
      </c>
      <c r="H11702" s="129"/>
    </row>
    <row r="11703" spans="1:8" x14ac:dyDescent="0.3">
      <c r="A11703" s="183">
        <v>46022</v>
      </c>
      <c r="B11703" s="129" t="s">
        <v>16443</v>
      </c>
      <c r="C11703" s="129" t="s">
        <v>417</v>
      </c>
      <c r="D11703" s="165">
        <v>1</v>
      </c>
      <c r="E11703" s="129" t="s">
        <v>4739</v>
      </c>
      <c r="F11703" s="129" t="s">
        <v>4735</v>
      </c>
      <c r="G11703" s="129" t="s">
        <v>16723</v>
      </c>
      <c r="H11703" s="129"/>
    </row>
    <row r="11704" spans="1:8" x14ac:dyDescent="0.3">
      <c r="A11704" s="183">
        <v>46022</v>
      </c>
      <c r="B11704" s="129" t="s">
        <v>16444</v>
      </c>
      <c r="C11704" s="129" t="s">
        <v>418</v>
      </c>
      <c r="D11704" s="165">
        <v>1</v>
      </c>
      <c r="E11704" s="129" t="s">
        <v>4821</v>
      </c>
      <c r="F11704" s="129" t="s">
        <v>4735</v>
      </c>
      <c r="G11704" s="129" t="s">
        <v>16723</v>
      </c>
      <c r="H11704" s="129"/>
    </row>
    <row r="11705" spans="1:8" x14ac:dyDescent="0.3">
      <c r="A11705" s="183">
        <v>46022</v>
      </c>
      <c r="B11705" s="129" t="s">
        <v>16445</v>
      </c>
      <c r="C11705" s="129" t="s">
        <v>418</v>
      </c>
      <c r="D11705" s="165">
        <v>1</v>
      </c>
      <c r="E11705" s="129" t="s">
        <v>4739</v>
      </c>
      <c r="F11705" s="129" t="s">
        <v>4735</v>
      </c>
      <c r="G11705" s="129" t="s">
        <v>16723</v>
      </c>
      <c r="H11705" s="129"/>
    </row>
    <row r="11706" spans="1:8" x14ac:dyDescent="0.3">
      <c r="A11706" s="183">
        <v>46022</v>
      </c>
      <c r="B11706" s="129" t="s">
        <v>16446</v>
      </c>
      <c r="C11706" s="129" t="s">
        <v>417</v>
      </c>
      <c r="D11706" s="165">
        <v>1</v>
      </c>
      <c r="E11706" s="129" t="s">
        <v>4739</v>
      </c>
      <c r="F11706" s="129" t="s">
        <v>4735</v>
      </c>
      <c r="G11706" s="129" t="s">
        <v>16723</v>
      </c>
      <c r="H11706" s="129"/>
    </row>
    <row r="11707" spans="1:8" x14ac:dyDescent="0.3">
      <c r="A11707" s="183">
        <v>46022</v>
      </c>
      <c r="B11707" s="129" t="s">
        <v>16447</v>
      </c>
      <c r="C11707" s="129" t="s">
        <v>417</v>
      </c>
      <c r="D11707" s="165">
        <v>1</v>
      </c>
      <c r="E11707" s="129" t="s">
        <v>4739</v>
      </c>
      <c r="F11707" s="129" t="s">
        <v>4735</v>
      </c>
      <c r="G11707" s="129" t="s">
        <v>16723</v>
      </c>
      <c r="H11707" s="129"/>
    </row>
    <row r="11708" spans="1:8" x14ac:dyDescent="0.3">
      <c r="A11708" s="183">
        <v>46022</v>
      </c>
      <c r="B11708" s="129" t="s">
        <v>16448</v>
      </c>
      <c r="C11708" s="129" t="s">
        <v>417</v>
      </c>
      <c r="D11708" s="165">
        <v>1</v>
      </c>
      <c r="E11708" s="129" t="s">
        <v>4739</v>
      </c>
      <c r="F11708" s="129" t="s">
        <v>4735</v>
      </c>
      <c r="G11708" s="129" t="s">
        <v>16723</v>
      </c>
      <c r="H11708" s="129"/>
    </row>
    <row r="11709" spans="1:8" x14ac:dyDescent="0.3">
      <c r="A11709" s="183">
        <v>46022</v>
      </c>
      <c r="B11709" s="129" t="s">
        <v>16449</v>
      </c>
      <c r="C11709" s="129" t="s">
        <v>417</v>
      </c>
      <c r="D11709" s="165">
        <v>1</v>
      </c>
      <c r="E11709" s="129" t="s">
        <v>4739</v>
      </c>
      <c r="F11709" s="129" t="s">
        <v>4735</v>
      </c>
      <c r="G11709" s="129" t="s">
        <v>16723</v>
      </c>
      <c r="H11709" s="129"/>
    </row>
    <row r="11710" spans="1:8" x14ac:dyDescent="0.3">
      <c r="A11710" s="183">
        <v>46022</v>
      </c>
      <c r="B11710" s="129" t="s">
        <v>16450</v>
      </c>
      <c r="C11710" s="129" t="s">
        <v>418</v>
      </c>
      <c r="D11710" s="165">
        <v>1</v>
      </c>
      <c r="E11710" s="129" t="s">
        <v>4739</v>
      </c>
      <c r="F11710" s="129" t="s">
        <v>4735</v>
      </c>
      <c r="G11710" s="129" t="s">
        <v>16723</v>
      </c>
      <c r="H11710" s="129"/>
    </row>
    <row r="11711" spans="1:8" x14ac:dyDescent="0.3">
      <c r="A11711" s="183">
        <v>46022</v>
      </c>
      <c r="B11711" s="129" t="s">
        <v>16451</v>
      </c>
      <c r="C11711" s="129" t="s">
        <v>418</v>
      </c>
      <c r="D11711" s="165">
        <v>1</v>
      </c>
      <c r="E11711" s="129" t="s">
        <v>4739</v>
      </c>
      <c r="F11711" s="129" t="s">
        <v>4735</v>
      </c>
      <c r="G11711" s="129" t="s">
        <v>16723</v>
      </c>
      <c r="H11711" s="129"/>
    </row>
    <row r="11712" spans="1:8" x14ac:dyDescent="0.3">
      <c r="A11712" s="183">
        <v>46022</v>
      </c>
      <c r="B11712" s="129" t="s">
        <v>16452</v>
      </c>
      <c r="C11712" s="129" t="s">
        <v>417</v>
      </c>
      <c r="D11712" s="165">
        <v>1</v>
      </c>
      <c r="E11712" s="129" t="s">
        <v>4739</v>
      </c>
      <c r="F11712" s="129" t="s">
        <v>4735</v>
      </c>
      <c r="G11712" s="129" t="s">
        <v>16723</v>
      </c>
      <c r="H11712" s="129"/>
    </row>
    <row r="11713" spans="1:8" x14ac:dyDescent="0.3">
      <c r="A11713" s="183">
        <v>46022</v>
      </c>
      <c r="B11713" s="129" t="s">
        <v>16453</v>
      </c>
      <c r="C11713" s="129" t="s">
        <v>417</v>
      </c>
      <c r="D11713" s="165">
        <v>1</v>
      </c>
      <c r="E11713" s="129" t="s">
        <v>4739</v>
      </c>
      <c r="F11713" s="129" t="s">
        <v>4735</v>
      </c>
      <c r="G11713" s="129" t="s">
        <v>16723</v>
      </c>
      <c r="H11713" s="129"/>
    </row>
    <row r="11714" spans="1:8" x14ac:dyDescent="0.3">
      <c r="A11714" s="183">
        <v>46022</v>
      </c>
      <c r="B11714" s="129" t="s">
        <v>16454</v>
      </c>
      <c r="C11714" s="129" t="s">
        <v>417</v>
      </c>
      <c r="D11714" s="165">
        <v>1</v>
      </c>
      <c r="E11714" s="129" t="s">
        <v>4739</v>
      </c>
      <c r="F11714" s="129" t="s">
        <v>4735</v>
      </c>
      <c r="G11714" s="129" t="s">
        <v>16723</v>
      </c>
      <c r="H11714" s="129"/>
    </row>
    <row r="11715" spans="1:8" x14ac:dyDescent="0.3">
      <c r="A11715" s="183">
        <v>46022</v>
      </c>
      <c r="B11715" s="129" t="s">
        <v>16455</v>
      </c>
      <c r="C11715" s="129" t="s">
        <v>417</v>
      </c>
      <c r="D11715" s="165">
        <v>1</v>
      </c>
      <c r="E11715" s="129" t="s">
        <v>4739</v>
      </c>
      <c r="F11715" s="129" t="s">
        <v>4735</v>
      </c>
      <c r="G11715" s="129" t="s">
        <v>16723</v>
      </c>
      <c r="H11715" s="129"/>
    </row>
    <row r="11716" spans="1:8" x14ac:dyDescent="0.3">
      <c r="A11716" s="183">
        <v>46022</v>
      </c>
      <c r="B11716" s="129" t="s">
        <v>16456</v>
      </c>
      <c r="C11716" s="129" t="s">
        <v>418</v>
      </c>
      <c r="D11716" s="165">
        <v>1</v>
      </c>
      <c r="E11716" s="129" t="s">
        <v>4739</v>
      </c>
      <c r="F11716" s="129" t="s">
        <v>4735</v>
      </c>
      <c r="G11716" s="129" t="s">
        <v>16723</v>
      </c>
      <c r="H11716" s="129"/>
    </row>
    <row r="11717" spans="1:8" x14ac:dyDescent="0.3">
      <c r="A11717" s="183">
        <v>46022</v>
      </c>
      <c r="B11717" s="129" t="s">
        <v>16457</v>
      </c>
      <c r="C11717" s="129" t="s">
        <v>418</v>
      </c>
      <c r="D11717" s="165">
        <v>1</v>
      </c>
      <c r="E11717" s="129" t="s">
        <v>4739</v>
      </c>
      <c r="F11717" s="129" t="s">
        <v>4735</v>
      </c>
      <c r="G11717" s="129" t="s">
        <v>16723</v>
      </c>
      <c r="H11717" s="129"/>
    </row>
    <row r="11718" spans="1:8" x14ac:dyDescent="0.3">
      <c r="A11718" s="183">
        <v>46022</v>
      </c>
      <c r="B11718" s="129" t="s">
        <v>16458</v>
      </c>
      <c r="C11718" s="129" t="s">
        <v>418</v>
      </c>
      <c r="D11718" s="165">
        <v>1</v>
      </c>
      <c r="E11718" s="129" t="s">
        <v>4739</v>
      </c>
      <c r="F11718" s="129" t="s">
        <v>4735</v>
      </c>
      <c r="G11718" s="129" t="s">
        <v>16723</v>
      </c>
      <c r="H11718" s="129"/>
    </row>
    <row r="11719" spans="1:8" x14ac:dyDescent="0.3">
      <c r="A11719" s="183">
        <v>46022</v>
      </c>
      <c r="B11719" s="129" t="s">
        <v>16459</v>
      </c>
      <c r="C11719" s="129" t="s">
        <v>417</v>
      </c>
      <c r="D11719" s="165">
        <v>1</v>
      </c>
      <c r="E11719" s="129" t="s">
        <v>4734</v>
      </c>
      <c r="F11719" s="129" t="s">
        <v>4735</v>
      </c>
      <c r="G11719" s="129" t="s">
        <v>16723</v>
      </c>
      <c r="H11719" s="129"/>
    </row>
    <row r="11720" spans="1:8" x14ac:dyDescent="0.3">
      <c r="A11720" s="183">
        <v>46022</v>
      </c>
      <c r="B11720" s="129" t="s">
        <v>16460</v>
      </c>
      <c r="C11720" s="129" t="s">
        <v>417</v>
      </c>
      <c r="D11720" s="165">
        <v>1</v>
      </c>
      <c r="E11720" s="129" t="s">
        <v>4739</v>
      </c>
      <c r="F11720" s="129" t="s">
        <v>4735</v>
      </c>
      <c r="G11720" s="129" t="s">
        <v>16723</v>
      </c>
      <c r="H11720" s="129"/>
    </row>
    <row r="11721" spans="1:8" x14ac:dyDescent="0.3">
      <c r="A11721" s="183">
        <v>46022</v>
      </c>
      <c r="B11721" s="129" t="s">
        <v>16461</v>
      </c>
      <c r="C11721" s="129" t="s">
        <v>417</v>
      </c>
      <c r="D11721" s="165">
        <v>1</v>
      </c>
      <c r="E11721" s="129" t="s">
        <v>4739</v>
      </c>
      <c r="F11721" s="129" t="s">
        <v>4735</v>
      </c>
      <c r="G11721" s="129" t="s">
        <v>16723</v>
      </c>
      <c r="H11721" s="129"/>
    </row>
    <row r="11722" spans="1:8" x14ac:dyDescent="0.3">
      <c r="A11722" s="183">
        <v>46022</v>
      </c>
      <c r="B11722" s="129" t="s">
        <v>16462</v>
      </c>
      <c r="C11722" s="129" t="s">
        <v>417</v>
      </c>
      <c r="D11722" s="165">
        <v>1</v>
      </c>
      <c r="E11722" s="129" t="s">
        <v>4739</v>
      </c>
      <c r="F11722" s="129" t="s">
        <v>4735</v>
      </c>
      <c r="G11722" s="129" t="s">
        <v>16723</v>
      </c>
      <c r="H11722" s="129"/>
    </row>
    <row r="11723" spans="1:8" x14ac:dyDescent="0.3">
      <c r="A11723" s="183">
        <v>46022</v>
      </c>
      <c r="B11723" s="129" t="s">
        <v>16463</v>
      </c>
      <c r="C11723" s="129" t="s">
        <v>417</v>
      </c>
      <c r="D11723" s="165">
        <v>1</v>
      </c>
      <c r="E11723" s="129" t="s">
        <v>4739</v>
      </c>
      <c r="F11723" s="129" t="s">
        <v>4735</v>
      </c>
      <c r="G11723" s="129" t="s">
        <v>16723</v>
      </c>
      <c r="H11723" s="129"/>
    </row>
    <row r="11724" spans="1:8" x14ac:dyDescent="0.3">
      <c r="A11724" s="183">
        <v>46022</v>
      </c>
      <c r="B11724" s="129" t="s">
        <v>16464</v>
      </c>
      <c r="C11724" s="129" t="s">
        <v>418</v>
      </c>
      <c r="D11724" s="165">
        <v>1</v>
      </c>
      <c r="E11724" s="129" t="s">
        <v>4739</v>
      </c>
      <c r="F11724" s="129" t="s">
        <v>4735</v>
      </c>
      <c r="G11724" s="129" t="s">
        <v>16723</v>
      </c>
      <c r="H11724" s="129"/>
    </row>
    <row r="11725" spans="1:8" x14ac:dyDescent="0.3">
      <c r="A11725" s="183">
        <v>46022</v>
      </c>
      <c r="B11725" s="129" t="s">
        <v>16465</v>
      </c>
      <c r="C11725" s="129" t="s">
        <v>417</v>
      </c>
      <c r="D11725" s="165">
        <v>1</v>
      </c>
      <c r="E11725" s="129" t="s">
        <v>4739</v>
      </c>
      <c r="F11725" s="129" t="s">
        <v>4735</v>
      </c>
      <c r="G11725" s="129" t="s">
        <v>16723</v>
      </c>
      <c r="H11725" s="129"/>
    </row>
    <row r="11726" spans="1:8" x14ac:dyDescent="0.3">
      <c r="A11726" s="183">
        <v>46022</v>
      </c>
      <c r="B11726" s="129" t="s">
        <v>16466</v>
      </c>
      <c r="C11726" s="129" t="s">
        <v>417</v>
      </c>
      <c r="D11726" s="165">
        <v>1</v>
      </c>
      <c r="E11726" s="129" t="s">
        <v>4739</v>
      </c>
      <c r="F11726" s="129" t="s">
        <v>4735</v>
      </c>
      <c r="G11726" s="129" t="s">
        <v>16723</v>
      </c>
      <c r="H11726" s="129"/>
    </row>
    <row r="11727" spans="1:8" x14ac:dyDescent="0.3">
      <c r="A11727" s="183">
        <v>46022</v>
      </c>
      <c r="B11727" s="129" t="s">
        <v>16467</v>
      </c>
      <c r="C11727" s="129" t="s">
        <v>417</v>
      </c>
      <c r="D11727" s="165">
        <v>1</v>
      </c>
      <c r="E11727" s="129" t="s">
        <v>4739</v>
      </c>
      <c r="F11727" s="129" t="s">
        <v>4735</v>
      </c>
      <c r="G11727" s="129" t="s">
        <v>16723</v>
      </c>
      <c r="H11727" s="129"/>
    </row>
    <row r="11728" spans="1:8" x14ac:dyDescent="0.3">
      <c r="A11728" s="183">
        <v>46022</v>
      </c>
      <c r="B11728" s="129" t="s">
        <v>16468</v>
      </c>
      <c r="C11728" s="129" t="s">
        <v>416</v>
      </c>
      <c r="D11728" s="165">
        <v>1</v>
      </c>
      <c r="E11728" s="129" t="s">
        <v>4739</v>
      </c>
      <c r="F11728" s="129" t="s">
        <v>4735</v>
      </c>
      <c r="G11728" s="129" t="s">
        <v>16723</v>
      </c>
      <c r="H11728" s="129"/>
    </row>
    <row r="11729" spans="1:8" x14ac:dyDescent="0.3">
      <c r="A11729" s="183">
        <v>46022</v>
      </c>
      <c r="B11729" s="129" t="s">
        <v>16469</v>
      </c>
      <c r="C11729" s="129" t="s">
        <v>418</v>
      </c>
      <c r="D11729" s="165">
        <v>1</v>
      </c>
      <c r="E11729" s="129" t="s">
        <v>4739</v>
      </c>
      <c r="F11729" s="129" t="s">
        <v>4735</v>
      </c>
      <c r="G11729" s="129" t="s">
        <v>16723</v>
      </c>
      <c r="H11729" s="129"/>
    </row>
    <row r="11730" spans="1:8" x14ac:dyDescent="0.3">
      <c r="A11730" s="183">
        <v>46022</v>
      </c>
      <c r="B11730" s="129" t="s">
        <v>16470</v>
      </c>
      <c r="C11730" s="129" t="s">
        <v>417</v>
      </c>
      <c r="D11730" s="165">
        <v>1</v>
      </c>
      <c r="E11730" s="129" t="s">
        <v>4739</v>
      </c>
      <c r="F11730" s="129" t="s">
        <v>4735</v>
      </c>
      <c r="G11730" s="129" t="s">
        <v>16723</v>
      </c>
      <c r="H11730" s="129"/>
    </row>
    <row r="11731" spans="1:8" x14ac:dyDescent="0.3">
      <c r="A11731" s="183">
        <v>46022</v>
      </c>
      <c r="B11731" s="129" t="s">
        <v>16471</v>
      </c>
      <c r="C11731" s="129" t="s">
        <v>418</v>
      </c>
      <c r="D11731" s="165">
        <v>1</v>
      </c>
      <c r="E11731" s="129" t="s">
        <v>4821</v>
      </c>
      <c r="F11731" s="129" t="s">
        <v>4735</v>
      </c>
      <c r="G11731" s="129" t="s">
        <v>16723</v>
      </c>
      <c r="H11731" s="129"/>
    </row>
    <row r="11732" spans="1:8" x14ac:dyDescent="0.3">
      <c r="A11732" s="183">
        <v>46022</v>
      </c>
      <c r="B11732" s="129" t="s">
        <v>16472</v>
      </c>
      <c r="C11732" s="129" t="s">
        <v>417</v>
      </c>
      <c r="D11732" s="165">
        <v>1</v>
      </c>
      <c r="E11732" s="129" t="s">
        <v>4739</v>
      </c>
      <c r="F11732" s="129" t="s">
        <v>4735</v>
      </c>
      <c r="G11732" s="129" t="s">
        <v>16723</v>
      </c>
      <c r="H11732" s="129"/>
    </row>
    <row r="11733" spans="1:8" x14ac:dyDescent="0.3">
      <c r="A11733" s="183">
        <v>46022</v>
      </c>
      <c r="B11733" s="129" t="s">
        <v>16473</v>
      </c>
      <c r="C11733" s="129" t="s">
        <v>416</v>
      </c>
      <c r="D11733" s="165">
        <v>1</v>
      </c>
      <c r="E11733" s="129" t="s">
        <v>4739</v>
      </c>
      <c r="F11733" s="129" t="s">
        <v>4735</v>
      </c>
      <c r="G11733" s="129" t="s">
        <v>16723</v>
      </c>
      <c r="H11733" s="129"/>
    </row>
    <row r="11734" spans="1:8" x14ac:dyDescent="0.3">
      <c r="A11734" s="183">
        <v>46022</v>
      </c>
      <c r="B11734" s="129" t="s">
        <v>16474</v>
      </c>
      <c r="C11734" s="129" t="s">
        <v>418</v>
      </c>
      <c r="D11734" s="165">
        <v>1</v>
      </c>
      <c r="E11734" s="129" t="s">
        <v>4739</v>
      </c>
      <c r="F11734" s="129" t="s">
        <v>4735</v>
      </c>
      <c r="G11734" s="129" t="s">
        <v>16723</v>
      </c>
      <c r="H11734" s="129"/>
    </row>
    <row r="11735" spans="1:8" x14ac:dyDescent="0.3">
      <c r="A11735" s="183">
        <v>46022</v>
      </c>
      <c r="B11735" s="129" t="s">
        <v>16475</v>
      </c>
      <c r="C11735" s="129" t="s">
        <v>416</v>
      </c>
      <c r="D11735" s="165">
        <v>1</v>
      </c>
      <c r="E11735" s="129" t="s">
        <v>4737</v>
      </c>
      <c r="F11735" s="129" t="s">
        <v>4735</v>
      </c>
      <c r="G11735" s="129" t="s">
        <v>16723</v>
      </c>
      <c r="H11735" s="129"/>
    </row>
    <row r="11736" spans="1:8" x14ac:dyDescent="0.3">
      <c r="A11736" s="183">
        <v>46022</v>
      </c>
      <c r="B11736" s="129" t="s">
        <v>16476</v>
      </c>
      <c r="C11736" s="129" t="s">
        <v>416</v>
      </c>
      <c r="D11736" s="165">
        <v>1</v>
      </c>
      <c r="E11736" s="129" t="s">
        <v>4737</v>
      </c>
      <c r="F11736" s="129" t="s">
        <v>4735</v>
      </c>
      <c r="G11736" s="129" t="s">
        <v>16723</v>
      </c>
      <c r="H11736" s="129"/>
    </row>
    <row r="11737" spans="1:8" x14ac:dyDescent="0.3">
      <c r="A11737" s="183">
        <v>46022</v>
      </c>
      <c r="B11737" s="129" t="s">
        <v>16477</v>
      </c>
      <c r="C11737" s="129" t="s">
        <v>417</v>
      </c>
      <c r="D11737" s="165">
        <v>1</v>
      </c>
      <c r="E11737" s="129" t="s">
        <v>4739</v>
      </c>
      <c r="F11737" s="129" t="s">
        <v>4735</v>
      </c>
      <c r="G11737" s="129" t="s">
        <v>16723</v>
      </c>
      <c r="H11737" s="129"/>
    </row>
    <row r="11738" spans="1:8" x14ac:dyDescent="0.3">
      <c r="A11738" s="183">
        <v>46022</v>
      </c>
      <c r="B11738" s="129" t="s">
        <v>16478</v>
      </c>
      <c r="C11738" s="129" t="s">
        <v>417</v>
      </c>
      <c r="D11738" s="165">
        <v>1</v>
      </c>
      <c r="E11738" s="129" t="s">
        <v>4739</v>
      </c>
      <c r="F11738" s="129" t="s">
        <v>4735</v>
      </c>
      <c r="G11738" s="129" t="s">
        <v>16723</v>
      </c>
      <c r="H11738" s="129"/>
    </row>
    <row r="11739" spans="1:8" x14ac:dyDescent="0.3">
      <c r="A11739" s="183">
        <v>46022</v>
      </c>
      <c r="B11739" s="129" t="s">
        <v>16479</v>
      </c>
      <c r="C11739" s="129" t="s">
        <v>417</v>
      </c>
      <c r="D11739" s="165">
        <v>1</v>
      </c>
      <c r="E11739" s="129" t="s">
        <v>4739</v>
      </c>
      <c r="F11739" s="129" t="s">
        <v>4735</v>
      </c>
      <c r="G11739" s="129" t="s">
        <v>16723</v>
      </c>
      <c r="H11739" s="129"/>
    </row>
    <row r="11740" spans="1:8" x14ac:dyDescent="0.3">
      <c r="A11740" s="183">
        <v>46022</v>
      </c>
      <c r="B11740" s="129" t="s">
        <v>16480</v>
      </c>
      <c r="C11740" s="129" t="s">
        <v>417</v>
      </c>
      <c r="D11740" s="165">
        <v>1</v>
      </c>
      <c r="E11740" s="129" t="s">
        <v>4739</v>
      </c>
      <c r="F11740" s="129" t="s">
        <v>4735</v>
      </c>
      <c r="G11740" s="129" t="s">
        <v>16723</v>
      </c>
      <c r="H11740" s="129"/>
    </row>
    <row r="11741" spans="1:8" x14ac:dyDescent="0.3">
      <c r="A11741" s="183">
        <v>46022</v>
      </c>
      <c r="B11741" s="129" t="s">
        <v>16481</v>
      </c>
      <c r="C11741" s="129" t="s">
        <v>417</v>
      </c>
      <c r="D11741" s="165">
        <v>1</v>
      </c>
      <c r="E11741" s="129" t="s">
        <v>4739</v>
      </c>
      <c r="F11741" s="129" t="s">
        <v>4735</v>
      </c>
      <c r="G11741" s="129" t="s">
        <v>16723</v>
      </c>
      <c r="H11741" s="129"/>
    </row>
    <row r="11742" spans="1:8" x14ac:dyDescent="0.3">
      <c r="A11742" s="183">
        <v>46022</v>
      </c>
      <c r="B11742" s="129" t="s">
        <v>16482</v>
      </c>
      <c r="C11742" s="129" t="s">
        <v>416</v>
      </c>
      <c r="D11742" s="165">
        <v>1</v>
      </c>
      <c r="E11742" s="129" t="s">
        <v>4739</v>
      </c>
      <c r="F11742" s="129" t="s">
        <v>4735</v>
      </c>
      <c r="G11742" s="129" t="s">
        <v>16723</v>
      </c>
      <c r="H11742" s="129"/>
    </row>
    <row r="11743" spans="1:8" x14ac:dyDescent="0.3">
      <c r="A11743" s="183">
        <v>46022</v>
      </c>
      <c r="B11743" s="129" t="s">
        <v>16483</v>
      </c>
      <c r="C11743" s="129" t="s">
        <v>418</v>
      </c>
      <c r="D11743" s="165">
        <v>1</v>
      </c>
      <c r="E11743" s="129" t="s">
        <v>4739</v>
      </c>
      <c r="F11743" s="129" t="s">
        <v>4735</v>
      </c>
      <c r="G11743" s="129" t="s">
        <v>16723</v>
      </c>
      <c r="H11743" s="129"/>
    </row>
    <row r="11744" spans="1:8" x14ac:dyDescent="0.3">
      <c r="A11744" s="183">
        <v>46022</v>
      </c>
      <c r="B11744" s="129" t="s">
        <v>16484</v>
      </c>
      <c r="C11744" s="129" t="s">
        <v>416</v>
      </c>
      <c r="D11744" s="165">
        <v>1</v>
      </c>
      <c r="E11744" s="129" t="s">
        <v>4737</v>
      </c>
      <c r="F11744" s="129" t="s">
        <v>4735</v>
      </c>
      <c r="G11744" s="129" t="s">
        <v>16723</v>
      </c>
      <c r="H11744" s="129"/>
    </row>
    <row r="11745" spans="1:8" x14ac:dyDescent="0.3">
      <c r="A11745" s="183">
        <v>46022</v>
      </c>
      <c r="B11745" s="129" t="s">
        <v>16485</v>
      </c>
      <c r="C11745" s="129" t="s">
        <v>418</v>
      </c>
      <c r="D11745" s="165">
        <v>1</v>
      </c>
      <c r="E11745" s="129" t="s">
        <v>4739</v>
      </c>
      <c r="F11745" s="129" t="s">
        <v>4735</v>
      </c>
      <c r="G11745" s="129" t="s">
        <v>16723</v>
      </c>
      <c r="H11745" s="129"/>
    </row>
    <row r="11746" spans="1:8" x14ac:dyDescent="0.3">
      <c r="A11746" s="183">
        <v>46022</v>
      </c>
      <c r="B11746" s="129" t="s">
        <v>16486</v>
      </c>
      <c r="C11746" s="129" t="s">
        <v>417</v>
      </c>
      <c r="D11746" s="165">
        <v>1</v>
      </c>
      <c r="E11746" s="129" t="s">
        <v>4739</v>
      </c>
      <c r="F11746" s="129" t="s">
        <v>4735</v>
      </c>
      <c r="G11746" s="129" t="s">
        <v>16723</v>
      </c>
      <c r="H11746" s="129"/>
    </row>
    <row r="11747" spans="1:8" x14ac:dyDescent="0.3">
      <c r="A11747" s="183">
        <v>46022</v>
      </c>
      <c r="B11747" s="129" t="s">
        <v>16487</v>
      </c>
      <c r="C11747" s="129" t="s">
        <v>417</v>
      </c>
      <c r="D11747" s="165">
        <v>1</v>
      </c>
      <c r="E11747" s="129" t="s">
        <v>4739</v>
      </c>
      <c r="F11747" s="129" t="s">
        <v>4735</v>
      </c>
      <c r="G11747" s="129" t="s">
        <v>16723</v>
      </c>
      <c r="H11747" s="129"/>
    </row>
    <row r="11748" spans="1:8" x14ac:dyDescent="0.3">
      <c r="A11748" s="183">
        <v>46022</v>
      </c>
      <c r="B11748" s="129" t="s">
        <v>16488</v>
      </c>
      <c r="C11748" s="129" t="s">
        <v>417</v>
      </c>
      <c r="D11748" s="165">
        <v>1</v>
      </c>
      <c r="E11748" s="129" t="s">
        <v>4739</v>
      </c>
      <c r="F11748" s="129" t="s">
        <v>4735</v>
      </c>
      <c r="G11748" s="129" t="s">
        <v>16723</v>
      </c>
      <c r="H11748" s="129"/>
    </row>
    <row r="11749" spans="1:8" x14ac:dyDescent="0.3">
      <c r="A11749" s="183">
        <v>46022</v>
      </c>
      <c r="B11749" s="129" t="s">
        <v>16489</v>
      </c>
      <c r="C11749" s="129" t="s">
        <v>418</v>
      </c>
      <c r="D11749" s="165">
        <v>1</v>
      </c>
      <c r="E11749" s="129" t="s">
        <v>4739</v>
      </c>
      <c r="F11749" s="129" t="s">
        <v>4735</v>
      </c>
      <c r="G11749" s="129" t="s">
        <v>16723</v>
      </c>
      <c r="H11749" s="129"/>
    </row>
    <row r="11750" spans="1:8" x14ac:dyDescent="0.3">
      <c r="A11750" s="183">
        <v>46022</v>
      </c>
      <c r="B11750" s="129" t="s">
        <v>16490</v>
      </c>
      <c r="C11750" s="129" t="s">
        <v>418</v>
      </c>
      <c r="D11750" s="165">
        <v>1</v>
      </c>
      <c r="E11750" s="129" t="s">
        <v>4821</v>
      </c>
      <c r="F11750" s="129" t="s">
        <v>4735</v>
      </c>
      <c r="G11750" s="129" t="s">
        <v>16723</v>
      </c>
      <c r="H11750" s="129"/>
    </row>
    <row r="11751" spans="1:8" x14ac:dyDescent="0.3">
      <c r="A11751" s="183">
        <v>46022</v>
      </c>
      <c r="B11751" s="129" t="s">
        <v>16491</v>
      </c>
      <c r="C11751" s="129" t="s">
        <v>418</v>
      </c>
      <c r="D11751" s="165">
        <v>1</v>
      </c>
      <c r="E11751" s="129" t="s">
        <v>4739</v>
      </c>
      <c r="F11751" s="129" t="s">
        <v>4735</v>
      </c>
      <c r="G11751" s="129" t="s">
        <v>16723</v>
      </c>
      <c r="H11751" s="129"/>
    </row>
    <row r="11752" spans="1:8" x14ac:dyDescent="0.3">
      <c r="A11752" s="183">
        <v>46022</v>
      </c>
      <c r="B11752" s="129" t="s">
        <v>16492</v>
      </c>
      <c r="C11752" s="129" t="s">
        <v>416</v>
      </c>
      <c r="D11752" s="165">
        <v>1</v>
      </c>
      <c r="E11752" s="129" t="s">
        <v>4739</v>
      </c>
      <c r="F11752" s="129" t="s">
        <v>4735</v>
      </c>
      <c r="G11752" s="129" t="s">
        <v>16723</v>
      </c>
      <c r="H11752" s="129"/>
    </row>
    <row r="11753" spans="1:8" x14ac:dyDescent="0.3">
      <c r="A11753" s="183">
        <v>46022</v>
      </c>
      <c r="B11753" s="129" t="s">
        <v>16493</v>
      </c>
      <c r="C11753" s="129" t="s">
        <v>416</v>
      </c>
      <c r="D11753" s="165">
        <v>1</v>
      </c>
      <c r="E11753" s="129" t="s">
        <v>4739</v>
      </c>
      <c r="F11753" s="129" t="s">
        <v>4735</v>
      </c>
      <c r="G11753" s="129" t="s">
        <v>16723</v>
      </c>
      <c r="H11753" s="129"/>
    </row>
    <row r="11754" spans="1:8" x14ac:dyDescent="0.3">
      <c r="A11754" s="183">
        <v>46022</v>
      </c>
      <c r="B11754" s="129" t="s">
        <v>16494</v>
      </c>
      <c r="C11754" s="129" t="s">
        <v>418</v>
      </c>
      <c r="D11754" s="165">
        <v>1</v>
      </c>
      <c r="E11754" s="129" t="s">
        <v>4739</v>
      </c>
      <c r="F11754" s="129" t="s">
        <v>4735</v>
      </c>
      <c r="G11754" s="129" t="s">
        <v>16723</v>
      </c>
      <c r="H11754" s="129"/>
    </row>
    <row r="11755" spans="1:8" x14ac:dyDescent="0.3">
      <c r="A11755" s="183">
        <v>46022</v>
      </c>
      <c r="B11755" s="129" t="s">
        <v>16495</v>
      </c>
      <c r="C11755" s="129" t="s">
        <v>418</v>
      </c>
      <c r="D11755" s="165">
        <v>1</v>
      </c>
      <c r="E11755" s="129" t="s">
        <v>4821</v>
      </c>
      <c r="F11755" s="129" t="s">
        <v>4735</v>
      </c>
      <c r="G11755" s="129" t="s">
        <v>16723</v>
      </c>
      <c r="H11755" s="129"/>
    </row>
    <row r="11756" spans="1:8" x14ac:dyDescent="0.3">
      <c r="A11756" s="183">
        <v>46022</v>
      </c>
      <c r="B11756" s="129" t="s">
        <v>16496</v>
      </c>
      <c r="C11756" s="129" t="s">
        <v>417</v>
      </c>
      <c r="D11756" s="165">
        <v>1</v>
      </c>
      <c r="E11756" s="129" t="s">
        <v>4739</v>
      </c>
      <c r="F11756" s="129" t="s">
        <v>4735</v>
      </c>
      <c r="G11756" s="129" t="s">
        <v>16723</v>
      </c>
      <c r="H11756" s="129"/>
    </row>
    <row r="11757" spans="1:8" x14ac:dyDescent="0.3">
      <c r="A11757" s="183">
        <v>46022</v>
      </c>
      <c r="B11757" s="129" t="s">
        <v>16497</v>
      </c>
      <c r="C11757" s="129" t="s">
        <v>416</v>
      </c>
      <c r="D11757" s="165">
        <v>1</v>
      </c>
      <c r="E11757" s="129" t="s">
        <v>4739</v>
      </c>
      <c r="F11757" s="129" t="s">
        <v>4735</v>
      </c>
      <c r="G11757" s="129" t="s">
        <v>16723</v>
      </c>
      <c r="H11757" s="129"/>
    </row>
    <row r="11758" spans="1:8" x14ac:dyDescent="0.3">
      <c r="A11758" s="183">
        <v>46022</v>
      </c>
      <c r="B11758" s="129" t="s">
        <v>16498</v>
      </c>
      <c r="C11758" s="129" t="s">
        <v>417</v>
      </c>
      <c r="D11758" s="165">
        <v>1</v>
      </c>
      <c r="E11758" s="129" t="s">
        <v>4739</v>
      </c>
      <c r="F11758" s="129" t="s">
        <v>4735</v>
      </c>
      <c r="G11758" s="129" t="s">
        <v>16723</v>
      </c>
      <c r="H11758" s="129"/>
    </row>
    <row r="11759" spans="1:8" x14ac:dyDescent="0.3">
      <c r="A11759" s="183">
        <v>46022</v>
      </c>
      <c r="B11759" s="129" t="s">
        <v>16499</v>
      </c>
      <c r="C11759" s="129" t="s">
        <v>416</v>
      </c>
      <c r="D11759" s="165">
        <v>1</v>
      </c>
      <c r="E11759" s="129" t="s">
        <v>4739</v>
      </c>
      <c r="F11759" s="129" t="s">
        <v>4735</v>
      </c>
      <c r="G11759" s="129" t="s">
        <v>16723</v>
      </c>
      <c r="H11759" s="129"/>
    </row>
    <row r="11760" spans="1:8" x14ac:dyDescent="0.3">
      <c r="A11760" s="183">
        <v>46022</v>
      </c>
      <c r="B11760" s="129" t="s">
        <v>16500</v>
      </c>
      <c r="C11760" s="129" t="s">
        <v>417</v>
      </c>
      <c r="D11760" s="165">
        <v>1</v>
      </c>
      <c r="E11760" s="129" t="s">
        <v>4739</v>
      </c>
      <c r="F11760" s="129" t="s">
        <v>4735</v>
      </c>
      <c r="G11760" s="129" t="s">
        <v>16723</v>
      </c>
      <c r="H11760" s="129"/>
    </row>
    <row r="11761" spans="1:8" x14ac:dyDescent="0.3">
      <c r="A11761" s="183">
        <v>46022</v>
      </c>
      <c r="B11761" s="129" t="s">
        <v>16501</v>
      </c>
      <c r="C11761" s="129" t="s">
        <v>416</v>
      </c>
      <c r="D11761" s="165">
        <v>1</v>
      </c>
      <c r="E11761" s="129" t="s">
        <v>4739</v>
      </c>
      <c r="F11761" s="129" t="s">
        <v>4735</v>
      </c>
      <c r="G11761" s="129" t="s">
        <v>16723</v>
      </c>
      <c r="H11761" s="129"/>
    </row>
    <row r="11762" spans="1:8" x14ac:dyDescent="0.3">
      <c r="A11762" s="183">
        <v>46022</v>
      </c>
      <c r="B11762" s="129" t="s">
        <v>16502</v>
      </c>
      <c r="C11762" s="129" t="s">
        <v>418</v>
      </c>
      <c r="D11762" s="165">
        <v>1</v>
      </c>
      <c r="E11762" s="129" t="s">
        <v>4737</v>
      </c>
      <c r="F11762" s="129" t="s">
        <v>4735</v>
      </c>
      <c r="G11762" s="129" t="s">
        <v>16723</v>
      </c>
      <c r="H11762" s="129"/>
    </row>
    <row r="11763" spans="1:8" x14ac:dyDescent="0.3">
      <c r="A11763" s="183">
        <v>46022</v>
      </c>
      <c r="B11763" s="129" t="s">
        <v>16503</v>
      </c>
      <c r="C11763" s="129" t="s">
        <v>418</v>
      </c>
      <c r="D11763" s="165">
        <v>1</v>
      </c>
      <c r="E11763" s="129" t="s">
        <v>4821</v>
      </c>
      <c r="F11763" s="129" t="s">
        <v>4735</v>
      </c>
      <c r="G11763" s="129" t="s">
        <v>16723</v>
      </c>
      <c r="H11763" s="129"/>
    </row>
    <row r="11764" spans="1:8" x14ac:dyDescent="0.3">
      <c r="A11764" s="183">
        <v>46022</v>
      </c>
      <c r="B11764" s="129" t="s">
        <v>16504</v>
      </c>
      <c r="C11764" s="129" t="s">
        <v>417</v>
      </c>
      <c r="D11764" s="165">
        <v>1</v>
      </c>
      <c r="E11764" s="129" t="s">
        <v>4739</v>
      </c>
      <c r="F11764" s="129" t="s">
        <v>4735</v>
      </c>
      <c r="G11764" s="129" t="s">
        <v>16723</v>
      </c>
      <c r="H11764" s="129"/>
    </row>
    <row r="11765" spans="1:8" x14ac:dyDescent="0.3">
      <c r="A11765" s="183">
        <v>46022</v>
      </c>
      <c r="B11765" s="129" t="s">
        <v>16505</v>
      </c>
      <c r="C11765" s="129" t="s">
        <v>416</v>
      </c>
      <c r="D11765" s="165">
        <v>1</v>
      </c>
      <c r="E11765" s="129" t="s">
        <v>4739</v>
      </c>
      <c r="F11765" s="129" t="s">
        <v>4735</v>
      </c>
      <c r="G11765" s="129" t="s">
        <v>16723</v>
      </c>
      <c r="H11765" s="129"/>
    </row>
    <row r="11766" spans="1:8" x14ac:dyDescent="0.3">
      <c r="A11766" s="183">
        <v>46022</v>
      </c>
      <c r="B11766" s="129" t="s">
        <v>16506</v>
      </c>
      <c r="C11766" s="129" t="s">
        <v>416</v>
      </c>
      <c r="D11766" s="165">
        <v>1</v>
      </c>
      <c r="E11766" s="129" t="s">
        <v>4821</v>
      </c>
      <c r="F11766" s="129" t="s">
        <v>4735</v>
      </c>
      <c r="G11766" s="129" t="s">
        <v>16723</v>
      </c>
      <c r="H11766" s="129"/>
    </row>
    <row r="11767" spans="1:8" x14ac:dyDescent="0.3">
      <c r="A11767" s="183">
        <v>46022</v>
      </c>
      <c r="B11767" s="129" t="s">
        <v>16507</v>
      </c>
      <c r="C11767" s="129" t="s">
        <v>418</v>
      </c>
      <c r="D11767" s="165">
        <v>1</v>
      </c>
      <c r="E11767" s="129" t="s">
        <v>4739</v>
      </c>
      <c r="F11767" s="129" t="s">
        <v>4735</v>
      </c>
      <c r="G11767" s="129" t="s">
        <v>16723</v>
      </c>
      <c r="H11767" s="129"/>
    </row>
    <row r="11768" spans="1:8" x14ac:dyDescent="0.3">
      <c r="A11768" s="183">
        <v>46022</v>
      </c>
      <c r="B11768" s="129" t="s">
        <v>16508</v>
      </c>
      <c r="C11768" s="129" t="s">
        <v>416</v>
      </c>
      <c r="D11768" s="165">
        <v>1</v>
      </c>
      <c r="E11768" s="129" t="s">
        <v>4737</v>
      </c>
      <c r="F11768" s="129" t="s">
        <v>4735</v>
      </c>
      <c r="G11768" s="129" t="s">
        <v>16723</v>
      </c>
      <c r="H11768" s="129"/>
    </row>
    <row r="11769" spans="1:8" x14ac:dyDescent="0.3">
      <c r="A11769" s="183">
        <v>46022</v>
      </c>
      <c r="B11769" s="129" t="s">
        <v>16509</v>
      </c>
      <c r="C11769" s="129" t="s">
        <v>416</v>
      </c>
      <c r="D11769" s="165">
        <v>1</v>
      </c>
      <c r="E11769" s="129" t="s">
        <v>4739</v>
      </c>
      <c r="F11769" s="129" t="s">
        <v>4735</v>
      </c>
      <c r="G11769" s="129" t="s">
        <v>16723</v>
      </c>
      <c r="H11769" s="129"/>
    </row>
    <row r="11770" spans="1:8" x14ac:dyDescent="0.3">
      <c r="A11770" s="183">
        <v>46022</v>
      </c>
      <c r="B11770" s="129" t="s">
        <v>16510</v>
      </c>
      <c r="C11770" s="129" t="s">
        <v>417</v>
      </c>
      <c r="D11770" s="165">
        <v>1</v>
      </c>
      <c r="E11770" s="129" t="s">
        <v>4739</v>
      </c>
      <c r="F11770" s="129" t="s">
        <v>4735</v>
      </c>
      <c r="G11770" s="129" t="s">
        <v>16723</v>
      </c>
      <c r="H11770" s="129"/>
    </row>
    <row r="11771" spans="1:8" x14ac:dyDescent="0.3">
      <c r="A11771" s="183">
        <v>46022</v>
      </c>
      <c r="B11771" s="129" t="s">
        <v>16511</v>
      </c>
      <c r="C11771" s="129" t="s">
        <v>418</v>
      </c>
      <c r="D11771" s="165">
        <v>1</v>
      </c>
      <c r="E11771" s="129" t="s">
        <v>4739</v>
      </c>
      <c r="F11771" s="129" t="s">
        <v>4735</v>
      </c>
      <c r="G11771" s="129" t="s">
        <v>16723</v>
      </c>
      <c r="H11771" s="129"/>
    </row>
    <row r="11772" spans="1:8" x14ac:dyDescent="0.3">
      <c r="A11772" s="183">
        <v>46022</v>
      </c>
      <c r="B11772" s="129" t="s">
        <v>16512</v>
      </c>
      <c r="C11772" s="129" t="s">
        <v>418</v>
      </c>
      <c r="D11772" s="165">
        <v>1</v>
      </c>
      <c r="E11772" s="129" t="s">
        <v>4821</v>
      </c>
      <c r="F11772" s="129" t="s">
        <v>4735</v>
      </c>
      <c r="G11772" s="129" t="s">
        <v>16723</v>
      </c>
      <c r="H11772" s="129"/>
    </row>
    <row r="11773" spans="1:8" x14ac:dyDescent="0.3">
      <c r="A11773" s="183">
        <v>46022</v>
      </c>
      <c r="B11773" s="129" t="s">
        <v>16513</v>
      </c>
      <c r="C11773" s="129" t="s">
        <v>418</v>
      </c>
      <c r="D11773" s="165">
        <v>1</v>
      </c>
      <c r="E11773" s="129" t="s">
        <v>4734</v>
      </c>
      <c r="F11773" s="129" t="s">
        <v>4735</v>
      </c>
      <c r="G11773" s="129" t="s">
        <v>16723</v>
      </c>
      <c r="H11773" s="129"/>
    </row>
    <row r="11774" spans="1:8" x14ac:dyDescent="0.3">
      <c r="A11774" s="183">
        <v>46022</v>
      </c>
      <c r="B11774" s="129" t="s">
        <v>16514</v>
      </c>
      <c r="C11774" s="129" t="s">
        <v>418</v>
      </c>
      <c r="D11774" s="165">
        <v>1</v>
      </c>
      <c r="E11774" s="129" t="s">
        <v>4739</v>
      </c>
      <c r="F11774" s="129" t="s">
        <v>4735</v>
      </c>
      <c r="G11774" s="129" t="s">
        <v>16723</v>
      </c>
      <c r="H11774" s="129"/>
    </row>
    <row r="11775" spans="1:8" x14ac:dyDescent="0.3">
      <c r="A11775" s="183">
        <v>46022</v>
      </c>
      <c r="B11775" s="129" t="s">
        <v>16515</v>
      </c>
      <c r="C11775" s="129" t="s">
        <v>418</v>
      </c>
      <c r="D11775" s="165">
        <v>1</v>
      </c>
      <c r="E11775" s="129" t="s">
        <v>4739</v>
      </c>
      <c r="F11775" s="129" t="s">
        <v>4735</v>
      </c>
      <c r="G11775" s="129" t="s">
        <v>16723</v>
      </c>
      <c r="H11775" s="129"/>
    </row>
    <row r="11776" spans="1:8" x14ac:dyDescent="0.3">
      <c r="A11776" s="183">
        <v>46022</v>
      </c>
      <c r="B11776" s="129" t="s">
        <v>16516</v>
      </c>
      <c r="C11776" s="129" t="s">
        <v>417</v>
      </c>
      <c r="D11776" s="165">
        <v>1</v>
      </c>
      <c r="E11776" s="129" t="s">
        <v>4739</v>
      </c>
      <c r="F11776" s="129" t="s">
        <v>4735</v>
      </c>
      <c r="G11776" s="129" t="s">
        <v>16723</v>
      </c>
      <c r="H11776" s="129"/>
    </row>
    <row r="11777" spans="1:8" x14ac:dyDescent="0.3">
      <c r="A11777" s="183">
        <v>46022</v>
      </c>
      <c r="B11777" s="129" t="s">
        <v>16517</v>
      </c>
      <c r="C11777" s="129" t="s">
        <v>418</v>
      </c>
      <c r="D11777" s="165">
        <v>1</v>
      </c>
      <c r="E11777" s="129" t="s">
        <v>4821</v>
      </c>
      <c r="F11777" s="129" t="s">
        <v>4735</v>
      </c>
      <c r="G11777" s="129" t="s">
        <v>16723</v>
      </c>
      <c r="H11777" s="129"/>
    </row>
    <row r="11778" spans="1:8" x14ac:dyDescent="0.3">
      <c r="A11778" s="183">
        <v>46022</v>
      </c>
      <c r="B11778" s="129" t="s">
        <v>16518</v>
      </c>
      <c r="C11778" s="129" t="s">
        <v>416</v>
      </c>
      <c r="D11778" s="165">
        <v>1</v>
      </c>
      <c r="E11778" s="129" t="s">
        <v>4739</v>
      </c>
      <c r="F11778" s="129" t="s">
        <v>4735</v>
      </c>
      <c r="G11778" s="129" t="s">
        <v>16723</v>
      </c>
      <c r="H11778" s="129"/>
    </row>
    <row r="11779" spans="1:8" x14ac:dyDescent="0.3">
      <c r="A11779" s="183">
        <v>46022</v>
      </c>
      <c r="B11779" s="129" t="s">
        <v>16519</v>
      </c>
      <c r="C11779" s="129" t="s">
        <v>417</v>
      </c>
      <c r="D11779" s="165">
        <v>1</v>
      </c>
      <c r="E11779" s="129" t="s">
        <v>4739</v>
      </c>
      <c r="F11779" s="129" t="s">
        <v>4735</v>
      </c>
      <c r="G11779" s="129" t="s">
        <v>16723</v>
      </c>
      <c r="H11779" s="129"/>
    </row>
    <row r="11780" spans="1:8" x14ac:dyDescent="0.3">
      <c r="A11780" s="183">
        <v>46022</v>
      </c>
      <c r="B11780" s="129" t="s">
        <v>16520</v>
      </c>
      <c r="C11780" s="129" t="s">
        <v>417</v>
      </c>
      <c r="D11780" s="165">
        <v>1</v>
      </c>
      <c r="E11780" s="129" t="s">
        <v>4739</v>
      </c>
      <c r="F11780" s="129" t="s">
        <v>4735</v>
      </c>
      <c r="G11780" s="129" t="s">
        <v>16723</v>
      </c>
      <c r="H11780" s="129"/>
    </row>
    <row r="11781" spans="1:8" x14ac:dyDescent="0.3">
      <c r="A11781" s="183">
        <v>46053</v>
      </c>
      <c r="B11781" s="129" t="s">
        <v>16521</v>
      </c>
      <c r="C11781" s="129" t="s">
        <v>418</v>
      </c>
      <c r="D11781" s="165">
        <v>1</v>
      </c>
      <c r="E11781" s="129" t="s">
        <v>4821</v>
      </c>
      <c r="F11781" s="129" t="s">
        <v>4735</v>
      </c>
      <c r="G11781" s="129" t="s">
        <v>16723</v>
      </c>
      <c r="H11781" s="129"/>
    </row>
    <row r="11782" spans="1:8" x14ac:dyDescent="0.3">
      <c r="A11782" s="183">
        <v>46053</v>
      </c>
      <c r="B11782" s="129" t="s">
        <v>16522</v>
      </c>
      <c r="C11782" s="129" t="s">
        <v>418</v>
      </c>
      <c r="D11782" s="165">
        <v>1</v>
      </c>
      <c r="E11782" s="129" t="s">
        <v>4821</v>
      </c>
      <c r="F11782" s="129" t="s">
        <v>4735</v>
      </c>
      <c r="G11782" s="129" t="s">
        <v>16723</v>
      </c>
      <c r="H11782" s="129"/>
    </row>
    <row r="11783" spans="1:8" x14ac:dyDescent="0.3">
      <c r="A11783" s="183">
        <v>46053</v>
      </c>
      <c r="B11783" s="129" t="s">
        <v>16523</v>
      </c>
      <c r="C11783" s="129" t="s">
        <v>416</v>
      </c>
      <c r="D11783" s="165">
        <v>1</v>
      </c>
      <c r="E11783" s="129" t="s">
        <v>4739</v>
      </c>
      <c r="F11783" s="129" t="s">
        <v>4735</v>
      </c>
      <c r="G11783" s="129" t="s">
        <v>16723</v>
      </c>
      <c r="H11783" s="129"/>
    </row>
    <row r="11784" spans="1:8" x14ac:dyDescent="0.3">
      <c r="A11784" s="183">
        <v>46053</v>
      </c>
      <c r="B11784" s="129" t="s">
        <v>16524</v>
      </c>
      <c r="C11784" s="129" t="s">
        <v>418</v>
      </c>
      <c r="D11784" s="165">
        <v>1</v>
      </c>
      <c r="E11784" s="129" t="s">
        <v>4739</v>
      </c>
      <c r="F11784" s="129" t="s">
        <v>4735</v>
      </c>
      <c r="G11784" s="129" t="s">
        <v>16723</v>
      </c>
      <c r="H11784" s="129"/>
    </row>
    <row r="11785" spans="1:8" x14ac:dyDescent="0.3">
      <c r="A11785" s="183">
        <v>46053</v>
      </c>
      <c r="B11785" s="129" t="s">
        <v>16525</v>
      </c>
      <c r="C11785" s="129" t="s">
        <v>417</v>
      </c>
      <c r="D11785" s="165">
        <v>1</v>
      </c>
      <c r="E11785" s="129" t="s">
        <v>4739</v>
      </c>
      <c r="F11785" s="129" t="s">
        <v>4735</v>
      </c>
      <c r="G11785" s="129" t="s">
        <v>16723</v>
      </c>
      <c r="H11785" s="129"/>
    </row>
    <row r="11786" spans="1:8" x14ac:dyDescent="0.3">
      <c r="A11786" s="183">
        <v>46053</v>
      </c>
      <c r="B11786" s="129" t="s">
        <v>16526</v>
      </c>
      <c r="C11786" s="129" t="s">
        <v>416</v>
      </c>
      <c r="D11786" s="165">
        <v>1</v>
      </c>
      <c r="E11786" s="129" t="s">
        <v>4739</v>
      </c>
      <c r="F11786" s="129" t="s">
        <v>4735</v>
      </c>
      <c r="G11786" s="129" t="s">
        <v>16723</v>
      </c>
      <c r="H11786" s="129"/>
    </row>
    <row r="11787" spans="1:8" x14ac:dyDescent="0.3">
      <c r="A11787" s="183">
        <v>46053</v>
      </c>
      <c r="B11787" s="129" t="s">
        <v>16527</v>
      </c>
      <c r="C11787" s="129" t="s">
        <v>416</v>
      </c>
      <c r="D11787" s="165">
        <v>1</v>
      </c>
      <c r="E11787" s="129" t="s">
        <v>4821</v>
      </c>
      <c r="F11787" s="129" t="s">
        <v>4735</v>
      </c>
      <c r="G11787" s="129" t="s">
        <v>16723</v>
      </c>
      <c r="H11787" s="129"/>
    </row>
    <row r="11788" spans="1:8" x14ac:dyDescent="0.3">
      <c r="A11788" s="183">
        <v>46053</v>
      </c>
      <c r="B11788" s="129" t="s">
        <v>16528</v>
      </c>
      <c r="C11788" s="129" t="s">
        <v>416</v>
      </c>
      <c r="D11788" s="165">
        <v>1</v>
      </c>
      <c r="E11788" s="129" t="s">
        <v>4739</v>
      </c>
      <c r="F11788" s="129" t="s">
        <v>4735</v>
      </c>
      <c r="G11788" s="129" t="s">
        <v>16723</v>
      </c>
      <c r="H11788" s="129"/>
    </row>
    <row r="11789" spans="1:8" x14ac:dyDescent="0.3">
      <c r="A11789" s="183">
        <v>46053</v>
      </c>
      <c r="B11789" s="129" t="s">
        <v>16529</v>
      </c>
      <c r="C11789" s="129" t="s">
        <v>418</v>
      </c>
      <c r="D11789" s="165">
        <v>1</v>
      </c>
      <c r="E11789" s="129" t="s">
        <v>4744</v>
      </c>
      <c r="F11789" s="129" t="s">
        <v>4735</v>
      </c>
      <c r="G11789" s="129" t="s">
        <v>16723</v>
      </c>
      <c r="H11789" s="129"/>
    </row>
    <row r="11790" spans="1:8" x14ac:dyDescent="0.3">
      <c r="A11790" s="183">
        <v>46053</v>
      </c>
      <c r="B11790" s="129" t="s">
        <v>16530</v>
      </c>
      <c r="C11790" s="129" t="s">
        <v>418</v>
      </c>
      <c r="D11790" s="165">
        <v>1</v>
      </c>
      <c r="E11790" s="129" t="s">
        <v>4821</v>
      </c>
      <c r="F11790" s="129" t="s">
        <v>4735</v>
      </c>
      <c r="G11790" s="129" t="s">
        <v>16723</v>
      </c>
      <c r="H11790" s="129"/>
    </row>
    <row r="11791" spans="1:8" x14ac:dyDescent="0.3">
      <c r="A11791" s="183">
        <v>46053</v>
      </c>
      <c r="B11791" s="129" t="s">
        <v>16531</v>
      </c>
      <c r="C11791" s="129" t="s">
        <v>417</v>
      </c>
      <c r="D11791" s="165">
        <v>1</v>
      </c>
      <c r="E11791" s="129" t="s">
        <v>4739</v>
      </c>
      <c r="F11791" s="129" t="s">
        <v>4735</v>
      </c>
      <c r="G11791" s="129" t="s">
        <v>16723</v>
      </c>
      <c r="H11791" s="129"/>
    </row>
    <row r="11792" spans="1:8" x14ac:dyDescent="0.3">
      <c r="A11792" s="183">
        <v>46053</v>
      </c>
      <c r="B11792" s="129" t="s">
        <v>16532</v>
      </c>
      <c r="C11792" s="129" t="s">
        <v>417</v>
      </c>
      <c r="D11792" s="165">
        <v>1</v>
      </c>
      <c r="E11792" s="129" t="s">
        <v>4739</v>
      </c>
      <c r="F11792" s="129" t="s">
        <v>4735</v>
      </c>
      <c r="G11792" s="129" t="s">
        <v>16723</v>
      </c>
      <c r="H11792" s="129"/>
    </row>
    <row r="11793" spans="1:8" x14ac:dyDescent="0.3">
      <c r="A11793" s="183">
        <v>46053</v>
      </c>
      <c r="B11793" s="129" t="s">
        <v>16533</v>
      </c>
      <c r="C11793" s="129" t="s">
        <v>417</v>
      </c>
      <c r="D11793" s="165">
        <v>1</v>
      </c>
      <c r="E11793" s="129" t="s">
        <v>4739</v>
      </c>
      <c r="F11793" s="129" t="s">
        <v>4735</v>
      </c>
      <c r="G11793" s="129" t="s">
        <v>16723</v>
      </c>
      <c r="H11793" s="129"/>
    </row>
    <row r="11794" spans="1:8" x14ac:dyDescent="0.3">
      <c r="A11794" s="183">
        <v>46053</v>
      </c>
      <c r="B11794" s="129" t="s">
        <v>16534</v>
      </c>
      <c r="C11794" s="129" t="s">
        <v>418</v>
      </c>
      <c r="D11794" s="165">
        <v>1</v>
      </c>
      <c r="E11794" s="129" t="s">
        <v>4739</v>
      </c>
      <c r="F11794" s="129" t="s">
        <v>4735</v>
      </c>
      <c r="G11794" s="129" t="s">
        <v>16723</v>
      </c>
      <c r="H11794" s="129"/>
    </row>
    <row r="11795" spans="1:8" x14ac:dyDescent="0.3">
      <c r="A11795" s="183">
        <v>46053</v>
      </c>
      <c r="B11795" s="129" t="s">
        <v>16535</v>
      </c>
      <c r="C11795" s="129" t="s">
        <v>418</v>
      </c>
      <c r="D11795" s="165">
        <v>1</v>
      </c>
      <c r="E11795" s="129" t="s">
        <v>4821</v>
      </c>
      <c r="F11795" s="129" t="s">
        <v>4735</v>
      </c>
      <c r="G11795" s="129" t="s">
        <v>16723</v>
      </c>
      <c r="H11795" s="129"/>
    </row>
    <row r="11796" spans="1:8" x14ac:dyDescent="0.3">
      <c r="A11796" s="183">
        <v>46053</v>
      </c>
      <c r="B11796" s="129" t="s">
        <v>16536</v>
      </c>
      <c r="C11796" s="129" t="s">
        <v>418</v>
      </c>
      <c r="D11796" s="165">
        <v>1</v>
      </c>
      <c r="E11796" s="129" t="s">
        <v>4821</v>
      </c>
      <c r="F11796" s="129" t="s">
        <v>4735</v>
      </c>
      <c r="G11796" s="129" t="s">
        <v>16723</v>
      </c>
      <c r="H11796" s="129"/>
    </row>
    <row r="11797" spans="1:8" x14ac:dyDescent="0.3">
      <c r="A11797" s="183">
        <v>46053</v>
      </c>
      <c r="B11797" s="129" t="s">
        <v>16537</v>
      </c>
      <c r="C11797" s="129" t="s">
        <v>418</v>
      </c>
      <c r="D11797" s="165">
        <v>1</v>
      </c>
      <c r="E11797" s="129" t="s">
        <v>4739</v>
      </c>
      <c r="F11797" s="129" t="s">
        <v>4735</v>
      </c>
      <c r="G11797" s="129" t="s">
        <v>16723</v>
      </c>
      <c r="H11797" s="129"/>
    </row>
    <row r="11798" spans="1:8" x14ac:dyDescent="0.3">
      <c r="A11798" s="183">
        <v>46053</v>
      </c>
      <c r="B11798" s="129" t="s">
        <v>16538</v>
      </c>
      <c r="C11798" s="129" t="s">
        <v>416</v>
      </c>
      <c r="D11798" s="165">
        <v>1</v>
      </c>
      <c r="E11798" s="129" t="s">
        <v>4744</v>
      </c>
      <c r="F11798" s="129" t="s">
        <v>4735</v>
      </c>
      <c r="G11798" s="129" t="s">
        <v>16723</v>
      </c>
      <c r="H11798" s="129"/>
    </row>
    <row r="11799" spans="1:8" x14ac:dyDescent="0.3">
      <c r="A11799" s="183">
        <v>46053</v>
      </c>
      <c r="B11799" s="129" t="s">
        <v>16539</v>
      </c>
      <c r="C11799" s="129" t="s">
        <v>417</v>
      </c>
      <c r="D11799" s="165">
        <v>1</v>
      </c>
      <c r="E11799" s="129" t="s">
        <v>4739</v>
      </c>
      <c r="F11799" s="129" t="s">
        <v>4735</v>
      </c>
      <c r="G11799" s="129" t="s">
        <v>16723</v>
      </c>
      <c r="H11799" s="129"/>
    </row>
    <row r="11800" spans="1:8" x14ac:dyDescent="0.3">
      <c r="A11800" s="183">
        <v>46053</v>
      </c>
      <c r="B11800" s="129" t="s">
        <v>16540</v>
      </c>
      <c r="C11800" s="129" t="s">
        <v>417</v>
      </c>
      <c r="D11800" s="165">
        <v>1</v>
      </c>
      <c r="E11800" s="129" t="s">
        <v>4739</v>
      </c>
      <c r="F11800" s="129" t="s">
        <v>4735</v>
      </c>
      <c r="G11800" s="129" t="s">
        <v>16723</v>
      </c>
      <c r="H11800" s="129"/>
    </row>
    <row r="11801" spans="1:8" x14ac:dyDescent="0.3">
      <c r="A11801" s="183">
        <v>46053</v>
      </c>
      <c r="B11801" s="129" t="s">
        <v>16541</v>
      </c>
      <c r="C11801" s="129" t="s">
        <v>418</v>
      </c>
      <c r="D11801" s="165">
        <v>1</v>
      </c>
      <c r="E11801" s="129" t="s">
        <v>4739</v>
      </c>
      <c r="F11801" s="129" t="s">
        <v>4735</v>
      </c>
      <c r="G11801" s="129" t="s">
        <v>16723</v>
      </c>
      <c r="H11801" s="129"/>
    </row>
    <row r="11802" spans="1:8" x14ac:dyDescent="0.3">
      <c r="A11802" s="183">
        <v>46053</v>
      </c>
      <c r="B11802" s="129" t="s">
        <v>16542</v>
      </c>
      <c r="C11802" s="129" t="s">
        <v>416</v>
      </c>
      <c r="D11802" s="165">
        <v>1</v>
      </c>
      <c r="E11802" s="129" t="s">
        <v>4739</v>
      </c>
      <c r="F11802" s="129" t="s">
        <v>4735</v>
      </c>
      <c r="G11802" s="129" t="s">
        <v>16723</v>
      </c>
      <c r="H11802" s="129"/>
    </row>
    <row r="11803" spans="1:8" x14ac:dyDescent="0.3">
      <c r="A11803" s="183">
        <v>46053</v>
      </c>
      <c r="B11803" s="129" t="s">
        <v>16543</v>
      </c>
      <c r="C11803" s="129" t="s">
        <v>417</v>
      </c>
      <c r="D11803" s="165">
        <v>1</v>
      </c>
      <c r="E11803" s="129" t="s">
        <v>4739</v>
      </c>
      <c r="F11803" s="129" t="s">
        <v>4735</v>
      </c>
      <c r="G11803" s="129" t="s">
        <v>16723</v>
      </c>
      <c r="H11803" s="129"/>
    </row>
    <row r="11804" spans="1:8" x14ac:dyDescent="0.3">
      <c r="A11804" s="183">
        <v>46053</v>
      </c>
      <c r="B11804" s="129" t="s">
        <v>16544</v>
      </c>
      <c r="C11804" s="129" t="s">
        <v>417</v>
      </c>
      <c r="D11804" s="165">
        <v>1</v>
      </c>
      <c r="E11804" s="129" t="s">
        <v>4739</v>
      </c>
      <c r="F11804" s="129" t="s">
        <v>4735</v>
      </c>
      <c r="G11804" s="129" t="s">
        <v>16723</v>
      </c>
      <c r="H11804" s="129"/>
    </row>
    <row r="11805" spans="1:8" x14ac:dyDescent="0.3">
      <c r="A11805" s="183">
        <v>46053</v>
      </c>
      <c r="B11805" s="129" t="s">
        <v>16545</v>
      </c>
      <c r="C11805" s="129" t="s">
        <v>418</v>
      </c>
      <c r="D11805" s="165">
        <v>1</v>
      </c>
      <c r="E11805" s="129" t="s">
        <v>4739</v>
      </c>
      <c r="F11805" s="129" t="s">
        <v>4735</v>
      </c>
      <c r="G11805" s="129" t="s">
        <v>16723</v>
      </c>
      <c r="H11805" s="129"/>
    </row>
    <row r="11806" spans="1:8" x14ac:dyDescent="0.3">
      <c r="A11806" s="183">
        <v>46053</v>
      </c>
      <c r="B11806" s="129" t="s">
        <v>16546</v>
      </c>
      <c r="C11806" s="129" t="s">
        <v>416</v>
      </c>
      <c r="D11806" s="165">
        <v>1</v>
      </c>
      <c r="E11806" s="129" t="s">
        <v>4737</v>
      </c>
      <c r="F11806" s="129" t="s">
        <v>4735</v>
      </c>
      <c r="G11806" s="129" t="s">
        <v>16723</v>
      </c>
      <c r="H11806" s="129"/>
    </row>
    <row r="11807" spans="1:8" x14ac:dyDescent="0.3">
      <c r="A11807" s="183">
        <v>46053</v>
      </c>
      <c r="B11807" s="129" t="s">
        <v>16547</v>
      </c>
      <c r="C11807" s="129" t="s">
        <v>416</v>
      </c>
      <c r="D11807" s="165">
        <v>1</v>
      </c>
      <c r="E11807" s="129" t="s">
        <v>4821</v>
      </c>
      <c r="F11807" s="129" t="s">
        <v>4735</v>
      </c>
      <c r="G11807" s="129" t="s">
        <v>16723</v>
      </c>
      <c r="H11807" s="129"/>
    </row>
    <row r="11808" spans="1:8" x14ac:dyDescent="0.3">
      <c r="A11808" s="183">
        <v>46053</v>
      </c>
      <c r="B11808" s="129" t="s">
        <v>16548</v>
      </c>
      <c r="C11808" s="129" t="s">
        <v>418</v>
      </c>
      <c r="D11808" s="165">
        <v>1</v>
      </c>
      <c r="E11808" s="129" t="s">
        <v>4739</v>
      </c>
      <c r="F11808" s="129" t="s">
        <v>4735</v>
      </c>
      <c r="G11808" s="129" t="s">
        <v>16723</v>
      </c>
      <c r="H11808" s="129"/>
    </row>
    <row r="11809" spans="1:8" x14ac:dyDescent="0.3">
      <c r="A11809" s="183">
        <v>46053</v>
      </c>
      <c r="B11809" s="129" t="s">
        <v>16549</v>
      </c>
      <c r="C11809" s="129" t="s">
        <v>418</v>
      </c>
      <c r="D11809" s="165">
        <v>1</v>
      </c>
      <c r="E11809" s="129" t="s">
        <v>4739</v>
      </c>
      <c r="F11809" s="129" t="s">
        <v>4735</v>
      </c>
      <c r="G11809" s="129" t="s">
        <v>16723</v>
      </c>
      <c r="H11809" s="129"/>
    </row>
    <row r="11810" spans="1:8" x14ac:dyDescent="0.3">
      <c r="A11810" s="183">
        <v>46053</v>
      </c>
      <c r="B11810" s="129" t="s">
        <v>16550</v>
      </c>
      <c r="C11810" s="129" t="s">
        <v>418</v>
      </c>
      <c r="D11810" s="165">
        <v>1</v>
      </c>
      <c r="E11810" s="129" t="s">
        <v>4821</v>
      </c>
      <c r="F11810" s="129" t="s">
        <v>4735</v>
      </c>
      <c r="G11810" s="129" t="s">
        <v>16723</v>
      </c>
      <c r="H11810" s="129"/>
    </row>
    <row r="11811" spans="1:8" x14ac:dyDescent="0.3">
      <c r="A11811" s="183">
        <v>46053</v>
      </c>
      <c r="B11811" s="129" t="s">
        <v>16551</v>
      </c>
      <c r="C11811" s="129" t="s">
        <v>418</v>
      </c>
      <c r="D11811" s="165">
        <v>1</v>
      </c>
      <c r="E11811" s="129" t="s">
        <v>4821</v>
      </c>
      <c r="F11811" s="129" t="s">
        <v>4735</v>
      </c>
      <c r="G11811" s="129" t="s">
        <v>16723</v>
      </c>
      <c r="H11811" s="129"/>
    </row>
    <row r="11812" spans="1:8" x14ac:dyDescent="0.3">
      <c r="A11812" s="183">
        <v>46053</v>
      </c>
      <c r="B11812" s="129" t="s">
        <v>16552</v>
      </c>
      <c r="C11812" s="129" t="s">
        <v>418</v>
      </c>
      <c r="D11812" s="165">
        <v>1</v>
      </c>
      <c r="E11812" s="129" t="s">
        <v>4739</v>
      </c>
      <c r="F11812" s="129" t="s">
        <v>4735</v>
      </c>
      <c r="G11812" s="129" t="s">
        <v>16723</v>
      </c>
      <c r="H11812" s="129"/>
    </row>
    <row r="11813" spans="1:8" x14ac:dyDescent="0.3">
      <c r="A11813" s="183">
        <v>46053</v>
      </c>
      <c r="B11813" s="129" t="s">
        <v>16553</v>
      </c>
      <c r="C11813" s="129" t="s">
        <v>418</v>
      </c>
      <c r="D11813" s="165">
        <v>1</v>
      </c>
      <c r="E11813" s="129" t="s">
        <v>4739</v>
      </c>
      <c r="F11813" s="129" t="s">
        <v>4735</v>
      </c>
      <c r="G11813" s="129" t="s">
        <v>16723</v>
      </c>
      <c r="H11813" s="129"/>
    </row>
    <row r="11814" spans="1:8" x14ac:dyDescent="0.3">
      <c r="A11814" s="183">
        <v>46053</v>
      </c>
      <c r="B11814" s="129" t="s">
        <v>16554</v>
      </c>
      <c r="C11814" s="129" t="s">
        <v>416</v>
      </c>
      <c r="D11814" s="165">
        <v>1</v>
      </c>
      <c r="E11814" s="129" t="s">
        <v>4739</v>
      </c>
      <c r="F11814" s="129" t="s">
        <v>4735</v>
      </c>
      <c r="G11814" s="129" t="s">
        <v>16723</v>
      </c>
      <c r="H11814" s="129"/>
    </row>
    <row r="11815" spans="1:8" x14ac:dyDescent="0.3">
      <c r="A11815" s="183">
        <v>46053</v>
      </c>
      <c r="B11815" s="129" t="s">
        <v>16555</v>
      </c>
      <c r="C11815" s="129" t="s">
        <v>418</v>
      </c>
      <c r="D11815" s="165">
        <v>1</v>
      </c>
      <c r="E11815" s="129" t="s">
        <v>4739</v>
      </c>
      <c r="F11815" s="129" t="s">
        <v>4735</v>
      </c>
      <c r="G11815" s="129" t="s">
        <v>16723</v>
      </c>
      <c r="H11815" s="129"/>
    </row>
    <row r="11816" spans="1:8" x14ac:dyDescent="0.3">
      <c r="A11816" s="183">
        <v>46053</v>
      </c>
      <c r="B11816" s="129" t="s">
        <v>16556</v>
      </c>
      <c r="C11816" s="129" t="s">
        <v>418</v>
      </c>
      <c r="D11816" s="165">
        <v>1</v>
      </c>
      <c r="E11816" s="129" t="s">
        <v>4737</v>
      </c>
      <c r="F11816" s="129" t="s">
        <v>4735</v>
      </c>
      <c r="G11816" s="129" t="s">
        <v>16723</v>
      </c>
      <c r="H11816" s="129"/>
    </row>
    <row r="11817" spans="1:8" x14ac:dyDescent="0.3">
      <c r="A11817" s="183">
        <v>46053</v>
      </c>
      <c r="B11817" s="129" t="s">
        <v>16557</v>
      </c>
      <c r="C11817" s="129" t="s">
        <v>417</v>
      </c>
      <c r="D11817" s="165">
        <v>1</v>
      </c>
      <c r="E11817" s="129" t="s">
        <v>4739</v>
      </c>
      <c r="F11817" s="129" t="s">
        <v>4735</v>
      </c>
      <c r="G11817" s="129" t="s">
        <v>16723</v>
      </c>
      <c r="H11817" s="129"/>
    </row>
    <row r="11818" spans="1:8" x14ac:dyDescent="0.3">
      <c r="A11818" s="183">
        <v>46053</v>
      </c>
      <c r="B11818" s="129" t="s">
        <v>16558</v>
      </c>
      <c r="C11818" s="129" t="s">
        <v>417</v>
      </c>
      <c r="D11818" s="165">
        <v>1</v>
      </c>
      <c r="E11818" s="129" t="s">
        <v>4739</v>
      </c>
      <c r="F11818" s="129" t="s">
        <v>4735</v>
      </c>
      <c r="G11818" s="129" t="s">
        <v>16723</v>
      </c>
      <c r="H11818" s="129"/>
    </row>
    <row r="11819" spans="1:8" x14ac:dyDescent="0.3">
      <c r="A11819" s="183">
        <v>46053</v>
      </c>
      <c r="B11819" s="129" t="s">
        <v>16559</v>
      </c>
      <c r="C11819" s="129" t="s">
        <v>417</v>
      </c>
      <c r="D11819" s="165">
        <v>1</v>
      </c>
      <c r="E11819" s="129" t="s">
        <v>4739</v>
      </c>
      <c r="F11819" s="129" t="s">
        <v>4735</v>
      </c>
      <c r="G11819" s="129" t="s">
        <v>16723</v>
      </c>
      <c r="H11819" s="129"/>
    </row>
    <row r="11820" spans="1:8" x14ac:dyDescent="0.3">
      <c r="A11820" s="183">
        <v>46053</v>
      </c>
      <c r="B11820" s="129" t="s">
        <v>16560</v>
      </c>
      <c r="C11820" s="129" t="s">
        <v>417</v>
      </c>
      <c r="D11820" s="165">
        <v>1</v>
      </c>
      <c r="E11820" s="129" t="s">
        <v>4739</v>
      </c>
      <c r="F11820" s="129" t="s">
        <v>4735</v>
      </c>
      <c r="G11820" s="129" t="s">
        <v>16723</v>
      </c>
      <c r="H11820" s="129"/>
    </row>
    <row r="11821" spans="1:8" x14ac:dyDescent="0.3">
      <c r="A11821" s="183">
        <v>46053</v>
      </c>
      <c r="B11821" s="129" t="s">
        <v>16561</v>
      </c>
      <c r="C11821" s="129" t="s">
        <v>418</v>
      </c>
      <c r="D11821" s="165">
        <v>1</v>
      </c>
      <c r="E11821" s="129" t="s">
        <v>4739</v>
      </c>
      <c r="F11821" s="129" t="s">
        <v>4735</v>
      </c>
      <c r="G11821" s="129" t="s">
        <v>16723</v>
      </c>
      <c r="H11821" s="129"/>
    </row>
    <row r="11822" spans="1:8" x14ac:dyDescent="0.3">
      <c r="A11822" s="183">
        <v>46053</v>
      </c>
      <c r="B11822" s="129" t="s">
        <v>16562</v>
      </c>
      <c r="C11822" s="129" t="s">
        <v>417</v>
      </c>
      <c r="D11822" s="165">
        <v>1</v>
      </c>
      <c r="E11822" s="129" t="s">
        <v>4739</v>
      </c>
      <c r="F11822" s="129" t="s">
        <v>4735</v>
      </c>
      <c r="G11822" s="129" t="s">
        <v>16723</v>
      </c>
      <c r="H11822" s="129"/>
    </row>
    <row r="11823" spans="1:8" x14ac:dyDescent="0.3">
      <c r="A11823" s="183">
        <v>46053</v>
      </c>
      <c r="B11823" s="129" t="s">
        <v>16563</v>
      </c>
      <c r="C11823" s="129" t="s">
        <v>418</v>
      </c>
      <c r="D11823" s="165">
        <v>1</v>
      </c>
      <c r="E11823" s="129" t="s">
        <v>4734</v>
      </c>
      <c r="F11823" s="129" t="s">
        <v>4735</v>
      </c>
      <c r="G11823" s="129" t="s">
        <v>16723</v>
      </c>
      <c r="H11823" s="129"/>
    </row>
    <row r="11824" spans="1:8" x14ac:dyDescent="0.3">
      <c r="A11824" s="183">
        <v>46053</v>
      </c>
      <c r="B11824" s="129" t="s">
        <v>16564</v>
      </c>
      <c r="C11824" s="129" t="s">
        <v>417</v>
      </c>
      <c r="D11824" s="165">
        <v>1</v>
      </c>
      <c r="E11824" s="129" t="s">
        <v>4739</v>
      </c>
      <c r="F11824" s="129" t="s">
        <v>4735</v>
      </c>
      <c r="G11824" s="129" t="s">
        <v>16723</v>
      </c>
      <c r="H11824" s="129"/>
    </row>
    <row r="11825" spans="1:8" x14ac:dyDescent="0.3">
      <c r="A11825" s="183">
        <v>46053</v>
      </c>
      <c r="B11825" s="129" t="s">
        <v>16565</v>
      </c>
      <c r="C11825" s="129" t="s">
        <v>418</v>
      </c>
      <c r="D11825" s="165">
        <v>1</v>
      </c>
      <c r="E11825" s="129" t="s">
        <v>4739</v>
      </c>
      <c r="F11825" s="129" t="s">
        <v>4735</v>
      </c>
      <c r="G11825" s="129" t="s">
        <v>16723</v>
      </c>
      <c r="H11825" s="129"/>
    </row>
    <row r="11826" spans="1:8" x14ac:dyDescent="0.3">
      <c r="A11826" s="183">
        <v>46053</v>
      </c>
      <c r="B11826" s="129" t="s">
        <v>16566</v>
      </c>
      <c r="C11826" s="129" t="s">
        <v>418</v>
      </c>
      <c r="D11826" s="165">
        <v>1</v>
      </c>
      <c r="E11826" s="129" t="s">
        <v>4739</v>
      </c>
      <c r="F11826" s="129" t="s">
        <v>4735</v>
      </c>
      <c r="G11826" s="129" t="s">
        <v>16723</v>
      </c>
      <c r="H11826" s="129"/>
    </row>
    <row r="11827" spans="1:8" x14ac:dyDescent="0.3">
      <c r="A11827" s="183">
        <v>46053</v>
      </c>
      <c r="B11827" s="129" t="s">
        <v>16567</v>
      </c>
      <c r="C11827" s="129" t="s">
        <v>418</v>
      </c>
      <c r="D11827" s="165">
        <v>1</v>
      </c>
      <c r="E11827" s="129" t="s">
        <v>4821</v>
      </c>
      <c r="F11827" s="129" t="s">
        <v>4735</v>
      </c>
      <c r="G11827" s="129" t="s">
        <v>16723</v>
      </c>
      <c r="H11827" s="129"/>
    </row>
    <row r="11828" spans="1:8" x14ac:dyDescent="0.3">
      <c r="A11828" s="183">
        <v>46053</v>
      </c>
      <c r="B11828" s="129" t="s">
        <v>16568</v>
      </c>
      <c r="C11828" s="129" t="s">
        <v>418</v>
      </c>
      <c r="D11828" s="165">
        <v>1</v>
      </c>
      <c r="E11828" s="129" t="s">
        <v>4739</v>
      </c>
      <c r="F11828" s="129" t="s">
        <v>4735</v>
      </c>
      <c r="G11828" s="129" t="s">
        <v>16723</v>
      </c>
      <c r="H11828" s="129"/>
    </row>
    <row r="11829" spans="1:8" x14ac:dyDescent="0.3">
      <c r="A11829" s="183">
        <v>46053</v>
      </c>
      <c r="B11829" s="129" t="s">
        <v>16569</v>
      </c>
      <c r="C11829" s="129" t="s">
        <v>417</v>
      </c>
      <c r="D11829" s="165">
        <v>1</v>
      </c>
      <c r="E11829" s="129" t="s">
        <v>4739</v>
      </c>
      <c r="F11829" s="129" t="s">
        <v>4735</v>
      </c>
      <c r="G11829" s="129" t="s">
        <v>16723</v>
      </c>
      <c r="H11829" s="129"/>
    </row>
    <row r="11830" spans="1:8" x14ac:dyDescent="0.3">
      <c r="A11830" s="183">
        <v>46053</v>
      </c>
      <c r="B11830" s="129" t="s">
        <v>16570</v>
      </c>
      <c r="C11830" s="129" t="s">
        <v>417</v>
      </c>
      <c r="D11830" s="165">
        <v>1</v>
      </c>
      <c r="E11830" s="129" t="s">
        <v>4739</v>
      </c>
      <c r="F11830" s="129" t="s">
        <v>4735</v>
      </c>
      <c r="G11830" s="129" t="s">
        <v>16723</v>
      </c>
      <c r="H11830" s="129"/>
    </row>
    <row r="11831" spans="1:8" x14ac:dyDescent="0.3">
      <c r="A11831" s="183">
        <v>46053</v>
      </c>
      <c r="B11831" s="129" t="s">
        <v>16571</v>
      </c>
      <c r="C11831" s="129" t="s">
        <v>418</v>
      </c>
      <c r="D11831" s="165">
        <v>1</v>
      </c>
      <c r="E11831" s="129" t="s">
        <v>4821</v>
      </c>
      <c r="F11831" s="129" t="s">
        <v>4735</v>
      </c>
      <c r="G11831" s="129" t="s">
        <v>16723</v>
      </c>
      <c r="H11831" s="129"/>
    </row>
    <row r="11832" spans="1:8" x14ac:dyDescent="0.3">
      <c r="A11832" s="183">
        <v>46053</v>
      </c>
      <c r="B11832" s="129" t="s">
        <v>16572</v>
      </c>
      <c r="C11832" s="129" t="s">
        <v>416</v>
      </c>
      <c r="D11832" s="165">
        <v>1</v>
      </c>
      <c r="E11832" s="129" t="s">
        <v>4739</v>
      </c>
      <c r="F11832" s="129" t="s">
        <v>4735</v>
      </c>
      <c r="G11832" s="129" t="s">
        <v>16723</v>
      </c>
      <c r="H11832" s="129"/>
    </row>
    <row r="11833" spans="1:8" x14ac:dyDescent="0.3">
      <c r="A11833" s="183">
        <v>46053</v>
      </c>
      <c r="B11833" s="129" t="s">
        <v>16573</v>
      </c>
      <c r="C11833" s="129" t="s">
        <v>418</v>
      </c>
      <c r="D11833" s="165">
        <v>1</v>
      </c>
      <c r="E11833" s="129" t="s">
        <v>4739</v>
      </c>
      <c r="F11833" s="129" t="s">
        <v>4735</v>
      </c>
      <c r="G11833" s="129" t="s">
        <v>16723</v>
      </c>
      <c r="H11833" s="129"/>
    </row>
    <row r="11834" spans="1:8" x14ac:dyDescent="0.3">
      <c r="A11834" s="183">
        <v>46053</v>
      </c>
      <c r="B11834" s="129" t="s">
        <v>16574</v>
      </c>
      <c r="C11834" s="129" t="s">
        <v>417</v>
      </c>
      <c r="D11834" s="165">
        <v>1</v>
      </c>
      <c r="E11834" s="129" t="s">
        <v>4739</v>
      </c>
      <c r="F11834" s="129" t="s">
        <v>4735</v>
      </c>
      <c r="G11834" s="129" t="s">
        <v>16723</v>
      </c>
      <c r="H11834" s="129"/>
    </row>
    <row r="11835" spans="1:8" x14ac:dyDescent="0.3">
      <c r="A11835" s="183">
        <v>46053</v>
      </c>
      <c r="B11835" s="129" t="s">
        <v>16575</v>
      </c>
      <c r="C11835" s="129" t="s">
        <v>417</v>
      </c>
      <c r="D11835" s="165">
        <v>1</v>
      </c>
      <c r="E11835" s="129" t="s">
        <v>4739</v>
      </c>
      <c r="F11835" s="129" t="s">
        <v>4735</v>
      </c>
      <c r="G11835" s="129" t="s">
        <v>16723</v>
      </c>
      <c r="H11835" s="129"/>
    </row>
    <row r="11836" spans="1:8" x14ac:dyDescent="0.3">
      <c r="A11836" s="183">
        <v>46053</v>
      </c>
      <c r="B11836" s="129" t="s">
        <v>16576</v>
      </c>
      <c r="C11836" s="129" t="s">
        <v>417</v>
      </c>
      <c r="D11836" s="165">
        <v>1</v>
      </c>
      <c r="E11836" s="129" t="s">
        <v>4739</v>
      </c>
      <c r="F11836" s="129" t="s">
        <v>4735</v>
      </c>
      <c r="G11836" s="129" t="s">
        <v>16723</v>
      </c>
      <c r="H11836" s="129"/>
    </row>
    <row r="11837" spans="1:8" x14ac:dyDescent="0.3">
      <c r="A11837" s="183">
        <v>46053</v>
      </c>
      <c r="B11837" s="129" t="s">
        <v>16577</v>
      </c>
      <c r="C11837" s="129" t="s">
        <v>417</v>
      </c>
      <c r="D11837" s="165">
        <v>1</v>
      </c>
      <c r="E11837" s="129" t="s">
        <v>4739</v>
      </c>
      <c r="F11837" s="129" t="s">
        <v>4735</v>
      </c>
      <c r="G11837" s="129" t="s">
        <v>16723</v>
      </c>
      <c r="H11837" s="129"/>
    </row>
    <row r="11838" spans="1:8" x14ac:dyDescent="0.3">
      <c r="A11838" s="183">
        <v>46053</v>
      </c>
      <c r="B11838" s="129" t="s">
        <v>16578</v>
      </c>
      <c r="C11838" s="129" t="s">
        <v>417</v>
      </c>
      <c r="D11838" s="165">
        <v>1</v>
      </c>
      <c r="E11838" s="129" t="s">
        <v>4739</v>
      </c>
      <c r="F11838" s="129" t="s">
        <v>4735</v>
      </c>
      <c r="G11838" s="129" t="s">
        <v>16723</v>
      </c>
      <c r="H11838" s="129"/>
    </row>
    <row r="11839" spans="1:8" x14ac:dyDescent="0.3">
      <c r="A11839" s="183">
        <v>46053</v>
      </c>
      <c r="B11839" s="129" t="s">
        <v>16579</v>
      </c>
      <c r="C11839" s="129" t="s">
        <v>418</v>
      </c>
      <c r="D11839" s="165">
        <v>1</v>
      </c>
      <c r="E11839" s="129" t="s">
        <v>4744</v>
      </c>
      <c r="F11839" s="129" t="s">
        <v>4735</v>
      </c>
      <c r="G11839" s="129" t="s">
        <v>16723</v>
      </c>
      <c r="H11839" s="129"/>
    </row>
    <row r="11840" spans="1:8" x14ac:dyDescent="0.3">
      <c r="A11840" s="183">
        <v>46053</v>
      </c>
      <c r="B11840" s="129" t="s">
        <v>16580</v>
      </c>
      <c r="C11840" s="129" t="s">
        <v>417</v>
      </c>
      <c r="D11840" s="165">
        <v>1</v>
      </c>
      <c r="E11840" s="129" t="s">
        <v>4739</v>
      </c>
      <c r="F11840" s="129" t="s">
        <v>4735</v>
      </c>
      <c r="G11840" s="129" t="s">
        <v>16723</v>
      </c>
      <c r="H11840" s="129"/>
    </row>
    <row r="11841" spans="1:8" x14ac:dyDescent="0.3">
      <c r="A11841" s="183">
        <v>46053</v>
      </c>
      <c r="B11841" s="129" t="s">
        <v>16581</v>
      </c>
      <c r="C11841" s="129" t="s">
        <v>416</v>
      </c>
      <c r="D11841" s="165">
        <v>1</v>
      </c>
      <c r="E11841" s="129" t="s">
        <v>4739</v>
      </c>
      <c r="F11841" s="129" t="s">
        <v>4735</v>
      </c>
      <c r="G11841" s="129" t="s">
        <v>16723</v>
      </c>
      <c r="H11841" s="129"/>
    </row>
    <row r="11842" spans="1:8" x14ac:dyDescent="0.3">
      <c r="A11842" s="183">
        <v>46053</v>
      </c>
      <c r="B11842" s="129" t="s">
        <v>16582</v>
      </c>
      <c r="C11842" s="129" t="s">
        <v>416</v>
      </c>
      <c r="D11842" s="165">
        <v>1</v>
      </c>
      <c r="E11842" s="129" t="s">
        <v>4739</v>
      </c>
      <c r="F11842" s="129" t="s">
        <v>4735</v>
      </c>
      <c r="G11842" s="129" t="s">
        <v>16723</v>
      </c>
      <c r="H11842" s="129"/>
    </row>
    <row r="11843" spans="1:8" x14ac:dyDescent="0.3">
      <c r="A11843" s="183">
        <v>46053</v>
      </c>
      <c r="B11843" s="129" t="s">
        <v>16583</v>
      </c>
      <c r="C11843" s="129" t="s">
        <v>417</v>
      </c>
      <c r="D11843" s="165">
        <v>1</v>
      </c>
      <c r="E11843" s="129" t="s">
        <v>4739</v>
      </c>
      <c r="F11843" s="129" t="s">
        <v>4735</v>
      </c>
      <c r="G11843" s="129" t="s">
        <v>16723</v>
      </c>
      <c r="H11843" s="129"/>
    </row>
    <row r="11844" spans="1:8" x14ac:dyDescent="0.3">
      <c r="A11844" s="183">
        <v>46053</v>
      </c>
      <c r="B11844" s="129" t="s">
        <v>16584</v>
      </c>
      <c r="C11844" s="129" t="s">
        <v>416</v>
      </c>
      <c r="D11844" s="165">
        <v>1</v>
      </c>
      <c r="E11844" s="129" t="s">
        <v>4739</v>
      </c>
      <c r="F11844" s="129" t="s">
        <v>4735</v>
      </c>
      <c r="G11844" s="129" t="s">
        <v>16723</v>
      </c>
      <c r="H11844" s="129"/>
    </row>
    <row r="11845" spans="1:8" x14ac:dyDescent="0.3">
      <c r="A11845" s="183">
        <v>46053</v>
      </c>
      <c r="B11845" s="129" t="s">
        <v>16585</v>
      </c>
      <c r="C11845" s="129" t="s">
        <v>416</v>
      </c>
      <c r="D11845" s="165">
        <v>1</v>
      </c>
      <c r="E11845" s="129" t="s">
        <v>4739</v>
      </c>
      <c r="F11845" s="129" t="s">
        <v>4735</v>
      </c>
      <c r="G11845" s="129" t="s">
        <v>16723</v>
      </c>
      <c r="H11845" s="129"/>
    </row>
    <row r="11846" spans="1:8" x14ac:dyDescent="0.3">
      <c r="A11846" s="183">
        <v>46053</v>
      </c>
      <c r="B11846" s="129" t="s">
        <v>16586</v>
      </c>
      <c r="C11846" s="129" t="s">
        <v>418</v>
      </c>
      <c r="D11846" s="165">
        <v>1</v>
      </c>
      <c r="E11846" s="129" t="s">
        <v>4739</v>
      </c>
      <c r="F11846" s="129" t="s">
        <v>4735</v>
      </c>
      <c r="G11846" s="129" t="s">
        <v>16723</v>
      </c>
      <c r="H11846" s="129"/>
    </row>
    <row r="11847" spans="1:8" x14ac:dyDescent="0.3">
      <c r="A11847" s="183">
        <v>46053</v>
      </c>
      <c r="B11847" s="129" t="s">
        <v>16587</v>
      </c>
      <c r="C11847" s="129" t="s">
        <v>416</v>
      </c>
      <c r="D11847" s="165">
        <v>1</v>
      </c>
      <c r="E11847" s="129" t="s">
        <v>4739</v>
      </c>
      <c r="F11847" s="129" t="s">
        <v>4735</v>
      </c>
      <c r="G11847" s="129" t="s">
        <v>16723</v>
      </c>
      <c r="H11847" s="129"/>
    </row>
    <row r="11848" spans="1:8" x14ac:dyDescent="0.3">
      <c r="A11848" s="183">
        <v>46053</v>
      </c>
      <c r="B11848" s="129" t="s">
        <v>16588</v>
      </c>
      <c r="C11848" s="129" t="s">
        <v>418</v>
      </c>
      <c r="D11848" s="165">
        <v>1</v>
      </c>
      <c r="E11848" s="129" t="s">
        <v>4737</v>
      </c>
      <c r="F11848" s="129" t="s">
        <v>4735</v>
      </c>
      <c r="G11848" s="129" t="s">
        <v>16723</v>
      </c>
      <c r="H11848" s="129"/>
    </row>
    <row r="11849" spans="1:8" x14ac:dyDescent="0.3">
      <c r="A11849" s="183">
        <v>46053</v>
      </c>
      <c r="B11849" s="129" t="s">
        <v>16589</v>
      </c>
      <c r="C11849" s="129" t="s">
        <v>416</v>
      </c>
      <c r="D11849" s="165">
        <v>1</v>
      </c>
      <c r="E11849" s="129" t="s">
        <v>4737</v>
      </c>
      <c r="F11849" s="129" t="s">
        <v>4735</v>
      </c>
      <c r="G11849" s="129" t="s">
        <v>16723</v>
      </c>
      <c r="H11849" s="129"/>
    </row>
    <row r="11850" spans="1:8" x14ac:dyDescent="0.3">
      <c r="A11850" s="183">
        <v>46053</v>
      </c>
      <c r="B11850" s="129" t="s">
        <v>16590</v>
      </c>
      <c r="C11850" s="129" t="s">
        <v>418</v>
      </c>
      <c r="D11850" s="165">
        <v>1</v>
      </c>
      <c r="E11850" s="129" t="s">
        <v>4741</v>
      </c>
      <c r="F11850" s="129" t="s">
        <v>4735</v>
      </c>
      <c r="G11850" s="129" t="s">
        <v>16723</v>
      </c>
      <c r="H11850" s="129"/>
    </row>
    <row r="11851" spans="1:8" x14ac:dyDescent="0.3">
      <c r="A11851" s="183">
        <v>46053</v>
      </c>
      <c r="B11851" s="129" t="s">
        <v>16591</v>
      </c>
      <c r="C11851" s="129" t="s">
        <v>4743</v>
      </c>
      <c r="D11851" s="165">
        <v>1</v>
      </c>
      <c r="E11851" s="129" t="s">
        <v>4739</v>
      </c>
      <c r="F11851" s="129" t="s">
        <v>4735</v>
      </c>
      <c r="G11851" s="129" t="s">
        <v>16745</v>
      </c>
      <c r="H11851" s="129"/>
    </row>
    <row r="11852" spans="1:8" x14ac:dyDescent="0.3">
      <c r="A11852" s="183">
        <v>46053</v>
      </c>
      <c r="B11852" s="129" t="s">
        <v>16592</v>
      </c>
      <c r="C11852" s="129" t="s">
        <v>418</v>
      </c>
      <c r="D11852" s="165">
        <v>1</v>
      </c>
      <c r="E11852" s="129" t="s">
        <v>4739</v>
      </c>
      <c r="F11852" s="129" t="s">
        <v>4735</v>
      </c>
      <c r="G11852" s="129" t="s">
        <v>16723</v>
      </c>
      <c r="H11852" s="129"/>
    </row>
    <row r="11853" spans="1:8" x14ac:dyDescent="0.3">
      <c r="A11853" s="183">
        <v>46053</v>
      </c>
      <c r="B11853" s="129" t="s">
        <v>16593</v>
      </c>
      <c r="C11853" s="129" t="s">
        <v>416</v>
      </c>
      <c r="D11853" s="165">
        <v>1</v>
      </c>
      <c r="E11853" s="129" t="s">
        <v>4739</v>
      </c>
      <c r="F11853" s="129" t="s">
        <v>4735</v>
      </c>
      <c r="G11853" s="129" t="s">
        <v>16723</v>
      </c>
      <c r="H11853" s="129"/>
    </row>
    <row r="11854" spans="1:8" x14ac:dyDescent="0.3">
      <c r="A11854" s="183">
        <v>46053</v>
      </c>
      <c r="B11854" s="129" t="s">
        <v>16594</v>
      </c>
      <c r="C11854" s="129" t="s">
        <v>417</v>
      </c>
      <c r="D11854" s="165">
        <v>1</v>
      </c>
      <c r="E11854" s="129" t="s">
        <v>4739</v>
      </c>
      <c r="F11854" s="129" t="s">
        <v>4735</v>
      </c>
      <c r="G11854" s="129" t="s">
        <v>16723</v>
      </c>
      <c r="H11854" s="129"/>
    </row>
    <row r="11855" spans="1:8" x14ac:dyDescent="0.3">
      <c r="A11855" s="183">
        <v>46053</v>
      </c>
      <c r="B11855" s="129" t="s">
        <v>16595</v>
      </c>
      <c r="C11855" s="129" t="s">
        <v>417</v>
      </c>
      <c r="D11855" s="165">
        <v>1</v>
      </c>
      <c r="E11855" s="129" t="s">
        <v>4739</v>
      </c>
      <c r="F11855" s="129" t="s">
        <v>4735</v>
      </c>
      <c r="G11855" s="129" t="s">
        <v>16723</v>
      </c>
      <c r="H11855" s="129"/>
    </row>
    <row r="11856" spans="1:8" x14ac:dyDescent="0.3">
      <c r="A11856" s="183">
        <v>46053</v>
      </c>
      <c r="B11856" s="129" t="s">
        <v>16596</v>
      </c>
      <c r="C11856" s="129" t="s">
        <v>416</v>
      </c>
      <c r="D11856" s="165">
        <v>1</v>
      </c>
      <c r="E11856" s="129" t="s">
        <v>4739</v>
      </c>
      <c r="F11856" s="129" t="s">
        <v>4735</v>
      </c>
      <c r="G11856" s="129" t="s">
        <v>16723</v>
      </c>
      <c r="H11856" s="129"/>
    </row>
    <row r="11857" spans="1:8" x14ac:dyDescent="0.3">
      <c r="A11857" s="183">
        <v>46053</v>
      </c>
      <c r="B11857" s="129" t="s">
        <v>16597</v>
      </c>
      <c r="C11857" s="129" t="s">
        <v>416</v>
      </c>
      <c r="D11857" s="165">
        <v>1</v>
      </c>
      <c r="E11857" s="129" t="s">
        <v>4739</v>
      </c>
      <c r="F11857" s="129" t="s">
        <v>4735</v>
      </c>
      <c r="G11857" s="129" t="s">
        <v>16723</v>
      </c>
      <c r="H11857" s="129"/>
    </row>
    <row r="11858" spans="1:8" x14ac:dyDescent="0.3">
      <c r="A11858" s="183">
        <v>46053</v>
      </c>
      <c r="B11858" s="129" t="s">
        <v>16598</v>
      </c>
      <c r="C11858" s="129" t="s">
        <v>417</v>
      </c>
      <c r="D11858" s="165">
        <v>1</v>
      </c>
      <c r="E11858" s="129" t="s">
        <v>4739</v>
      </c>
      <c r="F11858" s="129" t="s">
        <v>4735</v>
      </c>
      <c r="G11858" s="129" t="s">
        <v>16723</v>
      </c>
      <c r="H11858" s="129"/>
    </row>
    <row r="11859" spans="1:8" x14ac:dyDescent="0.3">
      <c r="A11859" s="183">
        <v>46053</v>
      </c>
      <c r="B11859" s="129" t="s">
        <v>16599</v>
      </c>
      <c r="C11859" s="129" t="s">
        <v>417</v>
      </c>
      <c r="D11859" s="165">
        <v>1</v>
      </c>
      <c r="E11859" s="129" t="s">
        <v>4739</v>
      </c>
      <c r="F11859" s="129" t="s">
        <v>4735</v>
      </c>
      <c r="G11859" s="129" t="s">
        <v>16723</v>
      </c>
      <c r="H11859" s="129"/>
    </row>
    <row r="11860" spans="1:8" x14ac:dyDescent="0.3">
      <c r="A11860" s="183">
        <v>46053</v>
      </c>
      <c r="B11860" s="129" t="s">
        <v>16600</v>
      </c>
      <c r="C11860" s="129" t="s">
        <v>418</v>
      </c>
      <c r="D11860" s="165">
        <v>1</v>
      </c>
      <c r="E11860" s="129" t="s">
        <v>4821</v>
      </c>
      <c r="F11860" s="129" t="s">
        <v>4735</v>
      </c>
      <c r="G11860" s="129" t="s">
        <v>16723</v>
      </c>
      <c r="H11860" s="129"/>
    </row>
    <row r="11861" spans="1:8" x14ac:dyDescent="0.3">
      <c r="A11861" s="183">
        <v>46053</v>
      </c>
      <c r="B11861" s="129" t="s">
        <v>16601</v>
      </c>
      <c r="C11861" s="129" t="s">
        <v>418</v>
      </c>
      <c r="D11861" s="165">
        <v>1</v>
      </c>
      <c r="E11861" s="129" t="s">
        <v>4821</v>
      </c>
      <c r="F11861" s="129" t="s">
        <v>4735</v>
      </c>
      <c r="G11861" s="129" t="s">
        <v>16723</v>
      </c>
      <c r="H11861" s="129"/>
    </row>
    <row r="11862" spans="1:8" x14ac:dyDescent="0.3">
      <c r="A11862" s="183">
        <v>46053</v>
      </c>
      <c r="B11862" s="129" t="s">
        <v>16602</v>
      </c>
      <c r="C11862" s="129" t="s">
        <v>418</v>
      </c>
      <c r="D11862" s="165">
        <v>1</v>
      </c>
      <c r="E11862" s="129" t="s">
        <v>4739</v>
      </c>
      <c r="F11862" s="129" t="s">
        <v>4735</v>
      </c>
      <c r="G11862" s="129" t="s">
        <v>16723</v>
      </c>
      <c r="H11862" s="129"/>
    </row>
    <row r="11863" spans="1:8" x14ac:dyDescent="0.3">
      <c r="A11863" s="183">
        <v>46053</v>
      </c>
      <c r="B11863" s="129" t="s">
        <v>16603</v>
      </c>
      <c r="C11863" s="129" t="s">
        <v>416</v>
      </c>
      <c r="D11863" s="165">
        <v>1</v>
      </c>
      <c r="E11863" s="129" t="s">
        <v>4739</v>
      </c>
      <c r="F11863" s="129" t="s">
        <v>4735</v>
      </c>
      <c r="G11863" s="129" t="s">
        <v>16723</v>
      </c>
      <c r="H11863" s="129"/>
    </row>
    <row r="11864" spans="1:8" x14ac:dyDescent="0.3">
      <c r="A11864" s="183">
        <v>46053</v>
      </c>
      <c r="B11864" s="129" t="s">
        <v>16604</v>
      </c>
      <c r="C11864" s="129" t="s">
        <v>417</v>
      </c>
      <c r="D11864" s="165">
        <v>1</v>
      </c>
      <c r="E11864" s="129" t="s">
        <v>4739</v>
      </c>
      <c r="F11864" s="129" t="s">
        <v>4735</v>
      </c>
      <c r="G11864" s="129" t="s">
        <v>16723</v>
      </c>
      <c r="H11864" s="129"/>
    </row>
    <row r="11865" spans="1:8" x14ac:dyDescent="0.3">
      <c r="A11865" s="183">
        <v>46053</v>
      </c>
      <c r="B11865" s="129" t="s">
        <v>16605</v>
      </c>
      <c r="C11865" s="129" t="s">
        <v>417</v>
      </c>
      <c r="D11865" s="165">
        <v>1</v>
      </c>
      <c r="E11865" s="129" t="s">
        <v>4739</v>
      </c>
      <c r="F11865" s="129" t="s">
        <v>4735</v>
      </c>
      <c r="G11865" s="129" t="s">
        <v>16723</v>
      </c>
      <c r="H11865" s="129"/>
    </row>
    <row r="11866" spans="1:8" x14ac:dyDescent="0.3">
      <c r="A11866" s="183">
        <v>46053</v>
      </c>
      <c r="B11866" s="129" t="s">
        <v>16606</v>
      </c>
      <c r="C11866" s="129" t="s">
        <v>417</v>
      </c>
      <c r="D11866" s="165">
        <v>1</v>
      </c>
      <c r="E11866" s="129" t="s">
        <v>4739</v>
      </c>
      <c r="F11866" s="129" t="s">
        <v>4735</v>
      </c>
      <c r="G11866" s="129" t="s">
        <v>16723</v>
      </c>
      <c r="H11866" s="129"/>
    </row>
    <row r="11867" spans="1:8" x14ac:dyDescent="0.3">
      <c r="A11867" s="183">
        <v>46053</v>
      </c>
      <c r="B11867" s="129" t="s">
        <v>16607</v>
      </c>
      <c r="C11867" s="129" t="s">
        <v>416</v>
      </c>
      <c r="D11867" s="165">
        <v>1</v>
      </c>
      <c r="E11867" s="129" t="s">
        <v>4739</v>
      </c>
      <c r="F11867" s="129" t="s">
        <v>4735</v>
      </c>
      <c r="G11867" s="129" t="s">
        <v>16723</v>
      </c>
      <c r="H11867" s="129"/>
    </row>
    <row r="11868" spans="1:8" x14ac:dyDescent="0.3">
      <c r="A11868" s="183">
        <v>46053</v>
      </c>
      <c r="B11868" s="129" t="s">
        <v>16608</v>
      </c>
      <c r="C11868" s="129" t="s">
        <v>417</v>
      </c>
      <c r="D11868" s="165">
        <v>1</v>
      </c>
      <c r="E11868" s="129" t="s">
        <v>4739</v>
      </c>
      <c r="F11868" s="129" t="s">
        <v>4735</v>
      </c>
      <c r="G11868" s="129" t="s">
        <v>16723</v>
      </c>
      <c r="H11868" s="129"/>
    </row>
    <row r="11869" spans="1:8" x14ac:dyDescent="0.3">
      <c r="A11869" s="183">
        <v>46053</v>
      </c>
      <c r="B11869" s="129" t="s">
        <v>16609</v>
      </c>
      <c r="C11869" s="129" t="s">
        <v>417</v>
      </c>
      <c r="D11869" s="165">
        <v>1</v>
      </c>
      <c r="E11869" s="129" t="s">
        <v>4739</v>
      </c>
      <c r="F11869" s="129" t="s">
        <v>4735</v>
      </c>
      <c r="G11869" s="129" t="s">
        <v>16723</v>
      </c>
      <c r="H11869" s="129"/>
    </row>
    <row r="11870" spans="1:8" x14ac:dyDescent="0.3">
      <c r="A11870" s="183">
        <v>46053</v>
      </c>
      <c r="B11870" s="129" t="s">
        <v>16610</v>
      </c>
      <c r="C11870" s="129" t="s">
        <v>417</v>
      </c>
      <c r="D11870" s="165">
        <v>1</v>
      </c>
      <c r="E11870" s="129" t="s">
        <v>4739</v>
      </c>
      <c r="F11870" s="129" t="s">
        <v>4735</v>
      </c>
      <c r="G11870" s="129" t="s">
        <v>16723</v>
      </c>
      <c r="H11870" s="129"/>
    </row>
    <row r="11871" spans="1:8" x14ac:dyDescent="0.3">
      <c r="A11871" s="183">
        <v>46053</v>
      </c>
      <c r="B11871" s="129" t="s">
        <v>16611</v>
      </c>
      <c r="C11871" s="129" t="s">
        <v>417</v>
      </c>
      <c r="D11871" s="165">
        <v>1</v>
      </c>
      <c r="E11871" s="129" t="s">
        <v>4739</v>
      </c>
      <c r="F11871" s="129" t="s">
        <v>4735</v>
      </c>
      <c r="G11871" s="129" t="s">
        <v>16723</v>
      </c>
      <c r="H11871" s="129"/>
    </row>
    <row r="11872" spans="1:8" x14ac:dyDescent="0.3">
      <c r="A11872" s="183">
        <v>46053</v>
      </c>
      <c r="B11872" s="129" t="s">
        <v>16612</v>
      </c>
      <c r="C11872" s="129" t="s">
        <v>418</v>
      </c>
      <c r="D11872" s="165">
        <v>1</v>
      </c>
      <c r="E11872" s="129" t="s">
        <v>4739</v>
      </c>
      <c r="F11872" s="129" t="s">
        <v>4735</v>
      </c>
      <c r="G11872" s="129" t="s">
        <v>16723</v>
      </c>
      <c r="H11872" s="129"/>
    </row>
    <row r="11873" spans="1:8" x14ac:dyDescent="0.3">
      <c r="A11873" s="183">
        <v>46053</v>
      </c>
      <c r="B11873" s="129" t="s">
        <v>16613</v>
      </c>
      <c r="C11873" s="129" t="s">
        <v>418</v>
      </c>
      <c r="D11873" s="165">
        <v>1</v>
      </c>
      <c r="E11873" s="129" t="s">
        <v>4739</v>
      </c>
      <c r="F11873" s="129" t="s">
        <v>4735</v>
      </c>
      <c r="G11873" s="129" t="s">
        <v>16723</v>
      </c>
      <c r="H11873" s="129"/>
    </row>
    <row r="11874" spans="1:8" x14ac:dyDescent="0.3">
      <c r="A11874" s="183">
        <v>46053</v>
      </c>
      <c r="B11874" s="129" t="s">
        <v>16614</v>
      </c>
      <c r="C11874" s="129" t="s">
        <v>418</v>
      </c>
      <c r="D11874" s="165">
        <v>1</v>
      </c>
      <c r="E11874" s="129" t="s">
        <v>4739</v>
      </c>
      <c r="F11874" s="129" t="s">
        <v>4735</v>
      </c>
      <c r="G11874" s="129" t="s">
        <v>16723</v>
      </c>
      <c r="H11874" s="129"/>
    </row>
    <row r="11875" spans="1:8" x14ac:dyDescent="0.3">
      <c r="A11875" s="183">
        <v>46053</v>
      </c>
      <c r="B11875" s="129" t="s">
        <v>16615</v>
      </c>
      <c r="C11875" s="129" t="s">
        <v>418</v>
      </c>
      <c r="D11875" s="165">
        <v>1</v>
      </c>
      <c r="E11875" s="129" t="s">
        <v>4741</v>
      </c>
      <c r="F11875" s="129" t="s">
        <v>4735</v>
      </c>
      <c r="G11875" s="129" t="s">
        <v>16723</v>
      </c>
      <c r="H11875" s="129"/>
    </row>
    <row r="11876" spans="1:8" x14ac:dyDescent="0.3">
      <c r="A11876" s="183">
        <v>46053</v>
      </c>
      <c r="B11876" s="129" t="s">
        <v>16616</v>
      </c>
      <c r="C11876" s="129" t="s">
        <v>417</v>
      </c>
      <c r="D11876" s="165">
        <v>1</v>
      </c>
      <c r="E11876" s="129" t="s">
        <v>4739</v>
      </c>
      <c r="F11876" s="129" t="s">
        <v>4735</v>
      </c>
      <c r="G11876" s="129" t="s">
        <v>16723</v>
      </c>
      <c r="H11876" s="129"/>
    </row>
    <row r="11877" spans="1:8" x14ac:dyDescent="0.3">
      <c r="A11877" s="183">
        <v>46053</v>
      </c>
      <c r="B11877" s="129" t="s">
        <v>16617</v>
      </c>
      <c r="C11877" s="129" t="s">
        <v>417</v>
      </c>
      <c r="D11877" s="165">
        <v>1</v>
      </c>
      <c r="E11877" s="129" t="s">
        <v>4739</v>
      </c>
      <c r="F11877" s="129" t="s">
        <v>4735</v>
      </c>
      <c r="G11877" s="129" t="s">
        <v>16723</v>
      </c>
      <c r="H11877" s="129"/>
    </row>
    <row r="11878" spans="1:8" x14ac:dyDescent="0.3">
      <c r="A11878" s="183">
        <v>46053</v>
      </c>
      <c r="B11878" s="129" t="s">
        <v>16618</v>
      </c>
      <c r="C11878" s="129" t="s">
        <v>418</v>
      </c>
      <c r="D11878" s="165">
        <v>1</v>
      </c>
      <c r="E11878" s="129" t="s">
        <v>4739</v>
      </c>
      <c r="F11878" s="129" t="s">
        <v>4735</v>
      </c>
      <c r="G11878" s="129" t="s">
        <v>16723</v>
      </c>
      <c r="H11878" s="129"/>
    </row>
    <row r="11879" spans="1:8" x14ac:dyDescent="0.3">
      <c r="A11879" s="183">
        <v>46053</v>
      </c>
      <c r="B11879" s="129" t="s">
        <v>16619</v>
      </c>
      <c r="C11879" s="129" t="s">
        <v>418</v>
      </c>
      <c r="D11879" s="165">
        <v>1</v>
      </c>
      <c r="E11879" s="129" t="s">
        <v>4739</v>
      </c>
      <c r="F11879" s="129" t="s">
        <v>4735</v>
      </c>
      <c r="G11879" s="129" t="s">
        <v>16723</v>
      </c>
      <c r="H11879" s="129"/>
    </row>
    <row r="11880" spans="1:8" x14ac:dyDescent="0.3">
      <c r="A11880" s="183">
        <v>46053</v>
      </c>
      <c r="B11880" s="129" t="s">
        <v>16620</v>
      </c>
      <c r="C11880" s="129" t="s">
        <v>416</v>
      </c>
      <c r="D11880" s="165">
        <v>1</v>
      </c>
      <c r="E11880" s="129" t="s">
        <v>4739</v>
      </c>
      <c r="F11880" s="129" t="s">
        <v>4735</v>
      </c>
      <c r="G11880" s="129" t="s">
        <v>16723</v>
      </c>
      <c r="H11880" s="129"/>
    </row>
    <row r="11881" spans="1:8" x14ac:dyDescent="0.3">
      <c r="A11881" s="183">
        <v>46053</v>
      </c>
      <c r="B11881" s="129" t="s">
        <v>16621</v>
      </c>
      <c r="C11881" s="129" t="s">
        <v>417</v>
      </c>
      <c r="D11881" s="165">
        <v>1</v>
      </c>
      <c r="E11881" s="129" t="s">
        <v>4739</v>
      </c>
      <c r="F11881" s="129" t="s">
        <v>4735</v>
      </c>
      <c r="G11881" s="129" t="s">
        <v>16723</v>
      </c>
      <c r="H11881" s="129"/>
    </row>
    <row r="11882" spans="1:8" x14ac:dyDescent="0.3">
      <c r="A11882" s="183">
        <v>46053</v>
      </c>
      <c r="B11882" s="129" t="s">
        <v>16622</v>
      </c>
      <c r="C11882" s="129" t="s">
        <v>417</v>
      </c>
      <c r="D11882" s="165">
        <v>1</v>
      </c>
      <c r="E11882" s="129" t="s">
        <v>4739</v>
      </c>
      <c r="F11882" s="129" t="s">
        <v>4735</v>
      </c>
      <c r="G11882" s="129" t="s">
        <v>16723</v>
      </c>
      <c r="H11882" s="129"/>
    </row>
    <row r="11883" spans="1:8" x14ac:dyDescent="0.3">
      <c r="A11883" s="183">
        <v>46053</v>
      </c>
      <c r="B11883" s="129" t="s">
        <v>16623</v>
      </c>
      <c r="C11883" s="129" t="s">
        <v>417</v>
      </c>
      <c r="D11883" s="165">
        <v>1</v>
      </c>
      <c r="E11883" s="129" t="s">
        <v>4739</v>
      </c>
      <c r="F11883" s="129" t="s">
        <v>4735</v>
      </c>
      <c r="G11883" s="129" t="s">
        <v>16723</v>
      </c>
      <c r="H11883" s="129"/>
    </row>
    <row r="11884" spans="1:8" x14ac:dyDescent="0.3">
      <c r="A11884" s="183">
        <v>46053</v>
      </c>
      <c r="B11884" s="129" t="s">
        <v>16624</v>
      </c>
      <c r="C11884" s="129" t="s">
        <v>417</v>
      </c>
      <c r="D11884" s="165">
        <v>1</v>
      </c>
      <c r="E11884" s="129" t="s">
        <v>4739</v>
      </c>
      <c r="F11884" s="129" t="s">
        <v>4735</v>
      </c>
      <c r="G11884" s="129" t="s">
        <v>16723</v>
      </c>
      <c r="H11884" s="129"/>
    </row>
    <row r="11885" spans="1:8" x14ac:dyDescent="0.3">
      <c r="A11885" s="183">
        <v>46053</v>
      </c>
      <c r="B11885" s="129" t="s">
        <v>16625</v>
      </c>
      <c r="C11885" s="129" t="s">
        <v>417</v>
      </c>
      <c r="D11885" s="165">
        <v>1</v>
      </c>
      <c r="E11885" s="129" t="s">
        <v>4739</v>
      </c>
      <c r="F11885" s="129" t="s">
        <v>4735</v>
      </c>
      <c r="G11885" s="129" t="s">
        <v>16723</v>
      </c>
      <c r="H11885" s="129"/>
    </row>
    <row r="11886" spans="1:8" x14ac:dyDescent="0.3">
      <c r="A11886" s="183">
        <v>46053</v>
      </c>
      <c r="B11886" s="129" t="s">
        <v>16626</v>
      </c>
      <c r="C11886" s="129" t="s">
        <v>416</v>
      </c>
      <c r="D11886" s="165">
        <v>1</v>
      </c>
      <c r="E11886" s="129" t="s">
        <v>4739</v>
      </c>
      <c r="F11886" s="129" t="s">
        <v>4735</v>
      </c>
      <c r="G11886" s="129" t="s">
        <v>16723</v>
      </c>
      <c r="H11886" s="129"/>
    </row>
    <row r="11887" spans="1:8" x14ac:dyDescent="0.3">
      <c r="A11887" s="183">
        <v>46053</v>
      </c>
      <c r="B11887" s="129" t="s">
        <v>16627</v>
      </c>
      <c r="C11887" s="129" t="s">
        <v>418</v>
      </c>
      <c r="D11887" s="165">
        <v>1</v>
      </c>
      <c r="E11887" s="129" t="s">
        <v>4739</v>
      </c>
      <c r="F11887" s="129" t="s">
        <v>4735</v>
      </c>
      <c r="G11887" s="129" t="s">
        <v>16723</v>
      </c>
      <c r="H11887" s="129"/>
    </row>
    <row r="11888" spans="1:8" x14ac:dyDescent="0.3">
      <c r="A11888" s="183">
        <v>46053</v>
      </c>
      <c r="B11888" s="129" t="s">
        <v>16628</v>
      </c>
      <c r="C11888" s="129" t="s">
        <v>416</v>
      </c>
      <c r="D11888" s="165">
        <v>1</v>
      </c>
      <c r="E11888" s="129" t="s">
        <v>4739</v>
      </c>
      <c r="F11888" s="129" t="s">
        <v>4735</v>
      </c>
      <c r="G11888" s="129" t="s">
        <v>16723</v>
      </c>
      <c r="H11888" s="129"/>
    </row>
    <row r="11889" spans="1:8" x14ac:dyDescent="0.3">
      <c r="A11889" s="183">
        <v>46053</v>
      </c>
      <c r="B11889" s="129" t="s">
        <v>16629</v>
      </c>
      <c r="C11889" s="129" t="s">
        <v>416</v>
      </c>
      <c r="D11889" s="165">
        <v>1</v>
      </c>
      <c r="E11889" s="129" t="s">
        <v>4739</v>
      </c>
      <c r="F11889" s="129" t="s">
        <v>4735</v>
      </c>
      <c r="G11889" s="129" t="s">
        <v>16723</v>
      </c>
      <c r="H11889" s="129"/>
    </row>
    <row r="11890" spans="1:8" x14ac:dyDescent="0.3">
      <c r="A11890" s="183">
        <v>46053</v>
      </c>
      <c r="B11890" s="129" t="s">
        <v>16630</v>
      </c>
      <c r="C11890" s="129" t="s">
        <v>418</v>
      </c>
      <c r="D11890" s="165">
        <v>1</v>
      </c>
      <c r="E11890" s="129" t="s">
        <v>4739</v>
      </c>
      <c r="F11890" s="129" t="s">
        <v>4735</v>
      </c>
      <c r="G11890" s="129" t="s">
        <v>16723</v>
      </c>
      <c r="H11890" s="129"/>
    </row>
    <row r="11891" spans="1:8" x14ac:dyDescent="0.3">
      <c r="A11891" s="183">
        <v>46053</v>
      </c>
      <c r="B11891" s="129" t="s">
        <v>16631</v>
      </c>
      <c r="C11891" s="129" t="s">
        <v>418</v>
      </c>
      <c r="D11891" s="165">
        <v>1</v>
      </c>
      <c r="E11891" s="129" t="s">
        <v>4739</v>
      </c>
      <c r="F11891" s="129" t="s">
        <v>4735</v>
      </c>
      <c r="G11891" s="129" t="s">
        <v>16723</v>
      </c>
      <c r="H11891" s="129"/>
    </row>
    <row r="11892" spans="1:8" x14ac:dyDescent="0.3">
      <c r="A11892" s="183">
        <v>46053</v>
      </c>
      <c r="B11892" s="129" t="s">
        <v>16632</v>
      </c>
      <c r="C11892" s="129" t="s">
        <v>418</v>
      </c>
      <c r="D11892" s="165">
        <v>1</v>
      </c>
      <c r="E11892" s="129" t="s">
        <v>4739</v>
      </c>
      <c r="F11892" s="129" t="s">
        <v>4735</v>
      </c>
      <c r="G11892" s="129" t="s">
        <v>16723</v>
      </c>
      <c r="H11892" s="129"/>
    </row>
    <row r="11893" spans="1:8" x14ac:dyDescent="0.3">
      <c r="A11893" s="183">
        <v>46053</v>
      </c>
      <c r="B11893" s="129" t="s">
        <v>16633</v>
      </c>
      <c r="C11893" s="129" t="s">
        <v>418</v>
      </c>
      <c r="D11893" s="165">
        <v>1</v>
      </c>
      <c r="E11893" s="129" t="s">
        <v>4739</v>
      </c>
      <c r="F11893" s="129" t="s">
        <v>4735</v>
      </c>
      <c r="G11893" s="129" t="s">
        <v>16723</v>
      </c>
      <c r="H11893" s="129"/>
    </row>
    <row r="11894" spans="1:8" x14ac:dyDescent="0.3">
      <c r="A11894" s="183">
        <v>46053</v>
      </c>
      <c r="B11894" s="129" t="s">
        <v>16634</v>
      </c>
      <c r="C11894" s="129" t="s">
        <v>416</v>
      </c>
      <c r="D11894" s="165">
        <v>1</v>
      </c>
      <c r="E11894" s="129" t="s">
        <v>4737</v>
      </c>
      <c r="F11894" s="129" t="s">
        <v>4735</v>
      </c>
      <c r="G11894" s="129" t="s">
        <v>16723</v>
      </c>
      <c r="H11894" s="129"/>
    </row>
    <row r="11895" spans="1:8" x14ac:dyDescent="0.3">
      <c r="A11895" s="183">
        <v>46053</v>
      </c>
      <c r="B11895" s="129" t="s">
        <v>16635</v>
      </c>
      <c r="C11895" s="129" t="s">
        <v>416</v>
      </c>
      <c r="D11895" s="165">
        <v>1</v>
      </c>
      <c r="E11895" s="129" t="s">
        <v>4739</v>
      </c>
      <c r="F11895" s="129" t="s">
        <v>4735</v>
      </c>
      <c r="G11895" s="129" t="s">
        <v>16723</v>
      </c>
      <c r="H11895" s="129"/>
    </row>
    <row r="11896" spans="1:8" x14ac:dyDescent="0.3">
      <c r="A11896" s="183">
        <v>46053</v>
      </c>
      <c r="B11896" s="129" t="s">
        <v>16636</v>
      </c>
      <c r="C11896" s="129" t="s">
        <v>418</v>
      </c>
      <c r="D11896" s="165">
        <v>1</v>
      </c>
      <c r="E11896" s="129" t="s">
        <v>4739</v>
      </c>
      <c r="F11896" s="129" t="s">
        <v>4735</v>
      </c>
      <c r="G11896" s="129" t="s">
        <v>16723</v>
      </c>
      <c r="H11896" s="129"/>
    </row>
    <row r="11897" spans="1:8" x14ac:dyDescent="0.3">
      <c r="A11897" s="183">
        <v>46053</v>
      </c>
      <c r="B11897" s="129" t="s">
        <v>16637</v>
      </c>
      <c r="C11897" s="129" t="s">
        <v>418</v>
      </c>
      <c r="D11897" s="165">
        <v>1</v>
      </c>
      <c r="E11897" s="129" t="s">
        <v>4821</v>
      </c>
      <c r="F11897" s="129" t="s">
        <v>4735</v>
      </c>
      <c r="G11897" s="129" t="s">
        <v>16723</v>
      </c>
      <c r="H11897" s="129"/>
    </row>
    <row r="11898" spans="1:8" x14ac:dyDescent="0.3">
      <c r="A11898" s="183">
        <v>46053</v>
      </c>
      <c r="B11898" s="129" t="s">
        <v>16638</v>
      </c>
      <c r="C11898" s="129" t="s">
        <v>418</v>
      </c>
      <c r="D11898" s="165">
        <v>1</v>
      </c>
      <c r="E11898" s="129" t="s">
        <v>4739</v>
      </c>
      <c r="F11898" s="129" t="s">
        <v>4735</v>
      </c>
      <c r="G11898" s="129" t="s">
        <v>16723</v>
      </c>
      <c r="H11898" s="129"/>
    </row>
    <row r="11899" spans="1:8" x14ac:dyDescent="0.3">
      <c r="A11899" s="183">
        <v>46053</v>
      </c>
      <c r="B11899" s="129" t="s">
        <v>16639</v>
      </c>
      <c r="C11899" s="129" t="s">
        <v>418</v>
      </c>
      <c r="D11899" s="165">
        <v>1</v>
      </c>
      <c r="E11899" s="129" t="s">
        <v>4734</v>
      </c>
      <c r="F11899" s="129" t="s">
        <v>4735</v>
      </c>
      <c r="G11899" s="129" t="s">
        <v>16723</v>
      </c>
      <c r="H11899" s="129"/>
    </row>
    <row r="11900" spans="1:8" x14ac:dyDescent="0.3">
      <c r="A11900" s="183">
        <v>46053</v>
      </c>
      <c r="B11900" s="129" t="s">
        <v>16640</v>
      </c>
      <c r="C11900" s="129" t="s">
        <v>418</v>
      </c>
      <c r="D11900" s="165">
        <v>1</v>
      </c>
      <c r="E11900" s="129" t="s">
        <v>4739</v>
      </c>
      <c r="F11900" s="129" t="s">
        <v>4735</v>
      </c>
      <c r="G11900" s="129" t="s">
        <v>16723</v>
      </c>
      <c r="H11900" s="129"/>
    </row>
    <row r="11901" spans="1:8" x14ac:dyDescent="0.3">
      <c r="A11901" s="183">
        <v>46053</v>
      </c>
      <c r="B11901" s="129" t="s">
        <v>16641</v>
      </c>
      <c r="C11901" s="129" t="s">
        <v>417</v>
      </c>
      <c r="D11901" s="165">
        <v>1</v>
      </c>
      <c r="E11901" s="129" t="s">
        <v>4739</v>
      </c>
      <c r="F11901" s="129" t="s">
        <v>4735</v>
      </c>
      <c r="G11901" s="129" t="s">
        <v>16723</v>
      </c>
      <c r="H11901" s="129"/>
    </row>
    <row r="11902" spans="1:8" x14ac:dyDescent="0.3">
      <c r="A11902" s="183">
        <v>46053</v>
      </c>
      <c r="B11902" s="129" t="s">
        <v>16642</v>
      </c>
      <c r="C11902" s="129" t="s">
        <v>417</v>
      </c>
      <c r="D11902" s="165">
        <v>1</v>
      </c>
      <c r="E11902" s="129" t="s">
        <v>4739</v>
      </c>
      <c r="F11902" s="129" t="s">
        <v>4735</v>
      </c>
      <c r="G11902" s="129" t="s">
        <v>16723</v>
      </c>
      <c r="H11902" s="129"/>
    </row>
    <row r="11903" spans="1:8" x14ac:dyDescent="0.3">
      <c r="A11903" s="183">
        <v>46053</v>
      </c>
      <c r="B11903" s="129" t="s">
        <v>16643</v>
      </c>
      <c r="C11903" s="129" t="s">
        <v>417</v>
      </c>
      <c r="D11903" s="165">
        <v>1</v>
      </c>
      <c r="E11903" s="129" t="s">
        <v>4739</v>
      </c>
      <c r="F11903" s="129" t="s">
        <v>4735</v>
      </c>
      <c r="G11903" s="129" t="s">
        <v>16723</v>
      </c>
      <c r="H11903" s="129"/>
    </row>
    <row r="11904" spans="1:8" x14ac:dyDescent="0.3">
      <c r="A11904" s="183">
        <v>46053</v>
      </c>
      <c r="B11904" s="129" t="s">
        <v>16644</v>
      </c>
      <c r="C11904" s="129" t="s">
        <v>418</v>
      </c>
      <c r="D11904" s="165">
        <v>1</v>
      </c>
      <c r="E11904" s="129" t="s">
        <v>4821</v>
      </c>
      <c r="F11904" s="129" t="s">
        <v>4735</v>
      </c>
      <c r="G11904" s="129" t="s">
        <v>16723</v>
      </c>
      <c r="H11904" s="129"/>
    </row>
    <row r="11905" spans="1:8" x14ac:dyDescent="0.3">
      <c r="A11905" s="183">
        <v>46053</v>
      </c>
      <c r="B11905" s="129" t="s">
        <v>16645</v>
      </c>
      <c r="C11905" s="129" t="s">
        <v>418</v>
      </c>
      <c r="D11905" s="165">
        <v>1</v>
      </c>
      <c r="E11905" s="129" t="s">
        <v>4739</v>
      </c>
      <c r="F11905" s="129" t="s">
        <v>4735</v>
      </c>
      <c r="G11905" s="129" t="s">
        <v>16723</v>
      </c>
      <c r="H11905" s="129"/>
    </row>
    <row r="11906" spans="1:8" x14ac:dyDescent="0.3">
      <c r="A11906" s="183">
        <v>46053</v>
      </c>
      <c r="B11906" s="129" t="s">
        <v>16646</v>
      </c>
      <c r="C11906" s="129" t="s">
        <v>418</v>
      </c>
      <c r="D11906" s="165">
        <v>1</v>
      </c>
      <c r="E11906" s="129" t="s">
        <v>4739</v>
      </c>
      <c r="F11906" s="129" t="s">
        <v>4735</v>
      </c>
      <c r="G11906" s="129" t="s">
        <v>16723</v>
      </c>
      <c r="H11906" s="129"/>
    </row>
    <row r="11907" spans="1:8" x14ac:dyDescent="0.3">
      <c r="A11907" s="183">
        <v>46053</v>
      </c>
      <c r="B11907" s="129" t="s">
        <v>16647</v>
      </c>
      <c r="C11907" s="129" t="s">
        <v>418</v>
      </c>
      <c r="D11907" s="165">
        <v>1</v>
      </c>
      <c r="E11907" s="129" t="s">
        <v>4821</v>
      </c>
      <c r="F11907" s="129" t="s">
        <v>4735</v>
      </c>
      <c r="G11907" s="129" t="s">
        <v>16723</v>
      </c>
      <c r="H11907" s="129"/>
    </row>
    <row r="11908" spans="1:8" x14ac:dyDescent="0.3">
      <c r="A11908" s="183">
        <v>46053</v>
      </c>
      <c r="B11908" s="129" t="s">
        <v>16648</v>
      </c>
      <c r="C11908" s="129" t="s">
        <v>418</v>
      </c>
      <c r="D11908" s="165">
        <v>1</v>
      </c>
      <c r="E11908" s="129" t="s">
        <v>4821</v>
      </c>
      <c r="F11908" s="129" t="s">
        <v>4735</v>
      </c>
      <c r="G11908" s="129" t="s">
        <v>16723</v>
      </c>
      <c r="H11908" s="129"/>
    </row>
    <row r="11909" spans="1:8" x14ac:dyDescent="0.3">
      <c r="A11909" s="183">
        <v>46053</v>
      </c>
      <c r="B11909" s="129" t="s">
        <v>16649</v>
      </c>
      <c r="C11909" s="129" t="s">
        <v>418</v>
      </c>
      <c r="D11909" s="165">
        <v>1</v>
      </c>
      <c r="E11909" s="129" t="s">
        <v>4739</v>
      </c>
      <c r="F11909" s="129" t="s">
        <v>4735</v>
      </c>
      <c r="G11909" s="129" t="s">
        <v>16723</v>
      </c>
      <c r="H11909" s="129"/>
    </row>
    <row r="11910" spans="1:8" x14ac:dyDescent="0.3">
      <c r="A11910" s="183">
        <v>46053</v>
      </c>
      <c r="B11910" s="129" t="s">
        <v>16650</v>
      </c>
      <c r="C11910" s="129" t="s">
        <v>416</v>
      </c>
      <c r="D11910" s="165">
        <v>1</v>
      </c>
      <c r="E11910" s="129" t="s">
        <v>4739</v>
      </c>
      <c r="F11910" s="129" t="s">
        <v>4735</v>
      </c>
      <c r="G11910" s="129" t="s">
        <v>16723</v>
      </c>
      <c r="H11910" s="129"/>
    </row>
    <row r="11911" spans="1:8" x14ac:dyDescent="0.3">
      <c r="A11911" s="183">
        <v>46053</v>
      </c>
      <c r="B11911" s="129" t="s">
        <v>16651</v>
      </c>
      <c r="C11911" s="129" t="s">
        <v>417</v>
      </c>
      <c r="D11911" s="165">
        <v>1</v>
      </c>
      <c r="E11911" s="129" t="s">
        <v>4739</v>
      </c>
      <c r="F11911" s="129" t="s">
        <v>4735</v>
      </c>
      <c r="G11911" s="129" t="s">
        <v>16723</v>
      </c>
      <c r="H11911" s="129"/>
    </row>
    <row r="11912" spans="1:8" x14ac:dyDescent="0.3">
      <c r="A11912" s="183">
        <v>46053</v>
      </c>
      <c r="B11912" s="129" t="s">
        <v>16652</v>
      </c>
      <c r="C11912" s="129" t="s">
        <v>417</v>
      </c>
      <c r="D11912" s="165">
        <v>1</v>
      </c>
      <c r="E11912" s="129" t="s">
        <v>4739</v>
      </c>
      <c r="F11912" s="129" t="s">
        <v>4735</v>
      </c>
      <c r="G11912" s="129" t="s">
        <v>16723</v>
      </c>
      <c r="H11912" s="129"/>
    </row>
    <row r="11913" spans="1:8" x14ac:dyDescent="0.3">
      <c r="A11913" s="183">
        <v>46053</v>
      </c>
      <c r="B11913" s="129" t="s">
        <v>16653</v>
      </c>
      <c r="C11913" s="129" t="s">
        <v>417</v>
      </c>
      <c r="D11913" s="165">
        <v>1</v>
      </c>
      <c r="E11913" s="129" t="s">
        <v>4739</v>
      </c>
      <c r="F11913" s="129" t="s">
        <v>4735</v>
      </c>
      <c r="G11913" s="129" t="s">
        <v>16723</v>
      </c>
      <c r="H11913" s="129"/>
    </row>
    <row r="11914" spans="1:8" x14ac:dyDescent="0.3">
      <c r="A11914" s="183">
        <v>46053</v>
      </c>
      <c r="B11914" s="129" t="s">
        <v>16654</v>
      </c>
      <c r="C11914" s="129" t="s">
        <v>418</v>
      </c>
      <c r="D11914" s="165">
        <v>1</v>
      </c>
      <c r="E11914" s="129" t="s">
        <v>4739</v>
      </c>
      <c r="F11914" s="129" t="s">
        <v>4735</v>
      </c>
      <c r="G11914" s="129" t="s">
        <v>16723</v>
      </c>
      <c r="H11914" s="129"/>
    </row>
    <row r="11915" spans="1:8" x14ac:dyDescent="0.3">
      <c r="A11915" s="183">
        <v>46053</v>
      </c>
      <c r="B11915" s="129" t="s">
        <v>16655</v>
      </c>
      <c r="C11915" s="129" t="s">
        <v>417</v>
      </c>
      <c r="D11915" s="165">
        <v>1</v>
      </c>
      <c r="E11915" s="129" t="s">
        <v>4739</v>
      </c>
      <c r="F11915" s="129" t="s">
        <v>4735</v>
      </c>
      <c r="G11915" s="129" t="s">
        <v>16723</v>
      </c>
      <c r="H11915" s="129"/>
    </row>
    <row r="11916" spans="1:8" x14ac:dyDescent="0.3">
      <c r="A11916" s="183">
        <v>46053</v>
      </c>
      <c r="B11916" s="129" t="s">
        <v>16656</v>
      </c>
      <c r="C11916" s="129" t="s">
        <v>416</v>
      </c>
      <c r="D11916" s="165">
        <v>1</v>
      </c>
      <c r="E11916" s="129" t="s">
        <v>4739</v>
      </c>
      <c r="F11916" s="129" t="s">
        <v>4735</v>
      </c>
      <c r="G11916" s="129" t="s">
        <v>16723</v>
      </c>
      <c r="H11916" s="129"/>
    </row>
    <row r="11917" spans="1:8" x14ac:dyDescent="0.3">
      <c r="A11917" s="183">
        <v>46053</v>
      </c>
      <c r="B11917" s="129" t="s">
        <v>16657</v>
      </c>
      <c r="C11917" s="129" t="s">
        <v>417</v>
      </c>
      <c r="D11917" s="165">
        <v>1</v>
      </c>
      <c r="E11917" s="129" t="s">
        <v>4739</v>
      </c>
      <c r="F11917" s="129" t="s">
        <v>4735</v>
      </c>
      <c r="G11917" s="129" t="s">
        <v>16723</v>
      </c>
      <c r="H11917" s="129"/>
    </row>
    <row r="11918" spans="1:8" x14ac:dyDescent="0.3">
      <c r="A11918" s="183">
        <v>46053</v>
      </c>
      <c r="B11918" s="129" t="s">
        <v>16658</v>
      </c>
      <c r="C11918" s="129" t="s">
        <v>417</v>
      </c>
      <c r="D11918" s="165">
        <v>1</v>
      </c>
      <c r="E11918" s="129" t="s">
        <v>4739</v>
      </c>
      <c r="F11918" s="129" t="s">
        <v>4735</v>
      </c>
      <c r="G11918" s="129" t="s">
        <v>16723</v>
      </c>
      <c r="H11918" s="129"/>
    </row>
    <row r="11919" spans="1:8" x14ac:dyDescent="0.3">
      <c r="A11919" s="183">
        <v>46053</v>
      </c>
      <c r="B11919" s="129" t="s">
        <v>16659</v>
      </c>
      <c r="C11919" s="129" t="s">
        <v>417</v>
      </c>
      <c r="D11919" s="165">
        <v>1</v>
      </c>
      <c r="E11919" s="129" t="s">
        <v>4739</v>
      </c>
      <c r="F11919" s="129" t="s">
        <v>4735</v>
      </c>
      <c r="G11919" s="129" t="s">
        <v>16723</v>
      </c>
      <c r="H11919" s="129"/>
    </row>
    <row r="11920" spans="1:8" x14ac:dyDescent="0.3">
      <c r="A11920" s="183">
        <v>46053</v>
      </c>
      <c r="B11920" s="129" t="s">
        <v>16660</v>
      </c>
      <c r="C11920" s="129" t="s">
        <v>417</v>
      </c>
      <c r="D11920" s="165">
        <v>1</v>
      </c>
      <c r="E11920" s="129" t="s">
        <v>4739</v>
      </c>
      <c r="F11920" s="129" t="s">
        <v>4735</v>
      </c>
      <c r="G11920" s="129" t="s">
        <v>16723</v>
      </c>
      <c r="H11920" s="129"/>
    </row>
    <row r="11921" spans="1:8" x14ac:dyDescent="0.3">
      <c r="A11921" s="183">
        <v>46053</v>
      </c>
      <c r="B11921" s="129" t="s">
        <v>16661</v>
      </c>
      <c r="C11921" s="129" t="s">
        <v>418</v>
      </c>
      <c r="D11921" s="165">
        <v>1</v>
      </c>
      <c r="E11921" s="129" t="s">
        <v>4739</v>
      </c>
      <c r="F11921" s="129" t="s">
        <v>4735</v>
      </c>
      <c r="G11921" s="129" t="s">
        <v>16723</v>
      </c>
      <c r="H11921" s="129"/>
    </row>
    <row r="11922" spans="1:8" x14ac:dyDescent="0.3">
      <c r="A11922" s="183">
        <v>46053</v>
      </c>
      <c r="B11922" s="129" t="s">
        <v>16662</v>
      </c>
      <c r="C11922" s="129" t="s">
        <v>416</v>
      </c>
      <c r="D11922" s="165">
        <v>1</v>
      </c>
      <c r="E11922" s="129" t="s">
        <v>4821</v>
      </c>
      <c r="F11922" s="129" t="s">
        <v>4735</v>
      </c>
      <c r="G11922" s="129" t="s">
        <v>16723</v>
      </c>
      <c r="H11922" s="129"/>
    </row>
    <row r="11923" spans="1:8" x14ac:dyDescent="0.3">
      <c r="A11923" s="183">
        <v>46053</v>
      </c>
      <c r="B11923" s="129" t="s">
        <v>16663</v>
      </c>
      <c r="C11923" s="129" t="s">
        <v>416</v>
      </c>
      <c r="D11923" s="165">
        <v>1</v>
      </c>
      <c r="E11923" s="129" t="s">
        <v>4739</v>
      </c>
      <c r="F11923" s="129" t="s">
        <v>4735</v>
      </c>
      <c r="G11923" s="129" t="s">
        <v>16723</v>
      </c>
      <c r="H11923" s="129"/>
    </row>
    <row r="11924" spans="1:8" x14ac:dyDescent="0.3">
      <c r="A11924" s="183">
        <v>46053</v>
      </c>
      <c r="B11924" s="129" t="s">
        <v>16664</v>
      </c>
      <c r="C11924" s="129" t="s">
        <v>418</v>
      </c>
      <c r="D11924" s="165">
        <v>1</v>
      </c>
      <c r="E11924" s="129" t="s">
        <v>4739</v>
      </c>
      <c r="F11924" s="129" t="s">
        <v>4735</v>
      </c>
      <c r="G11924" s="129" t="s">
        <v>16723</v>
      </c>
      <c r="H11924" s="129"/>
    </row>
    <row r="11925" spans="1:8" x14ac:dyDescent="0.3">
      <c r="A11925" s="183">
        <v>46053</v>
      </c>
      <c r="B11925" s="129" t="s">
        <v>16665</v>
      </c>
      <c r="C11925" s="129" t="s">
        <v>418</v>
      </c>
      <c r="D11925" s="165">
        <v>1</v>
      </c>
      <c r="E11925" s="129" t="s">
        <v>4739</v>
      </c>
      <c r="F11925" s="129" t="s">
        <v>4735</v>
      </c>
      <c r="G11925" s="129" t="s">
        <v>16723</v>
      </c>
      <c r="H11925" s="129"/>
    </row>
    <row r="11926" spans="1:8" x14ac:dyDescent="0.3">
      <c r="A11926" s="183">
        <v>46053</v>
      </c>
      <c r="B11926" s="129" t="s">
        <v>16666</v>
      </c>
      <c r="C11926" s="129" t="s">
        <v>418</v>
      </c>
      <c r="D11926" s="165">
        <v>1</v>
      </c>
      <c r="E11926" s="129" t="s">
        <v>4821</v>
      </c>
      <c r="F11926" s="129" t="s">
        <v>4735</v>
      </c>
      <c r="G11926" s="129" t="s">
        <v>16723</v>
      </c>
      <c r="H11926" s="129"/>
    </row>
    <row r="11927" spans="1:8" x14ac:dyDescent="0.3">
      <c r="A11927" s="183">
        <v>46053</v>
      </c>
      <c r="B11927" s="129" t="s">
        <v>16667</v>
      </c>
      <c r="C11927" s="129" t="s">
        <v>418</v>
      </c>
      <c r="D11927" s="165">
        <v>1</v>
      </c>
      <c r="E11927" s="129" t="s">
        <v>4739</v>
      </c>
      <c r="F11927" s="129" t="s">
        <v>4735</v>
      </c>
      <c r="G11927" s="129" t="s">
        <v>16723</v>
      </c>
      <c r="H11927" s="129"/>
    </row>
    <row r="11928" spans="1:8" x14ac:dyDescent="0.3">
      <c r="A11928" s="183">
        <v>46053</v>
      </c>
      <c r="B11928" s="129" t="s">
        <v>16668</v>
      </c>
      <c r="C11928" s="129" t="s">
        <v>418</v>
      </c>
      <c r="D11928" s="165">
        <v>1</v>
      </c>
      <c r="E11928" s="129" t="s">
        <v>4739</v>
      </c>
      <c r="F11928" s="129" t="s">
        <v>4735</v>
      </c>
      <c r="G11928" s="129" t="s">
        <v>16723</v>
      </c>
      <c r="H11928" s="129"/>
    </row>
    <row r="11929" spans="1:8" x14ac:dyDescent="0.3">
      <c r="A11929" s="183">
        <v>46053</v>
      </c>
      <c r="B11929" s="129" t="s">
        <v>16669</v>
      </c>
      <c r="C11929" s="129" t="s">
        <v>418</v>
      </c>
      <c r="D11929" s="165">
        <v>1</v>
      </c>
      <c r="E11929" s="129" t="s">
        <v>4739</v>
      </c>
      <c r="F11929" s="129" t="s">
        <v>4735</v>
      </c>
      <c r="G11929" s="129" t="s">
        <v>16723</v>
      </c>
      <c r="H11929" s="129"/>
    </row>
    <row r="11930" spans="1:8" x14ac:dyDescent="0.3">
      <c r="A11930" s="183">
        <v>46053</v>
      </c>
      <c r="B11930" s="129" t="s">
        <v>16670</v>
      </c>
      <c r="C11930" s="129" t="s">
        <v>418</v>
      </c>
      <c r="D11930" s="165">
        <v>1</v>
      </c>
      <c r="E11930" s="129" t="s">
        <v>4739</v>
      </c>
      <c r="F11930" s="129" t="s">
        <v>4735</v>
      </c>
      <c r="G11930" s="129" t="s">
        <v>16723</v>
      </c>
      <c r="H11930" s="129"/>
    </row>
    <row r="11931" spans="1:8" x14ac:dyDescent="0.3">
      <c r="A11931" s="183">
        <v>46053</v>
      </c>
      <c r="B11931" s="129" t="s">
        <v>16671</v>
      </c>
      <c r="C11931" s="129" t="s">
        <v>418</v>
      </c>
      <c r="D11931" s="165">
        <v>1</v>
      </c>
      <c r="E11931" s="129" t="s">
        <v>4739</v>
      </c>
      <c r="F11931" s="129" t="s">
        <v>4735</v>
      </c>
      <c r="G11931" s="129" t="s">
        <v>16723</v>
      </c>
      <c r="H11931" s="129"/>
    </row>
    <row r="11932" spans="1:8" x14ac:dyDescent="0.3">
      <c r="A11932" s="183">
        <v>46053</v>
      </c>
      <c r="B11932" s="129" t="s">
        <v>16672</v>
      </c>
      <c r="C11932" s="129" t="s">
        <v>416</v>
      </c>
      <c r="D11932" s="165">
        <v>1</v>
      </c>
      <c r="E11932" s="129" t="s">
        <v>4739</v>
      </c>
      <c r="F11932" s="129" t="s">
        <v>4735</v>
      </c>
      <c r="G11932" s="129" t="s">
        <v>16723</v>
      </c>
      <c r="H11932" s="129"/>
    </row>
    <row r="11933" spans="1:8" x14ac:dyDescent="0.3">
      <c r="A11933" s="183">
        <v>46053</v>
      </c>
      <c r="B11933" s="129" t="s">
        <v>16673</v>
      </c>
      <c r="C11933" s="129" t="s">
        <v>418</v>
      </c>
      <c r="D11933" s="165">
        <v>1</v>
      </c>
      <c r="E11933" s="129" t="s">
        <v>4739</v>
      </c>
      <c r="F11933" s="129" t="s">
        <v>4735</v>
      </c>
      <c r="G11933" s="129" t="s">
        <v>16723</v>
      </c>
      <c r="H11933" s="129"/>
    </row>
    <row r="11934" spans="1:8" x14ac:dyDescent="0.3">
      <c r="A11934" s="183">
        <v>46053</v>
      </c>
      <c r="B11934" s="129" t="s">
        <v>16674</v>
      </c>
      <c r="C11934" s="129" t="s">
        <v>418</v>
      </c>
      <c r="D11934" s="165">
        <v>1</v>
      </c>
      <c r="E11934" s="129" t="s">
        <v>4739</v>
      </c>
      <c r="F11934" s="129" t="s">
        <v>4735</v>
      </c>
      <c r="G11934" s="129" t="s">
        <v>16723</v>
      </c>
      <c r="H11934" s="129"/>
    </row>
    <row r="11935" spans="1:8" x14ac:dyDescent="0.3">
      <c r="A11935" s="183">
        <v>46053</v>
      </c>
      <c r="B11935" s="129" t="s">
        <v>16675</v>
      </c>
      <c r="C11935" s="129" t="s">
        <v>418</v>
      </c>
      <c r="D11935" s="165">
        <v>1</v>
      </c>
      <c r="E11935" s="129" t="s">
        <v>4821</v>
      </c>
      <c r="F11935" s="129" t="s">
        <v>4735</v>
      </c>
      <c r="G11935" s="129" t="s">
        <v>16723</v>
      </c>
      <c r="H11935" s="129"/>
    </row>
    <row r="11936" spans="1:8" x14ac:dyDescent="0.3">
      <c r="A11936" s="183">
        <v>46053</v>
      </c>
      <c r="B11936" s="129" t="s">
        <v>16676</v>
      </c>
      <c r="C11936" s="129" t="s">
        <v>418</v>
      </c>
      <c r="D11936" s="165">
        <v>1</v>
      </c>
      <c r="E11936" s="129" t="s">
        <v>4739</v>
      </c>
      <c r="F11936" s="129" t="s">
        <v>4735</v>
      </c>
      <c r="G11936" s="129" t="s">
        <v>16723</v>
      </c>
      <c r="H11936" s="129"/>
    </row>
    <row r="11937" spans="1:8" x14ac:dyDescent="0.3">
      <c r="A11937" s="183">
        <v>46053</v>
      </c>
      <c r="B11937" s="129" t="s">
        <v>16677</v>
      </c>
      <c r="C11937" s="129" t="s">
        <v>416</v>
      </c>
      <c r="D11937" s="165">
        <v>1</v>
      </c>
      <c r="E11937" s="129" t="s">
        <v>4821</v>
      </c>
      <c r="F11937" s="129" t="s">
        <v>4735</v>
      </c>
      <c r="G11937" s="129" t="s">
        <v>16723</v>
      </c>
      <c r="H11937" s="129"/>
    </row>
    <row r="11938" spans="1:8" x14ac:dyDescent="0.3">
      <c r="A11938" s="183">
        <v>46053</v>
      </c>
      <c r="B11938" s="129" t="s">
        <v>16678</v>
      </c>
      <c r="C11938" s="129" t="s">
        <v>418</v>
      </c>
      <c r="D11938" s="165">
        <v>1</v>
      </c>
      <c r="E11938" s="129" t="s">
        <v>4739</v>
      </c>
      <c r="F11938" s="129" t="s">
        <v>4735</v>
      </c>
      <c r="G11938" s="129" t="s">
        <v>16723</v>
      </c>
      <c r="H11938" s="129"/>
    </row>
    <row r="11939" spans="1:8" x14ac:dyDescent="0.3">
      <c r="A11939" s="183">
        <v>46053</v>
      </c>
      <c r="B11939" s="129" t="s">
        <v>16679</v>
      </c>
      <c r="C11939" s="129" t="s">
        <v>416</v>
      </c>
      <c r="D11939" s="165">
        <v>1</v>
      </c>
      <c r="E11939" s="129" t="s">
        <v>4821</v>
      </c>
      <c r="F11939" s="129" t="s">
        <v>4735</v>
      </c>
      <c r="G11939" s="129" t="s">
        <v>16723</v>
      </c>
      <c r="H11939" s="129"/>
    </row>
    <row r="11940" spans="1:8" x14ac:dyDescent="0.3">
      <c r="A11940" s="183">
        <v>46053</v>
      </c>
      <c r="B11940" s="129" t="s">
        <v>16680</v>
      </c>
      <c r="C11940" s="129" t="s">
        <v>416</v>
      </c>
      <c r="D11940" s="165">
        <v>1</v>
      </c>
      <c r="E11940" s="129" t="s">
        <v>4739</v>
      </c>
      <c r="F11940" s="129" t="s">
        <v>4735</v>
      </c>
      <c r="G11940" s="129" t="s">
        <v>16723</v>
      </c>
      <c r="H11940" s="129"/>
    </row>
    <row r="11941" spans="1:8" x14ac:dyDescent="0.3">
      <c r="A11941" s="183">
        <v>46053</v>
      </c>
      <c r="B11941" s="129" t="s">
        <v>16681</v>
      </c>
      <c r="C11941" s="129" t="s">
        <v>416</v>
      </c>
      <c r="D11941" s="165">
        <v>1</v>
      </c>
      <c r="E11941" s="129" t="s">
        <v>4739</v>
      </c>
      <c r="F11941" s="129" t="s">
        <v>4735</v>
      </c>
      <c r="G11941" s="129" t="s">
        <v>16723</v>
      </c>
      <c r="H11941" s="129"/>
    </row>
    <row r="11942" spans="1:8" x14ac:dyDescent="0.3">
      <c r="A11942" s="183">
        <v>46053</v>
      </c>
      <c r="B11942" s="129" t="s">
        <v>16682</v>
      </c>
      <c r="C11942" s="129" t="s">
        <v>416</v>
      </c>
      <c r="D11942" s="165">
        <v>1</v>
      </c>
      <c r="E11942" s="129" t="s">
        <v>4739</v>
      </c>
      <c r="F11942" s="129" t="s">
        <v>4735</v>
      </c>
      <c r="G11942" s="129" t="s">
        <v>16723</v>
      </c>
      <c r="H11942" s="129"/>
    </row>
    <row r="11943" spans="1:8" x14ac:dyDescent="0.3">
      <c r="A11943" s="183">
        <v>46053</v>
      </c>
      <c r="B11943" s="129" t="s">
        <v>16683</v>
      </c>
      <c r="C11943" s="129" t="s">
        <v>418</v>
      </c>
      <c r="D11943" s="165">
        <v>1</v>
      </c>
      <c r="E11943" s="129" t="s">
        <v>4821</v>
      </c>
      <c r="F11943" s="129" t="s">
        <v>4735</v>
      </c>
      <c r="G11943" s="129" t="s">
        <v>16723</v>
      </c>
      <c r="H11943" s="129"/>
    </row>
    <row r="11944" spans="1:8" x14ac:dyDescent="0.3">
      <c r="A11944" s="183">
        <v>46053</v>
      </c>
      <c r="B11944" s="129" t="s">
        <v>16684</v>
      </c>
      <c r="C11944" s="129" t="s">
        <v>418</v>
      </c>
      <c r="D11944" s="165">
        <v>1</v>
      </c>
      <c r="E11944" s="129" t="s">
        <v>4821</v>
      </c>
      <c r="F11944" s="129" t="s">
        <v>4735</v>
      </c>
      <c r="G11944" s="129" t="s">
        <v>16723</v>
      </c>
      <c r="H11944" s="129"/>
    </row>
    <row r="11945" spans="1:8" x14ac:dyDescent="0.3">
      <c r="A11945" s="183">
        <v>46053</v>
      </c>
      <c r="B11945" s="129" t="s">
        <v>16685</v>
      </c>
      <c r="C11945" s="129" t="s">
        <v>417</v>
      </c>
      <c r="D11945" s="165">
        <v>1</v>
      </c>
      <c r="E11945" s="129" t="s">
        <v>4739</v>
      </c>
      <c r="F11945" s="129" t="s">
        <v>4735</v>
      </c>
      <c r="G11945" s="129" t="s">
        <v>16723</v>
      </c>
      <c r="H11945" s="129"/>
    </row>
    <row r="11946" spans="1:8" x14ac:dyDescent="0.3">
      <c r="A11946" s="183">
        <v>46053</v>
      </c>
      <c r="B11946" s="129" t="s">
        <v>16686</v>
      </c>
      <c r="C11946" s="129" t="s">
        <v>417</v>
      </c>
      <c r="D11946" s="165">
        <v>1</v>
      </c>
      <c r="E11946" s="129" t="s">
        <v>4739</v>
      </c>
      <c r="F11946" s="129" t="s">
        <v>4735</v>
      </c>
      <c r="G11946" s="129" t="s">
        <v>16723</v>
      </c>
      <c r="H11946" s="129"/>
    </row>
    <row r="11947" spans="1:8" x14ac:dyDescent="0.3">
      <c r="A11947" s="183">
        <v>46053</v>
      </c>
      <c r="B11947" s="129" t="s">
        <v>16687</v>
      </c>
      <c r="C11947" s="129" t="s">
        <v>418</v>
      </c>
      <c r="D11947" s="165">
        <v>1</v>
      </c>
      <c r="E11947" s="129" t="s">
        <v>4744</v>
      </c>
      <c r="F11947" s="129" t="s">
        <v>4735</v>
      </c>
      <c r="G11947" s="129" t="s">
        <v>16723</v>
      </c>
      <c r="H11947" s="129"/>
    </row>
    <row r="11948" spans="1:8" x14ac:dyDescent="0.3">
      <c r="A11948" s="183">
        <v>46053</v>
      </c>
      <c r="B11948" s="129" t="s">
        <v>16688</v>
      </c>
      <c r="C11948" s="129" t="s">
        <v>416</v>
      </c>
      <c r="D11948" s="165">
        <v>1</v>
      </c>
      <c r="E11948" s="129" t="s">
        <v>4739</v>
      </c>
      <c r="F11948" s="129" t="s">
        <v>4735</v>
      </c>
      <c r="G11948" s="129" t="s">
        <v>16723</v>
      </c>
      <c r="H11948" s="129"/>
    </row>
    <row r="11949" spans="1:8" x14ac:dyDescent="0.3">
      <c r="A11949" s="183">
        <v>46053</v>
      </c>
      <c r="B11949" s="129" t="s">
        <v>16689</v>
      </c>
      <c r="C11949" s="129" t="s">
        <v>418</v>
      </c>
      <c r="D11949" s="165">
        <v>1</v>
      </c>
      <c r="E11949" s="129" t="s">
        <v>4739</v>
      </c>
      <c r="F11949" s="129" t="s">
        <v>4735</v>
      </c>
      <c r="G11949" s="129" t="s">
        <v>16723</v>
      </c>
      <c r="H11949" s="129"/>
    </row>
    <row r="11950" spans="1:8" x14ac:dyDescent="0.3">
      <c r="A11950" s="183">
        <v>46053</v>
      </c>
      <c r="B11950" s="129" t="s">
        <v>16690</v>
      </c>
      <c r="C11950" s="129" t="s">
        <v>418</v>
      </c>
      <c r="D11950" s="165">
        <v>1</v>
      </c>
      <c r="E11950" s="129" t="s">
        <v>4739</v>
      </c>
      <c r="F11950" s="129" t="s">
        <v>4735</v>
      </c>
      <c r="G11950" s="129" t="s">
        <v>16723</v>
      </c>
      <c r="H11950" s="129"/>
    </row>
    <row r="11951" spans="1:8" x14ac:dyDescent="0.3">
      <c r="A11951" s="183">
        <v>46053</v>
      </c>
      <c r="B11951" s="129" t="s">
        <v>16691</v>
      </c>
      <c r="C11951" s="129" t="s">
        <v>416</v>
      </c>
      <c r="D11951" s="165">
        <v>1</v>
      </c>
      <c r="E11951" s="129" t="s">
        <v>4821</v>
      </c>
      <c r="F11951" s="129" t="s">
        <v>4735</v>
      </c>
      <c r="G11951" s="129" t="s">
        <v>16723</v>
      </c>
      <c r="H11951" s="129"/>
    </row>
    <row r="11952" spans="1:8" x14ac:dyDescent="0.3">
      <c r="A11952" s="183">
        <v>46053</v>
      </c>
      <c r="B11952" s="129" t="s">
        <v>16692</v>
      </c>
      <c r="C11952" s="129" t="s">
        <v>416</v>
      </c>
      <c r="D11952" s="165">
        <v>1</v>
      </c>
      <c r="E11952" s="129" t="s">
        <v>4739</v>
      </c>
      <c r="F11952" s="129" t="s">
        <v>4735</v>
      </c>
      <c r="G11952" s="129" t="s">
        <v>16723</v>
      </c>
      <c r="H11952" s="129"/>
    </row>
    <row r="11953" spans="1:8" x14ac:dyDescent="0.3">
      <c r="A11953" s="183">
        <v>46053</v>
      </c>
      <c r="B11953" s="129" t="s">
        <v>16693</v>
      </c>
      <c r="C11953" s="129" t="s">
        <v>418</v>
      </c>
      <c r="D11953" s="165">
        <v>1</v>
      </c>
      <c r="E11953" s="129" t="s">
        <v>4737</v>
      </c>
      <c r="F11953" s="129" t="s">
        <v>4735</v>
      </c>
      <c r="G11953" s="129" t="s">
        <v>16723</v>
      </c>
      <c r="H11953" s="129"/>
    </row>
    <row r="11954" spans="1:8" x14ac:dyDescent="0.3">
      <c r="A11954" s="183">
        <v>46053</v>
      </c>
      <c r="B11954" s="129" t="s">
        <v>16694</v>
      </c>
      <c r="C11954" s="129" t="s">
        <v>417</v>
      </c>
      <c r="D11954" s="165">
        <v>1</v>
      </c>
      <c r="E11954" s="129" t="s">
        <v>4739</v>
      </c>
      <c r="F11954" s="129" t="s">
        <v>4735</v>
      </c>
      <c r="G11954" s="129" t="s">
        <v>16723</v>
      </c>
      <c r="H11954" s="129"/>
    </row>
    <row r="11955" spans="1:8" x14ac:dyDescent="0.3">
      <c r="A11955" s="183">
        <v>46053</v>
      </c>
      <c r="B11955" s="129" t="s">
        <v>16695</v>
      </c>
      <c r="C11955" s="129" t="s">
        <v>417</v>
      </c>
      <c r="D11955" s="165">
        <v>1</v>
      </c>
      <c r="E11955" s="129" t="s">
        <v>4739</v>
      </c>
      <c r="F11955" s="129" t="s">
        <v>4735</v>
      </c>
      <c r="G11955" s="129" t="s">
        <v>16723</v>
      </c>
      <c r="H11955" s="129"/>
    </row>
    <row r="11956" spans="1:8" x14ac:dyDescent="0.3">
      <c r="A11956" s="183">
        <v>46053</v>
      </c>
      <c r="B11956" s="129" t="s">
        <v>16696</v>
      </c>
      <c r="C11956" s="129" t="s">
        <v>417</v>
      </c>
      <c r="D11956" s="165">
        <v>1</v>
      </c>
      <c r="E11956" s="129" t="s">
        <v>4739</v>
      </c>
      <c r="F11956" s="129" t="s">
        <v>4735</v>
      </c>
      <c r="G11956" s="129" t="s">
        <v>16723</v>
      </c>
      <c r="H11956" s="129"/>
    </row>
    <row r="11957" spans="1:8" x14ac:dyDescent="0.3">
      <c r="A11957" s="183">
        <v>46053</v>
      </c>
      <c r="B11957" s="129" t="s">
        <v>16697</v>
      </c>
      <c r="C11957" s="129" t="s">
        <v>418</v>
      </c>
      <c r="D11957" s="165">
        <v>1</v>
      </c>
      <c r="E11957" s="129" t="s">
        <v>4821</v>
      </c>
      <c r="F11957" s="129" t="s">
        <v>4735</v>
      </c>
      <c r="G11957" s="129" t="s">
        <v>16723</v>
      </c>
      <c r="H11957" s="129"/>
    </row>
    <row r="11958" spans="1:8" x14ac:dyDescent="0.3">
      <c r="A11958" s="183">
        <v>46053</v>
      </c>
      <c r="B11958" s="129" t="s">
        <v>16698</v>
      </c>
      <c r="C11958" s="129" t="s">
        <v>418</v>
      </c>
      <c r="D11958" s="165">
        <v>1</v>
      </c>
      <c r="E11958" s="129" t="s">
        <v>4739</v>
      </c>
      <c r="F11958" s="129" t="s">
        <v>4735</v>
      </c>
      <c r="G11958" s="129" t="s">
        <v>16723</v>
      </c>
      <c r="H11958" s="129"/>
    </row>
    <row r="11959" spans="1:8" x14ac:dyDescent="0.3">
      <c r="A11959" s="183">
        <v>46053</v>
      </c>
      <c r="B11959" s="129" t="s">
        <v>16699</v>
      </c>
      <c r="C11959" s="129" t="s">
        <v>418</v>
      </c>
      <c r="D11959" s="165">
        <v>1</v>
      </c>
      <c r="E11959" s="129" t="s">
        <v>4737</v>
      </c>
      <c r="F11959" s="129" t="s">
        <v>4735</v>
      </c>
      <c r="G11959" s="129" t="s">
        <v>16723</v>
      </c>
      <c r="H11959" s="129"/>
    </row>
    <row r="11960" spans="1:8" x14ac:dyDescent="0.3">
      <c r="A11960" s="183">
        <v>46053</v>
      </c>
      <c r="B11960" s="129" t="s">
        <v>16700</v>
      </c>
      <c r="C11960" s="129" t="s">
        <v>418</v>
      </c>
      <c r="D11960" s="165">
        <v>1</v>
      </c>
      <c r="E11960" s="129" t="s">
        <v>4821</v>
      </c>
      <c r="F11960" s="129" t="s">
        <v>4735</v>
      </c>
      <c r="G11960" s="129" t="s">
        <v>16723</v>
      </c>
      <c r="H11960" s="129"/>
    </row>
    <row r="11961" spans="1:8" x14ac:dyDescent="0.3">
      <c r="A11961" s="183">
        <v>46053</v>
      </c>
      <c r="B11961" s="129" t="s">
        <v>16701</v>
      </c>
      <c r="C11961" s="129" t="s">
        <v>418</v>
      </c>
      <c r="D11961" s="165">
        <v>1</v>
      </c>
      <c r="E11961" s="129" t="s">
        <v>4739</v>
      </c>
      <c r="F11961" s="129" t="s">
        <v>4735</v>
      </c>
      <c r="G11961" s="129" t="s">
        <v>16723</v>
      </c>
      <c r="H11961" s="129"/>
    </row>
    <row r="11962" spans="1:8" x14ac:dyDescent="0.3">
      <c r="A11962" s="183">
        <v>46053</v>
      </c>
      <c r="B11962" s="129" t="s">
        <v>16702</v>
      </c>
      <c r="C11962" s="129" t="s">
        <v>418</v>
      </c>
      <c r="D11962" s="165">
        <v>1</v>
      </c>
      <c r="E11962" s="129" t="s">
        <v>4739</v>
      </c>
      <c r="F11962" s="129" t="s">
        <v>4735</v>
      </c>
      <c r="G11962" s="129" t="s">
        <v>16723</v>
      </c>
      <c r="H11962" s="129"/>
    </row>
    <row r="11963" spans="1:8" x14ac:dyDescent="0.3">
      <c r="A11963" s="183">
        <v>46053</v>
      </c>
      <c r="B11963" s="129" t="s">
        <v>16703</v>
      </c>
      <c r="C11963" s="129" t="s">
        <v>418</v>
      </c>
      <c r="D11963" s="165">
        <v>1</v>
      </c>
      <c r="E11963" s="129" t="s">
        <v>4739</v>
      </c>
      <c r="F11963" s="129" t="s">
        <v>4735</v>
      </c>
      <c r="G11963" s="129" t="s">
        <v>16723</v>
      </c>
      <c r="H11963" s="129"/>
    </row>
    <row r="11964" spans="1:8" x14ac:dyDescent="0.3">
      <c r="A11964" s="183">
        <v>46053</v>
      </c>
      <c r="B11964" s="129" t="s">
        <v>16704</v>
      </c>
      <c r="C11964" s="129" t="s">
        <v>417</v>
      </c>
      <c r="D11964" s="165">
        <v>1</v>
      </c>
      <c r="E11964" s="129" t="s">
        <v>4739</v>
      </c>
      <c r="F11964" s="129" t="s">
        <v>4735</v>
      </c>
      <c r="G11964" s="129" t="s">
        <v>16723</v>
      </c>
      <c r="H11964" s="129"/>
    </row>
    <row r="11965" spans="1:8" x14ac:dyDescent="0.3">
      <c r="A11965" s="183">
        <v>45777</v>
      </c>
      <c r="B11965" s="129">
        <v>45748</v>
      </c>
      <c r="C11965" s="129" t="s">
        <v>418</v>
      </c>
      <c r="D11965" s="165">
        <v>40853</v>
      </c>
      <c r="E11965" s="129" t="s">
        <v>16708</v>
      </c>
      <c r="F11965" s="129" t="s">
        <v>16707</v>
      </c>
      <c r="G11965" s="129" t="s">
        <v>16723</v>
      </c>
      <c r="H11965" s="129" t="s">
        <v>16820</v>
      </c>
    </row>
    <row r="11966" spans="1:8" x14ac:dyDescent="0.3">
      <c r="A11966" s="183">
        <v>45777</v>
      </c>
      <c r="B11966" s="129">
        <v>45755</v>
      </c>
      <c r="C11966" s="129" t="s">
        <v>418</v>
      </c>
      <c r="D11966" s="165">
        <v>34992</v>
      </c>
      <c r="E11966" s="129" t="s">
        <v>16708</v>
      </c>
      <c r="F11966" s="129" t="s">
        <v>16707</v>
      </c>
      <c r="G11966" s="129" t="s">
        <v>16723</v>
      </c>
      <c r="H11966" s="129" t="s">
        <v>16820</v>
      </c>
    </row>
    <row r="11967" spans="1:8" x14ac:dyDescent="0.3">
      <c r="A11967" s="183">
        <v>45777</v>
      </c>
      <c r="B11967" s="129">
        <v>45762</v>
      </c>
      <c r="C11967" s="129" t="s">
        <v>418</v>
      </c>
      <c r="D11967" s="165">
        <v>65900</v>
      </c>
      <c r="E11967" s="129" t="s">
        <v>16708</v>
      </c>
      <c r="F11967" s="129" t="s">
        <v>16707</v>
      </c>
      <c r="G11967" s="129" t="s">
        <v>16723</v>
      </c>
      <c r="H11967" s="129" t="s">
        <v>16820</v>
      </c>
    </row>
    <row r="11968" spans="1:8" x14ac:dyDescent="0.3">
      <c r="A11968" s="183">
        <v>45777</v>
      </c>
      <c r="B11968" s="129">
        <v>45762</v>
      </c>
      <c r="C11968" s="129" t="s">
        <v>418</v>
      </c>
      <c r="D11968" s="165">
        <v>49447</v>
      </c>
      <c r="E11968" s="129" t="s">
        <v>16708</v>
      </c>
      <c r="F11968" s="129" t="s">
        <v>16707</v>
      </c>
      <c r="G11968" s="129" t="s">
        <v>16723</v>
      </c>
      <c r="H11968" s="129" t="s">
        <v>16820</v>
      </c>
    </row>
    <row r="11969" spans="1:8" x14ac:dyDescent="0.3">
      <c r="A11969" s="183">
        <v>45777</v>
      </c>
      <c r="B11969" s="129">
        <v>45769</v>
      </c>
      <c r="C11969" s="129" t="s">
        <v>418</v>
      </c>
      <c r="D11969" s="165">
        <v>147190</v>
      </c>
      <c r="E11969" s="129" t="s">
        <v>16708</v>
      </c>
      <c r="F11969" s="129" t="s">
        <v>16707</v>
      </c>
      <c r="G11969" s="129" t="s">
        <v>16723</v>
      </c>
      <c r="H11969" s="129" t="s">
        <v>16820</v>
      </c>
    </row>
    <row r="11970" spans="1:8" x14ac:dyDescent="0.3">
      <c r="A11970" s="183">
        <v>45777</v>
      </c>
      <c r="B11970" s="129">
        <v>45769</v>
      </c>
      <c r="C11970" s="129" t="s">
        <v>418</v>
      </c>
      <c r="D11970" s="165">
        <v>49043</v>
      </c>
      <c r="E11970" s="129" t="s">
        <v>16708</v>
      </c>
      <c r="F11970" s="129" t="s">
        <v>16707</v>
      </c>
      <c r="G11970" s="129" t="s">
        <v>16723</v>
      </c>
      <c r="H11970" s="129" t="s">
        <v>16820</v>
      </c>
    </row>
    <row r="11971" spans="1:8" x14ac:dyDescent="0.3">
      <c r="A11971" s="183">
        <v>45777</v>
      </c>
      <c r="B11971" s="129">
        <v>45776</v>
      </c>
      <c r="C11971" s="129" t="s">
        <v>418</v>
      </c>
      <c r="D11971" s="165">
        <v>5425</v>
      </c>
      <c r="E11971" s="129" t="s">
        <v>16708</v>
      </c>
      <c r="F11971" s="129" t="s">
        <v>16707</v>
      </c>
      <c r="G11971" s="129" t="s">
        <v>16723</v>
      </c>
      <c r="H11971" s="129" t="s">
        <v>16820</v>
      </c>
    </row>
    <row r="11972" spans="1:8" x14ac:dyDescent="0.3">
      <c r="A11972" s="183">
        <v>45777</v>
      </c>
      <c r="B11972" s="129">
        <v>45776</v>
      </c>
      <c r="C11972" s="129" t="s">
        <v>418</v>
      </c>
      <c r="D11972" s="165">
        <v>11624</v>
      </c>
      <c r="E11972" s="129" t="s">
        <v>16708</v>
      </c>
      <c r="F11972" s="129" t="s">
        <v>16707</v>
      </c>
      <c r="G11972" s="129" t="s">
        <v>16723</v>
      </c>
      <c r="H11972" s="129" t="s">
        <v>16820</v>
      </c>
    </row>
    <row r="11973" spans="1:8" x14ac:dyDescent="0.3">
      <c r="A11973" s="183">
        <v>45777</v>
      </c>
      <c r="B11973" s="129">
        <v>45748</v>
      </c>
      <c r="C11973" s="129" t="s">
        <v>416</v>
      </c>
      <c r="D11973" s="165">
        <v>29663</v>
      </c>
      <c r="E11973" s="129" t="s">
        <v>16708</v>
      </c>
      <c r="F11973" s="129" t="s">
        <v>16707</v>
      </c>
      <c r="G11973" s="129" t="s">
        <v>16723</v>
      </c>
      <c r="H11973" s="129" t="s">
        <v>16820</v>
      </c>
    </row>
    <row r="11974" spans="1:8" x14ac:dyDescent="0.3">
      <c r="A11974" s="183">
        <v>45777</v>
      </c>
      <c r="B11974" s="129">
        <v>45762</v>
      </c>
      <c r="C11974" s="129" t="s">
        <v>416</v>
      </c>
      <c r="D11974" s="165">
        <v>40760</v>
      </c>
      <c r="E11974" s="129" t="s">
        <v>16708</v>
      </c>
      <c r="F11974" s="129" t="s">
        <v>16707</v>
      </c>
      <c r="G11974" s="129" t="s">
        <v>16723</v>
      </c>
      <c r="H11974" s="129" t="s">
        <v>16820</v>
      </c>
    </row>
    <row r="11975" spans="1:8" x14ac:dyDescent="0.3">
      <c r="A11975" s="183">
        <v>45777</v>
      </c>
      <c r="B11975" s="129">
        <v>45769</v>
      </c>
      <c r="C11975" s="129" t="s">
        <v>416</v>
      </c>
      <c r="D11975" s="165">
        <v>39813</v>
      </c>
      <c r="E11975" s="129" t="s">
        <v>16708</v>
      </c>
      <c r="F11975" s="129" t="s">
        <v>16707</v>
      </c>
      <c r="G11975" s="129" t="s">
        <v>16723</v>
      </c>
      <c r="H11975" s="129" t="s">
        <v>16820</v>
      </c>
    </row>
    <row r="11976" spans="1:8" x14ac:dyDescent="0.3">
      <c r="A11976" s="183">
        <v>45777</v>
      </c>
      <c r="B11976" s="129">
        <v>45762</v>
      </c>
      <c r="C11976" s="129" t="s">
        <v>416</v>
      </c>
      <c r="D11976" s="165">
        <v>90027</v>
      </c>
      <c r="E11976" s="129" t="s">
        <v>16708</v>
      </c>
      <c r="F11976" s="129" t="s">
        <v>16707</v>
      </c>
      <c r="G11976" s="129" t="s">
        <v>16723</v>
      </c>
      <c r="H11976" s="129" t="s">
        <v>16820</v>
      </c>
    </row>
    <row r="11977" spans="1:8" x14ac:dyDescent="0.3">
      <c r="A11977" s="183">
        <v>45777</v>
      </c>
      <c r="B11977" s="129">
        <v>45755</v>
      </c>
      <c r="C11977" s="129" t="s">
        <v>416</v>
      </c>
      <c r="D11977" s="165">
        <v>27175</v>
      </c>
      <c r="E11977" s="129" t="s">
        <v>16708</v>
      </c>
      <c r="F11977" s="129" t="s">
        <v>16707</v>
      </c>
      <c r="G11977" s="129" t="s">
        <v>16723</v>
      </c>
      <c r="H11977" s="129" t="s">
        <v>16820</v>
      </c>
    </row>
    <row r="11978" spans="1:8" x14ac:dyDescent="0.3">
      <c r="A11978" s="183">
        <v>45777</v>
      </c>
      <c r="B11978" s="129">
        <v>45776</v>
      </c>
      <c r="C11978" s="129" t="s">
        <v>416</v>
      </c>
      <c r="D11978" s="165">
        <v>8795</v>
      </c>
      <c r="E11978" s="129" t="s">
        <v>16708</v>
      </c>
      <c r="F11978" s="129" t="s">
        <v>16707</v>
      </c>
      <c r="G11978" s="129" t="s">
        <v>16723</v>
      </c>
      <c r="H11978" s="129" t="s">
        <v>16820</v>
      </c>
    </row>
    <row r="11979" spans="1:8" x14ac:dyDescent="0.3">
      <c r="A11979" s="183">
        <v>45777</v>
      </c>
      <c r="B11979" s="129">
        <v>45769</v>
      </c>
      <c r="C11979" s="129" t="s">
        <v>417</v>
      </c>
      <c r="D11979" s="165">
        <v>45227</v>
      </c>
      <c r="E11979" s="129" t="s">
        <v>16708</v>
      </c>
      <c r="F11979" s="129" t="s">
        <v>16707</v>
      </c>
      <c r="G11979" s="129" t="s">
        <v>16723</v>
      </c>
      <c r="H11979" s="129" t="s">
        <v>16820</v>
      </c>
    </row>
    <row r="11980" spans="1:8" x14ac:dyDescent="0.3">
      <c r="A11980" s="183">
        <v>45777</v>
      </c>
      <c r="B11980" s="129">
        <v>45755</v>
      </c>
      <c r="C11980" s="129" t="s">
        <v>417</v>
      </c>
      <c r="D11980" s="165">
        <v>33365</v>
      </c>
      <c r="E11980" s="129" t="s">
        <v>16708</v>
      </c>
      <c r="F11980" s="129" t="s">
        <v>16707</v>
      </c>
      <c r="G11980" s="129" t="s">
        <v>16723</v>
      </c>
      <c r="H11980" s="129" t="s">
        <v>16820</v>
      </c>
    </row>
    <row r="11981" spans="1:8" x14ac:dyDescent="0.3">
      <c r="A11981" s="183">
        <v>45777</v>
      </c>
      <c r="B11981" s="129">
        <v>45748</v>
      </c>
      <c r="C11981" s="129" t="s">
        <v>417</v>
      </c>
      <c r="D11981" s="165">
        <v>37896</v>
      </c>
      <c r="E11981" s="129" t="s">
        <v>16708</v>
      </c>
      <c r="F11981" s="129" t="s">
        <v>16707</v>
      </c>
      <c r="G11981" s="129" t="s">
        <v>16723</v>
      </c>
      <c r="H11981" s="129" t="s">
        <v>16820</v>
      </c>
    </row>
    <row r="11982" spans="1:8" x14ac:dyDescent="0.3">
      <c r="A11982" s="183">
        <v>45777</v>
      </c>
      <c r="B11982" s="129">
        <v>45762</v>
      </c>
      <c r="C11982" s="129" t="s">
        <v>417</v>
      </c>
      <c r="D11982" s="165">
        <v>34920</v>
      </c>
      <c r="E11982" s="129" t="s">
        <v>16708</v>
      </c>
      <c r="F11982" s="129" t="s">
        <v>16707</v>
      </c>
      <c r="G11982" s="129" t="s">
        <v>16723</v>
      </c>
      <c r="H11982" s="129" t="s">
        <v>16820</v>
      </c>
    </row>
    <row r="11983" spans="1:8" x14ac:dyDescent="0.3">
      <c r="A11983" s="183">
        <v>45777</v>
      </c>
      <c r="B11983" s="129">
        <v>45748</v>
      </c>
      <c r="C11983" s="129" t="s">
        <v>417</v>
      </c>
      <c r="D11983" s="165">
        <v>22844</v>
      </c>
      <c r="E11983" s="129" t="s">
        <v>16708</v>
      </c>
      <c r="F11983" s="129" t="s">
        <v>16707</v>
      </c>
      <c r="G11983" s="129" t="s">
        <v>16723</v>
      </c>
      <c r="H11983" s="129" t="s">
        <v>16820</v>
      </c>
    </row>
    <row r="11984" spans="1:8" x14ac:dyDescent="0.3">
      <c r="A11984" s="183">
        <v>45747</v>
      </c>
      <c r="B11984" s="129">
        <v>45742</v>
      </c>
      <c r="C11984" s="129" t="s">
        <v>417</v>
      </c>
      <c r="D11984" s="165">
        <v>14352</v>
      </c>
      <c r="E11984" s="129" t="s">
        <v>16708</v>
      </c>
      <c r="F11984" s="129" t="s">
        <v>16707</v>
      </c>
      <c r="G11984" s="129" t="s">
        <v>16723</v>
      </c>
      <c r="H11984" s="129" t="s">
        <v>16820</v>
      </c>
    </row>
    <row r="11985" spans="1:8" x14ac:dyDescent="0.3">
      <c r="A11985" s="183">
        <v>45777</v>
      </c>
      <c r="B11985" s="129">
        <v>45776</v>
      </c>
      <c r="C11985" s="129" t="s">
        <v>417</v>
      </c>
      <c r="D11985" s="165">
        <v>7665</v>
      </c>
      <c r="E11985" s="129" t="s">
        <v>16708</v>
      </c>
      <c r="F11985" s="129" t="s">
        <v>16707</v>
      </c>
      <c r="G11985" s="129" t="s">
        <v>16723</v>
      </c>
      <c r="H11985" s="129" t="s">
        <v>16820</v>
      </c>
    </row>
    <row r="11986" spans="1:8" x14ac:dyDescent="0.3">
      <c r="A11986" s="183">
        <v>45777</v>
      </c>
      <c r="B11986" s="129">
        <v>45776</v>
      </c>
      <c r="C11986" s="129" t="s">
        <v>417</v>
      </c>
      <c r="D11986" s="165">
        <v>10575</v>
      </c>
      <c r="E11986" s="129" t="s">
        <v>16708</v>
      </c>
      <c r="F11986" s="129" t="s">
        <v>16707</v>
      </c>
      <c r="G11986" s="129" t="s">
        <v>16723</v>
      </c>
      <c r="H11986" s="129" t="s">
        <v>16820</v>
      </c>
    </row>
    <row r="11987" spans="1:8" x14ac:dyDescent="0.3">
      <c r="A11987" s="183">
        <v>45808</v>
      </c>
      <c r="B11987" s="129">
        <v>45778</v>
      </c>
      <c r="C11987" s="129" t="s">
        <v>418</v>
      </c>
      <c r="D11987" s="165">
        <v>24440</v>
      </c>
      <c r="E11987" s="129" t="s">
        <v>16709</v>
      </c>
      <c r="F11987" s="129" t="s">
        <v>16707</v>
      </c>
      <c r="G11987" s="129" t="s">
        <v>16723</v>
      </c>
      <c r="H11987" s="129"/>
    </row>
    <row r="11988" spans="1:8" x14ac:dyDescent="0.3">
      <c r="A11988" s="183">
        <v>45808</v>
      </c>
      <c r="B11988" s="129">
        <v>45790</v>
      </c>
      <c r="C11988" s="129" t="s">
        <v>418</v>
      </c>
      <c r="D11988" s="165">
        <v>66279</v>
      </c>
      <c r="E11988" s="129" t="s">
        <v>16708</v>
      </c>
      <c r="F11988" s="129" t="s">
        <v>16707</v>
      </c>
      <c r="G11988" s="129" t="s">
        <v>16723</v>
      </c>
      <c r="H11988" s="129" t="s">
        <v>16820</v>
      </c>
    </row>
    <row r="11989" spans="1:8" x14ac:dyDescent="0.3">
      <c r="A11989" s="183">
        <v>45808</v>
      </c>
      <c r="B11989" s="129">
        <v>45783</v>
      </c>
      <c r="C11989" s="129" t="s">
        <v>418</v>
      </c>
      <c r="D11989" s="165">
        <v>84348</v>
      </c>
      <c r="E11989" s="129" t="s">
        <v>16708</v>
      </c>
      <c r="F11989" s="129" t="s">
        <v>16707</v>
      </c>
      <c r="G11989" s="129" t="s">
        <v>16723</v>
      </c>
      <c r="H11989" s="129" t="s">
        <v>16820</v>
      </c>
    </row>
    <row r="11990" spans="1:8" x14ac:dyDescent="0.3">
      <c r="A11990" s="183">
        <v>45777</v>
      </c>
      <c r="B11990" s="129">
        <v>45776</v>
      </c>
      <c r="C11990" s="129" t="s">
        <v>418</v>
      </c>
      <c r="D11990" s="165">
        <v>79592</v>
      </c>
      <c r="E11990" s="129" t="s">
        <v>16708</v>
      </c>
      <c r="F11990" s="129" t="s">
        <v>16707</v>
      </c>
      <c r="G11990" s="129" t="s">
        <v>16723</v>
      </c>
      <c r="H11990" s="129" t="s">
        <v>16820</v>
      </c>
    </row>
    <row r="11991" spans="1:8" x14ac:dyDescent="0.3">
      <c r="A11991" s="183">
        <v>45777</v>
      </c>
      <c r="B11991" s="129">
        <v>45776</v>
      </c>
      <c r="C11991" s="129" t="s">
        <v>418</v>
      </c>
      <c r="D11991" s="165">
        <v>22244</v>
      </c>
      <c r="E11991" s="129" t="s">
        <v>16708</v>
      </c>
      <c r="F11991" s="129" t="s">
        <v>16707</v>
      </c>
      <c r="G11991" s="129" t="s">
        <v>16723</v>
      </c>
      <c r="H11991" s="129" t="s">
        <v>16820</v>
      </c>
    </row>
    <row r="11992" spans="1:8" x14ac:dyDescent="0.3">
      <c r="A11992" s="183">
        <v>45808</v>
      </c>
      <c r="B11992" s="129">
        <v>45804</v>
      </c>
      <c r="C11992" s="129" t="s">
        <v>418</v>
      </c>
      <c r="D11992" s="165">
        <v>42071</v>
      </c>
      <c r="E11992" s="129" t="s">
        <v>16708</v>
      </c>
      <c r="F11992" s="129" t="s">
        <v>16707</v>
      </c>
      <c r="G11992" s="129" t="s">
        <v>16723</v>
      </c>
      <c r="H11992" s="129" t="s">
        <v>16820</v>
      </c>
    </row>
    <row r="11993" spans="1:8" x14ac:dyDescent="0.3">
      <c r="A11993" s="183">
        <v>45808</v>
      </c>
      <c r="B11993" s="129">
        <v>45797</v>
      </c>
      <c r="C11993" s="129" t="s">
        <v>418</v>
      </c>
      <c r="D11993" s="165">
        <v>106532</v>
      </c>
      <c r="E11993" s="129" t="s">
        <v>16710</v>
      </c>
      <c r="F11993" s="129" t="s">
        <v>16707</v>
      </c>
      <c r="G11993" s="129" t="s">
        <v>16723</v>
      </c>
      <c r="H11993" s="129"/>
    </row>
    <row r="11994" spans="1:8" x14ac:dyDescent="0.3">
      <c r="A11994" s="183">
        <v>45808</v>
      </c>
      <c r="B11994" s="129">
        <v>45804</v>
      </c>
      <c r="C11994" s="129" t="s">
        <v>418</v>
      </c>
      <c r="D11994" s="165">
        <v>8875</v>
      </c>
      <c r="E11994" s="129" t="s">
        <v>16709</v>
      </c>
      <c r="F11994" s="129" t="s">
        <v>16707</v>
      </c>
      <c r="G11994" s="129" t="s">
        <v>16723</v>
      </c>
      <c r="H11994" s="129"/>
    </row>
    <row r="11995" spans="1:8" x14ac:dyDescent="0.3">
      <c r="A11995" s="183">
        <v>45808</v>
      </c>
      <c r="B11995" s="129">
        <v>45783</v>
      </c>
      <c r="C11995" s="129" t="s">
        <v>416</v>
      </c>
      <c r="D11995" s="165">
        <v>126011</v>
      </c>
      <c r="E11995" s="129" t="s">
        <v>16709</v>
      </c>
      <c r="F11995" s="129" t="s">
        <v>16707</v>
      </c>
      <c r="G11995" s="129" t="s">
        <v>16723</v>
      </c>
      <c r="H11995" s="129"/>
    </row>
    <row r="11996" spans="1:8" x14ac:dyDescent="0.3">
      <c r="A11996" s="183">
        <v>45808</v>
      </c>
      <c r="B11996" s="129">
        <v>45790</v>
      </c>
      <c r="C11996" s="129" t="s">
        <v>416</v>
      </c>
      <c r="D11996" s="165">
        <v>69208</v>
      </c>
      <c r="E11996" s="129" t="s">
        <v>16709</v>
      </c>
      <c r="F11996" s="129" t="s">
        <v>16707</v>
      </c>
      <c r="G11996" s="129" t="s">
        <v>16723</v>
      </c>
      <c r="H11996" s="129"/>
    </row>
    <row r="11997" spans="1:8" x14ac:dyDescent="0.3">
      <c r="A11997" s="183">
        <v>45808</v>
      </c>
      <c r="B11997" s="129">
        <v>45783</v>
      </c>
      <c r="C11997" s="129" t="s">
        <v>416</v>
      </c>
      <c r="D11997" s="165">
        <v>28956</v>
      </c>
      <c r="E11997" s="129" t="s">
        <v>16708</v>
      </c>
      <c r="F11997" s="129" t="s">
        <v>16707</v>
      </c>
      <c r="G11997" s="129" t="s">
        <v>16723</v>
      </c>
      <c r="H11997" s="129" t="s">
        <v>16820</v>
      </c>
    </row>
    <row r="11998" spans="1:8" x14ac:dyDescent="0.3">
      <c r="A11998" s="183">
        <v>45808</v>
      </c>
      <c r="B11998" s="129">
        <v>45790</v>
      </c>
      <c r="C11998" s="129" t="s">
        <v>416</v>
      </c>
      <c r="D11998" s="165">
        <v>43726</v>
      </c>
      <c r="E11998" s="129" t="s">
        <v>16708</v>
      </c>
      <c r="F11998" s="129" t="s">
        <v>16707</v>
      </c>
      <c r="G11998" s="129" t="s">
        <v>16723</v>
      </c>
      <c r="H11998" s="129" t="s">
        <v>16820</v>
      </c>
    </row>
    <row r="11999" spans="1:8" x14ac:dyDescent="0.3">
      <c r="A11999" s="183">
        <v>45808</v>
      </c>
      <c r="B11999" s="129">
        <v>45790</v>
      </c>
      <c r="C11999" s="129" t="s">
        <v>416</v>
      </c>
      <c r="D11999" s="165">
        <v>36803</v>
      </c>
      <c r="E11999" s="129" t="s">
        <v>16708</v>
      </c>
      <c r="F11999" s="129" t="s">
        <v>16707</v>
      </c>
      <c r="G11999" s="129" t="s">
        <v>16723</v>
      </c>
      <c r="H11999" s="129" t="s">
        <v>16820</v>
      </c>
    </row>
    <row r="12000" spans="1:8" x14ac:dyDescent="0.3">
      <c r="A12000" s="183">
        <v>45808</v>
      </c>
      <c r="B12000" s="129">
        <v>45797</v>
      </c>
      <c r="C12000" s="129" t="s">
        <v>416</v>
      </c>
      <c r="D12000" s="165">
        <v>19516</v>
      </c>
      <c r="E12000" s="129" t="s">
        <v>16708</v>
      </c>
      <c r="F12000" s="129" t="s">
        <v>16707</v>
      </c>
      <c r="G12000" s="129" t="s">
        <v>16723</v>
      </c>
      <c r="H12000" s="129" t="s">
        <v>16820</v>
      </c>
    </row>
    <row r="12001" spans="1:8" x14ac:dyDescent="0.3">
      <c r="A12001" s="183">
        <v>45777</v>
      </c>
      <c r="B12001" s="129">
        <v>45776</v>
      </c>
      <c r="C12001" s="129" t="s">
        <v>416</v>
      </c>
      <c r="D12001" s="165">
        <v>29255</v>
      </c>
      <c r="E12001" s="129" t="s">
        <v>16708</v>
      </c>
      <c r="F12001" s="129" t="s">
        <v>16707</v>
      </c>
      <c r="G12001" s="129" t="s">
        <v>16723</v>
      </c>
      <c r="H12001" s="129" t="s">
        <v>16820</v>
      </c>
    </row>
    <row r="12002" spans="1:8" x14ac:dyDescent="0.3">
      <c r="A12002" s="183">
        <v>45808</v>
      </c>
      <c r="B12002" s="129">
        <v>45797</v>
      </c>
      <c r="C12002" s="129" t="s">
        <v>416</v>
      </c>
      <c r="D12002" s="165">
        <v>37333</v>
      </c>
      <c r="E12002" s="129" t="s">
        <v>16711</v>
      </c>
      <c r="F12002" s="129" t="s">
        <v>16707</v>
      </c>
      <c r="G12002" s="129" t="s">
        <v>16723</v>
      </c>
      <c r="H12002" s="129"/>
    </row>
    <row r="12003" spans="1:8" x14ac:dyDescent="0.3">
      <c r="A12003" s="183">
        <v>45808</v>
      </c>
      <c r="B12003" s="129">
        <v>45804</v>
      </c>
      <c r="C12003" s="129" t="s">
        <v>416</v>
      </c>
      <c r="D12003" s="165">
        <v>6061</v>
      </c>
      <c r="E12003" s="129" t="s">
        <v>16708</v>
      </c>
      <c r="F12003" s="129" t="s">
        <v>16707</v>
      </c>
      <c r="G12003" s="129" t="s">
        <v>16723</v>
      </c>
      <c r="H12003" s="129" t="s">
        <v>16820</v>
      </c>
    </row>
    <row r="12004" spans="1:8" x14ac:dyDescent="0.3">
      <c r="A12004" s="183">
        <v>45777</v>
      </c>
      <c r="B12004" s="129">
        <v>45776</v>
      </c>
      <c r="C12004" s="129" t="s">
        <v>417</v>
      </c>
      <c r="D12004" s="165">
        <v>33342</v>
      </c>
      <c r="E12004" s="129" t="s">
        <v>16708</v>
      </c>
      <c r="F12004" s="129" t="s">
        <v>16707</v>
      </c>
      <c r="G12004" s="129" t="s">
        <v>16723</v>
      </c>
      <c r="H12004" s="129" t="s">
        <v>16820</v>
      </c>
    </row>
    <row r="12005" spans="1:8" x14ac:dyDescent="0.3">
      <c r="A12005" s="183">
        <v>45808</v>
      </c>
      <c r="B12005" s="129">
        <v>45783</v>
      </c>
      <c r="C12005" s="129" t="s">
        <v>417</v>
      </c>
      <c r="D12005" s="165">
        <v>44669</v>
      </c>
      <c r="E12005" s="129" t="s">
        <v>16708</v>
      </c>
      <c r="F12005" s="129" t="s">
        <v>16707</v>
      </c>
      <c r="G12005" s="129" t="s">
        <v>16723</v>
      </c>
      <c r="H12005" s="129" t="s">
        <v>16820</v>
      </c>
    </row>
    <row r="12006" spans="1:8" x14ac:dyDescent="0.3">
      <c r="A12006" s="183">
        <v>45808</v>
      </c>
      <c r="B12006" s="129">
        <v>45797</v>
      </c>
      <c r="C12006" s="129" t="s">
        <v>417</v>
      </c>
      <c r="D12006" s="165">
        <v>62065</v>
      </c>
      <c r="E12006" s="129" t="s">
        <v>16708</v>
      </c>
      <c r="F12006" s="129" t="s">
        <v>16707</v>
      </c>
      <c r="G12006" s="129" t="s">
        <v>16723</v>
      </c>
      <c r="H12006" s="129" t="s">
        <v>16820</v>
      </c>
    </row>
    <row r="12007" spans="1:8" x14ac:dyDescent="0.3">
      <c r="A12007" s="183">
        <v>45808</v>
      </c>
      <c r="B12007" s="129">
        <v>45790</v>
      </c>
      <c r="C12007" s="129" t="s">
        <v>417</v>
      </c>
      <c r="D12007" s="165">
        <v>28870</v>
      </c>
      <c r="E12007" s="129" t="s">
        <v>16708</v>
      </c>
      <c r="F12007" s="129" t="s">
        <v>16707</v>
      </c>
      <c r="G12007" s="129" t="s">
        <v>16723</v>
      </c>
      <c r="H12007" s="129" t="s">
        <v>16820</v>
      </c>
    </row>
    <row r="12008" spans="1:8" x14ac:dyDescent="0.3">
      <c r="A12008" s="183">
        <v>45808</v>
      </c>
      <c r="B12008" s="129">
        <v>45790</v>
      </c>
      <c r="C12008" s="129" t="s">
        <v>417</v>
      </c>
      <c r="D12008" s="165">
        <v>30306</v>
      </c>
      <c r="E12008" s="129" t="s">
        <v>16708</v>
      </c>
      <c r="F12008" s="129" t="s">
        <v>16707</v>
      </c>
      <c r="G12008" s="129" t="s">
        <v>16723</v>
      </c>
      <c r="H12008" s="129" t="s">
        <v>16820</v>
      </c>
    </row>
    <row r="12009" spans="1:8" x14ac:dyDescent="0.3">
      <c r="A12009" s="183">
        <v>45777</v>
      </c>
      <c r="B12009" s="129">
        <v>45776</v>
      </c>
      <c r="C12009" s="129" t="s">
        <v>417</v>
      </c>
      <c r="D12009" s="165">
        <v>28872</v>
      </c>
      <c r="E12009" s="129" t="s">
        <v>16708</v>
      </c>
      <c r="F12009" s="129" t="s">
        <v>16707</v>
      </c>
      <c r="G12009" s="129" t="s">
        <v>16723</v>
      </c>
      <c r="H12009" s="129" t="s">
        <v>16820</v>
      </c>
    </row>
    <row r="12010" spans="1:8" x14ac:dyDescent="0.3">
      <c r="A12010" s="183">
        <v>45808</v>
      </c>
      <c r="B12010" s="129">
        <v>45797</v>
      </c>
      <c r="C12010" s="129" t="s">
        <v>417</v>
      </c>
      <c r="D12010" s="165">
        <v>14006</v>
      </c>
      <c r="E12010" s="129" t="s">
        <v>16708</v>
      </c>
      <c r="F12010" s="129" t="s">
        <v>16707</v>
      </c>
      <c r="G12010" s="129" t="s">
        <v>16723</v>
      </c>
      <c r="H12010" s="129" t="s">
        <v>16820</v>
      </c>
    </row>
    <row r="12011" spans="1:8" x14ac:dyDescent="0.3">
      <c r="A12011" s="183">
        <v>45808</v>
      </c>
      <c r="B12011" s="129">
        <v>45804</v>
      </c>
      <c r="C12011" s="129" t="s">
        <v>417</v>
      </c>
      <c r="D12011" s="165">
        <v>10259</v>
      </c>
      <c r="E12011" s="129" t="s">
        <v>16708</v>
      </c>
      <c r="F12011" s="129" t="s">
        <v>16707</v>
      </c>
      <c r="G12011" s="129" t="s">
        <v>16723</v>
      </c>
      <c r="H12011" s="129" t="s">
        <v>16820</v>
      </c>
    </row>
    <row r="12012" spans="1:8" x14ac:dyDescent="0.3">
      <c r="A12012" s="183">
        <v>45838</v>
      </c>
      <c r="B12012" s="129">
        <v>45825</v>
      </c>
      <c r="C12012" s="129" t="s">
        <v>418</v>
      </c>
      <c r="D12012" s="165">
        <v>130115</v>
      </c>
      <c r="E12012" s="129" t="s">
        <v>16708</v>
      </c>
      <c r="F12012" s="129" t="s">
        <v>16707</v>
      </c>
      <c r="G12012" s="129" t="s">
        <v>16723</v>
      </c>
      <c r="H12012" s="129" t="s">
        <v>16820</v>
      </c>
    </row>
    <row r="12013" spans="1:8" x14ac:dyDescent="0.3">
      <c r="A12013" s="183">
        <v>45838</v>
      </c>
      <c r="B12013" s="129">
        <v>45811</v>
      </c>
      <c r="C12013" s="129" t="s">
        <v>418</v>
      </c>
      <c r="D12013" s="165">
        <v>30549</v>
      </c>
      <c r="E12013" s="129" t="s">
        <v>16708</v>
      </c>
      <c r="F12013" s="129" t="s">
        <v>16707</v>
      </c>
      <c r="G12013" s="129" t="s">
        <v>16723</v>
      </c>
      <c r="H12013" s="129" t="s">
        <v>16820</v>
      </c>
    </row>
    <row r="12014" spans="1:8" x14ac:dyDescent="0.3">
      <c r="A12014" s="183">
        <v>45838</v>
      </c>
      <c r="B12014" s="129">
        <v>45813</v>
      </c>
      <c r="C12014" s="129" t="s">
        <v>418</v>
      </c>
      <c r="D12014" s="165">
        <v>119934</v>
      </c>
      <c r="E12014" s="129" t="s">
        <v>16712</v>
      </c>
      <c r="F12014" s="129" t="s">
        <v>16707</v>
      </c>
      <c r="G12014" s="129" t="s">
        <v>16723</v>
      </c>
      <c r="H12014" s="129"/>
    </row>
    <row r="12015" spans="1:8" x14ac:dyDescent="0.3">
      <c r="A12015" s="183">
        <v>45838</v>
      </c>
      <c r="B12015" s="129">
        <v>45811</v>
      </c>
      <c r="C12015" s="129" t="s">
        <v>418</v>
      </c>
      <c r="D12015" s="165">
        <v>93964</v>
      </c>
      <c r="E12015" s="129" t="s">
        <v>16708</v>
      </c>
      <c r="F12015" s="129" t="s">
        <v>16707</v>
      </c>
      <c r="G12015" s="129" t="s">
        <v>16723</v>
      </c>
      <c r="H12015" s="129" t="s">
        <v>16820</v>
      </c>
    </row>
    <row r="12016" spans="1:8" x14ac:dyDescent="0.3">
      <c r="A12016" s="183">
        <v>45838</v>
      </c>
      <c r="B12016" s="129">
        <v>45811</v>
      </c>
      <c r="C12016" s="129" t="s">
        <v>418</v>
      </c>
      <c r="D12016" s="165">
        <v>81524</v>
      </c>
      <c r="E12016" s="129" t="s">
        <v>16709</v>
      </c>
      <c r="F12016" s="129" t="s">
        <v>16707</v>
      </c>
      <c r="G12016" s="129" t="s">
        <v>16723</v>
      </c>
      <c r="H12016" s="129"/>
    </row>
    <row r="12017" spans="1:8" x14ac:dyDescent="0.3">
      <c r="A12017" s="183">
        <v>45838</v>
      </c>
      <c r="B12017" s="129">
        <v>45825</v>
      </c>
      <c r="C12017" s="129" t="s">
        <v>418</v>
      </c>
      <c r="D12017" s="165">
        <v>61767</v>
      </c>
      <c r="E12017" s="129" t="s">
        <v>16708</v>
      </c>
      <c r="F12017" s="129" t="s">
        <v>16707</v>
      </c>
      <c r="G12017" s="129" t="s">
        <v>16723</v>
      </c>
      <c r="H12017" s="129" t="s">
        <v>16820</v>
      </c>
    </row>
    <row r="12018" spans="1:8" x14ac:dyDescent="0.3">
      <c r="A12018" s="183">
        <v>45838</v>
      </c>
      <c r="B12018" s="129">
        <v>45832</v>
      </c>
      <c r="C12018" s="129" t="s">
        <v>418</v>
      </c>
      <c r="D12018" s="165">
        <v>43038</v>
      </c>
      <c r="E12018" s="129" t="s">
        <v>16708</v>
      </c>
      <c r="F12018" s="129" t="s">
        <v>16707</v>
      </c>
      <c r="G12018" s="129" t="s">
        <v>16723</v>
      </c>
      <c r="H12018" s="129" t="s">
        <v>16820</v>
      </c>
    </row>
    <row r="12019" spans="1:8" x14ac:dyDescent="0.3">
      <c r="A12019" s="183">
        <v>45838</v>
      </c>
      <c r="B12019" s="129">
        <v>45832</v>
      </c>
      <c r="C12019" s="129" t="s">
        <v>418</v>
      </c>
      <c r="D12019" s="165">
        <v>28067</v>
      </c>
      <c r="E12019" s="129" t="s">
        <v>16708</v>
      </c>
      <c r="F12019" s="129" t="s">
        <v>16707</v>
      </c>
      <c r="G12019" s="129" t="s">
        <v>16723</v>
      </c>
      <c r="H12019" s="129" t="s">
        <v>16820</v>
      </c>
    </row>
    <row r="12020" spans="1:8" x14ac:dyDescent="0.3">
      <c r="A12020" s="183">
        <v>45808</v>
      </c>
      <c r="B12020" s="129">
        <v>45804</v>
      </c>
      <c r="C12020" s="129" t="s">
        <v>418</v>
      </c>
      <c r="D12020" s="165">
        <v>13606</v>
      </c>
      <c r="E12020" s="129" t="s">
        <v>16709</v>
      </c>
      <c r="F12020" s="129" t="s">
        <v>16707</v>
      </c>
      <c r="G12020" s="129" t="s">
        <v>16723</v>
      </c>
      <c r="H12020" s="129"/>
    </row>
    <row r="12021" spans="1:8" x14ac:dyDescent="0.3">
      <c r="A12021" s="183">
        <v>45838</v>
      </c>
      <c r="B12021" s="129">
        <v>45825</v>
      </c>
      <c r="C12021" s="129" t="s">
        <v>418</v>
      </c>
      <c r="D12021" s="165">
        <v>173210</v>
      </c>
      <c r="E12021" s="129" t="s">
        <v>16713</v>
      </c>
      <c r="F12021" s="129" t="s">
        <v>16707</v>
      </c>
      <c r="G12021" s="129" t="s">
        <v>16723</v>
      </c>
      <c r="H12021" s="129"/>
    </row>
    <row r="12022" spans="1:8" x14ac:dyDescent="0.3">
      <c r="A12022" s="183">
        <v>45808</v>
      </c>
      <c r="B12022" s="129">
        <v>45804</v>
      </c>
      <c r="C12022" s="129" t="s">
        <v>418</v>
      </c>
      <c r="D12022" s="165">
        <v>28078</v>
      </c>
      <c r="E12022" s="129" t="s">
        <v>16708</v>
      </c>
      <c r="F12022" s="129" t="s">
        <v>16707</v>
      </c>
      <c r="G12022" s="129" t="s">
        <v>16723</v>
      </c>
      <c r="H12022" s="129" t="s">
        <v>16820</v>
      </c>
    </row>
    <row r="12023" spans="1:8" x14ac:dyDescent="0.3">
      <c r="A12023" s="183">
        <v>45838</v>
      </c>
      <c r="B12023" s="129">
        <v>45811</v>
      </c>
      <c r="C12023" s="129" t="s">
        <v>416</v>
      </c>
      <c r="D12023" s="165">
        <v>106665</v>
      </c>
      <c r="E12023" s="129" t="s">
        <v>16709</v>
      </c>
      <c r="F12023" s="129" t="s">
        <v>16707</v>
      </c>
      <c r="G12023" s="129" t="s">
        <v>16723</v>
      </c>
      <c r="H12023" s="129"/>
    </row>
    <row r="12024" spans="1:8" x14ac:dyDescent="0.3">
      <c r="A12024" s="183">
        <v>45838</v>
      </c>
      <c r="B12024" s="129">
        <v>45832</v>
      </c>
      <c r="C12024" s="129" t="s">
        <v>416</v>
      </c>
      <c r="D12024" s="165">
        <v>107246</v>
      </c>
      <c r="E12024" s="129" t="s">
        <v>16708</v>
      </c>
      <c r="F12024" s="129" t="s">
        <v>16707</v>
      </c>
      <c r="G12024" s="129" t="s">
        <v>16723</v>
      </c>
      <c r="H12024" s="129" t="s">
        <v>16820</v>
      </c>
    </row>
    <row r="12025" spans="1:8" x14ac:dyDescent="0.3">
      <c r="A12025" s="183">
        <v>45838</v>
      </c>
      <c r="B12025" s="129">
        <v>45825</v>
      </c>
      <c r="C12025" s="129" t="s">
        <v>416</v>
      </c>
      <c r="D12025" s="165">
        <v>68734</v>
      </c>
      <c r="E12025" s="129" t="s">
        <v>16708</v>
      </c>
      <c r="F12025" s="129" t="s">
        <v>16707</v>
      </c>
      <c r="G12025" s="129" t="s">
        <v>16723</v>
      </c>
      <c r="H12025" s="129" t="s">
        <v>16820</v>
      </c>
    </row>
    <row r="12026" spans="1:8" x14ac:dyDescent="0.3">
      <c r="A12026" s="183">
        <v>45838</v>
      </c>
      <c r="B12026" s="129">
        <v>45811</v>
      </c>
      <c r="C12026" s="129" t="s">
        <v>416</v>
      </c>
      <c r="D12026" s="165">
        <v>82608</v>
      </c>
      <c r="E12026" s="129" t="s">
        <v>16709</v>
      </c>
      <c r="F12026" s="129" t="s">
        <v>16707</v>
      </c>
      <c r="G12026" s="129" t="s">
        <v>16723</v>
      </c>
      <c r="H12026" s="129"/>
    </row>
    <row r="12027" spans="1:8" x14ac:dyDescent="0.3">
      <c r="A12027" s="183">
        <v>45838</v>
      </c>
      <c r="B12027" s="129">
        <v>45811</v>
      </c>
      <c r="C12027" s="129" t="s">
        <v>416</v>
      </c>
      <c r="D12027" s="165">
        <v>69262</v>
      </c>
      <c r="E12027" s="129" t="s">
        <v>16711</v>
      </c>
      <c r="F12027" s="129" t="s">
        <v>16707</v>
      </c>
      <c r="G12027" s="129" t="s">
        <v>16723</v>
      </c>
      <c r="H12027" s="129"/>
    </row>
    <row r="12028" spans="1:8" x14ac:dyDescent="0.3">
      <c r="A12028" s="183">
        <v>45838</v>
      </c>
      <c r="B12028" s="129">
        <v>45825</v>
      </c>
      <c r="C12028" s="129" t="s">
        <v>416</v>
      </c>
      <c r="D12028" s="165">
        <v>38143</v>
      </c>
      <c r="E12028" s="129" t="s">
        <v>16708</v>
      </c>
      <c r="F12028" s="129" t="s">
        <v>16707</v>
      </c>
      <c r="G12028" s="129" t="s">
        <v>16723</v>
      </c>
      <c r="H12028" s="129" t="s">
        <v>16820</v>
      </c>
    </row>
    <row r="12029" spans="1:8" x14ac:dyDescent="0.3">
      <c r="A12029" s="183">
        <v>45808</v>
      </c>
      <c r="B12029" s="129">
        <v>45804</v>
      </c>
      <c r="C12029" s="129" t="s">
        <v>416</v>
      </c>
      <c r="D12029" s="165">
        <v>9173</v>
      </c>
      <c r="E12029" s="129" t="s">
        <v>16708</v>
      </c>
      <c r="F12029" s="129" t="s">
        <v>16707</v>
      </c>
      <c r="G12029" s="129" t="s">
        <v>16723</v>
      </c>
      <c r="H12029" s="129" t="s">
        <v>16820</v>
      </c>
    </row>
    <row r="12030" spans="1:8" x14ac:dyDescent="0.3">
      <c r="A12030" s="183">
        <v>45808</v>
      </c>
      <c r="B12030" s="129">
        <v>45790</v>
      </c>
      <c r="C12030" s="129" t="s">
        <v>416</v>
      </c>
      <c r="D12030" s="165">
        <v>3305</v>
      </c>
      <c r="E12030" s="129" t="s">
        <v>16709</v>
      </c>
      <c r="F12030" s="129" t="s">
        <v>16707</v>
      </c>
      <c r="G12030" s="129" t="s">
        <v>16723</v>
      </c>
      <c r="H12030" s="129"/>
    </row>
    <row r="12031" spans="1:8" x14ac:dyDescent="0.3">
      <c r="A12031" s="183">
        <v>45838</v>
      </c>
      <c r="B12031" s="129">
        <v>45825</v>
      </c>
      <c r="C12031" s="129" t="s">
        <v>417</v>
      </c>
      <c r="D12031" s="165">
        <v>64075</v>
      </c>
      <c r="E12031" s="129" t="s">
        <v>16708</v>
      </c>
      <c r="F12031" s="129" t="s">
        <v>16707</v>
      </c>
      <c r="G12031" s="129" t="s">
        <v>16723</v>
      </c>
      <c r="H12031" s="129" t="s">
        <v>16820</v>
      </c>
    </row>
    <row r="12032" spans="1:8" x14ac:dyDescent="0.3">
      <c r="A12032" s="183">
        <v>45838</v>
      </c>
      <c r="B12032" s="129">
        <v>45811</v>
      </c>
      <c r="C12032" s="129" t="s">
        <v>417</v>
      </c>
      <c r="D12032" s="165">
        <v>79213</v>
      </c>
      <c r="E12032" s="129" t="s">
        <v>16708</v>
      </c>
      <c r="F12032" s="129" t="s">
        <v>16707</v>
      </c>
      <c r="G12032" s="129" t="s">
        <v>16723</v>
      </c>
      <c r="H12032" s="129" t="s">
        <v>16820</v>
      </c>
    </row>
    <row r="12033" spans="1:8" x14ac:dyDescent="0.3">
      <c r="A12033" s="183">
        <v>45838</v>
      </c>
      <c r="B12033" s="129">
        <v>45832</v>
      </c>
      <c r="C12033" s="129" t="s">
        <v>417</v>
      </c>
      <c r="D12033" s="165">
        <v>29244</v>
      </c>
      <c r="E12033" s="129" t="s">
        <v>16708</v>
      </c>
      <c r="F12033" s="129" t="s">
        <v>16707</v>
      </c>
      <c r="G12033" s="129" t="s">
        <v>16723</v>
      </c>
      <c r="H12033" s="129" t="s">
        <v>16820</v>
      </c>
    </row>
    <row r="12034" spans="1:8" x14ac:dyDescent="0.3">
      <c r="A12034" s="183">
        <v>45838</v>
      </c>
      <c r="B12034" s="129">
        <v>45811</v>
      </c>
      <c r="C12034" s="129" t="s">
        <v>417</v>
      </c>
      <c r="D12034" s="165">
        <v>62901</v>
      </c>
      <c r="E12034" s="129" t="s">
        <v>4743</v>
      </c>
      <c r="F12034" s="129" t="s">
        <v>16707</v>
      </c>
      <c r="G12034" s="129" t="s">
        <v>16723</v>
      </c>
      <c r="H12034" s="129"/>
    </row>
    <row r="12035" spans="1:8" x14ac:dyDescent="0.3">
      <c r="A12035" s="183">
        <v>45808</v>
      </c>
      <c r="B12035" s="129">
        <v>45804</v>
      </c>
      <c r="C12035" s="129" t="s">
        <v>417</v>
      </c>
      <c r="D12035" s="165">
        <v>12614</v>
      </c>
      <c r="E12035" s="129" t="s">
        <v>16708</v>
      </c>
      <c r="F12035" s="129" t="s">
        <v>16707</v>
      </c>
      <c r="G12035" s="129" t="s">
        <v>16723</v>
      </c>
      <c r="H12035" s="129" t="s">
        <v>16820</v>
      </c>
    </row>
    <row r="12036" spans="1:8" x14ac:dyDescent="0.3">
      <c r="A12036" s="183">
        <v>45869</v>
      </c>
      <c r="B12036" s="129">
        <v>45853</v>
      </c>
      <c r="C12036" s="129" t="s">
        <v>418</v>
      </c>
      <c r="D12036" s="165">
        <v>28180</v>
      </c>
      <c r="E12036" s="129" t="s">
        <v>16709</v>
      </c>
      <c r="F12036" s="129" t="s">
        <v>16707</v>
      </c>
      <c r="G12036" s="129" t="s">
        <v>16723</v>
      </c>
      <c r="H12036" s="129"/>
    </row>
    <row r="12037" spans="1:8" x14ac:dyDescent="0.3">
      <c r="A12037" s="183">
        <v>45869</v>
      </c>
      <c r="B12037" s="129">
        <v>45853</v>
      </c>
      <c r="C12037" s="129" t="s">
        <v>418</v>
      </c>
      <c r="D12037" s="165">
        <v>78621</v>
      </c>
      <c r="E12037" s="129" t="s">
        <v>16709</v>
      </c>
      <c r="F12037" s="129" t="s">
        <v>16707</v>
      </c>
      <c r="G12037" s="129" t="s">
        <v>16723</v>
      </c>
      <c r="H12037" s="129"/>
    </row>
    <row r="12038" spans="1:8" x14ac:dyDescent="0.3">
      <c r="A12038" s="183">
        <v>45869</v>
      </c>
      <c r="B12038" s="129">
        <v>45853</v>
      </c>
      <c r="C12038" s="129" t="s">
        <v>418</v>
      </c>
      <c r="D12038" s="165">
        <v>98649</v>
      </c>
      <c r="E12038" s="129" t="s">
        <v>16708</v>
      </c>
      <c r="F12038" s="129" t="s">
        <v>16707</v>
      </c>
      <c r="G12038" s="129" t="s">
        <v>16723</v>
      </c>
      <c r="H12038" s="129" t="s">
        <v>16820</v>
      </c>
    </row>
    <row r="12039" spans="1:8" x14ac:dyDescent="0.3">
      <c r="A12039" s="183">
        <v>45869</v>
      </c>
      <c r="B12039" s="129">
        <v>45839</v>
      </c>
      <c r="C12039" s="129" t="s">
        <v>418</v>
      </c>
      <c r="D12039" s="165">
        <v>30501</v>
      </c>
      <c r="E12039" s="129" t="s">
        <v>16708</v>
      </c>
      <c r="F12039" s="129" t="s">
        <v>16707</v>
      </c>
      <c r="G12039" s="129" t="s">
        <v>16723</v>
      </c>
      <c r="H12039" s="129" t="s">
        <v>16820</v>
      </c>
    </row>
    <row r="12040" spans="1:8" x14ac:dyDescent="0.3">
      <c r="A12040" s="183">
        <v>45869</v>
      </c>
      <c r="B12040" s="129">
        <v>45841</v>
      </c>
      <c r="C12040" s="129" t="s">
        <v>418</v>
      </c>
      <c r="D12040" s="165">
        <v>82963</v>
      </c>
      <c r="E12040" s="129" t="s">
        <v>16714</v>
      </c>
      <c r="F12040" s="129" t="s">
        <v>16707</v>
      </c>
      <c r="G12040" s="129" t="s">
        <v>16723</v>
      </c>
      <c r="H12040" s="129"/>
    </row>
    <row r="12041" spans="1:8" x14ac:dyDescent="0.3">
      <c r="A12041" s="183">
        <v>45869</v>
      </c>
      <c r="B12041" s="129">
        <v>45846</v>
      </c>
      <c r="C12041" s="129" t="s">
        <v>418</v>
      </c>
      <c r="D12041" s="165">
        <v>35631</v>
      </c>
      <c r="E12041" s="129" t="s">
        <v>16715</v>
      </c>
      <c r="F12041" s="129" t="s">
        <v>16707</v>
      </c>
      <c r="G12041" s="129" t="s">
        <v>16723</v>
      </c>
      <c r="H12041" s="129"/>
    </row>
    <row r="12042" spans="1:8" x14ac:dyDescent="0.3">
      <c r="A12042" s="183">
        <v>45869</v>
      </c>
      <c r="B12042" s="129">
        <v>45846</v>
      </c>
      <c r="C12042" s="129" t="s">
        <v>418</v>
      </c>
      <c r="D12042" s="165">
        <v>47096</v>
      </c>
      <c r="E12042" s="129" t="s">
        <v>16708</v>
      </c>
      <c r="F12042" s="129" t="s">
        <v>16707</v>
      </c>
      <c r="G12042" s="129" t="s">
        <v>16723</v>
      </c>
      <c r="H12042" s="129" t="s">
        <v>16820</v>
      </c>
    </row>
    <row r="12043" spans="1:8" x14ac:dyDescent="0.3">
      <c r="A12043" s="183">
        <v>45869</v>
      </c>
      <c r="B12043" s="129">
        <v>45846</v>
      </c>
      <c r="C12043" s="129" t="s">
        <v>418</v>
      </c>
      <c r="D12043" s="165">
        <v>22045</v>
      </c>
      <c r="E12043" s="129" t="s">
        <v>16709</v>
      </c>
      <c r="F12043" s="129" t="s">
        <v>16707</v>
      </c>
      <c r="G12043" s="129" t="s">
        <v>16723</v>
      </c>
      <c r="H12043" s="129"/>
    </row>
    <row r="12044" spans="1:8" x14ac:dyDescent="0.3">
      <c r="A12044" s="183">
        <v>45869</v>
      </c>
      <c r="B12044" s="129">
        <v>45860</v>
      </c>
      <c r="C12044" s="129" t="s">
        <v>418</v>
      </c>
      <c r="D12044" s="165">
        <v>120222</v>
      </c>
      <c r="E12044" s="129" t="s">
        <v>16708</v>
      </c>
      <c r="F12044" s="129" t="s">
        <v>16707</v>
      </c>
      <c r="G12044" s="129" t="s">
        <v>16723</v>
      </c>
      <c r="H12044" s="129" t="s">
        <v>16820</v>
      </c>
    </row>
    <row r="12045" spans="1:8" x14ac:dyDescent="0.3">
      <c r="A12045" s="183">
        <v>45869</v>
      </c>
      <c r="B12045" s="129">
        <v>45841</v>
      </c>
      <c r="C12045" s="129" t="s">
        <v>418</v>
      </c>
      <c r="D12045" s="165">
        <v>22935</v>
      </c>
      <c r="E12045" s="129" t="s">
        <v>16709</v>
      </c>
      <c r="F12045" s="129" t="s">
        <v>16707</v>
      </c>
      <c r="G12045" s="129" t="s">
        <v>16723</v>
      </c>
      <c r="H12045" s="129"/>
    </row>
    <row r="12046" spans="1:8" x14ac:dyDescent="0.3">
      <c r="A12046" s="183">
        <v>45869</v>
      </c>
      <c r="B12046" s="129">
        <v>45839</v>
      </c>
      <c r="C12046" s="129" t="s">
        <v>418</v>
      </c>
      <c r="D12046" s="165">
        <v>45051</v>
      </c>
      <c r="E12046" s="129" t="s">
        <v>16708</v>
      </c>
      <c r="F12046" s="129" t="s">
        <v>16707</v>
      </c>
      <c r="G12046" s="129" t="s">
        <v>16723</v>
      </c>
      <c r="H12046" s="129" t="s">
        <v>16820</v>
      </c>
    </row>
    <row r="12047" spans="1:8" x14ac:dyDescent="0.3">
      <c r="A12047" s="183">
        <v>45869</v>
      </c>
      <c r="B12047" s="129">
        <v>45860</v>
      </c>
      <c r="C12047" s="129" t="s">
        <v>418</v>
      </c>
      <c r="D12047" s="165">
        <v>20054</v>
      </c>
      <c r="E12047" s="129" t="s">
        <v>16709</v>
      </c>
      <c r="F12047" s="129" t="s">
        <v>16707</v>
      </c>
      <c r="G12047" s="129" t="s">
        <v>16723</v>
      </c>
      <c r="H12047" s="129"/>
    </row>
    <row r="12048" spans="1:8" x14ac:dyDescent="0.3">
      <c r="A12048" s="183">
        <v>45869</v>
      </c>
      <c r="B12048" s="129">
        <v>45841</v>
      </c>
      <c r="C12048" s="129" t="s">
        <v>418</v>
      </c>
      <c r="D12048" s="165">
        <v>19196</v>
      </c>
      <c r="E12048" s="129" t="s">
        <v>16709</v>
      </c>
      <c r="F12048" s="129" t="s">
        <v>16707</v>
      </c>
      <c r="G12048" s="129" t="s">
        <v>16723</v>
      </c>
      <c r="H12048" s="129"/>
    </row>
    <row r="12049" spans="1:8" x14ac:dyDescent="0.3">
      <c r="A12049" s="183">
        <v>45869</v>
      </c>
      <c r="B12049" s="129">
        <v>45841</v>
      </c>
      <c r="C12049" s="129" t="s">
        <v>418</v>
      </c>
      <c r="D12049" s="165">
        <v>49953</v>
      </c>
      <c r="E12049" s="129" t="s">
        <v>16709</v>
      </c>
      <c r="F12049" s="129" t="s">
        <v>16707</v>
      </c>
      <c r="G12049" s="129" t="s">
        <v>16723</v>
      </c>
      <c r="H12049" s="129"/>
    </row>
    <row r="12050" spans="1:8" x14ac:dyDescent="0.3">
      <c r="A12050" s="183">
        <v>45869</v>
      </c>
      <c r="B12050" s="129">
        <v>45841</v>
      </c>
      <c r="C12050" s="129" t="s">
        <v>418</v>
      </c>
      <c r="D12050" s="165">
        <v>84183</v>
      </c>
      <c r="E12050" s="129" t="s">
        <v>16709</v>
      </c>
      <c r="F12050" s="129" t="s">
        <v>16707</v>
      </c>
      <c r="G12050" s="129" t="s">
        <v>16723</v>
      </c>
      <c r="H12050" s="129"/>
    </row>
    <row r="12051" spans="1:8" x14ac:dyDescent="0.3">
      <c r="A12051" s="183">
        <v>45869</v>
      </c>
      <c r="B12051" s="129">
        <v>45867</v>
      </c>
      <c r="C12051" s="129" t="s">
        <v>418</v>
      </c>
      <c r="D12051" s="165">
        <v>20351</v>
      </c>
      <c r="E12051" s="129" t="s">
        <v>16708</v>
      </c>
      <c r="F12051" s="129" t="s">
        <v>16707</v>
      </c>
      <c r="G12051" s="129" t="s">
        <v>16723</v>
      </c>
      <c r="H12051" s="129" t="s">
        <v>16820</v>
      </c>
    </row>
    <row r="12052" spans="1:8" x14ac:dyDescent="0.3">
      <c r="A12052" s="183">
        <v>45869</v>
      </c>
      <c r="B12052" s="129">
        <v>45867</v>
      </c>
      <c r="C12052" s="129" t="s">
        <v>418</v>
      </c>
      <c r="D12052" s="165">
        <v>25055</v>
      </c>
      <c r="E12052" s="129" t="s">
        <v>16715</v>
      </c>
      <c r="F12052" s="129" t="s">
        <v>16707</v>
      </c>
      <c r="G12052" s="129" t="s">
        <v>16723</v>
      </c>
      <c r="H12052" s="129"/>
    </row>
    <row r="12053" spans="1:8" x14ac:dyDescent="0.3">
      <c r="A12053" s="183">
        <v>45869</v>
      </c>
      <c r="B12053" s="129">
        <v>45867</v>
      </c>
      <c r="C12053" s="129" t="s">
        <v>418</v>
      </c>
      <c r="D12053" s="165">
        <v>10410</v>
      </c>
      <c r="E12053" s="129" t="s">
        <v>16708</v>
      </c>
      <c r="F12053" s="129" t="s">
        <v>16707</v>
      </c>
      <c r="G12053" s="129" t="s">
        <v>16723</v>
      </c>
      <c r="H12053" s="129" t="s">
        <v>16820</v>
      </c>
    </row>
    <row r="12054" spans="1:8" x14ac:dyDescent="0.3">
      <c r="A12054" s="183">
        <v>45838</v>
      </c>
      <c r="B12054" s="129">
        <v>45832</v>
      </c>
      <c r="C12054" s="129" t="s">
        <v>418</v>
      </c>
      <c r="D12054" s="165">
        <v>9078</v>
      </c>
      <c r="E12054" s="129" t="s">
        <v>16708</v>
      </c>
      <c r="F12054" s="129" t="s">
        <v>16707</v>
      </c>
      <c r="G12054" s="129" t="s">
        <v>16723</v>
      </c>
      <c r="H12054" s="129" t="s">
        <v>16820</v>
      </c>
    </row>
    <row r="12055" spans="1:8" x14ac:dyDescent="0.3">
      <c r="A12055" s="183">
        <v>45838</v>
      </c>
      <c r="B12055" s="129">
        <v>45832</v>
      </c>
      <c r="C12055" s="129" t="s">
        <v>418</v>
      </c>
      <c r="D12055" s="165">
        <v>7897</v>
      </c>
      <c r="E12055" s="129" t="s">
        <v>16708</v>
      </c>
      <c r="F12055" s="129" t="s">
        <v>16707</v>
      </c>
      <c r="G12055" s="129" t="s">
        <v>16723</v>
      </c>
      <c r="H12055" s="129" t="s">
        <v>16820</v>
      </c>
    </row>
    <row r="12056" spans="1:8" x14ac:dyDescent="0.3">
      <c r="A12056" s="183">
        <v>45869</v>
      </c>
      <c r="B12056" s="129">
        <v>45860</v>
      </c>
      <c r="C12056" s="129" t="s">
        <v>416</v>
      </c>
      <c r="D12056" s="165">
        <v>19872</v>
      </c>
      <c r="E12056" s="129" t="s">
        <v>16713</v>
      </c>
      <c r="F12056" s="129" t="s">
        <v>16707</v>
      </c>
      <c r="G12056" s="129" t="s">
        <v>16723</v>
      </c>
      <c r="H12056" s="129"/>
    </row>
    <row r="12057" spans="1:8" x14ac:dyDescent="0.3">
      <c r="A12057" s="183">
        <v>45869</v>
      </c>
      <c r="B12057" s="129">
        <v>45853</v>
      </c>
      <c r="C12057" s="129" t="s">
        <v>416</v>
      </c>
      <c r="D12057" s="165">
        <v>24342</v>
      </c>
      <c r="E12057" s="129" t="s">
        <v>16709</v>
      </c>
      <c r="F12057" s="129" t="s">
        <v>16707</v>
      </c>
      <c r="G12057" s="129" t="s">
        <v>16723</v>
      </c>
      <c r="H12057" s="129"/>
    </row>
    <row r="12058" spans="1:8" x14ac:dyDescent="0.3">
      <c r="A12058" s="183">
        <v>45869</v>
      </c>
      <c r="B12058" s="129">
        <v>45853</v>
      </c>
      <c r="C12058" s="129" t="s">
        <v>416</v>
      </c>
      <c r="D12058" s="165">
        <v>15746</v>
      </c>
      <c r="E12058" s="129" t="s">
        <v>16709</v>
      </c>
      <c r="F12058" s="129" t="s">
        <v>16707</v>
      </c>
      <c r="G12058" s="129" t="s">
        <v>16723</v>
      </c>
      <c r="H12058" s="129"/>
    </row>
    <row r="12059" spans="1:8" x14ac:dyDescent="0.3">
      <c r="A12059" s="183">
        <v>45869</v>
      </c>
      <c r="B12059" s="129">
        <v>45853</v>
      </c>
      <c r="C12059" s="129" t="s">
        <v>416</v>
      </c>
      <c r="D12059" s="165">
        <v>56897</v>
      </c>
      <c r="E12059" s="129" t="s">
        <v>16708</v>
      </c>
      <c r="F12059" s="129" t="s">
        <v>16707</v>
      </c>
      <c r="G12059" s="129" t="s">
        <v>16723</v>
      </c>
      <c r="H12059" s="129" t="s">
        <v>16820</v>
      </c>
    </row>
    <row r="12060" spans="1:8" x14ac:dyDescent="0.3">
      <c r="A12060" s="183">
        <v>45869</v>
      </c>
      <c r="B12060" s="129">
        <v>45846</v>
      </c>
      <c r="C12060" s="129" t="s">
        <v>416</v>
      </c>
      <c r="D12060" s="165">
        <v>16249</v>
      </c>
      <c r="E12060" s="129" t="s">
        <v>16708</v>
      </c>
      <c r="F12060" s="129" t="s">
        <v>16707</v>
      </c>
      <c r="G12060" s="129" t="s">
        <v>16723</v>
      </c>
      <c r="H12060" s="129" t="s">
        <v>16820</v>
      </c>
    </row>
    <row r="12061" spans="1:8" x14ac:dyDescent="0.3">
      <c r="A12061" s="183">
        <v>45869</v>
      </c>
      <c r="B12061" s="129">
        <v>45839</v>
      </c>
      <c r="C12061" s="129" t="s">
        <v>416</v>
      </c>
      <c r="D12061" s="165">
        <v>65189</v>
      </c>
      <c r="E12061" s="129" t="s">
        <v>16708</v>
      </c>
      <c r="F12061" s="129" t="s">
        <v>16707</v>
      </c>
      <c r="G12061" s="129" t="s">
        <v>16723</v>
      </c>
      <c r="H12061" s="129" t="s">
        <v>16820</v>
      </c>
    </row>
    <row r="12062" spans="1:8" x14ac:dyDescent="0.3">
      <c r="A12062" s="183">
        <v>45869</v>
      </c>
      <c r="B12062" s="129">
        <v>45846</v>
      </c>
      <c r="C12062" s="129" t="s">
        <v>416</v>
      </c>
      <c r="D12062" s="165">
        <v>75486</v>
      </c>
      <c r="E12062" s="129" t="s">
        <v>16708</v>
      </c>
      <c r="F12062" s="129" t="s">
        <v>16707</v>
      </c>
      <c r="G12062" s="129" t="s">
        <v>16723</v>
      </c>
      <c r="H12062" s="129" t="s">
        <v>16820</v>
      </c>
    </row>
    <row r="12063" spans="1:8" x14ac:dyDescent="0.3">
      <c r="A12063" s="183">
        <v>45869</v>
      </c>
      <c r="B12063" s="129">
        <v>45853</v>
      </c>
      <c r="C12063" s="129" t="s">
        <v>416</v>
      </c>
      <c r="D12063" s="165">
        <v>11192</v>
      </c>
      <c r="E12063" s="129" t="s">
        <v>16713</v>
      </c>
      <c r="F12063" s="129" t="s">
        <v>16707</v>
      </c>
      <c r="G12063" s="129" t="s">
        <v>16723</v>
      </c>
      <c r="H12063" s="129"/>
    </row>
    <row r="12064" spans="1:8" x14ac:dyDescent="0.3">
      <c r="A12064" s="183">
        <v>45869</v>
      </c>
      <c r="B12064" s="129">
        <v>45860</v>
      </c>
      <c r="C12064" s="129" t="s">
        <v>416</v>
      </c>
      <c r="D12064" s="165">
        <v>67712</v>
      </c>
      <c r="E12064" s="129" t="s">
        <v>16709</v>
      </c>
      <c r="F12064" s="129" t="s">
        <v>16707</v>
      </c>
      <c r="G12064" s="129" t="s">
        <v>16723</v>
      </c>
      <c r="H12064" s="129"/>
    </row>
    <row r="12065" spans="1:8" x14ac:dyDescent="0.3">
      <c r="A12065" s="183">
        <v>45869</v>
      </c>
      <c r="B12065" s="129">
        <v>45849</v>
      </c>
      <c r="C12065" s="129" t="s">
        <v>416</v>
      </c>
      <c r="D12065" s="165">
        <v>26493</v>
      </c>
      <c r="E12065" s="129" t="s">
        <v>16708</v>
      </c>
      <c r="F12065" s="129" t="s">
        <v>16707</v>
      </c>
      <c r="G12065" s="129" t="s">
        <v>16723</v>
      </c>
      <c r="H12065" s="129" t="s">
        <v>16820</v>
      </c>
    </row>
    <row r="12066" spans="1:8" x14ac:dyDescent="0.3">
      <c r="A12066" s="183">
        <v>45869</v>
      </c>
      <c r="B12066" s="129">
        <v>45867</v>
      </c>
      <c r="C12066" s="129" t="s">
        <v>416</v>
      </c>
      <c r="D12066" s="165">
        <v>50046</v>
      </c>
      <c r="E12066" s="129" t="s">
        <v>16709</v>
      </c>
      <c r="F12066" s="129" t="s">
        <v>16707</v>
      </c>
      <c r="G12066" s="129" t="s">
        <v>16723</v>
      </c>
      <c r="H12066" s="129"/>
    </row>
    <row r="12067" spans="1:8" x14ac:dyDescent="0.3">
      <c r="A12067" s="183">
        <v>45838</v>
      </c>
      <c r="B12067" s="129">
        <v>45832</v>
      </c>
      <c r="C12067" s="129" t="s">
        <v>416</v>
      </c>
      <c r="D12067" s="165">
        <v>23314</v>
      </c>
      <c r="E12067" s="129" t="s">
        <v>16708</v>
      </c>
      <c r="F12067" s="129" t="s">
        <v>16707</v>
      </c>
      <c r="G12067" s="129" t="s">
        <v>16723</v>
      </c>
      <c r="H12067" s="129" t="s">
        <v>16820</v>
      </c>
    </row>
    <row r="12068" spans="1:8" x14ac:dyDescent="0.3">
      <c r="A12068" s="183">
        <v>45838</v>
      </c>
      <c r="B12068" s="129">
        <v>45832</v>
      </c>
      <c r="C12068" s="129" t="s">
        <v>416</v>
      </c>
      <c r="D12068" s="165">
        <v>13609</v>
      </c>
      <c r="E12068" s="129" t="s">
        <v>16708</v>
      </c>
      <c r="F12068" s="129" t="s">
        <v>16707</v>
      </c>
      <c r="G12068" s="129" t="s">
        <v>16723</v>
      </c>
      <c r="H12068" s="129" t="s">
        <v>16820</v>
      </c>
    </row>
    <row r="12069" spans="1:8" x14ac:dyDescent="0.3">
      <c r="A12069" s="183">
        <v>45869</v>
      </c>
      <c r="B12069" s="129">
        <v>45853</v>
      </c>
      <c r="C12069" s="129" t="s">
        <v>417</v>
      </c>
      <c r="D12069" s="165">
        <v>32736</v>
      </c>
      <c r="E12069" s="129" t="s">
        <v>16709</v>
      </c>
      <c r="F12069" s="129" t="s">
        <v>16707</v>
      </c>
      <c r="G12069" s="129" t="s">
        <v>16723</v>
      </c>
      <c r="H12069" s="129"/>
    </row>
    <row r="12070" spans="1:8" x14ac:dyDescent="0.3">
      <c r="A12070" s="183">
        <v>45869</v>
      </c>
      <c r="B12070" s="129">
        <v>45860</v>
      </c>
      <c r="C12070" s="129" t="s">
        <v>417</v>
      </c>
      <c r="D12070" s="165">
        <v>43045</v>
      </c>
      <c r="E12070" s="129" t="s">
        <v>16708</v>
      </c>
      <c r="F12070" s="129" t="s">
        <v>16707</v>
      </c>
      <c r="G12070" s="129" t="s">
        <v>16723</v>
      </c>
      <c r="H12070" s="129" t="s">
        <v>16820</v>
      </c>
    </row>
    <row r="12071" spans="1:8" x14ac:dyDescent="0.3">
      <c r="A12071" s="183">
        <v>45869</v>
      </c>
      <c r="B12071" s="129">
        <v>45849</v>
      </c>
      <c r="C12071" s="129" t="s">
        <v>417</v>
      </c>
      <c r="D12071" s="165">
        <v>51266</v>
      </c>
      <c r="E12071" s="129" t="s">
        <v>16708</v>
      </c>
      <c r="F12071" s="129" t="s">
        <v>16707</v>
      </c>
      <c r="G12071" s="129" t="s">
        <v>16723</v>
      </c>
      <c r="H12071" s="129" t="s">
        <v>16820</v>
      </c>
    </row>
    <row r="12072" spans="1:8" x14ac:dyDescent="0.3">
      <c r="A12072" s="183">
        <v>45869</v>
      </c>
      <c r="B12072" s="129">
        <v>45839</v>
      </c>
      <c r="C12072" s="129" t="s">
        <v>417</v>
      </c>
      <c r="D12072" s="165">
        <v>42275</v>
      </c>
      <c r="E12072" s="129" t="s">
        <v>16708</v>
      </c>
      <c r="F12072" s="129" t="s">
        <v>16707</v>
      </c>
      <c r="G12072" s="129" t="s">
        <v>16723</v>
      </c>
      <c r="H12072" s="129" t="s">
        <v>16820</v>
      </c>
    </row>
    <row r="12073" spans="1:8" x14ac:dyDescent="0.3">
      <c r="A12073" s="183">
        <v>45869</v>
      </c>
      <c r="B12073" s="129">
        <v>45853</v>
      </c>
      <c r="C12073" s="129" t="s">
        <v>417</v>
      </c>
      <c r="D12073" s="165">
        <v>28112</v>
      </c>
      <c r="E12073" s="129" t="s">
        <v>16708</v>
      </c>
      <c r="F12073" s="129" t="s">
        <v>16707</v>
      </c>
      <c r="G12073" s="129" t="s">
        <v>16723</v>
      </c>
      <c r="H12073" s="129" t="s">
        <v>16820</v>
      </c>
    </row>
    <row r="12074" spans="1:8" x14ac:dyDescent="0.3">
      <c r="A12074" s="183">
        <v>45869</v>
      </c>
      <c r="B12074" s="129">
        <v>45846</v>
      </c>
      <c r="C12074" s="129" t="s">
        <v>417</v>
      </c>
      <c r="D12074" s="165">
        <v>37500</v>
      </c>
      <c r="E12074" s="129" t="s">
        <v>16708</v>
      </c>
      <c r="F12074" s="129" t="s">
        <v>16707</v>
      </c>
      <c r="G12074" s="129" t="s">
        <v>16723</v>
      </c>
      <c r="H12074" s="129" t="s">
        <v>16820</v>
      </c>
    </row>
    <row r="12075" spans="1:8" x14ac:dyDescent="0.3">
      <c r="A12075" s="183">
        <v>45869</v>
      </c>
      <c r="B12075" s="129">
        <v>45839</v>
      </c>
      <c r="C12075" s="129" t="s">
        <v>417</v>
      </c>
      <c r="D12075" s="165">
        <v>125209</v>
      </c>
      <c r="E12075" s="129" t="s">
        <v>16708</v>
      </c>
      <c r="F12075" s="129" t="s">
        <v>16707</v>
      </c>
      <c r="G12075" s="129" t="s">
        <v>16723</v>
      </c>
      <c r="H12075" s="129" t="s">
        <v>16820</v>
      </c>
    </row>
    <row r="12076" spans="1:8" x14ac:dyDescent="0.3">
      <c r="A12076" s="183">
        <v>45869</v>
      </c>
      <c r="B12076" s="129">
        <v>45853</v>
      </c>
      <c r="C12076" s="129" t="s">
        <v>417</v>
      </c>
      <c r="D12076" s="165">
        <v>72133</v>
      </c>
      <c r="E12076" s="129" t="s">
        <v>16709</v>
      </c>
      <c r="F12076" s="129" t="s">
        <v>16707</v>
      </c>
      <c r="G12076" s="129" t="s">
        <v>16723</v>
      </c>
      <c r="H12076" s="129"/>
    </row>
    <row r="12077" spans="1:8" x14ac:dyDescent="0.3">
      <c r="A12077" s="183">
        <v>45869</v>
      </c>
      <c r="B12077" s="129">
        <v>45860</v>
      </c>
      <c r="C12077" s="129" t="s">
        <v>417</v>
      </c>
      <c r="D12077" s="165">
        <v>105877</v>
      </c>
      <c r="E12077" s="129" t="s">
        <v>16708</v>
      </c>
      <c r="F12077" s="129" t="s">
        <v>16707</v>
      </c>
      <c r="G12077" s="129" t="s">
        <v>16723</v>
      </c>
      <c r="H12077" s="129" t="s">
        <v>16820</v>
      </c>
    </row>
    <row r="12078" spans="1:8" x14ac:dyDescent="0.3">
      <c r="A12078" s="183">
        <v>45869</v>
      </c>
      <c r="B12078" s="129">
        <v>45867</v>
      </c>
      <c r="C12078" s="129" t="s">
        <v>417</v>
      </c>
      <c r="D12078" s="165">
        <v>18468</v>
      </c>
      <c r="E12078" s="129" t="s">
        <v>16708</v>
      </c>
      <c r="F12078" s="129" t="s">
        <v>16707</v>
      </c>
      <c r="G12078" s="129" t="s">
        <v>16723</v>
      </c>
      <c r="H12078" s="129" t="s">
        <v>16820</v>
      </c>
    </row>
    <row r="12079" spans="1:8" x14ac:dyDescent="0.3">
      <c r="A12079" s="183">
        <v>45869</v>
      </c>
      <c r="B12079" s="129">
        <v>45867</v>
      </c>
      <c r="C12079" s="129" t="s">
        <v>417</v>
      </c>
      <c r="D12079" s="165">
        <v>18284</v>
      </c>
      <c r="E12079" s="129" t="s">
        <v>16708</v>
      </c>
      <c r="F12079" s="129" t="s">
        <v>16707</v>
      </c>
      <c r="G12079" s="129" t="s">
        <v>16723</v>
      </c>
      <c r="H12079" s="129" t="s">
        <v>16820</v>
      </c>
    </row>
    <row r="12080" spans="1:8" x14ac:dyDescent="0.3">
      <c r="A12080" s="183">
        <v>45838</v>
      </c>
      <c r="B12080" s="129">
        <v>45832</v>
      </c>
      <c r="C12080" s="129" t="s">
        <v>417</v>
      </c>
      <c r="D12080" s="165">
        <v>11989</v>
      </c>
      <c r="E12080" s="129" t="s">
        <v>16708</v>
      </c>
      <c r="F12080" s="129" t="s">
        <v>16707</v>
      </c>
      <c r="G12080" s="129" t="s">
        <v>16723</v>
      </c>
      <c r="H12080" s="129" t="s">
        <v>16820</v>
      </c>
    </row>
    <row r="12081" spans="1:8" x14ac:dyDescent="0.3">
      <c r="A12081" s="183">
        <v>45900</v>
      </c>
      <c r="B12081" s="129">
        <v>45881</v>
      </c>
      <c r="C12081" s="129" t="s">
        <v>416</v>
      </c>
      <c r="D12081" s="165">
        <v>35992</v>
      </c>
      <c r="E12081" s="129" t="s">
        <v>16708</v>
      </c>
      <c r="F12081" s="129" t="s">
        <v>16707</v>
      </c>
      <c r="G12081" s="129" t="s">
        <v>16723</v>
      </c>
      <c r="H12081" s="129" t="s">
        <v>16820</v>
      </c>
    </row>
    <row r="12082" spans="1:8" x14ac:dyDescent="0.3">
      <c r="A12082" s="183">
        <v>45900</v>
      </c>
      <c r="B12082" s="129">
        <v>45881</v>
      </c>
      <c r="C12082" s="129" t="s">
        <v>416</v>
      </c>
      <c r="D12082" s="165">
        <v>137175</v>
      </c>
      <c r="E12082" s="129" t="s">
        <v>16712</v>
      </c>
      <c r="F12082" s="129" t="s">
        <v>16707</v>
      </c>
      <c r="G12082" s="129" t="s">
        <v>16723</v>
      </c>
      <c r="H12082" s="129"/>
    </row>
    <row r="12083" spans="1:8" x14ac:dyDescent="0.3">
      <c r="A12083" s="183">
        <v>45900</v>
      </c>
      <c r="B12083" s="129">
        <v>45881</v>
      </c>
      <c r="C12083" s="129" t="s">
        <v>416</v>
      </c>
      <c r="D12083" s="165">
        <v>67955</v>
      </c>
      <c r="E12083" s="129" t="s">
        <v>16708</v>
      </c>
      <c r="F12083" s="129" t="s">
        <v>16707</v>
      </c>
      <c r="G12083" s="129" t="s">
        <v>16723</v>
      </c>
      <c r="H12083" s="129" t="s">
        <v>16820</v>
      </c>
    </row>
    <row r="12084" spans="1:8" x14ac:dyDescent="0.3">
      <c r="A12084" s="183">
        <v>45900</v>
      </c>
      <c r="B12084" s="129">
        <v>45881</v>
      </c>
      <c r="C12084" s="129" t="s">
        <v>416</v>
      </c>
      <c r="D12084" s="165">
        <v>30696</v>
      </c>
      <c r="E12084" s="129" t="s">
        <v>16708</v>
      </c>
      <c r="F12084" s="129" t="s">
        <v>16707</v>
      </c>
      <c r="G12084" s="129" t="s">
        <v>16723</v>
      </c>
      <c r="H12084" s="129" t="s">
        <v>16820</v>
      </c>
    </row>
    <row r="12085" spans="1:8" x14ac:dyDescent="0.3">
      <c r="A12085" s="183">
        <v>45900</v>
      </c>
      <c r="B12085" s="129">
        <v>45876</v>
      </c>
      <c r="C12085" s="129" t="s">
        <v>416</v>
      </c>
      <c r="D12085" s="165">
        <v>29428</v>
      </c>
      <c r="E12085" s="129" t="s">
        <v>16708</v>
      </c>
      <c r="F12085" s="129" t="s">
        <v>16707</v>
      </c>
      <c r="G12085" s="129" t="s">
        <v>16723</v>
      </c>
      <c r="H12085" s="129" t="s">
        <v>16820</v>
      </c>
    </row>
    <row r="12086" spans="1:8" x14ac:dyDescent="0.3">
      <c r="A12086" s="183">
        <v>45900</v>
      </c>
      <c r="B12086" s="129">
        <v>45874</v>
      </c>
      <c r="C12086" s="129" t="s">
        <v>416</v>
      </c>
      <c r="D12086" s="165">
        <v>48821</v>
      </c>
      <c r="E12086" s="129" t="s">
        <v>16708</v>
      </c>
      <c r="F12086" s="129" t="s">
        <v>16707</v>
      </c>
      <c r="G12086" s="129" t="s">
        <v>16723</v>
      </c>
      <c r="H12086" s="129" t="s">
        <v>16820</v>
      </c>
    </row>
    <row r="12087" spans="1:8" x14ac:dyDescent="0.3">
      <c r="A12087" s="183">
        <v>45900</v>
      </c>
      <c r="B12087" s="129">
        <v>45888</v>
      </c>
      <c r="C12087" s="129" t="s">
        <v>416</v>
      </c>
      <c r="D12087" s="165">
        <v>40027</v>
      </c>
      <c r="E12087" s="129" t="s">
        <v>16708</v>
      </c>
      <c r="F12087" s="129" t="s">
        <v>16707</v>
      </c>
      <c r="G12087" s="129" t="s">
        <v>16723</v>
      </c>
      <c r="H12087" s="129" t="s">
        <v>16820</v>
      </c>
    </row>
    <row r="12088" spans="1:8" x14ac:dyDescent="0.3">
      <c r="A12088" s="183">
        <v>45900</v>
      </c>
      <c r="B12088" s="129">
        <v>45888</v>
      </c>
      <c r="C12088" s="129" t="s">
        <v>416</v>
      </c>
      <c r="D12088" s="165">
        <v>22348</v>
      </c>
      <c r="E12088" s="129" t="s">
        <v>16708</v>
      </c>
      <c r="F12088" s="129" t="s">
        <v>16707</v>
      </c>
      <c r="G12088" s="129" t="s">
        <v>16723</v>
      </c>
      <c r="H12088" s="129" t="s">
        <v>16820</v>
      </c>
    </row>
    <row r="12089" spans="1:8" x14ac:dyDescent="0.3">
      <c r="A12089" s="183">
        <v>45869</v>
      </c>
      <c r="B12089" s="129">
        <v>45867</v>
      </c>
      <c r="C12089" s="129" t="s">
        <v>416</v>
      </c>
      <c r="D12089" s="165">
        <v>29860</v>
      </c>
      <c r="E12089" s="129" t="s">
        <v>16708</v>
      </c>
      <c r="F12089" s="129" t="s">
        <v>16707</v>
      </c>
      <c r="G12089" s="129" t="s">
        <v>16723</v>
      </c>
      <c r="H12089" s="129" t="s">
        <v>16820</v>
      </c>
    </row>
    <row r="12090" spans="1:8" x14ac:dyDescent="0.3">
      <c r="A12090" s="183">
        <v>45900</v>
      </c>
      <c r="B12090" s="129">
        <v>45895</v>
      </c>
      <c r="C12090" s="129" t="s">
        <v>416</v>
      </c>
      <c r="D12090" s="165">
        <v>14595</v>
      </c>
      <c r="E12090" s="129" t="s">
        <v>16708</v>
      </c>
      <c r="F12090" s="129" t="s">
        <v>16707</v>
      </c>
      <c r="G12090" s="129" t="s">
        <v>16723</v>
      </c>
      <c r="H12090" s="129" t="s">
        <v>16820</v>
      </c>
    </row>
    <row r="12091" spans="1:8" x14ac:dyDescent="0.3">
      <c r="A12091" s="183">
        <v>45900</v>
      </c>
      <c r="B12091" s="129">
        <v>45888</v>
      </c>
      <c r="C12091" s="129" t="s">
        <v>416</v>
      </c>
      <c r="D12091" s="165">
        <v>86132</v>
      </c>
      <c r="E12091" s="129" t="s">
        <v>16712</v>
      </c>
      <c r="F12091" s="129" t="s">
        <v>16707</v>
      </c>
      <c r="G12091" s="129" t="s">
        <v>16723</v>
      </c>
      <c r="H12091" s="129"/>
    </row>
    <row r="12092" spans="1:8" x14ac:dyDescent="0.3">
      <c r="A12092" s="183">
        <v>45900</v>
      </c>
      <c r="B12092" s="129">
        <v>45888</v>
      </c>
      <c r="C12092" s="129" t="s">
        <v>416</v>
      </c>
      <c r="D12092" s="165">
        <v>98665</v>
      </c>
      <c r="E12092" s="129" t="s">
        <v>16716</v>
      </c>
      <c r="F12092" s="129" t="s">
        <v>16707</v>
      </c>
      <c r="G12092" s="129" t="s">
        <v>16723</v>
      </c>
      <c r="H12092" s="129"/>
    </row>
    <row r="12093" spans="1:8" x14ac:dyDescent="0.3">
      <c r="A12093" s="183">
        <v>45869</v>
      </c>
      <c r="B12093" s="129">
        <v>45853</v>
      </c>
      <c r="C12093" s="129" t="s">
        <v>416</v>
      </c>
      <c r="D12093" s="165">
        <v>5648</v>
      </c>
      <c r="E12093" s="129" t="s">
        <v>16709</v>
      </c>
      <c r="F12093" s="129" t="s">
        <v>16707</v>
      </c>
      <c r="G12093" s="129" t="s">
        <v>16723</v>
      </c>
      <c r="H12093" s="129"/>
    </row>
    <row r="12094" spans="1:8" x14ac:dyDescent="0.3">
      <c r="A12094" s="183">
        <v>45869</v>
      </c>
      <c r="B12094" s="129">
        <v>45853</v>
      </c>
      <c r="C12094" s="129" t="s">
        <v>416</v>
      </c>
      <c r="D12094" s="165">
        <v>1076</v>
      </c>
      <c r="E12094" s="129" t="s">
        <v>16709</v>
      </c>
      <c r="F12094" s="129" t="s">
        <v>16707</v>
      </c>
      <c r="G12094" s="129" t="s">
        <v>16723</v>
      </c>
      <c r="H12094" s="129"/>
    </row>
    <row r="12095" spans="1:8" x14ac:dyDescent="0.3">
      <c r="A12095" s="183">
        <v>45869</v>
      </c>
      <c r="B12095" s="129">
        <v>45853</v>
      </c>
      <c r="C12095" s="129" t="s">
        <v>416</v>
      </c>
      <c r="D12095" s="165">
        <v>1547</v>
      </c>
      <c r="E12095" s="129" t="s">
        <v>16709</v>
      </c>
      <c r="F12095" s="129" t="s">
        <v>16707</v>
      </c>
      <c r="G12095" s="129" t="s">
        <v>16723</v>
      </c>
      <c r="H12095" s="129"/>
    </row>
    <row r="12096" spans="1:8" x14ac:dyDescent="0.3">
      <c r="A12096" s="183">
        <v>45900</v>
      </c>
      <c r="B12096" s="129">
        <v>45881</v>
      </c>
      <c r="C12096" s="129" t="s">
        <v>418</v>
      </c>
      <c r="D12096" s="165">
        <v>28293</v>
      </c>
      <c r="E12096" s="129" t="s">
        <v>16708</v>
      </c>
      <c r="F12096" s="129" t="s">
        <v>16707</v>
      </c>
      <c r="G12096" s="129" t="s">
        <v>16723</v>
      </c>
      <c r="H12096" s="129" t="s">
        <v>16820</v>
      </c>
    </row>
    <row r="12097" spans="1:8" x14ac:dyDescent="0.3">
      <c r="A12097" s="183">
        <v>45900</v>
      </c>
      <c r="B12097" s="129">
        <v>45881</v>
      </c>
      <c r="C12097" s="129" t="s">
        <v>418</v>
      </c>
      <c r="D12097" s="165">
        <v>186084</v>
      </c>
      <c r="E12097" s="129" t="s">
        <v>16710</v>
      </c>
      <c r="F12097" s="129" t="s">
        <v>16707</v>
      </c>
      <c r="G12097" s="129" t="s">
        <v>16723</v>
      </c>
      <c r="H12097" s="129"/>
    </row>
    <row r="12098" spans="1:8" x14ac:dyDescent="0.3">
      <c r="A12098" s="183">
        <v>45900</v>
      </c>
      <c r="B12098" s="129">
        <v>45881</v>
      </c>
      <c r="C12098" s="129" t="s">
        <v>418</v>
      </c>
      <c r="D12098" s="165">
        <v>20173</v>
      </c>
      <c r="E12098" s="129" t="s">
        <v>16709</v>
      </c>
      <c r="F12098" s="129" t="s">
        <v>16707</v>
      </c>
      <c r="G12098" s="129" t="s">
        <v>16723</v>
      </c>
      <c r="H12098" s="129"/>
    </row>
    <row r="12099" spans="1:8" x14ac:dyDescent="0.3">
      <c r="A12099" s="183">
        <v>45900</v>
      </c>
      <c r="B12099" s="129">
        <v>45874</v>
      </c>
      <c r="C12099" s="129" t="s">
        <v>418</v>
      </c>
      <c r="D12099" s="165">
        <v>40412</v>
      </c>
      <c r="E12099" s="129" t="s">
        <v>16713</v>
      </c>
      <c r="F12099" s="129" t="s">
        <v>16707</v>
      </c>
      <c r="G12099" s="129" t="s">
        <v>16723</v>
      </c>
      <c r="H12099" s="129"/>
    </row>
    <row r="12100" spans="1:8" x14ac:dyDescent="0.3">
      <c r="A12100" s="183">
        <v>45900</v>
      </c>
      <c r="B12100" s="129">
        <v>45881</v>
      </c>
      <c r="C12100" s="129" t="s">
        <v>418</v>
      </c>
      <c r="D12100" s="165">
        <v>148013</v>
      </c>
      <c r="E12100" s="129" t="s">
        <v>16708</v>
      </c>
      <c r="F12100" s="129" t="s">
        <v>16707</v>
      </c>
      <c r="G12100" s="129" t="s">
        <v>16723</v>
      </c>
      <c r="H12100" s="129" t="s">
        <v>16820</v>
      </c>
    </row>
    <row r="12101" spans="1:8" x14ac:dyDescent="0.3">
      <c r="A12101" s="183">
        <v>45900</v>
      </c>
      <c r="B12101" s="129">
        <v>45874</v>
      </c>
      <c r="C12101" s="129" t="s">
        <v>418</v>
      </c>
      <c r="D12101" s="165">
        <v>95304</v>
      </c>
      <c r="E12101" s="129" t="s">
        <v>16712</v>
      </c>
      <c r="F12101" s="129" t="s">
        <v>16707</v>
      </c>
      <c r="G12101" s="129" t="s">
        <v>16723</v>
      </c>
      <c r="H12101" s="129"/>
    </row>
    <row r="12102" spans="1:8" x14ac:dyDescent="0.3">
      <c r="A12102" s="183">
        <v>45900</v>
      </c>
      <c r="B12102" s="129">
        <v>45888</v>
      </c>
      <c r="C12102" s="129" t="s">
        <v>418</v>
      </c>
      <c r="D12102" s="165">
        <v>34330</v>
      </c>
      <c r="E12102" s="129" t="s">
        <v>16708</v>
      </c>
      <c r="F12102" s="129" t="s">
        <v>16707</v>
      </c>
      <c r="G12102" s="129" t="s">
        <v>16723</v>
      </c>
      <c r="H12102" s="129" t="s">
        <v>16820</v>
      </c>
    </row>
    <row r="12103" spans="1:8" x14ac:dyDescent="0.3">
      <c r="A12103" s="183">
        <v>45900</v>
      </c>
      <c r="B12103" s="129">
        <v>45881</v>
      </c>
      <c r="C12103" s="129" t="s">
        <v>418</v>
      </c>
      <c r="D12103" s="165">
        <v>50664</v>
      </c>
      <c r="E12103" s="129" t="s">
        <v>16709</v>
      </c>
      <c r="F12103" s="129" t="s">
        <v>16707</v>
      </c>
      <c r="G12103" s="129" t="s">
        <v>16723</v>
      </c>
      <c r="H12103" s="129"/>
    </row>
    <row r="12104" spans="1:8" x14ac:dyDescent="0.3">
      <c r="A12104" s="183">
        <v>45869</v>
      </c>
      <c r="B12104" s="129">
        <v>45867</v>
      </c>
      <c r="C12104" s="129" t="s">
        <v>418</v>
      </c>
      <c r="D12104" s="165">
        <v>43780</v>
      </c>
      <c r="E12104" s="129" t="s">
        <v>16708</v>
      </c>
      <c r="F12104" s="129" t="s">
        <v>16707</v>
      </c>
      <c r="G12104" s="129" t="s">
        <v>16723</v>
      </c>
      <c r="H12104" s="129" t="s">
        <v>16820</v>
      </c>
    </row>
    <row r="12105" spans="1:8" x14ac:dyDescent="0.3">
      <c r="A12105" s="183">
        <v>45869</v>
      </c>
      <c r="B12105" s="129">
        <v>45867</v>
      </c>
      <c r="C12105" s="129" t="s">
        <v>418</v>
      </c>
      <c r="D12105" s="165">
        <v>21801</v>
      </c>
      <c r="E12105" s="129" t="s">
        <v>16708</v>
      </c>
      <c r="F12105" s="129" t="s">
        <v>16707</v>
      </c>
      <c r="G12105" s="129" t="s">
        <v>16723</v>
      </c>
      <c r="H12105" s="129" t="s">
        <v>16820</v>
      </c>
    </row>
    <row r="12106" spans="1:8" x14ac:dyDescent="0.3">
      <c r="A12106" s="183">
        <v>45900</v>
      </c>
      <c r="B12106" s="129">
        <v>45895</v>
      </c>
      <c r="C12106" s="129" t="s">
        <v>418</v>
      </c>
      <c r="D12106" s="165">
        <v>82361</v>
      </c>
      <c r="E12106" s="129" t="s">
        <v>16708</v>
      </c>
      <c r="F12106" s="129" t="s">
        <v>16707</v>
      </c>
      <c r="G12106" s="129" t="s">
        <v>16723</v>
      </c>
      <c r="H12106" s="129" t="s">
        <v>16820</v>
      </c>
    </row>
    <row r="12107" spans="1:8" x14ac:dyDescent="0.3">
      <c r="A12107" s="183">
        <v>45869</v>
      </c>
      <c r="B12107" s="129">
        <v>45867</v>
      </c>
      <c r="C12107" s="129" t="s">
        <v>418</v>
      </c>
      <c r="D12107" s="165">
        <v>15787</v>
      </c>
      <c r="E12107" s="129" t="s">
        <v>16717</v>
      </c>
      <c r="F12107" s="129" t="s">
        <v>16707</v>
      </c>
      <c r="G12107" s="129" t="s">
        <v>16723</v>
      </c>
      <c r="H12107" s="129"/>
    </row>
    <row r="12108" spans="1:8" x14ac:dyDescent="0.3">
      <c r="A12108" s="183">
        <v>45869</v>
      </c>
      <c r="B12108" s="129">
        <v>45853</v>
      </c>
      <c r="C12108" s="129" t="s">
        <v>418</v>
      </c>
      <c r="D12108" s="165">
        <v>7154</v>
      </c>
      <c r="E12108" s="129" t="s">
        <v>16709</v>
      </c>
      <c r="F12108" s="129" t="s">
        <v>16707</v>
      </c>
      <c r="G12108" s="129" t="s">
        <v>16723</v>
      </c>
      <c r="H12108" s="129"/>
    </row>
    <row r="12109" spans="1:8" x14ac:dyDescent="0.3">
      <c r="A12109" s="183">
        <v>45869</v>
      </c>
      <c r="B12109" s="129">
        <v>45853</v>
      </c>
      <c r="C12109" s="129" t="s">
        <v>418</v>
      </c>
      <c r="D12109" s="165">
        <v>2071</v>
      </c>
      <c r="E12109" s="129" t="s">
        <v>16709</v>
      </c>
      <c r="F12109" s="129" t="s">
        <v>16707</v>
      </c>
      <c r="G12109" s="129" t="s">
        <v>16723</v>
      </c>
      <c r="H12109" s="129"/>
    </row>
    <row r="12110" spans="1:8" x14ac:dyDescent="0.3">
      <c r="A12110" s="183">
        <v>45900</v>
      </c>
      <c r="B12110" s="129">
        <v>45881</v>
      </c>
      <c r="C12110" s="129" t="s">
        <v>417</v>
      </c>
      <c r="D12110" s="165">
        <v>57550</v>
      </c>
      <c r="E12110" s="129" t="s">
        <v>16708</v>
      </c>
      <c r="F12110" s="129" t="s">
        <v>16707</v>
      </c>
      <c r="G12110" s="129" t="s">
        <v>16723</v>
      </c>
      <c r="H12110" s="129" t="s">
        <v>16820</v>
      </c>
    </row>
    <row r="12111" spans="1:8" x14ac:dyDescent="0.3">
      <c r="A12111" s="183">
        <v>45900</v>
      </c>
      <c r="B12111" s="129">
        <v>45881</v>
      </c>
      <c r="C12111" s="129" t="s">
        <v>417</v>
      </c>
      <c r="D12111" s="165">
        <v>261671</v>
      </c>
      <c r="E12111" s="129" t="s">
        <v>16710</v>
      </c>
      <c r="F12111" s="129" t="s">
        <v>16707</v>
      </c>
      <c r="G12111" s="129" t="s">
        <v>16723</v>
      </c>
      <c r="H12111" s="129"/>
    </row>
    <row r="12112" spans="1:8" x14ac:dyDescent="0.3">
      <c r="A12112" s="183">
        <v>45900</v>
      </c>
      <c r="B12112" s="129">
        <v>45881</v>
      </c>
      <c r="C12112" s="129" t="s">
        <v>417</v>
      </c>
      <c r="D12112" s="165">
        <v>126060</v>
      </c>
      <c r="E12112" s="129" t="s">
        <v>16708</v>
      </c>
      <c r="F12112" s="129" t="s">
        <v>16707</v>
      </c>
      <c r="G12112" s="129" t="s">
        <v>16723</v>
      </c>
      <c r="H12112" s="129" t="s">
        <v>16820</v>
      </c>
    </row>
    <row r="12113" spans="1:8" x14ac:dyDescent="0.3">
      <c r="A12113" s="183">
        <v>45900</v>
      </c>
      <c r="B12113" s="129">
        <v>45874</v>
      </c>
      <c r="C12113" s="129" t="s">
        <v>417</v>
      </c>
      <c r="D12113" s="165">
        <v>26969</v>
      </c>
      <c r="E12113" s="129" t="s">
        <v>16708</v>
      </c>
      <c r="F12113" s="129" t="s">
        <v>16707</v>
      </c>
      <c r="G12113" s="129" t="s">
        <v>16723</v>
      </c>
      <c r="H12113" s="129" t="s">
        <v>16820</v>
      </c>
    </row>
    <row r="12114" spans="1:8" x14ac:dyDescent="0.3">
      <c r="A12114" s="183">
        <v>45900</v>
      </c>
      <c r="B12114" s="129">
        <v>45888</v>
      </c>
      <c r="C12114" s="129" t="s">
        <v>417</v>
      </c>
      <c r="D12114" s="165">
        <v>29412</v>
      </c>
      <c r="E12114" s="129" t="s">
        <v>16708</v>
      </c>
      <c r="F12114" s="129" t="s">
        <v>16707</v>
      </c>
      <c r="G12114" s="129" t="s">
        <v>16723</v>
      </c>
      <c r="H12114" s="129" t="s">
        <v>16820</v>
      </c>
    </row>
    <row r="12115" spans="1:8" x14ac:dyDescent="0.3">
      <c r="A12115" s="183">
        <v>45869</v>
      </c>
      <c r="B12115" s="129">
        <v>45867</v>
      </c>
      <c r="C12115" s="129" t="s">
        <v>417</v>
      </c>
      <c r="D12115" s="165">
        <v>33813</v>
      </c>
      <c r="E12115" s="129" t="s">
        <v>16708</v>
      </c>
      <c r="F12115" s="129" t="s">
        <v>16707</v>
      </c>
      <c r="G12115" s="129" t="s">
        <v>16723</v>
      </c>
      <c r="H12115" s="129" t="s">
        <v>16820</v>
      </c>
    </row>
    <row r="12116" spans="1:8" x14ac:dyDescent="0.3">
      <c r="A12116" s="183">
        <v>45869</v>
      </c>
      <c r="B12116" s="129">
        <v>45867</v>
      </c>
      <c r="C12116" s="129" t="s">
        <v>417</v>
      </c>
      <c r="D12116" s="165">
        <v>25911</v>
      </c>
      <c r="E12116" s="129" t="s">
        <v>16708</v>
      </c>
      <c r="F12116" s="129" t="s">
        <v>16707</v>
      </c>
      <c r="G12116" s="129" t="s">
        <v>16723</v>
      </c>
      <c r="H12116" s="129" t="s">
        <v>16820</v>
      </c>
    </row>
    <row r="12117" spans="1:8" x14ac:dyDescent="0.3">
      <c r="A12117" s="183">
        <v>45900</v>
      </c>
      <c r="B12117" s="129">
        <v>45895</v>
      </c>
      <c r="C12117" s="129" t="s">
        <v>417</v>
      </c>
      <c r="D12117" s="165">
        <v>28552</v>
      </c>
      <c r="E12117" s="129" t="s">
        <v>16708</v>
      </c>
      <c r="F12117" s="129" t="s">
        <v>16707</v>
      </c>
      <c r="G12117" s="129" t="s">
        <v>16723</v>
      </c>
      <c r="H12117" s="129" t="s">
        <v>16820</v>
      </c>
    </row>
    <row r="12118" spans="1:8" x14ac:dyDescent="0.3">
      <c r="A12118" s="183">
        <v>45869</v>
      </c>
      <c r="B12118" s="129">
        <v>45867</v>
      </c>
      <c r="C12118" s="129" t="s">
        <v>417</v>
      </c>
      <c r="D12118" s="165">
        <v>26504</v>
      </c>
      <c r="E12118" s="129" t="s">
        <v>16717</v>
      </c>
      <c r="F12118" s="129" t="s">
        <v>16707</v>
      </c>
      <c r="G12118" s="129" t="s">
        <v>16723</v>
      </c>
      <c r="H12118" s="129"/>
    </row>
    <row r="12119" spans="1:8" x14ac:dyDescent="0.3">
      <c r="A12119" s="183">
        <v>45869</v>
      </c>
      <c r="B12119" s="129">
        <v>45860</v>
      </c>
      <c r="C12119" s="129" t="s">
        <v>417</v>
      </c>
      <c r="D12119" s="165">
        <v>11370</v>
      </c>
      <c r="E12119" s="129" t="s">
        <v>16708</v>
      </c>
      <c r="F12119" s="129" t="s">
        <v>16707</v>
      </c>
      <c r="G12119" s="129" t="s">
        <v>16723</v>
      </c>
      <c r="H12119" s="129" t="s">
        <v>16820</v>
      </c>
    </row>
    <row r="12120" spans="1:8" x14ac:dyDescent="0.3">
      <c r="A12120" s="183">
        <v>45869</v>
      </c>
      <c r="B12120" s="129">
        <v>45853</v>
      </c>
      <c r="C12120" s="129" t="s">
        <v>417</v>
      </c>
      <c r="D12120" s="165">
        <v>5374</v>
      </c>
      <c r="E12120" s="129" t="s">
        <v>16709</v>
      </c>
      <c r="F12120" s="129" t="s">
        <v>16707</v>
      </c>
      <c r="G12120" s="129" t="s">
        <v>16723</v>
      </c>
      <c r="H12120" s="129"/>
    </row>
    <row r="12121" spans="1:8" x14ac:dyDescent="0.3">
      <c r="A12121" s="183">
        <v>45869</v>
      </c>
      <c r="B12121" s="129">
        <v>45853</v>
      </c>
      <c r="C12121" s="129" t="s">
        <v>417</v>
      </c>
      <c r="D12121" s="165">
        <v>2210</v>
      </c>
      <c r="E12121" s="129" t="s">
        <v>16709</v>
      </c>
      <c r="F12121" s="129" t="s">
        <v>16707</v>
      </c>
      <c r="G12121" s="129" t="s">
        <v>16723</v>
      </c>
      <c r="H12121" s="129"/>
    </row>
    <row r="12122" spans="1:8" x14ac:dyDescent="0.3">
      <c r="A12122" s="183">
        <v>45930</v>
      </c>
      <c r="B12122" s="129">
        <v>45909</v>
      </c>
      <c r="C12122" s="129" t="s">
        <v>417</v>
      </c>
      <c r="D12122" s="165">
        <v>41845</v>
      </c>
      <c r="E12122" s="129" t="s">
        <v>16708</v>
      </c>
      <c r="F12122" s="129" t="s">
        <v>16707</v>
      </c>
      <c r="G12122" s="129" t="s">
        <v>16723</v>
      </c>
      <c r="H12122" s="129" t="s">
        <v>16820</v>
      </c>
    </row>
    <row r="12123" spans="1:8" x14ac:dyDescent="0.3">
      <c r="A12123" s="183">
        <v>45930</v>
      </c>
      <c r="B12123" s="129">
        <v>45909</v>
      </c>
      <c r="C12123" s="129" t="s">
        <v>417</v>
      </c>
      <c r="D12123" s="165">
        <v>37556</v>
      </c>
      <c r="E12123" s="129" t="s">
        <v>16708</v>
      </c>
      <c r="F12123" s="129" t="s">
        <v>16707</v>
      </c>
      <c r="G12123" s="129" t="s">
        <v>16723</v>
      </c>
      <c r="H12123" s="129" t="s">
        <v>16820</v>
      </c>
    </row>
    <row r="12124" spans="1:8" x14ac:dyDescent="0.3">
      <c r="A12124" s="183">
        <v>45930</v>
      </c>
      <c r="B12124" s="129">
        <v>45909</v>
      </c>
      <c r="C12124" s="129" t="s">
        <v>417</v>
      </c>
      <c r="D12124" s="165">
        <v>146713</v>
      </c>
      <c r="E12124" s="129" t="s">
        <v>16708</v>
      </c>
      <c r="F12124" s="129" t="s">
        <v>16707</v>
      </c>
      <c r="G12124" s="129" t="s">
        <v>16723</v>
      </c>
      <c r="H12124" s="129" t="s">
        <v>16820</v>
      </c>
    </row>
    <row r="12125" spans="1:8" x14ac:dyDescent="0.3">
      <c r="A12125" s="183">
        <v>45930</v>
      </c>
      <c r="B12125" s="129">
        <v>45923</v>
      </c>
      <c r="C12125" s="129" t="s">
        <v>417</v>
      </c>
      <c r="D12125" s="165">
        <v>20645</v>
      </c>
      <c r="E12125" s="129" t="s">
        <v>16708</v>
      </c>
      <c r="F12125" s="129" t="s">
        <v>16707</v>
      </c>
      <c r="G12125" s="129" t="s">
        <v>16723</v>
      </c>
      <c r="H12125" s="129" t="s">
        <v>16820</v>
      </c>
    </row>
    <row r="12126" spans="1:8" x14ac:dyDescent="0.3">
      <c r="A12126" s="183">
        <v>45900</v>
      </c>
      <c r="B12126" s="129">
        <v>45895</v>
      </c>
      <c r="C12126" s="129" t="s">
        <v>417</v>
      </c>
      <c r="D12126" s="165">
        <v>33970</v>
      </c>
      <c r="E12126" s="129" t="s">
        <v>16708</v>
      </c>
      <c r="F12126" s="129" t="s">
        <v>16707</v>
      </c>
      <c r="G12126" s="129" t="s">
        <v>16723</v>
      </c>
      <c r="H12126" s="129" t="s">
        <v>16820</v>
      </c>
    </row>
    <row r="12127" spans="1:8" x14ac:dyDescent="0.3">
      <c r="A12127" s="183">
        <v>45900</v>
      </c>
      <c r="B12127" s="129">
        <v>45888</v>
      </c>
      <c r="C12127" s="129" t="s">
        <v>417</v>
      </c>
      <c r="D12127" s="165">
        <v>23123</v>
      </c>
      <c r="E12127" s="129" t="s">
        <v>16708</v>
      </c>
      <c r="F12127" s="129" t="s">
        <v>16707</v>
      </c>
      <c r="G12127" s="129" t="s">
        <v>16723</v>
      </c>
      <c r="H12127" s="129" t="s">
        <v>16820</v>
      </c>
    </row>
    <row r="12128" spans="1:8" x14ac:dyDescent="0.3">
      <c r="A12128" s="183">
        <v>45930</v>
      </c>
      <c r="B12128" s="129">
        <v>45909</v>
      </c>
      <c r="C12128" s="129" t="s">
        <v>416</v>
      </c>
      <c r="D12128" s="165">
        <v>108151</v>
      </c>
      <c r="E12128" s="129" t="s">
        <v>16712</v>
      </c>
      <c r="F12128" s="129" t="s">
        <v>16707</v>
      </c>
      <c r="G12128" s="129" t="s">
        <v>16723</v>
      </c>
      <c r="H12128" s="129"/>
    </row>
    <row r="12129" spans="1:8" x14ac:dyDescent="0.3">
      <c r="A12129" s="183">
        <v>45930</v>
      </c>
      <c r="B12129" s="129">
        <v>45909</v>
      </c>
      <c r="C12129" s="129" t="s">
        <v>416</v>
      </c>
      <c r="D12129" s="165">
        <v>25675</v>
      </c>
      <c r="E12129" s="129" t="s">
        <v>16708</v>
      </c>
      <c r="F12129" s="129" t="s">
        <v>16707</v>
      </c>
      <c r="G12129" s="129" t="s">
        <v>16723</v>
      </c>
      <c r="H12129" s="129" t="s">
        <v>16820</v>
      </c>
    </row>
    <row r="12130" spans="1:8" x14ac:dyDescent="0.3">
      <c r="A12130" s="183">
        <v>45930</v>
      </c>
      <c r="B12130" s="129">
        <v>45925</v>
      </c>
      <c r="C12130" s="129" t="s">
        <v>416</v>
      </c>
      <c r="D12130" s="165">
        <v>32222</v>
      </c>
      <c r="E12130" s="129" t="s">
        <v>16708</v>
      </c>
      <c r="F12130" s="129" t="s">
        <v>16707</v>
      </c>
      <c r="G12130" s="129" t="s">
        <v>16723</v>
      </c>
      <c r="H12130" s="129" t="s">
        <v>16820</v>
      </c>
    </row>
    <row r="12131" spans="1:8" x14ac:dyDescent="0.3">
      <c r="A12131" s="183">
        <v>45930</v>
      </c>
      <c r="B12131" s="129">
        <v>45923</v>
      </c>
      <c r="C12131" s="129" t="s">
        <v>416</v>
      </c>
      <c r="D12131" s="165">
        <v>14931</v>
      </c>
      <c r="E12131" s="129" t="s">
        <v>16708</v>
      </c>
      <c r="F12131" s="129" t="s">
        <v>16707</v>
      </c>
      <c r="G12131" s="129" t="s">
        <v>16723</v>
      </c>
      <c r="H12131" s="129" t="s">
        <v>16820</v>
      </c>
    </row>
    <row r="12132" spans="1:8" x14ac:dyDescent="0.3">
      <c r="A12132" s="183">
        <v>45900</v>
      </c>
      <c r="B12132" s="129">
        <v>45895</v>
      </c>
      <c r="C12132" s="129" t="s">
        <v>416</v>
      </c>
      <c r="D12132" s="165">
        <v>14720</v>
      </c>
      <c r="E12132" s="129" t="s">
        <v>16708</v>
      </c>
      <c r="F12132" s="129" t="s">
        <v>16707</v>
      </c>
      <c r="G12132" s="129" t="s">
        <v>16723</v>
      </c>
      <c r="H12132" s="129" t="s">
        <v>16820</v>
      </c>
    </row>
    <row r="12133" spans="1:8" x14ac:dyDescent="0.3">
      <c r="A12133" s="183">
        <v>45900</v>
      </c>
      <c r="B12133" s="129">
        <v>45888</v>
      </c>
      <c r="C12133" s="129" t="s">
        <v>416</v>
      </c>
      <c r="D12133" s="165">
        <v>14413</v>
      </c>
      <c r="E12133" s="129" t="s">
        <v>16708</v>
      </c>
      <c r="F12133" s="129" t="s">
        <v>16707</v>
      </c>
      <c r="G12133" s="129" t="s">
        <v>16723</v>
      </c>
      <c r="H12133" s="129" t="s">
        <v>16820</v>
      </c>
    </row>
    <row r="12134" spans="1:8" x14ac:dyDescent="0.3">
      <c r="A12134" s="183">
        <v>45900</v>
      </c>
      <c r="B12134" s="129">
        <v>45888</v>
      </c>
      <c r="C12134" s="129" t="s">
        <v>416</v>
      </c>
      <c r="D12134" s="165">
        <v>20205</v>
      </c>
      <c r="E12134" s="129" t="s">
        <v>16708</v>
      </c>
      <c r="F12134" s="129" t="s">
        <v>16707</v>
      </c>
      <c r="G12134" s="129" t="s">
        <v>16723</v>
      </c>
      <c r="H12134" s="129" t="s">
        <v>16820</v>
      </c>
    </row>
    <row r="12135" spans="1:8" x14ac:dyDescent="0.3">
      <c r="A12135" s="183">
        <v>45900</v>
      </c>
      <c r="B12135" s="129">
        <v>45888</v>
      </c>
      <c r="C12135" s="129" t="s">
        <v>416</v>
      </c>
      <c r="D12135" s="165">
        <v>64637</v>
      </c>
      <c r="E12135" s="129" t="s">
        <v>16712</v>
      </c>
      <c r="F12135" s="129" t="s">
        <v>16707</v>
      </c>
      <c r="G12135" s="129" t="s">
        <v>16723</v>
      </c>
      <c r="H12135" s="129"/>
    </row>
    <row r="12136" spans="1:8" x14ac:dyDescent="0.3">
      <c r="A12136" s="183">
        <v>45900</v>
      </c>
      <c r="B12136" s="129">
        <v>45888</v>
      </c>
      <c r="C12136" s="129" t="s">
        <v>416</v>
      </c>
      <c r="D12136" s="165">
        <v>117247</v>
      </c>
      <c r="E12136" s="129" t="s">
        <v>16716</v>
      </c>
      <c r="F12136" s="129" t="s">
        <v>16707</v>
      </c>
      <c r="G12136" s="129" t="s">
        <v>16723</v>
      </c>
      <c r="H12136" s="129"/>
    </row>
    <row r="12137" spans="1:8" x14ac:dyDescent="0.3">
      <c r="A12137" s="183">
        <v>45930</v>
      </c>
      <c r="B12137" s="129">
        <v>45909</v>
      </c>
      <c r="C12137" s="129" t="s">
        <v>418</v>
      </c>
      <c r="D12137" s="165">
        <v>143934</v>
      </c>
      <c r="E12137" s="129" t="s">
        <v>16708</v>
      </c>
      <c r="F12137" s="129" t="s">
        <v>16707</v>
      </c>
      <c r="G12137" s="129" t="s">
        <v>16723</v>
      </c>
      <c r="H12137" s="129" t="s">
        <v>16820</v>
      </c>
    </row>
    <row r="12138" spans="1:8" x14ac:dyDescent="0.3">
      <c r="A12138" s="183">
        <v>45930</v>
      </c>
      <c r="B12138" s="129">
        <v>45909</v>
      </c>
      <c r="C12138" s="129" t="s">
        <v>418</v>
      </c>
      <c r="D12138" s="165">
        <v>100792</v>
      </c>
      <c r="E12138" s="129" t="s">
        <v>16718</v>
      </c>
      <c r="F12138" s="129" t="s">
        <v>16707</v>
      </c>
      <c r="G12138" s="129" t="s">
        <v>16723</v>
      </c>
      <c r="H12138" s="129"/>
    </row>
    <row r="12139" spans="1:8" x14ac:dyDescent="0.3">
      <c r="A12139" s="183">
        <v>45930</v>
      </c>
      <c r="B12139" s="129">
        <v>45923</v>
      </c>
      <c r="C12139" s="129" t="s">
        <v>418</v>
      </c>
      <c r="D12139" s="165">
        <v>69667</v>
      </c>
      <c r="E12139" s="129" t="s">
        <v>16708</v>
      </c>
      <c r="F12139" s="129" t="s">
        <v>16707</v>
      </c>
      <c r="G12139" s="129" t="s">
        <v>16723</v>
      </c>
      <c r="H12139" s="129" t="s">
        <v>16820</v>
      </c>
    </row>
    <row r="12140" spans="1:8" x14ac:dyDescent="0.3">
      <c r="A12140" s="183">
        <v>45930</v>
      </c>
      <c r="B12140" s="129">
        <v>45925</v>
      </c>
      <c r="C12140" s="129" t="s">
        <v>418</v>
      </c>
      <c r="D12140" s="165">
        <v>19581</v>
      </c>
      <c r="E12140" s="129" t="s">
        <v>16708</v>
      </c>
      <c r="F12140" s="129" t="s">
        <v>16707</v>
      </c>
      <c r="G12140" s="129" t="s">
        <v>16723</v>
      </c>
      <c r="H12140" s="129" t="s">
        <v>16820</v>
      </c>
    </row>
    <row r="12141" spans="1:8" x14ac:dyDescent="0.3">
      <c r="A12141" s="183">
        <v>45900</v>
      </c>
      <c r="B12141" s="129">
        <v>45895</v>
      </c>
      <c r="C12141" s="129" t="s">
        <v>418</v>
      </c>
      <c r="D12141" s="165">
        <v>68017</v>
      </c>
      <c r="E12141" s="129" t="s">
        <v>16708</v>
      </c>
      <c r="F12141" s="129" t="s">
        <v>16707</v>
      </c>
      <c r="G12141" s="129" t="s">
        <v>16723</v>
      </c>
      <c r="H12141" s="129" t="s">
        <v>16820</v>
      </c>
    </row>
    <row r="12142" spans="1:8" x14ac:dyDescent="0.3">
      <c r="A12142" s="183">
        <v>45900</v>
      </c>
      <c r="B12142" s="129">
        <v>45888</v>
      </c>
      <c r="C12142" s="129" t="s">
        <v>418</v>
      </c>
      <c r="D12142" s="165">
        <v>14453</v>
      </c>
      <c r="E12142" s="129" t="s">
        <v>16708</v>
      </c>
      <c r="F12142" s="129" t="s">
        <v>16707</v>
      </c>
      <c r="G12142" s="129" t="s">
        <v>16723</v>
      </c>
      <c r="H12142" s="129" t="s">
        <v>16820</v>
      </c>
    </row>
    <row r="12143" spans="1:8" x14ac:dyDescent="0.3">
      <c r="A12143" s="183">
        <v>45961</v>
      </c>
      <c r="B12143" s="129">
        <v>45944</v>
      </c>
      <c r="C12143" s="129" t="s">
        <v>418</v>
      </c>
      <c r="D12143" s="165">
        <v>23688</v>
      </c>
      <c r="E12143" s="129" t="s">
        <v>16709</v>
      </c>
      <c r="F12143" s="129" t="s">
        <v>16707</v>
      </c>
      <c r="G12143" s="129" t="s">
        <v>16723</v>
      </c>
      <c r="H12143" s="129"/>
    </row>
    <row r="12144" spans="1:8" x14ac:dyDescent="0.3">
      <c r="A12144" s="183">
        <v>45930</v>
      </c>
      <c r="B12144" s="129">
        <v>45930</v>
      </c>
      <c r="C12144" s="129" t="s">
        <v>418</v>
      </c>
      <c r="D12144" s="165">
        <v>15965</v>
      </c>
      <c r="E12144" s="129" t="s">
        <v>16708</v>
      </c>
      <c r="F12144" s="129" t="s">
        <v>16707</v>
      </c>
      <c r="G12144" s="129" t="s">
        <v>16723</v>
      </c>
      <c r="H12144" s="129" t="s">
        <v>16820</v>
      </c>
    </row>
    <row r="12145" spans="1:8" x14ac:dyDescent="0.3">
      <c r="A12145" s="183">
        <v>45930</v>
      </c>
      <c r="B12145" s="129">
        <v>45930</v>
      </c>
      <c r="C12145" s="129" t="s">
        <v>418</v>
      </c>
      <c r="D12145" s="165">
        <v>38091</v>
      </c>
      <c r="E12145" s="129" t="s">
        <v>16708</v>
      </c>
      <c r="F12145" s="129" t="s">
        <v>16707</v>
      </c>
      <c r="G12145" s="129" t="s">
        <v>16723</v>
      </c>
      <c r="H12145" s="129" t="s">
        <v>16820</v>
      </c>
    </row>
    <row r="12146" spans="1:8" x14ac:dyDescent="0.3">
      <c r="A12146" s="183">
        <v>45961</v>
      </c>
      <c r="B12146" s="129">
        <v>45937</v>
      </c>
      <c r="C12146" s="129" t="s">
        <v>418</v>
      </c>
      <c r="D12146" s="165">
        <v>37869</v>
      </c>
      <c r="E12146" s="129" t="s">
        <v>16708</v>
      </c>
      <c r="F12146" s="129" t="s">
        <v>16707</v>
      </c>
      <c r="G12146" s="129" t="s">
        <v>16723</v>
      </c>
      <c r="H12146" s="129" t="s">
        <v>16820</v>
      </c>
    </row>
    <row r="12147" spans="1:8" x14ac:dyDescent="0.3">
      <c r="A12147" s="183">
        <v>45961</v>
      </c>
      <c r="B12147" s="129">
        <v>45952</v>
      </c>
      <c r="C12147" s="129" t="s">
        <v>418</v>
      </c>
      <c r="D12147" s="165">
        <v>54682</v>
      </c>
      <c r="E12147" s="129" t="s">
        <v>16708</v>
      </c>
      <c r="F12147" s="129" t="s">
        <v>16707</v>
      </c>
      <c r="G12147" s="129" t="s">
        <v>16723</v>
      </c>
      <c r="H12147" s="129" t="s">
        <v>16820</v>
      </c>
    </row>
    <row r="12148" spans="1:8" x14ac:dyDescent="0.3">
      <c r="A12148" s="183">
        <v>45961</v>
      </c>
      <c r="B12148" s="129">
        <v>45945</v>
      </c>
      <c r="C12148" s="129" t="s">
        <v>418</v>
      </c>
      <c r="D12148" s="165">
        <v>45368</v>
      </c>
      <c r="E12148" s="129" t="s">
        <v>16708</v>
      </c>
      <c r="F12148" s="129" t="s">
        <v>16707</v>
      </c>
      <c r="G12148" s="129" t="s">
        <v>16723</v>
      </c>
      <c r="H12148" s="129" t="s">
        <v>16820</v>
      </c>
    </row>
    <row r="12149" spans="1:8" x14ac:dyDescent="0.3">
      <c r="A12149" s="183">
        <v>45961</v>
      </c>
      <c r="B12149" s="129">
        <v>45937</v>
      </c>
      <c r="C12149" s="129" t="s">
        <v>418</v>
      </c>
      <c r="D12149" s="165">
        <v>17979</v>
      </c>
      <c r="E12149" s="129" t="s">
        <v>16709</v>
      </c>
      <c r="F12149" s="129" t="s">
        <v>16707</v>
      </c>
      <c r="G12149" s="129" t="s">
        <v>16723</v>
      </c>
      <c r="H12149" s="129"/>
    </row>
    <row r="12150" spans="1:8" x14ac:dyDescent="0.3">
      <c r="A12150" s="183">
        <v>45930</v>
      </c>
      <c r="B12150" s="129">
        <v>45930</v>
      </c>
      <c r="C12150" s="129" t="s">
        <v>418</v>
      </c>
      <c r="D12150" s="165">
        <v>83043</v>
      </c>
      <c r="E12150" s="129" t="s">
        <v>16719</v>
      </c>
      <c r="F12150" s="129" t="s">
        <v>16707</v>
      </c>
      <c r="G12150" s="129" t="s">
        <v>16723</v>
      </c>
      <c r="H12150" s="129"/>
    </row>
    <row r="12151" spans="1:8" x14ac:dyDescent="0.3">
      <c r="A12151" s="183">
        <v>45961</v>
      </c>
      <c r="B12151" s="129">
        <v>45937</v>
      </c>
      <c r="C12151" s="129" t="s">
        <v>418</v>
      </c>
      <c r="D12151" s="165">
        <v>52667</v>
      </c>
      <c r="E12151" s="129" t="s">
        <v>16709</v>
      </c>
      <c r="F12151" s="129" t="s">
        <v>16707</v>
      </c>
      <c r="G12151" s="129" t="s">
        <v>16723</v>
      </c>
      <c r="H12151" s="129"/>
    </row>
    <row r="12152" spans="1:8" x14ac:dyDescent="0.3">
      <c r="A12152" s="183">
        <v>45961</v>
      </c>
      <c r="B12152" s="129">
        <v>45958</v>
      </c>
      <c r="C12152" s="129" t="s">
        <v>418</v>
      </c>
      <c r="D12152" s="165">
        <v>35258</v>
      </c>
      <c r="E12152" s="129" t="s">
        <v>16708</v>
      </c>
      <c r="F12152" s="129" t="s">
        <v>16707</v>
      </c>
      <c r="G12152" s="129" t="s">
        <v>16723</v>
      </c>
      <c r="H12152" s="129" t="s">
        <v>16820</v>
      </c>
    </row>
    <row r="12153" spans="1:8" x14ac:dyDescent="0.3">
      <c r="A12153" s="183">
        <v>45930</v>
      </c>
      <c r="B12153" s="129">
        <v>45923</v>
      </c>
      <c r="C12153" s="129" t="s">
        <v>418</v>
      </c>
      <c r="D12153" s="165">
        <v>35462</v>
      </c>
      <c r="E12153" s="129" t="s">
        <v>16708</v>
      </c>
      <c r="F12153" s="129" t="s">
        <v>16707</v>
      </c>
      <c r="G12153" s="129" t="s">
        <v>16723</v>
      </c>
      <c r="H12153" s="129" t="s">
        <v>16820</v>
      </c>
    </row>
    <row r="12154" spans="1:8" x14ac:dyDescent="0.3">
      <c r="A12154" s="183">
        <v>45930</v>
      </c>
      <c r="B12154" s="129">
        <v>45925</v>
      </c>
      <c r="C12154" s="129" t="s">
        <v>418</v>
      </c>
      <c r="D12154" s="165">
        <v>9633</v>
      </c>
      <c r="E12154" s="129" t="s">
        <v>16708</v>
      </c>
      <c r="F12154" s="129" t="s">
        <v>16707</v>
      </c>
      <c r="G12154" s="129" t="s">
        <v>16723</v>
      </c>
      <c r="H12154" s="129" t="s">
        <v>16820</v>
      </c>
    </row>
    <row r="12155" spans="1:8" x14ac:dyDescent="0.3">
      <c r="A12155" s="183">
        <v>45961</v>
      </c>
      <c r="B12155" s="129">
        <v>45951</v>
      </c>
      <c r="C12155" s="129" t="s">
        <v>418</v>
      </c>
      <c r="D12155" s="165">
        <v>8353</v>
      </c>
      <c r="E12155" s="129" t="s">
        <v>16708</v>
      </c>
      <c r="F12155" s="129" t="s">
        <v>16707</v>
      </c>
      <c r="G12155" s="129" t="s">
        <v>16723</v>
      </c>
      <c r="H12155" s="129" t="s">
        <v>16820</v>
      </c>
    </row>
    <row r="12156" spans="1:8" x14ac:dyDescent="0.3">
      <c r="A12156" s="183">
        <v>45961</v>
      </c>
      <c r="B12156" s="129">
        <v>45933</v>
      </c>
      <c r="C12156" s="129" t="s">
        <v>416</v>
      </c>
      <c r="D12156" s="165">
        <v>20591</v>
      </c>
      <c r="E12156" s="129" t="s">
        <v>16709</v>
      </c>
      <c r="F12156" s="129" t="s">
        <v>16707</v>
      </c>
      <c r="G12156" s="129" t="s">
        <v>16723</v>
      </c>
      <c r="H12156" s="129"/>
    </row>
    <row r="12157" spans="1:8" x14ac:dyDescent="0.3">
      <c r="A12157" s="183">
        <v>45930</v>
      </c>
      <c r="B12157" s="129">
        <v>45930</v>
      </c>
      <c r="C12157" s="129" t="s">
        <v>416</v>
      </c>
      <c r="D12157" s="165">
        <v>94828</v>
      </c>
      <c r="E12157" s="129" t="s">
        <v>16708</v>
      </c>
      <c r="F12157" s="129" t="s">
        <v>16707</v>
      </c>
      <c r="G12157" s="129" t="s">
        <v>16723</v>
      </c>
      <c r="H12157" s="129" t="s">
        <v>16820</v>
      </c>
    </row>
    <row r="12158" spans="1:8" x14ac:dyDescent="0.3">
      <c r="A12158" s="183">
        <v>45961</v>
      </c>
      <c r="B12158" s="129">
        <v>45937</v>
      </c>
      <c r="C12158" s="129" t="s">
        <v>416</v>
      </c>
      <c r="D12158" s="165">
        <v>63984</v>
      </c>
      <c r="E12158" s="129" t="s">
        <v>16708</v>
      </c>
      <c r="F12158" s="129" t="s">
        <v>16707</v>
      </c>
      <c r="G12158" s="129" t="s">
        <v>16723</v>
      </c>
      <c r="H12158" s="129" t="s">
        <v>16820</v>
      </c>
    </row>
    <row r="12159" spans="1:8" x14ac:dyDescent="0.3">
      <c r="A12159" s="183">
        <v>45961</v>
      </c>
      <c r="B12159" s="129">
        <v>45945</v>
      </c>
      <c r="C12159" s="129" t="s">
        <v>416</v>
      </c>
      <c r="D12159" s="165">
        <v>66867</v>
      </c>
      <c r="E12159" s="129" t="s">
        <v>16708</v>
      </c>
      <c r="F12159" s="129" t="s">
        <v>16707</v>
      </c>
      <c r="G12159" s="129" t="s">
        <v>16723</v>
      </c>
      <c r="H12159" s="129" t="s">
        <v>16820</v>
      </c>
    </row>
    <row r="12160" spans="1:8" x14ac:dyDescent="0.3">
      <c r="A12160" s="183">
        <v>45961</v>
      </c>
      <c r="B12160" s="129">
        <v>45951</v>
      </c>
      <c r="C12160" s="129" t="s">
        <v>416</v>
      </c>
      <c r="D12160" s="165">
        <v>39405</v>
      </c>
      <c r="E12160" s="129" t="s">
        <v>16708</v>
      </c>
      <c r="F12160" s="129" t="s">
        <v>16707</v>
      </c>
      <c r="G12160" s="129" t="s">
        <v>16723</v>
      </c>
      <c r="H12160" s="129" t="s">
        <v>16820</v>
      </c>
    </row>
    <row r="12161" spans="1:8" x14ac:dyDescent="0.3">
      <c r="A12161" s="183">
        <v>45930</v>
      </c>
      <c r="B12161" s="129">
        <v>45930</v>
      </c>
      <c r="C12161" s="129" t="s">
        <v>416</v>
      </c>
      <c r="D12161" s="165">
        <v>54152</v>
      </c>
      <c r="E12161" s="129" t="s">
        <v>16708</v>
      </c>
      <c r="F12161" s="129" t="s">
        <v>16707</v>
      </c>
      <c r="G12161" s="129" t="s">
        <v>16723</v>
      </c>
      <c r="H12161" s="129" t="s">
        <v>16820</v>
      </c>
    </row>
    <row r="12162" spans="1:8" x14ac:dyDescent="0.3">
      <c r="A12162" s="183">
        <v>45961</v>
      </c>
      <c r="B12162" s="129">
        <v>45933</v>
      </c>
      <c r="C12162" s="129" t="s">
        <v>416</v>
      </c>
      <c r="D12162" s="165">
        <v>15286</v>
      </c>
      <c r="E12162" s="129" t="s">
        <v>16709</v>
      </c>
      <c r="F12162" s="129" t="s">
        <v>16707</v>
      </c>
      <c r="G12162" s="129" t="s">
        <v>16723</v>
      </c>
      <c r="H12162" s="129"/>
    </row>
    <row r="12163" spans="1:8" x14ac:dyDescent="0.3">
      <c r="A12163" s="183">
        <v>45961</v>
      </c>
      <c r="B12163" s="129">
        <v>45937</v>
      </c>
      <c r="C12163" s="129" t="s">
        <v>416</v>
      </c>
      <c r="D12163" s="165">
        <v>71537</v>
      </c>
      <c r="E12163" s="129" t="s">
        <v>16708</v>
      </c>
      <c r="F12163" s="129" t="s">
        <v>16707</v>
      </c>
      <c r="G12163" s="129" t="s">
        <v>16723</v>
      </c>
      <c r="H12163" s="129" t="s">
        <v>16820</v>
      </c>
    </row>
    <row r="12164" spans="1:8" x14ac:dyDescent="0.3">
      <c r="A12164" s="183">
        <v>45930</v>
      </c>
      <c r="B12164" s="129">
        <v>45930</v>
      </c>
      <c r="C12164" s="129" t="s">
        <v>416</v>
      </c>
      <c r="D12164" s="165">
        <v>94839</v>
      </c>
      <c r="E12164" s="129" t="s">
        <v>16719</v>
      </c>
      <c r="F12164" s="129" t="s">
        <v>16707</v>
      </c>
      <c r="G12164" s="129" t="s">
        <v>16723</v>
      </c>
      <c r="H12164" s="129"/>
    </row>
    <row r="12165" spans="1:8" x14ac:dyDescent="0.3">
      <c r="A12165" s="183">
        <v>45961</v>
      </c>
      <c r="B12165" s="129">
        <v>45937</v>
      </c>
      <c r="C12165" s="129" t="s">
        <v>416</v>
      </c>
      <c r="D12165" s="165">
        <v>112367</v>
      </c>
      <c r="E12165" s="129" t="s">
        <v>16719</v>
      </c>
      <c r="F12165" s="129" t="s">
        <v>16707</v>
      </c>
      <c r="G12165" s="129" t="s">
        <v>16723</v>
      </c>
      <c r="H12165" s="129"/>
    </row>
    <row r="12166" spans="1:8" x14ac:dyDescent="0.3">
      <c r="A12166" s="183">
        <v>45930</v>
      </c>
      <c r="B12166" s="129">
        <v>45923</v>
      </c>
      <c r="C12166" s="129" t="s">
        <v>416</v>
      </c>
      <c r="D12166" s="165">
        <v>31439</v>
      </c>
      <c r="E12166" s="129" t="s">
        <v>16708</v>
      </c>
      <c r="F12166" s="129" t="s">
        <v>16707</v>
      </c>
      <c r="G12166" s="129" t="s">
        <v>16723</v>
      </c>
      <c r="H12166" s="129" t="s">
        <v>16820</v>
      </c>
    </row>
    <row r="12167" spans="1:8" x14ac:dyDescent="0.3">
      <c r="A12167" s="183">
        <v>45961</v>
      </c>
      <c r="B12167" s="129">
        <v>45958</v>
      </c>
      <c r="C12167" s="129" t="s">
        <v>416</v>
      </c>
      <c r="D12167" s="165">
        <v>28451</v>
      </c>
      <c r="E12167" s="129" t="s">
        <v>16708</v>
      </c>
      <c r="F12167" s="129" t="s">
        <v>16707</v>
      </c>
      <c r="G12167" s="129" t="s">
        <v>16723</v>
      </c>
      <c r="H12167" s="129" t="s">
        <v>16820</v>
      </c>
    </row>
    <row r="12168" spans="1:8" x14ac:dyDescent="0.3">
      <c r="A12168" s="183">
        <v>45961</v>
      </c>
      <c r="B12168" s="129">
        <v>45958</v>
      </c>
      <c r="C12168" s="129" t="s">
        <v>416</v>
      </c>
      <c r="D12168" s="165">
        <v>27977</v>
      </c>
      <c r="E12168" s="129" t="s">
        <v>16708</v>
      </c>
      <c r="F12168" s="129" t="s">
        <v>16707</v>
      </c>
      <c r="G12168" s="129" t="s">
        <v>16723</v>
      </c>
      <c r="H12168" s="129" t="s">
        <v>16820</v>
      </c>
    </row>
    <row r="12169" spans="1:8" x14ac:dyDescent="0.3">
      <c r="A12169" s="183">
        <v>45961</v>
      </c>
      <c r="B12169" s="129">
        <v>45951</v>
      </c>
      <c r="C12169" s="129" t="s">
        <v>417</v>
      </c>
      <c r="D12169" s="165">
        <v>35484</v>
      </c>
      <c r="E12169" s="129" t="s">
        <v>16708</v>
      </c>
      <c r="F12169" s="129" t="s">
        <v>16707</v>
      </c>
      <c r="G12169" s="129" t="s">
        <v>16723</v>
      </c>
      <c r="H12169" s="129" t="s">
        <v>16820</v>
      </c>
    </row>
    <row r="12170" spans="1:8" x14ac:dyDescent="0.3">
      <c r="A12170" s="183">
        <v>45961</v>
      </c>
      <c r="B12170" s="129">
        <v>45937</v>
      </c>
      <c r="C12170" s="129" t="s">
        <v>417</v>
      </c>
      <c r="D12170" s="165">
        <v>30442</v>
      </c>
      <c r="E12170" s="129" t="s">
        <v>16708</v>
      </c>
      <c r="F12170" s="129" t="s">
        <v>16707</v>
      </c>
      <c r="G12170" s="129" t="s">
        <v>16723</v>
      </c>
      <c r="H12170" s="129" t="s">
        <v>16820</v>
      </c>
    </row>
    <row r="12171" spans="1:8" x14ac:dyDescent="0.3">
      <c r="A12171" s="183">
        <v>45961</v>
      </c>
      <c r="B12171" s="129">
        <v>45945</v>
      </c>
      <c r="C12171" s="129" t="s">
        <v>417</v>
      </c>
      <c r="D12171" s="165">
        <v>34642</v>
      </c>
      <c r="E12171" s="129" t="s">
        <v>16708</v>
      </c>
      <c r="F12171" s="129" t="s">
        <v>16707</v>
      </c>
      <c r="G12171" s="129" t="s">
        <v>16723</v>
      </c>
      <c r="H12171" s="129" t="s">
        <v>16820</v>
      </c>
    </row>
    <row r="12172" spans="1:8" x14ac:dyDescent="0.3">
      <c r="A12172" s="183">
        <v>45930</v>
      </c>
      <c r="B12172" s="129">
        <v>45930</v>
      </c>
      <c r="C12172" s="129" t="s">
        <v>417</v>
      </c>
      <c r="D12172" s="165">
        <v>44542</v>
      </c>
      <c r="E12172" s="129" t="s">
        <v>16708</v>
      </c>
      <c r="F12172" s="129" t="s">
        <v>16707</v>
      </c>
      <c r="G12172" s="129" t="s">
        <v>16723</v>
      </c>
      <c r="H12172" s="129" t="s">
        <v>16820</v>
      </c>
    </row>
    <row r="12173" spans="1:8" x14ac:dyDescent="0.3">
      <c r="A12173" s="183">
        <v>45930</v>
      </c>
      <c r="B12173" s="129">
        <v>45923</v>
      </c>
      <c r="C12173" s="129" t="s">
        <v>417</v>
      </c>
      <c r="D12173" s="165">
        <v>19600</v>
      </c>
      <c r="E12173" s="129" t="s">
        <v>16708</v>
      </c>
      <c r="F12173" s="129" t="s">
        <v>16707</v>
      </c>
      <c r="G12173" s="129" t="s">
        <v>16723</v>
      </c>
      <c r="H12173" s="129" t="s">
        <v>16820</v>
      </c>
    </row>
    <row r="12174" spans="1:8" x14ac:dyDescent="0.3">
      <c r="A12174" s="183">
        <v>45961</v>
      </c>
      <c r="B12174" s="129">
        <v>45958</v>
      </c>
      <c r="C12174" s="129" t="s">
        <v>417</v>
      </c>
      <c r="D12174" s="165">
        <v>18089</v>
      </c>
      <c r="E12174" s="129" t="s">
        <v>16708</v>
      </c>
      <c r="F12174" s="129" t="s">
        <v>16707</v>
      </c>
      <c r="G12174" s="129" t="s">
        <v>16723</v>
      </c>
      <c r="H12174" s="129" t="s">
        <v>16820</v>
      </c>
    </row>
    <row r="12175" spans="1:8" x14ac:dyDescent="0.3">
      <c r="A12175" s="183">
        <v>45991</v>
      </c>
      <c r="B12175" s="129">
        <v>45979</v>
      </c>
      <c r="C12175" s="129" t="s">
        <v>418</v>
      </c>
      <c r="D12175" s="165">
        <v>37807</v>
      </c>
      <c r="E12175" s="129" t="s">
        <v>16708</v>
      </c>
      <c r="F12175" s="129" t="s">
        <v>16707</v>
      </c>
      <c r="G12175" s="129" t="s">
        <v>16723</v>
      </c>
      <c r="H12175" s="129" t="s">
        <v>16820</v>
      </c>
    </row>
    <row r="12176" spans="1:8" x14ac:dyDescent="0.3">
      <c r="A12176" s="183">
        <v>45991</v>
      </c>
      <c r="B12176" s="129">
        <v>45972</v>
      </c>
      <c r="C12176" s="129" t="s">
        <v>418</v>
      </c>
      <c r="D12176" s="165">
        <v>29794</v>
      </c>
      <c r="E12176" s="129" t="s">
        <v>16708</v>
      </c>
      <c r="F12176" s="129" t="s">
        <v>16707</v>
      </c>
      <c r="G12176" s="129" t="s">
        <v>16723</v>
      </c>
      <c r="H12176" s="129" t="s">
        <v>16820</v>
      </c>
    </row>
    <row r="12177" spans="1:8" x14ac:dyDescent="0.3">
      <c r="A12177" s="183">
        <v>45991</v>
      </c>
      <c r="B12177" s="129">
        <v>45966</v>
      </c>
      <c r="C12177" s="129" t="s">
        <v>418</v>
      </c>
      <c r="D12177" s="165">
        <v>33230</v>
      </c>
      <c r="E12177" s="129" t="s">
        <v>16708</v>
      </c>
      <c r="F12177" s="129" t="s">
        <v>16707</v>
      </c>
      <c r="G12177" s="129" t="s">
        <v>16723</v>
      </c>
      <c r="H12177" s="129" t="s">
        <v>16820</v>
      </c>
    </row>
    <row r="12178" spans="1:8" x14ac:dyDescent="0.3">
      <c r="A12178" s="183">
        <v>45991</v>
      </c>
      <c r="B12178" s="129">
        <v>45972</v>
      </c>
      <c r="C12178" s="129" t="s">
        <v>418</v>
      </c>
      <c r="D12178" s="165">
        <v>90294</v>
      </c>
      <c r="E12178" s="129" t="s">
        <v>16712</v>
      </c>
      <c r="F12178" s="129" t="s">
        <v>16707</v>
      </c>
      <c r="G12178" s="129" t="s">
        <v>16723</v>
      </c>
      <c r="H12178" s="129"/>
    </row>
    <row r="12179" spans="1:8" x14ac:dyDescent="0.3">
      <c r="A12179" s="183">
        <v>45991</v>
      </c>
      <c r="B12179" s="129">
        <v>45980</v>
      </c>
      <c r="C12179" s="129" t="s">
        <v>418</v>
      </c>
      <c r="D12179" s="165">
        <v>55480</v>
      </c>
      <c r="E12179" s="129" t="s">
        <v>16712</v>
      </c>
      <c r="F12179" s="129" t="s">
        <v>16707</v>
      </c>
      <c r="G12179" s="129" t="s">
        <v>16723</v>
      </c>
      <c r="H12179" s="129"/>
    </row>
    <row r="12180" spans="1:8" x14ac:dyDescent="0.3">
      <c r="A12180" s="183">
        <v>45961</v>
      </c>
      <c r="B12180" s="129">
        <v>45958</v>
      </c>
      <c r="C12180" s="129" t="s">
        <v>418</v>
      </c>
      <c r="D12180" s="165">
        <v>59285</v>
      </c>
      <c r="E12180" s="129" t="s">
        <v>16708</v>
      </c>
      <c r="F12180" s="129" t="s">
        <v>16707</v>
      </c>
      <c r="G12180" s="129" t="s">
        <v>16723</v>
      </c>
      <c r="H12180" s="129" t="s">
        <v>16820</v>
      </c>
    </row>
    <row r="12181" spans="1:8" x14ac:dyDescent="0.3">
      <c r="A12181" s="183">
        <v>45991</v>
      </c>
      <c r="B12181" s="129">
        <v>45982</v>
      </c>
      <c r="C12181" s="129" t="s">
        <v>418</v>
      </c>
      <c r="D12181" s="165">
        <v>20276</v>
      </c>
      <c r="E12181" s="129" t="s">
        <v>16708</v>
      </c>
      <c r="F12181" s="129" t="s">
        <v>16707</v>
      </c>
      <c r="G12181" s="129" t="s">
        <v>16723</v>
      </c>
      <c r="H12181" s="129" t="s">
        <v>16820</v>
      </c>
    </row>
    <row r="12182" spans="1:8" x14ac:dyDescent="0.3">
      <c r="A12182" s="183">
        <v>45991</v>
      </c>
      <c r="B12182" s="129">
        <v>45986</v>
      </c>
      <c r="C12182" s="129" t="s">
        <v>418</v>
      </c>
      <c r="D12182" s="165">
        <v>34030</v>
      </c>
      <c r="E12182" s="129" t="s">
        <v>16714</v>
      </c>
      <c r="F12182" s="129" t="s">
        <v>16707</v>
      </c>
      <c r="G12182" s="129" t="s">
        <v>16723</v>
      </c>
      <c r="H12182" s="129"/>
    </row>
    <row r="12183" spans="1:8" x14ac:dyDescent="0.3">
      <c r="A12183" s="183">
        <v>45991</v>
      </c>
      <c r="B12183" s="129">
        <v>45980</v>
      </c>
      <c r="C12183" s="129" t="s">
        <v>418</v>
      </c>
      <c r="D12183" s="165">
        <v>26157</v>
      </c>
      <c r="E12183" s="129" t="s">
        <v>16712</v>
      </c>
      <c r="F12183" s="129" t="s">
        <v>16707</v>
      </c>
      <c r="G12183" s="129" t="s">
        <v>16723</v>
      </c>
      <c r="H12183" s="129"/>
    </row>
    <row r="12184" spans="1:8" x14ac:dyDescent="0.3">
      <c r="A12184" s="183">
        <v>45991</v>
      </c>
      <c r="B12184" s="129">
        <v>45967</v>
      </c>
      <c r="C12184" s="129" t="s">
        <v>416</v>
      </c>
      <c r="D12184" s="165">
        <v>93531</v>
      </c>
      <c r="E12184" s="129" t="s">
        <v>16709</v>
      </c>
      <c r="F12184" s="129" t="s">
        <v>16707</v>
      </c>
      <c r="G12184" s="129" t="s">
        <v>16723</v>
      </c>
      <c r="H12184" s="129"/>
    </row>
    <row r="12185" spans="1:8" x14ac:dyDescent="0.3">
      <c r="A12185" s="183">
        <v>45991</v>
      </c>
      <c r="B12185" s="129">
        <v>45966</v>
      </c>
      <c r="C12185" s="129" t="s">
        <v>416</v>
      </c>
      <c r="D12185" s="165">
        <v>126757</v>
      </c>
      <c r="E12185" s="129" t="s">
        <v>16708</v>
      </c>
      <c r="F12185" s="129" t="s">
        <v>16707</v>
      </c>
      <c r="G12185" s="129" t="s">
        <v>16723</v>
      </c>
      <c r="H12185" s="129" t="s">
        <v>16820</v>
      </c>
    </row>
    <row r="12186" spans="1:8" x14ac:dyDescent="0.3">
      <c r="A12186" s="183">
        <v>45991</v>
      </c>
      <c r="B12186" s="129">
        <v>45972</v>
      </c>
      <c r="C12186" s="129" t="s">
        <v>416</v>
      </c>
      <c r="D12186" s="165">
        <v>46948</v>
      </c>
      <c r="E12186" s="129" t="s">
        <v>16712</v>
      </c>
      <c r="F12186" s="129" t="s">
        <v>16707</v>
      </c>
      <c r="G12186" s="129" t="s">
        <v>16723</v>
      </c>
      <c r="H12186" s="129"/>
    </row>
    <row r="12187" spans="1:8" x14ac:dyDescent="0.3">
      <c r="A12187" s="183">
        <v>45991</v>
      </c>
      <c r="B12187" s="129">
        <v>45966</v>
      </c>
      <c r="C12187" s="129" t="s">
        <v>416</v>
      </c>
      <c r="D12187" s="165">
        <v>54752</v>
      </c>
      <c r="E12187" s="129" t="s">
        <v>16709</v>
      </c>
      <c r="F12187" s="129" t="s">
        <v>16707</v>
      </c>
      <c r="G12187" s="129" t="s">
        <v>16723</v>
      </c>
      <c r="H12187" s="129"/>
    </row>
    <row r="12188" spans="1:8" x14ac:dyDescent="0.3">
      <c r="A12188" s="183">
        <v>45991</v>
      </c>
      <c r="B12188" s="129">
        <v>45966</v>
      </c>
      <c r="C12188" s="129" t="s">
        <v>416</v>
      </c>
      <c r="D12188" s="165">
        <v>41879</v>
      </c>
      <c r="E12188" s="129" t="s">
        <v>16712</v>
      </c>
      <c r="F12188" s="129" t="s">
        <v>16707</v>
      </c>
      <c r="G12188" s="129" t="s">
        <v>16723</v>
      </c>
      <c r="H12188" s="129"/>
    </row>
    <row r="12189" spans="1:8" x14ac:dyDescent="0.3">
      <c r="A12189" s="183">
        <v>45961</v>
      </c>
      <c r="B12189" s="129">
        <v>45958</v>
      </c>
      <c r="C12189" s="129" t="s">
        <v>416</v>
      </c>
      <c r="D12189" s="165">
        <v>58405</v>
      </c>
      <c r="E12189" s="129" t="s">
        <v>16708</v>
      </c>
      <c r="F12189" s="129" t="s">
        <v>16707</v>
      </c>
      <c r="G12189" s="129" t="s">
        <v>16723</v>
      </c>
      <c r="H12189" s="129" t="s">
        <v>16820</v>
      </c>
    </row>
    <row r="12190" spans="1:8" x14ac:dyDescent="0.3">
      <c r="A12190" s="183">
        <v>45991</v>
      </c>
      <c r="B12190" s="129">
        <v>45972</v>
      </c>
      <c r="C12190" s="129" t="s">
        <v>416</v>
      </c>
      <c r="D12190" s="165">
        <v>14858</v>
      </c>
      <c r="E12190" s="129" t="s">
        <v>16708</v>
      </c>
      <c r="F12190" s="129" t="s">
        <v>16707</v>
      </c>
      <c r="G12190" s="129" t="s">
        <v>16723</v>
      </c>
      <c r="H12190" s="129" t="s">
        <v>16820</v>
      </c>
    </row>
    <row r="12191" spans="1:8" x14ac:dyDescent="0.3">
      <c r="A12191" s="183">
        <v>45991</v>
      </c>
      <c r="B12191" s="129">
        <v>45979</v>
      </c>
      <c r="C12191" s="129" t="s">
        <v>416</v>
      </c>
      <c r="D12191" s="165">
        <v>12571</v>
      </c>
      <c r="E12191" s="129" t="s">
        <v>16708</v>
      </c>
      <c r="F12191" s="129" t="s">
        <v>16707</v>
      </c>
      <c r="G12191" s="129" t="s">
        <v>16723</v>
      </c>
      <c r="H12191" s="129" t="s">
        <v>16820</v>
      </c>
    </row>
    <row r="12192" spans="1:8" x14ac:dyDescent="0.3">
      <c r="A12192" s="183">
        <v>45961</v>
      </c>
      <c r="B12192" s="129">
        <v>45958</v>
      </c>
      <c r="C12192" s="129" t="s">
        <v>416</v>
      </c>
      <c r="D12192" s="165">
        <v>63960</v>
      </c>
      <c r="E12192" s="129" t="s">
        <v>16708</v>
      </c>
      <c r="F12192" s="129" t="s">
        <v>16707</v>
      </c>
      <c r="G12192" s="129" t="s">
        <v>16723</v>
      </c>
      <c r="H12192" s="129" t="s">
        <v>16820</v>
      </c>
    </row>
    <row r="12193" spans="1:8" x14ac:dyDescent="0.3">
      <c r="A12193" s="183">
        <v>45991</v>
      </c>
      <c r="B12193" s="129">
        <v>45986</v>
      </c>
      <c r="C12193" s="129" t="s">
        <v>416</v>
      </c>
      <c r="D12193" s="165">
        <v>9801</v>
      </c>
      <c r="E12193" s="129" t="s">
        <v>16708</v>
      </c>
      <c r="F12193" s="129" t="s">
        <v>16707</v>
      </c>
      <c r="G12193" s="129" t="s">
        <v>16723</v>
      </c>
      <c r="H12193" s="129" t="s">
        <v>16820</v>
      </c>
    </row>
    <row r="12194" spans="1:8" x14ac:dyDescent="0.3">
      <c r="A12194" s="183">
        <v>45991</v>
      </c>
      <c r="B12194" s="129">
        <v>45972</v>
      </c>
      <c r="C12194" s="129" t="s">
        <v>417</v>
      </c>
      <c r="D12194" s="165">
        <v>51877</v>
      </c>
      <c r="E12194" s="129" t="s">
        <v>16708</v>
      </c>
      <c r="F12194" s="129" t="s">
        <v>16707</v>
      </c>
      <c r="G12194" s="129" t="s">
        <v>16723</v>
      </c>
      <c r="H12194" s="129" t="s">
        <v>16820</v>
      </c>
    </row>
    <row r="12195" spans="1:8" x14ac:dyDescent="0.3">
      <c r="A12195" s="183">
        <v>45991</v>
      </c>
      <c r="B12195" s="129">
        <v>45966</v>
      </c>
      <c r="C12195" s="129" t="s">
        <v>417</v>
      </c>
      <c r="D12195" s="165">
        <v>31435</v>
      </c>
      <c r="E12195" s="129" t="s">
        <v>16708</v>
      </c>
      <c r="F12195" s="129" t="s">
        <v>16707</v>
      </c>
      <c r="G12195" s="129" t="s">
        <v>16723</v>
      </c>
      <c r="H12195" s="129" t="s">
        <v>16820</v>
      </c>
    </row>
    <row r="12196" spans="1:8" x14ac:dyDescent="0.3">
      <c r="A12196" s="183">
        <v>45991</v>
      </c>
      <c r="B12196" s="129">
        <v>45972</v>
      </c>
      <c r="C12196" s="129" t="s">
        <v>417</v>
      </c>
      <c r="D12196" s="165">
        <v>33960</v>
      </c>
      <c r="E12196" s="129" t="s">
        <v>16708</v>
      </c>
      <c r="F12196" s="129" t="s">
        <v>16707</v>
      </c>
      <c r="G12196" s="129" t="s">
        <v>16723</v>
      </c>
      <c r="H12196" s="129" t="s">
        <v>16820</v>
      </c>
    </row>
    <row r="12197" spans="1:8" x14ac:dyDescent="0.3">
      <c r="A12197" s="183">
        <v>45991</v>
      </c>
      <c r="B12197" s="129">
        <v>45979</v>
      </c>
      <c r="C12197" s="129" t="s">
        <v>417</v>
      </c>
      <c r="D12197" s="165">
        <v>32334</v>
      </c>
      <c r="E12197" s="129" t="s">
        <v>16708</v>
      </c>
      <c r="F12197" s="129" t="s">
        <v>16707</v>
      </c>
      <c r="G12197" s="129" t="s">
        <v>16723</v>
      </c>
      <c r="H12197" s="129" t="s">
        <v>16820</v>
      </c>
    </row>
    <row r="12198" spans="1:8" x14ac:dyDescent="0.3">
      <c r="A12198" s="183">
        <v>45991</v>
      </c>
      <c r="B12198" s="129">
        <v>45979</v>
      </c>
      <c r="C12198" s="129" t="s">
        <v>417</v>
      </c>
      <c r="D12198" s="165">
        <v>19118</v>
      </c>
      <c r="E12198" s="129" t="s">
        <v>16708</v>
      </c>
      <c r="F12198" s="129" t="s">
        <v>16707</v>
      </c>
      <c r="G12198" s="129" t="s">
        <v>16723</v>
      </c>
      <c r="H12198" s="129" t="s">
        <v>16820</v>
      </c>
    </row>
    <row r="12199" spans="1:8" x14ac:dyDescent="0.3">
      <c r="A12199" s="183">
        <v>45961</v>
      </c>
      <c r="B12199" s="129">
        <v>45958</v>
      </c>
      <c r="C12199" s="129" t="s">
        <v>417</v>
      </c>
      <c r="D12199" s="165">
        <v>30545</v>
      </c>
      <c r="E12199" s="129" t="s">
        <v>16708</v>
      </c>
      <c r="F12199" s="129" t="s">
        <v>16707</v>
      </c>
      <c r="G12199" s="129" t="s">
        <v>16723</v>
      </c>
      <c r="H12199" s="129" t="s">
        <v>16820</v>
      </c>
    </row>
    <row r="12200" spans="1:8" x14ac:dyDescent="0.3">
      <c r="A12200" s="183">
        <v>46022</v>
      </c>
      <c r="B12200" s="129">
        <v>46001</v>
      </c>
      <c r="C12200" s="129" t="s">
        <v>417</v>
      </c>
      <c r="D12200" s="165">
        <v>161151</v>
      </c>
      <c r="E12200" s="129" t="s">
        <v>16709</v>
      </c>
      <c r="F12200" s="129" t="s">
        <v>16707</v>
      </c>
      <c r="G12200" s="129" t="s">
        <v>16723</v>
      </c>
      <c r="H12200" s="129"/>
    </row>
    <row r="12201" spans="1:8" x14ac:dyDescent="0.3">
      <c r="A12201" s="183">
        <v>46022</v>
      </c>
      <c r="B12201" s="129">
        <v>46001</v>
      </c>
      <c r="C12201" s="129" t="s">
        <v>417</v>
      </c>
      <c r="D12201" s="165">
        <v>126626</v>
      </c>
      <c r="E12201" s="129" t="s">
        <v>16709</v>
      </c>
      <c r="F12201" s="129" t="s">
        <v>16707</v>
      </c>
      <c r="G12201" s="129" t="s">
        <v>16723</v>
      </c>
      <c r="H12201" s="129"/>
    </row>
    <row r="12202" spans="1:8" x14ac:dyDescent="0.3">
      <c r="A12202" s="183">
        <v>46022</v>
      </c>
      <c r="B12202" s="129">
        <v>45993</v>
      </c>
      <c r="C12202" s="129" t="s">
        <v>417</v>
      </c>
      <c r="D12202" s="165">
        <v>29309</v>
      </c>
      <c r="E12202" s="129" t="s">
        <v>16708</v>
      </c>
      <c r="F12202" s="129" t="s">
        <v>16707</v>
      </c>
      <c r="G12202" s="129" t="s">
        <v>16723</v>
      </c>
      <c r="H12202" s="129" t="s">
        <v>16820</v>
      </c>
    </row>
    <row r="12203" spans="1:8" x14ac:dyDescent="0.3">
      <c r="A12203" s="183">
        <v>46022</v>
      </c>
      <c r="B12203" s="129">
        <v>46000</v>
      </c>
      <c r="C12203" s="129" t="s">
        <v>417</v>
      </c>
      <c r="D12203" s="165">
        <v>26662</v>
      </c>
      <c r="E12203" s="129" t="s">
        <v>16708</v>
      </c>
      <c r="F12203" s="129" t="s">
        <v>16707</v>
      </c>
      <c r="G12203" s="129" t="s">
        <v>16723</v>
      </c>
      <c r="H12203" s="129" t="s">
        <v>16820</v>
      </c>
    </row>
    <row r="12204" spans="1:8" x14ac:dyDescent="0.3">
      <c r="A12204" s="183">
        <v>45991</v>
      </c>
      <c r="B12204" s="129">
        <v>45979</v>
      </c>
      <c r="C12204" s="129" t="s">
        <v>417</v>
      </c>
      <c r="D12204" s="165">
        <v>28593</v>
      </c>
      <c r="E12204" s="129" t="s">
        <v>16708</v>
      </c>
      <c r="F12204" s="129" t="s">
        <v>16707</v>
      </c>
      <c r="G12204" s="129" t="s">
        <v>16723</v>
      </c>
      <c r="H12204" s="129" t="s">
        <v>16820</v>
      </c>
    </row>
    <row r="12205" spans="1:8" x14ac:dyDescent="0.3">
      <c r="A12205" s="183">
        <v>46022</v>
      </c>
      <c r="B12205" s="129">
        <v>46009</v>
      </c>
      <c r="C12205" s="129" t="s">
        <v>417</v>
      </c>
      <c r="D12205" s="165">
        <v>20118</v>
      </c>
      <c r="E12205" s="129" t="s">
        <v>16708</v>
      </c>
      <c r="F12205" s="129" t="s">
        <v>16707</v>
      </c>
      <c r="G12205" s="129" t="s">
        <v>16723</v>
      </c>
      <c r="H12205" s="129" t="s">
        <v>16820</v>
      </c>
    </row>
    <row r="12206" spans="1:8" x14ac:dyDescent="0.3">
      <c r="A12206" s="183">
        <v>46022</v>
      </c>
      <c r="B12206" s="129">
        <v>46015</v>
      </c>
      <c r="C12206" s="129" t="s">
        <v>417</v>
      </c>
      <c r="D12206" s="165">
        <v>27339</v>
      </c>
      <c r="E12206" s="129" t="s">
        <v>16708</v>
      </c>
      <c r="F12206" s="129" t="s">
        <v>16707</v>
      </c>
      <c r="G12206" s="129" t="s">
        <v>16723</v>
      </c>
      <c r="H12206" s="129" t="s">
        <v>16820</v>
      </c>
    </row>
    <row r="12207" spans="1:8" x14ac:dyDescent="0.3">
      <c r="A12207" s="183">
        <v>46022</v>
      </c>
      <c r="B12207" s="129">
        <v>45993</v>
      </c>
      <c r="C12207" s="129" t="s">
        <v>417</v>
      </c>
      <c r="D12207" s="165">
        <v>728092</v>
      </c>
      <c r="E12207" s="129" t="s">
        <v>16707</v>
      </c>
      <c r="F12207" s="129" t="s">
        <v>16707</v>
      </c>
      <c r="G12207" s="129" t="s">
        <v>16723</v>
      </c>
      <c r="H12207" s="129"/>
    </row>
    <row r="12208" spans="1:8" x14ac:dyDescent="0.3">
      <c r="A12208" s="183">
        <v>46022</v>
      </c>
      <c r="B12208" s="129">
        <v>45994</v>
      </c>
      <c r="C12208" s="129" t="s">
        <v>417</v>
      </c>
      <c r="D12208" s="165">
        <v>20919</v>
      </c>
      <c r="E12208" s="129" t="s">
        <v>16708</v>
      </c>
      <c r="F12208" s="129" t="s">
        <v>16707</v>
      </c>
      <c r="G12208" s="129" t="s">
        <v>16723</v>
      </c>
      <c r="H12208" s="129" t="s">
        <v>16820</v>
      </c>
    </row>
    <row r="12209" spans="1:8" x14ac:dyDescent="0.3">
      <c r="A12209" s="183">
        <v>46022</v>
      </c>
      <c r="B12209" s="129">
        <v>46017</v>
      </c>
      <c r="C12209" s="129" t="s">
        <v>417</v>
      </c>
      <c r="D12209" s="165">
        <v>46146</v>
      </c>
      <c r="E12209" s="129" t="s">
        <v>16716</v>
      </c>
      <c r="F12209" s="129" t="s">
        <v>16707</v>
      </c>
      <c r="G12209" s="129" t="s">
        <v>16723</v>
      </c>
      <c r="H12209" s="129"/>
    </row>
    <row r="12210" spans="1:8" x14ac:dyDescent="0.3">
      <c r="A12210" s="183">
        <v>46022</v>
      </c>
      <c r="B12210" s="129">
        <v>46007</v>
      </c>
      <c r="C12210" s="129" t="s">
        <v>417</v>
      </c>
      <c r="D12210" s="165">
        <v>7066</v>
      </c>
      <c r="E12210" s="129" t="s">
        <v>16708</v>
      </c>
      <c r="F12210" s="129" t="s">
        <v>16707</v>
      </c>
      <c r="G12210" s="129" t="s">
        <v>16723</v>
      </c>
      <c r="H12210" s="129" t="s">
        <v>16820</v>
      </c>
    </row>
    <row r="12211" spans="1:8" x14ac:dyDescent="0.3">
      <c r="A12211" s="183">
        <v>46022</v>
      </c>
      <c r="B12211" s="129">
        <v>46022</v>
      </c>
      <c r="C12211" s="129" t="s">
        <v>417</v>
      </c>
      <c r="D12211" s="165">
        <v>1872</v>
      </c>
      <c r="E12211" s="129" t="s">
        <v>16709</v>
      </c>
      <c r="F12211" s="129" t="s">
        <v>16707</v>
      </c>
      <c r="G12211" s="129" t="s">
        <v>16723</v>
      </c>
      <c r="H12211" s="129"/>
    </row>
    <row r="12212" spans="1:8" x14ac:dyDescent="0.3">
      <c r="A12212" s="183">
        <v>46022</v>
      </c>
      <c r="B12212" s="129">
        <v>45993</v>
      </c>
      <c r="C12212" s="129" t="s">
        <v>418</v>
      </c>
      <c r="D12212" s="165">
        <v>76808</v>
      </c>
      <c r="E12212" s="129" t="s">
        <v>16708</v>
      </c>
      <c r="F12212" s="129" t="s">
        <v>16707</v>
      </c>
      <c r="G12212" s="129" t="s">
        <v>16723</v>
      </c>
      <c r="H12212" s="129" t="s">
        <v>16820</v>
      </c>
    </row>
    <row r="12213" spans="1:8" x14ac:dyDescent="0.3">
      <c r="A12213" s="183">
        <v>46022</v>
      </c>
      <c r="B12213" s="129">
        <v>45993</v>
      </c>
      <c r="C12213" s="129" t="s">
        <v>418</v>
      </c>
      <c r="D12213" s="165">
        <v>125691</v>
      </c>
      <c r="E12213" s="129" t="s">
        <v>16712</v>
      </c>
      <c r="F12213" s="129" t="s">
        <v>16707</v>
      </c>
      <c r="G12213" s="129" t="s">
        <v>16723</v>
      </c>
      <c r="H12213" s="129"/>
    </row>
    <row r="12214" spans="1:8" x14ac:dyDescent="0.3">
      <c r="A12214" s="183">
        <v>46022</v>
      </c>
      <c r="B12214" s="129">
        <v>46001</v>
      </c>
      <c r="C12214" s="129" t="s">
        <v>418</v>
      </c>
      <c r="D12214" s="165">
        <v>24223</v>
      </c>
      <c r="E12214" s="129" t="s">
        <v>16709</v>
      </c>
      <c r="F12214" s="129" t="s">
        <v>16707</v>
      </c>
      <c r="G12214" s="129" t="s">
        <v>16723</v>
      </c>
      <c r="H12214" s="129"/>
    </row>
    <row r="12215" spans="1:8" x14ac:dyDescent="0.3">
      <c r="A12215" s="183">
        <v>46022</v>
      </c>
      <c r="B12215" s="129">
        <v>46007</v>
      </c>
      <c r="C12215" s="129" t="s">
        <v>418</v>
      </c>
      <c r="D12215" s="165">
        <v>10639</v>
      </c>
      <c r="E12215" s="129" t="s">
        <v>16708</v>
      </c>
      <c r="F12215" s="129" t="s">
        <v>16707</v>
      </c>
      <c r="G12215" s="129" t="s">
        <v>16723</v>
      </c>
      <c r="H12215" s="129" t="s">
        <v>16820</v>
      </c>
    </row>
    <row r="12216" spans="1:8" x14ac:dyDescent="0.3">
      <c r="A12216" s="183">
        <v>46022</v>
      </c>
      <c r="B12216" s="129">
        <v>46007</v>
      </c>
      <c r="C12216" s="129" t="s">
        <v>418</v>
      </c>
      <c r="D12216" s="165">
        <v>128439</v>
      </c>
      <c r="E12216" s="129" t="s">
        <v>16712</v>
      </c>
      <c r="F12216" s="129" t="s">
        <v>16707</v>
      </c>
      <c r="G12216" s="129" t="s">
        <v>16723</v>
      </c>
      <c r="H12216" s="129"/>
    </row>
    <row r="12217" spans="1:8" x14ac:dyDescent="0.3">
      <c r="A12217" s="183">
        <v>46022</v>
      </c>
      <c r="B12217" s="129">
        <v>46000</v>
      </c>
      <c r="C12217" s="129" t="s">
        <v>418</v>
      </c>
      <c r="D12217" s="165">
        <v>42542</v>
      </c>
      <c r="E12217" s="129" t="s">
        <v>16708</v>
      </c>
      <c r="F12217" s="129" t="s">
        <v>16707</v>
      </c>
      <c r="G12217" s="129" t="s">
        <v>16723</v>
      </c>
      <c r="H12217" s="129" t="s">
        <v>16820</v>
      </c>
    </row>
    <row r="12218" spans="1:8" x14ac:dyDescent="0.3">
      <c r="A12218" s="183">
        <v>46022</v>
      </c>
      <c r="B12218" s="129">
        <v>46015</v>
      </c>
      <c r="C12218" s="129" t="s">
        <v>418</v>
      </c>
      <c r="D12218" s="165">
        <v>20184</v>
      </c>
      <c r="E12218" s="129" t="s">
        <v>16708</v>
      </c>
      <c r="F12218" s="129" t="s">
        <v>16707</v>
      </c>
      <c r="G12218" s="129" t="s">
        <v>16723</v>
      </c>
      <c r="H12218" s="129" t="s">
        <v>16820</v>
      </c>
    </row>
    <row r="12219" spans="1:8" x14ac:dyDescent="0.3">
      <c r="A12219" s="183">
        <v>46022</v>
      </c>
      <c r="B12219" s="129">
        <v>45993</v>
      </c>
      <c r="C12219" s="129" t="s">
        <v>418</v>
      </c>
      <c r="D12219" s="165">
        <v>771008</v>
      </c>
      <c r="E12219" s="129" t="s">
        <v>16707</v>
      </c>
      <c r="F12219" s="129" t="s">
        <v>16707</v>
      </c>
      <c r="G12219" s="129" t="s">
        <v>16723</v>
      </c>
      <c r="H12219" s="129"/>
    </row>
    <row r="12220" spans="1:8" x14ac:dyDescent="0.3">
      <c r="A12220" s="183">
        <v>46022</v>
      </c>
      <c r="B12220" s="129">
        <v>46014</v>
      </c>
      <c r="C12220" s="129" t="s">
        <v>418</v>
      </c>
      <c r="D12220" s="165">
        <v>28552</v>
      </c>
      <c r="E12220" s="129" t="s">
        <v>16716</v>
      </c>
      <c r="F12220" s="129" t="s">
        <v>16707</v>
      </c>
      <c r="G12220" s="129" t="s">
        <v>16723</v>
      </c>
      <c r="H12220" s="129"/>
    </row>
    <row r="12221" spans="1:8" x14ac:dyDescent="0.3">
      <c r="A12221" s="183">
        <v>46022</v>
      </c>
      <c r="B12221" s="129">
        <v>46021</v>
      </c>
      <c r="C12221" s="129" t="s">
        <v>418</v>
      </c>
      <c r="D12221" s="165">
        <v>28060</v>
      </c>
      <c r="E12221" s="129" t="s">
        <v>16709</v>
      </c>
      <c r="F12221" s="129" t="s">
        <v>16707</v>
      </c>
      <c r="G12221" s="129" t="s">
        <v>16723</v>
      </c>
      <c r="H12221" s="129"/>
    </row>
    <row r="12222" spans="1:8" x14ac:dyDescent="0.3">
      <c r="A12222" s="183">
        <v>46022</v>
      </c>
      <c r="B12222" s="235">
        <v>46001</v>
      </c>
      <c r="C12222" s="129" t="s">
        <v>416</v>
      </c>
      <c r="D12222" s="165">
        <v>22826</v>
      </c>
      <c r="E12222" s="129" t="s">
        <v>16709</v>
      </c>
      <c r="F12222" s="129" t="s">
        <v>16707</v>
      </c>
      <c r="G12222" s="129" t="s">
        <v>16723</v>
      </c>
      <c r="H12222" s="129"/>
    </row>
    <row r="12223" spans="1:8" x14ac:dyDescent="0.3">
      <c r="A12223" s="183">
        <v>46022</v>
      </c>
      <c r="B12223" s="235">
        <v>46000</v>
      </c>
      <c r="C12223" s="129" t="s">
        <v>416</v>
      </c>
      <c r="D12223" s="165">
        <v>85279</v>
      </c>
      <c r="E12223" s="129" t="s">
        <v>16712</v>
      </c>
      <c r="F12223" s="129" t="s">
        <v>16707</v>
      </c>
      <c r="G12223" s="129" t="s">
        <v>16723</v>
      </c>
      <c r="H12223" s="129"/>
    </row>
    <row r="12224" spans="1:8" x14ac:dyDescent="0.3">
      <c r="A12224" s="183">
        <v>46022</v>
      </c>
      <c r="B12224" s="235">
        <v>45993</v>
      </c>
      <c r="C12224" s="129" t="s">
        <v>416</v>
      </c>
      <c r="D12224" s="165">
        <v>37574</v>
      </c>
      <c r="E12224" s="129" t="s">
        <v>16708</v>
      </c>
      <c r="F12224" s="129" t="s">
        <v>16707</v>
      </c>
      <c r="G12224" s="129" t="s">
        <v>16723</v>
      </c>
      <c r="H12224" s="129" t="s">
        <v>16820</v>
      </c>
    </row>
    <row r="12225" spans="1:8" x14ac:dyDescent="0.3">
      <c r="A12225" s="183">
        <v>46022</v>
      </c>
      <c r="B12225" s="235">
        <v>46007</v>
      </c>
      <c r="C12225" s="129" t="s">
        <v>416</v>
      </c>
      <c r="D12225" s="165">
        <v>121439</v>
      </c>
      <c r="E12225" s="129" t="s">
        <v>16712</v>
      </c>
      <c r="F12225" s="129" t="s">
        <v>16707</v>
      </c>
      <c r="G12225" s="129" t="s">
        <v>16723</v>
      </c>
      <c r="H12225" s="129"/>
    </row>
    <row r="12226" spans="1:8" x14ac:dyDescent="0.3">
      <c r="A12226" s="183">
        <v>46022</v>
      </c>
      <c r="B12226" s="235">
        <v>46001</v>
      </c>
      <c r="C12226" s="129" t="s">
        <v>416</v>
      </c>
      <c r="D12226" s="165">
        <v>52785</v>
      </c>
      <c r="E12226" s="129" t="s">
        <v>16708</v>
      </c>
      <c r="F12226" s="129" t="s">
        <v>16707</v>
      </c>
      <c r="G12226" s="129" t="s">
        <v>16723</v>
      </c>
      <c r="H12226" s="129" t="s">
        <v>16820</v>
      </c>
    </row>
    <row r="12227" spans="1:8" x14ac:dyDescent="0.3">
      <c r="A12227" s="183">
        <v>46022</v>
      </c>
      <c r="B12227" s="235">
        <v>46007</v>
      </c>
      <c r="C12227" s="129" t="s">
        <v>416</v>
      </c>
      <c r="D12227" s="165">
        <v>26977</v>
      </c>
      <c r="E12227" s="129" t="s">
        <v>16708</v>
      </c>
      <c r="F12227" s="129" t="s">
        <v>16707</v>
      </c>
      <c r="G12227" s="129" t="s">
        <v>16723</v>
      </c>
      <c r="H12227" s="129" t="s">
        <v>16820</v>
      </c>
    </row>
    <row r="12228" spans="1:8" x14ac:dyDescent="0.3">
      <c r="A12228" s="183">
        <v>46022</v>
      </c>
      <c r="B12228" s="235">
        <v>45993</v>
      </c>
      <c r="C12228" s="129" t="s">
        <v>416</v>
      </c>
      <c r="D12228" s="165">
        <v>551197</v>
      </c>
      <c r="E12228" s="129" t="s">
        <v>16707</v>
      </c>
      <c r="F12228" s="129" t="s">
        <v>16707</v>
      </c>
      <c r="G12228" s="129" t="s">
        <v>16723</v>
      </c>
      <c r="H12228" s="129"/>
    </row>
    <row r="12229" spans="1:8" x14ac:dyDescent="0.3">
      <c r="A12229" s="183">
        <v>46022</v>
      </c>
      <c r="B12229" s="235">
        <v>46016</v>
      </c>
      <c r="C12229" s="129" t="s">
        <v>416</v>
      </c>
      <c r="D12229" s="165">
        <v>35609</v>
      </c>
      <c r="E12229" s="129" t="s">
        <v>16716</v>
      </c>
      <c r="F12229" s="129" t="s">
        <v>16707</v>
      </c>
      <c r="G12229" s="129" t="s">
        <v>16723</v>
      </c>
      <c r="H12229" s="129"/>
    </row>
    <row r="12230" spans="1:8" x14ac:dyDescent="0.3">
      <c r="A12230" s="183">
        <v>46022</v>
      </c>
      <c r="B12230" s="235">
        <v>46021</v>
      </c>
      <c r="C12230" s="129" t="s">
        <v>416</v>
      </c>
      <c r="D12230" s="165">
        <v>25347</v>
      </c>
      <c r="E12230" s="129" t="s">
        <v>16709</v>
      </c>
      <c r="F12230" s="129" t="s">
        <v>16707</v>
      </c>
      <c r="G12230" s="129" t="s">
        <v>16723</v>
      </c>
      <c r="H12230" s="129"/>
    </row>
    <row r="12231" spans="1:8" x14ac:dyDescent="0.3">
      <c r="A12231" s="183">
        <v>45777</v>
      </c>
      <c r="B12231" s="129">
        <v>45748</v>
      </c>
      <c r="C12231" s="129" t="s">
        <v>418</v>
      </c>
      <c r="D12231" s="165">
        <v>98</v>
      </c>
      <c r="E12231" s="129" t="s">
        <v>16708</v>
      </c>
      <c r="F12231" s="129" t="s">
        <v>16720</v>
      </c>
      <c r="G12231" s="129" t="s">
        <v>16723</v>
      </c>
      <c r="H12231" s="129" t="s">
        <v>16774</v>
      </c>
    </row>
    <row r="12232" spans="1:8" x14ac:dyDescent="0.3">
      <c r="A12232" s="183">
        <v>45777</v>
      </c>
      <c r="B12232" s="129">
        <v>45755</v>
      </c>
      <c r="C12232" s="129" t="s">
        <v>418</v>
      </c>
      <c r="D12232" s="165">
        <v>135</v>
      </c>
      <c r="E12232" s="129" t="s">
        <v>16708</v>
      </c>
      <c r="F12232" s="129" t="s">
        <v>16720</v>
      </c>
      <c r="G12232" s="129" t="s">
        <v>16723</v>
      </c>
      <c r="H12232" s="129" t="s">
        <v>16774</v>
      </c>
    </row>
    <row r="12233" spans="1:8" x14ac:dyDescent="0.3">
      <c r="A12233" s="183">
        <v>45777</v>
      </c>
      <c r="B12233" s="129">
        <v>45762</v>
      </c>
      <c r="C12233" s="129" t="s">
        <v>418</v>
      </c>
      <c r="D12233" s="165">
        <v>93</v>
      </c>
      <c r="E12233" s="129" t="s">
        <v>16708</v>
      </c>
      <c r="F12233" s="129" t="s">
        <v>16720</v>
      </c>
      <c r="G12233" s="129" t="s">
        <v>16723</v>
      </c>
      <c r="H12233" s="129" t="s">
        <v>16774</v>
      </c>
    </row>
    <row r="12234" spans="1:8" x14ac:dyDescent="0.3">
      <c r="A12234" s="183">
        <v>45777</v>
      </c>
      <c r="B12234" s="129">
        <v>45762</v>
      </c>
      <c r="C12234" s="129" t="s">
        <v>418</v>
      </c>
      <c r="D12234" s="165">
        <v>76</v>
      </c>
      <c r="E12234" s="129" t="s">
        <v>16708</v>
      </c>
      <c r="F12234" s="129" t="s">
        <v>16720</v>
      </c>
      <c r="G12234" s="129" t="s">
        <v>16723</v>
      </c>
      <c r="H12234" s="129" t="s">
        <v>16774</v>
      </c>
    </row>
    <row r="12235" spans="1:8" x14ac:dyDescent="0.3">
      <c r="A12235" s="183">
        <v>45777</v>
      </c>
      <c r="B12235" s="129">
        <v>45769</v>
      </c>
      <c r="C12235" s="129" t="s">
        <v>418</v>
      </c>
      <c r="D12235" s="165">
        <v>100</v>
      </c>
      <c r="E12235" s="129" t="s">
        <v>16708</v>
      </c>
      <c r="F12235" s="129" t="s">
        <v>16720</v>
      </c>
      <c r="G12235" s="129" t="s">
        <v>16723</v>
      </c>
      <c r="H12235" s="129" t="s">
        <v>16774</v>
      </c>
    </row>
    <row r="12236" spans="1:8" x14ac:dyDescent="0.3">
      <c r="A12236" s="183">
        <v>45777</v>
      </c>
      <c r="B12236" s="129">
        <v>45769</v>
      </c>
      <c r="C12236" s="129" t="s">
        <v>418</v>
      </c>
      <c r="D12236" s="165">
        <v>98</v>
      </c>
      <c r="E12236" s="129" t="s">
        <v>16708</v>
      </c>
      <c r="F12236" s="129" t="s">
        <v>16720</v>
      </c>
      <c r="G12236" s="129" t="s">
        <v>16723</v>
      </c>
      <c r="H12236" s="129" t="s">
        <v>16774</v>
      </c>
    </row>
    <row r="12237" spans="1:8" x14ac:dyDescent="0.3">
      <c r="A12237" s="183">
        <v>45777</v>
      </c>
      <c r="B12237" s="129">
        <v>45776</v>
      </c>
      <c r="C12237" s="129" t="s">
        <v>418</v>
      </c>
      <c r="D12237" s="165">
        <v>19</v>
      </c>
      <c r="E12237" s="129" t="s">
        <v>16708</v>
      </c>
      <c r="F12237" s="129" t="s">
        <v>16720</v>
      </c>
      <c r="G12237" s="129" t="s">
        <v>16723</v>
      </c>
      <c r="H12237" s="129" t="s">
        <v>16774</v>
      </c>
    </row>
    <row r="12238" spans="1:8" x14ac:dyDescent="0.3">
      <c r="A12238" s="183">
        <v>45777</v>
      </c>
      <c r="B12238" s="129">
        <v>45776</v>
      </c>
      <c r="C12238" s="129" t="s">
        <v>418</v>
      </c>
      <c r="D12238" s="165">
        <v>27</v>
      </c>
      <c r="E12238" s="129" t="s">
        <v>16708</v>
      </c>
      <c r="F12238" s="129" t="s">
        <v>16720</v>
      </c>
      <c r="G12238" s="129" t="s">
        <v>16723</v>
      </c>
      <c r="H12238" s="129" t="s">
        <v>16774</v>
      </c>
    </row>
    <row r="12239" spans="1:8" x14ac:dyDescent="0.3">
      <c r="A12239" s="183">
        <v>45777</v>
      </c>
      <c r="B12239" s="129">
        <v>45748</v>
      </c>
      <c r="C12239" s="129" t="s">
        <v>416</v>
      </c>
      <c r="D12239" s="165">
        <v>45</v>
      </c>
      <c r="E12239" s="129" t="s">
        <v>16708</v>
      </c>
      <c r="F12239" s="129" t="s">
        <v>16720</v>
      </c>
      <c r="G12239" s="129" t="s">
        <v>16723</v>
      </c>
      <c r="H12239" s="129" t="s">
        <v>16774</v>
      </c>
    </row>
    <row r="12240" spans="1:8" x14ac:dyDescent="0.3">
      <c r="A12240" s="183">
        <v>45777</v>
      </c>
      <c r="B12240" s="129">
        <v>45762</v>
      </c>
      <c r="C12240" s="129" t="s">
        <v>416</v>
      </c>
      <c r="D12240" s="165">
        <v>40</v>
      </c>
      <c r="E12240" s="129" t="s">
        <v>16708</v>
      </c>
      <c r="F12240" s="129" t="s">
        <v>16720</v>
      </c>
      <c r="G12240" s="129" t="s">
        <v>16723</v>
      </c>
      <c r="H12240" s="129" t="s">
        <v>16774</v>
      </c>
    </row>
    <row r="12241" spans="1:8" x14ac:dyDescent="0.3">
      <c r="A12241" s="183">
        <v>45777</v>
      </c>
      <c r="B12241" s="129">
        <v>45769</v>
      </c>
      <c r="C12241" s="129" t="s">
        <v>416</v>
      </c>
      <c r="D12241" s="165">
        <v>29</v>
      </c>
      <c r="E12241" s="129" t="s">
        <v>16708</v>
      </c>
      <c r="F12241" s="129" t="s">
        <v>16720</v>
      </c>
      <c r="G12241" s="129" t="s">
        <v>16723</v>
      </c>
      <c r="H12241" s="129" t="s">
        <v>16774</v>
      </c>
    </row>
    <row r="12242" spans="1:8" x14ac:dyDescent="0.3">
      <c r="A12242" s="183">
        <v>45777</v>
      </c>
      <c r="B12242" s="129">
        <v>45762</v>
      </c>
      <c r="C12242" s="129" t="s">
        <v>416</v>
      </c>
      <c r="D12242" s="165">
        <v>60</v>
      </c>
      <c r="E12242" s="129" t="s">
        <v>16708</v>
      </c>
      <c r="F12242" s="129" t="s">
        <v>16720</v>
      </c>
      <c r="G12242" s="129" t="s">
        <v>16723</v>
      </c>
      <c r="H12242" s="129" t="s">
        <v>16774</v>
      </c>
    </row>
    <row r="12243" spans="1:8" x14ac:dyDescent="0.3">
      <c r="A12243" s="183">
        <v>45777</v>
      </c>
      <c r="B12243" s="129">
        <v>45755</v>
      </c>
      <c r="C12243" s="129" t="s">
        <v>416</v>
      </c>
      <c r="D12243" s="165">
        <v>21</v>
      </c>
      <c r="E12243" s="129" t="s">
        <v>16708</v>
      </c>
      <c r="F12243" s="129" t="s">
        <v>16720</v>
      </c>
      <c r="G12243" s="129" t="s">
        <v>16723</v>
      </c>
      <c r="H12243" s="129" t="s">
        <v>16774</v>
      </c>
    </row>
    <row r="12244" spans="1:8" x14ac:dyDescent="0.3">
      <c r="A12244" s="183">
        <v>45777</v>
      </c>
      <c r="B12244" s="129">
        <v>45776</v>
      </c>
      <c r="C12244" s="129" t="s">
        <v>416</v>
      </c>
      <c r="D12244" s="165">
        <v>12</v>
      </c>
      <c r="E12244" s="129" t="s">
        <v>16708</v>
      </c>
      <c r="F12244" s="129" t="s">
        <v>16720</v>
      </c>
      <c r="G12244" s="129" t="s">
        <v>16723</v>
      </c>
      <c r="H12244" s="129" t="s">
        <v>16774</v>
      </c>
    </row>
    <row r="12245" spans="1:8" x14ac:dyDescent="0.3">
      <c r="A12245" s="183">
        <v>45777</v>
      </c>
      <c r="B12245" s="129">
        <v>45769</v>
      </c>
      <c r="C12245" s="129" t="s">
        <v>417</v>
      </c>
      <c r="D12245" s="165">
        <v>210</v>
      </c>
      <c r="E12245" s="129" t="s">
        <v>16708</v>
      </c>
      <c r="F12245" s="129" t="s">
        <v>16720</v>
      </c>
      <c r="G12245" s="129" t="s">
        <v>16723</v>
      </c>
      <c r="H12245" s="129" t="s">
        <v>16774</v>
      </c>
    </row>
    <row r="12246" spans="1:8" x14ac:dyDescent="0.3">
      <c r="A12246" s="183">
        <v>45777</v>
      </c>
      <c r="B12246" s="129">
        <v>45755</v>
      </c>
      <c r="C12246" s="129" t="s">
        <v>417</v>
      </c>
      <c r="D12246" s="165">
        <v>124</v>
      </c>
      <c r="E12246" s="129" t="s">
        <v>16708</v>
      </c>
      <c r="F12246" s="129" t="s">
        <v>16720</v>
      </c>
      <c r="G12246" s="129" t="s">
        <v>16723</v>
      </c>
      <c r="H12246" s="129" t="s">
        <v>16774</v>
      </c>
    </row>
    <row r="12247" spans="1:8" x14ac:dyDescent="0.3">
      <c r="A12247" s="183">
        <v>45777</v>
      </c>
      <c r="B12247" s="129">
        <v>45748</v>
      </c>
      <c r="C12247" s="129" t="s">
        <v>417</v>
      </c>
      <c r="D12247" s="165">
        <v>80</v>
      </c>
      <c r="E12247" s="129" t="s">
        <v>16708</v>
      </c>
      <c r="F12247" s="129" t="s">
        <v>16720</v>
      </c>
      <c r="G12247" s="129" t="s">
        <v>16723</v>
      </c>
      <c r="H12247" s="129" t="s">
        <v>16774</v>
      </c>
    </row>
    <row r="12248" spans="1:8" x14ac:dyDescent="0.3">
      <c r="A12248" s="183">
        <v>45777</v>
      </c>
      <c r="B12248" s="129">
        <v>45762</v>
      </c>
      <c r="C12248" s="129" t="s">
        <v>417</v>
      </c>
      <c r="D12248" s="165">
        <v>84</v>
      </c>
      <c r="E12248" s="129" t="s">
        <v>16708</v>
      </c>
      <c r="F12248" s="129" t="s">
        <v>16720</v>
      </c>
      <c r="G12248" s="129" t="s">
        <v>16723</v>
      </c>
      <c r="H12248" s="129" t="s">
        <v>16774</v>
      </c>
    </row>
    <row r="12249" spans="1:8" x14ac:dyDescent="0.3">
      <c r="A12249" s="183">
        <v>45777</v>
      </c>
      <c r="B12249" s="129">
        <v>45748</v>
      </c>
      <c r="C12249" s="129" t="s">
        <v>417</v>
      </c>
      <c r="D12249" s="165">
        <v>42</v>
      </c>
      <c r="E12249" s="129" t="s">
        <v>16708</v>
      </c>
      <c r="F12249" s="129" t="s">
        <v>16720</v>
      </c>
      <c r="G12249" s="129" t="s">
        <v>16723</v>
      </c>
      <c r="H12249" s="129" t="s">
        <v>16774</v>
      </c>
    </row>
    <row r="12250" spans="1:8" x14ac:dyDescent="0.3">
      <c r="A12250" s="183">
        <v>45747</v>
      </c>
      <c r="B12250" s="129">
        <v>45742</v>
      </c>
      <c r="C12250" s="129" t="s">
        <v>417</v>
      </c>
      <c r="D12250" s="165">
        <v>25</v>
      </c>
      <c r="E12250" s="129" t="s">
        <v>16708</v>
      </c>
      <c r="F12250" s="129" t="s">
        <v>16720</v>
      </c>
      <c r="G12250" s="129" t="s">
        <v>16723</v>
      </c>
      <c r="H12250" s="129" t="s">
        <v>16774</v>
      </c>
    </row>
    <row r="12251" spans="1:8" x14ac:dyDescent="0.3">
      <c r="A12251" s="183">
        <v>45777</v>
      </c>
      <c r="B12251" s="129">
        <v>45776</v>
      </c>
      <c r="C12251" s="129" t="s">
        <v>417</v>
      </c>
      <c r="D12251" s="165">
        <v>14</v>
      </c>
      <c r="E12251" s="129" t="s">
        <v>16708</v>
      </c>
      <c r="F12251" s="129" t="s">
        <v>16720</v>
      </c>
      <c r="G12251" s="129" t="s">
        <v>16723</v>
      </c>
      <c r="H12251" s="129" t="s">
        <v>16774</v>
      </c>
    </row>
    <row r="12252" spans="1:8" x14ac:dyDescent="0.3">
      <c r="A12252" s="183">
        <v>45777</v>
      </c>
      <c r="B12252" s="129">
        <v>45776</v>
      </c>
      <c r="C12252" s="129" t="s">
        <v>417</v>
      </c>
      <c r="D12252" s="165">
        <v>13</v>
      </c>
      <c r="E12252" s="129" t="s">
        <v>16708</v>
      </c>
      <c r="F12252" s="129" t="s">
        <v>16720</v>
      </c>
      <c r="G12252" s="129" t="s">
        <v>16723</v>
      </c>
      <c r="H12252" s="129" t="s">
        <v>16774</v>
      </c>
    </row>
    <row r="12253" spans="1:8" x14ac:dyDescent="0.3">
      <c r="A12253" s="183">
        <v>45808</v>
      </c>
      <c r="B12253" s="129">
        <v>45778</v>
      </c>
      <c r="C12253" s="129" t="s">
        <v>418</v>
      </c>
      <c r="D12253" s="165">
        <v>137570</v>
      </c>
      <c r="E12253" s="129" t="s">
        <v>16709</v>
      </c>
      <c r="F12253" s="129" t="s">
        <v>16720</v>
      </c>
      <c r="G12253" s="129" t="s">
        <v>16723</v>
      </c>
      <c r="H12253" s="129"/>
    </row>
    <row r="12254" spans="1:8" x14ac:dyDescent="0.3">
      <c r="A12254" s="183">
        <v>45808</v>
      </c>
      <c r="B12254" s="129">
        <v>45790</v>
      </c>
      <c r="C12254" s="129" t="s">
        <v>418</v>
      </c>
      <c r="D12254" s="165">
        <v>92</v>
      </c>
      <c r="E12254" s="129" t="s">
        <v>16708</v>
      </c>
      <c r="F12254" s="129" t="s">
        <v>16720</v>
      </c>
      <c r="G12254" s="129" t="s">
        <v>16723</v>
      </c>
      <c r="H12254" s="129" t="s">
        <v>16774</v>
      </c>
    </row>
    <row r="12255" spans="1:8" x14ac:dyDescent="0.3">
      <c r="A12255" s="183">
        <v>45808</v>
      </c>
      <c r="B12255" s="129">
        <v>45783</v>
      </c>
      <c r="C12255" s="129" t="s">
        <v>418</v>
      </c>
      <c r="D12255" s="165">
        <v>91</v>
      </c>
      <c r="E12255" s="129" t="s">
        <v>16708</v>
      </c>
      <c r="F12255" s="129" t="s">
        <v>16720</v>
      </c>
      <c r="G12255" s="129" t="s">
        <v>16723</v>
      </c>
      <c r="H12255" s="129" t="s">
        <v>16774</v>
      </c>
    </row>
    <row r="12256" spans="1:8" x14ac:dyDescent="0.3">
      <c r="A12256" s="183">
        <v>45777</v>
      </c>
      <c r="B12256" s="129">
        <v>45776</v>
      </c>
      <c r="C12256" s="129" t="s">
        <v>418</v>
      </c>
      <c r="D12256" s="165">
        <v>77</v>
      </c>
      <c r="E12256" s="129" t="s">
        <v>16708</v>
      </c>
      <c r="F12256" s="129" t="s">
        <v>16720</v>
      </c>
      <c r="G12256" s="129" t="s">
        <v>16723</v>
      </c>
      <c r="H12256" s="129" t="s">
        <v>16774</v>
      </c>
    </row>
    <row r="12257" spans="1:8" x14ac:dyDescent="0.3">
      <c r="A12257" s="183">
        <v>45777</v>
      </c>
      <c r="B12257" s="129">
        <v>45776</v>
      </c>
      <c r="C12257" s="129" t="s">
        <v>418</v>
      </c>
      <c r="D12257" s="165">
        <v>31</v>
      </c>
      <c r="E12257" s="129" t="s">
        <v>16708</v>
      </c>
      <c r="F12257" s="129" t="s">
        <v>16720</v>
      </c>
      <c r="G12257" s="129" t="s">
        <v>16723</v>
      </c>
      <c r="H12257" s="129" t="s">
        <v>16774</v>
      </c>
    </row>
    <row r="12258" spans="1:8" x14ac:dyDescent="0.3">
      <c r="A12258" s="183">
        <v>45808</v>
      </c>
      <c r="B12258" s="129">
        <v>45804</v>
      </c>
      <c r="C12258" s="129" t="s">
        <v>418</v>
      </c>
      <c r="D12258" s="165">
        <v>89</v>
      </c>
      <c r="E12258" s="129" t="s">
        <v>16708</v>
      </c>
      <c r="F12258" s="129" t="s">
        <v>16720</v>
      </c>
      <c r="G12258" s="129" t="s">
        <v>16723</v>
      </c>
      <c r="H12258" s="129" t="s">
        <v>16774</v>
      </c>
    </row>
    <row r="12259" spans="1:8" x14ac:dyDescent="0.3">
      <c r="A12259" s="183">
        <v>45808</v>
      </c>
      <c r="B12259" s="129">
        <v>45797</v>
      </c>
      <c r="C12259" s="129" t="s">
        <v>418</v>
      </c>
      <c r="D12259" s="165">
        <v>1560</v>
      </c>
      <c r="E12259" s="129" t="s">
        <v>16710</v>
      </c>
      <c r="F12259" s="129" t="s">
        <v>16720</v>
      </c>
      <c r="G12259" s="129" t="s">
        <v>16723</v>
      </c>
      <c r="H12259" s="129"/>
    </row>
    <row r="12260" spans="1:8" x14ac:dyDescent="0.3">
      <c r="A12260" s="183">
        <v>45808</v>
      </c>
      <c r="B12260" s="129">
        <v>45804</v>
      </c>
      <c r="C12260" s="129" t="s">
        <v>418</v>
      </c>
      <c r="D12260" s="165">
        <v>31666</v>
      </c>
      <c r="E12260" s="129" t="s">
        <v>16709</v>
      </c>
      <c r="F12260" s="129" t="s">
        <v>16720</v>
      </c>
      <c r="G12260" s="129" t="s">
        <v>16723</v>
      </c>
      <c r="H12260" s="129"/>
    </row>
    <row r="12261" spans="1:8" x14ac:dyDescent="0.3">
      <c r="A12261" s="183">
        <v>45808</v>
      </c>
      <c r="B12261" s="129">
        <v>45783</v>
      </c>
      <c r="C12261" s="129" t="s">
        <v>416</v>
      </c>
      <c r="D12261" s="165">
        <v>50042</v>
      </c>
      <c r="E12261" s="129" t="s">
        <v>16709</v>
      </c>
      <c r="F12261" s="129" t="s">
        <v>16720</v>
      </c>
      <c r="G12261" s="129" t="s">
        <v>16723</v>
      </c>
      <c r="H12261" s="129"/>
    </row>
    <row r="12262" spans="1:8" x14ac:dyDescent="0.3">
      <c r="A12262" s="183">
        <v>45808</v>
      </c>
      <c r="B12262" s="129">
        <v>45790</v>
      </c>
      <c r="C12262" s="129" t="s">
        <v>416</v>
      </c>
      <c r="D12262" s="165">
        <v>47123</v>
      </c>
      <c r="E12262" s="129" t="s">
        <v>16709</v>
      </c>
      <c r="F12262" s="129" t="s">
        <v>16720</v>
      </c>
      <c r="G12262" s="129" t="s">
        <v>16723</v>
      </c>
      <c r="H12262" s="129"/>
    </row>
    <row r="12263" spans="1:8" x14ac:dyDescent="0.3">
      <c r="A12263" s="183">
        <v>45808</v>
      </c>
      <c r="B12263" s="129">
        <v>45783</v>
      </c>
      <c r="C12263" s="129" t="s">
        <v>416</v>
      </c>
      <c r="D12263" s="165">
        <v>17</v>
      </c>
      <c r="E12263" s="129" t="s">
        <v>16708</v>
      </c>
      <c r="F12263" s="129" t="s">
        <v>16720</v>
      </c>
      <c r="G12263" s="129" t="s">
        <v>16723</v>
      </c>
      <c r="H12263" s="129" t="s">
        <v>16774</v>
      </c>
    </row>
    <row r="12264" spans="1:8" x14ac:dyDescent="0.3">
      <c r="A12264" s="183">
        <v>45808</v>
      </c>
      <c r="B12264" s="129">
        <v>45790</v>
      </c>
      <c r="C12264" s="129" t="s">
        <v>416</v>
      </c>
      <c r="D12264" s="165">
        <v>18</v>
      </c>
      <c r="E12264" s="129" t="s">
        <v>16708</v>
      </c>
      <c r="F12264" s="129" t="s">
        <v>16720</v>
      </c>
      <c r="G12264" s="129" t="s">
        <v>16723</v>
      </c>
      <c r="H12264" s="129" t="s">
        <v>16774</v>
      </c>
    </row>
    <row r="12265" spans="1:8" x14ac:dyDescent="0.3">
      <c r="A12265" s="183">
        <v>45808</v>
      </c>
      <c r="B12265" s="129">
        <v>45790</v>
      </c>
      <c r="C12265" s="129" t="s">
        <v>416</v>
      </c>
      <c r="D12265" s="165">
        <v>51</v>
      </c>
      <c r="E12265" s="129" t="s">
        <v>16708</v>
      </c>
      <c r="F12265" s="129" t="s">
        <v>16720</v>
      </c>
      <c r="G12265" s="129" t="s">
        <v>16723</v>
      </c>
      <c r="H12265" s="129" t="s">
        <v>16774</v>
      </c>
    </row>
    <row r="12266" spans="1:8" x14ac:dyDescent="0.3">
      <c r="A12266" s="183">
        <v>45808</v>
      </c>
      <c r="B12266" s="129">
        <v>45797</v>
      </c>
      <c r="C12266" s="129" t="s">
        <v>416</v>
      </c>
      <c r="D12266" s="165">
        <v>31</v>
      </c>
      <c r="E12266" s="129" t="s">
        <v>16708</v>
      </c>
      <c r="F12266" s="129" t="s">
        <v>16720</v>
      </c>
      <c r="G12266" s="129" t="s">
        <v>16723</v>
      </c>
      <c r="H12266" s="129" t="s">
        <v>16774</v>
      </c>
    </row>
    <row r="12267" spans="1:8" x14ac:dyDescent="0.3">
      <c r="A12267" s="183">
        <v>45777</v>
      </c>
      <c r="B12267" s="129">
        <v>45776</v>
      </c>
      <c r="C12267" s="129" t="s">
        <v>416</v>
      </c>
      <c r="D12267" s="165">
        <v>47</v>
      </c>
      <c r="E12267" s="129" t="s">
        <v>16708</v>
      </c>
      <c r="F12267" s="129" t="s">
        <v>16720</v>
      </c>
      <c r="G12267" s="129" t="s">
        <v>16723</v>
      </c>
      <c r="H12267" s="129" t="s">
        <v>16774</v>
      </c>
    </row>
    <row r="12268" spans="1:8" x14ac:dyDescent="0.3">
      <c r="A12268" s="183">
        <v>45808</v>
      </c>
      <c r="B12268" s="129">
        <v>45797</v>
      </c>
      <c r="C12268" s="129" t="s">
        <v>416</v>
      </c>
      <c r="D12268" s="165">
        <v>20</v>
      </c>
      <c r="E12268" s="129" t="s">
        <v>16711</v>
      </c>
      <c r="F12268" s="129" t="s">
        <v>16720</v>
      </c>
      <c r="G12268" s="129" t="s">
        <v>16723</v>
      </c>
      <c r="H12268" s="129"/>
    </row>
    <row r="12269" spans="1:8" x14ac:dyDescent="0.3">
      <c r="A12269" s="183">
        <v>45808</v>
      </c>
      <c r="B12269" s="129">
        <v>45804</v>
      </c>
      <c r="C12269" s="129" t="s">
        <v>416</v>
      </c>
      <c r="D12269" s="165">
        <v>19</v>
      </c>
      <c r="E12269" s="129" t="s">
        <v>16708</v>
      </c>
      <c r="F12269" s="129" t="s">
        <v>16720</v>
      </c>
      <c r="G12269" s="129" t="s">
        <v>16723</v>
      </c>
      <c r="H12269" s="129" t="s">
        <v>16774</v>
      </c>
    </row>
    <row r="12270" spans="1:8" x14ac:dyDescent="0.3">
      <c r="A12270" s="183">
        <v>45777</v>
      </c>
      <c r="B12270" s="129">
        <v>45776</v>
      </c>
      <c r="C12270" s="129" t="s">
        <v>417</v>
      </c>
      <c r="D12270" s="165">
        <v>48</v>
      </c>
      <c r="E12270" s="129" t="s">
        <v>16708</v>
      </c>
      <c r="F12270" s="129" t="s">
        <v>16720</v>
      </c>
      <c r="G12270" s="129" t="s">
        <v>16723</v>
      </c>
      <c r="H12270" s="129" t="s">
        <v>16774</v>
      </c>
    </row>
    <row r="12271" spans="1:8" x14ac:dyDescent="0.3">
      <c r="A12271" s="183">
        <v>45808</v>
      </c>
      <c r="B12271" s="129">
        <v>45783</v>
      </c>
      <c r="C12271" s="129" t="s">
        <v>417</v>
      </c>
      <c r="D12271" s="165">
        <v>120</v>
      </c>
      <c r="E12271" s="129" t="s">
        <v>16708</v>
      </c>
      <c r="F12271" s="129" t="s">
        <v>16720</v>
      </c>
      <c r="G12271" s="129" t="s">
        <v>16723</v>
      </c>
      <c r="H12271" s="129" t="s">
        <v>16774</v>
      </c>
    </row>
    <row r="12272" spans="1:8" x14ac:dyDescent="0.3">
      <c r="A12272" s="183">
        <v>45808</v>
      </c>
      <c r="B12272" s="129">
        <v>45797</v>
      </c>
      <c r="C12272" s="129" t="s">
        <v>417</v>
      </c>
      <c r="D12272" s="165">
        <v>130</v>
      </c>
      <c r="E12272" s="129" t="s">
        <v>16708</v>
      </c>
      <c r="F12272" s="129" t="s">
        <v>16720</v>
      </c>
      <c r="G12272" s="129" t="s">
        <v>16723</v>
      </c>
      <c r="H12272" s="129" t="s">
        <v>16774</v>
      </c>
    </row>
    <row r="12273" spans="1:8" x14ac:dyDescent="0.3">
      <c r="A12273" s="183">
        <v>45808</v>
      </c>
      <c r="B12273" s="129">
        <v>45790</v>
      </c>
      <c r="C12273" s="129" t="s">
        <v>417</v>
      </c>
      <c r="D12273" s="165">
        <v>58</v>
      </c>
      <c r="E12273" s="129" t="s">
        <v>16708</v>
      </c>
      <c r="F12273" s="129" t="s">
        <v>16720</v>
      </c>
      <c r="G12273" s="129" t="s">
        <v>16723</v>
      </c>
      <c r="H12273" s="129" t="s">
        <v>16774</v>
      </c>
    </row>
    <row r="12274" spans="1:8" x14ac:dyDescent="0.3">
      <c r="A12274" s="183">
        <v>45808</v>
      </c>
      <c r="B12274" s="129">
        <v>45790</v>
      </c>
      <c r="C12274" s="129" t="s">
        <v>417</v>
      </c>
      <c r="D12274" s="165">
        <v>79</v>
      </c>
      <c r="E12274" s="129" t="s">
        <v>16708</v>
      </c>
      <c r="F12274" s="129" t="s">
        <v>16720</v>
      </c>
      <c r="G12274" s="129" t="s">
        <v>16723</v>
      </c>
      <c r="H12274" s="129" t="s">
        <v>16774</v>
      </c>
    </row>
    <row r="12275" spans="1:8" x14ac:dyDescent="0.3">
      <c r="A12275" s="183">
        <v>45777</v>
      </c>
      <c r="B12275" s="129">
        <v>45776</v>
      </c>
      <c r="C12275" s="129" t="s">
        <v>417</v>
      </c>
      <c r="D12275" s="165">
        <v>39</v>
      </c>
      <c r="E12275" s="129" t="s">
        <v>16708</v>
      </c>
      <c r="F12275" s="129" t="s">
        <v>16720</v>
      </c>
      <c r="G12275" s="129" t="s">
        <v>16723</v>
      </c>
      <c r="H12275" s="129" t="s">
        <v>16774</v>
      </c>
    </row>
    <row r="12276" spans="1:8" x14ac:dyDescent="0.3">
      <c r="A12276" s="183">
        <v>45808</v>
      </c>
      <c r="B12276" s="129">
        <v>45797</v>
      </c>
      <c r="C12276" s="129" t="s">
        <v>417</v>
      </c>
      <c r="D12276" s="165">
        <v>68</v>
      </c>
      <c r="E12276" s="129" t="s">
        <v>16708</v>
      </c>
      <c r="F12276" s="129" t="s">
        <v>16720</v>
      </c>
      <c r="G12276" s="129" t="s">
        <v>16723</v>
      </c>
      <c r="H12276" s="129" t="s">
        <v>16774</v>
      </c>
    </row>
    <row r="12277" spans="1:8" x14ac:dyDescent="0.3">
      <c r="A12277" s="183">
        <v>45808</v>
      </c>
      <c r="B12277" s="129">
        <v>45804</v>
      </c>
      <c r="C12277" s="129" t="s">
        <v>417</v>
      </c>
      <c r="D12277" s="165">
        <v>25</v>
      </c>
      <c r="E12277" s="129" t="s">
        <v>16708</v>
      </c>
      <c r="F12277" s="129" t="s">
        <v>16720</v>
      </c>
      <c r="G12277" s="129" t="s">
        <v>16723</v>
      </c>
      <c r="H12277" s="129" t="s">
        <v>16774</v>
      </c>
    </row>
    <row r="12278" spans="1:8" x14ac:dyDescent="0.3">
      <c r="A12278" s="183">
        <v>45838</v>
      </c>
      <c r="B12278" s="129">
        <v>45825</v>
      </c>
      <c r="C12278" s="129" t="s">
        <v>418</v>
      </c>
      <c r="D12278" s="165">
        <v>151</v>
      </c>
      <c r="E12278" s="129" t="s">
        <v>16708</v>
      </c>
      <c r="F12278" s="129" t="s">
        <v>16720</v>
      </c>
      <c r="G12278" s="129" t="s">
        <v>16723</v>
      </c>
      <c r="H12278" s="129" t="s">
        <v>16774</v>
      </c>
    </row>
    <row r="12279" spans="1:8" x14ac:dyDescent="0.3">
      <c r="A12279" s="183">
        <v>45838</v>
      </c>
      <c r="B12279" s="129">
        <v>45811</v>
      </c>
      <c r="C12279" s="129" t="s">
        <v>418</v>
      </c>
      <c r="D12279" s="165">
        <v>74</v>
      </c>
      <c r="E12279" s="129" t="s">
        <v>16708</v>
      </c>
      <c r="F12279" s="129" t="s">
        <v>16720</v>
      </c>
      <c r="G12279" s="129" t="s">
        <v>16723</v>
      </c>
      <c r="H12279" s="129" t="s">
        <v>16774</v>
      </c>
    </row>
    <row r="12280" spans="1:8" x14ac:dyDescent="0.3">
      <c r="A12280" s="183">
        <v>45838</v>
      </c>
      <c r="B12280" s="129">
        <v>45813</v>
      </c>
      <c r="C12280" s="129" t="s">
        <v>418</v>
      </c>
      <c r="D12280" s="165">
        <v>1355</v>
      </c>
      <c r="E12280" s="129" t="s">
        <v>16712</v>
      </c>
      <c r="F12280" s="129" t="s">
        <v>16720</v>
      </c>
      <c r="G12280" s="129" t="s">
        <v>16723</v>
      </c>
      <c r="H12280" s="129"/>
    </row>
    <row r="12281" spans="1:8" x14ac:dyDescent="0.3">
      <c r="A12281" s="183">
        <v>45838</v>
      </c>
      <c r="B12281" s="129">
        <v>45811</v>
      </c>
      <c r="C12281" s="129" t="s">
        <v>418</v>
      </c>
      <c r="D12281" s="165">
        <v>161</v>
      </c>
      <c r="E12281" s="129" t="s">
        <v>16708</v>
      </c>
      <c r="F12281" s="129" t="s">
        <v>16720</v>
      </c>
      <c r="G12281" s="129" t="s">
        <v>16723</v>
      </c>
      <c r="H12281" s="129" t="s">
        <v>16774</v>
      </c>
    </row>
    <row r="12282" spans="1:8" x14ac:dyDescent="0.3">
      <c r="A12282" s="183">
        <v>45838</v>
      </c>
      <c r="B12282" s="129">
        <v>45811</v>
      </c>
      <c r="C12282" s="129" t="s">
        <v>418</v>
      </c>
      <c r="D12282" s="165">
        <v>25775</v>
      </c>
      <c r="E12282" s="129" t="s">
        <v>16709</v>
      </c>
      <c r="F12282" s="129" t="s">
        <v>16720</v>
      </c>
      <c r="G12282" s="129" t="s">
        <v>16723</v>
      </c>
      <c r="H12282" s="129"/>
    </row>
    <row r="12283" spans="1:8" x14ac:dyDescent="0.3">
      <c r="A12283" s="183">
        <v>45838</v>
      </c>
      <c r="B12283" s="129">
        <v>45825</v>
      </c>
      <c r="C12283" s="129" t="s">
        <v>418</v>
      </c>
      <c r="D12283" s="165">
        <v>154</v>
      </c>
      <c r="E12283" s="129" t="s">
        <v>16708</v>
      </c>
      <c r="F12283" s="129" t="s">
        <v>16720</v>
      </c>
      <c r="G12283" s="129" t="s">
        <v>16723</v>
      </c>
      <c r="H12283" s="129" t="s">
        <v>16774</v>
      </c>
    </row>
    <row r="12284" spans="1:8" x14ac:dyDescent="0.3">
      <c r="A12284" s="183">
        <v>45838</v>
      </c>
      <c r="B12284" s="129">
        <v>45832</v>
      </c>
      <c r="C12284" s="129" t="s">
        <v>418</v>
      </c>
      <c r="D12284" s="165">
        <v>96</v>
      </c>
      <c r="E12284" s="129" t="s">
        <v>16708</v>
      </c>
      <c r="F12284" s="129" t="s">
        <v>16720</v>
      </c>
      <c r="G12284" s="129" t="s">
        <v>16723</v>
      </c>
      <c r="H12284" s="129" t="s">
        <v>16774</v>
      </c>
    </row>
    <row r="12285" spans="1:8" x14ac:dyDescent="0.3">
      <c r="A12285" s="183">
        <v>45838</v>
      </c>
      <c r="B12285" s="129">
        <v>45832</v>
      </c>
      <c r="C12285" s="129" t="s">
        <v>418</v>
      </c>
      <c r="D12285" s="165">
        <v>54</v>
      </c>
      <c r="E12285" s="129" t="s">
        <v>16708</v>
      </c>
      <c r="F12285" s="129" t="s">
        <v>16720</v>
      </c>
      <c r="G12285" s="129" t="s">
        <v>16723</v>
      </c>
      <c r="H12285" s="129" t="s">
        <v>16774</v>
      </c>
    </row>
    <row r="12286" spans="1:8" x14ac:dyDescent="0.3">
      <c r="A12286" s="183">
        <v>45808</v>
      </c>
      <c r="B12286" s="129">
        <v>45804</v>
      </c>
      <c r="C12286" s="129" t="s">
        <v>418</v>
      </c>
      <c r="D12286" s="165">
        <v>87047</v>
      </c>
      <c r="E12286" s="129" t="s">
        <v>16709</v>
      </c>
      <c r="F12286" s="129" t="s">
        <v>16720</v>
      </c>
      <c r="G12286" s="129" t="s">
        <v>16723</v>
      </c>
      <c r="H12286" s="129"/>
    </row>
    <row r="12287" spans="1:8" x14ac:dyDescent="0.3">
      <c r="A12287" s="183">
        <v>45838</v>
      </c>
      <c r="B12287" s="129">
        <v>45825</v>
      </c>
      <c r="C12287" s="129" t="s">
        <v>418</v>
      </c>
      <c r="D12287" s="165">
        <v>36</v>
      </c>
      <c r="E12287" s="129" t="s">
        <v>16713</v>
      </c>
      <c r="F12287" s="129" t="s">
        <v>16720</v>
      </c>
      <c r="G12287" s="129" t="s">
        <v>16723</v>
      </c>
      <c r="H12287" s="129"/>
    </row>
    <row r="12288" spans="1:8" x14ac:dyDescent="0.3">
      <c r="A12288" s="183">
        <v>45808</v>
      </c>
      <c r="B12288" s="129">
        <v>45804</v>
      </c>
      <c r="C12288" s="129" t="s">
        <v>418</v>
      </c>
      <c r="D12288" s="165">
        <v>41</v>
      </c>
      <c r="E12288" s="129" t="s">
        <v>16708</v>
      </c>
      <c r="F12288" s="129" t="s">
        <v>16720</v>
      </c>
      <c r="G12288" s="129" t="s">
        <v>16723</v>
      </c>
      <c r="H12288" s="129" t="s">
        <v>16774</v>
      </c>
    </row>
    <row r="12289" spans="1:8" x14ac:dyDescent="0.3">
      <c r="A12289" s="183">
        <v>45838</v>
      </c>
      <c r="B12289" s="129">
        <v>45811</v>
      </c>
      <c r="C12289" s="129" t="s">
        <v>416</v>
      </c>
      <c r="D12289" s="165">
        <v>32555</v>
      </c>
      <c r="E12289" s="129" t="s">
        <v>16709</v>
      </c>
      <c r="F12289" s="129" t="s">
        <v>16720</v>
      </c>
      <c r="G12289" s="129" t="s">
        <v>16723</v>
      </c>
      <c r="H12289" s="129"/>
    </row>
    <row r="12290" spans="1:8" x14ac:dyDescent="0.3">
      <c r="A12290" s="183">
        <v>45838</v>
      </c>
      <c r="B12290" s="129">
        <v>45832</v>
      </c>
      <c r="C12290" s="129" t="s">
        <v>416</v>
      </c>
      <c r="D12290" s="165">
        <v>18</v>
      </c>
      <c r="E12290" s="129" t="s">
        <v>16708</v>
      </c>
      <c r="F12290" s="129" t="s">
        <v>16720</v>
      </c>
      <c r="G12290" s="129" t="s">
        <v>16723</v>
      </c>
      <c r="H12290" s="129" t="s">
        <v>16774</v>
      </c>
    </row>
    <row r="12291" spans="1:8" x14ac:dyDescent="0.3">
      <c r="A12291" s="183">
        <v>45838</v>
      </c>
      <c r="B12291" s="129">
        <v>45825</v>
      </c>
      <c r="C12291" s="129" t="s">
        <v>416</v>
      </c>
      <c r="D12291" s="165">
        <v>23</v>
      </c>
      <c r="E12291" s="129" t="s">
        <v>16708</v>
      </c>
      <c r="F12291" s="129" t="s">
        <v>16720</v>
      </c>
      <c r="G12291" s="129" t="s">
        <v>16723</v>
      </c>
      <c r="H12291" s="129" t="s">
        <v>16774</v>
      </c>
    </row>
    <row r="12292" spans="1:8" x14ac:dyDescent="0.3">
      <c r="A12292" s="183">
        <v>45838</v>
      </c>
      <c r="B12292" s="129">
        <v>45811</v>
      </c>
      <c r="C12292" s="129" t="s">
        <v>416</v>
      </c>
      <c r="D12292" s="165">
        <v>56761</v>
      </c>
      <c r="E12292" s="129" t="s">
        <v>16709</v>
      </c>
      <c r="F12292" s="129" t="s">
        <v>16720</v>
      </c>
      <c r="G12292" s="129" t="s">
        <v>16723</v>
      </c>
      <c r="H12292" s="129"/>
    </row>
    <row r="12293" spans="1:8" x14ac:dyDescent="0.3">
      <c r="A12293" s="183">
        <v>45838</v>
      </c>
      <c r="B12293" s="129">
        <v>45811</v>
      </c>
      <c r="C12293" s="129" t="s">
        <v>416</v>
      </c>
      <c r="D12293" s="165">
        <v>87</v>
      </c>
      <c r="E12293" s="129" t="s">
        <v>16711</v>
      </c>
      <c r="F12293" s="129" t="s">
        <v>16720</v>
      </c>
      <c r="G12293" s="129" t="s">
        <v>16723</v>
      </c>
      <c r="H12293" s="129"/>
    </row>
    <row r="12294" spans="1:8" x14ac:dyDescent="0.3">
      <c r="A12294" s="183">
        <v>45838</v>
      </c>
      <c r="B12294" s="129">
        <v>45825</v>
      </c>
      <c r="C12294" s="129" t="s">
        <v>416</v>
      </c>
      <c r="D12294" s="165">
        <v>5</v>
      </c>
      <c r="E12294" s="129" t="s">
        <v>16708</v>
      </c>
      <c r="F12294" s="129" t="s">
        <v>16720</v>
      </c>
      <c r="G12294" s="129" t="s">
        <v>16723</v>
      </c>
      <c r="H12294" s="129" t="s">
        <v>16774</v>
      </c>
    </row>
    <row r="12295" spans="1:8" x14ac:dyDescent="0.3">
      <c r="A12295" s="183">
        <v>45808</v>
      </c>
      <c r="B12295" s="129">
        <v>45804</v>
      </c>
      <c r="C12295" s="129" t="s">
        <v>416</v>
      </c>
      <c r="D12295" s="165">
        <v>16</v>
      </c>
      <c r="E12295" s="129" t="s">
        <v>16708</v>
      </c>
      <c r="F12295" s="129" t="s">
        <v>16720</v>
      </c>
      <c r="G12295" s="129" t="s">
        <v>16723</v>
      </c>
      <c r="H12295" s="129" t="s">
        <v>16774</v>
      </c>
    </row>
    <row r="12296" spans="1:8" x14ac:dyDescent="0.3">
      <c r="A12296" s="183">
        <v>45808</v>
      </c>
      <c r="B12296" s="129">
        <v>45790</v>
      </c>
      <c r="C12296" s="129" t="s">
        <v>416</v>
      </c>
      <c r="D12296" s="165">
        <v>1831</v>
      </c>
      <c r="E12296" s="129" t="s">
        <v>16709</v>
      </c>
      <c r="F12296" s="129" t="s">
        <v>16720</v>
      </c>
      <c r="G12296" s="129" t="s">
        <v>16723</v>
      </c>
      <c r="H12296" s="129"/>
    </row>
    <row r="12297" spans="1:8" x14ac:dyDescent="0.3">
      <c r="A12297" s="183">
        <v>45838</v>
      </c>
      <c r="B12297" s="129">
        <v>45825</v>
      </c>
      <c r="C12297" s="129" t="s">
        <v>417</v>
      </c>
      <c r="D12297" s="165">
        <v>202</v>
      </c>
      <c r="E12297" s="129" t="s">
        <v>16708</v>
      </c>
      <c r="F12297" s="129" t="s">
        <v>16720</v>
      </c>
      <c r="G12297" s="129" t="s">
        <v>16723</v>
      </c>
      <c r="H12297" s="129" t="s">
        <v>16774</v>
      </c>
    </row>
    <row r="12298" spans="1:8" x14ac:dyDescent="0.3">
      <c r="A12298" s="183">
        <v>45838</v>
      </c>
      <c r="B12298" s="129">
        <v>45811</v>
      </c>
      <c r="C12298" s="129" t="s">
        <v>417</v>
      </c>
      <c r="D12298" s="165">
        <v>161</v>
      </c>
      <c r="E12298" s="129" t="s">
        <v>16708</v>
      </c>
      <c r="F12298" s="129" t="s">
        <v>16720</v>
      </c>
      <c r="G12298" s="129" t="s">
        <v>16723</v>
      </c>
      <c r="H12298" s="129" t="s">
        <v>16774</v>
      </c>
    </row>
    <row r="12299" spans="1:8" x14ac:dyDescent="0.3">
      <c r="A12299" s="183">
        <v>45838</v>
      </c>
      <c r="B12299" s="129">
        <v>45832</v>
      </c>
      <c r="C12299" s="129" t="s">
        <v>417</v>
      </c>
      <c r="D12299" s="165">
        <v>61</v>
      </c>
      <c r="E12299" s="129" t="s">
        <v>16708</v>
      </c>
      <c r="F12299" s="129" t="s">
        <v>16720</v>
      </c>
      <c r="G12299" s="129" t="s">
        <v>16723</v>
      </c>
      <c r="H12299" s="129" t="s">
        <v>16774</v>
      </c>
    </row>
    <row r="12300" spans="1:8" x14ac:dyDescent="0.3">
      <c r="A12300" s="183">
        <v>45838</v>
      </c>
      <c r="B12300" s="129">
        <v>45811</v>
      </c>
      <c r="C12300" s="129" t="s">
        <v>417</v>
      </c>
      <c r="D12300" s="165" t="s">
        <v>4743</v>
      </c>
      <c r="E12300" s="129" t="s">
        <v>4743</v>
      </c>
      <c r="F12300" s="129" t="s">
        <v>16720</v>
      </c>
      <c r="G12300" s="129" t="s">
        <v>16723</v>
      </c>
      <c r="H12300" s="129"/>
    </row>
    <row r="12301" spans="1:8" x14ac:dyDescent="0.3">
      <c r="A12301" s="183">
        <v>45808</v>
      </c>
      <c r="B12301" s="129">
        <v>45804</v>
      </c>
      <c r="C12301" s="129" t="s">
        <v>417</v>
      </c>
      <c r="D12301" s="165">
        <v>19</v>
      </c>
      <c r="E12301" s="129" t="s">
        <v>16708</v>
      </c>
      <c r="F12301" s="129" t="s">
        <v>16720</v>
      </c>
      <c r="G12301" s="129" t="s">
        <v>16723</v>
      </c>
      <c r="H12301" s="129" t="s">
        <v>16774</v>
      </c>
    </row>
    <row r="12302" spans="1:8" x14ac:dyDescent="0.3">
      <c r="A12302" s="183">
        <v>45869</v>
      </c>
      <c r="B12302" s="129">
        <v>45853</v>
      </c>
      <c r="C12302" s="129" t="s">
        <v>418</v>
      </c>
      <c r="D12302" s="165">
        <v>138974</v>
      </c>
      <c r="E12302" s="129" t="s">
        <v>16709</v>
      </c>
      <c r="F12302" s="129" t="s">
        <v>16720</v>
      </c>
      <c r="G12302" s="129" t="s">
        <v>16723</v>
      </c>
      <c r="H12302" s="129"/>
    </row>
    <row r="12303" spans="1:8" x14ac:dyDescent="0.3">
      <c r="A12303" s="183">
        <v>45869</v>
      </c>
      <c r="B12303" s="129">
        <v>45853</v>
      </c>
      <c r="C12303" s="129" t="s">
        <v>418</v>
      </c>
      <c r="D12303" s="165">
        <v>26017</v>
      </c>
      <c r="E12303" s="129" t="s">
        <v>16709</v>
      </c>
      <c r="F12303" s="129" t="s">
        <v>16720</v>
      </c>
      <c r="G12303" s="129" t="s">
        <v>16723</v>
      </c>
      <c r="H12303" s="129"/>
    </row>
    <row r="12304" spans="1:8" x14ac:dyDescent="0.3">
      <c r="A12304" s="183">
        <v>45869</v>
      </c>
      <c r="B12304" s="129">
        <v>45853</v>
      </c>
      <c r="C12304" s="129" t="s">
        <v>418</v>
      </c>
      <c r="D12304" s="165">
        <v>157</v>
      </c>
      <c r="E12304" s="129" t="s">
        <v>16708</v>
      </c>
      <c r="F12304" s="129" t="s">
        <v>16720</v>
      </c>
      <c r="G12304" s="129" t="s">
        <v>16723</v>
      </c>
      <c r="H12304" s="129" t="s">
        <v>16774</v>
      </c>
    </row>
    <row r="12305" spans="1:8" x14ac:dyDescent="0.3">
      <c r="A12305" s="183">
        <v>45869</v>
      </c>
      <c r="B12305" s="129">
        <v>45839</v>
      </c>
      <c r="C12305" s="129" t="s">
        <v>418</v>
      </c>
      <c r="D12305" s="165">
        <v>44</v>
      </c>
      <c r="E12305" s="129" t="s">
        <v>16708</v>
      </c>
      <c r="F12305" s="129" t="s">
        <v>16720</v>
      </c>
      <c r="G12305" s="129" t="s">
        <v>16723</v>
      </c>
      <c r="H12305" s="129" t="s">
        <v>16774</v>
      </c>
    </row>
    <row r="12306" spans="1:8" x14ac:dyDescent="0.3">
      <c r="A12306" s="183">
        <v>45869</v>
      </c>
      <c r="B12306" s="129">
        <v>45841</v>
      </c>
      <c r="C12306" s="129" t="s">
        <v>418</v>
      </c>
      <c r="D12306" s="165">
        <v>165</v>
      </c>
      <c r="E12306" s="129" t="s">
        <v>16714</v>
      </c>
      <c r="F12306" s="129" t="s">
        <v>16720</v>
      </c>
      <c r="G12306" s="129" t="s">
        <v>16723</v>
      </c>
      <c r="H12306" s="129"/>
    </row>
    <row r="12307" spans="1:8" x14ac:dyDescent="0.3">
      <c r="A12307" s="183">
        <v>45869</v>
      </c>
      <c r="B12307" s="129">
        <v>45846</v>
      </c>
      <c r="C12307" s="129" t="s">
        <v>418</v>
      </c>
      <c r="D12307" s="165">
        <v>52</v>
      </c>
      <c r="E12307" s="129" t="s">
        <v>16715</v>
      </c>
      <c r="F12307" s="129" t="s">
        <v>16720</v>
      </c>
      <c r="G12307" s="129" t="s">
        <v>16723</v>
      </c>
      <c r="H12307" s="129"/>
    </row>
    <row r="12308" spans="1:8" x14ac:dyDescent="0.3">
      <c r="A12308" s="183">
        <v>45869</v>
      </c>
      <c r="B12308" s="129">
        <v>45846</v>
      </c>
      <c r="C12308" s="129" t="s">
        <v>418</v>
      </c>
      <c r="D12308" s="165">
        <v>29</v>
      </c>
      <c r="E12308" s="129" t="s">
        <v>16708</v>
      </c>
      <c r="F12308" s="129" t="s">
        <v>16720</v>
      </c>
      <c r="G12308" s="129" t="s">
        <v>16723</v>
      </c>
      <c r="H12308" s="129" t="s">
        <v>16774</v>
      </c>
    </row>
    <row r="12309" spans="1:8" x14ac:dyDescent="0.3">
      <c r="A12309" s="183">
        <v>45869</v>
      </c>
      <c r="B12309" s="129">
        <v>45846</v>
      </c>
      <c r="C12309" s="129" t="s">
        <v>418</v>
      </c>
      <c r="D12309" s="165">
        <v>121974</v>
      </c>
      <c r="E12309" s="129" t="s">
        <v>16709</v>
      </c>
      <c r="F12309" s="129" t="s">
        <v>16720</v>
      </c>
      <c r="G12309" s="129" t="s">
        <v>16723</v>
      </c>
      <c r="H12309" s="129"/>
    </row>
    <row r="12310" spans="1:8" x14ac:dyDescent="0.3">
      <c r="A12310" s="183">
        <v>45869</v>
      </c>
      <c r="B12310" s="129">
        <v>45860</v>
      </c>
      <c r="C12310" s="129" t="s">
        <v>418</v>
      </c>
      <c r="D12310" s="165">
        <v>146</v>
      </c>
      <c r="E12310" s="129" t="s">
        <v>16708</v>
      </c>
      <c r="F12310" s="129" t="s">
        <v>16720</v>
      </c>
      <c r="G12310" s="129" t="s">
        <v>16723</v>
      </c>
      <c r="H12310" s="129" t="s">
        <v>16774</v>
      </c>
    </row>
    <row r="12311" spans="1:8" x14ac:dyDescent="0.3">
      <c r="A12311" s="183">
        <v>45869</v>
      </c>
      <c r="B12311" s="129">
        <v>45841</v>
      </c>
      <c r="C12311" s="129" t="s">
        <v>418</v>
      </c>
      <c r="D12311" s="165">
        <v>117072</v>
      </c>
      <c r="E12311" s="129" t="s">
        <v>16709</v>
      </c>
      <c r="F12311" s="129" t="s">
        <v>16720</v>
      </c>
      <c r="G12311" s="129" t="s">
        <v>16723</v>
      </c>
      <c r="H12311" s="129"/>
    </row>
    <row r="12312" spans="1:8" x14ac:dyDescent="0.3">
      <c r="A12312" s="183">
        <v>45869</v>
      </c>
      <c r="B12312" s="129">
        <v>45839</v>
      </c>
      <c r="C12312" s="129" t="s">
        <v>418</v>
      </c>
      <c r="D12312" s="165">
        <v>18</v>
      </c>
      <c r="E12312" s="129" t="s">
        <v>16708</v>
      </c>
      <c r="F12312" s="129" t="s">
        <v>16720</v>
      </c>
      <c r="G12312" s="129" t="s">
        <v>16723</v>
      </c>
      <c r="H12312" s="129" t="s">
        <v>16774</v>
      </c>
    </row>
    <row r="12313" spans="1:8" x14ac:dyDescent="0.3">
      <c r="A12313" s="183">
        <v>45869</v>
      </c>
      <c r="B12313" s="129">
        <v>45860</v>
      </c>
      <c r="C12313" s="129" t="s">
        <v>418</v>
      </c>
      <c r="D12313" s="165">
        <v>84969</v>
      </c>
      <c r="E12313" s="129" t="s">
        <v>16709</v>
      </c>
      <c r="F12313" s="129" t="s">
        <v>16720</v>
      </c>
      <c r="G12313" s="129" t="s">
        <v>16723</v>
      </c>
      <c r="H12313" s="129"/>
    </row>
    <row r="12314" spans="1:8" x14ac:dyDescent="0.3">
      <c r="A12314" s="183">
        <v>45869</v>
      </c>
      <c r="B12314" s="129">
        <v>45841</v>
      </c>
      <c r="C12314" s="129" t="s">
        <v>418</v>
      </c>
      <c r="D12314" s="165">
        <v>84440</v>
      </c>
      <c r="E12314" s="129" t="s">
        <v>16709</v>
      </c>
      <c r="F12314" s="129" t="s">
        <v>16720</v>
      </c>
      <c r="G12314" s="129" t="s">
        <v>16723</v>
      </c>
      <c r="H12314" s="129"/>
    </row>
    <row r="12315" spans="1:8" x14ac:dyDescent="0.3">
      <c r="A12315" s="183">
        <v>45869</v>
      </c>
      <c r="B12315" s="129">
        <v>45841</v>
      </c>
      <c r="C12315" s="129" t="s">
        <v>418</v>
      </c>
      <c r="D12315" s="165">
        <v>14382</v>
      </c>
      <c r="E12315" s="129" t="s">
        <v>16709</v>
      </c>
      <c r="F12315" s="129" t="s">
        <v>16720</v>
      </c>
      <c r="G12315" s="129" t="s">
        <v>16723</v>
      </c>
      <c r="H12315" s="129"/>
    </row>
    <row r="12316" spans="1:8" x14ac:dyDescent="0.3">
      <c r="A12316" s="183">
        <v>45869</v>
      </c>
      <c r="B12316" s="129">
        <v>45841</v>
      </c>
      <c r="C12316" s="129" t="s">
        <v>418</v>
      </c>
      <c r="D12316" s="165">
        <v>15048</v>
      </c>
      <c r="E12316" s="129" t="s">
        <v>16709</v>
      </c>
      <c r="F12316" s="129" t="s">
        <v>16720</v>
      </c>
      <c r="G12316" s="129" t="s">
        <v>16723</v>
      </c>
      <c r="H12316" s="129"/>
    </row>
    <row r="12317" spans="1:8" x14ac:dyDescent="0.3">
      <c r="A12317" s="183">
        <v>45869</v>
      </c>
      <c r="B12317" s="129">
        <v>45867</v>
      </c>
      <c r="C12317" s="129" t="s">
        <v>418</v>
      </c>
      <c r="D12317" s="165">
        <v>5</v>
      </c>
      <c r="E12317" s="129" t="s">
        <v>16708</v>
      </c>
      <c r="F12317" s="129" t="s">
        <v>16720</v>
      </c>
      <c r="G12317" s="129" t="s">
        <v>16723</v>
      </c>
      <c r="H12317" s="129" t="s">
        <v>16774</v>
      </c>
    </row>
    <row r="12318" spans="1:8" x14ac:dyDescent="0.3">
      <c r="A12318" s="183">
        <v>45869</v>
      </c>
      <c r="B12318" s="129">
        <v>45867</v>
      </c>
      <c r="C12318" s="129" t="s">
        <v>418</v>
      </c>
      <c r="D12318" s="165">
        <v>13</v>
      </c>
      <c r="E12318" s="129" t="s">
        <v>16715</v>
      </c>
      <c r="F12318" s="129" t="s">
        <v>16720</v>
      </c>
      <c r="G12318" s="129" t="s">
        <v>16723</v>
      </c>
      <c r="H12318" s="129"/>
    </row>
    <row r="12319" spans="1:8" x14ac:dyDescent="0.3">
      <c r="A12319" s="183">
        <v>45869</v>
      </c>
      <c r="B12319" s="129">
        <v>45867</v>
      </c>
      <c r="C12319" s="129" t="s">
        <v>418</v>
      </c>
      <c r="D12319" s="165">
        <v>2</v>
      </c>
      <c r="E12319" s="129" t="s">
        <v>16708</v>
      </c>
      <c r="F12319" s="129" t="s">
        <v>16720</v>
      </c>
      <c r="G12319" s="129" t="s">
        <v>16723</v>
      </c>
      <c r="H12319" s="129" t="s">
        <v>16774</v>
      </c>
    </row>
    <row r="12320" spans="1:8" x14ac:dyDescent="0.3">
      <c r="A12320" s="183">
        <v>45838</v>
      </c>
      <c r="B12320" s="129">
        <v>45832</v>
      </c>
      <c r="C12320" s="129" t="s">
        <v>418</v>
      </c>
      <c r="D12320" s="165">
        <v>9</v>
      </c>
      <c r="E12320" s="129" t="s">
        <v>16708</v>
      </c>
      <c r="F12320" s="129" t="s">
        <v>16720</v>
      </c>
      <c r="G12320" s="129" t="s">
        <v>16723</v>
      </c>
      <c r="H12320" s="129" t="s">
        <v>16774</v>
      </c>
    </row>
    <row r="12321" spans="1:8" x14ac:dyDescent="0.3">
      <c r="A12321" s="183">
        <v>45838</v>
      </c>
      <c r="B12321" s="129">
        <v>45832</v>
      </c>
      <c r="C12321" s="129" t="s">
        <v>418</v>
      </c>
      <c r="D12321" s="165">
        <v>13</v>
      </c>
      <c r="E12321" s="129" t="s">
        <v>16708</v>
      </c>
      <c r="F12321" s="129" t="s">
        <v>16720</v>
      </c>
      <c r="G12321" s="129" t="s">
        <v>16723</v>
      </c>
      <c r="H12321" s="129" t="s">
        <v>16774</v>
      </c>
    </row>
    <row r="12322" spans="1:8" x14ac:dyDescent="0.3">
      <c r="A12322" s="183">
        <v>45869</v>
      </c>
      <c r="B12322" s="129">
        <v>45860</v>
      </c>
      <c r="C12322" s="129" t="s">
        <v>416</v>
      </c>
      <c r="D12322" s="165">
        <v>36</v>
      </c>
      <c r="E12322" s="129" t="s">
        <v>16713</v>
      </c>
      <c r="F12322" s="129" t="s">
        <v>16720</v>
      </c>
      <c r="G12322" s="129" t="s">
        <v>16723</v>
      </c>
      <c r="H12322" s="129"/>
    </row>
    <row r="12323" spans="1:8" x14ac:dyDescent="0.3">
      <c r="A12323" s="183">
        <v>45869</v>
      </c>
      <c r="B12323" s="129">
        <v>45853</v>
      </c>
      <c r="C12323" s="129" t="s">
        <v>416</v>
      </c>
      <c r="D12323" s="165">
        <v>142618</v>
      </c>
      <c r="E12323" s="129" t="s">
        <v>16709</v>
      </c>
      <c r="F12323" s="129" t="s">
        <v>16720</v>
      </c>
      <c r="G12323" s="129" t="s">
        <v>16723</v>
      </c>
      <c r="H12323" s="129"/>
    </row>
    <row r="12324" spans="1:8" x14ac:dyDescent="0.3">
      <c r="A12324" s="183">
        <v>45869</v>
      </c>
      <c r="B12324" s="129">
        <v>45853</v>
      </c>
      <c r="C12324" s="129" t="s">
        <v>416</v>
      </c>
      <c r="D12324" s="165">
        <v>135801</v>
      </c>
      <c r="E12324" s="129" t="s">
        <v>16709</v>
      </c>
      <c r="F12324" s="129" t="s">
        <v>16720</v>
      </c>
      <c r="G12324" s="129" t="s">
        <v>16723</v>
      </c>
      <c r="H12324" s="129"/>
    </row>
    <row r="12325" spans="1:8" x14ac:dyDescent="0.3">
      <c r="A12325" s="183">
        <v>45869</v>
      </c>
      <c r="B12325" s="129">
        <v>45853</v>
      </c>
      <c r="C12325" s="129" t="s">
        <v>416</v>
      </c>
      <c r="D12325" s="165">
        <v>32</v>
      </c>
      <c r="E12325" s="129" t="s">
        <v>16708</v>
      </c>
      <c r="F12325" s="129" t="s">
        <v>16720</v>
      </c>
      <c r="G12325" s="129" t="s">
        <v>16723</v>
      </c>
      <c r="H12325" s="129" t="s">
        <v>16774</v>
      </c>
    </row>
    <row r="12326" spans="1:8" x14ac:dyDescent="0.3">
      <c r="A12326" s="183">
        <v>45869</v>
      </c>
      <c r="B12326" s="129">
        <v>45846</v>
      </c>
      <c r="C12326" s="129" t="s">
        <v>416</v>
      </c>
      <c r="D12326" s="165">
        <v>17</v>
      </c>
      <c r="E12326" s="129" t="s">
        <v>16708</v>
      </c>
      <c r="F12326" s="129" t="s">
        <v>16720</v>
      </c>
      <c r="G12326" s="129" t="s">
        <v>16723</v>
      </c>
      <c r="H12326" s="129" t="s">
        <v>16774</v>
      </c>
    </row>
    <row r="12327" spans="1:8" x14ac:dyDescent="0.3">
      <c r="A12327" s="183">
        <v>45869</v>
      </c>
      <c r="B12327" s="129">
        <v>45839</v>
      </c>
      <c r="C12327" s="129" t="s">
        <v>416</v>
      </c>
      <c r="D12327" s="165">
        <v>15</v>
      </c>
      <c r="E12327" s="129" t="s">
        <v>16708</v>
      </c>
      <c r="F12327" s="129" t="s">
        <v>16720</v>
      </c>
      <c r="G12327" s="129" t="s">
        <v>16723</v>
      </c>
      <c r="H12327" s="129" t="s">
        <v>16774</v>
      </c>
    </row>
    <row r="12328" spans="1:8" x14ac:dyDescent="0.3">
      <c r="A12328" s="183">
        <v>45869</v>
      </c>
      <c r="B12328" s="129">
        <v>45846</v>
      </c>
      <c r="C12328" s="129" t="s">
        <v>416</v>
      </c>
      <c r="D12328" s="165">
        <v>26</v>
      </c>
      <c r="E12328" s="129" t="s">
        <v>16708</v>
      </c>
      <c r="F12328" s="129" t="s">
        <v>16720</v>
      </c>
      <c r="G12328" s="129" t="s">
        <v>16723</v>
      </c>
      <c r="H12328" s="129" t="s">
        <v>16774</v>
      </c>
    </row>
    <row r="12329" spans="1:8" x14ac:dyDescent="0.3">
      <c r="A12329" s="183">
        <v>45869</v>
      </c>
      <c r="B12329" s="129">
        <v>45853</v>
      </c>
      <c r="C12329" s="129" t="s">
        <v>416</v>
      </c>
      <c r="D12329" s="165">
        <v>3</v>
      </c>
      <c r="E12329" s="129" t="s">
        <v>16713</v>
      </c>
      <c r="F12329" s="129" t="s">
        <v>16720</v>
      </c>
      <c r="G12329" s="129" t="s">
        <v>16723</v>
      </c>
      <c r="H12329" s="129"/>
    </row>
    <row r="12330" spans="1:8" x14ac:dyDescent="0.3">
      <c r="A12330" s="183">
        <v>45869</v>
      </c>
      <c r="B12330" s="129">
        <v>45860</v>
      </c>
      <c r="C12330" s="129" t="s">
        <v>416</v>
      </c>
      <c r="D12330" s="165">
        <v>21100</v>
      </c>
      <c r="E12330" s="129" t="s">
        <v>16709</v>
      </c>
      <c r="F12330" s="129" t="s">
        <v>16720</v>
      </c>
      <c r="G12330" s="129" t="s">
        <v>16723</v>
      </c>
      <c r="H12330" s="129"/>
    </row>
    <row r="12331" spans="1:8" x14ac:dyDescent="0.3">
      <c r="A12331" s="183">
        <v>45869</v>
      </c>
      <c r="B12331" s="129">
        <v>45849</v>
      </c>
      <c r="C12331" s="129" t="s">
        <v>416</v>
      </c>
      <c r="D12331" s="165">
        <v>15</v>
      </c>
      <c r="E12331" s="129" t="s">
        <v>16708</v>
      </c>
      <c r="F12331" s="129" t="s">
        <v>16720</v>
      </c>
      <c r="G12331" s="129" t="s">
        <v>16723</v>
      </c>
      <c r="H12331" s="129" t="s">
        <v>16774</v>
      </c>
    </row>
    <row r="12332" spans="1:8" x14ac:dyDescent="0.3">
      <c r="A12332" s="183">
        <v>45869</v>
      </c>
      <c r="B12332" s="129">
        <v>45867</v>
      </c>
      <c r="C12332" s="129" t="s">
        <v>416</v>
      </c>
      <c r="D12332" s="165">
        <v>13057</v>
      </c>
      <c r="E12332" s="129" t="s">
        <v>16709</v>
      </c>
      <c r="F12332" s="129" t="s">
        <v>16720</v>
      </c>
      <c r="G12332" s="129" t="s">
        <v>16723</v>
      </c>
      <c r="H12332" s="129"/>
    </row>
    <row r="12333" spans="1:8" x14ac:dyDescent="0.3">
      <c r="A12333" s="183">
        <v>45838</v>
      </c>
      <c r="B12333" s="129">
        <v>45832</v>
      </c>
      <c r="C12333" s="129" t="s">
        <v>416</v>
      </c>
      <c r="D12333" s="165">
        <v>13</v>
      </c>
      <c r="E12333" s="129" t="s">
        <v>16708</v>
      </c>
      <c r="F12333" s="129" t="s">
        <v>16720</v>
      </c>
      <c r="G12333" s="129" t="s">
        <v>16723</v>
      </c>
      <c r="H12333" s="129" t="s">
        <v>16774</v>
      </c>
    </row>
    <row r="12334" spans="1:8" x14ac:dyDescent="0.3">
      <c r="A12334" s="183">
        <v>45838</v>
      </c>
      <c r="B12334" s="129">
        <v>45832</v>
      </c>
      <c r="C12334" s="129" t="s">
        <v>416</v>
      </c>
      <c r="D12334" s="165">
        <v>8</v>
      </c>
      <c r="E12334" s="129" t="s">
        <v>16708</v>
      </c>
      <c r="F12334" s="129" t="s">
        <v>16720</v>
      </c>
      <c r="G12334" s="129" t="s">
        <v>16723</v>
      </c>
      <c r="H12334" s="129" t="s">
        <v>16774</v>
      </c>
    </row>
    <row r="12335" spans="1:8" x14ac:dyDescent="0.3">
      <c r="A12335" s="183">
        <v>45869</v>
      </c>
      <c r="B12335" s="129">
        <v>45853</v>
      </c>
      <c r="C12335" s="129" t="s">
        <v>417</v>
      </c>
      <c r="D12335" s="165">
        <v>154005</v>
      </c>
      <c r="E12335" s="129" t="s">
        <v>16709</v>
      </c>
      <c r="F12335" s="129" t="s">
        <v>16720</v>
      </c>
      <c r="G12335" s="129" t="s">
        <v>16723</v>
      </c>
      <c r="H12335" s="129"/>
    </row>
    <row r="12336" spans="1:8" x14ac:dyDescent="0.3">
      <c r="A12336" s="183">
        <v>45869</v>
      </c>
      <c r="B12336" s="129">
        <v>45860</v>
      </c>
      <c r="C12336" s="129" t="s">
        <v>417</v>
      </c>
      <c r="D12336" s="165">
        <v>157</v>
      </c>
      <c r="E12336" s="129" t="s">
        <v>16708</v>
      </c>
      <c r="F12336" s="129" t="s">
        <v>16720</v>
      </c>
      <c r="G12336" s="129" t="s">
        <v>16723</v>
      </c>
      <c r="H12336" s="129" t="s">
        <v>16774</v>
      </c>
    </row>
    <row r="12337" spans="1:8" x14ac:dyDescent="0.3">
      <c r="A12337" s="183">
        <v>45869</v>
      </c>
      <c r="B12337" s="129">
        <v>45849</v>
      </c>
      <c r="C12337" s="129" t="s">
        <v>417</v>
      </c>
      <c r="D12337" s="165">
        <v>212</v>
      </c>
      <c r="E12337" s="129" t="s">
        <v>16708</v>
      </c>
      <c r="F12337" s="129" t="s">
        <v>16720</v>
      </c>
      <c r="G12337" s="129" t="s">
        <v>16723</v>
      </c>
      <c r="H12337" s="129" t="s">
        <v>16774</v>
      </c>
    </row>
    <row r="12338" spans="1:8" x14ac:dyDescent="0.3">
      <c r="A12338" s="183">
        <v>45869</v>
      </c>
      <c r="B12338" s="129">
        <v>45839</v>
      </c>
      <c r="C12338" s="129" t="s">
        <v>417</v>
      </c>
      <c r="D12338" s="165">
        <v>74</v>
      </c>
      <c r="E12338" s="129" t="s">
        <v>16708</v>
      </c>
      <c r="F12338" s="129" t="s">
        <v>16720</v>
      </c>
      <c r="G12338" s="129" t="s">
        <v>16723</v>
      </c>
      <c r="H12338" s="129" t="s">
        <v>16774</v>
      </c>
    </row>
    <row r="12339" spans="1:8" x14ac:dyDescent="0.3">
      <c r="A12339" s="183">
        <v>45869</v>
      </c>
      <c r="B12339" s="129">
        <v>45853</v>
      </c>
      <c r="C12339" s="129" t="s">
        <v>417</v>
      </c>
      <c r="D12339" s="165">
        <v>64</v>
      </c>
      <c r="E12339" s="129" t="s">
        <v>16708</v>
      </c>
      <c r="F12339" s="129" t="s">
        <v>16720</v>
      </c>
      <c r="G12339" s="129" t="s">
        <v>16723</v>
      </c>
      <c r="H12339" s="129" t="s">
        <v>16774</v>
      </c>
    </row>
    <row r="12340" spans="1:8" x14ac:dyDescent="0.3">
      <c r="A12340" s="183">
        <v>45869</v>
      </c>
      <c r="B12340" s="129">
        <v>45846</v>
      </c>
      <c r="C12340" s="129" t="s">
        <v>417</v>
      </c>
      <c r="D12340" s="165">
        <v>130</v>
      </c>
      <c r="E12340" s="129" t="s">
        <v>16708</v>
      </c>
      <c r="F12340" s="129" t="s">
        <v>16720</v>
      </c>
      <c r="G12340" s="129" t="s">
        <v>16723</v>
      </c>
      <c r="H12340" s="129" t="s">
        <v>16774</v>
      </c>
    </row>
    <row r="12341" spans="1:8" x14ac:dyDescent="0.3">
      <c r="A12341" s="183">
        <v>45869</v>
      </c>
      <c r="B12341" s="129">
        <v>45839</v>
      </c>
      <c r="C12341" s="129" t="s">
        <v>417</v>
      </c>
      <c r="D12341" s="165">
        <v>194</v>
      </c>
      <c r="E12341" s="129" t="s">
        <v>16708</v>
      </c>
      <c r="F12341" s="129" t="s">
        <v>16720</v>
      </c>
      <c r="G12341" s="129" t="s">
        <v>16723</v>
      </c>
      <c r="H12341" s="129" t="s">
        <v>16774</v>
      </c>
    </row>
    <row r="12342" spans="1:8" x14ac:dyDescent="0.3">
      <c r="A12342" s="183">
        <v>45869</v>
      </c>
      <c r="B12342" s="129">
        <v>45853</v>
      </c>
      <c r="C12342" s="129" t="s">
        <v>417</v>
      </c>
      <c r="D12342" s="165">
        <v>22140</v>
      </c>
      <c r="E12342" s="129" t="s">
        <v>16709</v>
      </c>
      <c r="F12342" s="129" t="s">
        <v>16720</v>
      </c>
      <c r="G12342" s="129" t="s">
        <v>16723</v>
      </c>
      <c r="H12342" s="129"/>
    </row>
    <row r="12343" spans="1:8" x14ac:dyDescent="0.3">
      <c r="A12343" s="183">
        <v>45869</v>
      </c>
      <c r="B12343" s="129">
        <v>45860</v>
      </c>
      <c r="C12343" s="129" t="s">
        <v>417</v>
      </c>
      <c r="D12343" s="165">
        <v>114</v>
      </c>
      <c r="E12343" s="129" t="s">
        <v>16708</v>
      </c>
      <c r="F12343" s="129" t="s">
        <v>16720</v>
      </c>
      <c r="G12343" s="129" t="s">
        <v>16723</v>
      </c>
      <c r="H12343" s="129" t="s">
        <v>16774</v>
      </c>
    </row>
    <row r="12344" spans="1:8" x14ac:dyDescent="0.3">
      <c r="A12344" s="183">
        <v>45869</v>
      </c>
      <c r="B12344" s="129">
        <v>45867</v>
      </c>
      <c r="C12344" s="129" t="s">
        <v>417</v>
      </c>
      <c r="D12344" s="165">
        <v>31</v>
      </c>
      <c r="E12344" s="129" t="s">
        <v>16708</v>
      </c>
      <c r="F12344" s="129" t="s">
        <v>16720</v>
      </c>
      <c r="G12344" s="129" t="s">
        <v>16723</v>
      </c>
      <c r="H12344" s="129" t="s">
        <v>16774</v>
      </c>
    </row>
    <row r="12345" spans="1:8" x14ac:dyDescent="0.3">
      <c r="A12345" s="183">
        <v>45869</v>
      </c>
      <c r="B12345" s="129">
        <v>45867</v>
      </c>
      <c r="C12345" s="129" t="s">
        <v>417</v>
      </c>
      <c r="D12345" s="165">
        <v>4</v>
      </c>
      <c r="E12345" s="129" t="s">
        <v>16708</v>
      </c>
      <c r="F12345" s="129" t="s">
        <v>16720</v>
      </c>
      <c r="G12345" s="129" t="s">
        <v>16723</v>
      </c>
      <c r="H12345" s="129" t="s">
        <v>16774</v>
      </c>
    </row>
    <row r="12346" spans="1:8" x14ac:dyDescent="0.3">
      <c r="A12346" s="183">
        <v>45838</v>
      </c>
      <c r="B12346" s="129">
        <v>45832</v>
      </c>
      <c r="C12346" s="129" t="s">
        <v>417</v>
      </c>
      <c r="D12346" s="165">
        <v>14</v>
      </c>
      <c r="E12346" s="129" t="s">
        <v>16708</v>
      </c>
      <c r="F12346" s="129" t="s">
        <v>16720</v>
      </c>
      <c r="G12346" s="129" t="s">
        <v>16723</v>
      </c>
      <c r="H12346" s="129" t="s">
        <v>16774</v>
      </c>
    </row>
    <row r="12347" spans="1:8" x14ac:dyDescent="0.3">
      <c r="A12347" s="183">
        <v>45900</v>
      </c>
      <c r="B12347" s="129">
        <v>45881</v>
      </c>
      <c r="C12347" s="129" t="s">
        <v>416</v>
      </c>
      <c r="D12347" s="165">
        <v>57</v>
      </c>
      <c r="E12347" s="129" t="s">
        <v>16708</v>
      </c>
      <c r="F12347" s="129" t="s">
        <v>16720</v>
      </c>
      <c r="G12347" s="129" t="s">
        <v>16723</v>
      </c>
      <c r="H12347" s="129" t="s">
        <v>16774</v>
      </c>
    </row>
    <row r="12348" spans="1:8" x14ac:dyDescent="0.3">
      <c r="A12348" s="183">
        <v>45900</v>
      </c>
      <c r="B12348" s="129">
        <v>45881</v>
      </c>
      <c r="C12348" s="129" t="s">
        <v>416</v>
      </c>
      <c r="D12348" s="165">
        <v>297</v>
      </c>
      <c r="E12348" s="129" t="s">
        <v>16712</v>
      </c>
      <c r="F12348" s="129" t="s">
        <v>16720</v>
      </c>
      <c r="G12348" s="129" t="s">
        <v>16723</v>
      </c>
      <c r="H12348" s="129"/>
    </row>
    <row r="12349" spans="1:8" x14ac:dyDescent="0.3">
      <c r="A12349" s="183">
        <v>45900</v>
      </c>
      <c r="B12349" s="129">
        <v>45881</v>
      </c>
      <c r="C12349" s="129" t="s">
        <v>416</v>
      </c>
      <c r="D12349" s="165">
        <v>25</v>
      </c>
      <c r="E12349" s="129" t="s">
        <v>16708</v>
      </c>
      <c r="F12349" s="129" t="s">
        <v>16720</v>
      </c>
      <c r="G12349" s="129" t="s">
        <v>16723</v>
      </c>
      <c r="H12349" s="129" t="s">
        <v>16774</v>
      </c>
    </row>
    <row r="12350" spans="1:8" x14ac:dyDescent="0.3">
      <c r="A12350" s="183">
        <v>45900</v>
      </c>
      <c r="B12350" s="129">
        <v>45881</v>
      </c>
      <c r="C12350" s="129" t="s">
        <v>416</v>
      </c>
      <c r="D12350" s="165">
        <v>47</v>
      </c>
      <c r="E12350" s="129" t="s">
        <v>16708</v>
      </c>
      <c r="F12350" s="129" t="s">
        <v>16720</v>
      </c>
      <c r="G12350" s="129" t="s">
        <v>16723</v>
      </c>
      <c r="H12350" s="129" t="s">
        <v>16774</v>
      </c>
    </row>
    <row r="12351" spans="1:8" x14ac:dyDescent="0.3">
      <c r="A12351" s="183">
        <v>45900</v>
      </c>
      <c r="B12351" s="129">
        <v>45876</v>
      </c>
      <c r="C12351" s="129" t="s">
        <v>416</v>
      </c>
      <c r="D12351" s="165">
        <v>36</v>
      </c>
      <c r="E12351" s="129" t="s">
        <v>16708</v>
      </c>
      <c r="F12351" s="129" t="s">
        <v>16720</v>
      </c>
      <c r="G12351" s="129" t="s">
        <v>16723</v>
      </c>
      <c r="H12351" s="129" t="s">
        <v>16774</v>
      </c>
    </row>
    <row r="12352" spans="1:8" x14ac:dyDescent="0.3">
      <c r="A12352" s="183">
        <v>45900</v>
      </c>
      <c r="B12352" s="129">
        <v>45874</v>
      </c>
      <c r="C12352" s="129" t="s">
        <v>416</v>
      </c>
      <c r="D12352" s="165">
        <v>16</v>
      </c>
      <c r="E12352" s="129" t="s">
        <v>16708</v>
      </c>
      <c r="F12352" s="129" t="s">
        <v>16720</v>
      </c>
      <c r="G12352" s="129" t="s">
        <v>16723</v>
      </c>
      <c r="H12352" s="129" t="s">
        <v>16774</v>
      </c>
    </row>
    <row r="12353" spans="1:8" x14ac:dyDescent="0.3">
      <c r="A12353" s="183">
        <v>45900</v>
      </c>
      <c r="B12353" s="129">
        <v>45888</v>
      </c>
      <c r="C12353" s="129" t="s">
        <v>416</v>
      </c>
      <c r="D12353" s="165">
        <v>19</v>
      </c>
      <c r="E12353" s="129" t="s">
        <v>16708</v>
      </c>
      <c r="F12353" s="129" t="s">
        <v>16720</v>
      </c>
      <c r="G12353" s="129" t="s">
        <v>16723</v>
      </c>
      <c r="H12353" s="129" t="s">
        <v>16774</v>
      </c>
    </row>
    <row r="12354" spans="1:8" x14ac:dyDescent="0.3">
      <c r="A12354" s="183">
        <v>45900</v>
      </c>
      <c r="B12354" s="129">
        <v>45888</v>
      </c>
      <c r="C12354" s="129" t="s">
        <v>416</v>
      </c>
      <c r="D12354" s="165">
        <v>16</v>
      </c>
      <c r="E12354" s="129" t="s">
        <v>16708</v>
      </c>
      <c r="F12354" s="129" t="s">
        <v>16720</v>
      </c>
      <c r="G12354" s="129" t="s">
        <v>16723</v>
      </c>
      <c r="H12354" s="129" t="s">
        <v>16774</v>
      </c>
    </row>
    <row r="12355" spans="1:8" x14ac:dyDescent="0.3">
      <c r="A12355" s="183">
        <v>45869</v>
      </c>
      <c r="B12355" s="129">
        <v>45867</v>
      </c>
      <c r="C12355" s="129" t="s">
        <v>416</v>
      </c>
      <c r="D12355" s="165">
        <v>30</v>
      </c>
      <c r="E12355" s="129" t="s">
        <v>16708</v>
      </c>
      <c r="F12355" s="129" t="s">
        <v>16720</v>
      </c>
      <c r="G12355" s="129" t="s">
        <v>16723</v>
      </c>
      <c r="H12355" s="129" t="s">
        <v>16774</v>
      </c>
    </row>
    <row r="12356" spans="1:8" x14ac:dyDescent="0.3">
      <c r="A12356" s="183">
        <v>45900</v>
      </c>
      <c r="B12356" s="129">
        <v>45895</v>
      </c>
      <c r="C12356" s="129" t="s">
        <v>416</v>
      </c>
      <c r="D12356" s="165">
        <v>13</v>
      </c>
      <c r="E12356" s="129" t="s">
        <v>16708</v>
      </c>
      <c r="F12356" s="129" t="s">
        <v>16720</v>
      </c>
      <c r="G12356" s="129" t="s">
        <v>16723</v>
      </c>
      <c r="H12356" s="129" t="s">
        <v>16774</v>
      </c>
    </row>
    <row r="12357" spans="1:8" x14ac:dyDescent="0.3">
      <c r="A12357" s="183">
        <v>45900</v>
      </c>
      <c r="B12357" s="129">
        <v>45888</v>
      </c>
      <c r="C12357" s="129" t="s">
        <v>416</v>
      </c>
      <c r="D12357" s="165">
        <v>101</v>
      </c>
      <c r="E12357" s="129" t="s">
        <v>16712</v>
      </c>
      <c r="F12357" s="129" t="s">
        <v>16720</v>
      </c>
      <c r="G12357" s="129" t="s">
        <v>16723</v>
      </c>
      <c r="H12357" s="129"/>
    </row>
    <row r="12358" spans="1:8" x14ac:dyDescent="0.3">
      <c r="A12358" s="183">
        <v>45900</v>
      </c>
      <c r="B12358" s="129">
        <v>45888</v>
      </c>
      <c r="C12358" s="129" t="s">
        <v>416</v>
      </c>
      <c r="D12358" s="165">
        <v>88</v>
      </c>
      <c r="E12358" s="129" t="s">
        <v>16716</v>
      </c>
      <c r="F12358" s="129" t="s">
        <v>16720</v>
      </c>
      <c r="G12358" s="129" t="s">
        <v>16723</v>
      </c>
      <c r="H12358" s="129"/>
    </row>
    <row r="12359" spans="1:8" x14ac:dyDescent="0.3">
      <c r="A12359" s="183">
        <v>45869</v>
      </c>
      <c r="B12359" s="129">
        <v>45853</v>
      </c>
      <c r="C12359" s="129" t="s">
        <v>416</v>
      </c>
      <c r="D12359" s="165">
        <v>927</v>
      </c>
      <c r="E12359" s="129" t="s">
        <v>16709</v>
      </c>
      <c r="F12359" s="129" t="s">
        <v>16720</v>
      </c>
      <c r="G12359" s="129" t="s">
        <v>16723</v>
      </c>
      <c r="H12359" s="129"/>
    </row>
    <row r="12360" spans="1:8" x14ac:dyDescent="0.3">
      <c r="A12360" s="183">
        <v>45869</v>
      </c>
      <c r="B12360" s="129">
        <v>45853</v>
      </c>
      <c r="C12360" s="129" t="s">
        <v>416</v>
      </c>
      <c r="D12360" s="165">
        <v>5259</v>
      </c>
      <c r="E12360" s="129" t="s">
        <v>16709</v>
      </c>
      <c r="F12360" s="129" t="s">
        <v>16720</v>
      </c>
      <c r="G12360" s="129" t="s">
        <v>16723</v>
      </c>
      <c r="H12360" s="129"/>
    </row>
    <row r="12361" spans="1:8" x14ac:dyDescent="0.3">
      <c r="A12361" s="183">
        <v>45869</v>
      </c>
      <c r="B12361" s="129">
        <v>45853</v>
      </c>
      <c r="C12361" s="129" t="s">
        <v>416</v>
      </c>
      <c r="D12361" s="165">
        <v>4189</v>
      </c>
      <c r="E12361" s="129" t="s">
        <v>16709</v>
      </c>
      <c r="F12361" s="129" t="s">
        <v>16720</v>
      </c>
      <c r="G12361" s="129" t="s">
        <v>16723</v>
      </c>
      <c r="H12361" s="129"/>
    </row>
    <row r="12362" spans="1:8" x14ac:dyDescent="0.3">
      <c r="A12362" s="183">
        <v>45900</v>
      </c>
      <c r="B12362" s="129">
        <v>45881</v>
      </c>
      <c r="C12362" s="129" t="s">
        <v>418</v>
      </c>
      <c r="D12362" s="165">
        <v>67</v>
      </c>
      <c r="E12362" s="129" t="s">
        <v>16708</v>
      </c>
      <c r="F12362" s="129" t="s">
        <v>16720</v>
      </c>
      <c r="G12362" s="129" t="s">
        <v>16723</v>
      </c>
      <c r="H12362" s="129" t="s">
        <v>16774</v>
      </c>
    </row>
    <row r="12363" spans="1:8" x14ac:dyDescent="0.3">
      <c r="A12363" s="183">
        <v>45900</v>
      </c>
      <c r="B12363" s="129">
        <v>45881</v>
      </c>
      <c r="C12363" s="129" t="s">
        <v>418</v>
      </c>
      <c r="D12363" s="165">
        <v>8719</v>
      </c>
      <c r="E12363" s="129" t="s">
        <v>16710</v>
      </c>
      <c r="F12363" s="129" t="s">
        <v>16720</v>
      </c>
      <c r="G12363" s="129" t="s">
        <v>16723</v>
      </c>
      <c r="H12363" s="129"/>
    </row>
    <row r="12364" spans="1:8" x14ac:dyDescent="0.3">
      <c r="A12364" s="183">
        <v>45900</v>
      </c>
      <c r="B12364" s="129">
        <v>45881</v>
      </c>
      <c r="C12364" s="129" t="s">
        <v>418</v>
      </c>
      <c r="D12364" s="165">
        <v>168699</v>
      </c>
      <c r="E12364" s="129" t="s">
        <v>16709</v>
      </c>
      <c r="F12364" s="129" t="s">
        <v>16720</v>
      </c>
      <c r="G12364" s="129" t="s">
        <v>16723</v>
      </c>
      <c r="H12364" s="129"/>
    </row>
    <row r="12365" spans="1:8" x14ac:dyDescent="0.3">
      <c r="A12365" s="183">
        <v>45900</v>
      </c>
      <c r="B12365" s="129">
        <v>45874</v>
      </c>
      <c r="C12365" s="129" t="s">
        <v>418</v>
      </c>
      <c r="D12365" s="165">
        <v>34</v>
      </c>
      <c r="E12365" s="129" t="s">
        <v>16713</v>
      </c>
      <c r="F12365" s="129" t="s">
        <v>16720</v>
      </c>
      <c r="G12365" s="129" t="s">
        <v>16723</v>
      </c>
      <c r="H12365" s="129"/>
    </row>
    <row r="12366" spans="1:8" x14ac:dyDescent="0.3">
      <c r="A12366" s="183">
        <v>45900</v>
      </c>
      <c r="B12366" s="129">
        <v>45881</v>
      </c>
      <c r="C12366" s="129" t="s">
        <v>418</v>
      </c>
      <c r="D12366" s="165">
        <v>176</v>
      </c>
      <c r="E12366" s="129" t="s">
        <v>16708</v>
      </c>
      <c r="F12366" s="129" t="s">
        <v>16720</v>
      </c>
      <c r="G12366" s="129" t="s">
        <v>16723</v>
      </c>
      <c r="H12366" s="129" t="s">
        <v>16774</v>
      </c>
    </row>
    <row r="12367" spans="1:8" x14ac:dyDescent="0.3">
      <c r="A12367" s="183">
        <v>45900</v>
      </c>
      <c r="B12367" s="129">
        <v>45874</v>
      </c>
      <c r="C12367" s="129" t="s">
        <v>418</v>
      </c>
      <c r="D12367" s="165">
        <v>2944</v>
      </c>
      <c r="E12367" s="129" t="s">
        <v>16712</v>
      </c>
      <c r="F12367" s="129" t="s">
        <v>16720</v>
      </c>
      <c r="G12367" s="129" t="s">
        <v>16723</v>
      </c>
      <c r="H12367" s="129"/>
    </row>
    <row r="12368" spans="1:8" x14ac:dyDescent="0.3">
      <c r="A12368" s="183">
        <v>45900</v>
      </c>
      <c r="B12368" s="129">
        <v>45888</v>
      </c>
      <c r="C12368" s="129" t="s">
        <v>418</v>
      </c>
      <c r="D12368" s="165">
        <v>32</v>
      </c>
      <c r="E12368" s="129" t="s">
        <v>16708</v>
      </c>
      <c r="F12368" s="129" t="s">
        <v>16720</v>
      </c>
      <c r="G12368" s="129" t="s">
        <v>16723</v>
      </c>
      <c r="H12368" s="129" t="s">
        <v>16774</v>
      </c>
    </row>
    <row r="12369" spans="1:8" x14ac:dyDescent="0.3">
      <c r="A12369" s="183">
        <v>45900</v>
      </c>
      <c r="B12369" s="129">
        <v>45881</v>
      </c>
      <c r="C12369" s="129" t="s">
        <v>418</v>
      </c>
      <c r="D12369" s="165">
        <v>20031</v>
      </c>
      <c r="E12369" s="129" t="s">
        <v>16709</v>
      </c>
      <c r="F12369" s="129" t="s">
        <v>16720</v>
      </c>
      <c r="G12369" s="129" t="s">
        <v>16723</v>
      </c>
      <c r="H12369" s="129"/>
    </row>
    <row r="12370" spans="1:8" x14ac:dyDescent="0.3">
      <c r="A12370" s="183">
        <v>45869</v>
      </c>
      <c r="B12370" s="129">
        <v>45867</v>
      </c>
      <c r="C12370" s="129" t="s">
        <v>418</v>
      </c>
      <c r="D12370" s="165">
        <v>22</v>
      </c>
      <c r="E12370" s="129" t="s">
        <v>16708</v>
      </c>
      <c r="F12370" s="129" t="s">
        <v>16720</v>
      </c>
      <c r="G12370" s="129" t="s">
        <v>16723</v>
      </c>
      <c r="H12370" s="129" t="s">
        <v>16774</v>
      </c>
    </row>
    <row r="12371" spans="1:8" x14ac:dyDescent="0.3">
      <c r="A12371" s="183">
        <v>45869</v>
      </c>
      <c r="B12371" s="129">
        <v>45867</v>
      </c>
      <c r="C12371" s="129" t="s">
        <v>418</v>
      </c>
      <c r="D12371" s="165">
        <v>17</v>
      </c>
      <c r="E12371" s="129" t="s">
        <v>16708</v>
      </c>
      <c r="F12371" s="129" t="s">
        <v>16720</v>
      </c>
      <c r="G12371" s="129" t="s">
        <v>16723</v>
      </c>
      <c r="H12371" s="129" t="s">
        <v>16774</v>
      </c>
    </row>
    <row r="12372" spans="1:8" x14ac:dyDescent="0.3">
      <c r="A12372" s="183">
        <v>45900</v>
      </c>
      <c r="B12372" s="129">
        <v>45895</v>
      </c>
      <c r="C12372" s="129" t="s">
        <v>418</v>
      </c>
      <c r="D12372" s="165">
        <v>44</v>
      </c>
      <c r="E12372" s="129" t="s">
        <v>16708</v>
      </c>
      <c r="F12372" s="129" t="s">
        <v>16720</v>
      </c>
      <c r="G12372" s="129" t="s">
        <v>16723</v>
      </c>
      <c r="H12372" s="129" t="s">
        <v>16774</v>
      </c>
    </row>
    <row r="12373" spans="1:8" x14ac:dyDescent="0.3">
      <c r="A12373" s="183">
        <v>45869</v>
      </c>
      <c r="B12373" s="129">
        <v>45867</v>
      </c>
      <c r="C12373" s="129" t="s">
        <v>418</v>
      </c>
      <c r="D12373" s="165">
        <v>30</v>
      </c>
      <c r="E12373" s="129" t="s">
        <v>16717</v>
      </c>
      <c r="F12373" s="129" t="s">
        <v>16720</v>
      </c>
      <c r="G12373" s="129" t="s">
        <v>16723</v>
      </c>
      <c r="H12373" s="129"/>
    </row>
    <row r="12374" spans="1:8" x14ac:dyDescent="0.3">
      <c r="A12374" s="183">
        <v>45869</v>
      </c>
      <c r="B12374" s="129">
        <v>45853</v>
      </c>
      <c r="C12374" s="129" t="s">
        <v>418</v>
      </c>
      <c r="D12374" s="165">
        <v>1239</v>
      </c>
      <c r="E12374" s="129" t="s">
        <v>16709</v>
      </c>
      <c r="F12374" s="129" t="s">
        <v>16720</v>
      </c>
      <c r="G12374" s="129" t="s">
        <v>16723</v>
      </c>
      <c r="H12374" s="129"/>
    </row>
    <row r="12375" spans="1:8" x14ac:dyDescent="0.3">
      <c r="A12375" s="183">
        <v>45869</v>
      </c>
      <c r="B12375" s="129">
        <v>45853</v>
      </c>
      <c r="C12375" s="129" t="s">
        <v>418</v>
      </c>
      <c r="D12375" s="165">
        <v>4634</v>
      </c>
      <c r="E12375" s="129" t="s">
        <v>16709</v>
      </c>
      <c r="F12375" s="129" t="s">
        <v>16720</v>
      </c>
      <c r="G12375" s="129" t="s">
        <v>16723</v>
      </c>
      <c r="H12375" s="129"/>
    </row>
    <row r="12376" spans="1:8" x14ac:dyDescent="0.3">
      <c r="A12376" s="183">
        <v>45900</v>
      </c>
      <c r="B12376" s="129">
        <v>45881</v>
      </c>
      <c r="C12376" s="129" t="s">
        <v>417</v>
      </c>
      <c r="D12376" s="165">
        <v>288</v>
      </c>
      <c r="E12376" s="129" t="s">
        <v>16708</v>
      </c>
      <c r="F12376" s="129" t="s">
        <v>16720</v>
      </c>
      <c r="G12376" s="129" t="s">
        <v>16723</v>
      </c>
      <c r="H12376" s="129" t="s">
        <v>16774</v>
      </c>
    </row>
    <row r="12377" spans="1:8" x14ac:dyDescent="0.3">
      <c r="A12377" s="183">
        <v>45900</v>
      </c>
      <c r="B12377" s="129">
        <v>45881</v>
      </c>
      <c r="C12377" s="129" t="s">
        <v>417</v>
      </c>
      <c r="D12377" s="165">
        <v>10381</v>
      </c>
      <c r="E12377" s="129" t="s">
        <v>16710</v>
      </c>
      <c r="F12377" s="129" t="s">
        <v>16720</v>
      </c>
      <c r="G12377" s="129" t="s">
        <v>16723</v>
      </c>
      <c r="H12377" s="129"/>
    </row>
    <row r="12378" spans="1:8" x14ac:dyDescent="0.3">
      <c r="A12378" s="183">
        <v>45900</v>
      </c>
      <c r="B12378" s="129">
        <v>45881</v>
      </c>
      <c r="C12378" s="129" t="s">
        <v>417</v>
      </c>
      <c r="D12378" s="165">
        <v>176</v>
      </c>
      <c r="E12378" s="129" t="s">
        <v>16708</v>
      </c>
      <c r="F12378" s="129" t="s">
        <v>16720</v>
      </c>
      <c r="G12378" s="129" t="s">
        <v>16723</v>
      </c>
      <c r="H12378" s="129" t="s">
        <v>16774</v>
      </c>
    </row>
    <row r="12379" spans="1:8" x14ac:dyDescent="0.3">
      <c r="A12379" s="183">
        <v>45900</v>
      </c>
      <c r="B12379" s="129">
        <v>45874</v>
      </c>
      <c r="C12379" s="129" t="s">
        <v>417</v>
      </c>
      <c r="D12379" s="165">
        <v>117</v>
      </c>
      <c r="E12379" s="129" t="s">
        <v>16708</v>
      </c>
      <c r="F12379" s="129" t="s">
        <v>16720</v>
      </c>
      <c r="G12379" s="129" t="s">
        <v>16723</v>
      </c>
      <c r="H12379" s="129" t="s">
        <v>16774</v>
      </c>
    </row>
    <row r="12380" spans="1:8" x14ac:dyDescent="0.3">
      <c r="A12380" s="183">
        <v>45900</v>
      </c>
      <c r="B12380" s="129">
        <v>45888</v>
      </c>
      <c r="C12380" s="129" t="s">
        <v>417</v>
      </c>
      <c r="D12380" s="165">
        <v>54</v>
      </c>
      <c r="E12380" s="129" t="s">
        <v>16708</v>
      </c>
      <c r="F12380" s="129" t="s">
        <v>16720</v>
      </c>
      <c r="G12380" s="129" t="s">
        <v>16723</v>
      </c>
      <c r="H12380" s="129" t="s">
        <v>16774</v>
      </c>
    </row>
    <row r="12381" spans="1:8" x14ac:dyDescent="0.3">
      <c r="A12381" s="183">
        <v>45869</v>
      </c>
      <c r="B12381" s="129">
        <v>45867</v>
      </c>
      <c r="C12381" s="129" t="s">
        <v>417</v>
      </c>
      <c r="D12381" s="165">
        <v>18</v>
      </c>
      <c r="E12381" s="129" t="s">
        <v>16708</v>
      </c>
      <c r="F12381" s="129" t="s">
        <v>16720</v>
      </c>
      <c r="G12381" s="129" t="s">
        <v>16723</v>
      </c>
      <c r="H12381" s="129" t="s">
        <v>16774</v>
      </c>
    </row>
    <row r="12382" spans="1:8" x14ac:dyDescent="0.3">
      <c r="A12382" s="183">
        <v>45869</v>
      </c>
      <c r="B12382" s="129">
        <v>45867</v>
      </c>
      <c r="C12382" s="129" t="s">
        <v>417</v>
      </c>
      <c r="D12382" s="165">
        <v>51</v>
      </c>
      <c r="E12382" s="129" t="s">
        <v>16708</v>
      </c>
      <c r="F12382" s="129" t="s">
        <v>16720</v>
      </c>
      <c r="G12382" s="129" t="s">
        <v>16723</v>
      </c>
      <c r="H12382" s="129" t="s">
        <v>16774</v>
      </c>
    </row>
    <row r="12383" spans="1:8" x14ac:dyDescent="0.3">
      <c r="A12383" s="183">
        <v>45900</v>
      </c>
      <c r="B12383" s="129">
        <v>45895</v>
      </c>
      <c r="C12383" s="129" t="s">
        <v>417</v>
      </c>
      <c r="D12383" s="165">
        <v>68</v>
      </c>
      <c r="E12383" s="129" t="s">
        <v>16708</v>
      </c>
      <c r="F12383" s="129" t="s">
        <v>16720</v>
      </c>
      <c r="G12383" s="129" t="s">
        <v>16723</v>
      </c>
      <c r="H12383" s="129" t="s">
        <v>16774</v>
      </c>
    </row>
    <row r="12384" spans="1:8" x14ac:dyDescent="0.3">
      <c r="A12384" s="183">
        <v>45869</v>
      </c>
      <c r="B12384" s="129">
        <v>45867</v>
      </c>
      <c r="C12384" s="129" t="s">
        <v>417</v>
      </c>
      <c r="D12384" s="165">
        <v>27</v>
      </c>
      <c r="E12384" s="129" t="s">
        <v>16717</v>
      </c>
      <c r="F12384" s="129" t="s">
        <v>16720</v>
      </c>
      <c r="G12384" s="129" t="s">
        <v>16723</v>
      </c>
      <c r="H12384" s="129"/>
    </row>
    <row r="12385" spans="1:8" x14ac:dyDescent="0.3">
      <c r="A12385" s="183">
        <v>45869</v>
      </c>
      <c r="B12385" s="129">
        <v>45860</v>
      </c>
      <c r="C12385" s="129" t="s">
        <v>417</v>
      </c>
      <c r="D12385" s="165">
        <v>10</v>
      </c>
      <c r="E12385" s="129" t="s">
        <v>16708</v>
      </c>
      <c r="F12385" s="129" t="s">
        <v>16720</v>
      </c>
      <c r="G12385" s="129" t="s">
        <v>16723</v>
      </c>
      <c r="H12385" s="129" t="s">
        <v>16774</v>
      </c>
    </row>
    <row r="12386" spans="1:8" x14ac:dyDescent="0.3">
      <c r="A12386" s="183">
        <v>45869</v>
      </c>
      <c r="B12386" s="129">
        <v>45853</v>
      </c>
      <c r="C12386" s="129" t="s">
        <v>417</v>
      </c>
      <c r="D12386" s="165">
        <v>945</v>
      </c>
      <c r="E12386" s="129" t="s">
        <v>16709</v>
      </c>
      <c r="F12386" s="129" t="s">
        <v>16720</v>
      </c>
      <c r="G12386" s="129" t="s">
        <v>16723</v>
      </c>
      <c r="H12386" s="129"/>
    </row>
    <row r="12387" spans="1:8" x14ac:dyDescent="0.3">
      <c r="A12387" s="183">
        <v>45869</v>
      </c>
      <c r="B12387" s="129">
        <v>45853</v>
      </c>
      <c r="C12387" s="129" t="s">
        <v>417</v>
      </c>
      <c r="D12387" s="165">
        <v>4390</v>
      </c>
      <c r="E12387" s="129" t="s">
        <v>16709</v>
      </c>
      <c r="F12387" s="129" t="s">
        <v>16720</v>
      </c>
      <c r="G12387" s="129" t="s">
        <v>16723</v>
      </c>
      <c r="H12387" s="129"/>
    </row>
    <row r="12388" spans="1:8" x14ac:dyDescent="0.3">
      <c r="A12388" s="183">
        <v>45930</v>
      </c>
      <c r="B12388" s="129">
        <v>45909</v>
      </c>
      <c r="C12388" s="129" t="s">
        <v>417</v>
      </c>
      <c r="D12388" s="165">
        <v>116</v>
      </c>
      <c r="E12388" s="129" t="s">
        <v>16708</v>
      </c>
      <c r="F12388" s="129" t="s">
        <v>16720</v>
      </c>
      <c r="G12388" s="129" t="s">
        <v>16723</v>
      </c>
      <c r="H12388" s="129" t="s">
        <v>16774</v>
      </c>
    </row>
    <row r="12389" spans="1:8" x14ac:dyDescent="0.3">
      <c r="A12389" s="183">
        <v>45930</v>
      </c>
      <c r="B12389" s="129">
        <v>45909</v>
      </c>
      <c r="C12389" s="129" t="s">
        <v>417</v>
      </c>
      <c r="D12389" s="165">
        <v>104</v>
      </c>
      <c r="E12389" s="129" t="s">
        <v>16708</v>
      </c>
      <c r="F12389" s="129" t="s">
        <v>16720</v>
      </c>
      <c r="G12389" s="129" t="s">
        <v>16723</v>
      </c>
      <c r="H12389" s="129" t="s">
        <v>16774</v>
      </c>
    </row>
    <row r="12390" spans="1:8" x14ac:dyDescent="0.3">
      <c r="A12390" s="183">
        <v>45930</v>
      </c>
      <c r="B12390" s="129">
        <v>45909</v>
      </c>
      <c r="C12390" s="129" t="s">
        <v>417</v>
      </c>
      <c r="D12390" s="165">
        <v>162</v>
      </c>
      <c r="E12390" s="129" t="s">
        <v>16708</v>
      </c>
      <c r="F12390" s="129" t="s">
        <v>16720</v>
      </c>
      <c r="G12390" s="129" t="s">
        <v>16723</v>
      </c>
      <c r="H12390" s="129" t="s">
        <v>16774</v>
      </c>
    </row>
    <row r="12391" spans="1:8" x14ac:dyDescent="0.3">
      <c r="A12391" s="183">
        <v>45930</v>
      </c>
      <c r="B12391" s="129">
        <v>45923</v>
      </c>
      <c r="C12391" s="129" t="s">
        <v>417</v>
      </c>
      <c r="D12391" s="165">
        <v>78</v>
      </c>
      <c r="E12391" s="129" t="s">
        <v>16708</v>
      </c>
      <c r="F12391" s="129" t="s">
        <v>16720</v>
      </c>
      <c r="G12391" s="129" t="s">
        <v>16723</v>
      </c>
      <c r="H12391" s="129" t="s">
        <v>16774</v>
      </c>
    </row>
    <row r="12392" spans="1:8" x14ac:dyDescent="0.3">
      <c r="A12392" s="183">
        <v>45900</v>
      </c>
      <c r="B12392" s="129">
        <v>45895</v>
      </c>
      <c r="C12392" s="129" t="s">
        <v>417</v>
      </c>
      <c r="D12392" s="165">
        <v>108</v>
      </c>
      <c r="E12392" s="129" t="s">
        <v>16708</v>
      </c>
      <c r="F12392" s="129" t="s">
        <v>16720</v>
      </c>
      <c r="G12392" s="129" t="s">
        <v>16723</v>
      </c>
      <c r="H12392" s="129" t="s">
        <v>16774</v>
      </c>
    </row>
    <row r="12393" spans="1:8" x14ac:dyDescent="0.3">
      <c r="A12393" s="183">
        <v>45900</v>
      </c>
      <c r="B12393" s="129">
        <v>45888</v>
      </c>
      <c r="C12393" s="129" t="s">
        <v>417</v>
      </c>
      <c r="D12393" s="165">
        <v>41</v>
      </c>
      <c r="E12393" s="129" t="s">
        <v>16708</v>
      </c>
      <c r="F12393" s="129" t="s">
        <v>16720</v>
      </c>
      <c r="G12393" s="129" t="s">
        <v>16723</v>
      </c>
      <c r="H12393" s="129" t="s">
        <v>16774</v>
      </c>
    </row>
    <row r="12394" spans="1:8" x14ac:dyDescent="0.3">
      <c r="A12394" s="183">
        <v>45930</v>
      </c>
      <c r="B12394" s="129">
        <v>45909</v>
      </c>
      <c r="C12394" s="129" t="s">
        <v>416</v>
      </c>
      <c r="D12394" s="165">
        <v>236</v>
      </c>
      <c r="E12394" s="129" t="s">
        <v>16712</v>
      </c>
      <c r="F12394" s="129" t="s">
        <v>16720</v>
      </c>
      <c r="G12394" s="129" t="s">
        <v>16723</v>
      </c>
      <c r="H12394" s="129"/>
    </row>
    <row r="12395" spans="1:8" x14ac:dyDescent="0.3">
      <c r="A12395" s="183">
        <v>45930</v>
      </c>
      <c r="B12395" s="129">
        <v>45909</v>
      </c>
      <c r="C12395" s="129" t="s">
        <v>416</v>
      </c>
      <c r="D12395" s="165">
        <v>41</v>
      </c>
      <c r="E12395" s="129" t="s">
        <v>16708</v>
      </c>
      <c r="F12395" s="129" t="s">
        <v>16720</v>
      </c>
      <c r="G12395" s="129" t="s">
        <v>16723</v>
      </c>
      <c r="H12395" s="129" t="s">
        <v>16774</v>
      </c>
    </row>
    <row r="12396" spans="1:8" x14ac:dyDescent="0.3">
      <c r="A12396" s="183">
        <v>45930</v>
      </c>
      <c r="B12396" s="129">
        <v>45925</v>
      </c>
      <c r="C12396" s="129" t="s">
        <v>416</v>
      </c>
      <c r="D12396" s="165">
        <v>29</v>
      </c>
      <c r="E12396" s="129" t="s">
        <v>16708</v>
      </c>
      <c r="F12396" s="129" t="s">
        <v>16720</v>
      </c>
      <c r="G12396" s="129" t="s">
        <v>16723</v>
      </c>
      <c r="H12396" s="129" t="s">
        <v>16774</v>
      </c>
    </row>
    <row r="12397" spans="1:8" x14ac:dyDescent="0.3">
      <c r="A12397" s="183">
        <v>45930</v>
      </c>
      <c r="B12397" s="129">
        <v>45923</v>
      </c>
      <c r="C12397" s="129" t="s">
        <v>416</v>
      </c>
      <c r="D12397" s="165">
        <v>18</v>
      </c>
      <c r="E12397" s="129" t="s">
        <v>16708</v>
      </c>
      <c r="F12397" s="129" t="s">
        <v>16720</v>
      </c>
      <c r="G12397" s="129" t="s">
        <v>16723</v>
      </c>
      <c r="H12397" s="129" t="s">
        <v>16774</v>
      </c>
    </row>
    <row r="12398" spans="1:8" x14ac:dyDescent="0.3">
      <c r="A12398" s="183">
        <v>45900</v>
      </c>
      <c r="B12398" s="129">
        <v>45895</v>
      </c>
      <c r="C12398" s="129" t="s">
        <v>416</v>
      </c>
      <c r="D12398" s="165">
        <v>22</v>
      </c>
      <c r="E12398" s="129" t="s">
        <v>16708</v>
      </c>
      <c r="F12398" s="129" t="s">
        <v>16720</v>
      </c>
      <c r="G12398" s="129" t="s">
        <v>16723</v>
      </c>
      <c r="H12398" s="129" t="s">
        <v>16774</v>
      </c>
    </row>
    <row r="12399" spans="1:8" x14ac:dyDescent="0.3">
      <c r="A12399" s="183">
        <v>45900</v>
      </c>
      <c r="B12399" s="129">
        <v>45888</v>
      </c>
      <c r="C12399" s="129" t="s">
        <v>416</v>
      </c>
      <c r="D12399" s="165">
        <v>22</v>
      </c>
      <c r="E12399" s="129" t="s">
        <v>16708</v>
      </c>
      <c r="F12399" s="129" t="s">
        <v>16720</v>
      </c>
      <c r="G12399" s="129" t="s">
        <v>16723</v>
      </c>
      <c r="H12399" s="129" t="s">
        <v>16774</v>
      </c>
    </row>
    <row r="12400" spans="1:8" x14ac:dyDescent="0.3">
      <c r="A12400" s="183">
        <v>45900</v>
      </c>
      <c r="B12400" s="129">
        <v>45888</v>
      </c>
      <c r="C12400" s="129" t="s">
        <v>416</v>
      </c>
      <c r="D12400" s="165">
        <v>15</v>
      </c>
      <c r="E12400" s="129" t="s">
        <v>16708</v>
      </c>
      <c r="F12400" s="129" t="s">
        <v>16720</v>
      </c>
      <c r="G12400" s="129" t="s">
        <v>16723</v>
      </c>
      <c r="H12400" s="129" t="s">
        <v>16774</v>
      </c>
    </row>
    <row r="12401" spans="1:8" x14ac:dyDescent="0.3">
      <c r="A12401" s="183">
        <v>45900</v>
      </c>
      <c r="B12401" s="129">
        <v>45888</v>
      </c>
      <c r="C12401" s="129" t="s">
        <v>416</v>
      </c>
      <c r="D12401" s="165">
        <v>83</v>
      </c>
      <c r="E12401" s="129" t="s">
        <v>16712</v>
      </c>
      <c r="F12401" s="129" t="s">
        <v>16720</v>
      </c>
      <c r="G12401" s="129" t="s">
        <v>16723</v>
      </c>
      <c r="H12401" s="129"/>
    </row>
    <row r="12402" spans="1:8" x14ac:dyDescent="0.3">
      <c r="A12402" s="183">
        <v>45900</v>
      </c>
      <c r="B12402" s="129">
        <v>45888</v>
      </c>
      <c r="C12402" s="129" t="s">
        <v>416</v>
      </c>
      <c r="D12402" s="165">
        <v>126</v>
      </c>
      <c r="E12402" s="129" t="s">
        <v>16716</v>
      </c>
      <c r="F12402" s="129" t="s">
        <v>16720</v>
      </c>
      <c r="G12402" s="129" t="s">
        <v>16723</v>
      </c>
      <c r="H12402" s="129"/>
    </row>
    <row r="12403" spans="1:8" x14ac:dyDescent="0.3">
      <c r="A12403" s="183">
        <v>45930</v>
      </c>
      <c r="B12403" s="129">
        <v>45909</v>
      </c>
      <c r="C12403" s="129" t="s">
        <v>418</v>
      </c>
      <c r="D12403" s="165">
        <v>168</v>
      </c>
      <c r="E12403" s="129" t="s">
        <v>16708</v>
      </c>
      <c r="F12403" s="129" t="s">
        <v>16720</v>
      </c>
      <c r="G12403" s="129" t="s">
        <v>16723</v>
      </c>
      <c r="H12403" s="129" t="s">
        <v>16774</v>
      </c>
    </row>
    <row r="12404" spans="1:8" x14ac:dyDescent="0.3">
      <c r="A12404" s="183">
        <v>45930</v>
      </c>
      <c r="B12404" s="129">
        <v>45909</v>
      </c>
      <c r="C12404" s="129" t="s">
        <v>418</v>
      </c>
      <c r="D12404" s="165">
        <v>720</v>
      </c>
      <c r="E12404" s="129" t="s">
        <v>16718</v>
      </c>
      <c r="F12404" s="129" t="s">
        <v>16720</v>
      </c>
      <c r="G12404" s="129" t="s">
        <v>16723</v>
      </c>
      <c r="H12404" s="129"/>
    </row>
    <row r="12405" spans="1:8" x14ac:dyDescent="0.3">
      <c r="A12405" s="183">
        <v>45930</v>
      </c>
      <c r="B12405" s="129">
        <v>45923</v>
      </c>
      <c r="C12405" s="129" t="s">
        <v>418</v>
      </c>
      <c r="D12405" s="165">
        <v>121</v>
      </c>
      <c r="E12405" s="129" t="s">
        <v>16708</v>
      </c>
      <c r="F12405" s="129" t="s">
        <v>16720</v>
      </c>
      <c r="G12405" s="129" t="s">
        <v>16723</v>
      </c>
      <c r="H12405" s="129" t="s">
        <v>16774</v>
      </c>
    </row>
    <row r="12406" spans="1:8" x14ac:dyDescent="0.3">
      <c r="A12406" s="183">
        <v>45930</v>
      </c>
      <c r="B12406" s="129">
        <v>45925</v>
      </c>
      <c r="C12406" s="129" t="s">
        <v>418</v>
      </c>
      <c r="D12406" s="165">
        <v>60</v>
      </c>
      <c r="E12406" s="129" t="s">
        <v>16708</v>
      </c>
      <c r="F12406" s="129" t="s">
        <v>16720</v>
      </c>
      <c r="G12406" s="129" t="s">
        <v>16723</v>
      </c>
      <c r="H12406" s="129" t="s">
        <v>16774</v>
      </c>
    </row>
    <row r="12407" spans="1:8" x14ac:dyDescent="0.3">
      <c r="A12407" s="183">
        <v>45900</v>
      </c>
      <c r="B12407" s="129">
        <v>45895</v>
      </c>
      <c r="C12407" s="129" t="s">
        <v>418</v>
      </c>
      <c r="D12407" s="165">
        <v>75</v>
      </c>
      <c r="E12407" s="129" t="s">
        <v>16708</v>
      </c>
      <c r="F12407" s="129" t="s">
        <v>16720</v>
      </c>
      <c r="G12407" s="129" t="s">
        <v>16723</v>
      </c>
      <c r="H12407" s="129" t="s">
        <v>16774</v>
      </c>
    </row>
    <row r="12408" spans="1:8" x14ac:dyDescent="0.3">
      <c r="A12408" s="183">
        <v>45900</v>
      </c>
      <c r="B12408" s="129">
        <v>45888</v>
      </c>
      <c r="C12408" s="129" t="s">
        <v>418</v>
      </c>
      <c r="D12408" s="165">
        <v>36</v>
      </c>
      <c r="E12408" s="129" t="s">
        <v>16708</v>
      </c>
      <c r="F12408" s="129" t="s">
        <v>16720</v>
      </c>
      <c r="G12408" s="129" t="s">
        <v>16723</v>
      </c>
      <c r="H12408" s="129" t="s">
        <v>16774</v>
      </c>
    </row>
    <row r="12409" spans="1:8" x14ac:dyDescent="0.3">
      <c r="A12409" s="183">
        <v>45961</v>
      </c>
      <c r="B12409" s="129">
        <v>45944</v>
      </c>
      <c r="C12409" s="129" t="s">
        <v>418</v>
      </c>
      <c r="D12409" s="165">
        <v>167095</v>
      </c>
      <c r="E12409" s="129" t="s">
        <v>16709</v>
      </c>
      <c r="F12409" s="129" t="s">
        <v>16720</v>
      </c>
      <c r="G12409" s="129" t="s">
        <v>16723</v>
      </c>
      <c r="H12409" s="129"/>
    </row>
    <row r="12410" spans="1:8" x14ac:dyDescent="0.3">
      <c r="A12410" s="183">
        <v>45930</v>
      </c>
      <c r="B12410" s="129">
        <v>45930</v>
      </c>
      <c r="C12410" s="129" t="s">
        <v>418</v>
      </c>
      <c r="D12410" s="165">
        <v>63</v>
      </c>
      <c r="E12410" s="129" t="s">
        <v>16708</v>
      </c>
      <c r="F12410" s="129" t="s">
        <v>16720</v>
      </c>
      <c r="G12410" s="129" t="s">
        <v>16723</v>
      </c>
      <c r="H12410" s="129" t="s">
        <v>16774</v>
      </c>
    </row>
    <row r="12411" spans="1:8" x14ac:dyDescent="0.3">
      <c r="A12411" s="183">
        <v>45930</v>
      </c>
      <c r="B12411" s="129">
        <v>45930</v>
      </c>
      <c r="C12411" s="129" t="s">
        <v>418</v>
      </c>
      <c r="D12411" s="165">
        <v>70</v>
      </c>
      <c r="E12411" s="129" t="s">
        <v>16708</v>
      </c>
      <c r="F12411" s="129" t="s">
        <v>16720</v>
      </c>
      <c r="G12411" s="129" t="s">
        <v>16723</v>
      </c>
      <c r="H12411" s="129" t="s">
        <v>16774</v>
      </c>
    </row>
    <row r="12412" spans="1:8" x14ac:dyDescent="0.3">
      <c r="A12412" s="183">
        <v>45961</v>
      </c>
      <c r="B12412" s="129">
        <v>45937</v>
      </c>
      <c r="C12412" s="129" t="s">
        <v>418</v>
      </c>
      <c r="D12412" s="165">
        <v>35</v>
      </c>
      <c r="E12412" s="129" t="s">
        <v>16708</v>
      </c>
      <c r="F12412" s="129" t="s">
        <v>16720</v>
      </c>
      <c r="G12412" s="129" t="s">
        <v>16723</v>
      </c>
      <c r="H12412" s="129" t="s">
        <v>16774</v>
      </c>
    </row>
    <row r="12413" spans="1:8" x14ac:dyDescent="0.3">
      <c r="A12413" s="183">
        <v>45961</v>
      </c>
      <c r="B12413" s="129">
        <v>45952</v>
      </c>
      <c r="C12413" s="129" t="s">
        <v>418</v>
      </c>
      <c r="D12413" s="165">
        <v>47</v>
      </c>
      <c r="E12413" s="129" t="s">
        <v>16708</v>
      </c>
      <c r="F12413" s="129" t="s">
        <v>16720</v>
      </c>
      <c r="G12413" s="129" t="s">
        <v>16723</v>
      </c>
      <c r="H12413" s="129" t="s">
        <v>16774</v>
      </c>
    </row>
    <row r="12414" spans="1:8" x14ac:dyDescent="0.3">
      <c r="A12414" s="183">
        <v>45961</v>
      </c>
      <c r="B12414" s="129">
        <v>45945</v>
      </c>
      <c r="C12414" s="129" t="s">
        <v>418</v>
      </c>
      <c r="D12414" s="165">
        <v>36</v>
      </c>
      <c r="E12414" s="129" t="s">
        <v>16708</v>
      </c>
      <c r="F12414" s="129" t="s">
        <v>16720</v>
      </c>
      <c r="G12414" s="129" t="s">
        <v>16723</v>
      </c>
      <c r="H12414" s="129" t="s">
        <v>16774</v>
      </c>
    </row>
    <row r="12415" spans="1:8" x14ac:dyDescent="0.3">
      <c r="A12415" s="183">
        <v>45961</v>
      </c>
      <c r="B12415" s="129">
        <v>45937</v>
      </c>
      <c r="C12415" s="129" t="s">
        <v>418</v>
      </c>
      <c r="D12415" s="165">
        <v>141401</v>
      </c>
      <c r="E12415" s="129" t="s">
        <v>16709</v>
      </c>
      <c r="F12415" s="129" t="s">
        <v>16720</v>
      </c>
      <c r="G12415" s="129" t="s">
        <v>16723</v>
      </c>
      <c r="H12415" s="129"/>
    </row>
    <row r="12416" spans="1:8" x14ac:dyDescent="0.3">
      <c r="A12416" s="183">
        <v>45930</v>
      </c>
      <c r="B12416" s="129">
        <v>45930</v>
      </c>
      <c r="C12416" s="129" t="s">
        <v>418</v>
      </c>
      <c r="D12416" s="165">
        <v>6090</v>
      </c>
      <c r="E12416" s="129" t="s">
        <v>16719</v>
      </c>
      <c r="F12416" s="129" t="s">
        <v>16720</v>
      </c>
      <c r="G12416" s="129" t="s">
        <v>16723</v>
      </c>
      <c r="H12416" s="129"/>
    </row>
    <row r="12417" spans="1:8" x14ac:dyDescent="0.3">
      <c r="A12417" s="183">
        <v>45961</v>
      </c>
      <c r="B12417" s="129">
        <v>45937</v>
      </c>
      <c r="C12417" s="129" t="s">
        <v>418</v>
      </c>
      <c r="D12417" s="165">
        <v>39158</v>
      </c>
      <c r="E12417" s="129" t="s">
        <v>16709</v>
      </c>
      <c r="F12417" s="129" t="s">
        <v>16720</v>
      </c>
      <c r="G12417" s="129" t="s">
        <v>16723</v>
      </c>
      <c r="H12417" s="129"/>
    </row>
    <row r="12418" spans="1:8" x14ac:dyDescent="0.3">
      <c r="A12418" s="183">
        <v>45961</v>
      </c>
      <c r="B12418" s="129">
        <v>45958</v>
      </c>
      <c r="C12418" s="129" t="s">
        <v>418</v>
      </c>
      <c r="D12418" s="165">
        <v>48</v>
      </c>
      <c r="E12418" s="129" t="s">
        <v>16708</v>
      </c>
      <c r="F12418" s="129" t="s">
        <v>16720</v>
      </c>
      <c r="G12418" s="129" t="s">
        <v>16723</v>
      </c>
      <c r="H12418" s="129" t="s">
        <v>16774</v>
      </c>
    </row>
    <row r="12419" spans="1:8" x14ac:dyDescent="0.3">
      <c r="A12419" s="183">
        <v>45930</v>
      </c>
      <c r="B12419" s="129">
        <v>45923</v>
      </c>
      <c r="C12419" s="129" t="s">
        <v>418</v>
      </c>
      <c r="D12419" s="165">
        <v>54</v>
      </c>
      <c r="E12419" s="129" t="s">
        <v>16708</v>
      </c>
      <c r="F12419" s="129" t="s">
        <v>16720</v>
      </c>
      <c r="G12419" s="129" t="s">
        <v>16723</v>
      </c>
      <c r="H12419" s="129" t="s">
        <v>16774</v>
      </c>
    </row>
    <row r="12420" spans="1:8" x14ac:dyDescent="0.3">
      <c r="A12420" s="183">
        <v>45930</v>
      </c>
      <c r="B12420" s="129">
        <v>45925</v>
      </c>
      <c r="C12420" s="129" t="s">
        <v>418</v>
      </c>
      <c r="D12420" s="165">
        <v>9</v>
      </c>
      <c r="E12420" s="129" t="s">
        <v>16708</v>
      </c>
      <c r="F12420" s="129" t="s">
        <v>16720</v>
      </c>
      <c r="G12420" s="129" t="s">
        <v>16723</v>
      </c>
      <c r="H12420" s="129" t="s">
        <v>16774</v>
      </c>
    </row>
    <row r="12421" spans="1:8" x14ac:dyDescent="0.3">
      <c r="A12421" s="183">
        <v>45961</v>
      </c>
      <c r="B12421" s="129">
        <v>45951</v>
      </c>
      <c r="C12421" s="129" t="s">
        <v>418</v>
      </c>
      <c r="D12421" s="165">
        <v>4</v>
      </c>
      <c r="E12421" s="129" t="s">
        <v>16708</v>
      </c>
      <c r="F12421" s="129" t="s">
        <v>16720</v>
      </c>
      <c r="G12421" s="129" t="s">
        <v>16723</v>
      </c>
      <c r="H12421" s="129" t="s">
        <v>16774</v>
      </c>
    </row>
    <row r="12422" spans="1:8" x14ac:dyDescent="0.3">
      <c r="A12422" s="183">
        <v>45961</v>
      </c>
      <c r="B12422" s="129">
        <v>45933</v>
      </c>
      <c r="C12422" s="129" t="s">
        <v>416</v>
      </c>
      <c r="D12422" s="165">
        <v>210734</v>
      </c>
      <c r="E12422" s="129" t="s">
        <v>16709</v>
      </c>
      <c r="F12422" s="129" t="s">
        <v>16720</v>
      </c>
      <c r="G12422" s="129" t="s">
        <v>16723</v>
      </c>
      <c r="H12422" s="129"/>
    </row>
    <row r="12423" spans="1:8" x14ac:dyDescent="0.3">
      <c r="A12423" s="183">
        <v>45930</v>
      </c>
      <c r="B12423" s="129">
        <v>45930</v>
      </c>
      <c r="C12423" s="129" t="s">
        <v>416</v>
      </c>
      <c r="D12423" s="165">
        <v>42</v>
      </c>
      <c r="E12423" s="129" t="s">
        <v>16708</v>
      </c>
      <c r="F12423" s="129" t="s">
        <v>16720</v>
      </c>
      <c r="G12423" s="129" t="s">
        <v>16723</v>
      </c>
      <c r="H12423" s="129" t="s">
        <v>16774</v>
      </c>
    </row>
    <row r="12424" spans="1:8" x14ac:dyDescent="0.3">
      <c r="A12424" s="183">
        <v>45961</v>
      </c>
      <c r="B12424" s="129">
        <v>45937</v>
      </c>
      <c r="C12424" s="129" t="s">
        <v>416</v>
      </c>
      <c r="D12424" s="165">
        <v>27</v>
      </c>
      <c r="E12424" s="129" t="s">
        <v>16708</v>
      </c>
      <c r="F12424" s="129" t="s">
        <v>16720</v>
      </c>
      <c r="G12424" s="129" t="s">
        <v>16723</v>
      </c>
      <c r="H12424" s="129" t="s">
        <v>16774</v>
      </c>
    </row>
    <row r="12425" spans="1:8" x14ac:dyDescent="0.3">
      <c r="A12425" s="183">
        <v>45961</v>
      </c>
      <c r="B12425" s="129">
        <v>45945</v>
      </c>
      <c r="C12425" s="129" t="s">
        <v>416</v>
      </c>
      <c r="D12425" s="165">
        <v>23</v>
      </c>
      <c r="E12425" s="129" t="s">
        <v>16708</v>
      </c>
      <c r="F12425" s="129" t="s">
        <v>16720</v>
      </c>
      <c r="G12425" s="129" t="s">
        <v>16723</v>
      </c>
      <c r="H12425" s="129" t="s">
        <v>16774</v>
      </c>
    </row>
    <row r="12426" spans="1:8" x14ac:dyDescent="0.3">
      <c r="A12426" s="183">
        <v>45961</v>
      </c>
      <c r="B12426" s="129">
        <v>45951</v>
      </c>
      <c r="C12426" s="129" t="s">
        <v>416</v>
      </c>
      <c r="D12426" s="165">
        <v>42</v>
      </c>
      <c r="E12426" s="129" t="s">
        <v>16708</v>
      </c>
      <c r="F12426" s="129" t="s">
        <v>16720</v>
      </c>
      <c r="G12426" s="129" t="s">
        <v>16723</v>
      </c>
      <c r="H12426" s="129" t="s">
        <v>16774</v>
      </c>
    </row>
    <row r="12427" spans="1:8" x14ac:dyDescent="0.3">
      <c r="A12427" s="183">
        <v>45930</v>
      </c>
      <c r="B12427" s="129">
        <v>45930</v>
      </c>
      <c r="C12427" s="129" t="s">
        <v>416</v>
      </c>
      <c r="D12427" s="165">
        <v>29</v>
      </c>
      <c r="E12427" s="129" t="s">
        <v>16708</v>
      </c>
      <c r="F12427" s="129" t="s">
        <v>16720</v>
      </c>
      <c r="G12427" s="129" t="s">
        <v>16723</v>
      </c>
      <c r="H12427" s="129" t="s">
        <v>16774</v>
      </c>
    </row>
    <row r="12428" spans="1:8" x14ac:dyDescent="0.3">
      <c r="A12428" s="183">
        <v>45961</v>
      </c>
      <c r="B12428" s="129">
        <v>45933</v>
      </c>
      <c r="C12428" s="129" t="s">
        <v>416</v>
      </c>
      <c r="D12428" s="165">
        <v>139491</v>
      </c>
      <c r="E12428" s="129" t="s">
        <v>16709</v>
      </c>
      <c r="F12428" s="129" t="s">
        <v>16720</v>
      </c>
      <c r="G12428" s="129" t="s">
        <v>16723</v>
      </c>
      <c r="H12428" s="129"/>
    </row>
    <row r="12429" spans="1:8" x14ac:dyDescent="0.3">
      <c r="A12429" s="183">
        <v>45961</v>
      </c>
      <c r="B12429" s="129">
        <v>45937</v>
      </c>
      <c r="C12429" s="129" t="s">
        <v>416</v>
      </c>
      <c r="D12429" s="165">
        <v>33</v>
      </c>
      <c r="E12429" s="129" t="s">
        <v>16708</v>
      </c>
      <c r="F12429" s="129" t="s">
        <v>16720</v>
      </c>
      <c r="G12429" s="129" t="s">
        <v>16723</v>
      </c>
      <c r="H12429" s="129" t="s">
        <v>16774</v>
      </c>
    </row>
    <row r="12430" spans="1:8" x14ac:dyDescent="0.3">
      <c r="A12430" s="183">
        <v>45930</v>
      </c>
      <c r="B12430" s="129">
        <v>45930</v>
      </c>
      <c r="C12430" s="129" t="s">
        <v>416</v>
      </c>
      <c r="D12430" s="165">
        <v>5825</v>
      </c>
      <c r="E12430" s="129" t="s">
        <v>16719</v>
      </c>
      <c r="F12430" s="129" t="s">
        <v>16720</v>
      </c>
      <c r="G12430" s="129" t="s">
        <v>16723</v>
      </c>
      <c r="H12430" s="129"/>
    </row>
    <row r="12431" spans="1:8" x14ac:dyDescent="0.3">
      <c r="A12431" s="183">
        <v>45961</v>
      </c>
      <c r="B12431" s="129">
        <v>45937</v>
      </c>
      <c r="C12431" s="129" t="s">
        <v>416</v>
      </c>
      <c r="D12431" s="165">
        <v>4129</v>
      </c>
      <c r="E12431" s="129" t="s">
        <v>16719</v>
      </c>
      <c r="F12431" s="129" t="s">
        <v>16720</v>
      </c>
      <c r="G12431" s="129" t="s">
        <v>16723</v>
      </c>
      <c r="H12431" s="129"/>
    </row>
    <row r="12432" spans="1:8" x14ac:dyDescent="0.3">
      <c r="A12432" s="183">
        <v>45930</v>
      </c>
      <c r="B12432" s="129">
        <v>45923</v>
      </c>
      <c r="C12432" s="129" t="s">
        <v>416</v>
      </c>
      <c r="D12432" s="165">
        <v>16</v>
      </c>
      <c r="E12432" s="129" t="s">
        <v>16708</v>
      </c>
      <c r="F12432" s="129" t="s">
        <v>16720</v>
      </c>
      <c r="G12432" s="129" t="s">
        <v>16723</v>
      </c>
      <c r="H12432" s="129" t="s">
        <v>16774</v>
      </c>
    </row>
    <row r="12433" spans="1:8" x14ac:dyDescent="0.3">
      <c r="A12433" s="183">
        <v>45961</v>
      </c>
      <c r="B12433" s="129">
        <v>45958</v>
      </c>
      <c r="C12433" s="129" t="s">
        <v>416</v>
      </c>
      <c r="D12433" s="165">
        <v>22</v>
      </c>
      <c r="E12433" s="129" t="s">
        <v>16708</v>
      </c>
      <c r="F12433" s="129" t="s">
        <v>16720</v>
      </c>
      <c r="G12433" s="129" t="s">
        <v>16723</v>
      </c>
      <c r="H12433" s="129" t="s">
        <v>16774</v>
      </c>
    </row>
    <row r="12434" spans="1:8" x14ac:dyDescent="0.3">
      <c r="A12434" s="183">
        <v>45961</v>
      </c>
      <c r="B12434" s="129">
        <v>45958</v>
      </c>
      <c r="C12434" s="129" t="s">
        <v>416</v>
      </c>
      <c r="D12434" s="165">
        <v>17</v>
      </c>
      <c r="E12434" s="129" t="s">
        <v>16708</v>
      </c>
      <c r="F12434" s="129" t="s">
        <v>16720</v>
      </c>
      <c r="G12434" s="129" t="s">
        <v>16723</v>
      </c>
      <c r="H12434" s="129" t="s">
        <v>16774</v>
      </c>
    </row>
    <row r="12435" spans="1:8" x14ac:dyDescent="0.3">
      <c r="A12435" s="183">
        <v>45961</v>
      </c>
      <c r="B12435" s="129">
        <v>45951</v>
      </c>
      <c r="C12435" s="129" t="s">
        <v>417</v>
      </c>
      <c r="D12435" s="165">
        <v>83</v>
      </c>
      <c r="E12435" s="129" t="s">
        <v>16708</v>
      </c>
      <c r="F12435" s="129" t="s">
        <v>16720</v>
      </c>
      <c r="G12435" s="129" t="s">
        <v>16723</v>
      </c>
      <c r="H12435" s="129" t="s">
        <v>16774</v>
      </c>
    </row>
    <row r="12436" spans="1:8" x14ac:dyDescent="0.3">
      <c r="A12436" s="183">
        <v>45961</v>
      </c>
      <c r="B12436" s="129">
        <v>45937</v>
      </c>
      <c r="C12436" s="129" t="s">
        <v>417</v>
      </c>
      <c r="D12436" s="165">
        <v>104</v>
      </c>
      <c r="E12436" s="129" t="s">
        <v>16708</v>
      </c>
      <c r="F12436" s="129" t="s">
        <v>16720</v>
      </c>
      <c r="G12436" s="129" t="s">
        <v>16723</v>
      </c>
      <c r="H12436" s="129" t="s">
        <v>16774</v>
      </c>
    </row>
    <row r="12437" spans="1:8" x14ac:dyDescent="0.3">
      <c r="A12437" s="183">
        <v>45961</v>
      </c>
      <c r="B12437" s="129">
        <v>45945</v>
      </c>
      <c r="C12437" s="129" t="s">
        <v>417</v>
      </c>
      <c r="D12437" s="165">
        <v>91</v>
      </c>
      <c r="E12437" s="129" t="s">
        <v>16708</v>
      </c>
      <c r="F12437" s="129" t="s">
        <v>16720</v>
      </c>
      <c r="G12437" s="129" t="s">
        <v>16723</v>
      </c>
      <c r="H12437" s="129" t="s">
        <v>16774</v>
      </c>
    </row>
    <row r="12438" spans="1:8" x14ac:dyDescent="0.3">
      <c r="A12438" s="183">
        <v>45930</v>
      </c>
      <c r="B12438" s="129">
        <v>45930</v>
      </c>
      <c r="C12438" s="129" t="s">
        <v>417</v>
      </c>
      <c r="D12438" s="165">
        <v>73</v>
      </c>
      <c r="E12438" s="129" t="s">
        <v>16708</v>
      </c>
      <c r="F12438" s="129" t="s">
        <v>16720</v>
      </c>
      <c r="G12438" s="129" t="s">
        <v>16723</v>
      </c>
      <c r="H12438" s="129" t="s">
        <v>16774</v>
      </c>
    </row>
    <row r="12439" spans="1:8" x14ac:dyDescent="0.3">
      <c r="A12439" s="183">
        <v>45930</v>
      </c>
      <c r="B12439" s="129">
        <v>45923</v>
      </c>
      <c r="C12439" s="129" t="s">
        <v>417</v>
      </c>
      <c r="D12439" s="165">
        <v>33</v>
      </c>
      <c r="E12439" s="129" t="s">
        <v>16708</v>
      </c>
      <c r="F12439" s="129" t="s">
        <v>16720</v>
      </c>
      <c r="G12439" s="129" t="s">
        <v>16723</v>
      </c>
      <c r="H12439" s="129" t="s">
        <v>16774</v>
      </c>
    </row>
    <row r="12440" spans="1:8" x14ac:dyDescent="0.3">
      <c r="A12440" s="183">
        <v>45961</v>
      </c>
      <c r="B12440" s="129">
        <v>45958</v>
      </c>
      <c r="C12440" s="129" t="s">
        <v>417</v>
      </c>
      <c r="D12440" s="165">
        <v>15</v>
      </c>
      <c r="E12440" s="129" t="s">
        <v>16708</v>
      </c>
      <c r="F12440" s="129" t="s">
        <v>16720</v>
      </c>
      <c r="G12440" s="129" t="s">
        <v>16723</v>
      </c>
      <c r="H12440" s="129" t="s">
        <v>16774</v>
      </c>
    </row>
    <row r="12441" spans="1:8" x14ac:dyDescent="0.3">
      <c r="A12441" s="183">
        <v>45991</v>
      </c>
      <c r="B12441" s="129">
        <v>45979</v>
      </c>
      <c r="C12441" s="129" t="s">
        <v>418</v>
      </c>
      <c r="D12441" s="165">
        <v>77</v>
      </c>
      <c r="E12441" s="129" t="s">
        <v>16708</v>
      </c>
      <c r="F12441" s="129" t="s">
        <v>16720</v>
      </c>
      <c r="G12441" s="129" t="s">
        <v>16723</v>
      </c>
      <c r="H12441" s="129" t="s">
        <v>16774</v>
      </c>
    </row>
    <row r="12442" spans="1:8" x14ac:dyDescent="0.3">
      <c r="A12442" s="183">
        <v>45991</v>
      </c>
      <c r="B12442" s="129">
        <v>45972</v>
      </c>
      <c r="C12442" s="129" t="s">
        <v>418</v>
      </c>
      <c r="D12442" s="165">
        <v>91</v>
      </c>
      <c r="E12442" s="129" t="s">
        <v>16708</v>
      </c>
      <c r="F12442" s="129" t="s">
        <v>16720</v>
      </c>
      <c r="G12442" s="129" t="s">
        <v>16723</v>
      </c>
      <c r="H12442" s="129" t="s">
        <v>16774</v>
      </c>
    </row>
    <row r="12443" spans="1:8" x14ac:dyDescent="0.3">
      <c r="A12443" s="183">
        <v>45991</v>
      </c>
      <c r="B12443" s="129">
        <v>45966</v>
      </c>
      <c r="C12443" s="129" t="s">
        <v>418</v>
      </c>
      <c r="D12443" s="165">
        <v>51</v>
      </c>
      <c r="E12443" s="129" t="s">
        <v>16708</v>
      </c>
      <c r="F12443" s="129" t="s">
        <v>16720</v>
      </c>
      <c r="G12443" s="129" t="s">
        <v>16723</v>
      </c>
      <c r="H12443" s="129" t="s">
        <v>16774</v>
      </c>
    </row>
    <row r="12444" spans="1:8" x14ac:dyDescent="0.3">
      <c r="A12444" s="183">
        <v>45991</v>
      </c>
      <c r="B12444" s="129">
        <v>45972</v>
      </c>
      <c r="C12444" s="129" t="s">
        <v>418</v>
      </c>
      <c r="D12444" s="165">
        <v>3555</v>
      </c>
      <c r="E12444" s="129" t="s">
        <v>16712</v>
      </c>
      <c r="F12444" s="129" t="s">
        <v>16720</v>
      </c>
      <c r="G12444" s="129" t="s">
        <v>16723</v>
      </c>
      <c r="H12444" s="129"/>
    </row>
    <row r="12445" spans="1:8" x14ac:dyDescent="0.3">
      <c r="A12445" s="183">
        <v>45991</v>
      </c>
      <c r="B12445" s="129">
        <v>45980</v>
      </c>
      <c r="C12445" s="129" t="s">
        <v>418</v>
      </c>
      <c r="D12445" s="165">
        <v>2480</v>
      </c>
      <c r="E12445" s="129" t="s">
        <v>16712</v>
      </c>
      <c r="F12445" s="129" t="s">
        <v>16720</v>
      </c>
      <c r="G12445" s="129" t="s">
        <v>16723</v>
      </c>
      <c r="H12445" s="129"/>
    </row>
    <row r="12446" spans="1:8" x14ac:dyDescent="0.3">
      <c r="A12446" s="183">
        <v>45961</v>
      </c>
      <c r="B12446" s="129">
        <v>45958</v>
      </c>
      <c r="C12446" s="129" t="s">
        <v>418</v>
      </c>
      <c r="D12446" s="165">
        <v>79</v>
      </c>
      <c r="E12446" s="129" t="s">
        <v>16708</v>
      </c>
      <c r="F12446" s="129" t="s">
        <v>16720</v>
      </c>
      <c r="G12446" s="129" t="s">
        <v>16723</v>
      </c>
      <c r="H12446" s="129" t="s">
        <v>16774</v>
      </c>
    </row>
    <row r="12447" spans="1:8" x14ac:dyDescent="0.3">
      <c r="A12447" s="183">
        <v>45991</v>
      </c>
      <c r="B12447" s="129">
        <v>45982</v>
      </c>
      <c r="C12447" s="129" t="s">
        <v>418</v>
      </c>
      <c r="D12447" s="165">
        <v>33</v>
      </c>
      <c r="E12447" s="129" t="s">
        <v>16708</v>
      </c>
      <c r="F12447" s="129" t="s">
        <v>16720</v>
      </c>
      <c r="G12447" s="129" t="s">
        <v>16723</v>
      </c>
      <c r="H12447" s="129" t="s">
        <v>16774</v>
      </c>
    </row>
    <row r="12448" spans="1:8" x14ac:dyDescent="0.3">
      <c r="A12448" s="183">
        <v>45991</v>
      </c>
      <c r="B12448" s="129">
        <v>45986</v>
      </c>
      <c r="C12448" s="129" t="s">
        <v>418</v>
      </c>
      <c r="D12448" s="165">
        <v>131</v>
      </c>
      <c r="E12448" s="129" t="s">
        <v>16714</v>
      </c>
      <c r="F12448" s="129" t="s">
        <v>16720</v>
      </c>
      <c r="G12448" s="129" t="s">
        <v>16723</v>
      </c>
      <c r="H12448" s="129"/>
    </row>
    <row r="12449" spans="1:8" x14ac:dyDescent="0.3">
      <c r="A12449" s="183">
        <v>45991</v>
      </c>
      <c r="B12449" s="129">
        <v>45980</v>
      </c>
      <c r="C12449" s="129" t="s">
        <v>418</v>
      </c>
      <c r="D12449" s="165">
        <v>207</v>
      </c>
      <c r="E12449" s="129" t="s">
        <v>16712</v>
      </c>
      <c r="F12449" s="129" t="s">
        <v>16720</v>
      </c>
      <c r="G12449" s="129" t="s">
        <v>16723</v>
      </c>
      <c r="H12449" s="129"/>
    </row>
    <row r="12450" spans="1:8" x14ac:dyDescent="0.3">
      <c r="A12450" s="183">
        <v>45991</v>
      </c>
      <c r="B12450" s="129">
        <v>45967</v>
      </c>
      <c r="C12450" s="129" t="s">
        <v>416</v>
      </c>
      <c r="D12450" s="165">
        <v>85304</v>
      </c>
      <c r="E12450" s="129" t="s">
        <v>16709</v>
      </c>
      <c r="F12450" s="129" t="s">
        <v>16720</v>
      </c>
      <c r="G12450" s="129" t="s">
        <v>16723</v>
      </c>
      <c r="H12450" s="129"/>
    </row>
    <row r="12451" spans="1:8" x14ac:dyDescent="0.3">
      <c r="A12451" s="183">
        <v>45991</v>
      </c>
      <c r="B12451" s="129">
        <v>45966</v>
      </c>
      <c r="C12451" s="129" t="s">
        <v>416</v>
      </c>
      <c r="D12451" s="165">
        <v>37</v>
      </c>
      <c r="E12451" s="129" t="s">
        <v>16708</v>
      </c>
      <c r="F12451" s="129" t="s">
        <v>16720</v>
      </c>
      <c r="G12451" s="129" t="s">
        <v>16723</v>
      </c>
      <c r="H12451" s="129" t="s">
        <v>16774</v>
      </c>
    </row>
    <row r="12452" spans="1:8" x14ac:dyDescent="0.3">
      <c r="A12452" s="183">
        <v>45991</v>
      </c>
      <c r="B12452" s="129">
        <v>45972</v>
      </c>
      <c r="C12452" s="129" t="s">
        <v>416</v>
      </c>
      <c r="D12452" s="165">
        <v>656</v>
      </c>
      <c r="E12452" s="129" t="s">
        <v>16712</v>
      </c>
      <c r="F12452" s="129" t="s">
        <v>16720</v>
      </c>
      <c r="G12452" s="129" t="s">
        <v>16723</v>
      </c>
      <c r="H12452" s="129"/>
    </row>
    <row r="12453" spans="1:8" x14ac:dyDescent="0.3">
      <c r="A12453" s="183">
        <v>45991</v>
      </c>
      <c r="B12453" s="129">
        <v>45966</v>
      </c>
      <c r="C12453" s="129" t="s">
        <v>416</v>
      </c>
      <c r="D12453" s="165">
        <v>54012</v>
      </c>
      <c r="E12453" s="129" t="s">
        <v>16709</v>
      </c>
      <c r="F12453" s="129" t="s">
        <v>16720</v>
      </c>
      <c r="G12453" s="129" t="s">
        <v>16723</v>
      </c>
      <c r="H12453" s="129"/>
    </row>
    <row r="12454" spans="1:8" x14ac:dyDescent="0.3">
      <c r="A12454" s="183">
        <v>45991</v>
      </c>
      <c r="B12454" s="129">
        <v>45966</v>
      </c>
      <c r="C12454" s="129" t="s">
        <v>416</v>
      </c>
      <c r="D12454" s="165">
        <v>566</v>
      </c>
      <c r="E12454" s="129" t="s">
        <v>16712</v>
      </c>
      <c r="F12454" s="129" t="s">
        <v>16720</v>
      </c>
      <c r="G12454" s="129" t="s">
        <v>16723</v>
      </c>
      <c r="H12454" s="129"/>
    </row>
    <row r="12455" spans="1:8" x14ac:dyDescent="0.3">
      <c r="A12455" s="183">
        <v>45961</v>
      </c>
      <c r="B12455" s="129">
        <v>45958</v>
      </c>
      <c r="C12455" s="129" t="s">
        <v>416</v>
      </c>
      <c r="D12455" s="165">
        <v>31</v>
      </c>
      <c r="E12455" s="129" t="s">
        <v>16708</v>
      </c>
      <c r="F12455" s="129" t="s">
        <v>16720</v>
      </c>
      <c r="G12455" s="129" t="s">
        <v>16723</v>
      </c>
      <c r="H12455" s="129" t="s">
        <v>16774</v>
      </c>
    </row>
    <row r="12456" spans="1:8" x14ac:dyDescent="0.3">
      <c r="A12456" s="183">
        <v>45991</v>
      </c>
      <c r="B12456" s="129">
        <v>45972</v>
      </c>
      <c r="C12456" s="129" t="s">
        <v>416</v>
      </c>
      <c r="D12456" s="165">
        <v>13</v>
      </c>
      <c r="E12456" s="129" t="s">
        <v>16708</v>
      </c>
      <c r="F12456" s="129" t="s">
        <v>16720</v>
      </c>
      <c r="G12456" s="129" t="s">
        <v>16723</v>
      </c>
      <c r="H12456" s="129" t="s">
        <v>16774</v>
      </c>
    </row>
    <row r="12457" spans="1:8" x14ac:dyDescent="0.3">
      <c r="A12457" s="183">
        <v>45991</v>
      </c>
      <c r="B12457" s="129">
        <v>45979</v>
      </c>
      <c r="C12457" s="129" t="s">
        <v>416</v>
      </c>
      <c r="D12457" s="165">
        <v>12</v>
      </c>
      <c r="E12457" s="129" t="s">
        <v>16708</v>
      </c>
      <c r="F12457" s="129" t="s">
        <v>16720</v>
      </c>
      <c r="G12457" s="129" t="s">
        <v>16723</v>
      </c>
      <c r="H12457" s="129" t="s">
        <v>16774</v>
      </c>
    </row>
    <row r="12458" spans="1:8" x14ac:dyDescent="0.3">
      <c r="A12458" s="183">
        <v>45961</v>
      </c>
      <c r="B12458" s="129">
        <v>45958</v>
      </c>
      <c r="C12458" s="129" t="s">
        <v>416</v>
      </c>
      <c r="D12458" s="165">
        <v>31</v>
      </c>
      <c r="E12458" s="129" t="s">
        <v>16708</v>
      </c>
      <c r="F12458" s="129" t="s">
        <v>16720</v>
      </c>
      <c r="G12458" s="129" t="s">
        <v>16723</v>
      </c>
      <c r="H12458" s="129" t="s">
        <v>16774</v>
      </c>
    </row>
    <row r="12459" spans="1:8" x14ac:dyDescent="0.3">
      <c r="A12459" s="183">
        <v>45991</v>
      </c>
      <c r="B12459" s="129">
        <v>45986</v>
      </c>
      <c r="C12459" s="129" t="s">
        <v>416</v>
      </c>
      <c r="D12459" s="165">
        <v>5</v>
      </c>
      <c r="E12459" s="129" t="s">
        <v>16708</v>
      </c>
      <c r="F12459" s="129" t="s">
        <v>16720</v>
      </c>
      <c r="G12459" s="129" t="s">
        <v>16723</v>
      </c>
      <c r="H12459" s="129" t="s">
        <v>16774</v>
      </c>
    </row>
    <row r="12460" spans="1:8" x14ac:dyDescent="0.3">
      <c r="A12460" s="183">
        <v>45991</v>
      </c>
      <c r="B12460" s="129">
        <v>45972</v>
      </c>
      <c r="C12460" s="129" t="s">
        <v>417</v>
      </c>
      <c r="D12460" s="165">
        <v>124</v>
      </c>
      <c r="E12460" s="129" t="s">
        <v>16708</v>
      </c>
      <c r="F12460" s="129" t="s">
        <v>16720</v>
      </c>
      <c r="G12460" s="129" t="s">
        <v>16723</v>
      </c>
      <c r="H12460" s="129" t="s">
        <v>16774</v>
      </c>
    </row>
    <row r="12461" spans="1:8" x14ac:dyDescent="0.3">
      <c r="A12461" s="183">
        <v>45991</v>
      </c>
      <c r="B12461" s="129">
        <v>45966</v>
      </c>
      <c r="C12461" s="129" t="s">
        <v>417</v>
      </c>
      <c r="D12461" s="165">
        <v>114</v>
      </c>
      <c r="E12461" s="129" t="s">
        <v>16708</v>
      </c>
      <c r="F12461" s="129" t="s">
        <v>16720</v>
      </c>
      <c r="G12461" s="129" t="s">
        <v>16723</v>
      </c>
      <c r="H12461" s="129" t="s">
        <v>16774</v>
      </c>
    </row>
    <row r="12462" spans="1:8" x14ac:dyDescent="0.3">
      <c r="A12462" s="183">
        <v>45991</v>
      </c>
      <c r="B12462" s="129">
        <v>45972</v>
      </c>
      <c r="C12462" s="129" t="s">
        <v>417</v>
      </c>
      <c r="D12462" s="165">
        <v>55</v>
      </c>
      <c r="E12462" s="129" t="s">
        <v>16708</v>
      </c>
      <c r="F12462" s="129" t="s">
        <v>16720</v>
      </c>
      <c r="G12462" s="129" t="s">
        <v>16723</v>
      </c>
      <c r="H12462" s="129" t="s">
        <v>16774</v>
      </c>
    </row>
    <row r="12463" spans="1:8" x14ac:dyDescent="0.3">
      <c r="A12463" s="183">
        <v>45991</v>
      </c>
      <c r="B12463" s="129">
        <v>45979</v>
      </c>
      <c r="C12463" s="129" t="s">
        <v>417</v>
      </c>
      <c r="D12463" s="165">
        <v>70</v>
      </c>
      <c r="E12463" s="129" t="s">
        <v>16708</v>
      </c>
      <c r="F12463" s="129" t="s">
        <v>16720</v>
      </c>
      <c r="G12463" s="129" t="s">
        <v>16723</v>
      </c>
      <c r="H12463" s="129" t="s">
        <v>16774</v>
      </c>
    </row>
    <row r="12464" spans="1:8" x14ac:dyDescent="0.3">
      <c r="A12464" s="183">
        <v>45991</v>
      </c>
      <c r="B12464" s="129">
        <v>45979</v>
      </c>
      <c r="C12464" s="129" t="s">
        <v>417</v>
      </c>
      <c r="D12464" s="165">
        <v>35</v>
      </c>
      <c r="E12464" s="129" t="s">
        <v>16708</v>
      </c>
      <c r="F12464" s="129" t="s">
        <v>16720</v>
      </c>
      <c r="G12464" s="129" t="s">
        <v>16723</v>
      </c>
      <c r="H12464" s="129" t="s">
        <v>16774</v>
      </c>
    </row>
    <row r="12465" spans="1:8" x14ac:dyDescent="0.3">
      <c r="A12465" s="183">
        <v>45961</v>
      </c>
      <c r="B12465" s="129">
        <v>45958</v>
      </c>
      <c r="C12465" s="129" t="s">
        <v>417</v>
      </c>
      <c r="D12465" s="165">
        <v>37</v>
      </c>
      <c r="E12465" s="129" t="s">
        <v>16708</v>
      </c>
      <c r="F12465" s="129" t="s">
        <v>16720</v>
      </c>
      <c r="G12465" s="129" t="s">
        <v>16723</v>
      </c>
      <c r="H12465" s="129" t="s">
        <v>16774</v>
      </c>
    </row>
    <row r="12466" spans="1:8" x14ac:dyDescent="0.3">
      <c r="A12466" s="183">
        <v>46022</v>
      </c>
      <c r="B12466" s="129">
        <v>46001</v>
      </c>
      <c r="C12466" s="129" t="s">
        <v>417</v>
      </c>
      <c r="D12466" s="165">
        <v>123853</v>
      </c>
      <c r="E12466" s="129" t="s">
        <v>16709</v>
      </c>
      <c r="F12466" s="129" t="s">
        <v>16720</v>
      </c>
      <c r="G12466" s="129" t="s">
        <v>16723</v>
      </c>
      <c r="H12466" s="129"/>
    </row>
    <row r="12467" spans="1:8" x14ac:dyDescent="0.3">
      <c r="A12467" s="183">
        <v>46022</v>
      </c>
      <c r="B12467" s="129">
        <v>46001</v>
      </c>
      <c r="C12467" s="129" t="s">
        <v>417</v>
      </c>
      <c r="D12467" s="165">
        <v>87089</v>
      </c>
      <c r="E12467" s="129" t="s">
        <v>16709</v>
      </c>
      <c r="F12467" s="129" t="s">
        <v>16720</v>
      </c>
      <c r="G12467" s="129" t="s">
        <v>16723</v>
      </c>
      <c r="H12467" s="129"/>
    </row>
    <row r="12468" spans="1:8" x14ac:dyDescent="0.3">
      <c r="A12468" s="183">
        <v>46022</v>
      </c>
      <c r="B12468" s="129">
        <v>45993</v>
      </c>
      <c r="C12468" s="129" t="s">
        <v>417</v>
      </c>
      <c r="D12468" s="165">
        <v>94</v>
      </c>
      <c r="E12468" s="129" t="s">
        <v>16708</v>
      </c>
      <c r="F12468" s="129" t="s">
        <v>16720</v>
      </c>
      <c r="G12468" s="129" t="s">
        <v>16723</v>
      </c>
      <c r="H12468" s="129" t="s">
        <v>16774</v>
      </c>
    </row>
    <row r="12469" spans="1:8" x14ac:dyDescent="0.3">
      <c r="A12469" s="183">
        <v>46022</v>
      </c>
      <c r="B12469" s="129">
        <v>46000</v>
      </c>
      <c r="C12469" s="129" t="s">
        <v>417</v>
      </c>
      <c r="D12469" s="165">
        <v>112</v>
      </c>
      <c r="E12469" s="129" t="s">
        <v>16708</v>
      </c>
      <c r="F12469" s="129" t="s">
        <v>16720</v>
      </c>
      <c r="G12469" s="129" t="s">
        <v>16723</v>
      </c>
      <c r="H12469" s="129" t="s">
        <v>16774</v>
      </c>
    </row>
    <row r="12470" spans="1:8" x14ac:dyDescent="0.3">
      <c r="A12470" s="183">
        <v>45991</v>
      </c>
      <c r="B12470" s="129">
        <v>45979</v>
      </c>
      <c r="C12470" s="129" t="s">
        <v>417</v>
      </c>
      <c r="D12470" s="165">
        <v>81</v>
      </c>
      <c r="E12470" s="129" t="s">
        <v>16708</v>
      </c>
      <c r="F12470" s="129" t="s">
        <v>16720</v>
      </c>
      <c r="G12470" s="129" t="s">
        <v>16723</v>
      </c>
      <c r="H12470" s="129" t="s">
        <v>16774</v>
      </c>
    </row>
    <row r="12471" spans="1:8" x14ac:dyDescent="0.3">
      <c r="A12471" s="183">
        <v>46022</v>
      </c>
      <c r="B12471" s="129">
        <v>46009</v>
      </c>
      <c r="C12471" s="129" t="s">
        <v>417</v>
      </c>
      <c r="D12471" s="165">
        <v>42</v>
      </c>
      <c r="E12471" s="129" t="s">
        <v>16708</v>
      </c>
      <c r="F12471" s="129" t="s">
        <v>16720</v>
      </c>
      <c r="G12471" s="129" t="s">
        <v>16723</v>
      </c>
      <c r="H12471" s="129" t="s">
        <v>16774</v>
      </c>
    </row>
    <row r="12472" spans="1:8" x14ac:dyDescent="0.3">
      <c r="A12472" s="183">
        <v>46022</v>
      </c>
      <c r="B12472" s="129">
        <v>46015</v>
      </c>
      <c r="C12472" s="129" t="s">
        <v>417</v>
      </c>
      <c r="D12472" s="165">
        <v>27</v>
      </c>
      <c r="E12472" s="129" t="s">
        <v>16708</v>
      </c>
      <c r="F12472" s="129" t="s">
        <v>16720</v>
      </c>
      <c r="G12472" s="129" t="s">
        <v>16723</v>
      </c>
      <c r="H12472" s="129" t="s">
        <v>16774</v>
      </c>
    </row>
    <row r="12473" spans="1:8" x14ac:dyDescent="0.3">
      <c r="A12473" s="183">
        <v>46022</v>
      </c>
      <c r="B12473" s="129">
        <v>45993</v>
      </c>
      <c r="C12473" s="129" t="s">
        <v>417</v>
      </c>
      <c r="D12473" s="165">
        <v>728092</v>
      </c>
      <c r="E12473" s="129" t="s">
        <v>16707</v>
      </c>
      <c r="F12473" s="129" t="s">
        <v>16720</v>
      </c>
      <c r="G12473" s="129" t="s">
        <v>16723</v>
      </c>
      <c r="H12473" s="129"/>
    </row>
    <row r="12474" spans="1:8" x14ac:dyDescent="0.3">
      <c r="A12474" s="183">
        <v>46022</v>
      </c>
      <c r="B12474" s="129">
        <v>45994</v>
      </c>
      <c r="C12474" s="129" t="s">
        <v>417</v>
      </c>
      <c r="D12474" s="165">
        <v>50</v>
      </c>
      <c r="E12474" s="129" t="s">
        <v>16708</v>
      </c>
      <c r="F12474" s="129" t="s">
        <v>16720</v>
      </c>
      <c r="G12474" s="129" t="s">
        <v>16723</v>
      </c>
      <c r="H12474" s="129" t="s">
        <v>16774</v>
      </c>
    </row>
    <row r="12475" spans="1:8" x14ac:dyDescent="0.3">
      <c r="A12475" s="183">
        <v>46022</v>
      </c>
      <c r="B12475" s="129">
        <v>46017</v>
      </c>
      <c r="C12475" s="129" t="s">
        <v>417</v>
      </c>
      <c r="D12475" s="165">
        <v>2834</v>
      </c>
      <c r="E12475" s="129" t="s">
        <v>16716</v>
      </c>
      <c r="F12475" s="129" t="s">
        <v>16720</v>
      </c>
      <c r="G12475" s="129" t="s">
        <v>16723</v>
      </c>
      <c r="H12475" s="129"/>
    </row>
    <row r="12476" spans="1:8" x14ac:dyDescent="0.3">
      <c r="A12476" s="183">
        <v>46022</v>
      </c>
      <c r="B12476" s="129">
        <v>46007</v>
      </c>
      <c r="C12476" s="129" t="s">
        <v>417</v>
      </c>
      <c r="D12476" s="165">
        <v>18</v>
      </c>
      <c r="E12476" s="129" t="s">
        <v>16708</v>
      </c>
      <c r="F12476" s="129" t="s">
        <v>16720</v>
      </c>
      <c r="G12476" s="129" t="s">
        <v>16723</v>
      </c>
      <c r="H12476" s="129" t="s">
        <v>16774</v>
      </c>
    </row>
    <row r="12477" spans="1:8" x14ac:dyDescent="0.3">
      <c r="A12477" s="183">
        <v>46022</v>
      </c>
      <c r="B12477" s="129">
        <v>46022</v>
      </c>
      <c r="C12477" s="129" t="s">
        <v>417</v>
      </c>
      <c r="D12477" s="165">
        <v>544</v>
      </c>
      <c r="E12477" s="129" t="s">
        <v>16709</v>
      </c>
      <c r="F12477" s="129" t="s">
        <v>16720</v>
      </c>
      <c r="G12477" s="129" t="s">
        <v>16723</v>
      </c>
      <c r="H12477" s="129"/>
    </row>
    <row r="12478" spans="1:8" x14ac:dyDescent="0.3">
      <c r="A12478" s="183">
        <v>46022</v>
      </c>
      <c r="B12478" s="129">
        <v>45993</v>
      </c>
      <c r="C12478" s="129" t="s">
        <v>418</v>
      </c>
      <c r="D12478" s="165">
        <v>115</v>
      </c>
      <c r="E12478" s="129" t="s">
        <v>16708</v>
      </c>
      <c r="F12478" s="129" t="s">
        <v>16720</v>
      </c>
      <c r="G12478" s="129" t="s">
        <v>16723</v>
      </c>
      <c r="H12478" s="129" t="s">
        <v>16774</v>
      </c>
    </row>
    <row r="12479" spans="1:8" x14ac:dyDescent="0.3">
      <c r="A12479" s="183">
        <v>46022</v>
      </c>
      <c r="B12479" s="129">
        <v>45993</v>
      </c>
      <c r="C12479" s="129" t="s">
        <v>418</v>
      </c>
      <c r="D12479" s="165">
        <v>8377</v>
      </c>
      <c r="E12479" s="129" t="s">
        <v>16712</v>
      </c>
      <c r="F12479" s="129" t="s">
        <v>16720</v>
      </c>
      <c r="G12479" s="129" t="s">
        <v>16723</v>
      </c>
      <c r="H12479" s="129"/>
    </row>
    <row r="12480" spans="1:8" x14ac:dyDescent="0.3">
      <c r="A12480" s="183">
        <v>46022</v>
      </c>
      <c r="B12480" s="129">
        <v>46001</v>
      </c>
      <c r="C12480" s="129" t="s">
        <v>418</v>
      </c>
      <c r="D12480" s="165">
        <v>152783</v>
      </c>
      <c r="E12480" s="129" t="s">
        <v>16709</v>
      </c>
      <c r="F12480" s="129" t="s">
        <v>16720</v>
      </c>
      <c r="G12480" s="129" t="s">
        <v>16723</v>
      </c>
      <c r="H12480" s="129"/>
    </row>
    <row r="12481" spans="1:8" x14ac:dyDescent="0.3">
      <c r="A12481" s="183">
        <v>46022</v>
      </c>
      <c r="B12481" s="129">
        <v>46007</v>
      </c>
      <c r="C12481" s="129" t="s">
        <v>418</v>
      </c>
      <c r="D12481" s="165">
        <v>28</v>
      </c>
      <c r="E12481" s="129" t="s">
        <v>16708</v>
      </c>
      <c r="F12481" s="129" t="s">
        <v>16720</v>
      </c>
      <c r="G12481" s="129" t="s">
        <v>16723</v>
      </c>
      <c r="H12481" s="129" t="s">
        <v>16774</v>
      </c>
    </row>
    <row r="12482" spans="1:8" x14ac:dyDescent="0.3">
      <c r="A12482" s="183">
        <v>46022</v>
      </c>
      <c r="B12482" s="129">
        <v>46007</v>
      </c>
      <c r="C12482" s="129" t="s">
        <v>418</v>
      </c>
      <c r="D12482" s="165">
        <v>2436</v>
      </c>
      <c r="E12482" s="129" t="s">
        <v>16712</v>
      </c>
      <c r="F12482" s="129" t="s">
        <v>16720</v>
      </c>
      <c r="G12482" s="129" t="s">
        <v>16723</v>
      </c>
      <c r="H12482" s="129"/>
    </row>
    <row r="12483" spans="1:8" x14ac:dyDescent="0.3">
      <c r="A12483" s="183">
        <v>46022</v>
      </c>
      <c r="B12483" s="129">
        <v>46000</v>
      </c>
      <c r="C12483" s="129" t="s">
        <v>418</v>
      </c>
      <c r="D12483" s="165">
        <v>30</v>
      </c>
      <c r="E12483" s="129" t="s">
        <v>16708</v>
      </c>
      <c r="F12483" s="129" t="s">
        <v>16720</v>
      </c>
      <c r="G12483" s="129" t="s">
        <v>16723</v>
      </c>
      <c r="H12483" s="129" t="s">
        <v>16774</v>
      </c>
    </row>
    <row r="12484" spans="1:8" x14ac:dyDescent="0.3">
      <c r="A12484" s="183">
        <v>46022</v>
      </c>
      <c r="B12484" s="129">
        <v>46015</v>
      </c>
      <c r="C12484" s="129" t="s">
        <v>418</v>
      </c>
      <c r="D12484" s="165">
        <v>18</v>
      </c>
      <c r="E12484" s="129" t="s">
        <v>16708</v>
      </c>
      <c r="F12484" s="129" t="s">
        <v>16720</v>
      </c>
      <c r="G12484" s="129" t="s">
        <v>16723</v>
      </c>
      <c r="H12484" s="129" t="s">
        <v>16774</v>
      </c>
    </row>
    <row r="12485" spans="1:8" x14ac:dyDescent="0.3">
      <c r="A12485" s="183">
        <v>46022</v>
      </c>
      <c r="B12485" s="129">
        <v>45993</v>
      </c>
      <c r="C12485" s="129" t="s">
        <v>418</v>
      </c>
      <c r="D12485" s="165">
        <v>771008</v>
      </c>
      <c r="E12485" s="129" t="s">
        <v>16707</v>
      </c>
      <c r="F12485" s="129" t="s">
        <v>16720</v>
      </c>
      <c r="G12485" s="129" t="s">
        <v>16723</v>
      </c>
      <c r="H12485" s="129"/>
    </row>
    <row r="12486" spans="1:8" x14ac:dyDescent="0.3">
      <c r="A12486" s="183">
        <v>46022</v>
      </c>
      <c r="B12486" s="129">
        <v>46014</v>
      </c>
      <c r="C12486" s="129" t="s">
        <v>418</v>
      </c>
      <c r="D12486" s="165">
        <v>3417</v>
      </c>
      <c r="E12486" s="129" t="s">
        <v>16716</v>
      </c>
      <c r="F12486" s="129" t="s">
        <v>16720</v>
      </c>
      <c r="G12486" s="129" t="s">
        <v>16723</v>
      </c>
      <c r="H12486" s="129"/>
    </row>
    <row r="12487" spans="1:8" x14ac:dyDescent="0.3">
      <c r="A12487" s="183">
        <v>46022</v>
      </c>
      <c r="B12487" s="129">
        <v>46021</v>
      </c>
      <c r="C12487" s="129" t="s">
        <v>418</v>
      </c>
      <c r="D12487" s="165">
        <v>3508</v>
      </c>
      <c r="E12487" s="129" t="s">
        <v>16709</v>
      </c>
      <c r="F12487" s="129" t="s">
        <v>16720</v>
      </c>
      <c r="G12487" s="129" t="s">
        <v>16723</v>
      </c>
      <c r="H12487" s="129"/>
    </row>
    <row r="12488" spans="1:8" x14ac:dyDescent="0.3">
      <c r="A12488" s="183">
        <v>46022</v>
      </c>
      <c r="B12488" s="129">
        <v>46001</v>
      </c>
      <c r="C12488" s="129" t="s">
        <v>416</v>
      </c>
      <c r="D12488" s="165">
        <v>147227</v>
      </c>
      <c r="E12488" s="129" t="s">
        <v>16709</v>
      </c>
      <c r="F12488" s="129" t="s">
        <v>16720</v>
      </c>
      <c r="G12488" s="129" t="s">
        <v>16723</v>
      </c>
      <c r="H12488" s="129"/>
    </row>
    <row r="12489" spans="1:8" x14ac:dyDescent="0.3">
      <c r="A12489" s="183">
        <v>46022</v>
      </c>
      <c r="B12489" s="129">
        <v>46000</v>
      </c>
      <c r="C12489" s="129" t="s">
        <v>416</v>
      </c>
      <c r="D12489" s="165">
        <v>3187</v>
      </c>
      <c r="E12489" s="129" t="s">
        <v>16712</v>
      </c>
      <c r="F12489" s="129" t="s">
        <v>16720</v>
      </c>
      <c r="G12489" s="129" t="s">
        <v>16723</v>
      </c>
      <c r="H12489" s="129"/>
    </row>
    <row r="12490" spans="1:8" x14ac:dyDescent="0.3">
      <c r="A12490" s="183">
        <v>46022</v>
      </c>
      <c r="B12490" s="129">
        <v>45993</v>
      </c>
      <c r="C12490" s="129" t="s">
        <v>416</v>
      </c>
      <c r="D12490" s="165">
        <v>17</v>
      </c>
      <c r="E12490" s="129" t="s">
        <v>16708</v>
      </c>
      <c r="F12490" s="129" t="s">
        <v>16720</v>
      </c>
      <c r="G12490" s="129" t="s">
        <v>16723</v>
      </c>
      <c r="H12490" s="129" t="s">
        <v>16774</v>
      </c>
    </row>
    <row r="12491" spans="1:8" x14ac:dyDescent="0.3">
      <c r="A12491" s="183">
        <v>46022</v>
      </c>
      <c r="B12491" s="129">
        <v>46007</v>
      </c>
      <c r="C12491" s="129" t="s">
        <v>416</v>
      </c>
      <c r="D12491" s="165">
        <v>2031</v>
      </c>
      <c r="E12491" s="129" t="s">
        <v>16712</v>
      </c>
      <c r="F12491" s="129" t="s">
        <v>16720</v>
      </c>
      <c r="G12491" s="129" t="s">
        <v>16723</v>
      </c>
      <c r="H12491" s="129"/>
    </row>
    <row r="12492" spans="1:8" x14ac:dyDescent="0.3">
      <c r="A12492" s="183">
        <v>46022</v>
      </c>
      <c r="B12492" s="129">
        <v>46001</v>
      </c>
      <c r="C12492" s="129" t="s">
        <v>416</v>
      </c>
      <c r="D12492" s="165">
        <v>23</v>
      </c>
      <c r="E12492" s="129" t="s">
        <v>16708</v>
      </c>
      <c r="F12492" s="129" t="s">
        <v>16720</v>
      </c>
      <c r="G12492" s="129" t="s">
        <v>16723</v>
      </c>
      <c r="H12492" s="129" t="s">
        <v>16774</v>
      </c>
    </row>
    <row r="12493" spans="1:8" x14ac:dyDescent="0.3">
      <c r="A12493" s="183">
        <v>46022</v>
      </c>
      <c r="B12493" s="129">
        <v>46007</v>
      </c>
      <c r="C12493" s="129" t="s">
        <v>416</v>
      </c>
      <c r="D12493" s="165">
        <v>22</v>
      </c>
      <c r="E12493" s="129" t="s">
        <v>16708</v>
      </c>
      <c r="F12493" s="129" t="s">
        <v>16720</v>
      </c>
      <c r="G12493" s="129" t="s">
        <v>16723</v>
      </c>
      <c r="H12493" s="129" t="s">
        <v>16774</v>
      </c>
    </row>
    <row r="12494" spans="1:8" x14ac:dyDescent="0.3">
      <c r="A12494" s="183">
        <v>46022</v>
      </c>
      <c r="B12494" s="129">
        <v>45993</v>
      </c>
      <c r="C12494" s="129" t="s">
        <v>416</v>
      </c>
      <c r="D12494" s="165">
        <v>551197</v>
      </c>
      <c r="E12494" s="129" t="s">
        <v>16707</v>
      </c>
      <c r="F12494" s="129" t="s">
        <v>16720</v>
      </c>
      <c r="G12494" s="129" t="s">
        <v>16723</v>
      </c>
      <c r="H12494" s="129"/>
    </row>
    <row r="12495" spans="1:8" x14ac:dyDescent="0.3">
      <c r="A12495" s="183">
        <v>46022</v>
      </c>
      <c r="B12495" s="129">
        <v>46016</v>
      </c>
      <c r="C12495" s="129" t="s">
        <v>416</v>
      </c>
      <c r="D12495" s="165">
        <v>2432</v>
      </c>
      <c r="E12495" s="129" t="s">
        <v>16716</v>
      </c>
      <c r="F12495" s="129" t="s">
        <v>16720</v>
      </c>
      <c r="G12495" s="129" t="s">
        <v>16723</v>
      </c>
      <c r="H12495" s="129"/>
    </row>
    <row r="12496" spans="1:8" x14ac:dyDescent="0.3">
      <c r="A12496" s="183">
        <v>46022</v>
      </c>
      <c r="B12496" s="129">
        <v>46021</v>
      </c>
      <c r="C12496" s="129" t="s">
        <v>416</v>
      </c>
      <c r="D12496" s="165">
        <v>3358</v>
      </c>
      <c r="E12496" s="129" t="s">
        <v>16709</v>
      </c>
      <c r="F12496" s="129" t="s">
        <v>16720</v>
      </c>
      <c r="G12496" s="129" t="s">
        <v>16723</v>
      </c>
      <c r="H12496" s="129"/>
    </row>
    <row r="12497" spans="1:8" x14ac:dyDescent="0.3">
      <c r="A12497" s="183">
        <v>45777</v>
      </c>
      <c r="B12497" s="129">
        <v>45748</v>
      </c>
      <c r="C12497" s="129" t="s">
        <v>418</v>
      </c>
      <c r="D12497" s="165">
        <v>90613</v>
      </c>
      <c r="E12497" s="129" t="s">
        <v>16708</v>
      </c>
      <c r="F12497" s="129" t="s">
        <v>16721</v>
      </c>
      <c r="G12497" s="129" t="s">
        <v>16723</v>
      </c>
      <c r="H12497" s="129"/>
    </row>
    <row r="12498" spans="1:8" x14ac:dyDescent="0.3">
      <c r="A12498" s="183">
        <v>45777</v>
      </c>
      <c r="B12498" s="129">
        <v>45755</v>
      </c>
      <c r="C12498" s="129" t="s">
        <v>418</v>
      </c>
      <c r="D12498" s="165">
        <v>87352</v>
      </c>
      <c r="E12498" s="129" t="s">
        <v>16708</v>
      </c>
      <c r="F12498" s="129" t="s">
        <v>16721</v>
      </c>
      <c r="G12498" s="129" t="s">
        <v>16723</v>
      </c>
      <c r="H12498" s="129"/>
    </row>
    <row r="12499" spans="1:8" x14ac:dyDescent="0.3">
      <c r="A12499" s="183">
        <v>45777</v>
      </c>
      <c r="B12499" s="129">
        <v>45762</v>
      </c>
      <c r="C12499" s="129" t="s">
        <v>418</v>
      </c>
      <c r="D12499" s="165">
        <v>114619</v>
      </c>
      <c r="E12499" s="129" t="s">
        <v>16708</v>
      </c>
      <c r="F12499" s="129" t="s">
        <v>16721</v>
      </c>
      <c r="G12499" s="129" t="s">
        <v>16723</v>
      </c>
      <c r="H12499" s="129"/>
    </row>
    <row r="12500" spans="1:8" x14ac:dyDescent="0.3">
      <c r="A12500" s="183">
        <v>45777</v>
      </c>
      <c r="B12500" s="129">
        <v>45762</v>
      </c>
      <c r="C12500" s="129" t="s">
        <v>418</v>
      </c>
      <c r="D12500" s="165">
        <v>90667</v>
      </c>
      <c r="E12500" s="129" t="s">
        <v>16708</v>
      </c>
      <c r="F12500" s="129" t="s">
        <v>16721</v>
      </c>
      <c r="G12500" s="129" t="s">
        <v>16723</v>
      </c>
      <c r="H12500" s="129"/>
    </row>
    <row r="12501" spans="1:8" x14ac:dyDescent="0.3">
      <c r="A12501" s="183">
        <v>45777</v>
      </c>
      <c r="B12501" s="129">
        <v>45769</v>
      </c>
      <c r="C12501" s="129" t="s">
        <v>418</v>
      </c>
      <c r="D12501" s="165">
        <v>258263</v>
      </c>
      <c r="E12501" s="129" t="s">
        <v>16708</v>
      </c>
      <c r="F12501" s="129" t="s">
        <v>16721</v>
      </c>
      <c r="G12501" s="129" t="s">
        <v>16723</v>
      </c>
      <c r="H12501" s="129"/>
    </row>
    <row r="12502" spans="1:8" x14ac:dyDescent="0.3">
      <c r="A12502" s="183">
        <v>45777</v>
      </c>
      <c r="B12502" s="129">
        <v>45769</v>
      </c>
      <c r="C12502" s="129" t="s">
        <v>418</v>
      </c>
      <c r="D12502" s="165">
        <v>94770</v>
      </c>
      <c r="E12502" s="129" t="s">
        <v>16708</v>
      </c>
      <c r="F12502" s="129" t="s">
        <v>16721</v>
      </c>
      <c r="G12502" s="129" t="s">
        <v>16723</v>
      </c>
      <c r="H12502" s="129"/>
    </row>
    <row r="12503" spans="1:8" x14ac:dyDescent="0.3">
      <c r="A12503" s="183">
        <v>45777</v>
      </c>
      <c r="B12503" s="129">
        <v>45776</v>
      </c>
      <c r="C12503" s="129" t="s">
        <v>418</v>
      </c>
      <c r="D12503" s="165">
        <v>9431</v>
      </c>
      <c r="E12503" s="129" t="s">
        <v>16708</v>
      </c>
      <c r="F12503" s="129" t="s">
        <v>16721</v>
      </c>
      <c r="G12503" s="129" t="s">
        <v>16723</v>
      </c>
      <c r="H12503" s="129"/>
    </row>
    <row r="12504" spans="1:8" x14ac:dyDescent="0.3">
      <c r="A12504" s="183">
        <v>45777</v>
      </c>
      <c r="B12504" s="129">
        <v>45776</v>
      </c>
      <c r="C12504" s="129" t="s">
        <v>418</v>
      </c>
      <c r="D12504" s="165">
        <v>18403</v>
      </c>
      <c r="E12504" s="129" t="s">
        <v>16708</v>
      </c>
      <c r="F12504" s="129" t="s">
        <v>16721</v>
      </c>
      <c r="G12504" s="129" t="s">
        <v>16723</v>
      </c>
      <c r="H12504" s="129"/>
    </row>
    <row r="12505" spans="1:8" x14ac:dyDescent="0.3">
      <c r="A12505" s="183">
        <v>45777</v>
      </c>
      <c r="B12505" s="129">
        <v>45748</v>
      </c>
      <c r="C12505" s="129" t="s">
        <v>416</v>
      </c>
      <c r="D12505" s="165">
        <v>101838</v>
      </c>
      <c r="E12505" s="129" t="s">
        <v>16708</v>
      </c>
      <c r="F12505" s="129" t="s">
        <v>16721</v>
      </c>
      <c r="G12505" s="129" t="s">
        <v>16723</v>
      </c>
      <c r="H12505" s="129"/>
    </row>
    <row r="12506" spans="1:8" x14ac:dyDescent="0.3">
      <c r="A12506" s="183">
        <v>45777</v>
      </c>
      <c r="B12506" s="129">
        <v>45762</v>
      </c>
      <c r="C12506" s="129" t="s">
        <v>416</v>
      </c>
      <c r="D12506" s="165">
        <v>101818</v>
      </c>
      <c r="E12506" s="129" t="s">
        <v>16708</v>
      </c>
      <c r="F12506" s="129" t="s">
        <v>16721</v>
      </c>
      <c r="G12506" s="129" t="s">
        <v>16723</v>
      </c>
      <c r="H12506" s="129"/>
    </row>
    <row r="12507" spans="1:8" x14ac:dyDescent="0.3">
      <c r="A12507" s="183">
        <v>45777</v>
      </c>
      <c r="B12507" s="129">
        <v>45769</v>
      </c>
      <c r="C12507" s="129" t="s">
        <v>416</v>
      </c>
      <c r="D12507" s="165">
        <v>96137</v>
      </c>
      <c r="E12507" s="129" t="s">
        <v>16708</v>
      </c>
      <c r="F12507" s="129" t="s">
        <v>16721</v>
      </c>
      <c r="G12507" s="129" t="s">
        <v>16723</v>
      </c>
      <c r="H12507" s="129"/>
    </row>
    <row r="12508" spans="1:8" x14ac:dyDescent="0.3">
      <c r="A12508" s="183">
        <v>45777</v>
      </c>
      <c r="B12508" s="129">
        <v>45762</v>
      </c>
      <c r="C12508" s="129" t="s">
        <v>416</v>
      </c>
      <c r="D12508" s="165">
        <v>145653</v>
      </c>
      <c r="E12508" s="129" t="s">
        <v>16708</v>
      </c>
      <c r="F12508" s="129" t="s">
        <v>16721</v>
      </c>
      <c r="G12508" s="129" t="s">
        <v>16723</v>
      </c>
      <c r="H12508" s="129"/>
    </row>
    <row r="12509" spans="1:8" x14ac:dyDescent="0.3">
      <c r="A12509" s="183">
        <v>45777</v>
      </c>
      <c r="B12509" s="129">
        <v>45755</v>
      </c>
      <c r="C12509" s="129" t="s">
        <v>416</v>
      </c>
      <c r="D12509" s="165">
        <v>84436</v>
      </c>
      <c r="E12509" s="129" t="s">
        <v>16708</v>
      </c>
      <c r="F12509" s="129" t="s">
        <v>16721</v>
      </c>
      <c r="G12509" s="129" t="s">
        <v>16723</v>
      </c>
      <c r="H12509" s="129"/>
    </row>
    <row r="12510" spans="1:8" x14ac:dyDescent="0.3">
      <c r="A12510" s="183">
        <v>45777</v>
      </c>
      <c r="B12510" s="129">
        <v>45776</v>
      </c>
      <c r="C12510" s="129" t="s">
        <v>416</v>
      </c>
      <c r="D12510" s="165">
        <v>16866</v>
      </c>
      <c r="E12510" s="129" t="s">
        <v>16708</v>
      </c>
      <c r="F12510" s="129" t="s">
        <v>16721</v>
      </c>
      <c r="G12510" s="129" t="s">
        <v>16723</v>
      </c>
      <c r="H12510" s="129"/>
    </row>
    <row r="12511" spans="1:8" x14ac:dyDescent="0.3">
      <c r="A12511" s="183">
        <v>45777</v>
      </c>
      <c r="B12511" s="129">
        <v>45769</v>
      </c>
      <c r="C12511" s="129" t="s">
        <v>417</v>
      </c>
      <c r="D12511" s="165">
        <v>119063</v>
      </c>
      <c r="E12511" s="129" t="s">
        <v>16708</v>
      </c>
      <c r="F12511" s="129" t="s">
        <v>16721</v>
      </c>
      <c r="G12511" s="129" t="s">
        <v>16723</v>
      </c>
      <c r="H12511" s="129"/>
    </row>
    <row r="12512" spans="1:8" x14ac:dyDescent="0.3">
      <c r="A12512" s="183">
        <v>45777</v>
      </c>
      <c r="B12512" s="129">
        <v>45755</v>
      </c>
      <c r="C12512" s="129" t="s">
        <v>417</v>
      </c>
      <c r="D12512" s="165">
        <v>107025</v>
      </c>
      <c r="E12512" s="129" t="s">
        <v>16708</v>
      </c>
      <c r="F12512" s="129" t="s">
        <v>16721</v>
      </c>
      <c r="G12512" s="129" t="s">
        <v>16723</v>
      </c>
      <c r="H12512" s="129"/>
    </row>
    <row r="12513" spans="1:8" x14ac:dyDescent="0.3">
      <c r="A12513" s="183">
        <v>45777</v>
      </c>
      <c r="B12513" s="129">
        <v>45748</v>
      </c>
      <c r="C12513" s="129" t="s">
        <v>417</v>
      </c>
      <c r="D12513" s="165">
        <v>113232</v>
      </c>
      <c r="E12513" s="129" t="s">
        <v>16708</v>
      </c>
      <c r="F12513" s="129" t="s">
        <v>16721</v>
      </c>
      <c r="G12513" s="129" t="s">
        <v>16723</v>
      </c>
      <c r="H12513" s="129"/>
    </row>
    <row r="12514" spans="1:8" x14ac:dyDescent="0.3">
      <c r="A12514" s="183">
        <v>45777</v>
      </c>
      <c r="B12514" s="129">
        <v>45762</v>
      </c>
      <c r="C12514" s="129" t="s">
        <v>417</v>
      </c>
      <c r="D12514" s="165">
        <v>123841</v>
      </c>
      <c r="E12514" s="129" t="s">
        <v>16708</v>
      </c>
      <c r="F12514" s="129" t="s">
        <v>16721</v>
      </c>
      <c r="G12514" s="129" t="s">
        <v>16723</v>
      </c>
      <c r="H12514" s="129"/>
    </row>
    <row r="12515" spans="1:8" x14ac:dyDescent="0.3">
      <c r="A12515" s="183">
        <v>45777</v>
      </c>
      <c r="B12515" s="129">
        <v>45748</v>
      </c>
      <c r="C12515" s="129" t="s">
        <v>417</v>
      </c>
      <c r="D12515" s="165">
        <v>74765</v>
      </c>
      <c r="E12515" s="129" t="s">
        <v>16708</v>
      </c>
      <c r="F12515" s="129" t="s">
        <v>16721</v>
      </c>
      <c r="G12515" s="129" t="s">
        <v>16723</v>
      </c>
      <c r="H12515" s="129"/>
    </row>
    <row r="12516" spans="1:8" x14ac:dyDescent="0.3">
      <c r="A12516" s="183">
        <v>45747</v>
      </c>
      <c r="B12516" s="129">
        <v>45742</v>
      </c>
      <c r="C12516" s="129" t="s">
        <v>417</v>
      </c>
      <c r="D12516" s="165">
        <v>22937</v>
      </c>
      <c r="E12516" s="129" t="s">
        <v>16708</v>
      </c>
      <c r="F12516" s="129" t="s">
        <v>16721</v>
      </c>
      <c r="G12516" s="129" t="s">
        <v>16723</v>
      </c>
      <c r="H12516" s="129"/>
    </row>
    <row r="12517" spans="1:8" x14ac:dyDescent="0.3">
      <c r="A12517" s="183">
        <v>45777</v>
      </c>
      <c r="B12517" s="129">
        <v>45776</v>
      </c>
      <c r="C12517" s="129" t="s">
        <v>417</v>
      </c>
      <c r="D12517" s="165">
        <v>15080</v>
      </c>
      <c r="E12517" s="129" t="s">
        <v>16708</v>
      </c>
      <c r="F12517" s="129" t="s">
        <v>16721</v>
      </c>
      <c r="G12517" s="129" t="s">
        <v>16723</v>
      </c>
      <c r="H12517" s="129"/>
    </row>
    <row r="12518" spans="1:8" x14ac:dyDescent="0.3">
      <c r="A12518" s="183">
        <v>45777</v>
      </c>
      <c r="B12518" s="129">
        <v>45776</v>
      </c>
      <c r="C12518" s="129" t="s">
        <v>417</v>
      </c>
      <c r="D12518" s="165">
        <v>20659</v>
      </c>
      <c r="E12518" s="129" t="s">
        <v>16708</v>
      </c>
      <c r="F12518" s="129" t="s">
        <v>16721</v>
      </c>
      <c r="G12518" s="129" t="s">
        <v>16723</v>
      </c>
      <c r="H12518" s="129"/>
    </row>
    <row r="12519" spans="1:8" x14ac:dyDescent="0.3">
      <c r="A12519" s="183">
        <v>45808</v>
      </c>
      <c r="B12519" s="129">
        <v>45778</v>
      </c>
      <c r="C12519" s="129" t="s">
        <v>418</v>
      </c>
      <c r="D12519" s="165">
        <v>139927</v>
      </c>
      <c r="E12519" s="129" t="s">
        <v>16709</v>
      </c>
      <c r="F12519" s="129" t="s">
        <v>16721</v>
      </c>
      <c r="G12519" s="129" t="s">
        <v>16723</v>
      </c>
      <c r="H12519" s="129"/>
    </row>
    <row r="12520" spans="1:8" x14ac:dyDescent="0.3">
      <c r="A12520" s="183">
        <v>45808</v>
      </c>
      <c r="B12520" s="129">
        <v>45790</v>
      </c>
      <c r="C12520" s="129" t="s">
        <v>418</v>
      </c>
      <c r="D12520" s="165">
        <v>122466</v>
      </c>
      <c r="E12520" s="129" t="s">
        <v>16708</v>
      </c>
      <c r="F12520" s="129" t="s">
        <v>16721</v>
      </c>
      <c r="G12520" s="129" t="s">
        <v>16723</v>
      </c>
      <c r="H12520" s="129"/>
    </row>
    <row r="12521" spans="1:8" x14ac:dyDescent="0.3">
      <c r="A12521" s="183">
        <v>45808</v>
      </c>
      <c r="B12521" s="129">
        <v>45783</v>
      </c>
      <c r="C12521" s="129" t="s">
        <v>418</v>
      </c>
      <c r="D12521" s="165">
        <v>175175</v>
      </c>
      <c r="E12521" s="129" t="s">
        <v>16708</v>
      </c>
      <c r="F12521" s="129" t="s">
        <v>16721</v>
      </c>
      <c r="G12521" s="129" t="s">
        <v>16723</v>
      </c>
      <c r="H12521" s="129"/>
    </row>
    <row r="12522" spans="1:8" x14ac:dyDescent="0.3">
      <c r="A12522" s="183">
        <v>45777</v>
      </c>
      <c r="B12522" s="129">
        <v>45776</v>
      </c>
      <c r="C12522" s="129" t="s">
        <v>418</v>
      </c>
      <c r="D12522" s="165">
        <v>156890</v>
      </c>
      <c r="E12522" s="129" t="s">
        <v>16708</v>
      </c>
      <c r="F12522" s="129" t="s">
        <v>16721</v>
      </c>
      <c r="G12522" s="129" t="s">
        <v>16723</v>
      </c>
      <c r="H12522" s="129"/>
    </row>
    <row r="12523" spans="1:8" x14ac:dyDescent="0.3">
      <c r="A12523" s="183">
        <v>45777</v>
      </c>
      <c r="B12523" s="129">
        <v>45776</v>
      </c>
      <c r="C12523" s="129" t="s">
        <v>418</v>
      </c>
      <c r="D12523" s="165">
        <v>60308</v>
      </c>
      <c r="E12523" s="129" t="s">
        <v>16708</v>
      </c>
      <c r="F12523" s="129" t="s">
        <v>16721</v>
      </c>
      <c r="G12523" s="129" t="s">
        <v>16723</v>
      </c>
      <c r="H12523" s="129"/>
    </row>
    <row r="12524" spans="1:8" x14ac:dyDescent="0.3">
      <c r="A12524" s="183">
        <v>45808</v>
      </c>
      <c r="B12524" s="129">
        <v>45804</v>
      </c>
      <c r="C12524" s="129" t="s">
        <v>418</v>
      </c>
      <c r="D12524" s="165">
        <v>76803</v>
      </c>
      <c r="E12524" s="129" t="s">
        <v>16708</v>
      </c>
      <c r="F12524" s="129" t="s">
        <v>16721</v>
      </c>
      <c r="G12524" s="129" t="s">
        <v>16723</v>
      </c>
      <c r="H12524" s="129"/>
    </row>
    <row r="12525" spans="1:8" x14ac:dyDescent="0.3">
      <c r="A12525" s="183">
        <v>45808</v>
      </c>
      <c r="B12525" s="129">
        <v>45797</v>
      </c>
      <c r="C12525" s="129" t="s">
        <v>418</v>
      </c>
      <c r="D12525" s="165">
        <v>216192</v>
      </c>
      <c r="E12525" s="129" t="s">
        <v>16710</v>
      </c>
      <c r="F12525" s="129" t="s">
        <v>16721</v>
      </c>
      <c r="G12525" s="129" t="s">
        <v>16723</v>
      </c>
      <c r="H12525" s="129"/>
    </row>
    <row r="12526" spans="1:8" x14ac:dyDescent="0.3">
      <c r="A12526" s="183">
        <v>45808</v>
      </c>
      <c r="B12526" s="129">
        <v>45804</v>
      </c>
      <c r="C12526" s="129" t="s">
        <v>418</v>
      </c>
      <c r="D12526" s="165">
        <v>32446</v>
      </c>
      <c r="E12526" s="129" t="s">
        <v>16709</v>
      </c>
      <c r="F12526" s="129" t="s">
        <v>16721</v>
      </c>
      <c r="G12526" s="129" t="s">
        <v>16723</v>
      </c>
      <c r="H12526" s="129"/>
    </row>
    <row r="12527" spans="1:8" x14ac:dyDescent="0.3">
      <c r="A12527" s="183">
        <v>45808</v>
      </c>
      <c r="B12527" s="129">
        <v>45783</v>
      </c>
      <c r="C12527" s="129" t="s">
        <v>416</v>
      </c>
      <c r="D12527" s="165">
        <v>236467</v>
      </c>
      <c r="E12527" s="129" t="s">
        <v>16709</v>
      </c>
      <c r="F12527" s="129" t="s">
        <v>16721</v>
      </c>
      <c r="G12527" s="129" t="s">
        <v>16723</v>
      </c>
      <c r="H12527" s="129"/>
    </row>
    <row r="12528" spans="1:8" x14ac:dyDescent="0.3">
      <c r="A12528" s="183">
        <v>45808</v>
      </c>
      <c r="B12528" s="129">
        <v>45790</v>
      </c>
      <c r="C12528" s="129" t="s">
        <v>416</v>
      </c>
      <c r="D12528" s="165">
        <v>136277</v>
      </c>
      <c r="E12528" s="129" t="s">
        <v>16709</v>
      </c>
      <c r="F12528" s="129" t="s">
        <v>16721</v>
      </c>
      <c r="G12528" s="129" t="s">
        <v>16723</v>
      </c>
      <c r="H12528" s="129"/>
    </row>
    <row r="12529" spans="1:8" x14ac:dyDescent="0.3">
      <c r="A12529" s="183">
        <v>45808</v>
      </c>
      <c r="B12529" s="129">
        <v>45783</v>
      </c>
      <c r="C12529" s="129" t="s">
        <v>416</v>
      </c>
      <c r="D12529" s="165">
        <v>88220</v>
      </c>
      <c r="E12529" s="129" t="s">
        <v>16708</v>
      </c>
      <c r="F12529" s="129" t="s">
        <v>16721</v>
      </c>
      <c r="G12529" s="129" t="s">
        <v>16723</v>
      </c>
      <c r="H12529" s="129"/>
    </row>
    <row r="12530" spans="1:8" x14ac:dyDescent="0.3">
      <c r="A12530" s="183">
        <v>45808</v>
      </c>
      <c r="B12530" s="129">
        <v>45790</v>
      </c>
      <c r="C12530" s="129" t="s">
        <v>416</v>
      </c>
      <c r="D12530" s="165">
        <v>113635</v>
      </c>
      <c r="E12530" s="129" t="s">
        <v>16708</v>
      </c>
      <c r="F12530" s="129" t="s">
        <v>16721</v>
      </c>
      <c r="G12530" s="129" t="s">
        <v>16723</v>
      </c>
      <c r="H12530" s="129"/>
    </row>
    <row r="12531" spans="1:8" x14ac:dyDescent="0.3">
      <c r="A12531" s="183">
        <v>45808</v>
      </c>
      <c r="B12531" s="129">
        <v>45790</v>
      </c>
      <c r="C12531" s="129" t="s">
        <v>416</v>
      </c>
      <c r="D12531" s="165">
        <v>106537</v>
      </c>
      <c r="E12531" s="129" t="s">
        <v>16708</v>
      </c>
      <c r="F12531" s="129" t="s">
        <v>16721</v>
      </c>
      <c r="G12531" s="129" t="s">
        <v>16723</v>
      </c>
      <c r="H12531" s="129"/>
    </row>
    <row r="12532" spans="1:8" x14ac:dyDescent="0.3">
      <c r="A12532" s="183">
        <v>45808</v>
      </c>
      <c r="B12532" s="129">
        <v>45797</v>
      </c>
      <c r="C12532" s="129" t="s">
        <v>416</v>
      </c>
      <c r="D12532" s="165">
        <v>60505</v>
      </c>
      <c r="E12532" s="129" t="s">
        <v>16708</v>
      </c>
      <c r="F12532" s="129" t="s">
        <v>16721</v>
      </c>
      <c r="G12532" s="129" t="s">
        <v>16723</v>
      </c>
      <c r="H12532" s="129"/>
    </row>
    <row r="12533" spans="1:8" x14ac:dyDescent="0.3">
      <c r="A12533" s="183">
        <v>45777</v>
      </c>
      <c r="B12533" s="129">
        <v>45776</v>
      </c>
      <c r="C12533" s="129" t="s">
        <v>416</v>
      </c>
      <c r="D12533" s="165">
        <v>85125</v>
      </c>
      <c r="E12533" s="129" t="s">
        <v>16708</v>
      </c>
      <c r="F12533" s="129" t="s">
        <v>16721</v>
      </c>
      <c r="G12533" s="129" t="s">
        <v>16723</v>
      </c>
      <c r="H12533" s="129"/>
    </row>
    <row r="12534" spans="1:8" x14ac:dyDescent="0.3">
      <c r="A12534" s="183">
        <v>45808</v>
      </c>
      <c r="B12534" s="129">
        <v>45797</v>
      </c>
      <c r="C12534" s="129" t="s">
        <v>416</v>
      </c>
      <c r="D12534" s="165">
        <v>121357</v>
      </c>
      <c r="E12534" s="129" t="s">
        <v>16711</v>
      </c>
      <c r="F12534" s="129" t="s">
        <v>16721</v>
      </c>
      <c r="G12534" s="129" t="s">
        <v>16723</v>
      </c>
      <c r="H12534" s="129"/>
    </row>
    <row r="12535" spans="1:8" x14ac:dyDescent="0.3">
      <c r="A12535" s="183">
        <v>45808</v>
      </c>
      <c r="B12535" s="129">
        <v>45804</v>
      </c>
      <c r="C12535" s="129" t="s">
        <v>416</v>
      </c>
      <c r="D12535" s="165">
        <v>18230</v>
      </c>
      <c r="E12535" s="129" t="s">
        <v>16708</v>
      </c>
      <c r="F12535" s="129" t="s">
        <v>16721</v>
      </c>
      <c r="G12535" s="129" t="s">
        <v>16723</v>
      </c>
      <c r="H12535" s="129"/>
    </row>
    <row r="12536" spans="1:8" x14ac:dyDescent="0.3">
      <c r="A12536" s="183">
        <v>45777</v>
      </c>
      <c r="B12536" s="129">
        <v>45776</v>
      </c>
      <c r="C12536" s="129" t="s">
        <v>417</v>
      </c>
      <c r="D12536" s="165">
        <v>115797</v>
      </c>
      <c r="E12536" s="129" t="s">
        <v>16708</v>
      </c>
      <c r="F12536" s="129" t="s">
        <v>16721</v>
      </c>
      <c r="G12536" s="129" t="s">
        <v>16723</v>
      </c>
      <c r="H12536" s="129"/>
    </row>
    <row r="12537" spans="1:8" x14ac:dyDescent="0.3">
      <c r="A12537" s="183">
        <v>45808</v>
      </c>
      <c r="B12537" s="129">
        <v>45783</v>
      </c>
      <c r="C12537" s="129" t="s">
        <v>417</v>
      </c>
      <c r="D12537" s="165">
        <v>116958</v>
      </c>
      <c r="E12537" s="129" t="s">
        <v>16708</v>
      </c>
      <c r="F12537" s="129" t="s">
        <v>16721</v>
      </c>
      <c r="G12537" s="129" t="s">
        <v>16723</v>
      </c>
      <c r="H12537" s="129"/>
    </row>
    <row r="12538" spans="1:8" x14ac:dyDescent="0.3">
      <c r="A12538" s="183">
        <v>45808</v>
      </c>
      <c r="B12538" s="129">
        <v>45797</v>
      </c>
      <c r="C12538" s="129" t="s">
        <v>417</v>
      </c>
      <c r="D12538" s="165">
        <v>162489</v>
      </c>
      <c r="E12538" s="129" t="s">
        <v>16708</v>
      </c>
      <c r="F12538" s="129" t="s">
        <v>16721</v>
      </c>
      <c r="G12538" s="129" t="s">
        <v>16723</v>
      </c>
      <c r="H12538" s="129"/>
    </row>
    <row r="12539" spans="1:8" x14ac:dyDescent="0.3">
      <c r="A12539" s="183">
        <v>45808</v>
      </c>
      <c r="B12539" s="129">
        <v>45790</v>
      </c>
      <c r="C12539" s="129" t="s">
        <v>417</v>
      </c>
      <c r="D12539" s="165">
        <v>107263</v>
      </c>
      <c r="E12539" s="129" t="s">
        <v>16708</v>
      </c>
      <c r="F12539" s="129" t="s">
        <v>16721</v>
      </c>
      <c r="G12539" s="129" t="s">
        <v>16723</v>
      </c>
      <c r="H12539" s="129"/>
    </row>
    <row r="12540" spans="1:8" x14ac:dyDescent="0.3">
      <c r="A12540" s="183">
        <v>45808</v>
      </c>
      <c r="B12540" s="129">
        <v>45790</v>
      </c>
      <c r="C12540" s="129" t="s">
        <v>417</v>
      </c>
      <c r="D12540" s="165">
        <v>84301</v>
      </c>
      <c r="E12540" s="129" t="s">
        <v>16708</v>
      </c>
      <c r="F12540" s="129" t="s">
        <v>16721</v>
      </c>
      <c r="G12540" s="129" t="s">
        <v>16723</v>
      </c>
      <c r="H12540" s="129"/>
    </row>
    <row r="12541" spans="1:8" x14ac:dyDescent="0.3">
      <c r="A12541" s="183">
        <v>45777</v>
      </c>
      <c r="B12541" s="129">
        <v>45776</v>
      </c>
      <c r="C12541" s="129" t="s">
        <v>417</v>
      </c>
      <c r="D12541" s="165">
        <v>91721</v>
      </c>
      <c r="E12541" s="129" t="s">
        <v>16708</v>
      </c>
      <c r="F12541" s="129" t="s">
        <v>16721</v>
      </c>
      <c r="G12541" s="129" t="s">
        <v>16723</v>
      </c>
      <c r="H12541" s="129"/>
    </row>
    <row r="12542" spans="1:8" x14ac:dyDescent="0.3">
      <c r="A12542" s="183">
        <v>45808</v>
      </c>
      <c r="B12542" s="129">
        <v>45797</v>
      </c>
      <c r="C12542" s="129" t="s">
        <v>417</v>
      </c>
      <c r="D12542" s="165">
        <v>50858</v>
      </c>
      <c r="E12542" s="129" t="s">
        <v>16708</v>
      </c>
      <c r="F12542" s="129" t="s">
        <v>16721</v>
      </c>
      <c r="G12542" s="129" t="s">
        <v>16723</v>
      </c>
      <c r="H12542" s="129"/>
    </row>
    <row r="12543" spans="1:8" x14ac:dyDescent="0.3">
      <c r="A12543" s="183">
        <v>45808</v>
      </c>
      <c r="B12543" s="129">
        <v>45804</v>
      </c>
      <c r="C12543" s="129" t="s">
        <v>417</v>
      </c>
      <c r="D12543" s="165">
        <v>29749</v>
      </c>
      <c r="E12543" s="129" t="s">
        <v>16708</v>
      </c>
      <c r="F12543" s="129" t="s">
        <v>16721</v>
      </c>
      <c r="G12543" s="129" t="s">
        <v>16723</v>
      </c>
      <c r="H12543" s="129"/>
    </row>
    <row r="12544" spans="1:8" x14ac:dyDescent="0.3">
      <c r="A12544" s="183">
        <v>45838</v>
      </c>
      <c r="B12544" s="129">
        <v>45825</v>
      </c>
      <c r="C12544" s="129" t="s">
        <v>418</v>
      </c>
      <c r="D12544" s="165">
        <v>211721</v>
      </c>
      <c r="E12544" s="129" t="s">
        <v>16708</v>
      </c>
      <c r="F12544" s="129" t="s">
        <v>16721</v>
      </c>
      <c r="G12544" s="129" t="s">
        <v>16723</v>
      </c>
      <c r="H12544" s="129"/>
    </row>
    <row r="12545" spans="1:8" x14ac:dyDescent="0.3">
      <c r="A12545" s="183">
        <v>45838</v>
      </c>
      <c r="B12545" s="129">
        <v>45811</v>
      </c>
      <c r="C12545" s="129" t="s">
        <v>418</v>
      </c>
      <c r="D12545" s="165">
        <v>103462</v>
      </c>
      <c r="E12545" s="129" t="s">
        <v>16708</v>
      </c>
      <c r="F12545" s="129" t="s">
        <v>16721</v>
      </c>
      <c r="G12545" s="129" t="s">
        <v>16723</v>
      </c>
      <c r="H12545" s="129"/>
    </row>
    <row r="12546" spans="1:8" x14ac:dyDescent="0.3">
      <c r="A12546" s="183">
        <v>45838</v>
      </c>
      <c r="B12546" s="129">
        <v>45813</v>
      </c>
      <c r="C12546" s="129" t="s">
        <v>418</v>
      </c>
      <c r="D12546" s="165">
        <v>303384</v>
      </c>
      <c r="E12546" s="129" t="s">
        <v>16712</v>
      </c>
      <c r="F12546" s="129" t="s">
        <v>16721</v>
      </c>
      <c r="G12546" s="129" t="s">
        <v>16723</v>
      </c>
      <c r="H12546" s="129"/>
    </row>
    <row r="12547" spans="1:8" x14ac:dyDescent="0.3">
      <c r="A12547" s="183">
        <v>45838</v>
      </c>
      <c r="B12547" s="129">
        <v>45811</v>
      </c>
      <c r="C12547" s="129" t="s">
        <v>418</v>
      </c>
      <c r="D12547" s="165">
        <v>201486</v>
      </c>
      <c r="E12547" s="129" t="s">
        <v>16708</v>
      </c>
      <c r="F12547" s="129" t="s">
        <v>16721</v>
      </c>
      <c r="G12547" s="129" t="s">
        <v>16723</v>
      </c>
      <c r="H12547" s="129"/>
    </row>
    <row r="12548" spans="1:8" x14ac:dyDescent="0.3">
      <c r="A12548" s="183">
        <v>45838</v>
      </c>
      <c r="B12548" s="129">
        <v>45811</v>
      </c>
      <c r="C12548" s="129" t="s">
        <v>418</v>
      </c>
      <c r="D12548" s="165">
        <v>185055</v>
      </c>
      <c r="E12548" s="129" t="s">
        <v>16709</v>
      </c>
      <c r="F12548" s="129" t="s">
        <v>16721</v>
      </c>
      <c r="G12548" s="129" t="s">
        <v>16723</v>
      </c>
      <c r="H12548" s="129"/>
    </row>
    <row r="12549" spans="1:8" x14ac:dyDescent="0.3">
      <c r="A12549" s="183">
        <v>45838</v>
      </c>
      <c r="B12549" s="129">
        <v>45825</v>
      </c>
      <c r="C12549" s="129" t="s">
        <v>418</v>
      </c>
      <c r="D12549" s="165">
        <v>120902</v>
      </c>
      <c r="E12549" s="129" t="s">
        <v>16708</v>
      </c>
      <c r="F12549" s="129" t="s">
        <v>16721</v>
      </c>
      <c r="G12549" s="129" t="s">
        <v>16723</v>
      </c>
      <c r="H12549" s="129"/>
    </row>
    <row r="12550" spans="1:8" x14ac:dyDescent="0.3">
      <c r="A12550" s="183">
        <v>45838</v>
      </c>
      <c r="B12550" s="129">
        <v>45832</v>
      </c>
      <c r="C12550" s="129" t="s">
        <v>418</v>
      </c>
      <c r="D12550" s="165">
        <v>91048</v>
      </c>
      <c r="E12550" s="129" t="s">
        <v>16708</v>
      </c>
      <c r="F12550" s="129" t="s">
        <v>16721</v>
      </c>
      <c r="G12550" s="129" t="s">
        <v>16723</v>
      </c>
      <c r="H12550" s="129"/>
    </row>
    <row r="12551" spans="1:8" x14ac:dyDescent="0.3">
      <c r="A12551" s="183">
        <v>45838</v>
      </c>
      <c r="B12551" s="129">
        <v>45832</v>
      </c>
      <c r="C12551" s="129" t="s">
        <v>418</v>
      </c>
      <c r="D12551" s="165">
        <v>89555</v>
      </c>
      <c r="E12551" s="129" t="s">
        <v>16708</v>
      </c>
      <c r="F12551" s="129" t="s">
        <v>16721</v>
      </c>
      <c r="G12551" s="129" t="s">
        <v>16723</v>
      </c>
      <c r="H12551" s="129"/>
    </row>
    <row r="12552" spans="1:8" x14ac:dyDescent="0.3">
      <c r="A12552" s="183">
        <v>45808</v>
      </c>
      <c r="B12552" s="129">
        <v>45804</v>
      </c>
      <c r="C12552" s="129" t="s">
        <v>418</v>
      </c>
      <c r="D12552" s="165">
        <v>88990</v>
      </c>
      <c r="E12552" s="129" t="s">
        <v>16709</v>
      </c>
      <c r="F12552" s="129" t="s">
        <v>16721</v>
      </c>
      <c r="G12552" s="129" t="s">
        <v>16723</v>
      </c>
      <c r="H12552" s="129"/>
    </row>
    <row r="12553" spans="1:8" x14ac:dyDescent="0.3">
      <c r="A12553" s="183">
        <v>45838</v>
      </c>
      <c r="B12553" s="129">
        <v>45825</v>
      </c>
      <c r="C12553" s="129" t="s">
        <v>418</v>
      </c>
      <c r="D12553" s="165">
        <v>254487</v>
      </c>
      <c r="E12553" s="129" t="s">
        <v>16713</v>
      </c>
      <c r="F12553" s="129" t="s">
        <v>16721</v>
      </c>
      <c r="G12553" s="129" t="s">
        <v>16723</v>
      </c>
      <c r="H12553" s="129"/>
    </row>
    <row r="12554" spans="1:8" x14ac:dyDescent="0.3">
      <c r="A12554" s="183">
        <v>45808</v>
      </c>
      <c r="B12554" s="129">
        <v>45804</v>
      </c>
      <c r="C12554" s="129" t="s">
        <v>418</v>
      </c>
      <c r="D12554" s="165">
        <v>43053</v>
      </c>
      <c r="E12554" s="129" t="s">
        <v>16708</v>
      </c>
      <c r="F12554" s="129" t="s">
        <v>16721</v>
      </c>
      <c r="G12554" s="129" t="s">
        <v>16723</v>
      </c>
      <c r="H12554" s="129"/>
    </row>
    <row r="12555" spans="1:8" x14ac:dyDescent="0.3">
      <c r="A12555" s="183">
        <v>45838</v>
      </c>
      <c r="B12555" s="129">
        <v>45811</v>
      </c>
      <c r="C12555" s="129" t="s">
        <v>416</v>
      </c>
      <c r="D12555" s="165">
        <v>272799</v>
      </c>
      <c r="E12555" s="129" t="s">
        <v>16709</v>
      </c>
      <c r="F12555" s="129" t="s">
        <v>16721</v>
      </c>
      <c r="G12555" s="129" t="s">
        <v>16723</v>
      </c>
      <c r="H12555" s="129"/>
    </row>
    <row r="12556" spans="1:8" x14ac:dyDescent="0.3">
      <c r="A12556" s="183">
        <v>45838</v>
      </c>
      <c r="B12556" s="129">
        <v>45832</v>
      </c>
      <c r="C12556" s="129" t="s">
        <v>416</v>
      </c>
      <c r="D12556" s="165">
        <v>252553</v>
      </c>
      <c r="E12556" s="129" t="s">
        <v>16708</v>
      </c>
      <c r="F12556" s="129" t="s">
        <v>16721</v>
      </c>
      <c r="G12556" s="129" t="s">
        <v>16723</v>
      </c>
      <c r="H12556" s="129"/>
    </row>
    <row r="12557" spans="1:8" x14ac:dyDescent="0.3">
      <c r="A12557" s="183">
        <v>45838</v>
      </c>
      <c r="B12557" s="129">
        <v>45825</v>
      </c>
      <c r="C12557" s="129" t="s">
        <v>416</v>
      </c>
      <c r="D12557" s="165">
        <v>149017</v>
      </c>
      <c r="E12557" s="129" t="s">
        <v>16708</v>
      </c>
      <c r="F12557" s="129" t="s">
        <v>16721</v>
      </c>
      <c r="G12557" s="129" t="s">
        <v>16723</v>
      </c>
      <c r="H12557" s="129"/>
    </row>
    <row r="12558" spans="1:8" x14ac:dyDescent="0.3">
      <c r="A12558" s="183">
        <v>45838</v>
      </c>
      <c r="B12558" s="129">
        <v>45811</v>
      </c>
      <c r="C12558" s="129" t="s">
        <v>416</v>
      </c>
      <c r="D12558" s="165">
        <v>144478</v>
      </c>
      <c r="E12558" s="129" t="s">
        <v>16709</v>
      </c>
      <c r="F12558" s="129" t="s">
        <v>16721</v>
      </c>
      <c r="G12558" s="129" t="s">
        <v>16723</v>
      </c>
      <c r="H12558" s="129"/>
    </row>
    <row r="12559" spans="1:8" x14ac:dyDescent="0.3">
      <c r="A12559" s="183">
        <v>45838</v>
      </c>
      <c r="B12559" s="129">
        <v>45811</v>
      </c>
      <c r="C12559" s="129" t="s">
        <v>416</v>
      </c>
      <c r="D12559" s="165">
        <v>366959</v>
      </c>
      <c r="E12559" s="129" t="s">
        <v>16711</v>
      </c>
      <c r="F12559" s="129" t="s">
        <v>16721</v>
      </c>
      <c r="G12559" s="129" t="s">
        <v>16723</v>
      </c>
      <c r="H12559" s="129"/>
    </row>
    <row r="12560" spans="1:8" x14ac:dyDescent="0.3">
      <c r="A12560" s="183">
        <v>45838</v>
      </c>
      <c r="B12560" s="129">
        <v>45825</v>
      </c>
      <c r="C12560" s="129" t="s">
        <v>416</v>
      </c>
      <c r="D12560" s="165">
        <v>67677</v>
      </c>
      <c r="E12560" s="129" t="s">
        <v>16708</v>
      </c>
      <c r="F12560" s="129" t="s">
        <v>16721</v>
      </c>
      <c r="G12560" s="129" t="s">
        <v>16723</v>
      </c>
      <c r="H12560" s="129"/>
    </row>
    <row r="12561" spans="1:8" x14ac:dyDescent="0.3">
      <c r="A12561" s="183">
        <v>45808</v>
      </c>
      <c r="B12561" s="129">
        <v>45804</v>
      </c>
      <c r="C12561" s="129" t="s">
        <v>416</v>
      </c>
      <c r="D12561" s="165">
        <v>23188</v>
      </c>
      <c r="E12561" s="129" t="s">
        <v>16708</v>
      </c>
      <c r="F12561" s="129" t="s">
        <v>16721</v>
      </c>
      <c r="G12561" s="129" t="s">
        <v>16723</v>
      </c>
      <c r="H12561" s="129"/>
    </row>
    <row r="12562" spans="1:8" x14ac:dyDescent="0.3">
      <c r="A12562" s="183">
        <v>45808</v>
      </c>
      <c r="B12562" s="129">
        <v>45790</v>
      </c>
      <c r="C12562" s="129" t="s">
        <v>416</v>
      </c>
      <c r="D12562" s="165">
        <v>3687</v>
      </c>
      <c r="E12562" s="129" t="s">
        <v>16709</v>
      </c>
      <c r="F12562" s="129" t="s">
        <v>16721</v>
      </c>
      <c r="G12562" s="129" t="s">
        <v>16723</v>
      </c>
      <c r="H12562" s="129"/>
    </row>
    <row r="12563" spans="1:8" x14ac:dyDescent="0.3">
      <c r="A12563" s="183">
        <v>45838</v>
      </c>
      <c r="B12563" s="129">
        <v>45825</v>
      </c>
      <c r="C12563" s="129" t="s">
        <v>417</v>
      </c>
      <c r="D12563" s="165">
        <v>180011</v>
      </c>
      <c r="E12563" s="129" t="s">
        <v>16708</v>
      </c>
      <c r="F12563" s="129" t="s">
        <v>16721</v>
      </c>
      <c r="G12563" s="129" t="s">
        <v>16723</v>
      </c>
      <c r="H12563" s="129"/>
    </row>
    <row r="12564" spans="1:8" x14ac:dyDescent="0.3">
      <c r="A12564" s="183">
        <v>45838</v>
      </c>
      <c r="B12564" s="129">
        <v>45811</v>
      </c>
      <c r="C12564" s="129" t="s">
        <v>417</v>
      </c>
      <c r="D12564" s="165">
        <v>223224</v>
      </c>
      <c r="E12564" s="129" t="s">
        <v>16708</v>
      </c>
      <c r="F12564" s="129" t="s">
        <v>16721</v>
      </c>
      <c r="G12564" s="129" t="s">
        <v>16723</v>
      </c>
      <c r="H12564" s="129"/>
    </row>
    <row r="12565" spans="1:8" x14ac:dyDescent="0.3">
      <c r="A12565" s="183">
        <v>45838</v>
      </c>
      <c r="B12565" s="129">
        <v>45832</v>
      </c>
      <c r="C12565" s="129" t="s">
        <v>417</v>
      </c>
      <c r="D12565" s="165">
        <v>116331</v>
      </c>
      <c r="E12565" s="129" t="s">
        <v>16708</v>
      </c>
      <c r="F12565" s="129" t="s">
        <v>16721</v>
      </c>
      <c r="G12565" s="129" t="s">
        <v>16723</v>
      </c>
      <c r="H12565" s="129"/>
    </row>
    <row r="12566" spans="1:8" x14ac:dyDescent="0.3">
      <c r="A12566" s="183">
        <v>45838</v>
      </c>
      <c r="B12566" s="129">
        <v>45811</v>
      </c>
      <c r="C12566" s="129" t="s">
        <v>417</v>
      </c>
      <c r="D12566" s="165">
        <v>305681</v>
      </c>
      <c r="E12566" s="129" t="s">
        <v>4743</v>
      </c>
      <c r="F12566" s="129" t="s">
        <v>16721</v>
      </c>
      <c r="G12566" s="129" t="s">
        <v>16723</v>
      </c>
      <c r="H12566" s="129"/>
    </row>
    <row r="12567" spans="1:8" x14ac:dyDescent="0.3">
      <c r="A12567" s="183">
        <v>45808</v>
      </c>
      <c r="B12567" s="129">
        <v>45804</v>
      </c>
      <c r="C12567" s="129" t="s">
        <v>417</v>
      </c>
      <c r="D12567" s="165">
        <v>21367</v>
      </c>
      <c r="E12567" s="129" t="s">
        <v>16708</v>
      </c>
      <c r="F12567" s="129" t="s">
        <v>16721</v>
      </c>
      <c r="G12567" s="129" t="s">
        <v>16723</v>
      </c>
      <c r="H12567" s="129"/>
    </row>
    <row r="12568" spans="1:8" x14ac:dyDescent="0.3">
      <c r="A12568" s="183">
        <v>45869</v>
      </c>
      <c r="B12568" s="129">
        <v>45853</v>
      </c>
      <c r="C12568" s="129" t="s">
        <v>418</v>
      </c>
      <c r="D12568" s="165">
        <v>145167</v>
      </c>
      <c r="E12568" s="129" t="s">
        <v>16709</v>
      </c>
      <c r="F12568" s="129" t="s">
        <v>16721</v>
      </c>
      <c r="G12568" s="129" t="s">
        <v>16723</v>
      </c>
      <c r="H12568" s="129"/>
    </row>
    <row r="12569" spans="1:8" x14ac:dyDescent="0.3">
      <c r="A12569" s="183">
        <v>45869</v>
      </c>
      <c r="B12569" s="129">
        <v>45853</v>
      </c>
      <c r="C12569" s="129" t="s">
        <v>418</v>
      </c>
      <c r="D12569" s="165">
        <v>188976</v>
      </c>
      <c r="E12569" s="129" t="s">
        <v>16709</v>
      </c>
      <c r="F12569" s="129" t="s">
        <v>16721</v>
      </c>
      <c r="G12569" s="129" t="s">
        <v>16723</v>
      </c>
      <c r="H12569" s="129"/>
    </row>
    <row r="12570" spans="1:8" x14ac:dyDescent="0.3">
      <c r="A12570" s="183">
        <v>45869</v>
      </c>
      <c r="B12570" s="129">
        <v>45853</v>
      </c>
      <c r="C12570" s="129" t="s">
        <v>418</v>
      </c>
      <c r="D12570" s="165">
        <v>166396</v>
      </c>
      <c r="E12570" s="129" t="s">
        <v>16708</v>
      </c>
      <c r="F12570" s="129" t="s">
        <v>16721</v>
      </c>
      <c r="G12570" s="129" t="s">
        <v>16723</v>
      </c>
      <c r="H12570" s="129"/>
    </row>
    <row r="12571" spans="1:8" x14ac:dyDescent="0.3">
      <c r="A12571" s="183">
        <v>45869</v>
      </c>
      <c r="B12571" s="129">
        <v>45839</v>
      </c>
      <c r="C12571" s="129" t="s">
        <v>418</v>
      </c>
      <c r="D12571" s="165">
        <v>106669</v>
      </c>
      <c r="E12571" s="129" t="s">
        <v>16708</v>
      </c>
      <c r="F12571" s="129" t="s">
        <v>16721</v>
      </c>
      <c r="G12571" s="129" t="s">
        <v>16723</v>
      </c>
      <c r="H12571" s="129"/>
    </row>
    <row r="12572" spans="1:8" x14ac:dyDescent="0.3">
      <c r="A12572" s="183">
        <v>45869</v>
      </c>
      <c r="B12572" s="129">
        <v>45841</v>
      </c>
      <c r="C12572" s="129" t="s">
        <v>418</v>
      </c>
      <c r="D12572" s="165">
        <v>202953</v>
      </c>
      <c r="E12572" s="129" t="s">
        <v>16714</v>
      </c>
      <c r="F12572" s="129" t="s">
        <v>16721</v>
      </c>
      <c r="G12572" s="129" t="s">
        <v>16723</v>
      </c>
      <c r="H12572" s="129"/>
    </row>
    <row r="12573" spans="1:8" x14ac:dyDescent="0.3">
      <c r="A12573" s="183">
        <v>45869</v>
      </c>
      <c r="B12573" s="129">
        <v>45846</v>
      </c>
      <c r="C12573" s="129" t="s">
        <v>418</v>
      </c>
      <c r="D12573" s="165">
        <v>214058</v>
      </c>
      <c r="E12573" s="129" t="s">
        <v>16715</v>
      </c>
      <c r="F12573" s="129" t="s">
        <v>16721</v>
      </c>
      <c r="G12573" s="129" t="s">
        <v>16723</v>
      </c>
      <c r="H12573" s="129"/>
    </row>
    <row r="12574" spans="1:8" x14ac:dyDescent="0.3">
      <c r="A12574" s="183">
        <v>45869</v>
      </c>
      <c r="B12574" s="129">
        <v>45846</v>
      </c>
      <c r="C12574" s="129" t="s">
        <v>418</v>
      </c>
      <c r="D12574" s="165">
        <v>146240</v>
      </c>
      <c r="E12574" s="129" t="s">
        <v>16708</v>
      </c>
      <c r="F12574" s="129" t="s">
        <v>16721</v>
      </c>
      <c r="G12574" s="129" t="s">
        <v>16723</v>
      </c>
      <c r="H12574" s="129"/>
    </row>
    <row r="12575" spans="1:8" x14ac:dyDescent="0.3">
      <c r="A12575" s="183">
        <v>45869</v>
      </c>
      <c r="B12575" s="129">
        <v>45846</v>
      </c>
      <c r="C12575" s="129" t="s">
        <v>418</v>
      </c>
      <c r="D12575" s="165">
        <v>123827</v>
      </c>
      <c r="E12575" s="129" t="s">
        <v>16709</v>
      </c>
      <c r="F12575" s="129" t="s">
        <v>16721</v>
      </c>
      <c r="G12575" s="129" t="s">
        <v>16723</v>
      </c>
      <c r="H12575" s="129"/>
    </row>
    <row r="12576" spans="1:8" x14ac:dyDescent="0.3">
      <c r="A12576" s="183">
        <v>45869</v>
      </c>
      <c r="B12576" s="129">
        <v>45860</v>
      </c>
      <c r="C12576" s="129" t="s">
        <v>418</v>
      </c>
      <c r="D12576" s="165">
        <v>195530</v>
      </c>
      <c r="E12576" s="129" t="s">
        <v>16708</v>
      </c>
      <c r="F12576" s="129" t="s">
        <v>16721</v>
      </c>
      <c r="G12576" s="129" t="s">
        <v>16723</v>
      </c>
      <c r="H12576" s="129"/>
    </row>
    <row r="12577" spans="1:8" x14ac:dyDescent="0.3">
      <c r="A12577" s="183">
        <v>45869</v>
      </c>
      <c r="B12577" s="129">
        <v>45841</v>
      </c>
      <c r="C12577" s="129" t="s">
        <v>418</v>
      </c>
      <c r="D12577" s="165">
        <v>119703</v>
      </c>
      <c r="E12577" s="129" t="s">
        <v>16709</v>
      </c>
      <c r="F12577" s="129" t="s">
        <v>16721</v>
      </c>
      <c r="G12577" s="129" t="s">
        <v>16723</v>
      </c>
      <c r="H12577" s="129"/>
    </row>
    <row r="12578" spans="1:8" x14ac:dyDescent="0.3">
      <c r="A12578" s="183">
        <v>45869</v>
      </c>
      <c r="B12578" s="129">
        <v>45839</v>
      </c>
      <c r="C12578" s="129" t="s">
        <v>418</v>
      </c>
      <c r="D12578" s="165">
        <v>88838</v>
      </c>
      <c r="E12578" s="129" t="s">
        <v>16708</v>
      </c>
      <c r="F12578" s="129" t="s">
        <v>16721</v>
      </c>
      <c r="G12578" s="129" t="s">
        <v>16723</v>
      </c>
      <c r="H12578" s="129"/>
    </row>
    <row r="12579" spans="1:8" x14ac:dyDescent="0.3">
      <c r="A12579" s="183">
        <v>45869</v>
      </c>
      <c r="B12579" s="129">
        <v>45860</v>
      </c>
      <c r="C12579" s="129" t="s">
        <v>418</v>
      </c>
      <c r="D12579" s="165">
        <v>86351</v>
      </c>
      <c r="E12579" s="129" t="s">
        <v>16709</v>
      </c>
      <c r="F12579" s="129" t="s">
        <v>16721</v>
      </c>
      <c r="G12579" s="129" t="s">
        <v>16723</v>
      </c>
      <c r="H12579" s="129"/>
    </row>
    <row r="12580" spans="1:8" x14ac:dyDescent="0.3">
      <c r="A12580" s="183">
        <v>45869</v>
      </c>
      <c r="B12580" s="129">
        <v>45841</v>
      </c>
      <c r="C12580" s="129" t="s">
        <v>418</v>
      </c>
      <c r="D12580" s="165">
        <v>85873</v>
      </c>
      <c r="E12580" s="129" t="s">
        <v>16709</v>
      </c>
      <c r="F12580" s="129" t="s">
        <v>16721</v>
      </c>
      <c r="G12580" s="129" t="s">
        <v>16723</v>
      </c>
      <c r="H12580" s="129"/>
    </row>
    <row r="12581" spans="1:8" x14ac:dyDescent="0.3">
      <c r="A12581" s="183">
        <v>45869</v>
      </c>
      <c r="B12581" s="129">
        <v>45841</v>
      </c>
      <c r="C12581" s="129" t="s">
        <v>418</v>
      </c>
      <c r="D12581" s="165">
        <v>112993</v>
      </c>
      <c r="E12581" s="129" t="s">
        <v>16709</v>
      </c>
      <c r="F12581" s="129" t="s">
        <v>16721</v>
      </c>
      <c r="G12581" s="129" t="s">
        <v>16723</v>
      </c>
      <c r="H12581" s="129"/>
    </row>
    <row r="12582" spans="1:8" x14ac:dyDescent="0.3">
      <c r="A12582" s="183">
        <v>45869</v>
      </c>
      <c r="B12582" s="129">
        <v>45841</v>
      </c>
      <c r="C12582" s="129" t="s">
        <v>418</v>
      </c>
      <c r="D12582" s="165">
        <v>141685</v>
      </c>
      <c r="E12582" s="129" t="s">
        <v>16709</v>
      </c>
      <c r="F12582" s="129" t="s">
        <v>16721</v>
      </c>
      <c r="G12582" s="129" t="s">
        <v>16723</v>
      </c>
      <c r="H12582" s="129"/>
    </row>
    <row r="12583" spans="1:8" x14ac:dyDescent="0.3">
      <c r="A12583" s="183">
        <v>45869</v>
      </c>
      <c r="B12583" s="129">
        <v>45867</v>
      </c>
      <c r="C12583" s="129" t="s">
        <v>418</v>
      </c>
      <c r="D12583" s="165">
        <v>51960</v>
      </c>
      <c r="E12583" s="129" t="s">
        <v>16708</v>
      </c>
      <c r="F12583" s="129" t="s">
        <v>16721</v>
      </c>
      <c r="G12583" s="129" t="s">
        <v>16723</v>
      </c>
      <c r="H12583" s="129"/>
    </row>
    <row r="12584" spans="1:8" x14ac:dyDescent="0.3">
      <c r="A12584" s="183">
        <v>45869</v>
      </c>
      <c r="B12584" s="129">
        <v>45867</v>
      </c>
      <c r="C12584" s="129" t="s">
        <v>418</v>
      </c>
      <c r="D12584" s="165">
        <v>53734</v>
      </c>
      <c r="E12584" s="129" t="s">
        <v>16715</v>
      </c>
      <c r="F12584" s="129" t="s">
        <v>16721</v>
      </c>
      <c r="G12584" s="129" t="s">
        <v>16723</v>
      </c>
      <c r="H12584" s="129"/>
    </row>
    <row r="12585" spans="1:8" x14ac:dyDescent="0.3">
      <c r="A12585" s="183">
        <v>45869</v>
      </c>
      <c r="B12585" s="129">
        <v>45867</v>
      </c>
      <c r="C12585" s="129" t="s">
        <v>418</v>
      </c>
      <c r="D12585" s="165">
        <v>22399</v>
      </c>
      <c r="E12585" s="129" t="s">
        <v>16708</v>
      </c>
      <c r="F12585" s="129" t="s">
        <v>16721</v>
      </c>
      <c r="G12585" s="129" t="s">
        <v>16723</v>
      </c>
      <c r="H12585" s="129"/>
    </row>
    <row r="12586" spans="1:8" x14ac:dyDescent="0.3">
      <c r="A12586" s="183">
        <v>45838</v>
      </c>
      <c r="B12586" s="129">
        <v>45832</v>
      </c>
      <c r="C12586" s="129" t="s">
        <v>418</v>
      </c>
      <c r="D12586" s="165">
        <v>12509</v>
      </c>
      <c r="E12586" s="129" t="s">
        <v>16708</v>
      </c>
      <c r="F12586" s="129" t="s">
        <v>16721</v>
      </c>
      <c r="G12586" s="129" t="s">
        <v>16723</v>
      </c>
      <c r="H12586" s="129"/>
    </row>
    <row r="12587" spans="1:8" x14ac:dyDescent="0.3">
      <c r="A12587" s="183">
        <v>45838</v>
      </c>
      <c r="B12587" s="129">
        <v>45832</v>
      </c>
      <c r="C12587" s="129" t="s">
        <v>418</v>
      </c>
      <c r="D12587" s="165">
        <v>10039</v>
      </c>
      <c r="E12587" s="129" t="s">
        <v>16708</v>
      </c>
      <c r="F12587" s="129" t="s">
        <v>16721</v>
      </c>
      <c r="G12587" s="129" t="s">
        <v>16723</v>
      </c>
      <c r="H12587" s="129"/>
    </row>
    <row r="12588" spans="1:8" x14ac:dyDescent="0.3">
      <c r="A12588" s="183">
        <v>45869</v>
      </c>
      <c r="B12588" s="129">
        <v>45860</v>
      </c>
      <c r="C12588" s="129" t="s">
        <v>416</v>
      </c>
      <c r="D12588" s="165">
        <v>75774</v>
      </c>
      <c r="E12588" s="129" t="s">
        <v>16713</v>
      </c>
      <c r="F12588" s="129" t="s">
        <v>16721</v>
      </c>
      <c r="G12588" s="129" t="s">
        <v>16723</v>
      </c>
      <c r="H12588" s="129"/>
    </row>
    <row r="12589" spans="1:8" x14ac:dyDescent="0.3">
      <c r="A12589" s="183">
        <v>45869</v>
      </c>
      <c r="B12589" s="129">
        <v>45853</v>
      </c>
      <c r="C12589" s="129" t="s">
        <v>416</v>
      </c>
      <c r="D12589" s="165">
        <v>145132</v>
      </c>
      <c r="E12589" s="129" t="s">
        <v>16709</v>
      </c>
      <c r="F12589" s="129" t="s">
        <v>16721</v>
      </c>
      <c r="G12589" s="129" t="s">
        <v>16723</v>
      </c>
      <c r="H12589" s="129"/>
    </row>
    <row r="12590" spans="1:8" x14ac:dyDescent="0.3">
      <c r="A12590" s="183">
        <v>45869</v>
      </c>
      <c r="B12590" s="129">
        <v>45853</v>
      </c>
      <c r="C12590" s="129" t="s">
        <v>416</v>
      </c>
      <c r="D12590" s="165">
        <v>140295</v>
      </c>
      <c r="E12590" s="129" t="s">
        <v>16709</v>
      </c>
      <c r="F12590" s="129" t="s">
        <v>16721</v>
      </c>
      <c r="G12590" s="129" t="s">
        <v>16723</v>
      </c>
      <c r="H12590" s="129"/>
    </row>
    <row r="12591" spans="1:8" x14ac:dyDescent="0.3">
      <c r="A12591" s="183">
        <v>45869</v>
      </c>
      <c r="B12591" s="129">
        <v>45853</v>
      </c>
      <c r="C12591" s="129" t="s">
        <v>416</v>
      </c>
      <c r="D12591" s="165">
        <v>154552</v>
      </c>
      <c r="E12591" s="129" t="s">
        <v>16708</v>
      </c>
      <c r="F12591" s="129" t="s">
        <v>16721</v>
      </c>
      <c r="G12591" s="129" t="s">
        <v>16723</v>
      </c>
      <c r="H12591" s="129"/>
    </row>
    <row r="12592" spans="1:8" x14ac:dyDescent="0.3">
      <c r="A12592" s="183">
        <v>45869</v>
      </c>
      <c r="B12592" s="129">
        <v>45846</v>
      </c>
      <c r="C12592" s="129" t="s">
        <v>416</v>
      </c>
      <c r="D12592" s="165">
        <v>79425</v>
      </c>
      <c r="E12592" s="129" t="s">
        <v>16708</v>
      </c>
      <c r="F12592" s="129" t="s">
        <v>16721</v>
      </c>
      <c r="G12592" s="129" t="s">
        <v>16723</v>
      </c>
      <c r="H12592" s="129"/>
    </row>
    <row r="12593" spans="1:8" x14ac:dyDescent="0.3">
      <c r="A12593" s="183">
        <v>45869</v>
      </c>
      <c r="B12593" s="129">
        <v>45839</v>
      </c>
      <c r="C12593" s="129" t="s">
        <v>416</v>
      </c>
      <c r="D12593" s="165">
        <v>154593</v>
      </c>
      <c r="E12593" s="129" t="s">
        <v>16708</v>
      </c>
      <c r="F12593" s="129" t="s">
        <v>16721</v>
      </c>
      <c r="G12593" s="129" t="s">
        <v>16723</v>
      </c>
      <c r="H12593" s="129"/>
    </row>
    <row r="12594" spans="1:8" x14ac:dyDescent="0.3">
      <c r="A12594" s="183">
        <v>45869</v>
      </c>
      <c r="B12594" s="129">
        <v>45846</v>
      </c>
      <c r="C12594" s="129" t="s">
        <v>416</v>
      </c>
      <c r="D12594" s="165">
        <v>169107</v>
      </c>
      <c r="E12594" s="129" t="s">
        <v>16708</v>
      </c>
      <c r="F12594" s="129" t="s">
        <v>16721</v>
      </c>
      <c r="G12594" s="129" t="s">
        <v>16723</v>
      </c>
      <c r="H12594" s="129"/>
    </row>
    <row r="12595" spans="1:8" x14ac:dyDescent="0.3">
      <c r="A12595" s="183">
        <v>45869</v>
      </c>
      <c r="B12595" s="129">
        <v>45853</v>
      </c>
      <c r="C12595" s="129" t="s">
        <v>416</v>
      </c>
      <c r="D12595" s="165">
        <v>35360</v>
      </c>
      <c r="E12595" s="129" t="s">
        <v>16713</v>
      </c>
      <c r="F12595" s="129" t="s">
        <v>16721</v>
      </c>
      <c r="G12595" s="129" t="s">
        <v>16723</v>
      </c>
      <c r="H12595" s="129"/>
    </row>
    <row r="12596" spans="1:8" x14ac:dyDescent="0.3">
      <c r="A12596" s="183">
        <v>45869</v>
      </c>
      <c r="B12596" s="129">
        <v>45860</v>
      </c>
      <c r="C12596" s="129" t="s">
        <v>416</v>
      </c>
      <c r="D12596" s="165">
        <v>162783</v>
      </c>
      <c r="E12596" s="129" t="s">
        <v>16709</v>
      </c>
      <c r="F12596" s="129" t="s">
        <v>16721</v>
      </c>
      <c r="G12596" s="129" t="s">
        <v>16723</v>
      </c>
      <c r="H12596" s="129"/>
    </row>
    <row r="12597" spans="1:8" x14ac:dyDescent="0.3">
      <c r="A12597" s="183">
        <v>45869</v>
      </c>
      <c r="B12597" s="129">
        <v>45849</v>
      </c>
      <c r="C12597" s="129" t="s">
        <v>416</v>
      </c>
      <c r="D12597" s="165">
        <v>83735</v>
      </c>
      <c r="E12597" s="129" t="s">
        <v>16708</v>
      </c>
      <c r="F12597" s="129" t="s">
        <v>16721</v>
      </c>
      <c r="G12597" s="129" t="s">
        <v>16723</v>
      </c>
      <c r="H12597" s="129"/>
    </row>
    <row r="12598" spans="1:8" x14ac:dyDescent="0.3">
      <c r="A12598" s="183">
        <v>45869</v>
      </c>
      <c r="B12598" s="129">
        <v>45867</v>
      </c>
      <c r="C12598" s="129" t="s">
        <v>416</v>
      </c>
      <c r="D12598" s="165">
        <v>122688</v>
      </c>
      <c r="E12598" s="129" t="s">
        <v>16709</v>
      </c>
      <c r="F12598" s="129" t="s">
        <v>16721</v>
      </c>
      <c r="G12598" s="129" t="s">
        <v>16723</v>
      </c>
      <c r="H12598" s="129"/>
    </row>
    <row r="12599" spans="1:8" x14ac:dyDescent="0.3">
      <c r="A12599" s="183">
        <v>45838</v>
      </c>
      <c r="B12599" s="129">
        <v>45832</v>
      </c>
      <c r="C12599" s="129" t="s">
        <v>416</v>
      </c>
      <c r="D12599" s="165">
        <v>49204</v>
      </c>
      <c r="E12599" s="129" t="s">
        <v>16708</v>
      </c>
      <c r="F12599" s="129" t="s">
        <v>16721</v>
      </c>
      <c r="G12599" s="129" t="s">
        <v>16723</v>
      </c>
      <c r="H12599" s="129"/>
    </row>
    <row r="12600" spans="1:8" x14ac:dyDescent="0.3">
      <c r="A12600" s="183">
        <v>45838</v>
      </c>
      <c r="B12600" s="129">
        <v>45832</v>
      </c>
      <c r="C12600" s="129" t="s">
        <v>416</v>
      </c>
      <c r="D12600" s="165">
        <v>16942</v>
      </c>
      <c r="E12600" s="129" t="s">
        <v>16708</v>
      </c>
      <c r="F12600" s="129" t="s">
        <v>16721</v>
      </c>
      <c r="G12600" s="129" t="s">
        <v>16723</v>
      </c>
      <c r="H12600" s="129"/>
    </row>
    <row r="12601" spans="1:8" x14ac:dyDescent="0.3">
      <c r="A12601" s="183">
        <v>45869</v>
      </c>
      <c r="B12601" s="129">
        <v>45853</v>
      </c>
      <c r="C12601" s="129" t="s">
        <v>417</v>
      </c>
      <c r="D12601" s="165">
        <v>157719</v>
      </c>
      <c r="E12601" s="129" t="s">
        <v>16709</v>
      </c>
      <c r="F12601" s="129" t="s">
        <v>16721</v>
      </c>
      <c r="G12601" s="129" t="s">
        <v>16723</v>
      </c>
      <c r="H12601" s="129"/>
    </row>
    <row r="12602" spans="1:8" x14ac:dyDescent="0.3">
      <c r="A12602" s="183">
        <v>45869</v>
      </c>
      <c r="B12602" s="129">
        <v>45860</v>
      </c>
      <c r="C12602" s="129" t="s">
        <v>417</v>
      </c>
      <c r="D12602" s="165">
        <v>164080</v>
      </c>
      <c r="E12602" s="129" t="s">
        <v>16708</v>
      </c>
      <c r="F12602" s="129" t="s">
        <v>16721</v>
      </c>
      <c r="G12602" s="129" t="s">
        <v>16723</v>
      </c>
      <c r="H12602" s="129"/>
    </row>
    <row r="12603" spans="1:8" x14ac:dyDescent="0.3">
      <c r="A12603" s="183">
        <v>45869</v>
      </c>
      <c r="B12603" s="129">
        <v>45849</v>
      </c>
      <c r="C12603" s="129" t="s">
        <v>417</v>
      </c>
      <c r="D12603" s="165">
        <v>166606</v>
      </c>
      <c r="E12603" s="129" t="s">
        <v>16708</v>
      </c>
      <c r="F12603" s="129" t="s">
        <v>16721</v>
      </c>
      <c r="G12603" s="129" t="s">
        <v>16723</v>
      </c>
      <c r="H12603" s="129"/>
    </row>
    <row r="12604" spans="1:8" x14ac:dyDescent="0.3">
      <c r="A12604" s="183">
        <v>45869</v>
      </c>
      <c r="B12604" s="129">
        <v>45839</v>
      </c>
      <c r="C12604" s="129" t="s">
        <v>417</v>
      </c>
      <c r="D12604" s="165">
        <v>156121</v>
      </c>
      <c r="E12604" s="129" t="s">
        <v>16708</v>
      </c>
      <c r="F12604" s="129" t="s">
        <v>16721</v>
      </c>
      <c r="G12604" s="129" t="s">
        <v>16723</v>
      </c>
      <c r="H12604" s="129"/>
    </row>
    <row r="12605" spans="1:8" x14ac:dyDescent="0.3">
      <c r="A12605" s="183">
        <v>45869</v>
      </c>
      <c r="B12605" s="129">
        <v>45853</v>
      </c>
      <c r="C12605" s="129" t="s">
        <v>417</v>
      </c>
      <c r="D12605" s="165">
        <v>114784</v>
      </c>
      <c r="E12605" s="129" t="s">
        <v>16708</v>
      </c>
      <c r="F12605" s="129" t="s">
        <v>16721</v>
      </c>
      <c r="G12605" s="129" t="s">
        <v>16723</v>
      </c>
      <c r="H12605" s="129"/>
    </row>
    <row r="12606" spans="1:8" x14ac:dyDescent="0.3">
      <c r="A12606" s="183">
        <v>45869</v>
      </c>
      <c r="B12606" s="129">
        <v>45846</v>
      </c>
      <c r="C12606" s="129" t="s">
        <v>417</v>
      </c>
      <c r="D12606" s="165">
        <v>102014</v>
      </c>
      <c r="E12606" s="129" t="s">
        <v>16708</v>
      </c>
      <c r="F12606" s="129" t="s">
        <v>16721</v>
      </c>
      <c r="G12606" s="129" t="s">
        <v>16723</v>
      </c>
      <c r="H12606" s="129"/>
    </row>
    <row r="12607" spans="1:8" x14ac:dyDescent="0.3">
      <c r="A12607" s="183">
        <v>45869</v>
      </c>
      <c r="B12607" s="129">
        <v>45839</v>
      </c>
      <c r="C12607" s="129" t="s">
        <v>417</v>
      </c>
      <c r="D12607" s="165">
        <v>294948</v>
      </c>
      <c r="E12607" s="129" t="s">
        <v>16708</v>
      </c>
      <c r="F12607" s="129" t="s">
        <v>16721</v>
      </c>
      <c r="G12607" s="129" t="s">
        <v>16723</v>
      </c>
      <c r="H12607" s="129"/>
    </row>
    <row r="12608" spans="1:8" x14ac:dyDescent="0.3">
      <c r="A12608" s="183">
        <v>45869</v>
      </c>
      <c r="B12608" s="129">
        <v>45853</v>
      </c>
      <c r="C12608" s="129" t="s">
        <v>417</v>
      </c>
      <c r="D12608" s="165">
        <v>170562</v>
      </c>
      <c r="E12608" s="129" t="s">
        <v>16709</v>
      </c>
      <c r="F12608" s="129" t="s">
        <v>16721</v>
      </c>
      <c r="G12608" s="129" t="s">
        <v>16723</v>
      </c>
      <c r="H12608" s="129"/>
    </row>
    <row r="12609" spans="1:8" x14ac:dyDescent="0.3">
      <c r="A12609" s="183">
        <v>45869</v>
      </c>
      <c r="B12609" s="129">
        <v>45860</v>
      </c>
      <c r="C12609" s="129" t="s">
        <v>417</v>
      </c>
      <c r="D12609" s="165">
        <v>178413</v>
      </c>
      <c r="E12609" s="129" t="s">
        <v>16708</v>
      </c>
      <c r="F12609" s="129" t="s">
        <v>16721</v>
      </c>
      <c r="G12609" s="129" t="s">
        <v>16723</v>
      </c>
      <c r="H12609" s="129"/>
    </row>
    <row r="12610" spans="1:8" x14ac:dyDescent="0.3">
      <c r="A12610" s="183">
        <v>45869</v>
      </c>
      <c r="B12610" s="129">
        <v>45867</v>
      </c>
      <c r="C12610" s="129" t="s">
        <v>417</v>
      </c>
      <c r="D12610" s="165">
        <v>40990</v>
      </c>
      <c r="E12610" s="129" t="s">
        <v>16708</v>
      </c>
      <c r="F12610" s="129" t="s">
        <v>16721</v>
      </c>
      <c r="G12610" s="129" t="s">
        <v>16723</v>
      </c>
      <c r="H12610" s="129"/>
    </row>
    <row r="12611" spans="1:8" x14ac:dyDescent="0.3">
      <c r="A12611" s="183">
        <v>45869</v>
      </c>
      <c r="B12611" s="129">
        <v>45867</v>
      </c>
      <c r="C12611" s="129" t="s">
        <v>417</v>
      </c>
      <c r="D12611" s="165">
        <v>38634</v>
      </c>
      <c r="E12611" s="129" t="s">
        <v>16708</v>
      </c>
      <c r="F12611" s="129" t="s">
        <v>16721</v>
      </c>
      <c r="G12611" s="129" t="s">
        <v>16723</v>
      </c>
      <c r="H12611" s="129"/>
    </row>
    <row r="12612" spans="1:8" x14ac:dyDescent="0.3">
      <c r="A12612" s="183">
        <v>45838</v>
      </c>
      <c r="B12612" s="129">
        <v>45832</v>
      </c>
      <c r="C12612" s="129" t="s">
        <v>417</v>
      </c>
      <c r="D12612" s="165">
        <v>18791</v>
      </c>
      <c r="E12612" s="129" t="s">
        <v>16708</v>
      </c>
      <c r="F12612" s="129" t="s">
        <v>16721</v>
      </c>
      <c r="G12612" s="129" t="s">
        <v>16723</v>
      </c>
      <c r="H12612" s="129"/>
    </row>
    <row r="12613" spans="1:8" x14ac:dyDescent="0.3">
      <c r="A12613" s="183">
        <v>45900</v>
      </c>
      <c r="B12613" s="129">
        <v>45881</v>
      </c>
      <c r="C12613" s="129" t="s">
        <v>416</v>
      </c>
      <c r="D12613" s="165">
        <v>118099</v>
      </c>
      <c r="E12613" s="129" t="s">
        <v>16708</v>
      </c>
      <c r="F12613" s="129" t="s">
        <v>16721</v>
      </c>
      <c r="G12613" s="129" t="s">
        <v>16723</v>
      </c>
      <c r="H12613" s="129"/>
    </row>
    <row r="12614" spans="1:8" x14ac:dyDescent="0.3">
      <c r="A12614" s="183">
        <v>45900</v>
      </c>
      <c r="B12614" s="129">
        <v>45881</v>
      </c>
      <c r="C12614" s="129" t="s">
        <v>416</v>
      </c>
      <c r="D12614" s="165">
        <v>454724</v>
      </c>
      <c r="E12614" s="129" t="s">
        <v>16712</v>
      </c>
      <c r="F12614" s="129" t="s">
        <v>16721</v>
      </c>
      <c r="G12614" s="129" t="s">
        <v>16723</v>
      </c>
      <c r="H12614" s="129"/>
    </row>
    <row r="12615" spans="1:8" x14ac:dyDescent="0.3">
      <c r="A12615" s="183">
        <v>45900</v>
      </c>
      <c r="B12615" s="129">
        <v>45881</v>
      </c>
      <c r="C12615" s="129" t="s">
        <v>416</v>
      </c>
      <c r="D12615" s="165">
        <v>167910</v>
      </c>
      <c r="E12615" s="129" t="s">
        <v>16708</v>
      </c>
      <c r="F12615" s="129" t="s">
        <v>16721</v>
      </c>
      <c r="G12615" s="129" t="s">
        <v>16723</v>
      </c>
      <c r="H12615" s="129"/>
    </row>
    <row r="12616" spans="1:8" x14ac:dyDescent="0.3">
      <c r="A12616" s="183">
        <v>45900</v>
      </c>
      <c r="B12616" s="129">
        <v>45881</v>
      </c>
      <c r="C12616" s="129" t="s">
        <v>416</v>
      </c>
      <c r="D12616" s="165">
        <v>94659</v>
      </c>
      <c r="E12616" s="129" t="s">
        <v>16708</v>
      </c>
      <c r="F12616" s="129" t="s">
        <v>16721</v>
      </c>
      <c r="G12616" s="129" t="s">
        <v>16723</v>
      </c>
      <c r="H12616" s="129"/>
    </row>
    <row r="12617" spans="1:8" x14ac:dyDescent="0.3">
      <c r="A12617" s="183">
        <v>45900</v>
      </c>
      <c r="B12617" s="129">
        <v>45876</v>
      </c>
      <c r="C12617" s="129" t="s">
        <v>416</v>
      </c>
      <c r="D12617" s="165">
        <v>79206</v>
      </c>
      <c r="E12617" s="129" t="s">
        <v>16708</v>
      </c>
      <c r="F12617" s="129" t="s">
        <v>16721</v>
      </c>
      <c r="G12617" s="129" t="s">
        <v>16723</v>
      </c>
      <c r="H12617" s="129"/>
    </row>
    <row r="12618" spans="1:8" x14ac:dyDescent="0.3">
      <c r="A12618" s="183">
        <v>45900</v>
      </c>
      <c r="B12618" s="129">
        <v>45874</v>
      </c>
      <c r="C12618" s="129" t="s">
        <v>416</v>
      </c>
      <c r="D12618" s="165">
        <v>137392</v>
      </c>
      <c r="E12618" s="129" t="s">
        <v>16708</v>
      </c>
      <c r="F12618" s="129" t="s">
        <v>16721</v>
      </c>
      <c r="G12618" s="129" t="s">
        <v>16723</v>
      </c>
      <c r="H12618" s="129"/>
    </row>
    <row r="12619" spans="1:8" x14ac:dyDescent="0.3">
      <c r="A12619" s="183">
        <v>45900</v>
      </c>
      <c r="B12619" s="129">
        <v>45888</v>
      </c>
      <c r="C12619" s="129" t="s">
        <v>416</v>
      </c>
      <c r="D12619" s="165">
        <v>100122</v>
      </c>
      <c r="E12619" s="129" t="s">
        <v>16708</v>
      </c>
      <c r="F12619" s="129" t="s">
        <v>16721</v>
      </c>
      <c r="G12619" s="129" t="s">
        <v>16723</v>
      </c>
      <c r="H12619" s="129"/>
    </row>
    <row r="12620" spans="1:8" x14ac:dyDescent="0.3">
      <c r="A12620" s="183">
        <v>45900</v>
      </c>
      <c r="B12620" s="129">
        <v>45888</v>
      </c>
      <c r="C12620" s="129" t="s">
        <v>416</v>
      </c>
      <c r="D12620" s="165">
        <v>70448</v>
      </c>
      <c r="E12620" s="129" t="s">
        <v>16708</v>
      </c>
      <c r="F12620" s="129" t="s">
        <v>16721</v>
      </c>
      <c r="G12620" s="129" t="s">
        <v>16723</v>
      </c>
      <c r="H12620" s="129"/>
    </row>
    <row r="12621" spans="1:8" x14ac:dyDescent="0.3">
      <c r="A12621" s="183">
        <v>45869</v>
      </c>
      <c r="B12621" s="129">
        <v>45867</v>
      </c>
      <c r="C12621" s="129" t="s">
        <v>416</v>
      </c>
      <c r="D12621" s="165">
        <v>84331</v>
      </c>
      <c r="E12621" s="129" t="s">
        <v>16708</v>
      </c>
      <c r="F12621" s="129" t="s">
        <v>16721</v>
      </c>
      <c r="G12621" s="129" t="s">
        <v>16723</v>
      </c>
      <c r="H12621" s="129"/>
    </row>
    <row r="12622" spans="1:8" x14ac:dyDescent="0.3">
      <c r="A12622" s="183">
        <v>45900</v>
      </c>
      <c r="B12622" s="129">
        <v>45895</v>
      </c>
      <c r="C12622" s="129" t="s">
        <v>416</v>
      </c>
      <c r="D12622" s="165">
        <v>41609</v>
      </c>
      <c r="E12622" s="129" t="s">
        <v>16708</v>
      </c>
      <c r="F12622" s="129" t="s">
        <v>16721</v>
      </c>
      <c r="G12622" s="129" t="s">
        <v>16723</v>
      </c>
      <c r="H12622" s="129"/>
    </row>
    <row r="12623" spans="1:8" x14ac:dyDescent="0.3">
      <c r="A12623" s="183">
        <v>45900</v>
      </c>
      <c r="B12623" s="129">
        <v>45888</v>
      </c>
      <c r="C12623" s="129" t="s">
        <v>416</v>
      </c>
      <c r="D12623" s="165">
        <v>218395</v>
      </c>
      <c r="E12623" s="129" t="s">
        <v>16712</v>
      </c>
      <c r="F12623" s="129" t="s">
        <v>16721</v>
      </c>
      <c r="G12623" s="129" t="s">
        <v>16723</v>
      </c>
      <c r="H12623" s="129"/>
    </row>
    <row r="12624" spans="1:8" x14ac:dyDescent="0.3">
      <c r="A12624" s="183">
        <v>45900</v>
      </c>
      <c r="B12624" s="129">
        <v>45888</v>
      </c>
      <c r="C12624" s="129" t="s">
        <v>416</v>
      </c>
      <c r="D12624" s="165">
        <v>195980</v>
      </c>
      <c r="E12624" s="129" t="s">
        <v>16716</v>
      </c>
      <c r="F12624" s="129" t="s">
        <v>16721</v>
      </c>
      <c r="G12624" s="129" t="s">
        <v>16723</v>
      </c>
      <c r="H12624" s="129"/>
    </row>
    <row r="12625" spans="1:8" x14ac:dyDescent="0.3">
      <c r="A12625" s="183">
        <v>45869</v>
      </c>
      <c r="B12625" s="129">
        <v>45853</v>
      </c>
      <c r="C12625" s="129" t="s">
        <v>416</v>
      </c>
      <c r="D12625" s="165">
        <v>5677</v>
      </c>
      <c r="E12625" s="129" t="s">
        <v>16709</v>
      </c>
      <c r="F12625" s="129" t="s">
        <v>16721</v>
      </c>
      <c r="G12625" s="129" t="s">
        <v>16723</v>
      </c>
      <c r="H12625" s="129"/>
    </row>
    <row r="12626" spans="1:8" x14ac:dyDescent="0.3">
      <c r="A12626" s="183">
        <v>45869</v>
      </c>
      <c r="B12626" s="129">
        <v>45853</v>
      </c>
      <c r="C12626" s="129" t="s">
        <v>416</v>
      </c>
      <c r="D12626" s="165">
        <v>5320</v>
      </c>
      <c r="E12626" s="129" t="s">
        <v>16709</v>
      </c>
      <c r="F12626" s="129" t="s">
        <v>16721</v>
      </c>
      <c r="G12626" s="129" t="s">
        <v>16723</v>
      </c>
      <c r="H12626" s="129"/>
    </row>
    <row r="12627" spans="1:8" x14ac:dyDescent="0.3">
      <c r="A12627" s="183">
        <v>45869</v>
      </c>
      <c r="B12627" s="129">
        <v>45853</v>
      </c>
      <c r="C12627" s="129" t="s">
        <v>416</v>
      </c>
      <c r="D12627" s="165">
        <v>4234</v>
      </c>
      <c r="E12627" s="129" t="s">
        <v>16709</v>
      </c>
      <c r="F12627" s="129" t="s">
        <v>16721</v>
      </c>
      <c r="G12627" s="129" t="s">
        <v>16723</v>
      </c>
      <c r="H12627" s="129"/>
    </row>
    <row r="12628" spans="1:8" x14ac:dyDescent="0.3">
      <c r="A12628" s="183">
        <v>45900</v>
      </c>
      <c r="B12628" s="129">
        <v>45881</v>
      </c>
      <c r="C12628" s="129" t="s">
        <v>418</v>
      </c>
      <c r="D12628" s="165">
        <v>125712</v>
      </c>
      <c r="E12628" s="129" t="s">
        <v>16708</v>
      </c>
      <c r="F12628" s="129" t="s">
        <v>16721</v>
      </c>
      <c r="G12628" s="129" t="s">
        <v>16723</v>
      </c>
      <c r="H12628" s="129"/>
    </row>
    <row r="12629" spans="1:8" x14ac:dyDescent="0.3">
      <c r="A12629" s="183">
        <v>45900</v>
      </c>
      <c r="B12629" s="129">
        <v>45881</v>
      </c>
      <c r="C12629" s="129" t="s">
        <v>418</v>
      </c>
      <c r="D12629" s="165">
        <v>715192</v>
      </c>
      <c r="E12629" s="129" t="s">
        <v>16710</v>
      </c>
      <c r="F12629" s="129" t="s">
        <v>16721</v>
      </c>
      <c r="G12629" s="129" t="s">
        <v>16723</v>
      </c>
      <c r="H12629" s="129"/>
    </row>
    <row r="12630" spans="1:8" x14ac:dyDescent="0.3">
      <c r="A12630" s="183">
        <v>45900</v>
      </c>
      <c r="B12630" s="129">
        <v>45881</v>
      </c>
      <c r="C12630" s="129" t="s">
        <v>418</v>
      </c>
      <c r="D12630" s="165">
        <v>172954</v>
      </c>
      <c r="E12630" s="129" t="s">
        <v>16709</v>
      </c>
      <c r="F12630" s="129" t="s">
        <v>16721</v>
      </c>
      <c r="G12630" s="129" t="s">
        <v>16723</v>
      </c>
      <c r="H12630" s="129"/>
    </row>
    <row r="12631" spans="1:8" x14ac:dyDescent="0.3">
      <c r="A12631" s="183">
        <v>45900</v>
      </c>
      <c r="B12631" s="129">
        <v>45874</v>
      </c>
      <c r="C12631" s="129" t="s">
        <v>418</v>
      </c>
      <c r="D12631" s="165">
        <v>116150</v>
      </c>
      <c r="E12631" s="129" t="s">
        <v>16713</v>
      </c>
      <c r="F12631" s="129" t="s">
        <v>16721</v>
      </c>
      <c r="G12631" s="129" t="s">
        <v>16723</v>
      </c>
      <c r="H12631" s="129"/>
    </row>
    <row r="12632" spans="1:8" x14ac:dyDescent="0.3">
      <c r="A12632" s="183">
        <v>45900</v>
      </c>
      <c r="B12632" s="129">
        <v>45881</v>
      </c>
      <c r="C12632" s="129" t="s">
        <v>418</v>
      </c>
      <c r="D12632" s="165">
        <v>267162</v>
      </c>
      <c r="E12632" s="129" t="s">
        <v>16708</v>
      </c>
      <c r="F12632" s="129" t="s">
        <v>16721</v>
      </c>
      <c r="G12632" s="129" t="s">
        <v>16723</v>
      </c>
      <c r="H12632" s="129"/>
    </row>
    <row r="12633" spans="1:8" x14ac:dyDescent="0.3">
      <c r="A12633" s="183">
        <v>45900</v>
      </c>
      <c r="B12633" s="129">
        <v>45874</v>
      </c>
      <c r="C12633" s="129" t="s">
        <v>418</v>
      </c>
      <c r="D12633" s="165">
        <v>351391</v>
      </c>
      <c r="E12633" s="129" t="s">
        <v>16712</v>
      </c>
      <c r="F12633" s="129" t="s">
        <v>16721</v>
      </c>
      <c r="G12633" s="129" t="s">
        <v>16723</v>
      </c>
      <c r="H12633" s="129"/>
    </row>
    <row r="12634" spans="1:8" x14ac:dyDescent="0.3">
      <c r="A12634" s="183">
        <v>45900</v>
      </c>
      <c r="B12634" s="129">
        <v>45888</v>
      </c>
      <c r="C12634" s="129" t="s">
        <v>418</v>
      </c>
      <c r="D12634" s="165">
        <v>89175</v>
      </c>
      <c r="E12634" s="129" t="s">
        <v>16708</v>
      </c>
      <c r="F12634" s="129" t="s">
        <v>16721</v>
      </c>
      <c r="G12634" s="129" t="s">
        <v>16723</v>
      </c>
      <c r="H12634" s="129"/>
    </row>
    <row r="12635" spans="1:8" x14ac:dyDescent="0.3">
      <c r="A12635" s="183">
        <v>45900</v>
      </c>
      <c r="B12635" s="129">
        <v>45881</v>
      </c>
      <c r="C12635" s="129" t="s">
        <v>418</v>
      </c>
      <c r="D12635" s="165">
        <v>126243</v>
      </c>
      <c r="E12635" s="129" t="s">
        <v>16709</v>
      </c>
      <c r="F12635" s="129" t="s">
        <v>16721</v>
      </c>
      <c r="G12635" s="129" t="s">
        <v>16723</v>
      </c>
      <c r="H12635" s="129"/>
    </row>
    <row r="12636" spans="1:8" x14ac:dyDescent="0.3">
      <c r="A12636" s="183">
        <v>45869</v>
      </c>
      <c r="B12636" s="129">
        <v>45867</v>
      </c>
      <c r="C12636" s="129" t="s">
        <v>418</v>
      </c>
      <c r="D12636" s="165">
        <v>112408</v>
      </c>
      <c r="E12636" s="129" t="s">
        <v>16708</v>
      </c>
      <c r="F12636" s="129" t="s">
        <v>16721</v>
      </c>
      <c r="G12636" s="129" t="s">
        <v>16723</v>
      </c>
      <c r="H12636" s="129"/>
    </row>
    <row r="12637" spans="1:8" x14ac:dyDescent="0.3">
      <c r="A12637" s="183">
        <v>45869</v>
      </c>
      <c r="B12637" s="129">
        <v>45867</v>
      </c>
      <c r="C12637" s="129" t="s">
        <v>418</v>
      </c>
      <c r="D12637" s="165">
        <v>52421</v>
      </c>
      <c r="E12637" s="129" t="s">
        <v>16708</v>
      </c>
      <c r="F12637" s="129" t="s">
        <v>16721</v>
      </c>
      <c r="G12637" s="129" t="s">
        <v>16723</v>
      </c>
      <c r="H12637" s="129"/>
    </row>
    <row r="12638" spans="1:8" x14ac:dyDescent="0.3">
      <c r="A12638" s="183">
        <v>45900</v>
      </c>
      <c r="B12638" s="129">
        <v>45895</v>
      </c>
      <c r="C12638" s="129" t="s">
        <v>418</v>
      </c>
      <c r="D12638" s="165">
        <v>115167</v>
      </c>
      <c r="E12638" s="129" t="s">
        <v>16708</v>
      </c>
      <c r="F12638" s="129" t="s">
        <v>16721</v>
      </c>
      <c r="G12638" s="129" t="s">
        <v>16723</v>
      </c>
      <c r="H12638" s="129"/>
    </row>
    <row r="12639" spans="1:8" x14ac:dyDescent="0.3">
      <c r="A12639" s="183">
        <v>45869</v>
      </c>
      <c r="B12639" s="129">
        <v>45867</v>
      </c>
      <c r="C12639" s="129" t="s">
        <v>418</v>
      </c>
      <c r="D12639" s="165">
        <v>36716</v>
      </c>
      <c r="E12639" s="129" t="s">
        <v>16717</v>
      </c>
      <c r="F12639" s="129" t="s">
        <v>16721</v>
      </c>
      <c r="G12639" s="129" t="s">
        <v>16723</v>
      </c>
      <c r="H12639" s="129"/>
    </row>
    <row r="12640" spans="1:8" x14ac:dyDescent="0.3">
      <c r="A12640" s="183">
        <v>45869</v>
      </c>
      <c r="B12640" s="129">
        <v>45853</v>
      </c>
      <c r="C12640" s="129" t="s">
        <v>418</v>
      </c>
      <c r="D12640" s="165">
        <v>7445</v>
      </c>
      <c r="E12640" s="129" t="s">
        <v>16709</v>
      </c>
      <c r="F12640" s="129" t="s">
        <v>16721</v>
      </c>
      <c r="G12640" s="129" t="s">
        <v>16723</v>
      </c>
      <c r="H12640" s="129"/>
    </row>
    <row r="12641" spans="1:8" x14ac:dyDescent="0.3">
      <c r="A12641" s="183">
        <v>45869</v>
      </c>
      <c r="B12641" s="129">
        <v>45853</v>
      </c>
      <c r="C12641" s="129" t="s">
        <v>418</v>
      </c>
      <c r="D12641" s="165">
        <v>4701</v>
      </c>
      <c r="E12641" s="129" t="s">
        <v>16709</v>
      </c>
      <c r="F12641" s="129" t="s">
        <v>16721</v>
      </c>
      <c r="G12641" s="129" t="s">
        <v>16723</v>
      </c>
      <c r="H12641" s="129"/>
    </row>
    <row r="12642" spans="1:8" x14ac:dyDescent="0.3">
      <c r="A12642" s="183">
        <v>45900</v>
      </c>
      <c r="B12642" s="129">
        <v>45881</v>
      </c>
      <c r="C12642" s="129" t="s">
        <v>417</v>
      </c>
      <c r="D12642" s="165">
        <v>235765</v>
      </c>
      <c r="E12642" s="129" t="s">
        <v>16708</v>
      </c>
      <c r="F12642" s="129" t="s">
        <v>16721</v>
      </c>
      <c r="G12642" s="129" t="s">
        <v>16723</v>
      </c>
      <c r="H12642" s="129"/>
    </row>
    <row r="12643" spans="1:8" x14ac:dyDescent="0.3">
      <c r="A12643" s="183">
        <v>45900</v>
      </c>
      <c r="B12643" s="129">
        <v>45881</v>
      </c>
      <c r="C12643" s="129" t="s">
        <v>417</v>
      </c>
      <c r="D12643" s="165">
        <v>759569</v>
      </c>
      <c r="E12643" s="129" t="s">
        <v>16710</v>
      </c>
      <c r="F12643" s="129" t="s">
        <v>16721</v>
      </c>
      <c r="G12643" s="129" t="s">
        <v>16723</v>
      </c>
      <c r="H12643" s="129"/>
    </row>
    <row r="12644" spans="1:8" x14ac:dyDescent="0.3">
      <c r="A12644" s="183">
        <v>45900</v>
      </c>
      <c r="B12644" s="129">
        <v>45881</v>
      </c>
      <c r="C12644" s="129" t="s">
        <v>417</v>
      </c>
      <c r="D12644" s="165">
        <v>274095</v>
      </c>
      <c r="E12644" s="129" t="s">
        <v>16708</v>
      </c>
      <c r="F12644" s="129" t="s">
        <v>16721</v>
      </c>
      <c r="G12644" s="129" t="s">
        <v>16723</v>
      </c>
      <c r="H12644" s="129"/>
    </row>
    <row r="12645" spans="1:8" x14ac:dyDescent="0.3">
      <c r="A12645" s="183">
        <v>45900</v>
      </c>
      <c r="B12645" s="129">
        <v>45874</v>
      </c>
      <c r="C12645" s="129" t="s">
        <v>417</v>
      </c>
      <c r="D12645" s="165">
        <v>116808</v>
      </c>
      <c r="E12645" s="129" t="s">
        <v>16708</v>
      </c>
      <c r="F12645" s="129" t="s">
        <v>16721</v>
      </c>
      <c r="G12645" s="129" t="s">
        <v>16723</v>
      </c>
      <c r="H12645" s="129"/>
    </row>
    <row r="12646" spans="1:8" x14ac:dyDescent="0.3">
      <c r="A12646" s="183">
        <v>45900</v>
      </c>
      <c r="B12646" s="129">
        <v>45888</v>
      </c>
      <c r="C12646" s="129" t="s">
        <v>417</v>
      </c>
      <c r="D12646" s="165">
        <v>100599</v>
      </c>
      <c r="E12646" s="129" t="s">
        <v>16708</v>
      </c>
      <c r="F12646" s="129" t="s">
        <v>16721</v>
      </c>
      <c r="G12646" s="129" t="s">
        <v>16723</v>
      </c>
      <c r="H12646" s="129"/>
    </row>
    <row r="12647" spans="1:8" x14ac:dyDescent="0.3">
      <c r="A12647" s="183">
        <v>45869</v>
      </c>
      <c r="B12647" s="129">
        <v>45867</v>
      </c>
      <c r="C12647" s="129" t="s">
        <v>417</v>
      </c>
      <c r="D12647" s="165">
        <v>82673</v>
      </c>
      <c r="E12647" s="129" t="s">
        <v>16708</v>
      </c>
      <c r="F12647" s="129" t="s">
        <v>16721</v>
      </c>
      <c r="G12647" s="129" t="s">
        <v>16723</v>
      </c>
      <c r="H12647" s="129"/>
    </row>
    <row r="12648" spans="1:8" x14ac:dyDescent="0.3">
      <c r="A12648" s="183">
        <v>45869</v>
      </c>
      <c r="B12648" s="129">
        <v>45867</v>
      </c>
      <c r="C12648" s="129" t="s">
        <v>417</v>
      </c>
      <c r="D12648" s="165">
        <v>77490</v>
      </c>
      <c r="E12648" s="129" t="s">
        <v>16708</v>
      </c>
      <c r="F12648" s="129" t="s">
        <v>16721</v>
      </c>
      <c r="G12648" s="129" t="s">
        <v>16723</v>
      </c>
      <c r="H12648" s="129"/>
    </row>
    <row r="12649" spans="1:8" x14ac:dyDescent="0.3">
      <c r="A12649" s="183">
        <v>45900</v>
      </c>
      <c r="B12649" s="129">
        <v>45895</v>
      </c>
      <c r="C12649" s="129" t="s">
        <v>417</v>
      </c>
      <c r="D12649" s="165">
        <v>70873</v>
      </c>
      <c r="E12649" s="129" t="s">
        <v>16708</v>
      </c>
      <c r="F12649" s="129" t="s">
        <v>16721</v>
      </c>
      <c r="G12649" s="129" t="s">
        <v>16723</v>
      </c>
      <c r="H12649" s="129"/>
    </row>
    <row r="12650" spans="1:8" x14ac:dyDescent="0.3">
      <c r="A12650" s="183">
        <v>45869</v>
      </c>
      <c r="B12650" s="129">
        <v>45867</v>
      </c>
      <c r="C12650" s="129" t="s">
        <v>417</v>
      </c>
      <c r="D12650" s="165">
        <v>55699</v>
      </c>
      <c r="E12650" s="129" t="s">
        <v>16717</v>
      </c>
      <c r="F12650" s="129" t="s">
        <v>16721</v>
      </c>
      <c r="G12650" s="129" t="s">
        <v>16723</v>
      </c>
      <c r="H12650" s="129"/>
    </row>
    <row r="12651" spans="1:8" x14ac:dyDescent="0.3">
      <c r="A12651" s="183">
        <v>45869</v>
      </c>
      <c r="B12651" s="129">
        <v>45860</v>
      </c>
      <c r="C12651" s="129" t="s">
        <v>417</v>
      </c>
      <c r="D12651" s="165">
        <v>14503</v>
      </c>
      <c r="E12651" s="129" t="s">
        <v>16708</v>
      </c>
      <c r="F12651" s="129" t="s">
        <v>16721</v>
      </c>
      <c r="G12651" s="129" t="s">
        <v>16723</v>
      </c>
      <c r="H12651" s="129"/>
    </row>
    <row r="12652" spans="1:8" x14ac:dyDescent="0.3">
      <c r="A12652" s="183">
        <v>45869</v>
      </c>
      <c r="B12652" s="129">
        <v>45853</v>
      </c>
      <c r="C12652" s="129" t="s">
        <v>417</v>
      </c>
      <c r="D12652" s="165">
        <v>5474</v>
      </c>
      <c r="E12652" s="129" t="s">
        <v>16709</v>
      </c>
      <c r="F12652" s="129" t="s">
        <v>16721</v>
      </c>
      <c r="G12652" s="129" t="s">
        <v>16723</v>
      </c>
      <c r="H12652" s="129"/>
    </row>
    <row r="12653" spans="1:8" x14ac:dyDescent="0.3">
      <c r="A12653" s="183">
        <v>45869</v>
      </c>
      <c r="B12653" s="129">
        <v>45853</v>
      </c>
      <c r="C12653" s="129" t="s">
        <v>417</v>
      </c>
      <c r="D12653" s="165">
        <v>4458</v>
      </c>
      <c r="E12653" s="129" t="s">
        <v>16709</v>
      </c>
      <c r="F12653" s="129" t="s">
        <v>16721</v>
      </c>
      <c r="G12653" s="129" t="s">
        <v>16723</v>
      </c>
      <c r="H12653" s="129"/>
    </row>
    <row r="12654" spans="1:8" x14ac:dyDescent="0.3">
      <c r="A12654" s="183">
        <v>45930</v>
      </c>
      <c r="B12654" s="129">
        <v>45909</v>
      </c>
      <c r="C12654" s="129" t="s">
        <v>417</v>
      </c>
      <c r="D12654" s="165">
        <v>152112</v>
      </c>
      <c r="E12654" s="129" t="s">
        <v>16708</v>
      </c>
      <c r="F12654" s="129" t="s">
        <v>16721</v>
      </c>
      <c r="G12654" s="129" t="s">
        <v>16723</v>
      </c>
      <c r="H12654" s="129"/>
    </row>
    <row r="12655" spans="1:8" x14ac:dyDescent="0.3">
      <c r="A12655" s="183">
        <v>45930</v>
      </c>
      <c r="B12655" s="129">
        <v>45909</v>
      </c>
      <c r="C12655" s="129" t="s">
        <v>417</v>
      </c>
      <c r="D12655" s="165">
        <v>130034</v>
      </c>
      <c r="E12655" s="129" t="s">
        <v>16708</v>
      </c>
      <c r="F12655" s="129" t="s">
        <v>16721</v>
      </c>
      <c r="G12655" s="129" t="s">
        <v>16723</v>
      </c>
      <c r="H12655" s="129"/>
    </row>
    <row r="12656" spans="1:8" x14ac:dyDescent="0.3">
      <c r="A12656" s="183">
        <v>45930</v>
      </c>
      <c r="B12656" s="129">
        <v>45909</v>
      </c>
      <c r="C12656" s="129" t="s">
        <v>417</v>
      </c>
      <c r="D12656" s="165">
        <v>283922</v>
      </c>
      <c r="E12656" s="129" t="s">
        <v>16708</v>
      </c>
      <c r="F12656" s="129" t="s">
        <v>16721</v>
      </c>
      <c r="G12656" s="129" t="s">
        <v>16723</v>
      </c>
      <c r="H12656" s="129"/>
    </row>
    <row r="12657" spans="1:8" x14ac:dyDescent="0.3">
      <c r="A12657" s="183">
        <v>45930</v>
      </c>
      <c r="B12657" s="129">
        <v>45923</v>
      </c>
      <c r="C12657" s="129" t="s">
        <v>417</v>
      </c>
      <c r="D12657" s="165">
        <v>86343</v>
      </c>
      <c r="E12657" s="129" t="s">
        <v>16708</v>
      </c>
      <c r="F12657" s="129" t="s">
        <v>16721</v>
      </c>
      <c r="G12657" s="129" t="s">
        <v>16723</v>
      </c>
      <c r="H12657" s="129"/>
    </row>
    <row r="12658" spans="1:8" x14ac:dyDescent="0.3">
      <c r="A12658" s="183">
        <v>45900</v>
      </c>
      <c r="B12658" s="129">
        <v>45895</v>
      </c>
      <c r="C12658" s="129" t="s">
        <v>417</v>
      </c>
      <c r="D12658" s="165">
        <v>98608</v>
      </c>
      <c r="E12658" s="129" t="s">
        <v>16708</v>
      </c>
      <c r="F12658" s="129" t="s">
        <v>16721</v>
      </c>
      <c r="G12658" s="129" t="s">
        <v>16723</v>
      </c>
      <c r="H12658" s="129"/>
    </row>
    <row r="12659" spans="1:8" x14ac:dyDescent="0.3">
      <c r="A12659" s="183">
        <v>45900</v>
      </c>
      <c r="B12659" s="129">
        <v>45888</v>
      </c>
      <c r="C12659" s="129" t="s">
        <v>417</v>
      </c>
      <c r="D12659" s="165">
        <v>68462</v>
      </c>
      <c r="E12659" s="129" t="s">
        <v>16708</v>
      </c>
      <c r="F12659" s="129" t="s">
        <v>16721</v>
      </c>
      <c r="G12659" s="129" t="s">
        <v>16723</v>
      </c>
      <c r="H12659" s="129"/>
    </row>
    <row r="12660" spans="1:8" x14ac:dyDescent="0.3">
      <c r="A12660" s="183">
        <v>45930</v>
      </c>
      <c r="B12660" s="129">
        <v>45909</v>
      </c>
      <c r="C12660" s="129" t="s">
        <v>416</v>
      </c>
      <c r="D12660" s="165">
        <v>325946</v>
      </c>
      <c r="E12660" s="129" t="s">
        <v>16712</v>
      </c>
      <c r="F12660" s="129" t="s">
        <v>16721</v>
      </c>
      <c r="G12660" s="129" t="s">
        <v>16723</v>
      </c>
      <c r="H12660" s="129"/>
    </row>
    <row r="12661" spans="1:8" x14ac:dyDescent="0.3">
      <c r="A12661" s="183">
        <v>45930</v>
      </c>
      <c r="B12661" s="129">
        <v>45909</v>
      </c>
      <c r="C12661" s="129" t="s">
        <v>416</v>
      </c>
      <c r="D12661" s="165">
        <v>84708</v>
      </c>
      <c r="E12661" s="129" t="s">
        <v>16708</v>
      </c>
      <c r="F12661" s="129" t="s">
        <v>16721</v>
      </c>
      <c r="G12661" s="129" t="s">
        <v>16723</v>
      </c>
      <c r="H12661" s="129"/>
    </row>
    <row r="12662" spans="1:8" x14ac:dyDescent="0.3">
      <c r="A12662" s="183">
        <v>45930</v>
      </c>
      <c r="B12662" s="129">
        <v>45925</v>
      </c>
      <c r="C12662" s="129" t="s">
        <v>416</v>
      </c>
      <c r="D12662" s="165">
        <v>84283</v>
      </c>
      <c r="E12662" s="129" t="s">
        <v>16708</v>
      </c>
      <c r="F12662" s="129" t="s">
        <v>16721</v>
      </c>
      <c r="G12662" s="129" t="s">
        <v>16723</v>
      </c>
      <c r="H12662" s="129"/>
    </row>
    <row r="12663" spans="1:8" x14ac:dyDescent="0.3">
      <c r="A12663" s="183">
        <v>45930</v>
      </c>
      <c r="B12663" s="129">
        <v>45923</v>
      </c>
      <c r="C12663" s="129" t="s">
        <v>416</v>
      </c>
      <c r="D12663" s="165">
        <v>48141</v>
      </c>
      <c r="E12663" s="129" t="s">
        <v>16708</v>
      </c>
      <c r="F12663" s="129" t="s">
        <v>16721</v>
      </c>
      <c r="G12663" s="129" t="s">
        <v>16723</v>
      </c>
      <c r="H12663" s="129"/>
    </row>
    <row r="12664" spans="1:8" x14ac:dyDescent="0.3">
      <c r="A12664" s="183">
        <v>45900</v>
      </c>
      <c r="B12664" s="129">
        <v>45895</v>
      </c>
      <c r="C12664" s="129" t="s">
        <v>416</v>
      </c>
      <c r="D12664" s="165">
        <v>50633</v>
      </c>
      <c r="E12664" s="129" t="s">
        <v>16708</v>
      </c>
      <c r="F12664" s="129" t="s">
        <v>16721</v>
      </c>
      <c r="G12664" s="129" t="s">
        <v>16723</v>
      </c>
      <c r="H12664" s="129"/>
    </row>
    <row r="12665" spans="1:8" x14ac:dyDescent="0.3">
      <c r="A12665" s="183">
        <v>45900</v>
      </c>
      <c r="B12665" s="129">
        <v>45888</v>
      </c>
      <c r="C12665" s="129" t="s">
        <v>416</v>
      </c>
      <c r="D12665" s="165">
        <v>42365</v>
      </c>
      <c r="E12665" s="129" t="s">
        <v>16708</v>
      </c>
      <c r="F12665" s="129" t="s">
        <v>16721</v>
      </c>
      <c r="G12665" s="129" t="s">
        <v>16723</v>
      </c>
      <c r="H12665" s="129"/>
    </row>
    <row r="12666" spans="1:8" x14ac:dyDescent="0.3">
      <c r="A12666" s="183">
        <v>45900</v>
      </c>
      <c r="B12666" s="129">
        <v>45888</v>
      </c>
      <c r="C12666" s="129" t="s">
        <v>416</v>
      </c>
      <c r="D12666" s="165">
        <v>54427</v>
      </c>
      <c r="E12666" s="129" t="s">
        <v>16708</v>
      </c>
      <c r="F12666" s="129" t="s">
        <v>16721</v>
      </c>
      <c r="G12666" s="129" t="s">
        <v>16723</v>
      </c>
      <c r="H12666" s="129"/>
    </row>
    <row r="12667" spans="1:8" x14ac:dyDescent="0.3">
      <c r="A12667" s="183">
        <v>45900</v>
      </c>
      <c r="B12667" s="129">
        <v>45888</v>
      </c>
      <c r="C12667" s="129" t="s">
        <v>416</v>
      </c>
      <c r="D12667" s="165">
        <v>156097</v>
      </c>
      <c r="E12667" s="129" t="s">
        <v>16712</v>
      </c>
      <c r="F12667" s="129" t="s">
        <v>16721</v>
      </c>
      <c r="G12667" s="129" t="s">
        <v>16723</v>
      </c>
      <c r="H12667" s="129"/>
    </row>
    <row r="12668" spans="1:8" x14ac:dyDescent="0.3">
      <c r="A12668" s="183">
        <v>45900</v>
      </c>
      <c r="B12668" s="129">
        <v>45888</v>
      </c>
      <c r="C12668" s="129" t="s">
        <v>416</v>
      </c>
      <c r="D12668" s="165">
        <v>285660</v>
      </c>
      <c r="E12668" s="129" t="s">
        <v>16716</v>
      </c>
      <c r="F12668" s="129" t="s">
        <v>16721</v>
      </c>
      <c r="G12668" s="129" t="s">
        <v>16723</v>
      </c>
      <c r="H12668" s="129"/>
    </row>
    <row r="12669" spans="1:8" x14ac:dyDescent="0.3">
      <c r="A12669" s="183">
        <v>45930</v>
      </c>
      <c r="B12669" s="129">
        <v>45909</v>
      </c>
      <c r="C12669" s="129" t="s">
        <v>418</v>
      </c>
      <c r="D12669" s="165">
        <v>253636</v>
      </c>
      <c r="E12669" s="129" t="s">
        <v>16708</v>
      </c>
      <c r="F12669" s="129" t="s">
        <v>16721</v>
      </c>
      <c r="G12669" s="129" t="s">
        <v>16723</v>
      </c>
      <c r="H12669" s="129"/>
    </row>
    <row r="12670" spans="1:8" x14ac:dyDescent="0.3">
      <c r="A12670" s="183">
        <v>45930</v>
      </c>
      <c r="B12670" s="129">
        <v>45909</v>
      </c>
      <c r="C12670" s="129" t="s">
        <v>418</v>
      </c>
      <c r="D12670" s="165">
        <v>287651</v>
      </c>
      <c r="E12670" s="129" t="s">
        <v>16718</v>
      </c>
      <c r="F12670" s="129" t="s">
        <v>16721</v>
      </c>
      <c r="G12670" s="129" t="s">
        <v>16723</v>
      </c>
      <c r="H12670" s="129"/>
    </row>
    <row r="12671" spans="1:8" x14ac:dyDescent="0.3">
      <c r="A12671" s="183">
        <v>45930</v>
      </c>
      <c r="B12671" s="129">
        <v>45923</v>
      </c>
      <c r="C12671" s="129" t="s">
        <v>418</v>
      </c>
      <c r="D12671" s="165">
        <v>128910</v>
      </c>
      <c r="E12671" s="129" t="s">
        <v>16708</v>
      </c>
      <c r="F12671" s="129" t="s">
        <v>16721</v>
      </c>
      <c r="G12671" s="129" t="s">
        <v>16723</v>
      </c>
      <c r="H12671" s="129"/>
    </row>
    <row r="12672" spans="1:8" x14ac:dyDescent="0.3">
      <c r="A12672" s="183">
        <v>45930</v>
      </c>
      <c r="B12672" s="129">
        <v>45925</v>
      </c>
      <c r="C12672" s="129" t="s">
        <v>418</v>
      </c>
      <c r="D12672" s="165">
        <v>60786</v>
      </c>
      <c r="E12672" s="129" t="s">
        <v>16708</v>
      </c>
      <c r="F12672" s="129" t="s">
        <v>16721</v>
      </c>
      <c r="G12672" s="129" t="s">
        <v>16723</v>
      </c>
      <c r="H12672" s="129"/>
    </row>
    <row r="12673" spans="1:8" x14ac:dyDescent="0.3">
      <c r="A12673" s="183">
        <v>45900</v>
      </c>
      <c r="B12673" s="129">
        <v>45895</v>
      </c>
      <c r="C12673" s="129" t="s">
        <v>418</v>
      </c>
      <c r="D12673" s="165">
        <v>111312</v>
      </c>
      <c r="E12673" s="129" t="s">
        <v>16708</v>
      </c>
      <c r="F12673" s="129" t="s">
        <v>16721</v>
      </c>
      <c r="G12673" s="129" t="s">
        <v>16723</v>
      </c>
      <c r="H12673" s="129"/>
    </row>
    <row r="12674" spans="1:8" x14ac:dyDescent="0.3">
      <c r="A12674" s="183">
        <v>45900</v>
      </c>
      <c r="B12674" s="129">
        <v>45888</v>
      </c>
      <c r="C12674" s="129" t="s">
        <v>418</v>
      </c>
      <c r="D12674" s="165">
        <v>48202</v>
      </c>
      <c r="E12674" s="129" t="s">
        <v>16708</v>
      </c>
      <c r="F12674" s="129" t="s">
        <v>16721</v>
      </c>
      <c r="G12674" s="129" t="s">
        <v>16723</v>
      </c>
      <c r="H12674" s="129"/>
    </row>
    <row r="12675" spans="1:8" x14ac:dyDescent="0.3">
      <c r="A12675" s="183">
        <v>45961</v>
      </c>
      <c r="B12675" s="129">
        <v>45944</v>
      </c>
      <c r="C12675" s="129" t="s">
        <v>418</v>
      </c>
      <c r="D12675" s="165">
        <v>171914</v>
      </c>
      <c r="E12675" s="129" t="s">
        <v>16709</v>
      </c>
      <c r="F12675" s="129" t="s">
        <v>16721</v>
      </c>
      <c r="G12675" s="129" t="s">
        <v>16723</v>
      </c>
      <c r="H12675" s="129"/>
    </row>
    <row r="12676" spans="1:8" x14ac:dyDescent="0.3">
      <c r="A12676" s="183">
        <v>45930</v>
      </c>
      <c r="B12676" s="129">
        <v>45930</v>
      </c>
      <c r="C12676" s="129" t="s">
        <v>418</v>
      </c>
      <c r="D12676" s="165">
        <v>58843</v>
      </c>
      <c r="E12676" s="129" t="s">
        <v>16708</v>
      </c>
      <c r="F12676" s="129" t="s">
        <v>16721</v>
      </c>
      <c r="G12676" s="129" t="s">
        <v>16723</v>
      </c>
      <c r="H12676" s="129"/>
    </row>
    <row r="12677" spans="1:8" x14ac:dyDescent="0.3">
      <c r="A12677" s="183">
        <v>45930</v>
      </c>
      <c r="B12677" s="129">
        <v>45930</v>
      </c>
      <c r="C12677" s="129" t="s">
        <v>418</v>
      </c>
      <c r="D12677" s="165">
        <v>119299</v>
      </c>
      <c r="E12677" s="129" t="s">
        <v>16708</v>
      </c>
      <c r="F12677" s="129" t="s">
        <v>16721</v>
      </c>
      <c r="G12677" s="129" t="s">
        <v>16723</v>
      </c>
      <c r="H12677" s="129"/>
    </row>
    <row r="12678" spans="1:8" x14ac:dyDescent="0.3">
      <c r="A12678" s="183">
        <v>45961</v>
      </c>
      <c r="B12678" s="129">
        <v>45937</v>
      </c>
      <c r="C12678" s="129" t="s">
        <v>418</v>
      </c>
      <c r="D12678" s="165">
        <v>110622</v>
      </c>
      <c r="E12678" s="129" t="s">
        <v>16708</v>
      </c>
      <c r="F12678" s="129" t="s">
        <v>16721</v>
      </c>
      <c r="G12678" s="129" t="s">
        <v>16723</v>
      </c>
      <c r="H12678" s="129"/>
    </row>
    <row r="12679" spans="1:8" x14ac:dyDescent="0.3">
      <c r="A12679" s="183">
        <v>45961</v>
      </c>
      <c r="B12679" s="129">
        <v>45952</v>
      </c>
      <c r="C12679" s="129" t="s">
        <v>418</v>
      </c>
      <c r="D12679" s="165">
        <v>126263</v>
      </c>
      <c r="E12679" s="129" t="s">
        <v>16708</v>
      </c>
      <c r="F12679" s="129" t="s">
        <v>16721</v>
      </c>
      <c r="G12679" s="129" t="s">
        <v>16723</v>
      </c>
      <c r="H12679" s="129"/>
    </row>
    <row r="12680" spans="1:8" x14ac:dyDescent="0.3">
      <c r="A12680" s="183">
        <v>45961</v>
      </c>
      <c r="B12680" s="129">
        <v>45945</v>
      </c>
      <c r="C12680" s="129" t="s">
        <v>418</v>
      </c>
      <c r="D12680" s="165">
        <v>119570</v>
      </c>
      <c r="E12680" s="129" t="s">
        <v>16708</v>
      </c>
      <c r="F12680" s="129" t="s">
        <v>16721</v>
      </c>
      <c r="G12680" s="129" t="s">
        <v>16723</v>
      </c>
      <c r="H12680" s="129"/>
    </row>
    <row r="12681" spans="1:8" x14ac:dyDescent="0.3">
      <c r="A12681" s="183">
        <v>45961</v>
      </c>
      <c r="B12681" s="129">
        <v>45937</v>
      </c>
      <c r="C12681" s="129" t="s">
        <v>418</v>
      </c>
      <c r="D12681" s="165">
        <v>143063</v>
      </c>
      <c r="E12681" s="129" t="s">
        <v>16709</v>
      </c>
      <c r="F12681" s="129" t="s">
        <v>16721</v>
      </c>
      <c r="G12681" s="129" t="s">
        <v>16723</v>
      </c>
      <c r="H12681" s="129"/>
    </row>
    <row r="12682" spans="1:8" x14ac:dyDescent="0.3">
      <c r="A12682" s="183">
        <v>45930</v>
      </c>
      <c r="B12682" s="129">
        <v>45930</v>
      </c>
      <c r="C12682" s="129" t="s">
        <v>418</v>
      </c>
      <c r="D12682" s="165">
        <v>548862</v>
      </c>
      <c r="E12682" s="129" t="s">
        <v>16719</v>
      </c>
      <c r="F12682" s="129" t="s">
        <v>16721</v>
      </c>
      <c r="G12682" s="129" t="s">
        <v>16723</v>
      </c>
      <c r="H12682" s="129"/>
    </row>
    <row r="12683" spans="1:8" x14ac:dyDescent="0.3">
      <c r="A12683" s="183">
        <v>45961</v>
      </c>
      <c r="B12683" s="129">
        <v>45937</v>
      </c>
      <c r="C12683" s="129" t="s">
        <v>418</v>
      </c>
      <c r="D12683" s="165">
        <v>72830</v>
      </c>
      <c r="E12683" s="129" t="s">
        <v>16709</v>
      </c>
      <c r="F12683" s="129" t="s">
        <v>16721</v>
      </c>
      <c r="G12683" s="129" t="s">
        <v>16723</v>
      </c>
      <c r="H12683" s="129"/>
    </row>
    <row r="12684" spans="1:8" x14ac:dyDescent="0.3">
      <c r="A12684" s="183">
        <v>45961</v>
      </c>
      <c r="B12684" s="129">
        <v>45958</v>
      </c>
      <c r="C12684" s="129" t="s">
        <v>418</v>
      </c>
      <c r="D12684" s="165">
        <v>53934</v>
      </c>
      <c r="E12684" s="129" t="s">
        <v>16708</v>
      </c>
      <c r="F12684" s="129" t="s">
        <v>16721</v>
      </c>
      <c r="G12684" s="129" t="s">
        <v>16723</v>
      </c>
      <c r="H12684" s="129"/>
    </row>
    <row r="12685" spans="1:8" x14ac:dyDescent="0.3">
      <c r="A12685" s="183">
        <v>45930</v>
      </c>
      <c r="B12685" s="129">
        <v>45923</v>
      </c>
      <c r="C12685" s="129" t="s">
        <v>418</v>
      </c>
      <c r="D12685" s="165">
        <v>58455</v>
      </c>
      <c r="E12685" s="129" t="s">
        <v>16708</v>
      </c>
      <c r="F12685" s="129" t="s">
        <v>16721</v>
      </c>
      <c r="G12685" s="129" t="s">
        <v>16723</v>
      </c>
      <c r="H12685" s="129"/>
    </row>
    <row r="12686" spans="1:8" x14ac:dyDescent="0.3">
      <c r="A12686" s="183">
        <v>45930</v>
      </c>
      <c r="B12686" s="129">
        <v>45925</v>
      </c>
      <c r="C12686" s="129" t="s">
        <v>418</v>
      </c>
      <c r="D12686" s="165">
        <v>13528</v>
      </c>
      <c r="E12686" s="129" t="s">
        <v>16708</v>
      </c>
      <c r="F12686" s="129" t="s">
        <v>16721</v>
      </c>
      <c r="G12686" s="129" t="s">
        <v>16723</v>
      </c>
      <c r="H12686" s="129"/>
    </row>
    <row r="12687" spans="1:8" x14ac:dyDescent="0.3">
      <c r="A12687" s="183">
        <v>45961</v>
      </c>
      <c r="B12687" s="129">
        <v>45951</v>
      </c>
      <c r="C12687" s="129" t="s">
        <v>418</v>
      </c>
      <c r="D12687" s="165">
        <v>11170</v>
      </c>
      <c r="E12687" s="129" t="s">
        <v>16708</v>
      </c>
      <c r="F12687" s="129" t="s">
        <v>16721</v>
      </c>
      <c r="G12687" s="129" t="s">
        <v>16723</v>
      </c>
      <c r="H12687" s="129"/>
    </row>
    <row r="12688" spans="1:8" x14ac:dyDescent="0.3">
      <c r="A12688" s="183">
        <v>45961</v>
      </c>
      <c r="B12688" s="129">
        <v>45933</v>
      </c>
      <c r="C12688" s="129" t="s">
        <v>416</v>
      </c>
      <c r="D12688" s="165">
        <v>214236</v>
      </c>
      <c r="E12688" s="129" t="s">
        <v>16709</v>
      </c>
      <c r="F12688" s="129" t="s">
        <v>16721</v>
      </c>
      <c r="G12688" s="129" t="s">
        <v>16723</v>
      </c>
      <c r="H12688" s="129"/>
    </row>
    <row r="12689" spans="1:8" x14ac:dyDescent="0.3">
      <c r="A12689" s="183">
        <v>45930</v>
      </c>
      <c r="B12689" s="129">
        <v>45930</v>
      </c>
      <c r="C12689" s="129" t="s">
        <v>416</v>
      </c>
      <c r="D12689" s="165">
        <v>227296</v>
      </c>
      <c r="E12689" s="129" t="s">
        <v>16708</v>
      </c>
      <c r="F12689" s="129" t="s">
        <v>16721</v>
      </c>
      <c r="G12689" s="129" t="s">
        <v>16723</v>
      </c>
      <c r="H12689" s="129"/>
    </row>
    <row r="12690" spans="1:8" x14ac:dyDescent="0.3">
      <c r="A12690" s="183">
        <v>45961</v>
      </c>
      <c r="B12690" s="129">
        <v>45937</v>
      </c>
      <c r="C12690" s="129" t="s">
        <v>416</v>
      </c>
      <c r="D12690" s="165">
        <v>156223</v>
      </c>
      <c r="E12690" s="129" t="s">
        <v>16708</v>
      </c>
      <c r="F12690" s="129" t="s">
        <v>16721</v>
      </c>
      <c r="G12690" s="129" t="s">
        <v>16723</v>
      </c>
      <c r="H12690" s="129"/>
    </row>
    <row r="12691" spans="1:8" x14ac:dyDescent="0.3">
      <c r="A12691" s="183">
        <v>45961</v>
      </c>
      <c r="B12691" s="129">
        <v>45945</v>
      </c>
      <c r="C12691" s="129" t="s">
        <v>416</v>
      </c>
      <c r="D12691" s="165">
        <v>150211</v>
      </c>
      <c r="E12691" s="129" t="s">
        <v>16708</v>
      </c>
      <c r="F12691" s="129" t="s">
        <v>16721</v>
      </c>
      <c r="G12691" s="129" t="s">
        <v>16723</v>
      </c>
      <c r="H12691" s="129"/>
    </row>
    <row r="12692" spans="1:8" x14ac:dyDescent="0.3">
      <c r="A12692" s="183">
        <v>45961</v>
      </c>
      <c r="B12692" s="129">
        <v>45951</v>
      </c>
      <c r="C12692" s="129" t="s">
        <v>416</v>
      </c>
      <c r="D12692" s="165">
        <v>98125</v>
      </c>
      <c r="E12692" s="129" t="s">
        <v>16708</v>
      </c>
      <c r="F12692" s="129" t="s">
        <v>16721</v>
      </c>
      <c r="G12692" s="129" t="s">
        <v>16723</v>
      </c>
      <c r="H12692" s="129"/>
    </row>
    <row r="12693" spans="1:8" x14ac:dyDescent="0.3">
      <c r="A12693" s="183">
        <v>45930</v>
      </c>
      <c r="B12693" s="129">
        <v>45930</v>
      </c>
      <c r="C12693" s="129" t="s">
        <v>416</v>
      </c>
      <c r="D12693" s="165">
        <v>129828</v>
      </c>
      <c r="E12693" s="129" t="s">
        <v>16708</v>
      </c>
      <c r="F12693" s="129" t="s">
        <v>16721</v>
      </c>
      <c r="G12693" s="129" t="s">
        <v>16723</v>
      </c>
      <c r="H12693" s="129"/>
    </row>
    <row r="12694" spans="1:8" x14ac:dyDescent="0.3">
      <c r="A12694" s="183">
        <v>45961</v>
      </c>
      <c r="B12694" s="129">
        <v>45933</v>
      </c>
      <c r="C12694" s="129" t="s">
        <v>416</v>
      </c>
      <c r="D12694" s="165">
        <v>141281</v>
      </c>
      <c r="E12694" s="129" t="s">
        <v>16709</v>
      </c>
      <c r="F12694" s="129" t="s">
        <v>16721</v>
      </c>
      <c r="G12694" s="129" t="s">
        <v>16723</v>
      </c>
      <c r="H12694" s="129"/>
    </row>
    <row r="12695" spans="1:8" x14ac:dyDescent="0.3">
      <c r="A12695" s="183">
        <v>45961</v>
      </c>
      <c r="B12695" s="129">
        <v>45937</v>
      </c>
      <c r="C12695" s="129" t="s">
        <v>416</v>
      </c>
      <c r="D12695" s="165">
        <v>150623</v>
      </c>
      <c r="E12695" s="129" t="s">
        <v>16708</v>
      </c>
      <c r="F12695" s="129" t="s">
        <v>16721</v>
      </c>
      <c r="G12695" s="129" t="s">
        <v>16723</v>
      </c>
      <c r="H12695" s="129"/>
    </row>
    <row r="12696" spans="1:8" x14ac:dyDescent="0.3">
      <c r="A12696" s="183">
        <v>45930</v>
      </c>
      <c r="B12696" s="129">
        <v>45930</v>
      </c>
      <c r="C12696" s="129" t="s">
        <v>416</v>
      </c>
      <c r="D12696" s="165">
        <v>525760</v>
      </c>
      <c r="E12696" s="129" t="s">
        <v>16719</v>
      </c>
      <c r="F12696" s="129" t="s">
        <v>16721</v>
      </c>
      <c r="G12696" s="129" t="s">
        <v>16723</v>
      </c>
      <c r="H12696" s="129"/>
    </row>
    <row r="12697" spans="1:8" x14ac:dyDescent="0.3">
      <c r="A12697" s="183">
        <v>45961</v>
      </c>
      <c r="B12697" s="129">
        <v>45937</v>
      </c>
      <c r="C12697" s="129" t="s">
        <v>416</v>
      </c>
      <c r="D12697" s="165">
        <v>462057</v>
      </c>
      <c r="E12697" s="129" t="s">
        <v>16719</v>
      </c>
      <c r="F12697" s="129" t="s">
        <v>16721</v>
      </c>
      <c r="G12697" s="129" t="s">
        <v>16723</v>
      </c>
      <c r="H12697" s="129"/>
    </row>
    <row r="12698" spans="1:8" x14ac:dyDescent="0.3">
      <c r="A12698" s="183">
        <v>45930</v>
      </c>
      <c r="B12698" s="129">
        <v>45923</v>
      </c>
      <c r="C12698" s="129" t="s">
        <v>416</v>
      </c>
      <c r="D12698" s="165">
        <v>67556</v>
      </c>
      <c r="E12698" s="129" t="s">
        <v>16708</v>
      </c>
      <c r="F12698" s="129" t="s">
        <v>16721</v>
      </c>
      <c r="G12698" s="129" t="s">
        <v>16723</v>
      </c>
      <c r="H12698" s="129"/>
    </row>
    <row r="12699" spans="1:8" x14ac:dyDescent="0.3">
      <c r="A12699" s="183">
        <v>45961</v>
      </c>
      <c r="B12699" s="129">
        <v>45958</v>
      </c>
      <c r="C12699" s="129" t="s">
        <v>416</v>
      </c>
      <c r="D12699" s="165">
        <v>48922</v>
      </c>
      <c r="E12699" s="129" t="s">
        <v>16708</v>
      </c>
      <c r="F12699" s="129" t="s">
        <v>16721</v>
      </c>
      <c r="G12699" s="129" t="s">
        <v>16723</v>
      </c>
      <c r="H12699" s="129"/>
    </row>
    <row r="12700" spans="1:8" x14ac:dyDescent="0.3">
      <c r="A12700" s="183">
        <v>45961</v>
      </c>
      <c r="B12700" s="129">
        <v>45958</v>
      </c>
      <c r="C12700" s="129" t="s">
        <v>416</v>
      </c>
      <c r="D12700" s="165">
        <v>45579</v>
      </c>
      <c r="E12700" s="129" t="s">
        <v>16708</v>
      </c>
      <c r="F12700" s="129" t="s">
        <v>16721</v>
      </c>
      <c r="G12700" s="129" t="s">
        <v>16723</v>
      </c>
      <c r="H12700" s="129"/>
    </row>
    <row r="12701" spans="1:8" x14ac:dyDescent="0.3">
      <c r="A12701" s="183">
        <v>45961</v>
      </c>
      <c r="B12701" s="129">
        <v>45951</v>
      </c>
      <c r="C12701" s="129" t="s">
        <v>417</v>
      </c>
      <c r="D12701" s="165">
        <v>137497</v>
      </c>
      <c r="E12701" s="129" t="s">
        <v>16708</v>
      </c>
      <c r="F12701" s="129" t="s">
        <v>16721</v>
      </c>
      <c r="G12701" s="129" t="s">
        <v>16723</v>
      </c>
      <c r="H12701" s="129"/>
    </row>
    <row r="12702" spans="1:8" x14ac:dyDescent="0.3">
      <c r="A12702" s="183">
        <v>45961</v>
      </c>
      <c r="B12702" s="129">
        <v>45937</v>
      </c>
      <c r="C12702" s="129" t="s">
        <v>417</v>
      </c>
      <c r="D12702" s="165">
        <v>128529</v>
      </c>
      <c r="E12702" s="129" t="s">
        <v>16708</v>
      </c>
      <c r="F12702" s="129" t="s">
        <v>16721</v>
      </c>
      <c r="G12702" s="129" t="s">
        <v>16723</v>
      </c>
      <c r="H12702" s="129"/>
    </row>
    <row r="12703" spans="1:8" x14ac:dyDescent="0.3">
      <c r="A12703" s="183">
        <v>45961</v>
      </c>
      <c r="B12703" s="129">
        <v>45945</v>
      </c>
      <c r="C12703" s="129" t="s">
        <v>417</v>
      </c>
      <c r="D12703" s="165">
        <v>134621</v>
      </c>
      <c r="E12703" s="129" t="s">
        <v>16708</v>
      </c>
      <c r="F12703" s="129" t="s">
        <v>16721</v>
      </c>
      <c r="G12703" s="129" t="s">
        <v>16723</v>
      </c>
      <c r="H12703" s="129"/>
    </row>
    <row r="12704" spans="1:8" x14ac:dyDescent="0.3">
      <c r="A12704" s="183">
        <v>45930</v>
      </c>
      <c r="B12704" s="129">
        <v>45930</v>
      </c>
      <c r="C12704" s="129" t="s">
        <v>417</v>
      </c>
      <c r="D12704" s="165">
        <v>158055</v>
      </c>
      <c r="E12704" s="129" t="s">
        <v>16708</v>
      </c>
      <c r="F12704" s="129" t="s">
        <v>16721</v>
      </c>
      <c r="G12704" s="129" t="s">
        <v>16723</v>
      </c>
      <c r="H12704" s="129"/>
    </row>
    <row r="12705" spans="1:8" x14ac:dyDescent="0.3">
      <c r="A12705" s="183">
        <v>45930</v>
      </c>
      <c r="B12705" s="129">
        <v>45923</v>
      </c>
      <c r="C12705" s="129" t="s">
        <v>417</v>
      </c>
      <c r="D12705" s="165">
        <v>46973</v>
      </c>
      <c r="E12705" s="129" t="s">
        <v>16708</v>
      </c>
      <c r="F12705" s="129" t="s">
        <v>16721</v>
      </c>
      <c r="G12705" s="129" t="s">
        <v>16723</v>
      </c>
      <c r="H12705" s="129"/>
    </row>
    <row r="12706" spans="1:8" x14ac:dyDescent="0.3">
      <c r="A12706" s="183">
        <v>45961</v>
      </c>
      <c r="B12706" s="129">
        <v>45958</v>
      </c>
      <c r="C12706" s="129" t="s">
        <v>417</v>
      </c>
      <c r="D12706" s="165">
        <v>42958</v>
      </c>
      <c r="E12706" s="129" t="s">
        <v>16708</v>
      </c>
      <c r="F12706" s="129" t="s">
        <v>16721</v>
      </c>
      <c r="G12706" s="129" t="s">
        <v>16723</v>
      </c>
      <c r="H12706" s="129"/>
    </row>
    <row r="12707" spans="1:8" x14ac:dyDescent="0.3">
      <c r="A12707" s="183">
        <v>45991</v>
      </c>
      <c r="B12707" s="129">
        <v>45979</v>
      </c>
      <c r="C12707" s="129" t="s">
        <v>418</v>
      </c>
      <c r="D12707" s="165">
        <v>106990</v>
      </c>
      <c r="E12707" s="129" t="s">
        <v>16708</v>
      </c>
      <c r="F12707" s="129" t="s">
        <v>16721</v>
      </c>
      <c r="G12707" s="129" t="s">
        <v>16723</v>
      </c>
      <c r="H12707" s="129"/>
    </row>
    <row r="12708" spans="1:8" x14ac:dyDescent="0.3">
      <c r="A12708" s="183">
        <v>45991</v>
      </c>
      <c r="B12708" s="129">
        <v>45972</v>
      </c>
      <c r="C12708" s="129" t="s">
        <v>418</v>
      </c>
      <c r="D12708" s="165">
        <v>107711</v>
      </c>
      <c r="E12708" s="129" t="s">
        <v>16708</v>
      </c>
      <c r="F12708" s="129" t="s">
        <v>16721</v>
      </c>
      <c r="G12708" s="129" t="s">
        <v>16723</v>
      </c>
      <c r="H12708" s="129"/>
    </row>
    <row r="12709" spans="1:8" x14ac:dyDescent="0.3">
      <c r="A12709" s="183">
        <v>45991</v>
      </c>
      <c r="B12709" s="129">
        <v>45966</v>
      </c>
      <c r="C12709" s="129" t="s">
        <v>418</v>
      </c>
      <c r="D12709" s="165">
        <v>82553</v>
      </c>
      <c r="E12709" s="129" t="s">
        <v>16708</v>
      </c>
      <c r="F12709" s="129" t="s">
        <v>16721</v>
      </c>
      <c r="G12709" s="129" t="s">
        <v>16723</v>
      </c>
      <c r="H12709" s="129"/>
    </row>
    <row r="12710" spans="1:8" x14ac:dyDescent="0.3">
      <c r="A12710" s="183">
        <v>45991</v>
      </c>
      <c r="B12710" s="129">
        <v>45972</v>
      </c>
      <c r="C12710" s="129" t="s">
        <v>418</v>
      </c>
      <c r="D12710" s="165">
        <v>225756</v>
      </c>
      <c r="E12710" s="129" t="s">
        <v>16712</v>
      </c>
      <c r="F12710" s="129" t="s">
        <v>16721</v>
      </c>
      <c r="G12710" s="129" t="s">
        <v>16723</v>
      </c>
      <c r="H12710" s="129"/>
    </row>
    <row r="12711" spans="1:8" x14ac:dyDescent="0.3">
      <c r="A12711" s="183">
        <v>45991</v>
      </c>
      <c r="B12711" s="129">
        <v>45980</v>
      </c>
      <c r="C12711" s="129" t="s">
        <v>418</v>
      </c>
      <c r="D12711" s="165">
        <v>142167</v>
      </c>
      <c r="E12711" s="129" t="s">
        <v>16712</v>
      </c>
      <c r="F12711" s="129" t="s">
        <v>16721</v>
      </c>
      <c r="G12711" s="129" t="s">
        <v>16723</v>
      </c>
      <c r="H12711" s="129"/>
    </row>
    <row r="12712" spans="1:8" x14ac:dyDescent="0.3">
      <c r="A12712" s="183">
        <v>45961</v>
      </c>
      <c r="B12712" s="129">
        <v>45958</v>
      </c>
      <c r="C12712" s="129" t="s">
        <v>418</v>
      </c>
      <c r="D12712" s="165">
        <v>107145</v>
      </c>
      <c r="E12712" s="129" t="s">
        <v>16708</v>
      </c>
      <c r="F12712" s="129" t="s">
        <v>16721</v>
      </c>
      <c r="G12712" s="129" t="s">
        <v>16723</v>
      </c>
      <c r="H12712" s="129"/>
    </row>
    <row r="12713" spans="1:8" x14ac:dyDescent="0.3">
      <c r="A12713" s="183">
        <v>45991</v>
      </c>
      <c r="B12713" s="129">
        <v>45982</v>
      </c>
      <c r="C12713" s="129" t="s">
        <v>418</v>
      </c>
      <c r="D12713" s="165">
        <v>41891</v>
      </c>
      <c r="E12713" s="129" t="s">
        <v>16708</v>
      </c>
      <c r="F12713" s="129" t="s">
        <v>16721</v>
      </c>
      <c r="G12713" s="129" t="s">
        <v>16723</v>
      </c>
      <c r="H12713" s="129"/>
    </row>
    <row r="12714" spans="1:8" x14ac:dyDescent="0.3">
      <c r="A12714" s="183">
        <v>45991</v>
      </c>
      <c r="B12714" s="129">
        <v>45986</v>
      </c>
      <c r="C12714" s="129" t="s">
        <v>418</v>
      </c>
      <c r="D12714" s="165">
        <v>77590</v>
      </c>
      <c r="E12714" s="129" t="s">
        <v>16714</v>
      </c>
      <c r="F12714" s="129" t="s">
        <v>16721</v>
      </c>
      <c r="G12714" s="129" t="s">
        <v>16723</v>
      </c>
      <c r="H12714" s="129"/>
    </row>
    <row r="12715" spans="1:8" x14ac:dyDescent="0.3">
      <c r="A12715" s="183">
        <v>45991</v>
      </c>
      <c r="B12715" s="129">
        <v>45980</v>
      </c>
      <c r="C12715" s="129" t="s">
        <v>418</v>
      </c>
      <c r="D12715" s="165">
        <v>90852</v>
      </c>
      <c r="E12715" s="129" t="s">
        <v>16712</v>
      </c>
      <c r="F12715" s="129" t="s">
        <v>16721</v>
      </c>
      <c r="G12715" s="129" t="s">
        <v>16723</v>
      </c>
      <c r="H12715" s="129"/>
    </row>
    <row r="12716" spans="1:8" x14ac:dyDescent="0.3">
      <c r="A12716" s="183">
        <v>45991</v>
      </c>
      <c r="B12716" s="129">
        <v>45967</v>
      </c>
      <c r="C12716" s="129" t="s">
        <v>416</v>
      </c>
      <c r="D12716" s="165">
        <v>162298</v>
      </c>
      <c r="E12716" s="129" t="s">
        <v>16709</v>
      </c>
      <c r="F12716" s="129" t="s">
        <v>16721</v>
      </c>
      <c r="G12716" s="129" t="s">
        <v>16723</v>
      </c>
      <c r="H12716" s="129"/>
    </row>
    <row r="12717" spans="1:8" x14ac:dyDescent="0.3">
      <c r="A12717" s="183">
        <v>45991</v>
      </c>
      <c r="B12717" s="129">
        <v>45966</v>
      </c>
      <c r="C12717" s="129" t="s">
        <v>416</v>
      </c>
      <c r="D12717" s="165">
        <v>203554</v>
      </c>
      <c r="E12717" s="129" t="s">
        <v>16708</v>
      </c>
      <c r="F12717" s="129" t="s">
        <v>16721</v>
      </c>
      <c r="G12717" s="129" t="s">
        <v>16723</v>
      </c>
      <c r="H12717" s="129"/>
    </row>
    <row r="12718" spans="1:8" x14ac:dyDescent="0.3">
      <c r="A12718" s="183">
        <v>45991</v>
      </c>
      <c r="B12718" s="129">
        <v>45972</v>
      </c>
      <c r="C12718" s="129" t="s">
        <v>416</v>
      </c>
      <c r="D12718" s="165">
        <v>416184</v>
      </c>
      <c r="E12718" s="129" t="s">
        <v>16712</v>
      </c>
      <c r="F12718" s="129" t="s">
        <v>16721</v>
      </c>
      <c r="G12718" s="129" t="s">
        <v>16723</v>
      </c>
      <c r="H12718" s="129"/>
    </row>
    <row r="12719" spans="1:8" x14ac:dyDescent="0.3">
      <c r="A12719" s="183">
        <v>45991</v>
      </c>
      <c r="B12719" s="129">
        <v>45966</v>
      </c>
      <c r="C12719" s="129" t="s">
        <v>416</v>
      </c>
      <c r="D12719" s="165">
        <v>124649</v>
      </c>
      <c r="E12719" s="129" t="s">
        <v>16709</v>
      </c>
      <c r="F12719" s="129" t="s">
        <v>16721</v>
      </c>
      <c r="G12719" s="129" t="s">
        <v>16723</v>
      </c>
      <c r="H12719" s="129"/>
    </row>
    <row r="12720" spans="1:8" x14ac:dyDescent="0.3">
      <c r="A12720" s="183">
        <v>45991</v>
      </c>
      <c r="B12720" s="129">
        <v>45966</v>
      </c>
      <c r="C12720" s="129" t="s">
        <v>416</v>
      </c>
      <c r="D12720" s="165">
        <v>387365</v>
      </c>
      <c r="E12720" s="129" t="s">
        <v>16712</v>
      </c>
      <c r="F12720" s="129" t="s">
        <v>16721</v>
      </c>
      <c r="G12720" s="129" t="s">
        <v>16723</v>
      </c>
      <c r="H12720" s="129"/>
    </row>
    <row r="12721" spans="1:8" x14ac:dyDescent="0.3">
      <c r="A12721" s="183">
        <v>45961</v>
      </c>
      <c r="B12721" s="129">
        <v>45958</v>
      </c>
      <c r="C12721" s="129" t="s">
        <v>416</v>
      </c>
      <c r="D12721" s="165">
        <v>105931</v>
      </c>
      <c r="E12721" s="129" t="s">
        <v>16708</v>
      </c>
      <c r="F12721" s="129" t="s">
        <v>16721</v>
      </c>
      <c r="G12721" s="129" t="s">
        <v>16723</v>
      </c>
      <c r="H12721" s="129"/>
    </row>
    <row r="12722" spans="1:8" x14ac:dyDescent="0.3">
      <c r="A12722" s="183">
        <v>45991</v>
      </c>
      <c r="B12722" s="129">
        <v>45972</v>
      </c>
      <c r="C12722" s="129" t="s">
        <v>416</v>
      </c>
      <c r="D12722" s="165">
        <v>39007</v>
      </c>
      <c r="E12722" s="129" t="s">
        <v>16708</v>
      </c>
      <c r="F12722" s="129" t="s">
        <v>16721</v>
      </c>
      <c r="G12722" s="129" t="s">
        <v>16723</v>
      </c>
      <c r="H12722" s="129"/>
    </row>
    <row r="12723" spans="1:8" x14ac:dyDescent="0.3">
      <c r="A12723" s="183">
        <v>45991</v>
      </c>
      <c r="B12723" s="129">
        <v>45979</v>
      </c>
      <c r="C12723" s="129" t="s">
        <v>416</v>
      </c>
      <c r="D12723" s="165">
        <v>34054</v>
      </c>
      <c r="E12723" s="129" t="s">
        <v>16708</v>
      </c>
      <c r="F12723" s="129" t="s">
        <v>16721</v>
      </c>
      <c r="G12723" s="129" t="s">
        <v>16723</v>
      </c>
      <c r="H12723" s="129"/>
    </row>
    <row r="12724" spans="1:8" x14ac:dyDescent="0.3">
      <c r="A12724" s="183">
        <v>45961</v>
      </c>
      <c r="B12724" s="129">
        <v>45958</v>
      </c>
      <c r="C12724" s="129" t="s">
        <v>416</v>
      </c>
      <c r="D12724" s="165">
        <v>111559</v>
      </c>
      <c r="E12724" s="129" t="s">
        <v>16708</v>
      </c>
      <c r="F12724" s="129" t="s">
        <v>16721</v>
      </c>
      <c r="G12724" s="129" t="s">
        <v>16723</v>
      </c>
      <c r="H12724" s="129"/>
    </row>
    <row r="12725" spans="1:8" x14ac:dyDescent="0.3">
      <c r="A12725" s="183">
        <v>45991</v>
      </c>
      <c r="B12725" s="129">
        <v>45986</v>
      </c>
      <c r="C12725" s="129" t="s">
        <v>416</v>
      </c>
      <c r="D12725" s="165">
        <v>26375</v>
      </c>
      <c r="E12725" s="129" t="s">
        <v>16708</v>
      </c>
      <c r="F12725" s="129" t="s">
        <v>16721</v>
      </c>
      <c r="G12725" s="129" t="s">
        <v>16723</v>
      </c>
      <c r="H12725" s="129"/>
    </row>
    <row r="12726" spans="1:8" x14ac:dyDescent="0.3">
      <c r="A12726" s="183">
        <v>45991</v>
      </c>
      <c r="B12726" s="129">
        <v>45972</v>
      </c>
      <c r="C12726" s="129" t="s">
        <v>417</v>
      </c>
      <c r="D12726" s="165">
        <v>158924</v>
      </c>
      <c r="E12726" s="129" t="s">
        <v>16708</v>
      </c>
      <c r="F12726" s="129" t="s">
        <v>16721</v>
      </c>
      <c r="G12726" s="129" t="s">
        <v>16723</v>
      </c>
      <c r="H12726" s="129"/>
    </row>
    <row r="12727" spans="1:8" x14ac:dyDescent="0.3">
      <c r="A12727" s="183">
        <v>45991</v>
      </c>
      <c r="B12727" s="129">
        <v>45966</v>
      </c>
      <c r="C12727" s="129" t="s">
        <v>417</v>
      </c>
      <c r="D12727" s="165">
        <v>108547</v>
      </c>
      <c r="E12727" s="129" t="s">
        <v>16708</v>
      </c>
      <c r="F12727" s="129" t="s">
        <v>16721</v>
      </c>
      <c r="G12727" s="129" t="s">
        <v>16723</v>
      </c>
      <c r="H12727" s="129"/>
    </row>
    <row r="12728" spans="1:8" x14ac:dyDescent="0.3">
      <c r="A12728" s="183">
        <v>45991</v>
      </c>
      <c r="B12728" s="129">
        <v>45972</v>
      </c>
      <c r="C12728" s="129" t="s">
        <v>417</v>
      </c>
      <c r="D12728" s="165">
        <v>105310</v>
      </c>
      <c r="E12728" s="129" t="s">
        <v>16708</v>
      </c>
      <c r="F12728" s="129" t="s">
        <v>16721</v>
      </c>
      <c r="G12728" s="129" t="s">
        <v>16723</v>
      </c>
      <c r="H12728" s="129"/>
    </row>
    <row r="12729" spans="1:8" x14ac:dyDescent="0.3">
      <c r="A12729" s="183">
        <v>45991</v>
      </c>
      <c r="B12729" s="129">
        <v>45979</v>
      </c>
      <c r="C12729" s="129" t="s">
        <v>417</v>
      </c>
      <c r="D12729" s="165">
        <v>113817</v>
      </c>
      <c r="E12729" s="129" t="s">
        <v>16708</v>
      </c>
      <c r="F12729" s="129" t="s">
        <v>16721</v>
      </c>
      <c r="G12729" s="129" t="s">
        <v>16723</v>
      </c>
      <c r="H12729" s="129"/>
    </row>
    <row r="12730" spans="1:8" x14ac:dyDescent="0.3">
      <c r="A12730" s="183">
        <v>45991</v>
      </c>
      <c r="B12730" s="129">
        <v>45979</v>
      </c>
      <c r="C12730" s="129" t="s">
        <v>417</v>
      </c>
      <c r="D12730" s="165">
        <v>62054</v>
      </c>
      <c r="E12730" s="129" t="s">
        <v>16708</v>
      </c>
      <c r="F12730" s="129" t="s">
        <v>16721</v>
      </c>
      <c r="G12730" s="129" t="s">
        <v>16723</v>
      </c>
      <c r="H12730" s="129"/>
    </row>
    <row r="12731" spans="1:8" x14ac:dyDescent="0.3">
      <c r="A12731" s="183">
        <v>45961</v>
      </c>
      <c r="B12731" s="129">
        <v>45958</v>
      </c>
      <c r="C12731" s="129" t="s">
        <v>417</v>
      </c>
      <c r="D12731" s="165">
        <v>105879</v>
      </c>
      <c r="E12731" s="129" t="s">
        <v>16708</v>
      </c>
      <c r="F12731" s="129" t="s">
        <v>16721</v>
      </c>
      <c r="G12731" s="129" t="s">
        <v>16723</v>
      </c>
      <c r="H12731" s="129"/>
    </row>
    <row r="12732" spans="1:8" x14ac:dyDescent="0.3">
      <c r="A12732" s="183">
        <v>46022</v>
      </c>
      <c r="B12732" s="129">
        <v>46001</v>
      </c>
      <c r="C12732" s="129" t="s">
        <v>417</v>
      </c>
      <c r="D12732" s="165">
        <v>334394</v>
      </c>
      <c r="E12732" s="129" t="s">
        <v>16709</v>
      </c>
      <c r="F12732" s="129" t="s">
        <v>16721</v>
      </c>
      <c r="G12732" s="129" t="s">
        <v>16723</v>
      </c>
      <c r="H12732" s="129"/>
    </row>
    <row r="12733" spans="1:8" x14ac:dyDescent="0.3">
      <c r="A12733" s="183">
        <v>46022</v>
      </c>
      <c r="B12733" s="129">
        <v>46001</v>
      </c>
      <c r="C12733" s="129" t="s">
        <v>417</v>
      </c>
      <c r="D12733" s="165">
        <v>234055</v>
      </c>
      <c r="E12733" s="129" t="s">
        <v>16709</v>
      </c>
      <c r="F12733" s="129" t="s">
        <v>16721</v>
      </c>
      <c r="G12733" s="129" t="s">
        <v>16723</v>
      </c>
      <c r="H12733" s="129"/>
    </row>
    <row r="12734" spans="1:8" x14ac:dyDescent="0.3">
      <c r="A12734" s="183">
        <v>46022</v>
      </c>
      <c r="B12734" s="129">
        <v>45993</v>
      </c>
      <c r="C12734" s="129" t="s">
        <v>417</v>
      </c>
      <c r="D12734" s="165">
        <v>106961</v>
      </c>
      <c r="E12734" s="129" t="s">
        <v>16708</v>
      </c>
      <c r="F12734" s="129" t="s">
        <v>16721</v>
      </c>
      <c r="G12734" s="129" t="s">
        <v>16723</v>
      </c>
      <c r="H12734" s="129"/>
    </row>
    <row r="12735" spans="1:8" x14ac:dyDescent="0.3">
      <c r="A12735" s="183">
        <v>46022</v>
      </c>
      <c r="B12735" s="129">
        <v>46000</v>
      </c>
      <c r="C12735" s="129" t="s">
        <v>417</v>
      </c>
      <c r="D12735" s="165">
        <v>110177</v>
      </c>
      <c r="E12735" s="129" t="s">
        <v>16708</v>
      </c>
      <c r="F12735" s="129" t="s">
        <v>16721</v>
      </c>
      <c r="G12735" s="129" t="s">
        <v>16723</v>
      </c>
      <c r="H12735" s="129"/>
    </row>
    <row r="12736" spans="1:8" x14ac:dyDescent="0.3">
      <c r="A12736" s="183">
        <v>45991</v>
      </c>
      <c r="B12736" s="129">
        <v>45979</v>
      </c>
      <c r="C12736" s="129" t="s">
        <v>417</v>
      </c>
      <c r="D12736" s="165">
        <v>91656</v>
      </c>
      <c r="E12736" s="129" t="s">
        <v>16708</v>
      </c>
      <c r="F12736" s="129" t="s">
        <v>16721</v>
      </c>
      <c r="G12736" s="129" t="s">
        <v>16723</v>
      </c>
      <c r="H12736" s="129"/>
    </row>
    <row r="12737" spans="1:8" x14ac:dyDescent="0.3">
      <c r="A12737" s="183">
        <v>46022</v>
      </c>
      <c r="B12737" s="129">
        <v>46009</v>
      </c>
      <c r="C12737" s="129" t="s">
        <v>417</v>
      </c>
      <c r="D12737" s="165">
        <v>65888</v>
      </c>
      <c r="E12737" s="129" t="s">
        <v>16708</v>
      </c>
      <c r="F12737" s="129" t="s">
        <v>16721</v>
      </c>
      <c r="G12737" s="129" t="s">
        <v>16723</v>
      </c>
      <c r="H12737" s="129"/>
    </row>
    <row r="12738" spans="1:8" x14ac:dyDescent="0.3">
      <c r="A12738" s="183">
        <v>46022</v>
      </c>
      <c r="B12738" s="129">
        <v>46015</v>
      </c>
      <c r="C12738" s="129" t="s">
        <v>417</v>
      </c>
      <c r="D12738" s="165">
        <v>68718</v>
      </c>
      <c r="E12738" s="129" t="s">
        <v>16708</v>
      </c>
      <c r="F12738" s="129" t="s">
        <v>16721</v>
      </c>
      <c r="G12738" s="129" t="s">
        <v>16723</v>
      </c>
      <c r="H12738" s="129"/>
    </row>
    <row r="12739" spans="1:8" x14ac:dyDescent="0.3">
      <c r="A12739" s="183">
        <v>46022</v>
      </c>
      <c r="B12739" s="129">
        <v>45993</v>
      </c>
      <c r="C12739" s="129" t="s">
        <v>417</v>
      </c>
      <c r="D12739" s="165">
        <v>754749</v>
      </c>
      <c r="E12739" s="129" t="s">
        <v>16707</v>
      </c>
      <c r="F12739" s="129" t="s">
        <v>16721</v>
      </c>
      <c r="G12739" s="129" t="s">
        <v>16723</v>
      </c>
      <c r="H12739" s="129"/>
    </row>
    <row r="12740" spans="1:8" x14ac:dyDescent="0.3">
      <c r="A12740" s="183">
        <v>46022</v>
      </c>
      <c r="B12740" s="129">
        <v>45994</v>
      </c>
      <c r="C12740" s="129" t="s">
        <v>417</v>
      </c>
      <c r="D12740" s="165">
        <v>66054</v>
      </c>
      <c r="E12740" s="129" t="s">
        <v>16708</v>
      </c>
      <c r="F12740" s="129" t="s">
        <v>16721</v>
      </c>
      <c r="G12740" s="129" t="s">
        <v>16723</v>
      </c>
      <c r="H12740" s="129"/>
    </row>
    <row r="12741" spans="1:8" x14ac:dyDescent="0.3">
      <c r="A12741" s="183">
        <v>46022</v>
      </c>
      <c r="B12741" s="129">
        <v>46017</v>
      </c>
      <c r="C12741" s="129" t="s">
        <v>417</v>
      </c>
      <c r="D12741" s="165">
        <v>71909</v>
      </c>
      <c r="E12741" s="129" t="s">
        <v>16716</v>
      </c>
      <c r="F12741" s="129" t="s">
        <v>16721</v>
      </c>
      <c r="G12741" s="129" t="s">
        <v>16723</v>
      </c>
      <c r="H12741" s="129"/>
    </row>
    <row r="12742" spans="1:8" x14ac:dyDescent="0.3">
      <c r="A12742" s="183">
        <v>46022</v>
      </c>
      <c r="B12742" s="129">
        <v>46007</v>
      </c>
      <c r="C12742" s="129" t="s">
        <v>417</v>
      </c>
      <c r="D12742" s="165">
        <v>15579</v>
      </c>
      <c r="E12742" s="129" t="s">
        <v>16708</v>
      </c>
      <c r="F12742" s="129" t="s">
        <v>16721</v>
      </c>
      <c r="G12742" s="129" t="s">
        <v>16723</v>
      </c>
      <c r="H12742" s="129"/>
    </row>
    <row r="12743" spans="1:8" x14ac:dyDescent="0.3">
      <c r="A12743" s="183">
        <v>46022</v>
      </c>
      <c r="B12743" s="129">
        <v>46022</v>
      </c>
      <c r="C12743" s="129" t="s">
        <v>417</v>
      </c>
      <c r="D12743" s="165">
        <v>2233</v>
      </c>
      <c r="E12743" s="129" t="s">
        <v>16709</v>
      </c>
      <c r="F12743" s="129" t="s">
        <v>16721</v>
      </c>
      <c r="G12743" s="129" t="s">
        <v>16723</v>
      </c>
      <c r="H12743" s="129"/>
    </row>
    <row r="12744" spans="1:8" x14ac:dyDescent="0.3">
      <c r="A12744" s="183">
        <v>46022</v>
      </c>
      <c r="B12744" s="129">
        <v>45993</v>
      </c>
      <c r="C12744" s="129" t="s">
        <v>418</v>
      </c>
      <c r="D12744" s="165">
        <v>194385</v>
      </c>
      <c r="E12744" s="129" t="s">
        <v>16708</v>
      </c>
      <c r="F12744" s="129" t="s">
        <v>16721</v>
      </c>
      <c r="G12744" s="129" t="s">
        <v>16723</v>
      </c>
      <c r="H12744" s="129"/>
    </row>
    <row r="12745" spans="1:8" x14ac:dyDescent="0.3">
      <c r="A12745" s="183">
        <v>46022</v>
      </c>
      <c r="B12745" s="129">
        <v>45993</v>
      </c>
      <c r="C12745" s="129" t="s">
        <v>418</v>
      </c>
      <c r="D12745" s="165">
        <v>449897</v>
      </c>
      <c r="E12745" s="129" t="s">
        <v>16712</v>
      </c>
      <c r="F12745" s="129" t="s">
        <v>16721</v>
      </c>
      <c r="G12745" s="129" t="s">
        <v>16723</v>
      </c>
      <c r="H12745" s="129"/>
    </row>
    <row r="12746" spans="1:8" x14ac:dyDescent="0.3">
      <c r="A12746" s="183">
        <v>46022</v>
      </c>
      <c r="B12746" s="129">
        <v>46001</v>
      </c>
      <c r="C12746" s="129" t="s">
        <v>418</v>
      </c>
      <c r="D12746" s="165">
        <v>157617</v>
      </c>
      <c r="E12746" s="129" t="s">
        <v>16709</v>
      </c>
      <c r="F12746" s="129" t="s">
        <v>16721</v>
      </c>
      <c r="G12746" s="129" t="s">
        <v>16723</v>
      </c>
      <c r="H12746" s="129"/>
    </row>
    <row r="12747" spans="1:8" x14ac:dyDescent="0.3">
      <c r="A12747" s="183">
        <v>46022</v>
      </c>
      <c r="B12747" s="129">
        <v>46007</v>
      </c>
      <c r="C12747" s="129" t="s">
        <v>418</v>
      </c>
      <c r="D12747" s="165">
        <v>46581</v>
      </c>
      <c r="E12747" s="129" t="s">
        <v>16708</v>
      </c>
      <c r="F12747" s="129" t="s">
        <v>16721</v>
      </c>
      <c r="G12747" s="129" t="s">
        <v>16723</v>
      </c>
      <c r="H12747" s="129"/>
    </row>
    <row r="12748" spans="1:8" x14ac:dyDescent="0.3">
      <c r="A12748" s="183">
        <v>46022</v>
      </c>
      <c r="B12748" s="129">
        <v>46007</v>
      </c>
      <c r="C12748" s="129" t="s">
        <v>418</v>
      </c>
      <c r="D12748" s="165">
        <v>483960</v>
      </c>
      <c r="E12748" s="129" t="s">
        <v>16712</v>
      </c>
      <c r="F12748" s="129" t="s">
        <v>16721</v>
      </c>
      <c r="G12748" s="129" t="s">
        <v>16723</v>
      </c>
      <c r="H12748" s="129"/>
    </row>
    <row r="12749" spans="1:8" x14ac:dyDescent="0.3">
      <c r="A12749" s="183">
        <v>46022</v>
      </c>
      <c r="B12749" s="129">
        <v>46000</v>
      </c>
      <c r="C12749" s="129" t="s">
        <v>418</v>
      </c>
      <c r="D12749" s="165">
        <v>97631</v>
      </c>
      <c r="E12749" s="129" t="s">
        <v>16708</v>
      </c>
      <c r="F12749" s="129" t="s">
        <v>16721</v>
      </c>
      <c r="G12749" s="129" t="s">
        <v>16723</v>
      </c>
      <c r="H12749" s="129"/>
    </row>
    <row r="12750" spans="1:8" x14ac:dyDescent="0.3">
      <c r="A12750" s="183">
        <v>46022</v>
      </c>
      <c r="B12750" s="129">
        <v>46015</v>
      </c>
      <c r="C12750" s="129" t="s">
        <v>418</v>
      </c>
      <c r="D12750" s="165">
        <v>43412</v>
      </c>
      <c r="E12750" s="129" t="s">
        <v>16708</v>
      </c>
      <c r="F12750" s="129" t="s">
        <v>16721</v>
      </c>
      <c r="G12750" s="129" t="s">
        <v>16723</v>
      </c>
      <c r="H12750" s="129"/>
    </row>
    <row r="12751" spans="1:8" x14ac:dyDescent="0.3">
      <c r="A12751" s="183">
        <v>46022</v>
      </c>
      <c r="B12751" s="129">
        <v>45993</v>
      </c>
      <c r="C12751" s="129" t="s">
        <v>418</v>
      </c>
      <c r="D12751" s="165">
        <v>778892</v>
      </c>
      <c r="E12751" s="129" t="s">
        <v>16707</v>
      </c>
      <c r="F12751" s="129" t="s">
        <v>16721</v>
      </c>
      <c r="G12751" s="129" t="s">
        <v>16723</v>
      </c>
      <c r="H12751" s="129"/>
    </row>
    <row r="12752" spans="1:8" x14ac:dyDescent="0.3">
      <c r="A12752" s="183">
        <v>46022</v>
      </c>
      <c r="B12752" s="129">
        <v>46014</v>
      </c>
      <c r="C12752" s="129" t="s">
        <v>418</v>
      </c>
      <c r="D12752" s="165">
        <v>66812</v>
      </c>
      <c r="E12752" s="129" t="s">
        <v>16716</v>
      </c>
      <c r="F12752" s="129" t="s">
        <v>16721</v>
      </c>
      <c r="G12752" s="129" t="s">
        <v>16723</v>
      </c>
      <c r="H12752" s="129"/>
    </row>
    <row r="12753" spans="1:8" x14ac:dyDescent="0.3">
      <c r="A12753" s="183">
        <v>46022</v>
      </c>
      <c r="B12753" s="129">
        <v>46021</v>
      </c>
      <c r="C12753" s="129" t="s">
        <v>418</v>
      </c>
      <c r="D12753" s="165">
        <v>36628</v>
      </c>
      <c r="E12753" s="129" t="s">
        <v>16709</v>
      </c>
      <c r="F12753" s="129" t="s">
        <v>16721</v>
      </c>
      <c r="G12753" s="129" t="s">
        <v>16723</v>
      </c>
      <c r="H12753" s="129"/>
    </row>
    <row r="12754" spans="1:8" x14ac:dyDescent="0.3">
      <c r="A12754" s="183">
        <v>46022</v>
      </c>
      <c r="B12754" s="129">
        <v>46001</v>
      </c>
      <c r="C12754" s="129" t="s">
        <v>416</v>
      </c>
      <c r="D12754" s="165">
        <v>151386</v>
      </c>
      <c r="E12754" s="129" t="s">
        <v>16709</v>
      </c>
      <c r="F12754" s="129" t="s">
        <v>16721</v>
      </c>
      <c r="G12754" s="129" t="s">
        <v>16723</v>
      </c>
      <c r="H12754" s="129"/>
    </row>
    <row r="12755" spans="1:8" x14ac:dyDescent="0.3">
      <c r="A12755" s="183">
        <v>46022</v>
      </c>
      <c r="B12755" s="129">
        <v>46000</v>
      </c>
      <c r="C12755" s="129" t="s">
        <v>416</v>
      </c>
      <c r="D12755" s="165">
        <v>286115</v>
      </c>
      <c r="E12755" s="129" t="s">
        <v>16712</v>
      </c>
      <c r="F12755" s="129" t="s">
        <v>16721</v>
      </c>
      <c r="G12755" s="129" t="s">
        <v>16723</v>
      </c>
      <c r="H12755" s="129"/>
    </row>
    <row r="12756" spans="1:8" x14ac:dyDescent="0.3">
      <c r="A12756" s="183">
        <v>46022</v>
      </c>
      <c r="B12756" s="129">
        <v>45993</v>
      </c>
      <c r="C12756" s="129" t="s">
        <v>416</v>
      </c>
      <c r="D12756" s="165">
        <v>91820</v>
      </c>
      <c r="E12756" s="129" t="s">
        <v>16708</v>
      </c>
      <c r="F12756" s="129" t="s">
        <v>16721</v>
      </c>
      <c r="G12756" s="129" t="s">
        <v>16723</v>
      </c>
      <c r="H12756" s="129"/>
    </row>
    <row r="12757" spans="1:8" x14ac:dyDescent="0.3">
      <c r="A12757" s="183">
        <v>46022</v>
      </c>
      <c r="B12757" s="129">
        <v>46007</v>
      </c>
      <c r="C12757" s="129" t="s">
        <v>416</v>
      </c>
      <c r="D12757" s="165">
        <v>440259</v>
      </c>
      <c r="E12757" s="129" t="s">
        <v>16712</v>
      </c>
      <c r="F12757" s="129" t="s">
        <v>16721</v>
      </c>
      <c r="G12757" s="129" t="s">
        <v>16723</v>
      </c>
      <c r="H12757" s="129"/>
    </row>
    <row r="12758" spans="1:8" x14ac:dyDescent="0.3">
      <c r="A12758" s="183">
        <v>46022</v>
      </c>
      <c r="B12758" s="129">
        <v>46001</v>
      </c>
      <c r="C12758" s="129" t="s">
        <v>416</v>
      </c>
      <c r="D12758" s="165">
        <v>108519</v>
      </c>
      <c r="E12758" s="129" t="s">
        <v>16708</v>
      </c>
      <c r="F12758" s="129" t="s">
        <v>16721</v>
      </c>
      <c r="G12758" s="129" t="s">
        <v>16723</v>
      </c>
      <c r="H12758" s="129"/>
    </row>
    <row r="12759" spans="1:8" x14ac:dyDescent="0.3">
      <c r="A12759" s="183">
        <v>46022</v>
      </c>
      <c r="B12759" s="129">
        <v>46007</v>
      </c>
      <c r="C12759" s="129" t="s">
        <v>416</v>
      </c>
      <c r="D12759" s="165">
        <v>81944</v>
      </c>
      <c r="E12759" s="129" t="s">
        <v>16708</v>
      </c>
      <c r="F12759" s="129" t="s">
        <v>16721</v>
      </c>
      <c r="G12759" s="129" t="s">
        <v>16723</v>
      </c>
      <c r="H12759" s="129"/>
    </row>
    <row r="12760" spans="1:8" x14ac:dyDescent="0.3">
      <c r="A12760" s="183">
        <v>46022</v>
      </c>
      <c r="B12760" s="129">
        <v>45993</v>
      </c>
      <c r="C12760" s="129" t="s">
        <v>416</v>
      </c>
      <c r="D12760" s="165">
        <v>824368</v>
      </c>
      <c r="E12760" s="129" t="s">
        <v>16707</v>
      </c>
      <c r="F12760" s="129" t="s">
        <v>16721</v>
      </c>
      <c r="G12760" s="129" t="s">
        <v>16723</v>
      </c>
      <c r="H12760" s="129"/>
    </row>
    <row r="12761" spans="1:8" x14ac:dyDescent="0.3">
      <c r="A12761" s="183">
        <v>46022</v>
      </c>
      <c r="B12761" s="129">
        <v>46016</v>
      </c>
      <c r="C12761" s="129" t="s">
        <v>416</v>
      </c>
      <c r="D12761" s="165">
        <v>60029</v>
      </c>
      <c r="E12761" s="129" t="s">
        <v>16716</v>
      </c>
      <c r="F12761" s="129" t="s">
        <v>16721</v>
      </c>
      <c r="G12761" s="129" t="s">
        <v>16723</v>
      </c>
      <c r="H12761" s="129"/>
    </row>
    <row r="12762" spans="1:8" x14ac:dyDescent="0.3">
      <c r="A12762" s="183">
        <v>46022</v>
      </c>
      <c r="B12762" s="129">
        <v>46021</v>
      </c>
      <c r="C12762" s="129" t="s">
        <v>416</v>
      </c>
      <c r="D12762" s="165">
        <v>31732</v>
      </c>
      <c r="E12762" s="129" t="s">
        <v>16709</v>
      </c>
      <c r="F12762" s="129" t="s">
        <v>16721</v>
      </c>
      <c r="G12762" s="129" t="s">
        <v>16723</v>
      </c>
      <c r="H12762" s="129"/>
    </row>
    <row r="12763" spans="1:8" x14ac:dyDescent="0.3">
      <c r="A12763" s="183">
        <v>45777</v>
      </c>
      <c r="B12763" s="129">
        <v>45748</v>
      </c>
      <c r="C12763" s="129" t="s">
        <v>418</v>
      </c>
      <c r="D12763" s="165">
        <v>339.95</v>
      </c>
      <c r="E12763" s="129" t="s">
        <v>16708</v>
      </c>
      <c r="F12763" s="129" t="s">
        <v>16769</v>
      </c>
      <c r="G12763" s="129" t="s">
        <v>16723</v>
      </c>
      <c r="H12763" s="129" t="s">
        <v>16801</v>
      </c>
    </row>
    <row r="12764" spans="1:8" x14ac:dyDescent="0.3">
      <c r="A12764" s="183">
        <v>45777</v>
      </c>
      <c r="B12764" s="129">
        <v>45755</v>
      </c>
      <c r="C12764" s="129" t="s">
        <v>418</v>
      </c>
      <c r="D12764" s="165">
        <v>349.89</v>
      </c>
      <c r="E12764" s="129" t="s">
        <v>16708</v>
      </c>
      <c r="F12764" s="129" t="s">
        <v>16769</v>
      </c>
      <c r="G12764" s="129" t="s">
        <v>16723</v>
      </c>
      <c r="H12764" s="129" t="s">
        <v>16801</v>
      </c>
    </row>
    <row r="12765" spans="1:8" x14ac:dyDescent="0.3">
      <c r="A12765" s="183">
        <v>45777</v>
      </c>
      <c r="B12765" s="129">
        <v>45762</v>
      </c>
      <c r="C12765" s="129" t="s">
        <v>418</v>
      </c>
      <c r="D12765" s="165">
        <v>349.61</v>
      </c>
      <c r="E12765" s="129" t="s">
        <v>16708</v>
      </c>
      <c r="F12765" s="129" t="s">
        <v>16769</v>
      </c>
      <c r="G12765" s="129" t="s">
        <v>16723</v>
      </c>
      <c r="H12765" s="129" t="s">
        <v>16801</v>
      </c>
    </row>
    <row r="12766" spans="1:8" x14ac:dyDescent="0.3">
      <c r="A12766" s="183">
        <v>45777</v>
      </c>
      <c r="B12766" s="129">
        <v>45762</v>
      </c>
      <c r="C12766" s="129" t="s">
        <v>418</v>
      </c>
      <c r="D12766" s="165">
        <v>284.02</v>
      </c>
      <c r="E12766" s="129" t="s">
        <v>16708</v>
      </c>
      <c r="F12766" s="129" t="s">
        <v>16769</v>
      </c>
      <c r="G12766" s="129" t="s">
        <v>16723</v>
      </c>
      <c r="H12766" s="129" t="s">
        <v>16801</v>
      </c>
    </row>
    <row r="12767" spans="1:8" x14ac:dyDescent="0.3">
      <c r="A12767" s="183">
        <v>45777</v>
      </c>
      <c r="B12767" s="129">
        <v>45769</v>
      </c>
      <c r="C12767" s="129" t="s">
        <v>418</v>
      </c>
      <c r="D12767" s="165">
        <v>349.86</v>
      </c>
      <c r="E12767" s="129" t="s">
        <v>16708</v>
      </c>
      <c r="F12767" s="129" t="s">
        <v>16769</v>
      </c>
      <c r="G12767" s="129" t="s">
        <v>16723</v>
      </c>
      <c r="H12767" s="129" t="s">
        <v>16801</v>
      </c>
    </row>
    <row r="12768" spans="1:8" x14ac:dyDescent="0.3">
      <c r="A12768" s="183">
        <v>45777</v>
      </c>
      <c r="B12768" s="129">
        <v>45769</v>
      </c>
      <c r="C12768" s="129" t="s">
        <v>418</v>
      </c>
      <c r="D12768" s="165">
        <v>347.45</v>
      </c>
      <c r="E12768" s="129" t="s">
        <v>16708</v>
      </c>
      <c r="F12768" s="129" t="s">
        <v>16769</v>
      </c>
      <c r="G12768" s="129" t="s">
        <v>16723</v>
      </c>
      <c r="H12768" s="129" t="s">
        <v>16801</v>
      </c>
    </row>
    <row r="12769" spans="1:8" x14ac:dyDescent="0.3">
      <c r="A12769" s="183">
        <v>45777</v>
      </c>
      <c r="B12769" s="129">
        <v>45776</v>
      </c>
      <c r="C12769" s="129" t="s">
        <v>418</v>
      </c>
      <c r="D12769" s="165">
        <v>67</v>
      </c>
      <c r="E12769" s="129" t="s">
        <v>16708</v>
      </c>
      <c r="F12769" s="129" t="s">
        <v>16769</v>
      </c>
      <c r="G12769" s="129" t="s">
        <v>16723</v>
      </c>
      <c r="H12769" s="129" t="s">
        <v>16801</v>
      </c>
    </row>
    <row r="12770" spans="1:8" x14ac:dyDescent="0.3">
      <c r="A12770" s="183">
        <v>45777</v>
      </c>
      <c r="B12770" s="129">
        <v>45776</v>
      </c>
      <c r="C12770" s="129" t="s">
        <v>418</v>
      </c>
      <c r="D12770" s="165">
        <v>64.239999999999995</v>
      </c>
      <c r="E12770" s="129" t="s">
        <v>16708</v>
      </c>
      <c r="F12770" s="129" t="s">
        <v>16769</v>
      </c>
      <c r="G12770" s="129" t="s">
        <v>16723</v>
      </c>
      <c r="H12770" s="129" t="s">
        <v>16801</v>
      </c>
    </row>
    <row r="12771" spans="1:8" x14ac:dyDescent="0.3">
      <c r="A12771" s="183">
        <v>45777</v>
      </c>
      <c r="B12771" s="129">
        <v>45748</v>
      </c>
      <c r="C12771" s="129" t="s">
        <v>416</v>
      </c>
      <c r="D12771" s="165">
        <v>399.72</v>
      </c>
      <c r="E12771" s="129" t="s">
        <v>16708</v>
      </c>
      <c r="F12771" s="129" t="s">
        <v>16769</v>
      </c>
      <c r="G12771" s="129" t="s">
        <v>16723</v>
      </c>
      <c r="H12771" s="129" t="s">
        <v>16801</v>
      </c>
    </row>
    <row r="12772" spans="1:8" x14ac:dyDescent="0.3">
      <c r="A12772" s="183">
        <v>45777</v>
      </c>
      <c r="B12772" s="129">
        <v>45762</v>
      </c>
      <c r="C12772" s="129" t="s">
        <v>416</v>
      </c>
      <c r="D12772" s="165">
        <v>350</v>
      </c>
      <c r="E12772" s="129" t="s">
        <v>16708</v>
      </c>
      <c r="F12772" s="129" t="s">
        <v>16769</v>
      </c>
      <c r="G12772" s="129" t="s">
        <v>16723</v>
      </c>
      <c r="H12772" s="129" t="s">
        <v>16801</v>
      </c>
    </row>
    <row r="12773" spans="1:8" x14ac:dyDescent="0.3">
      <c r="A12773" s="183">
        <v>45777</v>
      </c>
      <c r="B12773" s="129">
        <v>45769</v>
      </c>
      <c r="C12773" s="129" t="s">
        <v>416</v>
      </c>
      <c r="D12773" s="165">
        <v>350</v>
      </c>
      <c r="E12773" s="129" t="s">
        <v>16708</v>
      </c>
      <c r="F12773" s="129" t="s">
        <v>16769</v>
      </c>
      <c r="G12773" s="129" t="s">
        <v>16723</v>
      </c>
      <c r="H12773" s="129" t="s">
        <v>16801</v>
      </c>
    </row>
    <row r="12774" spans="1:8" x14ac:dyDescent="0.3">
      <c r="A12774" s="183">
        <v>45777</v>
      </c>
      <c r="B12774" s="129">
        <v>45762</v>
      </c>
      <c r="C12774" s="129" t="s">
        <v>416</v>
      </c>
      <c r="D12774" s="165">
        <v>346.23</v>
      </c>
      <c r="E12774" s="129" t="s">
        <v>16708</v>
      </c>
      <c r="F12774" s="129" t="s">
        <v>16769</v>
      </c>
      <c r="G12774" s="129" t="s">
        <v>16723</v>
      </c>
      <c r="H12774" s="129" t="s">
        <v>16801</v>
      </c>
    </row>
    <row r="12775" spans="1:8" x14ac:dyDescent="0.3">
      <c r="A12775" s="183">
        <v>45777</v>
      </c>
      <c r="B12775" s="129">
        <v>45755</v>
      </c>
      <c r="C12775" s="129" t="s">
        <v>416</v>
      </c>
      <c r="D12775" s="165">
        <v>342.6</v>
      </c>
      <c r="E12775" s="129" t="s">
        <v>16708</v>
      </c>
      <c r="F12775" s="129" t="s">
        <v>16769</v>
      </c>
      <c r="G12775" s="129" t="s">
        <v>16723</v>
      </c>
      <c r="H12775" s="129" t="s">
        <v>16801</v>
      </c>
    </row>
    <row r="12776" spans="1:8" x14ac:dyDescent="0.3">
      <c r="A12776" s="183">
        <v>45777</v>
      </c>
      <c r="B12776" s="129">
        <v>45776</v>
      </c>
      <c r="C12776" s="129" t="s">
        <v>416</v>
      </c>
      <c r="D12776" s="165">
        <v>57.83</v>
      </c>
      <c r="E12776" s="129" t="s">
        <v>16708</v>
      </c>
      <c r="F12776" s="129" t="s">
        <v>16769</v>
      </c>
      <c r="G12776" s="129" t="s">
        <v>16723</v>
      </c>
      <c r="H12776" s="129" t="s">
        <v>16801</v>
      </c>
    </row>
    <row r="12777" spans="1:8" x14ac:dyDescent="0.3">
      <c r="A12777" s="183">
        <v>45777</v>
      </c>
      <c r="B12777" s="129">
        <v>45769</v>
      </c>
      <c r="C12777" s="129" t="s">
        <v>417</v>
      </c>
      <c r="D12777" s="165">
        <v>343.3</v>
      </c>
      <c r="E12777" s="129" t="s">
        <v>16708</v>
      </c>
      <c r="F12777" s="129" t="s">
        <v>16769</v>
      </c>
      <c r="G12777" s="129" t="s">
        <v>16723</v>
      </c>
      <c r="H12777" s="129" t="s">
        <v>16801</v>
      </c>
    </row>
    <row r="12778" spans="1:8" x14ac:dyDescent="0.3">
      <c r="A12778" s="183">
        <v>45777</v>
      </c>
      <c r="B12778" s="129">
        <v>45755</v>
      </c>
      <c r="C12778" s="129" t="s">
        <v>417</v>
      </c>
      <c r="D12778" s="165">
        <v>300</v>
      </c>
      <c r="E12778" s="129" t="s">
        <v>16708</v>
      </c>
      <c r="F12778" s="129" t="s">
        <v>16769</v>
      </c>
      <c r="G12778" s="129" t="s">
        <v>16723</v>
      </c>
      <c r="H12778" s="129" t="s">
        <v>16801</v>
      </c>
    </row>
    <row r="12779" spans="1:8" x14ac:dyDescent="0.3">
      <c r="A12779" s="183">
        <v>45777</v>
      </c>
      <c r="B12779" s="129">
        <v>45748</v>
      </c>
      <c r="C12779" s="129" t="s">
        <v>417</v>
      </c>
      <c r="D12779" s="165">
        <v>298.82</v>
      </c>
      <c r="E12779" s="129" t="s">
        <v>16708</v>
      </c>
      <c r="F12779" s="129" t="s">
        <v>16769</v>
      </c>
      <c r="G12779" s="129" t="s">
        <v>16723</v>
      </c>
      <c r="H12779" s="129" t="s">
        <v>16801</v>
      </c>
    </row>
    <row r="12780" spans="1:8" x14ac:dyDescent="0.3">
      <c r="A12780" s="183">
        <v>45777</v>
      </c>
      <c r="B12780" s="129">
        <v>45762</v>
      </c>
      <c r="C12780" s="129" t="s">
        <v>417</v>
      </c>
      <c r="D12780" s="165">
        <v>274.58</v>
      </c>
      <c r="E12780" s="129" t="s">
        <v>16708</v>
      </c>
      <c r="F12780" s="129" t="s">
        <v>16769</v>
      </c>
      <c r="G12780" s="129" t="s">
        <v>16723</v>
      </c>
      <c r="H12780" s="129" t="s">
        <v>16801</v>
      </c>
    </row>
    <row r="12781" spans="1:8" x14ac:dyDescent="0.3">
      <c r="A12781" s="183">
        <v>45777</v>
      </c>
      <c r="B12781" s="129">
        <v>45748</v>
      </c>
      <c r="C12781" s="129" t="s">
        <v>417</v>
      </c>
      <c r="D12781" s="165">
        <v>199.85</v>
      </c>
      <c r="E12781" s="129" t="s">
        <v>16708</v>
      </c>
      <c r="F12781" s="129" t="s">
        <v>16769</v>
      </c>
      <c r="G12781" s="129" t="s">
        <v>16723</v>
      </c>
      <c r="H12781" s="129" t="s">
        <v>16801</v>
      </c>
    </row>
    <row r="12782" spans="1:8" x14ac:dyDescent="0.3">
      <c r="A12782" s="183">
        <v>45747</v>
      </c>
      <c r="B12782" s="129">
        <v>45742</v>
      </c>
      <c r="C12782" s="129" t="s">
        <v>417</v>
      </c>
      <c r="D12782" s="165">
        <v>57.19</v>
      </c>
      <c r="E12782" s="129" t="s">
        <v>16708</v>
      </c>
      <c r="F12782" s="129" t="s">
        <v>16769</v>
      </c>
      <c r="G12782" s="129" t="s">
        <v>16723</v>
      </c>
      <c r="H12782" s="129" t="s">
        <v>16801</v>
      </c>
    </row>
    <row r="12783" spans="1:8" x14ac:dyDescent="0.3">
      <c r="A12783" s="183">
        <v>45777</v>
      </c>
      <c r="B12783" s="129">
        <v>45776</v>
      </c>
      <c r="C12783" s="129" t="s">
        <v>417</v>
      </c>
      <c r="D12783" s="165">
        <v>52.21</v>
      </c>
      <c r="E12783" s="129" t="s">
        <v>16708</v>
      </c>
      <c r="F12783" s="129" t="s">
        <v>16769</v>
      </c>
      <c r="G12783" s="129" t="s">
        <v>16723</v>
      </c>
      <c r="H12783" s="129" t="s">
        <v>16801</v>
      </c>
    </row>
    <row r="12784" spans="1:8" x14ac:dyDescent="0.3">
      <c r="A12784" s="183">
        <v>45777</v>
      </c>
      <c r="B12784" s="129">
        <v>45776</v>
      </c>
      <c r="C12784" s="129" t="s">
        <v>417</v>
      </c>
      <c r="D12784" s="165">
        <v>48.2</v>
      </c>
      <c r="E12784" s="129" t="s">
        <v>16708</v>
      </c>
      <c r="F12784" s="129" t="s">
        <v>16769</v>
      </c>
      <c r="G12784" s="129" t="s">
        <v>16723</v>
      </c>
      <c r="H12784" s="129" t="s">
        <v>16801</v>
      </c>
    </row>
    <row r="12785" spans="1:8" x14ac:dyDescent="0.3">
      <c r="A12785" s="183">
        <v>45808</v>
      </c>
      <c r="B12785" s="129">
        <v>45778</v>
      </c>
      <c r="C12785" s="129" t="s">
        <v>418</v>
      </c>
      <c r="D12785" s="165">
        <v>400</v>
      </c>
      <c r="E12785" s="129" t="s">
        <v>16709</v>
      </c>
      <c r="F12785" s="129" t="s">
        <v>16769</v>
      </c>
      <c r="G12785" s="129" t="s">
        <v>16723</v>
      </c>
      <c r="H12785" s="129"/>
    </row>
    <row r="12786" spans="1:8" x14ac:dyDescent="0.3">
      <c r="A12786" s="183">
        <v>45808</v>
      </c>
      <c r="B12786" s="129">
        <v>45790</v>
      </c>
      <c r="C12786" s="129" t="s">
        <v>418</v>
      </c>
      <c r="D12786" s="165">
        <v>349.91</v>
      </c>
      <c r="E12786" s="129" t="s">
        <v>16708</v>
      </c>
      <c r="F12786" s="129" t="s">
        <v>16769</v>
      </c>
      <c r="G12786" s="129" t="s">
        <v>16723</v>
      </c>
      <c r="H12786" s="129" t="s">
        <v>16801</v>
      </c>
    </row>
    <row r="12787" spans="1:8" x14ac:dyDescent="0.3">
      <c r="A12787" s="183">
        <v>45808</v>
      </c>
      <c r="B12787" s="129">
        <v>45783</v>
      </c>
      <c r="C12787" s="129" t="s">
        <v>418</v>
      </c>
      <c r="D12787" s="165">
        <v>349.82</v>
      </c>
      <c r="E12787" s="129" t="s">
        <v>16708</v>
      </c>
      <c r="F12787" s="129" t="s">
        <v>16769</v>
      </c>
      <c r="G12787" s="129" t="s">
        <v>16723</v>
      </c>
      <c r="H12787" s="129" t="s">
        <v>16801</v>
      </c>
    </row>
    <row r="12788" spans="1:8" x14ac:dyDescent="0.3">
      <c r="A12788" s="183">
        <v>45777</v>
      </c>
      <c r="B12788" s="129">
        <v>45776</v>
      </c>
      <c r="C12788" s="129" t="s">
        <v>418</v>
      </c>
      <c r="D12788" s="165">
        <v>285.62</v>
      </c>
      <c r="E12788" s="129" t="s">
        <v>16708</v>
      </c>
      <c r="F12788" s="129" t="s">
        <v>16769</v>
      </c>
      <c r="G12788" s="129" t="s">
        <v>16723</v>
      </c>
      <c r="H12788" s="129" t="s">
        <v>16801</v>
      </c>
    </row>
    <row r="12789" spans="1:8" x14ac:dyDescent="0.3">
      <c r="A12789" s="183">
        <v>45777</v>
      </c>
      <c r="B12789" s="129">
        <v>45776</v>
      </c>
      <c r="C12789" s="129" t="s">
        <v>418</v>
      </c>
      <c r="D12789" s="165">
        <v>282.62</v>
      </c>
      <c r="E12789" s="129" t="s">
        <v>16708</v>
      </c>
      <c r="F12789" s="129" t="s">
        <v>16769</v>
      </c>
      <c r="G12789" s="129" t="s">
        <v>16723</v>
      </c>
      <c r="H12789" s="129" t="s">
        <v>16801</v>
      </c>
    </row>
    <row r="12790" spans="1:8" x14ac:dyDescent="0.3">
      <c r="A12790" s="183">
        <v>45808</v>
      </c>
      <c r="B12790" s="129">
        <v>45804</v>
      </c>
      <c r="C12790" s="129" t="s">
        <v>418</v>
      </c>
      <c r="D12790" s="165">
        <v>249.15</v>
      </c>
      <c r="E12790" s="129" t="s">
        <v>16708</v>
      </c>
      <c r="F12790" s="129" t="s">
        <v>16769</v>
      </c>
      <c r="G12790" s="129" t="s">
        <v>16723</v>
      </c>
      <c r="H12790" s="129" t="s">
        <v>16801</v>
      </c>
    </row>
    <row r="12791" spans="1:8" x14ac:dyDescent="0.3">
      <c r="A12791" s="183">
        <v>45808</v>
      </c>
      <c r="B12791" s="129">
        <v>45797</v>
      </c>
      <c r="C12791" s="129" t="s">
        <v>418</v>
      </c>
      <c r="D12791" s="165">
        <v>159.16999999999999</v>
      </c>
      <c r="E12791" s="129" t="s">
        <v>16710</v>
      </c>
      <c r="F12791" s="129" t="s">
        <v>16769</v>
      </c>
      <c r="G12791" s="129" t="s">
        <v>16723</v>
      </c>
      <c r="H12791" s="129"/>
    </row>
    <row r="12792" spans="1:8" x14ac:dyDescent="0.3">
      <c r="A12792" s="183">
        <v>45808</v>
      </c>
      <c r="B12792" s="129">
        <v>45804</v>
      </c>
      <c r="C12792" s="129" t="s">
        <v>418</v>
      </c>
      <c r="D12792" s="165">
        <v>104.2</v>
      </c>
      <c r="E12792" s="129" t="s">
        <v>16709</v>
      </c>
      <c r="F12792" s="129" t="s">
        <v>16769</v>
      </c>
      <c r="G12792" s="129" t="s">
        <v>16723</v>
      </c>
      <c r="H12792" s="129"/>
    </row>
    <row r="12793" spans="1:8" x14ac:dyDescent="0.3">
      <c r="A12793" s="183">
        <v>45808</v>
      </c>
      <c r="B12793" s="129">
        <v>45783</v>
      </c>
      <c r="C12793" s="129" t="s">
        <v>416</v>
      </c>
      <c r="D12793" s="165">
        <v>449.54</v>
      </c>
      <c r="E12793" s="129" t="s">
        <v>16709</v>
      </c>
      <c r="F12793" s="129" t="s">
        <v>16769</v>
      </c>
      <c r="G12793" s="129" t="s">
        <v>16723</v>
      </c>
      <c r="H12793" s="129"/>
    </row>
    <row r="12794" spans="1:8" x14ac:dyDescent="0.3">
      <c r="A12794" s="183">
        <v>45808</v>
      </c>
      <c r="B12794" s="129">
        <v>45790</v>
      </c>
      <c r="C12794" s="129" t="s">
        <v>416</v>
      </c>
      <c r="D12794" s="165">
        <v>387.78</v>
      </c>
      <c r="E12794" s="129" t="s">
        <v>16709</v>
      </c>
      <c r="F12794" s="129" t="s">
        <v>16769</v>
      </c>
      <c r="G12794" s="129" t="s">
        <v>16723</v>
      </c>
      <c r="H12794" s="129"/>
    </row>
    <row r="12795" spans="1:8" x14ac:dyDescent="0.3">
      <c r="A12795" s="183">
        <v>45808</v>
      </c>
      <c r="B12795" s="129">
        <v>45783</v>
      </c>
      <c r="C12795" s="129" t="s">
        <v>416</v>
      </c>
      <c r="D12795" s="165">
        <v>350</v>
      </c>
      <c r="E12795" s="129" t="s">
        <v>16708</v>
      </c>
      <c r="F12795" s="129" t="s">
        <v>16769</v>
      </c>
      <c r="G12795" s="129" t="s">
        <v>16723</v>
      </c>
      <c r="H12795" s="129" t="s">
        <v>16801</v>
      </c>
    </row>
    <row r="12796" spans="1:8" x14ac:dyDescent="0.3">
      <c r="A12796" s="183">
        <v>45808</v>
      </c>
      <c r="B12796" s="129">
        <v>45790</v>
      </c>
      <c r="C12796" s="129" t="s">
        <v>416</v>
      </c>
      <c r="D12796" s="165">
        <v>349.95</v>
      </c>
      <c r="E12796" s="129" t="s">
        <v>16708</v>
      </c>
      <c r="F12796" s="129" t="s">
        <v>16769</v>
      </c>
      <c r="G12796" s="129" t="s">
        <v>16723</v>
      </c>
      <c r="H12796" s="129" t="s">
        <v>16801</v>
      </c>
    </row>
    <row r="12797" spans="1:8" x14ac:dyDescent="0.3">
      <c r="A12797" s="183">
        <v>45808</v>
      </c>
      <c r="B12797" s="129">
        <v>45790</v>
      </c>
      <c r="C12797" s="129" t="s">
        <v>416</v>
      </c>
      <c r="D12797" s="165">
        <v>349.81</v>
      </c>
      <c r="E12797" s="129" t="s">
        <v>16708</v>
      </c>
      <c r="F12797" s="129" t="s">
        <v>16769</v>
      </c>
      <c r="G12797" s="129" t="s">
        <v>16723</v>
      </c>
      <c r="H12797" s="129" t="s">
        <v>16801</v>
      </c>
    </row>
    <row r="12798" spans="1:8" x14ac:dyDescent="0.3">
      <c r="A12798" s="183">
        <v>45808</v>
      </c>
      <c r="B12798" s="129">
        <v>45797</v>
      </c>
      <c r="C12798" s="129" t="s">
        <v>416</v>
      </c>
      <c r="D12798" s="165">
        <v>300</v>
      </c>
      <c r="E12798" s="129" t="s">
        <v>16708</v>
      </c>
      <c r="F12798" s="129" t="s">
        <v>16769</v>
      </c>
      <c r="G12798" s="129" t="s">
        <v>16723</v>
      </c>
      <c r="H12798" s="129" t="s">
        <v>16801</v>
      </c>
    </row>
    <row r="12799" spans="1:8" x14ac:dyDescent="0.3">
      <c r="A12799" s="183">
        <v>45777</v>
      </c>
      <c r="B12799" s="129">
        <v>45776</v>
      </c>
      <c r="C12799" s="129" t="s">
        <v>416</v>
      </c>
      <c r="D12799" s="165">
        <v>291.72000000000003</v>
      </c>
      <c r="E12799" s="129" t="s">
        <v>16708</v>
      </c>
      <c r="F12799" s="129" t="s">
        <v>16769</v>
      </c>
      <c r="G12799" s="129" t="s">
        <v>16723</v>
      </c>
      <c r="H12799" s="129" t="s">
        <v>16801</v>
      </c>
    </row>
    <row r="12800" spans="1:8" x14ac:dyDescent="0.3">
      <c r="A12800" s="183">
        <v>45808</v>
      </c>
      <c r="B12800" s="129">
        <v>45797</v>
      </c>
      <c r="C12800" s="129" t="s">
        <v>416</v>
      </c>
      <c r="D12800" s="165">
        <v>126.32</v>
      </c>
      <c r="E12800" s="129" t="s">
        <v>16711</v>
      </c>
      <c r="F12800" s="129" t="s">
        <v>16769</v>
      </c>
      <c r="G12800" s="129" t="s">
        <v>16723</v>
      </c>
      <c r="H12800" s="129"/>
    </row>
    <row r="12801" spans="1:8" x14ac:dyDescent="0.3">
      <c r="A12801" s="183">
        <v>45808</v>
      </c>
      <c r="B12801" s="129">
        <v>45804</v>
      </c>
      <c r="C12801" s="129" t="s">
        <v>416</v>
      </c>
      <c r="D12801" s="165">
        <v>105.07</v>
      </c>
      <c r="E12801" s="129" t="s">
        <v>16708</v>
      </c>
      <c r="F12801" s="129" t="s">
        <v>16769</v>
      </c>
      <c r="G12801" s="129" t="s">
        <v>16723</v>
      </c>
      <c r="H12801" s="129" t="s">
        <v>16801</v>
      </c>
    </row>
    <row r="12802" spans="1:8" x14ac:dyDescent="0.3">
      <c r="A12802" s="183">
        <v>45777</v>
      </c>
      <c r="B12802" s="129">
        <v>45776</v>
      </c>
      <c r="C12802" s="129" t="s">
        <v>417</v>
      </c>
      <c r="D12802" s="165">
        <v>301.08</v>
      </c>
      <c r="E12802" s="129" t="s">
        <v>16708</v>
      </c>
      <c r="F12802" s="129" t="s">
        <v>16769</v>
      </c>
      <c r="G12802" s="129" t="s">
        <v>16723</v>
      </c>
      <c r="H12802" s="129" t="s">
        <v>16801</v>
      </c>
    </row>
    <row r="12803" spans="1:8" x14ac:dyDescent="0.3">
      <c r="A12803" s="183">
        <v>45808</v>
      </c>
      <c r="B12803" s="129">
        <v>45783</v>
      </c>
      <c r="C12803" s="129" t="s">
        <v>417</v>
      </c>
      <c r="D12803" s="165">
        <v>300</v>
      </c>
      <c r="E12803" s="129" t="s">
        <v>16708</v>
      </c>
      <c r="F12803" s="129" t="s">
        <v>16769</v>
      </c>
      <c r="G12803" s="129" t="s">
        <v>16723</v>
      </c>
      <c r="H12803" s="129" t="s">
        <v>16801</v>
      </c>
    </row>
    <row r="12804" spans="1:8" x14ac:dyDescent="0.3">
      <c r="A12804" s="183">
        <v>45808</v>
      </c>
      <c r="B12804" s="129">
        <v>45797</v>
      </c>
      <c r="C12804" s="129" t="s">
        <v>417</v>
      </c>
      <c r="D12804" s="165">
        <v>298.85000000000002</v>
      </c>
      <c r="E12804" s="129" t="s">
        <v>16708</v>
      </c>
      <c r="F12804" s="129" t="s">
        <v>16769</v>
      </c>
      <c r="G12804" s="129" t="s">
        <v>16723</v>
      </c>
      <c r="H12804" s="129" t="s">
        <v>16801</v>
      </c>
    </row>
    <row r="12805" spans="1:8" x14ac:dyDescent="0.3">
      <c r="A12805" s="183">
        <v>45808</v>
      </c>
      <c r="B12805" s="129">
        <v>45790</v>
      </c>
      <c r="C12805" s="129" t="s">
        <v>417</v>
      </c>
      <c r="D12805" s="165">
        <v>250</v>
      </c>
      <c r="E12805" s="129" t="s">
        <v>16708</v>
      </c>
      <c r="F12805" s="129" t="s">
        <v>16769</v>
      </c>
      <c r="G12805" s="129" t="s">
        <v>16723</v>
      </c>
      <c r="H12805" s="129" t="s">
        <v>16801</v>
      </c>
    </row>
    <row r="12806" spans="1:8" x14ac:dyDescent="0.3">
      <c r="A12806" s="183">
        <v>45808</v>
      </c>
      <c r="B12806" s="129">
        <v>45790</v>
      </c>
      <c r="C12806" s="129" t="s">
        <v>417</v>
      </c>
      <c r="D12806" s="165">
        <v>249.94</v>
      </c>
      <c r="E12806" s="129" t="s">
        <v>16708</v>
      </c>
      <c r="F12806" s="129" t="s">
        <v>16769</v>
      </c>
      <c r="G12806" s="129" t="s">
        <v>16723</v>
      </c>
      <c r="H12806" s="129" t="s">
        <v>16801</v>
      </c>
    </row>
    <row r="12807" spans="1:8" x14ac:dyDescent="0.3">
      <c r="A12807" s="183">
        <v>45777</v>
      </c>
      <c r="B12807" s="129">
        <v>45776</v>
      </c>
      <c r="C12807" s="129" t="s">
        <v>417</v>
      </c>
      <c r="D12807" s="165">
        <v>247.68</v>
      </c>
      <c r="E12807" s="129" t="s">
        <v>16708</v>
      </c>
      <c r="F12807" s="129" t="s">
        <v>16769</v>
      </c>
      <c r="G12807" s="129" t="s">
        <v>16723</v>
      </c>
      <c r="H12807" s="129" t="s">
        <v>16801</v>
      </c>
    </row>
    <row r="12808" spans="1:8" x14ac:dyDescent="0.3">
      <c r="A12808" s="183">
        <v>45808</v>
      </c>
      <c r="B12808" s="129">
        <v>45797</v>
      </c>
      <c r="C12808" s="129" t="s">
        <v>417</v>
      </c>
      <c r="D12808" s="165">
        <v>155.38999999999999</v>
      </c>
      <c r="E12808" s="129" t="s">
        <v>16708</v>
      </c>
      <c r="F12808" s="129" t="s">
        <v>16769</v>
      </c>
      <c r="G12808" s="129" t="s">
        <v>16723</v>
      </c>
      <c r="H12808" s="129" t="s">
        <v>16801</v>
      </c>
    </row>
    <row r="12809" spans="1:8" x14ac:dyDescent="0.3">
      <c r="A12809" s="183">
        <v>45808</v>
      </c>
      <c r="B12809" s="129">
        <v>45804</v>
      </c>
      <c r="C12809" s="129" t="s">
        <v>417</v>
      </c>
      <c r="D12809" s="165">
        <v>84.96</v>
      </c>
      <c r="E12809" s="129" t="s">
        <v>16708</v>
      </c>
      <c r="F12809" s="129" t="s">
        <v>16769</v>
      </c>
      <c r="G12809" s="129" t="s">
        <v>16723</v>
      </c>
      <c r="H12809" s="129" t="s">
        <v>16801</v>
      </c>
    </row>
    <row r="12810" spans="1:8" x14ac:dyDescent="0.3">
      <c r="A12810" s="183">
        <v>45838</v>
      </c>
      <c r="B12810" s="129">
        <v>45825</v>
      </c>
      <c r="C12810" s="129" t="s">
        <v>418</v>
      </c>
      <c r="D12810" s="165">
        <v>450</v>
      </c>
      <c r="E12810" s="129" t="s">
        <v>16708</v>
      </c>
      <c r="F12810" s="129" t="s">
        <v>16769</v>
      </c>
      <c r="G12810" s="129" t="s">
        <v>16723</v>
      </c>
      <c r="H12810" s="129" t="s">
        <v>16801</v>
      </c>
    </row>
    <row r="12811" spans="1:8" x14ac:dyDescent="0.3">
      <c r="A12811" s="183">
        <v>45838</v>
      </c>
      <c r="B12811" s="129">
        <v>45811</v>
      </c>
      <c r="C12811" s="129" t="s">
        <v>418</v>
      </c>
      <c r="D12811" s="165">
        <v>449.75</v>
      </c>
      <c r="E12811" s="129" t="s">
        <v>16708</v>
      </c>
      <c r="F12811" s="129" t="s">
        <v>16769</v>
      </c>
      <c r="G12811" s="129" t="s">
        <v>16723</v>
      </c>
      <c r="H12811" s="129" t="s">
        <v>16801</v>
      </c>
    </row>
    <row r="12812" spans="1:8" x14ac:dyDescent="0.3">
      <c r="A12812" s="183">
        <v>45838</v>
      </c>
      <c r="B12812" s="129">
        <v>45813</v>
      </c>
      <c r="C12812" s="129" t="s">
        <v>418</v>
      </c>
      <c r="D12812" s="165">
        <v>400</v>
      </c>
      <c r="E12812" s="129" t="s">
        <v>16712</v>
      </c>
      <c r="F12812" s="129" t="s">
        <v>16769</v>
      </c>
      <c r="G12812" s="129" t="s">
        <v>16723</v>
      </c>
      <c r="H12812" s="129"/>
    </row>
    <row r="12813" spans="1:8" x14ac:dyDescent="0.3">
      <c r="A12813" s="183">
        <v>45838</v>
      </c>
      <c r="B12813" s="129">
        <v>45811</v>
      </c>
      <c r="C12813" s="129" t="s">
        <v>418</v>
      </c>
      <c r="D12813" s="165">
        <v>399.95</v>
      </c>
      <c r="E12813" s="129" t="s">
        <v>16708</v>
      </c>
      <c r="F12813" s="129" t="s">
        <v>16769</v>
      </c>
      <c r="G12813" s="129" t="s">
        <v>16723</v>
      </c>
      <c r="H12813" s="129" t="s">
        <v>16801</v>
      </c>
    </row>
    <row r="12814" spans="1:8" x14ac:dyDescent="0.3">
      <c r="A12814" s="183">
        <v>45838</v>
      </c>
      <c r="B12814" s="129">
        <v>45811</v>
      </c>
      <c r="C12814" s="129" t="s">
        <v>418</v>
      </c>
      <c r="D12814" s="165">
        <v>399.87</v>
      </c>
      <c r="E12814" s="129" t="s">
        <v>16709</v>
      </c>
      <c r="F12814" s="129" t="s">
        <v>16769</v>
      </c>
      <c r="G12814" s="129" t="s">
        <v>16723</v>
      </c>
      <c r="H12814" s="129"/>
    </row>
    <row r="12815" spans="1:8" x14ac:dyDescent="0.3">
      <c r="A12815" s="183">
        <v>45838</v>
      </c>
      <c r="B12815" s="129">
        <v>45825</v>
      </c>
      <c r="C12815" s="129" t="s">
        <v>418</v>
      </c>
      <c r="D12815" s="165">
        <v>399.87</v>
      </c>
      <c r="E12815" s="129" t="s">
        <v>16708</v>
      </c>
      <c r="F12815" s="129" t="s">
        <v>16769</v>
      </c>
      <c r="G12815" s="129" t="s">
        <v>16723</v>
      </c>
      <c r="H12815" s="129" t="s">
        <v>16801</v>
      </c>
    </row>
    <row r="12816" spans="1:8" x14ac:dyDescent="0.3">
      <c r="A12816" s="183">
        <v>45838</v>
      </c>
      <c r="B12816" s="129">
        <v>45832</v>
      </c>
      <c r="C12816" s="129" t="s">
        <v>418</v>
      </c>
      <c r="D12816" s="165">
        <v>372.59</v>
      </c>
      <c r="E12816" s="129" t="s">
        <v>16708</v>
      </c>
      <c r="F12816" s="129" t="s">
        <v>16769</v>
      </c>
      <c r="G12816" s="129" t="s">
        <v>16723</v>
      </c>
      <c r="H12816" s="129" t="s">
        <v>16801</v>
      </c>
    </row>
    <row r="12817" spans="1:8" x14ac:dyDescent="0.3">
      <c r="A12817" s="183">
        <v>45838</v>
      </c>
      <c r="B12817" s="129">
        <v>45832</v>
      </c>
      <c r="C12817" s="129" t="s">
        <v>418</v>
      </c>
      <c r="D12817" s="165">
        <v>365.56</v>
      </c>
      <c r="E12817" s="129" t="s">
        <v>16708</v>
      </c>
      <c r="F12817" s="129" t="s">
        <v>16769</v>
      </c>
      <c r="G12817" s="129" t="s">
        <v>16723</v>
      </c>
      <c r="H12817" s="129" t="s">
        <v>16801</v>
      </c>
    </row>
    <row r="12818" spans="1:8" x14ac:dyDescent="0.3">
      <c r="A12818" s="183">
        <v>45808</v>
      </c>
      <c r="B12818" s="129">
        <v>45804</v>
      </c>
      <c r="C12818" s="129" t="s">
        <v>418</v>
      </c>
      <c r="D12818" s="165">
        <v>295.76</v>
      </c>
      <c r="E12818" s="129" t="s">
        <v>16709</v>
      </c>
      <c r="F12818" s="129" t="s">
        <v>16769</v>
      </c>
      <c r="G12818" s="129" t="s">
        <v>16723</v>
      </c>
      <c r="H12818" s="129"/>
    </row>
    <row r="12819" spans="1:8" x14ac:dyDescent="0.3">
      <c r="A12819" s="183">
        <v>45838</v>
      </c>
      <c r="B12819" s="129">
        <v>45825</v>
      </c>
      <c r="C12819" s="129" t="s">
        <v>418</v>
      </c>
      <c r="D12819" s="165">
        <v>178.59</v>
      </c>
      <c r="E12819" s="129" t="s">
        <v>16713</v>
      </c>
      <c r="F12819" s="129" t="s">
        <v>16769</v>
      </c>
      <c r="G12819" s="129" t="s">
        <v>16723</v>
      </c>
      <c r="H12819" s="129"/>
    </row>
    <row r="12820" spans="1:8" x14ac:dyDescent="0.3">
      <c r="A12820" s="183">
        <v>45808</v>
      </c>
      <c r="B12820" s="129">
        <v>45804</v>
      </c>
      <c r="C12820" s="129" t="s">
        <v>418</v>
      </c>
      <c r="D12820" s="165">
        <v>100.85</v>
      </c>
      <c r="E12820" s="129" t="s">
        <v>16708</v>
      </c>
      <c r="F12820" s="129" t="s">
        <v>16769</v>
      </c>
      <c r="G12820" s="129" t="s">
        <v>16723</v>
      </c>
      <c r="H12820" s="129" t="s">
        <v>16801</v>
      </c>
    </row>
    <row r="12821" spans="1:8" x14ac:dyDescent="0.3">
      <c r="A12821" s="183">
        <v>45838</v>
      </c>
      <c r="B12821" s="129">
        <v>45811</v>
      </c>
      <c r="C12821" s="129" t="s">
        <v>416</v>
      </c>
      <c r="D12821" s="165">
        <v>449.95</v>
      </c>
      <c r="E12821" s="129" t="s">
        <v>16709</v>
      </c>
      <c r="F12821" s="129" t="s">
        <v>16769</v>
      </c>
      <c r="G12821" s="129" t="s">
        <v>16723</v>
      </c>
      <c r="H12821" s="129"/>
    </row>
    <row r="12822" spans="1:8" x14ac:dyDescent="0.3">
      <c r="A12822" s="183">
        <v>45838</v>
      </c>
      <c r="B12822" s="129">
        <v>45832</v>
      </c>
      <c r="C12822" s="129" t="s">
        <v>416</v>
      </c>
      <c r="D12822" s="165">
        <v>419.67</v>
      </c>
      <c r="E12822" s="129" t="s">
        <v>16708</v>
      </c>
      <c r="F12822" s="129" t="s">
        <v>16769</v>
      </c>
      <c r="G12822" s="129" t="s">
        <v>16723</v>
      </c>
      <c r="H12822" s="129" t="s">
        <v>16801</v>
      </c>
    </row>
    <row r="12823" spans="1:8" x14ac:dyDescent="0.3">
      <c r="A12823" s="183">
        <v>45838</v>
      </c>
      <c r="B12823" s="129">
        <v>45825</v>
      </c>
      <c r="C12823" s="129" t="s">
        <v>416</v>
      </c>
      <c r="D12823" s="165">
        <v>400</v>
      </c>
      <c r="E12823" s="129" t="s">
        <v>16708</v>
      </c>
      <c r="F12823" s="129" t="s">
        <v>16769</v>
      </c>
      <c r="G12823" s="129" t="s">
        <v>16723</v>
      </c>
      <c r="H12823" s="129" t="s">
        <v>16801</v>
      </c>
    </row>
    <row r="12824" spans="1:8" x14ac:dyDescent="0.3">
      <c r="A12824" s="183">
        <v>45838</v>
      </c>
      <c r="B12824" s="129">
        <v>45811</v>
      </c>
      <c r="C12824" s="129" t="s">
        <v>416</v>
      </c>
      <c r="D12824" s="165">
        <v>399.91</v>
      </c>
      <c r="E12824" s="129" t="s">
        <v>16709</v>
      </c>
      <c r="F12824" s="129" t="s">
        <v>16769</v>
      </c>
      <c r="G12824" s="129" t="s">
        <v>16723</v>
      </c>
      <c r="H12824" s="129"/>
    </row>
    <row r="12825" spans="1:8" x14ac:dyDescent="0.3">
      <c r="A12825" s="183">
        <v>45838</v>
      </c>
      <c r="B12825" s="129">
        <v>45811</v>
      </c>
      <c r="C12825" s="129" t="s">
        <v>416</v>
      </c>
      <c r="D12825" s="165">
        <v>350</v>
      </c>
      <c r="E12825" s="129" t="s">
        <v>16711</v>
      </c>
      <c r="F12825" s="129" t="s">
        <v>16769</v>
      </c>
      <c r="G12825" s="129" t="s">
        <v>16723</v>
      </c>
      <c r="H12825" s="129"/>
    </row>
    <row r="12826" spans="1:8" x14ac:dyDescent="0.3">
      <c r="A12826" s="183">
        <v>45838</v>
      </c>
      <c r="B12826" s="129">
        <v>45825</v>
      </c>
      <c r="C12826" s="129" t="s">
        <v>416</v>
      </c>
      <c r="D12826" s="165">
        <v>156.72</v>
      </c>
      <c r="E12826" s="129" t="s">
        <v>16708</v>
      </c>
      <c r="F12826" s="129" t="s">
        <v>16769</v>
      </c>
      <c r="G12826" s="129" t="s">
        <v>16723</v>
      </c>
      <c r="H12826" s="129" t="s">
        <v>16801</v>
      </c>
    </row>
    <row r="12827" spans="1:8" x14ac:dyDescent="0.3">
      <c r="A12827" s="183">
        <v>45808</v>
      </c>
      <c r="B12827" s="129">
        <v>45804</v>
      </c>
      <c r="C12827" s="129" t="s">
        <v>416</v>
      </c>
      <c r="D12827" s="165">
        <v>117.51</v>
      </c>
      <c r="E12827" s="129" t="s">
        <v>16708</v>
      </c>
      <c r="F12827" s="129" t="s">
        <v>16769</v>
      </c>
      <c r="G12827" s="129" t="s">
        <v>16723</v>
      </c>
      <c r="H12827" s="129" t="s">
        <v>16801</v>
      </c>
    </row>
    <row r="12828" spans="1:8" x14ac:dyDescent="0.3">
      <c r="A12828" s="183">
        <v>45808</v>
      </c>
      <c r="B12828" s="129">
        <v>45790</v>
      </c>
      <c r="C12828" s="129" t="s">
        <v>416</v>
      </c>
      <c r="D12828" s="165">
        <v>12.19</v>
      </c>
      <c r="E12828" s="129" t="s">
        <v>16709</v>
      </c>
      <c r="F12828" s="129" t="s">
        <v>16769</v>
      </c>
      <c r="G12828" s="129" t="s">
        <v>16723</v>
      </c>
      <c r="H12828" s="129"/>
    </row>
    <row r="12829" spans="1:8" x14ac:dyDescent="0.3">
      <c r="A12829" s="183">
        <v>45838</v>
      </c>
      <c r="B12829" s="129">
        <v>45825</v>
      </c>
      <c r="C12829" s="129" t="s">
        <v>417</v>
      </c>
      <c r="D12829" s="165">
        <v>399.99</v>
      </c>
      <c r="E12829" s="129" t="s">
        <v>16708</v>
      </c>
      <c r="F12829" s="129" t="s">
        <v>16769</v>
      </c>
      <c r="G12829" s="129" t="s">
        <v>16723</v>
      </c>
      <c r="H12829" s="129" t="s">
        <v>16801</v>
      </c>
    </row>
    <row r="12830" spans="1:8" x14ac:dyDescent="0.3">
      <c r="A12830" s="183">
        <v>45838</v>
      </c>
      <c r="B12830" s="129">
        <v>45811</v>
      </c>
      <c r="C12830" s="129" t="s">
        <v>417</v>
      </c>
      <c r="D12830" s="165">
        <v>396.39</v>
      </c>
      <c r="E12830" s="129" t="s">
        <v>16708</v>
      </c>
      <c r="F12830" s="129" t="s">
        <v>16769</v>
      </c>
      <c r="G12830" s="129" t="s">
        <v>16723</v>
      </c>
      <c r="H12830" s="129" t="s">
        <v>16801</v>
      </c>
    </row>
    <row r="12831" spans="1:8" x14ac:dyDescent="0.3">
      <c r="A12831" s="183">
        <v>45838</v>
      </c>
      <c r="B12831" s="129">
        <v>45832</v>
      </c>
      <c r="C12831" s="129" t="s">
        <v>417</v>
      </c>
      <c r="D12831" s="165">
        <v>356.57</v>
      </c>
      <c r="E12831" s="129" t="s">
        <v>16708</v>
      </c>
      <c r="F12831" s="129" t="s">
        <v>16769</v>
      </c>
      <c r="G12831" s="129" t="s">
        <v>16723</v>
      </c>
      <c r="H12831" s="129" t="s">
        <v>16801</v>
      </c>
    </row>
    <row r="12832" spans="1:8" x14ac:dyDescent="0.3">
      <c r="A12832" s="183">
        <v>45838</v>
      </c>
      <c r="B12832" s="129">
        <v>45811</v>
      </c>
      <c r="C12832" s="129" t="s">
        <v>417</v>
      </c>
      <c r="D12832" s="165">
        <v>349.97</v>
      </c>
      <c r="E12832" s="129" t="s">
        <v>4743</v>
      </c>
      <c r="F12832" s="129" t="s">
        <v>16769</v>
      </c>
      <c r="G12832" s="129" t="s">
        <v>16723</v>
      </c>
      <c r="H12832" s="129"/>
    </row>
    <row r="12833" spans="1:8" x14ac:dyDescent="0.3">
      <c r="A12833" s="183">
        <v>45808</v>
      </c>
      <c r="B12833" s="129">
        <v>45804</v>
      </c>
      <c r="C12833" s="129" t="s">
        <v>417</v>
      </c>
      <c r="D12833" s="165">
        <v>39.89</v>
      </c>
      <c r="E12833" s="129" t="s">
        <v>16708</v>
      </c>
      <c r="F12833" s="129" t="s">
        <v>16769</v>
      </c>
      <c r="G12833" s="129" t="s">
        <v>16723</v>
      </c>
      <c r="H12833" s="129" t="s">
        <v>16801</v>
      </c>
    </row>
    <row r="12834" spans="1:8" x14ac:dyDescent="0.3">
      <c r="A12834" s="183">
        <v>45869</v>
      </c>
      <c r="B12834" s="129">
        <v>45853</v>
      </c>
      <c r="C12834" s="129" t="s">
        <v>418</v>
      </c>
      <c r="D12834" s="165">
        <v>489.1</v>
      </c>
      <c r="E12834" s="129" t="s">
        <v>16709</v>
      </c>
      <c r="F12834" s="129" t="s">
        <v>16769</v>
      </c>
      <c r="G12834" s="129" t="s">
        <v>16723</v>
      </c>
      <c r="H12834" s="129"/>
    </row>
    <row r="12835" spans="1:8" x14ac:dyDescent="0.3">
      <c r="A12835" s="183">
        <v>45869</v>
      </c>
      <c r="B12835" s="129">
        <v>45853</v>
      </c>
      <c r="C12835" s="129" t="s">
        <v>418</v>
      </c>
      <c r="D12835" s="165">
        <v>481.66</v>
      </c>
      <c r="E12835" s="129" t="s">
        <v>16709</v>
      </c>
      <c r="F12835" s="129" t="s">
        <v>16769</v>
      </c>
      <c r="G12835" s="129" t="s">
        <v>16723</v>
      </c>
      <c r="H12835" s="129"/>
    </row>
    <row r="12836" spans="1:8" x14ac:dyDescent="0.3">
      <c r="A12836" s="183">
        <v>45869</v>
      </c>
      <c r="B12836" s="129">
        <v>45853</v>
      </c>
      <c r="C12836" s="129" t="s">
        <v>418</v>
      </c>
      <c r="D12836" s="165">
        <v>449.98</v>
      </c>
      <c r="E12836" s="129" t="s">
        <v>16708</v>
      </c>
      <c r="F12836" s="129" t="s">
        <v>16769</v>
      </c>
      <c r="G12836" s="129" t="s">
        <v>16723</v>
      </c>
      <c r="H12836" s="129" t="s">
        <v>16801</v>
      </c>
    </row>
    <row r="12837" spans="1:8" x14ac:dyDescent="0.3">
      <c r="A12837" s="183">
        <v>45869</v>
      </c>
      <c r="B12837" s="129">
        <v>45839</v>
      </c>
      <c r="C12837" s="129" t="s">
        <v>418</v>
      </c>
      <c r="D12837" s="165">
        <v>400</v>
      </c>
      <c r="E12837" s="129" t="s">
        <v>16708</v>
      </c>
      <c r="F12837" s="129" t="s">
        <v>16769</v>
      </c>
      <c r="G12837" s="129" t="s">
        <v>16723</v>
      </c>
      <c r="H12837" s="129" t="s">
        <v>16801</v>
      </c>
    </row>
    <row r="12838" spans="1:8" x14ac:dyDescent="0.3">
      <c r="A12838" s="183">
        <v>45869</v>
      </c>
      <c r="B12838" s="129">
        <v>45841</v>
      </c>
      <c r="C12838" s="129" t="s">
        <v>418</v>
      </c>
      <c r="D12838" s="165">
        <v>400</v>
      </c>
      <c r="E12838" s="129" t="s">
        <v>16714</v>
      </c>
      <c r="F12838" s="129" t="s">
        <v>16769</v>
      </c>
      <c r="G12838" s="129" t="s">
        <v>16723</v>
      </c>
      <c r="H12838" s="129"/>
    </row>
    <row r="12839" spans="1:8" x14ac:dyDescent="0.3">
      <c r="A12839" s="183">
        <v>45869</v>
      </c>
      <c r="B12839" s="129">
        <v>45846</v>
      </c>
      <c r="C12839" s="129" t="s">
        <v>418</v>
      </c>
      <c r="D12839" s="165">
        <v>399.97</v>
      </c>
      <c r="E12839" s="129" t="s">
        <v>16715</v>
      </c>
      <c r="F12839" s="129" t="s">
        <v>16769</v>
      </c>
      <c r="G12839" s="129" t="s">
        <v>16723</v>
      </c>
      <c r="H12839" s="129"/>
    </row>
    <row r="12840" spans="1:8" x14ac:dyDescent="0.3">
      <c r="A12840" s="183">
        <v>45869</v>
      </c>
      <c r="B12840" s="129">
        <v>45846</v>
      </c>
      <c r="C12840" s="129" t="s">
        <v>418</v>
      </c>
      <c r="D12840" s="165">
        <v>399.64</v>
      </c>
      <c r="E12840" s="129" t="s">
        <v>16708</v>
      </c>
      <c r="F12840" s="129" t="s">
        <v>16769</v>
      </c>
      <c r="G12840" s="129" t="s">
        <v>16723</v>
      </c>
      <c r="H12840" s="129" t="s">
        <v>16801</v>
      </c>
    </row>
    <row r="12841" spans="1:8" x14ac:dyDescent="0.3">
      <c r="A12841" s="183">
        <v>45869</v>
      </c>
      <c r="B12841" s="129">
        <v>45846</v>
      </c>
      <c r="C12841" s="129" t="s">
        <v>418</v>
      </c>
      <c r="D12841" s="165">
        <v>399.35</v>
      </c>
      <c r="E12841" s="129" t="s">
        <v>16709</v>
      </c>
      <c r="F12841" s="129" t="s">
        <v>16769</v>
      </c>
      <c r="G12841" s="129" t="s">
        <v>16723</v>
      </c>
      <c r="H12841" s="129"/>
    </row>
    <row r="12842" spans="1:8" x14ac:dyDescent="0.3">
      <c r="A12842" s="183">
        <v>45869</v>
      </c>
      <c r="B12842" s="129">
        <v>45860</v>
      </c>
      <c r="C12842" s="129" t="s">
        <v>418</v>
      </c>
      <c r="D12842" s="165">
        <v>385.98</v>
      </c>
      <c r="E12842" s="129" t="s">
        <v>16708</v>
      </c>
      <c r="F12842" s="129" t="s">
        <v>16769</v>
      </c>
      <c r="G12842" s="129" t="s">
        <v>16723</v>
      </c>
      <c r="H12842" s="129" t="s">
        <v>16801</v>
      </c>
    </row>
    <row r="12843" spans="1:8" x14ac:dyDescent="0.3">
      <c r="A12843" s="183">
        <v>45869</v>
      </c>
      <c r="B12843" s="129">
        <v>45841</v>
      </c>
      <c r="C12843" s="129" t="s">
        <v>418</v>
      </c>
      <c r="D12843" s="165">
        <v>349.56</v>
      </c>
      <c r="E12843" s="129" t="s">
        <v>16709</v>
      </c>
      <c r="F12843" s="129" t="s">
        <v>16769</v>
      </c>
      <c r="G12843" s="129" t="s">
        <v>16723</v>
      </c>
      <c r="H12843" s="129"/>
    </row>
    <row r="12844" spans="1:8" x14ac:dyDescent="0.3">
      <c r="A12844" s="183">
        <v>45869</v>
      </c>
      <c r="B12844" s="129">
        <v>45839</v>
      </c>
      <c r="C12844" s="129" t="s">
        <v>418</v>
      </c>
      <c r="D12844" s="165">
        <v>299.47000000000003</v>
      </c>
      <c r="E12844" s="129" t="s">
        <v>16708</v>
      </c>
      <c r="F12844" s="129" t="s">
        <v>16769</v>
      </c>
      <c r="G12844" s="129" t="s">
        <v>16723</v>
      </c>
      <c r="H12844" s="129" t="s">
        <v>16801</v>
      </c>
    </row>
    <row r="12845" spans="1:8" x14ac:dyDescent="0.3">
      <c r="A12845" s="183">
        <v>45869</v>
      </c>
      <c r="B12845" s="129">
        <v>45860</v>
      </c>
      <c r="C12845" s="129" t="s">
        <v>418</v>
      </c>
      <c r="D12845" s="165">
        <v>299.17</v>
      </c>
      <c r="E12845" s="129" t="s">
        <v>16709</v>
      </c>
      <c r="F12845" s="129" t="s">
        <v>16769</v>
      </c>
      <c r="G12845" s="129" t="s">
        <v>16723</v>
      </c>
      <c r="H12845" s="129"/>
    </row>
    <row r="12846" spans="1:8" x14ac:dyDescent="0.3">
      <c r="A12846" s="183">
        <v>45869</v>
      </c>
      <c r="B12846" s="129">
        <v>45841</v>
      </c>
      <c r="C12846" s="129" t="s">
        <v>418</v>
      </c>
      <c r="D12846" s="165">
        <v>249.45</v>
      </c>
      <c r="E12846" s="129" t="s">
        <v>16709</v>
      </c>
      <c r="F12846" s="129" t="s">
        <v>16769</v>
      </c>
      <c r="G12846" s="129" t="s">
        <v>16723</v>
      </c>
      <c r="H12846" s="129"/>
    </row>
    <row r="12847" spans="1:8" x14ac:dyDescent="0.3">
      <c r="A12847" s="183">
        <v>45869</v>
      </c>
      <c r="B12847" s="129">
        <v>45841</v>
      </c>
      <c r="C12847" s="129" t="s">
        <v>418</v>
      </c>
      <c r="D12847" s="165">
        <v>200</v>
      </c>
      <c r="E12847" s="129" t="s">
        <v>16709</v>
      </c>
      <c r="F12847" s="129" t="s">
        <v>16769</v>
      </c>
      <c r="G12847" s="129" t="s">
        <v>16723</v>
      </c>
      <c r="H12847" s="129"/>
    </row>
    <row r="12848" spans="1:8" x14ac:dyDescent="0.3">
      <c r="A12848" s="183">
        <v>45869</v>
      </c>
      <c r="B12848" s="129">
        <v>45841</v>
      </c>
      <c r="C12848" s="129" t="s">
        <v>418</v>
      </c>
      <c r="D12848" s="165">
        <v>189.71</v>
      </c>
      <c r="E12848" s="129" t="s">
        <v>16709</v>
      </c>
      <c r="F12848" s="129" t="s">
        <v>16769</v>
      </c>
      <c r="G12848" s="129" t="s">
        <v>16723</v>
      </c>
      <c r="H12848" s="129"/>
    </row>
    <row r="12849" spans="1:8" x14ac:dyDescent="0.3">
      <c r="A12849" s="183">
        <v>45869</v>
      </c>
      <c r="B12849" s="129">
        <v>45867</v>
      </c>
      <c r="C12849" s="129" t="s">
        <v>418</v>
      </c>
      <c r="D12849" s="165">
        <v>141.21</v>
      </c>
      <c r="E12849" s="129" t="s">
        <v>16708</v>
      </c>
      <c r="F12849" s="129" t="s">
        <v>16769</v>
      </c>
      <c r="G12849" s="129" t="s">
        <v>16723</v>
      </c>
      <c r="H12849" s="129" t="s">
        <v>16801</v>
      </c>
    </row>
    <row r="12850" spans="1:8" x14ac:dyDescent="0.3">
      <c r="A12850" s="183">
        <v>45869</v>
      </c>
      <c r="B12850" s="129">
        <v>45867</v>
      </c>
      <c r="C12850" s="129" t="s">
        <v>418</v>
      </c>
      <c r="D12850" s="165">
        <v>125.54</v>
      </c>
      <c r="E12850" s="129" t="s">
        <v>16715</v>
      </c>
      <c r="F12850" s="129" t="s">
        <v>16769</v>
      </c>
      <c r="G12850" s="129" t="s">
        <v>16723</v>
      </c>
      <c r="H12850" s="129"/>
    </row>
    <row r="12851" spans="1:8" x14ac:dyDescent="0.3">
      <c r="A12851" s="183">
        <v>45869</v>
      </c>
      <c r="B12851" s="129">
        <v>45867</v>
      </c>
      <c r="C12851" s="129" t="s">
        <v>418</v>
      </c>
      <c r="D12851" s="165">
        <v>122.43</v>
      </c>
      <c r="E12851" s="129" t="s">
        <v>16708</v>
      </c>
      <c r="F12851" s="129" t="s">
        <v>16769</v>
      </c>
      <c r="G12851" s="129" t="s">
        <v>16723</v>
      </c>
      <c r="H12851" s="129" t="s">
        <v>16801</v>
      </c>
    </row>
    <row r="12852" spans="1:8" x14ac:dyDescent="0.3">
      <c r="A12852" s="183">
        <v>45838</v>
      </c>
      <c r="B12852" s="129">
        <v>45832</v>
      </c>
      <c r="C12852" s="129" t="s">
        <v>418</v>
      </c>
      <c r="D12852" s="165">
        <v>34.4</v>
      </c>
      <c r="E12852" s="129" t="s">
        <v>16708</v>
      </c>
      <c r="F12852" s="129" t="s">
        <v>16769</v>
      </c>
      <c r="G12852" s="129" t="s">
        <v>16723</v>
      </c>
      <c r="H12852" s="129" t="s">
        <v>16801</v>
      </c>
    </row>
    <row r="12853" spans="1:8" x14ac:dyDescent="0.3">
      <c r="A12853" s="183">
        <v>45838</v>
      </c>
      <c r="B12853" s="129">
        <v>45832</v>
      </c>
      <c r="C12853" s="129" t="s">
        <v>418</v>
      </c>
      <c r="D12853" s="165">
        <v>27.4</v>
      </c>
      <c r="E12853" s="129" t="s">
        <v>16708</v>
      </c>
      <c r="F12853" s="129" t="s">
        <v>16769</v>
      </c>
      <c r="G12853" s="129" t="s">
        <v>16723</v>
      </c>
      <c r="H12853" s="129" t="s">
        <v>16801</v>
      </c>
    </row>
    <row r="12854" spans="1:8" x14ac:dyDescent="0.3">
      <c r="A12854" s="183">
        <v>45869</v>
      </c>
      <c r="B12854" s="129">
        <v>45860</v>
      </c>
      <c r="C12854" s="129" t="s">
        <v>416</v>
      </c>
      <c r="D12854" s="165">
        <v>499.92</v>
      </c>
      <c r="E12854" s="129" t="s">
        <v>16713</v>
      </c>
      <c r="F12854" s="129" t="s">
        <v>16769</v>
      </c>
      <c r="G12854" s="129" t="s">
        <v>16723</v>
      </c>
      <c r="H12854" s="129"/>
    </row>
    <row r="12855" spans="1:8" x14ac:dyDescent="0.3">
      <c r="A12855" s="183">
        <v>45869</v>
      </c>
      <c r="B12855" s="129">
        <v>45853</v>
      </c>
      <c r="C12855" s="129" t="s">
        <v>416</v>
      </c>
      <c r="D12855" s="165">
        <v>489.96</v>
      </c>
      <c r="E12855" s="129" t="s">
        <v>16709</v>
      </c>
      <c r="F12855" s="129" t="s">
        <v>16769</v>
      </c>
      <c r="G12855" s="129" t="s">
        <v>16723</v>
      </c>
      <c r="H12855" s="129"/>
    </row>
    <row r="12856" spans="1:8" x14ac:dyDescent="0.3">
      <c r="A12856" s="183">
        <v>45869</v>
      </c>
      <c r="B12856" s="129">
        <v>45853</v>
      </c>
      <c r="C12856" s="129" t="s">
        <v>416</v>
      </c>
      <c r="D12856" s="165">
        <v>486.83</v>
      </c>
      <c r="E12856" s="129" t="s">
        <v>16709</v>
      </c>
      <c r="F12856" s="129" t="s">
        <v>16769</v>
      </c>
      <c r="G12856" s="129" t="s">
        <v>16723</v>
      </c>
      <c r="H12856" s="129"/>
    </row>
    <row r="12857" spans="1:8" x14ac:dyDescent="0.3">
      <c r="A12857" s="183">
        <v>45869</v>
      </c>
      <c r="B12857" s="129">
        <v>45853</v>
      </c>
      <c r="C12857" s="129" t="s">
        <v>416</v>
      </c>
      <c r="D12857" s="165">
        <v>450</v>
      </c>
      <c r="E12857" s="129" t="s">
        <v>16708</v>
      </c>
      <c r="F12857" s="129" t="s">
        <v>16769</v>
      </c>
      <c r="G12857" s="129" t="s">
        <v>16723</v>
      </c>
      <c r="H12857" s="129" t="s">
        <v>16801</v>
      </c>
    </row>
    <row r="12858" spans="1:8" x14ac:dyDescent="0.3">
      <c r="A12858" s="183">
        <v>45869</v>
      </c>
      <c r="B12858" s="129">
        <v>45846</v>
      </c>
      <c r="C12858" s="129" t="s">
        <v>416</v>
      </c>
      <c r="D12858" s="165">
        <v>449.77</v>
      </c>
      <c r="E12858" s="129" t="s">
        <v>16708</v>
      </c>
      <c r="F12858" s="129" t="s">
        <v>16769</v>
      </c>
      <c r="G12858" s="129" t="s">
        <v>16723</v>
      </c>
      <c r="H12858" s="129" t="s">
        <v>16801</v>
      </c>
    </row>
    <row r="12859" spans="1:8" x14ac:dyDescent="0.3">
      <c r="A12859" s="183">
        <v>45869</v>
      </c>
      <c r="B12859" s="129">
        <v>45839</v>
      </c>
      <c r="C12859" s="129" t="s">
        <v>416</v>
      </c>
      <c r="D12859" s="165">
        <v>399.96</v>
      </c>
      <c r="E12859" s="129" t="s">
        <v>16708</v>
      </c>
      <c r="F12859" s="129" t="s">
        <v>16769</v>
      </c>
      <c r="G12859" s="129" t="s">
        <v>16723</v>
      </c>
      <c r="H12859" s="129" t="s">
        <v>16801</v>
      </c>
    </row>
    <row r="12860" spans="1:8" x14ac:dyDescent="0.3">
      <c r="A12860" s="183">
        <v>45869</v>
      </c>
      <c r="B12860" s="129">
        <v>45846</v>
      </c>
      <c r="C12860" s="129" t="s">
        <v>416</v>
      </c>
      <c r="D12860" s="165">
        <v>399.94</v>
      </c>
      <c r="E12860" s="129" t="s">
        <v>16708</v>
      </c>
      <c r="F12860" s="129" t="s">
        <v>16769</v>
      </c>
      <c r="G12860" s="129" t="s">
        <v>16723</v>
      </c>
      <c r="H12860" s="129" t="s">
        <v>16801</v>
      </c>
    </row>
    <row r="12861" spans="1:8" x14ac:dyDescent="0.3">
      <c r="A12861" s="183">
        <v>45869</v>
      </c>
      <c r="B12861" s="129">
        <v>45853</v>
      </c>
      <c r="C12861" s="129" t="s">
        <v>416</v>
      </c>
      <c r="D12861" s="165">
        <v>399.81</v>
      </c>
      <c r="E12861" s="129" t="s">
        <v>16713</v>
      </c>
      <c r="F12861" s="129" t="s">
        <v>16769</v>
      </c>
      <c r="G12861" s="129" t="s">
        <v>16723</v>
      </c>
      <c r="H12861" s="129"/>
    </row>
    <row r="12862" spans="1:8" x14ac:dyDescent="0.3">
      <c r="A12862" s="183">
        <v>45869</v>
      </c>
      <c r="B12862" s="129">
        <v>45860</v>
      </c>
      <c r="C12862" s="129" t="s">
        <v>416</v>
      </c>
      <c r="D12862" s="165">
        <v>386.35</v>
      </c>
      <c r="E12862" s="129" t="s">
        <v>16709</v>
      </c>
      <c r="F12862" s="129" t="s">
        <v>16769</v>
      </c>
      <c r="G12862" s="129" t="s">
        <v>16723</v>
      </c>
      <c r="H12862" s="129"/>
    </row>
    <row r="12863" spans="1:8" x14ac:dyDescent="0.3">
      <c r="A12863" s="183">
        <v>45869</v>
      </c>
      <c r="B12863" s="129">
        <v>45849</v>
      </c>
      <c r="C12863" s="129" t="s">
        <v>416</v>
      </c>
      <c r="D12863" s="165">
        <v>383.86</v>
      </c>
      <c r="E12863" s="129" t="s">
        <v>16708</v>
      </c>
      <c r="F12863" s="129" t="s">
        <v>16769</v>
      </c>
      <c r="G12863" s="129" t="s">
        <v>16723</v>
      </c>
      <c r="H12863" s="129" t="s">
        <v>16801</v>
      </c>
    </row>
    <row r="12864" spans="1:8" x14ac:dyDescent="0.3">
      <c r="A12864" s="183">
        <v>45869</v>
      </c>
      <c r="B12864" s="129">
        <v>45867</v>
      </c>
      <c r="C12864" s="129" t="s">
        <v>416</v>
      </c>
      <c r="D12864" s="165">
        <v>249.99</v>
      </c>
      <c r="E12864" s="129" t="s">
        <v>16709</v>
      </c>
      <c r="F12864" s="129" t="s">
        <v>16769</v>
      </c>
      <c r="G12864" s="129" t="s">
        <v>16723</v>
      </c>
      <c r="H12864" s="129"/>
    </row>
    <row r="12865" spans="1:8" x14ac:dyDescent="0.3">
      <c r="A12865" s="183">
        <v>45838</v>
      </c>
      <c r="B12865" s="129">
        <v>45832</v>
      </c>
      <c r="C12865" s="129" t="s">
        <v>416</v>
      </c>
      <c r="D12865" s="165">
        <v>147.12</v>
      </c>
      <c r="E12865" s="129" t="s">
        <v>16708</v>
      </c>
      <c r="F12865" s="129" t="s">
        <v>16769</v>
      </c>
      <c r="G12865" s="129" t="s">
        <v>16723</v>
      </c>
      <c r="H12865" s="129" t="s">
        <v>16801</v>
      </c>
    </row>
    <row r="12866" spans="1:8" x14ac:dyDescent="0.3">
      <c r="A12866" s="183">
        <v>45838</v>
      </c>
      <c r="B12866" s="129">
        <v>45832</v>
      </c>
      <c r="C12866" s="129" t="s">
        <v>416</v>
      </c>
      <c r="D12866" s="165">
        <v>29.96</v>
      </c>
      <c r="E12866" s="129" t="s">
        <v>16708</v>
      </c>
      <c r="F12866" s="129" t="s">
        <v>16769</v>
      </c>
      <c r="G12866" s="129" t="s">
        <v>16723</v>
      </c>
      <c r="H12866" s="129" t="s">
        <v>16801</v>
      </c>
    </row>
    <row r="12867" spans="1:8" x14ac:dyDescent="0.3">
      <c r="A12867" s="183">
        <v>45869</v>
      </c>
      <c r="B12867" s="129">
        <v>45853</v>
      </c>
      <c r="C12867" s="129" t="s">
        <v>417</v>
      </c>
      <c r="D12867" s="165">
        <v>490</v>
      </c>
      <c r="E12867" s="129" t="s">
        <v>16709</v>
      </c>
      <c r="F12867" s="129" t="s">
        <v>16769</v>
      </c>
      <c r="G12867" s="129" t="s">
        <v>16723</v>
      </c>
      <c r="H12867" s="129"/>
    </row>
    <row r="12868" spans="1:8" x14ac:dyDescent="0.3">
      <c r="A12868" s="183">
        <v>45869</v>
      </c>
      <c r="B12868" s="129">
        <v>45860</v>
      </c>
      <c r="C12868" s="129" t="s">
        <v>417</v>
      </c>
      <c r="D12868" s="165">
        <v>469.32</v>
      </c>
      <c r="E12868" s="129" t="s">
        <v>16708</v>
      </c>
      <c r="F12868" s="129" t="s">
        <v>16769</v>
      </c>
      <c r="G12868" s="129" t="s">
        <v>16723</v>
      </c>
      <c r="H12868" s="129" t="s">
        <v>16801</v>
      </c>
    </row>
    <row r="12869" spans="1:8" x14ac:dyDescent="0.3">
      <c r="A12869" s="183">
        <v>45869</v>
      </c>
      <c r="B12869" s="129">
        <v>45849</v>
      </c>
      <c r="C12869" s="129" t="s">
        <v>417</v>
      </c>
      <c r="D12869" s="165">
        <v>449.76</v>
      </c>
      <c r="E12869" s="129" t="s">
        <v>16708</v>
      </c>
      <c r="F12869" s="129" t="s">
        <v>16769</v>
      </c>
      <c r="G12869" s="129" t="s">
        <v>16723</v>
      </c>
      <c r="H12869" s="129" t="s">
        <v>16801</v>
      </c>
    </row>
    <row r="12870" spans="1:8" x14ac:dyDescent="0.3">
      <c r="A12870" s="183">
        <v>45869</v>
      </c>
      <c r="B12870" s="129">
        <v>45839</v>
      </c>
      <c r="C12870" s="129" t="s">
        <v>417</v>
      </c>
      <c r="D12870" s="165">
        <v>400</v>
      </c>
      <c r="E12870" s="129" t="s">
        <v>16708</v>
      </c>
      <c r="F12870" s="129" t="s">
        <v>16769</v>
      </c>
      <c r="G12870" s="129" t="s">
        <v>16723</v>
      </c>
      <c r="H12870" s="129" t="s">
        <v>16801</v>
      </c>
    </row>
    <row r="12871" spans="1:8" x14ac:dyDescent="0.3">
      <c r="A12871" s="183">
        <v>45869</v>
      </c>
      <c r="B12871" s="129">
        <v>45853</v>
      </c>
      <c r="C12871" s="129" t="s">
        <v>417</v>
      </c>
      <c r="D12871" s="165">
        <v>400</v>
      </c>
      <c r="E12871" s="129" t="s">
        <v>16708</v>
      </c>
      <c r="F12871" s="129" t="s">
        <v>16769</v>
      </c>
      <c r="G12871" s="129" t="s">
        <v>16723</v>
      </c>
      <c r="H12871" s="129" t="s">
        <v>16801</v>
      </c>
    </row>
    <row r="12872" spans="1:8" x14ac:dyDescent="0.3">
      <c r="A12872" s="183">
        <v>45869</v>
      </c>
      <c r="B12872" s="129">
        <v>45846</v>
      </c>
      <c r="C12872" s="129" t="s">
        <v>417</v>
      </c>
      <c r="D12872" s="165">
        <v>399.83</v>
      </c>
      <c r="E12872" s="129" t="s">
        <v>16708</v>
      </c>
      <c r="F12872" s="129" t="s">
        <v>16769</v>
      </c>
      <c r="G12872" s="129" t="s">
        <v>16723</v>
      </c>
      <c r="H12872" s="129" t="s">
        <v>16801</v>
      </c>
    </row>
    <row r="12873" spans="1:8" x14ac:dyDescent="0.3">
      <c r="A12873" s="183">
        <v>45869</v>
      </c>
      <c r="B12873" s="129">
        <v>45839</v>
      </c>
      <c r="C12873" s="129" t="s">
        <v>417</v>
      </c>
      <c r="D12873" s="165">
        <v>399.59</v>
      </c>
      <c r="E12873" s="129" t="s">
        <v>16708</v>
      </c>
      <c r="F12873" s="129" t="s">
        <v>16769</v>
      </c>
      <c r="G12873" s="129" t="s">
        <v>16723</v>
      </c>
      <c r="H12873" s="129" t="s">
        <v>16801</v>
      </c>
    </row>
    <row r="12874" spans="1:8" x14ac:dyDescent="0.3">
      <c r="A12874" s="183">
        <v>45869</v>
      </c>
      <c r="B12874" s="129">
        <v>45853</v>
      </c>
      <c r="C12874" s="129" t="s">
        <v>417</v>
      </c>
      <c r="D12874" s="165">
        <v>387.18</v>
      </c>
      <c r="E12874" s="129" t="s">
        <v>16709</v>
      </c>
      <c r="F12874" s="129" t="s">
        <v>16769</v>
      </c>
      <c r="G12874" s="129" t="s">
        <v>16723</v>
      </c>
      <c r="H12874" s="129"/>
    </row>
    <row r="12875" spans="1:8" x14ac:dyDescent="0.3">
      <c r="A12875" s="183">
        <v>45869</v>
      </c>
      <c r="B12875" s="129">
        <v>45860</v>
      </c>
      <c r="C12875" s="129" t="s">
        <v>417</v>
      </c>
      <c r="D12875" s="165">
        <v>337.23</v>
      </c>
      <c r="E12875" s="129" t="s">
        <v>16708</v>
      </c>
      <c r="F12875" s="129" t="s">
        <v>16769</v>
      </c>
      <c r="G12875" s="129" t="s">
        <v>16723</v>
      </c>
      <c r="H12875" s="129" t="s">
        <v>16801</v>
      </c>
    </row>
    <row r="12876" spans="1:8" x14ac:dyDescent="0.3">
      <c r="A12876" s="183">
        <v>45869</v>
      </c>
      <c r="B12876" s="129">
        <v>45867</v>
      </c>
      <c r="C12876" s="129" t="s">
        <v>417</v>
      </c>
      <c r="D12876" s="165">
        <v>125.24</v>
      </c>
      <c r="E12876" s="129" t="s">
        <v>16708</v>
      </c>
      <c r="F12876" s="129" t="s">
        <v>16769</v>
      </c>
      <c r="G12876" s="129" t="s">
        <v>16723</v>
      </c>
      <c r="H12876" s="129" t="s">
        <v>16801</v>
      </c>
    </row>
    <row r="12877" spans="1:8" x14ac:dyDescent="0.3">
      <c r="A12877" s="183">
        <v>45869</v>
      </c>
      <c r="B12877" s="129">
        <v>45867</v>
      </c>
      <c r="C12877" s="129" t="s">
        <v>417</v>
      </c>
      <c r="D12877" s="165">
        <v>125.06</v>
      </c>
      <c r="E12877" s="129" t="s">
        <v>16708</v>
      </c>
      <c r="F12877" s="129" t="s">
        <v>16769</v>
      </c>
      <c r="G12877" s="129" t="s">
        <v>16723</v>
      </c>
      <c r="H12877" s="129" t="s">
        <v>16801</v>
      </c>
    </row>
    <row r="12878" spans="1:8" x14ac:dyDescent="0.3">
      <c r="A12878" s="183">
        <v>45838</v>
      </c>
      <c r="B12878" s="129">
        <v>45832</v>
      </c>
      <c r="C12878" s="129" t="s">
        <v>417</v>
      </c>
      <c r="D12878" s="165">
        <v>43.43</v>
      </c>
      <c r="E12878" s="129" t="s">
        <v>16708</v>
      </c>
      <c r="F12878" s="129" t="s">
        <v>16769</v>
      </c>
      <c r="G12878" s="129" t="s">
        <v>16723</v>
      </c>
      <c r="H12878" s="129" t="s">
        <v>16801</v>
      </c>
    </row>
    <row r="12879" spans="1:8" x14ac:dyDescent="0.3">
      <c r="A12879" s="183">
        <v>45900</v>
      </c>
      <c r="B12879" s="129">
        <v>45881</v>
      </c>
      <c r="C12879" s="129" t="s">
        <v>416</v>
      </c>
      <c r="D12879" s="165">
        <v>599.88</v>
      </c>
      <c r="E12879" s="129" t="s">
        <v>16708</v>
      </c>
      <c r="F12879" s="129" t="s">
        <v>16769</v>
      </c>
      <c r="G12879" s="129" t="s">
        <v>16723</v>
      </c>
      <c r="H12879" s="129" t="s">
        <v>16801</v>
      </c>
    </row>
    <row r="12880" spans="1:8" x14ac:dyDescent="0.3">
      <c r="A12880" s="183">
        <v>45900</v>
      </c>
      <c r="B12880" s="129">
        <v>45881</v>
      </c>
      <c r="C12880" s="129" t="s">
        <v>416</v>
      </c>
      <c r="D12880" s="165">
        <v>500</v>
      </c>
      <c r="E12880" s="129" t="s">
        <v>16712</v>
      </c>
      <c r="F12880" s="129" t="s">
        <v>16769</v>
      </c>
      <c r="G12880" s="129" t="s">
        <v>16723</v>
      </c>
      <c r="H12880" s="129"/>
    </row>
    <row r="12881" spans="1:8" x14ac:dyDescent="0.3">
      <c r="A12881" s="183">
        <v>45900</v>
      </c>
      <c r="B12881" s="129">
        <v>45881</v>
      </c>
      <c r="C12881" s="129" t="s">
        <v>416</v>
      </c>
      <c r="D12881" s="165">
        <v>449.99</v>
      </c>
      <c r="E12881" s="129" t="s">
        <v>16708</v>
      </c>
      <c r="F12881" s="129" t="s">
        <v>16769</v>
      </c>
      <c r="G12881" s="129" t="s">
        <v>16723</v>
      </c>
      <c r="H12881" s="129" t="s">
        <v>16801</v>
      </c>
    </row>
    <row r="12882" spans="1:8" x14ac:dyDescent="0.3">
      <c r="A12882" s="183">
        <v>45900</v>
      </c>
      <c r="B12882" s="129">
        <v>45881</v>
      </c>
      <c r="C12882" s="129" t="s">
        <v>416</v>
      </c>
      <c r="D12882" s="165">
        <v>449.84</v>
      </c>
      <c r="E12882" s="129" t="s">
        <v>16708</v>
      </c>
      <c r="F12882" s="129" t="s">
        <v>16769</v>
      </c>
      <c r="G12882" s="129" t="s">
        <v>16723</v>
      </c>
      <c r="H12882" s="129" t="s">
        <v>16801</v>
      </c>
    </row>
    <row r="12883" spans="1:8" x14ac:dyDescent="0.3">
      <c r="A12883" s="183">
        <v>45900</v>
      </c>
      <c r="B12883" s="129">
        <v>45876</v>
      </c>
      <c r="C12883" s="129" t="s">
        <v>416</v>
      </c>
      <c r="D12883" s="165">
        <v>399.99</v>
      </c>
      <c r="E12883" s="129" t="s">
        <v>16708</v>
      </c>
      <c r="F12883" s="129" t="s">
        <v>16769</v>
      </c>
      <c r="G12883" s="129" t="s">
        <v>16723</v>
      </c>
      <c r="H12883" s="129" t="s">
        <v>16801</v>
      </c>
    </row>
    <row r="12884" spans="1:8" x14ac:dyDescent="0.3">
      <c r="A12884" s="183">
        <v>45900</v>
      </c>
      <c r="B12884" s="129">
        <v>45874</v>
      </c>
      <c r="C12884" s="129" t="s">
        <v>416</v>
      </c>
      <c r="D12884" s="165">
        <v>398.82</v>
      </c>
      <c r="E12884" s="129" t="s">
        <v>16708</v>
      </c>
      <c r="F12884" s="129" t="s">
        <v>16769</v>
      </c>
      <c r="G12884" s="129" t="s">
        <v>16723</v>
      </c>
      <c r="H12884" s="129" t="s">
        <v>16801</v>
      </c>
    </row>
    <row r="12885" spans="1:8" x14ac:dyDescent="0.3">
      <c r="A12885" s="183">
        <v>45900</v>
      </c>
      <c r="B12885" s="129">
        <v>45888</v>
      </c>
      <c r="C12885" s="129" t="s">
        <v>416</v>
      </c>
      <c r="D12885" s="165">
        <v>312.16000000000003</v>
      </c>
      <c r="E12885" s="129" t="s">
        <v>16708</v>
      </c>
      <c r="F12885" s="129" t="s">
        <v>16769</v>
      </c>
      <c r="G12885" s="129" t="s">
        <v>16723</v>
      </c>
      <c r="H12885" s="129" t="s">
        <v>16801</v>
      </c>
    </row>
    <row r="12886" spans="1:8" x14ac:dyDescent="0.3">
      <c r="A12886" s="183">
        <v>45900</v>
      </c>
      <c r="B12886" s="129">
        <v>45888</v>
      </c>
      <c r="C12886" s="129" t="s">
        <v>416</v>
      </c>
      <c r="D12886" s="165">
        <v>306.16000000000003</v>
      </c>
      <c r="E12886" s="129" t="s">
        <v>16708</v>
      </c>
      <c r="F12886" s="129" t="s">
        <v>16769</v>
      </c>
      <c r="G12886" s="129" t="s">
        <v>16723</v>
      </c>
      <c r="H12886" s="129" t="s">
        <v>16801</v>
      </c>
    </row>
    <row r="12887" spans="1:8" x14ac:dyDescent="0.3">
      <c r="A12887" s="183">
        <v>45869</v>
      </c>
      <c r="B12887" s="129">
        <v>45867</v>
      </c>
      <c r="C12887" s="129" t="s">
        <v>416</v>
      </c>
      <c r="D12887" s="165">
        <v>252.55</v>
      </c>
      <c r="E12887" s="129" t="s">
        <v>16708</v>
      </c>
      <c r="F12887" s="129" t="s">
        <v>16769</v>
      </c>
      <c r="G12887" s="129" t="s">
        <v>16723</v>
      </c>
      <c r="H12887" s="129" t="s">
        <v>16801</v>
      </c>
    </row>
    <row r="12888" spans="1:8" x14ac:dyDescent="0.3">
      <c r="A12888" s="183">
        <v>45900</v>
      </c>
      <c r="B12888" s="129">
        <v>45895</v>
      </c>
      <c r="C12888" s="129" t="s">
        <v>416</v>
      </c>
      <c r="D12888" s="165">
        <v>226.16</v>
      </c>
      <c r="E12888" s="129" t="s">
        <v>16708</v>
      </c>
      <c r="F12888" s="129" t="s">
        <v>16769</v>
      </c>
      <c r="G12888" s="129" t="s">
        <v>16723</v>
      </c>
      <c r="H12888" s="129" t="s">
        <v>16801</v>
      </c>
    </row>
    <row r="12889" spans="1:8" x14ac:dyDescent="0.3">
      <c r="A12889" s="183">
        <v>45900</v>
      </c>
      <c r="B12889" s="129">
        <v>45888</v>
      </c>
      <c r="C12889" s="129" t="s">
        <v>416</v>
      </c>
      <c r="D12889" s="165">
        <v>224.36</v>
      </c>
      <c r="E12889" s="129" t="s">
        <v>16712</v>
      </c>
      <c r="F12889" s="129" t="s">
        <v>16769</v>
      </c>
      <c r="G12889" s="129" t="s">
        <v>16723</v>
      </c>
      <c r="H12889" s="129"/>
    </row>
    <row r="12890" spans="1:8" x14ac:dyDescent="0.3">
      <c r="A12890" s="183">
        <v>45900</v>
      </c>
      <c r="B12890" s="129">
        <v>45888</v>
      </c>
      <c r="C12890" s="129" t="s">
        <v>416</v>
      </c>
      <c r="D12890" s="165">
        <v>39.17</v>
      </c>
      <c r="E12890" s="129" t="s">
        <v>16716</v>
      </c>
      <c r="F12890" s="129" t="s">
        <v>16769</v>
      </c>
      <c r="G12890" s="129" t="s">
        <v>16723</v>
      </c>
      <c r="H12890" s="129"/>
    </row>
    <row r="12891" spans="1:8" x14ac:dyDescent="0.3">
      <c r="A12891" s="183">
        <v>45869</v>
      </c>
      <c r="B12891" s="129">
        <v>45853</v>
      </c>
      <c r="C12891" s="129" t="s">
        <v>416</v>
      </c>
      <c r="D12891" s="165">
        <v>13.57</v>
      </c>
      <c r="E12891" s="129" t="s">
        <v>16709</v>
      </c>
      <c r="F12891" s="129" t="s">
        <v>16769</v>
      </c>
      <c r="G12891" s="129" t="s">
        <v>16723</v>
      </c>
      <c r="H12891" s="129"/>
    </row>
    <row r="12892" spans="1:8" x14ac:dyDescent="0.3">
      <c r="A12892" s="183">
        <v>45869</v>
      </c>
      <c r="B12892" s="129">
        <v>45853</v>
      </c>
      <c r="C12892" s="129" t="s">
        <v>416</v>
      </c>
      <c r="D12892" s="165">
        <v>13.1</v>
      </c>
      <c r="E12892" s="129" t="s">
        <v>16709</v>
      </c>
      <c r="F12892" s="129" t="s">
        <v>16769</v>
      </c>
      <c r="G12892" s="129" t="s">
        <v>16723</v>
      </c>
      <c r="H12892" s="129"/>
    </row>
    <row r="12893" spans="1:8" x14ac:dyDescent="0.3">
      <c r="A12893" s="183">
        <v>45869</v>
      </c>
      <c r="B12893" s="129">
        <v>45853</v>
      </c>
      <c r="C12893" s="129" t="s">
        <v>416</v>
      </c>
      <c r="D12893" s="165">
        <v>9.9700000000000006</v>
      </c>
      <c r="E12893" s="129" t="s">
        <v>16709</v>
      </c>
      <c r="F12893" s="129" t="s">
        <v>16769</v>
      </c>
      <c r="G12893" s="129" t="s">
        <v>16723</v>
      </c>
      <c r="H12893" s="129"/>
    </row>
    <row r="12894" spans="1:8" x14ac:dyDescent="0.3">
      <c r="A12894" s="183">
        <v>45900</v>
      </c>
      <c r="B12894" s="129">
        <v>45881</v>
      </c>
      <c r="C12894" s="129" t="s">
        <v>418</v>
      </c>
      <c r="D12894" s="165">
        <v>599.83000000000004</v>
      </c>
      <c r="E12894" s="129" t="s">
        <v>16708</v>
      </c>
      <c r="F12894" s="129" t="s">
        <v>16769</v>
      </c>
      <c r="G12894" s="129" t="s">
        <v>16723</v>
      </c>
      <c r="H12894" s="129" t="s">
        <v>16801</v>
      </c>
    </row>
    <row r="12895" spans="1:8" x14ac:dyDescent="0.3">
      <c r="A12895" s="183">
        <v>45900</v>
      </c>
      <c r="B12895" s="129">
        <v>45881</v>
      </c>
      <c r="C12895" s="129" t="s">
        <v>418</v>
      </c>
      <c r="D12895" s="165">
        <v>500</v>
      </c>
      <c r="E12895" s="129" t="s">
        <v>16710</v>
      </c>
      <c r="F12895" s="129" t="s">
        <v>16769</v>
      </c>
      <c r="G12895" s="129" t="s">
        <v>16723</v>
      </c>
      <c r="H12895" s="129"/>
    </row>
    <row r="12896" spans="1:8" x14ac:dyDescent="0.3">
      <c r="A12896" s="183">
        <v>45900</v>
      </c>
      <c r="B12896" s="129">
        <v>45881</v>
      </c>
      <c r="C12896" s="129" t="s">
        <v>418</v>
      </c>
      <c r="D12896" s="165">
        <v>499.82</v>
      </c>
      <c r="E12896" s="129" t="s">
        <v>16709</v>
      </c>
      <c r="F12896" s="129" t="s">
        <v>16769</v>
      </c>
      <c r="G12896" s="129" t="s">
        <v>16723</v>
      </c>
      <c r="H12896" s="129"/>
    </row>
    <row r="12897" spans="1:8" x14ac:dyDescent="0.3">
      <c r="A12897" s="183">
        <v>45900</v>
      </c>
      <c r="B12897" s="129">
        <v>45874</v>
      </c>
      <c r="C12897" s="129" t="s">
        <v>418</v>
      </c>
      <c r="D12897" s="165">
        <v>498.39</v>
      </c>
      <c r="E12897" s="129" t="s">
        <v>16713</v>
      </c>
      <c r="F12897" s="129" t="s">
        <v>16769</v>
      </c>
      <c r="G12897" s="129" t="s">
        <v>16723</v>
      </c>
      <c r="H12897" s="129"/>
    </row>
    <row r="12898" spans="1:8" x14ac:dyDescent="0.3">
      <c r="A12898" s="183">
        <v>45900</v>
      </c>
      <c r="B12898" s="129">
        <v>45881</v>
      </c>
      <c r="C12898" s="129" t="s">
        <v>418</v>
      </c>
      <c r="D12898" s="165">
        <v>449.88</v>
      </c>
      <c r="E12898" s="129" t="s">
        <v>16708</v>
      </c>
      <c r="F12898" s="129" t="s">
        <v>16769</v>
      </c>
      <c r="G12898" s="129" t="s">
        <v>16723</v>
      </c>
      <c r="H12898" s="129" t="s">
        <v>16801</v>
      </c>
    </row>
    <row r="12899" spans="1:8" x14ac:dyDescent="0.3">
      <c r="A12899" s="183">
        <v>45900</v>
      </c>
      <c r="B12899" s="129">
        <v>45874</v>
      </c>
      <c r="C12899" s="129" t="s">
        <v>418</v>
      </c>
      <c r="D12899" s="165">
        <v>400</v>
      </c>
      <c r="E12899" s="129" t="s">
        <v>16712</v>
      </c>
      <c r="F12899" s="129" t="s">
        <v>16769</v>
      </c>
      <c r="G12899" s="129" t="s">
        <v>16723</v>
      </c>
      <c r="H12899" s="129"/>
    </row>
    <row r="12900" spans="1:8" x14ac:dyDescent="0.3">
      <c r="A12900" s="183">
        <v>45900</v>
      </c>
      <c r="B12900" s="129">
        <v>45888</v>
      </c>
      <c r="C12900" s="129" t="s">
        <v>418</v>
      </c>
      <c r="D12900" s="165">
        <v>312.12</v>
      </c>
      <c r="E12900" s="129" t="s">
        <v>16708</v>
      </c>
      <c r="F12900" s="129" t="s">
        <v>16769</v>
      </c>
      <c r="G12900" s="129" t="s">
        <v>16723</v>
      </c>
      <c r="H12900" s="129" t="s">
        <v>16801</v>
      </c>
    </row>
    <row r="12901" spans="1:8" x14ac:dyDescent="0.3">
      <c r="A12901" s="183">
        <v>45900</v>
      </c>
      <c r="B12901" s="129">
        <v>45881</v>
      </c>
      <c r="C12901" s="129" t="s">
        <v>418</v>
      </c>
      <c r="D12901" s="165">
        <v>299.99</v>
      </c>
      <c r="E12901" s="129" t="s">
        <v>16709</v>
      </c>
      <c r="F12901" s="129" t="s">
        <v>16769</v>
      </c>
      <c r="G12901" s="129" t="s">
        <v>16723</v>
      </c>
      <c r="H12901" s="129"/>
    </row>
    <row r="12902" spans="1:8" x14ac:dyDescent="0.3">
      <c r="A12902" s="183">
        <v>45869</v>
      </c>
      <c r="B12902" s="129">
        <v>45867</v>
      </c>
      <c r="C12902" s="129" t="s">
        <v>418</v>
      </c>
      <c r="D12902" s="165">
        <v>258.63</v>
      </c>
      <c r="E12902" s="129" t="s">
        <v>16708</v>
      </c>
      <c r="F12902" s="129" t="s">
        <v>16769</v>
      </c>
      <c r="G12902" s="129" t="s">
        <v>16723</v>
      </c>
      <c r="H12902" s="129" t="s">
        <v>16801</v>
      </c>
    </row>
    <row r="12903" spans="1:8" x14ac:dyDescent="0.3">
      <c r="A12903" s="183">
        <v>45869</v>
      </c>
      <c r="B12903" s="129">
        <v>45867</v>
      </c>
      <c r="C12903" s="129" t="s">
        <v>418</v>
      </c>
      <c r="D12903" s="165">
        <v>227.5</v>
      </c>
      <c r="E12903" s="129" t="s">
        <v>16708</v>
      </c>
      <c r="F12903" s="129" t="s">
        <v>16769</v>
      </c>
      <c r="G12903" s="129" t="s">
        <v>16723</v>
      </c>
      <c r="H12903" s="129" t="s">
        <v>16801</v>
      </c>
    </row>
    <row r="12904" spans="1:8" x14ac:dyDescent="0.3">
      <c r="A12904" s="183">
        <v>45900</v>
      </c>
      <c r="B12904" s="129">
        <v>45895</v>
      </c>
      <c r="C12904" s="129" t="s">
        <v>418</v>
      </c>
      <c r="D12904" s="165">
        <v>188.66</v>
      </c>
      <c r="E12904" s="129" t="s">
        <v>16708</v>
      </c>
      <c r="F12904" s="129" t="s">
        <v>16769</v>
      </c>
      <c r="G12904" s="129" t="s">
        <v>16723</v>
      </c>
      <c r="H12904" s="129" t="s">
        <v>16801</v>
      </c>
    </row>
    <row r="12905" spans="1:8" x14ac:dyDescent="0.3">
      <c r="A12905" s="183">
        <v>45869</v>
      </c>
      <c r="B12905" s="129">
        <v>45867</v>
      </c>
      <c r="C12905" s="129" t="s">
        <v>418</v>
      </c>
      <c r="D12905" s="165">
        <v>76.87</v>
      </c>
      <c r="E12905" s="129" t="s">
        <v>16717</v>
      </c>
      <c r="F12905" s="129" t="s">
        <v>16769</v>
      </c>
      <c r="G12905" s="129" t="s">
        <v>16723</v>
      </c>
      <c r="H12905" s="129"/>
    </row>
    <row r="12906" spans="1:8" x14ac:dyDescent="0.3">
      <c r="A12906" s="183">
        <v>45869</v>
      </c>
      <c r="B12906" s="129">
        <v>45853</v>
      </c>
      <c r="C12906" s="129" t="s">
        <v>418</v>
      </c>
      <c r="D12906" s="165">
        <v>18.3</v>
      </c>
      <c r="E12906" s="129" t="s">
        <v>16709</v>
      </c>
      <c r="F12906" s="129" t="s">
        <v>16769</v>
      </c>
      <c r="G12906" s="129" t="s">
        <v>16723</v>
      </c>
      <c r="H12906" s="129"/>
    </row>
    <row r="12907" spans="1:8" x14ac:dyDescent="0.3">
      <c r="A12907" s="183">
        <v>45869</v>
      </c>
      <c r="B12907" s="129">
        <v>45853</v>
      </c>
      <c r="C12907" s="129" t="s">
        <v>418</v>
      </c>
      <c r="D12907" s="165">
        <v>10.66</v>
      </c>
      <c r="E12907" s="129" t="s">
        <v>16709</v>
      </c>
      <c r="F12907" s="129" t="s">
        <v>16769</v>
      </c>
      <c r="G12907" s="129" t="s">
        <v>16723</v>
      </c>
      <c r="H12907" s="129"/>
    </row>
    <row r="12908" spans="1:8" x14ac:dyDescent="0.3">
      <c r="A12908" s="183">
        <v>45900</v>
      </c>
      <c r="B12908" s="129">
        <v>45881</v>
      </c>
      <c r="C12908" s="129" t="s">
        <v>417</v>
      </c>
      <c r="D12908" s="165">
        <v>600</v>
      </c>
      <c r="E12908" s="129" t="s">
        <v>16708</v>
      </c>
      <c r="F12908" s="129" t="s">
        <v>16769</v>
      </c>
      <c r="G12908" s="129" t="s">
        <v>16723</v>
      </c>
      <c r="H12908" s="129" t="s">
        <v>16801</v>
      </c>
    </row>
    <row r="12909" spans="1:8" x14ac:dyDescent="0.3">
      <c r="A12909" s="183">
        <v>45900</v>
      </c>
      <c r="B12909" s="129">
        <v>45881</v>
      </c>
      <c r="C12909" s="129" t="s">
        <v>417</v>
      </c>
      <c r="D12909" s="165">
        <v>500</v>
      </c>
      <c r="E12909" s="129" t="s">
        <v>16710</v>
      </c>
      <c r="F12909" s="129" t="s">
        <v>16769</v>
      </c>
      <c r="G12909" s="129" t="s">
        <v>16723</v>
      </c>
      <c r="H12909" s="129"/>
    </row>
    <row r="12910" spans="1:8" x14ac:dyDescent="0.3">
      <c r="A12910" s="183">
        <v>45900</v>
      </c>
      <c r="B12910" s="129">
        <v>45881</v>
      </c>
      <c r="C12910" s="129" t="s">
        <v>417</v>
      </c>
      <c r="D12910" s="165">
        <v>449.99</v>
      </c>
      <c r="E12910" s="129" t="s">
        <v>16708</v>
      </c>
      <c r="F12910" s="129" t="s">
        <v>16769</v>
      </c>
      <c r="G12910" s="129" t="s">
        <v>16723</v>
      </c>
      <c r="H12910" s="129" t="s">
        <v>16801</v>
      </c>
    </row>
    <row r="12911" spans="1:8" x14ac:dyDescent="0.3">
      <c r="A12911" s="183">
        <v>45900</v>
      </c>
      <c r="B12911" s="129">
        <v>45874</v>
      </c>
      <c r="C12911" s="129" t="s">
        <v>417</v>
      </c>
      <c r="D12911" s="165">
        <v>398.22</v>
      </c>
      <c r="E12911" s="129" t="s">
        <v>16708</v>
      </c>
      <c r="F12911" s="129" t="s">
        <v>16769</v>
      </c>
      <c r="G12911" s="129" t="s">
        <v>16723</v>
      </c>
      <c r="H12911" s="129" t="s">
        <v>16801</v>
      </c>
    </row>
    <row r="12912" spans="1:8" x14ac:dyDescent="0.3">
      <c r="A12912" s="183">
        <v>45900</v>
      </c>
      <c r="B12912" s="129">
        <v>45888</v>
      </c>
      <c r="C12912" s="129" t="s">
        <v>417</v>
      </c>
      <c r="D12912" s="165">
        <v>300.02</v>
      </c>
      <c r="E12912" s="129" t="s">
        <v>16708</v>
      </c>
      <c r="F12912" s="129" t="s">
        <v>16769</v>
      </c>
      <c r="G12912" s="129" t="s">
        <v>16723</v>
      </c>
      <c r="H12912" s="129" t="s">
        <v>16801</v>
      </c>
    </row>
    <row r="12913" spans="1:8" x14ac:dyDescent="0.3">
      <c r="A12913" s="183">
        <v>45869</v>
      </c>
      <c r="B12913" s="129">
        <v>45867</v>
      </c>
      <c r="C12913" s="129" t="s">
        <v>417</v>
      </c>
      <c r="D12913" s="165">
        <v>224.93</v>
      </c>
      <c r="E12913" s="129" t="s">
        <v>16708</v>
      </c>
      <c r="F12913" s="129" t="s">
        <v>16769</v>
      </c>
      <c r="G12913" s="129" t="s">
        <v>16723</v>
      </c>
      <c r="H12913" s="129" t="s">
        <v>16801</v>
      </c>
    </row>
    <row r="12914" spans="1:8" x14ac:dyDescent="0.3">
      <c r="A12914" s="183">
        <v>45869</v>
      </c>
      <c r="B12914" s="129">
        <v>45867</v>
      </c>
      <c r="C12914" s="129" t="s">
        <v>417</v>
      </c>
      <c r="D12914" s="165">
        <v>224.76</v>
      </c>
      <c r="E12914" s="129" t="s">
        <v>16708</v>
      </c>
      <c r="F12914" s="129" t="s">
        <v>16769</v>
      </c>
      <c r="G12914" s="129" t="s">
        <v>16723</v>
      </c>
      <c r="H12914" s="129" t="s">
        <v>16801</v>
      </c>
    </row>
    <row r="12915" spans="1:8" x14ac:dyDescent="0.3">
      <c r="A12915" s="183">
        <v>45900</v>
      </c>
      <c r="B12915" s="129">
        <v>45895</v>
      </c>
      <c r="C12915" s="129" t="s">
        <v>417</v>
      </c>
      <c r="D12915" s="165">
        <v>196.02</v>
      </c>
      <c r="E12915" s="129" t="s">
        <v>16708</v>
      </c>
      <c r="F12915" s="129" t="s">
        <v>16769</v>
      </c>
      <c r="G12915" s="129" t="s">
        <v>16723</v>
      </c>
      <c r="H12915" s="129" t="s">
        <v>16801</v>
      </c>
    </row>
    <row r="12916" spans="1:8" x14ac:dyDescent="0.3">
      <c r="A12916" s="183">
        <v>45869</v>
      </c>
      <c r="B12916" s="129">
        <v>45867</v>
      </c>
      <c r="C12916" s="129" t="s">
        <v>417</v>
      </c>
      <c r="D12916" s="165">
        <v>64.569999999999993</v>
      </c>
      <c r="E12916" s="129" t="s">
        <v>16717</v>
      </c>
      <c r="F12916" s="129" t="s">
        <v>16769</v>
      </c>
      <c r="G12916" s="129" t="s">
        <v>16723</v>
      </c>
      <c r="H12916" s="129"/>
    </row>
    <row r="12917" spans="1:8" x14ac:dyDescent="0.3">
      <c r="A12917" s="183">
        <v>45869</v>
      </c>
      <c r="B12917" s="129">
        <v>45860</v>
      </c>
      <c r="C12917" s="129" t="s">
        <v>417</v>
      </c>
      <c r="D12917" s="165">
        <v>29.84</v>
      </c>
      <c r="E12917" s="129" t="s">
        <v>16708</v>
      </c>
      <c r="F12917" s="129" t="s">
        <v>16769</v>
      </c>
      <c r="G12917" s="129" t="s">
        <v>16723</v>
      </c>
      <c r="H12917" s="129" t="s">
        <v>16801</v>
      </c>
    </row>
    <row r="12918" spans="1:8" x14ac:dyDescent="0.3">
      <c r="A12918" s="183">
        <v>45869</v>
      </c>
      <c r="B12918" s="129">
        <v>45853</v>
      </c>
      <c r="C12918" s="129" t="s">
        <v>417</v>
      </c>
      <c r="D12918" s="165">
        <v>12.8</v>
      </c>
      <c r="E12918" s="129" t="s">
        <v>16709</v>
      </c>
      <c r="F12918" s="129" t="s">
        <v>16769</v>
      </c>
      <c r="G12918" s="129" t="s">
        <v>16723</v>
      </c>
      <c r="H12918" s="129"/>
    </row>
    <row r="12919" spans="1:8" x14ac:dyDescent="0.3">
      <c r="A12919" s="183">
        <v>45869</v>
      </c>
      <c r="B12919" s="129">
        <v>45853</v>
      </c>
      <c r="C12919" s="129" t="s">
        <v>417</v>
      </c>
      <c r="D12919" s="165">
        <v>9.8000000000000007</v>
      </c>
      <c r="E12919" s="129" t="s">
        <v>16709</v>
      </c>
      <c r="F12919" s="129" t="s">
        <v>16769</v>
      </c>
      <c r="G12919" s="129" t="s">
        <v>16723</v>
      </c>
      <c r="H12919" s="129"/>
    </row>
    <row r="12920" spans="1:8" x14ac:dyDescent="0.3">
      <c r="A12920" s="183">
        <v>45930</v>
      </c>
      <c r="B12920" s="129">
        <v>45909</v>
      </c>
      <c r="C12920" s="129" t="s">
        <v>417</v>
      </c>
      <c r="D12920" s="165">
        <v>450</v>
      </c>
      <c r="E12920" s="129" t="s">
        <v>16708</v>
      </c>
      <c r="F12920" s="129" t="s">
        <v>16769</v>
      </c>
      <c r="G12920" s="129" t="s">
        <v>16723</v>
      </c>
      <c r="H12920" s="129" t="s">
        <v>16801</v>
      </c>
    </row>
    <row r="12921" spans="1:8" x14ac:dyDescent="0.3">
      <c r="A12921" s="183">
        <v>45930</v>
      </c>
      <c r="B12921" s="129">
        <v>45909</v>
      </c>
      <c r="C12921" s="129" t="s">
        <v>417</v>
      </c>
      <c r="D12921" s="165">
        <v>449.77</v>
      </c>
      <c r="E12921" s="129" t="s">
        <v>16708</v>
      </c>
      <c r="F12921" s="129" t="s">
        <v>16769</v>
      </c>
      <c r="G12921" s="129" t="s">
        <v>16723</v>
      </c>
      <c r="H12921" s="129" t="s">
        <v>16801</v>
      </c>
    </row>
    <row r="12922" spans="1:8" x14ac:dyDescent="0.3">
      <c r="A12922" s="183">
        <v>45930</v>
      </c>
      <c r="B12922" s="129">
        <v>45909</v>
      </c>
      <c r="C12922" s="129" t="s">
        <v>417</v>
      </c>
      <c r="D12922" s="165">
        <v>449.64</v>
      </c>
      <c r="E12922" s="129" t="s">
        <v>16708</v>
      </c>
      <c r="F12922" s="129" t="s">
        <v>16769</v>
      </c>
      <c r="G12922" s="129" t="s">
        <v>16723</v>
      </c>
      <c r="H12922" s="129" t="s">
        <v>16801</v>
      </c>
    </row>
    <row r="12923" spans="1:8" x14ac:dyDescent="0.3">
      <c r="A12923" s="183">
        <v>45930</v>
      </c>
      <c r="B12923" s="129">
        <v>45923</v>
      </c>
      <c r="C12923" s="129" t="s">
        <v>417</v>
      </c>
      <c r="D12923" s="165">
        <v>278.08</v>
      </c>
      <c r="E12923" s="129" t="s">
        <v>16708</v>
      </c>
      <c r="F12923" s="129" t="s">
        <v>16769</v>
      </c>
      <c r="G12923" s="129" t="s">
        <v>16723</v>
      </c>
      <c r="H12923" s="129" t="s">
        <v>16801</v>
      </c>
    </row>
    <row r="12924" spans="1:8" x14ac:dyDescent="0.3">
      <c r="A12924" s="183">
        <v>45900</v>
      </c>
      <c r="B12924" s="129">
        <v>45895</v>
      </c>
      <c r="C12924" s="129" t="s">
        <v>417</v>
      </c>
      <c r="D12924" s="165">
        <v>253.44</v>
      </c>
      <c r="E12924" s="129" t="s">
        <v>16708</v>
      </c>
      <c r="F12924" s="129" t="s">
        <v>16769</v>
      </c>
      <c r="G12924" s="129" t="s">
        <v>16723</v>
      </c>
      <c r="H12924" s="129" t="s">
        <v>16801</v>
      </c>
    </row>
    <row r="12925" spans="1:8" x14ac:dyDescent="0.3">
      <c r="A12925" s="183">
        <v>45900</v>
      </c>
      <c r="B12925" s="129">
        <v>45888</v>
      </c>
      <c r="C12925" s="129" t="s">
        <v>417</v>
      </c>
      <c r="D12925" s="165">
        <v>199.96</v>
      </c>
      <c r="E12925" s="129" t="s">
        <v>16708</v>
      </c>
      <c r="F12925" s="129" t="s">
        <v>16769</v>
      </c>
      <c r="G12925" s="129" t="s">
        <v>16723</v>
      </c>
      <c r="H12925" s="129" t="s">
        <v>16801</v>
      </c>
    </row>
    <row r="12926" spans="1:8" x14ac:dyDescent="0.3">
      <c r="A12926" s="183">
        <v>45930</v>
      </c>
      <c r="B12926" s="129">
        <v>45909</v>
      </c>
      <c r="C12926" s="129" t="s">
        <v>416</v>
      </c>
      <c r="D12926" s="165">
        <v>486.76</v>
      </c>
      <c r="E12926" s="129" t="s">
        <v>16712</v>
      </c>
      <c r="F12926" s="129" t="s">
        <v>16769</v>
      </c>
      <c r="G12926" s="129" t="s">
        <v>16723</v>
      </c>
      <c r="H12926" s="129"/>
    </row>
    <row r="12927" spans="1:8" x14ac:dyDescent="0.3">
      <c r="A12927" s="183">
        <v>45930</v>
      </c>
      <c r="B12927" s="129">
        <v>45909</v>
      </c>
      <c r="C12927" s="129" t="s">
        <v>416</v>
      </c>
      <c r="D12927" s="165">
        <v>449.28</v>
      </c>
      <c r="E12927" s="129" t="s">
        <v>16708</v>
      </c>
      <c r="F12927" s="129" t="s">
        <v>16769</v>
      </c>
      <c r="G12927" s="129" t="s">
        <v>16723</v>
      </c>
      <c r="H12927" s="129" t="s">
        <v>16801</v>
      </c>
    </row>
    <row r="12928" spans="1:8" x14ac:dyDescent="0.3">
      <c r="A12928" s="183">
        <v>45930</v>
      </c>
      <c r="B12928" s="129">
        <v>45925</v>
      </c>
      <c r="C12928" s="129" t="s">
        <v>416</v>
      </c>
      <c r="D12928" s="165">
        <v>329.99</v>
      </c>
      <c r="E12928" s="129" t="s">
        <v>16708</v>
      </c>
      <c r="F12928" s="129" t="s">
        <v>16769</v>
      </c>
      <c r="G12928" s="129" t="s">
        <v>16723</v>
      </c>
      <c r="H12928" s="129" t="s">
        <v>16801</v>
      </c>
    </row>
    <row r="12929" spans="1:8" x14ac:dyDescent="0.3">
      <c r="A12929" s="183">
        <v>45930</v>
      </c>
      <c r="B12929" s="129">
        <v>45923</v>
      </c>
      <c r="C12929" s="129" t="s">
        <v>416</v>
      </c>
      <c r="D12929" s="165">
        <v>276.39999999999998</v>
      </c>
      <c r="E12929" s="129" t="s">
        <v>16708</v>
      </c>
      <c r="F12929" s="129" t="s">
        <v>16769</v>
      </c>
      <c r="G12929" s="129" t="s">
        <v>16723</v>
      </c>
      <c r="H12929" s="129" t="s">
        <v>16801</v>
      </c>
    </row>
    <row r="12930" spans="1:8" x14ac:dyDescent="0.3">
      <c r="A12930" s="183">
        <v>45900</v>
      </c>
      <c r="B12930" s="129">
        <v>45895</v>
      </c>
      <c r="C12930" s="129" t="s">
        <v>416</v>
      </c>
      <c r="D12930" s="165">
        <v>272.83</v>
      </c>
      <c r="E12930" s="129" t="s">
        <v>16708</v>
      </c>
      <c r="F12930" s="129" t="s">
        <v>16769</v>
      </c>
      <c r="G12930" s="129" t="s">
        <v>16723</v>
      </c>
      <c r="H12930" s="129" t="s">
        <v>16801</v>
      </c>
    </row>
    <row r="12931" spans="1:8" x14ac:dyDescent="0.3">
      <c r="A12931" s="183">
        <v>45900</v>
      </c>
      <c r="B12931" s="129">
        <v>45888</v>
      </c>
      <c r="C12931" s="129" t="s">
        <v>416</v>
      </c>
      <c r="D12931" s="165">
        <v>193.84</v>
      </c>
      <c r="E12931" s="129" t="s">
        <v>16708</v>
      </c>
      <c r="F12931" s="129" t="s">
        <v>16769</v>
      </c>
      <c r="G12931" s="129" t="s">
        <v>16723</v>
      </c>
      <c r="H12931" s="129" t="s">
        <v>16801</v>
      </c>
    </row>
    <row r="12932" spans="1:8" x14ac:dyDescent="0.3">
      <c r="A12932" s="183">
        <v>45900</v>
      </c>
      <c r="B12932" s="129">
        <v>45888</v>
      </c>
      <c r="C12932" s="129" t="s">
        <v>416</v>
      </c>
      <c r="D12932" s="165">
        <v>187.83</v>
      </c>
      <c r="E12932" s="129" t="s">
        <v>16708</v>
      </c>
      <c r="F12932" s="129" t="s">
        <v>16769</v>
      </c>
      <c r="G12932" s="129" t="s">
        <v>16723</v>
      </c>
      <c r="H12932" s="129" t="s">
        <v>16801</v>
      </c>
    </row>
    <row r="12933" spans="1:8" x14ac:dyDescent="0.3">
      <c r="A12933" s="183">
        <v>45900</v>
      </c>
      <c r="B12933" s="129">
        <v>45888</v>
      </c>
      <c r="C12933" s="129" t="s">
        <v>416</v>
      </c>
      <c r="D12933" s="165">
        <v>175.56</v>
      </c>
      <c r="E12933" s="129" t="s">
        <v>16712</v>
      </c>
      <c r="F12933" s="129" t="s">
        <v>16769</v>
      </c>
      <c r="G12933" s="129" t="s">
        <v>16723</v>
      </c>
      <c r="H12933" s="129"/>
    </row>
    <row r="12934" spans="1:8" x14ac:dyDescent="0.3">
      <c r="A12934" s="183">
        <v>45900</v>
      </c>
      <c r="B12934" s="129">
        <v>45888</v>
      </c>
      <c r="C12934" s="129" t="s">
        <v>416</v>
      </c>
      <c r="D12934" s="165">
        <v>59.95</v>
      </c>
      <c r="E12934" s="129" t="s">
        <v>16716</v>
      </c>
      <c r="F12934" s="129" t="s">
        <v>16769</v>
      </c>
      <c r="G12934" s="129" t="s">
        <v>16723</v>
      </c>
      <c r="H12934" s="129"/>
    </row>
    <row r="12935" spans="1:8" x14ac:dyDescent="0.3">
      <c r="A12935" s="183">
        <v>45930</v>
      </c>
      <c r="B12935" s="129">
        <v>45909</v>
      </c>
      <c r="C12935" s="129" t="s">
        <v>418</v>
      </c>
      <c r="D12935" s="165">
        <v>499.09</v>
      </c>
      <c r="E12935" s="129" t="s">
        <v>16708</v>
      </c>
      <c r="F12935" s="129" t="s">
        <v>16769</v>
      </c>
      <c r="G12935" s="129" t="s">
        <v>16723</v>
      </c>
      <c r="H12935" s="129" t="s">
        <v>16801</v>
      </c>
    </row>
    <row r="12936" spans="1:8" x14ac:dyDescent="0.3">
      <c r="A12936" s="183">
        <v>45930</v>
      </c>
      <c r="B12936" s="129">
        <v>45909</v>
      </c>
      <c r="C12936" s="129" t="s">
        <v>418</v>
      </c>
      <c r="D12936" s="165">
        <v>487.9</v>
      </c>
      <c r="E12936" s="129" t="s">
        <v>16718</v>
      </c>
      <c r="F12936" s="129" t="s">
        <v>16769</v>
      </c>
      <c r="G12936" s="129" t="s">
        <v>16723</v>
      </c>
      <c r="H12936" s="129"/>
    </row>
    <row r="12937" spans="1:8" x14ac:dyDescent="0.3">
      <c r="A12937" s="183">
        <v>45930</v>
      </c>
      <c r="B12937" s="129">
        <v>45923</v>
      </c>
      <c r="C12937" s="129" t="s">
        <v>418</v>
      </c>
      <c r="D12937" s="165">
        <v>357.52</v>
      </c>
      <c r="E12937" s="129" t="s">
        <v>16708</v>
      </c>
      <c r="F12937" s="129" t="s">
        <v>16769</v>
      </c>
      <c r="G12937" s="129" t="s">
        <v>16723</v>
      </c>
      <c r="H12937" s="129" t="s">
        <v>16801</v>
      </c>
    </row>
    <row r="12938" spans="1:8" x14ac:dyDescent="0.3">
      <c r="A12938" s="183">
        <v>45930</v>
      </c>
      <c r="B12938" s="129">
        <v>45925</v>
      </c>
      <c r="C12938" s="129" t="s">
        <v>418</v>
      </c>
      <c r="D12938" s="165">
        <v>290.94</v>
      </c>
      <c r="E12938" s="129" t="s">
        <v>16708</v>
      </c>
      <c r="F12938" s="129" t="s">
        <v>16769</v>
      </c>
      <c r="G12938" s="129" t="s">
        <v>16723</v>
      </c>
      <c r="H12938" s="129" t="s">
        <v>16801</v>
      </c>
    </row>
    <row r="12939" spans="1:8" x14ac:dyDescent="0.3">
      <c r="A12939" s="183">
        <v>45900</v>
      </c>
      <c r="B12939" s="129">
        <v>45895</v>
      </c>
      <c r="C12939" s="129" t="s">
        <v>418</v>
      </c>
      <c r="D12939" s="165">
        <v>211.2</v>
      </c>
      <c r="E12939" s="129" t="s">
        <v>16708</v>
      </c>
      <c r="F12939" s="129" t="s">
        <v>16769</v>
      </c>
      <c r="G12939" s="129" t="s">
        <v>16723</v>
      </c>
      <c r="H12939" s="129" t="s">
        <v>16801</v>
      </c>
    </row>
    <row r="12940" spans="1:8" x14ac:dyDescent="0.3">
      <c r="A12940" s="183">
        <v>45900</v>
      </c>
      <c r="B12940" s="129">
        <v>45888</v>
      </c>
      <c r="C12940" s="129" t="s">
        <v>418</v>
      </c>
      <c r="D12940" s="165">
        <v>187.87</v>
      </c>
      <c r="E12940" s="129" t="s">
        <v>16708</v>
      </c>
      <c r="F12940" s="129" t="s">
        <v>16769</v>
      </c>
      <c r="G12940" s="129" t="s">
        <v>16723</v>
      </c>
      <c r="H12940" s="129" t="s">
        <v>16801</v>
      </c>
    </row>
    <row r="12941" spans="1:8" x14ac:dyDescent="0.3">
      <c r="A12941" s="183">
        <v>45961</v>
      </c>
      <c r="B12941" s="129">
        <v>45944</v>
      </c>
      <c r="C12941" s="129" t="s">
        <v>418</v>
      </c>
      <c r="D12941" s="165">
        <v>499.84</v>
      </c>
      <c r="E12941" s="129" t="s">
        <v>16709</v>
      </c>
      <c r="F12941" s="129" t="s">
        <v>16769</v>
      </c>
      <c r="G12941" s="129" t="s">
        <v>16723</v>
      </c>
      <c r="H12941" s="129"/>
    </row>
    <row r="12942" spans="1:8" x14ac:dyDescent="0.3">
      <c r="A12942" s="183">
        <v>45930</v>
      </c>
      <c r="B12942" s="129">
        <v>45930</v>
      </c>
      <c r="C12942" s="129" t="s">
        <v>418</v>
      </c>
      <c r="D12942" s="165">
        <v>489.83</v>
      </c>
      <c r="E12942" s="129" t="s">
        <v>16708</v>
      </c>
      <c r="F12942" s="129" t="s">
        <v>16769</v>
      </c>
      <c r="G12942" s="129" t="s">
        <v>16723</v>
      </c>
      <c r="H12942" s="129" t="s">
        <v>16801</v>
      </c>
    </row>
    <row r="12943" spans="1:8" x14ac:dyDescent="0.3">
      <c r="A12943" s="183">
        <v>45930</v>
      </c>
      <c r="B12943" s="129">
        <v>45930</v>
      </c>
      <c r="C12943" s="129" t="s">
        <v>418</v>
      </c>
      <c r="D12943" s="165">
        <v>479.75</v>
      </c>
      <c r="E12943" s="129" t="s">
        <v>16708</v>
      </c>
      <c r="F12943" s="129" t="s">
        <v>16769</v>
      </c>
      <c r="G12943" s="129" t="s">
        <v>16723</v>
      </c>
      <c r="H12943" s="129" t="s">
        <v>16801</v>
      </c>
    </row>
    <row r="12944" spans="1:8" x14ac:dyDescent="0.3">
      <c r="A12944" s="183">
        <v>45961</v>
      </c>
      <c r="B12944" s="129">
        <v>45937</v>
      </c>
      <c r="C12944" s="129" t="s">
        <v>418</v>
      </c>
      <c r="D12944" s="165">
        <v>449.88</v>
      </c>
      <c r="E12944" s="129" t="s">
        <v>16708</v>
      </c>
      <c r="F12944" s="129" t="s">
        <v>16769</v>
      </c>
      <c r="G12944" s="129" t="s">
        <v>16723</v>
      </c>
      <c r="H12944" s="129" t="s">
        <v>16801</v>
      </c>
    </row>
    <row r="12945" spans="1:8" x14ac:dyDescent="0.3">
      <c r="A12945" s="183">
        <v>45961</v>
      </c>
      <c r="B12945" s="129">
        <v>45952</v>
      </c>
      <c r="C12945" s="129" t="s">
        <v>418</v>
      </c>
      <c r="D12945" s="165">
        <v>449.67</v>
      </c>
      <c r="E12945" s="129" t="s">
        <v>16708</v>
      </c>
      <c r="F12945" s="129" t="s">
        <v>16769</v>
      </c>
      <c r="G12945" s="129" t="s">
        <v>16723</v>
      </c>
      <c r="H12945" s="129" t="s">
        <v>16801</v>
      </c>
    </row>
    <row r="12946" spans="1:8" x14ac:dyDescent="0.3">
      <c r="A12946" s="183">
        <v>45961</v>
      </c>
      <c r="B12946" s="129">
        <v>45945</v>
      </c>
      <c r="C12946" s="129" t="s">
        <v>418</v>
      </c>
      <c r="D12946" s="165">
        <v>399.67</v>
      </c>
      <c r="E12946" s="129" t="s">
        <v>16708</v>
      </c>
      <c r="F12946" s="129" t="s">
        <v>16769</v>
      </c>
      <c r="G12946" s="129" t="s">
        <v>16723</v>
      </c>
      <c r="H12946" s="129" t="s">
        <v>16801</v>
      </c>
    </row>
    <row r="12947" spans="1:8" x14ac:dyDescent="0.3">
      <c r="A12947" s="183">
        <v>45961</v>
      </c>
      <c r="B12947" s="129">
        <v>45937</v>
      </c>
      <c r="C12947" s="129" t="s">
        <v>418</v>
      </c>
      <c r="D12947" s="165">
        <v>399.08</v>
      </c>
      <c r="E12947" s="129" t="s">
        <v>16709</v>
      </c>
      <c r="F12947" s="129" t="s">
        <v>16769</v>
      </c>
      <c r="G12947" s="129" t="s">
        <v>16723</v>
      </c>
      <c r="H12947" s="129"/>
    </row>
    <row r="12948" spans="1:8" x14ac:dyDescent="0.3">
      <c r="A12948" s="183">
        <v>45930</v>
      </c>
      <c r="B12948" s="129">
        <v>45930</v>
      </c>
      <c r="C12948" s="129" t="s">
        <v>418</v>
      </c>
      <c r="D12948" s="165">
        <v>393.09</v>
      </c>
      <c r="E12948" s="129" t="s">
        <v>16719</v>
      </c>
      <c r="F12948" s="129" t="s">
        <v>16769</v>
      </c>
      <c r="G12948" s="129" t="s">
        <v>16723</v>
      </c>
      <c r="H12948" s="129"/>
    </row>
    <row r="12949" spans="1:8" x14ac:dyDescent="0.3">
      <c r="A12949" s="183">
        <v>45961</v>
      </c>
      <c r="B12949" s="129">
        <v>45937</v>
      </c>
      <c r="C12949" s="129" t="s">
        <v>418</v>
      </c>
      <c r="D12949" s="165">
        <v>214.88</v>
      </c>
      <c r="E12949" s="129" t="s">
        <v>16709</v>
      </c>
      <c r="F12949" s="129" t="s">
        <v>16769</v>
      </c>
      <c r="G12949" s="129" t="s">
        <v>16723</v>
      </c>
      <c r="H12949" s="129"/>
    </row>
    <row r="12950" spans="1:8" x14ac:dyDescent="0.3">
      <c r="A12950" s="183">
        <v>45961</v>
      </c>
      <c r="B12950" s="129">
        <v>45958</v>
      </c>
      <c r="C12950" s="129" t="s">
        <v>418</v>
      </c>
      <c r="D12950" s="165">
        <v>153.03</v>
      </c>
      <c r="E12950" s="129" t="s">
        <v>16708</v>
      </c>
      <c r="F12950" s="129" t="s">
        <v>16769</v>
      </c>
      <c r="G12950" s="129" t="s">
        <v>16723</v>
      </c>
      <c r="H12950" s="129" t="s">
        <v>16801</v>
      </c>
    </row>
    <row r="12951" spans="1:8" x14ac:dyDescent="0.3">
      <c r="A12951" s="183">
        <v>45930</v>
      </c>
      <c r="B12951" s="129">
        <v>45923</v>
      </c>
      <c r="C12951" s="129" t="s">
        <v>418</v>
      </c>
      <c r="D12951" s="165">
        <v>142.33000000000001</v>
      </c>
      <c r="E12951" s="129" t="s">
        <v>16708</v>
      </c>
      <c r="F12951" s="129" t="s">
        <v>16769</v>
      </c>
      <c r="G12951" s="129" t="s">
        <v>16723</v>
      </c>
      <c r="H12951" s="129" t="s">
        <v>16801</v>
      </c>
    </row>
    <row r="12952" spans="1:8" x14ac:dyDescent="0.3">
      <c r="A12952" s="183">
        <v>45930</v>
      </c>
      <c r="B12952" s="129">
        <v>45925</v>
      </c>
      <c r="C12952" s="129" t="s">
        <v>418</v>
      </c>
      <c r="D12952" s="165">
        <v>58.87</v>
      </c>
      <c r="E12952" s="129" t="s">
        <v>16708</v>
      </c>
      <c r="F12952" s="129" t="s">
        <v>16769</v>
      </c>
      <c r="G12952" s="129" t="s">
        <v>16723</v>
      </c>
      <c r="H12952" s="129" t="s">
        <v>16801</v>
      </c>
    </row>
    <row r="12953" spans="1:8" x14ac:dyDescent="0.3">
      <c r="A12953" s="183">
        <v>45961</v>
      </c>
      <c r="B12953" s="129">
        <v>45951</v>
      </c>
      <c r="C12953" s="129" t="s">
        <v>418</v>
      </c>
      <c r="D12953" s="165">
        <v>45.11</v>
      </c>
      <c r="E12953" s="129" t="s">
        <v>16708</v>
      </c>
      <c r="F12953" s="129" t="s">
        <v>16769</v>
      </c>
      <c r="G12953" s="129" t="s">
        <v>16723</v>
      </c>
      <c r="H12953" s="129" t="s">
        <v>16801</v>
      </c>
    </row>
    <row r="12954" spans="1:8" x14ac:dyDescent="0.3">
      <c r="A12954" s="183">
        <v>45961</v>
      </c>
      <c r="B12954" s="129">
        <v>45933</v>
      </c>
      <c r="C12954" s="129" t="s">
        <v>416</v>
      </c>
      <c r="D12954" s="165">
        <v>599.83000000000004</v>
      </c>
      <c r="E12954" s="129" t="s">
        <v>16709</v>
      </c>
      <c r="F12954" s="129" t="s">
        <v>16769</v>
      </c>
      <c r="G12954" s="129" t="s">
        <v>16723</v>
      </c>
      <c r="H12954" s="129"/>
    </row>
    <row r="12955" spans="1:8" x14ac:dyDescent="0.3">
      <c r="A12955" s="183">
        <v>45930</v>
      </c>
      <c r="B12955" s="129">
        <v>45930</v>
      </c>
      <c r="C12955" s="129" t="s">
        <v>416</v>
      </c>
      <c r="D12955" s="165">
        <v>483</v>
      </c>
      <c r="E12955" s="129" t="s">
        <v>16708</v>
      </c>
      <c r="F12955" s="129" t="s">
        <v>16769</v>
      </c>
      <c r="G12955" s="129" t="s">
        <v>16723</v>
      </c>
      <c r="H12955" s="129" t="s">
        <v>16801</v>
      </c>
    </row>
    <row r="12956" spans="1:8" x14ac:dyDescent="0.3">
      <c r="A12956" s="183">
        <v>45961</v>
      </c>
      <c r="B12956" s="129">
        <v>45937</v>
      </c>
      <c r="C12956" s="129" t="s">
        <v>416</v>
      </c>
      <c r="D12956" s="165">
        <v>449.97</v>
      </c>
      <c r="E12956" s="129" t="s">
        <v>16708</v>
      </c>
      <c r="F12956" s="129" t="s">
        <v>16769</v>
      </c>
      <c r="G12956" s="129" t="s">
        <v>16723</v>
      </c>
      <c r="H12956" s="129" t="s">
        <v>16801</v>
      </c>
    </row>
    <row r="12957" spans="1:8" x14ac:dyDescent="0.3">
      <c r="A12957" s="183">
        <v>45961</v>
      </c>
      <c r="B12957" s="129">
        <v>45945</v>
      </c>
      <c r="C12957" s="129" t="s">
        <v>416</v>
      </c>
      <c r="D12957" s="165">
        <v>449.89</v>
      </c>
      <c r="E12957" s="129" t="s">
        <v>16708</v>
      </c>
      <c r="F12957" s="129" t="s">
        <v>16769</v>
      </c>
      <c r="G12957" s="129" t="s">
        <v>16723</v>
      </c>
      <c r="H12957" s="129" t="s">
        <v>16801</v>
      </c>
    </row>
    <row r="12958" spans="1:8" x14ac:dyDescent="0.3">
      <c r="A12958" s="183">
        <v>45961</v>
      </c>
      <c r="B12958" s="129">
        <v>45951</v>
      </c>
      <c r="C12958" s="129" t="s">
        <v>416</v>
      </c>
      <c r="D12958" s="165">
        <v>449.41</v>
      </c>
      <c r="E12958" s="129" t="s">
        <v>16708</v>
      </c>
      <c r="F12958" s="129" t="s">
        <v>16769</v>
      </c>
      <c r="G12958" s="129" t="s">
        <v>16723</v>
      </c>
      <c r="H12958" s="129" t="s">
        <v>16801</v>
      </c>
    </row>
    <row r="12959" spans="1:8" x14ac:dyDescent="0.3">
      <c r="A12959" s="183">
        <v>45930</v>
      </c>
      <c r="B12959" s="129">
        <v>45930</v>
      </c>
      <c r="C12959" s="129" t="s">
        <v>416</v>
      </c>
      <c r="D12959" s="165">
        <v>435.59</v>
      </c>
      <c r="E12959" s="129" t="s">
        <v>16708</v>
      </c>
      <c r="F12959" s="129" t="s">
        <v>16769</v>
      </c>
      <c r="G12959" s="129" t="s">
        <v>16723</v>
      </c>
      <c r="H12959" s="129" t="s">
        <v>16801</v>
      </c>
    </row>
    <row r="12960" spans="1:8" x14ac:dyDescent="0.3">
      <c r="A12960" s="183">
        <v>45961</v>
      </c>
      <c r="B12960" s="129">
        <v>45933</v>
      </c>
      <c r="C12960" s="129" t="s">
        <v>416</v>
      </c>
      <c r="D12960" s="165">
        <v>399.92</v>
      </c>
      <c r="E12960" s="129" t="s">
        <v>16709</v>
      </c>
      <c r="F12960" s="129" t="s">
        <v>16769</v>
      </c>
      <c r="G12960" s="129" t="s">
        <v>16723</v>
      </c>
      <c r="H12960" s="129"/>
    </row>
    <row r="12961" spans="1:8" x14ac:dyDescent="0.3">
      <c r="A12961" s="183">
        <v>45961</v>
      </c>
      <c r="B12961" s="129">
        <v>45937</v>
      </c>
      <c r="C12961" s="129" t="s">
        <v>416</v>
      </c>
      <c r="D12961" s="165">
        <v>399.49</v>
      </c>
      <c r="E12961" s="129" t="s">
        <v>16708</v>
      </c>
      <c r="F12961" s="129" t="s">
        <v>16769</v>
      </c>
      <c r="G12961" s="129" t="s">
        <v>16723</v>
      </c>
      <c r="H12961" s="129" t="s">
        <v>16801</v>
      </c>
    </row>
    <row r="12962" spans="1:8" x14ac:dyDescent="0.3">
      <c r="A12962" s="183">
        <v>45930</v>
      </c>
      <c r="B12962" s="129">
        <v>45930</v>
      </c>
      <c r="C12962" s="129" t="s">
        <v>416</v>
      </c>
      <c r="D12962" s="165">
        <v>392.83</v>
      </c>
      <c r="E12962" s="129" t="s">
        <v>16719</v>
      </c>
      <c r="F12962" s="129" t="s">
        <v>16769</v>
      </c>
      <c r="G12962" s="129" t="s">
        <v>16723</v>
      </c>
      <c r="H12962" s="129"/>
    </row>
    <row r="12963" spans="1:8" x14ac:dyDescent="0.3">
      <c r="A12963" s="183">
        <v>45961</v>
      </c>
      <c r="B12963" s="129">
        <v>45937</v>
      </c>
      <c r="C12963" s="129" t="s">
        <v>416</v>
      </c>
      <c r="D12963" s="165">
        <v>349.99</v>
      </c>
      <c r="E12963" s="129" t="s">
        <v>16719</v>
      </c>
      <c r="F12963" s="129" t="s">
        <v>16769</v>
      </c>
      <c r="G12963" s="129" t="s">
        <v>16723</v>
      </c>
      <c r="H12963" s="129"/>
    </row>
    <row r="12964" spans="1:8" x14ac:dyDescent="0.3">
      <c r="A12964" s="183">
        <v>45930</v>
      </c>
      <c r="B12964" s="129">
        <v>45923</v>
      </c>
      <c r="C12964" s="129" t="s">
        <v>416</v>
      </c>
      <c r="D12964" s="165">
        <v>223.59</v>
      </c>
      <c r="E12964" s="129" t="s">
        <v>16708</v>
      </c>
      <c r="F12964" s="129" t="s">
        <v>16769</v>
      </c>
      <c r="G12964" s="129" t="s">
        <v>16723</v>
      </c>
      <c r="H12964" s="129" t="s">
        <v>16801</v>
      </c>
    </row>
    <row r="12965" spans="1:8" x14ac:dyDescent="0.3">
      <c r="A12965" s="183">
        <v>45961</v>
      </c>
      <c r="B12965" s="129">
        <v>45958</v>
      </c>
      <c r="C12965" s="129" t="s">
        <v>416</v>
      </c>
      <c r="D12965" s="165">
        <v>141.55000000000001</v>
      </c>
      <c r="E12965" s="129" t="s">
        <v>16708</v>
      </c>
      <c r="F12965" s="129" t="s">
        <v>16769</v>
      </c>
      <c r="G12965" s="129" t="s">
        <v>16723</v>
      </c>
      <c r="H12965" s="129" t="s">
        <v>16801</v>
      </c>
    </row>
    <row r="12966" spans="1:8" x14ac:dyDescent="0.3">
      <c r="A12966" s="183">
        <v>45961</v>
      </c>
      <c r="B12966" s="129">
        <v>45958</v>
      </c>
      <c r="C12966" s="129" t="s">
        <v>416</v>
      </c>
      <c r="D12966" s="165">
        <v>131.01</v>
      </c>
      <c r="E12966" s="129" t="s">
        <v>16708</v>
      </c>
      <c r="F12966" s="129" t="s">
        <v>16769</v>
      </c>
      <c r="G12966" s="129" t="s">
        <v>16723</v>
      </c>
      <c r="H12966" s="129" t="s">
        <v>16801</v>
      </c>
    </row>
    <row r="12967" spans="1:8" x14ac:dyDescent="0.3">
      <c r="A12967" s="183">
        <v>45961</v>
      </c>
      <c r="B12967" s="129">
        <v>45951</v>
      </c>
      <c r="C12967" s="129" t="s">
        <v>417</v>
      </c>
      <c r="D12967" s="165">
        <v>449.49</v>
      </c>
      <c r="E12967" s="129" t="s">
        <v>16708</v>
      </c>
      <c r="F12967" s="129" t="s">
        <v>16769</v>
      </c>
      <c r="G12967" s="129" t="s">
        <v>16723</v>
      </c>
      <c r="H12967" s="129" t="s">
        <v>16801</v>
      </c>
    </row>
    <row r="12968" spans="1:8" x14ac:dyDescent="0.3">
      <c r="A12968" s="183">
        <v>45961</v>
      </c>
      <c r="B12968" s="129">
        <v>45937</v>
      </c>
      <c r="C12968" s="129" t="s">
        <v>417</v>
      </c>
      <c r="D12968" s="165">
        <v>399.96</v>
      </c>
      <c r="E12968" s="129" t="s">
        <v>16708</v>
      </c>
      <c r="F12968" s="129" t="s">
        <v>16769</v>
      </c>
      <c r="G12968" s="129" t="s">
        <v>16723</v>
      </c>
      <c r="H12968" s="129" t="s">
        <v>16801</v>
      </c>
    </row>
    <row r="12969" spans="1:8" x14ac:dyDescent="0.3">
      <c r="A12969" s="183">
        <v>45961</v>
      </c>
      <c r="B12969" s="129">
        <v>45945</v>
      </c>
      <c r="C12969" s="129" t="s">
        <v>417</v>
      </c>
      <c r="D12969" s="165">
        <v>399.56</v>
      </c>
      <c r="E12969" s="129" t="s">
        <v>16708</v>
      </c>
      <c r="F12969" s="129" t="s">
        <v>16769</v>
      </c>
      <c r="G12969" s="129" t="s">
        <v>16723</v>
      </c>
      <c r="H12969" s="129" t="s">
        <v>16801</v>
      </c>
    </row>
    <row r="12970" spans="1:8" x14ac:dyDescent="0.3">
      <c r="A12970" s="183">
        <v>45930</v>
      </c>
      <c r="B12970" s="129">
        <v>45930</v>
      </c>
      <c r="C12970" s="129" t="s">
        <v>417</v>
      </c>
      <c r="D12970" s="165">
        <v>380.86</v>
      </c>
      <c r="E12970" s="129" t="s">
        <v>16708</v>
      </c>
      <c r="F12970" s="129" t="s">
        <v>16769</v>
      </c>
      <c r="G12970" s="129" t="s">
        <v>16723</v>
      </c>
      <c r="H12970" s="129" t="s">
        <v>16801</v>
      </c>
    </row>
    <row r="12971" spans="1:8" x14ac:dyDescent="0.3">
      <c r="A12971" s="183">
        <v>45930</v>
      </c>
      <c r="B12971" s="129">
        <v>45923</v>
      </c>
      <c r="C12971" s="129" t="s">
        <v>417</v>
      </c>
      <c r="D12971" s="165">
        <v>121.78</v>
      </c>
      <c r="E12971" s="129" t="s">
        <v>16708</v>
      </c>
      <c r="F12971" s="129" t="s">
        <v>16769</v>
      </c>
      <c r="G12971" s="129" t="s">
        <v>16723</v>
      </c>
      <c r="H12971" s="129" t="s">
        <v>16801</v>
      </c>
    </row>
    <row r="12972" spans="1:8" x14ac:dyDescent="0.3">
      <c r="A12972" s="183">
        <v>45961</v>
      </c>
      <c r="B12972" s="129">
        <v>45958</v>
      </c>
      <c r="C12972" s="129" t="s">
        <v>417</v>
      </c>
      <c r="D12972" s="165">
        <v>108.06</v>
      </c>
      <c r="E12972" s="129" t="s">
        <v>16708</v>
      </c>
      <c r="F12972" s="129" t="s">
        <v>16769</v>
      </c>
      <c r="G12972" s="129" t="s">
        <v>16723</v>
      </c>
      <c r="H12972" s="129" t="s">
        <v>16801</v>
      </c>
    </row>
    <row r="12973" spans="1:8" x14ac:dyDescent="0.3">
      <c r="A12973" s="183">
        <v>45991</v>
      </c>
      <c r="B12973" s="129">
        <v>45979</v>
      </c>
      <c r="C12973" s="129" t="s">
        <v>418</v>
      </c>
      <c r="D12973" s="165">
        <v>599.65</v>
      </c>
      <c r="E12973" s="129" t="s">
        <v>16708</v>
      </c>
      <c r="F12973" s="129" t="s">
        <v>16769</v>
      </c>
      <c r="G12973" s="129" t="s">
        <v>16723</v>
      </c>
      <c r="H12973" s="129" t="s">
        <v>16801</v>
      </c>
    </row>
    <row r="12974" spans="1:8" x14ac:dyDescent="0.3">
      <c r="A12974" s="183">
        <v>45991</v>
      </c>
      <c r="B12974" s="129">
        <v>45972</v>
      </c>
      <c r="C12974" s="129" t="s">
        <v>418</v>
      </c>
      <c r="D12974" s="165">
        <v>499.22</v>
      </c>
      <c r="E12974" s="129" t="s">
        <v>16708</v>
      </c>
      <c r="F12974" s="129" t="s">
        <v>16769</v>
      </c>
      <c r="G12974" s="129" t="s">
        <v>16723</v>
      </c>
      <c r="H12974" s="129" t="s">
        <v>16801</v>
      </c>
    </row>
    <row r="12975" spans="1:8" x14ac:dyDescent="0.3">
      <c r="A12975" s="183">
        <v>45991</v>
      </c>
      <c r="B12975" s="129">
        <v>45966</v>
      </c>
      <c r="C12975" s="129" t="s">
        <v>418</v>
      </c>
      <c r="D12975" s="165">
        <v>449.86</v>
      </c>
      <c r="E12975" s="129" t="s">
        <v>16708</v>
      </c>
      <c r="F12975" s="129" t="s">
        <v>16769</v>
      </c>
      <c r="G12975" s="129" t="s">
        <v>16723</v>
      </c>
      <c r="H12975" s="129" t="s">
        <v>16801</v>
      </c>
    </row>
    <row r="12976" spans="1:8" x14ac:dyDescent="0.3">
      <c r="A12976" s="183">
        <v>45991</v>
      </c>
      <c r="B12976" s="129">
        <v>45972</v>
      </c>
      <c r="C12976" s="129" t="s">
        <v>418</v>
      </c>
      <c r="D12976" s="165">
        <v>399.99</v>
      </c>
      <c r="E12976" s="129" t="s">
        <v>16712</v>
      </c>
      <c r="F12976" s="129" t="s">
        <v>16769</v>
      </c>
      <c r="G12976" s="129" t="s">
        <v>16723</v>
      </c>
      <c r="H12976" s="129"/>
    </row>
    <row r="12977" spans="1:8" x14ac:dyDescent="0.3">
      <c r="A12977" s="183">
        <v>45991</v>
      </c>
      <c r="B12977" s="129">
        <v>45980</v>
      </c>
      <c r="C12977" s="129" t="s">
        <v>418</v>
      </c>
      <c r="D12977" s="165">
        <v>316.42</v>
      </c>
      <c r="E12977" s="129" t="s">
        <v>16712</v>
      </c>
      <c r="F12977" s="129" t="s">
        <v>16769</v>
      </c>
      <c r="G12977" s="129" t="s">
        <v>16723</v>
      </c>
      <c r="H12977" s="129"/>
    </row>
    <row r="12978" spans="1:8" x14ac:dyDescent="0.3">
      <c r="A12978" s="183">
        <v>45961</v>
      </c>
      <c r="B12978" s="129">
        <v>45958</v>
      </c>
      <c r="C12978" s="129" t="s">
        <v>418</v>
      </c>
      <c r="D12978" s="165">
        <v>296.48</v>
      </c>
      <c r="E12978" s="129" t="s">
        <v>16708</v>
      </c>
      <c r="F12978" s="129" t="s">
        <v>16769</v>
      </c>
      <c r="G12978" s="129" t="s">
        <v>16723</v>
      </c>
      <c r="H12978" s="129" t="s">
        <v>16801</v>
      </c>
    </row>
    <row r="12979" spans="1:8" x14ac:dyDescent="0.3">
      <c r="A12979" s="183">
        <v>45991</v>
      </c>
      <c r="B12979" s="129">
        <v>45982</v>
      </c>
      <c r="C12979" s="129" t="s">
        <v>418</v>
      </c>
      <c r="D12979" s="165">
        <v>278.17</v>
      </c>
      <c r="E12979" s="129" t="s">
        <v>16708</v>
      </c>
      <c r="F12979" s="129" t="s">
        <v>16769</v>
      </c>
      <c r="G12979" s="129" t="s">
        <v>16723</v>
      </c>
      <c r="H12979" s="129" t="s">
        <v>16801</v>
      </c>
    </row>
    <row r="12980" spans="1:8" x14ac:dyDescent="0.3">
      <c r="A12980" s="183">
        <v>45991</v>
      </c>
      <c r="B12980" s="129">
        <v>45986</v>
      </c>
      <c r="C12980" s="129" t="s">
        <v>418</v>
      </c>
      <c r="D12980" s="165">
        <v>205.55</v>
      </c>
      <c r="E12980" s="129" t="s">
        <v>16714</v>
      </c>
      <c r="F12980" s="129" t="s">
        <v>16769</v>
      </c>
      <c r="G12980" s="129" t="s">
        <v>16723</v>
      </c>
      <c r="H12980" s="129"/>
    </row>
    <row r="12981" spans="1:8" x14ac:dyDescent="0.3">
      <c r="A12981" s="183">
        <v>45991</v>
      </c>
      <c r="B12981" s="129">
        <v>45980</v>
      </c>
      <c r="C12981" s="129" t="s">
        <v>418</v>
      </c>
      <c r="D12981" s="165">
        <v>157.18</v>
      </c>
      <c r="E12981" s="129" t="s">
        <v>16712</v>
      </c>
      <c r="F12981" s="129" t="s">
        <v>16769</v>
      </c>
      <c r="G12981" s="129" t="s">
        <v>16723</v>
      </c>
      <c r="H12981" s="129"/>
    </row>
    <row r="12982" spans="1:8" x14ac:dyDescent="0.3">
      <c r="A12982" s="183">
        <v>45991</v>
      </c>
      <c r="B12982" s="129">
        <v>45967</v>
      </c>
      <c r="C12982" s="129" t="s">
        <v>416</v>
      </c>
      <c r="D12982" s="165">
        <v>499.82</v>
      </c>
      <c r="E12982" s="129" t="s">
        <v>16709</v>
      </c>
      <c r="F12982" s="129" t="s">
        <v>16769</v>
      </c>
      <c r="G12982" s="129" t="s">
        <v>16723</v>
      </c>
      <c r="H12982" s="129"/>
    </row>
    <row r="12983" spans="1:8" x14ac:dyDescent="0.3">
      <c r="A12983" s="183">
        <v>45991</v>
      </c>
      <c r="B12983" s="129">
        <v>45966</v>
      </c>
      <c r="C12983" s="129" t="s">
        <v>416</v>
      </c>
      <c r="D12983" s="165">
        <v>440.25</v>
      </c>
      <c r="E12983" s="129" t="s">
        <v>16708</v>
      </c>
      <c r="F12983" s="129" t="s">
        <v>16769</v>
      </c>
      <c r="G12983" s="129" t="s">
        <v>16723</v>
      </c>
      <c r="H12983" s="129" t="s">
        <v>16801</v>
      </c>
    </row>
    <row r="12984" spans="1:8" x14ac:dyDescent="0.3">
      <c r="A12984" s="183">
        <v>45991</v>
      </c>
      <c r="B12984" s="129">
        <v>45972</v>
      </c>
      <c r="C12984" s="129" t="s">
        <v>416</v>
      </c>
      <c r="D12984" s="165">
        <v>400</v>
      </c>
      <c r="E12984" s="129" t="s">
        <v>16712</v>
      </c>
      <c r="F12984" s="129" t="s">
        <v>16769</v>
      </c>
      <c r="G12984" s="129" t="s">
        <v>16723</v>
      </c>
      <c r="H12984" s="129"/>
    </row>
    <row r="12985" spans="1:8" x14ac:dyDescent="0.3">
      <c r="A12985" s="183">
        <v>45991</v>
      </c>
      <c r="B12985" s="129">
        <v>45966</v>
      </c>
      <c r="C12985" s="129" t="s">
        <v>416</v>
      </c>
      <c r="D12985" s="165">
        <v>399.82</v>
      </c>
      <c r="E12985" s="129" t="s">
        <v>16709</v>
      </c>
      <c r="F12985" s="129" t="s">
        <v>16769</v>
      </c>
      <c r="G12985" s="129" t="s">
        <v>16723</v>
      </c>
      <c r="H12985" s="129"/>
    </row>
    <row r="12986" spans="1:8" x14ac:dyDescent="0.3">
      <c r="A12986" s="183">
        <v>45991</v>
      </c>
      <c r="B12986" s="129">
        <v>45966</v>
      </c>
      <c r="C12986" s="129" t="s">
        <v>416</v>
      </c>
      <c r="D12986" s="165">
        <v>399.27</v>
      </c>
      <c r="E12986" s="129" t="s">
        <v>16712</v>
      </c>
      <c r="F12986" s="129" t="s">
        <v>16769</v>
      </c>
      <c r="G12986" s="129" t="s">
        <v>16723</v>
      </c>
      <c r="H12986" s="129"/>
    </row>
    <row r="12987" spans="1:8" x14ac:dyDescent="0.3">
      <c r="A12987" s="183">
        <v>45961</v>
      </c>
      <c r="B12987" s="129">
        <v>45958</v>
      </c>
      <c r="C12987" s="129" t="s">
        <v>416</v>
      </c>
      <c r="D12987" s="165">
        <v>308.01</v>
      </c>
      <c r="E12987" s="129" t="s">
        <v>16708</v>
      </c>
      <c r="F12987" s="129" t="s">
        <v>16769</v>
      </c>
      <c r="G12987" s="129" t="s">
        <v>16723</v>
      </c>
      <c r="H12987" s="129" t="s">
        <v>16801</v>
      </c>
    </row>
    <row r="12988" spans="1:8" x14ac:dyDescent="0.3">
      <c r="A12988" s="183">
        <v>45991</v>
      </c>
      <c r="B12988" s="129">
        <v>45972</v>
      </c>
      <c r="C12988" s="129" t="s">
        <v>416</v>
      </c>
      <c r="D12988" s="165">
        <v>290.48</v>
      </c>
      <c r="E12988" s="129" t="s">
        <v>16708</v>
      </c>
      <c r="F12988" s="129" t="s">
        <v>16769</v>
      </c>
      <c r="G12988" s="129" t="s">
        <v>16723</v>
      </c>
      <c r="H12988" s="129" t="s">
        <v>16801</v>
      </c>
    </row>
    <row r="12989" spans="1:8" x14ac:dyDescent="0.3">
      <c r="A12989" s="183">
        <v>45991</v>
      </c>
      <c r="B12989" s="129">
        <v>45979</v>
      </c>
      <c r="C12989" s="129" t="s">
        <v>416</v>
      </c>
      <c r="D12989" s="165">
        <v>248.62</v>
      </c>
      <c r="E12989" s="129" t="s">
        <v>16708</v>
      </c>
      <c r="F12989" s="129" t="s">
        <v>16769</v>
      </c>
      <c r="G12989" s="129" t="s">
        <v>16723</v>
      </c>
      <c r="H12989" s="129" t="s">
        <v>16801</v>
      </c>
    </row>
    <row r="12990" spans="1:8" x14ac:dyDescent="0.3">
      <c r="A12990" s="183">
        <v>45961</v>
      </c>
      <c r="B12990" s="129">
        <v>45958</v>
      </c>
      <c r="C12990" s="129" t="s">
        <v>416</v>
      </c>
      <c r="D12990" s="165">
        <v>217.89</v>
      </c>
      <c r="E12990" s="129" t="s">
        <v>16708</v>
      </c>
      <c r="F12990" s="129" t="s">
        <v>16769</v>
      </c>
      <c r="G12990" s="129" t="s">
        <v>16723</v>
      </c>
      <c r="H12990" s="129" t="s">
        <v>16801</v>
      </c>
    </row>
    <row r="12991" spans="1:8" x14ac:dyDescent="0.3">
      <c r="A12991" s="183">
        <v>45991</v>
      </c>
      <c r="B12991" s="129">
        <v>45986</v>
      </c>
      <c r="C12991" s="129" t="s">
        <v>416</v>
      </c>
      <c r="D12991" s="165">
        <v>216.55</v>
      </c>
      <c r="E12991" s="129" t="s">
        <v>16708</v>
      </c>
      <c r="F12991" s="129" t="s">
        <v>16769</v>
      </c>
      <c r="G12991" s="129" t="s">
        <v>16723</v>
      </c>
      <c r="H12991" s="129" t="s">
        <v>16801</v>
      </c>
    </row>
    <row r="12992" spans="1:8" x14ac:dyDescent="0.3">
      <c r="A12992" s="183">
        <v>45991</v>
      </c>
      <c r="B12992" s="129">
        <v>45972</v>
      </c>
      <c r="C12992" s="129" t="s">
        <v>417</v>
      </c>
      <c r="D12992" s="165">
        <v>498.62</v>
      </c>
      <c r="E12992" s="129" t="s">
        <v>16708</v>
      </c>
      <c r="F12992" s="129" t="s">
        <v>16769</v>
      </c>
      <c r="G12992" s="129" t="s">
        <v>16723</v>
      </c>
      <c r="H12992" s="129" t="s">
        <v>16801</v>
      </c>
    </row>
    <row r="12993" spans="1:8" x14ac:dyDescent="0.3">
      <c r="A12993" s="183">
        <v>45991</v>
      </c>
      <c r="B12993" s="129">
        <v>45966</v>
      </c>
      <c r="C12993" s="129" t="s">
        <v>417</v>
      </c>
      <c r="D12993" s="165">
        <v>449.99</v>
      </c>
      <c r="E12993" s="129" t="s">
        <v>16708</v>
      </c>
      <c r="F12993" s="129" t="s">
        <v>16769</v>
      </c>
      <c r="G12993" s="129" t="s">
        <v>16723</v>
      </c>
      <c r="H12993" s="129" t="s">
        <v>16801</v>
      </c>
    </row>
    <row r="12994" spans="1:8" x14ac:dyDescent="0.3">
      <c r="A12994" s="183">
        <v>45991</v>
      </c>
      <c r="B12994" s="129">
        <v>45972</v>
      </c>
      <c r="C12994" s="129" t="s">
        <v>417</v>
      </c>
      <c r="D12994" s="165">
        <v>399.83</v>
      </c>
      <c r="E12994" s="129" t="s">
        <v>16708</v>
      </c>
      <c r="F12994" s="129" t="s">
        <v>16769</v>
      </c>
      <c r="G12994" s="129" t="s">
        <v>16723</v>
      </c>
      <c r="H12994" s="129" t="s">
        <v>16801</v>
      </c>
    </row>
    <row r="12995" spans="1:8" x14ac:dyDescent="0.3">
      <c r="A12995" s="183">
        <v>45991</v>
      </c>
      <c r="B12995" s="129">
        <v>45979</v>
      </c>
      <c r="C12995" s="129" t="s">
        <v>417</v>
      </c>
      <c r="D12995" s="165">
        <v>349.93</v>
      </c>
      <c r="E12995" s="129" t="s">
        <v>16708</v>
      </c>
      <c r="F12995" s="129" t="s">
        <v>16769</v>
      </c>
      <c r="G12995" s="129" t="s">
        <v>16723</v>
      </c>
      <c r="H12995" s="129" t="s">
        <v>16801</v>
      </c>
    </row>
    <row r="12996" spans="1:8" x14ac:dyDescent="0.3">
      <c r="A12996" s="183">
        <v>45991</v>
      </c>
      <c r="B12996" s="129">
        <v>45979</v>
      </c>
      <c r="C12996" s="129" t="s">
        <v>417</v>
      </c>
      <c r="D12996" s="165">
        <v>245.76</v>
      </c>
      <c r="E12996" s="129" t="s">
        <v>16708</v>
      </c>
      <c r="F12996" s="129" t="s">
        <v>16769</v>
      </c>
      <c r="G12996" s="129" t="s">
        <v>16723</v>
      </c>
      <c r="H12996" s="129" t="s">
        <v>16801</v>
      </c>
    </row>
    <row r="12997" spans="1:8" x14ac:dyDescent="0.3">
      <c r="A12997" s="183">
        <v>45961</v>
      </c>
      <c r="B12997" s="129">
        <v>45958</v>
      </c>
      <c r="C12997" s="129" t="s">
        <v>417</v>
      </c>
      <c r="D12997" s="165">
        <v>241.81</v>
      </c>
      <c r="E12997" s="129" t="s">
        <v>16708</v>
      </c>
      <c r="F12997" s="129" t="s">
        <v>16769</v>
      </c>
      <c r="G12997" s="129" t="s">
        <v>16723</v>
      </c>
      <c r="H12997" s="129" t="s">
        <v>16801</v>
      </c>
    </row>
    <row r="12998" spans="1:8" x14ac:dyDescent="0.3">
      <c r="A12998" s="183">
        <v>46022</v>
      </c>
      <c r="B12998" s="129">
        <v>46001</v>
      </c>
      <c r="C12998" s="129" t="s">
        <v>417</v>
      </c>
      <c r="D12998" s="165">
        <v>699.53</v>
      </c>
      <c r="E12998" s="129" t="s">
        <v>16709</v>
      </c>
      <c r="F12998" s="129" t="s">
        <v>16769</v>
      </c>
      <c r="G12998" s="129" t="s">
        <v>16723</v>
      </c>
      <c r="H12998" s="129"/>
    </row>
    <row r="12999" spans="1:8" x14ac:dyDescent="0.3">
      <c r="A12999" s="183">
        <v>46022</v>
      </c>
      <c r="B12999" s="129">
        <v>46001</v>
      </c>
      <c r="C12999" s="129" t="s">
        <v>417</v>
      </c>
      <c r="D12999" s="165">
        <v>499.55</v>
      </c>
      <c r="E12999" s="129" t="s">
        <v>16709</v>
      </c>
      <c r="F12999" s="129" t="s">
        <v>16769</v>
      </c>
      <c r="G12999" s="129" t="s">
        <v>16723</v>
      </c>
      <c r="H12999" s="129"/>
    </row>
    <row r="13000" spans="1:8" x14ac:dyDescent="0.3">
      <c r="A13000" s="183">
        <v>46022</v>
      </c>
      <c r="B13000" s="129">
        <v>45993</v>
      </c>
      <c r="C13000" s="129" t="s">
        <v>417</v>
      </c>
      <c r="D13000" s="165">
        <v>399.99</v>
      </c>
      <c r="E13000" s="129" t="s">
        <v>16708</v>
      </c>
      <c r="F13000" s="129" t="s">
        <v>16769</v>
      </c>
      <c r="G13000" s="129" t="s">
        <v>16723</v>
      </c>
      <c r="H13000" s="129" t="s">
        <v>16801</v>
      </c>
    </row>
    <row r="13001" spans="1:8" x14ac:dyDescent="0.3">
      <c r="A13001" s="183">
        <v>46022</v>
      </c>
      <c r="B13001" s="129">
        <v>46000</v>
      </c>
      <c r="C13001" s="129" t="s">
        <v>417</v>
      </c>
      <c r="D13001" s="165">
        <v>399.21</v>
      </c>
      <c r="E13001" s="129" t="s">
        <v>16708</v>
      </c>
      <c r="F13001" s="129" t="s">
        <v>16769</v>
      </c>
      <c r="G13001" s="129" t="s">
        <v>16723</v>
      </c>
      <c r="H13001" s="129" t="s">
        <v>16801</v>
      </c>
    </row>
    <row r="13002" spans="1:8" x14ac:dyDescent="0.3">
      <c r="A13002" s="183">
        <v>45991</v>
      </c>
      <c r="B13002" s="129">
        <v>45979</v>
      </c>
      <c r="C13002" s="129" t="s">
        <v>417</v>
      </c>
      <c r="D13002" s="165">
        <v>357.58</v>
      </c>
      <c r="E13002" s="129" t="s">
        <v>16708</v>
      </c>
      <c r="F13002" s="129" t="s">
        <v>16769</v>
      </c>
      <c r="G13002" s="129" t="s">
        <v>16723</v>
      </c>
      <c r="H13002" s="129" t="s">
        <v>16801</v>
      </c>
    </row>
    <row r="13003" spans="1:8" x14ac:dyDescent="0.3">
      <c r="A13003" s="183">
        <v>46022</v>
      </c>
      <c r="B13003" s="129">
        <v>46009</v>
      </c>
      <c r="C13003" s="129" t="s">
        <v>417</v>
      </c>
      <c r="D13003" s="165">
        <v>350</v>
      </c>
      <c r="E13003" s="129" t="s">
        <v>16708</v>
      </c>
      <c r="F13003" s="129" t="s">
        <v>16769</v>
      </c>
      <c r="G13003" s="129" t="s">
        <v>16723</v>
      </c>
      <c r="H13003" s="129" t="s">
        <v>16801</v>
      </c>
    </row>
    <row r="13004" spans="1:8" x14ac:dyDescent="0.3">
      <c r="A13004" s="183">
        <v>46022</v>
      </c>
      <c r="B13004" s="129">
        <v>46015</v>
      </c>
      <c r="C13004" s="129" t="s">
        <v>417</v>
      </c>
      <c r="D13004" s="165">
        <v>288.2</v>
      </c>
      <c r="E13004" s="129" t="s">
        <v>16708</v>
      </c>
      <c r="F13004" s="129" t="s">
        <v>16769</v>
      </c>
      <c r="G13004" s="129" t="s">
        <v>16723</v>
      </c>
      <c r="H13004" s="129" t="s">
        <v>16801</v>
      </c>
    </row>
    <row r="13005" spans="1:8" x14ac:dyDescent="0.3">
      <c r="A13005" s="183">
        <v>46022</v>
      </c>
      <c r="B13005" s="129">
        <v>45993</v>
      </c>
      <c r="C13005" s="129" t="s">
        <v>417</v>
      </c>
      <c r="D13005" s="165">
        <v>249.99</v>
      </c>
      <c r="E13005" s="129" t="s">
        <v>16707</v>
      </c>
      <c r="F13005" s="129" t="s">
        <v>16769</v>
      </c>
      <c r="G13005" s="129" t="s">
        <v>16723</v>
      </c>
      <c r="H13005" s="129"/>
    </row>
    <row r="13006" spans="1:8" x14ac:dyDescent="0.3">
      <c r="A13006" s="183">
        <v>46022</v>
      </c>
      <c r="B13006" s="129">
        <v>45994</v>
      </c>
      <c r="C13006" s="129" t="s">
        <v>417</v>
      </c>
      <c r="D13006" s="165">
        <v>249.97</v>
      </c>
      <c r="E13006" s="129" t="s">
        <v>16708</v>
      </c>
      <c r="F13006" s="129" t="s">
        <v>16769</v>
      </c>
      <c r="G13006" s="129" t="s">
        <v>16723</v>
      </c>
      <c r="H13006" s="129" t="s">
        <v>16801</v>
      </c>
    </row>
    <row r="13007" spans="1:8" x14ac:dyDescent="0.3">
      <c r="A13007" s="183">
        <v>46022</v>
      </c>
      <c r="B13007" s="129">
        <v>46017</v>
      </c>
      <c r="C13007" s="129" t="s">
        <v>417</v>
      </c>
      <c r="D13007" s="165">
        <v>69.959999999999994</v>
      </c>
      <c r="E13007" s="129" t="s">
        <v>16716</v>
      </c>
      <c r="F13007" s="129" t="s">
        <v>16769</v>
      </c>
      <c r="G13007" s="129" t="s">
        <v>16723</v>
      </c>
      <c r="H13007" s="129"/>
    </row>
    <row r="13008" spans="1:8" x14ac:dyDescent="0.3">
      <c r="A13008" s="183">
        <v>46022</v>
      </c>
      <c r="B13008" s="129">
        <v>46007</v>
      </c>
      <c r="C13008" s="129" t="s">
        <v>417</v>
      </c>
      <c r="D13008" s="165">
        <v>60.97</v>
      </c>
      <c r="E13008" s="129" t="s">
        <v>16708</v>
      </c>
      <c r="F13008" s="129" t="s">
        <v>16769</v>
      </c>
      <c r="G13008" s="129" t="s">
        <v>16723</v>
      </c>
      <c r="H13008" s="129" t="s">
        <v>16801</v>
      </c>
    </row>
    <row r="13009" spans="1:8" x14ac:dyDescent="0.3">
      <c r="A13009" s="183">
        <v>46022</v>
      </c>
      <c r="B13009" s="129">
        <v>46022</v>
      </c>
      <c r="C13009" s="129" t="s">
        <v>417</v>
      </c>
      <c r="D13009" s="165">
        <v>3.36</v>
      </c>
      <c r="E13009" s="129" t="s">
        <v>16709</v>
      </c>
      <c r="F13009" s="129" t="s">
        <v>16769</v>
      </c>
      <c r="G13009" s="129" t="s">
        <v>16723</v>
      </c>
      <c r="H13009" s="129"/>
    </row>
    <row r="13010" spans="1:8" x14ac:dyDescent="0.3">
      <c r="A13010" s="183">
        <v>46022</v>
      </c>
      <c r="B13010" s="129">
        <v>45993</v>
      </c>
      <c r="C13010" s="129" t="s">
        <v>418</v>
      </c>
      <c r="D13010" s="165">
        <v>990.79</v>
      </c>
      <c r="E13010" s="129" t="s">
        <v>16708</v>
      </c>
      <c r="F13010" s="129" t="s">
        <v>16769</v>
      </c>
      <c r="G13010" s="129" t="s">
        <v>16723</v>
      </c>
      <c r="H13010" s="129" t="s">
        <v>16801</v>
      </c>
    </row>
    <row r="13011" spans="1:8" x14ac:dyDescent="0.3">
      <c r="A13011" s="183">
        <v>46022</v>
      </c>
      <c r="B13011" s="129">
        <v>45993</v>
      </c>
      <c r="C13011" s="129" t="s">
        <v>418</v>
      </c>
      <c r="D13011" s="165">
        <v>976.31</v>
      </c>
      <c r="E13011" s="129" t="s">
        <v>16712</v>
      </c>
      <c r="F13011" s="129" t="s">
        <v>16769</v>
      </c>
      <c r="G13011" s="129" t="s">
        <v>16723</v>
      </c>
      <c r="H13011" s="129"/>
    </row>
    <row r="13012" spans="1:8" x14ac:dyDescent="0.3">
      <c r="A13012" s="183">
        <v>46022</v>
      </c>
      <c r="B13012" s="129">
        <v>46001</v>
      </c>
      <c r="C13012" s="129" t="s">
        <v>418</v>
      </c>
      <c r="D13012" s="165">
        <v>699.83</v>
      </c>
      <c r="E13012" s="129" t="s">
        <v>16709</v>
      </c>
      <c r="F13012" s="129" t="s">
        <v>16769</v>
      </c>
      <c r="G13012" s="129" t="s">
        <v>16723</v>
      </c>
      <c r="H13012" s="129"/>
    </row>
    <row r="13013" spans="1:8" x14ac:dyDescent="0.3">
      <c r="A13013" s="183">
        <v>46022</v>
      </c>
      <c r="B13013" s="129">
        <v>46007</v>
      </c>
      <c r="C13013" s="129" t="s">
        <v>418</v>
      </c>
      <c r="D13013" s="165">
        <v>399.92</v>
      </c>
      <c r="E13013" s="129" t="s">
        <v>16708</v>
      </c>
      <c r="F13013" s="129" t="s">
        <v>16769</v>
      </c>
      <c r="G13013" s="129" t="s">
        <v>16723</v>
      </c>
      <c r="H13013" s="129" t="s">
        <v>16801</v>
      </c>
    </row>
    <row r="13014" spans="1:8" x14ac:dyDescent="0.3">
      <c r="A13014" s="183">
        <v>46022</v>
      </c>
      <c r="B13014" s="129">
        <v>46007</v>
      </c>
      <c r="C13014" s="129" t="s">
        <v>418</v>
      </c>
      <c r="D13014" s="165">
        <v>399.88</v>
      </c>
      <c r="E13014" s="129" t="s">
        <v>16712</v>
      </c>
      <c r="F13014" s="129" t="s">
        <v>16769</v>
      </c>
      <c r="G13014" s="129" t="s">
        <v>16723</v>
      </c>
      <c r="H13014" s="129"/>
    </row>
    <row r="13015" spans="1:8" x14ac:dyDescent="0.3">
      <c r="A13015" s="183">
        <v>46022</v>
      </c>
      <c r="B13015" s="129">
        <v>46000</v>
      </c>
      <c r="C13015" s="129" t="s">
        <v>418</v>
      </c>
      <c r="D13015" s="165">
        <v>399.82</v>
      </c>
      <c r="E13015" s="129" t="s">
        <v>16708</v>
      </c>
      <c r="F13015" s="129" t="s">
        <v>16769</v>
      </c>
      <c r="G13015" s="129" t="s">
        <v>16723</v>
      </c>
      <c r="H13015" s="129" t="s">
        <v>16801</v>
      </c>
    </row>
    <row r="13016" spans="1:8" x14ac:dyDescent="0.3">
      <c r="A13016" s="183">
        <v>46022</v>
      </c>
      <c r="B13016" s="129">
        <v>46015</v>
      </c>
      <c r="C13016" s="129" t="s">
        <v>418</v>
      </c>
      <c r="D13016" s="165">
        <v>300</v>
      </c>
      <c r="E13016" s="129" t="s">
        <v>16708</v>
      </c>
      <c r="F13016" s="129" t="s">
        <v>16769</v>
      </c>
      <c r="G13016" s="129" t="s">
        <v>16723</v>
      </c>
      <c r="H13016" s="129" t="s">
        <v>16801</v>
      </c>
    </row>
    <row r="13017" spans="1:8" x14ac:dyDescent="0.3">
      <c r="A13017" s="183">
        <v>46022</v>
      </c>
      <c r="B13017" s="129">
        <v>45993</v>
      </c>
      <c r="C13017" s="129" t="s">
        <v>418</v>
      </c>
      <c r="D13017" s="165">
        <v>249.99</v>
      </c>
      <c r="E13017" s="129" t="s">
        <v>16707</v>
      </c>
      <c r="F13017" s="129" t="s">
        <v>16769</v>
      </c>
      <c r="G13017" s="129" t="s">
        <v>16723</v>
      </c>
      <c r="H13017" s="129"/>
    </row>
    <row r="13018" spans="1:8" x14ac:dyDescent="0.3">
      <c r="A13018" s="183">
        <v>46022</v>
      </c>
      <c r="B13018" s="129">
        <v>46014</v>
      </c>
      <c r="C13018" s="129" t="s">
        <v>418</v>
      </c>
      <c r="D13018" s="165">
        <v>69.84</v>
      </c>
      <c r="E13018" s="129" t="s">
        <v>16716</v>
      </c>
      <c r="F13018" s="129" t="s">
        <v>16769</v>
      </c>
      <c r="G13018" s="129" t="s">
        <v>16723</v>
      </c>
      <c r="H13018" s="129"/>
    </row>
    <row r="13019" spans="1:8" x14ac:dyDescent="0.3">
      <c r="A13019" s="183">
        <v>46022</v>
      </c>
      <c r="B13019" s="129">
        <v>46021</v>
      </c>
      <c r="C13019" s="129" t="s">
        <v>418</v>
      </c>
      <c r="D13019" s="165">
        <v>36.049999999999997</v>
      </c>
      <c r="E13019" s="129" t="s">
        <v>16709</v>
      </c>
      <c r="F13019" s="129" t="s">
        <v>16769</v>
      </c>
      <c r="G13019" s="129" t="s">
        <v>16723</v>
      </c>
      <c r="H13019" s="129"/>
    </row>
    <row r="13020" spans="1:8" x14ac:dyDescent="0.3">
      <c r="A13020" s="183">
        <v>46022</v>
      </c>
      <c r="B13020" s="129">
        <v>46001</v>
      </c>
      <c r="C13020" s="129" t="s">
        <v>416</v>
      </c>
      <c r="D13020" s="165">
        <v>699.87</v>
      </c>
      <c r="E13020" s="129" t="s">
        <v>16709</v>
      </c>
      <c r="F13020" s="129" t="s">
        <v>16769</v>
      </c>
      <c r="G13020" s="129" t="s">
        <v>16723</v>
      </c>
      <c r="H13020" s="129"/>
    </row>
    <row r="13021" spans="1:8" x14ac:dyDescent="0.3">
      <c r="A13021" s="183">
        <v>46022</v>
      </c>
      <c r="B13021" s="129">
        <v>46000</v>
      </c>
      <c r="C13021" s="129" t="s">
        <v>416</v>
      </c>
      <c r="D13021" s="165">
        <v>599.9</v>
      </c>
      <c r="E13021" s="129" t="s">
        <v>16712</v>
      </c>
      <c r="F13021" s="129" t="s">
        <v>16769</v>
      </c>
      <c r="G13021" s="129" t="s">
        <v>16723</v>
      </c>
      <c r="H13021" s="129"/>
    </row>
    <row r="13022" spans="1:8" x14ac:dyDescent="0.3">
      <c r="A13022" s="183">
        <v>46022</v>
      </c>
      <c r="B13022" s="129">
        <v>45993</v>
      </c>
      <c r="C13022" s="129" t="s">
        <v>416</v>
      </c>
      <c r="D13022" s="165">
        <v>400</v>
      </c>
      <c r="E13022" s="129" t="s">
        <v>16708</v>
      </c>
      <c r="F13022" s="129" t="s">
        <v>16769</v>
      </c>
      <c r="G13022" s="129" t="s">
        <v>16723</v>
      </c>
      <c r="H13022" s="129" t="s">
        <v>16801</v>
      </c>
    </row>
    <row r="13023" spans="1:8" x14ac:dyDescent="0.3">
      <c r="A13023" s="183">
        <v>46022</v>
      </c>
      <c r="B13023" s="129">
        <v>46007</v>
      </c>
      <c r="C13023" s="129" t="s">
        <v>416</v>
      </c>
      <c r="D13023" s="165">
        <v>399.96</v>
      </c>
      <c r="E13023" s="129" t="s">
        <v>16712</v>
      </c>
      <c r="F13023" s="129" t="s">
        <v>16769</v>
      </c>
      <c r="G13023" s="129" t="s">
        <v>16723</v>
      </c>
      <c r="H13023" s="129"/>
    </row>
    <row r="13024" spans="1:8" x14ac:dyDescent="0.3">
      <c r="A13024" s="183">
        <v>46022</v>
      </c>
      <c r="B13024" s="129">
        <v>46001</v>
      </c>
      <c r="C13024" s="129" t="s">
        <v>416</v>
      </c>
      <c r="D13024" s="165">
        <v>399.92</v>
      </c>
      <c r="E13024" s="129" t="s">
        <v>16708</v>
      </c>
      <c r="F13024" s="129" t="s">
        <v>16769</v>
      </c>
      <c r="G13024" s="129" t="s">
        <v>16723</v>
      </c>
      <c r="H13024" s="129" t="s">
        <v>16801</v>
      </c>
    </row>
    <row r="13025" spans="1:8" x14ac:dyDescent="0.3">
      <c r="A13025" s="183">
        <v>46022</v>
      </c>
      <c r="B13025" s="129">
        <v>46007</v>
      </c>
      <c r="C13025" s="129" t="s">
        <v>416</v>
      </c>
      <c r="D13025" s="165">
        <v>399.68</v>
      </c>
      <c r="E13025" s="129" t="s">
        <v>16708</v>
      </c>
      <c r="F13025" s="129" t="s">
        <v>16769</v>
      </c>
      <c r="G13025" s="129" t="s">
        <v>16723</v>
      </c>
      <c r="H13025" s="129" t="s">
        <v>16801</v>
      </c>
    </row>
    <row r="13026" spans="1:8" x14ac:dyDescent="0.3">
      <c r="A13026" s="183">
        <v>46022</v>
      </c>
      <c r="B13026" s="129">
        <v>45993</v>
      </c>
      <c r="C13026" s="129" t="s">
        <v>416</v>
      </c>
      <c r="D13026" s="165">
        <v>249.99</v>
      </c>
      <c r="E13026" s="129" t="s">
        <v>16707</v>
      </c>
      <c r="F13026" s="129" t="s">
        <v>16769</v>
      </c>
      <c r="G13026" s="129" t="s">
        <v>16723</v>
      </c>
      <c r="H13026" s="129"/>
    </row>
    <row r="13027" spans="1:8" x14ac:dyDescent="0.3">
      <c r="A13027" s="183">
        <v>46022</v>
      </c>
      <c r="B13027" s="129">
        <v>46016</v>
      </c>
      <c r="C13027" s="129" t="s">
        <v>416</v>
      </c>
      <c r="D13027" s="165">
        <v>69.73</v>
      </c>
      <c r="E13027" s="129" t="s">
        <v>16716</v>
      </c>
      <c r="F13027" s="129" t="s">
        <v>16769</v>
      </c>
      <c r="G13027" s="129" t="s">
        <v>16723</v>
      </c>
      <c r="H13027" s="129"/>
    </row>
    <row r="13028" spans="1:8" x14ac:dyDescent="0.3">
      <c r="A13028" s="183">
        <v>46022</v>
      </c>
      <c r="B13028" s="129">
        <v>46021</v>
      </c>
      <c r="C13028" s="129" t="s">
        <v>416</v>
      </c>
      <c r="D13028" s="165">
        <v>37.479999999999997</v>
      </c>
      <c r="E13028" s="129" t="s">
        <v>16709</v>
      </c>
      <c r="F13028" s="129" t="s">
        <v>16769</v>
      </c>
      <c r="G13028" s="129" t="s">
        <v>16723</v>
      </c>
      <c r="H13028" s="129"/>
    </row>
    <row r="13029" spans="1:8" x14ac:dyDescent="0.3">
      <c r="A13029" s="183">
        <v>46022</v>
      </c>
      <c r="B13029" s="129">
        <v>46005</v>
      </c>
      <c r="C13029" s="129" t="s">
        <v>416</v>
      </c>
      <c r="D13029" s="165">
        <v>10</v>
      </c>
      <c r="E13029" s="129" t="s">
        <v>16724</v>
      </c>
      <c r="F13029" s="129" t="s">
        <v>16770</v>
      </c>
      <c r="G13029" s="129" t="s">
        <v>16723</v>
      </c>
      <c r="H13029" s="129"/>
    </row>
    <row r="13030" spans="1:8" x14ac:dyDescent="0.3">
      <c r="A13030" s="183">
        <v>46022</v>
      </c>
      <c r="B13030" s="129">
        <v>46006</v>
      </c>
      <c r="C13030" s="129" t="s">
        <v>416</v>
      </c>
      <c r="D13030" s="165">
        <v>50</v>
      </c>
      <c r="E13030" s="129" t="s">
        <v>16725</v>
      </c>
      <c r="F13030" s="129" t="s">
        <v>16770</v>
      </c>
      <c r="G13030" s="129" t="s">
        <v>16723</v>
      </c>
      <c r="H13030" s="129"/>
    </row>
    <row r="13031" spans="1:8" x14ac:dyDescent="0.3">
      <c r="A13031" s="183">
        <v>46022</v>
      </c>
      <c r="B13031" s="129">
        <v>46010</v>
      </c>
      <c r="C13031" s="129" t="s">
        <v>416</v>
      </c>
      <c r="D13031" s="165">
        <v>200</v>
      </c>
      <c r="E13031" s="129" t="s">
        <v>16726</v>
      </c>
      <c r="F13031" s="129" t="s">
        <v>16770</v>
      </c>
      <c r="G13031" s="129" t="s">
        <v>16723</v>
      </c>
      <c r="H13031" s="129"/>
    </row>
    <row r="13032" spans="1:8" x14ac:dyDescent="0.3">
      <c r="A13032" s="183">
        <v>46022</v>
      </c>
      <c r="B13032" s="129">
        <v>46018</v>
      </c>
      <c r="C13032" s="129" t="s">
        <v>416</v>
      </c>
      <c r="D13032" s="165">
        <v>350</v>
      </c>
      <c r="E13032" s="129" t="s">
        <v>16727</v>
      </c>
      <c r="F13032" s="129" t="s">
        <v>16770</v>
      </c>
      <c r="G13032" s="129" t="s">
        <v>16723</v>
      </c>
      <c r="H13032" s="129"/>
    </row>
    <row r="13033" spans="1:8" x14ac:dyDescent="0.3">
      <c r="A13033" s="183">
        <v>45747</v>
      </c>
      <c r="B13033" s="129">
        <v>45743</v>
      </c>
      <c r="C13033" s="129" t="s">
        <v>418</v>
      </c>
      <c r="D13033" s="165">
        <v>27.106240311474821</v>
      </c>
      <c r="E13033" s="129" t="s">
        <v>16728</v>
      </c>
      <c r="F13033" s="129" t="s">
        <v>16770</v>
      </c>
      <c r="G13033" s="129" t="s">
        <v>16723</v>
      </c>
      <c r="H13033" s="129"/>
    </row>
    <row r="13034" spans="1:8" x14ac:dyDescent="0.3">
      <c r="A13034" s="183">
        <v>45777</v>
      </c>
      <c r="B13034" s="129">
        <v>45774</v>
      </c>
      <c r="C13034" s="129" t="s">
        <v>418</v>
      </c>
      <c r="D13034" s="165">
        <v>27.345795752109396</v>
      </c>
      <c r="E13034" s="129" t="s">
        <v>16729</v>
      </c>
      <c r="F13034" s="129" t="s">
        <v>16770</v>
      </c>
      <c r="G13034" s="129" t="s">
        <v>16723</v>
      </c>
      <c r="H13034" s="129"/>
    </row>
    <row r="13035" spans="1:8" x14ac:dyDescent="0.3">
      <c r="A13035" s="183">
        <v>45808</v>
      </c>
      <c r="B13035" s="129">
        <v>45804</v>
      </c>
      <c r="C13035" s="129" t="s">
        <v>418</v>
      </c>
      <c r="D13035" s="165">
        <v>27.465663354763294</v>
      </c>
      <c r="E13035" s="129" t="s">
        <v>16730</v>
      </c>
      <c r="F13035" s="129" t="s">
        <v>16770</v>
      </c>
      <c r="G13035" s="129" t="s">
        <v>16723</v>
      </c>
      <c r="H13035" s="129"/>
    </row>
    <row r="13036" spans="1:8" x14ac:dyDescent="0.3">
      <c r="A13036" s="183">
        <v>45838</v>
      </c>
      <c r="B13036" s="129">
        <v>45835</v>
      </c>
      <c r="C13036" s="129" t="s">
        <v>418</v>
      </c>
      <c r="D13036" s="165">
        <v>27.600763526906981</v>
      </c>
      <c r="E13036" s="129" t="s">
        <v>16731</v>
      </c>
      <c r="F13036" s="129" t="s">
        <v>16770</v>
      </c>
      <c r="G13036" s="129" t="s">
        <v>16723</v>
      </c>
      <c r="H13036" s="129"/>
    </row>
    <row r="13037" spans="1:8" x14ac:dyDescent="0.3">
      <c r="A13037" s="183">
        <v>45869</v>
      </c>
      <c r="B13037" s="129">
        <v>45865</v>
      </c>
      <c r="C13037" s="129" t="s">
        <v>418</v>
      </c>
      <c r="D13037" s="165">
        <v>27.759728272908511</v>
      </c>
      <c r="E13037" s="129" t="s">
        <v>16732</v>
      </c>
      <c r="F13037" s="129" t="s">
        <v>16770</v>
      </c>
      <c r="G13037" s="129" t="s">
        <v>16723</v>
      </c>
      <c r="H13037" s="129"/>
    </row>
    <row r="13038" spans="1:8" x14ac:dyDescent="0.3">
      <c r="A13038" s="183">
        <v>45900</v>
      </c>
      <c r="B13038" s="129">
        <v>45896</v>
      </c>
      <c r="C13038" s="129" t="s">
        <v>418</v>
      </c>
      <c r="D13038" s="165">
        <v>27.874990731815821</v>
      </c>
      <c r="E13038" s="129" t="s">
        <v>16733</v>
      </c>
      <c r="F13038" s="129" t="s">
        <v>16770</v>
      </c>
      <c r="G13038" s="129" t="s">
        <v>16723</v>
      </c>
      <c r="H13038" s="129"/>
    </row>
    <row r="13039" spans="1:8" x14ac:dyDescent="0.3">
      <c r="A13039" s="183">
        <v>45930</v>
      </c>
      <c r="B13039" s="129">
        <v>45927</v>
      </c>
      <c r="C13039" s="129" t="s">
        <v>418</v>
      </c>
      <c r="D13039" s="165">
        <v>27.768955201831812</v>
      </c>
      <c r="E13039" s="129" t="s">
        <v>16734</v>
      </c>
      <c r="F13039" s="129" t="s">
        <v>16770</v>
      </c>
      <c r="G13039" s="129" t="s">
        <v>16723</v>
      </c>
      <c r="H13039" s="129"/>
    </row>
    <row r="13040" spans="1:8" x14ac:dyDescent="0.3">
      <c r="A13040" s="183">
        <v>45961</v>
      </c>
      <c r="B13040" s="129">
        <v>45957</v>
      </c>
      <c r="C13040" s="129" t="s">
        <v>418</v>
      </c>
      <c r="D13040" s="165">
        <v>27.601776733600087</v>
      </c>
      <c r="E13040" s="129" t="s">
        <v>16735</v>
      </c>
      <c r="F13040" s="129" t="s">
        <v>16770</v>
      </c>
      <c r="G13040" s="129" t="s">
        <v>16723</v>
      </c>
      <c r="H13040" s="129"/>
    </row>
    <row r="13041" spans="1:8" x14ac:dyDescent="0.3">
      <c r="A13041" s="183">
        <v>45991</v>
      </c>
      <c r="B13041" s="129">
        <v>45967</v>
      </c>
      <c r="C13041" s="129" t="s">
        <v>418</v>
      </c>
      <c r="D13041" s="165">
        <v>10</v>
      </c>
      <c r="E13041" s="129" t="s">
        <v>16736</v>
      </c>
      <c r="F13041" s="129" t="s">
        <v>16770</v>
      </c>
      <c r="G13041" s="129" t="s">
        <v>16723</v>
      </c>
      <c r="H13041" s="129"/>
    </row>
    <row r="13042" spans="1:8" x14ac:dyDescent="0.3">
      <c r="A13042" s="183">
        <v>45991</v>
      </c>
      <c r="B13042" s="129">
        <v>45970</v>
      </c>
      <c r="C13042" s="129" t="s">
        <v>418</v>
      </c>
      <c r="D13042" s="165">
        <v>50</v>
      </c>
      <c r="E13042" s="129" t="s">
        <v>16737</v>
      </c>
      <c r="F13042" s="129" t="s">
        <v>16770</v>
      </c>
      <c r="G13042" s="129" t="s">
        <v>16723</v>
      </c>
      <c r="H13042" s="129"/>
    </row>
    <row r="13043" spans="1:8" x14ac:dyDescent="0.3">
      <c r="A13043" s="183">
        <v>45991</v>
      </c>
      <c r="B13043" s="129">
        <v>45973</v>
      </c>
      <c r="C13043" s="129" t="s">
        <v>418</v>
      </c>
      <c r="D13043" s="165">
        <v>100</v>
      </c>
      <c r="E13043" s="129" t="s">
        <v>16738</v>
      </c>
      <c r="F13043" s="129" t="s">
        <v>16770</v>
      </c>
      <c r="G13043" s="129" t="s">
        <v>16723</v>
      </c>
      <c r="H13043" s="129"/>
    </row>
    <row r="13044" spans="1:8" x14ac:dyDescent="0.3">
      <c r="A13044" s="183">
        <v>45991</v>
      </c>
      <c r="B13044" s="129">
        <v>45984</v>
      </c>
      <c r="C13044" s="129" t="s">
        <v>418</v>
      </c>
      <c r="D13044" s="165">
        <v>200</v>
      </c>
      <c r="E13044" s="129" t="s">
        <v>16739</v>
      </c>
      <c r="F13044" s="129" t="s">
        <v>16770</v>
      </c>
      <c r="G13044" s="129" t="s">
        <v>16723</v>
      </c>
      <c r="H13044" s="129"/>
    </row>
    <row r="13045" spans="1:8" x14ac:dyDescent="0.3">
      <c r="A13045" s="183">
        <v>46022</v>
      </c>
      <c r="B13045" s="129">
        <v>45994</v>
      </c>
      <c r="C13045" s="129" t="s">
        <v>418</v>
      </c>
      <c r="D13045" s="165">
        <v>199.98</v>
      </c>
      <c r="E13045" s="129" t="s">
        <v>16740</v>
      </c>
      <c r="F13045" s="129" t="s">
        <v>16770</v>
      </c>
      <c r="G13045" s="129" t="s">
        <v>16723</v>
      </c>
      <c r="H13045" s="129"/>
    </row>
    <row r="13046" spans="1:8" x14ac:dyDescent="0.3">
      <c r="A13046" s="183">
        <v>46022</v>
      </c>
      <c r="B13046" s="129">
        <v>46007</v>
      </c>
      <c r="C13046" s="129" t="s">
        <v>418</v>
      </c>
      <c r="D13046" s="165">
        <v>350</v>
      </c>
      <c r="E13046" s="129" t="s">
        <v>16741</v>
      </c>
      <c r="F13046" s="129" t="s">
        <v>16770</v>
      </c>
      <c r="G13046" s="129" t="s">
        <v>16723</v>
      </c>
      <c r="H13046" s="129"/>
    </row>
    <row r="13047" spans="1:8" x14ac:dyDescent="0.3">
      <c r="A13047" s="183">
        <v>46022</v>
      </c>
      <c r="B13047" s="129">
        <v>46020</v>
      </c>
      <c r="C13047" s="129" t="s">
        <v>418</v>
      </c>
      <c r="D13047" s="165">
        <v>500</v>
      </c>
      <c r="E13047" s="129" t="s">
        <v>16742</v>
      </c>
      <c r="F13047" s="129" t="s">
        <v>16770</v>
      </c>
      <c r="G13047" s="129" t="s">
        <v>16723</v>
      </c>
      <c r="H13047" s="129"/>
    </row>
    <row r="13048" spans="1:8" x14ac:dyDescent="0.3">
      <c r="A13048" s="183">
        <v>45991</v>
      </c>
      <c r="B13048" s="129">
        <v>45991</v>
      </c>
      <c r="C13048" s="129" t="s">
        <v>417</v>
      </c>
      <c r="D13048" s="165">
        <v>27.818269266343556</v>
      </c>
      <c r="E13048" s="129" t="s">
        <v>16743</v>
      </c>
      <c r="F13048" s="129" t="s">
        <v>16770</v>
      </c>
      <c r="G13048" s="129" t="s">
        <v>16723</v>
      </c>
      <c r="H13048" s="129"/>
    </row>
    <row r="13049" spans="1:8" x14ac:dyDescent="0.3">
      <c r="A13049" s="183">
        <v>46022</v>
      </c>
      <c r="B13049" s="129">
        <v>46018</v>
      </c>
      <c r="C13049" s="129" t="s">
        <v>417</v>
      </c>
      <c r="D13049" s="165">
        <v>27.890500389480323</v>
      </c>
      <c r="E13049" s="129" t="s">
        <v>16744</v>
      </c>
      <c r="F13049" s="129" t="s">
        <v>16770</v>
      </c>
      <c r="G13049" s="129" t="s">
        <v>16723</v>
      </c>
      <c r="H13049" s="129"/>
    </row>
    <row r="13050" spans="1:8" x14ac:dyDescent="0.3">
      <c r="A13050" s="183">
        <v>46053</v>
      </c>
      <c r="B13050" s="129">
        <v>46025</v>
      </c>
      <c r="C13050" s="129" t="s">
        <v>416</v>
      </c>
      <c r="D13050" s="165">
        <v>263.92</v>
      </c>
      <c r="E13050" s="129" t="s">
        <v>16747</v>
      </c>
      <c r="F13050" s="129" t="s">
        <v>16770</v>
      </c>
      <c r="G13050" s="129" t="s">
        <v>16723</v>
      </c>
      <c r="H13050" s="129"/>
    </row>
    <row r="13051" spans="1:8" x14ac:dyDescent="0.3">
      <c r="A13051" s="183">
        <v>46053</v>
      </c>
      <c r="B13051" s="129">
        <v>46035</v>
      </c>
      <c r="C13051" s="129" t="s">
        <v>416</v>
      </c>
      <c r="D13051" s="165">
        <v>500</v>
      </c>
      <c r="E13051" s="129" t="s">
        <v>16748</v>
      </c>
      <c r="F13051" s="129" t="s">
        <v>16770</v>
      </c>
      <c r="G13051" s="129" t="s">
        <v>16723</v>
      </c>
      <c r="H13051" s="129"/>
    </row>
    <row r="13052" spans="1:8" x14ac:dyDescent="0.3">
      <c r="A13052" s="183">
        <v>46053</v>
      </c>
      <c r="B13052" s="129">
        <v>46050</v>
      </c>
      <c r="C13052" s="129" t="s">
        <v>416</v>
      </c>
      <c r="D13052" s="165">
        <v>500</v>
      </c>
      <c r="E13052" s="129" t="s">
        <v>16749</v>
      </c>
      <c r="F13052" s="129" t="s">
        <v>16770</v>
      </c>
      <c r="G13052" s="129" t="s">
        <v>16723</v>
      </c>
      <c r="H13052" s="129"/>
    </row>
    <row r="13053" spans="1:8" x14ac:dyDescent="0.3">
      <c r="A13053" s="183">
        <v>46053</v>
      </c>
      <c r="B13053" s="129">
        <v>46049</v>
      </c>
      <c r="C13053" s="129" t="s">
        <v>417</v>
      </c>
      <c r="D13053" s="165">
        <v>27.913279132791324</v>
      </c>
      <c r="E13053" s="129" t="s">
        <v>16750</v>
      </c>
      <c r="F13053" s="129" t="s">
        <v>16770</v>
      </c>
      <c r="G13053" s="129" t="s">
        <v>16723</v>
      </c>
      <c r="H13053" s="129"/>
    </row>
    <row r="13054" spans="1:8" x14ac:dyDescent="0.3">
      <c r="A13054" s="183">
        <v>46053</v>
      </c>
      <c r="B13054" s="129">
        <v>46025</v>
      </c>
      <c r="C13054" s="129" t="s">
        <v>418</v>
      </c>
      <c r="D13054" s="165">
        <v>164.11</v>
      </c>
      <c r="E13054" s="129" t="s">
        <v>16751</v>
      </c>
      <c r="F13054" s="129" t="s">
        <v>16770</v>
      </c>
      <c r="G13054" s="129" t="s">
        <v>16723</v>
      </c>
      <c r="H13054" s="129"/>
    </row>
    <row r="13055" spans="1:8" x14ac:dyDescent="0.3">
      <c r="A13055" s="183">
        <v>46053</v>
      </c>
      <c r="B13055" s="129">
        <v>46037</v>
      </c>
      <c r="C13055" s="129" t="s">
        <v>418</v>
      </c>
      <c r="D13055" s="165">
        <v>500</v>
      </c>
      <c r="E13055" s="129" t="s">
        <v>16752</v>
      </c>
      <c r="F13055" s="129" t="s">
        <v>16770</v>
      </c>
      <c r="G13055" s="129" t="s">
        <v>16723</v>
      </c>
      <c r="H13055" s="129"/>
    </row>
    <row r="13056" spans="1:8" x14ac:dyDescent="0.3">
      <c r="A13056" s="183">
        <v>46053</v>
      </c>
      <c r="B13056" s="129" t="s">
        <v>16754</v>
      </c>
      <c r="C13056" s="129" t="s">
        <v>418</v>
      </c>
      <c r="D13056" s="165">
        <v>81</v>
      </c>
      <c r="E13056" s="129" t="s">
        <v>16708</v>
      </c>
      <c r="F13056" s="129" t="s">
        <v>16720</v>
      </c>
      <c r="G13056" s="129" t="s">
        <v>16723</v>
      </c>
      <c r="H13056" s="129" t="s">
        <v>16774</v>
      </c>
    </row>
    <row r="13057" spans="1:8" x14ac:dyDescent="0.3">
      <c r="A13057" s="183">
        <v>46053</v>
      </c>
      <c r="B13057" s="129" t="s">
        <v>16754</v>
      </c>
      <c r="C13057" s="129" t="s">
        <v>418</v>
      </c>
      <c r="D13057" s="165">
        <v>5714</v>
      </c>
      <c r="E13057" s="129" t="s">
        <v>16712</v>
      </c>
      <c r="F13057" s="129" t="s">
        <v>16720</v>
      </c>
      <c r="G13057" s="129" t="s">
        <v>16723</v>
      </c>
      <c r="H13057" s="129"/>
    </row>
    <row r="13058" spans="1:8" x14ac:dyDescent="0.3">
      <c r="A13058" s="183">
        <v>46053</v>
      </c>
      <c r="B13058" s="129" t="s">
        <v>16755</v>
      </c>
      <c r="C13058" s="129" t="s">
        <v>418</v>
      </c>
      <c r="D13058" s="165">
        <v>32</v>
      </c>
      <c r="E13058" s="129" t="s">
        <v>16708</v>
      </c>
      <c r="F13058" s="129" t="s">
        <v>16720</v>
      </c>
      <c r="G13058" s="129" t="s">
        <v>16723</v>
      </c>
      <c r="H13058" s="129" t="s">
        <v>16774</v>
      </c>
    </row>
    <row r="13059" spans="1:8" x14ac:dyDescent="0.3">
      <c r="A13059" s="183">
        <v>46053</v>
      </c>
      <c r="B13059" s="129" t="s">
        <v>16755</v>
      </c>
      <c r="C13059" s="129" t="s">
        <v>418</v>
      </c>
      <c r="D13059" s="165">
        <v>57</v>
      </c>
      <c r="E13059" s="129" t="s">
        <v>16708</v>
      </c>
      <c r="F13059" s="129" t="s">
        <v>16720</v>
      </c>
      <c r="G13059" s="129" t="s">
        <v>16723</v>
      </c>
      <c r="H13059" s="129" t="s">
        <v>16774</v>
      </c>
    </row>
    <row r="13060" spans="1:8" x14ac:dyDescent="0.3">
      <c r="A13060" s="183">
        <v>46053</v>
      </c>
      <c r="B13060" s="129" t="s">
        <v>16756</v>
      </c>
      <c r="C13060" s="129" t="s">
        <v>418</v>
      </c>
      <c r="D13060" s="165">
        <v>16</v>
      </c>
      <c r="E13060" s="129" t="s">
        <v>16708</v>
      </c>
      <c r="F13060" s="129" t="s">
        <v>16720</v>
      </c>
      <c r="G13060" s="129" t="s">
        <v>16723</v>
      </c>
      <c r="H13060" s="129" t="s">
        <v>16774</v>
      </c>
    </row>
    <row r="13061" spans="1:8" x14ac:dyDescent="0.3">
      <c r="A13061" s="183">
        <v>46053</v>
      </c>
      <c r="B13061" s="129" t="s">
        <v>16757</v>
      </c>
      <c r="C13061" s="129" t="s">
        <v>418</v>
      </c>
      <c r="D13061" s="165">
        <v>2976</v>
      </c>
      <c r="E13061" s="129" t="s">
        <v>16712</v>
      </c>
      <c r="F13061" s="129" t="s">
        <v>16720</v>
      </c>
      <c r="G13061" s="129" t="s">
        <v>16723</v>
      </c>
      <c r="H13061" s="129"/>
    </row>
    <row r="13062" spans="1:8" x14ac:dyDescent="0.3">
      <c r="A13062" s="183">
        <v>46053</v>
      </c>
      <c r="B13062" s="129" t="s">
        <v>16757</v>
      </c>
      <c r="C13062" s="129" t="s">
        <v>418</v>
      </c>
      <c r="D13062" s="165">
        <v>584</v>
      </c>
      <c r="E13062" s="129" t="s">
        <v>16753</v>
      </c>
      <c r="F13062" s="129" t="s">
        <v>16720</v>
      </c>
      <c r="G13062" s="129" t="s">
        <v>16723</v>
      </c>
      <c r="H13062" s="129"/>
    </row>
    <row r="13063" spans="1:8" x14ac:dyDescent="0.3">
      <c r="A13063" s="183">
        <v>46022</v>
      </c>
      <c r="B13063" s="129" t="s">
        <v>16758</v>
      </c>
      <c r="C13063" s="129" t="s">
        <v>418</v>
      </c>
      <c r="D13063" s="165">
        <v>57105</v>
      </c>
      <c r="E13063" s="129" t="s">
        <v>16709</v>
      </c>
      <c r="F13063" s="129" t="s">
        <v>16720</v>
      </c>
      <c r="G13063" s="129" t="s">
        <v>16723</v>
      </c>
      <c r="H13063" s="129"/>
    </row>
    <row r="13064" spans="1:8" x14ac:dyDescent="0.3">
      <c r="A13064" s="183">
        <v>46053</v>
      </c>
      <c r="B13064" s="129" t="s">
        <v>16759</v>
      </c>
      <c r="C13064" s="129" t="s">
        <v>418</v>
      </c>
      <c r="D13064" s="165">
        <v>9</v>
      </c>
      <c r="E13064" s="129" t="s">
        <v>16708</v>
      </c>
      <c r="F13064" s="129" t="s">
        <v>16720</v>
      </c>
      <c r="G13064" s="129" t="s">
        <v>16723</v>
      </c>
      <c r="H13064" s="129" t="s">
        <v>16774</v>
      </c>
    </row>
    <row r="13065" spans="1:8" x14ac:dyDescent="0.3">
      <c r="A13065" s="183">
        <v>46053</v>
      </c>
      <c r="B13065" s="129" t="s">
        <v>16759</v>
      </c>
      <c r="C13065" s="129" t="s">
        <v>418</v>
      </c>
      <c r="D13065" s="165">
        <v>953</v>
      </c>
      <c r="E13065" s="129" t="s">
        <v>16712</v>
      </c>
      <c r="F13065" s="129" t="s">
        <v>16720</v>
      </c>
      <c r="G13065" s="129" t="s">
        <v>16723</v>
      </c>
      <c r="H13065" s="129"/>
    </row>
    <row r="13066" spans="1:8" x14ac:dyDescent="0.3">
      <c r="A13066" s="183">
        <v>46053</v>
      </c>
      <c r="B13066" s="129" t="s">
        <v>16759</v>
      </c>
      <c r="C13066" s="129" t="s">
        <v>418</v>
      </c>
      <c r="D13066" s="165">
        <v>17</v>
      </c>
      <c r="E13066" s="129" t="s">
        <v>16708</v>
      </c>
      <c r="F13066" s="129" t="s">
        <v>16720</v>
      </c>
      <c r="G13066" s="129" t="s">
        <v>16723</v>
      </c>
      <c r="H13066" s="129" t="s">
        <v>16774</v>
      </c>
    </row>
    <row r="13067" spans="1:8" x14ac:dyDescent="0.3">
      <c r="A13067" s="183">
        <v>46053</v>
      </c>
      <c r="B13067" s="129" t="s">
        <v>16754</v>
      </c>
      <c r="C13067" s="129" t="s">
        <v>418</v>
      </c>
      <c r="D13067" s="165">
        <v>38135</v>
      </c>
      <c r="E13067" s="129" t="s">
        <v>16708</v>
      </c>
      <c r="F13067" s="129" t="s">
        <v>16707</v>
      </c>
      <c r="G13067" s="129" t="s">
        <v>16723</v>
      </c>
      <c r="H13067" s="129" t="s">
        <v>16820</v>
      </c>
    </row>
    <row r="13068" spans="1:8" x14ac:dyDescent="0.3">
      <c r="A13068" s="183">
        <v>46053</v>
      </c>
      <c r="B13068" s="129" t="s">
        <v>16754</v>
      </c>
      <c r="C13068" s="129" t="s">
        <v>418</v>
      </c>
      <c r="D13068" s="165">
        <v>122655</v>
      </c>
      <c r="E13068" s="129" t="s">
        <v>16712</v>
      </c>
      <c r="F13068" s="129" t="s">
        <v>16707</v>
      </c>
      <c r="G13068" s="129" t="s">
        <v>16723</v>
      </c>
      <c r="H13068" s="129"/>
    </row>
    <row r="13069" spans="1:8" x14ac:dyDescent="0.3">
      <c r="A13069" s="183">
        <v>46053</v>
      </c>
      <c r="B13069" s="129" t="s">
        <v>16755</v>
      </c>
      <c r="C13069" s="129" t="s">
        <v>418</v>
      </c>
      <c r="D13069" s="165">
        <v>110083</v>
      </c>
      <c r="E13069" s="129" t="s">
        <v>16708</v>
      </c>
      <c r="F13069" s="129" t="s">
        <v>16707</v>
      </c>
      <c r="G13069" s="129" t="s">
        <v>16723</v>
      </c>
      <c r="H13069" s="129" t="s">
        <v>16820</v>
      </c>
    </row>
    <row r="13070" spans="1:8" x14ac:dyDescent="0.3">
      <c r="A13070" s="183">
        <v>46053</v>
      </c>
      <c r="B13070" s="129" t="s">
        <v>16755</v>
      </c>
      <c r="C13070" s="129" t="s">
        <v>418</v>
      </c>
      <c r="D13070" s="165">
        <v>19979</v>
      </c>
      <c r="E13070" s="129" t="s">
        <v>16708</v>
      </c>
      <c r="F13070" s="129" t="s">
        <v>16707</v>
      </c>
      <c r="G13070" s="129" t="s">
        <v>16723</v>
      </c>
      <c r="H13070" s="129" t="s">
        <v>16820</v>
      </c>
    </row>
    <row r="13071" spans="1:8" x14ac:dyDescent="0.3">
      <c r="A13071" s="183">
        <v>46053</v>
      </c>
      <c r="B13071" s="129" t="s">
        <v>16756</v>
      </c>
      <c r="C13071" s="129" t="s">
        <v>418</v>
      </c>
      <c r="D13071" s="165">
        <v>26910</v>
      </c>
      <c r="E13071" s="129" t="s">
        <v>16708</v>
      </c>
      <c r="F13071" s="129" t="s">
        <v>16707</v>
      </c>
      <c r="G13071" s="129" t="s">
        <v>16723</v>
      </c>
      <c r="H13071" s="129" t="s">
        <v>16820</v>
      </c>
    </row>
    <row r="13072" spans="1:8" x14ac:dyDescent="0.3">
      <c r="A13072" s="183">
        <v>46053</v>
      </c>
      <c r="B13072" s="129" t="s">
        <v>16757</v>
      </c>
      <c r="C13072" s="129" t="s">
        <v>418</v>
      </c>
      <c r="D13072" s="165">
        <v>83844</v>
      </c>
      <c r="E13072" s="129" t="s">
        <v>16712</v>
      </c>
      <c r="F13072" s="129" t="s">
        <v>16707</v>
      </c>
      <c r="G13072" s="129" t="s">
        <v>16723</v>
      </c>
      <c r="H13072" s="129"/>
    </row>
    <row r="13073" spans="1:8" x14ac:dyDescent="0.3">
      <c r="A13073" s="183">
        <v>46053</v>
      </c>
      <c r="B13073" s="129" t="s">
        <v>16757</v>
      </c>
      <c r="C13073" s="129" t="s">
        <v>418</v>
      </c>
      <c r="D13073" s="165">
        <v>58021</v>
      </c>
      <c r="E13073" s="129" t="s">
        <v>16753</v>
      </c>
      <c r="F13073" s="129" t="s">
        <v>16707</v>
      </c>
      <c r="G13073" s="129" t="s">
        <v>16723</v>
      </c>
      <c r="H13073" s="129"/>
    </row>
    <row r="13074" spans="1:8" x14ac:dyDescent="0.3">
      <c r="A13074" s="183">
        <v>46022</v>
      </c>
      <c r="B13074" s="129" t="s">
        <v>16758</v>
      </c>
      <c r="C13074" s="129" t="s">
        <v>418</v>
      </c>
      <c r="D13074" s="165">
        <v>129102</v>
      </c>
      <c r="E13074" s="129" t="s">
        <v>16709</v>
      </c>
      <c r="F13074" s="129" t="s">
        <v>16707</v>
      </c>
      <c r="G13074" s="129" t="s">
        <v>16723</v>
      </c>
      <c r="H13074" s="129"/>
    </row>
    <row r="13075" spans="1:8" x14ac:dyDescent="0.3">
      <c r="A13075" s="183">
        <v>46053</v>
      </c>
      <c r="B13075" s="129" t="s">
        <v>16759</v>
      </c>
      <c r="C13075" s="129" t="s">
        <v>418</v>
      </c>
      <c r="D13075" s="165">
        <v>4258</v>
      </c>
      <c r="E13075" s="129" t="s">
        <v>16708</v>
      </c>
      <c r="F13075" s="129" t="s">
        <v>16707</v>
      </c>
      <c r="G13075" s="129" t="s">
        <v>16723</v>
      </c>
      <c r="H13075" s="129" t="s">
        <v>16820</v>
      </c>
    </row>
    <row r="13076" spans="1:8" x14ac:dyDescent="0.3">
      <c r="A13076" s="183">
        <v>46053</v>
      </c>
      <c r="B13076" s="129" t="s">
        <v>16759</v>
      </c>
      <c r="C13076" s="129" t="s">
        <v>418</v>
      </c>
      <c r="D13076" s="165">
        <v>87183</v>
      </c>
      <c r="E13076" s="129" t="s">
        <v>16712</v>
      </c>
      <c r="F13076" s="129" t="s">
        <v>16707</v>
      </c>
      <c r="G13076" s="129" t="s">
        <v>16723</v>
      </c>
      <c r="H13076" s="129"/>
    </row>
    <row r="13077" spans="1:8" x14ac:dyDescent="0.3">
      <c r="A13077" s="183">
        <v>46053</v>
      </c>
      <c r="B13077" s="129" t="s">
        <v>16759</v>
      </c>
      <c r="C13077" s="129" t="s">
        <v>418</v>
      </c>
      <c r="D13077" s="165">
        <v>8643</v>
      </c>
      <c r="E13077" s="129" t="s">
        <v>16708</v>
      </c>
      <c r="F13077" s="129" t="s">
        <v>16707</v>
      </c>
      <c r="G13077" s="129" t="s">
        <v>16723</v>
      </c>
      <c r="H13077" s="129" t="s">
        <v>16820</v>
      </c>
    </row>
    <row r="13078" spans="1:8" x14ac:dyDescent="0.3">
      <c r="A13078" s="183">
        <v>46053</v>
      </c>
      <c r="B13078" s="129" t="s">
        <v>16754</v>
      </c>
      <c r="C13078" s="129" t="s">
        <v>418</v>
      </c>
      <c r="D13078" s="165">
        <v>807.72</v>
      </c>
      <c r="E13078" s="129" t="s">
        <v>16708</v>
      </c>
      <c r="F13078" s="129" t="s">
        <v>16769</v>
      </c>
      <c r="G13078" s="129" t="s">
        <v>16723</v>
      </c>
      <c r="H13078" s="129" t="s">
        <v>16801</v>
      </c>
    </row>
    <row r="13079" spans="1:8" x14ac:dyDescent="0.3">
      <c r="A13079" s="183">
        <v>46053</v>
      </c>
      <c r="B13079" s="129" t="s">
        <v>16754</v>
      </c>
      <c r="C13079" s="129" t="s">
        <v>418</v>
      </c>
      <c r="D13079" s="165">
        <v>687.98</v>
      </c>
      <c r="E13079" s="129" t="s">
        <v>16712</v>
      </c>
      <c r="F13079" s="129" t="s">
        <v>16769</v>
      </c>
      <c r="G13079" s="129" t="s">
        <v>16723</v>
      </c>
      <c r="H13079" s="129"/>
    </row>
    <row r="13080" spans="1:8" x14ac:dyDescent="0.3">
      <c r="A13080" s="183">
        <v>46053</v>
      </c>
      <c r="B13080" s="129" t="s">
        <v>16755</v>
      </c>
      <c r="C13080" s="129" t="s">
        <v>418</v>
      </c>
      <c r="D13080" s="165">
        <v>646.28</v>
      </c>
      <c r="E13080" s="129" t="s">
        <v>16708</v>
      </c>
      <c r="F13080" s="129" t="s">
        <v>16769</v>
      </c>
      <c r="G13080" s="129" t="s">
        <v>16723</v>
      </c>
      <c r="H13080" s="129" t="s">
        <v>16801</v>
      </c>
    </row>
    <row r="13081" spans="1:8" x14ac:dyDescent="0.3">
      <c r="A13081" s="183">
        <v>46053</v>
      </c>
      <c r="B13081" s="129" t="s">
        <v>16755</v>
      </c>
      <c r="C13081" s="129" t="s">
        <v>418</v>
      </c>
      <c r="D13081" s="165">
        <v>645.72</v>
      </c>
      <c r="E13081" s="129" t="s">
        <v>16708</v>
      </c>
      <c r="F13081" s="129" t="s">
        <v>16769</v>
      </c>
      <c r="G13081" s="129" t="s">
        <v>16723</v>
      </c>
      <c r="H13081" s="129" t="s">
        <v>16801</v>
      </c>
    </row>
    <row r="13082" spans="1:8" x14ac:dyDescent="0.3">
      <c r="A13082" s="183">
        <v>46053</v>
      </c>
      <c r="B13082" s="129" t="s">
        <v>16756</v>
      </c>
      <c r="C13082" s="129" t="s">
        <v>418</v>
      </c>
      <c r="D13082" s="165">
        <v>485.41</v>
      </c>
      <c r="E13082" s="129" t="s">
        <v>16708</v>
      </c>
      <c r="F13082" s="129" t="s">
        <v>16769</v>
      </c>
      <c r="G13082" s="129" t="s">
        <v>16723</v>
      </c>
      <c r="H13082" s="129" t="s">
        <v>16801</v>
      </c>
    </row>
    <row r="13083" spans="1:8" x14ac:dyDescent="0.3">
      <c r="A13083" s="183">
        <v>46053</v>
      </c>
      <c r="B13083" s="129" t="s">
        <v>16757</v>
      </c>
      <c r="C13083" s="129" t="s">
        <v>418</v>
      </c>
      <c r="D13083" s="165">
        <v>400</v>
      </c>
      <c r="E13083" s="129" t="s">
        <v>16712</v>
      </c>
      <c r="F13083" s="129" t="s">
        <v>16769</v>
      </c>
      <c r="G13083" s="129" t="s">
        <v>16723</v>
      </c>
      <c r="H13083" s="129"/>
    </row>
    <row r="13084" spans="1:8" x14ac:dyDescent="0.3">
      <c r="A13084" s="183">
        <v>46053</v>
      </c>
      <c r="B13084" s="129" t="s">
        <v>16757</v>
      </c>
      <c r="C13084" s="129" t="s">
        <v>418</v>
      </c>
      <c r="D13084" s="165">
        <v>399.97</v>
      </c>
      <c r="E13084" s="129" t="s">
        <v>16753</v>
      </c>
      <c r="F13084" s="129" t="s">
        <v>16769</v>
      </c>
      <c r="G13084" s="129" t="s">
        <v>16723</v>
      </c>
      <c r="H13084" s="129"/>
    </row>
    <row r="13085" spans="1:8" x14ac:dyDescent="0.3">
      <c r="A13085" s="183">
        <v>46022</v>
      </c>
      <c r="B13085" s="129" t="s">
        <v>16758</v>
      </c>
      <c r="C13085" s="129" t="s">
        <v>418</v>
      </c>
      <c r="D13085" s="165">
        <v>363.95</v>
      </c>
      <c r="E13085" s="129" t="s">
        <v>16709</v>
      </c>
      <c r="F13085" s="129" t="s">
        <v>16769</v>
      </c>
      <c r="G13085" s="129" t="s">
        <v>16723</v>
      </c>
      <c r="H13085" s="129"/>
    </row>
    <row r="13086" spans="1:8" x14ac:dyDescent="0.3">
      <c r="A13086" s="183">
        <v>46053</v>
      </c>
      <c r="B13086" s="129" t="s">
        <v>16759</v>
      </c>
      <c r="C13086" s="129" t="s">
        <v>418</v>
      </c>
      <c r="D13086" s="165">
        <v>175.29</v>
      </c>
      <c r="E13086" s="129" t="s">
        <v>16708</v>
      </c>
      <c r="F13086" s="129" t="s">
        <v>16769</v>
      </c>
      <c r="G13086" s="129" t="s">
        <v>16723</v>
      </c>
      <c r="H13086" s="129" t="s">
        <v>16801</v>
      </c>
    </row>
    <row r="13087" spans="1:8" x14ac:dyDescent="0.3">
      <c r="A13087" s="183">
        <v>46053</v>
      </c>
      <c r="B13087" s="129" t="s">
        <v>16759</v>
      </c>
      <c r="C13087" s="129" t="s">
        <v>418</v>
      </c>
      <c r="D13087" s="165">
        <v>174.65</v>
      </c>
      <c r="E13087" s="129" t="s">
        <v>16712</v>
      </c>
      <c r="F13087" s="129" t="s">
        <v>16769</v>
      </c>
      <c r="G13087" s="129" t="s">
        <v>16723</v>
      </c>
      <c r="H13087" s="129"/>
    </row>
    <row r="13088" spans="1:8" x14ac:dyDescent="0.3">
      <c r="A13088" s="183">
        <v>46053</v>
      </c>
      <c r="B13088" s="129" t="s">
        <v>16759</v>
      </c>
      <c r="C13088" s="129" t="s">
        <v>418</v>
      </c>
      <c r="D13088" s="165">
        <v>84.69</v>
      </c>
      <c r="E13088" s="129" t="s">
        <v>16708</v>
      </c>
      <c r="F13088" s="129" t="s">
        <v>16769</v>
      </c>
      <c r="G13088" s="129" t="s">
        <v>16723</v>
      </c>
      <c r="H13088" s="129" t="s">
        <v>16801</v>
      </c>
    </row>
    <row r="13089" spans="1:8" x14ac:dyDescent="0.3">
      <c r="A13089" s="183">
        <v>46053</v>
      </c>
      <c r="B13089" s="129" t="s">
        <v>16754</v>
      </c>
      <c r="C13089" s="129" t="s">
        <v>418</v>
      </c>
      <c r="D13089" s="165">
        <v>138113</v>
      </c>
      <c r="E13089" s="129" t="s">
        <v>16708</v>
      </c>
      <c r="F13089" s="129" t="s">
        <v>16721</v>
      </c>
      <c r="G13089" s="129" t="s">
        <v>16723</v>
      </c>
      <c r="H13089" s="129"/>
    </row>
    <row r="13090" spans="1:8" x14ac:dyDescent="0.3">
      <c r="A13090" s="183">
        <v>46053</v>
      </c>
      <c r="B13090" s="129" t="s">
        <v>16754</v>
      </c>
      <c r="C13090" s="129" t="s">
        <v>418</v>
      </c>
      <c r="D13090" s="165">
        <v>918021</v>
      </c>
      <c r="E13090" s="129" t="s">
        <v>16712</v>
      </c>
      <c r="F13090" s="129" t="s">
        <v>16721</v>
      </c>
      <c r="G13090" s="129" t="s">
        <v>16723</v>
      </c>
      <c r="H13090" s="129"/>
    </row>
    <row r="13091" spans="1:8" x14ac:dyDescent="0.3">
      <c r="A13091" s="183">
        <v>46053</v>
      </c>
      <c r="B13091" s="129" t="s">
        <v>16755</v>
      </c>
      <c r="C13091" s="129" t="s">
        <v>418</v>
      </c>
      <c r="D13091" s="165">
        <v>286206</v>
      </c>
      <c r="E13091" s="129" t="s">
        <v>16708</v>
      </c>
      <c r="F13091" s="129" t="s">
        <v>16721</v>
      </c>
      <c r="G13091" s="129" t="s">
        <v>16723</v>
      </c>
      <c r="H13091" s="129"/>
    </row>
    <row r="13092" spans="1:8" x14ac:dyDescent="0.3">
      <c r="A13092" s="183">
        <v>46053</v>
      </c>
      <c r="B13092" s="129" t="s">
        <v>16755</v>
      </c>
      <c r="C13092" s="129" t="s">
        <v>418</v>
      </c>
      <c r="D13092" s="165">
        <v>84985</v>
      </c>
      <c r="E13092" s="129" t="s">
        <v>16708</v>
      </c>
      <c r="F13092" s="129" t="s">
        <v>16721</v>
      </c>
      <c r="G13092" s="129" t="s">
        <v>16723</v>
      </c>
      <c r="H13092" s="129"/>
    </row>
    <row r="13093" spans="1:8" x14ac:dyDescent="0.3">
      <c r="A13093" s="183">
        <v>46053</v>
      </c>
      <c r="B13093" s="129" t="s">
        <v>16756</v>
      </c>
      <c r="C13093" s="129" t="s">
        <v>418</v>
      </c>
      <c r="D13093" s="165">
        <v>73804</v>
      </c>
      <c r="E13093" s="129" t="s">
        <v>16708</v>
      </c>
      <c r="F13093" s="129" t="s">
        <v>16721</v>
      </c>
      <c r="G13093" s="129" t="s">
        <v>16723</v>
      </c>
      <c r="H13093" s="129"/>
    </row>
    <row r="13094" spans="1:8" x14ac:dyDescent="0.3">
      <c r="A13094" s="183">
        <v>46053</v>
      </c>
      <c r="B13094" s="129" t="s">
        <v>16757</v>
      </c>
      <c r="C13094" s="129" t="s">
        <v>418</v>
      </c>
      <c r="D13094" s="165">
        <v>414684</v>
      </c>
      <c r="E13094" s="129" t="s">
        <v>16712</v>
      </c>
      <c r="F13094" s="129" t="s">
        <v>16721</v>
      </c>
      <c r="G13094" s="129" t="s">
        <v>16723</v>
      </c>
      <c r="H13094" s="129"/>
    </row>
    <row r="13095" spans="1:8" x14ac:dyDescent="0.3">
      <c r="A13095" s="183">
        <v>46053</v>
      </c>
      <c r="B13095" s="129" t="s">
        <v>16757</v>
      </c>
      <c r="C13095" s="129" t="s">
        <v>418</v>
      </c>
      <c r="D13095" s="165">
        <v>190543</v>
      </c>
      <c r="E13095" s="129" t="s">
        <v>16753</v>
      </c>
      <c r="F13095" s="129" t="s">
        <v>16721</v>
      </c>
      <c r="G13095" s="129" t="s">
        <v>16723</v>
      </c>
      <c r="H13095" s="129"/>
    </row>
    <row r="13096" spans="1:8" x14ac:dyDescent="0.3">
      <c r="A13096" s="183">
        <v>46022</v>
      </c>
      <c r="B13096" s="129" t="s">
        <v>16758</v>
      </c>
      <c r="C13096" s="129" t="s">
        <v>418</v>
      </c>
      <c r="D13096" s="165">
        <v>559855</v>
      </c>
      <c r="E13096" s="129" t="s">
        <v>16709</v>
      </c>
      <c r="F13096" s="129" t="s">
        <v>16721</v>
      </c>
      <c r="G13096" s="129" t="s">
        <v>16723</v>
      </c>
      <c r="H13096" s="129"/>
    </row>
    <row r="13097" spans="1:8" x14ac:dyDescent="0.3">
      <c r="A13097" s="183">
        <v>46053</v>
      </c>
      <c r="B13097" s="129" t="s">
        <v>16759</v>
      </c>
      <c r="C13097" s="129" t="s">
        <v>418</v>
      </c>
      <c r="D13097" s="165">
        <v>21242</v>
      </c>
      <c r="E13097" s="129" t="s">
        <v>16708</v>
      </c>
      <c r="F13097" s="129" t="s">
        <v>16721</v>
      </c>
      <c r="G13097" s="129" t="s">
        <v>16723</v>
      </c>
      <c r="H13097" s="129"/>
    </row>
    <row r="13098" spans="1:8" x14ac:dyDescent="0.3">
      <c r="A13098" s="183">
        <v>46053</v>
      </c>
      <c r="B13098" s="129" t="s">
        <v>16759</v>
      </c>
      <c r="C13098" s="129" t="s">
        <v>418</v>
      </c>
      <c r="D13098" s="165">
        <v>215088</v>
      </c>
      <c r="E13098" s="129" t="s">
        <v>16712</v>
      </c>
      <c r="F13098" s="129" t="s">
        <v>16721</v>
      </c>
      <c r="G13098" s="129" t="s">
        <v>16723</v>
      </c>
      <c r="H13098" s="129"/>
    </row>
    <row r="13099" spans="1:8" x14ac:dyDescent="0.3">
      <c r="A13099" s="183">
        <v>46053</v>
      </c>
      <c r="B13099" s="129" t="s">
        <v>16759</v>
      </c>
      <c r="C13099" s="129" t="s">
        <v>418</v>
      </c>
      <c r="D13099" s="165">
        <v>21739</v>
      </c>
      <c r="E13099" s="129" t="s">
        <v>16708</v>
      </c>
      <c r="F13099" s="129" t="s">
        <v>16721</v>
      </c>
      <c r="G13099" s="129" t="s">
        <v>16723</v>
      </c>
      <c r="H13099" s="129"/>
    </row>
    <row r="13100" spans="1:8" x14ac:dyDescent="0.3">
      <c r="A13100" s="183">
        <v>46053</v>
      </c>
      <c r="B13100" s="129" t="s">
        <v>16754</v>
      </c>
      <c r="C13100" s="129" t="s">
        <v>416</v>
      </c>
      <c r="D13100" s="165">
        <v>50</v>
      </c>
      <c r="E13100" s="129" t="s">
        <v>16708</v>
      </c>
      <c r="F13100" s="129" t="s">
        <v>16720</v>
      </c>
      <c r="G13100" s="129" t="s">
        <v>16723</v>
      </c>
      <c r="H13100" s="129" t="s">
        <v>16774</v>
      </c>
    </row>
    <row r="13101" spans="1:8" x14ac:dyDescent="0.3">
      <c r="A13101" s="183">
        <v>46053</v>
      </c>
      <c r="B13101" s="129" t="s">
        <v>16754</v>
      </c>
      <c r="C13101" s="129" t="s">
        <v>416</v>
      </c>
      <c r="D13101" s="165">
        <v>835556</v>
      </c>
      <c r="E13101" s="129" t="s">
        <v>16707</v>
      </c>
      <c r="F13101" s="129" t="s">
        <v>16720</v>
      </c>
      <c r="G13101" s="129" t="s">
        <v>16723</v>
      </c>
      <c r="H13101" s="129"/>
    </row>
    <row r="13102" spans="1:8" x14ac:dyDescent="0.3">
      <c r="A13102" s="183">
        <v>46053</v>
      </c>
      <c r="B13102" s="129" t="s">
        <v>16755</v>
      </c>
      <c r="C13102" s="129" t="s">
        <v>416</v>
      </c>
      <c r="D13102" s="165">
        <v>31</v>
      </c>
      <c r="E13102" s="129" t="s">
        <v>16708</v>
      </c>
      <c r="F13102" s="129" t="s">
        <v>16720</v>
      </c>
      <c r="G13102" s="129" t="s">
        <v>16723</v>
      </c>
      <c r="H13102" s="129" t="s">
        <v>16774</v>
      </c>
    </row>
    <row r="13103" spans="1:8" x14ac:dyDescent="0.3">
      <c r="A13103" s="183">
        <v>46053</v>
      </c>
      <c r="B13103" s="129" t="s">
        <v>16757</v>
      </c>
      <c r="C13103" s="129" t="s">
        <v>416</v>
      </c>
      <c r="D13103" s="165">
        <v>2086</v>
      </c>
      <c r="E13103" s="129" t="s">
        <v>16712</v>
      </c>
      <c r="F13103" s="129" t="s">
        <v>16720</v>
      </c>
      <c r="G13103" s="129" t="s">
        <v>16723</v>
      </c>
      <c r="H13103" s="129"/>
    </row>
    <row r="13104" spans="1:8" x14ac:dyDescent="0.3">
      <c r="A13104" s="183">
        <v>46022</v>
      </c>
      <c r="B13104" s="129" t="s">
        <v>16758</v>
      </c>
      <c r="C13104" s="129" t="s">
        <v>416</v>
      </c>
      <c r="D13104" s="165">
        <v>56286</v>
      </c>
      <c r="E13104" s="129" t="s">
        <v>16709</v>
      </c>
      <c r="F13104" s="129" t="s">
        <v>16720</v>
      </c>
      <c r="G13104" s="129" t="s">
        <v>16723</v>
      </c>
      <c r="H13104" s="129"/>
    </row>
    <row r="13105" spans="1:8" x14ac:dyDescent="0.3">
      <c r="A13105" s="183">
        <v>46053</v>
      </c>
      <c r="B13105" s="129" t="s">
        <v>16760</v>
      </c>
      <c r="C13105" s="129" t="s">
        <v>416</v>
      </c>
      <c r="D13105" s="165">
        <v>24</v>
      </c>
      <c r="E13105" s="129" t="s">
        <v>16708</v>
      </c>
      <c r="F13105" s="129" t="s">
        <v>16720</v>
      </c>
      <c r="G13105" s="129" t="s">
        <v>16723</v>
      </c>
      <c r="H13105" s="129" t="s">
        <v>16774</v>
      </c>
    </row>
    <row r="13106" spans="1:8" x14ac:dyDescent="0.3">
      <c r="A13106" s="183">
        <v>46053</v>
      </c>
      <c r="B13106" s="129" t="s">
        <v>16759</v>
      </c>
      <c r="C13106" s="129" t="s">
        <v>416</v>
      </c>
      <c r="D13106" s="165">
        <v>1068</v>
      </c>
      <c r="E13106" s="129" t="s">
        <v>16712</v>
      </c>
      <c r="F13106" s="129" t="s">
        <v>16720</v>
      </c>
      <c r="G13106" s="129" t="s">
        <v>16723</v>
      </c>
      <c r="H13106" s="129"/>
    </row>
    <row r="13107" spans="1:8" x14ac:dyDescent="0.3">
      <c r="A13107" s="183">
        <v>46053</v>
      </c>
      <c r="B13107" s="129" t="s">
        <v>16754</v>
      </c>
      <c r="C13107" s="129" t="s">
        <v>416</v>
      </c>
      <c r="D13107" s="165">
        <v>811.32</v>
      </c>
      <c r="E13107" s="129" t="s">
        <v>16708</v>
      </c>
      <c r="F13107" s="129" t="s">
        <v>16769</v>
      </c>
      <c r="G13107" s="129" t="s">
        <v>16723</v>
      </c>
      <c r="H13107" s="129" t="s">
        <v>16801</v>
      </c>
    </row>
    <row r="13108" spans="1:8" x14ac:dyDescent="0.3">
      <c r="A13108" s="183">
        <v>46053</v>
      </c>
      <c r="B13108" s="129" t="s">
        <v>16754</v>
      </c>
      <c r="C13108" s="129" t="s">
        <v>416</v>
      </c>
      <c r="D13108" s="165">
        <v>686.97</v>
      </c>
      <c r="E13108" s="129" t="s">
        <v>16707</v>
      </c>
      <c r="F13108" s="129" t="s">
        <v>16769</v>
      </c>
      <c r="G13108" s="129" t="s">
        <v>16723</v>
      </c>
      <c r="H13108" s="129"/>
    </row>
    <row r="13109" spans="1:8" x14ac:dyDescent="0.3">
      <c r="A13109" s="183">
        <v>46053</v>
      </c>
      <c r="B13109" s="129" t="s">
        <v>16755</v>
      </c>
      <c r="C13109" s="129" t="s">
        <v>416</v>
      </c>
      <c r="D13109" s="165">
        <v>646.89</v>
      </c>
      <c r="E13109" s="129" t="s">
        <v>16708</v>
      </c>
      <c r="F13109" s="129" t="s">
        <v>16769</v>
      </c>
      <c r="G13109" s="129" t="s">
        <v>16723</v>
      </c>
      <c r="H13109" s="129" t="s">
        <v>16801</v>
      </c>
    </row>
    <row r="13110" spans="1:8" x14ac:dyDescent="0.3">
      <c r="A13110" s="183">
        <v>46053</v>
      </c>
      <c r="B13110" s="129" t="s">
        <v>16757</v>
      </c>
      <c r="C13110" s="129" t="s">
        <v>416</v>
      </c>
      <c r="D13110" s="165">
        <v>400</v>
      </c>
      <c r="E13110" s="129" t="s">
        <v>16712</v>
      </c>
      <c r="F13110" s="129" t="s">
        <v>16769</v>
      </c>
      <c r="G13110" s="129" t="s">
        <v>16723</v>
      </c>
      <c r="H13110" s="129"/>
    </row>
    <row r="13111" spans="1:8" x14ac:dyDescent="0.3">
      <c r="A13111" s="183">
        <v>46022</v>
      </c>
      <c r="B13111" s="129" t="s">
        <v>16758</v>
      </c>
      <c r="C13111" s="129" t="s">
        <v>416</v>
      </c>
      <c r="D13111" s="165">
        <v>362.52</v>
      </c>
      <c r="E13111" s="129" t="s">
        <v>16709</v>
      </c>
      <c r="F13111" s="129" t="s">
        <v>16769</v>
      </c>
      <c r="G13111" s="129" t="s">
        <v>16723</v>
      </c>
      <c r="H13111" s="129"/>
    </row>
    <row r="13112" spans="1:8" x14ac:dyDescent="0.3">
      <c r="A13112" s="183">
        <v>46053</v>
      </c>
      <c r="B13112" s="129" t="s">
        <v>16760</v>
      </c>
      <c r="C13112" s="129" t="s">
        <v>416</v>
      </c>
      <c r="D13112" s="165">
        <v>361.88</v>
      </c>
      <c r="E13112" s="129" t="s">
        <v>16708</v>
      </c>
      <c r="F13112" s="129" t="s">
        <v>16769</v>
      </c>
      <c r="G13112" s="129" t="s">
        <v>16723</v>
      </c>
      <c r="H13112" s="129" t="s">
        <v>16801</v>
      </c>
    </row>
    <row r="13113" spans="1:8" x14ac:dyDescent="0.3">
      <c r="A13113" s="183">
        <v>46053</v>
      </c>
      <c r="B13113" s="129" t="s">
        <v>16759</v>
      </c>
      <c r="C13113" s="129" t="s">
        <v>416</v>
      </c>
      <c r="D13113" s="165">
        <v>173.39</v>
      </c>
      <c r="E13113" s="129" t="s">
        <v>16712</v>
      </c>
      <c r="F13113" s="129" t="s">
        <v>16769</v>
      </c>
      <c r="G13113" s="129" t="s">
        <v>16723</v>
      </c>
      <c r="H13113" s="129"/>
    </row>
    <row r="13114" spans="1:8" x14ac:dyDescent="0.3">
      <c r="A13114" s="183">
        <v>46053</v>
      </c>
      <c r="B13114" s="129" t="s">
        <v>16754</v>
      </c>
      <c r="C13114" s="129" t="s">
        <v>416</v>
      </c>
      <c r="D13114" s="165">
        <v>312575</v>
      </c>
      <c r="E13114" s="129" t="s">
        <v>16708</v>
      </c>
      <c r="F13114" s="129" t="s">
        <v>16721</v>
      </c>
      <c r="G13114" s="129" t="s">
        <v>16723</v>
      </c>
      <c r="H13114" s="129"/>
    </row>
    <row r="13115" spans="1:8" x14ac:dyDescent="0.3">
      <c r="A13115" s="183">
        <v>46053</v>
      </c>
      <c r="B13115" s="129" t="s">
        <v>16754</v>
      </c>
      <c r="C13115" s="129" t="s">
        <v>416</v>
      </c>
      <c r="D13115" s="165">
        <v>3863929</v>
      </c>
      <c r="E13115" s="129" t="s">
        <v>16707</v>
      </c>
      <c r="F13115" s="129" t="s">
        <v>16721</v>
      </c>
      <c r="G13115" s="129" t="s">
        <v>16723</v>
      </c>
      <c r="H13115" s="129"/>
    </row>
    <row r="13116" spans="1:8" x14ac:dyDescent="0.3">
      <c r="A13116" s="183">
        <v>46053</v>
      </c>
      <c r="B13116" s="129" t="s">
        <v>16755</v>
      </c>
      <c r="C13116" s="129" t="s">
        <v>416</v>
      </c>
      <c r="D13116" s="165">
        <v>543491</v>
      </c>
      <c r="E13116" s="129" t="s">
        <v>16708</v>
      </c>
      <c r="F13116" s="129" t="s">
        <v>16721</v>
      </c>
      <c r="G13116" s="129" t="s">
        <v>16723</v>
      </c>
      <c r="H13116" s="129"/>
    </row>
    <row r="13117" spans="1:8" x14ac:dyDescent="0.3">
      <c r="A13117" s="183">
        <v>46053</v>
      </c>
      <c r="B13117" s="129" t="s">
        <v>16757</v>
      </c>
      <c r="C13117" s="129" t="s">
        <v>416</v>
      </c>
      <c r="D13117" s="165">
        <v>436918</v>
      </c>
      <c r="E13117" s="129" t="s">
        <v>16712</v>
      </c>
      <c r="F13117" s="129" t="s">
        <v>16721</v>
      </c>
      <c r="G13117" s="129" t="s">
        <v>16723</v>
      </c>
      <c r="H13117" s="129"/>
    </row>
    <row r="13118" spans="1:8" x14ac:dyDescent="0.3">
      <c r="A13118" s="183">
        <v>46022</v>
      </c>
      <c r="B13118" s="129" t="s">
        <v>16758</v>
      </c>
      <c r="C13118" s="129" t="s">
        <v>416</v>
      </c>
      <c r="D13118" s="165">
        <v>507222</v>
      </c>
      <c r="E13118" s="129" t="s">
        <v>16709</v>
      </c>
      <c r="F13118" s="129" t="s">
        <v>16721</v>
      </c>
      <c r="G13118" s="129" t="s">
        <v>16723</v>
      </c>
      <c r="H13118" s="129"/>
    </row>
    <row r="13119" spans="1:8" x14ac:dyDescent="0.3">
      <c r="A13119" s="183">
        <v>46053</v>
      </c>
      <c r="B13119" s="129" t="s">
        <v>16760</v>
      </c>
      <c r="C13119" s="129" t="s">
        <v>416</v>
      </c>
      <c r="D13119" s="165">
        <v>43161</v>
      </c>
      <c r="E13119" s="129" t="s">
        <v>16708</v>
      </c>
      <c r="F13119" s="129" t="s">
        <v>16721</v>
      </c>
      <c r="G13119" s="129" t="s">
        <v>16723</v>
      </c>
      <c r="H13119" s="129"/>
    </row>
    <row r="13120" spans="1:8" x14ac:dyDescent="0.3">
      <c r="A13120" s="183">
        <v>46053</v>
      </c>
      <c r="B13120" s="129" t="s">
        <v>16759</v>
      </c>
      <c r="C13120" s="129" t="s">
        <v>416</v>
      </c>
      <c r="D13120" s="165">
        <v>99256</v>
      </c>
      <c r="E13120" s="129" t="s">
        <v>16712</v>
      </c>
      <c r="F13120" s="129" t="s">
        <v>16721</v>
      </c>
      <c r="G13120" s="129" t="s">
        <v>16723</v>
      </c>
      <c r="H13120" s="129"/>
    </row>
    <row r="13121" spans="1:8" x14ac:dyDescent="0.3">
      <c r="A13121" s="183">
        <v>46053</v>
      </c>
      <c r="B13121" s="129" t="s">
        <v>16754</v>
      </c>
      <c r="C13121" s="129" t="s">
        <v>416</v>
      </c>
      <c r="D13121" s="165">
        <v>118910</v>
      </c>
      <c r="E13121" s="129" t="s">
        <v>16708</v>
      </c>
      <c r="F13121" s="129" t="s">
        <v>16707</v>
      </c>
      <c r="G13121" s="129" t="s">
        <v>16723</v>
      </c>
      <c r="H13121" s="129" t="s">
        <v>16820</v>
      </c>
    </row>
    <row r="13122" spans="1:8" x14ac:dyDescent="0.3">
      <c r="A13122" s="183">
        <v>46053</v>
      </c>
      <c r="B13122" s="129" t="s">
        <v>16754</v>
      </c>
      <c r="C13122" s="129" t="s">
        <v>416</v>
      </c>
      <c r="D13122" s="165">
        <v>835556</v>
      </c>
      <c r="E13122" s="129" t="s">
        <v>16707</v>
      </c>
      <c r="F13122" s="129" t="s">
        <v>16707</v>
      </c>
      <c r="G13122" s="129" t="s">
        <v>16723</v>
      </c>
      <c r="H13122" s="129"/>
    </row>
    <row r="13123" spans="1:8" x14ac:dyDescent="0.3">
      <c r="A13123" s="183">
        <v>46053</v>
      </c>
      <c r="B13123" s="129" t="s">
        <v>16755</v>
      </c>
      <c r="C13123" s="129" t="s">
        <v>416</v>
      </c>
      <c r="D13123" s="165">
        <v>155883</v>
      </c>
      <c r="E13123" s="129" t="s">
        <v>16708</v>
      </c>
      <c r="F13123" s="129" t="s">
        <v>16707</v>
      </c>
      <c r="G13123" s="129" t="s">
        <v>16723</v>
      </c>
      <c r="H13123" s="129" t="s">
        <v>16820</v>
      </c>
    </row>
    <row r="13124" spans="1:8" x14ac:dyDescent="0.3">
      <c r="A13124" s="183">
        <v>46053</v>
      </c>
      <c r="B13124" s="129" t="s">
        <v>16757</v>
      </c>
      <c r="C13124" s="129" t="s">
        <v>416</v>
      </c>
      <c r="D13124" s="165">
        <v>80422</v>
      </c>
      <c r="E13124" s="129" t="s">
        <v>16712</v>
      </c>
      <c r="F13124" s="129" t="s">
        <v>16707</v>
      </c>
      <c r="G13124" s="129" t="s">
        <v>16723</v>
      </c>
      <c r="H13124" s="129"/>
    </row>
    <row r="13125" spans="1:8" x14ac:dyDescent="0.3">
      <c r="A13125" s="183">
        <v>46022</v>
      </c>
      <c r="B13125" s="129" t="s">
        <v>16758</v>
      </c>
      <c r="C13125" s="129" t="s">
        <v>416</v>
      </c>
      <c r="D13125" s="165">
        <v>127812</v>
      </c>
      <c r="E13125" s="129" t="s">
        <v>16709</v>
      </c>
      <c r="F13125" s="129" t="s">
        <v>16707</v>
      </c>
      <c r="G13125" s="129" t="s">
        <v>16723</v>
      </c>
      <c r="H13125" s="129"/>
    </row>
    <row r="13126" spans="1:8" x14ac:dyDescent="0.3">
      <c r="A13126" s="183">
        <v>46053</v>
      </c>
      <c r="B13126" s="129" t="s">
        <v>16760</v>
      </c>
      <c r="C13126" s="129" t="s">
        <v>416</v>
      </c>
      <c r="D13126" s="165">
        <v>12275</v>
      </c>
      <c r="E13126" s="129" t="s">
        <v>16708</v>
      </c>
      <c r="F13126" s="129" t="s">
        <v>16707</v>
      </c>
      <c r="G13126" s="129" t="s">
        <v>16723</v>
      </c>
      <c r="H13126" s="129" t="s">
        <v>16820</v>
      </c>
    </row>
    <row r="13127" spans="1:8" x14ac:dyDescent="0.3">
      <c r="A13127" s="183">
        <v>46053</v>
      </c>
      <c r="B13127" s="129" t="s">
        <v>16759</v>
      </c>
      <c r="C13127" s="129" t="s">
        <v>416</v>
      </c>
      <c r="D13127" s="165">
        <v>19627</v>
      </c>
      <c r="E13127" s="129" t="s">
        <v>16712</v>
      </c>
      <c r="F13127" s="129" t="s">
        <v>16707</v>
      </c>
      <c r="G13127" s="129" t="s">
        <v>16723</v>
      </c>
      <c r="H13127" s="129"/>
    </row>
    <row r="13128" spans="1:8" x14ac:dyDescent="0.3">
      <c r="A13128" s="183">
        <v>46053</v>
      </c>
      <c r="B13128" s="129" t="s">
        <v>16755</v>
      </c>
      <c r="C13128" s="129" t="s">
        <v>417</v>
      </c>
      <c r="D13128" s="165">
        <v>85</v>
      </c>
      <c r="E13128" s="129" t="s">
        <v>16761</v>
      </c>
      <c r="F13128" s="129" t="s">
        <v>16720</v>
      </c>
      <c r="G13128" s="129" t="s">
        <v>16723</v>
      </c>
      <c r="H13128" s="129"/>
    </row>
    <row r="13129" spans="1:8" x14ac:dyDescent="0.3">
      <c r="A13129" s="183">
        <v>46053</v>
      </c>
      <c r="B13129" s="129" t="s">
        <v>16767</v>
      </c>
      <c r="C13129" s="129" t="s">
        <v>417</v>
      </c>
      <c r="D13129" s="165">
        <v>80</v>
      </c>
      <c r="E13129" s="129" t="s">
        <v>16762</v>
      </c>
      <c r="F13129" s="129" t="s">
        <v>16720</v>
      </c>
      <c r="G13129" s="129" t="s">
        <v>16723</v>
      </c>
      <c r="H13129" s="129"/>
    </row>
    <row r="13130" spans="1:8" x14ac:dyDescent="0.3">
      <c r="A13130" s="183">
        <v>46053</v>
      </c>
      <c r="B13130" s="129" t="s">
        <v>16757</v>
      </c>
      <c r="C13130" s="129" t="s">
        <v>417</v>
      </c>
      <c r="D13130" s="165">
        <v>153</v>
      </c>
      <c r="E13130" s="129" t="s">
        <v>16763</v>
      </c>
      <c r="F13130" s="129" t="s">
        <v>16720</v>
      </c>
      <c r="G13130" s="129" t="s">
        <v>16723</v>
      </c>
      <c r="H13130" s="129"/>
    </row>
    <row r="13131" spans="1:8" x14ac:dyDescent="0.3">
      <c r="A13131" s="183">
        <v>46053</v>
      </c>
      <c r="B13131" s="129" t="s">
        <v>16757</v>
      </c>
      <c r="C13131" s="129" t="s">
        <v>417</v>
      </c>
      <c r="D13131" s="165">
        <v>50</v>
      </c>
      <c r="E13131" s="129" t="s">
        <v>16764</v>
      </c>
      <c r="F13131" s="129" t="s">
        <v>16720</v>
      </c>
      <c r="G13131" s="129" t="s">
        <v>16723</v>
      </c>
      <c r="H13131" s="129"/>
    </row>
    <row r="13132" spans="1:8" x14ac:dyDescent="0.3">
      <c r="A13132" s="183">
        <v>46022</v>
      </c>
      <c r="B13132" s="129" t="s">
        <v>16768</v>
      </c>
      <c r="C13132" s="129" t="s">
        <v>417</v>
      </c>
      <c r="D13132" s="165">
        <v>151123</v>
      </c>
      <c r="E13132" s="129" t="s">
        <v>16765</v>
      </c>
      <c r="F13132" s="129" t="s">
        <v>16720</v>
      </c>
      <c r="G13132" s="129" t="s">
        <v>16723</v>
      </c>
      <c r="H13132" s="129"/>
    </row>
    <row r="13133" spans="1:8" x14ac:dyDescent="0.3">
      <c r="A13133" s="183">
        <v>46053</v>
      </c>
      <c r="B13133" s="129" t="s">
        <v>16754</v>
      </c>
      <c r="C13133" s="129" t="s">
        <v>417</v>
      </c>
      <c r="D13133" s="165">
        <v>72</v>
      </c>
      <c r="E13133" s="129" t="s">
        <v>16762</v>
      </c>
      <c r="F13133" s="129" t="s">
        <v>16720</v>
      </c>
      <c r="G13133" s="129" t="s">
        <v>16723</v>
      </c>
      <c r="H13133" s="129"/>
    </row>
    <row r="13134" spans="1:8" x14ac:dyDescent="0.3">
      <c r="A13134" s="183">
        <v>46053</v>
      </c>
      <c r="B13134" s="129" t="s">
        <v>16759</v>
      </c>
      <c r="C13134" s="129" t="s">
        <v>417</v>
      </c>
      <c r="D13134" s="165">
        <v>782</v>
      </c>
      <c r="E13134" s="129" t="s">
        <v>16766</v>
      </c>
      <c r="F13134" s="129" t="s">
        <v>16720</v>
      </c>
      <c r="G13134" s="129" t="s">
        <v>16723</v>
      </c>
      <c r="H13134" s="129"/>
    </row>
    <row r="13135" spans="1:8" x14ac:dyDescent="0.3">
      <c r="A13135" s="183">
        <v>46053</v>
      </c>
      <c r="B13135" s="129" t="s">
        <v>16755</v>
      </c>
      <c r="C13135" s="129" t="s">
        <v>417</v>
      </c>
      <c r="D13135" s="165">
        <v>70615</v>
      </c>
      <c r="E13135" s="129" t="s">
        <v>16761</v>
      </c>
      <c r="F13135" s="129" t="s">
        <v>16707</v>
      </c>
      <c r="G13135" s="129" t="s">
        <v>16723</v>
      </c>
      <c r="H13135" s="129"/>
    </row>
    <row r="13136" spans="1:8" x14ac:dyDescent="0.3">
      <c r="A13136" s="183">
        <v>46053</v>
      </c>
      <c r="B13136" s="129" t="s">
        <v>16767</v>
      </c>
      <c r="C13136" s="129" t="s">
        <v>417</v>
      </c>
      <c r="D13136" s="165">
        <v>64106</v>
      </c>
      <c r="E13136" s="129" t="s">
        <v>16762</v>
      </c>
      <c r="F13136" s="129" t="s">
        <v>16707</v>
      </c>
      <c r="G13136" s="129" t="s">
        <v>16723</v>
      </c>
      <c r="H13136" s="129"/>
    </row>
    <row r="13137" spans="1:8" x14ac:dyDescent="0.3">
      <c r="A13137" s="183">
        <v>46053</v>
      </c>
      <c r="B13137" s="129" t="s">
        <v>16757</v>
      </c>
      <c r="C13137" s="129" t="s">
        <v>417</v>
      </c>
      <c r="D13137" s="165">
        <v>47577</v>
      </c>
      <c r="E13137" s="129" t="s">
        <v>16763</v>
      </c>
      <c r="F13137" s="129" t="s">
        <v>16707</v>
      </c>
      <c r="G13137" s="129" t="s">
        <v>16723</v>
      </c>
      <c r="H13137" s="129"/>
    </row>
    <row r="13138" spans="1:8" x14ac:dyDescent="0.3">
      <c r="A13138" s="183">
        <v>46053</v>
      </c>
      <c r="B13138" s="129" t="s">
        <v>16757</v>
      </c>
      <c r="C13138" s="129" t="s">
        <v>417</v>
      </c>
      <c r="D13138" s="165">
        <v>25109</v>
      </c>
      <c r="E13138" s="129" t="s">
        <v>16764</v>
      </c>
      <c r="F13138" s="129" t="s">
        <v>16707</v>
      </c>
      <c r="G13138" s="129" t="s">
        <v>16723</v>
      </c>
      <c r="H13138" s="129"/>
    </row>
    <row r="13139" spans="1:8" x14ac:dyDescent="0.3">
      <c r="A13139" s="183">
        <v>46022</v>
      </c>
      <c r="B13139" s="129" t="s">
        <v>16768</v>
      </c>
      <c r="C13139" s="129" t="s">
        <v>417</v>
      </c>
      <c r="D13139" s="165">
        <v>20233</v>
      </c>
      <c r="E13139" s="129" t="s">
        <v>16765</v>
      </c>
      <c r="F13139" s="129" t="s">
        <v>16707</v>
      </c>
      <c r="G13139" s="129" t="s">
        <v>16723</v>
      </c>
      <c r="H13139" s="129"/>
    </row>
    <row r="13140" spans="1:8" x14ac:dyDescent="0.3">
      <c r="A13140" s="183">
        <v>46053</v>
      </c>
      <c r="B13140" s="129" t="s">
        <v>16754</v>
      </c>
      <c r="C13140" s="129" t="s">
        <v>417</v>
      </c>
      <c r="D13140" s="165">
        <v>33401</v>
      </c>
      <c r="E13140" s="129" t="s">
        <v>16762</v>
      </c>
      <c r="F13140" s="129" t="s">
        <v>16707</v>
      </c>
      <c r="G13140" s="129" t="s">
        <v>16723</v>
      </c>
      <c r="H13140" s="129"/>
    </row>
    <row r="13141" spans="1:8" x14ac:dyDescent="0.3">
      <c r="A13141" s="183">
        <v>46053</v>
      </c>
      <c r="B13141" s="129" t="s">
        <v>16759</v>
      </c>
      <c r="C13141" s="129" t="s">
        <v>417</v>
      </c>
      <c r="D13141" s="165">
        <v>85956</v>
      </c>
      <c r="E13141" s="129" t="s">
        <v>16766</v>
      </c>
      <c r="F13141" s="129" t="s">
        <v>16707</v>
      </c>
      <c r="G13141" s="129" t="s">
        <v>16723</v>
      </c>
      <c r="H13141" s="129"/>
    </row>
    <row r="13142" spans="1:8" x14ac:dyDescent="0.3">
      <c r="A13142" s="183">
        <v>46053</v>
      </c>
      <c r="B13142" s="129" t="s">
        <v>16755</v>
      </c>
      <c r="C13142" s="129" t="s">
        <v>417</v>
      </c>
      <c r="D13142" s="165">
        <v>726.64</v>
      </c>
      <c r="E13142" s="129" t="s">
        <v>16761</v>
      </c>
      <c r="F13142" s="129" t="s">
        <v>16769</v>
      </c>
      <c r="G13142" s="129" t="s">
        <v>16723</v>
      </c>
      <c r="H13142" s="129"/>
    </row>
    <row r="13143" spans="1:8" x14ac:dyDescent="0.3">
      <c r="A13143" s="183">
        <v>46053</v>
      </c>
      <c r="B13143" s="129" t="s">
        <v>16767</v>
      </c>
      <c r="C13143" s="129" t="s">
        <v>417</v>
      </c>
      <c r="D13143" s="165">
        <v>569.72</v>
      </c>
      <c r="E13143" s="129" t="s">
        <v>16762</v>
      </c>
      <c r="F13143" s="129" t="s">
        <v>16769</v>
      </c>
      <c r="G13143" s="129" t="s">
        <v>16723</v>
      </c>
      <c r="H13143" s="129"/>
    </row>
    <row r="13144" spans="1:8" x14ac:dyDescent="0.3">
      <c r="A13144" s="183">
        <v>46053</v>
      </c>
      <c r="B13144" s="129" t="s">
        <v>16757</v>
      </c>
      <c r="C13144" s="129" t="s">
        <v>417</v>
      </c>
      <c r="D13144" s="165">
        <v>502.56</v>
      </c>
      <c r="E13144" s="129" t="s">
        <v>16763</v>
      </c>
      <c r="F13144" s="129" t="s">
        <v>16769</v>
      </c>
      <c r="G13144" s="129" t="s">
        <v>16723</v>
      </c>
      <c r="H13144" s="129"/>
    </row>
    <row r="13145" spans="1:8" x14ac:dyDescent="0.3">
      <c r="A13145" s="183">
        <v>46053</v>
      </c>
      <c r="B13145" s="129" t="s">
        <v>16757</v>
      </c>
      <c r="C13145" s="129" t="s">
        <v>417</v>
      </c>
      <c r="D13145" s="165">
        <v>449.99</v>
      </c>
      <c r="E13145" s="129" t="s">
        <v>16764</v>
      </c>
      <c r="F13145" s="129" t="s">
        <v>16769</v>
      </c>
      <c r="G13145" s="129" t="s">
        <v>16723</v>
      </c>
      <c r="H13145" s="129"/>
    </row>
    <row r="13146" spans="1:8" x14ac:dyDescent="0.3">
      <c r="A13146" s="183">
        <v>46022</v>
      </c>
      <c r="B13146" s="129" t="s">
        <v>16768</v>
      </c>
      <c r="C13146" s="129" t="s">
        <v>417</v>
      </c>
      <c r="D13146" s="165">
        <v>396.62</v>
      </c>
      <c r="E13146" s="129" t="s">
        <v>16765</v>
      </c>
      <c r="F13146" s="129" t="s">
        <v>16769</v>
      </c>
      <c r="G13146" s="129" t="s">
        <v>16723</v>
      </c>
      <c r="H13146" s="129"/>
    </row>
    <row r="13147" spans="1:8" x14ac:dyDescent="0.3">
      <c r="A13147" s="183">
        <v>46053</v>
      </c>
      <c r="B13147" s="129" t="s">
        <v>16754</v>
      </c>
      <c r="C13147" s="129" t="s">
        <v>417</v>
      </c>
      <c r="D13147" s="165">
        <v>269.24</v>
      </c>
      <c r="E13147" s="129" t="s">
        <v>16762</v>
      </c>
      <c r="F13147" s="129" t="s">
        <v>16769</v>
      </c>
      <c r="G13147" s="129" t="s">
        <v>16723</v>
      </c>
      <c r="H13147" s="129"/>
    </row>
    <row r="13148" spans="1:8" x14ac:dyDescent="0.3">
      <c r="A13148" s="183">
        <v>46053</v>
      </c>
      <c r="B13148" s="129" t="s">
        <v>16759</v>
      </c>
      <c r="C13148" s="129" t="s">
        <v>417</v>
      </c>
      <c r="D13148" s="165">
        <v>171.21</v>
      </c>
      <c r="E13148" s="129" t="s">
        <v>16766</v>
      </c>
      <c r="F13148" s="129" t="s">
        <v>16769</v>
      </c>
      <c r="G13148" s="129" t="s">
        <v>16723</v>
      </c>
      <c r="H13148" s="129"/>
    </row>
    <row r="13149" spans="1:8" x14ac:dyDescent="0.3">
      <c r="A13149" s="183">
        <v>46053</v>
      </c>
      <c r="B13149" s="129" t="s">
        <v>16755</v>
      </c>
      <c r="C13149" s="129" t="s">
        <v>417</v>
      </c>
      <c r="D13149" s="165">
        <v>201870</v>
      </c>
      <c r="E13149" s="129" t="s">
        <v>16761</v>
      </c>
      <c r="F13149" s="129" t="s">
        <v>16721</v>
      </c>
      <c r="G13149" s="129" t="s">
        <v>16723</v>
      </c>
      <c r="H13149" s="129"/>
    </row>
    <row r="13150" spans="1:8" x14ac:dyDescent="0.3">
      <c r="A13150" s="183">
        <v>46053</v>
      </c>
      <c r="B13150" s="129" t="s">
        <v>16767</v>
      </c>
      <c r="C13150" s="129" t="s">
        <v>417</v>
      </c>
      <c r="D13150" s="165">
        <v>210910</v>
      </c>
      <c r="E13150" s="129" t="s">
        <v>16762</v>
      </c>
      <c r="F13150" s="129" t="s">
        <v>16721</v>
      </c>
      <c r="G13150" s="129" t="s">
        <v>16723</v>
      </c>
      <c r="H13150" s="129"/>
    </row>
    <row r="13151" spans="1:8" x14ac:dyDescent="0.3">
      <c r="A13151" s="183">
        <v>46053</v>
      </c>
      <c r="B13151" s="129" t="s">
        <v>16757</v>
      </c>
      <c r="C13151" s="129" t="s">
        <v>417</v>
      </c>
      <c r="D13151" s="165">
        <v>157838</v>
      </c>
      <c r="E13151" s="129" t="s">
        <v>16763</v>
      </c>
      <c r="F13151" s="129" t="s">
        <v>16721</v>
      </c>
      <c r="G13151" s="129" t="s">
        <v>16723</v>
      </c>
      <c r="H13151" s="129"/>
    </row>
    <row r="13152" spans="1:8" x14ac:dyDescent="0.3">
      <c r="A13152" s="183">
        <v>46053</v>
      </c>
      <c r="B13152" s="129" t="s">
        <v>16757</v>
      </c>
      <c r="C13152" s="129" t="s">
        <v>417</v>
      </c>
      <c r="D13152" s="165">
        <v>83707</v>
      </c>
      <c r="E13152" s="129" t="s">
        <v>16764</v>
      </c>
      <c r="F13152" s="129" t="s">
        <v>16721</v>
      </c>
      <c r="G13152" s="129" t="s">
        <v>16723</v>
      </c>
      <c r="H13152" s="129"/>
    </row>
    <row r="13153" spans="1:8" x14ac:dyDescent="0.3">
      <c r="A13153" s="183">
        <v>46022</v>
      </c>
      <c r="B13153" s="129" t="s">
        <v>16768</v>
      </c>
      <c r="C13153" s="129" t="s">
        <v>417</v>
      </c>
      <c r="D13153" s="165">
        <v>159955</v>
      </c>
      <c r="E13153" s="129" t="s">
        <v>16765</v>
      </c>
      <c r="F13153" s="129" t="s">
        <v>16721</v>
      </c>
      <c r="G13153" s="129" t="s">
        <v>16723</v>
      </c>
      <c r="H13153" s="129"/>
    </row>
    <row r="13154" spans="1:8" x14ac:dyDescent="0.3">
      <c r="A13154" s="183">
        <v>46053</v>
      </c>
      <c r="B13154" s="129" t="s">
        <v>16754</v>
      </c>
      <c r="C13154" s="129" t="s">
        <v>417</v>
      </c>
      <c r="D13154" s="165">
        <v>112084</v>
      </c>
      <c r="E13154" s="129" t="s">
        <v>16762</v>
      </c>
      <c r="F13154" s="129" t="s">
        <v>16721</v>
      </c>
      <c r="G13154" s="129" t="s">
        <v>16723</v>
      </c>
      <c r="H13154" s="129"/>
    </row>
    <row r="13155" spans="1:8" x14ac:dyDescent="0.3">
      <c r="A13155" s="183">
        <v>46053</v>
      </c>
      <c r="B13155" s="129" t="s">
        <v>16759</v>
      </c>
      <c r="C13155" s="129" t="s">
        <v>417</v>
      </c>
      <c r="D13155" s="165">
        <v>206723</v>
      </c>
      <c r="E13155" s="129" t="s">
        <v>16766</v>
      </c>
      <c r="F13155" s="129" t="s">
        <v>16721</v>
      </c>
      <c r="G13155" s="129" t="s">
        <v>16723</v>
      </c>
      <c r="H13155" s="129"/>
    </row>
    <row r="13156" spans="1:8" x14ac:dyDescent="0.3">
      <c r="A13156" s="183">
        <v>45747</v>
      </c>
      <c r="B13156" s="129" t="s">
        <v>16836</v>
      </c>
      <c r="C13156" s="129" t="s">
        <v>417</v>
      </c>
      <c r="D13156" s="165">
        <v>449.99</v>
      </c>
      <c r="E13156" s="129" t="s">
        <v>16708</v>
      </c>
      <c r="F13156" s="129" t="s">
        <v>16769</v>
      </c>
      <c r="G13156" s="129" t="s">
        <v>16723</v>
      </c>
      <c r="H13156" s="129" t="s">
        <v>16801</v>
      </c>
    </row>
    <row r="13157" spans="1:8" x14ac:dyDescent="0.3">
      <c r="A13157" s="183">
        <v>45747</v>
      </c>
      <c r="B13157" s="129" t="s">
        <v>16837</v>
      </c>
      <c r="C13157" s="129" t="s">
        <v>417</v>
      </c>
      <c r="D13157" s="165">
        <v>350</v>
      </c>
      <c r="E13157" s="129" t="s">
        <v>16708</v>
      </c>
      <c r="F13157" s="129" t="s">
        <v>16769</v>
      </c>
      <c r="G13157" s="129" t="s">
        <v>16723</v>
      </c>
      <c r="H13157" s="129" t="s">
        <v>16801</v>
      </c>
    </row>
    <row r="13158" spans="1:8" x14ac:dyDescent="0.3">
      <c r="A13158" s="183">
        <v>45747</v>
      </c>
      <c r="B13158" s="129" t="s">
        <v>16836</v>
      </c>
      <c r="C13158" s="129" t="s">
        <v>417</v>
      </c>
      <c r="D13158" s="165">
        <v>349.99</v>
      </c>
      <c r="E13158" s="129" t="s">
        <v>16708</v>
      </c>
      <c r="F13158" s="129" t="s">
        <v>16769</v>
      </c>
      <c r="G13158" s="129" t="s">
        <v>16723</v>
      </c>
      <c r="H13158" s="129" t="s">
        <v>16801</v>
      </c>
    </row>
    <row r="13159" spans="1:8" x14ac:dyDescent="0.3">
      <c r="A13159" s="183">
        <v>45747</v>
      </c>
      <c r="B13159" s="129" t="s">
        <v>16838</v>
      </c>
      <c r="C13159" s="129" t="s">
        <v>417</v>
      </c>
      <c r="D13159" s="165">
        <v>300</v>
      </c>
      <c r="E13159" s="129" t="s">
        <v>16708</v>
      </c>
      <c r="F13159" s="129" t="s">
        <v>16769</v>
      </c>
      <c r="G13159" s="129" t="s">
        <v>16723</v>
      </c>
      <c r="H13159" s="129" t="s">
        <v>16801</v>
      </c>
    </row>
    <row r="13160" spans="1:8" x14ac:dyDescent="0.3">
      <c r="A13160" s="183">
        <v>45747</v>
      </c>
      <c r="B13160" s="129" t="s">
        <v>16839</v>
      </c>
      <c r="C13160" s="129" t="s">
        <v>417</v>
      </c>
      <c r="D13160" s="165">
        <v>242.55</v>
      </c>
      <c r="E13160" s="129" t="s">
        <v>16708</v>
      </c>
      <c r="F13160" s="129" t="s">
        <v>16769</v>
      </c>
      <c r="G13160" s="129" t="s">
        <v>16723</v>
      </c>
      <c r="H13160" s="129" t="s">
        <v>16801</v>
      </c>
    </row>
    <row r="13161" spans="1:8" x14ac:dyDescent="0.3">
      <c r="A13161" s="183">
        <v>45716</v>
      </c>
      <c r="B13161" s="129" t="s">
        <v>16840</v>
      </c>
      <c r="C13161" s="129" t="s">
        <v>417</v>
      </c>
      <c r="D13161" s="165">
        <v>148.6</v>
      </c>
      <c r="E13161" s="129" t="s">
        <v>16708</v>
      </c>
      <c r="F13161" s="129" t="s">
        <v>16769</v>
      </c>
      <c r="G13161" s="129" t="s">
        <v>16723</v>
      </c>
      <c r="H13161" s="129" t="s">
        <v>16801</v>
      </c>
    </row>
    <row r="13162" spans="1:8" x14ac:dyDescent="0.3">
      <c r="A13162" s="183">
        <v>45747</v>
      </c>
      <c r="B13162" s="129" t="s">
        <v>16837</v>
      </c>
      <c r="C13162" s="129" t="s">
        <v>417</v>
      </c>
      <c r="D13162" s="165">
        <v>70</v>
      </c>
      <c r="E13162" s="129" t="s">
        <v>16716</v>
      </c>
      <c r="F13162" s="129" t="s">
        <v>16769</v>
      </c>
      <c r="G13162" s="129" t="s">
        <v>16723</v>
      </c>
      <c r="H13162" s="129"/>
    </row>
    <row r="13163" spans="1:8" x14ac:dyDescent="0.3">
      <c r="A13163" s="183">
        <v>45747</v>
      </c>
      <c r="B13163" s="129" t="s">
        <v>16841</v>
      </c>
      <c r="C13163" s="129" t="s">
        <v>417</v>
      </c>
      <c r="D13163" s="165">
        <v>36.869999999999997</v>
      </c>
      <c r="E13163" s="129" t="s">
        <v>16708</v>
      </c>
      <c r="F13163" s="129" t="s">
        <v>16769</v>
      </c>
      <c r="G13163" s="129" t="s">
        <v>16723</v>
      </c>
      <c r="H13163" s="129" t="s">
        <v>16801</v>
      </c>
    </row>
    <row r="13164" spans="1:8" x14ac:dyDescent="0.3">
      <c r="A13164" s="183">
        <v>45716</v>
      </c>
      <c r="B13164" s="129" t="s">
        <v>16842</v>
      </c>
      <c r="C13164" s="129" t="s">
        <v>417</v>
      </c>
      <c r="D13164" s="165">
        <v>350</v>
      </c>
      <c r="E13164" s="129" t="s">
        <v>16708</v>
      </c>
      <c r="F13164" s="129" t="s">
        <v>16769</v>
      </c>
      <c r="G13164" s="129" t="s">
        <v>16723</v>
      </c>
      <c r="H13164" s="129" t="s">
        <v>16801</v>
      </c>
    </row>
    <row r="13165" spans="1:8" x14ac:dyDescent="0.3">
      <c r="A13165" s="183">
        <v>45716</v>
      </c>
      <c r="B13165" s="129" t="s">
        <v>16843</v>
      </c>
      <c r="C13165" s="129" t="s">
        <v>417</v>
      </c>
      <c r="D13165" s="165">
        <v>348.98</v>
      </c>
      <c r="E13165" s="129" t="s">
        <v>16708</v>
      </c>
      <c r="F13165" s="129" t="s">
        <v>16769</v>
      </c>
      <c r="G13165" s="129" t="s">
        <v>16723</v>
      </c>
      <c r="H13165" s="129" t="s">
        <v>16801</v>
      </c>
    </row>
    <row r="13166" spans="1:8" x14ac:dyDescent="0.3">
      <c r="A13166" s="183">
        <v>45716</v>
      </c>
      <c r="B13166" s="129" t="s">
        <v>16842</v>
      </c>
      <c r="C13166" s="129" t="s">
        <v>417</v>
      </c>
      <c r="D13166" s="165">
        <v>250</v>
      </c>
      <c r="E13166" s="129" t="s">
        <v>16708</v>
      </c>
      <c r="F13166" s="129" t="s">
        <v>16769</v>
      </c>
      <c r="G13166" s="129" t="s">
        <v>16723</v>
      </c>
      <c r="H13166" s="129" t="s">
        <v>16801</v>
      </c>
    </row>
    <row r="13167" spans="1:8" x14ac:dyDescent="0.3">
      <c r="A13167" s="183">
        <v>45688</v>
      </c>
      <c r="B13167" s="129" t="s">
        <v>16844</v>
      </c>
      <c r="C13167" s="129" t="s">
        <v>417</v>
      </c>
      <c r="D13167" s="165">
        <v>241.04</v>
      </c>
      <c r="E13167" s="129" t="s">
        <v>16708</v>
      </c>
      <c r="F13167" s="129" t="s">
        <v>16769</v>
      </c>
      <c r="G13167" s="129" t="s">
        <v>16723</v>
      </c>
      <c r="H13167" s="129" t="s">
        <v>16801</v>
      </c>
    </row>
    <row r="13168" spans="1:8" x14ac:dyDescent="0.3">
      <c r="A13168" s="183">
        <v>45688</v>
      </c>
      <c r="B13168" s="129" t="s">
        <v>16844</v>
      </c>
      <c r="C13168" s="129" t="s">
        <v>417</v>
      </c>
      <c r="D13168" s="165">
        <v>184.07</v>
      </c>
      <c r="E13168" s="129" t="s">
        <v>16708</v>
      </c>
      <c r="F13168" s="129" t="s">
        <v>16769</v>
      </c>
      <c r="G13168" s="129" t="s">
        <v>16723</v>
      </c>
      <c r="H13168" s="129" t="s">
        <v>16801</v>
      </c>
    </row>
    <row r="13169" spans="1:8" x14ac:dyDescent="0.3">
      <c r="A13169" s="183">
        <v>45716</v>
      </c>
      <c r="B13169" s="129" t="s">
        <v>16840</v>
      </c>
      <c r="C13169" s="129" t="s">
        <v>417</v>
      </c>
      <c r="D13169" s="165">
        <v>151.31</v>
      </c>
      <c r="E13169" s="129" t="s">
        <v>16708</v>
      </c>
      <c r="F13169" s="129" t="s">
        <v>16769</v>
      </c>
      <c r="G13169" s="129" t="s">
        <v>16723</v>
      </c>
      <c r="H13169" s="129" t="s">
        <v>16801</v>
      </c>
    </row>
    <row r="13170" spans="1:8" x14ac:dyDescent="0.3">
      <c r="A13170" s="183">
        <v>45688</v>
      </c>
      <c r="B13170" s="129" t="s">
        <v>16845</v>
      </c>
      <c r="C13170" s="129" t="s">
        <v>417</v>
      </c>
      <c r="D13170" s="165">
        <v>350</v>
      </c>
      <c r="E13170" s="129" t="s">
        <v>16708</v>
      </c>
      <c r="F13170" s="129" t="s">
        <v>16769</v>
      </c>
      <c r="G13170" s="129" t="s">
        <v>16723</v>
      </c>
      <c r="H13170" s="129" t="s">
        <v>16801</v>
      </c>
    </row>
    <row r="13171" spans="1:8" x14ac:dyDescent="0.3">
      <c r="A13171" s="183">
        <v>45688</v>
      </c>
      <c r="B13171" s="129" t="s">
        <v>16846</v>
      </c>
      <c r="C13171" s="129" t="s">
        <v>417</v>
      </c>
      <c r="D13171" s="165">
        <v>349.77</v>
      </c>
      <c r="E13171" s="129" t="s">
        <v>16708</v>
      </c>
      <c r="F13171" s="129" t="s">
        <v>16769</v>
      </c>
      <c r="G13171" s="129" t="s">
        <v>16723</v>
      </c>
      <c r="H13171" s="129" t="s">
        <v>16801</v>
      </c>
    </row>
    <row r="13172" spans="1:8" x14ac:dyDescent="0.3">
      <c r="A13172" s="183">
        <v>45688</v>
      </c>
      <c r="B13172" s="129" t="s">
        <v>16847</v>
      </c>
      <c r="C13172" s="129" t="s">
        <v>417</v>
      </c>
      <c r="D13172" s="165">
        <v>299.91000000000003</v>
      </c>
      <c r="E13172" s="129" t="s">
        <v>16708</v>
      </c>
      <c r="F13172" s="129" t="s">
        <v>16769</v>
      </c>
      <c r="G13172" s="129" t="s">
        <v>16723</v>
      </c>
      <c r="H13172" s="129" t="s">
        <v>16801</v>
      </c>
    </row>
    <row r="13173" spans="1:8" x14ac:dyDescent="0.3">
      <c r="A13173" s="183">
        <v>45688</v>
      </c>
      <c r="B13173" s="129" t="s">
        <v>16848</v>
      </c>
      <c r="C13173" s="129" t="s">
        <v>417</v>
      </c>
      <c r="D13173" s="165">
        <v>299.8</v>
      </c>
      <c r="E13173" s="129" t="s">
        <v>16708</v>
      </c>
      <c r="F13173" s="129" t="s">
        <v>16769</v>
      </c>
      <c r="G13173" s="129" t="s">
        <v>16723</v>
      </c>
      <c r="H13173" s="129" t="s">
        <v>16801</v>
      </c>
    </row>
    <row r="13174" spans="1:8" x14ac:dyDescent="0.3">
      <c r="A13174" s="183">
        <v>45688</v>
      </c>
      <c r="B13174" s="129" t="s">
        <v>16849</v>
      </c>
      <c r="C13174" s="129" t="s">
        <v>417</v>
      </c>
      <c r="D13174" s="165">
        <v>249.98</v>
      </c>
      <c r="E13174" s="129" t="s">
        <v>16708</v>
      </c>
      <c r="F13174" s="129" t="s">
        <v>16769</v>
      </c>
      <c r="G13174" s="129" t="s">
        <v>16723</v>
      </c>
      <c r="H13174" s="129" t="s">
        <v>16801</v>
      </c>
    </row>
    <row r="13175" spans="1:8" x14ac:dyDescent="0.3">
      <c r="A13175" s="183">
        <v>45688</v>
      </c>
      <c r="B13175" s="129" t="s">
        <v>16844</v>
      </c>
      <c r="C13175" s="129" t="s">
        <v>417</v>
      </c>
      <c r="D13175" s="165">
        <v>162.88</v>
      </c>
      <c r="E13175" s="129" t="s">
        <v>16708</v>
      </c>
      <c r="F13175" s="129" t="s">
        <v>16769</v>
      </c>
      <c r="G13175" s="129" t="s">
        <v>16723</v>
      </c>
      <c r="H13175" s="129" t="s">
        <v>16801</v>
      </c>
    </row>
    <row r="13176" spans="1:8" x14ac:dyDescent="0.3">
      <c r="A13176" s="183">
        <v>45688</v>
      </c>
      <c r="B13176" s="129" t="s">
        <v>16844</v>
      </c>
      <c r="C13176" s="129" t="s">
        <v>417</v>
      </c>
      <c r="D13176" s="165">
        <v>108.89</v>
      </c>
      <c r="E13176" s="129" t="s">
        <v>16708</v>
      </c>
      <c r="F13176" s="129" t="s">
        <v>16769</v>
      </c>
      <c r="G13176" s="129" t="s">
        <v>16723</v>
      </c>
      <c r="H13176" s="129" t="s">
        <v>16801</v>
      </c>
    </row>
    <row r="13177" spans="1:8" x14ac:dyDescent="0.3">
      <c r="A13177" s="183">
        <v>45688</v>
      </c>
      <c r="B13177" s="129" t="s">
        <v>16850</v>
      </c>
      <c r="C13177" s="129" t="s">
        <v>417</v>
      </c>
      <c r="D13177" s="165">
        <v>100</v>
      </c>
      <c r="E13177" s="129" t="s">
        <v>16716</v>
      </c>
      <c r="F13177" s="129" t="s">
        <v>16769</v>
      </c>
      <c r="G13177" s="129" t="s">
        <v>16723</v>
      </c>
      <c r="H13177" s="129"/>
    </row>
    <row r="13178" spans="1:8" x14ac:dyDescent="0.3">
      <c r="A13178" s="183">
        <v>45688</v>
      </c>
      <c r="B13178" s="129" t="s">
        <v>16845</v>
      </c>
      <c r="C13178" s="129" t="s">
        <v>417</v>
      </c>
      <c r="D13178" s="165">
        <v>186</v>
      </c>
      <c r="E13178" s="129" t="s">
        <v>16708</v>
      </c>
      <c r="F13178" s="129" t="s">
        <v>16720</v>
      </c>
      <c r="G13178" s="129" t="s">
        <v>16723</v>
      </c>
      <c r="H13178" s="129" t="s">
        <v>16774</v>
      </c>
    </row>
    <row r="13179" spans="1:8" x14ac:dyDescent="0.3">
      <c r="A13179" s="183">
        <v>45688</v>
      </c>
      <c r="B13179" s="129" t="s">
        <v>16846</v>
      </c>
      <c r="C13179" s="129" t="s">
        <v>417</v>
      </c>
      <c r="D13179" s="165">
        <v>176</v>
      </c>
      <c r="E13179" s="129" t="s">
        <v>16708</v>
      </c>
      <c r="F13179" s="129" t="s">
        <v>16720</v>
      </c>
      <c r="G13179" s="129" t="s">
        <v>16723</v>
      </c>
      <c r="H13179" s="129" t="s">
        <v>16774</v>
      </c>
    </row>
    <row r="13180" spans="1:8" x14ac:dyDescent="0.3">
      <c r="A13180" s="183">
        <v>45688</v>
      </c>
      <c r="B13180" s="129" t="s">
        <v>16847</v>
      </c>
      <c r="C13180" s="129" t="s">
        <v>417</v>
      </c>
      <c r="D13180" s="165">
        <v>120</v>
      </c>
      <c r="E13180" s="129" t="s">
        <v>16708</v>
      </c>
      <c r="F13180" s="129" t="s">
        <v>16720</v>
      </c>
      <c r="G13180" s="129" t="s">
        <v>16723</v>
      </c>
      <c r="H13180" s="129" t="s">
        <v>16774</v>
      </c>
    </row>
    <row r="13181" spans="1:8" x14ac:dyDescent="0.3">
      <c r="A13181" s="183">
        <v>45688</v>
      </c>
      <c r="B13181" s="129" t="s">
        <v>16848</v>
      </c>
      <c r="C13181" s="129" t="s">
        <v>417</v>
      </c>
      <c r="D13181" s="165">
        <v>262</v>
      </c>
      <c r="E13181" s="129" t="s">
        <v>16708</v>
      </c>
      <c r="F13181" s="129" t="s">
        <v>16720</v>
      </c>
      <c r="G13181" s="129" t="s">
        <v>16723</v>
      </c>
      <c r="H13181" s="129" t="s">
        <v>16774</v>
      </c>
    </row>
    <row r="13182" spans="1:8" x14ac:dyDescent="0.3">
      <c r="A13182" s="183">
        <v>45688</v>
      </c>
      <c r="B13182" s="129" t="s">
        <v>16849</v>
      </c>
      <c r="C13182" s="129" t="s">
        <v>417</v>
      </c>
      <c r="D13182" s="165">
        <v>155</v>
      </c>
      <c r="E13182" s="129" t="s">
        <v>16708</v>
      </c>
      <c r="F13182" s="129" t="s">
        <v>16720</v>
      </c>
      <c r="G13182" s="129" t="s">
        <v>16723</v>
      </c>
      <c r="H13182" s="129" t="s">
        <v>16774</v>
      </c>
    </row>
    <row r="13183" spans="1:8" x14ac:dyDescent="0.3">
      <c r="A13183" s="183">
        <v>45688</v>
      </c>
      <c r="B13183" s="129" t="s">
        <v>16844</v>
      </c>
      <c r="C13183" s="129" t="s">
        <v>417</v>
      </c>
      <c r="D13183" s="165">
        <v>139</v>
      </c>
      <c r="E13183" s="129" t="s">
        <v>16708</v>
      </c>
      <c r="F13183" s="129" t="s">
        <v>16720</v>
      </c>
      <c r="G13183" s="129" t="s">
        <v>16723</v>
      </c>
      <c r="H13183" s="129" t="s">
        <v>16774</v>
      </c>
    </row>
    <row r="13184" spans="1:8" x14ac:dyDescent="0.3">
      <c r="A13184" s="183">
        <v>45688</v>
      </c>
      <c r="B13184" s="129" t="s">
        <v>16844</v>
      </c>
      <c r="C13184" s="129" t="s">
        <v>417</v>
      </c>
      <c r="D13184" s="165">
        <v>86</v>
      </c>
      <c r="E13184" s="129" t="s">
        <v>16708</v>
      </c>
      <c r="F13184" s="129" t="s">
        <v>16720</v>
      </c>
      <c r="G13184" s="129" t="s">
        <v>16723</v>
      </c>
      <c r="H13184" s="129" t="s">
        <v>16774</v>
      </c>
    </row>
    <row r="13185" spans="1:8" x14ac:dyDescent="0.3">
      <c r="A13185" s="183">
        <v>45688</v>
      </c>
      <c r="B13185" s="129" t="s">
        <v>16850</v>
      </c>
      <c r="C13185" s="129" t="s">
        <v>417</v>
      </c>
      <c r="D13185" s="165">
        <v>3947</v>
      </c>
      <c r="E13185" s="129" t="s">
        <v>16716</v>
      </c>
      <c r="F13185" s="129" t="s">
        <v>16720</v>
      </c>
      <c r="G13185" s="129" t="s">
        <v>16723</v>
      </c>
      <c r="H13185" s="129"/>
    </row>
    <row r="13186" spans="1:8" x14ac:dyDescent="0.3">
      <c r="A13186" s="183">
        <v>45716</v>
      </c>
      <c r="B13186" s="129" t="s">
        <v>16842</v>
      </c>
      <c r="C13186" s="129" t="s">
        <v>417</v>
      </c>
      <c r="D13186" s="165">
        <v>79</v>
      </c>
      <c r="E13186" s="129" t="s">
        <v>16708</v>
      </c>
      <c r="F13186" s="129" t="s">
        <v>16720</v>
      </c>
      <c r="G13186" s="129" t="s">
        <v>16723</v>
      </c>
      <c r="H13186" s="129" t="s">
        <v>16774</v>
      </c>
    </row>
    <row r="13187" spans="1:8" x14ac:dyDescent="0.3">
      <c r="A13187" s="183">
        <v>45716</v>
      </c>
      <c r="B13187" s="129" t="s">
        <v>16843</v>
      </c>
      <c r="C13187" s="129" t="s">
        <v>417</v>
      </c>
      <c r="D13187" s="165">
        <v>126</v>
      </c>
      <c r="E13187" s="129" t="s">
        <v>16708</v>
      </c>
      <c r="F13187" s="129" t="s">
        <v>16720</v>
      </c>
      <c r="G13187" s="129" t="s">
        <v>16723</v>
      </c>
      <c r="H13187" s="129" t="s">
        <v>16774</v>
      </c>
    </row>
    <row r="13188" spans="1:8" x14ac:dyDescent="0.3">
      <c r="A13188" s="183">
        <v>45716</v>
      </c>
      <c r="B13188" s="129" t="s">
        <v>16842</v>
      </c>
      <c r="C13188" s="129" t="s">
        <v>417</v>
      </c>
      <c r="D13188" s="165">
        <v>114</v>
      </c>
      <c r="E13188" s="129" t="s">
        <v>16708</v>
      </c>
      <c r="F13188" s="129" t="s">
        <v>16720</v>
      </c>
      <c r="G13188" s="129" t="s">
        <v>16723</v>
      </c>
      <c r="H13188" s="129" t="s">
        <v>16774</v>
      </c>
    </row>
    <row r="13189" spans="1:8" x14ac:dyDescent="0.3">
      <c r="A13189" s="183">
        <v>45688</v>
      </c>
      <c r="B13189" s="129" t="s">
        <v>16844</v>
      </c>
      <c r="C13189" s="129" t="s">
        <v>417</v>
      </c>
      <c r="D13189" s="165">
        <v>152</v>
      </c>
      <c r="E13189" s="129" t="s">
        <v>16708</v>
      </c>
      <c r="F13189" s="129" t="s">
        <v>16720</v>
      </c>
      <c r="G13189" s="129" t="s">
        <v>16723</v>
      </c>
      <c r="H13189" s="129" t="s">
        <v>16774</v>
      </c>
    </row>
    <row r="13190" spans="1:8" x14ac:dyDescent="0.3">
      <c r="A13190" s="183">
        <v>45688</v>
      </c>
      <c r="B13190" s="129" t="s">
        <v>16844</v>
      </c>
      <c r="C13190" s="129" t="s">
        <v>417</v>
      </c>
      <c r="D13190" s="165">
        <v>130</v>
      </c>
      <c r="E13190" s="129" t="s">
        <v>16708</v>
      </c>
      <c r="F13190" s="129" t="s">
        <v>16720</v>
      </c>
      <c r="G13190" s="129" t="s">
        <v>16723</v>
      </c>
      <c r="H13190" s="129" t="s">
        <v>16774</v>
      </c>
    </row>
    <row r="13191" spans="1:8" x14ac:dyDescent="0.3">
      <c r="A13191" s="183">
        <v>45716</v>
      </c>
      <c r="B13191" s="129" t="s">
        <v>16840</v>
      </c>
      <c r="C13191" s="129" t="s">
        <v>417</v>
      </c>
      <c r="D13191" s="165">
        <v>72</v>
      </c>
      <c r="E13191" s="129" t="s">
        <v>16708</v>
      </c>
      <c r="F13191" s="129" t="s">
        <v>16720</v>
      </c>
      <c r="G13191" s="129" t="s">
        <v>16723</v>
      </c>
      <c r="H13191" s="129" t="s">
        <v>16774</v>
      </c>
    </row>
    <row r="13192" spans="1:8" x14ac:dyDescent="0.3">
      <c r="A13192" s="183">
        <v>45747</v>
      </c>
      <c r="B13192" s="129" t="s">
        <v>16836</v>
      </c>
      <c r="C13192" s="129" t="s">
        <v>417</v>
      </c>
      <c r="D13192" s="165">
        <v>121</v>
      </c>
      <c r="E13192" s="129" t="s">
        <v>16708</v>
      </c>
      <c r="F13192" s="129" t="s">
        <v>16720</v>
      </c>
      <c r="G13192" s="129" t="s">
        <v>16723</v>
      </c>
      <c r="H13192" s="129" t="s">
        <v>16774</v>
      </c>
    </row>
    <row r="13193" spans="1:8" x14ac:dyDescent="0.3">
      <c r="A13193" s="183">
        <v>45747</v>
      </c>
      <c r="B13193" s="129" t="s">
        <v>16837</v>
      </c>
      <c r="C13193" s="129" t="s">
        <v>417</v>
      </c>
      <c r="D13193" s="165">
        <v>101</v>
      </c>
      <c r="E13193" s="129" t="s">
        <v>16708</v>
      </c>
      <c r="F13193" s="129" t="s">
        <v>16720</v>
      </c>
      <c r="G13193" s="129" t="s">
        <v>16723</v>
      </c>
      <c r="H13193" s="129" t="s">
        <v>16774</v>
      </c>
    </row>
    <row r="13194" spans="1:8" x14ac:dyDescent="0.3">
      <c r="A13194" s="183">
        <v>45747</v>
      </c>
      <c r="B13194" s="129" t="s">
        <v>16836</v>
      </c>
      <c r="C13194" s="129" t="s">
        <v>417</v>
      </c>
      <c r="D13194" s="165">
        <v>118</v>
      </c>
      <c r="E13194" s="129" t="s">
        <v>16708</v>
      </c>
      <c r="F13194" s="129" t="s">
        <v>16720</v>
      </c>
      <c r="G13194" s="129" t="s">
        <v>16723</v>
      </c>
      <c r="H13194" s="129" t="s">
        <v>16774</v>
      </c>
    </row>
    <row r="13195" spans="1:8" x14ac:dyDescent="0.3">
      <c r="A13195" s="183">
        <v>45747</v>
      </c>
      <c r="B13195" s="129" t="s">
        <v>16838</v>
      </c>
      <c r="C13195" s="129" t="s">
        <v>417</v>
      </c>
      <c r="D13195" s="165">
        <v>114</v>
      </c>
      <c r="E13195" s="129" t="s">
        <v>16708</v>
      </c>
      <c r="F13195" s="129" t="s">
        <v>16720</v>
      </c>
      <c r="G13195" s="129" t="s">
        <v>16723</v>
      </c>
      <c r="H13195" s="129" t="s">
        <v>16774</v>
      </c>
    </row>
    <row r="13196" spans="1:8" x14ac:dyDescent="0.3">
      <c r="A13196" s="183">
        <v>45747</v>
      </c>
      <c r="B13196" s="129" t="s">
        <v>16839</v>
      </c>
      <c r="C13196" s="129" t="s">
        <v>417</v>
      </c>
      <c r="D13196" s="165">
        <v>84</v>
      </c>
      <c r="E13196" s="129" t="s">
        <v>16708</v>
      </c>
      <c r="F13196" s="129" t="s">
        <v>16720</v>
      </c>
      <c r="G13196" s="129" t="s">
        <v>16723</v>
      </c>
      <c r="H13196" s="129" t="s">
        <v>16774</v>
      </c>
    </row>
    <row r="13197" spans="1:8" x14ac:dyDescent="0.3">
      <c r="A13197" s="183">
        <v>45716</v>
      </c>
      <c r="B13197" s="129" t="s">
        <v>16840</v>
      </c>
      <c r="C13197" s="129" t="s">
        <v>417</v>
      </c>
      <c r="D13197" s="165">
        <v>62</v>
      </c>
      <c r="E13197" s="129" t="s">
        <v>16708</v>
      </c>
      <c r="F13197" s="129" t="s">
        <v>16720</v>
      </c>
      <c r="G13197" s="129" t="s">
        <v>16723</v>
      </c>
      <c r="H13197" s="129" t="s">
        <v>16774</v>
      </c>
    </row>
    <row r="13198" spans="1:8" x14ac:dyDescent="0.3">
      <c r="A13198" s="183">
        <v>45747</v>
      </c>
      <c r="B13198" s="129" t="s">
        <v>16837</v>
      </c>
      <c r="C13198" s="129" t="s">
        <v>417</v>
      </c>
      <c r="D13198" s="165">
        <v>336</v>
      </c>
      <c r="E13198" s="129" t="s">
        <v>16716</v>
      </c>
      <c r="F13198" s="129" t="s">
        <v>16720</v>
      </c>
      <c r="G13198" s="129" t="s">
        <v>16723</v>
      </c>
      <c r="H13198" s="129"/>
    </row>
    <row r="13199" spans="1:8" x14ac:dyDescent="0.3">
      <c r="A13199" s="183">
        <v>45747</v>
      </c>
      <c r="B13199" s="129" t="s">
        <v>16841</v>
      </c>
      <c r="C13199" s="129" t="s">
        <v>417</v>
      </c>
      <c r="D13199" s="165">
        <v>18</v>
      </c>
      <c r="E13199" s="129" t="s">
        <v>16708</v>
      </c>
      <c r="F13199" s="129" t="s">
        <v>16720</v>
      </c>
      <c r="G13199" s="129" t="s">
        <v>16723</v>
      </c>
      <c r="H13199" s="129" t="s">
        <v>16774</v>
      </c>
    </row>
    <row r="13200" spans="1:8" x14ac:dyDescent="0.3">
      <c r="A13200" s="183">
        <v>45688</v>
      </c>
      <c r="B13200" s="129" t="s">
        <v>16845</v>
      </c>
      <c r="C13200" s="129" t="s">
        <v>417</v>
      </c>
      <c r="D13200" s="165">
        <v>47465</v>
      </c>
      <c r="E13200" s="129" t="s">
        <v>16708</v>
      </c>
      <c r="F13200" s="129" t="s">
        <v>16707</v>
      </c>
      <c r="G13200" s="129" t="s">
        <v>16723</v>
      </c>
      <c r="H13200" s="129" t="s">
        <v>16820</v>
      </c>
    </row>
    <row r="13201" spans="1:8" x14ac:dyDescent="0.3">
      <c r="A13201" s="183">
        <v>45688</v>
      </c>
      <c r="B13201" s="129" t="s">
        <v>16846</v>
      </c>
      <c r="C13201" s="129" t="s">
        <v>417</v>
      </c>
      <c r="D13201" s="165">
        <v>58346</v>
      </c>
      <c r="E13201" s="129" t="s">
        <v>16708</v>
      </c>
      <c r="F13201" s="129" t="s">
        <v>16707</v>
      </c>
      <c r="G13201" s="129" t="s">
        <v>16723</v>
      </c>
      <c r="H13201" s="129" t="s">
        <v>16820</v>
      </c>
    </row>
    <row r="13202" spans="1:8" x14ac:dyDescent="0.3">
      <c r="A13202" s="183">
        <v>45688</v>
      </c>
      <c r="B13202" s="129" t="s">
        <v>16847</v>
      </c>
      <c r="C13202" s="129" t="s">
        <v>417</v>
      </c>
      <c r="D13202" s="165">
        <v>31033</v>
      </c>
      <c r="E13202" s="129" t="s">
        <v>16708</v>
      </c>
      <c r="F13202" s="129" t="s">
        <v>16707</v>
      </c>
      <c r="G13202" s="129" t="s">
        <v>16723</v>
      </c>
      <c r="H13202" s="129" t="s">
        <v>16820</v>
      </c>
    </row>
    <row r="13203" spans="1:8" x14ac:dyDescent="0.3">
      <c r="A13203" s="183">
        <v>45688</v>
      </c>
      <c r="B13203" s="129" t="s">
        <v>16848</v>
      </c>
      <c r="C13203" s="129" t="s">
        <v>417</v>
      </c>
      <c r="D13203" s="165">
        <v>66339</v>
      </c>
      <c r="E13203" s="129" t="s">
        <v>16708</v>
      </c>
      <c r="F13203" s="129" t="s">
        <v>16707</v>
      </c>
      <c r="G13203" s="129" t="s">
        <v>16723</v>
      </c>
      <c r="H13203" s="129" t="s">
        <v>16820</v>
      </c>
    </row>
    <row r="13204" spans="1:8" x14ac:dyDescent="0.3">
      <c r="A13204" s="183">
        <v>45688</v>
      </c>
      <c r="B13204" s="129" t="s">
        <v>16849</v>
      </c>
      <c r="C13204" s="129" t="s">
        <v>417</v>
      </c>
      <c r="D13204" s="165">
        <v>44864</v>
      </c>
      <c r="E13204" s="129" t="s">
        <v>16708</v>
      </c>
      <c r="F13204" s="129" t="s">
        <v>16707</v>
      </c>
      <c r="G13204" s="129" t="s">
        <v>16723</v>
      </c>
      <c r="H13204" s="129" t="s">
        <v>16820</v>
      </c>
    </row>
    <row r="13205" spans="1:8" x14ac:dyDescent="0.3">
      <c r="A13205" s="183">
        <v>45688</v>
      </c>
      <c r="B13205" s="129" t="s">
        <v>16844</v>
      </c>
      <c r="C13205" s="129" t="s">
        <v>417</v>
      </c>
      <c r="D13205" s="165">
        <v>25218</v>
      </c>
      <c r="E13205" s="129" t="s">
        <v>16708</v>
      </c>
      <c r="F13205" s="129" t="s">
        <v>16707</v>
      </c>
      <c r="G13205" s="129" t="s">
        <v>16723</v>
      </c>
      <c r="H13205" s="129" t="s">
        <v>16820</v>
      </c>
    </row>
    <row r="13206" spans="1:8" x14ac:dyDescent="0.3">
      <c r="A13206" s="183">
        <v>45688</v>
      </c>
      <c r="B13206" s="129" t="s">
        <v>16844</v>
      </c>
      <c r="C13206" s="129" t="s">
        <v>417</v>
      </c>
      <c r="D13206" s="165">
        <v>28675</v>
      </c>
      <c r="E13206" s="129" t="s">
        <v>16708</v>
      </c>
      <c r="F13206" s="129" t="s">
        <v>16707</v>
      </c>
      <c r="G13206" s="129" t="s">
        <v>16723</v>
      </c>
      <c r="H13206" s="129" t="s">
        <v>16820</v>
      </c>
    </row>
    <row r="13207" spans="1:8" x14ac:dyDescent="0.3">
      <c r="A13207" s="183">
        <v>45688</v>
      </c>
      <c r="B13207" s="129" t="s">
        <v>16850</v>
      </c>
      <c r="C13207" s="129" t="s">
        <v>417</v>
      </c>
      <c r="D13207" s="165">
        <v>83470</v>
      </c>
      <c r="E13207" s="129" t="s">
        <v>16716</v>
      </c>
      <c r="F13207" s="129" t="s">
        <v>16707</v>
      </c>
      <c r="G13207" s="129" t="s">
        <v>16723</v>
      </c>
      <c r="H13207" s="129"/>
    </row>
    <row r="13208" spans="1:8" x14ac:dyDescent="0.3">
      <c r="A13208" s="183">
        <v>45716</v>
      </c>
      <c r="B13208" s="129" t="s">
        <v>16842</v>
      </c>
      <c r="C13208" s="129" t="s">
        <v>417</v>
      </c>
      <c r="D13208" s="165">
        <v>34292</v>
      </c>
      <c r="E13208" s="129" t="s">
        <v>16708</v>
      </c>
      <c r="F13208" s="129" t="s">
        <v>16707</v>
      </c>
      <c r="G13208" s="129" t="s">
        <v>16723</v>
      </c>
      <c r="H13208" s="129" t="s">
        <v>16820</v>
      </c>
    </row>
    <row r="13209" spans="1:8" x14ac:dyDescent="0.3">
      <c r="A13209" s="183">
        <v>45716</v>
      </c>
      <c r="B13209" s="129" t="s">
        <v>16843</v>
      </c>
      <c r="C13209" s="129" t="s">
        <v>417</v>
      </c>
      <c r="D13209" s="165">
        <v>38038</v>
      </c>
      <c r="E13209" s="129" t="s">
        <v>16708</v>
      </c>
      <c r="F13209" s="129" t="s">
        <v>16707</v>
      </c>
      <c r="G13209" s="129" t="s">
        <v>16723</v>
      </c>
      <c r="H13209" s="129" t="s">
        <v>16820</v>
      </c>
    </row>
    <row r="13210" spans="1:8" x14ac:dyDescent="0.3">
      <c r="A13210" s="183">
        <v>45716</v>
      </c>
      <c r="B13210" s="129" t="s">
        <v>16842</v>
      </c>
      <c r="C13210" s="129" t="s">
        <v>417</v>
      </c>
      <c r="D13210" s="165">
        <v>51735</v>
      </c>
      <c r="E13210" s="129" t="s">
        <v>16708</v>
      </c>
      <c r="F13210" s="129" t="s">
        <v>16707</v>
      </c>
      <c r="G13210" s="129" t="s">
        <v>16723</v>
      </c>
      <c r="H13210" s="129" t="s">
        <v>16820</v>
      </c>
    </row>
    <row r="13211" spans="1:8" x14ac:dyDescent="0.3">
      <c r="A13211" s="183">
        <v>45688</v>
      </c>
      <c r="B13211" s="129" t="s">
        <v>16844</v>
      </c>
      <c r="C13211" s="129" t="s">
        <v>417</v>
      </c>
      <c r="D13211" s="165">
        <v>48936</v>
      </c>
      <c r="E13211" s="129" t="s">
        <v>16708</v>
      </c>
      <c r="F13211" s="129" t="s">
        <v>16707</v>
      </c>
      <c r="G13211" s="129" t="s">
        <v>16723</v>
      </c>
      <c r="H13211" s="129" t="s">
        <v>16820</v>
      </c>
    </row>
    <row r="13212" spans="1:8" x14ac:dyDescent="0.3">
      <c r="A13212" s="183">
        <v>45688</v>
      </c>
      <c r="B13212" s="129" t="s">
        <v>16844</v>
      </c>
      <c r="C13212" s="129" t="s">
        <v>417</v>
      </c>
      <c r="D13212" s="165">
        <v>35356</v>
      </c>
      <c r="E13212" s="129" t="s">
        <v>16708</v>
      </c>
      <c r="F13212" s="129" t="s">
        <v>16707</v>
      </c>
      <c r="G13212" s="129" t="s">
        <v>16723</v>
      </c>
      <c r="H13212" s="129" t="s">
        <v>16820</v>
      </c>
    </row>
    <row r="13213" spans="1:8" x14ac:dyDescent="0.3">
      <c r="A13213" s="183">
        <v>45716</v>
      </c>
      <c r="B13213" s="129" t="s">
        <v>16840</v>
      </c>
      <c r="C13213" s="129" t="s">
        <v>417</v>
      </c>
      <c r="D13213" s="165">
        <v>21594</v>
      </c>
      <c r="E13213" s="129" t="s">
        <v>16708</v>
      </c>
      <c r="F13213" s="129" t="s">
        <v>16707</v>
      </c>
      <c r="G13213" s="129" t="s">
        <v>16723</v>
      </c>
      <c r="H13213" s="129" t="s">
        <v>16820</v>
      </c>
    </row>
    <row r="13214" spans="1:8" x14ac:dyDescent="0.3">
      <c r="A13214" s="183">
        <v>45747</v>
      </c>
      <c r="B13214" s="129" t="s">
        <v>16836</v>
      </c>
      <c r="C13214" s="129" t="s">
        <v>417</v>
      </c>
      <c r="D13214" s="165">
        <v>27929</v>
      </c>
      <c r="E13214" s="129" t="s">
        <v>16708</v>
      </c>
      <c r="F13214" s="129" t="s">
        <v>16707</v>
      </c>
      <c r="G13214" s="129" t="s">
        <v>16723</v>
      </c>
      <c r="H13214" s="129" t="s">
        <v>16820</v>
      </c>
    </row>
    <row r="13215" spans="1:8" x14ac:dyDescent="0.3">
      <c r="A13215" s="183">
        <v>45747</v>
      </c>
      <c r="B13215" s="129" t="s">
        <v>16837</v>
      </c>
      <c r="C13215" s="129" t="s">
        <v>417</v>
      </c>
      <c r="D13215" s="165">
        <v>41148</v>
      </c>
      <c r="E13215" s="129" t="s">
        <v>16708</v>
      </c>
      <c r="F13215" s="129" t="s">
        <v>16707</v>
      </c>
      <c r="G13215" s="129" t="s">
        <v>16723</v>
      </c>
      <c r="H13215" s="129" t="s">
        <v>16820</v>
      </c>
    </row>
    <row r="13216" spans="1:8" x14ac:dyDescent="0.3">
      <c r="A13216" s="183">
        <v>45747</v>
      </c>
      <c r="B13216" s="129" t="s">
        <v>16836</v>
      </c>
      <c r="C13216" s="129" t="s">
        <v>417</v>
      </c>
      <c r="D13216" s="165">
        <v>47618</v>
      </c>
      <c r="E13216" s="129" t="s">
        <v>16708</v>
      </c>
      <c r="F13216" s="129" t="s">
        <v>16707</v>
      </c>
      <c r="G13216" s="129" t="s">
        <v>16723</v>
      </c>
      <c r="H13216" s="129" t="s">
        <v>16820</v>
      </c>
    </row>
    <row r="13217" spans="1:8" x14ac:dyDescent="0.3">
      <c r="A13217" s="183">
        <v>45747</v>
      </c>
      <c r="B13217" s="129" t="s">
        <v>16838</v>
      </c>
      <c r="C13217" s="129" t="s">
        <v>417</v>
      </c>
      <c r="D13217" s="165">
        <v>28327</v>
      </c>
      <c r="E13217" s="129" t="s">
        <v>16708</v>
      </c>
      <c r="F13217" s="129" t="s">
        <v>16707</v>
      </c>
      <c r="G13217" s="129" t="s">
        <v>16723</v>
      </c>
      <c r="H13217" s="129" t="s">
        <v>16820</v>
      </c>
    </row>
    <row r="13218" spans="1:8" x14ac:dyDescent="0.3">
      <c r="A13218" s="183">
        <v>45747</v>
      </c>
      <c r="B13218" s="129" t="s">
        <v>16839</v>
      </c>
      <c r="C13218" s="129" t="s">
        <v>417</v>
      </c>
      <c r="D13218" s="165">
        <v>26065</v>
      </c>
      <c r="E13218" s="129" t="s">
        <v>16708</v>
      </c>
      <c r="F13218" s="129" t="s">
        <v>16707</v>
      </c>
      <c r="G13218" s="129" t="s">
        <v>16723</v>
      </c>
      <c r="H13218" s="129" t="s">
        <v>16820</v>
      </c>
    </row>
    <row r="13219" spans="1:8" x14ac:dyDescent="0.3">
      <c r="A13219" s="183">
        <v>45716</v>
      </c>
      <c r="B13219" s="129" t="s">
        <v>16840</v>
      </c>
      <c r="C13219" s="129" t="s">
        <v>417</v>
      </c>
      <c r="D13219" s="165">
        <v>32506</v>
      </c>
      <c r="E13219" s="129" t="s">
        <v>16708</v>
      </c>
      <c r="F13219" s="129" t="s">
        <v>16707</v>
      </c>
      <c r="G13219" s="129" t="s">
        <v>16723</v>
      </c>
      <c r="H13219" s="129" t="s">
        <v>16820</v>
      </c>
    </row>
    <row r="13220" spans="1:8" x14ac:dyDescent="0.3">
      <c r="A13220" s="183">
        <v>45747</v>
      </c>
      <c r="B13220" s="129" t="s">
        <v>16837</v>
      </c>
      <c r="C13220" s="129" t="s">
        <v>417</v>
      </c>
      <c r="D13220" s="165">
        <v>10739</v>
      </c>
      <c r="E13220" s="129" t="s">
        <v>16716</v>
      </c>
      <c r="F13220" s="129" t="s">
        <v>16707</v>
      </c>
      <c r="G13220" s="129" t="s">
        <v>16723</v>
      </c>
      <c r="H13220" s="129"/>
    </row>
    <row r="13221" spans="1:8" x14ac:dyDescent="0.3">
      <c r="A13221" s="183">
        <v>45747</v>
      </c>
      <c r="B13221" s="129" t="s">
        <v>16841</v>
      </c>
      <c r="C13221" s="129" t="s">
        <v>417</v>
      </c>
      <c r="D13221" s="165">
        <v>7360</v>
      </c>
      <c r="E13221" s="129" t="s">
        <v>16708</v>
      </c>
      <c r="F13221" s="129" t="s">
        <v>16707</v>
      </c>
      <c r="G13221" s="129" t="s">
        <v>16723</v>
      </c>
      <c r="H13221" s="129" t="s">
        <v>16820</v>
      </c>
    </row>
    <row r="13222" spans="1:8" x14ac:dyDescent="0.3">
      <c r="A13222" s="183">
        <v>45688</v>
      </c>
      <c r="B13222" s="129" t="s">
        <v>16845</v>
      </c>
      <c r="C13222" s="129" t="s">
        <v>417</v>
      </c>
      <c r="D13222" s="165">
        <v>153956</v>
      </c>
      <c r="E13222" s="129" t="s">
        <v>16708</v>
      </c>
      <c r="F13222" s="129" t="s">
        <v>16721</v>
      </c>
      <c r="G13222" s="129" t="s">
        <v>16723</v>
      </c>
      <c r="H13222" s="129"/>
    </row>
    <row r="13223" spans="1:8" x14ac:dyDescent="0.3">
      <c r="A13223" s="183">
        <v>45688</v>
      </c>
      <c r="B13223" s="129" t="s">
        <v>16846</v>
      </c>
      <c r="C13223" s="129" t="s">
        <v>417</v>
      </c>
      <c r="D13223" s="165">
        <v>193751</v>
      </c>
      <c r="E13223" s="129" t="s">
        <v>16708</v>
      </c>
      <c r="F13223" s="129" t="s">
        <v>16721</v>
      </c>
      <c r="G13223" s="129" t="s">
        <v>16723</v>
      </c>
      <c r="H13223" s="129"/>
    </row>
    <row r="13224" spans="1:8" x14ac:dyDescent="0.3">
      <c r="A13224" s="183">
        <v>45688</v>
      </c>
      <c r="B13224" s="129" t="s">
        <v>16847</v>
      </c>
      <c r="C13224" s="129" t="s">
        <v>417</v>
      </c>
      <c r="D13224" s="165">
        <v>108084</v>
      </c>
      <c r="E13224" s="129" t="s">
        <v>16708</v>
      </c>
      <c r="F13224" s="129" t="s">
        <v>16721</v>
      </c>
      <c r="G13224" s="129" t="s">
        <v>16723</v>
      </c>
      <c r="H13224" s="129"/>
    </row>
    <row r="13225" spans="1:8" x14ac:dyDescent="0.3">
      <c r="A13225" s="183">
        <v>45688</v>
      </c>
      <c r="B13225" s="129" t="s">
        <v>16848</v>
      </c>
      <c r="C13225" s="129" t="s">
        <v>417</v>
      </c>
      <c r="D13225" s="165">
        <v>176558</v>
      </c>
      <c r="E13225" s="129" t="s">
        <v>16708</v>
      </c>
      <c r="F13225" s="129" t="s">
        <v>16721</v>
      </c>
      <c r="G13225" s="129" t="s">
        <v>16723</v>
      </c>
      <c r="H13225" s="129"/>
    </row>
    <row r="13226" spans="1:8" x14ac:dyDescent="0.3">
      <c r="A13226" s="183">
        <v>45688</v>
      </c>
      <c r="B13226" s="129" t="s">
        <v>16849</v>
      </c>
      <c r="C13226" s="129" t="s">
        <v>417</v>
      </c>
      <c r="D13226" s="165">
        <v>135354</v>
      </c>
      <c r="E13226" s="129" t="s">
        <v>16708</v>
      </c>
      <c r="F13226" s="129" t="s">
        <v>16721</v>
      </c>
      <c r="G13226" s="129" t="s">
        <v>16723</v>
      </c>
      <c r="H13226" s="129"/>
    </row>
    <row r="13227" spans="1:8" x14ac:dyDescent="0.3">
      <c r="A13227" s="183">
        <v>45688</v>
      </c>
      <c r="B13227" s="129" t="s">
        <v>16844</v>
      </c>
      <c r="C13227" s="129" t="s">
        <v>417</v>
      </c>
      <c r="D13227" s="165">
        <v>65394</v>
      </c>
      <c r="E13227" s="129" t="s">
        <v>16708</v>
      </c>
      <c r="F13227" s="129" t="s">
        <v>16721</v>
      </c>
      <c r="G13227" s="129" t="s">
        <v>16723</v>
      </c>
      <c r="H13227" s="129"/>
    </row>
    <row r="13228" spans="1:8" x14ac:dyDescent="0.3">
      <c r="A13228" s="183">
        <v>45688</v>
      </c>
      <c r="B13228" s="129" t="s">
        <v>16844</v>
      </c>
      <c r="C13228" s="129" t="s">
        <v>417</v>
      </c>
      <c r="D13228" s="165">
        <v>60682</v>
      </c>
      <c r="E13228" s="129" t="s">
        <v>16708</v>
      </c>
      <c r="F13228" s="129" t="s">
        <v>16721</v>
      </c>
      <c r="G13228" s="129" t="s">
        <v>16723</v>
      </c>
      <c r="H13228" s="129"/>
    </row>
    <row r="13229" spans="1:8" x14ac:dyDescent="0.3">
      <c r="A13229" s="183">
        <v>45688</v>
      </c>
      <c r="B13229" s="129" t="s">
        <v>16850</v>
      </c>
      <c r="C13229" s="129" t="s">
        <v>417</v>
      </c>
      <c r="D13229" s="165">
        <v>186428</v>
      </c>
      <c r="E13229" s="129" t="s">
        <v>16716</v>
      </c>
      <c r="F13229" s="129" t="s">
        <v>16721</v>
      </c>
      <c r="G13229" s="129" t="s">
        <v>16723</v>
      </c>
      <c r="H13229" s="129"/>
    </row>
    <row r="13230" spans="1:8" x14ac:dyDescent="0.3">
      <c r="A13230" s="183">
        <v>45716</v>
      </c>
      <c r="B13230" s="129" t="s">
        <v>16842</v>
      </c>
      <c r="C13230" s="129" t="s">
        <v>417</v>
      </c>
      <c r="D13230" s="165">
        <v>141477</v>
      </c>
      <c r="E13230" s="129" t="s">
        <v>16708</v>
      </c>
      <c r="F13230" s="129" t="s">
        <v>16721</v>
      </c>
      <c r="G13230" s="129" t="s">
        <v>16723</v>
      </c>
      <c r="H13230" s="129"/>
    </row>
    <row r="13231" spans="1:8" x14ac:dyDescent="0.3">
      <c r="A13231" s="183">
        <v>45716</v>
      </c>
      <c r="B13231" s="129" t="s">
        <v>16843</v>
      </c>
      <c r="C13231" s="129" t="s">
        <v>417</v>
      </c>
      <c r="D13231" s="165">
        <v>143401</v>
      </c>
      <c r="E13231" s="129" t="s">
        <v>16708</v>
      </c>
      <c r="F13231" s="129" t="s">
        <v>16721</v>
      </c>
      <c r="G13231" s="129" t="s">
        <v>16723</v>
      </c>
      <c r="H13231" s="129"/>
    </row>
    <row r="13232" spans="1:8" x14ac:dyDescent="0.3">
      <c r="A13232" s="183">
        <v>45716</v>
      </c>
      <c r="B13232" s="129" t="s">
        <v>16842</v>
      </c>
      <c r="C13232" s="129" t="s">
        <v>417</v>
      </c>
      <c r="D13232" s="165">
        <v>147334</v>
      </c>
      <c r="E13232" s="129" t="s">
        <v>16708</v>
      </c>
      <c r="F13232" s="129" t="s">
        <v>16721</v>
      </c>
      <c r="G13232" s="129" t="s">
        <v>16723</v>
      </c>
      <c r="H13232" s="129"/>
    </row>
    <row r="13233" spans="1:8" x14ac:dyDescent="0.3">
      <c r="A13233" s="183">
        <v>45688</v>
      </c>
      <c r="B13233" s="129" t="s">
        <v>16844</v>
      </c>
      <c r="C13233" s="129" t="s">
        <v>417</v>
      </c>
      <c r="D13233" s="165">
        <v>128831</v>
      </c>
      <c r="E13233" s="129" t="s">
        <v>16708</v>
      </c>
      <c r="F13233" s="129" t="s">
        <v>16721</v>
      </c>
      <c r="G13233" s="129" t="s">
        <v>16723</v>
      </c>
      <c r="H13233" s="129"/>
    </row>
    <row r="13234" spans="1:8" x14ac:dyDescent="0.3">
      <c r="A13234" s="183">
        <v>45688</v>
      </c>
      <c r="B13234" s="129" t="s">
        <v>16844</v>
      </c>
      <c r="C13234" s="129" t="s">
        <v>417</v>
      </c>
      <c r="D13234" s="165">
        <v>77267</v>
      </c>
      <c r="E13234" s="129" t="s">
        <v>16708</v>
      </c>
      <c r="F13234" s="129" t="s">
        <v>16721</v>
      </c>
      <c r="G13234" s="129" t="s">
        <v>16723</v>
      </c>
      <c r="H13234" s="129"/>
    </row>
    <row r="13235" spans="1:8" x14ac:dyDescent="0.3">
      <c r="A13235" s="183">
        <v>45716</v>
      </c>
      <c r="B13235" s="129" t="s">
        <v>16840</v>
      </c>
      <c r="C13235" s="129" t="s">
        <v>417</v>
      </c>
      <c r="D13235" s="165">
        <v>64007</v>
      </c>
      <c r="E13235" s="129" t="s">
        <v>16708</v>
      </c>
      <c r="F13235" s="129" t="s">
        <v>16721</v>
      </c>
      <c r="G13235" s="129" t="s">
        <v>16723</v>
      </c>
      <c r="H13235" s="129"/>
    </row>
    <row r="13236" spans="1:8" x14ac:dyDescent="0.3">
      <c r="A13236" s="183">
        <v>45747</v>
      </c>
      <c r="B13236" s="129" t="s">
        <v>16836</v>
      </c>
      <c r="C13236" s="129" t="s">
        <v>417</v>
      </c>
      <c r="D13236" s="165">
        <v>109692</v>
      </c>
      <c r="E13236" s="129" t="s">
        <v>16708</v>
      </c>
      <c r="F13236" s="129" t="s">
        <v>16721</v>
      </c>
      <c r="G13236" s="129" t="s">
        <v>16723</v>
      </c>
      <c r="H13236" s="129"/>
    </row>
    <row r="13237" spans="1:8" x14ac:dyDescent="0.3">
      <c r="A13237" s="183">
        <v>45747</v>
      </c>
      <c r="B13237" s="129" t="s">
        <v>16837</v>
      </c>
      <c r="C13237" s="129" t="s">
        <v>417</v>
      </c>
      <c r="D13237" s="165">
        <v>136812</v>
      </c>
      <c r="E13237" s="129" t="s">
        <v>16708</v>
      </c>
      <c r="F13237" s="129" t="s">
        <v>16721</v>
      </c>
      <c r="G13237" s="129" t="s">
        <v>16723</v>
      </c>
      <c r="H13237" s="129"/>
    </row>
    <row r="13238" spans="1:8" x14ac:dyDescent="0.3">
      <c r="A13238" s="183">
        <v>45747</v>
      </c>
      <c r="B13238" s="129" t="s">
        <v>16836</v>
      </c>
      <c r="C13238" s="129" t="s">
        <v>417</v>
      </c>
      <c r="D13238" s="165">
        <v>138191</v>
      </c>
      <c r="E13238" s="129" t="s">
        <v>16708</v>
      </c>
      <c r="F13238" s="129" t="s">
        <v>16721</v>
      </c>
      <c r="G13238" s="129" t="s">
        <v>16723</v>
      </c>
      <c r="H13238" s="129"/>
    </row>
    <row r="13239" spans="1:8" x14ac:dyDescent="0.3">
      <c r="A13239" s="183">
        <v>45747</v>
      </c>
      <c r="B13239" s="129" t="s">
        <v>16838</v>
      </c>
      <c r="C13239" s="129" t="s">
        <v>417</v>
      </c>
      <c r="D13239" s="165">
        <v>105039</v>
      </c>
      <c r="E13239" s="129" t="s">
        <v>16708</v>
      </c>
      <c r="F13239" s="129" t="s">
        <v>16721</v>
      </c>
      <c r="G13239" s="129" t="s">
        <v>16723</v>
      </c>
      <c r="H13239" s="129"/>
    </row>
    <row r="13240" spans="1:8" x14ac:dyDescent="0.3">
      <c r="A13240" s="183">
        <v>45747</v>
      </c>
      <c r="B13240" s="129" t="s">
        <v>16839</v>
      </c>
      <c r="C13240" s="129" t="s">
        <v>417</v>
      </c>
      <c r="D13240" s="165">
        <v>88166</v>
      </c>
      <c r="E13240" s="129" t="s">
        <v>16708</v>
      </c>
      <c r="F13240" s="129" t="s">
        <v>16721</v>
      </c>
      <c r="G13240" s="129" t="s">
        <v>16723</v>
      </c>
      <c r="H13240" s="129"/>
    </row>
    <row r="13241" spans="1:8" x14ac:dyDescent="0.3">
      <c r="A13241" s="183">
        <v>45716</v>
      </c>
      <c r="B13241" s="129" t="s">
        <v>16840</v>
      </c>
      <c r="C13241" s="129" t="s">
        <v>417</v>
      </c>
      <c r="D13241" s="165">
        <v>72545</v>
      </c>
      <c r="E13241" s="129" t="s">
        <v>16708</v>
      </c>
      <c r="F13241" s="129" t="s">
        <v>16721</v>
      </c>
      <c r="G13241" s="129" t="s">
        <v>16723</v>
      </c>
      <c r="H13241" s="129"/>
    </row>
    <row r="13242" spans="1:8" x14ac:dyDescent="0.3">
      <c r="A13242" s="183">
        <v>45747</v>
      </c>
      <c r="B13242" s="129" t="s">
        <v>16837</v>
      </c>
      <c r="C13242" s="129" t="s">
        <v>417</v>
      </c>
      <c r="D13242" s="165">
        <v>95223</v>
      </c>
      <c r="E13242" s="129" t="s">
        <v>16716</v>
      </c>
      <c r="F13242" s="129" t="s">
        <v>16721</v>
      </c>
      <c r="G13242" s="129" t="s">
        <v>16723</v>
      </c>
      <c r="H13242" s="129"/>
    </row>
    <row r="13243" spans="1:8" x14ac:dyDescent="0.3">
      <c r="A13243" s="183">
        <v>45747</v>
      </c>
      <c r="B13243" s="129" t="s">
        <v>16841</v>
      </c>
      <c r="C13243" s="129" t="s">
        <v>417</v>
      </c>
      <c r="D13243" s="165">
        <v>13273</v>
      </c>
      <c r="E13243" s="129" t="s">
        <v>16708</v>
      </c>
      <c r="F13243" s="129" t="s">
        <v>16721</v>
      </c>
      <c r="G13243" s="129" t="s">
        <v>16723</v>
      </c>
      <c r="H13243" s="129"/>
    </row>
    <row r="13244" spans="1:8" x14ac:dyDescent="0.3">
      <c r="A13244" s="183">
        <v>45688</v>
      </c>
      <c r="B13244" s="129" t="s">
        <v>16845</v>
      </c>
      <c r="C13244" s="129" t="s">
        <v>418</v>
      </c>
      <c r="D13244" s="165">
        <v>55</v>
      </c>
      <c r="E13244" s="129" t="s">
        <v>16708</v>
      </c>
      <c r="F13244" s="129" t="s">
        <v>16720</v>
      </c>
      <c r="G13244" s="129" t="s">
        <v>16723</v>
      </c>
      <c r="H13244" s="129" t="s">
        <v>16774</v>
      </c>
    </row>
    <row r="13245" spans="1:8" x14ac:dyDescent="0.3">
      <c r="A13245" s="183">
        <v>45688</v>
      </c>
      <c r="B13245" s="129" t="s">
        <v>16848</v>
      </c>
      <c r="C13245" s="129" t="s">
        <v>418</v>
      </c>
      <c r="D13245" s="165">
        <v>194</v>
      </c>
      <c r="E13245" s="129" t="s">
        <v>16708</v>
      </c>
      <c r="F13245" s="129" t="s">
        <v>16720</v>
      </c>
      <c r="G13245" s="129" t="s">
        <v>16723</v>
      </c>
      <c r="H13245" s="129" t="s">
        <v>16774</v>
      </c>
    </row>
    <row r="13246" spans="1:8" x14ac:dyDescent="0.3">
      <c r="A13246" s="183">
        <v>45688</v>
      </c>
      <c r="B13246" s="129" t="s">
        <v>16846</v>
      </c>
      <c r="C13246" s="129" t="s">
        <v>418</v>
      </c>
      <c r="D13246" s="165">
        <v>7887</v>
      </c>
      <c r="E13246" s="129" t="s">
        <v>16710</v>
      </c>
      <c r="F13246" s="129" t="s">
        <v>16720</v>
      </c>
      <c r="G13246" s="129" t="s">
        <v>16723</v>
      </c>
      <c r="H13246" s="129"/>
    </row>
    <row r="13247" spans="1:8" x14ac:dyDescent="0.3">
      <c r="A13247" s="183">
        <v>45688</v>
      </c>
      <c r="B13247" s="129" t="s">
        <v>16845</v>
      </c>
      <c r="C13247" s="129" t="s">
        <v>418</v>
      </c>
      <c r="D13247" s="165">
        <v>85</v>
      </c>
      <c r="E13247" s="129" t="s">
        <v>16708</v>
      </c>
      <c r="F13247" s="129" t="s">
        <v>16720</v>
      </c>
      <c r="G13247" s="129" t="s">
        <v>16723</v>
      </c>
      <c r="H13247" s="129" t="s">
        <v>16774</v>
      </c>
    </row>
    <row r="13248" spans="1:8" x14ac:dyDescent="0.3">
      <c r="A13248" s="183">
        <v>45688</v>
      </c>
      <c r="B13248" s="129" t="s">
        <v>16847</v>
      </c>
      <c r="C13248" s="129" t="s">
        <v>418</v>
      </c>
      <c r="D13248" s="165">
        <v>72</v>
      </c>
      <c r="E13248" s="129" t="s">
        <v>16708</v>
      </c>
      <c r="F13248" s="129" t="s">
        <v>16720</v>
      </c>
      <c r="G13248" s="129" t="s">
        <v>16723</v>
      </c>
      <c r="H13248" s="129" t="s">
        <v>16774</v>
      </c>
    </row>
    <row r="13249" spans="1:8" x14ac:dyDescent="0.3">
      <c r="A13249" s="183">
        <v>45688</v>
      </c>
      <c r="B13249" s="129" t="s">
        <v>16845</v>
      </c>
      <c r="C13249" s="129" t="s">
        <v>418</v>
      </c>
      <c r="D13249" s="165">
        <v>40</v>
      </c>
      <c r="E13249" s="129" t="s">
        <v>16708</v>
      </c>
      <c r="F13249" s="129" t="s">
        <v>16720</v>
      </c>
      <c r="G13249" s="129" t="s">
        <v>16723</v>
      </c>
      <c r="H13249" s="129" t="s">
        <v>16774</v>
      </c>
    </row>
    <row r="13250" spans="1:8" x14ac:dyDescent="0.3">
      <c r="A13250" s="183">
        <v>45688</v>
      </c>
      <c r="B13250" s="129" t="s">
        <v>16844</v>
      </c>
      <c r="C13250" s="129" t="s">
        <v>418</v>
      </c>
      <c r="D13250" s="165">
        <v>36</v>
      </c>
      <c r="E13250" s="129" t="s">
        <v>16708</v>
      </c>
      <c r="F13250" s="129" t="s">
        <v>16720</v>
      </c>
      <c r="G13250" s="129" t="s">
        <v>16723</v>
      </c>
      <c r="H13250" s="129" t="s">
        <v>16774</v>
      </c>
    </row>
    <row r="13251" spans="1:8" x14ac:dyDescent="0.3">
      <c r="A13251" s="183">
        <v>45688</v>
      </c>
      <c r="B13251" s="129" t="s">
        <v>16849</v>
      </c>
      <c r="C13251" s="129" t="s">
        <v>418</v>
      </c>
      <c r="D13251" s="165">
        <v>4694</v>
      </c>
      <c r="E13251" s="129" t="s">
        <v>16716</v>
      </c>
      <c r="F13251" s="129" t="s">
        <v>16720</v>
      </c>
      <c r="G13251" s="129" t="s">
        <v>16723</v>
      </c>
      <c r="H13251" s="129"/>
    </row>
    <row r="13252" spans="1:8" x14ac:dyDescent="0.3">
      <c r="A13252" s="183">
        <v>45688</v>
      </c>
      <c r="B13252" s="129" t="s">
        <v>16848</v>
      </c>
      <c r="C13252" s="129" t="s">
        <v>418</v>
      </c>
      <c r="D13252" s="165">
        <v>28</v>
      </c>
      <c r="E13252" s="129" t="s">
        <v>16708</v>
      </c>
      <c r="F13252" s="129" t="s">
        <v>16720</v>
      </c>
      <c r="G13252" s="129" t="s">
        <v>16723</v>
      </c>
      <c r="H13252" s="129" t="s">
        <v>16774</v>
      </c>
    </row>
    <row r="13253" spans="1:8" x14ac:dyDescent="0.3">
      <c r="A13253" s="183">
        <v>45688</v>
      </c>
      <c r="B13253" s="129" t="s">
        <v>16849</v>
      </c>
      <c r="C13253" s="129" t="s">
        <v>418</v>
      </c>
      <c r="D13253" s="165">
        <v>726</v>
      </c>
      <c r="E13253" s="129" t="s">
        <v>16716</v>
      </c>
      <c r="F13253" s="129" t="s">
        <v>16720</v>
      </c>
      <c r="G13253" s="129" t="s">
        <v>16723</v>
      </c>
      <c r="H13253" s="129"/>
    </row>
    <row r="13254" spans="1:8" x14ac:dyDescent="0.3">
      <c r="A13254" s="183">
        <v>45688</v>
      </c>
      <c r="B13254" s="129" t="s">
        <v>16851</v>
      </c>
      <c r="C13254" s="129" t="s">
        <v>418</v>
      </c>
      <c r="D13254" s="165">
        <v>13</v>
      </c>
      <c r="E13254" s="129" t="s">
        <v>16708</v>
      </c>
      <c r="F13254" s="129" t="s">
        <v>16720</v>
      </c>
      <c r="G13254" s="129" t="s">
        <v>16723</v>
      </c>
      <c r="H13254" s="129" t="s">
        <v>16774</v>
      </c>
    </row>
    <row r="13255" spans="1:8" x14ac:dyDescent="0.3">
      <c r="A13255" s="183">
        <v>45688</v>
      </c>
      <c r="B13255" s="129" t="s">
        <v>16851</v>
      </c>
      <c r="C13255" s="129" t="s">
        <v>418</v>
      </c>
      <c r="D13255" s="165">
        <v>284</v>
      </c>
      <c r="E13255" s="129" t="s">
        <v>16710</v>
      </c>
      <c r="F13255" s="129" t="s">
        <v>16720</v>
      </c>
      <c r="G13255" s="129" t="s">
        <v>16723</v>
      </c>
      <c r="H13255" s="129"/>
    </row>
    <row r="13256" spans="1:8" x14ac:dyDescent="0.3">
      <c r="A13256" s="183">
        <v>45688</v>
      </c>
      <c r="B13256" s="129" t="s">
        <v>16845</v>
      </c>
      <c r="C13256" s="129" t="s">
        <v>418</v>
      </c>
      <c r="D13256" s="165">
        <v>37634</v>
      </c>
      <c r="E13256" s="129" t="s">
        <v>16708</v>
      </c>
      <c r="F13256" s="129" t="s">
        <v>16707</v>
      </c>
      <c r="G13256" s="129" t="s">
        <v>16723</v>
      </c>
      <c r="H13256" s="129" t="s">
        <v>16820</v>
      </c>
    </row>
    <row r="13257" spans="1:8" x14ac:dyDescent="0.3">
      <c r="A13257" s="183">
        <v>45688</v>
      </c>
      <c r="B13257" s="129" t="s">
        <v>16848</v>
      </c>
      <c r="C13257" s="129" t="s">
        <v>418</v>
      </c>
      <c r="D13257" s="165">
        <v>54437</v>
      </c>
      <c r="E13257" s="129" t="s">
        <v>16708</v>
      </c>
      <c r="F13257" s="129" t="s">
        <v>16707</v>
      </c>
      <c r="G13257" s="129" t="s">
        <v>16723</v>
      </c>
      <c r="H13257" s="129" t="s">
        <v>16820</v>
      </c>
    </row>
    <row r="13258" spans="1:8" x14ac:dyDescent="0.3">
      <c r="A13258" s="183">
        <v>45688</v>
      </c>
      <c r="B13258" s="129" t="s">
        <v>16846</v>
      </c>
      <c r="C13258" s="129" t="s">
        <v>418</v>
      </c>
      <c r="D13258" s="165">
        <v>287350</v>
      </c>
      <c r="E13258" s="129" t="s">
        <v>16710</v>
      </c>
      <c r="F13258" s="129" t="s">
        <v>16707</v>
      </c>
      <c r="G13258" s="129" t="s">
        <v>16723</v>
      </c>
      <c r="H13258" s="129"/>
    </row>
    <row r="13259" spans="1:8" x14ac:dyDescent="0.3">
      <c r="A13259" s="183">
        <v>45688</v>
      </c>
      <c r="B13259" s="129" t="s">
        <v>16845</v>
      </c>
      <c r="C13259" s="129" t="s">
        <v>418</v>
      </c>
      <c r="D13259" s="165">
        <v>59807</v>
      </c>
      <c r="E13259" s="129" t="s">
        <v>16708</v>
      </c>
      <c r="F13259" s="129" t="s">
        <v>16707</v>
      </c>
      <c r="G13259" s="129" t="s">
        <v>16723</v>
      </c>
      <c r="H13259" s="129" t="s">
        <v>16820</v>
      </c>
    </row>
    <row r="13260" spans="1:8" x14ac:dyDescent="0.3">
      <c r="A13260" s="183">
        <v>45688</v>
      </c>
      <c r="B13260" s="129" t="s">
        <v>16847</v>
      </c>
      <c r="C13260" s="129" t="s">
        <v>418</v>
      </c>
      <c r="D13260" s="165">
        <v>24841</v>
      </c>
      <c r="E13260" s="129" t="s">
        <v>16708</v>
      </c>
      <c r="F13260" s="129" t="s">
        <v>16707</v>
      </c>
      <c r="G13260" s="129" t="s">
        <v>16723</v>
      </c>
      <c r="H13260" s="129" t="s">
        <v>16820</v>
      </c>
    </row>
    <row r="13261" spans="1:8" x14ac:dyDescent="0.3">
      <c r="A13261" s="183">
        <v>45688</v>
      </c>
      <c r="B13261" s="129" t="s">
        <v>16845</v>
      </c>
      <c r="C13261" s="129" t="s">
        <v>418</v>
      </c>
      <c r="D13261" s="165">
        <v>28319</v>
      </c>
      <c r="E13261" s="129" t="s">
        <v>16708</v>
      </c>
      <c r="F13261" s="129" t="s">
        <v>16707</v>
      </c>
      <c r="G13261" s="129" t="s">
        <v>16723</v>
      </c>
      <c r="H13261" s="129" t="s">
        <v>16820</v>
      </c>
    </row>
    <row r="13262" spans="1:8" x14ac:dyDescent="0.3">
      <c r="A13262" s="183">
        <v>45688</v>
      </c>
      <c r="B13262" s="129" t="s">
        <v>16844</v>
      </c>
      <c r="C13262" s="129" t="s">
        <v>418</v>
      </c>
      <c r="D13262" s="165">
        <v>11327</v>
      </c>
      <c r="E13262" s="129" t="s">
        <v>16708</v>
      </c>
      <c r="F13262" s="129" t="s">
        <v>16707</v>
      </c>
      <c r="G13262" s="129" t="s">
        <v>16723</v>
      </c>
      <c r="H13262" s="129" t="s">
        <v>16820</v>
      </c>
    </row>
    <row r="13263" spans="1:8" x14ac:dyDescent="0.3">
      <c r="A13263" s="183">
        <v>45688</v>
      </c>
      <c r="B13263" s="129" t="s">
        <v>16849</v>
      </c>
      <c r="C13263" s="129" t="s">
        <v>418</v>
      </c>
      <c r="D13263" s="165">
        <v>88947</v>
      </c>
      <c r="E13263" s="129" t="s">
        <v>16716</v>
      </c>
      <c r="F13263" s="129" t="s">
        <v>16707</v>
      </c>
      <c r="G13263" s="129" t="s">
        <v>16723</v>
      </c>
      <c r="H13263" s="129"/>
    </row>
    <row r="13264" spans="1:8" x14ac:dyDescent="0.3">
      <c r="A13264" s="183">
        <v>45688</v>
      </c>
      <c r="B13264" s="129" t="s">
        <v>16848</v>
      </c>
      <c r="C13264" s="129" t="s">
        <v>418</v>
      </c>
      <c r="D13264" s="165">
        <v>11582</v>
      </c>
      <c r="E13264" s="129" t="s">
        <v>16708</v>
      </c>
      <c r="F13264" s="129" t="s">
        <v>16707</v>
      </c>
      <c r="G13264" s="129" t="s">
        <v>16723</v>
      </c>
      <c r="H13264" s="129" t="s">
        <v>16820</v>
      </c>
    </row>
    <row r="13265" spans="1:8" x14ac:dyDescent="0.3">
      <c r="A13265" s="183">
        <v>45688</v>
      </c>
      <c r="B13265" s="129" t="s">
        <v>16849</v>
      </c>
      <c r="C13265" s="129" t="s">
        <v>418</v>
      </c>
      <c r="D13265" s="165">
        <v>27488</v>
      </c>
      <c r="E13265" s="129" t="s">
        <v>16716</v>
      </c>
      <c r="F13265" s="129" t="s">
        <v>16707</v>
      </c>
      <c r="G13265" s="129" t="s">
        <v>16723</v>
      </c>
      <c r="H13265" s="129"/>
    </row>
    <row r="13266" spans="1:8" x14ac:dyDescent="0.3">
      <c r="A13266" s="183">
        <v>45688</v>
      </c>
      <c r="B13266" s="129" t="s">
        <v>16851</v>
      </c>
      <c r="C13266" s="129" t="s">
        <v>418</v>
      </c>
      <c r="D13266" s="165">
        <v>4348</v>
      </c>
      <c r="E13266" s="129" t="s">
        <v>16708</v>
      </c>
      <c r="F13266" s="129" t="s">
        <v>16707</v>
      </c>
      <c r="G13266" s="129" t="s">
        <v>16723</v>
      </c>
      <c r="H13266" s="129" t="s">
        <v>16820</v>
      </c>
    </row>
    <row r="13267" spans="1:8" x14ac:dyDescent="0.3">
      <c r="A13267" s="183">
        <v>45688</v>
      </c>
      <c r="B13267" s="129" t="s">
        <v>16851</v>
      </c>
      <c r="C13267" s="129" t="s">
        <v>418</v>
      </c>
      <c r="D13267" s="165">
        <v>24708</v>
      </c>
      <c r="E13267" s="129" t="s">
        <v>16710</v>
      </c>
      <c r="F13267" s="129" t="s">
        <v>16707</v>
      </c>
      <c r="G13267" s="129" t="s">
        <v>16723</v>
      </c>
      <c r="H13267" s="129"/>
    </row>
    <row r="13268" spans="1:8" x14ac:dyDescent="0.3">
      <c r="A13268" s="183">
        <v>45688</v>
      </c>
      <c r="B13268" s="129" t="s">
        <v>16845</v>
      </c>
      <c r="C13268" s="129" t="s">
        <v>418</v>
      </c>
      <c r="D13268" s="165">
        <v>399.82</v>
      </c>
      <c r="E13268" s="129" t="s">
        <v>16708</v>
      </c>
      <c r="F13268" s="129" t="s">
        <v>16769</v>
      </c>
      <c r="G13268" s="129" t="s">
        <v>16723</v>
      </c>
      <c r="H13268" s="129" t="s">
        <v>16801</v>
      </c>
    </row>
    <row r="13269" spans="1:8" x14ac:dyDescent="0.3">
      <c r="A13269" s="183">
        <v>45688</v>
      </c>
      <c r="B13269" s="129" t="s">
        <v>16848</v>
      </c>
      <c r="C13269" s="129" t="s">
        <v>418</v>
      </c>
      <c r="D13269" s="165">
        <v>350</v>
      </c>
      <c r="E13269" s="129" t="s">
        <v>16708</v>
      </c>
      <c r="F13269" s="129" t="s">
        <v>16769</v>
      </c>
      <c r="G13269" s="129" t="s">
        <v>16723</v>
      </c>
      <c r="H13269" s="129" t="s">
        <v>16801</v>
      </c>
    </row>
    <row r="13270" spans="1:8" x14ac:dyDescent="0.3">
      <c r="A13270" s="183">
        <v>45688</v>
      </c>
      <c r="B13270" s="129" t="s">
        <v>16846</v>
      </c>
      <c r="C13270" s="129" t="s">
        <v>418</v>
      </c>
      <c r="D13270" s="165">
        <v>350</v>
      </c>
      <c r="E13270" s="129" t="s">
        <v>16710</v>
      </c>
      <c r="F13270" s="129" t="s">
        <v>16769</v>
      </c>
      <c r="G13270" s="129" t="s">
        <v>16723</v>
      </c>
      <c r="H13270" s="129"/>
    </row>
    <row r="13271" spans="1:8" x14ac:dyDescent="0.3">
      <c r="A13271" s="183">
        <v>45688</v>
      </c>
      <c r="B13271" s="129" t="s">
        <v>16845</v>
      </c>
      <c r="C13271" s="129" t="s">
        <v>418</v>
      </c>
      <c r="D13271" s="165">
        <v>348.85</v>
      </c>
      <c r="E13271" s="129" t="s">
        <v>16708</v>
      </c>
      <c r="F13271" s="129" t="s">
        <v>16769</v>
      </c>
      <c r="G13271" s="129" t="s">
        <v>16723</v>
      </c>
      <c r="H13271" s="129" t="s">
        <v>16801</v>
      </c>
    </row>
    <row r="13272" spans="1:8" x14ac:dyDescent="0.3">
      <c r="A13272" s="183">
        <v>45688</v>
      </c>
      <c r="B13272" s="129" t="s">
        <v>16847</v>
      </c>
      <c r="C13272" s="129" t="s">
        <v>418</v>
      </c>
      <c r="D13272" s="165">
        <v>300</v>
      </c>
      <c r="E13272" s="129" t="s">
        <v>16708</v>
      </c>
      <c r="F13272" s="129" t="s">
        <v>16769</v>
      </c>
      <c r="G13272" s="129" t="s">
        <v>16723</v>
      </c>
      <c r="H13272" s="129" t="s">
        <v>16801</v>
      </c>
    </row>
    <row r="13273" spans="1:8" x14ac:dyDescent="0.3">
      <c r="A13273" s="183">
        <v>45688</v>
      </c>
      <c r="B13273" s="129" t="s">
        <v>16845</v>
      </c>
      <c r="C13273" s="129" t="s">
        <v>418</v>
      </c>
      <c r="D13273" s="165">
        <v>250</v>
      </c>
      <c r="E13273" s="129" t="s">
        <v>16708</v>
      </c>
      <c r="F13273" s="129" t="s">
        <v>16769</v>
      </c>
      <c r="G13273" s="129" t="s">
        <v>16723</v>
      </c>
      <c r="H13273" s="129" t="s">
        <v>16801</v>
      </c>
    </row>
    <row r="13274" spans="1:8" x14ac:dyDescent="0.3">
      <c r="A13274" s="183">
        <v>45688</v>
      </c>
      <c r="B13274" s="129" t="s">
        <v>16844</v>
      </c>
      <c r="C13274" s="129" t="s">
        <v>418</v>
      </c>
      <c r="D13274" s="165">
        <v>161.76</v>
      </c>
      <c r="E13274" s="129" t="s">
        <v>16708</v>
      </c>
      <c r="F13274" s="129" t="s">
        <v>16769</v>
      </c>
      <c r="G13274" s="129" t="s">
        <v>16723</v>
      </c>
      <c r="H13274" s="129" t="s">
        <v>16801</v>
      </c>
    </row>
    <row r="13275" spans="1:8" x14ac:dyDescent="0.3">
      <c r="A13275" s="183">
        <v>45688</v>
      </c>
      <c r="B13275" s="129" t="s">
        <v>16849</v>
      </c>
      <c r="C13275" s="129" t="s">
        <v>418</v>
      </c>
      <c r="D13275" s="165">
        <v>150</v>
      </c>
      <c r="E13275" s="129" t="s">
        <v>16716</v>
      </c>
      <c r="F13275" s="129" t="s">
        <v>16769</v>
      </c>
      <c r="G13275" s="129" t="s">
        <v>16723</v>
      </c>
      <c r="H13275" s="129"/>
    </row>
    <row r="13276" spans="1:8" x14ac:dyDescent="0.3">
      <c r="A13276" s="183">
        <v>45688</v>
      </c>
      <c r="B13276" s="129" t="s">
        <v>16848</v>
      </c>
      <c r="C13276" s="129" t="s">
        <v>418</v>
      </c>
      <c r="D13276" s="165">
        <v>149.99</v>
      </c>
      <c r="E13276" s="129" t="s">
        <v>16708</v>
      </c>
      <c r="F13276" s="129" t="s">
        <v>16769</v>
      </c>
      <c r="G13276" s="129" t="s">
        <v>16723</v>
      </c>
      <c r="H13276" s="129" t="s">
        <v>16801</v>
      </c>
    </row>
    <row r="13277" spans="1:8" x14ac:dyDescent="0.3">
      <c r="A13277" s="183">
        <v>45688</v>
      </c>
      <c r="B13277" s="129" t="s">
        <v>16849</v>
      </c>
      <c r="C13277" s="129" t="s">
        <v>418</v>
      </c>
      <c r="D13277" s="165">
        <v>99.88</v>
      </c>
      <c r="E13277" s="129" t="s">
        <v>16716</v>
      </c>
      <c r="F13277" s="129" t="s">
        <v>16769</v>
      </c>
      <c r="G13277" s="129" t="s">
        <v>16723</v>
      </c>
      <c r="H13277" s="129"/>
    </row>
    <row r="13278" spans="1:8" x14ac:dyDescent="0.3">
      <c r="A13278" s="183">
        <v>45688</v>
      </c>
      <c r="B13278" s="129" t="s">
        <v>16851</v>
      </c>
      <c r="C13278" s="129" t="s">
        <v>418</v>
      </c>
      <c r="D13278" s="165">
        <v>23.9</v>
      </c>
      <c r="E13278" s="129" t="s">
        <v>16708</v>
      </c>
      <c r="F13278" s="129" t="s">
        <v>16769</v>
      </c>
      <c r="G13278" s="129" t="s">
        <v>16723</v>
      </c>
      <c r="H13278" s="129" t="s">
        <v>16801</v>
      </c>
    </row>
    <row r="13279" spans="1:8" x14ac:dyDescent="0.3">
      <c r="A13279" s="183">
        <v>45688</v>
      </c>
      <c r="B13279" s="129" t="s">
        <v>16851</v>
      </c>
      <c r="C13279" s="129" t="s">
        <v>418</v>
      </c>
      <c r="D13279" s="165">
        <v>14.71</v>
      </c>
      <c r="E13279" s="129" t="s">
        <v>16710</v>
      </c>
      <c r="F13279" s="129" t="s">
        <v>16769</v>
      </c>
      <c r="G13279" s="129" t="s">
        <v>16723</v>
      </c>
      <c r="H13279" s="129"/>
    </row>
    <row r="13280" spans="1:8" x14ac:dyDescent="0.3">
      <c r="A13280" s="183">
        <v>45688</v>
      </c>
      <c r="B13280" s="129" t="s">
        <v>16845</v>
      </c>
      <c r="C13280" s="129" t="s">
        <v>418</v>
      </c>
      <c r="D13280" s="165">
        <v>93529</v>
      </c>
      <c r="E13280" s="129" t="s">
        <v>16708</v>
      </c>
      <c r="F13280" s="129" t="s">
        <v>16721</v>
      </c>
      <c r="G13280" s="129" t="s">
        <v>16723</v>
      </c>
      <c r="H13280" s="129"/>
    </row>
    <row r="13281" spans="1:8" x14ac:dyDescent="0.3">
      <c r="A13281" s="183">
        <v>45688</v>
      </c>
      <c r="B13281" s="129" t="s">
        <v>16848</v>
      </c>
      <c r="C13281" s="129" t="s">
        <v>418</v>
      </c>
      <c r="D13281" s="165">
        <v>138184</v>
      </c>
      <c r="E13281" s="129" t="s">
        <v>16708</v>
      </c>
      <c r="F13281" s="129" t="s">
        <v>16721</v>
      </c>
      <c r="G13281" s="129" t="s">
        <v>16723</v>
      </c>
      <c r="H13281" s="129"/>
    </row>
    <row r="13282" spans="1:8" x14ac:dyDescent="0.3">
      <c r="A13282" s="183">
        <v>45688</v>
      </c>
      <c r="B13282" s="129" t="s">
        <v>16846</v>
      </c>
      <c r="C13282" s="129" t="s">
        <v>418</v>
      </c>
      <c r="D13282" s="165">
        <v>1167538</v>
      </c>
      <c r="E13282" s="129" t="s">
        <v>16710</v>
      </c>
      <c r="F13282" s="129" t="s">
        <v>16721</v>
      </c>
      <c r="G13282" s="129" t="s">
        <v>16723</v>
      </c>
      <c r="H13282" s="129"/>
    </row>
    <row r="13283" spans="1:8" x14ac:dyDescent="0.3">
      <c r="A13283" s="183">
        <v>45688</v>
      </c>
      <c r="B13283" s="129" t="s">
        <v>16845</v>
      </c>
      <c r="C13283" s="129" t="s">
        <v>418</v>
      </c>
      <c r="D13283" s="165">
        <v>125211</v>
      </c>
      <c r="E13283" s="129" t="s">
        <v>16708</v>
      </c>
      <c r="F13283" s="129" t="s">
        <v>16721</v>
      </c>
      <c r="G13283" s="129" t="s">
        <v>16723</v>
      </c>
      <c r="H13283" s="129"/>
    </row>
    <row r="13284" spans="1:8" x14ac:dyDescent="0.3">
      <c r="A13284" s="183">
        <v>45688</v>
      </c>
      <c r="B13284" s="129" t="s">
        <v>16847</v>
      </c>
      <c r="C13284" s="129" t="s">
        <v>418</v>
      </c>
      <c r="D13284" s="165">
        <v>76982</v>
      </c>
      <c r="E13284" s="129" t="s">
        <v>16708</v>
      </c>
      <c r="F13284" s="129" t="s">
        <v>16721</v>
      </c>
      <c r="G13284" s="129" t="s">
        <v>16723</v>
      </c>
      <c r="H13284" s="129"/>
    </row>
    <row r="13285" spans="1:8" x14ac:dyDescent="0.3">
      <c r="A13285" s="183">
        <v>45688</v>
      </c>
      <c r="B13285" s="129" t="s">
        <v>16845</v>
      </c>
      <c r="C13285" s="129" t="s">
        <v>418</v>
      </c>
      <c r="D13285" s="165">
        <v>64845</v>
      </c>
      <c r="E13285" s="129" t="s">
        <v>16708</v>
      </c>
      <c r="F13285" s="129" t="s">
        <v>16721</v>
      </c>
      <c r="G13285" s="129" t="s">
        <v>16723</v>
      </c>
      <c r="H13285" s="129"/>
    </row>
    <row r="13286" spans="1:8" x14ac:dyDescent="0.3">
      <c r="A13286" s="183">
        <v>45688</v>
      </c>
      <c r="B13286" s="129" t="s">
        <v>16844</v>
      </c>
      <c r="C13286" s="129" t="s">
        <v>418</v>
      </c>
      <c r="D13286" s="165">
        <v>33881</v>
      </c>
      <c r="E13286" s="129" t="s">
        <v>16708</v>
      </c>
      <c r="F13286" s="129" t="s">
        <v>16721</v>
      </c>
      <c r="G13286" s="129" t="s">
        <v>16723</v>
      </c>
      <c r="H13286" s="129"/>
    </row>
    <row r="13287" spans="1:8" x14ac:dyDescent="0.3">
      <c r="A13287" s="183">
        <v>45688</v>
      </c>
      <c r="B13287" s="129" t="s">
        <v>16849</v>
      </c>
      <c r="C13287" s="129" t="s">
        <v>418</v>
      </c>
      <c r="D13287" s="165">
        <v>184584</v>
      </c>
      <c r="E13287" s="129" t="s">
        <v>16716</v>
      </c>
      <c r="F13287" s="129" t="s">
        <v>16721</v>
      </c>
      <c r="G13287" s="129" t="s">
        <v>16723</v>
      </c>
      <c r="H13287" s="129"/>
    </row>
    <row r="13288" spans="1:8" x14ac:dyDescent="0.3">
      <c r="A13288" s="183">
        <v>45688</v>
      </c>
      <c r="B13288" s="129" t="s">
        <v>16848</v>
      </c>
      <c r="C13288" s="129" t="s">
        <v>418</v>
      </c>
      <c r="D13288" s="165">
        <v>30477</v>
      </c>
      <c r="E13288" s="129" t="s">
        <v>16708</v>
      </c>
      <c r="F13288" s="129" t="s">
        <v>16721</v>
      </c>
      <c r="G13288" s="129" t="s">
        <v>16723</v>
      </c>
      <c r="H13288" s="129"/>
    </row>
    <row r="13289" spans="1:8" x14ac:dyDescent="0.3">
      <c r="A13289" s="183">
        <v>45688</v>
      </c>
      <c r="B13289" s="129" t="s">
        <v>16849</v>
      </c>
      <c r="C13289" s="129" t="s">
        <v>418</v>
      </c>
      <c r="D13289" s="165">
        <v>48054</v>
      </c>
      <c r="E13289" s="129" t="s">
        <v>16716</v>
      </c>
      <c r="F13289" s="129" t="s">
        <v>16721</v>
      </c>
      <c r="G13289" s="129" t="s">
        <v>16723</v>
      </c>
      <c r="H13289" s="129"/>
    </row>
    <row r="13290" spans="1:8" x14ac:dyDescent="0.3">
      <c r="A13290" s="183">
        <v>45688</v>
      </c>
      <c r="B13290" s="129" t="s">
        <v>16851</v>
      </c>
      <c r="C13290" s="129" t="s">
        <v>418</v>
      </c>
      <c r="D13290" s="165">
        <v>5806</v>
      </c>
      <c r="E13290" s="129" t="s">
        <v>16708</v>
      </c>
      <c r="F13290" s="129" t="s">
        <v>16721</v>
      </c>
      <c r="G13290" s="129" t="s">
        <v>16723</v>
      </c>
      <c r="H13290" s="129"/>
    </row>
    <row r="13291" spans="1:8" x14ac:dyDescent="0.3">
      <c r="A13291" s="183">
        <v>45688</v>
      </c>
      <c r="B13291" s="129" t="s">
        <v>16851</v>
      </c>
      <c r="C13291" s="129" t="s">
        <v>418</v>
      </c>
      <c r="D13291" s="165">
        <v>32225</v>
      </c>
      <c r="E13291" s="129" t="s">
        <v>16710</v>
      </c>
      <c r="F13291" s="129" t="s">
        <v>16721</v>
      </c>
      <c r="G13291" s="129" t="s">
        <v>16723</v>
      </c>
      <c r="H13291" s="129"/>
    </row>
    <row r="13292" spans="1:8" x14ac:dyDescent="0.3">
      <c r="A13292" s="183">
        <v>45688</v>
      </c>
      <c r="B13292" s="129" t="s">
        <v>16851</v>
      </c>
      <c r="C13292" s="129" t="s">
        <v>418</v>
      </c>
      <c r="D13292" s="165">
        <v>207</v>
      </c>
      <c r="E13292" s="129" t="s">
        <v>16708</v>
      </c>
      <c r="F13292" s="129" t="s">
        <v>16720</v>
      </c>
      <c r="G13292" s="129" t="s">
        <v>16723</v>
      </c>
      <c r="H13292" s="129" t="s">
        <v>16774</v>
      </c>
    </row>
    <row r="13293" spans="1:8" x14ac:dyDescent="0.3">
      <c r="A13293" s="183">
        <v>45716</v>
      </c>
      <c r="B13293" s="129" t="s">
        <v>16842</v>
      </c>
      <c r="C13293" s="129" t="s">
        <v>418</v>
      </c>
      <c r="D13293" s="165">
        <v>117</v>
      </c>
      <c r="E13293" s="129" t="s">
        <v>16708</v>
      </c>
      <c r="F13293" s="129" t="s">
        <v>16720</v>
      </c>
      <c r="G13293" s="129" t="s">
        <v>16723</v>
      </c>
      <c r="H13293" s="129" t="s">
        <v>16774</v>
      </c>
    </row>
    <row r="13294" spans="1:8" x14ac:dyDescent="0.3">
      <c r="A13294" s="183">
        <v>45716</v>
      </c>
      <c r="B13294" s="129" t="s">
        <v>16843</v>
      </c>
      <c r="C13294" s="129" t="s">
        <v>418</v>
      </c>
      <c r="D13294" s="165">
        <v>77</v>
      </c>
      <c r="E13294" s="129" t="s">
        <v>16708</v>
      </c>
      <c r="F13294" s="129" t="s">
        <v>16720</v>
      </c>
      <c r="G13294" s="129" t="s">
        <v>16723</v>
      </c>
      <c r="H13294" s="129" t="s">
        <v>16774</v>
      </c>
    </row>
    <row r="13295" spans="1:8" x14ac:dyDescent="0.3">
      <c r="A13295" s="183">
        <v>45716</v>
      </c>
      <c r="B13295" s="129" t="s">
        <v>16842</v>
      </c>
      <c r="C13295" s="129" t="s">
        <v>418</v>
      </c>
      <c r="D13295" s="165">
        <v>85</v>
      </c>
      <c r="E13295" s="129" t="s">
        <v>16708</v>
      </c>
      <c r="F13295" s="129" t="s">
        <v>16720</v>
      </c>
      <c r="G13295" s="129" t="s">
        <v>16723</v>
      </c>
      <c r="H13295" s="129" t="s">
        <v>16774</v>
      </c>
    </row>
    <row r="13296" spans="1:8" x14ac:dyDescent="0.3">
      <c r="A13296" s="183">
        <v>45688</v>
      </c>
      <c r="B13296" s="129" t="s">
        <v>16851</v>
      </c>
      <c r="C13296" s="129" t="s">
        <v>418</v>
      </c>
      <c r="D13296" s="165">
        <v>7267</v>
      </c>
      <c r="E13296" s="129" t="s">
        <v>16710</v>
      </c>
      <c r="F13296" s="129" t="s">
        <v>16720</v>
      </c>
      <c r="G13296" s="129" t="s">
        <v>16723</v>
      </c>
      <c r="H13296" s="129"/>
    </row>
    <row r="13297" spans="1:8" x14ac:dyDescent="0.3">
      <c r="A13297" s="183">
        <v>45716</v>
      </c>
      <c r="B13297" s="129" t="s">
        <v>16843</v>
      </c>
      <c r="C13297" s="129" t="s">
        <v>418</v>
      </c>
      <c r="D13297" s="165">
        <v>76</v>
      </c>
      <c r="E13297" s="129" t="s">
        <v>16708</v>
      </c>
      <c r="F13297" s="129" t="s">
        <v>16720</v>
      </c>
      <c r="G13297" s="129" t="s">
        <v>16723</v>
      </c>
      <c r="H13297" s="129" t="s">
        <v>16774</v>
      </c>
    </row>
    <row r="13298" spans="1:8" x14ac:dyDescent="0.3">
      <c r="A13298" s="183">
        <v>45688</v>
      </c>
      <c r="B13298" s="129" t="s">
        <v>16844</v>
      </c>
      <c r="C13298" s="129" t="s">
        <v>418</v>
      </c>
      <c r="D13298" s="165">
        <v>42</v>
      </c>
      <c r="E13298" s="129" t="s">
        <v>16708</v>
      </c>
      <c r="F13298" s="129" t="s">
        <v>16720</v>
      </c>
      <c r="G13298" s="129" t="s">
        <v>16723</v>
      </c>
      <c r="H13298" s="129" t="s">
        <v>16774</v>
      </c>
    </row>
    <row r="13299" spans="1:8" x14ac:dyDescent="0.3">
      <c r="A13299" s="183">
        <v>45716</v>
      </c>
      <c r="B13299" s="129" t="s">
        <v>16840</v>
      </c>
      <c r="C13299" s="129" t="s">
        <v>418</v>
      </c>
      <c r="D13299" s="165">
        <v>20</v>
      </c>
      <c r="E13299" s="129" t="s">
        <v>16708</v>
      </c>
      <c r="F13299" s="129" t="s">
        <v>16720</v>
      </c>
      <c r="G13299" s="129" t="s">
        <v>16723</v>
      </c>
      <c r="H13299" s="129" t="s">
        <v>16774</v>
      </c>
    </row>
    <row r="13300" spans="1:8" x14ac:dyDescent="0.3">
      <c r="A13300" s="183">
        <v>45716</v>
      </c>
      <c r="B13300" s="129" t="s">
        <v>16840</v>
      </c>
      <c r="C13300" s="129" t="s">
        <v>418</v>
      </c>
      <c r="D13300" s="165">
        <v>968</v>
      </c>
      <c r="E13300" s="129" t="s">
        <v>16710</v>
      </c>
      <c r="F13300" s="129" t="s">
        <v>16720</v>
      </c>
      <c r="G13300" s="129" t="s">
        <v>16723</v>
      </c>
      <c r="H13300" s="129"/>
    </row>
    <row r="13301" spans="1:8" x14ac:dyDescent="0.3">
      <c r="A13301" s="183">
        <v>45688</v>
      </c>
      <c r="B13301" s="129" t="s">
        <v>16851</v>
      </c>
      <c r="C13301" s="129" t="s">
        <v>418</v>
      </c>
      <c r="D13301" s="165">
        <v>54911</v>
      </c>
      <c r="E13301" s="129" t="s">
        <v>16708</v>
      </c>
      <c r="F13301" s="129" t="s">
        <v>16707</v>
      </c>
      <c r="G13301" s="129" t="s">
        <v>16723</v>
      </c>
      <c r="H13301" s="129" t="s">
        <v>16820</v>
      </c>
    </row>
    <row r="13302" spans="1:8" x14ac:dyDescent="0.3">
      <c r="A13302" s="183">
        <v>45716</v>
      </c>
      <c r="B13302" s="129" t="s">
        <v>16842</v>
      </c>
      <c r="C13302" s="129" t="s">
        <v>418</v>
      </c>
      <c r="D13302" s="165">
        <v>42595</v>
      </c>
      <c r="E13302" s="129" t="s">
        <v>16708</v>
      </c>
      <c r="F13302" s="129" t="s">
        <v>16707</v>
      </c>
      <c r="G13302" s="129" t="s">
        <v>16723</v>
      </c>
      <c r="H13302" s="129" t="s">
        <v>16820</v>
      </c>
    </row>
    <row r="13303" spans="1:8" x14ac:dyDescent="0.3">
      <c r="A13303" s="183">
        <v>45716</v>
      </c>
      <c r="B13303" s="129" t="s">
        <v>16843</v>
      </c>
      <c r="C13303" s="129" t="s">
        <v>418</v>
      </c>
      <c r="D13303" s="165">
        <v>59617</v>
      </c>
      <c r="E13303" s="129" t="s">
        <v>16708</v>
      </c>
      <c r="F13303" s="129" t="s">
        <v>16707</v>
      </c>
      <c r="G13303" s="129" t="s">
        <v>16723</v>
      </c>
      <c r="H13303" s="129" t="s">
        <v>16820</v>
      </c>
    </row>
    <row r="13304" spans="1:8" x14ac:dyDescent="0.3">
      <c r="A13304" s="183">
        <v>45716</v>
      </c>
      <c r="B13304" s="129" t="s">
        <v>16842</v>
      </c>
      <c r="C13304" s="129" t="s">
        <v>418</v>
      </c>
      <c r="D13304" s="165">
        <v>36725</v>
      </c>
      <c r="E13304" s="129" t="s">
        <v>16708</v>
      </c>
      <c r="F13304" s="129" t="s">
        <v>16707</v>
      </c>
      <c r="G13304" s="129" t="s">
        <v>16723</v>
      </c>
      <c r="H13304" s="129" t="s">
        <v>16820</v>
      </c>
    </row>
    <row r="13305" spans="1:8" x14ac:dyDescent="0.3">
      <c r="A13305" s="183">
        <v>45688</v>
      </c>
      <c r="B13305" s="129" t="s">
        <v>16851</v>
      </c>
      <c r="C13305" s="129" t="s">
        <v>418</v>
      </c>
      <c r="D13305" s="165">
        <v>143688</v>
      </c>
      <c r="E13305" s="129" t="s">
        <v>16710</v>
      </c>
      <c r="F13305" s="129" t="s">
        <v>16707</v>
      </c>
      <c r="G13305" s="129" t="s">
        <v>16723</v>
      </c>
      <c r="H13305" s="129"/>
    </row>
    <row r="13306" spans="1:8" x14ac:dyDescent="0.3">
      <c r="A13306" s="183">
        <v>45716</v>
      </c>
      <c r="B13306" s="129" t="s">
        <v>16843</v>
      </c>
      <c r="C13306" s="129" t="s">
        <v>418</v>
      </c>
      <c r="D13306" s="165">
        <v>60959</v>
      </c>
      <c r="E13306" s="129" t="s">
        <v>16708</v>
      </c>
      <c r="F13306" s="129" t="s">
        <v>16707</v>
      </c>
      <c r="G13306" s="129" t="s">
        <v>16723</v>
      </c>
      <c r="H13306" s="129" t="s">
        <v>16820</v>
      </c>
    </row>
    <row r="13307" spans="1:8" x14ac:dyDescent="0.3">
      <c r="A13307" s="183">
        <v>45688</v>
      </c>
      <c r="B13307" s="129" t="s">
        <v>16844</v>
      </c>
      <c r="C13307" s="129" t="s">
        <v>418</v>
      </c>
      <c r="D13307" s="165">
        <v>21506</v>
      </c>
      <c r="E13307" s="129" t="s">
        <v>16708</v>
      </c>
      <c r="F13307" s="129" t="s">
        <v>16707</v>
      </c>
      <c r="G13307" s="129" t="s">
        <v>16723</v>
      </c>
      <c r="H13307" s="129" t="s">
        <v>16820</v>
      </c>
    </row>
    <row r="13308" spans="1:8" x14ac:dyDescent="0.3">
      <c r="A13308" s="183">
        <v>45716</v>
      </c>
      <c r="B13308" s="129" t="s">
        <v>16840</v>
      </c>
      <c r="C13308" s="129" t="s">
        <v>418</v>
      </c>
      <c r="D13308" s="165">
        <v>17569</v>
      </c>
      <c r="E13308" s="129" t="s">
        <v>16708</v>
      </c>
      <c r="F13308" s="129" t="s">
        <v>16707</v>
      </c>
      <c r="G13308" s="129" t="s">
        <v>16723</v>
      </c>
      <c r="H13308" s="129" t="s">
        <v>16820</v>
      </c>
    </row>
    <row r="13309" spans="1:8" x14ac:dyDescent="0.3">
      <c r="A13309" s="183">
        <v>45716</v>
      </c>
      <c r="B13309" s="129" t="s">
        <v>16840</v>
      </c>
      <c r="C13309" s="129" t="s">
        <v>418</v>
      </c>
      <c r="D13309" s="165">
        <v>56657</v>
      </c>
      <c r="E13309" s="129" t="s">
        <v>16710</v>
      </c>
      <c r="F13309" s="129" t="s">
        <v>16707</v>
      </c>
      <c r="G13309" s="129" t="s">
        <v>16723</v>
      </c>
      <c r="H13309" s="129"/>
    </row>
    <row r="13310" spans="1:8" x14ac:dyDescent="0.3">
      <c r="A13310" s="183">
        <v>45688</v>
      </c>
      <c r="B13310" s="129" t="s">
        <v>16851</v>
      </c>
      <c r="C13310" s="129" t="s">
        <v>418</v>
      </c>
      <c r="D13310" s="165">
        <v>132248</v>
      </c>
      <c r="E13310" s="129" t="s">
        <v>16708</v>
      </c>
      <c r="F13310" s="129" t="s">
        <v>16721</v>
      </c>
      <c r="G13310" s="129" t="s">
        <v>16723</v>
      </c>
      <c r="H13310" s="129"/>
    </row>
    <row r="13311" spans="1:8" x14ac:dyDescent="0.3">
      <c r="A13311" s="183">
        <v>45716</v>
      </c>
      <c r="B13311" s="129" t="s">
        <v>16842</v>
      </c>
      <c r="C13311" s="129" t="s">
        <v>418</v>
      </c>
      <c r="D13311" s="165">
        <v>95290</v>
      </c>
      <c r="E13311" s="129" t="s">
        <v>16708</v>
      </c>
      <c r="F13311" s="129" t="s">
        <v>16721</v>
      </c>
      <c r="G13311" s="129" t="s">
        <v>16723</v>
      </c>
      <c r="H13311" s="129"/>
    </row>
    <row r="13312" spans="1:8" x14ac:dyDescent="0.3">
      <c r="A13312" s="183">
        <v>45716</v>
      </c>
      <c r="B13312" s="129" t="s">
        <v>16843</v>
      </c>
      <c r="C13312" s="129" t="s">
        <v>418</v>
      </c>
      <c r="D13312" s="165">
        <v>128768</v>
      </c>
      <c r="E13312" s="129" t="s">
        <v>16708</v>
      </c>
      <c r="F13312" s="129" t="s">
        <v>16721</v>
      </c>
      <c r="G13312" s="129" t="s">
        <v>16723</v>
      </c>
      <c r="H13312" s="129"/>
    </row>
    <row r="13313" spans="1:8" x14ac:dyDescent="0.3">
      <c r="A13313" s="183">
        <v>45716</v>
      </c>
      <c r="B13313" s="129" t="s">
        <v>16842</v>
      </c>
      <c r="C13313" s="129" t="s">
        <v>418</v>
      </c>
      <c r="D13313" s="165">
        <v>92747</v>
      </c>
      <c r="E13313" s="129" t="s">
        <v>16708</v>
      </c>
      <c r="F13313" s="129" t="s">
        <v>16721</v>
      </c>
      <c r="G13313" s="129" t="s">
        <v>16723</v>
      </c>
      <c r="H13313" s="129"/>
    </row>
    <row r="13314" spans="1:8" x14ac:dyDescent="0.3">
      <c r="A13314" s="183">
        <v>45688</v>
      </c>
      <c r="B13314" s="129" t="s">
        <v>16851</v>
      </c>
      <c r="C13314" s="129" t="s">
        <v>418</v>
      </c>
      <c r="D13314" s="165">
        <v>529703</v>
      </c>
      <c r="E13314" s="129" t="s">
        <v>16710</v>
      </c>
      <c r="F13314" s="129" t="s">
        <v>16721</v>
      </c>
      <c r="G13314" s="129" t="s">
        <v>16723</v>
      </c>
      <c r="H13314" s="129"/>
    </row>
    <row r="13315" spans="1:8" x14ac:dyDescent="0.3">
      <c r="A13315" s="183">
        <v>45716</v>
      </c>
      <c r="B13315" s="129" t="s">
        <v>16843</v>
      </c>
      <c r="C13315" s="129" t="s">
        <v>418</v>
      </c>
      <c r="D13315" s="165">
        <v>117690</v>
      </c>
      <c r="E13315" s="129" t="s">
        <v>16708</v>
      </c>
      <c r="F13315" s="129" t="s">
        <v>16721</v>
      </c>
      <c r="G13315" s="129" t="s">
        <v>16723</v>
      </c>
      <c r="H13315" s="129"/>
    </row>
    <row r="13316" spans="1:8" x14ac:dyDescent="0.3">
      <c r="A13316" s="183">
        <v>45688</v>
      </c>
      <c r="B13316" s="129" t="s">
        <v>16844</v>
      </c>
      <c r="C13316" s="129" t="s">
        <v>418</v>
      </c>
      <c r="D13316" s="165">
        <v>50565</v>
      </c>
      <c r="E13316" s="129" t="s">
        <v>16708</v>
      </c>
      <c r="F13316" s="129" t="s">
        <v>16721</v>
      </c>
      <c r="G13316" s="129" t="s">
        <v>16723</v>
      </c>
      <c r="H13316" s="129"/>
    </row>
    <row r="13317" spans="1:8" x14ac:dyDescent="0.3">
      <c r="A13317" s="183">
        <v>45716</v>
      </c>
      <c r="B13317" s="129" t="s">
        <v>16840</v>
      </c>
      <c r="C13317" s="129" t="s">
        <v>418</v>
      </c>
      <c r="D13317" s="165">
        <v>33613</v>
      </c>
      <c r="E13317" s="129" t="s">
        <v>16708</v>
      </c>
      <c r="F13317" s="129" t="s">
        <v>16721</v>
      </c>
      <c r="G13317" s="129" t="s">
        <v>16723</v>
      </c>
      <c r="H13317" s="129"/>
    </row>
    <row r="13318" spans="1:8" x14ac:dyDescent="0.3">
      <c r="A13318" s="183">
        <v>45716</v>
      </c>
      <c r="B13318" s="129" t="s">
        <v>16840</v>
      </c>
      <c r="C13318" s="129" t="s">
        <v>418</v>
      </c>
      <c r="D13318" s="165">
        <v>101709</v>
      </c>
      <c r="E13318" s="129" t="s">
        <v>16710</v>
      </c>
      <c r="F13318" s="129" t="s">
        <v>16721</v>
      </c>
      <c r="G13318" s="129" t="s">
        <v>16723</v>
      </c>
      <c r="H13318" s="129"/>
    </row>
    <row r="13319" spans="1:8" x14ac:dyDescent="0.3">
      <c r="A13319" s="183">
        <v>45688</v>
      </c>
      <c r="B13319" s="129" t="s">
        <v>16851</v>
      </c>
      <c r="C13319" s="129" t="s">
        <v>418</v>
      </c>
      <c r="D13319" s="165">
        <v>424.74</v>
      </c>
      <c r="E13319" s="129" t="s">
        <v>16708</v>
      </c>
      <c r="F13319" s="129" t="s">
        <v>16769</v>
      </c>
      <c r="G13319" s="129" t="s">
        <v>16723</v>
      </c>
      <c r="H13319" s="129" t="s">
        <v>16801</v>
      </c>
    </row>
    <row r="13320" spans="1:8" x14ac:dyDescent="0.3">
      <c r="A13320" s="183">
        <v>45716</v>
      </c>
      <c r="B13320" s="129" t="s">
        <v>16842</v>
      </c>
      <c r="C13320" s="129" t="s">
        <v>418</v>
      </c>
      <c r="D13320" s="165">
        <v>349.99</v>
      </c>
      <c r="E13320" s="129" t="s">
        <v>16708</v>
      </c>
      <c r="F13320" s="129" t="s">
        <v>16769</v>
      </c>
      <c r="G13320" s="129" t="s">
        <v>16723</v>
      </c>
      <c r="H13320" s="129" t="s">
        <v>16801</v>
      </c>
    </row>
    <row r="13321" spans="1:8" x14ac:dyDescent="0.3">
      <c r="A13321" s="183">
        <v>45716</v>
      </c>
      <c r="B13321" s="129" t="s">
        <v>16843</v>
      </c>
      <c r="C13321" s="129" t="s">
        <v>418</v>
      </c>
      <c r="D13321" s="165">
        <v>349.75</v>
      </c>
      <c r="E13321" s="129" t="s">
        <v>16708</v>
      </c>
      <c r="F13321" s="129" t="s">
        <v>16769</v>
      </c>
      <c r="G13321" s="129" t="s">
        <v>16723</v>
      </c>
      <c r="H13321" s="129" t="s">
        <v>16801</v>
      </c>
    </row>
    <row r="13322" spans="1:8" x14ac:dyDescent="0.3">
      <c r="A13322" s="183">
        <v>45716</v>
      </c>
      <c r="B13322" s="129" t="s">
        <v>16842</v>
      </c>
      <c r="C13322" s="129" t="s">
        <v>418</v>
      </c>
      <c r="D13322" s="165">
        <v>349.46</v>
      </c>
      <c r="E13322" s="129" t="s">
        <v>16708</v>
      </c>
      <c r="F13322" s="129" t="s">
        <v>16769</v>
      </c>
      <c r="G13322" s="129" t="s">
        <v>16723</v>
      </c>
      <c r="H13322" s="129" t="s">
        <v>16801</v>
      </c>
    </row>
    <row r="13323" spans="1:8" x14ac:dyDescent="0.3">
      <c r="A13323" s="183">
        <v>45688</v>
      </c>
      <c r="B13323" s="129" t="s">
        <v>16851</v>
      </c>
      <c r="C13323" s="129" t="s">
        <v>418</v>
      </c>
      <c r="D13323" s="165">
        <v>335.28</v>
      </c>
      <c r="E13323" s="129" t="s">
        <v>16710</v>
      </c>
      <c r="F13323" s="129" t="s">
        <v>16769</v>
      </c>
      <c r="G13323" s="129" t="s">
        <v>16723</v>
      </c>
      <c r="H13323" s="129"/>
    </row>
    <row r="13324" spans="1:8" x14ac:dyDescent="0.3">
      <c r="A13324" s="183">
        <v>45716</v>
      </c>
      <c r="B13324" s="129" t="s">
        <v>16843</v>
      </c>
      <c r="C13324" s="129" t="s">
        <v>418</v>
      </c>
      <c r="D13324" s="165">
        <v>250</v>
      </c>
      <c r="E13324" s="129" t="s">
        <v>16708</v>
      </c>
      <c r="F13324" s="129" t="s">
        <v>16769</v>
      </c>
      <c r="G13324" s="129" t="s">
        <v>16723</v>
      </c>
      <c r="H13324" s="129" t="s">
        <v>16801</v>
      </c>
    </row>
    <row r="13325" spans="1:8" x14ac:dyDescent="0.3">
      <c r="A13325" s="183">
        <v>45688</v>
      </c>
      <c r="B13325" s="129" t="s">
        <v>16844</v>
      </c>
      <c r="C13325" s="129" t="s">
        <v>418</v>
      </c>
      <c r="D13325" s="165">
        <v>188.24</v>
      </c>
      <c r="E13325" s="129" t="s">
        <v>16708</v>
      </c>
      <c r="F13325" s="129" t="s">
        <v>16769</v>
      </c>
      <c r="G13325" s="129" t="s">
        <v>16723</v>
      </c>
      <c r="H13325" s="129" t="s">
        <v>16801</v>
      </c>
    </row>
    <row r="13326" spans="1:8" x14ac:dyDescent="0.3">
      <c r="A13326" s="183">
        <v>45716</v>
      </c>
      <c r="B13326" s="129" t="s">
        <v>16840</v>
      </c>
      <c r="C13326" s="129" t="s">
        <v>418</v>
      </c>
      <c r="D13326" s="165">
        <v>117.47</v>
      </c>
      <c r="E13326" s="129" t="s">
        <v>16708</v>
      </c>
      <c r="F13326" s="129" t="s">
        <v>16769</v>
      </c>
      <c r="G13326" s="129" t="s">
        <v>16723</v>
      </c>
      <c r="H13326" s="129" t="s">
        <v>16801</v>
      </c>
    </row>
    <row r="13327" spans="1:8" x14ac:dyDescent="0.3">
      <c r="A13327" s="183">
        <v>45716</v>
      </c>
      <c r="B13327" s="129" t="s">
        <v>16840</v>
      </c>
      <c r="C13327" s="129" t="s">
        <v>418</v>
      </c>
      <c r="D13327" s="165">
        <v>44.71</v>
      </c>
      <c r="E13327" s="129" t="s">
        <v>16710</v>
      </c>
      <c r="F13327" s="129" t="s">
        <v>16769</v>
      </c>
      <c r="G13327" s="129" t="s">
        <v>16723</v>
      </c>
      <c r="H13327" s="129"/>
    </row>
    <row r="13328" spans="1:8" x14ac:dyDescent="0.3">
      <c r="A13328" s="183">
        <v>45747</v>
      </c>
      <c r="B13328" s="129" t="s">
        <v>16837</v>
      </c>
      <c r="C13328" s="129" t="s">
        <v>418</v>
      </c>
      <c r="D13328" s="165">
        <v>97</v>
      </c>
      <c r="E13328" s="129" t="s">
        <v>16708</v>
      </c>
      <c r="F13328" s="129" t="s">
        <v>16720</v>
      </c>
      <c r="G13328" s="129" t="s">
        <v>16723</v>
      </c>
      <c r="H13328" s="129" t="s">
        <v>16774</v>
      </c>
    </row>
    <row r="13329" spans="1:8" x14ac:dyDescent="0.3">
      <c r="A13329" s="183">
        <v>45747</v>
      </c>
      <c r="B13329" s="129" t="s">
        <v>16837</v>
      </c>
      <c r="C13329" s="129" t="s">
        <v>418</v>
      </c>
      <c r="D13329" s="165">
        <v>106</v>
      </c>
      <c r="E13329" s="129" t="s">
        <v>16708</v>
      </c>
      <c r="F13329" s="129" t="s">
        <v>16720</v>
      </c>
      <c r="G13329" s="129" t="s">
        <v>16723</v>
      </c>
      <c r="H13329" s="129" t="s">
        <v>16774</v>
      </c>
    </row>
    <row r="13330" spans="1:8" x14ac:dyDescent="0.3">
      <c r="A13330" s="183">
        <v>45747</v>
      </c>
      <c r="B13330" s="129" t="s">
        <v>16836</v>
      </c>
      <c r="C13330" s="129" t="s">
        <v>418</v>
      </c>
      <c r="D13330" s="165">
        <v>65</v>
      </c>
      <c r="E13330" s="129" t="s">
        <v>16708</v>
      </c>
      <c r="F13330" s="129" t="s">
        <v>16720</v>
      </c>
      <c r="G13330" s="129" t="s">
        <v>16723</v>
      </c>
      <c r="H13330" s="129" t="s">
        <v>16774</v>
      </c>
    </row>
    <row r="13331" spans="1:8" x14ac:dyDescent="0.3">
      <c r="A13331" s="183">
        <v>45747</v>
      </c>
      <c r="B13331" s="129" t="s">
        <v>16838</v>
      </c>
      <c r="C13331" s="129" t="s">
        <v>418</v>
      </c>
      <c r="D13331" s="165">
        <v>49</v>
      </c>
      <c r="E13331" s="129" t="s">
        <v>16708</v>
      </c>
      <c r="F13331" s="129" t="s">
        <v>16720</v>
      </c>
      <c r="G13331" s="129" t="s">
        <v>16723</v>
      </c>
      <c r="H13331" s="129" t="s">
        <v>16774</v>
      </c>
    </row>
    <row r="13332" spans="1:8" x14ac:dyDescent="0.3">
      <c r="A13332" s="183">
        <v>45747</v>
      </c>
      <c r="B13332" s="129" t="s">
        <v>16841</v>
      </c>
      <c r="C13332" s="129" t="s">
        <v>418</v>
      </c>
      <c r="D13332" s="165">
        <v>70</v>
      </c>
      <c r="E13332" s="129" t="s">
        <v>16708</v>
      </c>
      <c r="F13332" s="129" t="s">
        <v>16720</v>
      </c>
      <c r="G13332" s="129" t="s">
        <v>16723</v>
      </c>
      <c r="H13332" s="129" t="s">
        <v>16774</v>
      </c>
    </row>
    <row r="13333" spans="1:8" x14ac:dyDescent="0.3">
      <c r="A13333" s="183">
        <v>45747</v>
      </c>
      <c r="B13333" s="129" t="s">
        <v>16841</v>
      </c>
      <c r="C13333" s="129" t="s">
        <v>418</v>
      </c>
      <c r="D13333" s="165">
        <v>45</v>
      </c>
      <c r="E13333" s="129" t="s">
        <v>16708</v>
      </c>
      <c r="F13333" s="129" t="s">
        <v>16720</v>
      </c>
      <c r="G13333" s="129" t="s">
        <v>16723</v>
      </c>
      <c r="H13333" s="129" t="s">
        <v>16774</v>
      </c>
    </row>
    <row r="13334" spans="1:8" x14ac:dyDescent="0.3">
      <c r="A13334" s="183">
        <v>45716</v>
      </c>
      <c r="B13334" s="129" t="s">
        <v>16840</v>
      </c>
      <c r="C13334" s="129" t="s">
        <v>418</v>
      </c>
      <c r="D13334" s="165">
        <v>5100</v>
      </c>
      <c r="E13334" s="129" t="s">
        <v>16710</v>
      </c>
      <c r="F13334" s="129" t="s">
        <v>16720</v>
      </c>
      <c r="G13334" s="129" t="s">
        <v>16723</v>
      </c>
      <c r="H13334" s="129"/>
    </row>
    <row r="13335" spans="1:8" x14ac:dyDescent="0.3">
      <c r="A13335" s="183">
        <v>45716</v>
      </c>
      <c r="B13335" s="129" t="s">
        <v>16840</v>
      </c>
      <c r="C13335" s="129" t="s">
        <v>418</v>
      </c>
      <c r="D13335" s="165">
        <v>82</v>
      </c>
      <c r="E13335" s="129" t="s">
        <v>16708</v>
      </c>
      <c r="F13335" s="129" t="s">
        <v>16720</v>
      </c>
      <c r="G13335" s="129" t="s">
        <v>16723</v>
      </c>
      <c r="H13335" s="129" t="s">
        <v>16774</v>
      </c>
    </row>
    <row r="13336" spans="1:8" x14ac:dyDescent="0.3">
      <c r="A13336" s="183">
        <v>45747</v>
      </c>
      <c r="B13336" s="129" t="s">
        <v>16837</v>
      </c>
      <c r="C13336" s="129" t="s">
        <v>418</v>
      </c>
      <c r="D13336" s="165">
        <v>272</v>
      </c>
      <c r="E13336" s="129" t="s">
        <v>16716</v>
      </c>
      <c r="F13336" s="129" t="s">
        <v>16720</v>
      </c>
      <c r="G13336" s="129" t="s">
        <v>16723</v>
      </c>
      <c r="H13336" s="129"/>
    </row>
    <row r="13337" spans="1:8" x14ac:dyDescent="0.3">
      <c r="A13337" s="183">
        <v>45747</v>
      </c>
      <c r="B13337" s="129" t="s">
        <v>16837</v>
      </c>
      <c r="C13337" s="129" t="s">
        <v>418</v>
      </c>
      <c r="D13337" s="165">
        <v>13904</v>
      </c>
      <c r="E13337" s="129" t="s">
        <v>16708</v>
      </c>
      <c r="F13337" s="129" t="s">
        <v>16707</v>
      </c>
      <c r="G13337" s="129" t="s">
        <v>16723</v>
      </c>
      <c r="H13337" s="129" t="s">
        <v>16820</v>
      </c>
    </row>
    <row r="13338" spans="1:8" x14ac:dyDescent="0.3">
      <c r="A13338" s="183">
        <v>45747</v>
      </c>
      <c r="B13338" s="129" t="s">
        <v>16837</v>
      </c>
      <c r="C13338" s="129" t="s">
        <v>418</v>
      </c>
      <c r="D13338" s="165">
        <v>38444</v>
      </c>
      <c r="E13338" s="129" t="s">
        <v>16708</v>
      </c>
      <c r="F13338" s="129" t="s">
        <v>16707</v>
      </c>
      <c r="G13338" s="129" t="s">
        <v>16723</v>
      </c>
      <c r="H13338" s="129" t="s">
        <v>16820</v>
      </c>
    </row>
    <row r="13339" spans="1:8" x14ac:dyDescent="0.3">
      <c r="A13339" s="183">
        <v>45747</v>
      </c>
      <c r="B13339" s="129" t="s">
        <v>16836</v>
      </c>
      <c r="C13339" s="129" t="s">
        <v>418</v>
      </c>
      <c r="D13339" s="165">
        <v>62472</v>
      </c>
      <c r="E13339" s="129" t="s">
        <v>16708</v>
      </c>
      <c r="F13339" s="129" t="s">
        <v>16707</v>
      </c>
      <c r="G13339" s="129" t="s">
        <v>16723</v>
      </c>
      <c r="H13339" s="129" t="s">
        <v>16820</v>
      </c>
    </row>
    <row r="13340" spans="1:8" x14ac:dyDescent="0.3">
      <c r="A13340" s="183">
        <v>45747</v>
      </c>
      <c r="B13340" s="129" t="s">
        <v>16838</v>
      </c>
      <c r="C13340" s="129" t="s">
        <v>418</v>
      </c>
      <c r="D13340" s="165">
        <v>57856</v>
      </c>
      <c r="E13340" s="129" t="s">
        <v>16708</v>
      </c>
      <c r="F13340" s="129" t="s">
        <v>16707</v>
      </c>
      <c r="G13340" s="129" t="s">
        <v>16723</v>
      </c>
      <c r="H13340" s="129" t="s">
        <v>16820</v>
      </c>
    </row>
    <row r="13341" spans="1:8" x14ac:dyDescent="0.3">
      <c r="A13341" s="183">
        <v>45747</v>
      </c>
      <c r="B13341" s="129" t="s">
        <v>16841</v>
      </c>
      <c r="C13341" s="129" t="s">
        <v>418</v>
      </c>
      <c r="D13341" s="165">
        <v>43744</v>
      </c>
      <c r="E13341" s="129" t="s">
        <v>16708</v>
      </c>
      <c r="F13341" s="129" t="s">
        <v>16707</v>
      </c>
      <c r="G13341" s="129" t="s">
        <v>16723</v>
      </c>
      <c r="H13341" s="129" t="s">
        <v>16820</v>
      </c>
    </row>
    <row r="13342" spans="1:8" x14ac:dyDescent="0.3">
      <c r="A13342" s="183">
        <v>45747</v>
      </c>
      <c r="B13342" s="129" t="s">
        <v>16841</v>
      </c>
      <c r="C13342" s="129" t="s">
        <v>418</v>
      </c>
      <c r="D13342" s="165">
        <v>23357</v>
      </c>
      <c r="E13342" s="129" t="s">
        <v>16708</v>
      </c>
      <c r="F13342" s="129" t="s">
        <v>16707</v>
      </c>
      <c r="G13342" s="129" t="s">
        <v>16723</v>
      </c>
      <c r="H13342" s="129" t="s">
        <v>16820</v>
      </c>
    </row>
    <row r="13343" spans="1:8" x14ac:dyDescent="0.3">
      <c r="A13343" s="183">
        <v>45716</v>
      </c>
      <c r="B13343" s="129" t="s">
        <v>16840</v>
      </c>
      <c r="C13343" s="129" t="s">
        <v>418</v>
      </c>
      <c r="D13343" s="165">
        <v>173835</v>
      </c>
      <c r="E13343" s="129" t="s">
        <v>16710</v>
      </c>
      <c r="F13343" s="129" t="s">
        <v>16707</v>
      </c>
      <c r="G13343" s="129" t="s">
        <v>16723</v>
      </c>
      <c r="H13343" s="129"/>
    </row>
    <row r="13344" spans="1:8" x14ac:dyDescent="0.3">
      <c r="A13344" s="183">
        <v>45716</v>
      </c>
      <c r="B13344" s="129" t="s">
        <v>16840</v>
      </c>
      <c r="C13344" s="129" t="s">
        <v>418</v>
      </c>
      <c r="D13344" s="165">
        <v>37075</v>
      </c>
      <c r="E13344" s="129" t="s">
        <v>16708</v>
      </c>
      <c r="F13344" s="129" t="s">
        <v>16707</v>
      </c>
      <c r="G13344" s="129" t="s">
        <v>16723</v>
      </c>
      <c r="H13344" s="129" t="s">
        <v>16820</v>
      </c>
    </row>
    <row r="13345" spans="1:8" x14ac:dyDescent="0.3">
      <c r="A13345" s="183">
        <v>45747</v>
      </c>
      <c r="B13345" s="129" t="s">
        <v>16837</v>
      </c>
      <c r="C13345" s="129" t="s">
        <v>418</v>
      </c>
      <c r="D13345" s="165">
        <v>6213</v>
      </c>
      <c r="E13345" s="129" t="s">
        <v>16716</v>
      </c>
      <c r="F13345" s="129" t="s">
        <v>16707</v>
      </c>
      <c r="G13345" s="129" t="s">
        <v>16723</v>
      </c>
      <c r="H13345" s="129"/>
    </row>
    <row r="13346" spans="1:8" x14ac:dyDescent="0.3">
      <c r="A13346" s="183">
        <v>45747</v>
      </c>
      <c r="B13346" s="129" t="s">
        <v>16837</v>
      </c>
      <c r="C13346" s="129" t="s">
        <v>418</v>
      </c>
      <c r="D13346" s="165">
        <v>55700</v>
      </c>
      <c r="E13346" s="129" t="s">
        <v>16708</v>
      </c>
      <c r="F13346" s="129" t="s">
        <v>16721</v>
      </c>
      <c r="G13346" s="129" t="s">
        <v>16723</v>
      </c>
      <c r="H13346" s="129"/>
    </row>
    <row r="13347" spans="1:8" x14ac:dyDescent="0.3">
      <c r="A13347" s="183">
        <v>45747</v>
      </c>
      <c r="B13347" s="129" t="s">
        <v>16837</v>
      </c>
      <c r="C13347" s="129" t="s">
        <v>418</v>
      </c>
      <c r="D13347" s="165">
        <v>92357</v>
      </c>
      <c r="E13347" s="129" t="s">
        <v>16708</v>
      </c>
      <c r="F13347" s="129" t="s">
        <v>16721</v>
      </c>
      <c r="G13347" s="129" t="s">
        <v>16723</v>
      </c>
      <c r="H13347" s="129"/>
    </row>
    <row r="13348" spans="1:8" x14ac:dyDescent="0.3">
      <c r="A13348" s="183">
        <v>45747</v>
      </c>
      <c r="B13348" s="129" t="s">
        <v>16836</v>
      </c>
      <c r="C13348" s="129" t="s">
        <v>418</v>
      </c>
      <c r="D13348" s="165">
        <v>128672</v>
      </c>
      <c r="E13348" s="129" t="s">
        <v>16708</v>
      </c>
      <c r="F13348" s="129" t="s">
        <v>16721</v>
      </c>
      <c r="G13348" s="129" t="s">
        <v>16723</v>
      </c>
      <c r="H13348" s="129"/>
    </row>
    <row r="13349" spans="1:8" x14ac:dyDescent="0.3">
      <c r="A13349" s="183">
        <v>45747</v>
      </c>
      <c r="B13349" s="129" t="s">
        <v>16838</v>
      </c>
      <c r="C13349" s="129" t="s">
        <v>418</v>
      </c>
      <c r="D13349" s="165">
        <v>116511</v>
      </c>
      <c r="E13349" s="129" t="s">
        <v>16708</v>
      </c>
      <c r="F13349" s="129" t="s">
        <v>16721</v>
      </c>
      <c r="G13349" s="129" t="s">
        <v>16723</v>
      </c>
      <c r="H13349" s="129"/>
    </row>
    <row r="13350" spans="1:8" x14ac:dyDescent="0.3">
      <c r="A13350" s="183">
        <v>45747</v>
      </c>
      <c r="B13350" s="129" t="s">
        <v>16841</v>
      </c>
      <c r="C13350" s="129" t="s">
        <v>418</v>
      </c>
      <c r="D13350" s="165">
        <v>86013</v>
      </c>
      <c r="E13350" s="129" t="s">
        <v>16708</v>
      </c>
      <c r="F13350" s="129" t="s">
        <v>16721</v>
      </c>
      <c r="G13350" s="129" t="s">
        <v>16723</v>
      </c>
      <c r="H13350" s="129"/>
    </row>
    <row r="13351" spans="1:8" x14ac:dyDescent="0.3">
      <c r="A13351" s="183">
        <v>45747</v>
      </c>
      <c r="B13351" s="129" t="s">
        <v>16841</v>
      </c>
      <c r="C13351" s="129" t="s">
        <v>418</v>
      </c>
      <c r="D13351" s="165">
        <v>66816</v>
      </c>
      <c r="E13351" s="129" t="s">
        <v>16708</v>
      </c>
      <c r="F13351" s="129" t="s">
        <v>16721</v>
      </c>
      <c r="G13351" s="129" t="s">
        <v>16723</v>
      </c>
      <c r="H13351" s="129"/>
    </row>
    <row r="13352" spans="1:8" x14ac:dyDescent="0.3">
      <c r="A13352" s="183">
        <v>45716</v>
      </c>
      <c r="B13352" s="129" t="s">
        <v>16840</v>
      </c>
      <c r="C13352" s="129" t="s">
        <v>418</v>
      </c>
      <c r="D13352" s="165">
        <v>544718</v>
      </c>
      <c r="E13352" s="129" t="s">
        <v>16710</v>
      </c>
      <c r="F13352" s="129" t="s">
        <v>16721</v>
      </c>
      <c r="G13352" s="129" t="s">
        <v>16723</v>
      </c>
      <c r="H13352" s="129"/>
    </row>
    <row r="13353" spans="1:8" x14ac:dyDescent="0.3">
      <c r="A13353" s="183">
        <v>45716</v>
      </c>
      <c r="B13353" s="129" t="s">
        <v>16840</v>
      </c>
      <c r="C13353" s="129" t="s">
        <v>418</v>
      </c>
      <c r="D13353" s="165">
        <v>71012</v>
      </c>
      <c r="E13353" s="129" t="s">
        <v>16708</v>
      </c>
      <c r="F13353" s="129" t="s">
        <v>16721</v>
      </c>
      <c r="G13353" s="129" t="s">
        <v>16723</v>
      </c>
      <c r="H13353" s="129"/>
    </row>
    <row r="13354" spans="1:8" x14ac:dyDescent="0.3">
      <c r="A13354" s="183">
        <v>45747</v>
      </c>
      <c r="B13354" s="129" t="s">
        <v>16837</v>
      </c>
      <c r="C13354" s="129" t="s">
        <v>418</v>
      </c>
      <c r="D13354" s="165">
        <v>66632</v>
      </c>
      <c r="E13354" s="129" t="s">
        <v>16716</v>
      </c>
      <c r="F13354" s="129" t="s">
        <v>16721</v>
      </c>
      <c r="G13354" s="129" t="s">
        <v>16723</v>
      </c>
      <c r="H13354" s="129"/>
    </row>
    <row r="13355" spans="1:8" x14ac:dyDescent="0.3">
      <c r="A13355" s="183">
        <v>45747</v>
      </c>
      <c r="B13355" s="129" t="s">
        <v>16837</v>
      </c>
      <c r="C13355" s="129" t="s">
        <v>418</v>
      </c>
      <c r="D13355" s="165">
        <v>399.84</v>
      </c>
      <c r="E13355" s="129" t="s">
        <v>16708</v>
      </c>
      <c r="F13355" s="129" t="s">
        <v>16769</v>
      </c>
      <c r="G13355" s="129" t="s">
        <v>16723</v>
      </c>
      <c r="H13355" s="129" t="s">
        <v>16801</v>
      </c>
    </row>
    <row r="13356" spans="1:8" x14ac:dyDescent="0.3">
      <c r="A13356" s="183">
        <v>45747</v>
      </c>
      <c r="B13356" s="129" t="s">
        <v>16837</v>
      </c>
      <c r="C13356" s="129" t="s">
        <v>418</v>
      </c>
      <c r="D13356" s="165">
        <v>399.68</v>
      </c>
      <c r="E13356" s="129" t="s">
        <v>16708</v>
      </c>
      <c r="F13356" s="129" t="s">
        <v>16769</v>
      </c>
      <c r="G13356" s="129" t="s">
        <v>16723</v>
      </c>
      <c r="H13356" s="129" t="s">
        <v>16801</v>
      </c>
    </row>
    <row r="13357" spans="1:8" x14ac:dyDescent="0.3">
      <c r="A13357" s="183">
        <v>45747</v>
      </c>
      <c r="B13357" s="129" t="s">
        <v>16836</v>
      </c>
      <c r="C13357" s="129" t="s">
        <v>418</v>
      </c>
      <c r="D13357" s="165">
        <v>349.9</v>
      </c>
      <c r="E13357" s="129" t="s">
        <v>16708</v>
      </c>
      <c r="F13357" s="129" t="s">
        <v>16769</v>
      </c>
      <c r="G13357" s="129" t="s">
        <v>16723</v>
      </c>
      <c r="H13357" s="129" t="s">
        <v>16801</v>
      </c>
    </row>
    <row r="13358" spans="1:8" x14ac:dyDescent="0.3">
      <c r="A13358" s="183">
        <v>45747</v>
      </c>
      <c r="B13358" s="129" t="s">
        <v>16838</v>
      </c>
      <c r="C13358" s="129" t="s">
        <v>418</v>
      </c>
      <c r="D13358" s="165">
        <v>348.91</v>
      </c>
      <c r="E13358" s="129" t="s">
        <v>16708</v>
      </c>
      <c r="F13358" s="129" t="s">
        <v>16769</v>
      </c>
      <c r="G13358" s="129" t="s">
        <v>16723</v>
      </c>
      <c r="H13358" s="129" t="s">
        <v>16801</v>
      </c>
    </row>
    <row r="13359" spans="1:8" x14ac:dyDescent="0.3">
      <c r="A13359" s="183">
        <v>45747</v>
      </c>
      <c r="B13359" s="129" t="s">
        <v>16841</v>
      </c>
      <c r="C13359" s="129" t="s">
        <v>418</v>
      </c>
      <c r="D13359" s="165">
        <v>300</v>
      </c>
      <c r="E13359" s="129" t="s">
        <v>16708</v>
      </c>
      <c r="F13359" s="129" t="s">
        <v>16769</v>
      </c>
      <c r="G13359" s="129" t="s">
        <v>16723</v>
      </c>
      <c r="H13359" s="129" t="s">
        <v>16801</v>
      </c>
    </row>
    <row r="13360" spans="1:8" x14ac:dyDescent="0.3">
      <c r="A13360" s="183">
        <v>45747</v>
      </c>
      <c r="B13360" s="129" t="s">
        <v>16841</v>
      </c>
      <c r="C13360" s="129" t="s">
        <v>418</v>
      </c>
      <c r="D13360" s="165">
        <v>300</v>
      </c>
      <c r="E13360" s="129" t="s">
        <v>16708</v>
      </c>
      <c r="F13360" s="129" t="s">
        <v>16769</v>
      </c>
      <c r="G13360" s="129" t="s">
        <v>16723</v>
      </c>
      <c r="H13360" s="129" t="s">
        <v>16801</v>
      </c>
    </row>
    <row r="13361" spans="1:8" x14ac:dyDescent="0.3">
      <c r="A13361" s="183">
        <v>45716</v>
      </c>
      <c r="B13361" s="129" t="s">
        <v>16840</v>
      </c>
      <c r="C13361" s="129" t="s">
        <v>418</v>
      </c>
      <c r="D13361" s="165">
        <v>255.29</v>
      </c>
      <c r="E13361" s="129" t="s">
        <v>16710</v>
      </c>
      <c r="F13361" s="129" t="s">
        <v>16769</v>
      </c>
      <c r="G13361" s="129" t="s">
        <v>16723</v>
      </c>
      <c r="H13361" s="129"/>
    </row>
    <row r="13362" spans="1:8" x14ac:dyDescent="0.3">
      <c r="A13362" s="183">
        <v>45716</v>
      </c>
      <c r="B13362" s="129" t="s">
        <v>16840</v>
      </c>
      <c r="C13362" s="129" t="s">
        <v>418</v>
      </c>
      <c r="D13362" s="165">
        <v>228.56</v>
      </c>
      <c r="E13362" s="129" t="s">
        <v>16708</v>
      </c>
      <c r="F13362" s="129" t="s">
        <v>16769</v>
      </c>
      <c r="G13362" s="129" t="s">
        <v>16723</v>
      </c>
      <c r="H13362" s="129" t="s">
        <v>16801</v>
      </c>
    </row>
    <row r="13363" spans="1:8" x14ac:dyDescent="0.3">
      <c r="A13363" s="183">
        <v>45747</v>
      </c>
      <c r="B13363" s="129" t="s">
        <v>16837</v>
      </c>
      <c r="C13363" s="129" t="s">
        <v>418</v>
      </c>
      <c r="D13363" s="165">
        <v>70</v>
      </c>
      <c r="E13363" s="129" t="s">
        <v>16716</v>
      </c>
      <c r="F13363" s="129" t="s">
        <v>16769</v>
      </c>
      <c r="G13363" s="129" t="s">
        <v>16723</v>
      </c>
      <c r="H13363" s="129"/>
    </row>
    <row r="13364" spans="1:8" x14ac:dyDescent="0.3">
      <c r="A13364" s="183">
        <v>45747</v>
      </c>
      <c r="B13364" s="129" t="s">
        <v>16836</v>
      </c>
      <c r="C13364" s="129" t="s">
        <v>416</v>
      </c>
      <c r="D13364" s="165">
        <v>64</v>
      </c>
      <c r="E13364" s="129" t="s">
        <v>16708</v>
      </c>
      <c r="F13364" s="129" t="s">
        <v>16720</v>
      </c>
      <c r="G13364" s="129" t="s">
        <v>16723</v>
      </c>
      <c r="H13364" s="129" t="s">
        <v>16774</v>
      </c>
    </row>
    <row r="13365" spans="1:8" x14ac:dyDescent="0.3">
      <c r="A13365" s="183">
        <v>45747</v>
      </c>
      <c r="B13365" s="129" t="s">
        <v>16837</v>
      </c>
      <c r="C13365" s="129" t="s">
        <v>416</v>
      </c>
      <c r="D13365" s="165">
        <v>37</v>
      </c>
      <c r="E13365" s="129" t="s">
        <v>16708</v>
      </c>
      <c r="F13365" s="129" t="s">
        <v>16720</v>
      </c>
      <c r="G13365" s="129" t="s">
        <v>16723</v>
      </c>
      <c r="H13365" s="129" t="s">
        <v>16774</v>
      </c>
    </row>
    <row r="13366" spans="1:8" x14ac:dyDescent="0.3">
      <c r="A13366" s="183">
        <v>45747</v>
      </c>
      <c r="B13366" s="129" t="s">
        <v>16838</v>
      </c>
      <c r="C13366" s="129" t="s">
        <v>416</v>
      </c>
      <c r="D13366" s="165">
        <v>56</v>
      </c>
      <c r="E13366" s="129" t="s">
        <v>16708</v>
      </c>
      <c r="F13366" s="129" t="s">
        <v>16720</v>
      </c>
      <c r="G13366" s="129" t="s">
        <v>16723</v>
      </c>
      <c r="H13366" s="129" t="s">
        <v>16774</v>
      </c>
    </row>
    <row r="13367" spans="1:8" x14ac:dyDescent="0.3">
      <c r="A13367" s="183">
        <v>45747</v>
      </c>
      <c r="B13367" s="129" t="s">
        <v>16841</v>
      </c>
      <c r="C13367" s="129" t="s">
        <v>416</v>
      </c>
      <c r="D13367" s="165">
        <v>22</v>
      </c>
      <c r="E13367" s="129" t="s">
        <v>16708</v>
      </c>
      <c r="F13367" s="129" t="s">
        <v>16720</v>
      </c>
      <c r="G13367" s="129" t="s">
        <v>16723</v>
      </c>
      <c r="H13367" s="129" t="s">
        <v>16774</v>
      </c>
    </row>
    <row r="13368" spans="1:8" x14ac:dyDescent="0.3">
      <c r="A13368" s="183">
        <v>45716</v>
      </c>
      <c r="B13368" s="129" t="s">
        <v>16840</v>
      </c>
      <c r="C13368" s="129" t="s">
        <v>416</v>
      </c>
      <c r="D13368" s="165">
        <v>26</v>
      </c>
      <c r="E13368" s="129" t="s">
        <v>16708</v>
      </c>
      <c r="F13368" s="129" t="s">
        <v>16720</v>
      </c>
      <c r="G13368" s="129" t="s">
        <v>16723</v>
      </c>
      <c r="H13368" s="129" t="s">
        <v>16774</v>
      </c>
    </row>
    <row r="13369" spans="1:8" x14ac:dyDescent="0.3">
      <c r="A13369" s="183">
        <v>45716</v>
      </c>
      <c r="B13369" s="129" t="s">
        <v>16840</v>
      </c>
      <c r="C13369" s="129" t="s">
        <v>416</v>
      </c>
      <c r="D13369" s="165">
        <v>16</v>
      </c>
      <c r="E13369" s="129" t="s">
        <v>16708</v>
      </c>
      <c r="F13369" s="129" t="s">
        <v>16720</v>
      </c>
      <c r="G13369" s="129" t="s">
        <v>16723</v>
      </c>
      <c r="H13369" s="129" t="s">
        <v>16774</v>
      </c>
    </row>
    <row r="13370" spans="1:8" x14ac:dyDescent="0.3">
      <c r="A13370" s="183">
        <v>45716</v>
      </c>
      <c r="B13370" s="129" t="s">
        <v>16840</v>
      </c>
      <c r="C13370" s="129" t="s">
        <v>416</v>
      </c>
      <c r="D13370" s="165">
        <v>9</v>
      </c>
      <c r="E13370" s="129" t="s">
        <v>16708</v>
      </c>
      <c r="F13370" s="129" t="s">
        <v>16720</v>
      </c>
      <c r="G13370" s="129" t="s">
        <v>16723</v>
      </c>
      <c r="H13370" s="129" t="s">
        <v>16774</v>
      </c>
    </row>
    <row r="13371" spans="1:8" x14ac:dyDescent="0.3">
      <c r="A13371" s="183">
        <v>45747</v>
      </c>
      <c r="B13371" s="129" t="s">
        <v>16837</v>
      </c>
      <c r="C13371" s="129" t="s">
        <v>416</v>
      </c>
      <c r="D13371" s="165">
        <v>306</v>
      </c>
      <c r="E13371" s="129" t="s">
        <v>16716</v>
      </c>
      <c r="F13371" s="129" t="s">
        <v>16720</v>
      </c>
      <c r="G13371" s="129" t="s">
        <v>16723</v>
      </c>
      <c r="H13371" s="129"/>
    </row>
    <row r="13372" spans="1:8" x14ac:dyDescent="0.3">
      <c r="A13372" s="183">
        <v>45747</v>
      </c>
      <c r="B13372" s="129" t="s">
        <v>16836</v>
      </c>
      <c r="C13372" s="129" t="s">
        <v>416</v>
      </c>
      <c r="D13372" s="165">
        <v>450</v>
      </c>
      <c r="E13372" s="129" t="s">
        <v>16708</v>
      </c>
      <c r="F13372" s="129" t="s">
        <v>16769</v>
      </c>
      <c r="G13372" s="129" t="s">
        <v>16723</v>
      </c>
      <c r="H13372" s="129" t="s">
        <v>16801</v>
      </c>
    </row>
    <row r="13373" spans="1:8" x14ac:dyDescent="0.3">
      <c r="A13373" s="183">
        <v>45747</v>
      </c>
      <c r="B13373" s="129" t="s">
        <v>16837</v>
      </c>
      <c r="C13373" s="129" t="s">
        <v>416</v>
      </c>
      <c r="D13373" s="165">
        <v>400</v>
      </c>
      <c r="E13373" s="129" t="s">
        <v>16708</v>
      </c>
      <c r="F13373" s="129" t="s">
        <v>16769</v>
      </c>
      <c r="G13373" s="129" t="s">
        <v>16723</v>
      </c>
      <c r="H13373" s="129" t="s">
        <v>16801</v>
      </c>
    </row>
    <row r="13374" spans="1:8" x14ac:dyDescent="0.3">
      <c r="A13374" s="183">
        <v>45747</v>
      </c>
      <c r="B13374" s="129" t="s">
        <v>16838</v>
      </c>
      <c r="C13374" s="129" t="s">
        <v>416</v>
      </c>
      <c r="D13374" s="165">
        <v>350</v>
      </c>
      <c r="E13374" s="129" t="s">
        <v>16708</v>
      </c>
      <c r="F13374" s="129" t="s">
        <v>16769</v>
      </c>
      <c r="G13374" s="129" t="s">
        <v>16723</v>
      </c>
      <c r="H13374" s="129" t="s">
        <v>16801</v>
      </c>
    </row>
    <row r="13375" spans="1:8" x14ac:dyDescent="0.3">
      <c r="A13375" s="183">
        <v>45747</v>
      </c>
      <c r="B13375" s="129" t="s">
        <v>16841</v>
      </c>
      <c r="C13375" s="129" t="s">
        <v>416</v>
      </c>
      <c r="D13375" s="165">
        <v>300</v>
      </c>
      <c r="E13375" s="129" t="s">
        <v>16708</v>
      </c>
      <c r="F13375" s="129" t="s">
        <v>16769</v>
      </c>
      <c r="G13375" s="129" t="s">
        <v>16723</v>
      </c>
      <c r="H13375" s="129" t="s">
        <v>16801</v>
      </c>
    </row>
    <row r="13376" spans="1:8" x14ac:dyDescent="0.3">
      <c r="A13376" s="183">
        <v>45716</v>
      </c>
      <c r="B13376" s="129" t="s">
        <v>16840</v>
      </c>
      <c r="C13376" s="129" t="s">
        <v>416</v>
      </c>
      <c r="D13376" s="165">
        <v>235.24</v>
      </c>
      <c r="E13376" s="129" t="s">
        <v>16708</v>
      </c>
      <c r="F13376" s="129" t="s">
        <v>16769</v>
      </c>
      <c r="G13376" s="129" t="s">
        <v>16723</v>
      </c>
      <c r="H13376" s="129" t="s">
        <v>16801</v>
      </c>
    </row>
    <row r="13377" spans="1:8" x14ac:dyDescent="0.3">
      <c r="A13377" s="183">
        <v>45716</v>
      </c>
      <c r="B13377" s="129" t="s">
        <v>16840</v>
      </c>
      <c r="C13377" s="129" t="s">
        <v>416</v>
      </c>
      <c r="D13377" s="165">
        <v>213.04</v>
      </c>
      <c r="E13377" s="129" t="s">
        <v>16708</v>
      </c>
      <c r="F13377" s="129" t="s">
        <v>16769</v>
      </c>
      <c r="G13377" s="129" t="s">
        <v>16723</v>
      </c>
      <c r="H13377" s="129" t="s">
        <v>16801</v>
      </c>
    </row>
    <row r="13378" spans="1:8" x14ac:dyDescent="0.3">
      <c r="A13378" s="183">
        <v>45716</v>
      </c>
      <c r="B13378" s="129" t="s">
        <v>16840</v>
      </c>
      <c r="C13378" s="129" t="s">
        <v>416</v>
      </c>
      <c r="D13378" s="165">
        <v>181.97</v>
      </c>
      <c r="E13378" s="129" t="s">
        <v>16708</v>
      </c>
      <c r="F13378" s="129" t="s">
        <v>16769</v>
      </c>
      <c r="G13378" s="129" t="s">
        <v>16723</v>
      </c>
      <c r="H13378" s="129" t="s">
        <v>16801</v>
      </c>
    </row>
    <row r="13379" spans="1:8" x14ac:dyDescent="0.3">
      <c r="A13379" s="183">
        <v>45747</v>
      </c>
      <c r="B13379" s="129" t="s">
        <v>16837</v>
      </c>
      <c r="C13379" s="129" t="s">
        <v>416</v>
      </c>
      <c r="D13379" s="165">
        <v>70</v>
      </c>
      <c r="E13379" s="129" t="s">
        <v>16716</v>
      </c>
      <c r="F13379" s="129" t="s">
        <v>16769</v>
      </c>
      <c r="G13379" s="129" t="s">
        <v>16723</v>
      </c>
      <c r="H13379" s="129"/>
    </row>
    <row r="13380" spans="1:8" x14ac:dyDescent="0.3">
      <c r="A13380" s="183">
        <v>45747</v>
      </c>
      <c r="B13380" s="129" t="s">
        <v>16836</v>
      </c>
      <c r="C13380" s="129" t="s">
        <v>416</v>
      </c>
      <c r="D13380" s="165">
        <v>116652</v>
      </c>
      <c r="E13380" s="129" t="s">
        <v>16708</v>
      </c>
      <c r="F13380" s="129" t="s">
        <v>16721</v>
      </c>
      <c r="G13380" s="129" t="s">
        <v>16723</v>
      </c>
      <c r="H13380" s="129"/>
    </row>
    <row r="13381" spans="1:8" x14ac:dyDescent="0.3">
      <c r="A13381" s="183">
        <v>45747</v>
      </c>
      <c r="B13381" s="129" t="s">
        <v>16837</v>
      </c>
      <c r="C13381" s="129" t="s">
        <v>416</v>
      </c>
      <c r="D13381" s="165">
        <v>60938</v>
      </c>
      <c r="E13381" s="129" t="s">
        <v>16708</v>
      </c>
      <c r="F13381" s="129" t="s">
        <v>16721</v>
      </c>
      <c r="G13381" s="129" t="s">
        <v>16723</v>
      </c>
      <c r="H13381" s="129"/>
    </row>
    <row r="13382" spans="1:8" x14ac:dyDescent="0.3">
      <c r="A13382" s="183">
        <v>45747</v>
      </c>
      <c r="B13382" s="129" t="s">
        <v>16838</v>
      </c>
      <c r="C13382" s="129" t="s">
        <v>416</v>
      </c>
      <c r="D13382" s="165">
        <v>134767</v>
      </c>
      <c r="E13382" s="129" t="s">
        <v>16708</v>
      </c>
      <c r="F13382" s="129" t="s">
        <v>16721</v>
      </c>
      <c r="G13382" s="129" t="s">
        <v>16723</v>
      </c>
      <c r="H13382" s="129"/>
    </row>
    <row r="13383" spans="1:8" x14ac:dyDescent="0.3">
      <c r="A13383" s="183">
        <v>45747</v>
      </c>
      <c r="B13383" s="129" t="s">
        <v>16841</v>
      </c>
      <c r="C13383" s="129" t="s">
        <v>416</v>
      </c>
      <c r="D13383" s="165">
        <v>62564</v>
      </c>
      <c r="E13383" s="129" t="s">
        <v>16708</v>
      </c>
      <c r="F13383" s="129" t="s">
        <v>16721</v>
      </c>
      <c r="G13383" s="129" t="s">
        <v>16723</v>
      </c>
      <c r="H13383" s="129"/>
    </row>
    <row r="13384" spans="1:8" x14ac:dyDescent="0.3">
      <c r="A13384" s="183">
        <v>45716</v>
      </c>
      <c r="B13384" s="129" t="s">
        <v>16840</v>
      </c>
      <c r="C13384" s="129" t="s">
        <v>416</v>
      </c>
      <c r="D13384" s="165">
        <v>63085</v>
      </c>
      <c r="E13384" s="129" t="s">
        <v>16708</v>
      </c>
      <c r="F13384" s="129" t="s">
        <v>16721</v>
      </c>
      <c r="G13384" s="129" t="s">
        <v>16723</v>
      </c>
      <c r="H13384" s="129"/>
    </row>
    <row r="13385" spans="1:8" x14ac:dyDescent="0.3">
      <c r="A13385" s="183">
        <v>45716</v>
      </c>
      <c r="B13385" s="129" t="s">
        <v>16840</v>
      </c>
      <c r="C13385" s="129" t="s">
        <v>416</v>
      </c>
      <c r="D13385" s="165">
        <v>73518</v>
      </c>
      <c r="E13385" s="129" t="s">
        <v>16708</v>
      </c>
      <c r="F13385" s="129" t="s">
        <v>16721</v>
      </c>
      <c r="G13385" s="129" t="s">
        <v>16723</v>
      </c>
      <c r="H13385" s="129"/>
    </row>
    <row r="13386" spans="1:8" x14ac:dyDescent="0.3">
      <c r="A13386" s="183">
        <v>45716</v>
      </c>
      <c r="B13386" s="129" t="s">
        <v>16840</v>
      </c>
      <c r="C13386" s="129" t="s">
        <v>416</v>
      </c>
      <c r="D13386" s="165">
        <v>49105</v>
      </c>
      <c r="E13386" s="129" t="s">
        <v>16708</v>
      </c>
      <c r="F13386" s="129" t="s">
        <v>16721</v>
      </c>
      <c r="G13386" s="129" t="s">
        <v>16723</v>
      </c>
      <c r="H13386" s="129"/>
    </row>
    <row r="13387" spans="1:8" x14ac:dyDescent="0.3">
      <c r="A13387" s="183">
        <v>45747</v>
      </c>
      <c r="B13387" s="129" t="s">
        <v>16837</v>
      </c>
      <c r="C13387" s="129" t="s">
        <v>416</v>
      </c>
      <c r="D13387" s="165">
        <v>81699</v>
      </c>
      <c r="E13387" s="129" t="s">
        <v>16716</v>
      </c>
      <c r="F13387" s="129" t="s">
        <v>16721</v>
      </c>
      <c r="G13387" s="129" t="s">
        <v>16723</v>
      </c>
      <c r="H13387" s="129"/>
    </row>
    <row r="13388" spans="1:8" x14ac:dyDescent="0.3">
      <c r="A13388" s="183">
        <v>45747</v>
      </c>
      <c r="B13388" s="129" t="s">
        <v>16836</v>
      </c>
      <c r="C13388" s="129" t="s">
        <v>416</v>
      </c>
      <c r="D13388" s="165">
        <v>33930</v>
      </c>
      <c r="E13388" s="129" t="s">
        <v>16708</v>
      </c>
      <c r="F13388" s="129" t="s">
        <v>16707</v>
      </c>
      <c r="G13388" s="129" t="s">
        <v>16723</v>
      </c>
      <c r="H13388" s="129" t="s">
        <v>16820</v>
      </c>
    </row>
    <row r="13389" spans="1:8" x14ac:dyDescent="0.3">
      <c r="A13389" s="183">
        <v>45747</v>
      </c>
      <c r="B13389" s="129" t="s">
        <v>16837</v>
      </c>
      <c r="C13389" s="129" t="s">
        <v>416</v>
      </c>
      <c r="D13389" s="165">
        <v>18052</v>
      </c>
      <c r="E13389" s="129" t="s">
        <v>16708</v>
      </c>
      <c r="F13389" s="129" t="s">
        <v>16707</v>
      </c>
      <c r="G13389" s="129" t="s">
        <v>16723</v>
      </c>
      <c r="H13389" s="129" t="s">
        <v>16820</v>
      </c>
    </row>
    <row r="13390" spans="1:8" x14ac:dyDescent="0.3">
      <c r="A13390" s="183">
        <v>45747</v>
      </c>
      <c r="B13390" s="129" t="s">
        <v>16838</v>
      </c>
      <c r="C13390" s="129" t="s">
        <v>416</v>
      </c>
      <c r="D13390" s="165">
        <v>81255</v>
      </c>
      <c r="E13390" s="129" t="s">
        <v>16708</v>
      </c>
      <c r="F13390" s="129" t="s">
        <v>16707</v>
      </c>
      <c r="G13390" s="129" t="s">
        <v>16723</v>
      </c>
      <c r="H13390" s="129" t="s">
        <v>16820</v>
      </c>
    </row>
    <row r="13391" spans="1:8" x14ac:dyDescent="0.3">
      <c r="A13391" s="183">
        <v>45747</v>
      </c>
      <c r="B13391" s="129" t="s">
        <v>16841</v>
      </c>
      <c r="C13391" s="129" t="s">
        <v>416</v>
      </c>
      <c r="D13391" s="165">
        <v>17716</v>
      </c>
      <c r="E13391" s="129" t="s">
        <v>16708</v>
      </c>
      <c r="F13391" s="129" t="s">
        <v>16707</v>
      </c>
      <c r="G13391" s="129" t="s">
        <v>16723</v>
      </c>
      <c r="H13391" s="129" t="s">
        <v>16820</v>
      </c>
    </row>
    <row r="13392" spans="1:8" x14ac:dyDescent="0.3">
      <c r="A13392" s="183">
        <v>45716</v>
      </c>
      <c r="B13392" s="129" t="s">
        <v>16840</v>
      </c>
      <c r="C13392" s="129" t="s">
        <v>416</v>
      </c>
      <c r="D13392" s="165">
        <v>33656</v>
      </c>
      <c r="E13392" s="129" t="s">
        <v>16708</v>
      </c>
      <c r="F13392" s="129" t="s">
        <v>16707</v>
      </c>
      <c r="G13392" s="129" t="s">
        <v>16723</v>
      </c>
      <c r="H13392" s="129" t="s">
        <v>16820</v>
      </c>
    </row>
    <row r="13393" spans="1:8" x14ac:dyDescent="0.3">
      <c r="A13393" s="183">
        <v>45716</v>
      </c>
      <c r="B13393" s="129" t="s">
        <v>16840</v>
      </c>
      <c r="C13393" s="129" t="s">
        <v>416</v>
      </c>
      <c r="D13393" s="165">
        <v>42512</v>
      </c>
      <c r="E13393" s="129" t="s">
        <v>16708</v>
      </c>
      <c r="F13393" s="129" t="s">
        <v>16707</v>
      </c>
      <c r="G13393" s="129" t="s">
        <v>16723</v>
      </c>
      <c r="H13393" s="129" t="s">
        <v>16820</v>
      </c>
    </row>
    <row r="13394" spans="1:8" x14ac:dyDescent="0.3">
      <c r="A13394" s="183">
        <v>45716</v>
      </c>
      <c r="B13394" s="129" t="s">
        <v>16840</v>
      </c>
      <c r="C13394" s="129" t="s">
        <v>416</v>
      </c>
      <c r="D13394" s="165">
        <v>25985</v>
      </c>
      <c r="E13394" s="129" t="s">
        <v>16708</v>
      </c>
      <c r="F13394" s="129" t="s">
        <v>16707</v>
      </c>
      <c r="G13394" s="129" t="s">
        <v>16723</v>
      </c>
      <c r="H13394" s="129" t="s">
        <v>16820</v>
      </c>
    </row>
    <row r="13395" spans="1:8" x14ac:dyDescent="0.3">
      <c r="A13395" s="183">
        <v>45747</v>
      </c>
      <c r="B13395" s="129" t="s">
        <v>16837</v>
      </c>
      <c r="C13395" s="129" t="s">
        <v>416</v>
      </c>
      <c r="D13395" s="165">
        <v>10322</v>
      </c>
      <c r="E13395" s="129" t="s">
        <v>16716</v>
      </c>
      <c r="F13395" s="129" t="s">
        <v>16707</v>
      </c>
      <c r="G13395" s="129" t="s">
        <v>16723</v>
      </c>
      <c r="H13395" s="129"/>
    </row>
    <row r="13396" spans="1:8" x14ac:dyDescent="0.3">
      <c r="A13396" s="183">
        <v>45688</v>
      </c>
      <c r="B13396" s="129" t="s">
        <v>16851</v>
      </c>
      <c r="C13396" s="129" t="s">
        <v>416</v>
      </c>
      <c r="D13396" s="165">
        <v>41</v>
      </c>
      <c r="E13396" s="129" t="s">
        <v>16708</v>
      </c>
      <c r="F13396" s="129" t="s">
        <v>16720</v>
      </c>
      <c r="G13396" s="129" t="s">
        <v>16723</v>
      </c>
      <c r="H13396" s="129" t="s">
        <v>16774</v>
      </c>
    </row>
    <row r="13397" spans="1:8" x14ac:dyDescent="0.3">
      <c r="A13397" s="183">
        <v>45716</v>
      </c>
      <c r="B13397" s="129" t="s">
        <v>16843</v>
      </c>
      <c r="C13397" s="129" t="s">
        <v>416</v>
      </c>
      <c r="D13397" s="165">
        <v>34</v>
      </c>
      <c r="E13397" s="129" t="s">
        <v>16708</v>
      </c>
      <c r="F13397" s="129" t="s">
        <v>16720</v>
      </c>
      <c r="G13397" s="129" t="s">
        <v>16723</v>
      </c>
      <c r="H13397" s="129" t="s">
        <v>16774</v>
      </c>
    </row>
    <row r="13398" spans="1:8" x14ac:dyDescent="0.3">
      <c r="A13398" s="183">
        <v>45716</v>
      </c>
      <c r="B13398" s="129" t="s">
        <v>16842</v>
      </c>
      <c r="C13398" s="129" t="s">
        <v>416</v>
      </c>
      <c r="D13398" s="165">
        <v>65</v>
      </c>
      <c r="E13398" s="129" t="s">
        <v>16708</v>
      </c>
      <c r="F13398" s="129" t="s">
        <v>16720</v>
      </c>
      <c r="G13398" s="129" t="s">
        <v>16723</v>
      </c>
      <c r="H13398" s="129" t="s">
        <v>16774</v>
      </c>
    </row>
    <row r="13399" spans="1:8" x14ac:dyDescent="0.3">
      <c r="A13399" s="183">
        <v>45716</v>
      </c>
      <c r="B13399" s="129" t="s">
        <v>16842</v>
      </c>
      <c r="C13399" s="129" t="s">
        <v>416</v>
      </c>
      <c r="D13399" s="165">
        <v>18</v>
      </c>
      <c r="E13399" s="129" t="s">
        <v>16708</v>
      </c>
      <c r="F13399" s="129" t="s">
        <v>16720</v>
      </c>
      <c r="G13399" s="129" t="s">
        <v>16723</v>
      </c>
      <c r="H13399" s="129" t="s">
        <v>16774</v>
      </c>
    </row>
    <row r="13400" spans="1:8" x14ac:dyDescent="0.3">
      <c r="A13400" s="183">
        <v>45716</v>
      </c>
      <c r="B13400" s="129" t="s">
        <v>16843</v>
      </c>
      <c r="C13400" s="129" t="s">
        <v>416</v>
      </c>
      <c r="D13400" s="165">
        <v>42</v>
      </c>
      <c r="E13400" s="129" t="s">
        <v>16708</v>
      </c>
      <c r="F13400" s="129" t="s">
        <v>16720</v>
      </c>
      <c r="G13400" s="129" t="s">
        <v>16723</v>
      </c>
      <c r="H13400" s="129" t="s">
        <v>16774</v>
      </c>
    </row>
    <row r="13401" spans="1:8" x14ac:dyDescent="0.3">
      <c r="A13401" s="183">
        <v>45688</v>
      </c>
      <c r="B13401" s="129" t="s">
        <v>16844</v>
      </c>
      <c r="C13401" s="129" t="s">
        <v>416</v>
      </c>
      <c r="D13401" s="165">
        <v>14</v>
      </c>
      <c r="E13401" s="129" t="s">
        <v>16708</v>
      </c>
      <c r="F13401" s="129" t="s">
        <v>16720</v>
      </c>
      <c r="G13401" s="129" t="s">
        <v>16723</v>
      </c>
      <c r="H13401" s="129" t="s">
        <v>16774</v>
      </c>
    </row>
    <row r="13402" spans="1:8" x14ac:dyDescent="0.3">
      <c r="A13402" s="183">
        <v>45688</v>
      </c>
      <c r="B13402" s="129" t="s">
        <v>16844</v>
      </c>
      <c r="C13402" s="129" t="s">
        <v>416</v>
      </c>
      <c r="D13402" s="165">
        <v>29</v>
      </c>
      <c r="E13402" s="129" t="s">
        <v>16708</v>
      </c>
      <c r="F13402" s="129" t="s">
        <v>16720</v>
      </c>
      <c r="G13402" s="129" t="s">
        <v>16723</v>
      </c>
      <c r="H13402" s="129" t="s">
        <v>16774</v>
      </c>
    </row>
    <row r="13403" spans="1:8" x14ac:dyDescent="0.3">
      <c r="A13403" s="183">
        <v>45716</v>
      </c>
      <c r="B13403" s="129" t="s">
        <v>16840</v>
      </c>
      <c r="C13403" s="129" t="s">
        <v>416</v>
      </c>
      <c r="D13403" s="165">
        <v>11</v>
      </c>
      <c r="E13403" s="129" t="s">
        <v>16708</v>
      </c>
      <c r="F13403" s="129" t="s">
        <v>16720</v>
      </c>
      <c r="G13403" s="129" t="s">
        <v>16723</v>
      </c>
      <c r="H13403" s="129" t="s">
        <v>16774</v>
      </c>
    </row>
    <row r="13404" spans="1:8" x14ac:dyDescent="0.3">
      <c r="A13404" s="183">
        <v>45716</v>
      </c>
      <c r="B13404" s="129" t="s">
        <v>16840</v>
      </c>
      <c r="C13404" s="129" t="s">
        <v>416</v>
      </c>
      <c r="D13404" s="165">
        <v>9</v>
      </c>
      <c r="E13404" s="129" t="s">
        <v>16708</v>
      </c>
      <c r="F13404" s="129" t="s">
        <v>16720</v>
      </c>
      <c r="G13404" s="129" t="s">
        <v>16723</v>
      </c>
      <c r="H13404" s="129" t="s">
        <v>16774</v>
      </c>
    </row>
    <row r="13405" spans="1:8" x14ac:dyDescent="0.3">
      <c r="A13405" s="183">
        <v>45688</v>
      </c>
      <c r="B13405" s="129" t="s">
        <v>16851</v>
      </c>
      <c r="C13405" s="129" t="s">
        <v>416</v>
      </c>
      <c r="D13405" s="165">
        <v>378.51</v>
      </c>
      <c r="E13405" s="129" t="s">
        <v>16708</v>
      </c>
      <c r="F13405" s="129" t="s">
        <v>16769</v>
      </c>
      <c r="G13405" s="129" t="s">
        <v>16723</v>
      </c>
      <c r="H13405" s="129" t="s">
        <v>16801</v>
      </c>
    </row>
    <row r="13406" spans="1:8" x14ac:dyDescent="0.3">
      <c r="A13406" s="183">
        <v>45716</v>
      </c>
      <c r="B13406" s="129" t="s">
        <v>16843</v>
      </c>
      <c r="C13406" s="129" t="s">
        <v>416</v>
      </c>
      <c r="D13406" s="165">
        <v>350</v>
      </c>
      <c r="E13406" s="129" t="s">
        <v>16708</v>
      </c>
      <c r="F13406" s="129" t="s">
        <v>16769</v>
      </c>
      <c r="G13406" s="129" t="s">
        <v>16723</v>
      </c>
      <c r="H13406" s="129" t="s">
        <v>16801</v>
      </c>
    </row>
    <row r="13407" spans="1:8" x14ac:dyDescent="0.3">
      <c r="A13407" s="183">
        <v>45716</v>
      </c>
      <c r="B13407" s="129" t="s">
        <v>16842</v>
      </c>
      <c r="C13407" s="129" t="s">
        <v>416</v>
      </c>
      <c r="D13407" s="165">
        <v>349.83</v>
      </c>
      <c r="E13407" s="129" t="s">
        <v>16708</v>
      </c>
      <c r="F13407" s="129" t="s">
        <v>16769</v>
      </c>
      <c r="G13407" s="129" t="s">
        <v>16723</v>
      </c>
      <c r="H13407" s="129" t="s">
        <v>16801</v>
      </c>
    </row>
    <row r="13408" spans="1:8" x14ac:dyDescent="0.3">
      <c r="A13408" s="183">
        <v>45716</v>
      </c>
      <c r="B13408" s="129" t="s">
        <v>16842</v>
      </c>
      <c r="C13408" s="129" t="s">
        <v>416</v>
      </c>
      <c r="D13408" s="165">
        <v>348.74</v>
      </c>
      <c r="E13408" s="129" t="s">
        <v>16708</v>
      </c>
      <c r="F13408" s="129" t="s">
        <v>16769</v>
      </c>
      <c r="G13408" s="129" t="s">
        <v>16723</v>
      </c>
      <c r="H13408" s="129" t="s">
        <v>16801</v>
      </c>
    </row>
    <row r="13409" spans="1:8" x14ac:dyDescent="0.3">
      <c r="A13409" s="183">
        <v>45716</v>
      </c>
      <c r="B13409" s="129" t="s">
        <v>16843</v>
      </c>
      <c r="C13409" s="129" t="s">
        <v>416</v>
      </c>
      <c r="D13409" s="165">
        <v>250</v>
      </c>
      <c r="E13409" s="129" t="s">
        <v>16708</v>
      </c>
      <c r="F13409" s="129" t="s">
        <v>16769</v>
      </c>
      <c r="G13409" s="129" t="s">
        <v>16723</v>
      </c>
      <c r="H13409" s="129" t="s">
        <v>16801</v>
      </c>
    </row>
    <row r="13410" spans="1:8" x14ac:dyDescent="0.3">
      <c r="A13410" s="183">
        <v>45688</v>
      </c>
      <c r="B13410" s="129" t="s">
        <v>16844</v>
      </c>
      <c r="C13410" s="129" t="s">
        <v>416</v>
      </c>
      <c r="D13410" s="165">
        <v>193.92</v>
      </c>
      <c r="E13410" s="129" t="s">
        <v>16708</v>
      </c>
      <c r="F13410" s="129" t="s">
        <v>16769</v>
      </c>
      <c r="G13410" s="129" t="s">
        <v>16723</v>
      </c>
      <c r="H13410" s="129" t="s">
        <v>16801</v>
      </c>
    </row>
    <row r="13411" spans="1:8" x14ac:dyDescent="0.3">
      <c r="A13411" s="183">
        <v>45688</v>
      </c>
      <c r="B13411" s="129" t="s">
        <v>16844</v>
      </c>
      <c r="C13411" s="129" t="s">
        <v>416</v>
      </c>
      <c r="D13411" s="165">
        <v>167.75</v>
      </c>
      <c r="E13411" s="129" t="s">
        <v>16708</v>
      </c>
      <c r="F13411" s="129" t="s">
        <v>16769</v>
      </c>
      <c r="G13411" s="129" t="s">
        <v>16723</v>
      </c>
      <c r="H13411" s="129" t="s">
        <v>16801</v>
      </c>
    </row>
    <row r="13412" spans="1:8" x14ac:dyDescent="0.3">
      <c r="A13412" s="183">
        <v>45716</v>
      </c>
      <c r="B13412" s="129" t="s">
        <v>16840</v>
      </c>
      <c r="C13412" s="129" t="s">
        <v>416</v>
      </c>
      <c r="D13412" s="165">
        <v>160.63</v>
      </c>
      <c r="E13412" s="129" t="s">
        <v>16708</v>
      </c>
      <c r="F13412" s="129" t="s">
        <v>16769</v>
      </c>
      <c r="G13412" s="129" t="s">
        <v>16723</v>
      </c>
      <c r="H13412" s="129" t="s">
        <v>16801</v>
      </c>
    </row>
    <row r="13413" spans="1:8" x14ac:dyDescent="0.3">
      <c r="A13413" s="183">
        <v>45716</v>
      </c>
      <c r="B13413" s="129" t="s">
        <v>16840</v>
      </c>
      <c r="C13413" s="129" t="s">
        <v>416</v>
      </c>
      <c r="D13413" s="165">
        <v>134.21</v>
      </c>
      <c r="E13413" s="129" t="s">
        <v>16708</v>
      </c>
      <c r="F13413" s="129" t="s">
        <v>16769</v>
      </c>
      <c r="G13413" s="129" t="s">
        <v>16723</v>
      </c>
      <c r="H13413" s="129" t="s">
        <v>16801</v>
      </c>
    </row>
    <row r="13414" spans="1:8" x14ac:dyDescent="0.3">
      <c r="A13414" s="183">
        <v>45688</v>
      </c>
      <c r="B13414" s="129" t="s">
        <v>16851</v>
      </c>
      <c r="C13414" s="129" t="s">
        <v>416</v>
      </c>
      <c r="D13414" s="165">
        <v>106253</v>
      </c>
      <c r="E13414" s="129" t="s">
        <v>16708</v>
      </c>
      <c r="F13414" s="129" t="s">
        <v>16721</v>
      </c>
      <c r="G13414" s="129" t="s">
        <v>16723</v>
      </c>
      <c r="H13414" s="129"/>
    </row>
    <row r="13415" spans="1:8" x14ac:dyDescent="0.3">
      <c r="A13415" s="183">
        <v>45716</v>
      </c>
      <c r="B13415" s="129" t="s">
        <v>16843</v>
      </c>
      <c r="C13415" s="129" t="s">
        <v>416</v>
      </c>
      <c r="D13415" s="165">
        <v>98747</v>
      </c>
      <c r="E13415" s="129" t="s">
        <v>16708</v>
      </c>
      <c r="F13415" s="129" t="s">
        <v>16721</v>
      </c>
      <c r="G13415" s="129" t="s">
        <v>16723</v>
      </c>
      <c r="H13415" s="129"/>
    </row>
    <row r="13416" spans="1:8" x14ac:dyDescent="0.3">
      <c r="A13416" s="183">
        <v>45716</v>
      </c>
      <c r="B13416" s="129" t="s">
        <v>16842</v>
      </c>
      <c r="C13416" s="129" t="s">
        <v>416</v>
      </c>
      <c r="D13416" s="165">
        <v>114749</v>
      </c>
      <c r="E13416" s="129" t="s">
        <v>16708</v>
      </c>
      <c r="F13416" s="129" t="s">
        <v>16721</v>
      </c>
      <c r="G13416" s="129" t="s">
        <v>16723</v>
      </c>
      <c r="H13416" s="129"/>
    </row>
    <row r="13417" spans="1:8" x14ac:dyDescent="0.3">
      <c r="A13417" s="183">
        <v>45716</v>
      </c>
      <c r="B13417" s="129" t="s">
        <v>16842</v>
      </c>
      <c r="C13417" s="129" t="s">
        <v>416</v>
      </c>
      <c r="D13417" s="165">
        <v>81881</v>
      </c>
      <c r="E13417" s="129" t="s">
        <v>16708</v>
      </c>
      <c r="F13417" s="129" t="s">
        <v>16721</v>
      </c>
      <c r="G13417" s="129" t="s">
        <v>16723</v>
      </c>
      <c r="H13417" s="129"/>
    </row>
    <row r="13418" spans="1:8" x14ac:dyDescent="0.3">
      <c r="A13418" s="183">
        <v>45716</v>
      </c>
      <c r="B13418" s="129" t="s">
        <v>16843</v>
      </c>
      <c r="C13418" s="129" t="s">
        <v>416</v>
      </c>
      <c r="D13418" s="165">
        <v>93295</v>
      </c>
      <c r="E13418" s="129" t="s">
        <v>16708</v>
      </c>
      <c r="F13418" s="129" t="s">
        <v>16721</v>
      </c>
      <c r="G13418" s="129" t="s">
        <v>16723</v>
      </c>
      <c r="H13418" s="129"/>
    </row>
    <row r="13419" spans="1:8" x14ac:dyDescent="0.3">
      <c r="A13419" s="183">
        <v>45688</v>
      </c>
      <c r="B13419" s="129" t="s">
        <v>16844</v>
      </c>
      <c r="C13419" s="129" t="s">
        <v>416</v>
      </c>
      <c r="D13419" s="165">
        <v>66181</v>
      </c>
      <c r="E13419" s="129" t="s">
        <v>16708</v>
      </c>
      <c r="F13419" s="129" t="s">
        <v>16721</v>
      </c>
      <c r="G13419" s="129" t="s">
        <v>16723</v>
      </c>
      <c r="H13419" s="129"/>
    </row>
    <row r="13420" spans="1:8" x14ac:dyDescent="0.3">
      <c r="A13420" s="183">
        <v>45688</v>
      </c>
      <c r="B13420" s="129" t="s">
        <v>16844</v>
      </c>
      <c r="C13420" s="129" t="s">
        <v>416</v>
      </c>
      <c r="D13420" s="165">
        <v>52458</v>
      </c>
      <c r="E13420" s="129" t="s">
        <v>16708</v>
      </c>
      <c r="F13420" s="129" t="s">
        <v>16721</v>
      </c>
      <c r="G13420" s="129" t="s">
        <v>16723</v>
      </c>
      <c r="H13420" s="129"/>
    </row>
    <row r="13421" spans="1:8" x14ac:dyDescent="0.3">
      <c r="A13421" s="183">
        <v>45716</v>
      </c>
      <c r="B13421" s="129" t="s">
        <v>16840</v>
      </c>
      <c r="C13421" s="129" t="s">
        <v>416</v>
      </c>
      <c r="D13421" s="165">
        <v>43779</v>
      </c>
      <c r="E13421" s="129" t="s">
        <v>16708</v>
      </c>
      <c r="F13421" s="129" t="s">
        <v>16721</v>
      </c>
      <c r="G13421" s="129" t="s">
        <v>16723</v>
      </c>
      <c r="H13421" s="129"/>
    </row>
    <row r="13422" spans="1:8" x14ac:dyDescent="0.3">
      <c r="A13422" s="183">
        <v>45716</v>
      </c>
      <c r="B13422" s="129" t="s">
        <v>16840</v>
      </c>
      <c r="C13422" s="129" t="s">
        <v>416</v>
      </c>
      <c r="D13422" s="165">
        <v>46251</v>
      </c>
      <c r="E13422" s="129" t="s">
        <v>16708</v>
      </c>
      <c r="F13422" s="129" t="s">
        <v>16721</v>
      </c>
      <c r="G13422" s="129" t="s">
        <v>16723</v>
      </c>
      <c r="H13422" s="129"/>
    </row>
    <row r="13423" spans="1:8" x14ac:dyDescent="0.3">
      <c r="A13423" s="183">
        <v>45688</v>
      </c>
      <c r="B13423" s="129" t="s">
        <v>16851</v>
      </c>
      <c r="C13423" s="129" t="s">
        <v>416</v>
      </c>
      <c r="D13423" s="165">
        <v>33057</v>
      </c>
      <c r="E13423" s="129" t="s">
        <v>16708</v>
      </c>
      <c r="F13423" s="129" t="s">
        <v>16707</v>
      </c>
      <c r="G13423" s="129" t="s">
        <v>16723</v>
      </c>
      <c r="H13423" s="129" t="s">
        <v>16820</v>
      </c>
    </row>
    <row r="13424" spans="1:8" x14ac:dyDescent="0.3">
      <c r="A13424" s="183">
        <v>45716</v>
      </c>
      <c r="B13424" s="129" t="s">
        <v>16843</v>
      </c>
      <c r="C13424" s="129" t="s">
        <v>416</v>
      </c>
      <c r="D13424" s="165">
        <v>41183</v>
      </c>
      <c r="E13424" s="129" t="s">
        <v>16708</v>
      </c>
      <c r="F13424" s="129" t="s">
        <v>16707</v>
      </c>
      <c r="G13424" s="129" t="s">
        <v>16723</v>
      </c>
      <c r="H13424" s="129" t="s">
        <v>16820</v>
      </c>
    </row>
    <row r="13425" spans="1:8" x14ac:dyDescent="0.3">
      <c r="A13425" s="183">
        <v>45716</v>
      </c>
      <c r="B13425" s="129" t="s">
        <v>16842</v>
      </c>
      <c r="C13425" s="129" t="s">
        <v>416</v>
      </c>
      <c r="D13425" s="165">
        <v>46943</v>
      </c>
      <c r="E13425" s="129" t="s">
        <v>16708</v>
      </c>
      <c r="F13425" s="129" t="s">
        <v>16707</v>
      </c>
      <c r="G13425" s="129" t="s">
        <v>16723</v>
      </c>
      <c r="H13425" s="129" t="s">
        <v>16820</v>
      </c>
    </row>
    <row r="13426" spans="1:8" x14ac:dyDescent="0.3">
      <c r="A13426" s="183">
        <v>45716</v>
      </c>
      <c r="B13426" s="129" t="s">
        <v>16842</v>
      </c>
      <c r="C13426" s="129" t="s">
        <v>416</v>
      </c>
      <c r="D13426" s="165">
        <v>29460</v>
      </c>
      <c r="E13426" s="129" t="s">
        <v>16708</v>
      </c>
      <c r="F13426" s="129" t="s">
        <v>16707</v>
      </c>
      <c r="G13426" s="129" t="s">
        <v>16723</v>
      </c>
      <c r="H13426" s="129" t="s">
        <v>16820</v>
      </c>
    </row>
    <row r="13427" spans="1:8" x14ac:dyDescent="0.3">
      <c r="A13427" s="183">
        <v>45716</v>
      </c>
      <c r="B13427" s="129" t="s">
        <v>16843</v>
      </c>
      <c r="C13427" s="129" t="s">
        <v>416</v>
      </c>
      <c r="D13427" s="165">
        <v>34476</v>
      </c>
      <c r="E13427" s="129" t="s">
        <v>16708</v>
      </c>
      <c r="F13427" s="129" t="s">
        <v>16707</v>
      </c>
      <c r="G13427" s="129" t="s">
        <v>16723</v>
      </c>
      <c r="H13427" s="129" t="s">
        <v>16820</v>
      </c>
    </row>
    <row r="13428" spans="1:8" x14ac:dyDescent="0.3">
      <c r="A13428" s="183">
        <v>45688</v>
      </c>
      <c r="B13428" s="129" t="s">
        <v>16844</v>
      </c>
      <c r="C13428" s="129" t="s">
        <v>416</v>
      </c>
      <c r="D13428" s="165">
        <v>33525</v>
      </c>
      <c r="E13428" s="129" t="s">
        <v>16708</v>
      </c>
      <c r="F13428" s="129" t="s">
        <v>16707</v>
      </c>
      <c r="G13428" s="129" t="s">
        <v>16723</v>
      </c>
      <c r="H13428" s="129" t="s">
        <v>16820</v>
      </c>
    </row>
    <row r="13429" spans="1:8" x14ac:dyDescent="0.3">
      <c r="A13429" s="183">
        <v>45688</v>
      </c>
      <c r="B13429" s="129" t="s">
        <v>16844</v>
      </c>
      <c r="C13429" s="129" t="s">
        <v>416</v>
      </c>
      <c r="D13429" s="165">
        <v>26448</v>
      </c>
      <c r="E13429" s="129" t="s">
        <v>16708</v>
      </c>
      <c r="F13429" s="129" t="s">
        <v>16707</v>
      </c>
      <c r="G13429" s="129" t="s">
        <v>16723</v>
      </c>
      <c r="H13429" s="129" t="s">
        <v>16820</v>
      </c>
    </row>
    <row r="13430" spans="1:8" x14ac:dyDescent="0.3">
      <c r="A13430" s="183">
        <v>45716</v>
      </c>
      <c r="B13430" s="129" t="s">
        <v>16840</v>
      </c>
      <c r="C13430" s="129" t="s">
        <v>416</v>
      </c>
      <c r="D13430" s="165">
        <v>21316</v>
      </c>
      <c r="E13430" s="129" t="s">
        <v>16708</v>
      </c>
      <c r="F13430" s="129" t="s">
        <v>16707</v>
      </c>
      <c r="G13430" s="129" t="s">
        <v>16723</v>
      </c>
      <c r="H13430" s="129" t="s">
        <v>16820</v>
      </c>
    </row>
    <row r="13431" spans="1:8" x14ac:dyDescent="0.3">
      <c r="A13431" s="183">
        <v>45716</v>
      </c>
      <c r="B13431" s="129" t="s">
        <v>16840</v>
      </c>
      <c r="C13431" s="129" t="s">
        <v>416</v>
      </c>
      <c r="D13431" s="165">
        <v>25245</v>
      </c>
      <c r="E13431" s="129" t="s">
        <v>16708</v>
      </c>
      <c r="F13431" s="129" t="s">
        <v>16707</v>
      </c>
      <c r="G13431" s="129" t="s">
        <v>16723</v>
      </c>
      <c r="H13431" s="129" t="s">
        <v>16820</v>
      </c>
    </row>
    <row r="13432" spans="1:8" x14ac:dyDescent="0.3">
      <c r="A13432" s="183">
        <v>45688</v>
      </c>
      <c r="B13432" s="129" t="s">
        <v>16845</v>
      </c>
      <c r="C13432" s="129" t="s">
        <v>416</v>
      </c>
      <c r="D13432" s="165">
        <v>70</v>
      </c>
      <c r="E13432" s="129" t="s">
        <v>16708</v>
      </c>
      <c r="F13432" s="129" t="s">
        <v>16720</v>
      </c>
      <c r="G13432" s="129" t="s">
        <v>16723</v>
      </c>
      <c r="H13432" s="129" t="s">
        <v>16774</v>
      </c>
    </row>
    <row r="13433" spans="1:8" x14ac:dyDescent="0.3">
      <c r="A13433" s="183">
        <v>45688</v>
      </c>
      <c r="B13433" s="129" t="s">
        <v>16848</v>
      </c>
      <c r="C13433" s="129" t="s">
        <v>416</v>
      </c>
      <c r="D13433" s="165">
        <v>33</v>
      </c>
      <c r="E13433" s="129" t="s">
        <v>16708</v>
      </c>
      <c r="F13433" s="129" t="s">
        <v>16720</v>
      </c>
      <c r="G13433" s="129" t="s">
        <v>16723</v>
      </c>
      <c r="H13433" s="129" t="s">
        <v>16774</v>
      </c>
    </row>
    <row r="13434" spans="1:8" x14ac:dyDescent="0.3">
      <c r="A13434" s="183">
        <v>45688</v>
      </c>
      <c r="B13434" s="129" t="s">
        <v>16845</v>
      </c>
      <c r="C13434" s="129" t="s">
        <v>416</v>
      </c>
      <c r="D13434" s="165">
        <v>55</v>
      </c>
      <c r="E13434" s="129" t="s">
        <v>16708</v>
      </c>
      <c r="F13434" s="129" t="s">
        <v>16720</v>
      </c>
      <c r="G13434" s="129" t="s">
        <v>16723</v>
      </c>
      <c r="H13434" s="129" t="s">
        <v>16774</v>
      </c>
    </row>
    <row r="13435" spans="1:8" x14ac:dyDescent="0.3">
      <c r="A13435" s="183">
        <v>45688</v>
      </c>
      <c r="B13435" s="129" t="s">
        <v>16847</v>
      </c>
      <c r="C13435" s="129" t="s">
        <v>416</v>
      </c>
      <c r="D13435" s="165">
        <v>36</v>
      </c>
      <c r="E13435" s="129" t="s">
        <v>16708</v>
      </c>
      <c r="F13435" s="129" t="s">
        <v>16720</v>
      </c>
      <c r="G13435" s="129" t="s">
        <v>16723</v>
      </c>
      <c r="H13435" s="129" t="s">
        <v>16774</v>
      </c>
    </row>
    <row r="13436" spans="1:8" x14ac:dyDescent="0.3">
      <c r="A13436" s="183">
        <v>45688</v>
      </c>
      <c r="B13436" s="129" t="s">
        <v>16847</v>
      </c>
      <c r="C13436" s="129" t="s">
        <v>416</v>
      </c>
      <c r="D13436" s="165">
        <v>6344</v>
      </c>
      <c r="E13436" s="129" t="s">
        <v>16710</v>
      </c>
      <c r="F13436" s="129" t="s">
        <v>16720</v>
      </c>
      <c r="G13436" s="129" t="s">
        <v>16723</v>
      </c>
      <c r="H13436" s="129"/>
    </row>
    <row r="13437" spans="1:8" x14ac:dyDescent="0.3">
      <c r="A13437" s="183">
        <v>45688</v>
      </c>
      <c r="B13437" s="129" t="s">
        <v>16844</v>
      </c>
      <c r="C13437" s="129" t="s">
        <v>416</v>
      </c>
      <c r="D13437" s="165">
        <v>11</v>
      </c>
      <c r="E13437" s="129" t="s">
        <v>16708</v>
      </c>
      <c r="F13437" s="129" t="s">
        <v>16720</v>
      </c>
      <c r="G13437" s="129" t="s">
        <v>16723</v>
      </c>
      <c r="H13437" s="129" t="s">
        <v>16774</v>
      </c>
    </row>
    <row r="13438" spans="1:8" x14ac:dyDescent="0.3">
      <c r="A13438" s="183">
        <v>45688</v>
      </c>
      <c r="B13438" s="129" t="s">
        <v>16852</v>
      </c>
      <c r="C13438" s="129" t="s">
        <v>416</v>
      </c>
      <c r="D13438" s="165">
        <v>9784</v>
      </c>
      <c r="E13438" s="129" t="s">
        <v>16716</v>
      </c>
      <c r="F13438" s="129" t="s">
        <v>16720</v>
      </c>
      <c r="G13438" s="129" t="s">
        <v>16723</v>
      </c>
      <c r="H13438" s="129"/>
    </row>
    <row r="13439" spans="1:8" x14ac:dyDescent="0.3">
      <c r="A13439" s="183">
        <v>45688</v>
      </c>
      <c r="B13439" s="129" t="s">
        <v>16844</v>
      </c>
      <c r="C13439" s="129" t="s">
        <v>416</v>
      </c>
      <c r="D13439" s="165">
        <v>45</v>
      </c>
      <c r="E13439" s="129" t="s">
        <v>16708</v>
      </c>
      <c r="F13439" s="129" t="s">
        <v>16720</v>
      </c>
      <c r="G13439" s="129" t="s">
        <v>16723</v>
      </c>
      <c r="H13439" s="129" t="s">
        <v>16774</v>
      </c>
    </row>
    <row r="13440" spans="1:8" x14ac:dyDescent="0.3">
      <c r="A13440" s="183">
        <v>45688</v>
      </c>
      <c r="B13440" s="129" t="s">
        <v>16850</v>
      </c>
      <c r="C13440" s="129" t="s">
        <v>416</v>
      </c>
      <c r="D13440" s="165">
        <v>5883</v>
      </c>
      <c r="E13440" s="129" t="s">
        <v>16716</v>
      </c>
      <c r="F13440" s="129" t="s">
        <v>16720</v>
      </c>
      <c r="G13440" s="129" t="s">
        <v>16723</v>
      </c>
      <c r="H13440" s="129"/>
    </row>
    <row r="13441" spans="1:8" x14ac:dyDescent="0.3">
      <c r="A13441" s="183">
        <v>45688</v>
      </c>
      <c r="B13441" s="129" t="s">
        <v>16845</v>
      </c>
      <c r="C13441" s="129" t="s">
        <v>416</v>
      </c>
      <c r="D13441" s="165">
        <v>397.92</v>
      </c>
      <c r="E13441" s="129" t="s">
        <v>16708</v>
      </c>
      <c r="F13441" s="129" t="s">
        <v>16769</v>
      </c>
      <c r="G13441" s="129" t="s">
        <v>16723</v>
      </c>
      <c r="H13441" s="129" t="s">
        <v>16801</v>
      </c>
    </row>
    <row r="13442" spans="1:8" x14ac:dyDescent="0.3">
      <c r="A13442" s="183">
        <v>45688</v>
      </c>
      <c r="B13442" s="129" t="s">
        <v>16848</v>
      </c>
      <c r="C13442" s="129" t="s">
        <v>416</v>
      </c>
      <c r="D13442" s="165">
        <v>350</v>
      </c>
      <c r="E13442" s="129" t="s">
        <v>16708</v>
      </c>
      <c r="F13442" s="129" t="s">
        <v>16769</v>
      </c>
      <c r="G13442" s="129" t="s">
        <v>16723</v>
      </c>
      <c r="H13442" s="129" t="s">
        <v>16801</v>
      </c>
    </row>
    <row r="13443" spans="1:8" x14ac:dyDescent="0.3">
      <c r="A13443" s="183">
        <v>45688</v>
      </c>
      <c r="B13443" s="129" t="s">
        <v>16845</v>
      </c>
      <c r="C13443" s="129" t="s">
        <v>416</v>
      </c>
      <c r="D13443" s="165">
        <v>349.99</v>
      </c>
      <c r="E13443" s="129" t="s">
        <v>16708</v>
      </c>
      <c r="F13443" s="129" t="s">
        <v>16769</v>
      </c>
      <c r="G13443" s="129" t="s">
        <v>16723</v>
      </c>
      <c r="H13443" s="129" t="s">
        <v>16801</v>
      </c>
    </row>
    <row r="13444" spans="1:8" x14ac:dyDescent="0.3">
      <c r="A13444" s="183">
        <v>45688</v>
      </c>
      <c r="B13444" s="129" t="s">
        <v>16847</v>
      </c>
      <c r="C13444" s="129" t="s">
        <v>416</v>
      </c>
      <c r="D13444" s="165">
        <v>346.95</v>
      </c>
      <c r="E13444" s="129" t="s">
        <v>16708</v>
      </c>
      <c r="F13444" s="129" t="s">
        <v>16769</v>
      </c>
      <c r="G13444" s="129" t="s">
        <v>16723</v>
      </c>
      <c r="H13444" s="129" t="s">
        <v>16801</v>
      </c>
    </row>
    <row r="13445" spans="1:8" x14ac:dyDescent="0.3">
      <c r="A13445" s="183">
        <v>45688</v>
      </c>
      <c r="B13445" s="129" t="s">
        <v>16847</v>
      </c>
      <c r="C13445" s="129" t="s">
        <v>416</v>
      </c>
      <c r="D13445" s="165">
        <v>250</v>
      </c>
      <c r="E13445" s="129" t="s">
        <v>16710</v>
      </c>
      <c r="F13445" s="129" t="s">
        <v>16769</v>
      </c>
      <c r="G13445" s="129" t="s">
        <v>16723</v>
      </c>
      <c r="H13445" s="129"/>
    </row>
    <row r="13446" spans="1:8" x14ac:dyDescent="0.3">
      <c r="A13446" s="183">
        <v>45688</v>
      </c>
      <c r="B13446" s="129" t="s">
        <v>16844</v>
      </c>
      <c r="C13446" s="129" t="s">
        <v>416</v>
      </c>
      <c r="D13446" s="165">
        <v>156.08000000000001</v>
      </c>
      <c r="E13446" s="129" t="s">
        <v>16708</v>
      </c>
      <c r="F13446" s="129" t="s">
        <v>16769</v>
      </c>
      <c r="G13446" s="129" t="s">
        <v>16723</v>
      </c>
      <c r="H13446" s="129" t="s">
        <v>16801</v>
      </c>
    </row>
    <row r="13447" spans="1:8" x14ac:dyDescent="0.3">
      <c r="A13447" s="183">
        <v>45688</v>
      </c>
      <c r="B13447" s="129" t="s">
        <v>16852</v>
      </c>
      <c r="C13447" s="129" t="s">
        <v>416</v>
      </c>
      <c r="D13447" s="165">
        <v>149.97</v>
      </c>
      <c r="E13447" s="129" t="s">
        <v>16716</v>
      </c>
      <c r="F13447" s="129" t="s">
        <v>16769</v>
      </c>
      <c r="G13447" s="129" t="s">
        <v>16723</v>
      </c>
      <c r="H13447" s="129"/>
    </row>
    <row r="13448" spans="1:8" x14ac:dyDescent="0.3">
      <c r="A13448" s="183">
        <v>45688</v>
      </c>
      <c r="B13448" s="129" t="s">
        <v>16844</v>
      </c>
      <c r="C13448" s="129" t="s">
        <v>416</v>
      </c>
      <c r="D13448" s="165">
        <v>132.25</v>
      </c>
      <c r="E13448" s="129" t="s">
        <v>16708</v>
      </c>
      <c r="F13448" s="129" t="s">
        <v>16769</v>
      </c>
      <c r="G13448" s="129" t="s">
        <v>16723</v>
      </c>
      <c r="H13448" s="129" t="s">
        <v>16801</v>
      </c>
    </row>
    <row r="13449" spans="1:8" x14ac:dyDescent="0.3">
      <c r="A13449" s="183">
        <v>45688</v>
      </c>
      <c r="B13449" s="129" t="s">
        <v>16850</v>
      </c>
      <c r="C13449" s="129" t="s">
        <v>416</v>
      </c>
      <c r="D13449" s="165">
        <v>100</v>
      </c>
      <c r="E13449" s="129" t="s">
        <v>16716</v>
      </c>
      <c r="F13449" s="129" t="s">
        <v>16769</v>
      </c>
      <c r="G13449" s="129" t="s">
        <v>16723</v>
      </c>
      <c r="H13449" s="129"/>
    </row>
    <row r="13450" spans="1:8" x14ac:dyDescent="0.3">
      <c r="A13450" s="183">
        <v>45688</v>
      </c>
      <c r="B13450" s="129" t="s">
        <v>16845</v>
      </c>
      <c r="C13450" s="129" t="s">
        <v>416</v>
      </c>
      <c r="D13450" s="165">
        <v>124458</v>
      </c>
      <c r="E13450" s="129" t="s">
        <v>16708</v>
      </c>
      <c r="F13450" s="129" t="s">
        <v>16721</v>
      </c>
      <c r="G13450" s="129" t="s">
        <v>16723</v>
      </c>
      <c r="H13450" s="129"/>
    </row>
    <row r="13451" spans="1:8" x14ac:dyDescent="0.3">
      <c r="A13451" s="183">
        <v>45688</v>
      </c>
      <c r="B13451" s="129" t="s">
        <v>16848</v>
      </c>
      <c r="C13451" s="129" t="s">
        <v>416</v>
      </c>
      <c r="D13451" s="165">
        <v>116646</v>
      </c>
      <c r="E13451" s="129" t="s">
        <v>16708</v>
      </c>
      <c r="F13451" s="129" t="s">
        <v>16721</v>
      </c>
      <c r="G13451" s="129" t="s">
        <v>16723</v>
      </c>
      <c r="H13451" s="129"/>
    </row>
    <row r="13452" spans="1:8" x14ac:dyDescent="0.3">
      <c r="A13452" s="183">
        <v>45688</v>
      </c>
      <c r="B13452" s="129" t="s">
        <v>16845</v>
      </c>
      <c r="C13452" s="129" t="s">
        <v>416</v>
      </c>
      <c r="D13452" s="165">
        <v>109309</v>
      </c>
      <c r="E13452" s="129" t="s">
        <v>16708</v>
      </c>
      <c r="F13452" s="129" t="s">
        <v>16721</v>
      </c>
      <c r="G13452" s="129" t="s">
        <v>16723</v>
      </c>
      <c r="H13452" s="129"/>
    </row>
    <row r="13453" spans="1:8" x14ac:dyDescent="0.3">
      <c r="A13453" s="183">
        <v>45688</v>
      </c>
      <c r="B13453" s="129" t="s">
        <v>16847</v>
      </c>
      <c r="C13453" s="129" t="s">
        <v>416</v>
      </c>
      <c r="D13453" s="165">
        <v>102683</v>
      </c>
      <c r="E13453" s="129" t="s">
        <v>16708</v>
      </c>
      <c r="F13453" s="129" t="s">
        <v>16721</v>
      </c>
      <c r="G13453" s="129" t="s">
        <v>16723</v>
      </c>
      <c r="H13453" s="129"/>
    </row>
    <row r="13454" spans="1:8" x14ac:dyDescent="0.3">
      <c r="A13454" s="183">
        <v>45688</v>
      </c>
      <c r="B13454" s="129" t="s">
        <v>16847</v>
      </c>
      <c r="C13454" s="129" t="s">
        <v>416</v>
      </c>
      <c r="D13454" s="165">
        <v>172510</v>
      </c>
      <c r="E13454" s="129" t="s">
        <v>16710</v>
      </c>
      <c r="F13454" s="129" t="s">
        <v>16721</v>
      </c>
      <c r="G13454" s="129" t="s">
        <v>16723</v>
      </c>
      <c r="H13454" s="129"/>
    </row>
    <row r="13455" spans="1:8" x14ac:dyDescent="0.3">
      <c r="A13455" s="183">
        <v>45688</v>
      </c>
      <c r="B13455" s="129" t="s">
        <v>16844</v>
      </c>
      <c r="C13455" s="129" t="s">
        <v>416</v>
      </c>
      <c r="D13455" s="165">
        <v>35176</v>
      </c>
      <c r="E13455" s="129" t="s">
        <v>16708</v>
      </c>
      <c r="F13455" s="129" t="s">
        <v>16721</v>
      </c>
      <c r="G13455" s="129" t="s">
        <v>16723</v>
      </c>
      <c r="H13455" s="129"/>
    </row>
    <row r="13456" spans="1:8" x14ac:dyDescent="0.3">
      <c r="A13456" s="183">
        <v>45688</v>
      </c>
      <c r="B13456" s="129" t="s">
        <v>16852</v>
      </c>
      <c r="C13456" s="129" t="s">
        <v>416</v>
      </c>
      <c r="D13456" s="165">
        <v>298305</v>
      </c>
      <c r="E13456" s="129" t="s">
        <v>16716</v>
      </c>
      <c r="F13456" s="129" t="s">
        <v>16721</v>
      </c>
      <c r="G13456" s="129" t="s">
        <v>16723</v>
      </c>
      <c r="H13456" s="129"/>
    </row>
    <row r="13457" spans="1:8" x14ac:dyDescent="0.3">
      <c r="A13457" s="183">
        <v>45688</v>
      </c>
      <c r="B13457" s="129" t="s">
        <v>16844</v>
      </c>
      <c r="C13457" s="129" t="s">
        <v>416</v>
      </c>
      <c r="D13457" s="165">
        <v>37524</v>
      </c>
      <c r="E13457" s="129" t="s">
        <v>16708</v>
      </c>
      <c r="F13457" s="129" t="s">
        <v>16721</v>
      </c>
      <c r="G13457" s="129" t="s">
        <v>16723</v>
      </c>
      <c r="H13457" s="129"/>
    </row>
    <row r="13458" spans="1:8" x14ac:dyDescent="0.3">
      <c r="A13458" s="183">
        <v>45688</v>
      </c>
      <c r="B13458" s="129" t="s">
        <v>16850</v>
      </c>
      <c r="C13458" s="129" t="s">
        <v>416</v>
      </c>
      <c r="D13458" s="165">
        <v>195793</v>
      </c>
      <c r="E13458" s="129" t="s">
        <v>16716</v>
      </c>
      <c r="F13458" s="129" t="s">
        <v>16721</v>
      </c>
      <c r="G13458" s="129" t="s">
        <v>16723</v>
      </c>
      <c r="H13458" s="129"/>
    </row>
    <row r="13459" spans="1:8" x14ac:dyDescent="0.3">
      <c r="A13459" s="183">
        <v>45688</v>
      </c>
      <c r="B13459" s="129" t="s">
        <v>16845</v>
      </c>
      <c r="C13459" s="129" t="s">
        <v>416</v>
      </c>
      <c r="D13459" s="165">
        <v>40347</v>
      </c>
      <c r="E13459" s="129" t="s">
        <v>16708</v>
      </c>
      <c r="F13459" s="129" t="s">
        <v>16707</v>
      </c>
      <c r="G13459" s="129" t="s">
        <v>16723</v>
      </c>
      <c r="H13459" s="129" t="s">
        <v>16820</v>
      </c>
    </row>
    <row r="13460" spans="1:8" x14ac:dyDescent="0.3">
      <c r="A13460" s="183">
        <v>45688</v>
      </c>
      <c r="B13460" s="129" t="s">
        <v>16848</v>
      </c>
      <c r="C13460" s="129" t="s">
        <v>416</v>
      </c>
      <c r="D13460" s="165">
        <v>32104</v>
      </c>
      <c r="E13460" s="129" t="s">
        <v>16708</v>
      </c>
      <c r="F13460" s="129" t="s">
        <v>16707</v>
      </c>
      <c r="G13460" s="129" t="s">
        <v>16723</v>
      </c>
      <c r="H13460" s="129" t="s">
        <v>16820</v>
      </c>
    </row>
    <row r="13461" spans="1:8" x14ac:dyDescent="0.3">
      <c r="A13461" s="183">
        <v>45688</v>
      </c>
      <c r="B13461" s="129" t="s">
        <v>16845</v>
      </c>
      <c r="C13461" s="129" t="s">
        <v>416</v>
      </c>
      <c r="D13461" s="165">
        <v>39144</v>
      </c>
      <c r="E13461" s="129" t="s">
        <v>16708</v>
      </c>
      <c r="F13461" s="129" t="s">
        <v>16707</v>
      </c>
      <c r="G13461" s="129" t="s">
        <v>16723</v>
      </c>
      <c r="H13461" s="129" t="s">
        <v>16820</v>
      </c>
    </row>
    <row r="13462" spans="1:8" x14ac:dyDescent="0.3">
      <c r="A13462" s="183">
        <v>45688</v>
      </c>
      <c r="B13462" s="129" t="s">
        <v>16847</v>
      </c>
      <c r="C13462" s="129" t="s">
        <v>416</v>
      </c>
      <c r="D13462" s="165">
        <v>35434</v>
      </c>
      <c r="E13462" s="129" t="s">
        <v>16708</v>
      </c>
      <c r="F13462" s="129" t="s">
        <v>16707</v>
      </c>
      <c r="G13462" s="129" t="s">
        <v>16723</v>
      </c>
      <c r="H13462" s="129" t="s">
        <v>16820</v>
      </c>
    </row>
    <row r="13463" spans="1:8" x14ac:dyDescent="0.3">
      <c r="A13463" s="183">
        <v>45688</v>
      </c>
      <c r="B13463" s="129" t="s">
        <v>16847</v>
      </c>
      <c r="C13463" s="129" t="s">
        <v>416</v>
      </c>
      <c r="D13463" s="165">
        <v>91585</v>
      </c>
      <c r="E13463" s="129" t="s">
        <v>16710</v>
      </c>
      <c r="F13463" s="129" t="s">
        <v>16707</v>
      </c>
      <c r="G13463" s="129" t="s">
        <v>16723</v>
      </c>
      <c r="H13463" s="129"/>
    </row>
    <row r="13464" spans="1:8" x14ac:dyDescent="0.3">
      <c r="A13464" s="183">
        <v>45688</v>
      </c>
      <c r="B13464" s="129" t="s">
        <v>16844</v>
      </c>
      <c r="C13464" s="129" t="s">
        <v>416</v>
      </c>
      <c r="D13464" s="165">
        <v>14436</v>
      </c>
      <c r="E13464" s="129" t="s">
        <v>16708</v>
      </c>
      <c r="F13464" s="129" t="s">
        <v>16707</v>
      </c>
      <c r="G13464" s="129" t="s">
        <v>16723</v>
      </c>
      <c r="H13464" s="129" t="s">
        <v>16820</v>
      </c>
    </row>
    <row r="13465" spans="1:8" x14ac:dyDescent="0.3">
      <c r="A13465" s="183">
        <v>45688</v>
      </c>
      <c r="B13465" s="129" t="s">
        <v>16852</v>
      </c>
      <c r="C13465" s="129" t="s">
        <v>416</v>
      </c>
      <c r="D13465" s="165">
        <v>148026</v>
      </c>
      <c r="E13465" s="129" t="s">
        <v>16716</v>
      </c>
      <c r="F13465" s="129" t="s">
        <v>16707</v>
      </c>
      <c r="G13465" s="129" t="s">
        <v>16723</v>
      </c>
      <c r="H13465" s="129"/>
    </row>
    <row r="13466" spans="1:8" x14ac:dyDescent="0.3">
      <c r="A13466" s="183">
        <v>45688</v>
      </c>
      <c r="B13466" s="129" t="s">
        <v>16844</v>
      </c>
      <c r="C13466" s="129" t="s">
        <v>416</v>
      </c>
      <c r="D13466" s="165">
        <v>17965</v>
      </c>
      <c r="E13466" s="129" t="s">
        <v>16708</v>
      </c>
      <c r="F13466" s="129" t="s">
        <v>16707</v>
      </c>
      <c r="G13466" s="129" t="s">
        <v>16723</v>
      </c>
      <c r="H13466" s="129" t="s">
        <v>16820</v>
      </c>
    </row>
    <row r="13467" spans="1:8" x14ac:dyDescent="0.3">
      <c r="A13467" s="183">
        <v>45688</v>
      </c>
      <c r="B13467" s="129" t="s">
        <v>16850</v>
      </c>
      <c r="C13467" s="129" t="s">
        <v>416</v>
      </c>
      <c r="D13467" s="165">
        <v>84692</v>
      </c>
      <c r="E13467" s="129" t="s">
        <v>16716</v>
      </c>
      <c r="F13467" s="129" t="s">
        <v>16707</v>
      </c>
      <c r="G13467" s="129" t="s">
        <v>16723</v>
      </c>
      <c r="H13467" s="129"/>
    </row>
    <row r="13468" spans="1:8" x14ac:dyDescent="0.3">
      <c r="A13468" s="183">
        <v>45322</v>
      </c>
      <c r="B13468" s="129" t="s">
        <v>16861</v>
      </c>
      <c r="C13468" s="129" t="s">
        <v>418</v>
      </c>
      <c r="D13468" s="165">
        <v>86</v>
      </c>
      <c r="E13468" s="129" t="s">
        <v>16708</v>
      </c>
      <c r="F13468" s="129" t="s">
        <v>16720</v>
      </c>
      <c r="G13468" s="129" t="s">
        <v>16723</v>
      </c>
      <c r="H13468" s="129" t="s">
        <v>16774</v>
      </c>
    </row>
    <row r="13469" spans="1:8" x14ac:dyDescent="0.3">
      <c r="A13469" s="183">
        <v>45322</v>
      </c>
      <c r="B13469" s="129" t="s">
        <v>16862</v>
      </c>
      <c r="C13469" s="129" t="s">
        <v>418</v>
      </c>
      <c r="D13469" s="165">
        <v>3416</v>
      </c>
      <c r="E13469" s="129" t="s">
        <v>16710</v>
      </c>
      <c r="F13469" s="129" t="s">
        <v>16720</v>
      </c>
      <c r="G13469" s="129" t="s">
        <v>16723</v>
      </c>
      <c r="H13469" s="129"/>
    </row>
    <row r="13470" spans="1:8" x14ac:dyDescent="0.3">
      <c r="A13470" s="183">
        <v>45322</v>
      </c>
      <c r="B13470" s="129" t="s">
        <v>16863</v>
      </c>
      <c r="C13470" s="129" t="s">
        <v>418</v>
      </c>
      <c r="D13470" s="165">
        <v>3032</v>
      </c>
      <c r="E13470" s="129" t="s">
        <v>16710</v>
      </c>
      <c r="F13470" s="129" t="s">
        <v>16720</v>
      </c>
      <c r="G13470" s="129" t="s">
        <v>16723</v>
      </c>
      <c r="H13470" s="129"/>
    </row>
    <row r="13471" spans="1:8" x14ac:dyDescent="0.3">
      <c r="A13471" s="183">
        <v>45322</v>
      </c>
      <c r="B13471" s="129" t="s">
        <v>16864</v>
      </c>
      <c r="C13471" s="129" t="s">
        <v>418</v>
      </c>
      <c r="D13471" s="165">
        <v>85</v>
      </c>
      <c r="E13471" s="129" t="s">
        <v>16708</v>
      </c>
      <c r="F13471" s="129" t="s">
        <v>16720</v>
      </c>
      <c r="G13471" s="129" t="s">
        <v>16723</v>
      </c>
      <c r="H13471" s="129" t="s">
        <v>16774</v>
      </c>
    </row>
    <row r="13472" spans="1:8" x14ac:dyDescent="0.3">
      <c r="A13472" s="183">
        <v>45322</v>
      </c>
      <c r="B13472" s="129" t="s">
        <v>16863</v>
      </c>
      <c r="C13472" s="129" t="s">
        <v>418</v>
      </c>
      <c r="D13472" s="165">
        <v>21428</v>
      </c>
      <c r="E13472" s="129" t="s">
        <v>16709</v>
      </c>
      <c r="F13472" s="129" t="s">
        <v>16720</v>
      </c>
      <c r="G13472" s="129" t="s">
        <v>16723</v>
      </c>
      <c r="H13472" s="129"/>
    </row>
    <row r="13473" spans="1:8" x14ac:dyDescent="0.3">
      <c r="A13473" s="183">
        <v>45322</v>
      </c>
      <c r="B13473" s="129" t="s">
        <v>16861</v>
      </c>
      <c r="C13473" s="129" t="s">
        <v>418</v>
      </c>
      <c r="D13473" s="165">
        <v>3225</v>
      </c>
      <c r="E13473" s="129" t="s">
        <v>16716</v>
      </c>
      <c r="F13473" s="129" t="s">
        <v>16720</v>
      </c>
      <c r="G13473" s="129" t="s">
        <v>16723</v>
      </c>
      <c r="H13473" s="129"/>
    </row>
    <row r="13474" spans="1:8" x14ac:dyDescent="0.3">
      <c r="A13474" s="183">
        <v>45322</v>
      </c>
      <c r="B13474" s="129" t="s">
        <v>16865</v>
      </c>
      <c r="C13474" s="129" t="s">
        <v>418</v>
      </c>
      <c r="D13474" s="165">
        <v>187</v>
      </c>
      <c r="E13474" s="129" t="s">
        <v>16710</v>
      </c>
      <c r="F13474" s="129" t="s">
        <v>16720</v>
      </c>
      <c r="G13474" s="129" t="s">
        <v>16723</v>
      </c>
      <c r="H13474" s="129"/>
    </row>
    <row r="13475" spans="1:8" x14ac:dyDescent="0.3">
      <c r="A13475" s="183">
        <v>45322</v>
      </c>
      <c r="B13475" s="129" t="s">
        <v>16861</v>
      </c>
      <c r="C13475" s="129" t="s">
        <v>418</v>
      </c>
      <c r="D13475" s="165">
        <v>51491</v>
      </c>
      <c r="E13475" s="129" t="s">
        <v>16708</v>
      </c>
      <c r="F13475" s="129" t="s">
        <v>16707</v>
      </c>
      <c r="G13475" s="129" t="s">
        <v>16723</v>
      </c>
      <c r="H13475" s="129" t="s">
        <v>16820</v>
      </c>
    </row>
    <row r="13476" spans="1:8" x14ac:dyDescent="0.3">
      <c r="A13476" s="183">
        <v>45322</v>
      </c>
      <c r="B13476" s="129" t="s">
        <v>16862</v>
      </c>
      <c r="C13476" s="129" t="s">
        <v>418</v>
      </c>
      <c r="D13476" s="165">
        <v>265273</v>
      </c>
      <c r="E13476" s="129" t="s">
        <v>16710</v>
      </c>
      <c r="F13476" s="129" t="s">
        <v>16707</v>
      </c>
      <c r="G13476" s="129" t="s">
        <v>16723</v>
      </c>
      <c r="H13476" s="129"/>
    </row>
    <row r="13477" spans="1:8" x14ac:dyDescent="0.3">
      <c r="A13477" s="183">
        <v>45322</v>
      </c>
      <c r="B13477" s="129" t="s">
        <v>16863</v>
      </c>
      <c r="C13477" s="129" t="s">
        <v>418</v>
      </c>
      <c r="D13477" s="165">
        <v>260000</v>
      </c>
      <c r="E13477" s="129" t="s">
        <v>16710</v>
      </c>
      <c r="F13477" s="129" t="s">
        <v>16707</v>
      </c>
      <c r="G13477" s="129" t="s">
        <v>16723</v>
      </c>
      <c r="H13477" s="129"/>
    </row>
    <row r="13478" spans="1:8" x14ac:dyDescent="0.3">
      <c r="A13478" s="183">
        <v>45322</v>
      </c>
      <c r="B13478" s="129" t="s">
        <v>16864</v>
      </c>
      <c r="C13478" s="129" t="s">
        <v>418</v>
      </c>
      <c r="D13478" s="165">
        <v>44765</v>
      </c>
      <c r="E13478" s="129" t="s">
        <v>16708</v>
      </c>
      <c r="F13478" s="129" t="s">
        <v>16707</v>
      </c>
      <c r="G13478" s="129" t="s">
        <v>16723</v>
      </c>
      <c r="H13478" s="129" t="s">
        <v>16820</v>
      </c>
    </row>
    <row r="13479" spans="1:8" x14ac:dyDescent="0.3">
      <c r="A13479" s="183">
        <v>45322</v>
      </c>
      <c r="B13479" s="129" t="s">
        <v>16863</v>
      </c>
      <c r="C13479" s="129" t="s">
        <v>418</v>
      </c>
      <c r="D13479" s="165">
        <v>65059</v>
      </c>
      <c r="E13479" s="129" t="s">
        <v>16709</v>
      </c>
      <c r="F13479" s="129" t="s">
        <v>16707</v>
      </c>
      <c r="G13479" s="129" t="s">
        <v>16723</v>
      </c>
      <c r="H13479" s="129"/>
    </row>
    <row r="13480" spans="1:8" x14ac:dyDescent="0.3">
      <c r="A13480" s="183">
        <v>45322</v>
      </c>
      <c r="B13480" s="129" t="s">
        <v>16861</v>
      </c>
      <c r="C13480" s="129" t="s">
        <v>418</v>
      </c>
      <c r="D13480" s="165">
        <v>126275</v>
      </c>
      <c r="E13480" s="129" t="s">
        <v>16716</v>
      </c>
      <c r="F13480" s="129" t="s">
        <v>16707</v>
      </c>
      <c r="G13480" s="129" t="s">
        <v>16723</v>
      </c>
      <c r="H13480" s="129"/>
    </row>
    <row r="13481" spans="1:8" x14ac:dyDescent="0.3">
      <c r="A13481" s="183">
        <v>45322</v>
      </c>
      <c r="B13481" s="129" t="s">
        <v>16865</v>
      </c>
      <c r="C13481" s="129" t="s">
        <v>418</v>
      </c>
      <c r="D13481" s="165">
        <v>21892</v>
      </c>
      <c r="E13481" s="129" t="s">
        <v>16710</v>
      </c>
      <c r="F13481" s="129" t="s">
        <v>16707</v>
      </c>
      <c r="G13481" s="129" t="s">
        <v>16723</v>
      </c>
      <c r="H13481" s="129"/>
    </row>
    <row r="13482" spans="1:8" x14ac:dyDescent="0.3">
      <c r="A13482" s="183">
        <v>45322</v>
      </c>
      <c r="B13482" s="129" t="s">
        <v>16861</v>
      </c>
      <c r="C13482" s="129" t="s">
        <v>418</v>
      </c>
      <c r="D13482" s="165">
        <v>94266</v>
      </c>
      <c r="E13482" s="129" t="s">
        <v>16708</v>
      </c>
      <c r="F13482" s="129" t="s">
        <v>16721</v>
      </c>
      <c r="G13482" s="129" t="s">
        <v>16723</v>
      </c>
      <c r="H13482" s="129"/>
    </row>
    <row r="13483" spans="1:8" x14ac:dyDescent="0.3">
      <c r="A13483" s="183">
        <v>45322</v>
      </c>
      <c r="B13483" s="129" t="s">
        <v>16862</v>
      </c>
      <c r="C13483" s="129" t="s">
        <v>418</v>
      </c>
      <c r="D13483" s="165">
        <v>525641</v>
      </c>
      <c r="E13483" s="129" t="s">
        <v>16710</v>
      </c>
      <c r="F13483" s="129" t="s">
        <v>16721</v>
      </c>
      <c r="G13483" s="129" t="s">
        <v>16723</v>
      </c>
      <c r="H13483" s="129"/>
    </row>
    <row r="13484" spans="1:8" x14ac:dyDescent="0.3">
      <c r="A13484" s="183">
        <v>45322</v>
      </c>
      <c r="B13484" s="129" t="s">
        <v>16863</v>
      </c>
      <c r="C13484" s="129" t="s">
        <v>418</v>
      </c>
      <c r="D13484" s="165">
        <v>524023</v>
      </c>
      <c r="E13484" s="129" t="s">
        <v>16710</v>
      </c>
      <c r="F13484" s="129" t="s">
        <v>16721</v>
      </c>
      <c r="G13484" s="129" t="s">
        <v>16723</v>
      </c>
      <c r="H13484" s="129"/>
    </row>
    <row r="13485" spans="1:8" x14ac:dyDescent="0.3">
      <c r="A13485" s="183">
        <v>45322</v>
      </c>
      <c r="B13485" s="129" t="s">
        <v>16864</v>
      </c>
      <c r="C13485" s="129" t="s">
        <v>418</v>
      </c>
      <c r="D13485" s="165">
        <v>91305</v>
      </c>
      <c r="E13485" s="129" t="s">
        <v>16708</v>
      </c>
      <c r="F13485" s="129" t="s">
        <v>16721</v>
      </c>
      <c r="G13485" s="129" t="s">
        <v>16723</v>
      </c>
      <c r="H13485" s="129"/>
    </row>
    <row r="13486" spans="1:8" x14ac:dyDescent="0.3">
      <c r="A13486" s="183">
        <v>45322</v>
      </c>
      <c r="B13486" s="129" t="s">
        <v>16863</v>
      </c>
      <c r="C13486" s="129" t="s">
        <v>418</v>
      </c>
      <c r="D13486" s="165">
        <v>109831</v>
      </c>
      <c r="E13486" s="129" t="s">
        <v>16709</v>
      </c>
      <c r="F13486" s="129" t="s">
        <v>16721</v>
      </c>
      <c r="G13486" s="129" t="s">
        <v>16723</v>
      </c>
      <c r="H13486" s="129"/>
    </row>
    <row r="13487" spans="1:8" x14ac:dyDescent="0.3">
      <c r="A13487" s="183">
        <v>45322</v>
      </c>
      <c r="B13487" s="129" t="s">
        <v>16861</v>
      </c>
      <c r="C13487" s="129" t="s">
        <v>418</v>
      </c>
      <c r="D13487" s="165">
        <v>199582</v>
      </c>
      <c r="E13487" s="129" t="s">
        <v>16716</v>
      </c>
      <c r="F13487" s="129" t="s">
        <v>16721</v>
      </c>
      <c r="G13487" s="129" t="s">
        <v>16723</v>
      </c>
      <c r="H13487" s="129"/>
    </row>
    <row r="13488" spans="1:8" x14ac:dyDescent="0.3">
      <c r="A13488" s="183">
        <v>45322</v>
      </c>
      <c r="B13488" s="129" t="s">
        <v>16865</v>
      </c>
      <c r="C13488" s="129" t="s">
        <v>418</v>
      </c>
      <c r="D13488" s="165">
        <v>25947</v>
      </c>
      <c r="E13488" s="129" t="s">
        <v>16710</v>
      </c>
      <c r="F13488" s="129" t="s">
        <v>16721</v>
      </c>
      <c r="G13488" s="129" t="s">
        <v>16723</v>
      </c>
      <c r="H13488" s="129"/>
    </row>
    <row r="13489" spans="1:8" x14ac:dyDescent="0.3">
      <c r="A13489" s="183">
        <v>45322</v>
      </c>
      <c r="B13489" s="129" t="s">
        <v>16861</v>
      </c>
      <c r="C13489" s="129" t="s">
        <v>418</v>
      </c>
      <c r="D13489" s="165">
        <v>250</v>
      </c>
      <c r="E13489" s="129" t="s">
        <v>16708</v>
      </c>
      <c r="F13489" s="129" t="s">
        <v>16769</v>
      </c>
      <c r="G13489" s="129" t="s">
        <v>16723</v>
      </c>
      <c r="H13489" s="129" t="s">
        <v>16801</v>
      </c>
    </row>
    <row r="13490" spans="1:8" x14ac:dyDescent="0.3">
      <c r="A13490" s="183">
        <v>45322</v>
      </c>
      <c r="B13490" s="129" t="s">
        <v>16862</v>
      </c>
      <c r="C13490" s="129" t="s">
        <v>418</v>
      </c>
      <c r="D13490" s="165">
        <v>250</v>
      </c>
      <c r="E13490" s="129" t="s">
        <v>16710</v>
      </c>
      <c r="F13490" s="129" t="s">
        <v>16769</v>
      </c>
      <c r="G13490" s="129" t="s">
        <v>16723</v>
      </c>
      <c r="H13490" s="129"/>
    </row>
    <row r="13491" spans="1:8" x14ac:dyDescent="0.3">
      <c r="A13491" s="183">
        <v>45322</v>
      </c>
      <c r="B13491" s="129" t="s">
        <v>16863</v>
      </c>
      <c r="C13491" s="129" t="s">
        <v>418</v>
      </c>
      <c r="D13491" s="165">
        <v>250</v>
      </c>
      <c r="E13491" s="129" t="s">
        <v>16710</v>
      </c>
      <c r="F13491" s="129" t="s">
        <v>16769</v>
      </c>
      <c r="G13491" s="129" t="s">
        <v>16723</v>
      </c>
      <c r="H13491" s="129"/>
    </row>
    <row r="13492" spans="1:8" x14ac:dyDescent="0.3">
      <c r="A13492" s="183">
        <v>45322</v>
      </c>
      <c r="B13492" s="129" t="s">
        <v>16864</v>
      </c>
      <c r="C13492" s="129" t="s">
        <v>418</v>
      </c>
      <c r="D13492" s="165">
        <v>200</v>
      </c>
      <c r="E13492" s="129" t="s">
        <v>16708</v>
      </c>
      <c r="F13492" s="129" t="s">
        <v>16769</v>
      </c>
      <c r="G13492" s="129" t="s">
        <v>16723</v>
      </c>
      <c r="H13492" s="129" t="s">
        <v>16801</v>
      </c>
    </row>
    <row r="13493" spans="1:8" x14ac:dyDescent="0.3">
      <c r="A13493" s="183">
        <v>45322</v>
      </c>
      <c r="B13493" s="129" t="s">
        <v>16863</v>
      </c>
      <c r="C13493" s="129" t="s">
        <v>418</v>
      </c>
      <c r="D13493" s="165">
        <v>150</v>
      </c>
      <c r="E13493" s="129" t="s">
        <v>16709</v>
      </c>
      <c r="F13493" s="129" t="s">
        <v>16769</v>
      </c>
      <c r="G13493" s="129" t="s">
        <v>16723</v>
      </c>
      <c r="H13493" s="129"/>
    </row>
    <row r="13494" spans="1:8" x14ac:dyDescent="0.3">
      <c r="A13494" s="183">
        <v>45322</v>
      </c>
      <c r="B13494" s="129" t="s">
        <v>16861</v>
      </c>
      <c r="C13494" s="129" t="s">
        <v>418</v>
      </c>
      <c r="D13494" s="165">
        <v>100</v>
      </c>
      <c r="E13494" s="129" t="s">
        <v>16716</v>
      </c>
      <c r="F13494" s="129" t="s">
        <v>16769</v>
      </c>
      <c r="G13494" s="129" t="s">
        <v>16723</v>
      </c>
      <c r="H13494" s="129"/>
    </row>
    <row r="13495" spans="1:8" x14ac:dyDescent="0.3">
      <c r="A13495" s="183">
        <v>45322</v>
      </c>
      <c r="B13495" s="129" t="s">
        <v>16865</v>
      </c>
      <c r="C13495" s="129" t="s">
        <v>418</v>
      </c>
      <c r="D13495" s="165">
        <v>11.55</v>
      </c>
      <c r="E13495" s="129" t="s">
        <v>16710</v>
      </c>
      <c r="F13495" s="129" t="s">
        <v>16769</v>
      </c>
      <c r="G13495" s="129" t="s">
        <v>16723</v>
      </c>
      <c r="H13495" s="129"/>
    </row>
    <row r="13496" spans="1:8" x14ac:dyDescent="0.3">
      <c r="A13496" s="183">
        <v>45351</v>
      </c>
      <c r="B13496" s="129" t="s">
        <v>16866</v>
      </c>
      <c r="C13496" s="129" t="s">
        <v>418</v>
      </c>
      <c r="D13496" s="165">
        <v>201</v>
      </c>
      <c r="E13496" s="129" t="s">
        <v>16708</v>
      </c>
      <c r="F13496" s="129" t="s">
        <v>16720</v>
      </c>
      <c r="G13496" s="129" t="s">
        <v>16723</v>
      </c>
      <c r="H13496" s="129" t="s">
        <v>16774</v>
      </c>
    </row>
    <row r="13497" spans="1:8" x14ac:dyDescent="0.3">
      <c r="A13497" s="183">
        <v>45351</v>
      </c>
      <c r="B13497" s="129" t="s">
        <v>16867</v>
      </c>
      <c r="C13497" s="129" t="s">
        <v>418</v>
      </c>
      <c r="D13497" s="165">
        <v>4252</v>
      </c>
      <c r="E13497" s="129" t="s">
        <v>16710</v>
      </c>
      <c r="F13497" s="129" t="s">
        <v>16720</v>
      </c>
      <c r="G13497" s="129" t="s">
        <v>16723</v>
      </c>
      <c r="H13497" s="129"/>
    </row>
    <row r="13498" spans="1:8" x14ac:dyDescent="0.3">
      <c r="A13498" s="183">
        <v>45351</v>
      </c>
      <c r="B13498" s="129" t="s">
        <v>16868</v>
      </c>
      <c r="C13498" s="129" t="s">
        <v>418</v>
      </c>
      <c r="D13498" s="165">
        <v>1433</v>
      </c>
      <c r="E13498" s="129" t="s">
        <v>16710</v>
      </c>
      <c r="F13498" s="129" t="s">
        <v>16720</v>
      </c>
      <c r="G13498" s="129" t="s">
        <v>16723</v>
      </c>
      <c r="H13498" s="129"/>
    </row>
    <row r="13499" spans="1:8" x14ac:dyDescent="0.3">
      <c r="A13499" s="183">
        <v>45351</v>
      </c>
      <c r="B13499" s="129" t="s">
        <v>16868</v>
      </c>
      <c r="C13499" s="129" t="s">
        <v>418</v>
      </c>
      <c r="D13499" s="165">
        <v>1461</v>
      </c>
      <c r="E13499" s="129" t="s">
        <v>16710</v>
      </c>
      <c r="F13499" s="129" t="s">
        <v>16720</v>
      </c>
      <c r="G13499" s="129" t="s">
        <v>16723</v>
      </c>
      <c r="H13499" s="129"/>
    </row>
    <row r="13500" spans="1:8" x14ac:dyDescent="0.3">
      <c r="A13500" s="183">
        <v>45322</v>
      </c>
      <c r="B13500" s="129" t="s">
        <v>16865</v>
      </c>
      <c r="C13500" s="129" t="s">
        <v>418</v>
      </c>
      <c r="D13500" s="165">
        <v>3415</v>
      </c>
      <c r="E13500" s="129" t="s">
        <v>16710</v>
      </c>
      <c r="F13500" s="129" t="s">
        <v>16720</v>
      </c>
      <c r="G13500" s="129" t="s">
        <v>16723</v>
      </c>
      <c r="H13500" s="129"/>
    </row>
    <row r="13501" spans="1:8" x14ac:dyDescent="0.3">
      <c r="A13501" s="183">
        <v>45351</v>
      </c>
      <c r="B13501" s="129" t="s">
        <v>16869</v>
      </c>
      <c r="C13501" s="129" t="s">
        <v>418</v>
      </c>
      <c r="D13501" s="165">
        <v>1434</v>
      </c>
      <c r="E13501" s="129" t="s">
        <v>16710</v>
      </c>
      <c r="F13501" s="129" t="s">
        <v>16720</v>
      </c>
      <c r="G13501" s="129" t="s">
        <v>16723</v>
      </c>
      <c r="H13501" s="129"/>
    </row>
    <row r="13502" spans="1:8" x14ac:dyDescent="0.3">
      <c r="A13502" s="183">
        <v>45351</v>
      </c>
      <c r="B13502" s="129" t="s">
        <v>16870</v>
      </c>
      <c r="C13502" s="129" t="s">
        <v>418</v>
      </c>
      <c r="D13502" s="165">
        <v>880</v>
      </c>
      <c r="E13502" s="129" t="s">
        <v>16710</v>
      </c>
      <c r="F13502" s="129" t="s">
        <v>16720</v>
      </c>
      <c r="G13502" s="129" t="s">
        <v>16723</v>
      </c>
      <c r="H13502" s="129"/>
    </row>
    <row r="13503" spans="1:8" x14ac:dyDescent="0.3">
      <c r="A13503" s="183">
        <v>45351</v>
      </c>
      <c r="B13503" s="129" t="s">
        <v>16866</v>
      </c>
      <c r="C13503" s="129" t="s">
        <v>418</v>
      </c>
      <c r="D13503" s="165">
        <v>77451</v>
      </c>
      <c r="E13503" s="129" t="s">
        <v>16708</v>
      </c>
      <c r="F13503" s="129" t="s">
        <v>16707</v>
      </c>
      <c r="G13503" s="129" t="s">
        <v>16723</v>
      </c>
      <c r="H13503" s="129" t="s">
        <v>16820</v>
      </c>
    </row>
    <row r="13504" spans="1:8" x14ac:dyDescent="0.3">
      <c r="A13504" s="183">
        <v>45351</v>
      </c>
      <c r="B13504" s="129" t="s">
        <v>16867</v>
      </c>
      <c r="C13504" s="129" t="s">
        <v>418</v>
      </c>
      <c r="D13504" s="165">
        <v>359302</v>
      </c>
      <c r="E13504" s="129" t="s">
        <v>16710</v>
      </c>
      <c r="F13504" s="129" t="s">
        <v>16707</v>
      </c>
      <c r="G13504" s="129" t="s">
        <v>16723</v>
      </c>
      <c r="H13504" s="129"/>
    </row>
    <row r="13505" spans="1:8" x14ac:dyDescent="0.3">
      <c r="A13505" s="183">
        <v>45351</v>
      </c>
      <c r="B13505" s="129" t="s">
        <v>16868</v>
      </c>
      <c r="C13505" s="129" t="s">
        <v>418</v>
      </c>
      <c r="D13505" s="165">
        <v>179109</v>
      </c>
      <c r="E13505" s="129" t="s">
        <v>16710</v>
      </c>
      <c r="F13505" s="129" t="s">
        <v>16707</v>
      </c>
      <c r="G13505" s="129" t="s">
        <v>16723</v>
      </c>
      <c r="H13505" s="129"/>
    </row>
    <row r="13506" spans="1:8" x14ac:dyDescent="0.3">
      <c r="A13506" s="183">
        <v>45351</v>
      </c>
      <c r="B13506" s="129" t="s">
        <v>16868</v>
      </c>
      <c r="C13506" s="129" t="s">
        <v>418</v>
      </c>
      <c r="D13506" s="165">
        <v>198147</v>
      </c>
      <c r="E13506" s="129" t="s">
        <v>16710</v>
      </c>
      <c r="F13506" s="129" t="s">
        <v>16707</v>
      </c>
      <c r="G13506" s="129" t="s">
        <v>16723</v>
      </c>
      <c r="H13506" s="129"/>
    </row>
    <row r="13507" spans="1:8" x14ac:dyDescent="0.3">
      <c r="A13507" s="183">
        <v>45322</v>
      </c>
      <c r="B13507" s="129" t="s">
        <v>16865</v>
      </c>
      <c r="C13507" s="129" t="s">
        <v>418</v>
      </c>
      <c r="D13507" s="165">
        <v>278625</v>
      </c>
      <c r="E13507" s="129" t="s">
        <v>16710</v>
      </c>
      <c r="F13507" s="129" t="s">
        <v>16707</v>
      </c>
      <c r="G13507" s="129" t="s">
        <v>16723</v>
      </c>
      <c r="H13507" s="129"/>
    </row>
    <row r="13508" spans="1:8" x14ac:dyDescent="0.3">
      <c r="A13508" s="183">
        <v>45351</v>
      </c>
      <c r="B13508" s="129" t="s">
        <v>16869</v>
      </c>
      <c r="C13508" s="129" t="s">
        <v>418</v>
      </c>
      <c r="D13508" s="165">
        <v>144721</v>
      </c>
      <c r="E13508" s="129" t="s">
        <v>16710</v>
      </c>
      <c r="F13508" s="129" t="s">
        <v>16707</v>
      </c>
      <c r="G13508" s="129" t="s">
        <v>16723</v>
      </c>
      <c r="H13508" s="129"/>
    </row>
    <row r="13509" spans="1:8" x14ac:dyDescent="0.3">
      <c r="A13509" s="183">
        <v>45351</v>
      </c>
      <c r="B13509" s="129" t="s">
        <v>16870</v>
      </c>
      <c r="C13509" s="129" t="s">
        <v>418</v>
      </c>
      <c r="D13509" s="165">
        <v>49944</v>
      </c>
      <c r="E13509" s="129" t="s">
        <v>16710</v>
      </c>
      <c r="F13509" s="129" t="s">
        <v>16707</v>
      </c>
      <c r="G13509" s="129" t="s">
        <v>16723</v>
      </c>
      <c r="H13509" s="129"/>
    </row>
    <row r="13510" spans="1:8" x14ac:dyDescent="0.3">
      <c r="A13510" s="183">
        <v>45351</v>
      </c>
      <c r="B13510" s="129" t="s">
        <v>16866</v>
      </c>
      <c r="C13510" s="129" t="s">
        <v>418</v>
      </c>
      <c r="D13510" s="165">
        <v>163446</v>
      </c>
      <c r="E13510" s="129" t="s">
        <v>16708</v>
      </c>
      <c r="F13510" s="129" t="s">
        <v>16721</v>
      </c>
      <c r="G13510" s="129" t="s">
        <v>16723</v>
      </c>
      <c r="H13510" s="129"/>
    </row>
    <row r="13511" spans="1:8" x14ac:dyDescent="0.3">
      <c r="A13511" s="183">
        <v>45351</v>
      </c>
      <c r="B13511" s="129" t="s">
        <v>16867</v>
      </c>
      <c r="C13511" s="129" t="s">
        <v>418</v>
      </c>
      <c r="D13511" s="165">
        <v>877392</v>
      </c>
      <c r="E13511" s="129" t="s">
        <v>16710</v>
      </c>
      <c r="F13511" s="129" t="s">
        <v>16721</v>
      </c>
      <c r="G13511" s="129" t="s">
        <v>16723</v>
      </c>
      <c r="H13511" s="129"/>
    </row>
    <row r="13512" spans="1:8" x14ac:dyDescent="0.3">
      <c r="A13512" s="183">
        <v>45351</v>
      </c>
      <c r="B13512" s="129" t="s">
        <v>16868</v>
      </c>
      <c r="C13512" s="129" t="s">
        <v>418</v>
      </c>
      <c r="D13512" s="165">
        <v>386555</v>
      </c>
      <c r="E13512" s="129" t="s">
        <v>16710</v>
      </c>
      <c r="F13512" s="129" t="s">
        <v>16721</v>
      </c>
      <c r="G13512" s="129" t="s">
        <v>16723</v>
      </c>
      <c r="H13512" s="129"/>
    </row>
    <row r="13513" spans="1:8" x14ac:dyDescent="0.3">
      <c r="A13513" s="183">
        <v>45351</v>
      </c>
      <c r="B13513" s="129" t="s">
        <v>16868</v>
      </c>
      <c r="C13513" s="129" t="s">
        <v>418</v>
      </c>
      <c r="D13513" s="165">
        <v>402002</v>
      </c>
      <c r="E13513" s="129" t="s">
        <v>16710</v>
      </c>
      <c r="F13513" s="129" t="s">
        <v>16721</v>
      </c>
      <c r="G13513" s="129" t="s">
        <v>16723</v>
      </c>
      <c r="H13513" s="129"/>
    </row>
    <row r="13514" spans="1:8" x14ac:dyDescent="0.3">
      <c r="A13514" s="183">
        <v>45322</v>
      </c>
      <c r="B13514" s="129" t="s">
        <v>16865</v>
      </c>
      <c r="C13514" s="129" t="s">
        <v>418</v>
      </c>
      <c r="D13514" s="165">
        <v>496827</v>
      </c>
      <c r="E13514" s="129" t="s">
        <v>16710</v>
      </c>
      <c r="F13514" s="129" t="s">
        <v>16721</v>
      </c>
      <c r="G13514" s="129" t="s">
        <v>16723</v>
      </c>
      <c r="H13514" s="129"/>
    </row>
    <row r="13515" spans="1:8" x14ac:dyDescent="0.3">
      <c r="A13515" s="183">
        <v>45351</v>
      </c>
      <c r="B13515" s="129" t="s">
        <v>16869</v>
      </c>
      <c r="C13515" s="129" t="s">
        <v>418</v>
      </c>
      <c r="D13515" s="165">
        <v>205160</v>
      </c>
      <c r="E13515" s="129" t="s">
        <v>16710</v>
      </c>
      <c r="F13515" s="129" t="s">
        <v>16721</v>
      </c>
      <c r="G13515" s="129" t="s">
        <v>16723</v>
      </c>
      <c r="H13515" s="129"/>
    </row>
    <row r="13516" spans="1:8" x14ac:dyDescent="0.3">
      <c r="A13516" s="183">
        <v>45351</v>
      </c>
      <c r="B13516" s="129" t="s">
        <v>16870</v>
      </c>
      <c r="C13516" s="129" t="s">
        <v>418</v>
      </c>
      <c r="D13516" s="165">
        <v>72482</v>
      </c>
      <c r="E13516" s="129" t="s">
        <v>16710</v>
      </c>
      <c r="F13516" s="129" t="s">
        <v>16721</v>
      </c>
      <c r="G13516" s="129" t="s">
        <v>16723</v>
      </c>
      <c r="H13516" s="129"/>
    </row>
    <row r="13517" spans="1:8" x14ac:dyDescent="0.3">
      <c r="A13517" s="183">
        <v>45351</v>
      </c>
      <c r="B13517" s="129" t="s">
        <v>16866</v>
      </c>
      <c r="C13517" s="129" t="s">
        <v>418</v>
      </c>
      <c r="D13517" s="165">
        <v>300</v>
      </c>
      <c r="E13517" s="129" t="s">
        <v>16708</v>
      </c>
      <c r="F13517" s="129" t="s">
        <v>16769</v>
      </c>
      <c r="G13517" s="129" t="s">
        <v>16723</v>
      </c>
      <c r="H13517" s="129" t="s">
        <v>16801</v>
      </c>
    </row>
    <row r="13518" spans="1:8" x14ac:dyDescent="0.3">
      <c r="A13518" s="183">
        <v>45351</v>
      </c>
      <c r="B13518" s="129" t="s">
        <v>16867</v>
      </c>
      <c r="C13518" s="129" t="s">
        <v>418</v>
      </c>
      <c r="D13518" s="165">
        <v>300</v>
      </c>
      <c r="E13518" s="129" t="s">
        <v>16710</v>
      </c>
      <c r="F13518" s="129" t="s">
        <v>16769</v>
      </c>
      <c r="G13518" s="129" t="s">
        <v>16723</v>
      </c>
      <c r="H13518" s="129"/>
    </row>
    <row r="13519" spans="1:8" x14ac:dyDescent="0.3">
      <c r="A13519" s="183">
        <v>45351</v>
      </c>
      <c r="B13519" s="129" t="s">
        <v>16868</v>
      </c>
      <c r="C13519" s="129" t="s">
        <v>418</v>
      </c>
      <c r="D13519" s="165">
        <v>250</v>
      </c>
      <c r="E13519" s="129" t="s">
        <v>16710</v>
      </c>
      <c r="F13519" s="129" t="s">
        <v>16769</v>
      </c>
      <c r="G13519" s="129" t="s">
        <v>16723</v>
      </c>
      <c r="H13519" s="129"/>
    </row>
    <row r="13520" spans="1:8" x14ac:dyDescent="0.3">
      <c r="A13520" s="183">
        <v>45351</v>
      </c>
      <c r="B13520" s="129" t="s">
        <v>16868</v>
      </c>
      <c r="C13520" s="129" t="s">
        <v>418</v>
      </c>
      <c r="D13520" s="165">
        <v>250</v>
      </c>
      <c r="E13520" s="129" t="s">
        <v>16710</v>
      </c>
      <c r="F13520" s="129" t="s">
        <v>16769</v>
      </c>
      <c r="G13520" s="129" t="s">
        <v>16723</v>
      </c>
      <c r="H13520" s="129"/>
    </row>
    <row r="13521" spans="1:8" x14ac:dyDescent="0.3">
      <c r="A13521" s="183">
        <v>45322</v>
      </c>
      <c r="B13521" s="129" t="s">
        <v>16865</v>
      </c>
      <c r="C13521" s="129" t="s">
        <v>418</v>
      </c>
      <c r="D13521" s="165">
        <v>238.45</v>
      </c>
      <c r="E13521" s="129" t="s">
        <v>16710</v>
      </c>
      <c r="F13521" s="129" t="s">
        <v>16769</v>
      </c>
      <c r="G13521" s="129" t="s">
        <v>16723</v>
      </c>
      <c r="H13521" s="129"/>
    </row>
    <row r="13522" spans="1:8" x14ac:dyDescent="0.3">
      <c r="A13522" s="183">
        <v>45351</v>
      </c>
      <c r="B13522" s="129" t="s">
        <v>16869</v>
      </c>
      <c r="C13522" s="129" t="s">
        <v>418</v>
      </c>
      <c r="D13522" s="165">
        <v>117.7</v>
      </c>
      <c r="E13522" s="129" t="s">
        <v>16710</v>
      </c>
      <c r="F13522" s="129" t="s">
        <v>16769</v>
      </c>
      <c r="G13522" s="129" t="s">
        <v>16723</v>
      </c>
      <c r="H13522" s="129"/>
    </row>
    <row r="13523" spans="1:8" x14ac:dyDescent="0.3">
      <c r="A13523" s="183">
        <v>45351</v>
      </c>
      <c r="B13523" s="129" t="s">
        <v>16870</v>
      </c>
      <c r="C13523" s="129" t="s">
        <v>418</v>
      </c>
      <c r="D13523" s="165">
        <v>77.48</v>
      </c>
      <c r="E13523" s="129" t="s">
        <v>16710</v>
      </c>
      <c r="F13523" s="129" t="s">
        <v>16769</v>
      </c>
      <c r="G13523" s="129" t="s">
        <v>16723</v>
      </c>
      <c r="H13523" s="129"/>
    </row>
    <row r="13524" spans="1:8" x14ac:dyDescent="0.3">
      <c r="A13524" s="183">
        <v>45382</v>
      </c>
      <c r="B13524" s="129" t="s">
        <v>16871</v>
      </c>
      <c r="C13524" s="129" t="s">
        <v>418</v>
      </c>
      <c r="D13524" s="165">
        <v>4080</v>
      </c>
      <c r="E13524" s="129" t="s">
        <v>16710</v>
      </c>
      <c r="F13524" s="129" t="s">
        <v>16720</v>
      </c>
      <c r="G13524" s="129" t="s">
        <v>16723</v>
      </c>
      <c r="H13524" s="129"/>
    </row>
    <row r="13525" spans="1:8" x14ac:dyDescent="0.3">
      <c r="A13525" s="183">
        <v>45382</v>
      </c>
      <c r="B13525" s="129" t="s">
        <v>16872</v>
      </c>
      <c r="C13525" s="129" t="s">
        <v>418</v>
      </c>
      <c r="D13525" s="165">
        <v>4231</v>
      </c>
      <c r="E13525" s="129" t="s">
        <v>16710</v>
      </c>
      <c r="F13525" s="129" t="s">
        <v>16720</v>
      </c>
      <c r="G13525" s="129" t="s">
        <v>16723</v>
      </c>
      <c r="H13525" s="129"/>
    </row>
    <row r="13526" spans="1:8" x14ac:dyDescent="0.3">
      <c r="A13526" s="183">
        <v>45382</v>
      </c>
      <c r="B13526" s="129" t="s">
        <v>16873</v>
      </c>
      <c r="C13526" s="129" t="s">
        <v>418</v>
      </c>
      <c r="D13526" s="165">
        <v>92</v>
      </c>
      <c r="E13526" s="129" t="s">
        <v>16708</v>
      </c>
      <c r="F13526" s="129" t="s">
        <v>16720</v>
      </c>
      <c r="G13526" s="129" t="s">
        <v>16723</v>
      </c>
      <c r="H13526" s="129" t="s">
        <v>16774</v>
      </c>
    </row>
    <row r="13527" spans="1:8" x14ac:dyDescent="0.3">
      <c r="A13527" s="183">
        <v>45382</v>
      </c>
      <c r="B13527" s="129" t="s">
        <v>16874</v>
      </c>
      <c r="C13527" s="129" t="s">
        <v>418</v>
      </c>
      <c r="D13527" s="165">
        <v>60</v>
      </c>
      <c r="E13527" s="129" t="s">
        <v>16708</v>
      </c>
      <c r="F13527" s="129" t="s">
        <v>16720</v>
      </c>
      <c r="G13527" s="129" t="s">
        <v>16723</v>
      </c>
      <c r="H13527" s="129" t="s">
        <v>16774</v>
      </c>
    </row>
    <row r="13528" spans="1:8" x14ac:dyDescent="0.3">
      <c r="A13528" s="183">
        <v>45382</v>
      </c>
      <c r="B13528" s="129" t="s">
        <v>16871</v>
      </c>
      <c r="C13528" s="129" t="s">
        <v>418</v>
      </c>
      <c r="D13528" s="165">
        <v>3556</v>
      </c>
      <c r="E13528" s="129" t="s">
        <v>16710</v>
      </c>
      <c r="F13528" s="129" t="s">
        <v>16720</v>
      </c>
      <c r="G13528" s="129" t="s">
        <v>16723</v>
      </c>
      <c r="H13528" s="129"/>
    </row>
    <row r="13529" spans="1:8" x14ac:dyDescent="0.3">
      <c r="A13529" s="183">
        <v>45382</v>
      </c>
      <c r="B13529" s="129" t="s">
        <v>16872</v>
      </c>
      <c r="C13529" s="129" t="s">
        <v>418</v>
      </c>
      <c r="D13529" s="165">
        <v>3348</v>
      </c>
      <c r="E13529" s="129" t="s">
        <v>16710</v>
      </c>
      <c r="F13529" s="129" t="s">
        <v>16720</v>
      </c>
      <c r="G13529" s="129" t="s">
        <v>16723</v>
      </c>
      <c r="H13529" s="129"/>
    </row>
    <row r="13530" spans="1:8" x14ac:dyDescent="0.3">
      <c r="A13530" s="183">
        <v>45382</v>
      </c>
      <c r="B13530" s="129" t="s">
        <v>16875</v>
      </c>
      <c r="C13530" s="129" t="s">
        <v>418</v>
      </c>
      <c r="D13530" s="165">
        <v>2618</v>
      </c>
      <c r="E13530" s="129" t="s">
        <v>16710</v>
      </c>
      <c r="F13530" s="129" t="s">
        <v>16720</v>
      </c>
      <c r="G13530" s="129" t="s">
        <v>16723</v>
      </c>
      <c r="H13530" s="129"/>
    </row>
    <row r="13531" spans="1:8" x14ac:dyDescent="0.3">
      <c r="A13531" s="183">
        <v>45351</v>
      </c>
      <c r="B13531" s="129" t="s">
        <v>16870</v>
      </c>
      <c r="C13531" s="129" t="s">
        <v>418</v>
      </c>
      <c r="D13531" s="165">
        <v>2446</v>
      </c>
      <c r="E13531" s="129" t="s">
        <v>16710</v>
      </c>
      <c r="F13531" s="129" t="s">
        <v>16720</v>
      </c>
      <c r="G13531" s="129" t="s">
        <v>16723</v>
      </c>
      <c r="H13531" s="129"/>
    </row>
    <row r="13532" spans="1:8" x14ac:dyDescent="0.3">
      <c r="A13532" s="183">
        <v>45351</v>
      </c>
      <c r="B13532" s="129" t="s">
        <v>16869</v>
      </c>
      <c r="C13532" s="129" t="s">
        <v>418</v>
      </c>
      <c r="D13532" s="165">
        <v>2297</v>
      </c>
      <c r="E13532" s="129" t="s">
        <v>16710</v>
      </c>
      <c r="F13532" s="129" t="s">
        <v>16720</v>
      </c>
      <c r="G13532" s="129" t="s">
        <v>16723</v>
      </c>
      <c r="H13532" s="129"/>
    </row>
    <row r="13533" spans="1:8" x14ac:dyDescent="0.3">
      <c r="A13533" s="183">
        <v>45382</v>
      </c>
      <c r="B13533" s="129" t="s">
        <v>16876</v>
      </c>
      <c r="C13533" s="129" t="s">
        <v>418</v>
      </c>
      <c r="D13533" s="165">
        <v>53</v>
      </c>
      <c r="E13533" s="129" t="s">
        <v>16708</v>
      </c>
      <c r="F13533" s="129" t="s">
        <v>16720</v>
      </c>
      <c r="G13533" s="129" t="s">
        <v>16723</v>
      </c>
      <c r="H13533" s="129" t="s">
        <v>16774</v>
      </c>
    </row>
    <row r="13534" spans="1:8" x14ac:dyDescent="0.3">
      <c r="A13534" s="183">
        <v>45382</v>
      </c>
      <c r="B13534" s="129" t="s">
        <v>16877</v>
      </c>
      <c r="C13534" s="129" t="s">
        <v>418</v>
      </c>
      <c r="D13534" s="165">
        <v>48372</v>
      </c>
      <c r="E13534" s="129" t="s">
        <v>16709</v>
      </c>
      <c r="F13534" s="129" t="s">
        <v>16720</v>
      </c>
      <c r="G13534" s="129" t="s">
        <v>16723</v>
      </c>
      <c r="H13534" s="129"/>
    </row>
    <row r="13535" spans="1:8" x14ac:dyDescent="0.3">
      <c r="A13535" s="183">
        <v>45382</v>
      </c>
      <c r="B13535" s="129" t="s">
        <v>16871</v>
      </c>
      <c r="C13535" s="129" t="s">
        <v>418</v>
      </c>
      <c r="D13535" s="165">
        <v>143819</v>
      </c>
      <c r="E13535" s="129" t="s">
        <v>16710</v>
      </c>
      <c r="F13535" s="129" t="s">
        <v>16707</v>
      </c>
      <c r="G13535" s="129" t="s">
        <v>16723</v>
      </c>
      <c r="H13535" s="129"/>
    </row>
    <row r="13536" spans="1:8" x14ac:dyDescent="0.3">
      <c r="A13536" s="183">
        <v>45382</v>
      </c>
      <c r="B13536" s="129" t="s">
        <v>16872</v>
      </c>
      <c r="C13536" s="129" t="s">
        <v>418</v>
      </c>
      <c r="D13536" s="165">
        <v>117219</v>
      </c>
      <c r="E13536" s="129" t="s">
        <v>16710</v>
      </c>
      <c r="F13536" s="129" t="s">
        <v>16707</v>
      </c>
      <c r="G13536" s="129" t="s">
        <v>16723</v>
      </c>
      <c r="H13536" s="129"/>
    </row>
    <row r="13537" spans="1:8" x14ac:dyDescent="0.3">
      <c r="A13537" s="183">
        <v>45382</v>
      </c>
      <c r="B13537" s="129" t="s">
        <v>16873</v>
      </c>
      <c r="C13537" s="129" t="s">
        <v>418</v>
      </c>
      <c r="D13537" s="165">
        <v>30276</v>
      </c>
      <c r="E13537" s="129" t="s">
        <v>16708</v>
      </c>
      <c r="F13537" s="129" t="s">
        <v>16707</v>
      </c>
      <c r="G13537" s="129" t="s">
        <v>16723</v>
      </c>
      <c r="H13537" s="129" t="s">
        <v>16820</v>
      </c>
    </row>
    <row r="13538" spans="1:8" x14ac:dyDescent="0.3">
      <c r="A13538" s="183">
        <v>45382</v>
      </c>
      <c r="B13538" s="129" t="s">
        <v>16874</v>
      </c>
      <c r="C13538" s="129" t="s">
        <v>418</v>
      </c>
      <c r="D13538" s="165">
        <v>32376</v>
      </c>
      <c r="E13538" s="129" t="s">
        <v>16708</v>
      </c>
      <c r="F13538" s="129" t="s">
        <v>16707</v>
      </c>
      <c r="G13538" s="129" t="s">
        <v>16723</v>
      </c>
      <c r="H13538" s="129" t="s">
        <v>16820</v>
      </c>
    </row>
    <row r="13539" spans="1:8" x14ac:dyDescent="0.3">
      <c r="A13539" s="183">
        <v>45382</v>
      </c>
      <c r="B13539" s="129" t="s">
        <v>16871</v>
      </c>
      <c r="C13539" s="129" t="s">
        <v>418</v>
      </c>
      <c r="D13539" s="165">
        <v>129755</v>
      </c>
      <c r="E13539" s="129" t="s">
        <v>16710</v>
      </c>
      <c r="F13539" s="129" t="s">
        <v>16707</v>
      </c>
      <c r="G13539" s="129" t="s">
        <v>16723</v>
      </c>
      <c r="H13539" s="129"/>
    </row>
    <row r="13540" spans="1:8" x14ac:dyDescent="0.3">
      <c r="A13540" s="183">
        <v>45382</v>
      </c>
      <c r="B13540" s="129" t="s">
        <v>16872</v>
      </c>
      <c r="C13540" s="129" t="s">
        <v>418</v>
      </c>
      <c r="D13540" s="165">
        <v>109141</v>
      </c>
      <c r="E13540" s="129" t="s">
        <v>16710</v>
      </c>
      <c r="F13540" s="129" t="s">
        <v>16707</v>
      </c>
      <c r="G13540" s="129" t="s">
        <v>16723</v>
      </c>
      <c r="H13540" s="129"/>
    </row>
    <row r="13541" spans="1:8" x14ac:dyDescent="0.3">
      <c r="A13541" s="183">
        <v>45382</v>
      </c>
      <c r="B13541" s="129" t="s">
        <v>16875</v>
      </c>
      <c r="C13541" s="129" t="s">
        <v>418</v>
      </c>
      <c r="D13541" s="165">
        <v>163299</v>
      </c>
      <c r="E13541" s="129" t="s">
        <v>16710</v>
      </c>
      <c r="F13541" s="129" t="s">
        <v>16707</v>
      </c>
      <c r="G13541" s="129" t="s">
        <v>16723</v>
      </c>
      <c r="H13541" s="129"/>
    </row>
    <row r="13542" spans="1:8" x14ac:dyDescent="0.3">
      <c r="A13542" s="183">
        <v>45351</v>
      </c>
      <c r="B13542" s="129" t="s">
        <v>16870</v>
      </c>
      <c r="C13542" s="129" t="s">
        <v>418</v>
      </c>
      <c r="D13542" s="165">
        <v>118349</v>
      </c>
      <c r="E13542" s="129" t="s">
        <v>16710</v>
      </c>
      <c r="F13542" s="129" t="s">
        <v>16707</v>
      </c>
      <c r="G13542" s="129" t="s">
        <v>16723</v>
      </c>
      <c r="H13542" s="129"/>
    </row>
    <row r="13543" spans="1:8" x14ac:dyDescent="0.3">
      <c r="A13543" s="183">
        <v>45351</v>
      </c>
      <c r="B13543" s="129" t="s">
        <v>16869</v>
      </c>
      <c r="C13543" s="129" t="s">
        <v>418</v>
      </c>
      <c r="D13543" s="165">
        <v>224859</v>
      </c>
      <c r="E13543" s="129" t="s">
        <v>16710</v>
      </c>
      <c r="F13543" s="129" t="s">
        <v>16707</v>
      </c>
      <c r="G13543" s="129" t="s">
        <v>16723</v>
      </c>
      <c r="H13543" s="129"/>
    </row>
    <row r="13544" spans="1:8" x14ac:dyDescent="0.3">
      <c r="A13544" s="183">
        <v>45382</v>
      </c>
      <c r="B13544" s="129" t="s">
        <v>16876</v>
      </c>
      <c r="C13544" s="129" t="s">
        <v>418</v>
      </c>
      <c r="D13544" s="165">
        <v>13580</v>
      </c>
      <c r="E13544" s="129" t="s">
        <v>16708</v>
      </c>
      <c r="F13544" s="129" t="s">
        <v>16707</v>
      </c>
      <c r="G13544" s="129" t="s">
        <v>16723</v>
      </c>
      <c r="H13544" s="129" t="s">
        <v>16820</v>
      </c>
    </row>
    <row r="13545" spans="1:8" x14ac:dyDescent="0.3">
      <c r="A13545" s="183">
        <v>45382</v>
      </c>
      <c r="B13545" s="129" t="s">
        <v>16877</v>
      </c>
      <c r="C13545" s="129" t="s">
        <v>418</v>
      </c>
      <c r="D13545" s="165">
        <v>24282</v>
      </c>
      <c r="E13545" s="129" t="s">
        <v>16709</v>
      </c>
      <c r="F13545" s="129" t="s">
        <v>16707</v>
      </c>
      <c r="G13545" s="129" t="s">
        <v>16723</v>
      </c>
      <c r="H13545" s="129"/>
    </row>
    <row r="13546" spans="1:8" x14ac:dyDescent="0.3">
      <c r="A13546" s="183">
        <v>45382</v>
      </c>
      <c r="B13546" s="129" t="s">
        <v>16871</v>
      </c>
      <c r="C13546" s="129" t="s">
        <v>418</v>
      </c>
      <c r="D13546" s="165">
        <v>302917</v>
      </c>
      <c r="E13546" s="129" t="s">
        <v>16710</v>
      </c>
      <c r="F13546" s="129" t="s">
        <v>16721</v>
      </c>
      <c r="G13546" s="129" t="s">
        <v>16723</v>
      </c>
      <c r="H13546" s="129"/>
    </row>
    <row r="13547" spans="1:8" x14ac:dyDescent="0.3">
      <c r="A13547" s="183">
        <v>45382</v>
      </c>
      <c r="B13547" s="129" t="s">
        <v>16872</v>
      </c>
      <c r="C13547" s="129" t="s">
        <v>418</v>
      </c>
      <c r="D13547" s="165">
        <v>260375</v>
      </c>
      <c r="E13547" s="129" t="s">
        <v>16710</v>
      </c>
      <c r="F13547" s="129" t="s">
        <v>16721</v>
      </c>
      <c r="G13547" s="129" t="s">
        <v>16723</v>
      </c>
      <c r="H13547" s="129"/>
    </row>
    <row r="13548" spans="1:8" x14ac:dyDescent="0.3">
      <c r="A13548" s="183">
        <v>45382</v>
      </c>
      <c r="B13548" s="129" t="s">
        <v>16873</v>
      </c>
      <c r="C13548" s="129" t="s">
        <v>418</v>
      </c>
      <c r="D13548" s="165">
        <v>100573</v>
      </c>
      <c r="E13548" s="129" t="s">
        <v>16708</v>
      </c>
      <c r="F13548" s="129" t="s">
        <v>16721</v>
      </c>
      <c r="G13548" s="129" t="s">
        <v>16723</v>
      </c>
      <c r="H13548" s="129"/>
    </row>
    <row r="13549" spans="1:8" x14ac:dyDescent="0.3">
      <c r="A13549" s="183">
        <v>45382</v>
      </c>
      <c r="B13549" s="129" t="s">
        <v>16874</v>
      </c>
      <c r="C13549" s="129" t="s">
        <v>418</v>
      </c>
      <c r="D13549" s="165">
        <v>84595</v>
      </c>
      <c r="E13549" s="129" t="s">
        <v>16708</v>
      </c>
      <c r="F13549" s="129" t="s">
        <v>16721</v>
      </c>
      <c r="G13549" s="129" t="s">
        <v>16723</v>
      </c>
      <c r="H13549" s="129"/>
    </row>
    <row r="13550" spans="1:8" x14ac:dyDescent="0.3">
      <c r="A13550" s="183">
        <v>45382</v>
      </c>
      <c r="B13550" s="129" t="s">
        <v>16871</v>
      </c>
      <c r="C13550" s="129" t="s">
        <v>418</v>
      </c>
      <c r="D13550" s="165">
        <v>263189</v>
      </c>
      <c r="E13550" s="129" t="s">
        <v>16710</v>
      </c>
      <c r="F13550" s="129" t="s">
        <v>16721</v>
      </c>
      <c r="G13550" s="129" t="s">
        <v>16723</v>
      </c>
      <c r="H13550" s="129"/>
    </row>
    <row r="13551" spans="1:8" x14ac:dyDescent="0.3">
      <c r="A13551" s="183">
        <v>45382</v>
      </c>
      <c r="B13551" s="129" t="s">
        <v>16872</v>
      </c>
      <c r="C13551" s="129" t="s">
        <v>418</v>
      </c>
      <c r="D13551" s="165">
        <v>223985</v>
      </c>
      <c r="E13551" s="129" t="s">
        <v>16710</v>
      </c>
      <c r="F13551" s="129" t="s">
        <v>16721</v>
      </c>
      <c r="G13551" s="129" t="s">
        <v>16723</v>
      </c>
      <c r="H13551" s="129"/>
    </row>
    <row r="13552" spans="1:8" x14ac:dyDescent="0.3">
      <c r="A13552" s="183">
        <v>45382</v>
      </c>
      <c r="B13552" s="129" t="s">
        <v>16875</v>
      </c>
      <c r="C13552" s="129" t="s">
        <v>418</v>
      </c>
      <c r="D13552" s="165">
        <v>365759</v>
      </c>
      <c r="E13552" s="129" t="s">
        <v>16710</v>
      </c>
      <c r="F13552" s="129" t="s">
        <v>16721</v>
      </c>
      <c r="G13552" s="129" t="s">
        <v>16723</v>
      </c>
      <c r="H13552" s="129"/>
    </row>
    <row r="13553" spans="1:8" x14ac:dyDescent="0.3">
      <c r="A13553" s="183">
        <v>45351</v>
      </c>
      <c r="B13553" s="129" t="s">
        <v>16870</v>
      </c>
      <c r="C13553" s="129" t="s">
        <v>418</v>
      </c>
      <c r="D13553" s="165">
        <v>232041</v>
      </c>
      <c r="E13553" s="129" t="s">
        <v>16710</v>
      </c>
      <c r="F13553" s="129" t="s">
        <v>16721</v>
      </c>
      <c r="G13553" s="129" t="s">
        <v>16723</v>
      </c>
      <c r="H13553" s="129"/>
    </row>
    <row r="13554" spans="1:8" x14ac:dyDescent="0.3">
      <c r="A13554" s="183">
        <v>45351</v>
      </c>
      <c r="B13554" s="129" t="s">
        <v>16869</v>
      </c>
      <c r="C13554" s="129" t="s">
        <v>418</v>
      </c>
      <c r="D13554" s="165">
        <v>406028</v>
      </c>
      <c r="E13554" s="129" t="s">
        <v>16710</v>
      </c>
      <c r="F13554" s="129" t="s">
        <v>16721</v>
      </c>
      <c r="G13554" s="129" t="s">
        <v>16723</v>
      </c>
      <c r="H13554" s="129"/>
    </row>
    <row r="13555" spans="1:8" x14ac:dyDescent="0.3">
      <c r="A13555" s="183">
        <v>45382</v>
      </c>
      <c r="B13555" s="129" t="s">
        <v>16876</v>
      </c>
      <c r="C13555" s="129" t="s">
        <v>418</v>
      </c>
      <c r="D13555" s="165">
        <v>39616</v>
      </c>
      <c r="E13555" s="129" t="s">
        <v>16708</v>
      </c>
      <c r="F13555" s="129" t="s">
        <v>16721</v>
      </c>
      <c r="G13555" s="129" t="s">
        <v>16723</v>
      </c>
      <c r="H13555" s="129"/>
    </row>
    <row r="13556" spans="1:8" x14ac:dyDescent="0.3">
      <c r="A13556" s="183">
        <v>45382</v>
      </c>
      <c r="B13556" s="129" t="s">
        <v>16877</v>
      </c>
      <c r="C13556" s="129" t="s">
        <v>418</v>
      </c>
      <c r="D13556" s="165">
        <v>50821</v>
      </c>
      <c r="E13556" s="129" t="s">
        <v>16709</v>
      </c>
      <c r="F13556" s="129" t="s">
        <v>16721</v>
      </c>
      <c r="G13556" s="129" t="s">
        <v>16723</v>
      </c>
      <c r="H13556" s="129"/>
    </row>
    <row r="13557" spans="1:8" x14ac:dyDescent="0.3">
      <c r="A13557" s="183">
        <v>45382</v>
      </c>
      <c r="B13557" s="129" t="s">
        <v>16871</v>
      </c>
      <c r="C13557" s="129" t="s">
        <v>418</v>
      </c>
      <c r="D13557" s="165">
        <v>350</v>
      </c>
      <c r="E13557" s="129" t="s">
        <v>16710</v>
      </c>
      <c r="F13557" s="129" t="s">
        <v>16769</v>
      </c>
      <c r="G13557" s="129" t="s">
        <v>16723</v>
      </c>
      <c r="H13557" s="129"/>
    </row>
    <row r="13558" spans="1:8" x14ac:dyDescent="0.3">
      <c r="A13558" s="183">
        <v>45382</v>
      </c>
      <c r="B13558" s="129" t="s">
        <v>16872</v>
      </c>
      <c r="C13558" s="129" t="s">
        <v>418</v>
      </c>
      <c r="D13558" s="165">
        <v>350</v>
      </c>
      <c r="E13558" s="129" t="s">
        <v>16710</v>
      </c>
      <c r="F13558" s="129" t="s">
        <v>16769</v>
      </c>
      <c r="G13558" s="129" t="s">
        <v>16723</v>
      </c>
      <c r="H13558" s="129"/>
    </row>
    <row r="13559" spans="1:8" x14ac:dyDescent="0.3">
      <c r="A13559" s="183">
        <v>45382</v>
      </c>
      <c r="B13559" s="129" t="s">
        <v>16873</v>
      </c>
      <c r="C13559" s="129" t="s">
        <v>418</v>
      </c>
      <c r="D13559" s="165">
        <v>350</v>
      </c>
      <c r="E13559" s="129" t="s">
        <v>16708</v>
      </c>
      <c r="F13559" s="129" t="s">
        <v>16769</v>
      </c>
      <c r="G13559" s="129" t="s">
        <v>16723</v>
      </c>
      <c r="H13559" s="129" t="s">
        <v>16801</v>
      </c>
    </row>
    <row r="13560" spans="1:8" x14ac:dyDescent="0.3">
      <c r="A13560" s="183">
        <v>45382</v>
      </c>
      <c r="B13560" s="129" t="s">
        <v>16874</v>
      </c>
      <c r="C13560" s="129" t="s">
        <v>418</v>
      </c>
      <c r="D13560" s="165">
        <v>350</v>
      </c>
      <c r="E13560" s="129" t="s">
        <v>16708</v>
      </c>
      <c r="F13560" s="129" t="s">
        <v>16769</v>
      </c>
      <c r="G13560" s="129" t="s">
        <v>16723</v>
      </c>
      <c r="H13560" s="129" t="s">
        <v>16801</v>
      </c>
    </row>
    <row r="13561" spans="1:8" x14ac:dyDescent="0.3">
      <c r="A13561" s="183">
        <v>45382</v>
      </c>
      <c r="B13561" s="129" t="s">
        <v>16871</v>
      </c>
      <c r="C13561" s="129" t="s">
        <v>418</v>
      </c>
      <c r="D13561" s="165">
        <v>300</v>
      </c>
      <c r="E13561" s="129" t="s">
        <v>16710</v>
      </c>
      <c r="F13561" s="129" t="s">
        <v>16769</v>
      </c>
      <c r="G13561" s="129" t="s">
        <v>16723</v>
      </c>
      <c r="H13561" s="129"/>
    </row>
    <row r="13562" spans="1:8" x14ac:dyDescent="0.3">
      <c r="A13562" s="183">
        <v>45382</v>
      </c>
      <c r="B13562" s="129" t="s">
        <v>16872</v>
      </c>
      <c r="C13562" s="129" t="s">
        <v>418</v>
      </c>
      <c r="D13562" s="165">
        <v>300</v>
      </c>
      <c r="E13562" s="129" t="s">
        <v>16710</v>
      </c>
      <c r="F13562" s="129" t="s">
        <v>16769</v>
      </c>
      <c r="G13562" s="129" t="s">
        <v>16723</v>
      </c>
      <c r="H13562" s="129"/>
    </row>
    <row r="13563" spans="1:8" x14ac:dyDescent="0.3">
      <c r="A13563" s="183">
        <v>45382</v>
      </c>
      <c r="B13563" s="129" t="s">
        <v>16875</v>
      </c>
      <c r="C13563" s="129" t="s">
        <v>418</v>
      </c>
      <c r="D13563" s="165">
        <v>250</v>
      </c>
      <c r="E13563" s="129" t="s">
        <v>16710</v>
      </c>
      <c r="F13563" s="129" t="s">
        <v>16769</v>
      </c>
      <c r="G13563" s="129" t="s">
        <v>16723</v>
      </c>
      <c r="H13563" s="129"/>
    </row>
    <row r="13564" spans="1:8" x14ac:dyDescent="0.3">
      <c r="A13564" s="183">
        <v>45351</v>
      </c>
      <c r="B13564" s="129" t="s">
        <v>16870</v>
      </c>
      <c r="C13564" s="129" t="s">
        <v>418</v>
      </c>
      <c r="D13564" s="165">
        <v>222.52</v>
      </c>
      <c r="E13564" s="129" t="s">
        <v>16710</v>
      </c>
      <c r="F13564" s="129" t="s">
        <v>16769</v>
      </c>
      <c r="G13564" s="129" t="s">
        <v>16723</v>
      </c>
      <c r="H13564" s="129"/>
    </row>
    <row r="13565" spans="1:8" x14ac:dyDescent="0.3">
      <c r="A13565" s="183">
        <v>45351</v>
      </c>
      <c r="B13565" s="129" t="s">
        <v>16869</v>
      </c>
      <c r="C13565" s="129" t="s">
        <v>418</v>
      </c>
      <c r="D13565" s="165">
        <v>182.3</v>
      </c>
      <c r="E13565" s="129" t="s">
        <v>16710</v>
      </c>
      <c r="F13565" s="129" t="s">
        <v>16769</v>
      </c>
      <c r="G13565" s="129" t="s">
        <v>16723</v>
      </c>
      <c r="H13565" s="129"/>
    </row>
    <row r="13566" spans="1:8" x14ac:dyDescent="0.3">
      <c r="A13566" s="183">
        <v>45382</v>
      </c>
      <c r="B13566" s="129" t="s">
        <v>16876</v>
      </c>
      <c r="C13566" s="129" t="s">
        <v>418</v>
      </c>
      <c r="D13566" s="165">
        <v>158.16999999999999</v>
      </c>
      <c r="E13566" s="129" t="s">
        <v>16708</v>
      </c>
      <c r="F13566" s="129" t="s">
        <v>16769</v>
      </c>
      <c r="G13566" s="129" t="s">
        <v>16723</v>
      </c>
      <c r="H13566" s="129" t="s">
        <v>16801</v>
      </c>
    </row>
    <row r="13567" spans="1:8" x14ac:dyDescent="0.3">
      <c r="A13567" s="183">
        <v>45382</v>
      </c>
      <c r="B13567" s="129" t="s">
        <v>16877</v>
      </c>
      <c r="C13567" s="129" t="s">
        <v>418</v>
      </c>
      <c r="D13567" s="165">
        <v>155.94999999999999</v>
      </c>
      <c r="E13567" s="129" t="s">
        <v>16709</v>
      </c>
      <c r="F13567" s="129" t="s">
        <v>16769</v>
      </c>
      <c r="G13567" s="129" t="s">
        <v>16723</v>
      </c>
      <c r="H13567" s="129"/>
    </row>
    <row r="13568" spans="1:8" x14ac:dyDescent="0.3">
      <c r="A13568" s="183">
        <v>45412</v>
      </c>
      <c r="B13568" s="129" t="s">
        <v>16878</v>
      </c>
      <c r="C13568" s="129" t="s">
        <v>418</v>
      </c>
      <c r="D13568" s="165">
        <v>78</v>
      </c>
      <c r="E13568" s="129" t="s">
        <v>16708</v>
      </c>
      <c r="F13568" s="129" t="s">
        <v>16720</v>
      </c>
      <c r="G13568" s="129" t="s">
        <v>16723</v>
      </c>
      <c r="H13568" s="129" t="s">
        <v>16774</v>
      </c>
    </row>
    <row r="13569" spans="1:8" x14ac:dyDescent="0.3">
      <c r="A13569" s="183">
        <v>45412</v>
      </c>
      <c r="B13569" s="129" t="s">
        <v>16879</v>
      </c>
      <c r="C13569" s="129" t="s">
        <v>418</v>
      </c>
      <c r="D13569" s="165">
        <v>113</v>
      </c>
      <c r="E13569" s="129" t="s">
        <v>16708</v>
      </c>
      <c r="F13569" s="129" t="s">
        <v>16720</v>
      </c>
      <c r="G13569" s="129" t="s">
        <v>16723</v>
      </c>
      <c r="H13569" s="129" t="s">
        <v>16774</v>
      </c>
    </row>
    <row r="13570" spans="1:8" x14ac:dyDescent="0.3">
      <c r="A13570" s="183">
        <v>45412</v>
      </c>
      <c r="B13570" s="129" t="s">
        <v>16880</v>
      </c>
      <c r="C13570" s="129" t="s">
        <v>418</v>
      </c>
      <c r="D13570" s="165">
        <v>106</v>
      </c>
      <c r="E13570" s="129" t="s">
        <v>16708</v>
      </c>
      <c r="F13570" s="129" t="s">
        <v>16720</v>
      </c>
      <c r="G13570" s="129" t="s">
        <v>16723</v>
      </c>
      <c r="H13570" s="129" t="s">
        <v>16774</v>
      </c>
    </row>
    <row r="13571" spans="1:8" x14ac:dyDescent="0.3">
      <c r="A13571" s="183">
        <v>45412</v>
      </c>
      <c r="B13571" s="129" t="s">
        <v>16881</v>
      </c>
      <c r="C13571" s="129" t="s">
        <v>418</v>
      </c>
      <c r="D13571" s="165">
        <v>102</v>
      </c>
      <c r="E13571" s="129" t="s">
        <v>16708</v>
      </c>
      <c r="F13571" s="129" t="s">
        <v>16720</v>
      </c>
      <c r="G13571" s="129" t="s">
        <v>16723</v>
      </c>
      <c r="H13571" s="129" t="s">
        <v>16774</v>
      </c>
    </row>
    <row r="13572" spans="1:8" x14ac:dyDescent="0.3">
      <c r="A13572" s="183">
        <v>45412</v>
      </c>
      <c r="B13572" s="129" t="s">
        <v>16882</v>
      </c>
      <c r="C13572" s="129" t="s">
        <v>418</v>
      </c>
      <c r="D13572" s="165">
        <v>76</v>
      </c>
      <c r="E13572" s="129" t="s">
        <v>16708</v>
      </c>
      <c r="F13572" s="129" t="s">
        <v>16720</v>
      </c>
      <c r="G13572" s="129" t="s">
        <v>16723</v>
      </c>
      <c r="H13572" s="129" t="s">
        <v>16774</v>
      </c>
    </row>
    <row r="13573" spans="1:8" x14ac:dyDescent="0.3">
      <c r="A13573" s="183">
        <v>45412</v>
      </c>
      <c r="B13573" s="129" t="s">
        <v>16883</v>
      </c>
      <c r="C13573" s="129" t="s">
        <v>418</v>
      </c>
      <c r="D13573" s="165">
        <v>83</v>
      </c>
      <c r="E13573" s="129" t="s">
        <v>16708</v>
      </c>
      <c r="F13573" s="129" t="s">
        <v>16720</v>
      </c>
      <c r="G13573" s="129" t="s">
        <v>16723</v>
      </c>
      <c r="H13573" s="129" t="s">
        <v>16774</v>
      </c>
    </row>
    <row r="13574" spans="1:8" x14ac:dyDescent="0.3">
      <c r="A13574" s="183">
        <v>45412</v>
      </c>
      <c r="B13574" s="129" t="s">
        <v>16881</v>
      </c>
      <c r="C13574" s="129" t="s">
        <v>418</v>
      </c>
      <c r="D13574" s="165">
        <v>36431</v>
      </c>
      <c r="E13574" s="129" t="s">
        <v>16709</v>
      </c>
      <c r="F13574" s="129" t="s">
        <v>16720</v>
      </c>
      <c r="G13574" s="129" t="s">
        <v>16723</v>
      </c>
      <c r="H13574" s="129"/>
    </row>
    <row r="13575" spans="1:8" x14ac:dyDescent="0.3">
      <c r="A13575" s="183">
        <v>45382</v>
      </c>
      <c r="B13575" s="129" t="s">
        <v>16877</v>
      </c>
      <c r="C13575" s="129" t="s">
        <v>418</v>
      </c>
      <c r="D13575" s="165">
        <v>74332</v>
      </c>
      <c r="E13575" s="129" t="s">
        <v>16709</v>
      </c>
      <c r="F13575" s="129" t="s">
        <v>16720</v>
      </c>
      <c r="G13575" s="129" t="s">
        <v>16723</v>
      </c>
      <c r="H13575" s="129"/>
    </row>
    <row r="13576" spans="1:8" x14ac:dyDescent="0.3">
      <c r="A13576" s="183">
        <v>45412</v>
      </c>
      <c r="B13576" s="129" t="s">
        <v>16884</v>
      </c>
      <c r="C13576" s="129" t="s">
        <v>418</v>
      </c>
      <c r="D13576" s="165">
        <v>48</v>
      </c>
      <c r="E13576" s="129" t="s">
        <v>16708</v>
      </c>
      <c r="F13576" s="129" t="s">
        <v>16720</v>
      </c>
      <c r="G13576" s="129" t="s">
        <v>16723</v>
      </c>
      <c r="H13576" s="129" t="s">
        <v>16774</v>
      </c>
    </row>
    <row r="13577" spans="1:8" x14ac:dyDescent="0.3">
      <c r="A13577" s="183">
        <v>45412</v>
      </c>
      <c r="B13577" s="129" t="s">
        <v>16883</v>
      </c>
      <c r="C13577" s="129" t="s">
        <v>418</v>
      </c>
      <c r="D13577" s="165">
        <v>373</v>
      </c>
      <c r="E13577" s="129" t="s">
        <v>16716</v>
      </c>
      <c r="F13577" s="129" t="s">
        <v>16720</v>
      </c>
      <c r="G13577" s="129" t="s">
        <v>16723</v>
      </c>
      <c r="H13577" s="129"/>
    </row>
    <row r="13578" spans="1:8" x14ac:dyDescent="0.3">
      <c r="A13578" s="183">
        <v>45412</v>
      </c>
      <c r="B13578" s="129" t="s">
        <v>16885</v>
      </c>
      <c r="C13578" s="129" t="s">
        <v>418</v>
      </c>
      <c r="D13578" s="165">
        <v>5594</v>
      </c>
      <c r="E13578" s="129" t="s">
        <v>16709</v>
      </c>
      <c r="F13578" s="129" t="s">
        <v>16720</v>
      </c>
      <c r="G13578" s="129" t="s">
        <v>16723</v>
      </c>
      <c r="H13578" s="129"/>
    </row>
    <row r="13579" spans="1:8" x14ac:dyDescent="0.3">
      <c r="A13579" s="183">
        <v>45412</v>
      </c>
      <c r="B13579" s="129" t="s">
        <v>16885</v>
      </c>
      <c r="C13579" s="129" t="s">
        <v>418</v>
      </c>
      <c r="D13579" s="165">
        <v>171</v>
      </c>
      <c r="E13579" s="129" t="s">
        <v>16710</v>
      </c>
      <c r="F13579" s="129" t="s">
        <v>16720</v>
      </c>
      <c r="G13579" s="129" t="s">
        <v>16723</v>
      </c>
      <c r="H13579" s="129"/>
    </row>
    <row r="13580" spans="1:8" x14ac:dyDescent="0.3">
      <c r="A13580" s="183">
        <v>45412</v>
      </c>
      <c r="B13580" s="129" t="s">
        <v>16878</v>
      </c>
      <c r="C13580" s="129" t="s">
        <v>418</v>
      </c>
      <c r="D13580" s="165">
        <v>23964</v>
      </c>
      <c r="E13580" s="129" t="s">
        <v>16708</v>
      </c>
      <c r="F13580" s="129" t="s">
        <v>16707</v>
      </c>
      <c r="G13580" s="129" t="s">
        <v>16723</v>
      </c>
      <c r="H13580" s="129" t="s">
        <v>16820</v>
      </c>
    </row>
    <row r="13581" spans="1:8" x14ac:dyDescent="0.3">
      <c r="A13581" s="183">
        <v>45412</v>
      </c>
      <c r="B13581" s="129" t="s">
        <v>16879</v>
      </c>
      <c r="C13581" s="129" t="s">
        <v>418</v>
      </c>
      <c r="D13581" s="165">
        <v>100198</v>
      </c>
      <c r="E13581" s="129" t="s">
        <v>16708</v>
      </c>
      <c r="F13581" s="129" t="s">
        <v>16707</v>
      </c>
      <c r="G13581" s="129" t="s">
        <v>16723</v>
      </c>
      <c r="H13581" s="129" t="s">
        <v>16820</v>
      </c>
    </row>
    <row r="13582" spans="1:8" x14ac:dyDescent="0.3">
      <c r="A13582" s="183">
        <v>45412</v>
      </c>
      <c r="B13582" s="129" t="s">
        <v>16880</v>
      </c>
      <c r="C13582" s="129" t="s">
        <v>418</v>
      </c>
      <c r="D13582" s="165">
        <v>94176</v>
      </c>
      <c r="E13582" s="129" t="s">
        <v>16708</v>
      </c>
      <c r="F13582" s="129" t="s">
        <v>16707</v>
      </c>
      <c r="G13582" s="129" t="s">
        <v>16723</v>
      </c>
      <c r="H13582" s="129" t="s">
        <v>16820</v>
      </c>
    </row>
    <row r="13583" spans="1:8" x14ac:dyDescent="0.3">
      <c r="A13583" s="183">
        <v>45412</v>
      </c>
      <c r="B13583" s="129" t="s">
        <v>16881</v>
      </c>
      <c r="C13583" s="129" t="s">
        <v>418</v>
      </c>
      <c r="D13583" s="165">
        <v>107517</v>
      </c>
      <c r="E13583" s="129" t="s">
        <v>16708</v>
      </c>
      <c r="F13583" s="129" t="s">
        <v>16707</v>
      </c>
      <c r="G13583" s="129" t="s">
        <v>16723</v>
      </c>
      <c r="H13583" s="129" t="s">
        <v>16820</v>
      </c>
    </row>
    <row r="13584" spans="1:8" x14ac:dyDescent="0.3">
      <c r="A13584" s="183">
        <v>45412</v>
      </c>
      <c r="B13584" s="129" t="s">
        <v>16882</v>
      </c>
      <c r="C13584" s="129" t="s">
        <v>418</v>
      </c>
      <c r="D13584" s="165">
        <v>66314</v>
      </c>
      <c r="E13584" s="129" t="s">
        <v>16708</v>
      </c>
      <c r="F13584" s="129" t="s">
        <v>16707</v>
      </c>
      <c r="G13584" s="129" t="s">
        <v>16723</v>
      </c>
      <c r="H13584" s="129" t="s">
        <v>16820</v>
      </c>
    </row>
    <row r="13585" spans="1:8" x14ac:dyDescent="0.3">
      <c r="A13585" s="183">
        <v>45412</v>
      </c>
      <c r="B13585" s="129" t="s">
        <v>16883</v>
      </c>
      <c r="C13585" s="129" t="s">
        <v>418</v>
      </c>
      <c r="D13585" s="165">
        <v>133861</v>
      </c>
      <c r="E13585" s="129" t="s">
        <v>16708</v>
      </c>
      <c r="F13585" s="129" t="s">
        <v>16707</v>
      </c>
      <c r="G13585" s="129" t="s">
        <v>16723</v>
      </c>
      <c r="H13585" s="129" t="s">
        <v>16820</v>
      </c>
    </row>
    <row r="13586" spans="1:8" x14ac:dyDescent="0.3">
      <c r="A13586" s="183">
        <v>45412</v>
      </c>
      <c r="B13586" s="129" t="s">
        <v>16881</v>
      </c>
      <c r="C13586" s="129" t="s">
        <v>418</v>
      </c>
      <c r="D13586" s="165">
        <v>33346</v>
      </c>
      <c r="E13586" s="129" t="s">
        <v>16709</v>
      </c>
      <c r="F13586" s="129" t="s">
        <v>16707</v>
      </c>
      <c r="G13586" s="129" t="s">
        <v>16723</v>
      </c>
      <c r="H13586" s="129"/>
    </row>
    <row r="13587" spans="1:8" x14ac:dyDescent="0.3">
      <c r="A13587" s="183">
        <v>45382</v>
      </c>
      <c r="B13587" s="129" t="s">
        <v>16877</v>
      </c>
      <c r="C13587" s="129" t="s">
        <v>418</v>
      </c>
      <c r="D13587" s="165">
        <v>29362</v>
      </c>
      <c r="E13587" s="129" t="s">
        <v>16709</v>
      </c>
      <c r="F13587" s="129" t="s">
        <v>16707</v>
      </c>
      <c r="G13587" s="129" t="s">
        <v>16723</v>
      </c>
      <c r="H13587" s="129"/>
    </row>
    <row r="13588" spans="1:8" x14ac:dyDescent="0.3">
      <c r="A13588" s="183">
        <v>45412</v>
      </c>
      <c r="B13588" s="129" t="s">
        <v>16884</v>
      </c>
      <c r="C13588" s="129" t="s">
        <v>418</v>
      </c>
      <c r="D13588" s="165">
        <v>11917</v>
      </c>
      <c r="E13588" s="129" t="s">
        <v>16708</v>
      </c>
      <c r="F13588" s="129" t="s">
        <v>16707</v>
      </c>
      <c r="G13588" s="129" t="s">
        <v>16723</v>
      </c>
      <c r="H13588" s="129" t="s">
        <v>16820</v>
      </c>
    </row>
    <row r="13589" spans="1:8" x14ac:dyDescent="0.3">
      <c r="A13589" s="183">
        <v>45412</v>
      </c>
      <c r="B13589" s="129" t="s">
        <v>16883</v>
      </c>
      <c r="C13589" s="129" t="s">
        <v>418</v>
      </c>
      <c r="D13589" s="165">
        <v>18524</v>
      </c>
      <c r="E13589" s="129" t="s">
        <v>16716</v>
      </c>
      <c r="F13589" s="129" t="s">
        <v>16707</v>
      </c>
      <c r="G13589" s="129" t="s">
        <v>16723</v>
      </c>
      <c r="H13589" s="129"/>
    </row>
    <row r="13590" spans="1:8" x14ac:dyDescent="0.3">
      <c r="A13590" s="183">
        <v>45412</v>
      </c>
      <c r="B13590" s="129" t="s">
        <v>16885</v>
      </c>
      <c r="C13590" s="129" t="s">
        <v>418</v>
      </c>
      <c r="D13590" s="165">
        <v>3289</v>
      </c>
      <c r="E13590" s="129" t="s">
        <v>16709</v>
      </c>
      <c r="F13590" s="129" t="s">
        <v>16707</v>
      </c>
      <c r="G13590" s="129" t="s">
        <v>16723</v>
      </c>
      <c r="H13590" s="129"/>
    </row>
    <row r="13591" spans="1:8" x14ac:dyDescent="0.3">
      <c r="A13591" s="183">
        <v>45412</v>
      </c>
      <c r="B13591" s="129" t="s">
        <v>16885</v>
      </c>
      <c r="C13591" s="129" t="s">
        <v>418</v>
      </c>
      <c r="D13591" s="165">
        <v>11095</v>
      </c>
      <c r="E13591" s="129" t="s">
        <v>16710</v>
      </c>
      <c r="F13591" s="129" t="s">
        <v>16707</v>
      </c>
      <c r="G13591" s="129" t="s">
        <v>16723</v>
      </c>
      <c r="H13591" s="129"/>
    </row>
    <row r="13592" spans="1:8" x14ac:dyDescent="0.3">
      <c r="A13592" s="183">
        <v>45412</v>
      </c>
      <c r="B13592" s="129" t="s">
        <v>16878</v>
      </c>
      <c r="C13592" s="129" t="s">
        <v>418</v>
      </c>
      <c r="D13592" s="165">
        <v>73124</v>
      </c>
      <c r="E13592" s="129" t="s">
        <v>16708</v>
      </c>
      <c r="F13592" s="129" t="s">
        <v>16721</v>
      </c>
      <c r="G13592" s="129" t="s">
        <v>16723</v>
      </c>
      <c r="H13592" s="129"/>
    </row>
    <row r="13593" spans="1:8" x14ac:dyDescent="0.3">
      <c r="A13593" s="183">
        <v>45412</v>
      </c>
      <c r="B13593" s="129" t="s">
        <v>16879</v>
      </c>
      <c r="C13593" s="129" t="s">
        <v>418</v>
      </c>
      <c r="D13593" s="165">
        <v>195730</v>
      </c>
      <c r="E13593" s="129" t="s">
        <v>16708</v>
      </c>
      <c r="F13593" s="129" t="s">
        <v>16721</v>
      </c>
      <c r="G13593" s="129" t="s">
        <v>16723</v>
      </c>
      <c r="H13593" s="129"/>
    </row>
    <row r="13594" spans="1:8" x14ac:dyDescent="0.3">
      <c r="A13594" s="183">
        <v>45412</v>
      </c>
      <c r="B13594" s="129" t="s">
        <v>16880</v>
      </c>
      <c r="C13594" s="129" t="s">
        <v>418</v>
      </c>
      <c r="D13594" s="165">
        <v>169378</v>
      </c>
      <c r="E13594" s="129" t="s">
        <v>16708</v>
      </c>
      <c r="F13594" s="129" t="s">
        <v>16721</v>
      </c>
      <c r="G13594" s="129" t="s">
        <v>16723</v>
      </c>
      <c r="H13594" s="129"/>
    </row>
    <row r="13595" spans="1:8" x14ac:dyDescent="0.3">
      <c r="A13595" s="183">
        <v>45412</v>
      </c>
      <c r="B13595" s="129" t="s">
        <v>16881</v>
      </c>
      <c r="C13595" s="129" t="s">
        <v>418</v>
      </c>
      <c r="D13595" s="165">
        <v>227555</v>
      </c>
      <c r="E13595" s="129" t="s">
        <v>16708</v>
      </c>
      <c r="F13595" s="129" t="s">
        <v>16721</v>
      </c>
      <c r="G13595" s="129" t="s">
        <v>16723</v>
      </c>
      <c r="H13595" s="129"/>
    </row>
    <row r="13596" spans="1:8" x14ac:dyDescent="0.3">
      <c r="A13596" s="183">
        <v>45412</v>
      </c>
      <c r="B13596" s="129" t="s">
        <v>16882</v>
      </c>
      <c r="C13596" s="129" t="s">
        <v>418</v>
      </c>
      <c r="D13596" s="165">
        <v>132053</v>
      </c>
      <c r="E13596" s="129" t="s">
        <v>16708</v>
      </c>
      <c r="F13596" s="129" t="s">
        <v>16721</v>
      </c>
      <c r="G13596" s="129" t="s">
        <v>16723</v>
      </c>
      <c r="H13596" s="129"/>
    </row>
    <row r="13597" spans="1:8" x14ac:dyDescent="0.3">
      <c r="A13597" s="183">
        <v>45412</v>
      </c>
      <c r="B13597" s="129" t="s">
        <v>16883</v>
      </c>
      <c r="C13597" s="129" t="s">
        <v>418</v>
      </c>
      <c r="D13597" s="165">
        <v>320001</v>
      </c>
      <c r="E13597" s="129" t="s">
        <v>16708</v>
      </c>
      <c r="F13597" s="129" t="s">
        <v>16721</v>
      </c>
      <c r="G13597" s="129" t="s">
        <v>16723</v>
      </c>
      <c r="H13597" s="129"/>
    </row>
    <row r="13598" spans="1:8" x14ac:dyDescent="0.3">
      <c r="A13598" s="183">
        <v>45412</v>
      </c>
      <c r="B13598" s="129" t="s">
        <v>16881</v>
      </c>
      <c r="C13598" s="129" t="s">
        <v>418</v>
      </c>
      <c r="D13598" s="165">
        <v>68181</v>
      </c>
      <c r="E13598" s="129" t="s">
        <v>16709</v>
      </c>
      <c r="F13598" s="129" t="s">
        <v>16721</v>
      </c>
      <c r="G13598" s="129" t="s">
        <v>16723</v>
      </c>
      <c r="H13598" s="129"/>
    </row>
    <row r="13599" spans="1:8" x14ac:dyDescent="0.3">
      <c r="A13599" s="183">
        <v>45382</v>
      </c>
      <c r="B13599" s="129" t="s">
        <v>16877</v>
      </c>
      <c r="C13599" s="129" t="s">
        <v>418</v>
      </c>
      <c r="D13599" s="165">
        <v>82460</v>
      </c>
      <c r="E13599" s="129" t="s">
        <v>16709</v>
      </c>
      <c r="F13599" s="129" t="s">
        <v>16721</v>
      </c>
      <c r="G13599" s="129" t="s">
        <v>16723</v>
      </c>
      <c r="H13599" s="129"/>
    </row>
    <row r="13600" spans="1:8" x14ac:dyDescent="0.3">
      <c r="A13600" s="183">
        <v>45412</v>
      </c>
      <c r="B13600" s="129" t="s">
        <v>16884</v>
      </c>
      <c r="C13600" s="129" t="s">
        <v>418</v>
      </c>
      <c r="D13600" s="165">
        <v>33260</v>
      </c>
      <c r="E13600" s="129" t="s">
        <v>16708</v>
      </c>
      <c r="F13600" s="129" t="s">
        <v>16721</v>
      </c>
      <c r="G13600" s="129" t="s">
        <v>16723</v>
      </c>
      <c r="H13600" s="129"/>
    </row>
    <row r="13601" spans="1:8" x14ac:dyDescent="0.3">
      <c r="A13601" s="183">
        <v>45412</v>
      </c>
      <c r="B13601" s="129" t="s">
        <v>16883</v>
      </c>
      <c r="C13601" s="129" t="s">
        <v>418</v>
      </c>
      <c r="D13601" s="165">
        <v>37003</v>
      </c>
      <c r="E13601" s="129" t="s">
        <v>16716</v>
      </c>
      <c r="F13601" s="129" t="s">
        <v>16721</v>
      </c>
      <c r="G13601" s="129" t="s">
        <v>16723</v>
      </c>
      <c r="H13601" s="129"/>
    </row>
    <row r="13602" spans="1:8" x14ac:dyDescent="0.3">
      <c r="A13602" s="183">
        <v>45412</v>
      </c>
      <c r="B13602" s="129" t="s">
        <v>16885</v>
      </c>
      <c r="C13602" s="129" t="s">
        <v>418</v>
      </c>
      <c r="D13602" s="165">
        <v>5933</v>
      </c>
      <c r="E13602" s="129" t="s">
        <v>16709</v>
      </c>
      <c r="F13602" s="129" t="s">
        <v>16721</v>
      </c>
      <c r="G13602" s="129" t="s">
        <v>16723</v>
      </c>
      <c r="H13602" s="129"/>
    </row>
    <row r="13603" spans="1:8" x14ac:dyDescent="0.3">
      <c r="A13603" s="183">
        <v>45412</v>
      </c>
      <c r="B13603" s="129" t="s">
        <v>16885</v>
      </c>
      <c r="C13603" s="129" t="s">
        <v>418</v>
      </c>
      <c r="D13603" s="165">
        <v>11479</v>
      </c>
      <c r="E13603" s="129" t="s">
        <v>16710</v>
      </c>
      <c r="F13603" s="129" t="s">
        <v>16721</v>
      </c>
      <c r="G13603" s="129" t="s">
        <v>16723</v>
      </c>
      <c r="H13603" s="129"/>
    </row>
    <row r="13604" spans="1:8" x14ac:dyDescent="0.3">
      <c r="A13604" s="183">
        <v>45412</v>
      </c>
      <c r="B13604" s="129" t="s">
        <v>16878</v>
      </c>
      <c r="C13604" s="129" t="s">
        <v>418</v>
      </c>
      <c r="D13604" s="165">
        <v>350</v>
      </c>
      <c r="E13604" s="129" t="s">
        <v>16708</v>
      </c>
      <c r="F13604" s="129" t="s">
        <v>16769</v>
      </c>
      <c r="G13604" s="129" t="s">
        <v>16723</v>
      </c>
      <c r="H13604" s="129" t="s">
        <v>16801</v>
      </c>
    </row>
    <row r="13605" spans="1:8" x14ac:dyDescent="0.3">
      <c r="A13605" s="183">
        <v>45412</v>
      </c>
      <c r="B13605" s="129" t="s">
        <v>16879</v>
      </c>
      <c r="C13605" s="129" t="s">
        <v>418</v>
      </c>
      <c r="D13605" s="165">
        <v>350</v>
      </c>
      <c r="E13605" s="129" t="s">
        <v>16708</v>
      </c>
      <c r="F13605" s="129" t="s">
        <v>16769</v>
      </c>
      <c r="G13605" s="129" t="s">
        <v>16723</v>
      </c>
      <c r="H13605" s="129" t="s">
        <v>16801</v>
      </c>
    </row>
    <row r="13606" spans="1:8" x14ac:dyDescent="0.3">
      <c r="A13606" s="183">
        <v>45412</v>
      </c>
      <c r="B13606" s="129" t="s">
        <v>16880</v>
      </c>
      <c r="C13606" s="129" t="s">
        <v>418</v>
      </c>
      <c r="D13606" s="165">
        <v>350</v>
      </c>
      <c r="E13606" s="129" t="s">
        <v>16708</v>
      </c>
      <c r="F13606" s="129" t="s">
        <v>16769</v>
      </c>
      <c r="G13606" s="129" t="s">
        <v>16723</v>
      </c>
      <c r="H13606" s="129" t="s">
        <v>16801</v>
      </c>
    </row>
    <row r="13607" spans="1:8" x14ac:dyDescent="0.3">
      <c r="A13607" s="183">
        <v>45412</v>
      </c>
      <c r="B13607" s="129" t="s">
        <v>16881</v>
      </c>
      <c r="C13607" s="129" t="s">
        <v>418</v>
      </c>
      <c r="D13607" s="165">
        <v>300</v>
      </c>
      <c r="E13607" s="129" t="s">
        <v>16708</v>
      </c>
      <c r="F13607" s="129" t="s">
        <v>16769</v>
      </c>
      <c r="G13607" s="129" t="s">
        <v>16723</v>
      </c>
      <c r="H13607" s="129" t="s">
        <v>16801</v>
      </c>
    </row>
    <row r="13608" spans="1:8" x14ac:dyDescent="0.3">
      <c r="A13608" s="183">
        <v>45412</v>
      </c>
      <c r="B13608" s="129" t="s">
        <v>16882</v>
      </c>
      <c r="C13608" s="129" t="s">
        <v>418</v>
      </c>
      <c r="D13608" s="165">
        <v>300</v>
      </c>
      <c r="E13608" s="129" t="s">
        <v>16708</v>
      </c>
      <c r="F13608" s="129" t="s">
        <v>16769</v>
      </c>
      <c r="G13608" s="129" t="s">
        <v>16723</v>
      </c>
      <c r="H13608" s="129" t="s">
        <v>16801</v>
      </c>
    </row>
    <row r="13609" spans="1:8" x14ac:dyDescent="0.3">
      <c r="A13609" s="183">
        <v>45412</v>
      </c>
      <c r="B13609" s="129" t="s">
        <v>16883</v>
      </c>
      <c r="C13609" s="129" t="s">
        <v>418</v>
      </c>
      <c r="D13609" s="165">
        <v>300</v>
      </c>
      <c r="E13609" s="129" t="s">
        <v>16708</v>
      </c>
      <c r="F13609" s="129" t="s">
        <v>16769</v>
      </c>
      <c r="G13609" s="129" t="s">
        <v>16723</v>
      </c>
      <c r="H13609" s="129" t="s">
        <v>16801</v>
      </c>
    </row>
    <row r="13610" spans="1:8" x14ac:dyDescent="0.3">
      <c r="A13610" s="183">
        <v>45412</v>
      </c>
      <c r="B13610" s="129" t="s">
        <v>16881</v>
      </c>
      <c r="C13610" s="129" t="s">
        <v>418</v>
      </c>
      <c r="D13610" s="165">
        <v>250</v>
      </c>
      <c r="E13610" s="129" t="s">
        <v>16709</v>
      </c>
      <c r="F13610" s="129" t="s">
        <v>16769</v>
      </c>
      <c r="G13610" s="129" t="s">
        <v>16723</v>
      </c>
      <c r="H13610" s="129"/>
    </row>
    <row r="13611" spans="1:8" x14ac:dyDescent="0.3">
      <c r="A13611" s="183">
        <v>45382</v>
      </c>
      <c r="B13611" s="129" t="s">
        <v>16877</v>
      </c>
      <c r="C13611" s="129" t="s">
        <v>418</v>
      </c>
      <c r="D13611" s="165">
        <v>244.05</v>
      </c>
      <c r="E13611" s="129" t="s">
        <v>16709</v>
      </c>
      <c r="F13611" s="129" t="s">
        <v>16769</v>
      </c>
      <c r="G13611" s="129" t="s">
        <v>16723</v>
      </c>
      <c r="H13611" s="129"/>
    </row>
    <row r="13612" spans="1:8" x14ac:dyDescent="0.3">
      <c r="A13612" s="183">
        <v>45412</v>
      </c>
      <c r="B13612" s="129" t="s">
        <v>16884</v>
      </c>
      <c r="C13612" s="129" t="s">
        <v>418</v>
      </c>
      <c r="D13612" s="165">
        <v>198.64</v>
      </c>
      <c r="E13612" s="129" t="s">
        <v>16708</v>
      </c>
      <c r="F13612" s="129" t="s">
        <v>16769</v>
      </c>
      <c r="G13612" s="129" t="s">
        <v>16723</v>
      </c>
      <c r="H13612" s="129" t="s">
        <v>16801</v>
      </c>
    </row>
    <row r="13613" spans="1:8" x14ac:dyDescent="0.3">
      <c r="A13613" s="183">
        <v>45412</v>
      </c>
      <c r="B13613" s="129" t="s">
        <v>16883</v>
      </c>
      <c r="C13613" s="129" t="s">
        <v>418</v>
      </c>
      <c r="D13613" s="165">
        <v>50</v>
      </c>
      <c r="E13613" s="129" t="s">
        <v>16716</v>
      </c>
      <c r="F13613" s="129" t="s">
        <v>16769</v>
      </c>
      <c r="G13613" s="129" t="s">
        <v>16723</v>
      </c>
      <c r="H13613" s="129"/>
    </row>
    <row r="13614" spans="1:8" x14ac:dyDescent="0.3">
      <c r="A13614" s="183">
        <v>45412</v>
      </c>
      <c r="B13614" s="129" t="s">
        <v>16885</v>
      </c>
      <c r="C13614" s="129" t="s">
        <v>418</v>
      </c>
      <c r="D13614" s="165">
        <v>18.39</v>
      </c>
      <c r="E13614" s="129" t="s">
        <v>16709</v>
      </c>
      <c r="F13614" s="129" t="s">
        <v>16769</v>
      </c>
      <c r="G13614" s="129" t="s">
        <v>16723</v>
      </c>
      <c r="H13614" s="129"/>
    </row>
    <row r="13615" spans="1:8" x14ac:dyDescent="0.3">
      <c r="A13615" s="183">
        <v>45412</v>
      </c>
      <c r="B13615" s="129" t="s">
        <v>16885</v>
      </c>
      <c r="C13615" s="129" t="s">
        <v>418</v>
      </c>
      <c r="D13615" s="165">
        <v>17.75</v>
      </c>
      <c r="E13615" s="129" t="s">
        <v>16710</v>
      </c>
      <c r="F13615" s="129" t="s">
        <v>16769</v>
      </c>
      <c r="G13615" s="129" t="s">
        <v>16723</v>
      </c>
      <c r="H13615" s="129"/>
    </row>
    <row r="13616" spans="1:8" x14ac:dyDescent="0.3">
      <c r="A13616" s="183">
        <v>45443</v>
      </c>
      <c r="B13616" s="129" t="s">
        <v>16886</v>
      </c>
      <c r="C13616" s="129" t="s">
        <v>418</v>
      </c>
      <c r="D13616" s="165">
        <v>67</v>
      </c>
      <c r="E13616" s="129" t="s">
        <v>16708</v>
      </c>
      <c r="F13616" s="129" t="s">
        <v>16720</v>
      </c>
      <c r="G13616" s="129" t="s">
        <v>16723</v>
      </c>
      <c r="H13616" s="129" t="s">
        <v>16774</v>
      </c>
    </row>
    <row r="13617" spans="1:8" x14ac:dyDescent="0.3">
      <c r="A13617" s="183">
        <v>45412</v>
      </c>
      <c r="B13617" s="129" t="s">
        <v>16885</v>
      </c>
      <c r="C13617" s="129" t="s">
        <v>418</v>
      </c>
      <c r="D13617" s="165">
        <v>72117</v>
      </c>
      <c r="E13617" s="129" t="s">
        <v>16709</v>
      </c>
      <c r="F13617" s="129" t="s">
        <v>16720</v>
      </c>
      <c r="G13617" s="129" t="s">
        <v>16723</v>
      </c>
      <c r="H13617" s="129"/>
    </row>
    <row r="13618" spans="1:8" x14ac:dyDescent="0.3">
      <c r="A13618" s="183">
        <v>45443</v>
      </c>
      <c r="B13618" s="129" t="s">
        <v>16887</v>
      </c>
      <c r="C13618" s="129" t="s">
        <v>418</v>
      </c>
      <c r="D13618" s="165">
        <v>79</v>
      </c>
      <c r="E13618" s="129" t="s">
        <v>16708</v>
      </c>
      <c r="F13618" s="129" t="s">
        <v>16720</v>
      </c>
      <c r="G13618" s="129" t="s">
        <v>16723</v>
      </c>
      <c r="H13618" s="129" t="s">
        <v>16774</v>
      </c>
    </row>
    <row r="13619" spans="1:8" x14ac:dyDescent="0.3">
      <c r="A13619" s="183">
        <v>45443</v>
      </c>
      <c r="B13619" s="129" t="s">
        <v>16888</v>
      </c>
      <c r="C13619" s="129" t="s">
        <v>418</v>
      </c>
      <c r="D13619" s="165">
        <v>100</v>
      </c>
      <c r="E13619" s="129" t="s">
        <v>16708</v>
      </c>
      <c r="F13619" s="129" t="s">
        <v>16720</v>
      </c>
      <c r="G13619" s="129" t="s">
        <v>16723</v>
      </c>
      <c r="H13619" s="129" t="s">
        <v>16774</v>
      </c>
    </row>
    <row r="13620" spans="1:8" x14ac:dyDescent="0.3">
      <c r="A13620" s="183">
        <v>45443</v>
      </c>
      <c r="B13620" s="129" t="s">
        <v>16889</v>
      </c>
      <c r="C13620" s="129" t="s">
        <v>418</v>
      </c>
      <c r="D13620" s="165">
        <v>130</v>
      </c>
      <c r="E13620" s="129" t="s">
        <v>16708</v>
      </c>
      <c r="F13620" s="129" t="s">
        <v>16720</v>
      </c>
      <c r="G13620" s="129" t="s">
        <v>16723</v>
      </c>
      <c r="H13620" s="129" t="s">
        <v>16774</v>
      </c>
    </row>
    <row r="13621" spans="1:8" x14ac:dyDescent="0.3">
      <c r="A13621" s="183">
        <v>45412</v>
      </c>
      <c r="B13621" s="129" t="s">
        <v>16885</v>
      </c>
      <c r="C13621" s="129" t="s">
        <v>418</v>
      </c>
      <c r="D13621" s="165">
        <v>3369</v>
      </c>
      <c r="E13621" s="129" t="s">
        <v>16710</v>
      </c>
      <c r="F13621" s="129" t="s">
        <v>16720</v>
      </c>
      <c r="G13621" s="129" t="s">
        <v>16723</v>
      </c>
      <c r="H13621" s="129"/>
    </row>
    <row r="13622" spans="1:8" x14ac:dyDescent="0.3">
      <c r="A13622" s="183">
        <v>45443</v>
      </c>
      <c r="B13622" s="129" t="s">
        <v>16890</v>
      </c>
      <c r="C13622" s="129" t="s">
        <v>418</v>
      </c>
      <c r="D13622" s="165">
        <v>16</v>
      </c>
      <c r="E13622" s="129" t="s">
        <v>16708</v>
      </c>
      <c r="F13622" s="129" t="s">
        <v>16720</v>
      </c>
      <c r="G13622" s="129" t="s">
        <v>16723</v>
      </c>
      <c r="H13622" s="129" t="s">
        <v>16774</v>
      </c>
    </row>
    <row r="13623" spans="1:8" x14ac:dyDescent="0.3">
      <c r="A13623" s="183">
        <v>45443</v>
      </c>
      <c r="B13623" s="129" t="s">
        <v>16886</v>
      </c>
      <c r="C13623" s="129" t="s">
        <v>418</v>
      </c>
      <c r="D13623" s="165">
        <v>1491</v>
      </c>
      <c r="E13623" s="129" t="s">
        <v>16716</v>
      </c>
      <c r="F13623" s="129" t="s">
        <v>16720</v>
      </c>
      <c r="G13623" s="129" t="s">
        <v>16723</v>
      </c>
      <c r="H13623" s="129"/>
    </row>
    <row r="13624" spans="1:8" x14ac:dyDescent="0.3">
      <c r="A13624" s="183">
        <v>45443</v>
      </c>
      <c r="B13624" s="129" t="s">
        <v>16891</v>
      </c>
      <c r="C13624" s="129" t="s">
        <v>418</v>
      </c>
      <c r="D13624" s="165">
        <v>8</v>
      </c>
      <c r="E13624" s="129" t="s">
        <v>16708</v>
      </c>
      <c r="F13624" s="129" t="s">
        <v>16720</v>
      </c>
      <c r="G13624" s="129" t="s">
        <v>16723</v>
      </c>
      <c r="H13624" s="129" t="s">
        <v>16774</v>
      </c>
    </row>
    <row r="13625" spans="1:8" x14ac:dyDescent="0.3">
      <c r="A13625" s="183">
        <v>45443</v>
      </c>
      <c r="B13625" s="129" t="s">
        <v>16886</v>
      </c>
      <c r="C13625" s="129" t="s">
        <v>418</v>
      </c>
      <c r="D13625" s="165">
        <v>60634</v>
      </c>
      <c r="E13625" s="129" t="s">
        <v>16708</v>
      </c>
      <c r="F13625" s="129" t="s">
        <v>16707</v>
      </c>
      <c r="G13625" s="129" t="s">
        <v>16723</v>
      </c>
      <c r="H13625" s="129" t="s">
        <v>16820</v>
      </c>
    </row>
    <row r="13626" spans="1:8" x14ac:dyDescent="0.3">
      <c r="A13626" s="183">
        <v>45412</v>
      </c>
      <c r="B13626" s="129" t="s">
        <v>16885</v>
      </c>
      <c r="C13626" s="129" t="s">
        <v>418</v>
      </c>
      <c r="D13626" s="165">
        <v>21847</v>
      </c>
      <c r="E13626" s="129" t="s">
        <v>16709</v>
      </c>
      <c r="F13626" s="129" t="s">
        <v>16707</v>
      </c>
      <c r="G13626" s="129" t="s">
        <v>16723</v>
      </c>
      <c r="H13626" s="129"/>
    </row>
    <row r="13627" spans="1:8" x14ac:dyDescent="0.3">
      <c r="A13627" s="183">
        <v>45443</v>
      </c>
      <c r="B13627" s="129" t="s">
        <v>16887</v>
      </c>
      <c r="C13627" s="129" t="s">
        <v>418</v>
      </c>
      <c r="D13627" s="165">
        <v>85937</v>
      </c>
      <c r="E13627" s="129" t="s">
        <v>16708</v>
      </c>
      <c r="F13627" s="129" t="s">
        <v>16707</v>
      </c>
      <c r="G13627" s="129" t="s">
        <v>16723</v>
      </c>
      <c r="H13627" s="129" t="s">
        <v>16820</v>
      </c>
    </row>
    <row r="13628" spans="1:8" x14ac:dyDescent="0.3">
      <c r="A13628" s="183">
        <v>45443</v>
      </c>
      <c r="B13628" s="129" t="s">
        <v>16888</v>
      </c>
      <c r="C13628" s="129" t="s">
        <v>418</v>
      </c>
      <c r="D13628" s="165">
        <v>90982</v>
      </c>
      <c r="E13628" s="129" t="s">
        <v>16708</v>
      </c>
      <c r="F13628" s="129" t="s">
        <v>16707</v>
      </c>
      <c r="G13628" s="129" t="s">
        <v>16723</v>
      </c>
      <c r="H13628" s="129" t="s">
        <v>16820</v>
      </c>
    </row>
    <row r="13629" spans="1:8" x14ac:dyDescent="0.3">
      <c r="A13629" s="183">
        <v>45443</v>
      </c>
      <c r="B13629" s="129" t="s">
        <v>16889</v>
      </c>
      <c r="C13629" s="129" t="s">
        <v>418</v>
      </c>
      <c r="D13629" s="165">
        <v>131248</v>
      </c>
      <c r="E13629" s="129" t="s">
        <v>16708</v>
      </c>
      <c r="F13629" s="129" t="s">
        <v>16707</v>
      </c>
      <c r="G13629" s="129" t="s">
        <v>16723</v>
      </c>
      <c r="H13629" s="129" t="s">
        <v>16820</v>
      </c>
    </row>
    <row r="13630" spans="1:8" x14ac:dyDescent="0.3">
      <c r="A13630" s="183">
        <v>45412</v>
      </c>
      <c r="B13630" s="129" t="s">
        <v>16885</v>
      </c>
      <c r="C13630" s="129" t="s">
        <v>418</v>
      </c>
      <c r="D13630" s="165">
        <v>93404</v>
      </c>
      <c r="E13630" s="129" t="s">
        <v>16710</v>
      </c>
      <c r="F13630" s="129" t="s">
        <v>16707</v>
      </c>
      <c r="G13630" s="129" t="s">
        <v>16723</v>
      </c>
      <c r="H13630" s="129"/>
    </row>
    <row r="13631" spans="1:8" x14ac:dyDescent="0.3">
      <c r="A13631" s="183">
        <v>45443</v>
      </c>
      <c r="B13631" s="129" t="s">
        <v>16890</v>
      </c>
      <c r="C13631" s="129" t="s">
        <v>418</v>
      </c>
      <c r="D13631" s="165">
        <v>68871</v>
      </c>
      <c r="E13631" s="129" t="s">
        <v>16708</v>
      </c>
      <c r="F13631" s="129" t="s">
        <v>16707</v>
      </c>
      <c r="G13631" s="129" t="s">
        <v>16723</v>
      </c>
      <c r="H13631" s="129" t="s">
        <v>16820</v>
      </c>
    </row>
    <row r="13632" spans="1:8" x14ac:dyDescent="0.3">
      <c r="A13632" s="183">
        <v>45443</v>
      </c>
      <c r="B13632" s="129" t="s">
        <v>16886</v>
      </c>
      <c r="C13632" s="129" t="s">
        <v>418</v>
      </c>
      <c r="D13632" s="165">
        <v>68710</v>
      </c>
      <c r="E13632" s="129" t="s">
        <v>16716</v>
      </c>
      <c r="F13632" s="129" t="s">
        <v>16707</v>
      </c>
      <c r="G13632" s="129" t="s">
        <v>16723</v>
      </c>
      <c r="H13632" s="129"/>
    </row>
    <row r="13633" spans="1:8" x14ac:dyDescent="0.3">
      <c r="A13633" s="183">
        <v>45443</v>
      </c>
      <c r="B13633" s="129" t="s">
        <v>16891</v>
      </c>
      <c r="C13633" s="129" t="s">
        <v>418</v>
      </c>
      <c r="D13633" s="165">
        <v>14410</v>
      </c>
      <c r="E13633" s="129" t="s">
        <v>16708</v>
      </c>
      <c r="F13633" s="129" t="s">
        <v>16707</v>
      </c>
      <c r="G13633" s="129" t="s">
        <v>16723</v>
      </c>
      <c r="H13633" s="129" t="s">
        <v>16820</v>
      </c>
    </row>
    <row r="13634" spans="1:8" x14ac:dyDescent="0.3">
      <c r="A13634" s="183">
        <v>45443</v>
      </c>
      <c r="B13634" s="129" t="s">
        <v>16886</v>
      </c>
      <c r="C13634" s="129" t="s">
        <v>418</v>
      </c>
      <c r="D13634" s="165">
        <v>141301</v>
      </c>
      <c r="E13634" s="129" t="s">
        <v>16708</v>
      </c>
      <c r="F13634" s="129" t="s">
        <v>16721</v>
      </c>
      <c r="G13634" s="129" t="s">
        <v>16723</v>
      </c>
      <c r="H13634" s="129"/>
    </row>
    <row r="13635" spans="1:8" x14ac:dyDescent="0.3">
      <c r="A13635" s="183">
        <v>45412</v>
      </c>
      <c r="B13635" s="129" t="s">
        <v>16885</v>
      </c>
      <c r="C13635" s="129" t="s">
        <v>418</v>
      </c>
      <c r="D13635" s="165">
        <v>76809</v>
      </c>
      <c r="E13635" s="129" t="s">
        <v>16709</v>
      </c>
      <c r="F13635" s="129" t="s">
        <v>16721</v>
      </c>
      <c r="G13635" s="129" t="s">
        <v>16723</v>
      </c>
      <c r="H13635" s="129"/>
    </row>
    <row r="13636" spans="1:8" x14ac:dyDescent="0.3">
      <c r="A13636" s="183">
        <v>45443</v>
      </c>
      <c r="B13636" s="129" t="s">
        <v>16887</v>
      </c>
      <c r="C13636" s="129" t="s">
        <v>418</v>
      </c>
      <c r="D13636" s="165">
        <v>198750</v>
      </c>
      <c r="E13636" s="129" t="s">
        <v>16708</v>
      </c>
      <c r="F13636" s="129" t="s">
        <v>16721</v>
      </c>
      <c r="G13636" s="129" t="s">
        <v>16723</v>
      </c>
      <c r="H13636" s="129"/>
    </row>
    <row r="13637" spans="1:8" x14ac:dyDescent="0.3">
      <c r="A13637" s="183">
        <v>45443</v>
      </c>
      <c r="B13637" s="129" t="s">
        <v>16888</v>
      </c>
      <c r="C13637" s="129" t="s">
        <v>418</v>
      </c>
      <c r="D13637" s="165">
        <v>185645</v>
      </c>
      <c r="E13637" s="129" t="s">
        <v>16708</v>
      </c>
      <c r="F13637" s="129" t="s">
        <v>16721</v>
      </c>
      <c r="G13637" s="129" t="s">
        <v>16723</v>
      </c>
      <c r="H13637" s="129"/>
    </row>
    <row r="13638" spans="1:8" x14ac:dyDescent="0.3">
      <c r="A13638" s="183">
        <v>45443</v>
      </c>
      <c r="B13638" s="129" t="s">
        <v>16889</v>
      </c>
      <c r="C13638" s="129" t="s">
        <v>418</v>
      </c>
      <c r="D13638" s="165">
        <v>284028</v>
      </c>
      <c r="E13638" s="129" t="s">
        <v>16708</v>
      </c>
      <c r="F13638" s="129" t="s">
        <v>16721</v>
      </c>
      <c r="G13638" s="129" t="s">
        <v>16723</v>
      </c>
      <c r="H13638" s="129"/>
    </row>
    <row r="13639" spans="1:8" x14ac:dyDescent="0.3">
      <c r="A13639" s="183">
        <v>45412</v>
      </c>
      <c r="B13639" s="129" t="s">
        <v>16885</v>
      </c>
      <c r="C13639" s="129" t="s">
        <v>418</v>
      </c>
      <c r="D13639" s="165">
        <v>241450</v>
      </c>
      <c r="E13639" s="129" t="s">
        <v>16710</v>
      </c>
      <c r="F13639" s="129" t="s">
        <v>16721</v>
      </c>
      <c r="G13639" s="129" t="s">
        <v>16723</v>
      </c>
      <c r="H13639" s="129"/>
    </row>
    <row r="13640" spans="1:8" x14ac:dyDescent="0.3">
      <c r="A13640" s="183">
        <v>45443</v>
      </c>
      <c r="B13640" s="129" t="s">
        <v>16890</v>
      </c>
      <c r="C13640" s="129" t="s">
        <v>418</v>
      </c>
      <c r="D13640" s="165">
        <v>118844</v>
      </c>
      <c r="E13640" s="129" t="s">
        <v>16708</v>
      </c>
      <c r="F13640" s="129" t="s">
        <v>16721</v>
      </c>
      <c r="G13640" s="129" t="s">
        <v>16723</v>
      </c>
      <c r="H13640" s="129"/>
    </row>
    <row r="13641" spans="1:8" x14ac:dyDescent="0.3">
      <c r="A13641" s="183">
        <v>45443</v>
      </c>
      <c r="B13641" s="129" t="s">
        <v>16886</v>
      </c>
      <c r="C13641" s="129" t="s">
        <v>418</v>
      </c>
      <c r="D13641" s="165">
        <v>145388</v>
      </c>
      <c r="E13641" s="129" t="s">
        <v>16716</v>
      </c>
      <c r="F13641" s="129" t="s">
        <v>16721</v>
      </c>
      <c r="G13641" s="129" t="s">
        <v>16723</v>
      </c>
      <c r="H13641" s="129"/>
    </row>
    <row r="13642" spans="1:8" x14ac:dyDescent="0.3">
      <c r="A13642" s="183">
        <v>45443</v>
      </c>
      <c r="B13642" s="129" t="s">
        <v>16891</v>
      </c>
      <c r="C13642" s="129" t="s">
        <v>418</v>
      </c>
      <c r="D13642" s="165">
        <v>16746</v>
      </c>
      <c r="E13642" s="129" t="s">
        <v>16708</v>
      </c>
      <c r="F13642" s="129" t="s">
        <v>16721</v>
      </c>
      <c r="G13642" s="129" t="s">
        <v>16723</v>
      </c>
      <c r="H13642" s="129"/>
    </row>
    <row r="13643" spans="1:8" x14ac:dyDescent="0.3">
      <c r="A13643" s="183">
        <v>45443</v>
      </c>
      <c r="B13643" s="129" t="s">
        <v>16886</v>
      </c>
      <c r="C13643" s="129" t="s">
        <v>418</v>
      </c>
      <c r="D13643" s="165">
        <v>300</v>
      </c>
      <c r="E13643" s="129" t="s">
        <v>16708</v>
      </c>
      <c r="F13643" s="129" t="s">
        <v>16769</v>
      </c>
      <c r="G13643" s="129" t="s">
        <v>16723</v>
      </c>
      <c r="H13643" s="129" t="s">
        <v>16801</v>
      </c>
    </row>
    <row r="13644" spans="1:8" x14ac:dyDescent="0.3">
      <c r="A13644" s="183">
        <v>45412</v>
      </c>
      <c r="B13644" s="129" t="s">
        <v>16885</v>
      </c>
      <c r="C13644" s="129" t="s">
        <v>418</v>
      </c>
      <c r="D13644" s="165">
        <v>281.61</v>
      </c>
      <c r="E13644" s="129" t="s">
        <v>16709</v>
      </c>
      <c r="F13644" s="129" t="s">
        <v>16769</v>
      </c>
      <c r="G13644" s="129" t="s">
        <v>16723</v>
      </c>
      <c r="H13644" s="129"/>
    </row>
    <row r="13645" spans="1:8" x14ac:dyDescent="0.3">
      <c r="A13645" s="183">
        <v>45443</v>
      </c>
      <c r="B13645" s="129" t="s">
        <v>16887</v>
      </c>
      <c r="C13645" s="129" t="s">
        <v>418</v>
      </c>
      <c r="D13645" s="165">
        <v>250</v>
      </c>
      <c r="E13645" s="129" t="s">
        <v>16708</v>
      </c>
      <c r="F13645" s="129" t="s">
        <v>16769</v>
      </c>
      <c r="G13645" s="129" t="s">
        <v>16723</v>
      </c>
      <c r="H13645" s="129" t="s">
        <v>16801</v>
      </c>
    </row>
    <row r="13646" spans="1:8" x14ac:dyDescent="0.3">
      <c r="A13646" s="183">
        <v>45443</v>
      </c>
      <c r="B13646" s="129" t="s">
        <v>16888</v>
      </c>
      <c r="C13646" s="129" t="s">
        <v>418</v>
      </c>
      <c r="D13646" s="165">
        <v>250</v>
      </c>
      <c r="E13646" s="129" t="s">
        <v>16708</v>
      </c>
      <c r="F13646" s="129" t="s">
        <v>16769</v>
      </c>
      <c r="G13646" s="129" t="s">
        <v>16723</v>
      </c>
      <c r="H13646" s="129" t="s">
        <v>16801</v>
      </c>
    </row>
    <row r="13647" spans="1:8" x14ac:dyDescent="0.3">
      <c r="A13647" s="183">
        <v>45443</v>
      </c>
      <c r="B13647" s="129" t="s">
        <v>16889</v>
      </c>
      <c r="C13647" s="129" t="s">
        <v>418</v>
      </c>
      <c r="D13647" s="165">
        <v>250</v>
      </c>
      <c r="E13647" s="129" t="s">
        <v>16708</v>
      </c>
      <c r="F13647" s="129" t="s">
        <v>16769</v>
      </c>
      <c r="G13647" s="129" t="s">
        <v>16723</v>
      </c>
      <c r="H13647" s="129" t="s">
        <v>16801</v>
      </c>
    </row>
    <row r="13648" spans="1:8" x14ac:dyDescent="0.3">
      <c r="A13648" s="183">
        <v>45412</v>
      </c>
      <c r="B13648" s="129" t="s">
        <v>16885</v>
      </c>
      <c r="C13648" s="129" t="s">
        <v>418</v>
      </c>
      <c r="D13648" s="165">
        <v>232.25</v>
      </c>
      <c r="E13648" s="129" t="s">
        <v>16710</v>
      </c>
      <c r="F13648" s="129" t="s">
        <v>16769</v>
      </c>
      <c r="G13648" s="129" t="s">
        <v>16723</v>
      </c>
      <c r="H13648" s="129"/>
    </row>
    <row r="13649" spans="1:8" x14ac:dyDescent="0.3">
      <c r="A13649" s="183">
        <v>45443</v>
      </c>
      <c r="B13649" s="129" t="s">
        <v>16890</v>
      </c>
      <c r="C13649" s="129" t="s">
        <v>418</v>
      </c>
      <c r="D13649" s="165">
        <v>134</v>
      </c>
      <c r="E13649" s="129" t="s">
        <v>16708</v>
      </c>
      <c r="F13649" s="129" t="s">
        <v>16769</v>
      </c>
      <c r="G13649" s="129" t="s">
        <v>16723</v>
      </c>
      <c r="H13649" s="129" t="s">
        <v>16801</v>
      </c>
    </row>
    <row r="13650" spans="1:8" x14ac:dyDescent="0.3">
      <c r="A13650" s="183">
        <v>45443</v>
      </c>
      <c r="B13650" s="129" t="s">
        <v>16886</v>
      </c>
      <c r="C13650" s="129" t="s">
        <v>418</v>
      </c>
      <c r="D13650" s="165">
        <v>100</v>
      </c>
      <c r="E13650" s="129" t="s">
        <v>16716</v>
      </c>
      <c r="F13650" s="129" t="s">
        <v>16769</v>
      </c>
      <c r="G13650" s="129" t="s">
        <v>16723</v>
      </c>
      <c r="H13650" s="129"/>
    </row>
    <row r="13651" spans="1:8" x14ac:dyDescent="0.3">
      <c r="A13651" s="183">
        <v>45443</v>
      </c>
      <c r="B13651" s="129" t="s">
        <v>16891</v>
      </c>
      <c r="C13651" s="129" t="s">
        <v>418</v>
      </c>
      <c r="D13651" s="165">
        <v>27.41</v>
      </c>
      <c r="E13651" s="129" t="s">
        <v>16708</v>
      </c>
      <c r="F13651" s="129" t="s">
        <v>16769</v>
      </c>
      <c r="G13651" s="129" t="s">
        <v>16723</v>
      </c>
      <c r="H13651" s="129" t="s">
        <v>16801</v>
      </c>
    </row>
    <row r="13652" spans="1:8" x14ac:dyDescent="0.3">
      <c r="A13652" s="183">
        <v>45473</v>
      </c>
      <c r="B13652" s="129" t="s">
        <v>16892</v>
      </c>
      <c r="C13652" s="129" t="s">
        <v>418</v>
      </c>
      <c r="D13652" s="165">
        <v>24</v>
      </c>
      <c r="E13652" s="129" t="s">
        <v>16708</v>
      </c>
      <c r="F13652" s="129" t="s">
        <v>16720</v>
      </c>
      <c r="G13652" s="129" t="s">
        <v>16723</v>
      </c>
      <c r="H13652" s="129" t="s">
        <v>16774</v>
      </c>
    </row>
    <row r="13653" spans="1:8" x14ac:dyDescent="0.3">
      <c r="A13653" s="183">
        <v>45473</v>
      </c>
      <c r="B13653" s="129" t="s">
        <v>16893</v>
      </c>
      <c r="C13653" s="129" t="s">
        <v>418</v>
      </c>
      <c r="D13653" s="165">
        <v>96</v>
      </c>
      <c r="E13653" s="129" t="s">
        <v>16708</v>
      </c>
      <c r="F13653" s="129" t="s">
        <v>16720</v>
      </c>
      <c r="G13653" s="129" t="s">
        <v>16723</v>
      </c>
      <c r="H13653" s="129" t="s">
        <v>16774</v>
      </c>
    </row>
    <row r="13654" spans="1:8" x14ac:dyDescent="0.3">
      <c r="A13654" s="183">
        <v>45473</v>
      </c>
      <c r="B13654" s="129" t="s">
        <v>16894</v>
      </c>
      <c r="C13654" s="129" t="s">
        <v>418</v>
      </c>
      <c r="D13654" s="165">
        <v>69</v>
      </c>
      <c r="E13654" s="129" t="s">
        <v>16708</v>
      </c>
      <c r="F13654" s="129" t="s">
        <v>16720</v>
      </c>
      <c r="G13654" s="129" t="s">
        <v>16723</v>
      </c>
      <c r="H13654" s="129" t="s">
        <v>16774</v>
      </c>
    </row>
    <row r="13655" spans="1:8" x14ac:dyDescent="0.3">
      <c r="A13655" s="183">
        <v>45473</v>
      </c>
      <c r="B13655" s="129" t="s">
        <v>16895</v>
      </c>
      <c r="C13655" s="129" t="s">
        <v>418</v>
      </c>
      <c r="D13655" s="165">
        <v>129</v>
      </c>
      <c r="E13655" s="129" t="s">
        <v>16708</v>
      </c>
      <c r="F13655" s="129" t="s">
        <v>16720</v>
      </c>
      <c r="G13655" s="129" t="s">
        <v>16723</v>
      </c>
      <c r="H13655" s="129" t="s">
        <v>16774</v>
      </c>
    </row>
    <row r="13656" spans="1:8" x14ac:dyDescent="0.3">
      <c r="A13656" s="183">
        <v>45473</v>
      </c>
      <c r="B13656" s="129" t="s">
        <v>16896</v>
      </c>
      <c r="C13656" s="129" t="s">
        <v>418</v>
      </c>
      <c r="D13656" s="165">
        <v>18</v>
      </c>
      <c r="E13656" s="129" t="s">
        <v>16708</v>
      </c>
      <c r="F13656" s="129" t="s">
        <v>16720</v>
      </c>
      <c r="G13656" s="129" t="s">
        <v>16723</v>
      </c>
      <c r="H13656" s="129" t="s">
        <v>16774</v>
      </c>
    </row>
    <row r="13657" spans="1:8" x14ac:dyDescent="0.3">
      <c r="A13657" s="183">
        <v>45473</v>
      </c>
      <c r="B13657" s="129" t="s">
        <v>16897</v>
      </c>
      <c r="C13657" s="129" t="s">
        <v>418</v>
      </c>
      <c r="D13657" s="165">
        <v>24</v>
      </c>
      <c r="E13657" s="129" t="s">
        <v>16708</v>
      </c>
      <c r="F13657" s="129" t="s">
        <v>16720</v>
      </c>
      <c r="G13657" s="129" t="s">
        <v>16723</v>
      </c>
      <c r="H13657" s="129" t="s">
        <v>16774</v>
      </c>
    </row>
    <row r="13658" spans="1:8" x14ac:dyDescent="0.3">
      <c r="A13658" s="183">
        <v>45473</v>
      </c>
      <c r="B13658" s="129" t="s">
        <v>16896</v>
      </c>
      <c r="C13658" s="129" t="s">
        <v>418</v>
      </c>
      <c r="D13658" s="165">
        <v>49</v>
      </c>
      <c r="E13658" s="129" t="s">
        <v>16708</v>
      </c>
      <c r="F13658" s="129" t="s">
        <v>16720</v>
      </c>
      <c r="G13658" s="129" t="s">
        <v>16723</v>
      </c>
      <c r="H13658" s="129" t="s">
        <v>16774</v>
      </c>
    </row>
    <row r="13659" spans="1:8" x14ac:dyDescent="0.3">
      <c r="A13659" s="183">
        <v>45443</v>
      </c>
      <c r="B13659" s="129" t="s">
        <v>16891</v>
      </c>
      <c r="C13659" s="129" t="s">
        <v>418</v>
      </c>
      <c r="D13659" s="165">
        <v>89</v>
      </c>
      <c r="E13659" s="129" t="s">
        <v>16708</v>
      </c>
      <c r="F13659" s="129" t="s">
        <v>16720</v>
      </c>
      <c r="G13659" s="129" t="s">
        <v>16723</v>
      </c>
      <c r="H13659" s="129" t="s">
        <v>16774</v>
      </c>
    </row>
    <row r="13660" spans="1:8" x14ac:dyDescent="0.3">
      <c r="A13660" s="183">
        <v>45443</v>
      </c>
      <c r="B13660" s="129" t="s">
        <v>16890</v>
      </c>
      <c r="C13660" s="129" t="s">
        <v>418</v>
      </c>
      <c r="D13660" s="165">
        <v>10</v>
      </c>
      <c r="E13660" s="129" t="s">
        <v>16708</v>
      </c>
      <c r="F13660" s="129" t="s">
        <v>16720</v>
      </c>
      <c r="G13660" s="129" t="s">
        <v>16723</v>
      </c>
      <c r="H13660" s="129" t="s">
        <v>16774</v>
      </c>
    </row>
    <row r="13661" spans="1:8" x14ac:dyDescent="0.3">
      <c r="A13661" s="183">
        <v>45473</v>
      </c>
      <c r="B13661" s="129" t="s">
        <v>16897</v>
      </c>
      <c r="C13661" s="129" t="s">
        <v>418</v>
      </c>
      <c r="D13661" s="165">
        <v>184</v>
      </c>
      <c r="E13661" s="129" t="s">
        <v>16716</v>
      </c>
      <c r="F13661" s="129" t="s">
        <v>16720</v>
      </c>
      <c r="G13661" s="129" t="s">
        <v>16723</v>
      </c>
      <c r="H13661" s="129"/>
    </row>
    <row r="13662" spans="1:8" x14ac:dyDescent="0.3">
      <c r="A13662" s="183">
        <v>45473</v>
      </c>
      <c r="B13662" s="129" t="s">
        <v>16893</v>
      </c>
      <c r="C13662" s="129" t="s">
        <v>418</v>
      </c>
      <c r="D13662" s="165">
        <v>142</v>
      </c>
      <c r="E13662" s="129" t="s">
        <v>16716</v>
      </c>
      <c r="F13662" s="129" t="s">
        <v>16720</v>
      </c>
      <c r="G13662" s="129" t="s">
        <v>16723</v>
      </c>
      <c r="H13662" s="129"/>
    </row>
    <row r="13663" spans="1:8" x14ac:dyDescent="0.3">
      <c r="A13663" s="183">
        <v>45473</v>
      </c>
      <c r="B13663" s="129" t="s">
        <v>16892</v>
      </c>
      <c r="C13663" s="129" t="s">
        <v>418</v>
      </c>
      <c r="D13663" s="165">
        <v>30790</v>
      </c>
      <c r="E13663" s="129" t="s">
        <v>16708</v>
      </c>
      <c r="F13663" s="129" t="s">
        <v>16707</v>
      </c>
      <c r="G13663" s="129" t="s">
        <v>16723</v>
      </c>
      <c r="H13663" s="129" t="s">
        <v>16820</v>
      </c>
    </row>
    <row r="13664" spans="1:8" x14ac:dyDescent="0.3">
      <c r="A13664" s="183">
        <v>45473</v>
      </c>
      <c r="B13664" s="129" t="s">
        <v>16893</v>
      </c>
      <c r="C13664" s="129" t="s">
        <v>418</v>
      </c>
      <c r="D13664" s="165">
        <v>156232</v>
      </c>
      <c r="E13664" s="129" t="s">
        <v>16708</v>
      </c>
      <c r="F13664" s="129" t="s">
        <v>16707</v>
      </c>
      <c r="G13664" s="129" t="s">
        <v>16723</v>
      </c>
      <c r="H13664" s="129" t="s">
        <v>16820</v>
      </c>
    </row>
    <row r="13665" spans="1:8" x14ac:dyDescent="0.3">
      <c r="A13665" s="183">
        <v>45473</v>
      </c>
      <c r="B13665" s="129" t="s">
        <v>16894</v>
      </c>
      <c r="C13665" s="129" t="s">
        <v>418</v>
      </c>
      <c r="D13665" s="165">
        <v>75765</v>
      </c>
      <c r="E13665" s="129" t="s">
        <v>16708</v>
      </c>
      <c r="F13665" s="129" t="s">
        <v>16707</v>
      </c>
      <c r="G13665" s="129" t="s">
        <v>16723</v>
      </c>
      <c r="H13665" s="129" t="s">
        <v>16820</v>
      </c>
    </row>
    <row r="13666" spans="1:8" x14ac:dyDescent="0.3">
      <c r="A13666" s="183">
        <v>45473</v>
      </c>
      <c r="B13666" s="129" t="s">
        <v>16895</v>
      </c>
      <c r="C13666" s="129" t="s">
        <v>418</v>
      </c>
      <c r="D13666" s="165">
        <v>70902</v>
      </c>
      <c r="E13666" s="129" t="s">
        <v>16708</v>
      </c>
      <c r="F13666" s="129" t="s">
        <v>16707</v>
      </c>
      <c r="G13666" s="129" t="s">
        <v>16723</v>
      </c>
      <c r="H13666" s="129" t="s">
        <v>16820</v>
      </c>
    </row>
    <row r="13667" spans="1:8" x14ac:dyDescent="0.3">
      <c r="A13667" s="183">
        <v>45473</v>
      </c>
      <c r="B13667" s="129" t="s">
        <v>16896</v>
      </c>
      <c r="C13667" s="129" t="s">
        <v>418</v>
      </c>
      <c r="D13667" s="165">
        <v>26649</v>
      </c>
      <c r="E13667" s="129" t="s">
        <v>16708</v>
      </c>
      <c r="F13667" s="129" t="s">
        <v>16707</v>
      </c>
      <c r="G13667" s="129" t="s">
        <v>16723</v>
      </c>
      <c r="H13667" s="129" t="s">
        <v>16820</v>
      </c>
    </row>
    <row r="13668" spans="1:8" x14ac:dyDescent="0.3">
      <c r="A13668" s="183">
        <v>45473</v>
      </c>
      <c r="B13668" s="129" t="s">
        <v>16897</v>
      </c>
      <c r="C13668" s="129" t="s">
        <v>418</v>
      </c>
      <c r="D13668" s="165">
        <v>19412</v>
      </c>
      <c r="E13668" s="129" t="s">
        <v>16708</v>
      </c>
      <c r="F13668" s="129" t="s">
        <v>16707</v>
      </c>
      <c r="G13668" s="129" t="s">
        <v>16723</v>
      </c>
      <c r="H13668" s="129" t="s">
        <v>16820</v>
      </c>
    </row>
    <row r="13669" spans="1:8" x14ac:dyDescent="0.3">
      <c r="A13669" s="183">
        <v>45473</v>
      </c>
      <c r="B13669" s="129" t="s">
        <v>16896</v>
      </c>
      <c r="C13669" s="129" t="s">
        <v>418</v>
      </c>
      <c r="D13669" s="165">
        <v>79842</v>
      </c>
      <c r="E13669" s="129" t="s">
        <v>16708</v>
      </c>
      <c r="F13669" s="129" t="s">
        <v>16707</v>
      </c>
      <c r="G13669" s="129" t="s">
        <v>16723</v>
      </c>
      <c r="H13669" s="129" t="s">
        <v>16820</v>
      </c>
    </row>
    <row r="13670" spans="1:8" x14ac:dyDescent="0.3">
      <c r="A13670" s="183">
        <v>45443</v>
      </c>
      <c r="B13670" s="129" t="s">
        <v>16891</v>
      </c>
      <c r="C13670" s="129" t="s">
        <v>418</v>
      </c>
      <c r="D13670" s="165">
        <v>122496</v>
      </c>
      <c r="E13670" s="129" t="s">
        <v>16708</v>
      </c>
      <c r="F13670" s="129" t="s">
        <v>16707</v>
      </c>
      <c r="G13670" s="129" t="s">
        <v>16723</v>
      </c>
      <c r="H13670" s="129" t="s">
        <v>16820</v>
      </c>
    </row>
    <row r="13671" spans="1:8" x14ac:dyDescent="0.3">
      <c r="A13671" s="183">
        <v>45443</v>
      </c>
      <c r="B13671" s="129" t="s">
        <v>16890</v>
      </c>
      <c r="C13671" s="129" t="s">
        <v>418</v>
      </c>
      <c r="D13671" s="165">
        <v>26658</v>
      </c>
      <c r="E13671" s="129" t="s">
        <v>16708</v>
      </c>
      <c r="F13671" s="129" t="s">
        <v>16707</v>
      </c>
      <c r="G13671" s="129" t="s">
        <v>16723</v>
      </c>
      <c r="H13671" s="129" t="s">
        <v>16820</v>
      </c>
    </row>
    <row r="13672" spans="1:8" x14ac:dyDescent="0.3">
      <c r="A13672" s="183">
        <v>45473</v>
      </c>
      <c r="B13672" s="129" t="s">
        <v>16897</v>
      </c>
      <c r="C13672" s="129" t="s">
        <v>418</v>
      </c>
      <c r="D13672" s="165">
        <v>6370</v>
      </c>
      <c r="E13672" s="129" t="s">
        <v>16716</v>
      </c>
      <c r="F13672" s="129" t="s">
        <v>16707</v>
      </c>
      <c r="G13672" s="129" t="s">
        <v>16723</v>
      </c>
      <c r="H13672" s="129"/>
    </row>
    <row r="13673" spans="1:8" x14ac:dyDescent="0.3">
      <c r="A13673" s="183">
        <v>45473</v>
      </c>
      <c r="B13673" s="129" t="s">
        <v>16893</v>
      </c>
      <c r="C13673" s="129" t="s">
        <v>418</v>
      </c>
      <c r="D13673" s="165">
        <v>5658</v>
      </c>
      <c r="E13673" s="129" t="s">
        <v>16716</v>
      </c>
      <c r="F13673" s="129" t="s">
        <v>16707</v>
      </c>
      <c r="G13673" s="129" t="s">
        <v>16723</v>
      </c>
      <c r="H13673" s="129"/>
    </row>
    <row r="13674" spans="1:8" x14ac:dyDescent="0.3">
      <c r="A13674" s="183">
        <v>45473</v>
      </c>
      <c r="B13674" s="129" t="s">
        <v>16892</v>
      </c>
      <c r="C13674" s="129" t="s">
        <v>418</v>
      </c>
      <c r="D13674" s="165">
        <v>79782</v>
      </c>
      <c r="E13674" s="129" t="s">
        <v>16708</v>
      </c>
      <c r="F13674" s="129" t="s">
        <v>16721</v>
      </c>
      <c r="G13674" s="129" t="s">
        <v>16723</v>
      </c>
      <c r="H13674" s="129"/>
    </row>
    <row r="13675" spans="1:8" x14ac:dyDescent="0.3">
      <c r="A13675" s="183">
        <v>45473</v>
      </c>
      <c r="B13675" s="129" t="s">
        <v>16893</v>
      </c>
      <c r="C13675" s="129" t="s">
        <v>418</v>
      </c>
      <c r="D13675" s="165">
        <v>306590</v>
      </c>
      <c r="E13675" s="129" t="s">
        <v>16708</v>
      </c>
      <c r="F13675" s="129" t="s">
        <v>16721</v>
      </c>
      <c r="G13675" s="129" t="s">
        <v>16723</v>
      </c>
      <c r="H13675" s="129"/>
    </row>
    <row r="13676" spans="1:8" x14ac:dyDescent="0.3">
      <c r="A13676" s="183">
        <v>45473</v>
      </c>
      <c r="B13676" s="129" t="s">
        <v>16894</v>
      </c>
      <c r="C13676" s="129" t="s">
        <v>418</v>
      </c>
      <c r="D13676" s="165">
        <v>151034</v>
      </c>
      <c r="E13676" s="129" t="s">
        <v>16708</v>
      </c>
      <c r="F13676" s="129" t="s">
        <v>16721</v>
      </c>
      <c r="G13676" s="129" t="s">
        <v>16723</v>
      </c>
      <c r="H13676" s="129"/>
    </row>
    <row r="13677" spans="1:8" x14ac:dyDescent="0.3">
      <c r="A13677" s="183">
        <v>45473</v>
      </c>
      <c r="B13677" s="129" t="s">
        <v>16895</v>
      </c>
      <c r="C13677" s="129" t="s">
        <v>418</v>
      </c>
      <c r="D13677" s="165">
        <v>159784</v>
      </c>
      <c r="E13677" s="129" t="s">
        <v>16708</v>
      </c>
      <c r="F13677" s="129" t="s">
        <v>16721</v>
      </c>
      <c r="G13677" s="129" t="s">
        <v>16723</v>
      </c>
      <c r="H13677" s="129"/>
    </row>
    <row r="13678" spans="1:8" x14ac:dyDescent="0.3">
      <c r="A13678" s="183">
        <v>45473</v>
      </c>
      <c r="B13678" s="129" t="s">
        <v>16896</v>
      </c>
      <c r="C13678" s="129" t="s">
        <v>418</v>
      </c>
      <c r="D13678" s="165">
        <v>66860</v>
      </c>
      <c r="E13678" s="129" t="s">
        <v>16708</v>
      </c>
      <c r="F13678" s="129" t="s">
        <v>16721</v>
      </c>
      <c r="G13678" s="129" t="s">
        <v>16723</v>
      </c>
      <c r="H13678" s="129"/>
    </row>
    <row r="13679" spans="1:8" x14ac:dyDescent="0.3">
      <c r="A13679" s="183">
        <v>45473</v>
      </c>
      <c r="B13679" s="129" t="s">
        <v>16897</v>
      </c>
      <c r="C13679" s="129" t="s">
        <v>418</v>
      </c>
      <c r="D13679" s="165">
        <v>54184</v>
      </c>
      <c r="E13679" s="129" t="s">
        <v>16708</v>
      </c>
      <c r="F13679" s="129" t="s">
        <v>16721</v>
      </c>
      <c r="G13679" s="129" t="s">
        <v>16723</v>
      </c>
      <c r="H13679" s="129"/>
    </row>
    <row r="13680" spans="1:8" x14ac:dyDescent="0.3">
      <c r="A13680" s="183">
        <v>45473</v>
      </c>
      <c r="B13680" s="129" t="s">
        <v>16896</v>
      </c>
      <c r="C13680" s="129" t="s">
        <v>418</v>
      </c>
      <c r="D13680" s="165">
        <v>173387</v>
      </c>
      <c r="E13680" s="129" t="s">
        <v>16708</v>
      </c>
      <c r="F13680" s="129" t="s">
        <v>16721</v>
      </c>
      <c r="G13680" s="129" t="s">
        <v>16723</v>
      </c>
      <c r="H13680" s="129"/>
    </row>
    <row r="13681" spans="1:8" x14ac:dyDescent="0.3">
      <c r="A13681" s="183">
        <v>45443</v>
      </c>
      <c r="B13681" s="129" t="s">
        <v>16891</v>
      </c>
      <c r="C13681" s="129" t="s">
        <v>418</v>
      </c>
      <c r="D13681" s="165">
        <v>254535</v>
      </c>
      <c r="E13681" s="129" t="s">
        <v>16708</v>
      </c>
      <c r="F13681" s="129" t="s">
        <v>16721</v>
      </c>
      <c r="G13681" s="129" t="s">
        <v>16723</v>
      </c>
      <c r="H13681" s="129"/>
    </row>
    <row r="13682" spans="1:8" x14ac:dyDescent="0.3">
      <c r="A13682" s="183">
        <v>45443</v>
      </c>
      <c r="B13682" s="129" t="s">
        <v>16890</v>
      </c>
      <c r="C13682" s="129" t="s">
        <v>418</v>
      </c>
      <c r="D13682" s="165">
        <v>49087</v>
      </c>
      <c r="E13682" s="129" t="s">
        <v>16708</v>
      </c>
      <c r="F13682" s="129" t="s">
        <v>16721</v>
      </c>
      <c r="G13682" s="129" t="s">
        <v>16723</v>
      </c>
      <c r="H13682" s="129"/>
    </row>
    <row r="13683" spans="1:8" x14ac:dyDescent="0.3">
      <c r="A13683" s="183">
        <v>45473</v>
      </c>
      <c r="B13683" s="129" t="s">
        <v>16897</v>
      </c>
      <c r="C13683" s="129" t="s">
        <v>418</v>
      </c>
      <c r="D13683" s="165">
        <v>45824</v>
      </c>
      <c r="E13683" s="129" t="s">
        <v>16716</v>
      </c>
      <c r="F13683" s="129" t="s">
        <v>16721</v>
      </c>
      <c r="G13683" s="129" t="s">
        <v>16723</v>
      </c>
      <c r="H13683" s="129"/>
    </row>
    <row r="13684" spans="1:8" x14ac:dyDescent="0.3">
      <c r="A13684" s="183">
        <v>45473</v>
      </c>
      <c r="B13684" s="129" t="s">
        <v>16893</v>
      </c>
      <c r="C13684" s="129" t="s">
        <v>418</v>
      </c>
      <c r="D13684" s="165">
        <v>16978</v>
      </c>
      <c r="E13684" s="129" t="s">
        <v>16716</v>
      </c>
      <c r="F13684" s="129" t="s">
        <v>16721</v>
      </c>
      <c r="G13684" s="129" t="s">
        <v>16723</v>
      </c>
      <c r="H13684" s="129"/>
    </row>
    <row r="13685" spans="1:8" x14ac:dyDescent="0.3">
      <c r="A13685" s="183">
        <v>45473</v>
      </c>
      <c r="B13685" s="129" t="s">
        <v>16892</v>
      </c>
      <c r="C13685" s="129" t="s">
        <v>418</v>
      </c>
      <c r="D13685" s="165">
        <v>250</v>
      </c>
      <c r="E13685" s="129" t="s">
        <v>16708</v>
      </c>
      <c r="F13685" s="129" t="s">
        <v>16769</v>
      </c>
      <c r="G13685" s="129" t="s">
        <v>16723</v>
      </c>
      <c r="H13685" s="129" t="s">
        <v>16801</v>
      </c>
    </row>
    <row r="13686" spans="1:8" x14ac:dyDescent="0.3">
      <c r="A13686" s="183">
        <v>45473</v>
      </c>
      <c r="B13686" s="129" t="s">
        <v>16893</v>
      </c>
      <c r="C13686" s="129" t="s">
        <v>418</v>
      </c>
      <c r="D13686" s="165">
        <v>250</v>
      </c>
      <c r="E13686" s="129" t="s">
        <v>16708</v>
      </c>
      <c r="F13686" s="129" t="s">
        <v>16769</v>
      </c>
      <c r="G13686" s="129" t="s">
        <v>16723</v>
      </c>
      <c r="H13686" s="129" t="s">
        <v>16801</v>
      </c>
    </row>
    <row r="13687" spans="1:8" x14ac:dyDescent="0.3">
      <c r="A13687" s="183">
        <v>45473</v>
      </c>
      <c r="B13687" s="129" t="s">
        <v>16894</v>
      </c>
      <c r="C13687" s="129" t="s">
        <v>418</v>
      </c>
      <c r="D13687" s="165">
        <v>250</v>
      </c>
      <c r="E13687" s="129" t="s">
        <v>16708</v>
      </c>
      <c r="F13687" s="129" t="s">
        <v>16769</v>
      </c>
      <c r="G13687" s="129" t="s">
        <v>16723</v>
      </c>
      <c r="H13687" s="129" t="s">
        <v>16801</v>
      </c>
    </row>
    <row r="13688" spans="1:8" x14ac:dyDescent="0.3">
      <c r="A13688" s="183">
        <v>45473</v>
      </c>
      <c r="B13688" s="129" t="s">
        <v>16895</v>
      </c>
      <c r="C13688" s="129" t="s">
        <v>418</v>
      </c>
      <c r="D13688" s="165">
        <v>250</v>
      </c>
      <c r="E13688" s="129" t="s">
        <v>16708</v>
      </c>
      <c r="F13688" s="129" t="s">
        <v>16769</v>
      </c>
      <c r="G13688" s="129" t="s">
        <v>16723</v>
      </c>
      <c r="H13688" s="129" t="s">
        <v>16801</v>
      </c>
    </row>
    <row r="13689" spans="1:8" x14ac:dyDescent="0.3">
      <c r="A13689" s="183">
        <v>45473</v>
      </c>
      <c r="B13689" s="129" t="s">
        <v>16896</v>
      </c>
      <c r="C13689" s="129" t="s">
        <v>418</v>
      </c>
      <c r="D13689" s="165">
        <v>250</v>
      </c>
      <c r="E13689" s="129" t="s">
        <v>16708</v>
      </c>
      <c r="F13689" s="129" t="s">
        <v>16769</v>
      </c>
      <c r="G13689" s="129" t="s">
        <v>16723</v>
      </c>
      <c r="H13689" s="129" t="s">
        <v>16801</v>
      </c>
    </row>
    <row r="13690" spans="1:8" x14ac:dyDescent="0.3">
      <c r="A13690" s="183">
        <v>45473</v>
      </c>
      <c r="B13690" s="129" t="s">
        <v>16897</v>
      </c>
      <c r="C13690" s="129" t="s">
        <v>418</v>
      </c>
      <c r="D13690" s="165">
        <v>249.88</v>
      </c>
      <c r="E13690" s="129" t="s">
        <v>16708</v>
      </c>
      <c r="F13690" s="129" t="s">
        <v>16769</v>
      </c>
      <c r="G13690" s="129" t="s">
        <v>16723</v>
      </c>
      <c r="H13690" s="129" t="s">
        <v>16801</v>
      </c>
    </row>
    <row r="13691" spans="1:8" x14ac:dyDescent="0.3">
      <c r="A13691" s="183">
        <v>45473</v>
      </c>
      <c r="B13691" s="129" t="s">
        <v>16896</v>
      </c>
      <c r="C13691" s="129" t="s">
        <v>418</v>
      </c>
      <c r="D13691" s="165">
        <v>233.03</v>
      </c>
      <c r="E13691" s="129" t="s">
        <v>16708</v>
      </c>
      <c r="F13691" s="129" t="s">
        <v>16769</v>
      </c>
      <c r="G13691" s="129" t="s">
        <v>16723</v>
      </c>
      <c r="H13691" s="129" t="s">
        <v>16801</v>
      </c>
    </row>
    <row r="13692" spans="1:8" x14ac:dyDescent="0.3">
      <c r="A13692" s="183">
        <v>45443</v>
      </c>
      <c r="B13692" s="129" t="s">
        <v>16891</v>
      </c>
      <c r="C13692" s="129" t="s">
        <v>418</v>
      </c>
      <c r="D13692" s="165">
        <v>222.59</v>
      </c>
      <c r="E13692" s="129" t="s">
        <v>16708</v>
      </c>
      <c r="F13692" s="129" t="s">
        <v>16769</v>
      </c>
      <c r="G13692" s="129" t="s">
        <v>16723</v>
      </c>
      <c r="H13692" s="129" t="s">
        <v>16801</v>
      </c>
    </row>
    <row r="13693" spans="1:8" x14ac:dyDescent="0.3">
      <c r="A13693" s="183">
        <v>45443</v>
      </c>
      <c r="B13693" s="129" t="s">
        <v>16890</v>
      </c>
      <c r="C13693" s="129" t="s">
        <v>418</v>
      </c>
      <c r="D13693" s="165">
        <v>116</v>
      </c>
      <c r="E13693" s="129" t="s">
        <v>16708</v>
      </c>
      <c r="F13693" s="129" t="s">
        <v>16769</v>
      </c>
      <c r="G13693" s="129" t="s">
        <v>16723</v>
      </c>
      <c r="H13693" s="129" t="s">
        <v>16801</v>
      </c>
    </row>
    <row r="13694" spans="1:8" x14ac:dyDescent="0.3">
      <c r="A13694" s="183">
        <v>45473</v>
      </c>
      <c r="B13694" s="129" t="s">
        <v>16897</v>
      </c>
      <c r="C13694" s="129" t="s">
        <v>418</v>
      </c>
      <c r="D13694" s="165">
        <v>70</v>
      </c>
      <c r="E13694" s="129" t="s">
        <v>16716</v>
      </c>
      <c r="F13694" s="129" t="s">
        <v>16769</v>
      </c>
      <c r="G13694" s="129" t="s">
        <v>16723</v>
      </c>
      <c r="H13694" s="129"/>
    </row>
    <row r="13695" spans="1:8" x14ac:dyDescent="0.3">
      <c r="A13695" s="183">
        <v>45473</v>
      </c>
      <c r="B13695" s="129" t="s">
        <v>16893</v>
      </c>
      <c r="C13695" s="129" t="s">
        <v>418</v>
      </c>
      <c r="D13695" s="165">
        <v>32.369999999999997</v>
      </c>
      <c r="E13695" s="129" t="s">
        <v>16716</v>
      </c>
      <c r="F13695" s="129" t="s">
        <v>16769</v>
      </c>
      <c r="G13695" s="129" t="s">
        <v>16723</v>
      </c>
      <c r="H13695" s="129"/>
    </row>
    <row r="13696" spans="1:8" x14ac:dyDescent="0.3">
      <c r="A13696" s="183">
        <v>45504</v>
      </c>
      <c r="B13696" s="129" t="s">
        <v>16898</v>
      </c>
      <c r="C13696" s="129" t="s">
        <v>418</v>
      </c>
      <c r="D13696" s="165">
        <v>70</v>
      </c>
      <c r="E13696" s="129" t="s">
        <v>16708</v>
      </c>
      <c r="F13696" s="129" t="s">
        <v>16720</v>
      </c>
      <c r="G13696" s="129" t="s">
        <v>16723</v>
      </c>
      <c r="H13696" s="129" t="s">
        <v>16774</v>
      </c>
    </row>
    <row r="13697" spans="1:8" x14ac:dyDescent="0.3">
      <c r="A13697" s="183">
        <v>45504</v>
      </c>
      <c r="B13697" s="129" t="s">
        <v>16898</v>
      </c>
      <c r="C13697" s="129" t="s">
        <v>418</v>
      </c>
      <c r="D13697" s="165">
        <v>98</v>
      </c>
      <c r="E13697" s="129" t="s">
        <v>16708</v>
      </c>
      <c r="F13697" s="129" t="s">
        <v>16720</v>
      </c>
      <c r="G13697" s="129" t="s">
        <v>16723</v>
      </c>
      <c r="H13697" s="129" t="s">
        <v>16774</v>
      </c>
    </row>
    <row r="13698" spans="1:8" x14ac:dyDescent="0.3">
      <c r="A13698" s="183">
        <v>45504</v>
      </c>
      <c r="B13698" s="129" t="s">
        <v>16899</v>
      </c>
      <c r="C13698" s="129" t="s">
        <v>418</v>
      </c>
      <c r="D13698" s="165">
        <v>36</v>
      </c>
      <c r="E13698" s="129" t="s">
        <v>16708</v>
      </c>
      <c r="F13698" s="129" t="s">
        <v>16720</v>
      </c>
      <c r="G13698" s="129" t="s">
        <v>16723</v>
      </c>
      <c r="H13698" s="129" t="s">
        <v>16774</v>
      </c>
    </row>
    <row r="13699" spans="1:8" x14ac:dyDescent="0.3">
      <c r="A13699" s="183">
        <v>45504</v>
      </c>
      <c r="B13699" s="129" t="s">
        <v>16899</v>
      </c>
      <c r="C13699" s="129" t="s">
        <v>418</v>
      </c>
      <c r="D13699" s="165">
        <v>70</v>
      </c>
      <c r="E13699" s="129" t="s">
        <v>16708</v>
      </c>
      <c r="F13699" s="129" t="s">
        <v>16720</v>
      </c>
      <c r="G13699" s="129" t="s">
        <v>16723</v>
      </c>
      <c r="H13699" s="129" t="s">
        <v>16774</v>
      </c>
    </row>
    <row r="13700" spans="1:8" x14ac:dyDescent="0.3">
      <c r="A13700" s="183">
        <v>45504</v>
      </c>
      <c r="B13700" s="129" t="s">
        <v>16900</v>
      </c>
      <c r="C13700" s="129" t="s">
        <v>418</v>
      </c>
      <c r="D13700" s="165">
        <v>18</v>
      </c>
      <c r="E13700" s="129" t="s">
        <v>16708</v>
      </c>
      <c r="F13700" s="129" t="s">
        <v>16720</v>
      </c>
      <c r="G13700" s="129" t="s">
        <v>16723</v>
      </c>
      <c r="H13700" s="129" t="s">
        <v>16774</v>
      </c>
    </row>
    <row r="13701" spans="1:8" x14ac:dyDescent="0.3">
      <c r="A13701" s="183">
        <v>45504</v>
      </c>
      <c r="B13701" s="129" t="s">
        <v>16901</v>
      </c>
      <c r="C13701" s="129" t="s">
        <v>418</v>
      </c>
      <c r="D13701" s="165">
        <v>81</v>
      </c>
      <c r="E13701" s="129" t="s">
        <v>16708</v>
      </c>
      <c r="F13701" s="129" t="s">
        <v>16720</v>
      </c>
      <c r="G13701" s="129" t="s">
        <v>16723</v>
      </c>
      <c r="H13701" s="129" t="s">
        <v>16774</v>
      </c>
    </row>
    <row r="13702" spans="1:8" x14ac:dyDescent="0.3">
      <c r="A13702" s="183">
        <v>45504</v>
      </c>
      <c r="B13702" s="129" t="s">
        <v>16902</v>
      </c>
      <c r="C13702" s="129" t="s">
        <v>418</v>
      </c>
      <c r="D13702" s="165">
        <v>46</v>
      </c>
      <c r="E13702" s="129" t="s">
        <v>16708</v>
      </c>
      <c r="F13702" s="129" t="s">
        <v>16720</v>
      </c>
      <c r="G13702" s="129" t="s">
        <v>16723</v>
      </c>
      <c r="H13702" s="129" t="s">
        <v>16774</v>
      </c>
    </row>
    <row r="13703" spans="1:8" x14ac:dyDescent="0.3">
      <c r="A13703" s="183">
        <v>45504</v>
      </c>
      <c r="B13703" s="129" t="s">
        <v>16902</v>
      </c>
      <c r="C13703" s="129" t="s">
        <v>418</v>
      </c>
      <c r="D13703" s="165">
        <v>62</v>
      </c>
      <c r="E13703" s="129" t="s">
        <v>16708</v>
      </c>
      <c r="F13703" s="129" t="s">
        <v>16720</v>
      </c>
      <c r="G13703" s="129" t="s">
        <v>16723</v>
      </c>
      <c r="H13703" s="129" t="s">
        <v>16774</v>
      </c>
    </row>
    <row r="13704" spans="1:8" x14ac:dyDescent="0.3">
      <c r="A13704" s="183">
        <v>45504</v>
      </c>
      <c r="B13704" s="129" t="s">
        <v>16903</v>
      </c>
      <c r="C13704" s="129" t="s">
        <v>418</v>
      </c>
      <c r="D13704" s="165">
        <v>846</v>
      </c>
      <c r="E13704" s="129" t="s">
        <v>16716</v>
      </c>
      <c r="F13704" s="129" t="s">
        <v>16720</v>
      </c>
      <c r="G13704" s="129" t="s">
        <v>16723</v>
      </c>
      <c r="H13704" s="129"/>
    </row>
    <row r="13705" spans="1:8" x14ac:dyDescent="0.3">
      <c r="A13705" s="183">
        <v>45504</v>
      </c>
      <c r="B13705" s="129" t="s">
        <v>16904</v>
      </c>
      <c r="C13705" s="129" t="s">
        <v>418</v>
      </c>
      <c r="D13705" s="165">
        <v>22</v>
      </c>
      <c r="E13705" s="129" t="s">
        <v>16708</v>
      </c>
      <c r="F13705" s="129" t="s">
        <v>16720</v>
      </c>
      <c r="G13705" s="129" t="s">
        <v>16723</v>
      </c>
      <c r="H13705" s="129" t="s">
        <v>16774</v>
      </c>
    </row>
    <row r="13706" spans="1:8" x14ac:dyDescent="0.3">
      <c r="A13706" s="183">
        <v>45473</v>
      </c>
      <c r="B13706" s="129" t="s">
        <v>16896</v>
      </c>
      <c r="C13706" s="129" t="s">
        <v>418</v>
      </c>
      <c r="D13706" s="165">
        <v>7</v>
      </c>
      <c r="E13706" s="129" t="s">
        <v>16708</v>
      </c>
      <c r="F13706" s="129" t="s">
        <v>16720</v>
      </c>
      <c r="G13706" s="129" t="s">
        <v>16723</v>
      </c>
      <c r="H13706" s="129" t="s">
        <v>16774</v>
      </c>
    </row>
    <row r="13707" spans="1:8" x14ac:dyDescent="0.3">
      <c r="A13707" s="183">
        <v>45504</v>
      </c>
      <c r="B13707" s="129" t="s">
        <v>16898</v>
      </c>
      <c r="C13707" s="129" t="s">
        <v>418</v>
      </c>
      <c r="D13707" s="165">
        <v>45826</v>
      </c>
      <c r="E13707" s="129" t="s">
        <v>16708</v>
      </c>
      <c r="F13707" s="129" t="s">
        <v>16707</v>
      </c>
      <c r="G13707" s="129" t="s">
        <v>16723</v>
      </c>
      <c r="H13707" s="129" t="s">
        <v>16820</v>
      </c>
    </row>
    <row r="13708" spans="1:8" x14ac:dyDescent="0.3">
      <c r="A13708" s="183">
        <v>45504</v>
      </c>
      <c r="B13708" s="129" t="s">
        <v>16898</v>
      </c>
      <c r="C13708" s="129" t="s">
        <v>418</v>
      </c>
      <c r="D13708" s="165">
        <v>98157</v>
      </c>
      <c r="E13708" s="129" t="s">
        <v>16708</v>
      </c>
      <c r="F13708" s="129" t="s">
        <v>16707</v>
      </c>
      <c r="G13708" s="129" t="s">
        <v>16723</v>
      </c>
      <c r="H13708" s="129" t="s">
        <v>16820</v>
      </c>
    </row>
    <row r="13709" spans="1:8" x14ac:dyDescent="0.3">
      <c r="A13709" s="183">
        <v>45504</v>
      </c>
      <c r="B13709" s="129" t="s">
        <v>16899</v>
      </c>
      <c r="C13709" s="129" t="s">
        <v>418</v>
      </c>
      <c r="D13709" s="165">
        <v>42901</v>
      </c>
      <c r="E13709" s="129" t="s">
        <v>16708</v>
      </c>
      <c r="F13709" s="129" t="s">
        <v>16707</v>
      </c>
      <c r="G13709" s="129" t="s">
        <v>16723</v>
      </c>
      <c r="H13709" s="129" t="s">
        <v>16820</v>
      </c>
    </row>
    <row r="13710" spans="1:8" x14ac:dyDescent="0.3">
      <c r="A13710" s="183">
        <v>45504</v>
      </c>
      <c r="B13710" s="129" t="s">
        <v>16899</v>
      </c>
      <c r="C13710" s="129" t="s">
        <v>418</v>
      </c>
      <c r="D13710" s="165">
        <v>31052</v>
      </c>
      <c r="E13710" s="129" t="s">
        <v>16708</v>
      </c>
      <c r="F13710" s="129" t="s">
        <v>16707</v>
      </c>
      <c r="G13710" s="129" t="s">
        <v>16723</v>
      </c>
      <c r="H13710" s="129" t="s">
        <v>16820</v>
      </c>
    </row>
    <row r="13711" spans="1:8" x14ac:dyDescent="0.3">
      <c r="A13711" s="183">
        <v>45504</v>
      </c>
      <c r="B13711" s="129" t="s">
        <v>16900</v>
      </c>
      <c r="C13711" s="129" t="s">
        <v>418</v>
      </c>
      <c r="D13711" s="165">
        <v>23252</v>
      </c>
      <c r="E13711" s="129" t="s">
        <v>16708</v>
      </c>
      <c r="F13711" s="129" t="s">
        <v>16707</v>
      </c>
      <c r="G13711" s="129" t="s">
        <v>16723</v>
      </c>
      <c r="H13711" s="129" t="s">
        <v>16820</v>
      </c>
    </row>
    <row r="13712" spans="1:8" x14ac:dyDescent="0.3">
      <c r="A13712" s="183">
        <v>45504</v>
      </c>
      <c r="B13712" s="129" t="s">
        <v>16901</v>
      </c>
      <c r="C13712" s="129" t="s">
        <v>418</v>
      </c>
      <c r="D13712" s="165">
        <v>99720</v>
      </c>
      <c r="E13712" s="129" t="s">
        <v>16708</v>
      </c>
      <c r="F13712" s="129" t="s">
        <v>16707</v>
      </c>
      <c r="G13712" s="129" t="s">
        <v>16723</v>
      </c>
      <c r="H13712" s="129" t="s">
        <v>16820</v>
      </c>
    </row>
    <row r="13713" spans="1:8" x14ac:dyDescent="0.3">
      <c r="A13713" s="183">
        <v>45504</v>
      </c>
      <c r="B13713" s="129" t="s">
        <v>16902</v>
      </c>
      <c r="C13713" s="129" t="s">
        <v>418</v>
      </c>
      <c r="D13713" s="165">
        <v>17533</v>
      </c>
      <c r="E13713" s="129" t="s">
        <v>16708</v>
      </c>
      <c r="F13713" s="129" t="s">
        <v>16707</v>
      </c>
      <c r="G13713" s="129" t="s">
        <v>16723</v>
      </c>
      <c r="H13713" s="129" t="s">
        <v>16820</v>
      </c>
    </row>
    <row r="13714" spans="1:8" x14ac:dyDescent="0.3">
      <c r="A13714" s="183">
        <v>45504</v>
      </c>
      <c r="B13714" s="129" t="s">
        <v>16902</v>
      </c>
      <c r="C13714" s="129" t="s">
        <v>418</v>
      </c>
      <c r="D13714" s="165">
        <v>50652</v>
      </c>
      <c r="E13714" s="129" t="s">
        <v>16708</v>
      </c>
      <c r="F13714" s="129" t="s">
        <v>16707</v>
      </c>
      <c r="G13714" s="129" t="s">
        <v>16723</v>
      </c>
      <c r="H13714" s="129" t="s">
        <v>16820</v>
      </c>
    </row>
    <row r="13715" spans="1:8" x14ac:dyDescent="0.3">
      <c r="A13715" s="183">
        <v>45504</v>
      </c>
      <c r="B13715" s="129" t="s">
        <v>16903</v>
      </c>
      <c r="C13715" s="129" t="s">
        <v>418</v>
      </c>
      <c r="D13715" s="165">
        <v>24642</v>
      </c>
      <c r="E13715" s="129" t="s">
        <v>16716</v>
      </c>
      <c r="F13715" s="129" t="s">
        <v>16707</v>
      </c>
      <c r="G13715" s="129" t="s">
        <v>16723</v>
      </c>
      <c r="H13715" s="129"/>
    </row>
    <row r="13716" spans="1:8" x14ac:dyDescent="0.3">
      <c r="A13716" s="183">
        <v>45504</v>
      </c>
      <c r="B13716" s="129" t="s">
        <v>16904</v>
      </c>
      <c r="C13716" s="129" t="s">
        <v>418</v>
      </c>
      <c r="D13716" s="165">
        <v>11810</v>
      </c>
      <c r="E13716" s="129" t="s">
        <v>16708</v>
      </c>
      <c r="F13716" s="129" t="s">
        <v>16707</v>
      </c>
      <c r="G13716" s="129" t="s">
        <v>16723</v>
      </c>
      <c r="H13716" s="129" t="s">
        <v>16820</v>
      </c>
    </row>
    <row r="13717" spans="1:8" x14ac:dyDescent="0.3">
      <c r="A13717" s="183">
        <v>45473</v>
      </c>
      <c r="B13717" s="129" t="s">
        <v>16896</v>
      </c>
      <c r="C13717" s="129" t="s">
        <v>418</v>
      </c>
      <c r="D13717" s="165">
        <v>21338</v>
      </c>
      <c r="E13717" s="129" t="s">
        <v>16708</v>
      </c>
      <c r="F13717" s="129" t="s">
        <v>16707</v>
      </c>
      <c r="G13717" s="129" t="s">
        <v>16723</v>
      </c>
      <c r="H13717" s="129" t="s">
        <v>16820</v>
      </c>
    </row>
    <row r="13718" spans="1:8" x14ac:dyDescent="0.3">
      <c r="A13718" s="183">
        <v>45504</v>
      </c>
      <c r="B13718" s="129" t="s">
        <v>16898</v>
      </c>
      <c r="C13718" s="129" t="s">
        <v>418</v>
      </c>
      <c r="D13718" s="165">
        <v>129475</v>
      </c>
      <c r="E13718" s="129" t="s">
        <v>16708</v>
      </c>
      <c r="F13718" s="129" t="s">
        <v>16721</v>
      </c>
      <c r="G13718" s="129" t="s">
        <v>16723</v>
      </c>
      <c r="H13718" s="129"/>
    </row>
    <row r="13719" spans="1:8" x14ac:dyDescent="0.3">
      <c r="A13719" s="183">
        <v>45504</v>
      </c>
      <c r="B13719" s="129" t="s">
        <v>16898</v>
      </c>
      <c r="C13719" s="129" t="s">
        <v>418</v>
      </c>
      <c r="D13719" s="165">
        <v>237805</v>
      </c>
      <c r="E13719" s="129" t="s">
        <v>16708</v>
      </c>
      <c r="F13719" s="129" t="s">
        <v>16721</v>
      </c>
      <c r="G13719" s="129" t="s">
        <v>16723</v>
      </c>
      <c r="H13719" s="129"/>
    </row>
    <row r="13720" spans="1:8" x14ac:dyDescent="0.3">
      <c r="A13720" s="183">
        <v>45504</v>
      </c>
      <c r="B13720" s="129" t="s">
        <v>16899</v>
      </c>
      <c r="C13720" s="129" t="s">
        <v>418</v>
      </c>
      <c r="D13720" s="165">
        <v>92828</v>
      </c>
      <c r="E13720" s="129" t="s">
        <v>16708</v>
      </c>
      <c r="F13720" s="129" t="s">
        <v>16721</v>
      </c>
      <c r="G13720" s="129" t="s">
        <v>16723</v>
      </c>
      <c r="H13720" s="129"/>
    </row>
    <row r="13721" spans="1:8" x14ac:dyDescent="0.3">
      <c r="A13721" s="183">
        <v>45504</v>
      </c>
      <c r="B13721" s="129" t="s">
        <v>16899</v>
      </c>
      <c r="C13721" s="129" t="s">
        <v>418</v>
      </c>
      <c r="D13721" s="165">
        <v>69996</v>
      </c>
      <c r="E13721" s="129" t="s">
        <v>16708</v>
      </c>
      <c r="F13721" s="129" t="s">
        <v>16721</v>
      </c>
      <c r="G13721" s="129" t="s">
        <v>16723</v>
      </c>
      <c r="H13721" s="129"/>
    </row>
    <row r="13722" spans="1:8" x14ac:dyDescent="0.3">
      <c r="A13722" s="183">
        <v>45504</v>
      </c>
      <c r="B13722" s="129" t="s">
        <v>16900</v>
      </c>
      <c r="C13722" s="129" t="s">
        <v>418</v>
      </c>
      <c r="D13722" s="165">
        <v>60189</v>
      </c>
      <c r="E13722" s="129" t="s">
        <v>16708</v>
      </c>
      <c r="F13722" s="129" t="s">
        <v>16721</v>
      </c>
      <c r="G13722" s="129" t="s">
        <v>16723</v>
      </c>
      <c r="H13722" s="129"/>
    </row>
    <row r="13723" spans="1:8" x14ac:dyDescent="0.3">
      <c r="A13723" s="183">
        <v>45504</v>
      </c>
      <c r="B13723" s="129" t="s">
        <v>16901</v>
      </c>
      <c r="C13723" s="129" t="s">
        <v>418</v>
      </c>
      <c r="D13723" s="165">
        <v>179705</v>
      </c>
      <c r="E13723" s="129" t="s">
        <v>16708</v>
      </c>
      <c r="F13723" s="129" t="s">
        <v>16721</v>
      </c>
      <c r="G13723" s="129" t="s">
        <v>16723</v>
      </c>
      <c r="H13723" s="129"/>
    </row>
    <row r="13724" spans="1:8" x14ac:dyDescent="0.3">
      <c r="A13724" s="183">
        <v>45504</v>
      </c>
      <c r="B13724" s="129" t="s">
        <v>16902</v>
      </c>
      <c r="C13724" s="129" t="s">
        <v>418</v>
      </c>
      <c r="D13724" s="165">
        <v>46001</v>
      </c>
      <c r="E13724" s="129" t="s">
        <v>16708</v>
      </c>
      <c r="F13724" s="129" t="s">
        <v>16721</v>
      </c>
      <c r="G13724" s="129" t="s">
        <v>16723</v>
      </c>
      <c r="H13724" s="129"/>
    </row>
    <row r="13725" spans="1:8" x14ac:dyDescent="0.3">
      <c r="A13725" s="183">
        <v>45504</v>
      </c>
      <c r="B13725" s="129" t="s">
        <v>16902</v>
      </c>
      <c r="C13725" s="129" t="s">
        <v>418</v>
      </c>
      <c r="D13725" s="165">
        <v>104636</v>
      </c>
      <c r="E13725" s="129" t="s">
        <v>16708</v>
      </c>
      <c r="F13725" s="129" t="s">
        <v>16721</v>
      </c>
      <c r="G13725" s="129" t="s">
        <v>16723</v>
      </c>
      <c r="H13725" s="129"/>
    </row>
    <row r="13726" spans="1:8" x14ac:dyDescent="0.3">
      <c r="A13726" s="183">
        <v>45504</v>
      </c>
      <c r="B13726" s="129" t="s">
        <v>16903</v>
      </c>
      <c r="C13726" s="129" t="s">
        <v>418</v>
      </c>
      <c r="D13726" s="165">
        <v>64222</v>
      </c>
      <c r="E13726" s="129" t="s">
        <v>16716</v>
      </c>
      <c r="F13726" s="129" t="s">
        <v>16721</v>
      </c>
      <c r="G13726" s="129" t="s">
        <v>16723</v>
      </c>
      <c r="H13726" s="129"/>
    </row>
    <row r="13727" spans="1:8" x14ac:dyDescent="0.3">
      <c r="A13727" s="183">
        <v>45504</v>
      </c>
      <c r="B13727" s="129" t="s">
        <v>16904</v>
      </c>
      <c r="C13727" s="129" t="s">
        <v>418</v>
      </c>
      <c r="D13727" s="165">
        <v>14755</v>
      </c>
      <c r="E13727" s="129" t="s">
        <v>16708</v>
      </c>
      <c r="F13727" s="129" t="s">
        <v>16721</v>
      </c>
      <c r="G13727" s="129" t="s">
        <v>16723</v>
      </c>
      <c r="H13727" s="129"/>
    </row>
    <row r="13728" spans="1:8" x14ac:dyDescent="0.3">
      <c r="A13728" s="183">
        <v>45473</v>
      </c>
      <c r="B13728" s="129" t="s">
        <v>16896</v>
      </c>
      <c r="C13728" s="129" t="s">
        <v>418</v>
      </c>
      <c r="D13728" s="165">
        <v>23718</v>
      </c>
      <c r="E13728" s="129" t="s">
        <v>16708</v>
      </c>
      <c r="F13728" s="129" t="s">
        <v>16721</v>
      </c>
      <c r="G13728" s="129" t="s">
        <v>16723</v>
      </c>
      <c r="H13728" s="129"/>
    </row>
    <row r="13729" spans="1:8" x14ac:dyDescent="0.3">
      <c r="A13729" s="183">
        <v>45504</v>
      </c>
      <c r="B13729" s="129" t="s">
        <v>16898</v>
      </c>
      <c r="C13729" s="129" t="s">
        <v>418</v>
      </c>
      <c r="D13729" s="165">
        <v>300</v>
      </c>
      <c r="E13729" s="129" t="s">
        <v>16708</v>
      </c>
      <c r="F13729" s="129" t="s">
        <v>16769</v>
      </c>
      <c r="G13729" s="129" t="s">
        <v>16723</v>
      </c>
      <c r="H13729" s="129" t="s">
        <v>16801</v>
      </c>
    </row>
    <row r="13730" spans="1:8" x14ac:dyDescent="0.3">
      <c r="A13730" s="183">
        <v>45504</v>
      </c>
      <c r="B13730" s="129" t="s">
        <v>16898</v>
      </c>
      <c r="C13730" s="129" t="s">
        <v>418</v>
      </c>
      <c r="D13730" s="165">
        <v>300</v>
      </c>
      <c r="E13730" s="129" t="s">
        <v>16708</v>
      </c>
      <c r="F13730" s="129" t="s">
        <v>16769</v>
      </c>
      <c r="G13730" s="129" t="s">
        <v>16723</v>
      </c>
      <c r="H13730" s="129" t="s">
        <v>16801</v>
      </c>
    </row>
    <row r="13731" spans="1:8" x14ac:dyDescent="0.3">
      <c r="A13731" s="183">
        <v>45504</v>
      </c>
      <c r="B13731" s="129" t="s">
        <v>16899</v>
      </c>
      <c r="C13731" s="129" t="s">
        <v>418</v>
      </c>
      <c r="D13731" s="165">
        <v>250</v>
      </c>
      <c r="E13731" s="129" t="s">
        <v>16708</v>
      </c>
      <c r="F13731" s="129" t="s">
        <v>16769</v>
      </c>
      <c r="G13731" s="129" t="s">
        <v>16723</v>
      </c>
      <c r="H13731" s="129" t="s">
        <v>16801</v>
      </c>
    </row>
    <row r="13732" spans="1:8" x14ac:dyDescent="0.3">
      <c r="A13732" s="183">
        <v>45504</v>
      </c>
      <c r="B13732" s="129" t="s">
        <v>16899</v>
      </c>
      <c r="C13732" s="129" t="s">
        <v>418</v>
      </c>
      <c r="D13732" s="165">
        <v>250</v>
      </c>
      <c r="E13732" s="129" t="s">
        <v>16708</v>
      </c>
      <c r="F13732" s="129" t="s">
        <v>16769</v>
      </c>
      <c r="G13732" s="129" t="s">
        <v>16723</v>
      </c>
      <c r="H13732" s="129" t="s">
        <v>16801</v>
      </c>
    </row>
    <row r="13733" spans="1:8" x14ac:dyDescent="0.3">
      <c r="A13733" s="183">
        <v>45504</v>
      </c>
      <c r="B13733" s="129" t="s">
        <v>16900</v>
      </c>
      <c r="C13733" s="129" t="s">
        <v>418</v>
      </c>
      <c r="D13733" s="165">
        <v>250</v>
      </c>
      <c r="E13733" s="129" t="s">
        <v>16708</v>
      </c>
      <c r="F13733" s="129" t="s">
        <v>16769</v>
      </c>
      <c r="G13733" s="129" t="s">
        <v>16723</v>
      </c>
      <c r="H13733" s="129" t="s">
        <v>16801</v>
      </c>
    </row>
    <row r="13734" spans="1:8" x14ac:dyDescent="0.3">
      <c r="A13734" s="183">
        <v>45504</v>
      </c>
      <c r="B13734" s="129" t="s">
        <v>16901</v>
      </c>
      <c r="C13734" s="129" t="s">
        <v>418</v>
      </c>
      <c r="D13734" s="165">
        <v>250</v>
      </c>
      <c r="E13734" s="129" t="s">
        <v>16708</v>
      </c>
      <c r="F13734" s="129" t="s">
        <v>16769</v>
      </c>
      <c r="G13734" s="129" t="s">
        <v>16723</v>
      </c>
      <c r="H13734" s="129" t="s">
        <v>16801</v>
      </c>
    </row>
    <row r="13735" spans="1:8" x14ac:dyDescent="0.3">
      <c r="A13735" s="183">
        <v>45504</v>
      </c>
      <c r="B13735" s="129" t="s">
        <v>16902</v>
      </c>
      <c r="C13735" s="129" t="s">
        <v>418</v>
      </c>
      <c r="D13735" s="165">
        <v>221.56</v>
      </c>
      <c r="E13735" s="129" t="s">
        <v>16708</v>
      </c>
      <c r="F13735" s="129" t="s">
        <v>16769</v>
      </c>
      <c r="G13735" s="129" t="s">
        <v>16723</v>
      </c>
      <c r="H13735" s="129" t="s">
        <v>16801</v>
      </c>
    </row>
    <row r="13736" spans="1:8" x14ac:dyDescent="0.3">
      <c r="A13736" s="183">
        <v>45504</v>
      </c>
      <c r="B13736" s="129" t="s">
        <v>16902</v>
      </c>
      <c r="C13736" s="129" t="s">
        <v>418</v>
      </c>
      <c r="D13736" s="165">
        <v>186.8</v>
      </c>
      <c r="E13736" s="129" t="s">
        <v>16708</v>
      </c>
      <c r="F13736" s="129" t="s">
        <v>16769</v>
      </c>
      <c r="G13736" s="129" t="s">
        <v>16723</v>
      </c>
      <c r="H13736" s="129" t="s">
        <v>16801</v>
      </c>
    </row>
    <row r="13737" spans="1:8" x14ac:dyDescent="0.3">
      <c r="A13737" s="183">
        <v>45504</v>
      </c>
      <c r="B13737" s="129" t="s">
        <v>16903</v>
      </c>
      <c r="C13737" s="129" t="s">
        <v>418</v>
      </c>
      <c r="D13737" s="165">
        <v>100</v>
      </c>
      <c r="E13737" s="129" t="s">
        <v>16716</v>
      </c>
      <c r="F13737" s="129" t="s">
        <v>16769</v>
      </c>
      <c r="G13737" s="129" t="s">
        <v>16723</v>
      </c>
      <c r="H13737" s="129"/>
    </row>
    <row r="13738" spans="1:8" x14ac:dyDescent="0.3">
      <c r="A13738" s="183">
        <v>45504</v>
      </c>
      <c r="B13738" s="129" t="s">
        <v>16904</v>
      </c>
      <c r="C13738" s="129" t="s">
        <v>418</v>
      </c>
      <c r="D13738" s="165">
        <v>54.64</v>
      </c>
      <c r="E13738" s="129" t="s">
        <v>16708</v>
      </c>
      <c r="F13738" s="129" t="s">
        <v>16769</v>
      </c>
      <c r="G13738" s="129" t="s">
        <v>16723</v>
      </c>
      <c r="H13738" s="129" t="s">
        <v>16801</v>
      </c>
    </row>
    <row r="13739" spans="1:8" x14ac:dyDescent="0.3">
      <c r="A13739" s="183">
        <v>45473</v>
      </c>
      <c r="B13739" s="129" t="s">
        <v>16896</v>
      </c>
      <c r="C13739" s="129" t="s">
        <v>418</v>
      </c>
      <c r="D13739" s="165">
        <v>16.97</v>
      </c>
      <c r="E13739" s="129" t="s">
        <v>16708</v>
      </c>
      <c r="F13739" s="129" t="s">
        <v>16769</v>
      </c>
      <c r="G13739" s="129" t="s">
        <v>16723</v>
      </c>
      <c r="H13739" s="129" t="s">
        <v>16801</v>
      </c>
    </row>
    <row r="13740" spans="1:8" x14ac:dyDescent="0.3">
      <c r="A13740" s="183">
        <v>45535</v>
      </c>
      <c r="B13740" s="129" t="s">
        <v>16905</v>
      </c>
      <c r="C13740" s="129" t="s">
        <v>418</v>
      </c>
      <c r="D13740" s="165">
        <v>61</v>
      </c>
      <c r="E13740" s="129" t="s">
        <v>16708</v>
      </c>
      <c r="F13740" s="129" t="s">
        <v>16720</v>
      </c>
      <c r="G13740" s="129" t="s">
        <v>16723</v>
      </c>
      <c r="H13740" s="129" t="s">
        <v>16774</v>
      </c>
    </row>
    <row r="13741" spans="1:8" x14ac:dyDescent="0.3">
      <c r="A13741" s="183">
        <v>45535</v>
      </c>
      <c r="B13741" s="129" t="s">
        <v>16906</v>
      </c>
      <c r="C13741" s="129" t="s">
        <v>418</v>
      </c>
      <c r="D13741" s="165">
        <v>39</v>
      </c>
      <c r="E13741" s="129" t="s">
        <v>16708</v>
      </c>
      <c r="F13741" s="129" t="s">
        <v>16720</v>
      </c>
      <c r="G13741" s="129" t="s">
        <v>16723</v>
      </c>
      <c r="H13741" s="129" t="s">
        <v>16774</v>
      </c>
    </row>
    <row r="13742" spans="1:8" x14ac:dyDescent="0.3">
      <c r="A13742" s="183">
        <v>45535</v>
      </c>
      <c r="B13742" s="129" t="s">
        <v>16907</v>
      </c>
      <c r="C13742" s="129" t="s">
        <v>418</v>
      </c>
      <c r="D13742" s="165">
        <v>33</v>
      </c>
      <c r="E13742" s="129" t="s">
        <v>16708</v>
      </c>
      <c r="F13742" s="129" t="s">
        <v>16720</v>
      </c>
      <c r="G13742" s="129" t="s">
        <v>16723</v>
      </c>
      <c r="H13742" s="129" t="s">
        <v>16774</v>
      </c>
    </row>
    <row r="13743" spans="1:8" x14ac:dyDescent="0.3">
      <c r="A13743" s="183">
        <v>45535</v>
      </c>
      <c r="B13743" s="129" t="s">
        <v>16908</v>
      </c>
      <c r="C13743" s="129" t="s">
        <v>418</v>
      </c>
      <c r="D13743" s="165">
        <v>44</v>
      </c>
      <c r="E13743" s="129" t="s">
        <v>16708</v>
      </c>
      <c r="F13743" s="129" t="s">
        <v>16720</v>
      </c>
      <c r="G13743" s="129" t="s">
        <v>16723</v>
      </c>
      <c r="H13743" s="129" t="s">
        <v>16774</v>
      </c>
    </row>
    <row r="13744" spans="1:8" x14ac:dyDescent="0.3">
      <c r="A13744" s="183">
        <v>45504</v>
      </c>
      <c r="B13744" s="129" t="s">
        <v>16909</v>
      </c>
      <c r="C13744" s="129" t="s">
        <v>418</v>
      </c>
      <c r="D13744" s="165">
        <v>22</v>
      </c>
      <c r="E13744" s="129" t="s">
        <v>16708</v>
      </c>
      <c r="F13744" s="129" t="s">
        <v>16720</v>
      </c>
      <c r="G13744" s="129" t="s">
        <v>16723</v>
      </c>
      <c r="H13744" s="129" t="s">
        <v>16774</v>
      </c>
    </row>
    <row r="13745" spans="1:8" x14ac:dyDescent="0.3">
      <c r="A13745" s="183">
        <v>45535</v>
      </c>
      <c r="B13745" s="129" t="s">
        <v>16910</v>
      </c>
      <c r="C13745" s="129" t="s">
        <v>418</v>
      </c>
      <c r="D13745" s="165">
        <v>11</v>
      </c>
      <c r="E13745" s="129" t="s">
        <v>16708</v>
      </c>
      <c r="F13745" s="129" t="s">
        <v>16720</v>
      </c>
      <c r="G13745" s="129" t="s">
        <v>16723</v>
      </c>
      <c r="H13745" s="129" t="s">
        <v>16774</v>
      </c>
    </row>
    <row r="13746" spans="1:8" x14ac:dyDescent="0.3">
      <c r="A13746" s="183">
        <v>45535</v>
      </c>
      <c r="B13746" s="129" t="s">
        <v>16905</v>
      </c>
      <c r="C13746" s="129" t="s">
        <v>418</v>
      </c>
      <c r="D13746" s="165">
        <v>22482</v>
      </c>
      <c r="E13746" s="129" t="s">
        <v>16708</v>
      </c>
      <c r="F13746" s="129" t="s">
        <v>16707</v>
      </c>
      <c r="G13746" s="129" t="s">
        <v>16723</v>
      </c>
      <c r="H13746" s="129" t="s">
        <v>16820</v>
      </c>
    </row>
    <row r="13747" spans="1:8" x14ac:dyDescent="0.3">
      <c r="A13747" s="183">
        <v>45535</v>
      </c>
      <c r="B13747" s="129" t="s">
        <v>16906</v>
      </c>
      <c r="C13747" s="129" t="s">
        <v>418</v>
      </c>
      <c r="D13747" s="165">
        <v>21530</v>
      </c>
      <c r="E13747" s="129" t="s">
        <v>16708</v>
      </c>
      <c r="F13747" s="129" t="s">
        <v>16707</v>
      </c>
      <c r="G13747" s="129" t="s">
        <v>16723</v>
      </c>
      <c r="H13747" s="129" t="s">
        <v>16820</v>
      </c>
    </row>
    <row r="13748" spans="1:8" x14ac:dyDescent="0.3">
      <c r="A13748" s="183">
        <v>45535</v>
      </c>
      <c r="B13748" s="129" t="s">
        <v>16907</v>
      </c>
      <c r="C13748" s="129" t="s">
        <v>418</v>
      </c>
      <c r="D13748" s="165">
        <v>24882</v>
      </c>
      <c r="E13748" s="129" t="s">
        <v>16708</v>
      </c>
      <c r="F13748" s="129" t="s">
        <v>16707</v>
      </c>
      <c r="G13748" s="129" t="s">
        <v>16723</v>
      </c>
      <c r="H13748" s="129" t="s">
        <v>16820</v>
      </c>
    </row>
    <row r="13749" spans="1:8" x14ac:dyDescent="0.3">
      <c r="A13749" s="183">
        <v>45535</v>
      </c>
      <c r="B13749" s="129" t="s">
        <v>16908</v>
      </c>
      <c r="C13749" s="129" t="s">
        <v>418</v>
      </c>
      <c r="D13749" s="165">
        <v>40091</v>
      </c>
      <c r="E13749" s="129" t="s">
        <v>16708</v>
      </c>
      <c r="F13749" s="129" t="s">
        <v>16707</v>
      </c>
      <c r="G13749" s="129" t="s">
        <v>16723</v>
      </c>
      <c r="H13749" s="129" t="s">
        <v>16820</v>
      </c>
    </row>
    <row r="13750" spans="1:8" x14ac:dyDescent="0.3">
      <c r="A13750" s="183">
        <v>45504</v>
      </c>
      <c r="B13750" s="129" t="s">
        <v>16909</v>
      </c>
      <c r="C13750" s="129" t="s">
        <v>418</v>
      </c>
      <c r="D13750" s="165">
        <v>18824</v>
      </c>
      <c r="E13750" s="129" t="s">
        <v>16708</v>
      </c>
      <c r="F13750" s="129" t="s">
        <v>16707</v>
      </c>
      <c r="G13750" s="129" t="s">
        <v>16723</v>
      </c>
      <c r="H13750" s="129" t="s">
        <v>16820</v>
      </c>
    </row>
    <row r="13751" spans="1:8" x14ac:dyDescent="0.3">
      <c r="A13751" s="183">
        <v>45535</v>
      </c>
      <c r="B13751" s="129" t="s">
        <v>16910</v>
      </c>
      <c r="C13751" s="129" t="s">
        <v>418</v>
      </c>
      <c r="D13751" s="165">
        <v>6834</v>
      </c>
      <c r="E13751" s="129" t="s">
        <v>16708</v>
      </c>
      <c r="F13751" s="129" t="s">
        <v>16707</v>
      </c>
      <c r="G13751" s="129" t="s">
        <v>16723</v>
      </c>
      <c r="H13751" s="129" t="s">
        <v>16820</v>
      </c>
    </row>
    <row r="13752" spans="1:8" x14ac:dyDescent="0.3">
      <c r="A13752" s="183">
        <v>45535</v>
      </c>
      <c r="B13752" s="129" t="s">
        <v>16905</v>
      </c>
      <c r="C13752" s="129" t="s">
        <v>418</v>
      </c>
      <c r="D13752" s="165">
        <v>81659</v>
      </c>
      <c r="E13752" s="129" t="s">
        <v>16708</v>
      </c>
      <c r="F13752" s="129" t="s">
        <v>16721</v>
      </c>
      <c r="G13752" s="129" t="s">
        <v>16723</v>
      </c>
      <c r="H13752" s="129"/>
    </row>
    <row r="13753" spans="1:8" x14ac:dyDescent="0.3">
      <c r="A13753" s="183">
        <v>45535</v>
      </c>
      <c r="B13753" s="129" t="s">
        <v>16906</v>
      </c>
      <c r="C13753" s="129" t="s">
        <v>418</v>
      </c>
      <c r="D13753" s="165">
        <v>80887</v>
      </c>
      <c r="E13753" s="129" t="s">
        <v>16708</v>
      </c>
      <c r="F13753" s="129" t="s">
        <v>16721</v>
      </c>
      <c r="G13753" s="129" t="s">
        <v>16723</v>
      </c>
      <c r="H13753" s="129"/>
    </row>
    <row r="13754" spans="1:8" x14ac:dyDescent="0.3">
      <c r="A13754" s="183">
        <v>45535</v>
      </c>
      <c r="B13754" s="129" t="s">
        <v>16907</v>
      </c>
      <c r="C13754" s="129" t="s">
        <v>418</v>
      </c>
      <c r="D13754" s="165">
        <v>71979</v>
      </c>
      <c r="E13754" s="129" t="s">
        <v>16708</v>
      </c>
      <c r="F13754" s="129" t="s">
        <v>16721</v>
      </c>
      <c r="G13754" s="129" t="s">
        <v>16723</v>
      </c>
      <c r="H13754" s="129"/>
    </row>
    <row r="13755" spans="1:8" x14ac:dyDescent="0.3">
      <c r="A13755" s="183">
        <v>45535</v>
      </c>
      <c r="B13755" s="129" t="s">
        <v>16908</v>
      </c>
      <c r="C13755" s="129" t="s">
        <v>418</v>
      </c>
      <c r="D13755" s="165">
        <v>70645</v>
      </c>
      <c r="E13755" s="129" t="s">
        <v>16708</v>
      </c>
      <c r="F13755" s="129" t="s">
        <v>16721</v>
      </c>
      <c r="G13755" s="129" t="s">
        <v>16723</v>
      </c>
      <c r="H13755" s="129"/>
    </row>
    <row r="13756" spans="1:8" x14ac:dyDescent="0.3">
      <c r="A13756" s="183">
        <v>45504</v>
      </c>
      <c r="B13756" s="129" t="s">
        <v>16909</v>
      </c>
      <c r="C13756" s="129" t="s">
        <v>418</v>
      </c>
      <c r="D13756" s="165">
        <v>56533</v>
      </c>
      <c r="E13756" s="129" t="s">
        <v>16708</v>
      </c>
      <c r="F13756" s="129" t="s">
        <v>16721</v>
      </c>
      <c r="G13756" s="129" t="s">
        <v>16723</v>
      </c>
      <c r="H13756" s="129"/>
    </row>
    <row r="13757" spans="1:8" x14ac:dyDescent="0.3">
      <c r="A13757" s="183">
        <v>45535</v>
      </c>
      <c r="B13757" s="129" t="s">
        <v>16910</v>
      </c>
      <c r="C13757" s="129" t="s">
        <v>418</v>
      </c>
      <c r="D13757" s="165">
        <v>17026</v>
      </c>
      <c r="E13757" s="129" t="s">
        <v>16708</v>
      </c>
      <c r="F13757" s="129" t="s">
        <v>16721</v>
      </c>
      <c r="G13757" s="129" t="s">
        <v>16723</v>
      </c>
      <c r="H13757" s="129"/>
    </row>
    <row r="13758" spans="1:8" x14ac:dyDescent="0.3">
      <c r="A13758" s="183">
        <v>45535</v>
      </c>
      <c r="B13758" s="129" t="s">
        <v>16905</v>
      </c>
      <c r="C13758" s="129" t="s">
        <v>418</v>
      </c>
      <c r="D13758" s="165">
        <v>350</v>
      </c>
      <c r="E13758" s="129" t="s">
        <v>16708</v>
      </c>
      <c r="F13758" s="129" t="s">
        <v>16769</v>
      </c>
      <c r="G13758" s="129" t="s">
        <v>16723</v>
      </c>
      <c r="H13758" s="129" t="s">
        <v>16801</v>
      </c>
    </row>
    <row r="13759" spans="1:8" x14ac:dyDescent="0.3">
      <c r="A13759" s="183">
        <v>45535</v>
      </c>
      <c r="B13759" s="129" t="s">
        <v>16906</v>
      </c>
      <c r="C13759" s="129" t="s">
        <v>418</v>
      </c>
      <c r="D13759" s="165">
        <v>300</v>
      </c>
      <c r="E13759" s="129" t="s">
        <v>16708</v>
      </c>
      <c r="F13759" s="129" t="s">
        <v>16769</v>
      </c>
      <c r="G13759" s="129" t="s">
        <v>16723</v>
      </c>
      <c r="H13759" s="129" t="s">
        <v>16801</v>
      </c>
    </row>
    <row r="13760" spans="1:8" x14ac:dyDescent="0.3">
      <c r="A13760" s="183">
        <v>45535</v>
      </c>
      <c r="B13760" s="129" t="s">
        <v>16907</v>
      </c>
      <c r="C13760" s="129" t="s">
        <v>418</v>
      </c>
      <c r="D13760" s="165">
        <v>300</v>
      </c>
      <c r="E13760" s="129" t="s">
        <v>16708</v>
      </c>
      <c r="F13760" s="129" t="s">
        <v>16769</v>
      </c>
      <c r="G13760" s="129" t="s">
        <v>16723</v>
      </c>
      <c r="H13760" s="129" t="s">
        <v>16801</v>
      </c>
    </row>
    <row r="13761" spans="1:8" x14ac:dyDescent="0.3">
      <c r="A13761" s="183">
        <v>45535</v>
      </c>
      <c r="B13761" s="129" t="s">
        <v>16908</v>
      </c>
      <c r="C13761" s="129" t="s">
        <v>418</v>
      </c>
      <c r="D13761" s="165">
        <v>194.04</v>
      </c>
      <c r="E13761" s="129" t="s">
        <v>16708</v>
      </c>
      <c r="F13761" s="129" t="s">
        <v>16769</v>
      </c>
      <c r="G13761" s="129" t="s">
        <v>16723</v>
      </c>
      <c r="H13761" s="129" t="s">
        <v>16801</v>
      </c>
    </row>
    <row r="13762" spans="1:8" x14ac:dyDescent="0.3">
      <c r="A13762" s="183">
        <v>45504</v>
      </c>
      <c r="B13762" s="129" t="s">
        <v>16909</v>
      </c>
      <c r="C13762" s="129" t="s">
        <v>418</v>
      </c>
      <c r="D13762" s="165">
        <v>117.25</v>
      </c>
      <c r="E13762" s="129" t="s">
        <v>16708</v>
      </c>
      <c r="F13762" s="129" t="s">
        <v>16769</v>
      </c>
      <c r="G13762" s="129" t="s">
        <v>16723</v>
      </c>
      <c r="H13762" s="129" t="s">
        <v>16801</v>
      </c>
    </row>
    <row r="13763" spans="1:8" x14ac:dyDescent="0.3">
      <c r="A13763" s="183">
        <v>45535</v>
      </c>
      <c r="B13763" s="129" t="s">
        <v>16910</v>
      </c>
      <c r="C13763" s="129" t="s">
        <v>418</v>
      </c>
      <c r="D13763" s="165">
        <v>70</v>
      </c>
      <c r="E13763" s="129" t="s">
        <v>16708</v>
      </c>
      <c r="F13763" s="129" t="s">
        <v>16769</v>
      </c>
      <c r="G13763" s="129" t="s">
        <v>16723</v>
      </c>
      <c r="H13763" s="129" t="s">
        <v>16801</v>
      </c>
    </row>
    <row r="13764" spans="1:8" x14ac:dyDescent="0.3">
      <c r="A13764" s="183">
        <v>45565</v>
      </c>
      <c r="B13764" s="129" t="s">
        <v>16911</v>
      </c>
      <c r="C13764" s="129" t="s">
        <v>418</v>
      </c>
      <c r="D13764" s="165">
        <v>88</v>
      </c>
      <c r="E13764" s="129" t="s">
        <v>16708</v>
      </c>
      <c r="F13764" s="129" t="s">
        <v>16720</v>
      </c>
      <c r="G13764" s="129" t="s">
        <v>16723</v>
      </c>
      <c r="H13764" s="129" t="s">
        <v>16774</v>
      </c>
    </row>
    <row r="13765" spans="1:8" x14ac:dyDescent="0.3">
      <c r="A13765" s="183">
        <v>45565</v>
      </c>
      <c r="B13765" s="129" t="s">
        <v>16912</v>
      </c>
      <c r="C13765" s="129" t="s">
        <v>418</v>
      </c>
      <c r="D13765" s="165">
        <v>73</v>
      </c>
      <c r="E13765" s="129" t="s">
        <v>16708</v>
      </c>
      <c r="F13765" s="129" t="s">
        <v>16720</v>
      </c>
      <c r="G13765" s="129" t="s">
        <v>16723</v>
      </c>
      <c r="H13765" s="129" t="s">
        <v>16774</v>
      </c>
    </row>
    <row r="13766" spans="1:8" x14ac:dyDescent="0.3">
      <c r="A13766" s="183">
        <v>45565</v>
      </c>
      <c r="B13766" s="129" t="s">
        <v>16913</v>
      </c>
      <c r="C13766" s="129" t="s">
        <v>418</v>
      </c>
      <c r="D13766" s="165">
        <v>49</v>
      </c>
      <c r="E13766" s="129" t="s">
        <v>16708</v>
      </c>
      <c r="F13766" s="129" t="s">
        <v>16720</v>
      </c>
      <c r="G13766" s="129" t="s">
        <v>16723</v>
      </c>
      <c r="H13766" s="129" t="s">
        <v>16774</v>
      </c>
    </row>
    <row r="13767" spans="1:8" x14ac:dyDescent="0.3">
      <c r="A13767" s="183">
        <v>45565</v>
      </c>
      <c r="B13767" s="129" t="s">
        <v>16912</v>
      </c>
      <c r="C13767" s="129" t="s">
        <v>418</v>
      </c>
      <c r="D13767" s="165">
        <v>53951</v>
      </c>
      <c r="E13767" s="129" t="s">
        <v>16709</v>
      </c>
      <c r="F13767" s="129" t="s">
        <v>16720</v>
      </c>
      <c r="G13767" s="129" t="s">
        <v>16723</v>
      </c>
      <c r="H13767" s="129"/>
    </row>
    <row r="13768" spans="1:8" x14ac:dyDescent="0.3">
      <c r="A13768" s="183">
        <v>45565</v>
      </c>
      <c r="B13768" s="129" t="s">
        <v>16914</v>
      </c>
      <c r="C13768" s="129" t="s">
        <v>418</v>
      </c>
      <c r="D13768" s="165">
        <v>44911</v>
      </c>
      <c r="E13768" s="129" t="s">
        <v>16709</v>
      </c>
      <c r="F13768" s="129" t="s">
        <v>16720</v>
      </c>
      <c r="G13768" s="129" t="s">
        <v>16723</v>
      </c>
      <c r="H13768" s="129"/>
    </row>
    <row r="13769" spans="1:8" x14ac:dyDescent="0.3">
      <c r="A13769" s="183">
        <v>45535</v>
      </c>
      <c r="B13769" s="129" t="s">
        <v>16908</v>
      </c>
      <c r="C13769" s="129" t="s">
        <v>418</v>
      </c>
      <c r="D13769" s="165">
        <v>24</v>
      </c>
      <c r="E13769" s="129" t="s">
        <v>16708</v>
      </c>
      <c r="F13769" s="129" t="s">
        <v>16720</v>
      </c>
      <c r="G13769" s="129" t="s">
        <v>16723</v>
      </c>
      <c r="H13769" s="129" t="s">
        <v>16774</v>
      </c>
    </row>
    <row r="13770" spans="1:8" x14ac:dyDescent="0.3">
      <c r="A13770" s="183">
        <v>45565</v>
      </c>
      <c r="B13770" s="129" t="s">
        <v>16911</v>
      </c>
      <c r="C13770" s="129" t="s">
        <v>418</v>
      </c>
      <c r="D13770" s="165">
        <v>27559</v>
      </c>
      <c r="E13770" s="129" t="s">
        <v>16708</v>
      </c>
      <c r="F13770" s="129" t="s">
        <v>16707</v>
      </c>
      <c r="G13770" s="129" t="s">
        <v>16723</v>
      </c>
      <c r="H13770" s="129" t="s">
        <v>16820</v>
      </c>
    </row>
    <row r="13771" spans="1:8" x14ac:dyDescent="0.3">
      <c r="A13771" s="183">
        <v>45565</v>
      </c>
      <c r="B13771" s="129" t="s">
        <v>16912</v>
      </c>
      <c r="C13771" s="129" t="s">
        <v>418</v>
      </c>
      <c r="D13771" s="165">
        <v>34361</v>
      </c>
      <c r="E13771" s="129" t="s">
        <v>16708</v>
      </c>
      <c r="F13771" s="129" t="s">
        <v>16707</v>
      </c>
      <c r="G13771" s="129" t="s">
        <v>16723</v>
      </c>
      <c r="H13771" s="129" t="s">
        <v>16820</v>
      </c>
    </row>
    <row r="13772" spans="1:8" x14ac:dyDescent="0.3">
      <c r="A13772" s="183">
        <v>45565</v>
      </c>
      <c r="B13772" s="129" t="s">
        <v>16913</v>
      </c>
      <c r="C13772" s="129" t="s">
        <v>418</v>
      </c>
      <c r="D13772" s="165">
        <v>18971</v>
      </c>
      <c r="E13772" s="129" t="s">
        <v>16708</v>
      </c>
      <c r="F13772" s="129" t="s">
        <v>16707</v>
      </c>
      <c r="G13772" s="129" t="s">
        <v>16723</v>
      </c>
      <c r="H13772" s="129" t="s">
        <v>16820</v>
      </c>
    </row>
    <row r="13773" spans="1:8" x14ac:dyDescent="0.3">
      <c r="A13773" s="183">
        <v>45565</v>
      </c>
      <c r="B13773" s="129" t="s">
        <v>16912</v>
      </c>
      <c r="C13773" s="129" t="s">
        <v>418</v>
      </c>
      <c r="D13773" s="165">
        <v>17104</v>
      </c>
      <c r="E13773" s="129" t="s">
        <v>16709</v>
      </c>
      <c r="F13773" s="129" t="s">
        <v>16707</v>
      </c>
      <c r="G13773" s="129" t="s">
        <v>16723</v>
      </c>
      <c r="H13773" s="129"/>
    </row>
    <row r="13774" spans="1:8" x14ac:dyDescent="0.3">
      <c r="A13774" s="183">
        <v>45565</v>
      </c>
      <c r="B13774" s="129" t="s">
        <v>16914</v>
      </c>
      <c r="C13774" s="129" t="s">
        <v>418</v>
      </c>
      <c r="D13774" s="165">
        <v>18917</v>
      </c>
      <c r="E13774" s="129" t="s">
        <v>16709</v>
      </c>
      <c r="F13774" s="129" t="s">
        <v>16707</v>
      </c>
      <c r="G13774" s="129" t="s">
        <v>16723</v>
      </c>
      <c r="H13774" s="129"/>
    </row>
    <row r="13775" spans="1:8" x14ac:dyDescent="0.3">
      <c r="A13775" s="183">
        <v>45535</v>
      </c>
      <c r="B13775" s="129" t="s">
        <v>16908</v>
      </c>
      <c r="C13775" s="129" t="s">
        <v>418</v>
      </c>
      <c r="D13775" s="165">
        <v>29658</v>
      </c>
      <c r="E13775" s="129" t="s">
        <v>16708</v>
      </c>
      <c r="F13775" s="129" t="s">
        <v>16707</v>
      </c>
      <c r="G13775" s="129" t="s">
        <v>16723</v>
      </c>
      <c r="H13775" s="129" t="s">
        <v>16820</v>
      </c>
    </row>
    <row r="13776" spans="1:8" x14ac:dyDescent="0.3">
      <c r="A13776" s="183">
        <v>45565</v>
      </c>
      <c r="B13776" s="129" t="s">
        <v>16911</v>
      </c>
      <c r="C13776" s="129" t="s">
        <v>418</v>
      </c>
      <c r="D13776" s="165">
        <v>61899</v>
      </c>
      <c r="E13776" s="129" t="s">
        <v>16708</v>
      </c>
      <c r="F13776" s="129" t="s">
        <v>16721</v>
      </c>
      <c r="G13776" s="129" t="s">
        <v>16723</v>
      </c>
      <c r="H13776" s="129"/>
    </row>
    <row r="13777" spans="1:8" x14ac:dyDescent="0.3">
      <c r="A13777" s="183">
        <v>45565</v>
      </c>
      <c r="B13777" s="129" t="s">
        <v>16912</v>
      </c>
      <c r="C13777" s="129" t="s">
        <v>418</v>
      </c>
      <c r="D13777" s="165">
        <v>77940</v>
      </c>
      <c r="E13777" s="129" t="s">
        <v>16708</v>
      </c>
      <c r="F13777" s="129" t="s">
        <v>16721</v>
      </c>
      <c r="G13777" s="129" t="s">
        <v>16723</v>
      </c>
      <c r="H13777" s="129"/>
    </row>
    <row r="13778" spans="1:8" x14ac:dyDescent="0.3">
      <c r="A13778" s="183">
        <v>45565</v>
      </c>
      <c r="B13778" s="129" t="s">
        <v>16913</v>
      </c>
      <c r="C13778" s="129" t="s">
        <v>418</v>
      </c>
      <c r="D13778" s="165">
        <v>52130</v>
      </c>
      <c r="E13778" s="129" t="s">
        <v>16708</v>
      </c>
      <c r="F13778" s="129" t="s">
        <v>16721</v>
      </c>
      <c r="G13778" s="129" t="s">
        <v>16723</v>
      </c>
      <c r="H13778" s="129"/>
    </row>
    <row r="13779" spans="1:8" x14ac:dyDescent="0.3">
      <c r="A13779" s="183">
        <v>45565</v>
      </c>
      <c r="B13779" s="129" t="s">
        <v>16912</v>
      </c>
      <c r="C13779" s="129" t="s">
        <v>418</v>
      </c>
      <c r="D13779" s="165">
        <v>55483</v>
      </c>
      <c r="E13779" s="129" t="s">
        <v>16709</v>
      </c>
      <c r="F13779" s="129" t="s">
        <v>16721</v>
      </c>
      <c r="G13779" s="129" t="s">
        <v>16723</v>
      </c>
      <c r="H13779" s="129"/>
    </row>
    <row r="13780" spans="1:8" x14ac:dyDescent="0.3">
      <c r="A13780" s="183">
        <v>45565</v>
      </c>
      <c r="B13780" s="129" t="s">
        <v>16914</v>
      </c>
      <c r="C13780" s="129" t="s">
        <v>418</v>
      </c>
      <c r="D13780" s="165">
        <v>49231</v>
      </c>
      <c r="E13780" s="129" t="s">
        <v>16709</v>
      </c>
      <c r="F13780" s="129" t="s">
        <v>16721</v>
      </c>
      <c r="G13780" s="129" t="s">
        <v>16723</v>
      </c>
      <c r="H13780" s="129"/>
    </row>
    <row r="13781" spans="1:8" x14ac:dyDescent="0.3">
      <c r="A13781" s="183">
        <v>45535</v>
      </c>
      <c r="B13781" s="129" t="s">
        <v>16908</v>
      </c>
      <c r="C13781" s="129" t="s">
        <v>418</v>
      </c>
      <c r="D13781" s="165">
        <v>41253</v>
      </c>
      <c r="E13781" s="129" t="s">
        <v>16708</v>
      </c>
      <c r="F13781" s="129" t="s">
        <v>16721</v>
      </c>
      <c r="G13781" s="129" t="s">
        <v>16723</v>
      </c>
      <c r="H13781" s="129"/>
    </row>
    <row r="13782" spans="1:8" x14ac:dyDescent="0.3">
      <c r="A13782" s="183">
        <v>45565</v>
      </c>
      <c r="B13782" s="129" t="s">
        <v>16911</v>
      </c>
      <c r="C13782" s="129" t="s">
        <v>418</v>
      </c>
      <c r="D13782" s="165">
        <v>250</v>
      </c>
      <c r="E13782" s="129" t="s">
        <v>16708</v>
      </c>
      <c r="F13782" s="129" t="s">
        <v>16769</v>
      </c>
      <c r="G13782" s="129" t="s">
        <v>16723</v>
      </c>
      <c r="H13782" s="129" t="s">
        <v>16801</v>
      </c>
    </row>
    <row r="13783" spans="1:8" x14ac:dyDescent="0.3">
      <c r="A13783" s="183">
        <v>45565</v>
      </c>
      <c r="B13783" s="129" t="s">
        <v>16912</v>
      </c>
      <c r="C13783" s="129" t="s">
        <v>418</v>
      </c>
      <c r="D13783" s="165">
        <v>250</v>
      </c>
      <c r="E13783" s="129" t="s">
        <v>16708</v>
      </c>
      <c r="F13783" s="129" t="s">
        <v>16769</v>
      </c>
      <c r="G13783" s="129" t="s">
        <v>16723</v>
      </c>
      <c r="H13783" s="129" t="s">
        <v>16801</v>
      </c>
    </row>
    <row r="13784" spans="1:8" x14ac:dyDescent="0.3">
      <c r="A13784" s="183">
        <v>45565</v>
      </c>
      <c r="B13784" s="129" t="s">
        <v>16913</v>
      </c>
      <c r="C13784" s="129" t="s">
        <v>418</v>
      </c>
      <c r="D13784" s="165">
        <v>250</v>
      </c>
      <c r="E13784" s="129" t="s">
        <v>16708</v>
      </c>
      <c r="F13784" s="129" t="s">
        <v>16769</v>
      </c>
      <c r="G13784" s="129" t="s">
        <v>16723</v>
      </c>
      <c r="H13784" s="129" t="s">
        <v>16801</v>
      </c>
    </row>
    <row r="13785" spans="1:8" x14ac:dyDescent="0.3">
      <c r="A13785" s="183">
        <v>45565</v>
      </c>
      <c r="B13785" s="129" t="s">
        <v>16912</v>
      </c>
      <c r="C13785" s="129" t="s">
        <v>418</v>
      </c>
      <c r="D13785" s="165">
        <v>200</v>
      </c>
      <c r="E13785" s="129" t="s">
        <v>16709</v>
      </c>
      <c r="F13785" s="129" t="s">
        <v>16769</v>
      </c>
      <c r="G13785" s="129" t="s">
        <v>16723</v>
      </c>
      <c r="H13785" s="129"/>
    </row>
    <row r="13786" spans="1:8" x14ac:dyDescent="0.3">
      <c r="A13786" s="183">
        <v>45565</v>
      </c>
      <c r="B13786" s="129" t="s">
        <v>16914</v>
      </c>
      <c r="C13786" s="129" t="s">
        <v>418</v>
      </c>
      <c r="D13786" s="165">
        <v>199.92</v>
      </c>
      <c r="E13786" s="129" t="s">
        <v>16709</v>
      </c>
      <c r="F13786" s="129" t="s">
        <v>16769</v>
      </c>
      <c r="G13786" s="129" t="s">
        <v>16723</v>
      </c>
      <c r="H13786" s="129"/>
    </row>
    <row r="13787" spans="1:8" x14ac:dyDescent="0.3">
      <c r="A13787" s="183">
        <v>45535</v>
      </c>
      <c r="B13787" s="129" t="s">
        <v>16908</v>
      </c>
      <c r="C13787" s="129" t="s">
        <v>418</v>
      </c>
      <c r="D13787" s="165">
        <v>105.96</v>
      </c>
      <c r="E13787" s="129" t="s">
        <v>16708</v>
      </c>
      <c r="F13787" s="129" t="s">
        <v>16769</v>
      </c>
      <c r="G13787" s="129" t="s">
        <v>16723</v>
      </c>
      <c r="H13787" s="129" t="s">
        <v>16801</v>
      </c>
    </row>
    <row r="13788" spans="1:8" x14ac:dyDescent="0.3">
      <c r="A13788" s="183">
        <v>45596</v>
      </c>
      <c r="B13788" s="129" t="s">
        <v>16915</v>
      </c>
      <c r="C13788" s="129" t="s">
        <v>418</v>
      </c>
      <c r="D13788" s="165">
        <v>83</v>
      </c>
      <c r="E13788" s="129" t="s">
        <v>16708</v>
      </c>
      <c r="F13788" s="129" t="s">
        <v>16720</v>
      </c>
      <c r="G13788" s="129" t="s">
        <v>16723</v>
      </c>
      <c r="H13788" s="129" t="s">
        <v>16774</v>
      </c>
    </row>
    <row r="13789" spans="1:8" x14ac:dyDescent="0.3">
      <c r="A13789" s="183">
        <v>45596</v>
      </c>
      <c r="B13789" s="129" t="s">
        <v>16916</v>
      </c>
      <c r="C13789" s="129" t="s">
        <v>418</v>
      </c>
      <c r="D13789" s="165">
        <v>118</v>
      </c>
      <c r="E13789" s="129" t="s">
        <v>16708</v>
      </c>
      <c r="F13789" s="129" t="s">
        <v>16720</v>
      </c>
      <c r="G13789" s="129" t="s">
        <v>16723</v>
      </c>
      <c r="H13789" s="129" t="s">
        <v>16774</v>
      </c>
    </row>
    <row r="13790" spans="1:8" x14ac:dyDescent="0.3">
      <c r="A13790" s="183">
        <v>45596</v>
      </c>
      <c r="B13790" s="129" t="s">
        <v>16917</v>
      </c>
      <c r="C13790" s="129" t="s">
        <v>418</v>
      </c>
      <c r="D13790" s="165">
        <v>74</v>
      </c>
      <c r="E13790" s="129" t="s">
        <v>16708</v>
      </c>
      <c r="F13790" s="129" t="s">
        <v>16720</v>
      </c>
      <c r="G13790" s="129" t="s">
        <v>16723</v>
      </c>
      <c r="H13790" s="129" t="s">
        <v>16774</v>
      </c>
    </row>
    <row r="13791" spans="1:8" x14ac:dyDescent="0.3">
      <c r="A13791" s="183">
        <v>45596</v>
      </c>
      <c r="B13791" s="129" t="s">
        <v>16918</v>
      </c>
      <c r="C13791" s="129" t="s">
        <v>418</v>
      </c>
      <c r="D13791" s="165">
        <v>30</v>
      </c>
      <c r="E13791" s="129" t="s">
        <v>16708</v>
      </c>
      <c r="F13791" s="129" t="s">
        <v>16720</v>
      </c>
      <c r="G13791" s="129" t="s">
        <v>16723</v>
      </c>
      <c r="H13791" s="129" t="s">
        <v>16774</v>
      </c>
    </row>
    <row r="13792" spans="1:8" x14ac:dyDescent="0.3">
      <c r="A13792" s="183">
        <v>45596</v>
      </c>
      <c r="B13792" s="129" t="s">
        <v>16919</v>
      </c>
      <c r="C13792" s="129" t="s">
        <v>418</v>
      </c>
      <c r="D13792" s="165">
        <v>34</v>
      </c>
      <c r="E13792" s="129" t="s">
        <v>16708</v>
      </c>
      <c r="F13792" s="129" t="s">
        <v>16720</v>
      </c>
      <c r="G13792" s="129" t="s">
        <v>16723</v>
      </c>
      <c r="H13792" s="129" t="s">
        <v>16774</v>
      </c>
    </row>
    <row r="13793" spans="1:8" x14ac:dyDescent="0.3">
      <c r="A13793" s="183">
        <v>45596</v>
      </c>
      <c r="B13793" s="129" t="s">
        <v>16920</v>
      </c>
      <c r="C13793" s="129" t="s">
        <v>418</v>
      </c>
      <c r="D13793" s="165">
        <v>18</v>
      </c>
      <c r="E13793" s="129" t="s">
        <v>16708</v>
      </c>
      <c r="F13793" s="129" t="s">
        <v>16720</v>
      </c>
      <c r="G13793" s="129" t="s">
        <v>16723</v>
      </c>
      <c r="H13793" s="129" t="s">
        <v>16774</v>
      </c>
    </row>
    <row r="13794" spans="1:8" x14ac:dyDescent="0.3">
      <c r="A13794" s="183">
        <v>45596</v>
      </c>
      <c r="B13794" s="129" t="s">
        <v>16919</v>
      </c>
      <c r="C13794" s="129" t="s">
        <v>418</v>
      </c>
      <c r="D13794" s="165">
        <v>130</v>
      </c>
      <c r="E13794" s="129" t="s">
        <v>16716</v>
      </c>
      <c r="F13794" s="129" t="s">
        <v>16720</v>
      </c>
      <c r="G13794" s="129" t="s">
        <v>16723</v>
      </c>
      <c r="H13794" s="129"/>
    </row>
    <row r="13795" spans="1:8" x14ac:dyDescent="0.3">
      <c r="A13795" s="183">
        <v>45596</v>
      </c>
      <c r="B13795" s="129" t="s">
        <v>16920</v>
      </c>
      <c r="C13795" s="129" t="s">
        <v>418</v>
      </c>
      <c r="D13795" s="165">
        <v>89</v>
      </c>
      <c r="E13795" s="129" t="s">
        <v>16716</v>
      </c>
      <c r="F13795" s="129" t="s">
        <v>16720</v>
      </c>
      <c r="G13795" s="129" t="s">
        <v>16723</v>
      </c>
      <c r="H13795" s="129"/>
    </row>
    <row r="13796" spans="1:8" x14ac:dyDescent="0.3">
      <c r="A13796" s="183">
        <v>45596</v>
      </c>
      <c r="B13796" s="129" t="s">
        <v>16915</v>
      </c>
      <c r="C13796" s="129" t="s">
        <v>418</v>
      </c>
      <c r="D13796" s="165">
        <v>26604</v>
      </c>
      <c r="E13796" s="129" t="s">
        <v>16708</v>
      </c>
      <c r="F13796" s="129" t="s">
        <v>16707</v>
      </c>
      <c r="G13796" s="129" t="s">
        <v>16723</v>
      </c>
      <c r="H13796" s="129" t="s">
        <v>16820</v>
      </c>
    </row>
    <row r="13797" spans="1:8" x14ac:dyDescent="0.3">
      <c r="A13797" s="183">
        <v>45596</v>
      </c>
      <c r="B13797" s="129" t="s">
        <v>16916</v>
      </c>
      <c r="C13797" s="129" t="s">
        <v>418</v>
      </c>
      <c r="D13797" s="165">
        <v>46194</v>
      </c>
      <c r="E13797" s="129" t="s">
        <v>16708</v>
      </c>
      <c r="F13797" s="129" t="s">
        <v>16707</v>
      </c>
      <c r="G13797" s="129" t="s">
        <v>16723</v>
      </c>
      <c r="H13797" s="129" t="s">
        <v>16820</v>
      </c>
    </row>
    <row r="13798" spans="1:8" x14ac:dyDescent="0.3">
      <c r="A13798" s="183">
        <v>45596</v>
      </c>
      <c r="B13798" s="129" t="s">
        <v>16917</v>
      </c>
      <c r="C13798" s="129" t="s">
        <v>418</v>
      </c>
      <c r="D13798" s="165">
        <v>74430</v>
      </c>
      <c r="E13798" s="129" t="s">
        <v>16708</v>
      </c>
      <c r="F13798" s="129" t="s">
        <v>16707</v>
      </c>
      <c r="G13798" s="129" t="s">
        <v>16723</v>
      </c>
      <c r="H13798" s="129" t="s">
        <v>16820</v>
      </c>
    </row>
    <row r="13799" spans="1:8" x14ac:dyDescent="0.3">
      <c r="A13799" s="183">
        <v>45596</v>
      </c>
      <c r="B13799" s="129" t="s">
        <v>16918</v>
      </c>
      <c r="C13799" s="129" t="s">
        <v>418</v>
      </c>
      <c r="D13799" s="165">
        <v>37198</v>
      </c>
      <c r="E13799" s="129" t="s">
        <v>16708</v>
      </c>
      <c r="F13799" s="129" t="s">
        <v>16707</v>
      </c>
      <c r="G13799" s="129" t="s">
        <v>16723</v>
      </c>
      <c r="H13799" s="129" t="s">
        <v>16820</v>
      </c>
    </row>
    <row r="13800" spans="1:8" x14ac:dyDescent="0.3">
      <c r="A13800" s="183">
        <v>45596</v>
      </c>
      <c r="B13800" s="129" t="s">
        <v>16919</v>
      </c>
      <c r="C13800" s="129" t="s">
        <v>418</v>
      </c>
      <c r="D13800" s="165">
        <v>14791</v>
      </c>
      <c r="E13800" s="129" t="s">
        <v>16708</v>
      </c>
      <c r="F13800" s="129" t="s">
        <v>16707</v>
      </c>
      <c r="G13800" s="129" t="s">
        <v>16723</v>
      </c>
      <c r="H13800" s="129" t="s">
        <v>16820</v>
      </c>
    </row>
    <row r="13801" spans="1:8" x14ac:dyDescent="0.3">
      <c r="A13801" s="183">
        <v>45596</v>
      </c>
      <c r="B13801" s="129" t="s">
        <v>16920</v>
      </c>
      <c r="C13801" s="129" t="s">
        <v>418</v>
      </c>
      <c r="D13801" s="165">
        <v>7666</v>
      </c>
      <c r="E13801" s="129" t="s">
        <v>16708</v>
      </c>
      <c r="F13801" s="129" t="s">
        <v>16707</v>
      </c>
      <c r="G13801" s="129" t="s">
        <v>16723</v>
      </c>
      <c r="H13801" s="129" t="s">
        <v>16820</v>
      </c>
    </row>
    <row r="13802" spans="1:8" x14ac:dyDescent="0.3">
      <c r="A13802" s="183">
        <v>45596</v>
      </c>
      <c r="B13802" s="129" t="s">
        <v>16919</v>
      </c>
      <c r="C13802" s="129" t="s">
        <v>418</v>
      </c>
      <c r="D13802" s="165">
        <v>6185</v>
      </c>
      <c r="E13802" s="129" t="s">
        <v>16716</v>
      </c>
      <c r="F13802" s="129" t="s">
        <v>16707</v>
      </c>
      <c r="G13802" s="129" t="s">
        <v>16723</v>
      </c>
      <c r="H13802" s="129"/>
    </row>
    <row r="13803" spans="1:8" x14ac:dyDescent="0.3">
      <c r="A13803" s="183">
        <v>45596</v>
      </c>
      <c r="B13803" s="129" t="s">
        <v>16920</v>
      </c>
      <c r="C13803" s="129" t="s">
        <v>418</v>
      </c>
      <c r="D13803" s="165">
        <v>2775</v>
      </c>
      <c r="E13803" s="129" t="s">
        <v>16716</v>
      </c>
      <c r="F13803" s="129" t="s">
        <v>16707</v>
      </c>
      <c r="G13803" s="129" t="s">
        <v>16723</v>
      </c>
      <c r="H13803" s="129"/>
    </row>
    <row r="13804" spans="1:8" x14ac:dyDescent="0.3">
      <c r="A13804" s="183">
        <v>45596</v>
      </c>
      <c r="B13804" s="129" t="s">
        <v>16915</v>
      </c>
      <c r="C13804" s="129" t="s">
        <v>418</v>
      </c>
      <c r="D13804" s="165">
        <v>60506</v>
      </c>
      <c r="E13804" s="129" t="s">
        <v>16708</v>
      </c>
      <c r="F13804" s="129" t="s">
        <v>16721</v>
      </c>
      <c r="G13804" s="129" t="s">
        <v>16723</v>
      </c>
      <c r="H13804" s="129"/>
    </row>
    <row r="13805" spans="1:8" x14ac:dyDescent="0.3">
      <c r="A13805" s="183">
        <v>45596</v>
      </c>
      <c r="B13805" s="129" t="s">
        <v>16916</v>
      </c>
      <c r="C13805" s="129" t="s">
        <v>418</v>
      </c>
      <c r="D13805" s="165">
        <v>108363</v>
      </c>
      <c r="E13805" s="129" t="s">
        <v>16708</v>
      </c>
      <c r="F13805" s="129" t="s">
        <v>16721</v>
      </c>
      <c r="G13805" s="129" t="s">
        <v>16723</v>
      </c>
      <c r="H13805" s="129"/>
    </row>
    <row r="13806" spans="1:8" x14ac:dyDescent="0.3">
      <c r="A13806" s="183">
        <v>45596</v>
      </c>
      <c r="B13806" s="129" t="s">
        <v>16917</v>
      </c>
      <c r="C13806" s="129" t="s">
        <v>418</v>
      </c>
      <c r="D13806" s="165">
        <v>141234</v>
      </c>
      <c r="E13806" s="129" t="s">
        <v>16708</v>
      </c>
      <c r="F13806" s="129" t="s">
        <v>16721</v>
      </c>
      <c r="G13806" s="129" t="s">
        <v>16723</v>
      </c>
      <c r="H13806" s="129"/>
    </row>
    <row r="13807" spans="1:8" x14ac:dyDescent="0.3">
      <c r="A13807" s="183">
        <v>45596</v>
      </c>
      <c r="B13807" s="129" t="s">
        <v>16918</v>
      </c>
      <c r="C13807" s="129" t="s">
        <v>418</v>
      </c>
      <c r="D13807" s="165">
        <v>85076</v>
      </c>
      <c r="E13807" s="129" t="s">
        <v>16708</v>
      </c>
      <c r="F13807" s="129" t="s">
        <v>16721</v>
      </c>
      <c r="G13807" s="129" t="s">
        <v>16723</v>
      </c>
      <c r="H13807" s="129"/>
    </row>
    <row r="13808" spans="1:8" x14ac:dyDescent="0.3">
      <c r="A13808" s="183">
        <v>45596</v>
      </c>
      <c r="B13808" s="129" t="s">
        <v>16919</v>
      </c>
      <c r="C13808" s="129" t="s">
        <v>418</v>
      </c>
      <c r="D13808" s="165">
        <v>26992</v>
      </c>
      <c r="E13808" s="129" t="s">
        <v>16708</v>
      </c>
      <c r="F13808" s="129" t="s">
        <v>16721</v>
      </c>
      <c r="G13808" s="129" t="s">
        <v>16723</v>
      </c>
      <c r="H13808" s="129"/>
    </row>
    <row r="13809" spans="1:8" x14ac:dyDescent="0.3">
      <c r="A13809" s="183">
        <v>45596</v>
      </c>
      <c r="B13809" s="129" t="s">
        <v>16920</v>
      </c>
      <c r="C13809" s="129" t="s">
        <v>418</v>
      </c>
      <c r="D13809" s="165">
        <v>14814</v>
      </c>
      <c r="E13809" s="129" t="s">
        <v>16708</v>
      </c>
      <c r="F13809" s="129" t="s">
        <v>16721</v>
      </c>
      <c r="G13809" s="129" t="s">
        <v>16723</v>
      </c>
      <c r="H13809" s="129"/>
    </row>
    <row r="13810" spans="1:8" x14ac:dyDescent="0.3">
      <c r="A13810" s="183">
        <v>45596</v>
      </c>
      <c r="B13810" s="129" t="s">
        <v>16919</v>
      </c>
      <c r="C13810" s="129" t="s">
        <v>418</v>
      </c>
      <c r="D13810" s="165">
        <v>24680</v>
      </c>
      <c r="E13810" s="129" t="s">
        <v>16716</v>
      </c>
      <c r="F13810" s="129" t="s">
        <v>16721</v>
      </c>
      <c r="G13810" s="129" t="s">
        <v>16723</v>
      </c>
      <c r="H13810" s="129"/>
    </row>
    <row r="13811" spans="1:8" x14ac:dyDescent="0.3">
      <c r="A13811" s="183">
        <v>45596</v>
      </c>
      <c r="B13811" s="129" t="s">
        <v>16920</v>
      </c>
      <c r="C13811" s="129" t="s">
        <v>418</v>
      </c>
      <c r="D13811" s="165">
        <v>3369</v>
      </c>
      <c r="E13811" s="129" t="s">
        <v>16716</v>
      </c>
      <c r="F13811" s="129" t="s">
        <v>16721</v>
      </c>
      <c r="G13811" s="129" t="s">
        <v>16723</v>
      </c>
      <c r="H13811" s="129"/>
    </row>
    <row r="13812" spans="1:8" x14ac:dyDescent="0.3">
      <c r="A13812" s="183">
        <v>45596</v>
      </c>
      <c r="B13812" s="129" t="s">
        <v>16915</v>
      </c>
      <c r="C13812" s="129" t="s">
        <v>418</v>
      </c>
      <c r="D13812" s="165">
        <v>300</v>
      </c>
      <c r="E13812" s="129" t="s">
        <v>16708</v>
      </c>
      <c r="F13812" s="129" t="s">
        <v>16769</v>
      </c>
      <c r="G13812" s="129" t="s">
        <v>16723</v>
      </c>
      <c r="H13812" s="129" t="s">
        <v>16801</v>
      </c>
    </row>
    <row r="13813" spans="1:8" x14ac:dyDescent="0.3">
      <c r="A13813" s="183">
        <v>45596</v>
      </c>
      <c r="B13813" s="129" t="s">
        <v>16916</v>
      </c>
      <c r="C13813" s="129" t="s">
        <v>418</v>
      </c>
      <c r="D13813" s="165">
        <v>300</v>
      </c>
      <c r="E13813" s="129" t="s">
        <v>16708</v>
      </c>
      <c r="F13813" s="129" t="s">
        <v>16769</v>
      </c>
      <c r="G13813" s="129" t="s">
        <v>16723</v>
      </c>
      <c r="H13813" s="129" t="s">
        <v>16801</v>
      </c>
    </row>
    <row r="13814" spans="1:8" x14ac:dyDescent="0.3">
      <c r="A13814" s="183">
        <v>45596</v>
      </c>
      <c r="B13814" s="129" t="s">
        <v>16917</v>
      </c>
      <c r="C13814" s="129" t="s">
        <v>418</v>
      </c>
      <c r="D13814" s="165">
        <v>300</v>
      </c>
      <c r="E13814" s="129" t="s">
        <v>16708</v>
      </c>
      <c r="F13814" s="129" t="s">
        <v>16769</v>
      </c>
      <c r="G13814" s="129" t="s">
        <v>16723</v>
      </c>
      <c r="H13814" s="129" t="s">
        <v>16801</v>
      </c>
    </row>
    <row r="13815" spans="1:8" x14ac:dyDescent="0.3">
      <c r="A13815" s="183">
        <v>45596</v>
      </c>
      <c r="B13815" s="129" t="s">
        <v>16918</v>
      </c>
      <c r="C13815" s="129" t="s">
        <v>418</v>
      </c>
      <c r="D13815" s="165">
        <v>300</v>
      </c>
      <c r="E13815" s="129" t="s">
        <v>16708</v>
      </c>
      <c r="F13815" s="129" t="s">
        <v>16769</v>
      </c>
      <c r="G13815" s="129" t="s">
        <v>16723</v>
      </c>
      <c r="H13815" s="129" t="s">
        <v>16801</v>
      </c>
    </row>
    <row r="13816" spans="1:8" x14ac:dyDescent="0.3">
      <c r="A13816" s="183">
        <v>45596</v>
      </c>
      <c r="B13816" s="129" t="s">
        <v>16919</v>
      </c>
      <c r="C13816" s="129" t="s">
        <v>418</v>
      </c>
      <c r="D13816" s="165">
        <v>97.71</v>
      </c>
      <c r="E13816" s="129" t="s">
        <v>16708</v>
      </c>
      <c r="F13816" s="129" t="s">
        <v>16769</v>
      </c>
      <c r="G13816" s="129" t="s">
        <v>16723</v>
      </c>
      <c r="H13816" s="129" t="s">
        <v>16801</v>
      </c>
    </row>
    <row r="13817" spans="1:8" x14ac:dyDescent="0.3">
      <c r="A13817" s="183">
        <v>45596</v>
      </c>
      <c r="B13817" s="129" t="s">
        <v>16920</v>
      </c>
      <c r="C13817" s="129" t="s">
        <v>418</v>
      </c>
      <c r="D13817" s="165">
        <v>45.87</v>
      </c>
      <c r="E13817" s="129" t="s">
        <v>16708</v>
      </c>
      <c r="F13817" s="129" t="s">
        <v>16769</v>
      </c>
      <c r="G13817" s="129" t="s">
        <v>16723</v>
      </c>
      <c r="H13817" s="129" t="s">
        <v>16801</v>
      </c>
    </row>
    <row r="13818" spans="1:8" x14ac:dyDescent="0.3">
      <c r="A13818" s="183">
        <v>45596</v>
      </c>
      <c r="B13818" s="129" t="s">
        <v>16919</v>
      </c>
      <c r="C13818" s="129" t="s">
        <v>418</v>
      </c>
      <c r="D13818" s="165">
        <v>42.93</v>
      </c>
      <c r="E13818" s="129" t="s">
        <v>16716</v>
      </c>
      <c r="F13818" s="129" t="s">
        <v>16769</v>
      </c>
      <c r="G13818" s="129" t="s">
        <v>16723</v>
      </c>
      <c r="H13818" s="129"/>
    </row>
    <row r="13819" spans="1:8" x14ac:dyDescent="0.3">
      <c r="A13819" s="183">
        <v>45596</v>
      </c>
      <c r="B13819" s="129" t="s">
        <v>16920</v>
      </c>
      <c r="C13819" s="129" t="s">
        <v>418</v>
      </c>
      <c r="D13819" s="165">
        <v>13.74</v>
      </c>
      <c r="E13819" s="129" t="s">
        <v>16716</v>
      </c>
      <c r="F13819" s="129" t="s">
        <v>16769</v>
      </c>
      <c r="G13819" s="129" t="s">
        <v>16723</v>
      </c>
      <c r="H13819" s="129"/>
    </row>
    <row r="13820" spans="1:8" x14ac:dyDescent="0.3">
      <c r="A13820" s="183">
        <v>45596</v>
      </c>
      <c r="B13820" s="129" t="s">
        <v>16920</v>
      </c>
      <c r="C13820" s="129" t="s">
        <v>418</v>
      </c>
      <c r="D13820" s="165">
        <v>64</v>
      </c>
      <c r="E13820" s="129" t="s">
        <v>16708</v>
      </c>
      <c r="F13820" s="129" t="s">
        <v>16720</v>
      </c>
      <c r="G13820" s="129" t="s">
        <v>16723</v>
      </c>
      <c r="H13820" s="129" t="s">
        <v>16774</v>
      </c>
    </row>
    <row r="13821" spans="1:8" x14ac:dyDescent="0.3">
      <c r="A13821" s="183">
        <v>45626</v>
      </c>
      <c r="B13821" s="129" t="s">
        <v>16921</v>
      </c>
      <c r="C13821" s="129" t="s">
        <v>418</v>
      </c>
      <c r="D13821" s="165">
        <v>34</v>
      </c>
      <c r="E13821" s="129" t="s">
        <v>16708</v>
      </c>
      <c r="F13821" s="129" t="s">
        <v>16720</v>
      </c>
      <c r="G13821" s="129" t="s">
        <v>16723</v>
      </c>
      <c r="H13821" s="129" t="s">
        <v>16774</v>
      </c>
    </row>
    <row r="13822" spans="1:8" x14ac:dyDescent="0.3">
      <c r="A13822" s="183">
        <v>45626</v>
      </c>
      <c r="B13822" s="129" t="s">
        <v>16922</v>
      </c>
      <c r="C13822" s="129" t="s">
        <v>418</v>
      </c>
      <c r="D13822" s="165">
        <v>35</v>
      </c>
      <c r="E13822" s="129" t="s">
        <v>16708</v>
      </c>
      <c r="F13822" s="129" t="s">
        <v>16720</v>
      </c>
      <c r="G13822" s="129" t="s">
        <v>16723</v>
      </c>
      <c r="H13822" s="129" t="s">
        <v>16774</v>
      </c>
    </row>
    <row r="13823" spans="1:8" x14ac:dyDescent="0.3">
      <c r="A13823" s="183">
        <v>45626</v>
      </c>
      <c r="B13823" s="129" t="s">
        <v>16921</v>
      </c>
      <c r="C13823" s="129" t="s">
        <v>418</v>
      </c>
      <c r="D13823" s="165">
        <v>36857</v>
      </c>
      <c r="E13823" s="129" t="s">
        <v>16709</v>
      </c>
      <c r="F13823" s="129" t="s">
        <v>16720</v>
      </c>
      <c r="G13823" s="129" t="s">
        <v>16723</v>
      </c>
      <c r="H13823" s="129"/>
    </row>
    <row r="13824" spans="1:8" x14ac:dyDescent="0.3">
      <c r="A13824" s="183">
        <v>45626</v>
      </c>
      <c r="B13824" s="129" t="s">
        <v>16923</v>
      </c>
      <c r="C13824" s="129" t="s">
        <v>418</v>
      </c>
      <c r="D13824" s="165">
        <v>83</v>
      </c>
      <c r="E13824" s="129" t="s">
        <v>16708</v>
      </c>
      <c r="F13824" s="129" t="s">
        <v>16720</v>
      </c>
      <c r="G13824" s="129" t="s">
        <v>16723</v>
      </c>
      <c r="H13824" s="129" t="s">
        <v>16774</v>
      </c>
    </row>
    <row r="13825" spans="1:8" x14ac:dyDescent="0.3">
      <c r="A13825" s="183">
        <v>45626</v>
      </c>
      <c r="B13825" s="129" t="s">
        <v>16924</v>
      </c>
      <c r="C13825" s="129" t="s">
        <v>418</v>
      </c>
      <c r="D13825" s="165">
        <v>35</v>
      </c>
      <c r="E13825" s="129" t="s">
        <v>16708</v>
      </c>
      <c r="F13825" s="129" t="s">
        <v>16720</v>
      </c>
      <c r="G13825" s="129" t="s">
        <v>16723</v>
      </c>
      <c r="H13825" s="129" t="s">
        <v>16774</v>
      </c>
    </row>
    <row r="13826" spans="1:8" x14ac:dyDescent="0.3">
      <c r="A13826" s="183">
        <v>45626</v>
      </c>
      <c r="B13826" s="129" t="s">
        <v>16925</v>
      </c>
      <c r="C13826" s="129" t="s">
        <v>418</v>
      </c>
      <c r="D13826" s="165">
        <v>109</v>
      </c>
      <c r="E13826" s="129" t="s">
        <v>16708</v>
      </c>
      <c r="F13826" s="129" t="s">
        <v>16720</v>
      </c>
      <c r="G13826" s="129" t="s">
        <v>16723</v>
      </c>
      <c r="H13826" s="129" t="s">
        <v>16774</v>
      </c>
    </row>
    <row r="13827" spans="1:8" x14ac:dyDescent="0.3">
      <c r="A13827" s="183">
        <v>45626</v>
      </c>
      <c r="B13827" s="129" t="s">
        <v>16926</v>
      </c>
      <c r="C13827" s="129" t="s">
        <v>418</v>
      </c>
      <c r="D13827" s="165">
        <v>37</v>
      </c>
      <c r="E13827" s="129" t="s">
        <v>16708</v>
      </c>
      <c r="F13827" s="129" t="s">
        <v>16720</v>
      </c>
      <c r="G13827" s="129" t="s">
        <v>16723</v>
      </c>
      <c r="H13827" s="129" t="s">
        <v>16774</v>
      </c>
    </row>
    <row r="13828" spans="1:8" x14ac:dyDescent="0.3">
      <c r="A13828" s="183">
        <v>45626</v>
      </c>
      <c r="B13828" s="129" t="s">
        <v>16922</v>
      </c>
      <c r="C13828" s="129" t="s">
        <v>418</v>
      </c>
      <c r="D13828" s="165">
        <v>23</v>
      </c>
      <c r="E13828" s="129" t="s">
        <v>16708</v>
      </c>
      <c r="F13828" s="129" t="s">
        <v>16720</v>
      </c>
      <c r="G13828" s="129" t="s">
        <v>16723</v>
      </c>
      <c r="H13828" s="129" t="s">
        <v>16774</v>
      </c>
    </row>
    <row r="13829" spans="1:8" x14ac:dyDescent="0.3">
      <c r="A13829" s="183">
        <v>45626</v>
      </c>
      <c r="B13829" s="129" t="s">
        <v>16921</v>
      </c>
      <c r="C13829" s="129" t="s">
        <v>418</v>
      </c>
      <c r="D13829" s="165">
        <v>34</v>
      </c>
      <c r="E13829" s="129" t="s">
        <v>16708</v>
      </c>
      <c r="F13829" s="129" t="s">
        <v>16720</v>
      </c>
      <c r="G13829" s="129" t="s">
        <v>16723</v>
      </c>
      <c r="H13829" s="129" t="s">
        <v>16774</v>
      </c>
    </row>
    <row r="13830" spans="1:8" x14ac:dyDescent="0.3">
      <c r="A13830" s="183">
        <v>45596</v>
      </c>
      <c r="B13830" s="129" t="s">
        <v>16919</v>
      </c>
      <c r="C13830" s="129" t="s">
        <v>418</v>
      </c>
      <c r="D13830" s="165">
        <v>384</v>
      </c>
      <c r="E13830" s="129" t="s">
        <v>16716</v>
      </c>
      <c r="F13830" s="129" t="s">
        <v>16720</v>
      </c>
      <c r="G13830" s="129" t="s">
        <v>16723</v>
      </c>
      <c r="H13830" s="129"/>
    </row>
    <row r="13831" spans="1:8" x14ac:dyDescent="0.3">
      <c r="A13831" s="183">
        <v>45596</v>
      </c>
      <c r="B13831" s="129" t="s">
        <v>16919</v>
      </c>
      <c r="C13831" s="129" t="s">
        <v>418</v>
      </c>
      <c r="D13831" s="165">
        <v>64</v>
      </c>
      <c r="E13831" s="129" t="s">
        <v>16708</v>
      </c>
      <c r="F13831" s="129" t="s">
        <v>16720</v>
      </c>
      <c r="G13831" s="129" t="s">
        <v>16723</v>
      </c>
      <c r="H13831" s="129" t="s">
        <v>16774</v>
      </c>
    </row>
    <row r="13832" spans="1:8" x14ac:dyDescent="0.3">
      <c r="A13832" s="183">
        <v>45626</v>
      </c>
      <c r="B13832" s="129" t="s">
        <v>16924</v>
      </c>
      <c r="C13832" s="129" t="s">
        <v>418</v>
      </c>
      <c r="D13832" s="165">
        <v>506</v>
      </c>
      <c r="E13832" s="129" t="s">
        <v>16716</v>
      </c>
      <c r="F13832" s="129" t="s">
        <v>16720</v>
      </c>
      <c r="G13832" s="129" t="s">
        <v>16723</v>
      </c>
      <c r="H13832" s="129"/>
    </row>
    <row r="13833" spans="1:8" x14ac:dyDescent="0.3">
      <c r="A13833" s="183">
        <v>45626</v>
      </c>
      <c r="B13833" s="129" t="s">
        <v>16925</v>
      </c>
      <c r="C13833" s="129" t="s">
        <v>418</v>
      </c>
      <c r="D13833" s="165">
        <v>12596</v>
      </c>
      <c r="E13833" s="129" t="s">
        <v>16716</v>
      </c>
      <c r="F13833" s="129" t="s">
        <v>16720</v>
      </c>
      <c r="G13833" s="129" t="s">
        <v>16723</v>
      </c>
      <c r="H13833" s="129"/>
    </row>
    <row r="13834" spans="1:8" x14ac:dyDescent="0.3">
      <c r="A13834" s="183">
        <v>45596</v>
      </c>
      <c r="B13834" s="129" t="s">
        <v>16920</v>
      </c>
      <c r="C13834" s="129" t="s">
        <v>418</v>
      </c>
      <c r="D13834" s="165">
        <v>10415</v>
      </c>
      <c r="E13834" s="129" t="s">
        <v>16716</v>
      </c>
      <c r="F13834" s="129" t="s">
        <v>16720</v>
      </c>
      <c r="G13834" s="129" t="s">
        <v>16723</v>
      </c>
      <c r="H13834" s="129"/>
    </row>
    <row r="13835" spans="1:8" x14ac:dyDescent="0.3">
      <c r="A13835" s="183">
        <v>45626</v>
      </c>
      <c r="B13835" s="129" t="s">
        <v>16927</v>
      </c>
      <c r="C13835" s="129" t="s">
        <v>418</v>
      </c>
      <c r="D13835" s="165">
        <v>4</v>
      </c>
      <c r="E13835" s="129" t="s">
        <v>16708</v>
      </c>
      <c r="F13835" s="129" t="s">
        <v>16720</v>
      </c>
      <c r="G13835" s="129" t="s">
        <v>16723</v>
      </c>
      <c r="H13835" s="129" t="s">
        <v>16774</v>
      </c>
    </row>
    <row r="13836" spans="1:8" x14ac:dyDescent="0.3">
      <c r="A13836" s="183">
        <v>45596</v>
      </c>
      <c r="B13836" s="129" t="s">
        <v>16920</v>
      </c>
      <c r="C13836" s="129" t="s">
        <v>418</v>
      </c>
      <c r="D13836" s="165">
        <v>34116</v>
      </c>
      <c r="E13836" s="129" t="s">
        <v>16708</v>
      </c>
      <c r="F13836" s="129" t="s">
        <v>16707</v>
      </c>
      <c r="G13836" s="129" t="s">
        <v>16723</v>
      </c>
      <c r="H13836" s="129" t="s">
        <v>16820</v>
      </c>
    </row>
    <row r="13837" spans="1:8" x14ac:dyDescent="0.3">
      <c r="A13837" s="183">
        <v>45626</v>
      </c>
      <c r="B13837" s="129" t="s">
        <v>16921</v>
      </c>
      <c r="C13837" s="129" t="s">
        <v>418</v>
      </c>
      <c r="D13837" s="165">
        <v>16136</v>
      </c>
      <c r="E13837" s="129" t="s">
        <v>16708</v>
      </c>
      <c r="F13837" s="129" t="s">
        <v>16707</v>
      </c>
      <c r="G13837" s="129" t="s">
        <v>16723</v>
      </c>
      <c r="H13837" s="129" t="s">
        <v>16820</v>
      </c>
    </row>
    <row r="13838" spans="1:8" x14ac:dyDescent="0.3">
      <c r="A13838" s="183">
        <v>45626</v>
      </c>
      <c r="B13838" s="129" t="s">
        <v>16922</v>
      </c>
      <c r="C13838" s="129" t="s">
        <v>418</v>
      </c>
      <c r="D13838" s="165">
        <v>16794</v>
      </c>
      <c r="E13838" s="129" t="s">
        <v>16708</v>
      </c>
      <c r="F13838" s="129" t="s">
        <v>16707</v>
      </c>
      <c r="G13838" s="129" t="s">
        <v>16723</v>
      </c>
      <c r="H13838" s="129" t="s">
        <v>16820</v>
      </c>
    </row>
    <row r="13839" spans="1:8" x14ac:dyDescent="0.3">
      <c r="A13839" s="183">
        <v>45626</v>
      </c>
      <c r="B13839" s="129" t="s">
        <v>16921</v>
      </c>
      <c r="C13839" s="129" t="s">
        <v>418</v>
      </c>
      <c r="D13839" s="165">
        <v>78087</v>
      </c>
      <c r="E13839" s="129" t="s">
        <v>16709</v>
      </c>
      <c r="F13839" s="129" t="s">
        <v>16707</v>
      </c>
      <c r="G13839" s="129" t="s">
        <v>16723</v>
      </c>
      <c r="H13839" s="129"/>
    </row>
    <row r="13840" spans="1:8" x14ac:dyDescent="0.3">
      <c r="A13840" s="183">
        <v>45626</v>
      </c>
      <c r="B13840" s="129" t="s">
        <v>16923</v>
      </c>
      <c r="C13840" s="129" t="s">
        <v>418</v>
      </c>
      <c r="D13840" s="165">
        <v>35503</v>
      </c>
      <c r="E13840" s="129" t="s">
        <v>16708</v>
      </c>
      <c r="F13840" s="129" t="s">
        <v>16707</v>
      </c>
      <c r="G13840" s="129" t="s">
        <v>16723</v>
      </c>
      <c r="H13840" s="129" t="s">
        <v>16820</v>
      </c>
    </row>
    <row r="13841" spans="1:8" x14ac:dyDescent="0.3">
      <c r="A13841" s="183">
        <v>45626</v>
      </c>
      <c r="B13841" s="129" t="s">
        <v>16924</v>
      </c>
      <c r="C13841" s="129" t="s">
        <v>418</v>
      </c>
      <c r="D13841" s="165">
        <v>18278</v>
      </c>
      <c r="E13841" s="129" t="s">
        <v>16708</v>
      </c>
      <c r="F13841" s="129" t="s">
        <v>16707</v>
      </c>
      <c r="G13841" s="129" t="s">
        <v>16723</v>
      </c>
      <c r="H13841" s="129" t="s">
        <v>16820</v>
      </c>
    </row>
    <row r="13842" spans="1:8" x14ac:dyDescent="0.3">
      <c r="A13842" s="183">
        <v>45626</v>
      </c>
      <c r="B13842" s="129" t="s">
        <v>16925</v>
      </c>
      <c r="C13842" s="129" t="s">
        <v>418</v>
      </c>
      <c r="D13842" s="165">
        <v>55309</v>
      </c>
      <c r="E13842" s="129" t="s">
        <v>16708</v>
      </c>
      <c r="F13842" s="129" t="s">
        <v>16707</v>
      </c>
      <c r="G13842" s="129" t="s">
        <v>16723</v>
      </c>
      <c r="H13842" s="129" t="s">
        <v>16820</v>
      </c>
    </row>
    <row r="13843" spans="1:8" x14ac:dyDescent="0.3">
      <c r="A13843" s="183">
        <v>45626</v>
      </c>
      <c r="B13843" s="129" t="s">
        <v>16926</v>
      </c>
      <c r="C13843" s="129" t="s">
        <v>418</v>
      </c>
      <c r="D13843" s="165">
        <v>43426</v>
      </c>
      <c r="E13843" s="129" t="s">
        <v>16708</v>
      </c>
      <c r="F13843" s="129" t="s">
        <v>16707</v>
      </c>
      <c r="G13843" s="129" t="s">
        <v>16723</v>
      </c>
      <c r="H13843" s="129" t="s">
        <v>16820</v>
      </c>
    </row>
    <row r="13844" spans="1:8" x14ac:dyDescent="0.3">
      <c r="A13844" s="183">
        <v>45626</v>
      </c>
      <c r="B13844" s="129" t="s">
        <v>16922</v>
      </c>
      <c r="C13844" s="129" t="s">
        <v>418</v>
      </c>
      <c r="D13844" s="165">
        <v>12017</v>
      </c>
      <c r="E13844" s="129" t="s">
        <v>16708</v>
      </c>
      <c r="F13844" s="129" t="s">
        <v>16707</v>
      </c>
      <c r="G13844" s="129" t="s">
        <v>16723</v>
      </c>
      <c r="H13844" s="129" t="s">
        <v>16820</v>
      </c>
    </row>
    <row r="13845" spans="1:8" x14ac:dyDescent="0.3">
      <c r="A13845" s="183">
        <v>45626</v>
      </c>
      <c r="B13845" s="129" t="s">
        <v>16921</v>
      </c>
      <c r="C13845" s="129" t="s">
        <v>418</v>
      </c>
      <c r="D13845" s="165">
        <v>17870</v>
      </c>
      <c r="E13845" s="129" t="s">
        <v>16708</v>
      </c>
      <c r="F13845" s="129" t="s">
        <v>16707</v>
      </c>
      <c r="G13845" s="129" t="s">
        <v>16723</v>
      </c>
      <c r="H13845" s="129" t="s">
        <v>16820</v>
      </c>
    </row>
    <row r="13846" spans="1:8" x14ac:dyDescent="0.3">
      <c r="A13846" s="183">
        <v>45596</v>
      </c>
      <c r="B13846" s="129" t="s">
        <v>16919</v>
      </c>
      <c r="C13846" s="129" t="s">
        <v>418</v>
      </c>
      <c r="D13846" s="165">
        <v>7712</v>
      </c>
      <c r="E13846" s="129" t="s">
        <v>16716</v>
      </c>
      <c r="F13846" s="129" t="s">
        <v>16707</v>
      </c>
      <c r="G13846" s="129" t="s">
        <v>16723</v>
      </c>
      <c r="H13846" s="129"/>
    </row>
    <row r="13847" spans="1:8" x14ac:dyDescent="0.3">
      <c r="A13847" s="183">
        <v>45596</v>
      </c>
      <c r="B13847" s="129" t="s">
        <v>16919</v>
      </c>
      <c r="C13847" s="129" t="s">
        <v>418</v>
      </c>
      <c r="D13847" s="165">
        <v>33478</v>
      </c>
      <c r="E13847" s="129" t="s">
        <v>16708</v>
      </c>
      <c r="F13847" s="129" t="s">
        <v>16707</v>
      </c>
      <c r="G13847" s="129" t="s">
        <v>16723</v>
      </c>
      <c r="H13847" s="129" t="s">
        <v>16820</v>
      </c>
    </row>
    <row r="13848" spans="1:8" x14ac:dyDescent="0.3">
      <c r="A13848" s="183">
        <v>45626</v>
      </c>
      <c r="B13848" s="129" t="s">
        <v>16924</v>
      </c>
      <c r="C13848" s="129" t="s">
        <v>418</v>
      </c>
      <c r="D13848" s="165">
        <v>20414</v>
      </c>
      <c r="E13848" s="129" t="s">
        <v>16716</v>
      </c>
      <c r="F13848" s="129" t="s">
        <v>16707</v>
      </c>
      <c r="G13848" s="129" t="s">
        <v>16723</v>
      </c>
      <c r="H13848" s="129"/>
    </row>
    <row r="13849" spans="1:8" x14ac:dyDescent="0.3">
      <c r="A13849" s="183">
        <v>45626</v>
      </c>
      <c r="B13849" s="129" t="s">
        <v>16925</v>
      </c>
      <c r="C13849" s="129" t="s">
        <v>418</v>
      </c>
      <c r="D13849" s="165">
        <v>27032</v>
      </c>
      <c r="E13849" s="129" t="s">
        <v>16716</v>
      </c>
      <c r="F13849" s="129" t="s">
        <v>16707</v>
      </c>
      <c r="G13849" s="129" t="s">
        <v>16723</v>
      </c>
      <c r="H13849" s="129"/>
    </row>
    <row r="13850" spans="1:8" x14ac:dyDescent="0.3">
      <c r="A13850" s="183">
        <v>45596</v>
      </c>
      <c r="B13850" s="129" t="s">
        <v>16920</v>
      </c>
      <c r="C13850" s="129" t="s">
        <v>418</v>
      </c>
      <c r="D13850" s="165">
        <v>24459</v>
      </c>
      <c r="E13850" s="129" t="s">
        <v>16716</v>
      </c>
      <c r="F13850" s="129" t="s">
        <v>16707</v>
      </c>
      <c r="G13850" s="129" t="s">
        <v>16723</v>
      </c>
      <c r="H13850" s="129"/>
    </row>
    <row r="13851" spans="1:8" x14ac:dyDescent="0.3">
      <c r="A13851" s="183">
        <v>45626</v>
      </c>
      <c r="B13851" s="129" t="s">
        <v>16927</v>
      </c>
      <c r="C13851" s="129" t="s">
        <v>418</v>
      </c>
      <c r="D13851" s="165">
        <v>2607</v>
      </c>
      <c r="E13851" s="129" t="s">
        <v>16708</v>
      </c>
      <c r="F13851" s="129" t="s">
        <v>16707</v>
      </c>
      <c r="G13851" s="129" t="s">
        <v>16723</v>
      </c>
      <c r="H13851" s="129" t="s">
        <v>16820</v>
      </c>
    </row>
    <row r="13852" spans="1:8" x14ac:dyDescent="0.3">
      <c r="A13852" s="183">
        <v>45596</v>
      </c>
      <c r="B13852" s="129" t="s">
        <v>16920</v>
      </c>
      <c r="C13852" s="129" t="s">
        <v>418</v>
      </c>
      <c r="D13852" s="165">
        <v>92193</v>
      </c>
      <c r="E13852" s="129" t="s">
        <v>16708</v>
      </c>
      <c r="F13852" s="129" t="s">
        <v>16721</v>
      </c>
      <c r="G13852" s="129" t="s">
        <v>16723</v>
      </c>
      <c r="H13852" s="129"/>
    </row>
    <row r="13853" spans="1:8" x14ac:dyDescent="0.3">
      <c r="A13853" s="183">
        <v>45626</v>
      </c>
      <c r="B13853" s="129" t="s">
        <v>16921</v>
      </c>
      <c r="C13853" s="129" t="s">
        <v>418</v>
      </c>
      <c r="D13853" s="165">
        <v>48720</v>
      </c>
      <c r="E13853" s="129" t="s">
        <v>16708</v>
      </c>
      <c r="F13853" s="129" t="s">
        <v>16721</v>
      </c>
      <c r="G13853" s="129" t="s">
        <v>16723</v>
      </c>
      <c r="H13853" s="129"/>
    </row>
    <row r="13854" spans="1:8" x14ac:dyDescent="0.3">
      <c r="A13854" s="183">
        <v>45626</v>
      </c>
      <c r="B13854" s="129" t="s">
        <v>16922</v>
      </c>
      <c r="C13854" s="129" t="s">
        <v>418</v>
      </c>
      <c r="D13854" s="165">
        <v>48915</v>
      </c>
      <c r="E13854" s="129" t="s">
        <v>16708</v>
      </c>
      <c r="F13854" s="129" t="s">
        <v>16721</v>
      </c>
      <c r="G13854" s="129" t="s">
        <v>16723</v>
      </c>
      <c r="H13854" s="129"/>
    </row>
    <row r="13855" spans="1:8" x14ac:dyDescent="0.3">
      <c r="A13855" s="183">
        <v>45626</v>
      </c>
      <c r="B13855" s="129" t="s">
        <v>16921</v>
      </c>
      <c r="C13855" s="129" t="s">
        <v>418</v>
      </c>
      <c r="D13855" s="165">
        <v>145260</v>
      </c>
      <c r="E13855" s="129" t="s">
        <v>16709</v>
      </c>
      <c r="F13855" s="129" t="s">
        <v>16721</v>
      </c>
      <c r="G13855" s="129" t="s">
        <v>16723</v>
      </c>
      <c r="H13855" s="129"/>
    </row>
    <row r="13856" spans="1:8" x14ac:dyDescent="0.3">
      <c r="A13856" s="183">
        <v>45626</v>
      </c>
      <c r="B13856" s="129" t="s">
        <v>16923</v>
      </c>
      <c r="C13856" s="129" t="s">
        <v>418</v>
      </c>
      <c r="D13856" s="165">
        <v>89813</v>
      </c>
      <c r="E13856" s="129" t="s">
        <v>16708</v>
      </c>
      <c r="F13856" s="129" t="s">
        <v>16721</v>
      </c>
      <c r="G13856" s="129" t="s">
        <v>16723</v>
      </c>
      <c r="H13856" s="129"/>
    </row>
    <row r="13857" spans="1:8" x14ac:dyDescent="0.3">
      <c r="A13857" s="183">
        <v>45626</v>
      </c>
      <c r="B13857" s="129" t="s">
        <v>16924</v>
      </c>
      <c r="C13857" s="129" t="s">
        <v>418</v>
      </c>
      <c r="D13857" s="165">
        <v>59903</v>
      </c>
      <c r="E13857" s="129" t="s">
        <v>16708</v>
      </c>
      <c r="F13857" s="129" t="s">
        <v>16721</v>
      </c>
      <c r="G13857" s="129" t="s">
        <v>16723</v>
      </c>
      <c r="H13857" s="129"/>
    </row>
    <row r="13858" spans="1:8" x14ac:dyDescent="0.3">
      <c r="A13858" s="183">
        <v>45626</v>
      </c>
      <c r="B13858" s="129" t="s">
        <v>16925</v>
      </c>
      <c r="C13858" s="129" t="s">
        <v>418</v>
      </c>
      <c r="D13858" s="165">
        <v>109788</v>
      </c>
      <c r="E13858" s="129" t="s">
        <v>16708</v>
      </c>
      <c r="F13858" s="129" t="s">
        <v>16721</v>
      </c>
      <c r="G13858" s="129" t="s">
        <v>16723</v>
      </c>
      <c r="H13858" s="129"/>
    </row>
    <row r="13859" spans="1:8" x14ac:dyDescent="0.3">
      <c r="A13859" s="183">
        <v>45626</v>
      </c>
      <c r="B13859" s="129" t="s">
        <v>16926</v>
      </c>
      <c r="C13859" s="129" t="s">
        <v>418</v>
      </c>
      <c r="D13859" s="165">
        <v>76012</v>
      </c>
      <c r="E13859" s="129" t="s">
        <v>16708</v>
      </c>
      <c r="F13859" s="129" t="s">
        <v>16721</v>
      </c>
      <c r="G13859" s="129" t="s">
        <v>16723</v>
      </c>
      <c r="H13859" s="129"/>
    </row>
    <row r="13860" spans="1:8" x14ac:dyDescent="0.3">
      <c r="A13860" s="183">
        <v>45626</v>
      </c>
      <c r="B13860" s="129" t="s">
        <v>16922</v>
      </c>
      <c r="C13860" s="129" t="s">
        <v>418</v>
      </c>
      <c r="D13860" s="165">
        <v>29625</v>
      </c>
      <c r="E13860" s="129" t="s">
        <v>16708</v>
      </c>
      <c r="F13860" s="129" t="s">
        <v>16721</v>
      </c>
      <c r="G13860" s="129" t="s">
        <v>16723</v>
      </c>
      <c r="H13860" s="129"/>
    </row>
    <row r="13861" spans="1:8" x14ac:dyDescent="0.3">
      <c r="A13861" s="183">
        <v>45626</v>
      </c>
      <c r="B13861" s="129" t="s">
        <v>16921</v>
      </c>
      <c r="C13861" s="129" t="s">
        <v>418</v>
      </c>
      <c r="D13861" s="165">
        <v>41887</v>
      </c>
      <c r="E13861" s="129" t="s">
        <v>16708</v>
      </c>
      <c r="F13861" s="129" t="s">
        <v>16721</v>
      </c>
      <c r="G13861" s="129" t="s">
        <v>16723</v>
      </c>
      <c r="H13861" s="129"/>
    </row>
    <row r="13862" spans="1:8" x14ac:dyDescent="0.3">
      <c r="A13862" s="183">
        <v>45596</v>
      </c>
      <c r="B13862" s="129" t="s">
        <v>16919</v>
      </c>
      <c r="C13862" s="129" t="s">
        <v>418</v>
      </c>
      <c r="D13862" s="165">
        <v>125710</v>
      </c>
      <c r="E13862" s="129" t="s">
        <v>16716</v>
      </c>
      <c r="F13862" s="129" t="s">
        <v>16721</v>
      </c>
      <c r="G13862" s="129" t="s">
        <v>16723</v>
      </c>
      <c r="H13862" s="129"/>
    </row>
    <row r="13863" spans="1:8" x14ac:dyDescent="0.3">
      <c r="A13863" s="183">
        <v>45596</v>
      </c>
      <c r="B13863" s="129" t="s">
        <v>16919</v>
      </c>
      <c r="C13863" s="129" t="s">
        <v>418</v>
      </c>
      <c r="D13863" s="165">
        <v>54495</v>
      </c>
      <c r="E13863" s="129" t="s">
        <v>16708</v>
      </c>
      <c r="F13863" s="129" t="s">
        <v>16721</v>
      </c>
      <c r="G13863" s="129" t="s">
        <v>16723</v>
      </c>
      <c r="H13863" s="129"/>
    </row>
    <row r="13864" spans="1:8" x14ac:dyDescent="0.3">
      <c r="A13864" s="183">
        <v>45626</v>
      </c>
      <c r="B13864" s="129" t="s">
        <v>16924</v>
      </c>
      <c r="C13864" s="129" t="s">
        <v>418</v>
      </c>
      <c r="D13864" s="165">
        <v>38008</v>
      </c>
      <c r="E13864" s="129" t="s">
        <v>16716</v>
      </c>
      <c r="F13864" s="129" t="s">
        <v>16721</v>
      </c>
      <c r="G13864" s="129" t="s">
        <v>16723</v>
      </c>
      <c r="H13864" s="129"/>
    </row>
    <row r="13865" spans="1:8" x14ac:dyDescent="0.3">
      <c r="A13865" s="183">
        <v>45626</v>
      </c>
      <c r="B13865" s="129" t="s">
        <v>16925</v>
      </c>
      <c r="C13865" s="129" t="s">
        <v>418</v>
      </c>
      <c r="D13865" s="165">
        <v>38678</v>
      </c>
      <c r="E13865" s="129" t="s">
        <v>16716</v>
      </c>
      <c r="F13865" s="129" t="s">
        <v>16721</v>
      </c>
      <c r="G13865" s="129" t="s">
        <v>16723</v>
      </c>
      <c r="H13865" s="129"/>
    </row>
    <row r="13866" spans="1:8" x14ac:dyDescent="0.3">
      <c r="A13866" s="183">
        <v>45596</v>
      </c>
      <c r="B13866" s="129" t="s">
        <v>16920</v>
      </c>
      <c r="C13866" s="129" t="s">
        <v>418</v>
      </c>
      <c r="D13866" s="165">
        <v>34502</v>
      </c>
      <c r="E13866" s="129" t="s">
        <v>16716</v>
      </c>
      <c r="F13866" s="129" t="s">
        <v>16721</v>
      </c>
      <c r="G13866" s="129" t="s">
        <v>16723</v>
      </c>
      <c r="H13866" s="129"/>
    </row>
    <row r="13867" spans="1:8" x14ac:dyDescent="0.3">
      <c r="A13867" s="183">
        <v>45626</v>
      </c>
      <c r="B13867" s="129" t="s">
        <v>16927</v>
      </c>
      <c r="C13867" s="129" t="s">
        <v>418</v>
      </c>
      <c r="D13867" s="165">
        <v>3624</v>
      </c>
      <c r="E13867" s="129" t="s">
        <v>16708</v>
      </c>
      <c r="F13867" s="129" t="s">
        <v>16721</v>
      </c>
      <c r="G13867" s="129" t="s">
        <v>16723</v>
      </c>
      <c r="H13867" s="129"/>
    </row>
    <row r="13868" spans="1:8" x14ac:dyDescent="0.3">
      <c r="A13868" s="183">
        <v>45596</v>
      </c>
      <c r="B13868" s="129" t="s">
        <v>16920</v>
      </c>
      <c r="C13868" s="129" t="s">
        <v>418</v>
      </c>
      <c r="D13868" s="165">
        <v>304.12</v>
      </c>
      <c r="E13868" s="129" t="s">
        <v>16708</v>
      </c>
      <c r="F13868" s="129" t="s">
        <v>16769</v>
      </c>
      <c r="G13868" s="129" t="s">
        <v>16723</v>
      </c>
      <c r="H13868" s="129" t="s">
        <v>16801</v>
      </c>
    </row>
    <row r="13869" spans="1:8" x14ac:dyDescent="0.3">
      <c r="A13869" s="183">
        <v>45626</v>
      </c>
      <c r="B13869" s="129" t="s">
        <v>16921</v>
      </c>
      <c r="C13869" s="129" t="s">
        <v>418</v>
      </c>
      <c r="D13869" s="165">
        <v>300</v>
      </c>
      <c r="E13869" s="129" t="s">
        <v>16708</v>
      </c>
      <c r="F13869" s="129" t="s">
        <v>16769</v>
      </c>
      <c r="G13869" s="129" t="s">
        <v>16723</v>
      </c>
      <c r="H13869" s="129" t="s">
        <v>16801</v>
      </c>
    </row>
    <row r="13870" spans="1:8" x14ac:dyDescent="0.3">
      <c r="A13870" s="183">
        <v>45626</v>
      </c>
      <c r="B13870" s="129" t="s">
        <v>16922</v>
      </c>
      <c r="C13870" s="129" t="s">
        <v>418</v>
      </c>
      <c r="D13870" s="165">
        <v>300</v>
      </c>
      <c r="E13870" s="129" t="s">
        <v>16708</v>
      </c>
      <c r="F13870" s="129" t="s">
        <v>16769</v>
      </c>
      <c r="G13870" s="129" t="s">
        <v>16723</v>
      </c>
      <c r="H13870" s="129" t="s">
        <v>16801</v>
      </c>
    </row>
    <row r="13871" spans="1:8" x14ac:dyDescent="0.3">
      <c r="A13871" s="183">
        <v>45626</v>
      </c>
      <c r="B13871" s="129" t="s">
        <v>16921</v>
      </c>
      <c r="C13871" s="129" t="s">
        <v>418</v>
      </c>
      <c r="D13871" s="165">
        <v>299.95</v>
      </c>
      <c r="E13871" s="129" t="s">
        <v>16709</v>
      </c>
      <c r="F13871" s="129" t="s">
        <v>16769</v>
      </c>
      <c r="G13871" s="129" t="s">
        <v>16723</v>
      </c>
      <c r="H13871" s="129"/>
    </row>
    <row r="13872" spans="1:8" x14ac:dyDescent="0.3">
      <c r="A13872" s="183">
        <v>45626</v>
      </c>
      <c r="B13872" s="129" t="s">
        <v>16923</v>
      </c>
      <c r="C13872" s="129" t="s">
        <v>418</v>
      </c>
      <c r="D13872" s="165">
        <v>299.93</v>
      </c>
      <c r="E13872" s="129" t="s">
        <v>16708</v>
      </c>
      <c r="F13872" s="129" t="s">
        <v>16769</v>
      </c>
      <c r="G13872" s="129" t="s">
        <v>16723</v>
      </c>
      <c r="H13872" s="129" t="s">
        <v>16801</v>
      </c>
    </row>
    <row r="13873" spans="1:8" x14ac:dyDescent="0.3">
      <c r="A13873" s="183">
        <v>45626</v>
      </c>
      <c r="B13873" s="129" t="s">
        <v>16924</v>
      </c>
      <c r="C13873" s="129" t="s">
        <v>418</v>
      </c>
      <c r="D13873" s="165">
        <v>299.33</v>
      </c>
      <c r="E13873" s="129" t="s">
        <v>16708</v>
      </c>
      <c r="F13873" s="129" t="s">
        <v>16769</v>
      </c>
      <c r="G13873" s="129" t="s">
        <v>16723</v>
      </c>
      <c r="H13873" s="129" t="s">
        <v>16801</v>
      </c>
    </row>
    <row r="13874" spans="1:8" x14ac:dyDescent="0.3">
      <c r="A13874" s="183">
        <v>45626</v>
      </c>
      <c r="B13874" s="129" t="s">
        <v>16925</v>
      </c>
      <c r="C13874" s="129" t="s">
        <v>418</v>
      </c>
      <c r="D13874" s="165">
        <v>250</v>
      </c>
      <c r="E13874" s="129" t="s">
        <v>16708</v>
      </c>
      <c r="F13874" s="129" t="s">
        <v>16769</v>
      </c>
      <c r="G13874" s="129" t="s">
        <v>16723</v>
      </c>
      <c r="H13874" s="129" t="s">
        <v>16801</v>
      </c>
    </row>
    <row r="13875" spans="1:8" x14ac:dyDescent="0.3">
      <c r="A13875" s="183">
        <v>45626</v>
      </c>
      <c r="B13875" s="129" t="s">
        <v>16926</v>
      </c>
      <c r="C13875" s="129" t="s">
        <v>418</v>
      </c>
      <c r="D13875" s="165">
        <v>233.31</v>
      </c>
      <c r="E13875" s="129" t="s">
        <v>16708</v>
      </c>
      <c r="F13875" s="129" t="s">
        <v>16769</v>
      </c>
      <c r="G13875" s="129" t="s">
        <v>16723</v>
      </c>
      <c r="H13875" s="129" t="s">
        <v>16801</v>
      </c>
    </row>
    <row r="13876" spans="1:8" x14ac:dyDescent="0.3">
      <c r="A13876" s="183">
        <v>45626</v>
      </c>
      <c r="B13876" s="129" t="s">
        <v>16922</v>
      </c>
      <c r="C13876" s="129" t="s">
        <v>418</v>
      </c>
      <c r="D13876" s="165">
        <v>199.89</v>
      </c>
      <c r="E13876" s="129" t="s">
        <v>16708</v>
      </c>
      <c r="F13876" s="129" t="s">
        <v>16769</v>
      </c>
      <c r="G13876" s="129" t="s">
        <v>16723</v>
      </c>
      <c r="H13876" s="129" t="s">
        <v>16801</v>
      </c>
    </row>
    <row r="13877" spans="1:8" x14ac:dyDescent="0.3">
      <c r="A13877" s="183">
        <v>45626</v>
      </c>
      <c r="B13877" s="129" t="s">
        <v>16921</v>
      </c>
      <c r="C13877" s="129" t="s">
        <v>418</v>
      </c>
      <c r="D13877" s="165">
        <v>199.78</v>
      </c>
      <c r="E13877" s="129" t="s">
        <v>16708</v>
      </c>
      <c r="F13877" s="129" t="s">
        <v>16769</v>
      </c>
      <c r="G13877" s="129" t="s">
        <v>16723</v>
      </c>
      <c r="H13877" s="129" t="s">
        <v>16801</v>
      </c>
    </row>
    <row r="13878" spans="1:8" x14ac:dyDescent="0.3">
      <c r="A13878" s="183">
        <v>45596</v>
      </c>
      <c r="B13878" s="129" t="s">
        <v>16919</v>
      </c>
      <c r="C13878" s="129" t="s">
        <v>418</v>
      </c>
      <c r="D13878" s="165">
        <v>157.07</v>
      </c>
      <c r="E13878" s="129" t="s">
        <v>16716</v>
      </c>
      <c r="F13878" s="129" t="s">
        <v>16769</v>
      </c>
      <c r="G13878" s="129" t="s">
        <v>16723</v>
      </c>
      <c r="H13878" s="129"/>
    </row>
    <row r="13879" spans="1:8" x14ac:dyDescent="0.3">
      <c r="A13879" s="183">
        <v>45596</v>
      </c>
      <c r="B13879" s="129" t="s">
        <v>16919</v>
      </c>
      <c r="C13879" s="129" t="s">
        <v>418</v>
      </c>
      <c r="D13879" s="165">
        <v>152.29</v>
      </c>
      <c r="E13879" s="129" t="s">
        <v>16708</v>
      </c>
      <c r="F13879" s="129" t="s">
        <v>16769</v>
      </c>
      <c r="G13879" s="129" t="s">
        <v>16723</v>
      </c>
      <c r="H13879" s="129" t="s">
        <v>16801</v>
      </c>
    </row>
    <row r="13880" spans="1:8" x14ac:dyDescent="0.3">
      <c r="A13880" s="183">
        <v>45626</v>
      </c>
      <c r="B13880" s="129" t="s">
        <v>16924</v>
      </c>
      <c r="C13880" s="129" t="s">
        <v>418</v>
      </c>
      <c r="D13880" s="165">
        <v>99.97</v>
      </c>
      <c r="E13880" s="129" t="s">
        <v>16716</v>
      </c>
      <c r="F13880" s="129" t="s">
        <v>16769</v>
      </c>
      <c r="G13880" s="129" t="s">
        <v>16723</v>
      </c>
      <c r="H13880" s="129"/>
    </row>
    <row r="13881" spans="1:8" x14ac:dyDescent="0.3">
      <c r="A13881" s="183">
        <v>45626</v>
      </c>
      <c r="B13881" s="129" t="s">
        <v>16925</v>
      </c>
      <c r="C13881" s="129" t="s">
        <v>418</v>
      </c>
      <c r="D13881" s="165">
        <v>69.989999999999995</v>
      </c>
      <c r="E13881" s="129" t="s">
        <v>16716</v>
      </c>
      <c r="F13881" s="129" t="s">
        <v>16769</v>
      </c>
      <c r="G13881" s="129" t="s">
        <v>16723</v>
      </c>
      <c r="H13881" s="129"/>
    </row>
    <row r="13882" spans="1:8" x14ac:dyDescent="0.3">
      <c r="A13882" s="183">
        <v>45596</v>
      </c>
      <c r="B13882" s="129" t="s">
        <v>16920</v>
      </c>
      <c r="C13882" s="129" t="s">
        <v>418</v>
      </c>
      <c r="D13882" s="165">
        <v>66.09</v>
      </c>
      <c r="E13882" s="129" t="s">
        <v>16716</v>
      </c>
      <c r="F13882" s="129" t="s">
        <v>16769</v>
      </c>
      <c r="G13882" s="129" t="s">
        <v>16723</v>
      </c>
      <c r="H13882" s="129"/>
    </row>
    <row r="13883" spans="1:8" x14ac:dyDescent="0.3">
      <c r="A13883" s="183">
        <v>45626</v>
      </c>
      <c r="B13883" s="129" t="s">
        <v>16927</v>
      </c>
      <c r="C13883" s="129" t="s">
        <v>418</v>
      </c>
      <c r="D13883" s="165">
        <v>16.5</v>
      </c>
      <c r="E13883" s="129" t="s">
        <v>16708</v>
      </c>
      <c r="F13883" s="129" t="s">
        <v>16769</v>
      </c>
      <c r="G13883" s="129" t="s">
        <v>16723</v>
      </c>
      <c r="H13883" s="129" t="s">
        <v>16801</v>
      </c>
    </row>
    <row r="13884" spans="1:8" x14ac:dyDescent="0.3">
      <c r="A13884" s="183">
        <v>45657</v>
      </c>
      <c r="B13884" s="129" t="s">
        <v>16928</v>
      </c>
      <c r="C13884" s="129" t="s">
        <v>418</v>
      </c>
      <c r="D13884" s="165">
        <v>39</v>
      </c>
      <c r="E13884" s="129" t="s">
        <v>16708</v>
      </c>
      <c r="F13884" s="129" t="s">
        <v>16720</v>
      </c>
      <c r="G13884" s="129" t="s">
        <v>16723</v>
      </c>
      <c r="H13884" s="129" t="s">
        <v>16774</v>
      </c>
    </row>
    <row r="13885" spans="1:8" x14ac:dyDescent="0.3">
      <c r="A13885" s="183">
        <v>45657</v>
      </c>
      <c r="B13885" s="129" t="s">
        <v>16929</v>
      </c>
      <c r="C13885" s="129" t="s">
        <v>418</v>
      </c>
      <c r="D13885" s="165">
        <v>96</v>
      </c>
      <c r="E13885" s="129" t="s">
        <v>16708</v>
      </c>
      <c r="F13885" s="129" t="s">
        <v>16720</v>
      </c>
      <c r="G13885" s="129" t="s">
        <v>16723</v>
      </c>
      <c r="H13885" s="129" t="s">
        <v>16774</v>
      </c>
    </row>
    <row r="13886" spans="1:8" x14ac:dyDescent="0.3">
      <c r="A13886" s="183">
        <v>45657</v>
      </c>
      <c r="B13886" s="129" t="s">
        <v>16929</v>
      </c>
      <c r="C13886" s="129" t="s">
        <v>418</v>
      </c>
      <c r="D13886" s="165">
        <v>88</v>
      </c>
      <c r="E13886" s="129" t="s">
        <v>16708</v>
      </c>
      <c r="F13886" s="129" t="s">
        <v>16720</v>
      </c>
      <c r="G13886" s="129" t="s">
        <v>16723</v>
      </c>
      <c r="H13886" s="129" t="s">
        <v>16774</v>
      </c>
    </row>
    <row r="13887" spans="1:8" x14ac:dyDescent="0.3">
      <c r="A13887" s="183">
        <v>45657</v>
      </c>
      <c r="B13887" s="129" t="s">
        <v>16930</v>
      </c>
      <c r="C13887" s="129" t="s">
        <v>418</v>
      </c>
      <c r="D13887" s="165">
        <v>80</v>
      </c>
      <c r="E13887" s="129" t="s">
        <v>16708</v>
      </c>
      <c r="F13887" s="129" t="s">
        <v>16720</v>
      </c>
      <c r="G13887" s="129" t="s">
        <v>16723</v>
      </c>
      <c r="H13887" s="129" t="s">
        <v>16774</v>
      </c>
    </row>
    <row r="13888" spans="1:8" x14ac:dyDescent="0.3">
      <c r="A13888" s="183">
        <v>45657</v>
      </c>
      <c r="B13888" s="129" t="s">
        <v>16931</v>
      </c>
      <c r="C13888" s="129" t="s">
        <v>418</v>
      </c>
      <c r="D13888" s="165">
        <v>54</v>
      </c>
      <c r="E13888" s="129" t="s">
        <v>16708</v>
      </c>
      <c r="F13888" s="129" t="s">
        <v>16720</v>
      </c>
      <c r="G13888" s="129" t="s">
        <v>16723</v>
      </c>
      <c r="H13888" s="129" t="s">
        <v>16774</v>
      </c>
    </row>
    <row r="13889" spans="1:8" x14ac:dyDescent="0.3">
      <c r="A13889" s="183">
        <v>45626</v>
      </c>
      <c r="B13889" s="129" t="s">
        <v>16926</v>
      </c>
      <c r="C13889" s="129" t="s">
        <v>418</v>
      </c>
      <c r="D13889" s="165">
        <v>33</v>
      </c>
      <c r="E13889" s="129" t="s">
        <v>16708</v>
      </c>
      <c r="F13889" s="129" t="s">
        <v>16720</v>
      </c>
      <c r="G13889" s="129" t="s">
        <v>16723</v>
      </c>
      <c r="H13889" s="129" t="s">
        <v>16774</v>
      </c>
    </row>
    <row r="13890" spans="1:8" x14ac:dyDescent="0.3">
      <c r="A13890" s="183">
        <v>45657</v>
      </c>
      <c r="B13890" s="129" t="s">
        <v>16928</v>
      </c>
      <c r="C13890" s="129" t="s">
        <v>418</v>
      </c>
      <c r="D13890" s="165">
        <v>24437</v>
      </c>
      <c r="E13890" s="129" t="s">
        <v>16708</v>
      </c>
      <c r="F13890" s="129" t="s">
        <v>16707</v>
      </c>
      <c r="G13890" s="129" t="s">
        <v>16723</v>
      </c>
      <c r="H13890" s="129" t="s">
        <v>16820</v>
      </c>
    </row>
    <row r="13891" spans="1:8" x14ac:dyDescent="0.3">
      <c r="A13891" s="183">
        <v>45657</v>
      </c>
      <c r="B13891" s="129" t="s">
        <v>16929</v>
      </c>
      <c r="C13891" s="129" t="s">
        <v>418</v>
      </c>
      <c r="D13891" s="165">
        <v>48315</v>
      </c>
      <c r="E13891" s="129" t="s">
        <v>16708</v>
      </c>
      <c r="F13891" s="129" t="s">
        <v>16707</v>
      </c>
      <c r="G13891" s="129" t="s">
        <v>16723</v>
      </c>
      <c r="H13891" s="129" t="s">
        <v>16820</v>
      </c>
    </row>
    <row r="13892" spans="1:8" x14ac:dyDescent="0.3">
      <c r="A13892" s="183">
        <v>45657</v>
      </c>
      <c r="B13892" s="129" t="s">
        <v>16929</v>
      </c>
      <c r="C13892" s="129" t="s">
        <v>418</v>
      </c>
      <c r="D13892" s="165">
        <v>58827</v>
      </c>
      <c r="E13892" s="129" t="s">
        <v>16708</v>
      </c>
      <c r="F13892" s="129" t="s">
        <v>16707</v>
      </c>
      <c r="G13892" s="129" t="s">
        <v>16723</v>
      </c>
      <c r="H13892" s="129" t="s">
        <v>16820</v>
      </c>
    </row>
    <row r="13893" spans="1:8" x14ac:dyDescent="0.3">
      <c r="A13893" s="183">
        <v>45657</v>
      </c>
      <c r="B13893" s="129" t="s">
        <v>16930</v>
      </c>
      <c r="C13893" s="129" t="s">
        <v>418</v>
      </c>
      <c r="D13893" s="165">
        <v>60530</v>
      </c>
      <c r="E13893" s="129" t="s">
        <v>16708</v>
      </c>
      <c r="F13893" s="129" t="s">
        <v>16707</v>
      </c>
      <c r="G13893" s="129" t="s">
        <v>16723</v>
      </c>
      <c r="H13893" s="129" t="s">
        <v>16820</v>
      </c>
    </row>
    <row r="13894" spans="1:8" x14ac:dyDescent="0.3">
      <c r="A13894" s="183">
        <v>45657</v>
      </c>
      <c r="B13894" s="129" t="s">
        <v>16931</v>
      </c>
      <c r="C13894" s="129" t="s">
        <v>418</v>
      </c>
      <c r="D13894" s="165">
        <v>65138</v>
      </c>
      <c r="E13894" s="129" t="s">
        <v>16708</v>
      </c>
      <c r="F13894" s="129" t="s">
        <v>16707</v>
      </c>
      <c r="G13894" s="129" t="s">
        <v>16723</v>
      </c>
      <c r="H13894" s="129" t="s">
        <v>16820</v>
      </c>
    </row>
    <row r="13895" spans="1:8" x14ac:dyDescent="0.3">
      <c r="A13895" s="183">
        <v>45626</v>
      </c>
      <c r="B13895" s="129" t="s">
        <v>16926</v>
      </c>
      <c r="C13895" s="129" t="s">
        <v>418</v>
      </c>
      <c r="D13895" s="165">
        <v>42101</v>
      </c>
      <c r="E13895" s="129" t="s">
        <v>16708</v>
      </c>
      <c r="F13895" s="129" t="s">
        <v>16707</v>
      </c>
      <c r="G13895" s="129" t="s">
        <v>16723</v>
      </c>
      <c r="H13895" s="129" t="s">
        <v>16820</v>
      </c>
    </row>
    <row r="13896" spans="1:8" x14ac:dyDescent="0.3">
      <c r="A13896" s="183">
        <v>45657</v>
      </c>
      <c r="B13896" s="129" t="s">
        <v>16928</v>
      </c>
      <c r="C13896" s="129" t="s">
        <v>418</v>
      </c>
      <c r="D13896" s="165">
        <v>93851</v>
      </c>
      <c r="E13896" s="129" t="s">
        <v>16708</v>
      </c>
      <c r="F13896" s="129" t="s">
        <v>16721</v>
      </c>
      <c r="G13896" s="129" t="s">
        <v>16723</v>
      </c>
      <c r="H13896" s="129"/>
    </row>
    <row r="13897" spans="1:8" x14ac:dyDescent="0.3">
      <c r="A13897" s="183">
        <v>45657</v>
      </c>
      <c r="B13897" s="129" t="s">
        <v>16929</v>
      </c>
      <c r="C13897" s="129" t="s">
        <v>418</v>
      </c>
      <c r="D13897" s="165">
        <v>116012</v>
      </c>
      <c r="E13897" s="129" t="s">
        <v>16708</v>
      </c>
      <c r="F13897" s="129" t="s">
        <v>16721</v>
      </c>
      <c r="G13897" s="129" t="s">
        <v>16723</v>
      </c>
      <c r="H13897" s="129"/>
    </row>
    <row r="13898" spans="1:8" x14ac:dyDescent="0.3">
      <c r="A13898" s="183">
        <v>45657</v>
      </c>
      <c r="B13898" s="129" t="s">
        <v>16929</v>
      </c>
      <c r="C13898" s="129" t="s">
        <v>418</v>
      </c>
      <c r="D13898" s="165">
        <v>118553</v>
      </c>
      <c r="E13898" s="129" t="s">
        <v>16708</v>
      </c>
      <c r="F13898" s="129" t="s">
        <v>16721</v>
      </c>
      <c r="G13898" s="129" t="s">
        <v>16723</v>
      </c>
      <c r="H13898" s="129"/>
    </row>
    <row r="13899" spans="1:8" x14ac:dyDescent="0.3">
      <c r="A13899" s="183">
        <v>45657</v>
      </c>
      <c r="B13899" s="129" t="s">
        <v>16930</v>
      </c>
      <c r="C13899" s="129" t="s">
        <v>418</v>
      </c>
      <c r="D13899" s="165">
        <v>120157</v>
      </c>
      <c r="E13899" s="129" t="s">
        <v>16708</v>
      </c>
      <c r="F13899" s="129" t="s">
        <v>16721</v>
      </c>
      <c r="G13899" s="129" t="s">
        <v>16723</v>
      </c>
      <c r="H13899" s="129"/>
    </row>
    <row r="13900" spans="1:8" x14ac:dyDescent="0.3">
      <c r="A13900" s="183">
        <v>45657</v>
      </c>
      <c r="B13900" s="129" t="s">
        <v>16931</v>
      </c>
      <c r="C13900" s="129" t="s">
        <v>418</v>
      </c>
      <c r="D13900" s="165">
        <v>134279</v>
      </c>
      <c r="E13900" s="129" t="s">
        <v>16708</v>
      </c>
      <c r="F13900" s="129" t="s">
        <v>16721</v>
      </c>
      <c r="G13900" s="129" t="s">
        <v>16723</v>
      </c>
      <c r="H13900" s="129"/>
    </row>
    <row r="13901" spans="1:8" x14ac:dyDescent="0.3">
      <c r="A13901" s="183">
        <v>45626</v>
      </c>
      <c r="B13901" s="129" t="s">
        <v>16926</v>
      </c>
      <c r="C13901" s="129" t="s">
        <v>418</v>
      </c>
      <c r="D13901" s="165">
        <v>66782</v>
      </c>
      <c r="E13901" s="129" t="s">
        <v>16708</v>
      </c>
      <c r="F13901" s="129" t="s">
        <v>16721</v>
      </c>
      <c r="G13901" s="129" t="s">
        <v>16723</v>
      </c>
      <c r="H13901" s="129"/>
    </row>
    <row r="13902" spans="1:8" x14ac:dyDescent="0.3">
      <c r="A13902" s="183">
        <v>45657</v>
      </c>
      <c r="B13902" s="129" t="s">
        <v>16928</v>
      </c>
      <c r="C13902" s="129" t="s">
        <v>418</v>
      </c>
      <c r="D13902" s="165">
        <v>399.98</v>
      </c>
      <c r="E13902" s="129" t="s">
        <v>16708</v>
      </c>
      <c r="F13902" s="129" t="s">
        <v>16769</v>
      </c>
      <c r="G13902" s="129" t="s">
        <v>16723</v>
      </c>
      <c r="H13902" s="129" t="s">
        <v>16801</v>
      </c>
    </row>
    <row r="13903" spans="1:8" x14ac:dyDescent="0.3">
      <c r="A13903" s="183">
        <v>45657</v>
      </c>
      <c r="B13903" s="129" t="s">
        <v>16929</v>
      </c>
      <c r="C13903" s="129" t="s">
        <v>418</v>
      </c>
      <c r="D13903" s="165">
        <v>399.66</v>
      </c>
      <c r="E13903" s="129" t="s">
        <v>16708</v>
      </c>
      <c r="F13903" s="129" t="s">
        <v>16769</v>
      </c>
      <c r="G13903" s="129" t="s">
        <v>16723</v>
      </c>
      <c r="H13903" s="129" t="s">
        <v>16801</v>
      </c>
    </row>
    <row r="13904" spans="1:8" x14ac:dyDescent="0.3">
      <c r="A13904" s="183">
        <v>45657</v>
      </c>
      <c r="B13904" s="129" t="s">
        <v>16929</v>
      </c>
      <c r="C13904" s="129" t="s">
        <v>418</v>
      </c>
      <c r="D13904" s="165">
        <v>299.64</v>
      </c>
      <c r="E13904" s="129" t="s">
        <v>16708</v>
      </c>
      <c r="F13904" s="129" t="s">
        <v>16769</v>
      </c>
      <c r="G13904" s="129" t="s">
        <v>16723</v>
      </c>
      <c r="H13904" s="129" t="s">
        <v>16801</v>
      </c>
    </row>
    <row r="13905" spans="1:8" x14ac:dyDescent="0.3">
      <c r="A13905" s="183">
        <v>45657</v>
      </c>
      <c r="B13905" s="129" t="s">
        <v>16930</v>
      </c>
      <c r="C13905" s="129" t="s">
        <v>418</v>
      </c>
      <c r="D13905" s="165">
        <v>298.43</v>
      </c>
      <c r="E13905" s="129" t="s">
        <v>16708</v>
      </c>
      <c r="F13905" s="129" t="s">
        <v>16769</v>
      </c>
      <c r="G13905" s="129" t="s">
        <v>16723</v>
      </c>
      <c r="H13905" s="129" t="s">
        <v>16801</v>
      </c>
    </row>
    <row r="13906" spans="1:8" x14ac:dyDescent="0.3">
      <c r="A13906" s="183">
        <v>45657</v>
      </c>
      <c r="B13906" s="129" t="s">
        <v>16931</v>
      </c>
      <c r="C13906" s="129" t="s">
        <v>418</v>
      </c>
      <c r="D13906" s="165">
        <v>293.83999999999997</v>
      </c>
      <c r="E13906" s="129" t="s">
        <v>16708</v>
      </c>
      <c r="F13906" s="129" t="s">
        <v>16769</v>
      </c>
      <c r="G13906" s="129" t="s">
        <v>16723</v>
      </c>
      <c r="H13906" s="129" t="s">
        <v>16801</v>
      </c>
    </row>
    <row r="13907" spans="1:8" x14ac:dyDescent="0.3">
      <c r="A13907" s="183">
        <v>45626</v>
      </c>
      <c r="B13907" s="129" t="s">
        <v>16926</v>
      </c>
      <c r="C13907" s="129" t="s">
        <v>418</v>
      </c>
      <c r="D13907" s="165">
        <v>116.69</v>
      </c>
      <c r="E13907" s="129" t="s">
        <v>16708</v>
      </c>
      <c r="F13907" s="129" t="s">
        <v>16769</v>
      </c>
      <c r="G13907" s="129" t="s">
        <v>16723</v>
      </c>
      <c r="H13907" s="129" t="s">
        <v>16801</v>
      </c>
    </row>
    <row r="13908" spans="1:8" x14ac:dyDescent="0.3">
      <c r="A13908" s="183">
        <v>45657</v>
      </c>
      <c r="B13908" s="129" t="s">
        <v>16929</v>
      </c>
      <c r="C13908" s="129" t="s">
        <v>416</v>
      </c>
      <c r="D13908" s="165">
        <v>45</v>
      </c>
      <c r="E13908" s="129" t="s">
        <v>16708</v>
      </c>
      <c r="F13908" s="129" t="s">
        <v>16720</v>
      </c>
      <c r="G13908" s="129" t="s">
        <v>16723</v>
      </c>
      <c r="H13908" s="129" t="s">
        <v>16774</v>
      </c>
    </row>
    <row r="13909" spans="1:8" x14ac:dyDescent="0.3">
      <c r="A13909" s="183">
        <v>45657</v>
      </c>
      <c r="B13909" s="129" t="s">
        <v>16930</v>
      </c>
      <c r="C13909" s="129" t="s">
        <v>416</v>
      </c>
      <c r="D13909" s="165">
        <v>68</v>
      </c>
      <c r="E13909" s="129" t="s">
        <v>16708</v>
      </c>
      <c r="F13909" s="129" t="s">
        <v>16720</v>
      </c>
      <c r="G13909" s="129" t="s">
        <v>16723</v>
      </c>
      <c r="H13909" s="129" t="s">
        <v>16774</v>
      </c>
    </row>
    <row r="13910" spans="1:8" x14ac:dyDescent="0.3">
      <c r="A13910" s="183">
        <v>45657</v>
      </c>
      <c r="B13910" s="129" t="s">
        <v>16930</v>
      </c>
      <c r="C13910" s="129" t="s">
        <v>416</v>
      </c>
      <c r="D13910" s="165">
        <v>25</v>
      </c>
      <c r="E13910" s="129" t="s">
        <v>16708</v>
      </c>
      <c r="F13910" s="129" t="s">
        <v>16720</v>
      </c>
      <c r="G13910" s="129" t="s">
        <v>16723</v>
      </c>
      <c r="H13910" s="129" t="s">
        <v>16774</v>
      </c>
    </row>
    <row r="13911" spans="1:8" x14ac:dyDescent="0.3">
      <c r="A13911" s="183">
        <v>45657</v>
      </c>
      <c r="B13911" s="129" t="s">
        <v>16931</v>
      </c>
      <c r="C13911" s="129" t="s">
        <v>416</v>
      </c>
      <c r="D13911" s="165">
        <v>19</v>
      </c>
      <c r="E13911" s="129" t="s">
        <v>16708</v>
      </c>
      <c r="F13911" s="129" t="s">
        <v>16720</v>
      </c>
      <c r="G13911" s="129" t="s">
        <v>16723</v>
      </c>
      <c r="H13911" s="129" t="s">
        <v>16774</v>
      </c>
    </row>
    <row r="13912" spans="1:8" x14ac:dyDescent="0.3">
      <c r="A13912" s="183">
        <v>45626</v>
      </c>
      <c r="B13912" s="129" t="s">
        <v>16926</v>
      </c>
      <c r="C13912" s="129" t="s">
        <v>416</v>
      </c>
      <c r="D13912" s="165">
        <v>6</v>
      </c>
      <c r="E13912" s="129" t="s">
        <v>16708</v>
      </c>
      <c r="F13912" s="129" t="s">
        <v>16720</v>
      </c>
      <c r="G13912" s="129" t="s">
        <v>16723</v>
      </c>
      <c r="H13912" s="129" t="s">
        <v>16774</v>
      </c>
    </row>
    <row r="13913" spans="1:8" x14ac:dyDescent="0.3">
      <c r="A13913" s="183">
        <v>45657</v>
      </c>
      <c r="B13913" s="129" t="s">
        <v>16929</v>
      </c>
      <c r="C13913" s="129" t="s">
        <v>416</v>
      </c>
      <c r="D13913" s="165">
        <v>400</v>
      </c>
      <c r="E13913" s="129" t="s">
        <v>16708</v>
      </c>
      <c r="F13913" s="129" t="s">
        <v>16769</v>
      </c>
      <c r="G13913" s="129" t="s">
        <v>16723</v>
      </c>
      <c r="H13913" s="129" t="s">
        <v>16801</v>
      </c>
    </row>
    <row r="13914" spans="1:8" x14ac:dyDescent="0.3">
      <c r="A13914" s="183">
        <v>45657</v>
      </c>
      <c r="B13914" s="129" t="s">
        <v>16930</v>
      </c>
      <c r="C13914" s="129" t="s">
        <v>416</v>
      </c>
      <c r="D13914" s="165">
        <v>399.85</v>
      </c>
      <c r="E13914" s="129" t="s">
        <v>16708</v>
      </c>
      <c r="F13914" s="129" t="s">
        <v>16769</v>
      </c>
      <c r="G13914" s="129" t="s">
        <v>16723</v>
      </c>
      <c r="H13914" s="129" t="s">
        <v>16801</v>
      </c>
    </row>
    <row r="13915" spans="1:8" x14ac:dyDescent="0.3">
      <c r="A13915" s="183">
        <v>45657</v>
      </c>
      <c r="B13915" s="129" t="s">
        <v>16930</v>
      </c>
      <c r="C13915" s="129" t="s">
        <v>416</v>
      </c>
      <c r="D13915" s="165">
        <v>300</v>
      </c>
      <c r="E13915" s="129" t="s">
        <v>16708</v>
      </c>
      <c r="F13915" s="129" t="s">
        <v>16769</v>
      </c>
      <c r="G13915" s="129" t="s">
        <v>16723</v>
      </c>
      <c r="H13915" s="129" t="s">
        <v>16801</v>
      </c>
    </row>
    <row r="13916" spans="1:8" x14ac:dyDescent="0.3">
      <c r="A13916" s="183">
        <v>45657</v>
      </c>
      <c r="B13916" s="129" t="s">
        <v>16931</v>
      </c>
      <c r="C13916" s="129" t="s">
        <v>416</v>
      </c>
      <c r="D13916" s="165">
        <v>300</v>
      </c>
      <c r="E13916" s="129" t="s">
        <v>16708</v>
      </c>
      <c r="F13916" s="129" t="s">
        <v>16769</v>
      </c>
      <c r="G13916" s="129" t="s">
        <v>16723</v>
      </c>
      <c r="H13916" s="129" t="s">
        <v>16801</v>
      </c>
    </row>
    <row r="13917" spans="1:8" x14ac:dyDescent="0.3">
      <c r="A13917" s="183">
        <v>45626</v>
      </c>
      <c r="B13917" s="129" t="s">
        <v>16926</v>
      </c>
      <c r="C13917" s="129" t="s">
        <v>416</v>
      </c>
      <c r="D13917" s="165">
        <v>137.41</v>
      </c>
      <c r="E13917" s="129" t="s">
        <v>16708</v>
      </c>
      <c r="F13917" s="129" t="s">
        <v>16769</v>
      </c>
      <c r="G13917" s="129" t="s">
        <v>16723</v>
      </c>
      <c r="H13917" s="129" t="s">
        <v>16801</v>
      </c>
    </row>
    <row r="13918" spans="1:8" x14ac:dyDescent="0.3">
      <c r="A13918" s="183">
        <v>45657</v>
      </c>
      <c r="B13918" s="129" t="s">
        <v>16929</v>
      </c>
      <c r="C13918" s="129" t="s">
        <v>416</v>
      </c>
      <c r="D13918" s="165">
        <v>135032</v>
      </c>
      <c r="E13918" s="129" t="s">
        <v>16708</v>
      </c>
      <c r="F13918" s="129" t="s">
        <v>16721</v>
      </c>
      <c r="G13918" s="129" t="s">
        <v>16723</v>
      </c>
      <c r="H13918" s="129"/>
    </row>
    <row r="13919" spans="1:8" x14ac:dyDescent="0.3">
      <c r="A13919" s="183">
        <v>45657</v>
      </c>
      <c r="B13919" s="129" t="s">
        <v>16930</v>
      </c>
      <c r="C13919" s="129" t="s">
        <v>416</v>
      </c>
      <c r="D13919" s="165">
        <v>92403</v>
      </c>
      <c r="E13919" s="129" t="s">
        <v>16708</v>
      </c>
      <c r="F13919" s="129" t="s">
        <v>16721</v>
      </c>
      <c r="G13919" s="129" t="s">
        <v>16723</v>
      </c>
      <c r="H13919" s="129"/>
    </row>
    <row r="13920" spans="1:8" x14ac:dyDescent="0.3">
      <c r="A13920" s="183">
        <v>45657</v>
      </c>
      <c r="B13920" s="129" t="s">
        <v>16930</v>
      </c>
      <c r="C13920" s="129" t="s">
        <v>416</v>
      </c>
      <c r="D13920" s="165">
        <v>74786</v>
      </c>
      <c r="E13920" s="129" t="s">
        <v>16708</v>
      </c>
      <c r="F13920" s="129" t="s">
        <v>16721</v>
      </c>
      <c r="G13920" s="129" t="s">
        <v>16723</v>
      </c>
      <c r="H13920" s="129"/>
    </row>
    <row r="13921" spans="1:8" x14ac:dyDescent="0.3">
      <c r="A13921" s="183">
        <v>45657</v>
      </c>
      <c r="B13921" s="129" t="s">
        <v>16931</v>
      </c>
      <c r="C13921" s="129" t="s">
        <v>416</v>
      </c>
      <c r="D13921" s="165">
        <v>85609</v>
      </c>
      <c r="E13921" s="129" t="s">
        <v>16708</v>
      </c>
      <c r="F13921" s="129" t="s">
        <v>16721</v>
      </c>
      <c r="G13921" s="129" t="s">
        <v>16723</v>
      </c>
      <c r="H13921" s="129"/>
    </row>
    <row r="13922" spans="1:8" x14ac:dyDescent="0.3">
      <c r="A13922" s="183">
        <v>45626</v>
      </c>
      <c r="B13922" s="129" t="s">
        <v>16926</v>
      </c>
      <c r="C13922" s="129" t="s">
        <v>416</v>
      </c>
      <c r="D13922" s="165">
        <v>58417</v>
      </c>
      <c r="E13922" s="129" t="s">
        <v>16708</v>
      </c>
      <c r="F13922" s="129" t="s">
        <v>16721</v>
      </c>
      <c r="G13922" s="129" t="s">
        <v>16723</v>
      </c>
      <c r="H13922" s="129"/>
    </row>
    <row r="13923" spans="1:8" x14ac:dyDescent="0.3">
      <c r="A13923" s="183">
        <v>45657</v>
      </c>
      <c r="B13923" s="129" t="s">
        <v>16929</v>
      </c>
      <c r="C13923" s="129" t="s">
        <v>416</v>
      </c>
      <c r="D13923" s="165">
        <v>53359</v>
      </c>
      <c r="E13923" s="129" t="s">
        <v>16708</v>
      </c>
      <c r="F13923" s="129" t="s">
        <v>16707</v>
      </c>
      <c r="G13923" s="129" t="s">
        <v>16723</v>
      </c>
      <c r="H13923" s="129" t="s">
        <v>16820</v>
      </c>
    </row>
    <row r="13924" spans="1:8" x14ac:dyDescent="0.3">
      <c r="A13924" s="183">
        <v>45657</v>
      </c>
      <c r="B13924" s="129" t="s">
        <v>16930</v>
      </c>
      <c r="C13924" s="129" t="s">
        <v>416</v>
      </c>
      <c r="D13924" s="165">
        <v>26926</v>
      </c>
      <c r="E13924" s="129" t="s">
        <v>16708</v>
      </c>
      <c r="F13924" s="129" t="s">
        <v>16707</v>
      </c>
      <c r="G13924" s="129" t="s">
        <v>16723</v>
      </c>
      <c r="H13924" s="129" t="s">
        <v>16820</v>
      </c>
    </row>
    <row r="13925" spans="1:8" x14ac:dyDescent="0.3">
      <c r="A13925" s="183">
        <v>45657</v>
      </c>
      <c r="B13925" s="129" t="s">
        <v>16930</v>
      </c>
      <c r="C13925" s="129" t="s">
        <v>416</v>
      </c>
      <c r="D13925" s="165">
        <v>28340</v>
      </c>
      <c r="E13925" s="129" t="s">
        <v>16708</v>
      </c>
      <c r="F13925" s="129" t="s">
        <v>16707</v>
      </c>
      <c r="G13925" s="129" t="s">
        <v>16723</v>
      </c>
      <c r="H13925" s="129" t="s">
        <v>16820</v>
      </c>
    </row>
    <row r="13926" spans="1:8" x14ac:dyDescent="0.3">
      <c r="A13926" s="183">
        <v>45657</v>
      </c>
      <c r="B13926" s="129" t="s">
        <v>16931</v>
      </c>
      <c r="C13926" s="129" t="s">
        <v>416</v>
      </c>
      <c r="D13926" s="165">
        <v>30811</v>
      </c>
      <c r="E13926" s="129" t="s">
        <v>16708</v>
      </c>
      <c r="F13926" s="129" t="s">
        <v>16707</v>
      </c>
      <c r="G13926" s="129" t="s">
        <v>16723</v>
      </c>
      <c r="H13926" s="129" t="s">
        <v>16820</v>
      </c>
    </row>
    <row r="13927" spans="1:8" x14ac:dyDescent="0.3">
      <c r="A13927" s="183">
        <v>45626</v>
      </c>
      <c r="B13927" s="129" t="s">
        <v>16926</v>
      </c>
      <c r="C13927" s="129" t="s">
        <v>416</v>
      </c>
      <c r="D13927" s="165">
        <v>30893</v>
      </c>
      <c r="E13927" s="129" t="s">
        <v>16708</v>
      </c>
      <c r="F13927" s="129" t="s">
        <v>16707</v>
      </c>
      <c r="G13927" s="129" t="s">
        <v>16723</v>
      </c>
      <c r="H13927" s="129" t="s">
        <v>16820</v>
      </c>
    </row>
    <row r="13928" spans="1:8" x14ac:dyDescent="0.3">
      <c r="A13928" s="183">
        <v>45626</v>
      </c>
      <c r="B13928" s="129" t="s">
        <v>16924</v>
      </c>
      <c r="C13928" s="129" t="s">
        <v>416</v>
      </c>
      <c r="D13928" s="165">
        <v>40</v>
      </c>
      <c r="E13928" s="129" t="s">
        <v>16708</v>
      </c>
      <c r="F13928" s="129" t="s">
        <v>16720</v>
      </c>
      <c r="G13928" s="129" t="s">
        <v>16723</v>
      </c>
      <c r="H13928" s="129" t="s">
        <v>16774</v>
      </c>
    </row>
    <row r="13929" spans="1:8" x14ac:dyDescent="0.3">
      <c r="A13929" s="183">
        <v>45626</v>
      </c>
      <c r="B13929" s="129" t="s">
        <v>16927</v>
      </c>
      <c r="C13929" s="129" t="s">
        <v>416</v>
      </c>
      <c r="D13929" s="165">
        <v>67</v>
      </c>
      <c r="E13929" s="129" t="s">
        <v>17086</v>
      </c>
      <c r="F13929" s="129" t="s">
        <v>16720</v>
      </c>
      <c r="G13929" s="129" t="s">
        <v>16723</v>
      </c>
      <c r="H13929" s="129"/>
    </row>
    <row r="13930" spans="1:8" x14ac:dyDescent="0.3">
      <c r="A13930" s="183">
        <v>45626</v>
      </c>
      <c r="B13930" s="129" t="s">
        <v>17087</v>
      </c>
      <c r="C13930" s="129" t="s">
        <v>416</v>
      </c>
      <c r="D13930" s="165">
        <v>48</v>
      </c>
      <c r="E13930" s="129" t="s">
        <v>16708</v>
      </c>
      <c r="F13930" s="129" t="s">
        <v>16720</v>
      </c>
      <c r="G13930" s="129" t="s">
        <v>16723</v>
      </c>
      <c r="H13930" s="129" t="s">
        <v>16774</v>
      </c>
    </row>
    <row r="13931" spans="1:8" x14ac:dyDescent="0.3">
      <c r="A13931" s="183">
        <v>45626</v>
      </c>
      <c r="B13931" s="129" t="s">
        <v>16922</v>
      </c>
      <c r="C13931" s="129" t="s">
        <v>416</v>
      </c>
      <c r="D13931" s="165">
        <v>31</v>
      </c>
      <c r="E13931" s="129" t="s">
        <v>16708</v>
      </c>
      <c r="F13931" s="129" t="s">
        <v>16720</v>
      </c>
      <c r="G13931" s="129" t="s">
        <v>16723</v>
      </c>
      <c r="H13931" s="129" t="s">
        <v>16774</v>
      </c>
    </row>
    <row r="13932" spans="1:8" x14ac:dyDescent="0.3">
      <c r="A13932" s="183">
        <v>45626</v>
      </c>
      <c r="B13932" s="129" t="s">
        <v>16921</v>
      </c>
      <c r="C13932" s="129" t="s">
        <v>416</v>
      </c>
      <c r="D13932" s="165">
        <v>30</v>
      </c>
      <c r="E13932" s="129" t="s">
        <v>16708</v>
      </c>
      <c r="F13932" s="129" t="s">
        <v>16720</v>
      </c>
      <c r="G13932" s="129" t="s">
        <v>16723</v>
      </c>
      <c r="H13932" s="129" t="s">
        <v>16774</v>
      </c>
    </row>
    <row r="13933" spans="1:8" x14ac:dyDescent="0.3">
      <c r="A13933" s="183">
        <v>45626</v>
      </c>
      <c r="B13933" s="129" t="s">
        <v>16926</v>
      </c>
      <c r="C13933" s="129" t="s">
        <v>416</v>
      </c>
      <c r="D13933" s="165">
        <v>16</v>
      </c>
      <c r="E13933" s="129" t="s">
        <v>16708</v>
      </c>
      <c r="F13933" s="129" t="s">
        <v>16720</v>
      </c>
      <c r="G13933" s="129" t="s">
        <v>16723</v>
      </c>
      <c r="H13933" s="129" t="s">
        <v>16774</v>
      </c>
    </row>
    <row r="13934" spans="1:8" x14ac:dyDescent="0.3">
      <c r="A13934" s="183">
        <v>45596</v>
      </c>
      <c r="B13934" s="129" t="s">
        <v>16919</v>
      </c>
      <c r="C13934" s="129" t="s">
        <v>416</v>
      </c>
      <c r="D13934" s="165">
        <v>15</v>
      </c>
      <c r="E13934" s="129" t="s">
        <v>16708</v>
      </c>
      <c r="F13934" s="129" t="s">
        <v>16720</v>
      </c>
      <c r="G13934" s="129" t="s">
        <v>16723</v>
      </c>
      <c r="H13934" s="129" t="s">
        <v>16774</v>
      </c>
    </row>
    <row r="13935" spans="1:8" x14ac:dyDescent="0.3">
      <c r="A13935" s="183">
        <v>45596</v>
      </c>
      <c r="B13935" s="129" t="s">
        <v>16919</v>
      </c>
      <c r="C13935" s="129" t="s">
        <v>416</v>
      </c>
      <c r="D13935" s="165">
        <v>1118</v>
      </c>
      <c r="E13935" s="129" t="s">
        <v>16716</v>
      </c>
      <c r="F13935" s="129" t="s">
        <v>16720</v>
      </c>
      <c r="G13935" s="129" t="s">
        <v>16723</v>
      </c>
      <c r="H13935" s="129"/>
    </row>
    <row r="13936" spans="1:8" x14ac:dyDescent="0.3">
      <c r="A13936" s="183">
        <v>45626</v>
      </c>
      <c r="B13936" s="129" t="s">
        <v>16924</v>
      </c>
      <c r="C13936" s="129" t="s">
        <v>416</v>
      </c>
      <c r="D13936" s="165">
        <v>399.83</v>
      </c>
      <c r="E13936" s="129" t="s">
        <v>16708</v>
      </c>
      <c r="F13936" s="129" t="s">
        <v>16769</v>
      </c>
      <c r="G13936" s="129" t="s">
        <v>16723</v>
      </c>
      <c r="H13936" s="129" t="s">
        <v>16801</v>
      </c>
    </row>
    <row r="13937" spans="1:8" x14ac:dyDescent="0.3">
      <c r="A13937" s="183">
        <v>45626</v>
      </c>
      <c r="B13937" s="129" t="s">
        <v>16927</v>
      </c>
      <c r="C13937" s="129" t="s">
        <v>416</v>
      </c>
      <c r="D13937" s="165">
        <v>350</v>
      </c>
      <c r="E13937" s="129" t="s">
        <v>17086</v>
      </c>
      <c r="F13937" s="129" t="s">
        <v>16769</v>
      </c>
      <c r="G13937" s="129" t="s">
        <v>16723</v>
      </c>
      <c r="H13937" s="129"/>
    </row>
    <row r="13938" spans="1:8" x14ac:dyDescent="0.3">
      <c r="A13938" s="183">
        <v>45626</v>
      </c>
      <c r="B13938" s="129" t="s">
        <v>17087</v>
      </c>
      <c r="C13938" s="129" t="s">
        <v>416</v>
      </c>
      <c r="D13938" s="165">
        <v>350</v>
      </c>
      <c r="E13938" s="129" t="s">
        <v>16708</v>
      </c>
      <c r="F13938" s="129" t="s">
        <v>16769</v>
      </c>
      <c r="G13938" s="129" t="s">
        <v>16723</v>
      </c>
      <c r="H13938" s="129" t="s">
        <v>16801</v>
      </c>
    </row>
    <row r="13939" spans="1:8" x14ac:dyDescent="0.3">
      <c r="A13939" s="183">
        <v>45626</v>
      </c>
      <c r="B13939" s="129" t="s">
        <v>16922</v>
      </c>
      <c r="C13939" s="129" t="s">
        <v>416</v>
      </c>
      <c r="D13939" s="165">
        <v>350</v>
      </c>
      <c r="E13939" s="129" t="s">
        <v>16708</v>
      </c>
      <c r="F13939" s="129" t="s">
        <v>16769</v>
      </c>
      <c r="G13939" s="129" t="s">
        <v>16723</v>
      </c>
      <c r="H13939" s="129" t="s">
        <v>16801</v>
      </c>
    </row>
    <row r="13940" spans="1:8" x14ac:dyDescent="0.3">
      <c r="A13940" s="183">
        <v>45626</v>
      </c>
      <c r="B13940" s="129" t="s">
        <v>16921</v>
      </c>
      <c r="C13940" s="129" t="s">
        <v>416</v>
      </c>
      <c r="D13940" s="165">
        <v>299.61</v>
      </c>
      <c r="E13940" s="129" t="s">
        <v>16708</v>
      </c>
      <c r="F13940" s="129" t="s">
        <v>16769</v>
      </c>
      <c r="G13940" s="129" t="s">
        <v>16723</v>
      </c>
      <c r="H13940" s="129" t="s">
        <v>16801</v>
      </c>
    </row>
    <row r="13941" spans="1:8" x14ac:dyDescent="0.3">
      <c r="A13941" s="183">
        <v>45626</v>
      </c>
      <c r="B13941" s="129" t="s">
        <v>16926</v>
      </c>
      <c r="C13941" s="129" t="s">
        <v>416</v>
      </c>
      <c r="D13941" s="165">
        <v>212.59</v>
      </c>
      <c r="E13941" s="129" t="s">
        <v>16708</v>
      </c>
      <c r="F13941" s="129" t="s">
        <v>16769</v>
      </c>
      <c r="G13941" s="129" t="s">
        <v>16723</v>
      </c>
      <c r="H13941" s="129" t="s">
        <v>16801</v>
      </c>
    </row>
    <row r="13942" spans="1:8" x14ac:dyDescent="0.3">
      <c r="A13942" s="183">
        <v>45596</v>
      </c>
      <c r="B13942" s="129" t="s">
        <v>16919</v>
      </c>
      <c r="C13942" s="129" t="s">
        <v>416</v>
      </c>
      <c r="D13942" s="165">
        <v>156.49</v>
      </c>
      <c r="E13942" s="129" t="s">
        <v>16708</v>
      </c>
      <c r="F13942" s="129" t="s">
        <v>16769</v>
      </c>
      <c r="G13942" s="129" t="s">
        <v>16723</v>
      </c>
      <c r="H13942" s="129" t="s">
        <v>16801</v>
      </c>
    </row>
    <row r="13943" spans="1:8" x14ac:dyDescent="0.3">
      <c r="A13943" s="183">
        <v>45596</v>
      </c>
      <c r="B13943" s="129" t="s">
        <v>16919</v>
      </c>
      <c r="C13943" s="129" t="s">
        <v>416</v>
      </c>
      <c r="D13943" s="165">
        <v>156.49</v>
      </c>
      <c r="E13943" s="129" t="s">
        <v>16716</v>
      </c>
      <c r="F13943" s="129" t="s">
        <v>16769</v>
      </c>
      <c r="G13943" s="129" t="s">
        <v>16723</v>
      </c>
      <c r="H13943" s="129"/>
    </row>
    <row r="13944" spans="1:8" x14ac:dyDescent="0.3">
      <c r="A13944" s="183">
        <v>45626</v>
      </c>
      <c r="B13944" s="129" t="s">
        <v>16924</v>
      </c>
      <c r="C13944" s="129" t="s">
        <v>416</v>
      </c>
      <c r="D13944" s="165">
        <v>106211</v>
      </c>
      <c r="E13944" s="129" t="s">
        <v>16708</v>
      </c>
      <c r="F13944" s="129" t="s">
        <v>16721</v>
      </c>
      <c r="G13944" s="129" t="s">
        <v>16723</v>
      </c>
      <c r="H13944" s="129"/>
    </row>
    <row r="13945" spans="1:8" x14ac:dyDescent="0.3">
      <c r="A13945" s="183">
        <v>45626</v>
      </c>
      <c r="B13945" s="129" t="s">
        <v>16927</v>
      </c>
      <c r="C13945" s="129" t="s">
        <v>416</v>
      </c>
      <c r="D13945" s="165">
        <v>120228</v>
      </c>
      <c r="E13945" s="129" t="s">
        <v>17086</v>
      </c>
      <c r="F13945" s="129" t="s">
        <v>16721</v>
      </c>
      <c r="G13945" s="129" t="s">
        <v>16723</v>
      </c>
      <c r="H13945" s="129"/>
    </row>
    <row r="13946" spans="1:8" x14ac:dyDescent="0.3">
      <c r="A13946" s="183">
        <v>45626</v>
      </c>
      <c r="B13946" s="129" t="s">
        <v>17087</v>
      </c>
      <c r="C13946" s="129" t="s">
        <v>416</v>
      </c>
      <c r="D13946" s="165">
        <v>100970</v>
      </c>
      <c r="E13946" s="129" t="s">
        <v>16708</v>
      </c>
      <c r="F13946" s="129" t="s">
        <v>16721</v>
      </c>
      <c r="G13946" s="129" t="s">
        <v>16723</v>
      </c>
      <c r="H13946" s="129"/>
    </row>
    <row r="13947" spans="1:8" x14ac:dyDescent="0.3">
      <c r="A13947" s="183">
        <v>45626</v>
      </c>
      <c r="B13947" s="129" t="s">
        <v>16922</v>
      </c>
      <c r="C13947" s="129" t="s">
        <v>416</v>
      </c>
      <c r="D13947" s="165">
        <v>74958</v>
      </c>
      <c r="E13947" s="129" t="s">
        <v>16708</v>
      </c>
      <c r="F13947" s="129" t="s">
        <v>16721</v>
      </c>
      <c r="G13947" s="129" t="s">
        <v>16723</v>
      </c>
      <c r="H13947" s="129"/>
    </row>
    <row r="13948" spans="1:8" x14ac:dyDescent="0.3">
      <c r="A13948" s="183">
        <v>45626</v>
      </c>
      <c r="B13948" s="129" t="s">
        <v>16921</v>
      </c>
      <c r="C13948" s="129" t="s">
        <v>416</v>
      </c>
      <c r="D13948" s="165">
        <v>90521</v>
      </c>
      <c r="E13948" s="129" t="s">
        <v>16708</v>
      </c>
      <c r="F13948" s="129" t="s">
        <v>16721</v>
      </c>
      <c r="G13948" s="129" t="s">
        <v>16723</v>
      </c>
      <c r="H13948" s="129"/>
    </row>
    <row r="13949" spans="1:8" x14ac:dyDescent="0.3">
      <c r="A13949" s="183">
        <v>45626</v>
      </c>
      <c r="B13949" s="129" t="s">
        <v>16926</v>
      </c>
      <c r="C13949" s="129" t="s">
        <v>416</v>
      </c>
      <c r="D13949" s="165">
        <v>49475</v>
      </c>
      <c r="E13949" s="129" t="s">
        <v>16708</v>
      </c>
      <c r="F13949" s="129" t="s">
        <v>16721</v>
      </c>
      <c r="G13949" s="129" t="s">
        <v>16723</v>
      </c>
      <c r="H13949" s="129"/>
    </row>
    <row r="13950" spans="1:8" x14ac:dyDescent="0.3">
      <c r="A13950" s="183">
        <v>45596</v>
      </c>
      <c r="B13950" s="129" t="s">
        <v>16919</v>
      </c>
      <c r="C13950" s="129" t="s">
        <v>416</v>
      </c>
      <c r="D13950" s="165">
        <v>42644</v>
      </c>
      <c r="E13950" s="129" t="s">
        <v>16708</v>
      </c>
      <c r="F13950" s="129" t="s">
        <v>16721</v>
      </c>
      <c r="G13950" s="129" t="s">
        <v>16723</v>
      </c>
      <c r="H13950" s="129"/>
    </row>
    <row r="13951" spans="1:8" x14ac:dyDescent="0.3">
      <c r="A13951" s="183">
        <v>45596</v>
      </c>
      <c r="B13951" s="129" t="s">
        <v>16919</v>
      </c>
      <c r="C13951" s="129" t="s">
        <v>416</v>
      </c>
      <c r="D13951" s="165">
        <v>121118</v>
      </c>
      <c r="E13951" s="129" t="s">
        <v>16716</v>
      </c>
      <c r="F13951" s="129" t="s">
        <v>16721</v>
      </c>
      <c r="G13951" s="129" t="s">
        <v>16723</v>
      </c>
      <c r="H13951" s="129"/>
    </row>
    <row r="13952" spans="1:8" x14ac:dyDescent="0.3">
      <c r="A13952" s="183">
        <v>45626</v>
      </c>
      <c r="B13952" s="129" t="s">
        <v>16924</v>
      </c>
      <c r="C13952" s="129" t="s">
        <v>416</v>
      </c>
      <c r="D13952" s="165">
        <v>39420</v>
      </c>
      <c r="E13952" s="129" t="s">
        <v>16708</v>
      </c>
      <c r="F13952" s="129" t="s">
        <v>16707</v>
      </c>
      <c r="G13952" s="129" t="s">
        <v>16723</v>
      </c>
      <c r="H13952" s="129" t="s">
        <v>16820</v>
      </c>
    </row>
    <row r="13953" spans="1:8" x14ac:dyDescent="0.3">
      <c r="A13953" s="183">
        <v>45626</v>
      </c>
      <c r="B13953" s="129" t="s">
        <v>16927</v>
      </c>
      <c r="C13953" s="129" t="s">
        <v>416</v>
      </c>
      <c r="D13953" s="165">
        <v>50898</v>
      </c>
      <c r="E13953" s="129" t="s">
        <v>17086</v>
      </c>
      <c r="F13953" s="129" t="s">
        <v>16707</v>
      </c>
      <c r="G13953" s="129" t="s">
        <v>16723</v>
      </c>
      <c r="H13953" s="129"/>
    </row>
    <row r="13954" spans="1:8" x14ac:dyDescent="0.3">
      <c r="A13954" s="183">
        <v>45626</v>
      </c>
      <c r="B13954" s="129" t="s">
        <v>17087</v>
      </c>
      <c r="C13954" s="129" t="s">
        <v>416</v>
      </c>
      <c r="D13954" s="165">
        <v>34106</v>
      </c>
      <c r="E13954" s="129" t="s">
        <v>16708</v>
      </c>
      <c r="F13954" s="129" t="s">
        <v>16707</v>
      </c>
      <c r="G13954" s="129" t="s">
        <v>16723</v>
      </c>
      <c r="H13954" s="129" t="s">
        <v>16820</v>
      </c>
    </row>
    <row r="13955" spans="1:8" x14ac:dyDescent="0.3">
      <c r="A13955" s="183">
        <v>45626</v>
      </c>
      <c r="B13955" s="129" t="s">
        <v>16922</v>
      </c>
      <c r="C13955" s="129" t="s">
        <v>416</v>
      </c>
      <c r="D13955" s="165">
        <v>23293</v>
      </c>
      <c r="E13955" s="129" t="s">
        <v>16708</v>
      </c>
      <c r="F13955" s="129" t="s">
        <v>16707</v>
      </c>
      <c r="G13955" s="129" t="s">
        <v>16723</v>
      </c>
      <c r="H13955" s="129" t="s">
        <v>16820</v>
      </c>
    </row>
    <row r="13956" spans="1:8" x14ac:dyDescent="0.3">
      <c r="A13956" s="183">
        <v>45626</v>
      </c>
      <c r="B13956" s="129" t="s">
        <v>16921</v>
      </c>
      <c r="C13956" s="129" t="s">
        <v>416</v>
      </c>
      <c r="D13956" s="165">
        <v>36896</v>
      </c>
      <c r="E13956" s="129" t="s">
        <v>16708</v>
      </c>
      <c r="F13956" s="129" t="s">
        <v>16707</v>
      </c>
      <c r="G13956" s="129" t="s">
        <v>16723</v>
      </c>
      <c r="H13956" s="129" t="s">
        <v>16820</v>
      </c>
    </row>
    <row r="13957" spans="1:8" x14ac:dyDescent="0.3">
      <c r="A13957" s="183">
        <v>45626</v>
      </c>
      <c r="B13957" s="129" t="s">
        <v>16926</v>
      </c>
      <c r="C13957" s="129" t="s">
        <v>416</v>
      </c>
      <c r="D13957" s="165">
        <v>16558</v>
      </c>
      <c r="E13957" s="129" t="s">
        <v>16708</v>
      </c>
      <c r="F13957" s="129" t="s">
        <v>16707</v>
      </c>
      <c r="G13957" s="129" t="s">
        <v>16723</v>
      </c>
      <c r="H13957" s="129" t="s">
        <v>16820</v>
      </c>
    </row>
    <row r="13958" spans="1:8" x14ac:dyDescent="0.3">
      <c r="A13958" s="183">
        <v>45596</v>
      </c>
      <c r="B13958" s="129" t="s">
        <v>16919</v>
      </c>
      <c r="C13958" s="129" t="s">
        <v>416</v>
      </c>
      <c r="D13958" s="165">
        <v>19991</v>
      </c>
      <c r="E13958" s="129" t="s">
        <v>16708</v>
      </c>
      <c r="F13958" s="129" t="s">
        <v>16707</v>
      </c>
      <c r="G13958" s="129" t="s">
        <v>16723</v>
      </c>
      <c r="H13958" s="129" t="s">
        <v>16820</v>
      </c>
    </row>
    <row r="13959" spans="1:8" x14ac:dyDescent="0.3">
      <c r="A13959" s="183">
        <v>45596</v>
      </c>
      <c r="B13959" s="129" t="s">
        <v>16919</v>
      </c>
      <c r="C13959" s="129" t="s">
        <v>416</v>
      </c>
      <c r="D13959" s="165">
        <v>50638</v>
      </c>
      <c r="E13959" s="129" t="s">
        <v>16716</v>
      </c>
      <c r="F13959" s="129" t="s">
        <v>16707</v>
      </c>
      <c r="G13959" s="129" t="s">
        <v>16723</v>
      </c>
      <c r="H13959" s="129"/>
    </row>
    <row r="13960" spans="1:8" x14ac:dyDescent="0.3">
      <c r="A13960" s="183">
        <v>45596</v>
      </c>
      <c r="B13960" s="129" t="s">
        <v>16915</v>
      </c>
      <c r="C13960" s="129" t="s">
        <v>416</v>
      </c>
      <c r="D13960" s="165">
        <v>26</v>
      </c>
      <c r="E13960" s="129" t="s">
        <v>16708</v>
      </c>
      <c r="F13960" s="129" t="s">
        <v>16720</v>
      </c>
      <c r="G13960" s="129" t="s">
        <v>16723</v>
      </c>
      <c r="H13960" s="129" t="s">
        <v>16774</v>
      </c>
    </row>
    <row r="13961" spans="1:8" x14ac:dyDescent="0.3">
      <c r="A13961" s="183">
        <v>45596</v>
      </c>
      <c r="B13961" s="129" t="s">
        <v>16916</v>
      </c>
      <c r="C13961" s="129" t="s">
        <v>416</v>
      </c>
      <c r="D13961" s="165">
        <v>36</v>
      </c>
      <c r="E13961" s="129" t="s">
        <v>16708</v>
      </c>
      <c r="F13961" s="129" t="s">
        <v>16720</v>
      </c>
      <c r="G13961" s="129" t="s">
        <v>16723</v>
      </c>
      <c r="H13961" s="129" t="s">
        <v>16774</v>
      </c>
    </row>
    <row r="13962" spans="1:8" x14ac:dyDescent="0.3">
      <c r="A13962" s="183">
        <v>45596</v>
      </c>
      <c r="B13962" s="129" t="s">
        <v>16915</v>
      </c>
      <c r="C13962" s="129" t="s">
        <v>416</v>
      </c>
      <c r="D13962" s="165">
        <v>53</v>
      </c>
      <c r="E13962" s="129" t="s">
        <v>16708</v>
      </c>
      <c r="F13962" s="129" t="s">
        <v>16720</v>
      </c>
      <c r="G13962" s="129" t="s">
        <v>16723</v>
      </c>
      <c r="H13962" s="129" t="s">
        <v>16774</v>
      </c>
    </row>
    <row r="13963" spans="1:8" x14ac:dyDescent="0.3">
      <c r="A13963" s="183">
        <v>45596</v>
      </c>
      <c r="B13963" s="129" t="s">
        <v>16917</v>
      </c>
      <c r="C13963" s="129" t="s">
        <v>416</v>
      </c>
      <c r="D13963" s="165">
        <v>26</v>
      </c>
      <c r="E13963" s="129" t="s">
        <v>16708</v>
      </c>
      <c r="F13963" s="129" t="s">
        <v>16720</v>
      </c>
      <c r="G13963" s="129" t="s">
        <v>16723</v>
      </c>
      <c r="H13963" s="129" t="s">
        <v>16774</v>
      </c>
    </row>
    <row r="13964" spans="1:8" x14ac:dyDescent="0.3">
      <c r="A13964" s="183">
        <v>45596</v>
      </c>
      <c r="B13964" s="129" t="s">
        <v>16918</v>
      </c>
      <c r="C13964" s="129" t="s">
        <v>416</v>
      </c>
      <c r="D13964" s="165">
        <v>12</v>
      </c>
      <c r="E13964" s="129" t="s">
        <v>16708</v>
      </c>
      <c r="F13964" s="129" t="s">
        <v>16720</v>
      </c>
      <c r="G13964" s="129" t="s">
        <v>16723</v>
      </c>
      <c r="H13964" s="129" t="s">
        <v>16774</v>
      </c>
    </row>
    <row r="13965" spans="1:8" x14ac:dyDescent="0.3">
      <c r="A13965" s="183">
        <v>45596</v>
      </c>
      <c r="B13965" s="129" t="s">
        <v>16918</v>
      </c>
      <c r="C13965" s="129" t="s">
        <v>416</v>
      </c>
      <c r="D13965" s="165">
        <v>36</v>
      </c>
      <c r="E13965" s="129" t="s">
        <v>16708</v>
      </c>
      <c r="F13965" s="129" t="s">
        <v>16720</v>
      </c>
      <c r="G13965" s="129" t="s">
        <v>16723</v>
      </c>
      <c r="H13965" s="129" t="s">
        <v>16774</v>
      </c>
    </row>
    <row r="13966" spans="1:8" x14ac:dyDescent="0.3">
      <c r="A13966" s="183">
        <v>45596</v>
      </c>
      <c r="B13966" s="129" t="s">
        <v>16919</v>
      </c>
      <c r="C13966" s="129" t="s">
        <v>416</v>
      </c>
      <c r="D13966" s="165">
        <v>16</v>
      </c>
      <c r="E13966" s="129" t="s">
        <v>16708</v>
      </c>
      <c r="F13966" s="129" t="s">
        <v>16720</v>
      </c>
      <c r="G13966" s="129" t="s">
        <v>16723</v>
      </c>
      <c r="H13966" s="129" t="s">
        <v>16774</v>
      </c>
    </row>
    <row r="13967" spans="1:8" x14ac:dyDescent="0.3">
      <c r="A13967" s="183">
        <v>45565</v>
      </c>
      <c r="B13967" s="129" t="s">
        <v>17088</v>
      </c>
      <c r="C13967" s="129" t="s">
        <v>416</v>
      </c>
      <c r="D13967" s="165">
        <v>12</v>
      </c>
      <c r="E13967" s="129" t="s">
        <v>16708</v>
      </c>
      <c r="F13967" s="129" t="s">
        <v>16720</v>
      </c>
      <c r="G13967" s="129" t="s">
        <v>16723</v>
      </c>
      <c r="H13967" s="129" t="s">
        <v>16774</v>
      </c>
    </row>
    <row r="13968" spans="1:8" x14ac:dyDescent="0.3">
      <c r="A13968" s="183">
        <v>45596</v>
      </c>
      <c r="B13968" s="129" t="s">
        <v>16919</v>
      </c>
      <c r="C13968" s="129" t="s">
        <v>416</v>
      </c>
      <c r="D13968" s="165">
        <v>227</v>
      </c>
      <c r="E13968" s="129" t="s">
        <v>16716</v>
      </c>
      <c r="F13968" s="129" t="s">
        <v>16720</v>
      </c>
      <c r="G13968" s="129" t="s">
        <v>16723</v>
      </c>
      <c r="H13968" s="129"/>
    </row>
    <row r="13969" spans="1:8" x14ac:dyDescent="0.3">
      <c r="A13969" s="183">
        <v>45596</v>
      </c>
      <c r="B13969" s="129" t="s">
        <v>16915</v>
      </c>
      <c r="C13969" s="129" t="s">
        <v>416</v>
      </c>
      <c r="D13969" s="165">
        <v>348.71</v>
      </c>
      <c r="E13969" s="129" t="s">
        <v>16708</v>
      </c>
      <c r="F13969" s="129" t="s">
        <v>16769</v>
      </c>
      <c r="G13969" s="129" t="s">
        <v>16723</v>
      </c>
      <c r="H13969" s="129" t="s">
        <v>16801</v>
      </c>
    </row>
    <row r="13970" spans="1:8" x14ac:dyDescent="0.3">
      <c r="A13970" s="183">
        <v>45596</v>
      </c>
      <c r="B13970" s="129" t="s">
        <v>16916</v>
      </c>
      <c r="C13970" s="129" t="s">
        <v>416</v>
      </c>
      <c r="D13970" s="165">
        <v>300</v>
      </c>
      <c r="E13970" s="129" t="s">
        <v>16708</v>
      </c>
      <c r="F13970" s="129" t="s">
        <v>16769</v>
      </c>
      <c r="G13970" s="129" t="s">
        <v>16723</v>
      </c>
      <c r="H13970" s="129" t="s">
        <v>16801</v>
      </c>
    </row>
    <row r="13971" spans="1:8" x14ac:dyDescent="0.3">
      <c r="A13971" s="183">
        <v>45596</v>
      </c>
      <c r="B13971" s="129" t="s">
        <v>16915</v>
      </c>
      <c r="C13971" s="129" t="s">
        <v>416</v>
      </c>
      <c r="D13971" s="165">
        <v>299.99</v>
      </c>
      <c r="E13971" s="129" t="s">
        <v>16708</v>
      </c>
      <c r="F13971" s="129" t="s">
        <v>16769</v>
      </c>
      <c r="G13971" s="129" t="s">
        <v>16723</v>
      </c>
      <c r="H13971" s="129" t="s">
        <v>16801</v>
      </c>
    </row>
    <row r="13972" spans="1:8" x14ac:dyDescent="0.3">
      <c r="A13972" s="183">
        <v>45596</v>
      </c>
      <c r="B13972" s="129" t="s">
        <v>16917</v>
      </c>
      <c r="C13972" s="129" t="s">
        <v>416</v>
      </c>
      <c r="D13972" s="165">
        <v>299.54000000000002</v>
      </c>
      <c r="E13972" s="129" t="s">
        <v>16708</v>
      </c>
      <c r="F13972" s="129" t="s">
        <v>16769</v>
      </c>
      <c r="G13972" s="129" t="s">
        <v>16723</v>
      </c>
      <c r="H13972" s="129" t="s">
        <v>16801</v>
      </c>
    </row>
    <row r="13973" spans="1:8" x14ac:dyDescent="0.3">
      <c r="A13973" s="183">
        <v>45596</v>
      </c>
      <c r="B13973" s="129" t="s">
        <v>16918</v>
      </c>
      <c r="C13973" s="129" t="s">
        <v>416</v>
      </c>
      <c r="D13973" s="165">
        <v>286.99</v>
      </c>
      <c r="E13973" s="129" t="s">
        <v>16708</v>
      </c>
      <c r="F13973" s="129" t="s">
        <v>16769</v>
      </c>
      <c r="G13973" s="129" t="s">
        <v>16723</v>
      </c>
      <c r="H13973" s="129" t="s">
        <v>16801</v>
      </c>
    </row>
    <row r="13974" spans="1:8" x14ac:dyDescent="0.3">
      <c r="A13974" s="183">
        <v>45596</v>
      </c>
      <c r="B13974" s="129" t="s">
        <v>16918</v>
      </c>
      <c r="C13974" s="129" t="s">
        <v>416</v>
      </c>
      <c r="D13974" s="165">
        <v>150</v>
      </c>
      <c r="E13974" s="129" t="s">
        <v>16708</v>
      </c>
      <c r="F13974" s="129" t="s">
        <v>16769</v>
      </c>
      <c r="G13974" s="129" t="s">
        <v>16723</v>
      </c>
      <c r="H13974" s="129" t="s">
        <v>16801</v>
      </c>
    </row>
    <row r="13975" spans="1:8" x14ac:dyDescent="0.3">
      <c r="A13975" s="183">
        <v>45596</v>
      </c>
      <c r="B13975" s="129" t="s">
        <v>16919</v>
      </c>
      <c r="C13975" s="129" t="s">
        <v>416</v>
      </c>
      <c r="D13975" s="165">
        <v>143.51</v>
      </c>
      <c r="E13975" s="129" t="s">
        <v>16708</v>
      </c>
      <c r="F13975" s="129" t="s">
        <v>16769</v>
      </c>
      <c r="G13975" s="129" t="s">
        <v>16723</v>
      </c>
      <c r="H13975" s="129" t="s">
        <v>16801</v>
      </c>
    </row>
    <row r="13976" spans="1:8" x14ac:dyDescent="0.3">
      <c r="A13976" s="183">
        <v>45565</v>
      </c>
      <c r="B13976" s="129" t="s">
        <v>17088</v>
      </c>
      <c r="C13976" s="129" t="s">
        <v>416</v>
      </c>
      <c r="D13976" s="165">
        <v>70.91</v>
      </c>
      <c r="E13976" s="129" t="s">
        <v>16708</v>
      </c>
      <c r="F13976" s="129" t="s">
        <v>16769</v>
      </c>
      <c r="G13976" s="129" t="s">
        <v>16723</v>
      </c>
      <c r="H13976" s="129" t="s">
        <v>16801</v>
      </c>
    </row>
    <row r="13977" spans="1:8" x14ac:dyDescent="0.3">
      <c r="A13977" s="183">
        <v>45596</v>
      </c>
      <c r="B13977" s="129" t="s">
        <v>16919</v>
      </c>
      <c r="C13977" s="129" t="s">
        <v>416</v>
      </c>
      <c r="D13977" s="165">
        <v>43.49</v>
      </c>
      <c r="E13977" s="129" t="s">
        <v>16716</v>
      </c>
      <c r="F13977" s="129" t="s">
        <v>16769</v>
      </c>
      <c r="G13977" s="129" t="s">
        <v>16723</v>
      </c>
      <c r="H13977" s="129"/>
    </row>
    <row r="13978" spans="1:8" x14ac:dyDescent="0.3">
      <c r="A13978" s="183">
        <v>45596</v>
      </c>
      <c r="B13978" s="129" t="s">
        <v>16915</v>
      </c>
      <c r="C13978" s="129" t="s">
        <v>416</v>
      </c>
      <c r="D13978" s="165">
        <v>79646</v>
      </c>
      <c r="E13978" s="129" t="s">
        <v>16708</v>
      </c>
      <c r="F13978" s="129" t="s">
        <v>16721</v>
      </c>
      <c r="G13978" s="129" t="s">
        <v>16723</v>
      </c>
      <c r="H13978" s="129"/>
    </row>
    <row r="13979" spans="1:8" x14ac:dyDescent="0.3">
      <c r="A13979" s="183">
        <v>45596</v>
      </c>
      <c r="B13979" s="129" t="s">
        <v>16916</v>
      </c>
      <c r="C13979" s="129" t="s">
        <v>416</v>
      </c>
      <c r="D13979" s="165">
        <v>91506</v>
      </c>
      <c r="E13979" s="129" t="s">
        <v>16708</v>
      </c>
      <c r="F13979" s="129" t="s">
        <v>16721</v>
      </c>
      <c r="G13979" s="129" t="s">
        <v>16723</v>
      </c>
      <c r="H13979" s="129"/>
    </row>
    <row r="13980" spans="1:8" x14ac:dyDescent="0.3">
      <c r="A13980" s="183">
        <v>45596</v>
      </c>
      <c r="B13980" s="129" t="s">
        <v>16915</v>
      </c>
      <c r="C13980" s="129" t="s">
        <v>416</v>
      </c>
      <c r="D13980" s="165">
        <v>86863</v>
      </c>
      <c r="E13980" s="129" t="s">
        <v>16708</v>
      </c>
      <c r="F13980" s="129" t="s">
        <v>16721</v>
      </c>
      <c r="G13980" s="129" t="s">
        <v>16723</v>
      </c>
      <c r="H13980" s="129"/>
    </row>
    <row r="13981" spans="1:8" x14ac:dyDescent="0.3">
      <c r="A13981" s="183">
        <v>45596</v>
      </c>
      <c r="B13981" s="129" t="s">
        <v>16917</v>
      </c>
      <c r="C13981" s="129" t="s">
        <v>416</v>
      </c>
      <c r="D13981" s="165">
        <v>85444</v>
      </c>
      <c r="E13981" s="129" t="s">
        <v>16708</v>
      </c>
      <c r="F13981" s="129" t="s">
        <v>16721</v>
      </c>
      <c r="G13981" s="129" t="s">
        <v>16723</v>
      </c>
      <c r="H13981" s="129"/>
    </row>
    <row r="13982" spans="1:8" x14ac:dyDescent="0.3">
      <c r="A13982" s="183">
        <v>45596</v>
      </c>
      <c r="B13982" s="129" t="s">
        <v>16918</v>
      </c>
      <c r="C13982" s="129" t="s">
        <v>416</v>
      </c>
      <c r="D13982" s="165">
        <v>89584</v>
      </c>
      <c r="E13982" s="129" t="s">
        <v>16708</v>
      </c>
      <c r="F13982" s="129" t="s">
        <v>16721</v>
      </c>
      <c r="G13982" s="129" t="s">
        <v>16723</v>
      </c>
      <c r="H13982" s="129"/>
    </row>
    <row r="13983" spans="1:8" x14ac:dyDescent="0.3">
      <c r="A13983" s="183">
        <v>45596</v>
      </c>
      <c r="B13983" s="129" t="s">
        <v>16918</v>
      </c>
      <c r="C13983" s="129" t="s">
        <v>416</v>
      </c>
      <c r="D13983" s="165">
        <v>51885</v>
      </c>
      <c r="E13983" s="129" t="s">
        <v>16708</v>
      </c>
      <c r="F13983" s="129" t="s">
        <v>16721</v>
      </c>
      <c r="G13983" s="129" t="s">
        <v>16723</v>
      </c>
      <c r="H13983" s="129"/>
    </row>
    <row r="13984" spans="1:8" x14ac:dyDescent="0.3">
      <c r="A13984" s="183">
        <v>45596</v>
      </c>
      <c r="B13984" s="129" t="s">
        <v>16919</v>
      </c>
      <c r="C13984" s="129" t="s">
        <v>416</v>
      </c>
      <c r="D13984" s="165">
        <v>32993</v>
      </c>
      <c r="E13984" s="129" t="s">
        <v>16708</v>
      </c>
      <c r="F13984" s="129" t="s">
        <v>16721</v>
      </c>
      <c r="G13984" s="129" t="s">
        <v>16723</v>
      </c>
      <c r="H13984" s="129"/>
    </row>
    <row r="13985" spans="1:8" x14ac:dyDescent="0.3">
      <c r="A13985" s="183">
        <v>45565</v>
      </c>
      <c r="B13985" s="129" t="s">
        <v>17088</v>
      </c>
      <c r="C13985" s="129" t="s">
        <v>416</v>
      </c>
      <c r="D13985" s="165">
        <v>18089</v>
      </c>
      <c r="E13985" s="129" t="s">
        <v>16708</v>
      </c>
      <c r="F13985" s="129" t="s">
        <v>16721</v>
      </c>
      <c r="G13985" s="129" t="s">
        <v>16723</v>
      </c>
      <c r="H13985" s="129"/>
    </row>
    <row r="13986" spans="1:8" x14ac:dyDescent="0.3">
      <c r="A13986" s="183">
        <v>45596</v>
      </c>
      <c r="B13986" s="129" t="s">
        <v>16919</v>
      </c>
      <c r="C13986" s="129" t="s">
        <v>416</v>
      </c>
      <c r="D13986" s="165">
        <v>27594</v>
      </c>
      <c r="E13986" s="129" t="s">
        <v>16716</v>
      </c>
      <c r="F13986" s="129" t="s">
        <v>16721</v>
      </c>
      <c r="G13986" s="129" t="s">
        <v>16723</v>
      </c>
      <c r="H13986" s="129"/>
    </row>
    <row r="13987" spans="1:8" x14ac:dyDescent="0.3">
      <c r="A13987" s="183">
        <v>45596</v>
      </c>
      <c r="B13987" s="129" t="s">
        <v>16915</v>
      </c>
      <c r="C13987" s="129" t="s">
        <v>416</v>
      </c>
      <c r="D13987" s="165">
        <v>30065</v>
      </c>
      <c r="E13987" s="129" t="s">
        <v>16708</v>
      </c>
      <c r="F13987" s="129" t="s">
        <v>16707</v>
      </c>
      <c r="G13987" s="129" t="s">
        <v>16723</v>
      </c>
      <c r="H13987" s="129" t="s">
        <v>16820</v>
      </c>
    </row>
    <row r="13988" spans="1:8" x14ac:dyDescent="0.3">
      <c r="A13988" s="183">
        <v>45596</v>
      </c>
      <c r="B13988" s="129" t="s">
        <v>16916</v>
      </c>
      <c r="C13988" s="129" t="s">
        <v>416</v>
      </c>
      <c r="D13988" s="165">
        <v>34993</v>
      </c>
      <c r="E13988" s="129" t="s">
        <v>16708</v>
      </c>
      <c r="F13988" s="129" t="s">
        <v>16707</v>
      </c>
      <c r="G13988" s="129" t="s">
        <v>16723</v>
      </c>
      <c r="H13988" s="129" t="s">
        <v>16820</v>
      </c>
    </row>
    <row r="13989" spans="1:8" x14ac:dyDescent="0.3">
      <c r="A13989" s="183">
        <v>45596</v>
      </c>
      <c r="B13989" s="129" t="s">
        <v>16915</v>
      </c>
      <c r="C13989" s="129" t="s">
        <v>416</v>
      </c>
      <c r="D13989" s="165">
        <v>34350</v>
      </c>
      <c r="E13989" s="129" t="s">
        <v>16708</v>
      </c>
      <c r="F13989" s="129" t="s">
        <v>16707</v>
      </c>
      <c r="G13989" s="129" t="s">
        <v>16723</v>
      </c>
      <c r="H13989" s="129" t="s">
        <v>16820</v>
      </c>
    </row>
    <row r="13990" spans="1:8" x14ac:dyDescent="0.3">
      <c r="A13990" s="183">
        <v>45596</v>
      </c>
      <c r="B13990" s="129" t="s">
        <v>16917</v>
      </c>
      <c r="C13990" s="129" t="s">
        <v>416</v>
      </c>
      <c r="D13990" s="165">
        <v>31823</v>
      </c>
      <c r="E13990" s="129" t="s">
        <v>16708</v>
      </c>
      <c r="F13990" s="129" t="s">
        <v>16707</v>
      </c>
      <c r="G13990" s="129" t="s">
        <v>16723</v>
      </c>
      <c r="H13990" s="129" t="s">
        <v>16820</v>
      </c>
    </row>
    <row r="13991" spans="1:8" x14ac:dyDescent="0.3">
      <c r="A13991" s="183">
        <v>45596</v>
      </c>
      <c r="B13991" s="129" t="s">
        <v>16918</v>
      </c>
      <c r="C13991" s="129" t="s">
        <v>416</v>
      </c>
      <c r="D13991" s="165">
        <v>38328</v>
      </c>
      <c r="E13991" s="129" t="s">
        <v>16708</v>
      </c>
      <c r="F13991" s="129" t="s">
        <v>16707</v>
      </c>
      <c r="G13991" s="129" t="s">
        <v>16723</v>
      </c>
      <c r="H13991" s="129" t="s">
        <v>16820</v>
      </c>
    </row>
    <row r="13992" spans="1:8" x14ac:dyDescent="0.3">
      <c r="A13992" s="183">
        <v>45596</v>
      </c>
      <c r="B13992" s="129" t="s">
        <v>16918</v>
      </c>
      <c r="C13992" s="129" t="s">
        <v>416</v>
      </c>
      <c r="D13992" s="165">
        <v>18966</v>
      </c>
      <c r="E13992" s="129" t="s">
        <v>16708</v>
      </c>
      <c r="F13992" s="129" t="s">
        <v>16707</v>
      </c>
      <c r="G13992" s="129" t="s">
        <v>16723</v>
      </c>
      <c r="H13992" s="129" t="s">
        <v>16820</v>
      </c>
    </row>
    <row r="13993" spans="1:8" x14ac:dyDescent="0.3">
      <c r="A13993" s="183">
        <v>45596</v>
      </c>
      <c r="B13993" s="129" t="s">
        <v>16919</v>
      </c>
      <c r="C13993" s="129" t="s">
        <v>416</v>
      </c>
      <c r="D13993" s="165">
        <v>13164</v>
      </c>
      <c r="E13993" s="129" t="s">
        <v>16708</v>
      </c>
      <c r="F13993" s="129" t="s">
        <v>16707</v>
      </c>
      <c r="G13993" s="129" t="s">
        <v>16723</v>
      </c>
      <c r="H13993" s="129" t="s">
        <v>16820</v>
      </c>
    </row>
    <row r="13994" spans="1:8" x14ac:dyDescent="0.3">
      <c r="A13994" s="183">
        <v>45565</v>
      </c>
      <c r="B13994" s="129" t="s">
        <v>17088</v>
      </c>
      <c r="C13994" s="129" t="s">
        <v>416</v>
      </c>
      <c r="D13994" s="165">
        <v>12411</v>
      </c>
      <c r="E13994" s="129" t="s">
        <v>16708</v>
      </c>
      <c r="F13994" s="129" t="s">
        <v>16707</v>
      </c>
      <c r="G13994" s="129" t="s">
        <v>16723</v>
      </c>
      <c r="H13994" s="129" t="s">
        <v>16820</v>
      </c>
    </row>
    <row r="13995" spans="1:8" x14ac:dyDescent="0.3">
      <c r="A13995" s="183">
        <v>45596</v>
      </c>
      <c r="B13995" s="129" t="s">
        <v>16919</v>
      </c>
      <c r="C13995" s="129" t="s">
        <v>416</v>
      </c>
      <c r="D13995" s="165">
        <v>15520</v>
      </c>
      <c r="E13995" s="129" t="s">
        <v>16716</v>
      </c>
      <c r="F13995" s="129" t="s">
        <v>16707</v>
      </c>
      <c r="G13995" s="129" t="s">
        <v>16723</v>
      </c>
      <c r="H13995" s="129"/>
    </row>
    <row r="13996" spans="1:8" x14ac:dyDescent="0.3">
      <c r="A13996" s="183">
        <v>45565</v>
      </c>
      <c r="B13996" s="129" t="s">
        <v>17089</v>
      </c>
      <c r="C13996" s="129" t="s">
        <v>416</v>
      </c>
      <c r="D13996" s="165">
        <v>62</v>
      </c>
      <c r="E13996" s="129" t="s">
        <v>16708</v>
      </c>
      <c r="F13996" s="129" t="s">
        <v>16720</v>
      </c>
      <c r="G13996" s="129" t="s">
        <v>16723</v>
      </c>
      <c r="H13996" s="129" t="s">
        <v>16774</v>
      </c>
    </row>
    <row r="13997" spans="1:8" x14ac:dyDescent="0.3">
      <c r="A13997" s="183">
        <v>45565</v>
      </c>
      <c r="B13997" s="129" t="s">
        <v>16911</v>
      </c>
      <c r="C13997" s="129" t="s">
        <v>416</v>
      </c>
      <c r="D13997" s="165">
        <v>46</v>
      </c>
      <c r="E13997" s="129" t="s">
        <v>16708</v>
      </c>
      <c r="F13997" s="129" t="s">
        <v>16720</v>
      </c>
      <c r="G13997" s="129" t="s">
        <v>16723</v>
      </c>
      <c r="H13997" s="129" t="s">
        <v>16774</v>
      </c>
    </row>
    <row r="13998" spans="1:8" x14ac:dyDescent="0.3">
      <c r="A13998" s="183">
        <v>45565</v>
      </c>
      <c r="B13998" s="129" t="s">
        <v>16912</v>
      </c>
      <c r="C13998" s="129" t="s">
        <v>416</v>
      </c>
      <c r="D13998" s="165">
        <v>23</v>
      </c>
      <c r="E13998" s="129" t="s">
        <v>16708</v>
      </c>
      <c r="F13998" s="129" t="s">
        <v>16720</v>
      </c>
      <c r="G13998" s="129" t="s">
        <v>16723</v>
      </c>
      <c r="H13998" s="129" t="s">
        <v>16774</v>
      </c>
    </row>
    <row r="13999" spans="1:8" x14ac:dyDescent="0.3">
      <c r="A13999" s="183">
        <v>45565</v>
      </c>
      <c r="B13999" s="129" t="s">
        <v>17090</v>
      </c>
      <c r="C13999" s="129" t="s">
        <v>416</v>
      </c>
      <c r="D13999" s="165">
        <v>34</v>
      </c>
      <c r="E13999" s="129" t="s">
        <v>16708</v>
      </c>
      <c r="F13999" s="129" t="s">
        <v>16720</v>
      </c>
      <c r="G13999" s="129" t="s">
        <v>16723</v>
      </c>
      <c r="H13999" s="129" t="s">
        <v>16774</v>
      </c>
    </row>
    <row r="14000" spans="1:8" x14ac:dyDescent="0.3">
      <c r="A14000" s="183">
        <v>45565</v>
      </c>
      <c r="B14000" s="129" t="s">
        <v>16911</v>
      </c>
      <c r="C14000" s="129" t="s">
        <v>416</v>
      </c>
      <c r="D14000" s="165">
        <v>62268</v>
      </c>
      <c r="E14000" s="129" t="s">
        <v>16709</v>
      </c>
      <c r="F14000" s="129" t="s">
        <v>16720</v>
      </c>
      <c r="G14000" s="129" t="s">
        <v>16723</v>
      </c>
      <c r="H14000" s="129"/>
    </row>
    <row r="14001" spans="1:8" x14ac:dyDescent="0.3">
      <c r="A14001" s="183">
        <v>45565</v>
      </c>
      <c r="B14001" s="129" t="s">
        <v>16913</v>
      </c>
      <c r="C14001" s="129" t="s">
        <v>416</v>
      </c>
      <c r="D14001" s="165">
        <v>13</v>
      </c>
      <c r="E14001" s="129" t="s">
        <v>16708</v>
      </c>
      <c r="F14001" s="129" t="s">
        <v>16720</v>
      </c>
      <c r="G14001" s="129" t="s">
        <v>16723</v>
      </c>
      <c r="H14001" s="129" t="s">
        <v>16774</v>
      </c>
    </row>
    <row r="14002" spans="1:8" x14ac:dyDescent="0.3">
      <c r="A14002" s="183">
        <v>45565</v>
      </c>
      <c r="B14002" s="129" t="s">
        <v>16913</v>
      </c>
      <c r="C14002" s="129" t="s">
        <v>416</v>
      </c>
      <c r="D14002" s="165">
        <v>25</v>
      </c>
      <c r="E14002" s="129" t="s">
        <v>16708</v>
      </c>
      <c r="F14002" s="129" t="s">
        <v>16720</v>
      </c>
      <c r="G14002" s="129" t="s">
        <v>16723</v>
      </c>
      <c r="H14002" s="129" t="s">
        <v>16774</v>
      </c>
    </row>
    <row r="14003" spans="1:8" x14ac:dyDescent="0.3">
      <c r="A14003" s="183">
        <v>45565</v>
      </c>
      <c r="B14003" s="129" t="s">
        <v>17088</v>
      </c>
      <c r="C14003" s="129" t="s">
        <v>416</v>
      </c>
      <c r="D14003" s="165">
        <v>16</v>
      </c>
      <c r="E14003" s="129" t="s">
        <v>16708</v>
      </c>
      <c r="F14003" s="129" t="s">
        <v>16720</v>
      </c>
      <c r="G14003" s="129" t="s">
        <v>16723</v>
      </c>
      <c r="H14003" s="129" t="s">
        <v>16774</v>
      </c>
    </row>
    <row r="14004" spans="1:8" x14ac:dyDescent="0.3">
      <c r="A14004" s="183">
        <v>45535</v>
      </c>
      <c r="B14004" s="129" t="s">
        <v>17091</v>
      </c>
      <c r="C14004" s="129" t="s">
        <v>416</v>
      </c>
      <c r="D14004" s="165">
        <v>56886</v>
      </c>
      <c r="E14004" s="129" t="s">
        <v>16709</v>
      </c>
      <c r="F14004" s="129" t="s">
        <v>16720</v>
      </c>
      <c r="G14004" s="129" t="s">
        <v>16723</v>
      </c>
      <c r="H14004" s="129"/>
    </row>
    <row r="14005" spans="1:8" x14ac:dyDescent="0.3">
      <c r="A14005" s="183">
        <v>45535</v>
      </c>
      <c r="B14005" s="129" t="s">
        <v>16908</v>
      </c>
      <c r="C14005" s="129" t="s">
        <v>416</v>
      </c>
      <c r="D14005" s="165">
        <v>11</v>
      </c>
      <c r="E14005" s="129" t="s">
        <v>16708</v>
      </c>
      <c r="F14005" s="129" t="s">
        <v>16720</v>
      </c>
      <c r="G14005" s="129" t="s">
        <v>16723</v>
      </c>
      <c r="H14005" s="129" t="s">
        <v>16774</v>
      </c>
    </row>
    <row r="14006" spans="1:8" x14ac:dyDescent="0.3">
      <c r="A14006" s="183">
        <v>45565</v>
      </c>
      <c r="B14006" s="129" t="s">
        <v>17089</v>
      </c>
      <c r="C14006" s="129" t="s">
        <v>416</v>
      </c>
      <c r="D14006" s="165">
        <v>349.56</v>
      </c>
      <c r="E14006" s="129" t="s">
        <v>16708</v>
      </c>
      <c r="F14006" s="129" t="s">
        <v>16769</v>
      </c>
      <c r="G14006" s="129" t="s">
        <v>16723</v>
      </c>
      <c r="H14006" s="129" t="s">
        <v>16801</v>
      </c>
    </row>
    <row r="14007" spans="1:8" x14ac:dyDescent="0.3">
      <c r="A14007" s="183">
        <v>45565</v>
      </c>
      <c r="B14007" s="129" t="s">
        <v>16911</v>
      </c>
      <c r="C14007" s="129" t="s">
        <v>416</v>
      </c>
      <c r="D14007" s="165">
        <v>300</v>
      </c>
      <c r="E14007" s="129" t="s">
        <v>16708</v>
      </c>
      <c r="F14007" s="129" t="s">
        <v>16769</v>
      </c>
      <c r="G14007" s="129" t="s">
        <v>16723</v>
      </c>
      <c r="H14007" s="129" t="s">
        <v>16801</v>
      </c>
    </row>
    <row r="14008" spans="1:8" x14ac:dyDescent="0.3">
      <c r="A14008" s="183">
        <v>45565</v>
      </c>
      <c r="B14008" s="129" t="s">
        <v>16912</v>
      </c>
      <c r="C14008" s="129" t="s">
        <v>416</v>
      </c>
      <c r="D14008" s="165">
        <v>300</v>
      </c>
      <c r="E14008" s="129" t="s">
        <v>16708</v>
      </c>
      <c r="F14008" s="129" t="s">
        <v>16769</v>
      </c>
      <c r="G14008" s="129" t="s">
        <v>16723</v>
      </c>
      <c r="H14008" s="129" t="s">
        <v>16801</v>
      </c>
    </row>
    <row r="14009" spans="1:8" x14ac:dyDescent="0.3">
      <c r="A14009" s="183">
        <v>45565</v>
      </c>
      <c r="B14009" s="129" t="s">
        <v>17090</v>
      </c>
      <c r="C14009" s="129" t="s">
        <v>416</v>
      </c>
      <c r="D14009" s="165">
        <v>299</v>
      </c>
      <c r="E14009" s="129" t="s">
        <v>16708</v>
      </c>
      <c r="F14009" s="129" t="s">
        <v>16769</v>
      </c>
      <c r="G14009" s="129" t="s">
        <v>16723</v>
      </c>
      <c r="H14009" s="129" t="s">
        <v>16801</v>
      </c>
    </row>
    <row r="14010" spans="1:8" x14ac:dyDescent="0.3">
      <c r="A14010" s="183">
        <v>45565</v>
      </c>
      <c r="B14010" s="129" t="s">
        <v>16911</v>
      </c>
      <c r="C14010" s="129" t="s">
        <v>416</v>
      </c>
      <c r="D14010" s="165">
        <v>249.99</v>
      </c>
      <c r="E14010" s="129" t="s">
        <v>16709</v>
      </c>
      <c r="F14010" s="129" t="s">
        <v>16769</v>
      </c>
      <c r="G14010" s="129" t="s">
        <v>16723</v>
      </c>
      <c r="H14010" s="129"/>
    </row>
    <row r="14011" spans="1:8" x14ac:dyDescent="0.3">
      <c r="A14011" s="183">
        <v>45565</v>
      </c>
      <c r="B14011" s="129" t="s">
        <v>16913</v>
      </c>
      <c r="C14011" s="129" t="s">
        <v>416</v>
      </c>
      <c r="D14011" s="165">
        <v>249.99</v>
      </c>
      <c r="E14011" s="129" t="s">
        <v>16708</v>
      </c>
      <c r="F14011" s="129" t="s">
        <v>16769</v>
      </c>
      <c r="G14011" s="129" t="s">
        <v>16723</v>
      </c>
      <c r="H14011" s="129" t="s">
        <v>16801</v>
      </c>
    </row>
    <row r="14012" spans="1:8" x14ac:dyDescent="0.3">
      <c r="A14012" s="183">
        <v>45565</v>
      </c>
      <c r="B14012" s="129" t="s">
        <v>16913</v>
      </c>
      <c r="C14012" s="129" t="s">
        <v>416</v>
      </c>
      <c r="D14012" s="165">
        <v>231.18</v>
      </c>
      <c r="E14012" s="129" t="s">
        <v>16708</v>
      </c>
      <c r="F14012" s="129" t="s">
        <v>16769</v>
      </c>
      <c r="G14012" s="129" t="s">
        <v>16723</v>
      </c>
      <c r="H14012" s="129" t="s">
        <v>16801</v>
      </c>
    </row>
    <row r="14013" spans="1:8" x14ac:dyDescent="0.3">
      <c r="A14013" s="183">
        <v>45565</v>
      </c>
      <c r="B14013" s="129" t="s">
        <v>17088</v>
      </c>
      <c r="C14013" s="129" t="s">
        <v>416</v>
      </c>
      <c r="D14013" s="165">
        <v>229.08</v>
      </c>
      <c r="E14013" s="129" t="s">
        <v>16708</v>
      </c>
      <c r="F14013" s="129" t="s">
        <v>16769</v>
      </c>
      <c r="G14013" s="129" t="s">
        <v>16723</v>
      </c>
      <c r="H14013" s="129" t="s">
        <v>16801</v>
      </c>
    </row>
    <row r="14014" spans="1:8" x14ac:dyDescent="0.3">
      <c r="A14014" s="183">
        <v>45535</v>
      </c>
      <c r="B14014" s="129" t="s">
        <v>17091</v>
      </c>
      <c r="C14014" s="129" t="s">
        <v>416</v>
      </c>
      <c r="D14014" s="165">
        <v>179.88</v>
      </c>
      <c r="E14014" s="129" t="s">
        <v>16709</v>
      </c>
      <c r="F14014" s="129" t="s">
        <v>16769</v>
      </c>
      <c r="G14014" s="129" t="s">
        <v>16723</v>
      </c>
      <c r="H14014" s="129"/>
    </row>
    <row r="14015" spans="1:8" x14ac:dyDescent="0.3">
      <c r="A14015" s="183">
        <v>45535</v>
      </c>
      <c r="B14015" s="129" t="s">
        <v>16908</v>
      </c>
      <c r="C14015" s="129" t="s">
        <v>416</v>
      </c>
      <c r="D14015" s="165">
        <v>107.83</v>
      </c>
      <c r="E14015" s="129" t="s">
        <v>16708</v>
      </c>
      <c r="F14015" s="129" t="s">
        <v>16769</v>
      </c>
      <c r="G14015" s="129" t="s">
        <v>16723</v>
      </c>
      <c r="H14015" s="129" t="s">
        <v>16801</v>
      </c>
    </row>
    <row r="14016" spans="1:8" x14ac:dyDescent="0.3">
      <c r="A14016" s="183">
        <v>45565</v>
      </c>
      <c r="B14016" s="129" t="s">
        <v>17089</v>
      </c>
      <c r="C14016" s="129" t="s">
        <v>416</v>
      </c>
      <c r="D14016" s="165">
        <v>101938</v>
      </c>
      <c r="E14016" s="129" t="s">
        <v>16708</v>
      </c>
      <c r="F14016" s="129" t="s">
        <v>16721</v>
      </c>
      <c r="G14016" s="129" t="s">
        <v>16723</v>
      </c>
      <c r="H14016" s="129"/>
    </row>
    <row r="14017" spans="1:8" x14ac:dyDescent="0.3">
      <c r="A14017" s="183">
        <v>45565</v>
      </c>
      <c r="B14017" s="129" t="s">
        <v>16911</v>
      </c>
      <c r="C14017" s="129" t="s">
        <v>416</v>
      </c>
      <c r="D14017" s="165">
        <v>51432</v>
      </c>
      <c r="E14017" s="129" t="s">
        <v>16708</v>
      </c>
      <c r="F14017" s="129" t="s">
        <v>16721</v>
      </c>
      <c r="G14017" s="129" t="s">
        <v>16723</v>
      </c>
      <c r="H14017" s="129"/>
    </row>
    <row r="14018" spans="1:8" x14ac:dyDescent="0.3">
      <c r="A14018" s="183">
        <v>45565</v>
      </c>
      <c r="B14018" s="129" t="s">
        <v>16912</v>
      </c>
      <c r="C14018" s="129" t="s">
        <v>416</v>
      </c>
      <c r="D14018" s="165">
        <v>94780</v>
      </c>
      <c r="E14018" s="129" t="s">
        <v>16708</v>
      </c>
      <c r="F14018" s="129" t="s">
        <v>16721</v>
      </c>
      <c r="G14018" s="129" t="s">
        <v>16723</v>
      </c>
      <c r="H14018" s="129"/>
    </row>
    <row r="14019" spans="1:8" x14ac:dyDescent="0.3">
      <c r="A14019" s="183">
        <v>45565</v>
      </c>
      <c r="B14019" s="129" t="s">
        <v>17090</v>
      </c>
      <c r="C14019" s="129" t="s">
        <v>416</v>
      </c>
      <c r="D14019" s="165">
        <v>73994</v>
      </c>
      <c r="E14019" s="129" t="s">
        <v>16708</v>
      </c>
      <c r="F14019" s="129" t="s">
        <v>16721</v>
      </c>
      <c r="G14019" s="129" t="s">
        <v>16723</v>
      </c>
      <c r="H14019" s="129"/>
    </row>
    <row r="14020" spans="1:8" x14ac:dyDescent="0.3">
      <c r="A14020" s="183">
        <v>45565</v>
      </c>
      <c r="B14020" s="129" t="s">
        <v>16911</v>
      </c>
      <c r="C14020" s="129" t="s">
        <v>416</v>
      </c>
      <c r="D14020" s="165">
        <v>63814</v>
      </c>
      <c r="E14020" s="129" t="s">
        <v>16709</v>
      </c>
      <c r="F14020" s="129" t="s">
        <v>16721</v>
      </c>
      <c r="G14020" s="129" t="s">
        <v>16723</v>
      </c>
      <c r="H14020" s="129"/>
    </row>
    <row r="14021" spans="1:8" x14ac:dyDescent="0.3">
      <c r="A14021" s="183">
        <v>45565</v>
      </c>
      <c r="B14021" s="129" t="s">
        <v>16913</v>
      </c>
      <c r="C14021" s="129" t="s">
        <v>416</v>
      </c>
      <c r="D14021" s="165">
        <v>43744</v>
      </c>
      <c r="E14021" s="129" t="s">
        <v>16708</v>
      </c>
      <c r="F14021" s="129" t="s">
        <v>16721</v>
      </c>
      <c r="G14021" s="129" t="s">
        <v>16723</v>
      </c>
      <c r="H14021" s="129"/>
    </row>
    <row r="14022" spans="1:8" x14ac:dyDescent="0.3">
      <c r="A14022" s="183">
        <v>45565</v>
      </c>
      <c r="B14022" s="129" t="s">
        <v>16913</v>
      </c>
      <c r="C14022" s="129" t="s">
        <v>416</v>
      </c>
      <c r="D14022" s="165">
        <v>71065</v>
      </c>
      <c r="E14022" s="129" t="s">
        <v>16708</v>
      </c>
      <c r="F14022" s="129" t="s">
        <v>16721</v>
      </c>
      <c r="G14022" s="129" t="s">
        <v>16723</v>
      </c>
      <c r="H14022" s="129"/>
    </row>
    <row r="14023" spans="1:8" x14ac:dyDescent="0.3">
      <c r="A14023" s="183">
        <v>45565</v>
      </c>
      <c r="B14023" s="129" t="s">
        <v>17088</v>
      </c>
      <c r="C14023" s="129" t="s">
        <v>416</v>
      </c>
      <c r="D14023" s="165">
        <v>50083</v>
      </c>
      <c r="E14023" s="129" t="s">
        <v>16708</v>
      </c>
      <c r="F14023" s="129" t="s">
        <v>16721</v>
      </c>
      <c r="G14023" s="129" t="s">
        <v>16723</v>
      </c>
      <c r="H14023" s="129"/>
    </row>
    <row r="14024" spans="1:8" x14ac:dyDescent="0.3">
      <c r="A14024" s="183">
        <v>45535</v>
      </c>
      <c r="B14024" s="129" t="s">
        <v>17091</v>
      </c>
      <c r="C14024" s="129" t="s">
        <v>416</v>
      </c>
      <c r="D14024" s="165">
        <v>58481</v>
      </c>
      <c r="E14024" s="129" t="s">
        <v>16709</v>
      </c>
      <c r="F14024" s="129" t="s">
        <v>16721</v>
      </c>
      <c r="G14024" s="129" t="s">
        <v>16723</v>
      </c>
      <c r="H14024" s="129"/>
    </row>
    <row r="14025" spans="1:8" x14ac:dyDescent="0.3">
      <c r="A14025" s="183">
        <v>45535</v>
      </c>
      <c r="B14025" s="129" t="s">
        <v>16908</v>
      </c>
      <c r="C14025" s="129" t="s">
        <v>416</v>
      </c>
      <c r="D14025" s="165">
        <v>24714</v>
      </c>
      <c r="E14025" s="129" t="s">
        <v>16708</v>
      </c>
      <c r="F14025" s="129" t="s">
        <v>16721</v>
      </c>
      <c r="G14025" s="129" t="s">
        <v>16723</v>
      </c>
      <c r="H14025" s="129"/>
    </row>
    <row r="14026" spans="1:8" x14ac:dyDescent="0.3">
      <c r="A14026" s="183">
        <v>45565</v>
      </c>
      <c r="B14026" s="129" t="s">
        <v>17089</v>
      </c>
      <c r="C14026" s="129" t="s">
        <v>416</v>
      </c>
      <c r="D14026" s="165">
        <v>49017</v>
      </c>
      <c r="E14026" s="129" t="s">
        <v>16708</v>
      </c>
      <c r="F14026" s="129" t="s">
        <v>16707</v>
      </c>
      <c r="G14026" s="129" t="s">
        <v>16723</v>
      </c>
      <c r="H14026" s="129" t="s">
        <v>16820</v>
      </c>
    </row>
    <row r="14027" spans="1:8" x14ac:dyDescent="0.3">
      <c r="A14027" s="183">
        <v>45565</v>
      </c>
      <c r="B14027" s="129" t="s">
        <v>16911</v>
      </c>
      <c r="C14027" s="129" t="s">
        <v>416</v>
      </c>
      <c r="D14027" s="165">
        <v>22934</v>
      </c>
      <c r="E14027" s="129" t="s">
        <v>16708</v>
      </c>
      <c r="F14027" s="129" t="s">
        <v>16707</v>
      </c>
      <c r="G14027" s="129" t="s">
        <v>16723</v>
      </c>
      <c r="H14027" s="129" t="s">
        <v>16820</v>
      </c>
    </row>
    <row r="14028" spans="1:8" x14ac:dyDescent="0.3">
      <c r="A14028" s="183">
        <v>45565</v>
      </c>
      <c r="B14028" s="129" t="s">
        <v>16912</v>
      </c>
      <c r="C14028" s="129" t="s">
        <v>416</v>
      </c>
      <c r="D14028" s="165">
        <v>43716</v>
      </c>
      <c r="E14028" s="129" t="s">
        <v>16708</v>
      </c>
      <c r="F14028" s="129" t="s">
        <v>16707</v>
      </c>
      <c r="G14028" s="129" t="s">
        <v>16723</v>
      </c>
      <c r="H14028" s="129" t="s">
        <v>16820</v>
      </c>
    </row>
    <row r="14029" spans="1:8" x14ac:dyDescent="0.3">
      <c r="A14029" s="183">
        <v>45565</v>
      </c>
      <c r="B14029" s="129" t="s">
        <v>17090</v>
      </c>
      <c r="C14029" s="129" t="s">
        <v>416</v>
      </c>
      <c r="D14029" s="165">
        <v>27409</v>
      </c>
      <c r="E14029" s="129" t="s">
        <v>16708</v>
      </c>
      <c r="F14029" s="129" t="s">
        <v>16707</v>
      </c>
      <c r="G14029" s="129" t="s">
        <v>16723</v>
      </c>
      <c r="H14029" s="129" t="s">
        <v>16820</v>
      </c>
    </row>
    <row r="14030" spans="1:8" x14ac:dyDescent="0.3">
      <c r="A14030" s="183">
        <v>45565</v>
      </c>
      <c r="B14030" s="129" t="s">
        <v>16911</v>
      </c>
      <c r="C14030" s="129" t="s">
        <v>416</v>
      </c>
      <c r="D14030" s="165">
        <v>20058</v>
      </c>
      <c r="E14030" s="129" t="s">
        <v>16709</v>
      </c>
      <c r="F14030" s="129" t="s">
        <v>16707</v>
      </c>
      <c r="G14030" s="129" t="s">
        <v>16723</v>
      </c>
      <c r="H14030" s="129"/>
    </row>
    <row r="14031" spans="1:8" x14ac:dyDescent="0.3">
      <c r="A14031" s="183">
        <v>45565</v>
      </c>
      <c r="B14031" s="129" t="s">
        <v>16913</v>
      </c>
      <c r="C14031" s="129" t="s">
        <v>416</v>
      </c>
      <c r="D14031" s="165">
        <v>17494</v>
      </c>
      <c r="E14031" s="129" t="s">
        <v>16708</v>
      </c>
      <c r="F14031" s="129" t="s">
        <v>16707</v>
      </c>
      <c r="G14031" s="129" t="s">
        <v>16723</v>
      </c>
      <c r="H14031" s="129" t="s">
        <v>16820</v>
      </c>
    </row>
    <row r="14032" spans="1:8" x14ac:dyDescent="0.3">
      <c r="A14032" s="183">
        <v>45565</v>
      </c>
      <c r="B14032" s="129" t="s">
        <v>16913</v>
      </c>
      <c r="C14032" s="129" t="s">
        <v>416</v>
      </c>
      <c r="D14032" s="165">
        <v>36884</v>
      </c>
      <c r="E14032" s="129" t="s">
        <v>16708</v>
      </c>
      <c r="F14032" s="129" t="s">
        <v>16707</v>
      </c>
      <c r="G14032" s="129" t="s">
        <v>16723</v>
      </c>
      <c r="H14032" s="129" t="s">
        <v>16820</v>
      </c>
    </row>
    <row r="14033" spans="1:8" x14ac:dyDescent="0.3">
      <c r="A14033" s="183">
        <v>45565</v>
      </c>
      <c r="B14033" s="129" t="s">
        <v>17088</v>
      </c>
      <c r="C14033" s="129" t="s">
        <v>416</v>
      </c>
      <c r="D14033" s="165">
        <v>26854</v>
      </c>
      <c r="E14033" s="129" t="s">
        <v>16708</v>
      </c>
      <c r="F14033" s="129" t="s">
        <v>16707</v>
      </c>
      <c r="G14033" s="129" t="s">
        <v>16723</v>
      </c>
      <c r="H14033" s="129" t="s">
        <v>16820</v>
      </c>
    </row>
    <row r="14034" spans="1:8" x14ac:dyDescent="0.3">
      <c r="A14034" s="183">
        <v>45535</v>
      </c>
      <c r="B14034" s="129" t="s">
        <v>17091</v>
      </c>
      <c r="C14034" s="129" t="s">
        <v>416</v>
      </c>
      <c r="D14034" s="165">
        <v>17748</v>
      </c>
      <c r="E14034" s="129" t="s">
        <v>16709</v>
      </c>
      <c r="F14034" s="129" t="s">
        <v>16707</v>
      </c>
      <c r="G14034" s="129" t="s">
        <v>16723</v>
      </c>
      <c r="H14034" s="129"/>
    </row>
    <row r="14035" spans="1:8" x14ac:dyDescent="0.3">
      <c r="A14035" s="183">
        <v>45535</v>
      </c>
      <c r="B14035" s="129" t="s">
        <v>16908</v>
      </c>
      <c r="C14035" s="129" t="s">
        <v>416</v>
      </c>
      <c r="D14035" s="165">
        <v>11201</v>
      </c>
      <c r="E14035" s="129" t="s">
        <v>16708</v>
      </c>
      <c r="F14035" s="129" t="s">
        <v>16707</v>
      </c>
      <c r="G14035" s="129" t="s">
        <v>16723</v>
      </c>
      <c r="H14035" s="129" t="s">
        <v>16820</v>
      </c>
    </row>
    <row r="14036" spans="1:8" x14ac:dyDescent="0.3">
      <c r="A14036" s="183">
        <v>45535</v>
      </c>
      <c r="B14036" s="129" t="s">
        <v>16905</v>
      </c>
      <c r="C14036" s="129" t="s">
        <v>416</v>
      </c>
      <c r="D14036" s="165">
        <v>40</v>
      </c>
      <c r="E14036" s="129" t="s">
        <v>16708</v>
      </c>
      <c r="F14036" s="129" t="s">
        <v>16720</v>
      </c>
      <c r="G14036" s="129" t="s">
        <v>16723</v>
      </c>
      <c r="H14036" s="129" t="s">
        <v>16774</v>
      </c>
    </row>
    <row r="14037" spans="1:8" x14ac:dyDescent="0.3">
      <c r="A14037" s="183">
        <v>45535</v>
      </c>
      <c r="B14037" s="129" t="s">
        <v>16907</v>
      </c>
      <c r="C14037" s="129" t="s">
        <v>416</v>
      </c>
      <c r="D14037" s="165">
        <v>27</v>
      </c>
      <c r="E14037" s="129" t="s">
        <v>16708</v>
      </c>
      <c r="F14037" s="129" t="s">
        <v>16720</v>
      </c>
      <c r="G14037" s="129" t="s">
        <v>16723</v>
      </c>
      <c r="H14037" s="129" t="s">
        <v>16774</v>
      </c>
    </row>
    <row r="14038" spans="1:8" x14ac:dyDescent="0.3">
      <c r="A14038" s="183">
        <v>45535</v>
      </c>
      <c r="B14038" s="129" t="s">
        <v>16905</v>
      </c>
      <c r="C14038" s="129" t="s">
        <v>416</v>
      </c>
      <c r="D14038" s="165">
        <v>21</v>
      </c>
      <c r="E14038" s="129" t="s">
        <v>16708</v>
      </c>
      <c r="F14038" s="129" t="s">
        <v>16720</v>
      </c>
      <c r="G14038" s="129" t="s">
        <v>16723</v>
      </c>
      <c r="H14038" s="129" t="s">
        <v>16774</v>
      </c>
    </row>
    <row r="14039" spans="1:8" x14ac:dyDescent="0.3">
      <c r="A14039" s="183">
        <v>45535</v>
      </c>
      <c r="B14039" s="129" t="s">
        <v>16908</v>
      </c>
      <c r="C14039" s="129" t="s">
        <v>416</v>
      </c>
      <c r="D14039" s="165">
        <v>21</v>
      </c>
      <c r="E14039" s="129" t="s">
        <v>16708</v>
      </c>
      <c r="F14039" s="129" t="s">
        <v>16720</v>
      </c>
      <c r="G14039" s="129" t="s">
        <v>16723</v>
      </c>
      <c r="H14039" s="129" t="s">
        <v>16774</v>
      </c>
    </row>
    <row r="14040" spans="1:8" x14ac:dyDescent="0.3">
      <c r="A14040" s="183">
        <v>45535</v>
      </c>
      <c r="B14040" s="129" t="s">
        <v>17092</v>
      </c>
      <c r="C14040" s="129" t="s">
        <v>416</v>
      </c>
      <c r="D14040" s="165">
        <v>5</v>
      </c>
      <c r="E14040" s="129" t="s">
        <v>16708</v>
      </c>
      <c r="F14040" s="129" t="s">
        <v>16720</v>
      </c>
      <c r="G14040" s="129" t="s">
        <v>16723</v>
      </c>
      <c r="H14040" s="129" t="s">
        <v>16774</v>
      </c>
    </row>
    <row r="14041" spans="1:8" x14ac:dyDescent="0.3">
      <c r="A14041" s="183">
        <v>45535</v>
      </c>
      <c r="B14041" s="129" t="s">
        <v>16906</v>
      </c>
      <c r="C14041" s="129" t="s">
        <v>416</v>
      </c>
      <c r="D14041" s="165">
        <v>11</v>
      </c>
      <c r="E14041" s="129" t="s">
        <v>16708</v>
      </c>
      <c r="F14041" s="129" t="s">
        <v>16720</v>
      </c>
      <c r="G14041" s="129" t="s">
        <v>16723</v>
      </c>
      <c r="H14041" s="129" t="s">
        <v>16774</v>
      </c>
    </row>
    <row r="14042" spans="1:8" x14ac:dyDescent="0.3">
      <c r="A14042" s="183">
        <v>45535</v>
      </c>
      <c r="B14042" s="129" t="s">
        <v>17091</v>
      </c>
      <c r="C14042" s="129" t="s">
        <v>416</v>
      </c>
      <c r="D14042" s="165">
        <v>9788</v>
      </c>
      <c r="E14042" s="129" t="s">
        <v>16709</v>
      </c>
      <c r="F14042" s="129" t="s">
        <v>16720</v>
      </c>
      <c r="G14042" s="129" t="s">
        <v>16723</v>
      </c>
      <c r="H14042" s="129"/>
    </row>
    <row r="14043" spans="1:8" x14ac:dyDescent="0.3">
      <c r="A14043" s="183">
        <v>45535</v>
      </c>
      <c r="B14043" s="129" t="s">
        <v>16905</v>
      </c>
      <c r="C14043" s="129" t="s">
        <v>416</v>
      </c>
      <c r="D14043" s="165">
        <v>350</v>
      </c>
      <c r="E14043" s="129" t="s">
        <v>16708</v>
      </c>
      <c r="F14043" s="129" t="s">
        <v>16769</v>
      </c>
      <c r="G14043" s="129" t="s">
        <v>16723</v>
      </c>
      <c r="H14043" s="129" t="s">
        <v>16801</v>
      </c>
    </row>
    <row r="14044" spans="1:8" x14ac:dyDescent="0.3">
      <c r="A14044" s="183">
        <v>45535</v>
      </c>
      <c r="B14044" s="129" t="s">
        <v>16907</v>
      </c>
      <c r="C14044" s="129" t="s">
        <v>416</v>
      </c>
      <c r="D14044" s="165">
        <v>300</v>
      </c>
      <c r="E14044" s="129" t="s">
        <v>16708</v>
      </c>
      <c r="F14044" s="129" t="s">
        <v>16769</v>
      </c>
      <c r="G14044" s="129" t="s">
        <v>16723</v>
      </c>
      <c r="H14044" s="129" t="s">
        <v>16801</v>
      </c>
    </row>
    <row r="14045" spans="1:8" x14ac:dyDescent="0.3">
      <c r="A14045" s="183">
        <v>45535</v>
      </c>
      <c r="B14045" s="129" t="s">
        <v>16905</v>
      </c>
      <c r="C14045" s="129" t="s">
        <v>416</v>
      </c>
      <c r="D14045" s="165">
        <v>250</v>
      </c>
      <c r="E14045" s="129" t="s">
        <v>16708</v>
      </c>
      <c r="F14045" s="129" t="s">
        <v>16769</v>
      </c>
      <c r="G14045" s="129" t="s">
        <v>16723</v>
      </c>
      <c r="H14045" s="129" t="s">
        <v>16801</v>
      </c>
    </row>
    <row r="14046" spans="1:8" x14ac:dyDescent="0.3">
      <c r="A14046" s="183">
        <v>45535</v>
      </c>
      <c r="B14046" s="129" t="s">
        <v>16908</v>
      </c>
      <c r="C14046" s="129" t="s">
        <v>416</v>
      </c>
      <c r="D14046" s="165">
        <v>192.17</v>
      </c>
      <c r="E14046" s="129" t="s">
        <v>16708</v>
      </c>
      <c r="F14046" s="129" t="s">
        <v>16769</v>
      </c>
      <c r="G14046" s="129" t="s">
        <v>16723</v>
      </c>
      <c r="H14046" s="129" t="s">
        <v>16801</v>
      </c>
    </row>
    <row r="14047" spans="1:8" x14ac:dyDescent="0.3">
      <c r="A14047" s="183">
        <v>45535</v>
      </c>
      <c r="B14047" s="129" t="s">
        <v>17092</v>
      </c>
      <c r="C14047" s="129" t="s">
        <v>416</v>
      </c>
      <c r="D14047" s="165">
        <v>145.58000000000001</v>
      </c>
      <c r="E14047" s="129" t="s">
        <v>16708</v>
      </c>
      <c r="F14047" s="129" t="s">
        <v>16769</v>
      </c>
      <c r="G14047" s="129" t="s">
        <v>16723</v>
      </c>
      <c r="H14047" s="129" t="s">
        <v>16801</v>
      </c>
    </row>
    <row r="14048" spans="1:8" x14ac:dyDescent="0.3">
      <c r="A14048" s="183">
        <v>45535</v>
      </c>
      <c r="B14048" s="129" t="s">
        <v>16906</v>
      </c>
      <c r="C14048" s="129" t="s">
        <v>416</v>
      </c>
      <c r="D14048" s="165">
        <v>125.24</v>
      </c>
      <c r="E14048" s="129" t="s">
        <v>16708</v>
      </c>
      <c r="F14048" s="129" t="s">
        <v>16769</v>
      </c>
      <c r="G14048" s="129" t="s">
        <v>16723</v>
      </c>
      <c r="H14048" s="129" t="s">
        <v>16801</v>
      </c>
    </row>
    <row r="14049" spans="1:8" x14ac:dyDescent="0.3">
      <c r="A14049" s="183">
        <v>45535</v>
      </c>
      <c r="B14049" s="129" t="s">
        <v>17091</v>
      </c>
      <c r="C14049" s="129" t="s">
        <v>416</v>
      </c>
      <c r="D14049" s="165">
        <v>19.989999999999998</v>
      </c>
      <c r="E14049" s="129" t="s">
        <v>16709</v>
      </c>
      <c r="F14049" s="129" t="s">
        <v>16769</v>
      </c>
      <c r="G14049" s="129" t="s">
        <v>16723</v>
      </c>
      <c r="H14049" s="129"/>
    </row>
    <row r="14050" spans="1:8" x14ac:dyDescent="0.3">
      <c r="A14050" s="183">
        <v>45535</v>
      </c>
      <c r="B14050" s="129" t="s">
        <v>16905</v>
      </c>
      <c r="C14050" s="129" t="s">
        <v>416</v>
      </c>
      <c r="D14050" s="165">
        <v>135702</v>
      </c>
      <c r="E14050" s="129" t="s">
        <v>16708</v>
      </c>
      <c r="F14050" s="129" t="s">
        <v>16721</v>
      </c>
      <c r="G14050" s="129" t="s">
        <v>16723</v>
      </c>
      <c r="H14050" s="129"/>
    </row>
    <row r="14051" spans="1:8" x14ac:dyDescent="0.3">
      <c r="A14051" s="183">
        <v>45535</v>
      </c>
      <c r="B14051" s="129" t="s">
        <v>16907</v>
      </c>
      <c r="C14051" s="129" t="s">
        <v>416</v>
      </c>
      <c r="D14051" s="165">
        <v>89595</v>
      </c>
      <c r="E14051" s="129" t="s">
        <v>16708</v>
      </c>
      <c r="F14051" s="129" t="s">
        <v>16721</v>
      </c>
      <c r="G14051" s="129" t="s">
        <v>16723</v>
      </c>
      <c r="H14051" s="129"/>
    </row>
    <row r="14052" spans="1:8" x14ac:dyDescent="0.3">
      <c r="A14052" s="183">
        <v>45535</v>
      </c>
      <c r="B14052" s="129" t="s">
        <v>16905</v>
      </c>
      <c r="C14052" s="129" t="s">
        <v>416</v>
      </c>
      <c r="D14052" s="165">
        <v>49269</v>
      </c>
      <c r="E14052" s="129" t="s">
        <v>16708</v>
      </c>
      <c r="F14052" s="129" t="s">
        <v>16721</v>
      </c>
      <c r="G14052" s="129" t="s">
        <v>16723</v>
      </c>
      <c r="H14052" s="129"/>
    </row>
    <row r="14053" spans="1:8" x14ac:dyDescent="0.3">
      <c r="A14053" s="183">
        <v>45535</v>
      </c>
      <c r="B14053" s="129" t="s">
        <v>16908</v>
      </c>
      <c r="C14053" s="129" t="s">
        <v>416</v>
      </c>
      <c r="D14053" s="165">
        <v>44770</v>
      </c>
      <c r="E14053" s="129" t="s">
        <v>16708</v>
      </c>
      <c r="F14053" s="129" t="s">
        <v>16721</v>
      </c>
      <c r="G14053" s="129" t="s">
        <v>16723</v>
      </c>
      <c r="H14053" s="129"/>
    </row>
    <row r="14054" spans="1:8" x14ac:dyDescent="0.3">
      <c r="A14054" s="183">
        <v>45535</v>
      </c>
      <c r="B14054" s="129" t="s">
        <v>17092</v>
      </c>
      <c r="C14054" s="129" t="s">
        <v>416</v>
      </c>
      <c r="D14054" s="165">
        <v>30230</v>
      </c>
      <c r="E14054" s="129" t="s">
        <v>16708</v>
      </c>
      <c r="F14054" s="129" t="s">
        <v>16721</v>
      </c>
      <c r="G14054" s="129" t="s">
        <v>16723</v>
      </c>
      <c r="H14054" s="129"/>
    </row>
    <row r="14055" spans="1:8" x14ac:dyDescent="0.3">
      <c r="A14055" s="183">
        <v>45535</v>
      </c>
      <c r="B14055" s="129" t="s">
        <v>16906</v>
      </c>
      <c r="C14055" s="129" t="s">
        <v>416</v>
      </c>
      <c r="D14055" s="165">
        <v>26408</v>
      </c>
      <c r="E14055" s="129" t="s">
        <v>16708</v>
      </c>
      <c r="F14055" s="129" t="s">
        <v>16721</v>
      </c>
      <c r="G14055" s="129" t="s">
        <v>16723</v>
      </c>
      <c r="H14055" s="129"/>
    </row>
    <row r="14056" spans="1:8" x14ac:dyDescent="0.3">
      <c r="A14056" s="183">
        <v>45535</v>
      </c>
      <c r="B14056" s="129" t="s">
        <v>17091</v>
      </c>
      <c r="C14056" s="129" t="s">
        <v>416</v>
      </c>
      <c r="D14056" s="165">
        <v>9913</v>
      </c>
      <c r="E14056" s="129" t="s">
        <v>16709</v>
      </c>
      <c r="F14056" s="129" t="s">
        <v>16721</v>
      </c>
      <c r="G14056" s="129" t="s">
        <v>16723</v>
      </c>
      <c r="H14056" s="129"/>
    </row>
    <row r="14057" spans="1:8" x14ac:dyDescent="0.3">
      <c r="A14057" s="183">
        <v>45535</v>
      </c>
      <c r="B14057" s="129" t="s">
        <v>16905</v>
      </c>
      <c r="C14057" s="129" t="s">
        <v>416</v>
      </c>
      <c r="D14057" s="165">
        <v>67787</v>
      </c>
      <c r="E14057" s="129" t="s">
        <v>16708</v>
      </c>
      <c r="F14057" s="129" t="s">
        <v>16707</v>
      </c>
      <c r="G14057" s="129" t="s">
        <v>16723</v>
      </c>
      <c r="H14057" s="129" t="s">
        <v>16820</v>
      </c>
    </row>
    <row r="14058" spans="1:8" x14ac:dyDescent="0.3">
      <c r="A14058" s="183">
        <v>45535</v>
      </c>
      <c r="B14058" s="129" t="s">
        <v>16907</v>
      </c>
      <c r="C14058" s="129" t="s">
        <v>416</v>
      </c>
      <c r="D14058" s="165">
        <v>34360</v>
      </c>
      <c r="E14058" s="129" t="s">
        <v>16708</v>
      </c>
      <c r="F14058" s="129" t="s">
        <v>16707</v>
      </c>
      <c r="G14058" s="129" t="s">
        <v>16723</v>
      </c>
      <c r="H14058" s="129" t="s">
        <v>16820</v>
      </c>
    </row>
    <row r="14059" spans="1:8" x14ac:dyDescent="0.3">
      <c r="A14059" s="183">
        <v>45535</v>
      </c>
      <c r="B14059" s="129" t="s">
        <v>16905</v>
      </c>
      <c r="C14059" s="129" t="s">
        <v>416</v>
      </c>
      <c r="D14059" s="165">
        <v>18865</v>
      </c>
      <c r="E14059" s="129" t="s">
        <v>16708</v>
      </c>
      <c r="F14059" s="129" t="s">
        <v>16707</v>
      </c>
      <c r="G14059" s="129" t="s">
        <v>16723</v>
      </c>
      <c r="H14059" s="129" t="s">
        <v>16820</v>
      </c>
    </row>
    <row r="14060" spans="1:8" x14ac:dyDescent="0.3">
      <c r="A14060" s="183">
        <v>45535</v>
      </c>
      <c r="B14060" s="129" t="s">
        <v>16908</v>
      </c>
      <c r="C14060" s="129" t="s">
        <v>416</v>
      </c>
      <c r="D14060" s="165">
        <v>18969</v>
      </c>
      <c r="E14060" s="129" t="s">
        <v>16708</v>
      </c>
      <c r="F14060" s="129" t="s">
        <v>16707</v>
      </c>
      <c r="G14060" s="129" t="s">
        <v>16723</v>
      </c>
      <c r="H14060" s="129" t="s">
        <v>16820</v>
      </c>
    </row>
    <row r="14061" spans="1:8" x14ac:dyDescent="0.3">
      <c r="A14061" s="183">
        <v>45535</v>
      </c>
      <c r="B14061" s="129" t="s">
        <v>17092</v>
      </c>
      <c r="C14061" s="129" t="s">
        <v>416</v>
      </c>
      <c r="D14061" s="165">
        <v>15624</v>
      </c>
      <c r="E14061" s="129" t="s">
        <v>16708</v>
      </c>
      <c r="F14061" s="129" t="s">
        <v>16707</v>
      </c>
      <c r="G14061" s="129" t="s">
        <v>16723</v>
      </c>
      <c r="H14061" s="129" t="s">
        <v>16820</v>
      </c>
    </row>
    <row r="14062" spans="1:8" x14ac:dyDescent="0.3">
      <c r="A14062" s="183">
        <v>45535</v>
      </c>
      <c r="B14062" s="129" t="s">
        <v>16906</v>
      </c>
      <c r="C14062" s="129" t="s">
        <v>416</v>
      </c>
      <c r="D14062" s="165">
        <v>12295</v>
      </c>
      <c r="E14062" s="129" t="s">
        <v>16708</v>
      </c>
      <c r="F14062" s="129" t="s">
        <v>16707</v>
      </c>
      <c r="G14062" s="129" t="s">
        <v>16723</v>
      </c>
      <c r="H14062" s="129" t="s">
        <v>16820</v>
      </c>
    </row>
    <row r="14063" spans="1:8" x14ac:dyDescent="0.3">
      <c r="A14063" s="183">
        <v>45535</v>
      </c>
      <c r="B14063" s="129" t="s">
        <v>17091</v>
      </c>
      <c r="C14063" s="129" t="s">
        <v>416</v>
      </c>
      <c r="D14063" s="165">
        <v>4979</v>
      </c>
      <c r="E14063" s="129" t="s">
        <v>16709</v>
      </c>
      <c r="F14063" s="129" t="s">
        <v>16707</v>
      </c>
      <c r="G14063" s="129" t="s">
        <v>16723</v>
      </c>
      <c r="H14063" s="129"/>
    </row>
    <row r="14064" spans="1:8" x14ac:dyDescent="0.3">
      <c r="A14064" s="183">
        <v>45504</v>
      </c>
      <c r="B14064" s="129" t="s">
        <v>16899</v>
      </c>
      <c r="C14064" s="129" t="s">
        <v>416</v>
      </c>
      <c r="D14064" s="165">
        <v>26</v>
      </c>
      <c r="E14064" s="129" t="s">
        <v>16708</v>
      </c>
      <c r="F14064" s="129" t="s">
        <v>16720</v>
      </c>
      <c r="G14064" s="129" t="s">
        <v>16723</v>
      </c>
      <c r="H14064" s="129" t="s">
        <v>16774</v>
      </c>
    </row>
    <row r="14065" spans="1:8" x14ac:dyDescent="0.3">
      <c r="A14065" s="183">
        <v>45504</v>
      </c>
      <c r="B14065" s="129" t="s">
        <v>16899</v>
      </c>
      <c r="C14065" s="129" t="s">
        <v>416</v>
      </c>
      <c r="D14065" s="165">
        <v>31</v>
      </c>
      <c r="E14065" s="129" t="s">
        <v>16708</v>
      </c>
      <c r="F14065" s="129" t="s">
        <v>16720</v>
      </c>
      <c r="G14065" s="129" t="s">
        <v>16723</v>
      </c>
      <c r="H14065" s="129" t="s">
        <v>16774</v>
      </c>
    </row>
    <row r="14066" spans="1:8" x14ac:dyDescent="0.3">
      <c r="A14066" s="183">
        <v>45504</v>
      </c>
      <c r="B14066" s="129" t="s">
        <v>17093</v>
      </c>
      <c r="C14066" s="129" t="s">
        <v>416</v>
      </c>
      <c r="D14066" s="165">
        <v>17</v>
      </c>
      <c r="E14066" s="129" t="s">
        <v>16708</v>
      </c>
      <c r="F14066" s="129" t="s">
        <v>16720</v>
      </c>
      <c r="G14066" s="129" t="s">
        <v>16723</v>
      </c>
      <c r="H14066" s="129" t="s">
        <v>16774</v>
      </c>
    </row>
    <row r="14067" spans="1:8" x14ac:dyDescent="0.3">
      <c r="A14067" s="183">
        <v>45504</v>
      </c>
      <c r="B14067" s="129" t="s">
        <v>16900</v>
      </c>
      <c r="C14067" s="129" t="s">
        <v>416</v>
      </c>
      <c r="D14067" s="165">
        <v>21</v>
      </c>
      <c r="E14067" s="129" t="s">
        <v>16708</v>
      </c>
      <c r="F14067" s="129" t="s">
        <v>16720</v>
      </c>
      <c r="G14067" s="129" t="s">
        <v>16723</v>
      </c>
      <c r="H14067" s="129" t="s">
        <v>16774</v>
      </c>
    </row>
    <row r="14068" spans="1:8" x14ac:dyDescent="0.3">
      <c r="A14068" s="183">
        <v>45504</v>
      </c>
      <c r="B14068" s="129" t="s">
        <v>16904</v>
      </c>
      <c r="C14068" s="129" t="s">
        <v>416</v>
      </c>
      <c r="D14068" s="165">
        <v>4363</v>
      </c>
      <c r="E14068" s="129" t="s">
        <v>16710</v>
      </c>
      <c r="F14068" s="129" t="s">
        <v>16720</v>
      </c>
      <c r="G14068" s="129" t="s">
        <v>16723</v>
      </c>
      <c r="H14068" s="129"/>
    </row>
    <row r="14069" spans="1:8" x14ac:dyDescent="0.3">
      <c r="A14069" s="183">
        <v>45504</v>
      </c>
      <c r="B14069" s="129" t="s">
        <v>16898</v>
      </c>
      <c r="C14069" s="129" t="s">
        <v>416</v>
      </c>
      <c r="D14069" s="165">
        <v>22</v>
      </c>
      <c r="E14069" s="129" t="s">
        <v>16708</v>
      </c>
      <c r="F14069" s="129" t="s">
        <v>16720</v>
      </c>
      <c r="G14069" s="129" t="s">
        <v>16723</v>
      </c>
      <c r="H14069" s="129" t="s">
        <v>16774</v>
      </c>
    </row>
    <row r="14070" spans="1:8" x14ac:dyDescent="0.3">
      <c r="A14070" s="183">
        <v>45504</v>
      </c>
      <c r="B14070" s="129" t="s">
        <v>16898</v>
      </c>
      <c r="C14070" s="129" t="s">
        <v>416</v>
      </c>
      <c r="D14070" s="165">
        <v>15</v>
      </c>
      <c r="E14070" s="129" t="s">
        <v>16708</v>
      </c>
      <c r="F14070" s="129" t="s">
        <v>16720</v>
      </c>
      <c r="G14070" s="129" t="s">
        <v>16723</v>
      </c>
      <c r="H14070" s="129" t="s">
        <v>16774</v>
      </c>
    </row>
    <row r="14071" spans="1:8" x14ac:dyDescent="0.3">
      <c r="A14071" s="183">
        <v>45504</v>
      </c>
      <c r="B14071" s="129" t="s">
        <v>16902</v>
      </c>
      <c r="C14071" s="129" t="s">
        <v>416</v>
      </c>
      <c r="D14071" s="165">
        <v>24</v>
      </c>
      <c r="E14071" s="129" t="s">
        <v>16708</v>
      </c>
      <c r="F14071" s="129" t="s">
        <v>16720</v>
      </c>
      <c r="G14071" s="129" t="s">
        <v>16723</v>
      </c>
      <c r="H14071" s="129" t="s">
        <v>16774</v>
      </c>
    </row>
    <row r="14072" spans="1:8" x14ac:dyDescent="0.3">
      <c r="A14072" s="183">
        <v>45504</v>
      </c>
      <c r="B14072" s="129" t="s">
        <v>16902</v>
      </c>
      <c r="C14072" s="129" t="s">
        <v>416</v>
      </c>
      <c r="D14072" s="165">
        <v>4</v>
      </c>
      <c r="E14072" s="129" t="s">
        <v>16708</v>
      </c>
      <c r="F14072" s="129" t="s">
        <v>16720</v>
      </c>
      <c r="G14072" s="129" t="s">
        <v>16723</v>
      </c>
      <c r="H14072" s="129" t="s">
        <v>16774</v>
      </c>
    </row>
    <row r="14073" spans="1:8" x14ac:dyDescent="0.3">
      <c r="A14073" s="183">
        <v>45473</v>
      </c>
      <c r="B14073" s="129" t="s">
        <v>17094</v>
      </c>
      <c r="C14073" s="129" t="s">
        <v>416</v>
      </c>
      <c r="D14073" s="165">
        <v>9</v>
      </c>
      <c r="E14073" s="129" t="s">
        <v>16708</v>
      </c>
      <c r="F14073" s="129" t="s">
        <v>16720</v>
      </c>
      <c r="G14073" s="129" t="s">
        <v>16723</v>
      </c>
      <c r="H14073" s="129" t="s">
        <v>16774</v>
      </c>
    </row>
    <row r="14074" spans="1:8" x14ac:dyDescent="0.3">
      <c r="A14074" s="183">
        <v>45504</v>
      </c>
      <c r="B14074" s="129" t="s">
        <v>16903</v>
      </c>
      <c r="C14074" s="129" t="s">
        <v>416</v>
      </c>
      <c r="D14074" s="165">
        <v>2230</v>
      </c>
      <c r="E14074" s="129" t="s">
        <v>16716</v>
      </c>
      <c r="F14074" s="129" t="s">
        <v>16720</v>
      </c>
      <c r="G14074" s="129" t="s">
        <v>16723</v>
      </c>
      <c r="H14074" s="129"/>
    </row>
    <row r="14075" spans="1:8" x14ac:dyDescent="0.3">
      <c r="A14075" s="183">
        <v>45504</v>
      </c>
      <c r="B14075" s="129" t="s">
        <v>16899</v>
      </c>
      <c r="C14075" s="129" t="s">
        <v>416</v>
      </c>
      <c r="D14075" s="165">
        <v>367.39</v>
      </c>
      <c r="E14075" s="129" t="s">
        <v>16708</v>
      </c>
      <c r="F14075" s="129" t="s">
        <v>16769</v>
      </c>
      <c r="G14075" s="129" t="s">
        <v>16723</v>
      </c>
      <c r="H14075" s="129" t="s">
        <v>16801</v>
      </c>
    </row>
    <row r="14076" spans="1:8" x14ac:dyDescent="0.3">
      <c r="A14076" s="183">
        <v>45504</v>
      </c>
      <c r="B14076" s="129" t="s">
        <v>16899</v>
      </c>
      <c r="C14076" s="129" t="s">
        <v>416</v>
      </c>
      <c r="D14076" s="165">
        <v>350</v>
      </c>
      <c r="E14076" s="129" t="s">
        <v>16708</v>
      </c>
      <c r="F14076" s="129" t="s">
        <v>16769</v>
      </c>
      <c r="G14076" s="129" t="s">
        <v>16723</v>
      </c>
      <c r="H14076" s="129" t="s">
        <v>16801</v>
      </c>
    </row>
    <row r="14077" spans="1:8" x14ac:dyDescent="0.3">
      <c r="A14077" s="183">
        <v>45504</v>
      </c>
      <c r="B14077" s="129" t="s">
        <v>17093</v>
      </c>
      <c r="C14077" s="129" t="s">
        <v>416</v>
      </c>
      <c r="D14077" s="165">
        <v>300</v>
      </c>
      <c r="E14077" s="129" t="s">
        <v>16708</v>
      </c>
      <c r="F14077" s="129" t="s">
        <v>16769</v>
      </c>
      <c r="G14077" s="129" t="s">
        <v>16723</v>
      </c>
      <c r="H14077" s="129" t="s">
        <v>16801</v>
      </c>
    </row>
    <row r="14078" spans="1:8" x14ac:dyDescent="0.3">
      <c r="A14078" s="183">
        <v>45504</v>
      </c>
      <c r="B14078" s="129" t="s">
        <v>16900</v>
      </c>
      <c r="C14078" s="129" t="s">
        <v>416</v>
      </c>
      <c r="D14078" s="165">
        <v>300</v>
      </c>
      <c r="E14078" s="129" t="s">
        <v>16708</v>
      </c>
      <c r="F14078" s="129" t="s">
        <v>16769</v>
      </c>
      <c r="G14078" s="129" t="s">
        <v>16723</v>
      </c>
      <c r="H14078" s="129" t="s">
        <v>16801</v>
      </c>
    </row>
    <row r="14079" spans="1:8" x14ac:dyDescent="0.3">
      <c r="A14079" s="183">
        <v>45504</v>
      </c>
      <c r="B14079" s="129" t="s">
        <v>16904</v>
      </c>
      <c r="C14079" s="129" t="s">
        <v>416</v>
      </c>
      <c r="D14079" s="165">
        <v>258.2</v>
      </c>
      <c r="E14079" s="129" t="s">
        <v>16710</v>
      </c>
      <c r="F14079" s="129" t="s">
        <v>16769</v>
      </c>
      <c r="G14079" s="129" t="s">
        <v>16723</v>
      </c>
      <c r="H14079" s="129"/>
    </row>
    <row r="14080" spans="1:8" x14ac:dyDescent="0.3">
      <c r="A14080" s="183">
        <v>45504</v>
      </c>
      <c r="B14080" s="129" t="s">
        <v>16898</v>
      </c>
      <c r="C14080" s="129" t="s">
        <v>416</v>
      </c>
      <c r="D14080" s="165">
        <v>250</v>
      </c>
      <c r="E14080" s="129" t="s">
        <v>16708</v>
      </c>
      <c r="F14080" s="129" t="s">
        <v>16769</v>
      </c>
      <c r="G14080" s="129" t="s">
        <v>16723</v>
      </c>
      <c r="H14080" s="129" t="s">
        <v>16801</v>
      </c>
    </row>
    <row r="14081" spans="1:8" x14ac:dyDescent="0.3">
      <c r="A14081" s="183">
        <v>45504</v>
      </c>
      <c r="B14081" s="129" t="s">
        <v>16898</v>
      </c>
      <c r="C14081" s="129" t="s">
        <v>416</v>
      </c>
      <c r="D14081" s="165">
        <v>250</v>
      </c>
      <c r="E14081" s="129" t="s">
        <v>16708</v>
      </c>
      <c r="F14081" s="129" t="s">
        <v>16769</v>
      </c>
      <c r="G14081" s="129" t="s">
        <v>16723</v>
      </c>
      <c r="H14081" s="129" t="s">
        <v>16801</v>
      </c>
    </row>
    <row r="14082" spans="1:8" x14ac:dyDescent="0.3">
      <c r="A14082" s="183">
        <v>45504</v>
      </c>
      <c r="B14082" s="129" t="s">
        <v>16902</v>
      </c>
      <c r="C14082" s="129" t="s">
        <v>416</v>
      </c>
      <c r="D14082" s="165">
        <v>221.25</v>
      </c>
      <c r="E14082" s="129" t="s">
        <v>16708</v>
      </c>
      <c r="F14082" s="129" t="s">
        <v>16769</v>
      </c>
      <c r="G14082" s="129" t="s">
        <v>16723</v>
      </c>
      <c r="H14082" s="129" t="s">
        <v>16801</v>
      </c>
    </row>
    <row r="14083" spans="1:8" x14ac:dyDescent="0.3">
      <c r="A14083" s="183">
        <v>45504</v>
      </c>
      <c r="B14083" s="129" t="s">
        <v>16902</v>
      </c>
      <c r="C14083" s="129" t="s">
        <v>416</v>
      </c>
      <c r="D14083" s="165">
        <v>107.4</v>
      </c>
      <c r="E14083" s="129" t="s">
        <v>16708</v>
      </c>
      <c r="F14083" s="129" t="s">
        <v>16769</v>
      </c>
      <c r="G14083" s="129" t="s">
        <v>16723</v>
      </c>
      <c r="H14083" s="129" t="s">
        <v>16801</v>
      </c>
    </row>
    <row r="14084" spans="1:8" x14ac:dyDescent="0.3">
      <c r="A14084" s="183">
        <v>45473</v>
      </c>
      <c r="B14084" s="129" t="s">
        <v>17094</v>
      </c>
      <c r="C14084" s="129" t="s">
        <v>416</v>
      </c>
      <c r="D14084" s="165">
        <v>70.06</v>
      </c>
      <c r="E14084" s="129" t="s">
        <v>16708</v>
      </c>
      <c r="F14084" s="129" t="s">
        <v>16769</v>
      </c>
      <c r="G14084" s="129" t="s">
        <v>16723</v>
      </c>
      <c r="H14084" s="129" t="s">
        <v>16801</v>
      </c>
    </row>
    <row r="14085" spans="1:8" x14ac:dyDescent="0.3">
      <c r="A14085" s="183">
        <v>45504</v>
      </c>
      <c r="B14085" s="129" t="s">
        <v>16903</v>
      </c>
      <c r="C14085" s="129" t="s">
        <v>416</v>
      </c>
      <c r="D14085" s="165">
        <v>50</v>
      </c>
      <c r="E14085" s="129" t="s">
        <v>16716</v>
      </c>
      <c r="F14085" s="129" t="s">
        <v>16769</v>
      </c>
      <c r="G14085" s="129" t="s">
        <v>16723</v>
      </c>
      <c r="H14085" s="129"/>
    </row>
    <row r="14086" spans="1:8" x14ac:dyDescent="0.3">
      <c r="A14086" s="183">
        <v>45504</v>
      </c>
      <c r="B14086" s="129" t="s">
        <v>16899</v>
      </c>
      <c r="C14086" s="129" t="s">
        <v>416</v>
      </c>
      <c r="D14086" s="165">
        <v>101331</v>
      </c>
      <c r="E14086" s="129" t="s">
        <v>16708</v>
      </c>
      <c r="F14086" s="129" t="s">
        <v>16721</v>
      </c>
      <c r="G14086" s="129" t="s">
        <v>16723</v>
      </c>
      <c r="H14086" s="129"/>
    </row>
    <row r="14087" spans="1:8" x14ac:dyDescent="0.3">
      <c r="A14087" s="183">
        <v>45504</v>
      </c>
      <c r="B14087" s="129" t="s">
        <v>16899</v>
      </c>
      <c r="C14087" s="129" t="s">
        <v>416</v>
      </c>
      <c r="D14087" s="165">
        <v>72957</v>
      </c>
      <c r="E14087" s="129" t="s">
        <v>16708</v>
      </c>
      <c r="F14087" s="129" t="s">
        <v>16721</v>
      </c>
      <c r="G14087" s="129" t="s">
        <v>16723</v>
      </c>
      <c r="H14087" s="129"/>
    </row>
    <row r="14088" spans="1:8" x14ac:dyDescent="0.3">
      <c r="A14088" s="183">
        <v>45504</v>
      </c>
      <c r="B14088" s="129" t="s">
        <v>17093</v>
      </c>
      <c r="C14088" s="129" t="s">
        <v>416</v>
      </c>
      <c r="D14088" s="165">
        <v>115846</v>
      </c>
      <c r="E14088" s="129" t="s">
        <v>16708</v>
      </c>
      <c r="F14088" s="129" t="s">
        <v>16721</v>
      </c>
      <c r="G14088" s="129" t="s">
        <v>16723</v>
      </c>
      <c r="H14088" s="129"/>
    </row>
    <row r="14089" spans="1:8" x14ac:dyDescent="0.3">
      <c r="A14089" s="183">
        <v>45504</v>
      </c>
      <c r="B14089" s="129" t="s">
        <v>16900</v>
      </c>
      <c r="C14089" s="129" t="s">
        <v>416</v>
      </c>
      <c r="D14089" s="165">
        <v>110538</v>
      </c>
      <c r="E14089" s="129" t="s">
        <v>16708</v>
      </c>
      <c r="F14089" s="129" t="s">
        <v>16721</v>
      </c>
      <c r="G14089" s="129" t="s">
        <v>16723</v>
      </c>
      <c r="H14089" s="129"/>
    </row>
    <row r="14090" spans="1:8" x14ac:dyDescent="0.3">
      <c r="A14090" s="183">
        <v>45504</v>
      </c>
      <c r="B14090" s="129" t="s">
        <v>16904</v>
      </c>
      <c r="C14090" s="129" t="s">
        <v>416</v>
      </c>
      <c r="D14090" s="165">
        <v>518581</v>
      </c>
      <c r="E14090" s="129" t="s">
        <v>16710</v>
      </c>
      <c r="F14090" s="129" t="s">
        <v>16721</v>
      </c>
      <c r="G14090" s="129" t="s">
        <v>16723</v>
      </c>
      <c r="H14090" s="129"/>
    </row>
    <row r="14091" spans="1:8" x14ac:dyDescent="0.3">
      <c r="A14091" s="183">
        <v>45504</v>
      </c>
      <c r="B14091" s="129" t="s">
        <v>16898</v>
      </c>
      <c r="C14091" s="129" t="s">
        <v>416</v>
      </c>
      <c r="D14091" s="165">
        <v>88487</v>
      </c>
      <c r="E14091" s="129" t="s">
        <v>16708</v>
      </c>
      <c r="F14091" s="129" t="s">
        <v>16721</v>
      </c>
      <c r="G14091" s="129" t="s">
        <v>16723</v>
      </c>
      <c r="H14091" s="129"/>
    </row>
    <row r="14092" spans="1:8" x14ac:dyDescent="0.3">
      <c r="A14092" s="183">
        <v>45504</v>
      </c>
      <c r="B14092" s="129" t="s">
        <v>16898</v>
      </c>
      <c r="C14092" s="129" t="s">
        <v>416</v>
      </c>
      <c r="D14092" s="165">
        <v>67084</v>
      </c>
      <c r="E14092" s="129" t="s">
        <v>16708</v>
      </c>
      <c r="F14092" s="129" t="s">
        <v>16721</v>
      </c>
      <c r="G14092" s="129" t="s">
        <v>16723</v>
      </c>
      <c r="H14092" s="129"/>
    </row>
    <row r="14093" spans="1:8" x14ac:dyDescent="0.3">
      <c r="A14093" s="183">
        <v>45504</v>
      </c>
      <c r="B14093" s="129" t="s">
        <v>16902</v>
      </c>
      <c r="C14093" s="129" t="s">
        <v>416</v>
      </c>
      <c r="D14093" s="165">
        <v>43482</v>
      </c>
      <c r="E14093" s="129" t="s">
        <v>16708</v>
      </c>
      <c r="F14093" s="129" t="s">
        <v>16721</v>
      </c>
      <c r="G14093" s="129" t="s">
        <v>16723</v>
      </c>
      <c r="H14093" s="129"/>
    </row>
    <row r="14094" spans="1:8" x14ac:dyDescent="0.3">
      <c r="A14094" s="183">
        <v>45504</v>
      </c>
      <c r="B14094" s="129" t="s">
        <v>16902</v>
      </c>
      <c r="C14094" s="129" t="s">
        <v>416</v>
      </c>
      <c r="D14094" s="165">
        <v>24467</v>
      </c>
      <c r="E14094" s="129" t="s">
        <v>16708</v>
      </c>
      <c r="F14094" s="129" t="s">
        <v>16721</v>
      </c>
      <c r="G14094" s="129" t="s">
        <v>16723</v>
      </c>
      <c r="H14094" s="129"/>
    </row>
    <row r="14095" spans="1:8" x14ac:dyDescent="0.3">
      <c r="A14095" s="183">
        <v>45473</v>
      </c>
      <c r="B14095" s="129" t="s">
        <v>17094</v>
      </c>
      <c r="C14095" s="129" t="s">
        <v>416</v>
      </c>
      <c r="D14095" s="165">
        <v>31862</v>
      </c>
      <c r="E14095" s="129" t="s">
        <v>16708</v>
      </c>
      <c r="F14095" s="129" t="s">
        <v>16721</v>
      </c>
      <c r="G14095" s="129" t="s">
        <v>16723</v>
      </c>
      <c r="H14095" s="129"/>
    </row>
    <row r="14096" spans="1:8" x14ac:dyDescent="0.3">
      <c r="A14096" s="183">
        <v>45504</v>
      </c>
      <c r="B14096" s="129" t="s">
        <v>16903</v>
      </c>
      <c r="C14096" s="129" t="s">
        <v>416</v>
      </c>
      <c r="D14096" s="165">
        <v>62160</v>
      </c>
      <c r="E14096" s="129" t="s">
        <v>16716</v>
      </c>
      <c r="F14096" s="129" t="s">
        <v>16721</v>
      </c>
      <c r="G14096" s="129" t="s">
        <v>16723</v>
      </c>
      <c r="H14096" s="129"/>
    </row>
    <row r="14097" spans="1:8" x14ac:dyDescent="0.3">
      <c r="A14097" s="183">
        <v>45504</v>
      </c>
      <c r="B14097" s="129" t="s">
        <v>16899</v>
      </c>
      <c r="C14097" s="129" t="s">
        <v>416</v>
      </c>
      <c r="D14097" s="165">
        <v>42222</v>
      </c>
      <c r="E14097" s="129" t="s">
        <v>16708</v>
      </c>
      <c r="F14097" s="129" t="s">
        <v>16707</v>
      </c>
      <c r="G14097" s="129" t="s">
        <v>16723</v>
      </c>
      <c r="H14097" s="129" t="s">
        <v>16820</v>
      </c>
    </row>
    <row r="14098" spans="1:8" x14ac:dyDescent="0.3">
      <c r="A14098" s="183">
        <v>45504</v>
      </c>
      <c r="B14098" s="129" t="s">
        <v>16899</v>
      </c>
      <c r="C14098" s="129" t="s">
        <v>416</v>
      </c>
      <c r="D14098" s="165">
        <v>26912</v>
      </c>
      <c r="E14098" s="129" t="s">
        <v>16708</v>
      </c>
      <c r="F14098" s="129" t="s">
        <v>16707</v>
      </c>
      <c r="G14098" s="129" t="s">
        <v>16723</v>
      </c>
      <c r="H14098" s="129" t="s">
        <v>16820</v>
      </c>
    </row>
    <row r="14099" spans="1:8" x14ac:dyDescent="0.3">
      <c r="A14099" s="183">
        <v>45504</v>
      </c>
      <c r="B14099" s="129" t="s">
        <v>17093</v>
      </c>
      <c r="C14099" s="129" t="s">
        <v>416</v>
      </c>
      <c r="D14099" s="165">
        <v>51841</v>
      </c>
      <c r="E14099" s="129" t="s">
        <v>16708</v>
      </c>
      <c r="F14099" s="129" t="s">
        <v>16707</v>
      </c>
      <c r="G14099" s="129" t="s">
        <v>16723</v>
      </c>
      <c r="H14099" s="129" t="s">
        <v>16820</v>
      </c>
    </row>
    <row r="14100" spans="1:8" x14ac:dyDescent="0.3">
      <c r="A14100" s="183">
        <v>45504</v>
      </c>
      <c r="B14100" s="129" t="s">
        <v>16900</v>
      </c>
      <c r="C14100" s="129" t="s">
        <v>416</v>
      </c>
      <c r="D14100" s="165">
        <v>51590</v>
      </c>
      <c r="E14100" s="129" t="s">
        <v>16708</v>
      </c>
      <c r="F14100" s="129" t="s">
        <v>16707</v>
      </c>
      <c r="G14100" s="129" t="s">
        <v>16723</v>
      </c>
      <c r="H14100" s="129" t="s">
        <v>16820</v>
      </c>
    </row>
    <row r="14101" spans="1:8" x14ac:dyDescent="0.3">
      <c r="A14101" s="183">
        <v>45504</v>
      </c>
      <c r="B14101" s="129" t="s">
        <v>16904</v>
      </c>
      <c r="C14101" s="129" t="s">
        <v>416</v>
      </c>
      <c r="D14101" s="165">
        <v>227083</v>
      </c>
      <c r="E14101" s="129" t="s">
        <v>16710</v>
      </c>
      <c r="F14101" s="129" t="s">
        <v>16707</v>
      </c>
      <c r="G14101" s="129" t="s">
        <v>16723</v>
      </c>
      <c r="H14101" s="129"/>
    </row>
    <row r="14102" spans="1:8" x14ac:dyDescent="0.3">
      <c r="A14102" s="183">
        <v>45504</v>
      </c>
      <c r="B14102" s="129" t="s">
        <v>16898</v>
      </c>
      <c r="C14102" s="129" t="s">
        <v>416</v>
      </c>
      <c r="D14102" s="165">
        <v>33361</v>
      </c>
      <c r="E14102" s="129" t="s">
        <v>16708</v>
      </c>
      <c r="F14102" s="129" t="s">
        <v>16707</v>
      </c>
      <c r="G14102" s="129" t="s">
        <v>16723</v>
      </c>
      <c r="H14102" s="129" t="s">
        <v>16820</v>
      </c>
    </row>
    <row r="14103" spans="1:8" x14ac:dyDescent="0.3">
      <c r="A14103" s="183">
        <v>45504</v>
      </c>
      <c r="B14103" s="129" t="s">
        <v>16898</v>
      </c>
      <c r="C14103" s="129" t="s">
        <v>416</v>
      </c>
      <c r="D14103" s="165">
        <v>22937</v>
      </c>
      <c r="E14103" s="129" t="s">
        <v>16708</v>
      </c>
      <c r="F14103" s="129" t="s">
        <v>16707</v>
      </c>
      <c r="G14103" s="129" t="s">
        <v>16723</v>
      </c>
      <c r="H14103" s="129" t="s">
        <v>16820</v>
      </c>
    </row>
    <row r="14104" spans="1:8" x14ac:dyDescent="0.3">
      <c r="A14104" s="183">
        <v>45504</v>
      </c>
      <c r="B14104" s="129" t="s">
        <v>16902</v>
      </c>
      <c r="C14104" s="129" t="s">
        <v>416</v>
      </c>
      <c r="D14104" s="165">
        <v>19486</v>
      </c>
      <c r="E14104" s="129" t="s">
        <v>16708</v>
      </c>
      <c r="F14104" s="129" t="s">
        <v>16707</v>
      </c>
      <c r="G14104" s="129" t="s">
        <v>16723</v>
      </c>
      <c r="H14104" s="129" t="s">
        <v>16820</v>
      </c>
    </row>
    <row r="14105" spans="1:8" x14ac:dyDescent="0.3">
      <c r="A14105" s="183">
        <v>45504</v>
      </c>
      <c r="B14105" s="129" t="s">
        <v>16902</v>
      </c>
      <c r="C14105" s="129" t="s">
        <v>416</v>
      </c>
      <c r="D14105" s="165">
        <v>14568</v>
      </c>
      <c r="E14105" s="129" t="s">
        <v>16708</v>
      </c>
      <c r="F14105" s="129" t="s">
        <v>16707</v>
      </c>
      <c r="G14105" s="129" t="s">
        <v>16723</v>
      </c>
      <c r="H14105" s="129" t="s">
        <v>16820</v>
      </c>
    </row>
    <row r="14106" spans="1:8" x14ac:dyDescent="0.3">
      <c r="A14106" s="183">
        <v>45473</v>
      </c>
      <c r="B14106" s="129" t="s">
        <v>17094</v>
      </c>
      <c r="C14106" s="129" t="s">
        <v>416</v>
      </c>
      <c r="D14106" s="165">
        <v>20400</v>
      </c>
      <c r="E14106" s="129" t="s">
        <v>16708</v>
      </c>
      <c r="F14106" s="129" t="s">
        <v>16707</v>
      </c>
      <c r="G14106" s="129" t="s">
        <v>16723</v>
      </c>
      <c r="H14106" s="129" t="s">
        <v>16820</v>
      </c>
    </row>
    <row r="14107" spans="1:8" x14ac:dyDescent="0.3">
      <c r="A14107" s="183">
        <v>45504</v>
      </c>
      <c r="B14107" s="129" t="s">
        <v>16903</v>
      </c>
      <c r="C14107" s="129" t="s">
        <v>416</v>
      </c>
      <c r="D14107" s="165">
        <v>34063</v>
      </c>
      <c r="E14107" s="129" t="s">
        <v>16716</v>
      </c>
      <c r="F14107" s="129" t="s">
        <v>16707</v>
      </c>
      <c r="G14107" s="129" t="s">
        <v>16723</v>
      </c>
      <c r="H14107" s="129"/>
    </row>
    <row r="14108" spans="1:8" x14ac:dyDescent="0.3">
      <c r="A14108" s="183">
        <v>45473</v>
      </c>
      <c r="B14108" s="129" t="s">
        <v>16892</v>
      </c>
      <c r="C14108" s="129" t="s">
        <v>416</v>
      </c>
      <c r="D14108" s="165">
        <v>36</v>
      </c>
      <c r="E14108" s="129" t="s">
        <v>16708</v>
      </c>
      <c r="F14108" s="129" t="s">
        <v>16720</v>
      </c>
      <c r="G14108" s="129" t="s">
        <v>16723</v>
      </c>
      <c r="H14108" s="129" t="s">
        <v>16774</v>
      </c>
    </row>
    <row r="14109" spans="1:8" x14ac:dyDescent="0.3">
      <c r="A14109" s="183">
        <v>45473</v>
      </c>
      <c r="B14109" s="129" t="s">
        <v>16894</v>
      </c>
      <c r="C14109" s="129" t="s">
        <v>416</v>
      </c>
      <c r="D14109" s="165">
        <v>14</v>
      </c>
      <c r="E14109" s="129" t="s">
        <v>16708</v>
      </c>
      <c r="F14109" s="129" t="s">
        <v>16720</v>
      </c>
      <c r="G14109" s="129" t="s">
        <v>16723</v>
      </c>
      <c r="H14109" s="129" t="s">
        <v>16774</v>
      </c>
    </row>
    <row r="14110" spans="1:8" x14ac:dyDescent="0.3">
      <c r="A14110" s="183">
        <v>45473</v>
      </c>
      <c r="B14110" s="129" t="s">
        <v>17095</v>
      </c>
      <c r="C14110" s="129" t="s">
        <v>416</v>
      </c>
      <c r="D14110" s="165">
        <v>43</v>
      </c>
      <c r="E14110" s="129" t="s">
        <v>16708</v>
      </c>
      <c r="F14110" s="129" t="s">
        <v>16720</v>
      </c>
      <c r="G14110" s="129" t="s">
        <v>16723</v>
      </c>
      <c r="H14110" s="129" t="s">
        <v>16774</v>
      </c>
    </row>
    <row r="14111" spans="1:8" x14ac:dyDescent="0.3">
      <c r="A14111" s="183">
        <v>45473</v>
      </c>
      <c r="B14111" s="129" t="s">
        <v>16896</v>
      </c>
      <c r="C14111" s="129" t="s">
        <v>416</v>
      </c>
      <c r="D14111" s="165">
        <v>18</v>
      </c>
      <c r="E14111" s="129" t="s">
        <v>16708</v>
      </c>
      <c r="F14111" s="129" t="s">
        <v>16720</v>
      </c>
      <c r="G14111" s="129" t="s">
        <v>16723</v>
      </c>
      <c r="H14111" s="129" t="s">
        <v>16774</v>
      </c>
    </row>
    <row r="14112" spans="1:8" x14ac:dyDescent="0.3">
      <c r="A14112" s="183">
        <v>45473</v>
      </c>
      <c r="B14112" s="129" t="s">
        <v>16897</v>
      </c>
      <c r="C14112" s="129" t="s">
        <v>416</v>
      </c>
      <c r="D14112" s="165">
        <v>8</v>
      </c>
      <c r="E14112" s="129" t="s">
        <v>16708</v>
      </c>
      <c r="F14112" s="129" t="s">
        <v>16720</v>
      </c>
      <c r="G14112" s="129" t="s">
        <v>16723</v>
      </c>
      <c r="H14112" s="129" t="s">
        <v>16774</v>
      </c>
    </row>
    <row r="14113" spans="1:8" x14ac:dyDescent="0.3">
      <c r="A14113" s="183">
        <v>45473</v>
      </c>
      <c r="B14113" s="129" t="s">
        <v>17094</v>
      </c>
      <c r="C14113" s="129" t="s">
        <v>416</v>
      </c>
      <c r="D14113" s="165">
        <v>21</v>
      </c>
      <c r="E14113" s="129" t="s">
        <v>16708</v>
      </c>
      <c r="F14113" s="129" t="s">
        <v>16720</v>
      </c>
      <c r="G14113" s="129" t="s">
        <v>16723</v>
      </c>
      <c r="H14113" s="129" t="s">
        <v>16774</v>
      </c>
    </row>
    <row r="14114" spans="1:8" x14ac:dyDescent="0.3">
      <c r="A14114" s="183">
        <v>45443</v>
      </c>
      <c r="B14114" s="129" t="s">
        <v>16890</v>
      </c>
      <c r="C14114" s="129" t="s">
        <v>416</v>
      </c>
      <c r="D14114" s="165">
        <v>11</v>
      </c>
      <c r="E14114" s="129" t="s">
        <v>16708</v>
      </c>
      <c r="F14114" s="129" t="s">
        <v>16720</v>
      </c>
      <c r="G14114" s="129" t="s">
        <v>16723</v>
      </c>
      <c r="H14114" s="129" t="s">
        <v>16774</v>
      </c>
    </row>
    <row r="14115" spans="1:8" x14ac:dyDescent="0.3">
      <c r="A14115" s="183">
        <v>45473</v>
      </c>
      <c r="B14115" s="129" t="s">
        <v>16893</v>
      </c>
      <c r="C14115" s="129" t="s">
        <v>416</v>
      </c>
      <c r="D14115" s="165">
        <v>304</v>
      </c>
      <c r="E14115" s="129" t="s">
        <v>16716</v>
      </c>
      <c r="F14115" s="129" t="s">
        <v>16720</v>
      </c>
      <c r="G14115" s="129" t="s">
        <v>16723</v>
      </c>
      <c r="H14115" s="129"/>
    </row>
    <row r="14116" spans="1:8" x14ac:dyDescent="0.3">
      <c r="A14116" s="183">
        <v>45473</v>
      </c>
      <c r="B14116" s="129" t="s">
        <v>16897</v>
      </c>
      <c r="C14116" s="129" t="s">
        <v>416</v>
      </c>
      <c r="D14116" s="165">
        <v>241</v>
      </c>
      <c r="E14116" s="129" t="s">
        <v>16716</v>
      </c>
      <c r="F14116" s="129" t="s">
        <v>16720</v>
      </c>
      <c r="G14116" s="129" t="s">
        <v>16723</v>
      </c>
      <c r="H14116" s="129"/>
    </row>
    <row r="14117" spans="1:8" x14ac:dyDescent="0.3">
      <c r="A14117" s="183">
        <v>45473</v>
      </c>
      <c r="B14117" s="129" t="s">
        <v>16892</v>
      </c>
      <c r="C14117" s="129" t="s">
        <v>416</v>
      </c>
      <c r="D14117" s="165">
        <v>300</v>
      </c>
      <c r="E14117" s="129" t="s">
        <v>16708</v>
      </c>
      <c r="F14117" s="129" t="s">
        <v>16769</v>
      </c>
      <c r="G14117" s="129" t="s">
        <v>16723</v>
      </c>
      <c r="H14117" s="129" t="s">
        <v>16801</v>
      </c>
    </row>
    <row r="14118" spans="1:8" x14ac:dyDescent="0.3">
      <c r="A14118" s="183">
        <v>45473</v>
      </c>
      <c r="B14118" s="129" t="s">
        <v>16894</v>
      </c>
      <c r="C14118" s="129" t="s">
        <v>416</v>
      </c>
      <c r="D14118" s="165">
        <v>300</v>
      </c>
      <c r="E14118" s="129" t="s">
        <v>16708</v>
      </c>
      <c r="F14118" s="129" t="s">
        <v>16769</v>
      </c>
      <c r="G14118" s="129" t="s">
        <v>16723</v>
      </c>
      <c r="H14118" s="129" t="s">
        <v>16801</v>
      </c>
    </row>
    <row r="14119" spans="1:8" x14ac:dyDescent="0.3">
      <c r="A14119" s="183">
        <v>45473</v>
      </c>
      <c r="B14119" s="129" t="s">
        <v>17095</v>
      </c>
      <c r="C14119" s="129" t="s">
        <v>416</v>
      </c>
      <c r="D14119" s="165">
        <v>250</v>
      </c>
      <c r="E14119" s="129" t="s">
        <v>16708</v>
      </c>
      <c r="F14119" s="129" t="s">
        <v>16769</v>
      </c>
      <c r="G14119" s="129" t="s">
        <v>16723</v>
      </c>
      <c r="H14119" s="129" t="s">
        <v>16801</v>
      </c>
    </row>
    <row r="14120" spans="1:8" x14ac:dyDescent="0.3">
      <c r="A14120" s="183">
        <v>45473</v>
      </c>
      <c r="B14120" s="129" t="s">
        <v>16896</v>
      </c>
      <c r="C14120" s="129" t="s">
        <v>416</v>
      </c>
      <c r="D14120" s="165">
        <v>229.96</v>
      </c>
      <c r="E14120" s="129" t="s">
        <v>16708</v>
      </c>
      <c r="F14120" s="129" t="s">
        <v>16769</v>
      </c>
      <c r="G14120" s="129" t="s">
        <v>16723</v>
      </c>
      <c r="H14120" s="129" t="s">
        <v>16801</v>
      </c>
    </row>
    <row r="14121" spans="1:8" x14ac:dyDescent="0.3">
      <c r="A14121" s="183">
        <v>45473</v>
      </c>
      <c r="B14121" s="129" t="s">
        <v>16897</v>
      </c>
      <c r="C14121" s="129" t="s">
        <v>416</v>
      </c>
      <c r="D14121" s="165">
        <v>223.3</v>
      </c>
      <c r="E14121" s="129" t="s">
        <v>16708</v>
      </c>
      <c r="F14121" s="129" t="s">
        <v>16769</v>
      </c>
      <c r="G14121" s="129" t="s">
        <v>16723</v>
      </c>
      <c r="H14121" s="129" t="s">
        <v>16801</v>
      </c>
    </row>
    <row r="14122" spans="1:8" x14ac:dyDescent="0.3">
      <c r="A14122" s="183">
        <v>45473</v>
      </c>
      <c r="B14122" s="129" t="s">
        <v>17094</v>
      </c>
      <c r="C14122" s="129" t="s">
        <v>416</v>
      </c>
      <c r="D14122" s="165">
        <v>179.94</v>
      </c>
      <c r="E14122" s="129" t="s">
        <v>16708</v>
      </c>
      <c r="F14122" s="129" t="s">
        <v>16769</v>
      </c>
      <c r="G14122" s="129" t="s">
        <v>16723</v>
      </c>
      <c r="H14122" s="129" t="s">
        <v>16801</v>
      </c>
    </row>
    <row r="14123" spans="1:8" x14ac:dyDescent="0.3">
      <c r="A14123" s="183">
        <v>45443</v>
      </c>
      <c r="B14123" s="129" t="s">
        <v>16890</v>
      </c>
      <c r="C14123" s="129" t="s">
        <v>416</v>
      </c>
      <c r="D14123" s="165">
        <v>128.16999999999999</v>
      </c>
      <c r="E14123" s="129" t="s">
        <v>16708</v>
      </c>
      <c r="F14123" s="129" t="s">
        <v>16769</v>
      </c>
      <c r="G14123" s="129" t="s">
        <v>16723</v>
      </c>
      <c r="H14123" s="129" t="s">
        <v>16801</v>
      </c>
    </row>
    <row r="14124" spans="1:8" x14ac:dyDescent="0.3">
      <c r="A14124" s="183">
        <v>45473</v>
      </c>
      <c r="B14124" s="129" t="s">
        <v>16893</v>
      </c>
      <c r="C14124" s="129" t="s">
        <v>416</v>
      </c>
      <c r="D14124" s="165">
        <v>78.040000000000006</v>
      </c>
      <c r="E14124" s="129" t="s">
        <v>16716</v>
      </c>
      <c r="F14124" s="129" t="s">
        <v>16769</v>
      </c>
      <c r="G14124" s="129" t="s">
        <v>16723</v>
      </c>
      <c r="H14124" s="129"/>
    </row>
    <row r="14125" spans="1:8" x14ac:dyDescent="0.3">
      <c r="A14125" s="183">
        <v>45473</v>
      </c>
      <c r="B14125" s="129" t="s">
        <v>16897</v>
      </c>
      <c r="C14125" s="129" t="s">
        <v>416</v>
      </c>
      <c r="D14125" s="165">
        <v>70</v>
      </c>
      <c r="E14125" s="129" t="s">
        <v>16716</v>
      </c>
      <c r="F14125" s="129" t="s">
        <v>16769</v>
      </c>
      <c r="G14125" s="129" t="s">
        <v>16723</v>
      </c>
      <c r="H14125" s="129"/>
    </row>
    <row r="14126" spans="1:8" x14ac:dyDescent="0.3">
      <c r="A14126" s="183">
        <v>45473</v>
      </c>
      <c r="B14126" s="129" t="s">
        <v>16892</v>
      </c>
      <c r="C14126" s="129" t="s">
        <v>416</v>
      </c>
      <c r="D14126" s="165">
        <v>105829</v>
      </c>
      <c r="E14126" s="129" t="s">
        <v>16708</v>
      </c>
      <c r="F14126" s="129" t="s">
        <v>16721</v>
      </c>
      <c r="G14126" s="129" t="s">
        <v>16723</v>
      </c>
      <c r="H14126" s="129"/>
    </row>
    <row r="14127" spans="1:8" x14ac:dyDescent="0.3">
      <c r="A14127" s="183">
        <v>45473</v>
      </c>
      <c r="B14127" s="129" t="s">
        <v>16894</v>
      </c>
      <c r="C14127" s="129" t="s">
        <v>416</v>
      </c>
      <c r="D14127" s="165">
        <v>70264</v>
      </c>
      <c r="E14127" s="129" t="s">
        <v>16708</v>
      </c>
      <c r="F14127" s="129" t="s">
        <v>16721</v>
      </c>
      <c r="G14127" s="129" t="s">
        <v>16723</v>
      </c>
      <c r="H14127" s="129"/>
    </row>
    <row r="14128" spans="1:8" x14ac:dyDescent="0.3">
      <c r="A14128" s="183">
        <v>45473</v>
      </c>
      <c r="B14128" s="129" t="s">
        <v>17095</v>
      </c>
      <c r="C14128" s="129" t="s">
        <v>416</v>
      </c>
      <c r="D14128" s="165">
        <v>95377</v>
      </c>
      <c r="E14128" s="129" t="s">
        <v>16708</v>
      </c>
      <c r="F14128" s="129" t="s">
        <v>16721</v>
      </c>
      <c r="G14128" s="129" t="s">
        <v>16723</v>
      </c>
      <c r="H14128" s="129"/>
    </row>
    <row r="14129" spans="1:8" x14ac:dyDescent="0.3">
      <c r="A14129" s="183">
        <v>45473</v>
      </c>
      <c r="B14129" s="129" t="s">
        <v>16896</v>
      </c>
      <c r="C14129" s="129" t="s">
        <v>416</v>
      </c>
      <c r="D14129" s="165">
        <v>62709</v>
      </c>
      <c r="E14129" s="129" t="s">
        <v>16708</v>
      </c>
      <c r="F14129" s="129" t="s">
        <v>16721</v>
      </c>
      <c r="G14129" s="129" t="s">
        <v>16723</v>
      </c>
      <c r="H14129" s="129"/>
    </row>
    <row r="14130" spans="1:8" x14ac:dyDescent="0.3">
      <c r="A14130" s="183">
        <v>45473</v>
      </c>
      <c r="B14130" s="129" t="s">
        <v>16897</v>
      </c>
      <c r="C14130" s="129" t="s">
        <v>416</v>
      </c>
      <c r="D14130" s="165">
        <v>57008</v>
      </c>
      <c r="E14130" s="129" t="s">
        <v>16708</v>
      </c>
      <c r="F14130" s="129" t="s">
        <v>16721</v>
      </c>
      <c r="G14130" s="129" t="s">
        <v>16723</v>
      </c>
      <c r="H14130" s="129"/>
    </row>
    <row r="14131" spans="1:8" x14ac:dyDescent="0.3">
      <c r="A14131" s="183">
        <v>45473</v>
      </c>
      <c r="B14131" s="129" t="s">
        <v>17094</v>
      </c>
      <c r="C14131" s="129" t="s">
        <v>416</v>
      </c>
      <c r="D14131" s="165">
        <v>59261</v>
      </c>
      <c r="E14131" s="129" t="s">
        <v>16708</v>
      </c>
      <c r="F14131" s="129" t="s">
        <v>16721</v>
      </c>
      <c r="G14131" s="129" t="s">
        <v>16723</v>
      </c>
      <c r="H14131" s="129"/>
    </row>
    <row r="14132" spans="1:8" x14ac:dyDescent="0.3">
      <c r="A14132" s="183">
        <v>45443</v>
      </c>
      <c r="B14132" s="129" t="s">
        <v>16890</v>
      </c>
      <c r="C14132" s="129" t="s">
        <v>416</v>
      </c>
      <c r="D14132" s="165">
        <v>43289</v>
      </c>
      <c r="E14132" s="129" t="s">
        <v>16708</v>
      </c>
      <c r="F14132" s="129" t="s">
        <v>16721</v>
      </c>
      <c r="G14132" s="129" t="s">
        <v>16723</v>
      </c>
      <c r="H14132" s="129"/>
    </row>
    <row r="14133" spans="1:8" x14ac:dyDescent="0.3">
      <c r="A14133" s="183">
        <v>45473</v>
      </c>
      <c r="B14133" s="129" t="s">
        <v>16893</v>
      </c>
      <c r="C14133" s="129" t="s">
        <v>416</v>
      </c>
      <c r="D14133" s="165">
        <v>53347</v>
      </c>
      <c r="E14133" s="129" t="s">
        <v>16716</v>
      </c>
      <c r="F14133" s="129" t="s">
        <v>16721</v>
      </c>
      <c r="G14133" s="129" t="s">
        <v>16723</v>
      </c>
      <c r="H14133" s="129"/>
    </row>
    <row r="14134" spans="1:8" x14ac:dyDescent="0.3">
      <c r="A14134" s="183">
        <v>45473</v>
      </c>
      <c r="B14134" s="129" t="s">
        <v>16897</v>
      </c>
      <c r="C14134" s="129" t="s">
        <v>416</v>
      </c>
      <c r="D14134" s="165">
        <v>54492</v>
      </c>
      <c r="E14134" s="129" t="s">
        <v>16716</v>
      </c>
      <c r="F14134" s="129" t="s">
        <v>16721</v>
      </c>
      <c r="G14134" s="129" t="s">
        <v>16723</v>
      </c>
      <c r="H14134" s="129"/>
    </row>
    <row r="14135" spans="1:8" x14ac:dyDescent="0.3">
      <c r="A14135" s="183">
        <v>45473</v>
      </c>
      <c r="B14135" s="129" t="s">
        <v>16892</v>
      </c>
      <c r="C14135" s="129" t="s">
        <v>416</v>
      </c>
      <c r="D14135" s="165">
        <v>37695</v>
      </c>
      <c r="E14135" s="129" t="s">
        <v>16708</v>
      </c>
      <c r="F14135" s="129" t="s">
        <v>16707</v>
      </c>
      <c r="G14135" s="129" t="s">
        <v>16723</v>
      </c>
      <c r="H14135" s="129" t="s">
        <v>16820</v>
      </c>
    </row>
    <row r="14136" spans="1:8" x14ac:dyDescent="0.3">
      <c r="A14136" s="183">
        <v>45473</v>
      </c>
      <c r="B14136" s="129" t="s">
        <v>16894</v>
      </c>
      <c r="C14136" s="129" t="s">
        <v>416</v>
      </c>
      <c r="D14136" s="165">
        <v>21496</v>
      </c>
      <c r="E14136" s="129" t="s">
        <v>16708</v>
      </c>
      <c r="F14136" s="129" t="s">
        <v>16707</v>
      </c>
      <c r="G14136" s="129" t="s">
        <v>16723</v>
      </c>
      <c r="H14136" s="129" t="s">
        <v>16820</v>
      </c>
    </row>
    <row r="14137" spans="1:8" x14ac:dyDescent="0.3">
      <c r="A14137" s="183">
        <v>45473</v>
      </c>
      <c r="B14137" s="129" t="s">
        <v>17095</v>
      </c>
      <c r="C14137" s="129" t="s">
        <v>416</v>
      </c>
      <c r="D14137" s="165">
        <v>34709</v>
      </c>
      <c r="E14137" s="129" t="s">
        <v>16708</v>
      </c>
      <c r="F14137" s="129" t="s">
        <v>16707</v>
      </c>
      <c r="G14137" s="129" t="s">
        <v>16723</v>
      </c>
      <c r="H14137" s="129" t="s">
        <v>16820</v>
      </c>
    </row>
    <row r="14138" spans="1:8" x14ac:dyDescent="0.3">
      <c r="A14138" s="183">
        <v>45473</v>
      </c>
      <c r="B14138" s="129" t="s">
        <v>16896</v>
      </c>
      <c r="C14138" s="129" t="s">
        <v>416</v>
      </c>
      <c r="D14138" s="165">
        <v>19419</v>
      </c>
      <c r="E14138" s="129" t="s">
        <v>16708</v>
      </c>
      <c r="F14138" s="129" t="s">
        <v>16707</v>
      </c>
      <c r="G14138" s="129" t="s">
        <v>16723</v>
      </c>
      <c r="H14138" s="129" t="s">
        <v>16820</v>
      </c>
    </row>
    <row r="14139" spans="1:8" x14ac:dyDescent="0.3">
      <c r="A14139" s="183">
        <v>45473</v>
      </c>
      <c r="B14139" s="129" t="s">
        <v>16897</v>
      </c>
      <c r="C14139" s="129" t="s">
        <v>416</v>
      </c>
      <c r="D14139" s="165">
        <v>18733</v>
      </c>
      <c r="E14139" s="129" t="s">
        <v>16708</v>
      </c>
      <c r="F14139" s="129" t="s">
        <v>16707</v>
      </c>
      <c r="G14139" s="129" t="s">
        <v>16723</v>
      </c>
      <c r="H14139" s="129" t="s">
        <v>16820</v>
      </c>
    </row>
    <row r="14140" spans="1:8" x14ac:dyDescent="0.3">
      <c r="A14140" s="183">
        <v>45473</v>
      </c>
      <c r="B14140" s="129" t="s">
        <v>17094</v>
      </c>
      <c r="C14140" s="129" t="s">
        <v>416</v>
      </c>
      <c r="D14140" s="165">
        <v>24265</v>
      </c>
      <c r="E14140" s="129" t="s">
        <v>16708</v>
      </c>
      <c r="F14140" s="129" t="s">
        <v>16707</v>
      </c>
      <c r="G14140" s="129" t="s">
        <v>16723</v>
      </c>
      <c r="H14140" s="129" t="s">
        <v>16820</v>
      </c>
    </row>
    <row r="14141" spans="1:8" x14ac:dyDescent="0.3">
      <c r="A14141" s="183">
        <v>45443</v>
      </c>
      <c r="B14141" s="129" t="s">
        <v>16890</v>
      </c>
      <c r="C14141" s="129" t="s">
        <v>416</v>
      </c>
      <c r="D14141" s="165">
        <v>18843</v>
      </c>
      <c r="E14141" s="129" t="s">
        <v>16708</v>
      </c>
      <c r="F14141" s="129" t="s">
        <v>16707</v>
      </c>
      <c r="G14141" s="129" t="s">
        <v>16723</v>
      </c>
      <c r="H14141" s="129" t="s">
        <v>16820</v>
      </c>
    </row>
    <row r="14142" spans="1:8" x14ac:dyDescent="0.3">
      <c r="A14142" s="183">
        <v>45473</v>
      </c>
      <c r="B14142" s="129" t="s">
        <v>16893</v>
      </c>
      <c r="C14142" s="129" t="s">
        <v>416</v>
      </c>
      <c r="D14142" s="165">
        <v>15761</v>
      </c>
      <c r="E14142" s="129" t="s">
        <v>16716</v>
      </c>
      <c r="F14142" s="129" t="s">
        <v>16707</v>
      </c>
      <c r="G14142" s="129" t="s">
        <v>16723</v>
      </c>
      <c r="H14142" s="129"/>
    </row>
    <row r="14143" spans="1:8" x14ac:dyDescent="0.3">
      <c r="A14143" s="183">
        <v>45473</v>
      </c>
      <c r="B14143" s="129" t="s">
        <v>16897</v>
      </c>
      <c r="C14143" s="129" t="s">
        <v>416</v>
      </c>
      <c r="D14143" s="165">
        <v>10952</v>
      </c>
      <c r="E14143" s="129" t="s">
        <v>16716</v>
      </c>
      <c r="F14143" s="129" t="s">
        <v>16707</v>
      </c>
      <c r="G14143" s="129" t="s">
        <v>16723</v>
      </c>
      <c r="H14143" s="129"/>
    </row>
    <row r="14144" spans="1:8" x14ac:dyDescent="0.3">
      <c r="A14144" s="183">
        <v>45443</v>
      </c>
      <c r="B14144" s="129" t="s">
        <v>16886</v>
      </c>
      <c r="C14144" s="129" t="s">
        <v>416</v>
      </c>
      <c r="D14144" s="165">
        <v>36</v>
      </c>
      <c r="E14144" s="129" t="s">
        <v>16708</v>
      </c>
      <c r="F14144" s="129" t="s">
        <v>16720</v>
      </c>
      <c r="G14144" s="129" t="s">
        <v>16723</v>
      </c>
      <c r="H14144" s="129" t="s">
        <v>16774</v>
      </c>
    </row>
    <row r="14145" spans="1:8" x14ac:dyDescent="0.3">
      <c r="A14145" s="183">
        <v>45443</v>
      </c>
      <c r="B14145" s="129" t="s">
        <v>16887</v>
      </c>
      <c r="C14145" s="129" t="s">
        <v>416</v>
      </c>
      <c r="D14145" s="165">
        <v>16</v>
      </c>
      <c r="E14145" s="129" t="s">
        <v>16708</v>
      </c>
      <c r="F14145" s="129" t="s">
        <v>16720</v>
      </c>
      <c r="G14145" s="129" t="s">
        <v>16723</v>
      </c>
      <c r="H14145" s="129" t="s">
        <v>16774</v>
      </c>
    </row>
    <row r="14146" spans="1:8" x14ac:dyDescent="0.3">
      <c r="A14146" s="183">
        <v>45443</v>
      </c>
      <c r="B14146" s="129" t="s">
        <v>17096</v>
      </c>
      <c r="C14146" s="129" t="s">
        <v>416</v>
      </c>
      <c r="D14146" s="165">
        <v>23</v>
      </c>
      <c r="E14146" s="129" t="s">
        <v>16708</v>
      </c>
      <c r="F14146" s="129" t="s">
        <v>16720</v>
      </c>
      <c r="G14146" s="129" t="s">
        <v>16723</v>
      </c>
      <c r="H14146" s="129" t="s">
        <v>16774</v>
      </c>
    </row>
    <row r="14147" spans="1:8" x14ac:dyDescent="0.3">
      <c r="A14147" s="183">
        <v>45443</v>
      </c>
      <c r="B14147" s="129" t="s">
        <v>16888</v>
      </c>
      <c r="C14147" s="129" t="s">
        <v>416</v>
      </c>
      <c r="D14147" s="165">
        <v>51</v>
      </c>
      <c r="E14147" s="129" t="s">
        <v>16708</v>
      </c>
      <c r="F14147" s="129" t="s">
        <v>16720</v>
      </c>
      <c r="G14147" s="129" t="s">
        <v>16723</v>
      </c>
      <c r="H14147" s="129" t="s">
        <v>16774</v>
      </c>
    </row>
    <row r="14148" spans="1:8" x14ac:dyDescent="0.3">
      <c r="A14148" s="183">
        <v>45412</v>
      </c>
      <c r="B14148" s="129" t="s">
        <v>16885</v>
      </c>
      <c r="C14148" s="129" t="s">
        <v>416</v>
      </c>
      <c r="D14148" s="165">
        <v>64822</v>
      </c>
      <c r="E14148" s="129" t="s">
        <v>16709</v>
      </c>
      <c r="F14148" s="129" t="s">
        <v>16720</v>
      </c>
      <c r="G14148" s="129" t="s">
        <v>16723</v>
      </c>
      <c r="H14148" s="129"/>
    </row>
    <row r="14149" spans="1:8" x14ac:dyDescent="0.3">
      <c r="A14149" s="183">
        <v>45412</v>
      </c>
      <c r="B14149" s="129" t="s">
        <v>16885</v>
      </c>
      <c r="C14149" s="129" t="s">
        <v>416</v>
      </c>
      <c r="D14149" s="165">
        <v>3438</v>
      </c>
      <c r="E14149" s="129" t="s">
        <v>16710</v>
      </c>
      <c r="F14149" s="129" t="s">
        <v>16720</v>
      </c>
      <c r="G14149" s="129" t="s">
        <v>16723</v>
      </c>
      <c r="H14149" s="129"/>
    </row>
    <row r="14150" spans="1:8" x14ac:dyDescent="0.3">
      <c r="A14150" s="183">
        <v>45443</v>
      </c>
      <c r="B14150" s="129" t="s">
        <v>16890</v>
      </c>
      <c r="C14150" s="129" t="s">
        <v>416</v>
      </c>
      <c r="D14150" s="165">
        <v>10</v>
      </c>
      <c r="E14150" s="129" t="s">
        <v>16708</v>
      </c>
      <c r="F14150" s="129" t="s">
        <v>16720</v>
      </c>
      <c r="G14150" s="129" t="s">
        <v>16723</v>
      </c>
      <c r="H14150" s="129" t="s">
        <v>16774</v>
      </c>
    </row>
    <row r="14151" spans="1:8" x14ac:dyDescent="0.3">
      <c r="A14151" s="183">
        <v>45443</v>
      </c>
      <c r="B14151" s="129" t="s">
        <v>16889</v>
      </c>
      <c r="C14151" s="129" t="s">
        <v>416</v>
      </c>
      <c r="D14151" s="165">
        <v>2972</v>
      </c>
      <c r="E14151" s="129" t="s">
        <v>16716</v>
      </c>
      <c r="F14151" s="129" t="s">
        <v>16720</v>
      </c>
      <c r="G14151" s="129" t="s">
        <v>16723</v>
      </c>
      <c r="H14151" s="129"/>
    </row>
    <row r="14152" spans="1:8" x14ac:dyDescent="0.3">
      <c r="A14152" s="183">
        <v>45443</v>
      </c>
      <c r="B14152" s="129" t="s">
        <v>16886</v>
      </c>
      <c r="C14152" s="129" t="s">
        <v>416</v>
      </c>
      <c r="D14152" s="165">
        <v>300</v>
      </c>
      <c r="E14152" s="129" t="s">
        <v>16708</v>
      </c>
      <c r="F14152" s="129" t="s">
        <v>16769</v>
      </c>
      <c r="G14152" s="129" t="s">
        <v>16723</v>
      </c>
      <c r="H14152" s="129" t="s">
        <v>16801</v>
      </c>
    </row>
    <row r="14153" spans="1:8" x14ac:dyDescent="0.3">
      <c r="A14153" s="183">
        <v>45443</v>
      </c>
      <c r="B14153" s="129" t="s">
        <v>16887</v>
      </c>
      <c r="C14153" s="129" t="s">
        <v>416</v>
      </c>
      <c r="D14153" s="165">
        <v>250</v>
      </c>
      <c r="E14153" s="129" t="s">
        <v>16708</v>
      </c>
      <c r="F14153" s="129" t="s">
        <v>16769</v>
      </c>
      <c r="G14153" s="129" t="s">
        <v>16723</v>
      </c>
      <c r="H14153" s="129" t="s">
        <v>16801</v>
      </c>
    </row>
    <row r="14154" spans="1:8" x14ac:dyDescent="0.3">
      <c r="A14154" s="183">
        <v>45443</v>
      </c>
      <c r="B14154" s="129" t="s">
        <v>17096</v>
      </c>
      <c r="C14154" s="129" t="s">
        <v>416</v>
      </c>
      <c r="D14154" s="165">
        <v>250</v>
      </c>
      <c r="E14154" s="129" t="s">
        <v>16708</v>
      </c>
      <c r="F14154" s="129" t="s">
        <v>16769</v>
      </c>
      <c r="G14154" s="129" t="s">
        <v>16723</v>
      </c>
      <c r="H14154" s="129" t="s">
        <v>16801</v>
      </c>
    </row>
    <row r="14155" spans="1:8" x14ac:dyDescent="0.3">
      <c r="A14155" s="183">
        <v>45443</v>
      </c>
      <c r="B14155" s="129" t="s">
        <v>16888</v>
      </c>
      <c r="C14155" s="129" t="s">
        <v>416</v>
      </c>
      <c r="D14155" s="165">
        <v>250</v>
      </c>
      <c r="E14155" s="129" t="s">
        <v>16708</v>
      </c>
      <c r="F14155" s="129" t="s">
        <v>16769</v>
      </c>
      <c r="G14155" s="129" t="s">
        <v>16723</v>
      </c>
      <c r="H14155" s="129" t="s">
        <v>16801</v>
      </c>
    </row>
    <row r="14156" spans="1:8" x14ac:dyDescent="0.3">
      <c r="A14156" s="183">
        <v>45412</v>
      </c>
      <c r="B14156" s="129" t="s">
        <v>16885</v>
      </c>
      <c r="C14156" s="129" t="s">
        <v>416</v>
      </c>
      <c r="D14156" s="165">
        <v>233.04</v>
      </c>
      <c r="E14156" s="129" t="s">
        <v>16709</v>
      </c>
      <c r="F14156" s="129" t="s">
        <v>16769</v>
      </c>
      <c r="G14156" s="129" t="s">
        <v>16723</v>
      </c>
      <c r="H14156" s="129"/>
    </row>
    <row r="14157" spans="1:8" x14ac:dyDescent="0.3">
      <c r="A14157" s="183">
        <v>45412</v>
      </c>
      <c r="B14157" s="129" t="s">
        <v>16885</v>
      </c>
      <c r="C14157" s="129" t="s">
        <v>416</v>
      </c>
      <c r="D14157" s="165">
        <v>232.01</v>
      </c>
      <c r="E14157" s="129" t="s">
        <v>16710</v>
      </c>
      <c r="F14157" s="129" t="s">
        <v>16769</v>
      </c>
      <c r="G14157" s="129" t="s">
        <v>16723</v>
      </c>
      <c r="H14157" s="129"/>
    </row>
    <row r="14158" spans="1:8" x14ac:dyDescent="0.3">
      <c r="A14158" s="183">
        <v>45443</v>
      </c>
      <c r="B14158" s="129" t="s">
        <v>16890</v>
      </c>
      <c r="C14158" s="129" t="s">
        <v>416</v>
      </c>
      <c r="D14158" s="165">
        <v>119</v>
      </c>
      <c r="E14158" s="129" t="s">
        <v>16708</v>
      </c>
      <c r="F14158" s="129" t="s">
        <v>16769</v>
      </c>
      <c r="G14158" s="129" t="s">
        <v>16723</v>
      </c>
      <c r="H14158" s="129" t="s">
        <v>16801</v>
      </c>
    </row>
    <row r="14159" spans="1:8" x14ac:dyDescent="0.3">
      <c r="A14159" s="183">
        <v>45443</v>
      </c>
      <c r="B14159" s="129" t="s">
        <v>16889</v>
      </c>
      <c r="C14159" s="129" t="s">
        <v>416</v>
      </c>
      <c r="D14159" s="165">
        <v>100</v>
      </c>
      <c r="E14159" s="129" t="s">
        <v>16716</v>
      </c>
      <c r="F14159" s="129" t="s">
        <v>16769</v>
      </c>
      <c r="G14159" s="129" t="s">
        <v>16723</v>
      </c>
      <c r="H14159" s="129"/>
    </row>
    <row r="14160" spans="1:8" x14ac:dyDescent="0.3">
      <c r="A14160" s="183">
        <v>45443</v>
      </c>
      <c r="B14160" s="129" t="s">
        <v>16886</v>
      </c>
      <c r="C14160" s="129" t="s">
        <v>416</v>
      </c>
      <c r="D14160" s="165">
        <v>106802</v>
      </c>
      <c r="E14160" s="129" t="s">
        <v>16708</v>
      </c>
      <c r="F14160" s="129" t="s">
        <v>16721</v>
      </c>
      <c r="G14160" s="129" t="s">
        <v>16723</v>
      </c>
      <c r="H14160" s="129"/>
    </row>
    <row r="14161" spans="1:8" x14ac:dyDescent="0.3">
      <c r="A14161" s="183">
        <v>45443</v>
      </c>
      <c r="B14161" s="129" t="s">
        <v>16887</v>
      </c>
      <c r="C14161" s="129" t="s">
        <v>416</v>
      </c>
      <c r="D14161" s="165">
        <v>76025</v>
      </c>
      <c r="E14161" s="129" t="s">
        <v>16708</v>
      </c>
      <c r="F14161" s="129" t="s">
        <v>16721</v>
      </c>
      <c r="G14161" s="129" t="s">
        <v>16723</v>
      </c>
      <c r="H14161" s="129"/>
    </row>
    <row r="14162" spans="1:8" x14ac:dyDescent="0.3">
      <c r="A14162" s="183">
        <v>45443</v>
      </c>
      <c r="B14162" s="129" t="s">
        <v>17096</v>
      </c>
      <c r="C14162" s="129" t="s">
        <v>416</v>
      </c>
      <c r="D14162" s="165">
        <v>43533</v>
      </c>
      <c r="E14162" s="129" t="s">
        <v>16708</v>
      </c>
      <c r="F14162" s="129" t="s">
        <v>16721</v>
      </c>
      <c r="G14162" s="129" t="s">
        <v>16723</v>
      </c>
      <c r="H14162" s="129"/>
    </row>
    <row r="14163" spans="1:8" x14ac:dyDescent="0.3">
      <c r="A14163" s="183">
        <v>45443</v>
      </c>
      <c r="B14163" s="129" t="s">
        <v>16888</v>
      </c>
      <c r="C14163" s="129" t="s">
        <v>416</v>
      </c>
      <c r="D14163" s="165">
        <v>78594</v>
      </c>
      <c r="E14163" s="129" t="s">
        <v>16708</v>
      </c>
      <c r="F14163" s="129" t="s">
        <v>16721</v>
      </c>
      <c r="G14163" s="129" t="s">
        <v>16723</v>
      </c>
      <c r="H14163" s="129"/>
    </row>
    <row r="14164" spans="1:8" x14ac:dyDescent="0.3">
      <c r="A14164" s="183">
        <v>45412</v>
      </c>
      <c r="B14164" s="129" t="s">
        <v>16885</v>
      </c>
      <c r="C14164" s="129" t="s">
        <v>416</v>
      </c>
      <c r="D14164" s="165">
        <v>81102</v>
      </c>
      <c r="E14164" s="129" t="s">
        <v>16709</v>
      </c>
      <c r="F14164" s="129" t="s">
        <v>16721</v>
      </c>
      <c r="G14164" s="129" t="s">
        <v>16723</v>
      </c>
      <c r="H14164" s="129"/>
    </row>
    <row r="14165" spans="1:8" x14ac:dyDescent="0.3">
      <c r="A14165" s="183">
        <v>45412</v>
      </c>
      <c r="B14165" s="129" t="s">
        <v>16885</v>
      </c>
      <c r="C14165" s="129" t="s">
        <v>416</v>
      </c>
      <c r="D14165" s="165">
        <v>280097</v>
      </c>
      <c r="E14165" s="129" t="s">
        <v>16710</v>
      </c>
      <c r="F14165" s="129" t="s">
        <v>16721</v>
      </c>
      <c r="G14165" s="129" t="s">
        <v>16723</v>
      </c>
      <c r="H14165" s="129"/>
    </row>
    <row r="14166" spans="1:8" x14ac:dyDescent="0.3">
      <c r="A14166" s="183">
        <v>45443</v>
      </c>
      <c r="B14166" s="129" t="s">
        <v>16890</v>
      </c>
      <c r="C14166" s="129" t="s">
        <v>416</v>
      </c>
      <c r="D14166" s="165">
        <v>30626</v>
      </c>
      <c r="E14166" s="129" t="s">
        <v>16708</v>
      </c>
      <c r="F14166" s="129" t="s">
        <v>16721</v>
      </c>
      <c r="G14166" s="129" t="s">
        <v>16723</v>
      </c>
      <c r="H14166" s="129"/>
    </row>
    <row r="14167" spans="1:8" x14ac:dyDescent="0.3">
      <c r="A14167" s="183">
        <v>45443</v>
      </c>
      <c r="B14167" s="129" t="s">
        <v>16889</v>
      </c>
      <c r="C14167" s="129" t="s">
        <v>416</v>
      </c>
      <c r="D14167" s="165">
        <v>116787</v>
      </c>
      <c r="E14167" s="129" t="s">
        <v>16716</v>
      </c>
      <c r="F14167" s="129" t="s">
        <v>16721</v>
      </c>
      <c r="G14167" s="129" t="s">
        <v>16723</v>
      </c>
      <c r="H14167" s="129"/>
    </row>
    <row r="14168" spans="1:8" x14ac:dyDescent="0.3">
      <c r="A14168" s="183">
        <v>45443</v>
      </c>
      <c r="B14168" s="129" t="s">
        <v>16886</v>
      </c>
      <c r="C14168" s="129" t="s">
        <v>416</v>
      </c>
      <c r="D14168" s="165">
        <v>37678</v>
      </c>
      <c r="E14168" s="129" t="s">
        <v>16708</v>
      </c>
      <c r="F14168" s="129" t="s">
        <v>16707</v>
      </c>
      <c r="G14168" s="129" t="s">
        <v>16723</v>
      </c>
      <c r="H14168" s="129" t="s">
        <v>16820</v>
      </c>
    </row>
    <row r="14169" spans="1:8" x14ac:dyDescent="0.3">
      <c r="A14169" s="183">
        <v>45443</v>
      </c>
      <c r="B14169" s="129" t="s">
        <v>16887</v>
      </c>
      <c r="C14169" s="129" t="s">
        <v>416</v>
      </c>
      <c r="D14169" s="165">
        <v>22700</v>
      </c>
      <c r="E14169" s="129" t="s">
        <v>16708</v>
      </c>
      <c r="F14169" s="129" t="s">
        <v>16707</v>
      </c>
      <c r="G14169" s="129" t="s">
        <v>16723</v>
      </c>
      <c r="H14169" s="129" t="s">
        <v>16820</v>
      </c>
    </row>
    <row r="14170" spans="1:8" x14ac:dyDescent="0.3">
      <c r="A14170" s="183">
        <v>45443</v>
      </c>
      <c r="B14170" s="129" t="s">
        <v>17096</v>
      </c>
      <c r="C14170" s="129" t="s">
        <v>416</v>
      </c>
      <c r="D14170" s="165">
        <v>14886</v>
      </c>
      <c r="E14170" s="129" t="s">
        <v>16708</v>
      </c>
      <c r="F14170" s="129" t="s">
        <v>16707</v>
      </c>
      <c r="G14170" s="129" t="s">
        <v>16723</v>
      </c>
      <c r="H14170" s="129" t="s">
        <v>16820</v>
      </c>
    </row>
    <row r="14171" spans="1:8" x14ac:dyDescent="0.3">
      <c r="A14171" s="183">
        <v>45443</v>
      </c>
      <c r="B14171" s="129" t="s">
        <v>16888</v>
      </c>
      <c r="C14171" s="129" t="s">
        <v>416</v>
      </c>
      <c r="D14171" s="165">
        <v>27701</v>
      </c>
      <c r="E14171" s="129" t="s">
        <v>16708</v>
      </c>
      <c r="F14171" s="129" t="s">
        <v>16707</v>
      </c>
      <c r="G14171" s="129" t="s">
        <v>16723</v>
      </c>
      <c r="H14171" s="129" t="s">
        <v>16820</v>
      </c>
    </row>
    <row r="14172" spans="1:8" x14ac:dyDescent="0.3">
      <c r="A14172" s="183">
        <v>45412</v>
      </c>
      <c r="B14172" s="129" t="s">
        <v>16885</v>
      </c>
      <c r="C14172" s="129" t="s">
        <v>416</v>
      </c>
      <c r="D14172" s="165">
        <v>28083</v>
      </c>
      <c r="E14172" s="129" t="s">
        <v>16709</v>
      </c>
      <c r="F14172" s="129" t="s">
        <v>16707</v>
      </c>
      <c r="G14172" s="129" t="s">
        <v>16723</v>
      </c>
      <c r="H14172" s="129"/>
    </row>
    <row r="14173" spans="1:8" x14ac:dyDescent="0.3">
      <c r="A14173" s="183">
        <v>45412</v>
      </c>
      <c r="B14173" s="129" t="s">
        <v>16885</v>
      </c>
      <c r="C14173" s="129" t="s">
        <v>416</v>
      </c>
      <c r="D14173" s="165">
        <v>111297</v>
      </c>
      <c r="E14173" s="129" t="s">
        <v>16710</v>
      </c>
      <c r="F14173" s="129" t="s">
        <v>16707</v>
      </c>
      <c r="G14173" s="129" t="s">
        <v>16723</v>
      </c>
      <c r="H14173" s="129"/>
    </row>
    <row r="14174" spans="1:8" x14ac:dyDescent="0.3">
      <c r="A14174" s="183">
        <v>45443</v>
      </c>
      <c r="B14174" s="129" t="s">
        <v>16890</v>
      </c>
      <c r="C14174" s="129" t="s">
        <v>416</v>
      </c>
      <c r="D14174" s="165">
        <v>12901</v>
      </c>
      <c r="E14174" s="129" t="s">
        <v>16708</v>
      </c>
      <c r="F14174" s="129" t="s">
        <v>16707</v>
      </c>
      <c r="G14174" s="129" t="s">
        <v>16723</v>
      </c>
      <c r="H14174" s="129" t="s">
        <v>16820</v>
      </c>
    </row>
    <row r="14175" spans="1:8" x14ac:dyDescent="0.3">
      <c r="A14175" s="183">
        <v>45443</v>
      </c>
      <c r="B14175" s="129" t="s">
        <v>16889</v>
      </c>
      <c r="C14175" s="129" t="s">
        <v>416</v>
      </c>
      <c r="D14175" s="165">
        <v>46949</v>
      </c>
      <c r="E14175" s="129" t="s">
        <v>16716</v>
      </c>
      <c r="F14175" s="129" t="s">
        <v>16707</v>
      </c>
      <c r="G14175" s="129" t="s">
        <v>16723</v>
      </c>
      <c r="H14175" s="129"/>
    </row>
    <row r="14176" spans="1:8" x14ac:dyDescent="0.3">
      <c r="A14176" s="183">
        <v>45412</v>
      </c>
      <c r="B14176" s="129" t="s">
        <v>16878</v>
      </c>
      <c r="C14176" s="129" t="s">
        <v>416</v>
      </c>
      <c r="D14176" s="165">
        <v>75</v>
      </c>
      <c r="E14176" s="129" t="s">
        <v>16708</v>
      </c>
      <c r="F14176" s="129" t="s">
        <v>16720</v>
      </c>
      <c r="G14176" s="129" t="s">
        <v>16723</v>
      </c>
      <c r="H14176" s="129" t="s">
        <v>16774</v>
      </c>
    </row>
    <row r="14177" spans="1:8" x14ac:dyDescent="0.3">
      <c r="A14177" s="183">
        <v>45412</v>
      </c>
      <c r="B14177" s="129" t="s">
        <v>16880</v>
      </c>
      <c r="C14177" s="129" t="s">
        <v>416</v>
      </c>
      <c r="D14177" s="165">
        <v>63</v>
      </c>
      <c r="E14177" s="129" t="s">
        <v>16708</v>
      </c>
      <c r="F14177" s="129" t="s">
        <v>16720</v>
      </c>
      <c r="G14177" s="129" t="s">
        <v>16723</v>
      </c>
      <c r="H14177" s="129" t="s">
        <v>16774</v>
      </c>
    </row>
    <row r="14178" spans="1:8" x14ac:dyDescent="0.3">
      <c r="A14178" s="183">
        <v>45412</v>
      </c>
      <c r="B14178" s="129" t="s">
        <v>16881</v>
      </c>
      <c r="C14178" s="129" t="s">
        <v>416</v>
      </c>
      <c r="D14178" s="165">
        <v>40</v>
      </c>
      <c r="E14178" s="129" t="s">
        <v>16708</v>
      </c>
      <c r="F14178" s="129" t="s">
        <v>16720</v>
      </c>
      <c r="G14178" s="129" t="s">
        <v>16723</v>
      </c>
      <c r="H14178" s="129" t="s">
        <v>16774</v>
      </c>
    </row>
    <row r="14179" spans="1:8" x14ac:dyDescent="0.3">
      <c r="A14179" s="183">
        <v>45412</v>
      </c>
      <c r="B14179" s="129" t="s">
        <v>16883</v>
      </c>
      <c r="C14179" s="129" t="s">
        <v>416</v>
      </c>
      <c r="D14179" s="165">
        <v>41</v>
      </c>
      <c r="E14179" s="129" t="s">
        <v>16708</v>
      </c>
      <c r="F14179" s="129" t="s">
        <v>16720</v>
      </c>
      <c r="G14179" s="129" t="s">
        <v>16723</v>
      </c>
      <c r="H14179" s="129" t="s">
        <v>16774</v>
      </c>
    </row>
    <row r="14180" spans="1:8" x14ac:dyDescent="0.3">
      <c r="A14180" s="183">
        <v>45412</v>
      </c>
      <c r="B14180" s="129" t="s">
        <v>16882</v>
      </c>
      <c r="C14180" s="129" t="s">
        <v>416</v>
      </c>
      <c r="D14180" s="165">
        <v>47</v>
      </c>
      <c r="E14180" s="129" t="s">
        <v>16708</v>
      </c>
      <c r="F14180" s="129" t="s">
        <v>16720</v>
      </c>
      <c r="G14180" s="129" t="s">
        <v>16723</v>
      </c>
      <c r="H14180" s="129" t="s">
        <v>16774</v>
      </c>
    </row>
    <row r="14181" spans="1:8" x14ac:dyDescent="0.3">
      <c r="A14181" s="183">
        <v>45412</v>
      </c>
      <c r="B14181" s="129" t="s">
        <v>16879</v>
      </c>
      <c r="C14181" s="129" t="s">
        <v>416</v>
      </c>
      <c r="D14181" s="165">
        <v>15</v>
      </c>
      <c r="E14181" s="129" t="s">
        <v>16708</v>
      </c>
      <c r="F14181" s="129" t="s">
        <v>16720</v>
      </c>
      <c r="G14181" s="129" t="s">
        <v>16723</v>
      </c>
      <c r="H14181" s="129" t="s">
        <v>16774</v>
      </c>
    </row>
    <row r="14182" spans="1:8" x14ac:dyDescent="0.3">
      <c r="A14182" s="183">
        <v>45412</v>
      </c>
      <c r="B14182" s="129" t="s">
        <v>16884</v>
      </c>
      <c r="C14182" s="129" t="s">
        <v>416</v>
      </c>
      <c r="D14182" s="165">
        <v>20</v>
      </c>
      <c r="E14182" s="129" t="s">
        <v>16708</v>
      </c>
      <c r="F14182" s="129" t="s">
        <v>16720</v>
      </c>
      <c r="G14182" s="129" t="s">
        <v>16723</v>
      </c>
      <c r="H14182" s="129" t="s">
        <v>16774</v>
      </c>
    </row>
    <row r="14183" spans="1:8" x14ac:dyDescent="0.3">
      <c r="A14183" s="183">
        <v>45412</v>
      </c>
      <c r="B14183" s="129" t="s">
        <v>16881</v>
      </c>
      <c r="C14183" s="129" t="s">
        <v>416</v>
      </c>
      <c r="D14183" s="165">
        <v>9</v>
      </c>
      <c r="E14183" s="129" t="s">
        <v>16708</v>
      </c>
      <c r="F14183" s="129" t="s">
        <v>16720</v>
      </c>
      <c r="G14183" s="129" t="s">
        <v>16723</v>
      </c>
      <c r="H14183" s="129" t="s">
        <v>16774</v>
      </c>
    </row>
    <row r="14184" spans="1:8" x14ac:dyDescent="0.3">
      <c r="A14184" s="183">
        <v>45412</v>
      </c>
      <c r="B14184" s="129" t="s">
        <v>16883</v>
      </c>
      <c r="C14184" s="129" t="s">
        <v>416</v>
      </c>
      <c r="D14184" s="165">
        <v>378</v>
      </c>
      <c r="E14184" s="129" t="s">
        <v>16716</v>
      </c>
      <c r="F14184" s="129" t="s">
        <v>16720</v>
      </c>
      <c r="G14184" s="129" t="s">
        <v>16723</v>
      </c>
      <c r="H14184" s="129"/>
    </row>
    <row r="14185" spans="1:8" x14ac:dyDescent="0.3">
      <c r="A14185" s="183">
        <v>45412</v>
      </c>
      <c r="B14185" s="129" t="s">
        <v>16885</v>
      </c>
      <c r="C14185" s="129" t="s">
        <v>416</v>
      </c>
      <c r="D14185" s="165">
        <v>212</v>
      </c>
      <c r="E14185" s="129" t="s">
        <v>16710</v>
      </c>
      <c r="F14185" s="129" t="s">
        <v>16720</v>
      </c>
      <c r="G14185" s="129" t="s">
        <v>16723</v>
      </c>
      <c r="H14185" s="129"/>
    </row>
    <row r="14186" spans="1:8" x14ac:dyDescent="0.3">
      <c r="A14186" s="183">
        <v>45412</v>
      </c>
      <c r="B14186" s="129" t="s">
        <v>16885</v>
      </c>
      <c r="C14186" s="129" t="s">
        <v>416</v>
      </c>
      <c r="D14186" s="165">
        <v>5606</v>
      </c>
      <c r="E14186" s="129" t="s">
        <v>16709</v>
      </c>
      <c r="F14186" s="129" t="s">
        <v>16720</v>
      </c>
      <c r="G14186" s="129" t="s">
        <v>16723</v>
      </c>
      <c r="H14186" s="129"/>
    </row>
    <row r="14187" spans="1:8" x14ac:dyDescent="0.3">
      <c r="A14187" s="183">
        <v>45412</v>
      </c>
      <c r="B14187" s="129" t="s">
        <v>16878</v>
      </c>
      <c r="C14187" s="129" t="s">
        <v>416</v>
      </c>
      <c r="D14187" s="165">
        <v>350</v>
      </c>
      <c r="E14187" s="129" t="s">
        <v>16708</v>
      </c>
      <c r="F14187" s="129" t="s">
        <v>16769</v>
      </c>
      <c r="G14187" s="129" t="s">
        <v>16723</v>
      </c>
      <c r="H14187" s="129" t="s">
        <v>16801</v>
      </c>
    </row>
    <row r="14188" spans="1:8" x14ac:dyDescent="0.3">
      <c r="A14188" s="183">
        <v>45412</v>
      </c>
      <c r="B14188" s="129" t="s">
        <v>16880</v>
      </c>
      <c r="C14188" s="129" t="s">
        <v>416</v>
      </c>
      <c r="D14188" s="165">
        <v>350</v>
      </c>
      <c r="E14188" s="129" t="s">
        <v>16708</v>
      </c>
      <c r="F14188" s="129" t="s">
        <v>16769</v>
      </c>
      <c r="G14188" s="129" t="s">
        <v>16723</v>
      </c>
      <c r="H14188" s="129" t="s">
        <v>16801</v>
      </c>
    </row>
    <row r="14189" spans="1:8" x14ac:dyDescent="0.3">
      <c r="A14189" s="183">
        <v>45412</v>
      </c>
      <c r="B14189" s="129" t="s">
        <v>16881</v>
      </c>
      <c r="C14189" s="129" t="s">
        <v>416</v>
      </c>
      <c r="D14189" s="165">
        <v>300</v>
      </c>
      <c r="E14189" s="129" t="s">
        <v>16708</v>
      </c>
      <c r="F14189" s="129" t="s">
        <v>16769</v>
      </c>
      <c r="G14189" s="129" t="s">
        <v>16723</v>
      </c>
      <c r="H14189" s="129" t="s">
        <v>16801</v>
      </c>
    </row>
    <row r="14190" spans="1:8" x14ac:dyDescent="0.3">
      <c r="A14190" s="183">
        <v>45412</v>
      </c>
      <c r="B14190" s="129" t="s">
        <v>16883</v>
      </c>
      <c r="C14190" s="129" t="s">
        <v>416</v>
      </c>
      <c r="D14190" s="165">
        <v>300</v>
      </c>
      <c r="E14190" s="129" t="s">
        <v>16708</v>
      </c>
      <c r="F14190" s="129" t="s">
        <v>16769</v>
      </c>
      <c r="G14190" s="129" t="s">
        <v>16723</v>
      </c>
      <c r="H14190" s="129" t="s">
        <v>16801</v>
      </c>
    </row>
    <row r="14191" spans="1:8" x14ac:dyDescent="0.3">
      <c r="A14191" s="183">
        <v>45412</v>
      </c>
      <c r="B14191" s="129" t="s">
        <v>16882</v>
      </c>
      <c r="C14191" s="129" t="s">
        <v>416</v>
      </c>
      <c r="D14191" s="165">
        <v>299.99</v>
      </c>
      <c r="E14191" s="129" t="s">
        <v>16708</v>
      </c>
      <c r="F14191" s="129" t="s">
        <v>16769</v>
      </c>
      <c r="G14191" s="129" t="s">
        <v>16723</v>
      </c>
      <c r="H14191" s="129" t="s">
        <v>16801</v>
      </c>
    </row>
    <row r="14192" spans="1:8" x14ac:dyDescent="0.3">
      <c r="A14192" s="183">
        <v>45412</v>
      </c>
      <c r="B14192" s="129" t="s">
        <v>16879</v>
      </c>
      <c r="C14192" s="129" t="s">
        <v>416</v>
      </c>
      <c r="D14192" s="165">
        <v>209.91</v>
      </c>
      <c r="E14192" s="129" t="s">
        <v>16708</v>
      </c>
      <c r="F14192" s="129" t="s">
        <v>16769</v>
      </c>
      <c r="G14192" s="129" t="s">
        <v>16723</v>
      </c>
      <c r="H14192" s="129" t="s">
        <v>16801</v>
      </c>
    </row>
    <row r="14193" spans="1:8" x14ac:dyDescent="0.3">
      <c r="A14193" s="183">
        <v>45412</v>
      </c>
      <c r="B14193" s="129" t="s">
        <v>16884</v>
      </c>
      <c r="C14193" s="129" t="s">
        <v>416</v>
      </c>
      <c r="D14193" s="165">
        <v>184.44</v>
      </c>
      <c r="E14193" s="129" t="s">
        <v>16708</v>
      </c>
      <c r="F14193" s="129" t="s">
        <v>16769</v>
      </c>
      <c r="G14193" s="129" t="s">
        <v>16723</v>
      </c>
      <c r="H14193" s="129" t="s">
        <v>16801</v>
      </c>
    </row>
    <row r="14194" spans="1:8" x14ac:dyDescent="0.3">
      <c r="A14194" s="183">
        <v>45412</v>
      </c>
      <c r="B14194" s="129" t="s">
        <v>16881</v>
      </c>
      <c r="C14194" s="129" t="s">
        <v>416</v>
      </c>
      <c r="D14194" s="165">
        <v>99.39</v>
      </c>
      <c r="E14194" s="129" t="s">
        <v>16708</v>
      </c>
      <c r="F14194" s="129" t="s">
        <v>16769</v>
      </c>
      <c r="G14194" s="129" t="s">
        <v>16723</v>
      </c>
      <c r="H14194" s="129" t="s">
        <v>16801</v>
      </c>
    </row>
    <row r="14195" spans="1:8" x14ac:dyDescent="0.3">
      <c r="A14195" s="183">
        <v>45412</v>
      </c>
      <c r="B14195" s="129" t="s">
        <v>16883</v>
      </c>
      <c r="C14195" s="129" t="s">
        <v>416</v>
      </c>
      <c r="D14195" s="165">
        <v>50</v>
      </c>
      <c r="E14195" s="129" t="s">
        <v>16716</v>
      </c>
      <c r="F14195" s="129" t="s">
        <v>16769</v>
      </c>
      <c r="G14195" s="129" t="s">
        <v>16723</v>
      </c>
      <c r="H14195" s="129"/>
    </row>
    <row r="14196" spans="1:8" x14ac:dyDescent="0.3">
      <c r="A14196" s="183">
        <v>45412</v>
      </c>
      <c r="B14196" s="129" t="s">
        <v>16885</v>
      </c>
      <c r="C14196" s="129" t="s">
        <v>416</v>
      </c>
      <c r="D14196" s="165">
        <v>17.989999999999998</v>
      </c>
      <c r="E14196" s="129" t="s">
        <v>16710</v>
      </c>
      <c r="F14196" s="129" t="s">
        <v>16769</v>
      </c>
      <c r="G14196" s="129" t="s">
        <v>16723</v>
      </c>
      <c r="H14196" s="129"/>
    </row>
    <row r="14197" spans="1:8" x14ac:dyDescent="0.3">
      <c r="A14197" s="183">
        <v>45412</v>
      </c>
      <c r="B14197" s="129" t="s">
        <v>16885</v>
      </c>
      <c r="C14197" s="129" t="s">
        <v>416</v>
      </c>
      <c r="D14197" s="165">
        <v>16.96</v>
      </c>
      <c r="E14197" s="129" t="s">
        <v>16709</v>
      </c>
      <c r="F14197" s="129" t="s">
        <v>16769</v>
      </c>
      <c r="G14197" s="129" t="s">
        <v>16723</v>
      </c>
      <c r="H14197" s="129"/>
    </row>
    <row r="14198" spans="1:8" x14ac:dyDescent="0.3">
      <c r="A14198" s="183">
        <v>45412</v>
      </c>
      <c r="B14198" s="129" t="s">
        <v>16878</v>
      </c>
      <c r="C14198" s="129" t="s">
        <v>416</v>
      </c>
      <c r="D14198" s="165">
        <v>107730</v>
      </c>
      <c r="E14198" s="129" t="s">
        <v>16708</v>
      </c>
      <c r="F14198" s="129" t="s">
        <v>16721</v>
      </c>
      <c r="G14198" s="129" t="s">
        <v>16723</v>
      </c>
      <c r="H14198" s="129"/>
    </row>
    <row r="14199" spans="1:8" x14ac:dyDescent="0.3">
      <c r="A14199" s="183">
        <v>45412</v>
      </c>
      <c r="B14199" s="129" t="s">
        <v>16880</v>
      </c>
      <c r="C14199" s="129" t="s">
        <v>416</v>
      </c>
      <c r="D14199" s="165">
        <v>96113</v>
      </c>
      <c r="E14199" s="129" t="s">
        <v>16708</v>
      </c>
      <c r="F14199" s="129" t="s">
        <v>16721</v>
      </c>
      <c r="G14199" s="129" t="s">
        <v>16723</v>
      </c>
      <c r="H14199" s="129"/>
    </row>
    <row r="14200" spans="1:8" x14ac:dyDescent="0.3">
      <c r="A14200" s="183">
        <v>45412</v>
      </c>
      <c r="B14200" s="129" t="s">
        <v>16881</v>
      </c>
      <c r="C14200" s="129" t="s">
        <v>416</v>
      </c>
      <c r="D14200" s="165">
        <v>69050</v>
      </c>
      <c r="E14200" s="129" t="s">
        <v>16708</v>
      </c>
      <c r="F14200" s="129" t="s">
        <v>16721</v>
      </c>
      <c r="G14200" s="129" t="s">
        <v>16723</v>
      </c>
      <c r="H14200" s="129"/>
    </row>
    <row r="14201" spans="1:8" x14ac:dyDescent="0.3">
      <c r="A14201" s="183">
        <v>45412</v>
      </c>
      <c r="B14201" s="129" t="s">
        <v>16883</v>
      </c>
      <c r="C14201" s="129" t="s">
        <v>416</v>
      </c>
      <c r="D14201" s="165">
        <v>58047</v>
      </c>
      <c r="E14201" s="129" t="s">
        <v>16708</v>
      </c>
      <c r="F14201" s="129" t="s">
        <v>16721</v>
      </c>
      <c r="G14201" s="129" t="s">
        <v>16723</v>
      </c>
      <c r="H14201" s="129"/>
    </row>
    <row r="14202" spans="1:8" x14ac:dyDescent="0.3">
      <c r="A14202" s="183">
        <v>45412</v>
      </c>
      <c r="B14202" s="129" t="s">
        <v>16882</v>
      </c>
      <c r="C14202" s="129" t="s">
        <v>416</v>
      </c>
      <c r="D14202" s="165">
        <v>47099</v>
      </c>
      <c r="E14202" s="129" t="s">
        <v>16708</v>
      </c>
      <c r="F14202" s="129" t="s">
        <v>16721</v>
      </c>
      <c r="G14202" s="129" t="s">
        <v>16723</v>
      </c>
      <c r="H14202" s="129"/>
    </row>
    <row r="14203" spans="1:8" x14ac:dyDescent="0.3">
      <c r="A14203" s="183">
        <v>45412</v>
      </c>
      <c r="B14203" s="129" t="s">
        <v>16879</v>
      </c>
      <c r="C14203" s="129" t="s">
        <v>416</v>
      </c>
      <c r="D14203" s="165">
        <v>54456</v>
      </c>
      <c r="E14203" s="129" t="s">
        <v>16708</v>
      </c>
      <c r="F14203" s="129" t="s">
        <v>16721</v>
      </c>
      <c r="G14203" s="129" t="s">
        <v>16723</v>
      </c>
      <c r="H14203" s="129"/>
    </row>
    <row r="14204" spans="1:8" x14ac:dyDescent="0.3">
      <c r="A14204" s="183">
        <v>45412</v>
      </c>
      <c r="B14204" s="129" t="s">
        <v>16884</v>
      </c>
      <c r="C14204" s="129" t="s">
        <v>416</v>
      </c>
      <c r="D14204" s="165">
        <v>30319</v>
      </c>
      <c r="E14204" s="129" t="s">
        <v>16708</v>
      </c>
      <c r="F14204" s="129" t="s">
        <v>16721</v>
      </c>
      <c r="G14204" s="129" t="s">
        <v>16723</v>
      </c>
      <c r="H14204" s="129"/>
    </row>
    <row r="14205" spans="1:8" x14ac:dyDescent="0.3">
      <c r="A14205" s="183">
        <v>45412</v>
      </c>
      <c r="B14205" s="129" t="s">
        <v>16881</v>
      </c>
      <c r="C14205" s="129" t="s">
        <v>416</v>
      </c>
      <c r="D14205" s="165">
        <v>20662</v>
      </c>
      <c r="E14205" s="129" t="s">
        <v>16708</v>
      </c>
      <c r="F14205" s="129" t="s">
        <v>16721</v>
      </c>
      <c r="G14205" s="129" t="s">
        <v>16723</v>
      </c>
      <c r="H14205" s="129"/>
    </row>
    <row r="14206" spans="1:8" x14ac:dyDescent="0.3">
      <c r="A14206" s="183">
        <v>45412</v>
      </c>
      <c r="B14206" s="129" t="s">
        <v>16883</v>
      </c>
      <c r="C14206" s="129" t="s">
        <v>416</v>
      </c>
      <c r="D14206" s="165">
        <v>24921</v>
      </c>
      <c r="E14206" s="129" t="s">
        <v>16716</v>
      </c>
      <c r="F14206" s="129" t="s">
        <v>16721</v>
      </c>
      <c r="G14206" s="129" t="s">
        <v>16723</v>
      </c>
      <c r="H14206" s="129"/>
    </row>
    <row r="14207" spans="1:8" x14ac:dyDescent="0.3">
      <c r="A14207" s="183">
        <v>45412</v>
      </c>
      <c r="B14207" s="129" t="s">
        <v>16885</v>
      </c>
      <c r="C14207" s="129" t="s">
        <v>416</v>
      </c>
      <c r="D14207" s="165">
        <v>13367</v>
      </c>
      <c r="E14207" s="129" t="s">
        <v>16710</v>
      </c>
      <c r="F14207" s="129" t="s">
        <v>16721</v>
      </c>
      <c r="G14207" s="129" t="s">
        <v>16723</v>
      </c>
      <c r="H14207" s="129"/>
    </row>
    <row r="14208" spans="1:8" x14ac:dyDescent="0.3">
      <c r="A14208" s="183">
        <v>45412</v>
      </c>
      <c r="B14208" s="129" t="s">
        <v>16885</v>
      </c>
      <c r="C14208" s="129" t="s">
        <v>416</v>
      </c>
      <c r="D14208" s="165">
        <v>6231</v>
      </c>
      <c r="E14208" s="129" t="s">
        <v>16709</v>
      </c>
      <c r="F14208" s="129" t="s">
        <v>16721</v>
      </c>
      <c r="G14208" s="129" t="s">
        <v>16723</v>
      </c>
      <c r="H14208" s="129"/>
    </row>
    <row r="14209" spans="1:8" x14ac:dyDescent="0.3">
      <c r="A14209" s="183">
        <v>45412</v>
      </c>
      <c r="B14209" s="129" t="s">
        <v>16878</v>
      </c>
      <c r="C14209" s="129" t="s">
        <v>416</v>
      </c>
      <c r="D14209" s="165">
        <v>36177</v>
      </c>
      <c r="E14209" s="129" t="s">
        <v>16708</v>
      </c>
      <c r="F14209" s="129" t="s">
        <v>16707</v>
      </c>
      <c r="G14209" s="129" t="s">
        <v>16723</v>
      </c>
      <c r="H14209" s="129" t="s">
        <v>16820</v>
      </c>
    </row>
    <row r="14210" spans="1:8" x14ac:dyDescent="0.3">
      <c r="A14210" s="183">
        <v>45412</v>
      </c>
      <c r="B14210" s="129" t="s">
        <v>16880</v>
      </c>
      <c r="C14210" s="129" t="s">
        <v>416</v>
      </c>
      <c r="D14210" s="165">
        <v>33419</v>
      </c>
      <c r="E14210" s="129" t="s">
        <v>16708</v>
      </c>
      <c r="F14210" s="129" t="s">
        <v>16707</v>
      </c>
      <c r="G14210" s="129" t="s">
        <v>16723</v>
      </c>
      <c r="H14210" s="129" t="s">
        <v>16820</v>
      </c>
    </row>
    <row r="14211" spans="1:8" x14ac:dyDescent="0.3">
      <c r="A14211" s="183">
        <v>45412</v>
      </c>
      <c r="B14211" s="129" t="s">
        <v>16881</v>
      </c>
      <c r="C14211" s="129" t="s">
        <v>416</v>
      </c>
      <c r="D14211" s="165">
        <v>21793</v>
      </c>
      <c r="E14211" s="129" t="s">
        <v>16708</v>
      </c>
      <c r="F14211" s="129" t="s">
        <v>16707</v>
      </c>
      <c r="G14211" s="129" t="s">
        <v>16723</v>
      </c>
      <c r="H14211" s="129" t="s">
        <v>16820</v>
      </c>
    </row>
    <row r="14212" spans="1:8" x14ac:dyDescent="0.3">
      <c r="A14212" s="183">
        <v>45412</v>
      </c>
      <c r="B14212" s="129" t="s">
        <v>16883</v>
      </c>
      <c r="C14212" s="129" t="s">
        <v>416</v>
      </c>
      <c r="D14212" s="165">
        <v>21327</v>
      </c>
      <c r="E14212" s="129" t="s">
        <v>16708</v>
      </c>
      <c r="F14212" s="129" t="s">
        <v>16707</v>
      </c>
      <c r="G14212" s="129" t="s">
        <v>16723</v>
      </c>
      <c r="H14212" s="129" t="s">
        <v>16820</v>
      </c>
    </row>
    <row r="14213" spans="1:8" x14ac:dyDescent="0.3">
      <c r="A14213" s="183">
        <v>45412</v>
      </c>
      <c r="B14213" s="129" t="s">
        <v>16882</v>
      </c>
      <c r="C14213" s="129" t="s">
        <v>416</v>
      </c>
      <c r="D14213" s="165">
        <v>15124</v>
      </c>
      <c r="E14213" s="129" t="s">
        <v>16708</v>
      </c>
      <c r="F14213" s="129" t="s">
        <v>16707</v>
      </c>
      <c r="G14213" s="129" t="s">
        <v>16723</v>
      </c>
      <c r="H14213" s="129" t="s">
        <v>16820</v>
      </c>
    </row>
    <row r="14214" spans="1:8" x14ac:dyDescent="0.3">
      <c r="A14214" s="183">
        <v>45412</v>
      </c>
      <c r="B14214" s="129" t="s">
        <v>16879</v>
      </c>
      <c r="C14214" s="129" t="s">
        <v>416</v>
      </c>
      <c r="D14214" s="165">
        <v>17716</v>
      </c>
      <c r="E14214" s="129" t="s">
        <v>16708</v>
      </c>
      <c r="F14214" s="129" t="s">
        <v>16707</v>
      </c>
      <c r="G14214" s="129" t="s">
        <v>16723</v>
      </c>
      <c r="H14214" s="129" t="s">
        <v>16820</v>
      </c>
    </row>
    <row r="14215" spans="1:8" x14ac:dyDescent="0.3">
      <c r="A14215" s="183">
        <v>45412</v>
      </c>
      <c r="B14215" s="129" t="s">
        <v>16884</v>
      </c>
      <c r="C14215" s="129" t="s">
        <v>416</v>
      </c>
      <c r="D14215" s="165">
        <v>9908</v>
      </c>
      <c r="E14215" s="129" t="s">
        <v>16708</v>
      </c>
      <c r="F14215" s="129" t="s">
        <v>16707</v>
      </c>
      <c r="G14215" s="129" t="s">
        <v>16723</v>
      </c>
      <c r="H14215" s="129" t="s">
        <v>16820</v>
      </c>
    </row>
    <row r="14216" spans="1:8" x14ac:dyDescent="0.3">
      <c r="A14216" s="183">
        <v>45412</v>
      </c>
      <c r="B14216" s="129" t="s">
        <v>16881</v>
      </c>
      <c r="C14216" s="129" t="s">
        <v>416</v>
      </c>
      <c r="D14216" s="165">
        <v>9000</v>
      </c>
      <c r="E14216" s="129" t="s">
        <v>16708</v>
      </c>
      <c r="F14216" s="129" t="s">
        <v>16707</v>
      </c>
      <c r="G14216" s="129" t="s">
        <v>16723</v>
      </c>
      <c r="H14216" s="129" t="s">
        <v>16820</v>
      </c>
    </row>
    <row r="14217" spans="1:8" x14ac:dyDescent="0.3">
      <c r="A14217" s="183">
        <v>45412</v>
      </c>
      <c r="B14217" s="129" t="s">
        <v>16883</v>
      </c>
      <c r="C14217" s="129" t="s">
        <v>416</v>
      </c>
      <c r="D14217" s="165">
        <v>14268</v>
      </c>
      <c r="E14217" s="129" t="s">
        <v>16716</v>
      </c>
      <c r="F14217" s="129" t="s">
        <v>16707</v>
      </c>
      <c r="G14217" s="129" t="s">
        <v>16723</v>
      </c>
      <c r="H14217" s="129"/>
    </row>
    <row r="14218" spans="1:8" x14ac:dyDescent="0.3">
      <c r="A14218" s="183">
        <v>45412</v>
      </c>
      <c r="B14218" s="129" t="s">
        <v>16885</v>
      </c>
      <c r="C14218" s="129" t="s">
        <v>416</v>
      </c>
      <c r="D14218" s="165">
        <v>12582</v>
      </c>
      <c r="E14218" s="129" t="s">
        <v>16710</v>
      </c>
      <c r="F14218" s="129" t="s">
        <v>16707</v>
      </c>
      <c r="G14218" s="129" t="s">
        <v>16723</v>
      </c>
      <c r="H14218" s="129"/>
    </row>
    <row r="14219" spans="1:8" x14ac:dyDescent="0.3">
      <c r="A14219" s="183">
        <v>45412</v>
      </c>
      <c r="B14219" s="129" t="s">
        <v>16885</v>
      </c>
      <c r="C14219" s="129" t="s">
        <v>416</v>
      </c>
      <c r="D14219" s="165">
        <v>3708</v>
      </c>
      <c r="E14219" s="129" t="s">
        <v>16709</v>
      </c>
      <c r="F14219" s="129" t="s">
        <v>16707</v>
      </c>
      <c r="G14219" s="129" t="s">
        <v>16723</v>
      </c>
      <c r="H14219" s="129"/>
    </row>
    <row r="14220" spans="1:8" x14ac:dyDescent="0.3">
      <c r="A14220" s="183">
        <v>45382</v>
      </c>
      <c r="B14220" s="129" t="s">
        <v>16874</v>
      </c>
      <c r="C14220" s="129" t="s">
        <v>416</v>
      </c>
      <c r="D14220" s="165">
        <v>4599</v>
      </c>
      <c r="E14220" s="129" t="s">
        <v>16710</v>
      </c>
      <c r="F14220" s="129" t="s">
        <v>16720</v>
      </c>
      <c r="G14220" s="129" t="s">
        <v>16723</v>
      </c>
      <c r="H14220" s="129"/>
    </row>
    <row r="14221" spans="1:8" x14ac:dyDescent="0.3">
      <c r="A14221" s="183">
        <v>45382</v>
      </c>
      <c r="B14221" s="129" t="s">
        <v>16871</v>
      </c>
      <c r="C14221" s="129" t="s">
        <v>416</v>
      </c>
      <c r="D14221" s="165">
        <v>3532</v>
      </c>
      <c r="E14221" s="129" t="s">
        <v>16710</v>
      </c>
      <c r="F14221" s="129" t="s">
        <v>16720</v>
      </c>
      <c r="G14221" s="129" t="s">
        <v>16723</v>
      </c>
      <c r="H14221" s="129"/>
    </row>
    <row r="14222" spans="1:8" x14ac:dyDescent="0.3">
      <c r="A14222" s="183">
        <v>45382</v>
      </c>
      <c r="B14222" s="129" t="s">
        <v>16872</v>
      </c>
      <c r="C14222" s="129" t="s">
        <v>416</v>
      </c>
      <c r="D14222" s="165">
        <v>4230</v>
      </c>
      <c r="E14222" s="129" t="s">
        <v>16710</v>
      </c>
      <c r="F14222" s="129" t="s">
        <v>16720</v>
      </c>
      <c r="G14222" s="129" t="s">
        <v>16723</v>
      </c>
      <c r="H14222" s="129"/>
    </row>
    <row r="14223" spans="1:8" x14ac:dyDescent="0.3">
      <c r="A14223" s="183">
        <v>45382</v>
      </c>
      <c r="B14223" s="129" t="s">
        <v>16872</v>
      </c>
      <c r="C14223" s="129" t="s">
        <v>416</v>
      </c>
      <c r="D14223" s="165">
        <v>3548</v>
      </c>
      <c r="E14223" s="129" t="s">
        <v>16710</v>
      </c>
      <c r="F14223" s="129" t="s">
        <v>16720</v>
      </c>
      <c r="G14223" s="129" t="s">
        <v>16723</v>
      </c>
      <c r="H14223" s="129"/>
    </row>
    <row r="14224" spans="1:8" x14ac:dyDescent="0.3">
      <c r="A14224" s="183">
        <v>45382</v>
      </c>
      <c r="B14224" s="129" t="s">
        <v>16871</v>
      </c>
      <c r="C14224" s="129" t="s">
        <v>416</v>
      </c>
      <c r="D14224" s="165">
        <v>3447</v>
      </c>
      <c r="E14224" s="129" t="s">
        <v>16710</v>
      </c>
      <c r="F14224" s="129" t="s">
        <v>16720</v>
      </c>
      <c r="G14224" s="129" t="s">
        <v>16723</v>
      </c>
      <c r="H14224" s="129"/>
    </row>
    <row r="14225" spans="1:8" x14ac:dyDescent="0.3">
      <c r="A14225" s="183">
        <v>45382</v>
      </c>
      <c r="B14225" s="129" t="s">
        <v>16875</v>
      </c>
      <c r="C14225" s="129" t="s">
        <v>416</v>
      </c>
      <c r="D14225" s="165">
        <v>2938</v>
      </c>
      <c r="E14225" s="129" t="s">
        <v>16710</v>
      </c>
      <c r="F14225" s="129" t="s">
        <v>16720</v>
      </c>
      <c r="G14225" s="129" t="s">
        <v>16723</v>
      </c>
      <c r="H14225" s="129"/>
    </row>
    <row r="14226" spans="1:8" x14ac:dyDescent="0.3">
      <c r="A14226" s="183">
        <v>45351</v>
      </c>
      <c r="B14226" s="129" t="s">
        <v>16869</v>
      </c>
      <c r="C14226" s="129" t="s">
        <v>416</v>
      </c>
      <c r="D14226" s="165">
        <v>2162</v>
      </c>
      <c r="E14226" s="129" t="s">
        <v>16710</v>
      </c>
      <c r="F14226" s="129" t="s">
        <v>16720</v>
      </c>
      <c r="G14226" s="129" t="s">
        <v>16723</v>
      </c>
      <c r="H14226" s="129"/>
    </row>
    <row r="14227" spans="1:8" x14ac:dyDescent="0.3">
      <c r="A14227" s="183">
        <v>45382</v>
      </c>
      <c r="B14227" s="129" t="s">
        <v>16876</v>
      </c>
      <c r="C14227" s="129" t="s">
        <v>416</v>
      </c>
      <c r="D14227" s="165">
        <v>14</v>
      </c>
      <c r="E14227" s="129" t="s">
        <v>16708</v>
      </c>
      <c r="F14227" s="129" t="s">
        <v>16720</v>
      </c>
      <c r="G14227" s="129" t="s">
        <v>16723</v>
      </c>
      <c r="H14227" s="129" t="s">
        <v>16774</v>
      </c>
    </row>
    <row r="14228" spans="1:8" x14ac:dyDescent="0.3">
      <c r="A14228" s="183">
        <v>45351</v>
      </c>
      <c r="B14228" s="129" t="s">
        <v>16866</v>
      </c>
      <c r="C14228" s="129" t="s">
        <v>416</v>
      </c>
      <c r="D14228" s="165">
        <v>92</v>
      </c>
      <c r="E14228" s="129" t="s">
        <v>16708</v>
      </c>
      <c r="F14228" s="129" t="s">
        <v>16720</v>
      </c>
      <c r="G14228" s="129" t="s">
        <v>16723</v>
      </c>
      <c r="H14228" s="129" t="s">
        <v>16774</v>
      </c>
    </row>
    <row r="14229" spans="1:8" x14ac:dyDescent="0.3">
      <c r="A14229" s="183">
        <v>45351</v>
      </c>
      <c r="B14229" s="129" t="s">
        <v>16867</v>
      </c>
      <c r="C14229" s="129" t="s">
        <v>416</v>
      </c>
      <c r="D14229" s="165">
        <v>4013</v>
      </c>
      <c r="E14229" s="129" t="s">
        <v>16710</v>
      </c>
      <c r="F14229" s="129" t="s">
        <v>16720</v>
      </c>
      <c r="G14229" s="129" t="s">
        <v>16723</v>
      </c>
      <c r="H14229" s="129"/>
    </row>
    <row r="14230" spans="1:8" x14ac:dyDescent="0.3">
      <c r="A14230" s="183">
        <v>45351</v>
      </c>
      <c r="B14230" s="129" t="s">
        <v>16868</v>
      </c>
      <c r="C14230" s="129" t="s">
        <v>416</v>
      </c>
      <c r="D14230" s="165">
        <v>4127</v>
      </c>
      <c r="E14230" s="129" t="s">
        <v>16710</v>
      </c>
      <c r="F14230" s="129" t="s">
        <v>16720</v>
      </c>
      <c r="G14230" s="129" t="s">
        <v>16723</v>
      </c>
      <c r="H14230" s="129"/>
    </row>
    <row r="14231" spans="1:8" x14ac:dyDescent="0.3">
      <c r="A14231" s="183">
        <v>45351</v>
      </c>
      <c r="B14231" s="129" t="s">
        <v>17097</v>
      </c>
      <c r="C14231" s="129" t="s">
        <v>416</v>
      </c>
      <c r="D14231" s="165">
        <v>3922</v>
      </c>
      <c r="E14231" s="129" t="s">
        <v>16710</v>
      </c>
      <c r="F14231" s="129" t="s">
        <v>16720</v>
      </c>
      <c r="G14231" s="129" t="s">
        <v>16723</v>
      </c>
      <c r="H14231" s="129"/>
    </row>
    <row r="14232" spans="1:8" x14ac:dyDescent="0.3">
      <c r="A14232" s="183">
        <v>45351</v>
      </c>
      <c r="B14232" s="129" t="s">
        <v>17098</v>
      </c>
      <c r="C14232" s="129" t="s">
        <v>416</v>
      </c>
      <c r="D14232" s="165">
        <v>2499</v>
      </c>
      <c r="E14232" s="129" t="s">
        <v>16710</v>
      </c>
      <c r="F14232" s="129" t="s">
        <v>16720</v>
      </c>
      <c r="G14232" s="129" t="s">
        <v>16723</v>
      </c>
      <c r="H14232" s="129"/>
    </row>
    <row r="14233" spans="1:8" x14ac:dyDescent="0.3">
      <c r="A14233" s="183">
        <v>45322</v>
      </c>
      <c r="B14233" s="129" t="s">
        <v>16865</v>
      </c>
      <c r="C14233" s="129" t="s">
        <v>416</v>
      </c>
      <c r="D14233" s="165">
        <v>788</v>
      </c>
      <c r="E14233" s="129" t="s">
        <v>16710</v>
      </c>
      <c r="F14233" s="129" t="s">
        <v>16720</v>
      </c>
      <c r="G14233" s="129" t="s">
        <v>16723</v>
      </c>
      <c r="H14233" s="129"/>
    </row>
    <row r="14234" spans="1:8" x14ac:dyDescent="0.3">
      <c r="A14234" s="183">
        <v>45351</v>
      </c>
      <c r="B14234" s="129" t="s">
        <v>16869</v>
      </c>
      <c r="C14234" s="129" t="s">
        <v>416</v>
      </c>
      <c r="D14234" s="165">
        <v>1372</v>
      </c>
      <c r="E14234" s="129" t="s">
        <v>16710</v>
      </c>
      <c r="F14234" s="129" t="s">
        <v>16720</v>
      </c>
      <c r="G14234" s="129" t="s">
        <v>16723</v>
      </c>
      <c r="H14234" s="129"/>
    </row>
    <row r="14235" spans="1:8" x14ac:dyDescent="0.3">
      <c r="A14235" s="183">
        <v>45322</v>
      </c>
      <c r="B14235" s="129" t="s">
        <v>16865</v>
      </c>
      <c r="C14235" s="129" t="s">
        <v>416</v>
      </c>
      <c r="D14235" s="165">
        <v>483</v>
      </c>
      <c r="E14235" s="129" t="s">
        <v>16716</v>
      </c>
      <c r="F14235" s="129" t="s">
        <v>16720</v>
      </c>
      <c r="G14235" s="129" t="s">
        <v>16723</v>
      </c>
      <c r="H14235" s="129"/>
    </row>
    <row r="14236" spans="1:8" x14ac:dyDescent="0.3">
      <c r="A14236" s="183">
        <v>45322</v>
      </c>
      <c r="B14236" s="129" t="s">
        <v>16862</v>
      </c>
      <c r="C14236" s="129" t="s">
        <v>416</v>
      </c>
      <c r="D14236" s="165">
        <v>628</v>
      </c>
      <c r="E14236" s="129" t="s">
        <v>17099</v>
      </c>
      <c r="F14236" s="129" t="s">
        <v>16720</v>
      </c>
      <c r="G14236" s="129" t="s">
        <v>16723</v>
      </c>
      <c r="H14236" s="129"/>
    </row>
    <row r="14237" spans="1:8" x14ac:dyDescent="0.3">
      <c r="A14237" s="183">
        <v>45322</v>
      </c>
      <c r="B14237" s="129" t="s">
        <v>16861</v>
      </c>
      <c r="C14237" s="129" t="s">
        <v>416</v>
      </c>
      <c r="D14237" s="165">
        <v>4128</v>
      </c>
      <c r="E14237" s="129" t="s">
        <v>16710</v>
      </c>
      <c r="F14237" s="129" t="s">
        <v>16720</v>
      </c>
      <c r="G14237" s="129" t="s">
        <v>16723</v>
      </c>
      <c r="H14237" s="129"/>
    </row>
    <row r="14238" spans="1:8" x14ac:dyDescent="0.3">
      <c r="A14238" s="183">
        <v>45322</v>
      </c>
      <c r="B14238" s="129" t="s">
        <v>16862</v>
      </c>
      <c r="C14238" s="129" t="s">
        <v>416</v>
      </c>
      <c r="D14238" s="165">
        <v>3498</v>
      </c>
      <c r="E14238" s="129" t="s">
        <v>16710</v>
      </c>
      <c r="F14238" s="129" t="s">
        <v>16720</v>
      </c>
      <c r="G14238" s="129" t="s">
        <v>16723</v>
      </c>
      <c r="H14238" s="129"/>
    </row>
    <row r="14239" spans="1:8" x14ac:dyDescent="0.3">
      <c r="A14239" s="183">
        <v>45322</v>
      </c>
      <c r="B14239" s="129" t="s">
        <v>16861</v>
      </c>
      <c r="C14239" s="129" t="s">
        <v>416</v>
      </c>
      <c r="D14239" s="165">
        <v>41</v>
      </c>
      <c r="E14239" s="129" t="s">
        <v>16708</v>
      </c>
      <c r="F14239" s="129" t="s">
        <v>16720</v>
      </c>
      <c r="G14239" s="129" t="s">
        <v>16723</v>
      </c>
      <c r="H14239" s="129" t="s">
        <v>16774</v>
      </c>
    </row>
    <row r="14240" spans="1:8" x14ac:dyDescent="0.3">
      <c r="A14240" s="183">
        <v>45322</v>
      </c>
      <c r="B14240" s="129" t="s">
        <v>16861</v>
      </c>
      <c r="C14240" s="129" t="s">
        <v>416</v>
      </c>
      <c r="D14240" s="165">
        <v>98381</v>
      </c>
      <c r="E14240" s="129" t="s">
        <v>16709</v>
      </c>
      <c r="F14240" s="129" t="s">
        <v>16720</v>
      </c>
      <c r="G14240" s="129" t="s">
        <v>16723</v>
      </c>
      <c r="H14240" s="129"/>
    </row>
    <row r="14241" spans="1:8" x14ac:dyDescent="0.3">
      <c r="A14241" s="183">
        <v>45322</v>
      </c>
      <c r="B14241" s="129" t="s">
        <v>16863</v>
      </c>
      <c r="C14241" s="129" t="s">
        <v>416</v>
      </c>
      <c r="D14241" s="165">
        <v>3412</v>
      </c>
      <c r="E14241" s="129" t="s">
        <v>16710</v>
      </c>
      <c r="F14241" s="129" t="s">
        <v>16720</v>
      </c>
      <c r="G14241" s="129" t="s">
        <v>16723</v>
      </c>
      <c r="H14241" s="129"/>
    </row>
    <row r="14242" spans="1:8" x14ac:dyDescent="0.3">
      <c r="A14242" s="183">
        <v>45322</v>
      </c>
      <c r="B14242" s="129" t="s">
        <v>16865</v>
      </c>
      <c r="C14242" s="129" t="s">
        <v>416</v>
      </c>
      <c r="D14242" s="165">
        <v>433</v>
      </c>
      <c r="E14242" s="129" t="s">
        <v>16710</v>
      </c>
      <c r="F14242" s="129" t="s">
        <v>16720</v>
      </c>
      <c r="G14242" s="129" t="s">
        <v>16723</v>
      </c>
      <c r="H14242" s="129"/>
    </row>
    <row r="14243" spans="1:8" x14ac:dyDescent="0.3">
      <c r="A14243" s="183">
        <v>45322</v>
      </c>
      <c r="B14243" s="129" t="s">
        <v>16865</v>
      </c>
      <c r="C14243" s="129" t="s">
        <v>416</v>
      </c>
      <c r="D14243" s="165">
        <v>378</v>
      </c>
      <c r="E14243" s="129" t="s">
        <v>16716</v>
      </c>
      <c r="F14243" s="129" t="s">
        <v>16720</v>
      </c>
      <c r="G14243" s="129" t="s">
        <v>16723</v>
      </c>
      <c r="H14243" s="129"/>
    </row>
    <row r="14244" spans="1:8" x14ac:dyDescent="0.3">
      <c r="A14244" s="183">
        <v>45382</v>
      </c>
      <c r="B14244" s="129" t="s">
        <v>16874</v>
      </c>
      <c r="C14244" s="129" t="s">
        <v>416</v>
      </c>
      <c r="D14244" s="165">
        <v>350</v>
      </c>
      <c r="E14244" s="129" t="s">
        <v>16710</v>
      </c>
      <c r="F14244" s="129" t="s">
        <v>16769</v>
      </c>
      <c r="G14244" s="129" t="s">
        <v>16723</v>
      </c>
      <c r="H14244" s="129"/>
    </row>
    <row r="14245" spans="1:8" x14ac:dyDescent="0.3">
      <c r="A14245" s="183">
        <v>45382</v>
      </c>
      <c r="B14245" s="129" t="s">
        <v>16871</v>
      </c>
      <c r="C14245" s="129" t="s">
        <v>416</v>
      </c>
      <c r="D14245" s="165">
        <v>300</v>
      </c>
      <c r="E14245" s="129" t="s">
        <v>16710</v>
      </c>
      <c r="F14245" s="129" t="s">
        <v>16769</v>
      </c>
      <c r="G14245" s="129" t="s">
        <v>16723</v>
      </c>
      <c r="H14245" s="129"/>
    </row>
    <row r="14246" spans="1:8" x14ac:dyDescent="0.3">
      <c r="A14246" s="183">
        <v>45382</v>
      </c>
      <c r="B14246" s="129" t="s">
        <v>16872</v>
      </c>
      <c r="C14246" s="129" t="s">
        <v>416</v>
      </c>
      <c r="D14246" s="165">
        <v>300</v>
      </c>
      <c r="E14246" s="129" t="s">
        <v>16710</v>
      </c>
      <c r="F14246" s="129" t="s">
        <v>16769</v>
      </c>
      <c r="G14246" s="129" t="s">
        <v>16723</v>
      </c>
      <c r="H14246" s="129"/>
    </row>
    <row r="14247" spans="1:8" x14ac:dyDescent="0.3">
      <c r="A14247" s="183">
        <v>45382</v>
      </c>
      <c r="B14247" s="129" t="s">
        <v>16872</v>
      </c>
      <c r="C14247" s="129" t="s">
        <v>416</v>
      </c>
      <c r="D14247" s="165">
        <v>300</v>
      </c>
      <c r="E14247" s="129" t="s">
        <v>16710</v>
      </c>
      <c r="F14247" s="129" t="s">
        <v>16769</v>
      </c>
      <c r="G14247" s="129" t="s">
        <v>16723</v>
      </c>
      <c r="H14247" s="129"/>
    </row>
    <row r="14248" spans="1:8" x14ac:dyDescent="0.3">
      <c r="A14248" s="183">
        <v>45382</v>
      </c>
      <c r="B14248" s="129" t="s">
        <v>16871</v>
      </c>
      <c r="C14248" s="129" t="s">
        <v>416</v>
      </c>
      <c r="D14248" s="165">
        <v>250</v>
      </c>
      <c r="E14248" s="129" t="s">
        <v>16710</v>
      </c>
      <c r="F14248" s="129" t="s">
        <v>16769</v>
      </c>
      <c r="G14248" s="129" t="s">
        <v>16723</v>
      </c>
      <c r="H14248" s="129"/>
    </row>
    <row r="14249" spans="1:8" x14ac:dyDescent="0.3">
      <c r="A14249" s="183">
        <v>45382</v>
      </c>
      <c r="B14249" s="129" t="s">
        <v>16875</v>
      </c>
      <c r="C14249" s="129" t="s">
        <v>416</v>
      </c>
      <c r="D14249" s="165">
        <v>250</v>
      </c>
      <c r="E14249" s="129" t="s">
        <v>16710</v>
      </c>
      <c r="F14249" s="129" t="s">
        <v>16769</v>
      </c>
      <c r="G14249" s="129" t="s">
        <v>16723</v>
      </c>
      <c r="H14249" s="129"/>
    </row>
    <row r="14250" spans="1:8" x14ac:dyDescent="0.3">
      <c r="A14250" s="183">
        <v>45351</v>
      </c>
      <c r="B14250" s="129" t="s">
        <v>16869</v>
      </c>
      <c r="C14250" s="129" t="s">
        <v>416</v>
      </c>
      <c r="D14250" s="165">
        <v>184.56</v>
      </c>
      <c r="E14250" s="129" t="s">
        <v>16710</v>
      </c>
      <c r="F14250" s="129" t="s">
        <v>16769</v>
      </c>
      <c r="G14250" s="129" t="s">
        <v>16723</v>
      </c>
      <c r="H14250" s="129"/>
    </row>
    <row r="14251" spans="1:8" x14ac:dyDescent="0.3">
      <c r="A14251" s="183">
        <v>45382</v>
      </c>
      <c r="B14251" s="129" t="s">
        <v>16876</v>
      </c>
      <c r="C14251" s="129" t="s">
        <v>416</v>
      </c>
      <c r="D14251" s="165">
        <v>131.79</v>
      </c>
      <c r="E14251" s="129" t="s">
        <v>16708</v>
      </c>
      <c r="F14251" s="129" t="s">
        <v>16769</v>
      </c>
      <c r="G14251" s="129" t="s">
        <v>16723</v>
      </c>
      <c r="H14251" s="129" t="s">
        <v>16801</v>
      </c>
    </row>
    <row r="14252" spans="1:8" x14ac:dyDescent="0.3">
      <c r="A14252" s="183">
        <v>45351</v>
      </c>
      <c r="B14252" s="129" t="s">
        <v>16866</v>
      </c>
      <c r="C14252" s="129" t="s">
        <v>416</v>
      </c>
      <c r="D14252" s="165">
        <v>300</v>
      </c>
      <c r="E14252" s="129" t="s">
        <v>16708</v>
      </c>
      <c r="F14252" s="129" t="s">
        <v>16769</v>
      </c>
      <c r="G14252" s="129" t="s">
        <v>16723</v>
      </c>
      <c r="H14252" s="129" t="s">
        <v>16801</v>
      </c>
    </row>
    <row r="14253" spans="1:8" x14ac:dyDescent="0.3">
      <c r="A14253" s="183">
        <v>45351</v>
      </c>
      <c r="B14253" s="129" t="s">
        <v>16867</v>
      </c>
      <c r="C14253" s="129" t="s">
        <v>416</v>
      </c>
      <c r="D14253" s="165">
        <v>300</v>
      </c>
      <c r="E14253" s="129" t="s">
        <v>16710</v>
      </c>
      <c r="F14253" s="129" t="s">
        <v>16769</v>
      </c>
      <c r="G14253" s="129" t="s">
        <v>16723</v>
      </c>
      <c r="H14253" s="129"/>
    </row>
    <row r="14254" spans="1:8" x14ac:dyDescent="0.3">
      <c r="A14254" s="183">
        <v>45351</v>
      </c>
      <c r="B14254" s="129" t="s">
        <v>16868</v>
      </c>
      <c r="C14254" s="129" t="s">
        <v>416</v>
      </c>
      <c r="D14254" s="165">
        <v>250</v>
      </c>
      <c r="E14254" s="129" t="s">
        <v>16710</v>
      </c>
      <c r="F14254" s="129" t="s">
        <v>16769</v>
      </c>
      <c r="G14254" s="129" t="s">
        <v>16723</v>
      </c>
      <c r="H14254" s="129"/>
    </row>
    <row r="14255" spans="1:8" x14ac:dyDescent="0.3">
      <c r="A14255" s="183">
        <v>45351</v>
      </c>
      <c r="B14255" s="129" t="s">
        <v>17097</v>
      </c>
      <c r="C14255" s="129" t="s">
        <v>416</v>
      </c>
      <c r="D14255" s="165">
        <v>250</v>
      </c>
      <c r="E14255" s="129" t="s">
        <v>16710</v>
      </c>
      <c r="F14255" s="129" t="s">
        <v>16769</v>
      </c>
      <c r="G14255" s="129" t="s">
        <v>16723</v>
      </c>
      <c r="H14255" s="129"/>
    </row>
    <row r="14256" spans="1:8" x14ac:dyDescent="0.3">
      <c r="A14256" s="183">
        <v>45351</v>
      </c>
      <c r="B14256" s="129" t="s">
        <v>17098</v>
      </c>
      <c r="C14256" s="129" t="s">
        <v>416</v>
      </c>
      <c r="D14256" s="165">
        <v>200</v>
      </c>
      <c r="E14256" s="129" t="s">
        <v>16710</v>
      </c>
      <c r="F14256" s="129" t="s">
        <v>16769</v>
      </c>
      <c r="G14256" s="129" t="s">
        <v>16723</v>
      </c>
      <c r="H14256" s="129"/>
    </row>
    <row r="14257" spans="1:8" x14ac:dyDescent="0.3">
      <c r="A14257" s="183">
        <v>45322</v>
      </c>
      <c r="B14257" s="129" t="s">
        <v>16865</v>
      </c>
      <c r="C14257" s="129" t="s">
        <v>416</v>
      </c>
      <c r="D14257" s="165">
        <v>157.27000000000001</v>
      </c>
      <c r="E14257" s="129" t="s">
        <v>16710</v>
      </c>
      <c r="F14257" s="129" t="s">
        <v>16769</v>
      </c>
      <c r="G14257" s="129" t="s">
        <v>16723</v>
      </c>
      <c r="H14257" s="129"/>
    </row>
    <row r="14258" spans="1:8" x14ac:dyDescent="0.3">
      <c r="A14258" s="183">
        <v>45351</v>
      </c>
      <c r="B14258" s="129" t="s">
        <v>16869</v>
      </c>
      <c r="C14258" s="129" t="s">
        <v>416</v>
      </c>
      <c r="D14258" s="165">
        <v>115.44</v>
      </c>
      <c r="E14258" s="129" t="s">
        <v>16710</v>
      </c>
      <c r="F14258" s="129" t="s">
        <v>16769</v>
      </c>
      <c r="G14258" s="129" t="s">
        <v>16723</v>
      </c>
      <c r="H14258" s="129"/>
    </row>
    <row r="14259" spans="1:8" x14ac:dyDescent="0.3">
      <c r="A14259" s="183">
        <v>45322</v>
      </c>
      <c r="B14259" s="129" t="s">
        <v>16865</v>
      </c>
      <c r="C14259" s="129" t="s">
        <v>416</v>
      </c>
      <c r="D14259" s="165">
        <v>18.62</v>
      </c>
      <c r="E14259" s="129" t="s">
        <v>16716</v>
      </c>
      <c r="F14259" s="129" t="s">
        <v>16769</v>
      </c>
      <c r="G14259" s="129" t="s">
        <v>16723</v>
      </c>
      <c r="H14259" s="129"/>
    </row>
    <row r="14260" spans="1:8" x14ac:dyDescent="0.3">
      <c r="A14260" s="183">
        <v>45322</v>
      </c>
      <c r="B14260" s="129" t="s">
        <v>16862</v>
      </c>
      <c r="C14260" s="129" t="s">
        <v>416</v>
      </c>
      <c r="D14260" s="165">
        <v>300</v>
      </c>
      <c r="E14260" s="129" t="s">
        <v>17099</v>
      </c>
      <c r="F14260" s="129" t="s">
        <v>16769</v>
      </c>
      <c r="G14260" s="129" t="s">
        <v>16723</v>
      </c>
      <c r="H14260" s="129"/>
    </row>
    <row r="14261" spans="1:8" x14ac:dyDescent="0.3">
      <c r="A14261" s="183">
        <v>45322</v>
      </c>
      <c r="B14261" s="129" t="s">
        <v>16861</v>
      </c>
      <c r="C14261" s="129" t="s">
        <v>416</v>
      </c>
      <c r="D14261" s="165">
        <v>250</v>
      </c>
      <c r="E14261" s="129" t="s">
        <v>16710</v>
      </c>
      <c r="F14261" s="129" t="s">
        <v>16769</v>
      </c>
      <c r="G14261" s="129" t="s">
        <v>16723</v>
      </c>
      <c r="H14261" s="129"/>
    </row>
    <row r="14262" spans="1:8" x14ac:dyDescent="0.3">
      <c r="A14262" s="183">
        <v>45322</v>
      </c>
      <c r="B14262" s="129" t="s">
        <v>16862</v>
      </c>
      <c r="C14262" s="129" t="s">
        <v>416</v>
      </c>
      <c r="D14262" s="165">
        <v>250</v>
      </c>
      <c r="E14262" s="129" t="s">
        <v>16710</v>
      </c>
      <c r="F14262" s="129" t="s">
        <v>16769</v>
      </c>
      <c r="G14262" s="129" t="s">
        <v>16723</v>
      </c>
      <c r="H14262" s="129"/>
    </row>
    <row r="14263" spans="1:8" x14ac:dyDescent="0.3">
      <c r="A14263" s="183">
        <v>45322</v>
      </c>
      <c r="B14263" s="129" t="s">
        <v>16861</v>
      </c>
      <c r="C14263" s="129" t="s">
        <v>416</v>
      </c>
      <c r="D14263" s="165">
        <v>200</v>
      </c>
      <c r="E14263" s="129" t="s">
        <v>16708</v>
      </c>
      <c r="F14263" s="129" t="s">
        <v>16769</v>
      </c>
      <c r="G14263" s="129" t="s">
        <v>16723</v>
      </c>
      <c r="H14263" s="129" t="s">
        <v>16801</v>
      </c>
    </row>
    <row r="14264" spans="1:8" x14ac:dyDescent="0.3">
      <c r="A14264" s="183">
        <v>45322</v>
      </c>
      <c r="B14264" s="129" t="s">
        <v>16861</v>
      </c>
      <c r="C14264" s="129" t="s">
        <v>416</v>
      </c>
      <c r="D14264" s="165">
        <v>200</v>
      </c>
      <c r="E14264" s="129" t="s">
        <v>16709</v>
      </c>
      <c r="F14264" s="129" t="s">
        <v>16769</v>
      </c>
      <c r="G14264" s="129" t="s">
        <v>16723</v>
      </c>
      <c r="H14264" s="129"/>
    </row>
    <row r="14265" spans="1:8" x14ac:dyDescent="0.3">
      <c r="A14265" s="183">
        <v>45322</v>
      </c>
      <c r="B14265" s="129" t="s">
        <v>16863</v>
      </c>
      <c r="C14265" s="129" t="s">
        <v>416</v>
      </c>
      <c r="D14265" s="165">
        <v>200</v>
      </c>
      <c r="E14265" s="129" t="s">
        <v>16710</v>
      </c>
      <c r="F14265" s="129" t="s">
        <v>16769</v>
      </c>
      <c r="G14265" s="129" t="s">
        <v>16723</v>
      </c>
      <c r="H14265" s="129"/>
    </row>
    <row r="14266" spans="1:8" x14ac:dyDescent="0.3">
      <c r="A14266" s="183">
        <v>45322</v>
      </c>
      <c r="B14266" s="129" t="s">
        <v>16865</v>
      </c>
      <c r="C14266" s="129" t="s">
        <v>416</v>
      </c>
      <c r="D14266" s="165">
        <v>92.73</v>
      </c>
      <c r="E14266" s="129" t="s">
        <v>16710</v>
      </c>
      <c r="F14266" s="129" t="s">
        <v>16769</v>
      </c>
      <c r="G14266" s="129" t="s">
        <v>16723</v>
      </c>
      <c r="H14266" s="129"/>
    </row>
    <row r="14267" spans="1:8" x14ac:dyDescent="0.3">
      <c r="A14267" s="183">
        <v>45322</v>
      </c>
      <c r="B14267" s="129" t="s">
        <v>16865</v>
      </c>
      <c r="C14267" s="129" t="s">
        <v>416</v>
      </c>
      <c r="D14267" s="165">
        <v>11.38</v>
      </c>
      <c r="E14267" s="129" t="s">
        <v>16716</v>
      </c>
      <c r="F14267" s="129" t="s">
        <v>16769</v>
      </c>
      <c r="G14267" s="129" t="s">
        <v>16723</v>
      </c>
      <c r="H14267" s="129"/>
    </row>
    <row r="14268" spans="1:8" x14ac:dyDescent="0.3">
      <c r="A14268" s="183">
        <v>45382</v>
      </c>
      <c r="B14268" s="129" t="s">
        <v>16874</v>
      </c>
      <c r="C14268" s="129" t="s">
        <v>416</v>
      </c>
      <c r="D14268" s="165">
        <v>401344</v>
      </c>
      <c r="E14268" s="129" t="s">
        <v>16710</v>
      </c>
      <c r="F14268" s="129" t="s">
        <v>16721</v>
      </c>
      <c r="G14268" s="129" t="s">
        <v>16723</v>
      </c>
      <c r="H14268" s="129"/>
    </row>
    <row r="14269" spans="1:8" x14ac:dyDescent="0.3">
      <c r="A14269" s="183">
        <v>45382</v>
      </c>
      <c r="B14269" s="129" t="s">
        <v>16871</v>
      </c>
      <c r="C14269" s="129" t="s">
        <v>416</v>
      </c>
      <c r="D14269" s="165">
        <v>319337</v>
      </c>
      <c r="E14269" s="129" t="s">
        <v>16710</v>
      </c>
      <c r="F14269" s="129" t="s">
        <v>16721</v>
      </c>
      <c r="G14269" s="129" t="s">
        <v>16723</v>
      </c>
      <c r="H14269" s="129"/>
    </row>
    <row r="14270" spans="1:8" x14ac:dyDescent="0.3">
      <c r="A14270" s="183">
        <v>45382</v>
      </c>
      <c r="B14270" s="129" t="s">
        <v>16872</v>
      </c>
      <c r="C14270" s="129" t="s">
        <v>416</v>
      </c>
      <c r="D14270" s="165">
        <v>742797</v>
      </c>
      <c r="E14270" s="129" t="s">
        <v>16710</v>
      </c>
      <c r="F14270" s="129" t="s">
        <v>16721</v>
      </c>
      <c r="G14270" s="129" t="s">
        <v>16723</v>
      </c>
      <c r="H14270" s="129"/>
    </row>
    <row r="14271" spans="1:8" x14ac:dyDescent="0.3">
      <c r="A14271" s="183">
        <v>45382</v>
      </c>
      <c r="B14271" s="129" t="s">
        <v>16872</v>
      </c>
      <c r="C14271" s="129" t="s">
        <v>416</v>
      </c>
      <c r="D14271" s="165">
        <v>286036</v>
      </c>
      <c r="E14271" s="129" t="s">
        <v>16710</v>
      </c>
      <c r="F14271" s="129" t="s">
        <v>16721</v>
      </c>
      <c r="G14271" s="129" t="s">
        <v>16723</v>
      </c>
      <c r="H14271" s="129"/>
    </row>
    <row r="14272" spans="1:8" x14ac:dyDescent="0.3">
      <c r="A14272" s="183">
        <v>45382</v>
      </c>
      <c r="B14272" s="129" t="s">
        <v>16871</v>
      </c>
      <c r="C14272" s="129" t="s">
        <v>416</v>
      </c>
      <c r="D14272" s="165">
        <v>601417</v>
      </c>
      <c r="E14272" s="129" t="s">
        <v>16710</v>
      </c>
      <c r="F14272" s="129" t="s">
        <v>16721</v>
      </c>
      <c r="G14272" s="129" t="s">
        <v>16723</v>
      </c>
      <c r="H14272" s="129"/>
    </row>
    <row r="14273" spans="1:8" x14ac:dyDescent="0.3">
      <c r="A14273" s="183">
        <v>45382</v>
      </c>
      <c r="B14273" s="129" t="s">
        <v>16875</v>
      </c>
      <c r="C14273" s="129" t="s">
        <v>416</v>
      </c>
      <c r="D14273" s="165">
        <v>215109</v>
      </c>
      <c r="E14273" s="129" t="s">
        <v>16710</v>
      </c>
      <c r="F14273" s="129" t="s">
        <v>16721</v>
      </c>
      <c r="G14273" s="129" t="s">
        <v>16723</v>
      </c>
      <c r="H14273" s="129"/>
    </row>
    <row r="14274" spans="1:8" x14ac:dyDescent="0.3">
      <c r="A14274" s="183">
        <v>45351</v>
      </c>
      <c r="B14274" s="129" t="s">
        <v>16869</v>
      </c>
      <c r="C14274" s="129" t="s">
        <v>416</v>
      </c>
      <c r="D14274" s="165">
        <v>208347</v>
      </c>
      <c r="E14274" s="129" t="s">
        <v>16710</v>
      </c>
      <c r="F14274" s="129" t="s">
        <v>16721</v>
      </c>
      <c r="G14274" s="129" t="s">
        <v>16723</v>
      </c>
      <c r="H14274" s="129"/>
    </row>
    <row r="14275" spans="1:8" x14ac:dyDescent="0.3">
      <c r="A14275" s="183">
        <v>45382</v>
      </c>
      <c r="B14275" s="129" t="s">
        <v>16876</v>
      </c>
      <c r="C14275" s="129" t="s">
        <v>416</v>
      </c>
      <c r="D14275" s="165">
        <v>24027</v>
      </c>
      <c r="E14275" s="129" t="s">
        <v>16708</v>
      </c>
      <c r="F14275" s="129" t="s">
        <v>16721</v>
      </c>
      <c r="G14275" s="129" t="s">
        <v>16723</v>
      </c>
      <c r="H14275" s="129"/>
    </row>
    <row r="14276" spans="1:8" x14ac:dyDescent="0.3">
      <c r="A14276" s="183">
        <v>45351</v>
      </c>
      <c r="B14276" s="129" t="s">
        <v>16866</v>
      </c>
      <c r="C14276" s="129" t="s">
        <v>416</v>
      </c>
      <c r="D14276" s="165">
        <v>112539</v>
      </c>
      <c r="E14276" s="129" t="s">
        <v>16708</v>
      </c>
      <c r="F14276" s="129" t="s">
        <v>16721</v>
      </c>
      <c r="G14276" s="129" t="s">
        <v>16723</v>
      </c>
      <c r="H14276" s="129"/>
    </row>
    <row r="14277" spans="1:8" x14ac:dyDescent="0.3">
      <c r="A14277" s="183">
        <v>45351</v>
      </c>
      <c r="B14277" s="129" t="s">
        <v>16867</v>
      </c>
      <c r="C14277" s="129" t="s">
        <v>416</v>
      </c>
      <c r="D14277" s="165">
        <v>299350</v>
      </c>
      <c r="E14277" s="129" t="s">
        <v>16710</v>
      </c>
      <c r="F14277" s="129" t="s">
        <v>16721</v>
      </c>
      <c r="G14277" s="129" t="s">
        <v>16723</v>
      </c>
      <c r="H14277" s="129"/>
    </row>
    <row r="14278" spans="1:8" x14ac:dyDescent="0.3">
      <c r="A14278" s="183">
        <v>45351</v>
      </c>
      <c r="B14278" s="129" t="s">
        <v>16868</v>
      </c>
      <c r="C14278" s="129" t="s">
        <v>416</v>
      </c>
      <c r="D14278" s="165">
        <v>630618</v>
      </c>
      <c r="E14278" s="129" t="s">
        <v>16710</v>
      </c>
      <c r="F14278" s="129" t="s">
        <v>16721</v>
      </c>
      <c r="G14278" s="129" t="s">
        <v>16723</v>
      </c>
      <c r="H14278" s="129"/>
    </row>
    <row r="14279" spans="1:8" x14ac:dyDescent="0.3">
      <c r="A14279" s="183">
        <v>45351</v>
      </c>
      <c r="B14279" s="129" t="s">
        <v>17097</v>
      </c>
      <c r="C14279" s="129" t="s">
        <v>416</v>
      </c>
      <c r="D14279" s="165">
        <v>251853</v>
      </c>
      <c r="E14279" s="129" t="s">
        <v>16710</v>
      </c>
      <c r="F14279" s="129" t="s">
        <v>16721</v>
      </c>
      <c r="G14279" s="129" t="s">
        <v>16723</v>
      </c>
      <c r="H14279" s="129"/>
    </row>
    <row r="14280" spans="1:8" x14ac:dyDescent="0.3">
      <c r="A14280" s="183">
        <v>45351</v>
      </c>
      <c r="B14280" s="129" t="s">
        <v>17098</v>
      </c>
      <c r="C14280" s="129" t="s">
        <v>416</v>
      </c>
      <c r="D14280" s="165">
        <v>195656</v>
      </c>
      <c r="E14280" s="129" t="s">
        <v>16710</v>
      </c>
      <c r="F14280" s="129" t="s">
        <v>16721</v>
      </c>
      <c r="G14280" s="129" t="s">
        <v>16723</v>
      </c>
      <c r="H14280" s="129"/>
    </row>
    <row r="14281" spans="1:8" x14ac:dyDescent="0.3">
      <c r="A14281" s="183">
        <v>45322</v>
      </c>
      <c r="B14281" s="129" t="s">
        <v>16865</v>
      </c>
      <c r="C14281" s="129" t="s">
        <v>416</v>
      </c>
      <c r="D14281" s="165">
        <v>295309</v>
      </c>
      <c r="E14281" s="129" t="s">
        <v>16710</v>
      </c>
      <c r="F14281" s="129" t="s">
        <v>16721</v>
      </c>
      <c r="G14281" s="129" t="s">
        <v>16723</v>
      </c>
      <c r="H14281" s="129"/>
    </row>
    <row r="14282" spans="1:8" x14ac:dyDescent="0.3">
      <c r="A14282" s="183">
        <v>45351</v>
      </c>
      <c r="B14282" s="129" t="s">
        <v>16869</v>
      </c>
      <c r="C14282" s="129" t="s">
        <v>416</v>
      </c>
      <c r="D14282" s="165">
        <v>102843</v>
      </c>
      <c r="E14282" s="129" t="s">
        <v>16710</v>
      </c>
      <c r="F14282" s="129" t="s">
        <v>16721</v>
      </c>
      <c r="G14282" s="129" t="s">
        <v>16723</v>
      </c>
      <c r="H14282" s="129"/>
    </row>
    <row r="14283" spans="1:8" x14ac:dyDescent="0.3">
      <c r="A14283" s="183">
        <v>45322</v>
      </c>
      <c r="B14283" s="129" t="s">
        <v>16865</v>
      </c>
      <c r="C14283" s="129" t="s">
        <v>416</v>
      </c>
      <c r="D14283" s="165">
        <v>20537</v>
      </c>
      <c r="E14283" s="129" t="s">
        <v>16716</v>
      </c>
      <c r="F14283" s="129" t="s">
        <v>16721</v>
      </c>
      <c r="G14283" s="129" t="s">
        <v>16723</v>
      </c>
      <c r="H14283" s="129"/>
    </row>
    <row r="14284" spans="1:8" x14ac:dyDescent="0.3">
      <c r="A14284" s="183">
        <v>45322</v>
      </c>
      <c r="B14284" s="129" t="s">
        <v>16862</v>
      </c>
      <c r="C14284" s="129" t="s">
        <v>416</v>
      </c>
      <c r="D14284" s="165">
        <v>224397</v>
      </c>
      <c r="E14284" s="129" t="s">
        <v>17099</v>
      </c>
      <c r="F14284" s="129" t="s">
        <v>16721</v>
      </c>
      <c r="G14284" s="129" t="s">
        <v>16723</v>
      </c>
      <c r="H14284" s="129"/>
    </row>
    <row r="14285" spans="1:8" x14ac:dyDescent="0.3">
      <c r="A14285" s="183">
        <v>45322</v>
      </c>
      <c r="B14285" s="129" t="s">
        <v>16861</v>
      </c>
      <c r="C14285" s="129" t="s">
        <v>416</v>
      </c>
      <c r="D14285" s="165">
        <v>494327</v>
      </c>
      <c r="E14285" s="129" t="s">
        <v>16710</v>
      </c>
      <c r="F14285" s="129" t="s">
        <v>16721</v>
      </c>
      <c r="G14285" s="129" t="s">
        <v>16723</v>
      </c>
      <c r="H14285" s="129"/>
    </row>
    <row r="14286" spans="1:8" x14ac:dyDescent="0.3">
      <c r="A14286" s="183">
        <v>45322</v>
      </c>
      <c r="B14286" s="129" t="s">
        <v>16862</v>
      </c>
      <c r="C14286" s="129" t="s">
        <v>416</v>
      </c>
      <c r="D14286" s="165">
        <v>579504</v>
      </c>
      <c r="E14286" s="129" t="s">
        <v>16710</v>
      </c>
      <c r="F14286" s="129" t="s">
        <v>16721</v>
      </c>
      <c r="G14286" s="129" t="s">
        <v>16723</v>
      </c>
      <c r="H14286" s="129"/>
    </row>
    <row r="14287" spans="1:8" x14ac:dyDescent="0.3">
      <c r="A14287" s="183">
        <v>45322</v>
      </c>
      <c r="B14287" s="129" t="s">
        <v>16861</v>
      </c>
      <c r="C14287" s="129" t="s">
        <v>416</v>
      </c>
      <c r="D14287" s="165">
        <v>63070</v>
      </c>
      <c r="E14287" s="129" t="s">
        <v>16708</v>
      </c>
      <c r="F14287" s="129" t="s">
        <v>16721</v>
      </c>
      <c r="G14287" s="129" t="s">
        <v>16723</v>
      </c>
      <c r="H14287" s="129"/>
    </row>
    <row r="14288" spans="1:8" x14ac:dyDescent="0.3">
      <c r="A14288" s="183">
        <v>45322</v>
      </c>
      <c r="B14288" s="129" t="s">
        <v>16861</v>
      </c>
      <c r="C14288" s="129" t="s">
        <v>416</v>
      </c>
      <c r="D14288" s="165">
        <v>101610</v>
      </c>
      <c r="E14288" s="129" t="s">
        <v>16709</v>
      </c>
      <c r="F14288" s="129" t="s">
        <v>16721</v>
      </c>
      <c r="G14288" s="129" t="s">
        <v>16723</v>
      </c>
      <c r="H14288" s="129"/>
    </row>
    <row r="14289" spans="1:8" x14ac:dyDescent="0.3">
      <c r="A14289" s="183">
        <v>45322</v>
      </c>
      <c r="B14289" s="129" t="s">
        <v>16863</v>
      </c>
      <c r="C14289" s="129" t="s">
        <v>416</v>
      </c>
      <c r="D14289" s="165">
        <v>479650</v>
      </c>
      <c r="E14289" s="129" t="s">
        <v>16710</v>
      </c>
      <c r="F14289" s="129" t="s">
        <v>16721</v>
      </c>
      <c r="G14289" s="129" t="s">
        <v>16723</v>
      </c>
      <c r="H14289" s="129"/>
    </row>
    <row r="14290" spans="1:8" x14ac:dyDescent="0.3">
      <c r="A14290" s="183">
        <v>45322</v>
      </c>
      <c r="B14290" s="129" t="s">
        <v>16865</v>
      </c>
      <c r="C14290" s="129" t="s">
        <v>416</v>
      </c>
      <c r="D14290" s="165">
        <v>147202</v>
      </c>
      <c r="E14290" s="129" t="s">
        <v>16710</v>
      </c>
      <c r="F14290" s="129" t="s">
        <v>16721</v>
      </c>
      <c r="G14290" s="129" t="s">
        <v>16723</v>
      </c>
      <c r="H14290" s="129"/>
    </row>
    <row r="14291" spans="1:8" x14ac:dyDescent="0.3">
      <c r="A14291" s="183">
        <v>45322</v>
      </c>
      <c r="B14291" s="129" t="s">
        <v>16865</v>
      </c>
      <c r="C14291" s="129" t="s">
        <v>416</v>
      </c>
      <c r="D14291" s="165">
        <v>11139</v>
      </c>
      <c r="E14291" s="129" t="s">
        <v>16716</v>
      </c>
      <c r="F14291" s="129" t="s">
        <v>16721</v>
      </c>
      <c r="G14291" s="129" t="s">
        <v>16723</v>
      </c>
      <c r="H14291" s="129"/>
    </row>
    <row r="14292" spans="1:8" x14ac:dyDescent="0.3">
      <c r="A14292" s="183">
        <v>45382</v>
      </c>
      <c r="B14292" s="129" t="s">
        <v>16874</v>
      </c>
      <c r="C14292" s="129" t="s">
        <v>416</v>
      </c>
      <c r="D14292" s="165">
        <v>190914</v>
      </c>
      <c r="E14292" s="129" t="s">
        <v>16710</v>
      </c>
      <c r="F14292" s="129" t="s">
        <v>16707</v>
      </c>
      <c r="G14292" s="129" t="s">
        <v>16723</v>
      </c>
      <c r="H14292" s="129"/>
    </row>
    <row r="14293" spans="1:8" x14ac:dyDescent="0.3">
      <c r="A14293" s="183">
        <v>45382</v>
      </c>
      <c r="B14293" s="129" t="s">
        <v>16871</v>
      </c>
      <c r="C14293" s="129" t="s">
        <v>416</v>
      </c>
      <c r="D14293" s="165">
        <v>157775</v>
      </c>
      <c r="E14293" s="129" t="s">
        <v>16710</v>
      </c>
      <c r="F14293" s="129" t="s">
        <v>16707</v>
      </c>
      <c r="G14293" s="129" t="s">
        <v>16723</v>
      </c>
      <c r="H14293" s="129"/>
    </row>
    <row r="14294" spans="1:8" x14ac:dyDescent="0.3">
      <c r="A14294" s="183">
        <v>45382</v>
      </c>
      <c r="B14294" s="129" t="s">
        <v>16872</v>
      </c>
      <c r="C14294" s="129" t="s">
        <v>416</v>
      </c>
      <c r="D14294" s="165">
        <v>325249</v>
      </c>
      <c r="E14294" s="129" t="s">
        <v>16710</v>
      </c>
      <c r="F14294" s="129" t="s">
        <v>16707</v>
      </c>
      <c r="G14294" s="129" t="s">
        <v>16723</v>
      </c>
      <c r="H14294" s="129"/>
    </row>
    <row r="14295" spans="1:8" x14ac:dyDescent="0.3">
      <c r="A14295" s="183">
        <v>45382</v>
      </c>
      <c r="B14295" s="129" t="s">
        <v>16872</v>
      </c>
      <c r="C14295" s="129" t="s">
        <v>416</v>
      </c>
      <c r="D14295" s="165">
        <v>130296</v>
      </c>
      <c r="E14295" s="129" t="s">
        <v>16710</v>
      </c>
      <c r="F14295" s="129" t="s">
        <v>16707</v>
      </c>
      <c r="G14295" s="129" t="s">
        <v>16723</v>
      </c>
      <c r="H14295" s="129"/>
    </row>
    <row r="14296" spans="1:8" x14ac:dyDescent="0.3">
      <c r="A14296" s="183">
        <v>45382</v>
      </c>
      <c r="B14296" s="129" t="s">
        <v>16871</v>
      </c>
      <c r="C14296" s="129" t="s">
        <v>416</v>
      </c>
      <c r="D14296" s="165">
        <v>278887</v>
      </c>
      <c r="E14296" s="129" t="s">
        <v>16710</v>
      </c>
      <c r="F14296" s="129" t="s">
        <v>16707</v>
      </c>
      <c r="G14296" s="129" t="s">
        <v>16723</v>
      </c>
      <c r="H14296" s="129"/>
    </row>
    <row r="14297" spans="1:8" x14ac:dyDescent="0.3">
      <c r="A14297" s="183">
        <v>45382</v>
      </c>
      <c r="B14297" s="129" t="s">
        <v>16875</v>
      </c>
      <c r="C14297" s="129" t="s">
        <v>416</v>
      </c>
      <c r="D14297" s="165">
        <v>100161</v>
      </c>
      <c r="E14297" s="129" t="s">
        <v>16710</v>
      </c>
      <c r="F14297" s="129" t="s">
        <v>16707</v>
      </c>
      <c r="G14297" s="129" t="s">
        <v>16723</v>
      </c>
      <c r="H14297" s="129"/>
    </row>
    <row r="14298" spans="1:8" x14ac:dyDescent="0.3">
      <c r="A14298" s="183">
        <v>45351</v>
      </c>
      <c r="B14298" s="129" t="s">
        <v>16869</v>
      </c>
      <c r="C14298" s="129" t="s">
        <v>416</v>
      </c>
      <c r="D14298" s="165">
        <v>106262</v>
      </c>
      <c r="E14298" s="129" t="s">
        <v>16710</v>
      </c>
      <c r="F14298" s="129" t="s">
        <v>16707</v>
      </c>
      <c r="G14298" s="129" t="s">
        <v>16723</v>
      </c>
      <c r="H14298" s="129"/>
    </row>
    <row r="14299" spans="1:8" x14ac:dyDescent="0.3">
      <c r="A14299" s="183">
        <v>45382</v>
      </c>
      <c r="B14299" s="129" t="s">
        <v>16876</v>
      </c>
      <c r="C14299" s="129" t="s">
        <v>416</v>
      </c>
      <c r="D14299" s="165">
        <v>8553</v>
      </c>
      <c r="E14299" s="129" t="s">
        <v>16708</v>
      </c>
      <c r="F14299" s="129" t="s">
        <v>16707</v>
      </c>
      <c r="G14299" s="129" t="s">
        <v>16723</v>
      </c>
      <c r="H14299" s="129" t="s">
        <v>16820</v>
      </c>
    </row>
    <row r="14300" spans="1:8" x14ac:dyDescent="0.3">
      <c r="A14300" s="183">
        <v>45351</v>
      </c>
      <c r="B14300" s="129" t="s">
        <v>16866</v>
      </c>
      <c r="C14300" s="129" t="s">
        <v>416</v>
      </c>
      <c r="D14300" s="165">
        <v>35793</v>
      </c>
      <c r="E14300" s="129" t="s">
        <v>16708</v>
      </c>
      <c r="F14300" s="129" t="s">
        <v>16707</v>
      </c>
      <c r="G14300" s="129" t="s">
        <v>16723</v>
      </c>
      <c r="H14300" s="129" t="s">
        <v>16820</v>
      </c>
    </row>
    <row r="14301" spans="1:8" x14ac:dyDescent="0.3">
      <c r="A14301" s="183">
        <v>45351</v>
      </c>
      <c r="B14301" s="129" t="s">
        <v>16867</v>
      </c>
      <c r="C14301" s="129" t="s">
        <v>416</v>
      </c>
      <c r="D14301" s="165">
        <v>121193</v>
      </c>
      <c r="E14301" s="129" t="s">
        <v>16710</v>
      </c>
      <c r="F14301" s="129" t="s">
        <v>16707</v>
      </c>
      <c r="G14301" s="129" t="s">
        <v>16723</v>
      </c>
      <c r="H14301" s="129"/>
    </row>
    <row r="14302" spans="1:8" x14ac:dyDescent="0.3">
      <c r="A14302" s="183">
        <v>45351</v>
      </c>
      <c r="B14302" s="129" t="s">
        <v>16868</v>
      </c>
      <c r="C14302" s="129" t="s">
        <v>416</v>
      </c>
      <c r="D14302" s="165">
        <v>308445</v>
      </c>
      <c r="E14302" s="129" t="s">
        <v>16710</v>
      </c>
      <c r="F14302" s="129" t="s">
        <v>16707</v>
      </c>
      <c r="G14302" s="129" t="s">
        <v>16723</v>
      </c>
      <c r="H14302" s="129"/>
    </row>
    <row r="14303" spans="1:8" x14ac:dyDescent="0.3">
      <c r="A14303" s="183">
        <v>45351</v>
      </c>
      <c r="B14303" s="129" t="s">
        <v>17097</v>
      </c>
      <c r="C14303" s="129" t="s">
        <v>416</v>
      </c>
      <c r="D14303" s="165">
        <v>113034</v>
      </c>
      <c r="E14303" s="129" t="s">
        <v>16710</v>
      </c>
      <c r="F14303" s="129" t="s">
        <v>16707</v>
      </c>
      <c r="G14303" s="129" t="s">
        <v>16723</v>
      </c>
      <c r="H14303" s="129"/>
    </row>
    <row r="14304" spans="1:8" x14ac:dyDescent="0.3">
      <c r="A14304" s="183">
        <v>45351</v>
      </c>
      <c r="B14304" s="129" t="s">
        <v>17098</v>
      </c>
      <c r="C14304" s="129" t="s">
        <v>416</v>
      </c>
      <c r="D14304" s="165">
        <v>98439</v>
      </c>
      <c r="E14304" s="129" t="s">
        <v>16710</v>
      </c>
      <c r="F14304" s="129" t="s">
        <v>16707</v>
      </c>
      <c r="G14304" s="129" t="s">
        <v>16723</v>
      </c>
      <c r="H14304" s="129"/>
    </row>
    <row r="14305" spans="1:8" x14ac:dyDescent="0.3">
      <c r="A14305" s="183">
        <v>45322</v>
      </c>
      <c r="B14305" s="129" t="s">
        <v>16865</v>
      </c>
      <c r="C14305" s="129" t="s">
        <v>416</v>
      </c>
      <c r="D14305" s="165">
        <v>147914</v>
      </c>
      <c r="E14305" s="129" t="s">
        <v>16710</v>
      </c>
      <c r="F14305" s="129" t="s">
        <v>16707</v>
      </c>
      <c r="G14305" s="129" t="s">
        <v>16723</v>
      </c>
      <c r="H14305" s="129"/>
    </row>
    <row r="14306" spans="1:8" x14ac:dyDescent="0.3">
      <c r="A14306" s="183">
        <v>45351</v>
      </c>
      <c r="B14306" s="129" t="s">
        <v>16869</v>
      </c>
      <c r="C14306" s="129" t="s">
        <v>416</v>
      </c>
      <c r="D14306" s="165">
        <v>68266</v>
      </c>
      <c r="E14306" s="129" t="s">
        <v>16710</v>
      </c>
      <c r="F14306" s="129" t="s">
        <v>16707</v>
      </c>
      <c r="G14306" s="129" t="s">
        <v>16723</v>
      </c>
      <c r="H14306" s="129"/>
    </row>
    <row r="14307" spans="1:8" x14ac:dyDescent="0.3">
      <c r="A14307" s="183">
        <v>45322</v>
      </c>
      <c r="B14307" s="129" t="s">
        <v>16865</v>
      </c>
      <c r="C14307" s="129" t="s">
        <v>416</v>
      </c>
      <c r="D14307" s="165">
        <v>15679</v>
      </c>
      <c r="E14307" s="129" t="s">
        <v>16716</v>
      </c>
      <c r="F14307" s="129" t="s">
        <v>16707</v>
      </c>
      <c r="G14307" s="129" t="s">
        <v>16723</v>
      </c>
      <c r="H14307" s="129"/>
    </row>
    <row r="14308" spans="1:8" x14ac:dyDescent="0.3">
      <c r="A14308" s="183">
        <v>45322</v>
      </c>
      <c r="B14308" s="129" t="s">
        <v>16862</v>
      </c>
      <c r="C14308" s="129" t="s">
        <v>416</v>
      </c>
      <c r="D14308" s="165">
        <v>65255</v>
      </c>
      <c r="E14308" s="129" t="s">
        <v>17099</v>
      </c>
      <c r="F14308" s="129" t="s">
        <v>16707</v>
      </c>
      <c r="G14308" s="129" t="s">
        <v>16723</v>
      </c>
      <c r="H14308" s="129"/>
    </row>
    <row r="14309" spans="1:8" x14ac:dyDescent="0.3">
      <c r="A14309" s="183">
        <v>45322</v>
      </c>
      <c r="B14309" s="129" t="s">
        <v>16861</v>
      </c>
      <c r="C14309" s="129" t="s">
        <v>416</v>
      </c>
      <c r="D14309" s="165">
        <v>266264</v>
      </c>
      <c r="E14309" s="129" t="s">
        <v>16710</v>
      </c>
      <c r="F14309" s="129" t="s">
        <v>16707</v>
      </c>
      <c r="G14309" s="129" t="s">
        <v>16723</v>
      </c>
      <c r="H14309" s="129"/>
    </row>
    <row r="14310" spans="1:8" x14ac:dyDescent="0.3">
      <c r="A14310" s="183">
        <v>45322</v>
      </c>
      <c r="B14310" s="129" t="s">
        <v>16862</v>
      </c>
      <c r="C14310" s="129" t="s">
        <v>416</v>
      </c>
      <c r="D14310" s="165">
        <v>297731</v>
      </c>
      <c r="E14310" s="129" t="s">
        <v>16710</v>
      </c>
      <c r="F14310" s="129" t="s">
        <v>16707</v>
      </c>
      <c r="G14310" s="129" t="s">
        <v>16723</v>
      </c>
      <c r="H14310" s="129"/>
    </row>
    <row r="14311" spans="1:8" x14ac:dyDescent="0.3">
      <c r="A14311" s="183">
        <v>45322</v>
      </c>
      <c r="B14311" s="129" t="s">
        <v>16861</v>
      </c>
      <c r="C14311" s="129" t="s">
        <v>416</v>
      </c>
      <c r="D14311" s="165">
        <v>27028</v>
      </c>
      <c r="E14311" s="129" t="s">
        <v>16708</v>
      </c>
      <c r="F14311" s="129" t="s">
        <v>16707</v>
      </c>
      <c r="G14311" s="129" t="s">
        <v>16723</v>
      </c>
      <c r="H14311" s="129" t="s">
        <v>16820</v>
      </c>
    </row>
    <row r="14312" spans="1:8" x14ac:dyDescent="0.3">
      <c r="A14312" s="183">
        <v>45322</v>
      </c>
      <c r="B14312" s="129" t="s">
        <v>16861</v>
      </c>
      <c r="C14312" s="129" t="s">
        <v>416</v>
      </c>
      <c r="D14312" s="165">
        <v>33261</v>
      </c>
      <c r="E14312" s="129" t="s">
        <v>16709</v>
      </c>
      <c r="F14312" s="129" t="s">
        <v>16707</v>
      </c>
      <c r="G14312" s="129" t="s">
        <v>16723</v>
      </c>
      <c r="H14312" s="129"/>
    </row>
    <row r="14313" spans="1:8" x14ac:dyDescent="0.3">
      <c r="A14313" s="183">
        <v>45322</v>
      </c>
      <c r="B14313" s="129" t="s">
        <v>16863</v>
      </c>
      <c r="C14313" s="129" t="s">
        <v>416</v>
      </c>
      <c r="D14313" s="165">
        <v>242925</v>
      </c>
      <c r="E14313" s="129" t="s">
        <v>16710</v>
      </c>
      <c r="F14313" s="129" t="s">
        <v>16707</v>
      </c>
      <c r="G14313" s="129" t="s">
        <v>16723</v>
      </c>
      <c r="H14313" s="129"/>
    </row>
    <row r="14314" spans="1:8" x14ac:dyDescent="0.3">
      <c r="A14314" s="183">
        <v>45322</v>
      </c>
      <c r="B14314" s="129" t="s">
        <v>16865</v>
      </c>
      <c r="C14314" s="129" t="s">
        <v>416</v>
      </c>
      <c r="D14314" s="165">
        <v>90235</v>
      </c>
      <c r="E14314" s="129" t="s">
        <v>16710</v>
      </c>
      <c r="F14314" s="129" t="s">
        <v>16707</v>
      </c>
      <c r="G14314" s="129" t="s">
        <v>16723</v>
      </c>
      <c r="H14314" s="129"/>
    </row>
    <row r="14315" spans="1:8" x14ac:dyDescent="0.3">
      <c r="A14315" s="183">
        <v>45322</v>
      </c>
      <c r="B14315" s="129" t="s">
        <v>16865</v>
      </c>
      <c r="C14315" s="129" t="s">
        <v>416</v>
      </c>
      <c r="D14315" s="165">
        <v>8928</v>
      </c>
      <c r="E14315" s="129" t="s">
        <v>16716</v>
      </c>
      <c r="F14315" s="129" t="s">
        <v>16707</v>
      </c>
      <c r="G14315" s="129" t="s">
        <v>16723</v>
      </c>
      <c r="H14315" s="129"/>
    </row>
    <row r="14316" spans="1:8" x14ac:dyDescent="0.3">
      <c r="A14316" s="183">
        <v>45657</v>
      </c>
      <c r="B14316" s="129" t="s">
        <v>16929</v>
      </c>
      <c r="C14316" s="129" t="s">
        <v>417</v>
      </c>
      <c r="D14316" s="165">
        <v>143</v>
      </c>
      <c r="E14316" s="129" t="s">
        <v>16708</v>
      </c>
      <c r="F14316" s="129" t="s">
        <v>16720</v>
      </c>
      <c r="G14316" s="129" t="s">
        <v>16723</v>
      </c>
      <c r="H14316" s="129" t="s">
        <v>16774</v>
      </c>
    </row>
    <row r="14317" spans="1:8" x14ac:dyDescent="0.3">
      <c r="A14317" s="183">
        <v>45657</v>
      </c>
      <c r="B14317" s="129" t="s">
        <v>16930</v>
      </c>
      <c r="C14317" s="129" t="s">
        <v>417</v>
      </c>
      <c r="D14317" s="165">
        <v>112</v>
      </c>
      <c r="E14317" s="129" t="s">
        <v>16708</v>
      </c>
      <c r="F14317" s="129" t="s">
        <v>16720</v>
      </c>
      <c r="G14317" s="129" t="s">
        <v>16723</v>
      </c>
      <c r="H14317" s="129" t="s">
        <v>16774</v>
      </c>
    </row>
    <row r="14318" spans="1:8" x14ac:dyDescent="0.3">
      <c r="A14318" s="183">
        <v>45657</v>
      </c>
      <c r="B14318" s="129" t="s">
        <v>16931</v>
      </c>
      <c r="C14318" s="129" t="s">
        <v>417</v>
      </c>
      <c r="D14318" s="165">
        <v>61</v>
      </c>
      <c r="E14318" s="129" t="s">
        <v>16708</v>
      </c>
      <c r="F14318" s="129" t="s">
        <v>16720</v>
      </c>
      <c r="G14318" s="129" t="s">
        <v>16723</v>
      </c>
      <c r="H14318" s="129" t="s">
        <v>16774</v>
      </c>
    </row>
    <row r="14319" spans="1:8" x14ac:dyDescent="0.3">
      <c r="A14319" s="183">
        <v>45626</v>
      </c>
      <c r="B14319" s="129" t="s">
        <v>16926</v>
      </c>
      <c r="C14319" s="129" t="s">
        <v>417</v>
      </c>
      <c r="D14319" s="165">
        <v>56</v>
      </c>
      <c r="E14319" s="129" t="s">
        <v>16708</v>
      </c>
      <c r="F14319" s="129" t="s">
        <v>16720</v>
      </c>
      <c r="G14319" s="129" t="s">
        <v>16723</v>
      </c>
      <c r="H14319" s="129" t="s">
        <v>16774</v>
      </c>
    </row>
    <row r="14320" spans="1:8" x14ac:dyDescent="0.3">
      <c r="A14320" s="183">
        <v>45626</v>
      </c>
      <c r="B14320" s="129" t="s">
        <v>16924</v>
      </c>
      <c r="C14320" s="129" t="s">
        <v>417</v>
      </c>
      <c r="D14320" s="165">
        <v>108</v>
      </c>
      <c r="E14320" s="129" t="s">
        <v>16708</v>
      </c>
      <c r="F14320" s="129" t="s">
        <v>16720</v>
      </c>
      <c r="G14320" s="129" t="s">
        <v>16723</v>
      </c>
      <c r="H14320" s="129" t="s">
        <v>16774</v>
      </c>
    </row>
    <row r="14321" spans="1:8" x14ac:dyDescent="0.3">
      <c r="A14321" s="183">
        <v>45626</v>
      </c>
      <c r="B14321" s="129" t="s">
        <v>16922</v>
      </c>
      <c r="C14321" s="129" t="s">
        <v>417</v>
      </c>
      <c r="D14321" s="165">
        <v>141</v>
      </c>
      <c r="E14321" s="129" t="s">
        <v>16708</v>
      </c>
      <c r="F14321" s="129" t="s">
        <v>16720</v>
      </c>
      <c r="G14321" s="129" t="s">
        <v>16723</v>
      </c>
      <c r="H14321" s="129" t="s">
        <v>16774</v>
      </c>
    </row>
    <row r="14322" spans="1:8" x14ac:dyDescent="0.3">
      <c r="A14322" s="183">
        <v>45626</v>
      </c>
      <c r="B14322" s="129" t="s">
        <v>16921</v>
      </c>
      <c r="C14322" s="129" t="s">
        <v>417</v>
      </c>
      <c r="D14322" s="165">
        <v>51</v>
      </c>
      <c r="E14322" s="129" t="s">
        <v>16708</v>
      </c>
      <c r="F14322" s="129" t="s">
        <v>16720</v>
      </c>
      <c r="G14322" s="129" t="s">
        <v>16723</v>
      </c>
      <c r="H14322" s="129" t="s">
        <v>16774</v>
      </c>
    </row>
    <row r="14323" spans="1:8" x14ac:dyDescent="0.3">
      <c r="A14323" s="183">
        <v>45626</v>
      </c>
      <c r="B14323" s="129" t="s">
        <v>17100</v>
      </c>
      <c r="C14323" s="129" t="s">
        <v>417</v>
      </c>
      <c r="D14323" s="165">
        <v>64</v>
      </c>
      <c r="E14323" s="129" t="s">
        <v>16708</v>
      </c>
      <c r="F14323" s="129" t="s">
        <v>16720</v>
      </c>
      <c r="G14323" s="129" t="s">
        <v>16723</v>
      </c>
      <c r="H14323" s="129" t="s">
        <v>16774</v>
      </c>
    </row>
    <row r="14324" spans="1:8" x14ac:dyDescent="0.3">
      <c r="A14324" s="183">
        <v>45626</v>
      </c>
      <c r="B14324" s="129" t="s">
        <v>16926</v>
      </c>
      <c r="C14324" s="129" t="s">
        <v>417</v>
      </c>
      <c r="D14324" s="165">
        <v>79</v>
      </c>
      <c r="E14324" s="129" t="s">
        <v>16708</v>
      </c>
      <c r="F14324" s="129" t="s">
        <v>16720</v>
      </c>
      <c r="G14324" s="129" t="s">
        <v>16723</v>
      </c>
      <c r="H14324" s="129" t="s">
        <v>16774</v>
      </c>
    </row>
    <row r="14325" spans="1:8" x14ac:dyDescent="0.3">
      <c r="A14325" s="183">
        <v>45626</v>
      </c>
      <c r="B14325" s="129" t="s">
        <v>16923</v>
      </c>
      <c r="C14325" s="129" t="s">
        <v>417</v>
      </c>
      <c r="D14325" s="165">
        <v>58</v>
      </c>
      <c r="E14325" s="129" t="s">
        <v>16708</v>
      </c>
      <c r="F14325" s="129" t="s">
        <v>16720</v>
      </c>
      <c r="G14325" s="129" t="s">
        <v>16723</v>
      </c>
      <c r="H14325" s="129" t="s">
        <v>16774</v>
      </c>
    </row>
    <row r="14326" spans="1:8" x14ac:dyDescent="0.3">
      <c r="A14326" s="183">
        <v>45596</v>
      </c>
      <c r="B14326" s="129" t="s">
        <v>16919</v>
      </c>
      <c r="C14326" s="129" t="s">
        <v>417</v>
      </c>
      <c r="D14326" s="165">
        <v>1234</v>
      </c>
      <c r="E14326" s="129" t="s">
        <v>16716</v>
      </c>
      <c r="F14326" s="129" t="s">
        <v>16720</v>
      </c>
      <c r="G14326" s="129" t="s">
        <v>16723</v>
      </c>
      <c r="H14326" s="129"/>
    </row>
    <row r="14327" spans="1:8" x14ac:dyDescent="0.3">
      <c r="A14327" s="183">
        <v>45596</v>
      </c>
      <c r="B14327" s="129" t="s">
        <v>16919</v>
      </c>
      <c r="C14327" s="129" t="s">
        <v>417</v>
      </c>
      <c r="D14327" s="165">
        <v>43</v>
      </c>
      <c r="E14327" s="129" t="s">
        <v>16708</v>
      </c>
      <c r="F14327" s="129" t="s">
        <v>16720</v>
      </c>
      <c r="G14327" s="129" t="s">
        <v>16723</v>
      </c>
      <c r="H14327" s="129" t="s">
        <v>16774</v>
      </c>
    </row>
    <row r="14328" spans="1:8" x14ac:dyDescent="0.3">
      <c r="A14328" s="183">
        <v>45596</v>
      </c>
      <c r="B14328" s="129" t="s">
        <v>16919</v>
      </c>
      <c r="C14328" s="129" t="s">
        <v>417</v>
      </c>
      <c r="D14328" s="165">
        <v>51</v>
      </c>
      <c r="E14328" s="129" t="s">
        <v>16708</v>
      </c>
      <c r="F14328" s="129" t="s">
        <v>16720</v>
      </c>
      <c r="G14328" s="129" t="s">
        <v>16723</v>
      </c>
      <c r="H14328" s="129" t="s">
        <v>16774</v>
      </c>
    </row>
    <row r="14329" spans="1:8" x14ac:dyDescent="0.3">
      <c r="A14329" s="183">
        <v>45626</v>
      </c>
      <c r="B14329" s="129" t="s">
        <v>16924</v>
      </c>
      <c r="C14329" s="129" t="s">
        <v>417</v>
      </c>
      <c r="D14329" s="165">
        <v>780</v>
      </c>
      <c r="E14329" s="129" t="s">
        <v>16716</v>
      </c>
      <c r="F14329" s="129" t="s">
        <v>16720</v>
      </c>
      <c r="G14329" s="129" t="s">
        <v>16723</v>
      </c>
      <c r="H14329" s="129"/>
    </row>
    <row r="14330" spans="1:8" x14ac:dyDescent="0.3">
      <c r="A14330" s="183">
        <v>45596</v>
      </c>
      <c r="B14330" s="129" t="s">
        <v>16917</v>
      </c>
      <c r="C14330" s="129" t="s">
        <v>417</v>
      </c>
      <c r="D14330" s="165">
        <v>72</v>
      </c>
      <c r="E14330" s="129" t="s">
        <v>16708</v>
      </c>
      <c r="F14330" s="129" t="s">
        <v>16720</v>
      </c>
      <c r="G14330" s="129" t="s">
        <v>16723</v>
      </c>
      <c r="H14330" s="129" t="s">
        <v>16774</v>
      </c>
    </row>
    <row r="14331" spans="1:8" x14ac:dyDescent="0.3">
      <c r="A14331" s="183">
        <v>45596</v>
      </c>
      <c r="B14331" s="129" t="s">
        <v>16915</v>
      </c>
      <c r="C14331" s="129" t="s">
        <v>417</v>
      </c>
      <c r="D14331" s="165">
        <v>116</v>
      </c>
      <c r="E14331" s="129" t="s">
        <v>16708</v>
      </c>
      <c r="F14331" s="129" t="s">
        <v>16720</v>
      </c>
      <c r="G14331" s="129" t="s">
        <v>16723</v>
      </c>
      <c r="H14331" s="129" t="s">
        <v>16774</v>
      </c>
    </row>
    <row r="14332" spans="1:8" x14ac:dyDescent="0.3">
      <c r="A14332" s="183">
        <v>45596</v>
      </c>
      <c r="B14332" s="129" t="s">
        <v>16916</v>
      </c>
      <c r="C14332" s="129" t="s">
        <v>417</v>
      </c>
      <c r="D14332" s="165">
        <v>91</v>
      </c>
      <c r="E14332" s="129" t="s">
        <v>16708</v>
      </c>
      <c r="F14332" s="129" t="s">
        <v>16720</v>
      </c>
      <c r="G14332" s="129" t="s">
        <v>16723</v>
      </c>
      <c r="H14332" s="129" t="s">
        <v>16774</v>
      </c>
    </row>
    <row r="14333" spans="1:8" x14ac:dyDescent="0.3">
      <c r="A14333" s="183">
        <v>45596</v>
      </c>
      <c r="B14333" s="129" t="s">
        <v>16917</v>
      </c>
      <c r="C14333" s="129" t="s">
        <v>417</v>
      </c>
      <c r="D14333" s="165">
        <v>95</v>
      </c>
      <c r="E14333" s="129" t="s">
        <v>16708</v>
      </c>
      <c r="F14333" s="129" t="s">
        <v>16720</v>
      </c>
      <c r="G14333" s="129" t="s">
        <v>16723</v>
      </c>
      <c r="H14333" s="129" t="s">
        <v>16774</v>
      </c>
    </row>
    <row r="14334" spans="1:8" x14ac:dyDescent="0.3">
      <c r="A14334" s="183">
        <v>45596</v>
      </c>
      <c r="B14334" s="129" t="s">
        <v>16918</v>
      </c>
      <c r="C14334" s="129" t="s">
        <v>417</v>
      </c>
      <c r="D14334" s="165">
        <v>63</v>
      </c>
      <c r="E14334" s="129" t="s">
        <v>16708</v>
      </c>
      <c r="F14334" s="129" t="s">
        <v>16720</v>
      </c>
      <c r="G14334" s="129" t="s">
        <v>16723</v>
      </c>
      <c r="H14334" s="129" t="s">
        <v>16774</v>
      </c>
    </row>
    <row r="14335" spans="1:8" x14ac:dyDescent="0.3">
      <c r="A14335" s="183">
        <v>45596</v>
      </c>
      <c r="B14335" s="129" t="s">
        <v>16919</v>
      </c>
      <c r="C14335" s="129" t="s">
        <v>417</v>
      </c>
      <c r="D14335" s="165">
        <v>60</v>
      </c>
      <c r="E14335" s="129" t="s">
        <v>16708</v>
      </c>
      <c r="F14335" s="129" t="s">
        <v>16720</v>
      </c>
      <c r="G14335" s="129" t="s">
        <v>16723</v>
      </c>
      <c r="H14335" s="129" t="s">
        <v>16774</v>
      </c>
    </row>
    <row r="14336" spans="1:8" x14ac:dyDescent="0.3">
      <c r="A14336" s="183">
        <v>45596</v>
      </c>
      <c r="B14336" s="129" t="s">
        <v>16919</v>
      </c>
      <c r="C14336" s="129" t="s">
        <v>417</v>
      </c>
      <c r="D14336" s="165">
        <v>58</v>
      </c>
      <c r="E14336" s="129" t="s">
        <v>16708</v>
      </c>
      <c r="F14336" s="129" t="s">
        <v>16720</v>
      </c>
      <c r="G14336" s="129" t="s">
        <v>16723</v>
      </c>
      <c r="H14336" s="129" t="s">
        <v>16774</v>
      </c>
    </row>
    <row r="14337" spans="1:8" x14ac:dyDescent="0.3">
      <c r="A14337" s="183">
        <v>45596</v>
      </c>
      <c r="B14337" s="129" t="s">
        <v>16919</v>
      </c>
      <c r="C14337" s="129" t="s">
        <v>417</v>
      </c>
      <c r="D14337" s="165">
        <v>262</v>
      </c>
      <c r="E14337" s="129" t="s">
        <v>16716</v>
      </c>
      <c r="F14337" s="129" t="s">
        <v>16720</v>
      </c>
      <c r="G14337" s="129" t="s">
        <v>16723</v>
      </c>
      <c r="H14337" s="129"/>
    </row>
    <row r="14338" spans="1:8" x14ac:dyDescent="0.3">
      <c r="A14338" s="183">
        <v>45565</v>
      </c>
      <c r="B14338" s="129" t="s">
        <v>16911</v>
      </c>
      <c r="C14338" s="129" t="s">
        <v>417</v>
      </c>
      <c r="D14338" s="165">
        <v>106</v>
      </c>
      <c r="E14338" s="129" t="s">
        <v>16708</v>
      </c>
      <c r="F14338" s="129" t="s">
        <v>16720</v>
      </c>
      <c r="G14338" s="129" t="s">
        <v>16723</v>
      </c>
      <c r="H14338" s="129" t="s">
        <v>16774</v>
      </c>
    </row>
    <row r="14339" spans="1:8" x14ac:dyDescent="0.3">
      <c r="A14339" s="183">
        <v>45565</v>
      </c>
      <c r="B14339" s="129" t="s">
        <v>16911</v>
      </c>
      <c r="C14339" s="129" t="s">
        <v>417</v>
      </c>
      <c r="D14339" s="165">
        <v>55</v>
      </c>
      <c r="E14339" s="129" t="s">
        <v>16708</v>
      </c>
      <c r="F14339" s="129" t="s">
        <v>16720</v>
      </c>
      <c r="G14339" s="129" t="s">
        <v>16723</v>
      </c>
      <c r="H14339" s="129" t="s">
        <v>16774</v>
      </c>
    </row>
    <row r="14340" spans="1:8" x14ac:dyDescent="0.3">
      <c r="A14340" s="183">
        <v>45565</v>
      </c>
      <c r="B14340" s="129" t="s">
        <v>16912</v>
      </c>
      <c r="C14340" s="129" t="s">
        <v>417</v>
      </c>
      <c r="D14340" s="165">
        <v>76</v>
      </c>
      <c r="E14340" s="129" t="s">
        <v>16708</v>
      </c>
      <c r="F14340" s="129" t="s">
        <v>16720</v>
      </c>
      <c r="G14340" s="129" t="s">
        <v>16723</v>
      </c>
      <c r="H14340" s="129" t="s">
        <v>16774</v>
      </c>
    </row>
    <row r="14341" spans="1:8" x14ac:dyDescent="0.3">
      <c r="A14341" s="183">
        <v>45565</v>
      </c>
      <c r="B14341" s="129" t="s">
        <v>16913</v>
      </c>
      <c r="C14341" s="129" t="s">
        <v>417</v>
      </c>
      <c r="D14341" s="165">
        <v>82</v>
      </c>
      <c r="E14341" s="129" t="s">
        <v>16708</v>
      </c>
      <c r="F14341" s="129" t="s">
        <v>16720</v>
      </c>
      <c r="G14341" s="129" t="s">
        <v>16723</v>
      </c>
      <c r="H14341" s="129" t="s">
        <v>16774</v>
      </c>
    </row>
    <row r="14342" spans="1:8" x14ac:dyDescent="0.3">
      <c r="A14342" s="183">
        <v>45565</v>
      </c>
      <c r="B14342" s="129" t="s">
        <v>16911</v>
      </c>
      <c r="C14342" s="129" t="s">
        <v>417</v>
      </c>
      <c r="D14342" s="165">
        <v>50852</v>
      </c>
      <c r="E14342" s="129" t="s">
        <v>16709</v>
      </c>
      <c r="F14342" s="129" t="s">
        <v>16720</v>
      </c>
      <c r="G14342" s="129" t="s">
        <v>16723</v>
      </c>
      <c r="H14342" s="129"/>
    </row>
    <row r="14343" spans="1:8" x14ac:dyDescent="0.3">
      <c r="A14343" s="183">
        <v>45535</v>
      </c>
      <c r="B14343" s="129" t="s">
        <v>17101</v>
      </c>
      <c r="C14343" s="129" t="s">
        <v>417</v>
      </c>
      <c r="D14343" s="165">
        <v>38212</v>
      </c>
      <c r="E14343" s="129" t="s">
        <v>16709</v>
      </c>
      <c r="F14343" s="129" t="s">
        <v>16720</v>
      </c>
      <c r="G14343" s="129" t="s">
        <v>16723</v>
      </c>
      <c r="H14343" s="129"/>
    </row>
    <row r="14344" spans="1:8" x14ac:dyDescent="0.3">
      <c r="A14344" s="183">
        <v>45535</v>
      </c>
      <c r="B14344" s="129" t="s">
        <v>16908</v>
      </c>
      <c r="C14344" s="129" t="s">
        <v>417</v>
      </c>
      <c r="D14344" s="165">
        <v>48</v>
      </c>
      <c r="E14344" s="129" t="s">
        <v>16708</v>
      </c>
      <c r="F14344" s="129" t="s">
        <v>16720</v>
      </c>
      <c r="G14344" s="129" t="s">
        <v>16723</v>
      </c>
      <c r="H14344" s="129" t="s">
        <v>16774</v>
      </c>
    </row>
    <row r="14345" spans="1:8" x14ac:dyDescent="0.3">
      <c r="A14345" s="183">
        <v>45535</v>
      </c>
      <c r="B14345" s="129" t="s">
        <v>16908</v>
      </c>
      <c r="C14345" s="129" t="s">
        <v>417</v>
      </c>
      <c r="D14345" s="165">
        <v>26</v>
      </c>
      <c r="E14345" s="129" t="s">
        <v>16708</v>
      </c>
      <c r="F14345" s="129" t="s">
        <v>16720</v>
      </c>
      <c r="G14345" s="129" t="s">
        <v>16723</v>
      </c>
      <c r="H14345" s="129" t="s">
        <v>16774</v>
      </c>
    </row>
    <row r="14346" spans="1:8" x14ac:dyDescent="0.3">
      <c r="A14346" s="183">
        <v>45565</v>
      </c>
      <c r="B14346" s="129" t="s">
        <v>16911</v>
      </c>
      <c r="C14346" s="129" t="s">
        <v>417</v>
      </c>
      <c r="D14346" s="165">
        <v>4</v>
      </c>
      <c r="E14346" s="129" t="s">
        <v>16708</v>
      </c>
      <c r="F14346" s="129" t="s">
        <v>16720</v>
      </c>
      <c r="G14346" s="129" t="s">
        <v>16723</v>
      </c>
      <c r="H14346" s="129" t="s">
        <v>16774</v>
      </c>
    </row>
    <row r="14347" spans="1:8" x14ac:dyDescent="0.3">
      <c r="A14347" s="183">
        <v>45535</v>
      </c>
      <c r="B14347" s="129" t="s">
        <v>16906</v>
      </c>
      <c r="C14347" s="129" t="s">
        <v>417</v>
      </c>
      <c r="D14347" s="165">
        <v>170</v>
      </c>
      <c r="E14347" s="129" t="s">
        <v>16708</v>
      </c>
      <c r="F14347" s="129" t="s">
        <v>16720</v>
      </c>
      <c r="G14347" s="129" t="s">
        <v>16723</v>
      </c>
      <c r="H14347" s="129" t="s">
        <v>16774</v>
      </c>
    </row>
    <row r="14348" spans="1:8" x14ac:dyDescent="0.3">
      <c r="A14348" s="183">
        <v>45535</v>
      </c>
      <c r="B14348" s="129" t="s">
        <v>16906</v>
      </c>
      <c r="C14348" s="129" t="s">
        <v>417</v>
      </c>
      <c r="D14348" s="165">
        <v>99</v>
      </c>
      <c r="E14348" s="129" t="s">
        <v>16708</v>
      </c>
      <c r="F14348" s="129" t="s">
        <v>16720</v>
      </c>
      <c r="G14348" s="129" t="s">
        <v>16723</v>
      </c>
      <c r="H14348" s="129" t="s">
        <v>16774</v>
      </c>
    </row>
    <row r="14349" spans="1:8" x14ac:dyDescent="0.3">
      <c r="A14349" s="183">
        <v>45535</v>
      </c>
      <c r="B14349" s="129" t="s">
        <v>16905</v>
      </c>
      <c r="C14349" s="129" t="s">
        <v>417</v>
      </c>
      <c r="D14349" s="165">
        <v>99</v>
      </c>
      <c r="E14349" s="129" t="s">
        <v>16708</v>
      </c>
      <c r="F14349" s="129" t="s">
        <v>16720</v>
      </c>
      <c r="G14349" s="129" t="s">
        <v>16723</v>
      </c>
      <c r="H14349" s="129" t="s">
        <v>16774</v>
      </c>
    </row>
    <row r="14350" spans="1:8" x14ac:dyDescent="0.3">
      <c r="A14350" s="183">
        <v>45535</v>
      </c>
      <c r="B14350" s="129" t="s">
        <v>16908</v>
      </c>
      <c r="C14350" s="129" t="s">
        <v>417</v>
      </c>
      <c r="D14350" s="165">
        <v>74</v>
      </c>
      <c r="E14350" s="129" t="s">
        <v>16708</v>
      </c>
      <c r="F14350" s="129" t="s">
        <v>16720</v>
      </c>
      <c r="G14350" s="129" t="s">
        <v>16723</v>
      </c>
      <c r="H14350" s="129" t="s">
        <v>16774</v>
      </c>
    </row>
    <row r="14351" spans="1:8" x14ac:dyDescent="0.3">
      <c r="A14351" s="183">
        <v>45535</v>
      </c>
      <c r="B14351" s="129" t="s">
        <v>17102</v>
      </c>
      <c r="C14351" s="129" t="s">
        <v>417</v>
      </c>
      <c r="D14351" s="165">
        <v>42</v>
      </c>
      <c r="E14351" s="129" t="s">
        <v>16708</v>
      </c>
      <c r="F14351" s="129" t="s">
        <v>16720</v>
      </c>
      <c r="G14351" s="129" t="s">
        <v>16723</v>
      </c>
      <c r="H14351" s="129" t="s">
        <v>16774</v>
      </c>
    </row>
    <row r="14352" spans="1:8" x14ac:dyDescent="0.3">
      <c r="A14352" s="183">
        <v>45535</v>
      </c>
      <c r="B14352" s="129" t="s">
        <v>17103</v>
      </c>
      <c r="C14352" s="129" t="s">
        <v>417</v>
      </c>
      <c r="D14352" s="165">
        <v>37</v>
      </c>
      <c r="E14352" s="129" t="s">
        <v>16708</v>
      </c>
      <c r="F14352" s="129" t="s">
        <v>16720</v>
      </c>
      <c r="G14352" s="129" t="s">
        <v>16723</v>
      </c>
      <c r="H14352" s="129" t="s">
        <v>16774</v>
      </c>
    </row>
    <row r="14353" spans="1:8" x14ac:dyDescent="0.3">
      <c r="A14353" s="183">
        <v>45535</v>
      </c>
      <c r="B14353" s="129" t="s">
        <v>16908</v>
      </c>
      <c r="C14353" s="129" t="s">
        <v>417</v>
      </c>
      <c r="D14353" s="165">
        <v>61</v>
      </c>
      <c r="E14353" s="129" t="s">
        <v>16708</v>
      </c>
      <c r="F14353" s="129" t="s">
        <v>16720</v>
      </c>
      <c r="G14353" s="129" t="s">
        <v>16723</v>
      </c>
      <c r="H14353" s="129" t="s">
        <v>16774</v>
      </c>
    </row>
    <row r="14354" spans="1:8" x14ac:dyDescent="0.3">
      <c r="A14354" s="183">
        <v>45535</v>
      </c>
      <c r="B14354" s="129" t="s">
        <v>17103</v>
      </c>
      <c r="C14354" s="129" t="s">
        <v>417</v>
      </c>
      <c r="D14354" s="165">
        <v>16</v>
      </c>
      <c r="E14354" s="129" t="s">
        <v>16708</v>
      </c>
      <c r="F14354" s="129" t="s">
        <v>16720</v>
      </c>
      <c r="G14354" s="129" t="s">
        <v>16723</v>
      </c>
      <c r="H14354" s="129" t="s">
        <v>16774</v>
      </c>
    </row>
    <row r="14355" spans="1:8" x14ac:dyDescent="0.3">
      <c r="A14355" s="183">
        <v>45535</v>
      </c>
      <c r="B14355" s="129" t="s">
        <v>17101</v>
      </c>
      <c r="C14355" s="129" t="s">
        <v>417</v>
      </c>
      <c r="D14355" s="165">
        <v>16170</v>
      </c>
      <c r="E14355" s="129" t="s">
        <v>16709</v>
      </c>
      <c r="F14355" s="129" t="s">
        <v>16720</v>
      </c>
      <c r="G14355" s="129" t="s">
        <v>16723</v>
      </c>
      <c r="H14355" s="129"/>
    </row>
    <row r="14356" spans="1:8" x14ac:dyDescent="0.3">
      <c r="A14356" s="183">
        <v>45504</v>
      </c>
      <c r="B14356" s="129" t="s">
        <v>16899</v>
      </c>
      <c r="C14356" s="129" t="s">
        <v>417</v>
      </c>
      <c r="D14356" s="165">
        <v>174</v>
      </c>
      <c r="E14356" s="129" t="s">
        <v>16708</v>
      </c>
      <c r="F14356" s="129" t="s">
        <v>16720</v>
      </c>
      <c r="G14356" s="129" t="s">
        <v>16723</v>
      </c>
      <c r="H14356" s="129" t="s">
        <v>16774</v>
      </c>
    </row>
    <row r="14357" spans="1:8" x14ac:dyDescent="0.3">
      <c r="A14357" s="183">
        <v>45504</v>
      </c>
      <c r="B14357" s="129" t="s">
        <v>16898</v>
      </c>
      <c r="C14357" s="129" t="s">
        <v>417</v>
      </c>
      <c r="D14357" s="165">
        <v>115</v>
      </c>
      <c r="E14357" s="129" t="s">
        <v>16708</v>
      </c>
      <c r="F14357" s="129" t="s">
        <v>16720</v>
      </c>
      <c r="G14357" s="129" t="s">
        <v>16723</v>
      </c>
      <c r="H14357" s="129" t="s">
        <v>16774</v>
      </c>
    </row>
    <row r="14358" spans="1:8" x14ac:dyDescent="0.3">
      <c r="A14358" s="183">
        <v>45504</v>
      </c>
      <c r="B14358" s="129" t="s">
        <v>16899</v>
      </c>
      <c r="C14358" s="129" t="s">
        <v>417</v>
      </c>
      <c r="D14358" s="165">
        <v>94</v>
      </c>
      <c r="E14358" s="129" t="s">
        <v>16708</v>
      </c>
      <c r="F14358" s="129" t="s">
        <v>16720</v>
      </c>
      <c r="G14358" s="129" t="s">
        <v>16723</v>
      </c>
      <c r="H14358" s="129" t="s">
        <v>16774</v>
      </c>
    </row>
    <row r="14359" spans="1:8" x14ac:dyDescent="0.3">
      <c r="A14359" s="183">
        <v>45504</v>
      </c>
      <c r="B14359" s="129" t="s">
        <v>16902</v>
      </c>
      <c r="C14359" s="129" t="s">
        <v>417</v>
      </c>
      <c r="D14359" s="165">
        <v>76</v>
      </c>
      <c r="E14359" s="129" t="s">
        <v>16708</v>
      </c>
      <c r="F14359" s="129" t="s">
        <v>16720</v>
      </c>
      <c r="G14359" s="129" t="s">
        <v>16723</v>
      </c>
      <c r="H14359" s="129" t="s">
        <v>16774</v>
      </c>
    </row>
    <row r="14360" spans="1:8" x14ac:dyDescent="0.3">
      <c r="A14360" s="183">
        <v>45504</v>
      </c>
      <c r="B14360" s="129" t="s">
        <v>17093</v>
      </c>
      <c r="C14360" s="129" t="s">
        <v>417</v>
      </c>
      <c r="D14360" s="165">
        <v>94</v>
      </c>
      <c r="E14360" s="129" t="s">
        <v>16708</v>
      </c>
      <c r="F14360" s="129" t="s">
        <v>16720</v>
      </c>
      <c r="G14360" s="129" t="s">
        <v>16723</v>
      </c>
      <c r="H14360" s="129" t="s">
        <v>16774</v>
      </c>
    </row>
    <row r="14361" spans="1:8" x14ac:dyDescent="0.3">
      <c r="A14361" s="183">
        <v>45504</v>
      </c>
      <c r="B14361" s="129" t="s">
        <v>16900</v>
      </c>
      <c r="C14361" s="129" t="s">
        <v>417</v>
      </c>
      <c r="D14361" s="165">
        <v>53</v>
      </c>
      <c r="E14361" s="129" t="s">
        <v>16708</v>
      </c>
      <c r="F14361" s="129" t="s">
        <v>16720</v>
      </c>
      <c r="G14361" s="129" t="s">
        <v>16723</v>
      </c>
      <c r="H14361" s="129" t="s">
        <v>16774</v>
      </c>
    </row>
    <row r="14362" spans="1:8" x14ac:dyDescent="0.3">
      <c r="A14362" s="183">
        <v>45504</v>
      </c>
      <c r="B14362" s="129" t="s">
        <v>16901</v>
      </c>
      <c r="C14362" s="129" t="s">
        <v>417</v>
      </c>
      <c r="D14362" s="165">
        <v>104</v>
      </c>
      <c r="E14362" s="129" t="s">
        <v>16708</v>
      </c>
      <c r="F14362" s="129" t="s">
        <v>16720</v>
      </c>
      <c r="G14362" s="129" t="s">
        <v>16723</v>
      </c>
      <c r="H14362" s="129" t="s">
        <v>16774</v>
      </c>
    </row>
    <row r="14363" spans="1:8" x14ac:dyDescent="0.3">
      <c r="A14363" s="183">
        <v>45473</v>
      </c>
      <c r="B14363" s="129" t="s">
        <v>16896</v>
      </c>
      <c r="C14363" s="129" t="s">
        <v>417</v>
      </c>
      <c r="D14363" s="165">
        <v>16</v>
      </c>
      <c r="E14363" s="129" t="s">
        <v>16708</v>
      </c>
      <c r="F14363" s="129" t="s">
        <v>16720</v>
      </c>
      <c r="G14363" s="129" t="s">
        <v>16723</v>
      </c>
      <c r="H14363" s="129" t="s">
        <v>16774</v>
      </c>
    </row>
    <row r="14364" spans="1:8" x14ac:dyDescent="0.3">
      <c r="A14364" s="183">
        <v>45473</v>
      </c>
      <c r="B14364" s="129" t="s">
        <v>16892</v>
      </c>
      <c r="C14364" s="129" t="s">
        <v>417</v>
      </c>
      <c r="D14364" s="165">
        <v>65</v>
      </c>
      <c r="E14364" s="129" t="s">
        <v>16708</v>
      </c>
      <c r="F14364" s="129" t="s">
        <v>16720</v>
      </c>
      <c r="G14364" s="129" t="s">
        <v>16723</v>
      </c>
      <c r="H14364" s="129" t="s">
        <v>16774</v>
      </c>
    </row>
    <row r="14365" spans="1:8" x14ac:dyDescent="0.3">
      <c r="A14365" s="183">
        <v>45473</v>
      </c>
      <c r="B14365" s="129" t="s">
        <v>16897</v>
      </c>
      <c r="C14365" s="129" t="s">
        <v>417</v>
      </c>
      <c r="D14365" s="165">
        <v>70</v>
      </c>
      <c r="E14365" s="129" t="s">
        <v>16708</v>
      </c>
      <c r="F14365" s="129" t="s">
        <v>16720</v>
      </c>
      <c r="G14365" s="129" t="s">
        <v>16723</v>
      </c>
      <c r="H14365" s="129" t="s">
        <v>16774</v>
      </c>
    </row>
    <row r="14366" spans="1:8" x14ac:dyDescent="0.3">
      <c r="A14366" s="183">
        <v>45473</v>
      </c>
      <c r="B14366" s="129" t="s">
        <v>16894</v>
      </c>
      <c r="C14366" s="129" t="s">
        <v>417</v>
      </c>
      <c r="D14366" s="165">
        <v>81</v>
      </c>
      <c r="E14366" s="129" t="s">
        <v>16708</v>
      </c>
      <c r="F14366" s="129" t="s">
        <v>16720</v>
      </c>
      <c r="G14366" s="129" t="s">
        <v>16723</v>
      </c>
      <c r="H14366" s="129" t="s">
        <v>16774</v>
      </c>
    </row>
    <row r="14367" spans="1:8" x14ac:dyDescent="0.3">
      <c r="A14367" s="183">
        <v>45473</v>
      </c>
      <c r="B14367" s="129" t="s">
        <v>16893</v>
      </c>
      <c r="C14367" s="129" t="s">
        <v>417</v>
      </c>
      <c r="D14367" s="165">
        <v>85</v>
      </c>
      <c r="E14367" s="129" t="s">
        <v>16708</v>
      </c>
      <c r="F14367" s="129" t="s">
        <v>16720</v>
      </c>
      <c r="G14367" s="129" t="s">
        <v>16723</v>
      </c>
      <c r="H14367" s="129" t="s">
        <v>16774</v>
      </c>
    </row>
    <row r="14368" spans="1:8" x14ac:dyDescent="0.3">
      <c r="A14368" s="183">
        <v>45473</v>
      </c>
      <c r="B14368" s="129" t="s">
        <v>16896</v>
      </c>
      <c r="C14368" s="129" t="s">
        <v>417</v>
      </c>
      <c r="D14368" s="165">
        <v>64</v>
      </c>
      <c r="E14368" s="129" t="s">
        <v>16708</v>
      </c>
      <c r="F14368" s="129" t="s">
        <v>16720</v>
      </c>
      <c r="G14368" s="129" t="s">
        <v>16723</v>
      </c>
      <c r="H14368" s="129" t="s">
        <v>16774</v>
      </c>
    </row>
    <row r="14369" spans="1:8" x14ac:dyDescent="0.3">
      <c r="A14369" s="183">
        <v>45443</v>
      </c>
      <c r="B14369" s="129" t="s">
        <v>16891</v>
      </c>
      <c r="C14369" s="129" t="s">
        <v>417</v>
      </c>
      <c r="D14369" s="165">
        <v>54</v>
      </c>
      <c r="E14369" s="129" t="s">
        <v>16708</v>
      </c>
      <c r="F14369" s="129" t="s">
        <v>16720</v>
      </c>
      <c r="G14369" s="129" t="s">
        <v>16723</v>
      </c>
      <c r="H14369" s="129" t="s">
        <v>16774</v>
      </c>
    </row>
    <row r="14370" spans="1:8" x14ac:dyDescent="0.3">
      <c r="A14370" s="183">
        <v>45443</v>
      </c>
      <c r="B14370" s="129" t="s">
        <v>16890</v>
      </c>
      <c r="C14370" s="129" t="s">
        <v>417</v>
      </c>
      <c r="D14370" s="165">
        <v>30</v>
      </c>
      <c r="E14370" s="129" t="s">
        <v>16708</v>
      </c>
      <c r="F14370" s="129" t="s">
        <v>16720</v>
      </c>
      <c r="G14370" s="129" t="s">
        <v>16723</v>
      </c>
      <c r="H14370" s="129" t="s">
        <v>16774</v>
      </c>
    </row>
    <row r="14371" spans="1:8" x14ac:dyDescent="0.3">
      <c r="A14371" s="183">
        <v>45473</v>
      </c>
      <c r="B14371" s="129" t="s">
        <v>16893</v>
      </c>
      <c r="C14371" s="129" t="s">
        <v>417</v>
      </c>
      <c r="D14371" s="165">
        <v>2436</v>
      </c>
      <c r="E14371" s="129" t="s">
        <v>16716</v>
      </c>
      <c r="F14371" s="129" t="s">
        <v>16720</v>
      </c>
      <c r="G14371" s="129" t="s">
        <v>16723</v>
      </c>
      <c r="H14371" s="129"/>
    </row>
    <row r="14372" spans="1:8" x14ac:dyDescent="0.3">
      <c r="A14372" s="183">
        <v>45473</v>
      </c>
      <c r="B14372" s="129" t="s">
        <v>16897</v>
      </c>
      <c r="C14372" s="129" t="s">
        <v>417</v>
      </c>
      <c r="D14372" s="165">
        <v>254</v>
      </c>
      <c r="E14372" s="129" t="s">
        <v>16716</v>
      </c>
      <c r="F14372" s="129" t="s">
        <v>16720</v>
      </c>
      <c r="G14372" s="129" t="s">
        <v>16723</v>
      </c>
      <c r="H14372" s="129"/>
    </row>
    <row r="14373" spans="1:8" x14ac:dyDescent="0.3">
      <c r="A14373" s="183">
        <v>45473</v>
      </c>
      <c r="B14373" s="129" t="s">
        <v>16893</v>
      </c>
      <c r="C14373" s="129" t="s">
        <v>417</v>
      </c>
      <c r="D14373" s="165">
        <v>202</v>
      </c>
      <c r="E14373" s="129" t="s">
        <v>16716</v>
      </c>
      <c r="F14373" s="129" t="s">
        <v>16720</v>
      </c>
      <c r="G14373" s="129" t="s">
        <v>16723</v>
      </c>
      <c r="H14373" s="129"/>
    </row>
    <row r="14374" spans="1:8" x14ac:dyDescent="0.3">
      <c r="A14374" s="183">
        <v>45443</v>
      </c>
      <c r="B14374" s="129" t="s">
        <v>16887</v>
      </c>
      <c r="C14374" s="129" t="s">
        <v>417</v>
      </c>
      <c r="D14374" s="165">
        <v>74</v>
      </c>
      <c r="E14374" s="129" t="s">
        <v>16708</v>
      </c>
      <c r="F14374" s="129" t="s">
        <v>16720</v>
      </c>
      <c r="G14374" s="129" t="s">
        <v>16723</v>
      </c>
      <c r="H14374" s="129" t="s">
        <v>16774</v>
      </c>
    </row>
    <row r="14375" spans="1:8" x14ac:dyDescent="0.3">
      <c r="A14375" s="183">
        <v>45443</v>
      </c>
      <c r="B14375" s="129" t="s">
        <v>17096</v>
      </c>
      <c r="C14375" s="129" t="s">
        <v>417</v>
      </c>
      <c r="D14375" s="165">
        <v>102</v>
      </c>
      <c r="E14375" s="129" t="s">
        <v>16708</v>
      </c>
      <c r="F14375" s="129" t="s">
        <v>16720</v>
      </c>
      <c r="G14375" s="129" t="s">
        <v>16723</v>
      </c>
      <c r="H14375" s="129" t="s">
        <v>16774</v>
      </c>
    </row>
    <row r="14376" spans="1:8" x14ac:dyDescent="0.3">
      <c r="A14376" s="183">
        <v>45443</v>
      </c>
      <c r="B14376" s="129" t="s">
        <v>16888</v>
      </c>
      <c r="C14376" s="129" t="s">
        <v>417</v>
      </c>
      <c r="D14376" s="165">
        <v>112</v>
      </c>
      <c r="E14376" s="129" t="s">
        <v>16708</v>
      </c>
      <c r="F14376" s="129" t="s">
        <v>16720</v>
      </c>
      <c r="G14376" s="129" t="s">
        <v>16723</v>
      </c>
      <c r="H14376" s="129" t="s">
        <v>16774</v>
      </c>
    </row>
    <row r="14377" spans="1:8" x14ac:dyDescent="0.3">
      <c r="A14377" s="183">
        <v>45443</v>
      </c>
      <c r="B14377" s="129" t="s">
        <v>17104</v>
      </c>
      <c r="C14377" s="129" t="s">
        <v>417</v>
      </c>
      <c r="D14377" s="165">
        <v>64</v>
      </c>
      <c r="E14377" s="129" t="s">
        <v>16708</v>
      </c>
      <c r="F14377" s="129" t="s">
        <v>16720</v>
      </c>
      <c r="G14377" s="129" t="s">
        <v>16723</v>
      </c>
      <c r="H14377" s="129" t="s">
        <v>16774</v>
      </c>
    </row>
    <row r="14378" spans="1:8" x14ac:dyDescent="0.3">
      <c r="A14378" s="183">
        <v>45443</v>
      </c>
      <c r="B14378" s="129" t="s">
        <v>16889</v>
      </c>
      <c r="C14378" s="129" t="s">
        <v>417</v>
      </c>
      <c r="D14378" s="165">
        <v>83</v>
      </c>
      <c r="E14378" s="129" t="s">
        <v>16708</v>
      </c>
      <c r="F14378" s="129" t="s">
        <v>16720</v>
      </c>
      <c r="G14378" s="129" t="s">
        <v>16723</v>
      </c>
      <c r="H14378" s="129" t="s">
        <v>16774</v>
      </c>
    </row>
    <row r="14379" spans="1:8" x14ac:dyDescent="0.3">
      <c r="A14379" s="183">
        <v>45443</v>
      </c>
      <c r="B14379" s="129" t="s">
        <v>16890</v>
      </c>
      <c r="C14379" s="129" t="s">
        <v>417</v>
      </c>
      <c r="D14379" s="165">
        <v>37</v>
      </c>
      <c r="E14379" s="129" t="s">
        <v>16708</v>
      </c>
      <c r="F14379" s="129" t="s">
        <v>16720</v>
      </c>
      <c r="G14379" s="129" t="s">
        <v>16723</v>
      </c>
      <c r="H14379" s="129" t="s">
        <v>16774</v>
      </c>
    </row>
    <row r="14380" spans="1:8" x14ac:dyDescent="0.3">
      <c r="A14380" s="183">
        <v>45412</v>
      </c>
      <c r="B14380" s="129" t="s">
        <v>16885</v>
      </c>
      <c r="C14380" s="129" t="s">
        <v>417</v>
      </c>
      <c r="D14380" s="165">
        <v>629</v>
      </c>
      <c r="E14380" s="129" t="s">
        <v>16710</v>
      </c>
      <c r="F14380" s="129" t="s">
        <v>16720</v>
      </c>
      <c r="G14380" s="129" t="s">
        <v>16723</v>
      </c>
      <c r="H14380" s="129"/>
    </row>
    <row r="14381" spans="1:8" x14ac:dyDescent="0.3">
      <c r="A14381" s="183">
        <v>45443</v>
      </c>
      <c r="B14381" s="129" t="s">
        <v>16891</v>
      </c>
      <c r="C14381" s="129" t="s">
        <v>417</v>
      </c>
      <c r="D14381" s="165">
        <v>5</v>
      </c>
      <c r="E14381" s="129" t="s">
        <v>16708</v>
      </c>
      <c r="F14381" s="129" t="s">
        <v>16720</v>
      </c>
      <c r="G14381" s="129" t="s">
        <v>16723</v>
      </c>
      <c r="H14381" s="129" t="s">
        <v>16774</v>
      </c>
    </row>
    <row r="14382" spans="1:8" x14ac:dyDescent="0.3">
      <c r="A14382" s="183">
        <v>45412</v>
      </c>
      <c r="B14382" s="129" t="s">
        <v>16880</v>
      </c>
      <c r="C14382" s="129" t="s">
        <v>417</v>
      </c>
      <c r="D14382" s="165">
        <v>120</v>
      </c>
      <c r="E14382" s="129" t="s">
        <v>16708</v>
      </c>
      <c r="F14382" s="129" t="s">
        <v>16720</v>
      </c>
      <c r="G14382" s="129" t="s">
        <v>16723</v>
      </c>
      <c r="H14382" s="129" t="s">
        <v>16774</v>
      </c>
    </row>
    <row r="14383" spans="1:8" x14ac:dyDescent="0.3">
      <c r="A14383" s="183">
        <v>45412</v>
      </c>
      <c r="B14383" s="129" t="s">
        <v>16881</v>
      </c>
      <c r="C14383" s="129" t="s">
        <v>417</v>
      </c>
      <c r="D14383" s="165">
        <v>136</v>
      </c>
      <c r="E14383" s="129" t="s">
        <v>16708</v>
      </c>
      <c r="F14383" s="129" t="s">
        <v>16720</v>
      </c>
      <c r="G14383" s="129" t="s">
        <v>16723</v>
      </c>
      <c r="H14383" s="129" t="s">
        <v>16774</v>
      </c>
    </row>
    <row r="14384" spans="1:8" x14ac:dyDescent="0.3">
      <c r="A14384" s="183">
        <v>45412</v>
      </c>
      <c r="B14384" s="129" t="s">
        <v>16878</v>
      </c>
      <c r="C14384" s="129" t="s">
        <v>417</v>
      </c>
      <c r="D14384" s="165">
        <v>110</v>
      </c>
      <c r="E14384" s="129" t="s">
        <v>16708</v>
      </c>
      <c r="F14384" s="129" t="s">
        <v>16720</v>
      </c>
      <c r="G14384" s="129" t="s">
        <v>16723</v>
      </c>
      <c r="H14384" s="129" t="s">
        <v>16774</v>
      </c>
    </row>
    <row r="14385" spans="1:8" x14ac:dyDescent="0.3">
      <c r="A14385" s="183">
        <v>45412</v>
      </c>
      <c r="B14385" s="129" t="s">
        <v>16878</v>
      </c>
      <c r="C14385" s="129" t="s">
        <v>417</v>
      </c>
      <c r="D14385" s="165">
        <v>93</v>
      </c>
      <c r="E14385" s="129" t="s">
        <v>16708</v>
      </c>
      <c r="F14385" s="129" t="s">
        <v>16720</v>
      </c>
      <c r="G14385" s="129" t="s">
        <v>16723</v>
      </c>
      <c r="H14385" s="129" t="s">
        <v>16774</v>
      </c>
    </row>
    <row r="14386" spans="1:8" x14ac:dyDescent="0.3">
      <c r="A14386" s="183">
        <v>45412</v>
      </c>
      <c r="B14386" s="129" t="s">
        <v>16881</v>
      </c>
      <c r="C14386" s="129" t="s">
        <v>417</v>
      </c>
      <c r="D14386" s="165">
        <v>72</v>
      </c>
      <c r="E14386" s="129" t="s">
        <v>16708</v>
      </c>
      <c r="F14386" s="129" t="s">
        <v>16720</v>
      </c>
      <c r="G14386" s="129" t="s">
        <v>16723</v>
      </c>
      <c r="H14386" s="129" t="s">
        <v>16774</v>
      </c>
    </row>
    <row r="14387" spans="1:8" x14ac:dyDescent="0.3">
      <c r="A14387" s="183">
        <v>45412</v>
      </c>
      <c r="B14387" s="129" t="s">
        <v>16883</v>
      </c>
      <c r="C14387" s="129" t="s">
        <v>417</v>
      </c>
      <c r="D14387" s="165">
        <v>107</v>
      </c>
      <c r="E14387" s="129" t="s">
        <v>16708</v>
      </c>
      <c r="F14387" s="129" t="s">
        <v>16720</v>
      </c>
      <c r="G14387" s="129" t="s">
        <v>16723</v>
      </c>
      <c r="H14387" s="129" t="s">
        <v>16774</v>
      </c>
    </row>
    <row r="14388" spans="1:8" x14ac:dyDescent="0.3">
      <c r="A14388" s="183">
        <v>45412</v>
      </c>
      <c r="B14388" s="129" t="s">
        <v>16884</v>
      </c>
      <c r="C14388" s="129" t="s">
        <v>417</v>
      </c>
      <c r="D14388" s="165">
        <v>117</v>
      </c>
      <c r="E14388" s="129" t="s">
        <v>16708</v>
      </c>
      <c r="F14388" s="129" t="s">
        <v>16720</v>
      </c>
      <c r="G14388" s="129" t="s">
        <v>16723</v>
      </c>
      <c r="H14388" s="129" t="s">
        <v>16774</v>
      </c>
    </row>
    <row r="14389" spans="1:8" x14ac:dyDescent="0.3">
      <c r="A14389" s="183">
        <v>45412</v>
      </c>
      <c r="B14389" s="129" t="s">
        <v>16883</v>
      </c>
      <c r="C14389" s="129" t="s">
        <v>417</v>
      </c>
      <c r="D14389" s="165">
        <v>358</v>
      </c>
      <c r="E14389" s="129" t="s">
        <v>16716</v>
      </c>
      <c r="F14389" s="129" t="s">
        <v>16720</v>
      </c>
      <c r="G14389" s="129" t="s">
        <v>16723</v>
      </c>
      <c r="H14389" s="129"/>
    </row>
    <row r="14390" spans="1:8" x14ac:dyDescent="0.3">
      <c r="A14390" s="183">
        <v>45412</v>
      </c>
      <c r="B14390" s="129" t="s">
        <v>16885</v>
      </c>
      <c r="C14390" s="129" t="s">
        <v>417</v>
      </c>
      <c r="D14390" s="165">
        <v>21</v>
      </c>
      <c r="E14390" s="129" t="s">
        <v>16710</v>
      </c>
      <c r="F14390" s="129" t="s">
        <v>16720</v>
      </c>
      <c r="G14390" s="129" t="s">
        <v>16723</v>
      </c>
      <c r="H14390" s="129"/>
    </row>
    <row r="14391" spans="1:8" x14ac:dyDescent="0.3">
      <c r="A14391" s="183">
        <v>45382</v>
      </c>
      <c r="B14391" s="129" t="s">
        <v>17105</v>
      </c>
      <c r="C14391" s="129" t="s">
        <v>417</v>
      </c>
      <c r="D14391" s="165">
        <v>6313</v>
      </c>
      <c r="E14391" s="129" t="s">
        <v>16710</v>
      </c>
      <c r="F14391" s="129" t="s">
        <v>16720</v>
      </c>
      <c r="G14391" s="129" t="s">
        <v>16723</v>
      </c>
      <c r="H14391" s="129"/>
    </row>
    <row r="14392" spans="1:8" x14ac:dyDescent="0.3">
      <c r="A14392" s="183">
        <v>45382</v>
      </c>
      <c r="B14392" s="129" t="s">
        <v>16874</v>
      </c>
      <c r="C14392" s="129" t="s">
        <v>417</v>
      </c>
      <c r="D14392" s="165">
        <v>4014</v>
      </c>
      <c r="E14392" s="129" t="s">
        <v>16710</v>
      </c>
      <c r="F14392" s="129" t="s">
        <v>16720</v>
      </c>
      <c r="G14392" s="129" t="s">
        <v>16723</v>
      </c>
      <c r="H14392" s="129"/>
    </row>
    <row r="14393" spans="1:8" x14ac:dyDescent="0.3">
      <c r="A14393" s="183">
        <v>45382</v>
      </c>
      <c r="B14393" s="129" t="s">
        <v>16871</v>
      </c>
      <c r="C14393" s="129" t="s">
        <v>417</v>
      </c>
      <c r="D14393" s="165">
        <v>3879</v>
      </c>
      <c r="E14393" s="129" t="s">
        <v>16710</v>
      </c>
      <c r="F14393" s="129" t="s">
        <v>16720</v>
      </c>
      <c r="G14393" s="129" t="s">
        <v>16723</v>
      </c>
      <c r="H14393" s="129"/>
    </row>
    <row r="14394" spans="1:8" x14ac:dyDescent="0.3">
      <c r="A14394" s="183">
        <v>45382</v>
      </c>
      <c r="B14394" s="129" t="s">
        <v>16872</v>
      </c>
      <c r="C14394" s="129" t="s">
        <v>417</v>
      </c>
      <c r="D14394" s="165">
        <v>3181</v>
      </c>
      <c r="E14394" s="129" t="s">
        <v>16710</v>
      </c>
      <c r="F14394" s="129" t="s">
        <v>16720</v>
      </c>
      <c r="G14394" s="129" t="s">
        <v>16723</v>
      </c>
      <c r="H14394" s="129"/>
    </row>
    <row r="14395" spans="1:8" x14ac:dyDescent="0.3">
      <c r="A14395" s="183">
        <v>45382</v>
      </c>
      <c r="B14395" s="129" t="s">
        <v>16872</v>
      </c>
      <c r="C14395" s="129" t="s">
        <v>417</v>
      </c>
      <c r="D14395" s="165">
        <v>3352</v>
      </c>
      <c r="E14395" s="129" t="s">
        <v>16710</v>
      </c>
      <c r="F14395" s="129" t="s">
        <v>16720</v>
      </c>
      <c r="G14395" s="129" t="s">
        <v>16723</v>
      </c>
      <c r="H14395" s="129"/>
    </row>
    <row r="14396" spans="1:8" x14ac:dyDescent="0.3">
      <c r="A14396" s="183">
        <v>45382</v>
      </c>
      <c r="B14396" s="129" t="s">
        <v>16871</v>
      </c>
      <c r="C14396" s="129" t="s">
        <v>417</v>
      </c>
      <c r="D14396" s="165">
        <v>2506</v>
      </c>
      <c r="E14396" s="129" t="s">
        <v>16710</v>
      </c>
      <c r="F14396" s="129" t="s">
        <v>16720</v>
      </c>
      <c r="G14396" s="129" t="s">
        <v>16723</v>
      </c>
      <c r="H14396" s="129"/>
    </row>
    <row r="14397" spans="1:8" x14ac:dyDescent="0.3">
      <c r="A14397" s="183">
        <v>45382</v>
      </c>
      <c r="B14397" s="129" t="s">
        <v>16875</v>
      </c>
      <c r="C14397" s="129" t="s">
        <v>417</v>
      </c>
      <c r="D14397" s="165">
        <v>2956</v>
      </c>
      <c r="E14397" s="129" t="s">
        <v>16710</v>
      </c>
      <c r="F14397" s="129" t="s">
        <v>16720</v>
      </c>
      <c r="G14397" s="129" t="s">
        <v>16723</v>
      </c>
      <c r="H14397" s="129"/>
    </row>
    <row r="14398" spans="1:8" x14ac:dyDescent="0.3">
      <c r="A14398" s="183">
        <v>45351</v>
      </c>
      <c r="B14398" s="129" t="s">
        <v>16870</v>
      </c>
      <c r="C14398" s="129" t="s">
        <v>417</v>
      </c>
      <c r="D14398" s="165">
        <v>2313</v>
      </c>
      <c r="E14398" s="129" t="s">
        <v>16710</v>
      </c>
      <c r="F14398" s="129" t="s">
        <v>16720</v>
      </c>
      <c r="G14398" s="129" t="s">
        <v>16723</v>
      </c>
      <c r="H14398" s="129"/>
    </row>
    <row r="14399" spans="1:8" x14ac:dyDescent="0.3">
      <c r="A14399" s="183">
        <v>45351</v>
      </c>
      <c r="B14399" s="129" t="s">
        <v>16869</v>
      </c>
      <c r="C14399" s="129" t="s">
        <v>417</v>
      </c>
      <c r="D14399" s="165">
        <v>2823</v>
      </c>
      <c r="E14399" s="129" t="s">
        <v>16710</v>
      </c>
      <c r="F14399" s="129" t="s">
        <v>16720</v>
      </c>
      <c r="G14399" s="129" t="s">
        <v>16723</v>
      </c>
      <c r="H14399" s="129"/>
    </row>
    <row r="14400" spans="1:8" x14ac:dyDescent="0.3">
      <c r="A14400" s="183">
        <v>45382</v>
      </c>
      <c r="B14400" s="129" t="s">
        <v>16876</v>
      </c>
      <c r="C14400" s="129" t="s">
        <v>417</v>
      </c>
      <c r="D14400" s="165">
        <v>88</v>
      </c>
      <c r="E14400" s="129" t="s">
        <v>16708</v>
      </c>
      <c r="F14400" s="129" t="s">
        <v>16720</v>
      </c>
      <c r="G14400" s="129" t="s">
        <v>16723</v>
      </c>
      <c r="H14400" s="129" t="s">
        <v>16774</v>
      </c>
    </row>
    <row r="14401" spans="1:8" x14ac:dyDescent="0.3">
      <c r="A14401" s="183">
        <v>45382</v>
      </c>
      <c r="B14401" s="129" t="s">
        <v>16876</v>
      </c>
      <c r="C14401" s="129" t="s">
        <v>417</v>
      </c>
      <c r="D14401" s="165">
        <v>30</v>
      </c>
      <c r="E14401" s="129" t="s">
        <v>16708</v>
      </c>
      <c r="F14401" s="129" t="s">
        <v>16720</v>
      </c>
      <c r="G14401" s="129" t="s">
        <v>16723</v>
      </c>
      <c r="H14401" s="129" t="s">
        <v>16774</v>
      </c>
    </row>
    <row r="14402" spans="1:8" x14ac:dyDescent="0.3">
      <c r="A14402" s="183">
        <v>45351</v>
      </c>
      <c r="B14402" s="129" t="s">
        <v>16867</v>
      </c>
      <c r="C14402" s="129" t="s">
        <v>417</v>
      </c>
      <c r="D14402" s="165">
        <v>6402</v>
      </c>
      <c r="E14402" s="129" t="s">
        <v>16710</v>
      </c>
      <c r="F14402" s="129" t="s">
        <v>16720</v>
      </c>
      <c r="G14402" s="129" t="s">
        <v>16723</v>
      </c>
      <c r="H14402" s="129"/>
    </row>
    <row r="14403" spans="1:8" x14ac:dyDescent="0.3">
      <c r="A14403" s="183">
        <v>45351</v>
      </c>
      <c r="B14403" s="129" t="s">
        <v>16867</v>
      </c>
      <c r="C14403" s="129" t="s">
        <v>417</v>
      </c>
      <c r="D14403" s="165">
        <v>5612</v>
      </c>
      <c r="E14403" s="129" t="s">
        <v>16710</v>
      </c>
      <c r="F14403" s="129" t="s">
        <v>16720</v>
      </c>
      <c r="G14403" s="129" t="s">
        <v>16723</v>
      </c>
      <c r="H14403" s="129"/>
    </row>
    <row r="14404" spans="1:8" x14ac:dyDescent="0.3">
      <c r="A14404" s="183">
        <v>45351</v>
      </c>
      <c r="B14404" s="129" t="s">
        <v>17106</v>
      </c>
      <c r="C14404" s="129" t="s">
        <v>417</v>
      </c>
      <c r="D14404" s="165">
        <v>5346</v>
      </c>
      <c r="E14404" s="129" t="s">
        <v>16710</v>
      </c>
      <c r="F14404" s="129" t="s">
        <v>16720</v>
      </c>
      <c r="G14404" s="129" t="s">
        <v>16723</v>
      </c>
      <c r="H14404" s="129"/>
    </row>
    <row r="14405" spans="1:8" x14ac:dyDescent="0.3">
      <c r="A14405" s="183">
        <v>45351</v>
      </c>
      <c r="B14405" s="129" t="s">
        <v>16868</v>
      </c>
      <c r="C14405" s="129" t="s">
        <v>417</v>
      </c>
      <c r="D14405" s="165">
        <v>4019</v>
      </c>
      <c r="E14405" s="129" t="s">
        <v>16710</v>
      </c>
      <c r="F14405" s="129" t="s">
        <v>16720</v>
      </c>
      <c r="G14405" s="129" t="s">
        <v>16723</v>
      </c>
      <c r="H14405" s="129"/>
    </row>
    <row r="14406" spans="1:8" x14ac:dyDescent="0.3">
      <c r="A14406" s="183">
        <v>45351</v>
      </c>
      <c r="B14406" s="129" t="s">
        <v>17098</v>
      </c>
      <c r="C14406" s="129" t="s">
        <v>417</v>
      </c>
      <c r="D14406" s="165">
        <v>3496</v>
      </c>
      <c r="E14406" s="129" t="s">
        <v>16710</v>
      </c>
      <c r="F14406" s="129" t="s">
        <v>16720</v>
      </c>
      <c r="G14406" s="129" t="s">
        <v>16723</v>
      </c>
      <c r="H14406" s="129"/>
    </row>
    <row r="14407" spans="1:8" x14ac:dyDescent="0.3">
      <c r="A14407" s="183">
        <v>45351</v>
      </c>
      <c r="B14407" s="129" t="s">
        <v>17106</v>
      </c>
      <c r="C14407" s="129" t="s">
        <v>417</v>
      </c>
      <c r="D14407" s="165">
        <v>3527</v>
      </c>
      <c r="E14407" s="129" t="s">
        <v>16710</v>
      </c>
      <c r="F14407" s="129" t="s">
        <v>16720</v>
      </c>
      <c r="G14407" s="129" t="s">
        <v>16723</v>
      </c>
      <c r="H14407" s="129"/>
    </row>
    <row r="14408" spans="1:8" x14ac:dyDescent="0.3">
      <c r="A14408" s="183">
        <v>45322</v>
      </c>
      <c r="B14408" s="129" t="s">
        <v>16865</v>
      </c>
      <c r="C14408" s="129" t="s">
        <v>417</v>
      </c>
      <c r="D14408" s="165">
        <v>2855</v>
      </c>
      <c r="E14408" s="129" t="s">
        <v>16710</v>
      </c>
      <c r="F14408" s="129" t="s">
        <v>16720</v>
      </c>
      <c r="G14408" s="129" t="s">
        <v>16723</v>
      </c>
      <c r="H14408" s="129"/>
    </row>
    <row r="14409" spans="1:8" x14ac:dyDescent="0.3">
      <c r="A14409" s="183">
        <v>45351</v>
      </c>
      <c r="B14409" s="129" t="s">
        <v>16869</v>
      </c>
      <c r="C14409" s="129" t="s">
        <v>417</v>
      </c>
      <c r="D14409" s="165">
        <v>2703</v>
      </c>
      <c r="E14409" s="129" t="s">
        <v>16710</v>
      </c>
      <c r="F14409" s="129" t="s">
        <v>16720</v>
      </c>
      <c r="G14409" s="129" t="s">
        <v>16723</v>
      </c>
      <c r="H14409" s="129"/>
    </row>
    <row r="14410" spans="1:8" x14ac:dyDescent="0.3">
      <c r="A14410" s="183">
        <v>45322</v>
      </c>
      <c r="B14410" s="129" t="s">
        <v>16865</v>
      </c>
      <c r="C14410" s="129" t="s">
        <v>417</v>
      </c>
      <c r="D14410" s="165">
        <v>24</v>
      </c>
      <c r="E14410" s="129" t="s">
        <v>16708</v>
      </c>
      <c r="F14410" s="129" t="s">
        <v>16720</v>
      </c>
      <c r="G14410" s="129" t="s">
        <v>16723</v>
      </c>
      <c r="H14410" s="129" t="s">
        <v>16774</v>
      </c>
    </row>
    <row r="14411" spans="1:8" x14ac:dyDescent="0.3">
      <c r="A14411" s="183">
        <v>45351</v>
      </c>
      <c r="B14411" s="129" t="s">
        <v>16870</v>
      </c>
      <c r="C14411" s="129" t="s">
        <v>417</v>
      </c>
      <c r="D14411" s="165">
        <v>788</v>
      </c>
      <c r="E14411" s="129" t="s">
        <v>16710</v>
      </c>
      <c r="F14411" s="129" t="s">
        <v>16720</v>
      </c>
      <c r="G14411" s="129" t="s">
        <v>16723</v>
      </c>
      <c r="H14411" s="129"/>
    </row>
    <row r="14412" spans="1:8" x14ac:dyDescent="0.3">
      <c r="A14412" s="183">
        <v>45322</v>
      </c>
      <c r="B14412" s="129" t="s">
        <v>16861</v>
      </c>
      <c r="C14412" s="129" t="s">
        <v>417</v>
      </c>
      <c r="D14412" s="165">
        <v>4272</v>
      </c>
      <c r="E14412" s="129" t="s">
        <v>16710</v>
      </c>
      <c r="F14412" s="129" t="s">
        <v>16720</v>
      </c>
      <c r="G14412" s="129" t="s">
        <v>16723</v>
      </c>
      <c r="H14412" s="129"/>
    </row>
    <row r="14413" spans="1:8" x14ac:dyDescent="0.3">
      <c r="A14413" s="183">
        <v>45322</v>
      </c>
      <c r="B14413" s="129" t="s">
        <v>16862</v>
      </c>
      <c r="C14413" s="129" t="s">
        <v>417</v>
      </c>
      <c r="D14413" s="165">
        <v>142</v>
      </c>
      <c r="E14413" s="129" t="s">
        <v>16708</v>
      </c>
      <c r="F14413" s="129" t="s">
        <v>16720</v>
      </c>
      <c r="G14413" s="129" t="s">
        <v>16723</v>
      </c>
      <c r="H14413" s="129" t="s">
        <v>16774</v>
      </c>
    </row>
    <row r="14414" spans="1:8" x14ac:dyDescent="0.3">
      <c r="A14414" s="183">
        <v>45322</v>
      </c>
      <c r="B14414" s="129" t="s">
        <v>16862</v>
      </c>
      <c r="C14414" s="129" t="s">
        <v>417</v>
      </c>
      <c r="D14414" s="165">
        <v>1039</v>
      </c>
      <c r="E14414" s="129" t="s">
        <v>17099</v>
      </c>
      <c r="F14414" s="129" t="s">
        <v>16720</v>
      </c>
      <c r="G14414" s="129" t="s">
        <v>16723</v>
      </c>
      <c r="H14414" s="129"/>
    </row>
    <row r="14415" spans="1:8" x14ac:dyDescent="0.3">
      <c r="A14415" s="183">
        <v>45322</v>
      </c>
      <c r="B14415" s="129" t="s">
        <v>16861</v>
      </c>
      <c r="C14415" s="129" t="s">
        <v>417</v>
      </c>
      <c r="D14415" s="165">
        <v>101490</v>
      </c>
      <c r="E14415" s="129" t="s">
        <v>16709</v>
      </c>
      <c r="F14415" s="129" t="s">
        <v>16720</v>
      </c>
      <c r="G14415" s="129" t="s">
        <v>16723</v>
      </c>
      <c r="H14415" s="129"/>
    </row>
    <row r="14416" spans="1:8" x14ac:dyDescent="0.3">
      <c r="A14416" s="183">
        <v>45322</v>
      </c>
      <c r="B14416" s="129" t="s">
        <v>16863</v>
      </c>
      <c r="C14416" s="129" t="s">
        <v>417</v>
      </c>
      <c r="D14416" s="165">
        <v>2620</v>
      </c>
      <c r="E14416" s="129" t="s">
        <v>16710</v>
      </c>
      <c r="F14416" s="129" t="s">
        <v>16720</v>
      </c>
      <c r="G14416" s="129" t="s">
        <v>16723</v>
      </c>
      <c r="H14416" s="129"/>
    </row>
    <row r="14417" spans="1:8" x14ac:dyDescent="0.3">
      <c r="A14417" s="183">
        <v>45322</v>
      </c>
      <c r="B14417" s="129" t="s">
        <v>16861</v>
      </c>
      <c r="C14417" s="129" t="s">
        <v>417</v>
      </c>
      <c r="D14417" s="165">
        <v>99</v>
      </c>
      <c r="E14417" s="129" t="s">
        <v>16708</v>
      </c>
      <c r="F14417" s="129" t="s">
        <v>16720</v>
      </c>
      <c r="G14417" s="129" t="s">
        <v>16723</v>
      </c>
      <c r="H14417" s="129" t="s">
        <v>16774</v>
      </c>
    </row>
    <row r="14418" spans="1:8" x14ac:dyDescent="0.3">
      <c r="A14418" s="183">
        <v>45322</v>
      </c>
      <c r="B14418" s="129" t="s">
        <v>16865</v>
      </c>
      <c r="C14418" s="129" t="s">
        <v>417</v>
      </c>
      <c r="D14418" s="165">
        <v>25</v>
      </c>
      <c r="E14418" s="129" t="s">
        <v>16708</v>
      </c>
      <c r="F14418" s="129" t="s">
        <v>16720</v>
      </c>
      <c r="G14418" s="129" t="s">
        <v>16723</v>
      </c>
      <c r="H14418" s="129" t="s">
        <v>16774</v>
      </c>
    </row>
    <row r="14419" spans="1:8" x14ac:dyDescent="0.3">
      <c r="A14419" s="183">
        <v>45322</v>
      </c>
      <c r="B14419" s="129" t="s">
        <v>17107</v>
      </c>
      <c r="C14419" s="129" t="s">
        <v>417</v>
      </c>
      <c r="D14419" s="165">
        <v>3296</v>
      </c>
      <c r="E14419" s="129" t="s">
        <v>16716</v>
      </c>
      <c r="F14419" s="129" t="s">
        <v>16720</v>
      </c>
      <c r="G14419" s="129" t="s">
        <v>16723</v>
      </c>
      <c r="H14419" s="129"/>
    </row>
    <row r="14420" spans="1:8" x14ac:dyDescent="0.3">
      <c r="A14420" s="183">
        <v>45322</v>
      </c>
      <c r="B14420" s="129" t="s">
        <v>16865</v>
      </c>
      <c r="C14420" s="129" t="s">
        <v>417</v>
      </c>
      <c r="D14420" s="165">
        <v>162</v>
      </c>
      <c r="E14420" s="129" t="s">
        <v>16710</v>
      </c>
      <c r="F14420" s="129" t="s">
        <v>16720</v>
      </c>
      <c r="G14420" s="129" t="s">
        <v>16723</v>
      </c>
      <c r="H14420" s="129"/>
    </row>
    <row r="14421" spans="1:8" x14ac:dyDescent="0.3">
      <c r="A14421" s="183">
        <v>45657</v>
      </c>
      <c r="B14421" s="129" t="s">
        <v>16929</v>
      </c>
      <c r="C14421" s="129" t="s">
        <v>417</v>
      </c>
      <c r="D14421" s="165">
        <v>33276</v>
      </c>
      <c r="E14421" s="129" t="s">
        <v>16708</v>
      </c>
      <c r="F14421" s="129" t="s">
        <v>16707</v>
      </c>
      <c r="G14421" s="129" t="s">
        <v>16723</v>
      </c>
      <c r="H14421" s="129" t="s">
        <v>16820</v>
      </c>
    </row>
    <row r="14422" spans="1:8" x14ac:dyDescent="0.3">
      <c r="A14422" s="183">
        <v>45657</v>
      </c>
      <c r="B14422" s="129" t="s">
        <v>16930</v>
      </c>
      <c r="C14422" s="129" t="s">
        <v>417</v>
      </c>
      <c r="D14422" s="165">
        <v>29636</v>
      </c>
      <c r="E14422" s="129" t="s">
        <v>16708</v>
      </c>
      <c r="F14422" s="129" t="s">
        <v>16707</v>
      </c>
      <c r="G14422" s="129" t="s">
        <v>16723</v>
      </c>
      <c r="H14422" s="129" t="s">
        <v>16820</v>
      </c>
    </row>
    <row r="14423" spans="1:8" x14ac:dyDescent="0.3">
      <c r="A14423" s="183">
        <v>45657</v>
      </c>
      <c r="B14423" s="129" t="s">
        <v>16931</v>
      </c>
      <c r="C14423" s="129" t="s">
        <v>417</v>
      </c>
      <c r="D14423" s="165">
        <v>34614</v>
      </c>
      <c r="E14423" s="129" t="s">
        <v>16708</v>
      </c>
      <c r="F14423" s="129" t="s">
        <v>16707</v>
      </c>
      <c r="G14423" s="129" t="s">
        <v>16723</v>
      </c>
      <c r="H14423" s="129" t="s">
        <v>16820</v>
      </c>
    </row>
    <row r="14424" spans="1:8" x14ac:dyDescent="0.3">
      <c r="A14424" s="183">
        <v>45626</v>
      </c>
      <c r="B14424" s="129" t="s">
        <v>16926</v>
      </c>
      <c r="C14424" s="129" t="s">
        <v>417</v>
      </c>
      <c r="D14424" s="165">
        <v>28438</v>
      </c>
      <c r="E14424" s="129" t="s">
        <v>16708</v>
      </c>
      <c r="F14424" s="129" t="s">
        <v>16707</v>
      </c>
      <c r="G14424" s="129" t="s">
        <v>16723</v>
      </c>
      <c r="H14424" s="129" t="s">
        <v>16820</v>
      </c>
    </row>
    <row r="14425" spans="1:8" x14ac:dyDescent="0.3">
      <c r="A14425" s="183">
        <v>45626</v>
      </c>
      <c r="B14425" s="129" t="s">
        <v>16924</v>
      </c>
      <c r="C14425" s="129" t="s">
        <v>417</v>
      </c>
      <c r="D14425" s="165">
        <v>46285</v>
      </c>
      <c r="E14425" s="129" t="s">
        <v>16708</v>
      </c>
      <c r="F14425" s="129" t="s">
        <v>16707</v>
      </c>
      <c r="G14425" s="129" t="s">
        <v>16723</v>
      </c>
      <c r="H14425" s="129" t="s">
        <v>16820</v>
      </c>
    </row>
    <row r="14426" spans="1:8" x14ac:dyDescent="0.3">
      <c r="A14426" s="183">
        <v>45626</v>
      </c>
      <c r="B14426" s="129" t="s">
        <v>16922</v>
      </c>
      <c r="C14426" s="129" t="s">
        <v>417</v>
      </c>
      <c r="D14426" s="165">
        <v>35002</v>
      </c>
      <c r="E14426" s="129" t="s">
        <v>16708</v>
      </c>
      <c r="F14426" s="129" t="s">
        <v>16707</v>
      </c>
      <c r="G14426" s="129" t="s">
        <v>16723</v>
      </c>
      <c r="H14426" s="129" t="s">
        <v>16820</v>
      </c>
    </row>
    <row r="14427" spans="1:8" x14ac:dyDescent="0.3">
      <c r="A14427" s="183">
        <v>45626</v>
      </c>
      <c r="B14427" s="129" t="s">
        <v>16921</v>
      </c>
      <c r="C14427" s="129" t="s">
        <v>417</v>
      </c>
      <c r="D14427" s="165">
        <v>28422</v>
      </c>
      <c r="E14427" s="129" t="s">
        <v>16708</v>
      </c>
      <c r="F14427" s="129" t="s">
        <v>16707</v>
      </c>
      <c r="G14427" s="129" t="s">
        <v>16723</v>
      </c>
      <c r="H14427" s="129" t="s">
        <v>16820</v>
      </c>
    </row>
    <row r="14428" spans="1:8" x14ac:dyDescent="0.3">
      <c r="A14428" s="183">
        <v>45626</v>
      </c>
      <c r="B14428" s="129" t="s">
        <v>17100</v>
      </c>
      <c r="C14428" s="129" t="s">
        <v>417</v>
      </c>
      <c r="D14428" s="165">
        <v>40090</v>
      </c>
      <c r="E14428" s="129" t="s">
        <v>16708</v>
      </c>
      <c r="F14428" s="129" t="s">
        <v>16707</v>
      </c>
      <c r="G14428" s="129" t="s">
        <v>16723</v>
      </c>
      <c r="H14428" s="129" t="s">
        <v>16820</v>
      </c>
    </row>
    <row r="14429" spans="1:8" x14ac:dyDescent="0.3">
      <c r="A14429" s="183">
        <v>45626</v>
      </c>
      <c r="B14429" s="129" t="s">
        <v>16926</v>
      </c>
      <c r="C14429" s="129" t="s">
        <v>417</v>
      </c>
      <c r="D14429" s="165">
        <v>25027</v>
      </c>
      <c r="E14429" s="129" t="s">
        <v>16708</v>
      </c>
      <c r="F14429" s="129" t="s">
        <v>16707</v>
      </c>
      <c r="G14429" s="129" t="s">
        <v>16723</v>
      </c>
      <c r="H14429" s="129" t="s">
        <v>16820</v>
      </c>
    </row>
    <row r="14430" spans="1:8" x14ac:dyDescent="0.3">
      <c r="A14430" s="183">
        <v>45626</v>
      </c>
      <c r="B14430" s="129" t="s">
        <v>16923</v>
      </c>
      <c r="C14430" s="129" t="s">
        <v>417</v>
      </c>
      <c r="D14430" s="165">
        <v>22636</v>
      </c>
      <c r="E14430" s="129" t="s">
        <v>16708</v>
      </c>
      <c r="F14430" s="129" t="s">
        <v>16707</v>
      </c>
      <c r="G14430" s="129" t="s">
        <v>16723</v>
      </c>
      <c r="H14430" s="129" t="s">
        <v>16820</v>
      </c>
    </row>
    <row r="14431" spans="1:8" x14ac:dyDescent="0.3">
      <c r="A14431" s="183">
        <v>45596</v>
      </c>
      <c r="B14431" s="129" t="s">
        <v>16919</v>
      </c>
      <c r="C14431" s="129" t="s">
        <v>417</v>
      </c>
      <c r="D14431" s="165">
        <v>59707</v>
      </c>
      <c r="E14431" s="129" t="s">
        <v>16716</v>
      </c>
      <c r="F14431" s="129" t="s">
        <v>16707</v>
      </c>
      <c r="G14431" s="129" t="s">
        <v>16723</v>
      </c>
      <c r="H14431" s="129"/>
    </row>
    <row r="14432" spans="1:8" x14ac:dyDescent="0.3">
      <c r="A14432" s="183">
        <v>45596</v>
      </c>
      <c r="B14432" s="129" t="s">
        <v>16919</v>
      </c>
      <c r="C14432" s="129" t="s">
        <v>417</v>
      </c>
      <c r="D14432" s="165">
        <v>37157</v>
      </c>
      <c r="E14432" s="129" t="s">
        <v>16708</v>
      </c>
      <c r="F14432" s="129" t="s">
        <v>16707</v>
      </c>
      <c r="G14432" s="129" t="s">
        <v>16723</v>
      </c>
      <c r="H14432" s="129" t="s">
        <v>16820</v>
      </c>
    </row>
    <row r="14433" spans="1:8" x14ac:dyDescent="0.3">
      <c r="A14433" s="183">
        <v>45596</v>
      </c>
      <c r="B14433" s="129" t="s">
        <v>16919</v>
      </c>
      <c r="C14433" s="129" t="s">
        <v>417</v>
      </c>
      <c r="D14433" s="165">
        <v>28373</v>
      </c>
      <c r="E14433" s="129" t="s">
        <v>16708</v>
      </c>
      <c r="F14433" s="129" t="s">
        <v>16707</v>
      </c>
      <c r="G14433" s="129" t="s">
        <v>16723</v>
      </c>
      <c r="H14433" s="129" t="s">
        <v>16820</v>
      </c>
    </row>
    <row r="14434" spans="1:8" x14ac:dyDescent="0.3">
      <c r="A14434" s="183">
        <v>45626</v>
      </c>
      <c r="B14434" s="129" t="s">
        <v>16924</v>
      </c>
      <c r="C14434" s="129" t="s">
        <v>417</v>
      </c>
      <c r="D14434" s="165">
        <v>21860</v>
      </c>
      <c r="E14434" s="129" t="s">
        <v>16716</v>
      </c>
      <c r="F14434" s="129" t="s">
        <v>16707</v>
      </c>
      <c r="G14434" s="129" t="s">
        <v>16723</v>
      </c>
      <c r="H14434" s="129"/>
    </row>
    <row r="14435" spans="1:8" x14ac:dyDescent="0.3">
      <c r="A14435" s="183">
        <v>45596</v>
      </c>
      <c r="B14435" s="129" t="s">
        <v>16917</v>
      </c>
      <c r="C14435" s="129" t="s">
        <v>417</v>
      </c>
      <c r="D14435" s="165">
        <v>25839</v>
      </c>
      <c r="E14435" s="129" t="s">
        <v>16708</v>
      </c>
      <c r="F14435" s="129" t="s">
        <v>16707</v>
      </c>
      <c r="G14435" s="129" t="s">
        <v>16723</v>
      </c>
      <c r="H14435" s="129" t="s">
        <v>16820</v>
      </c>
    </row>
    <row r="14436" spans="1:8" x14ac:dyDescent="0.3">
      <c r="A14436" s="183">
        <v>45596</v>
      </c>
      <c r="B14436" s="129" t="s">
        <v>16915</v>
      </c>
      <c r="C14436" s="129" t="s">
        <v>417</v>
      </c>
      <c r="D14436" s="165">
        <v>36179</v>
      </c>
      <c r="E14436" s="129" t="s">
        <v>16708</v>
      </c>
      <c r="F14436" s="129" t="s">
        <v>16707</v>
      </c>
      <c r="G14436" s="129" t="s">
        <v>16723</v>
      </c>
      <c r="H14436" s="129" t="s">
        <v>16820</v>
      </c>
    </row>
    <row r="14437" spans="1:8" x14ac:dyDescent="0.3">
      <c r="A14437" s="183">
        <v>45596</v>
      </c>
      <c r="B14437" s="129" t="s">
        <v>16916</v>
      </c>
      <c r="C14437" s="129" t="s">
        <v>417</v>
      </c>
      <c r="D14437" s="165">
        <v>23761</v>
      </c>
      <c r="E14437" s="129" t="s">
        <v>16708</v>
      </c>
      <c r="F14437" s="129" t="s">
        <v>16707</v>
      </c>
      <c r="G14437" s="129" t="s">
        <v>16723</v>
      </c>
      <c r="H14437" s="129" t="s">
        <v>16820</v>
      </c>
    </row>
    <row r="14438" spans="1:8" x14ac:dyDescent="0.3">
      <c r="A14438" s="183">
        <v>45596</v>
      </c>
      <c r="B14438" s="129" t="s">
        <v>16917</v>
      </c>
      <c r="C14438" s="129" t="s">
        <v>417</v>
      </c>
      <c r="D14438" s="165">
        <v>33099</v>
      </c>
      <c r="E14438" s="129" t="s">
        <v>16708</v>
      </c>
      <c r="F14438" s="129" t="s">
        <v>16707</v>
      </c>
      <c r="G14438" s="129" t="s">
        <v>16723</v>
      </c>
      <c r="H14438" s="129" t="s">
        <v>16820</v>
      </c>
    </row>
    <row r="14439" spans="1:8" x14ac:dyDescent="0.3">
      <c r="A14439" s="183">
        <v>45596</v>
      </c>
      <c r="B14439" s="129" t="s">
        <v>16918</v>
      </c>
      <c r="C14439" s="129" t="s">
        <v>417</v>
      </c>
      <c r="D14439" s="165">
        <v>21832</v>
      </c>
      <c r="E14439" s="129" t="s">
        <v>16708</v>
      </c>
      <c r="F14439" s="129" t="s">
        <v>16707</v>
      </c>
      <c r="G14439" s="129" t="s">
        <v>16723</v>
      </c>
      <c r="H14439" s="129" t="s">
        <v>16820</v>
      </c>
    </row>
    <row r="14440" spans="1:8" x14ac:dyDescent="0.3">
      <c r="A14440" s="183">
        <v>45596</v>
      </c>
      <c r="B14440" s="129" t="s">
        <v>16919</v>
      </c>
      <c r="C14440" s="129" t="s">
        <v>417</v>
      </c>
      <c r="D14440" s="165">
        <v>21913</v>
      </c>
      <c r="E14440" s="129" t="s">
        <v>16708</v>
      </c>
      <c r="F14440" s="129" t="s">
        <v>16707</v>
      </c>
      <c r="G14440" s="129" t="s">
        <v>16723</v>
      </c>
      <c r="H14440" s="129" t="s">
        <v>16820</v>
      </c>
    </row>
    <row r="14441" spans="1:8" x14ac:dyDescent="0.3">
      <c r="A14441" s="183">
        <v>45596</v>
      </c>
      <c r="B14441" s="129" t="s">
        <v>16919</v>
      </c>
      <c r="C14441" s="129" t="s">
        <v>417</v>
      </c>
      <c r="D14441" s="165">
        <v>23785</v>
      </c>
      <c r="E14441" s="129" t="s">
        <v>16708</v>
      </c>
      <c r="F14441" s="129" t="s">
        <v>16707</v>
      </c>
      <c r="G14441" s="129" t="s">
        <v>16723</v>
      </c>
      <c r="H14441" s="129" t="s">
        <v>16820</v>
      </c>
    </row>
    <row r="14442" spans="1:8" x14ac:dyDescent="0.3">
      <c r="A14442" s="183">
        <v>45596</v>
      </c>
      <c r="B14442" s="129" t="s">
        <v>16919</v>
      </c>
      <c r="C14442" s="129" t="s">
        <v>417</v>
      </c>
      <c r="D14442" s="165">
        <v>15765</v>
      </c>
      <c r="E14442" s="129" t="s">
        <v>16716</v>
      </c>
      <c r="F14442" s="129" t="s">
        <v>16707</v>
      </c>
      <c r="G14442" s="129" t="s">
        <v>16723</v>
      </c>
      <c r="H14442" s="129"/>
    </row>
    <row r="14443" spans="1:8" x14ac:dyDescent="0.3">
      <c r="A14443" s="183">
        <v>45565</v>
      </c>
      <c r="B14443" s="129" t="s">
        <v>16911</v>
      </c>
      <c r="C14443" s="129" t="s">
        <v>417</v>
      </c>
      <c r="D14443" s="165">
        <v>50470</v>
      </c>
      <c r="E14443" s="129" t="s">
        <v>16708</v>
      </c>
      <c r="F14443" s="129" t="s">
        <v>16707</v>
      </c>
      <c r="G14443" s="129" t="s">
        <v>16723</v>
      </c>
      <c r="H14443" s="129" t="s">
        <v>16820</v>
      </c>
    </row>
    <row r="14444" spans="1:8" x14ac:dyDescent="0.3">
      <c r="A14444" s="183">
        <v>45565</v>
      </c>
      <c r="B14444" s="129" t="s">
        <v>16911</v>
      </c>
      <c r="C14444" s="129" t="s">
        <v>417</v>
      </c>
      <c r="D14444" s="165">
        <v>32530</v>
      </c>
      <c r="E14444" s="129" t="s">
        <v>16708</v>
      </c>
      <c r="F14444" s="129" t="s">
        <v>16707</v>
      </c>
      <c r="G14444" s="129" t="s">
        <v>16723</v>
      </c>
      <c r="H14444" s="129" t="s">
        <v>16820</v>
      </c>
    </row>
    <row r="14445" spans="1:8" x14ac:dyDescent="0.3">
      <c r="A14445" s="183">
        <v>45565</v>
      </c>
      <c r="B14445" s="129" t="s">
        <v>16912</v>
      </c>
      <c r="C14445" s="129" t="s">
        <v>417</v>
      </c>
      <c r="D14445" s="165">
        <v>18098</v>
      </c>
      <c r="E14445" s="129" t="s">
        <v>16708</v>
      </c>
      <c r="F14445" s="129" t="s">
        <v>16707</v>
      </c>
      <c r="G14445" s="129" t="s">
        <v>16723</v>
      </c>
      <c r="H14445" s="129" t="s">
        <v>16820</v>
      </c>
    </row>
    <row r="14446" spans="1:8" x14ac:dyDescent="0.3">
      <c r="A14446" s="183">
        <v>45565</v>
      </c>
      <c r="B14446" s="129" t="s">
        <v>16913</v>
      </c>
      <c r="C14446" s="129" t="s">
        <v>417</v>
      </c>
      <c r="D14446" s="165">
        <v>24051</v>
      </c>
      <c r="E14446" s="129" t="s">
        <v>16708</v>
      </c>
      <c r="F14446" s="129" t="s">
        <v>16707</v>
      </c>
      <c r="G14446" s="129" t="s">
        <v>16723</v>
      </c>
      <c r="H14446" s="129" t="s">
        <v>16820</v>
      </c>
    </row>
    <row r="14447" spans="1:8" x14ac:dyDescent="0.3">
      <c r="A14447" s="183">
        <v>45565</v>
      </c>
      <c r="B14447" s="129" t="s">
        <v>16911</v>
      </c>
      <c r="C14447" s="129" t="s">
        <v>417</v>
      </c>
      <c r="D14447" s="165">
        <v>20613</v>
      </c>
      <c r="E14447" s="129" t="s">
        <v>16709</v>
      </c>
      <c r="F14447" s="129" t="s">
        <v>16707</v>
      </c>
      <c r="G14447" s="129" t="s">
        <v>16723</v>
      </c>
      <c r="H14447" s="129"/>
    </row>
    <row r="14448" spans="1:8" x14ac:dyDescent="0.3">
      <c r="A14448" s="183">
        <v>45535</v>
      </c>
      <c r="B14448" s="129" t="s">
        <v>17101</v>
      </c>
      <c r="C14448" s="129" t="s">
        <v>417</v>
      </c>
      <c r="D14448" s="165">
        <v>15416</v>
      </c>
      <c r="E14448" s="129" t="s">
        <v>16709</v>
      </c>
      <c r="F14448" s="129" t="s">
        <v>16707</v>
      </c>
      <c r="G14448" s="129" t="s">
        <v>16723</v>
      </c>
      <c r="H14448" s="129"/>
    </row>
    <row r="14449" spans="1:8" x14ac:dyDescent="0.3">
      <c r="A14449" s="183">
        <v>45535</v>
      </c>
      <c r="B14449" s="129" t="s">
        <v>16908</v>
      </c>
      <c r="C14449" s="129" t="s">
        <v>417</v>
      </c>
      <c r="D14449" s="165">
        <v>22859</v>
      </c>
      <c r="E14449" s="129" t="s">
        <v>16708</v>
      </c>
      <c r="F14449" s="129" t="s">
        <v>16707</v>
      </c>
      <c r="G14449" s="129" t="s">
        <v>16723</v>
      </c>
      <c r="H14449" s="129" t="s">
        <v>16820</v>
      </c>
    </row>
    <row r="14450" spans="1:8" x14ac:dyDescent="0.3">
      <c r="A14450" s="183">
        <v>45535</v>
      </c>
      <c r="B14450" s="129" t="s">
        <v>16908</v>
      </c>
      <c r="C14450" s="129" t="s">
        <v>417</v>
      </c>
      <c r="D14450" s="165">
        <v>15908</v>
      </c>
      <c r="E14450" s="129" t="s">
        <v>16708</v>
      </c>
      <c r="F14450" s="129" t="s">
        <v>16707</v>
      </c>
      <c r="G14450" s="129" t="s">
        <v>16723</v>
      </c>
      <c r="H14450" s="129" t="s">
        <v>16820</v>
      </c>
    </row>
    <row r="14451" spans="1:8" x14ac:dyDescent="0.3">
      <c r="A14451" s="183">
        <v>45565</v>
      </c>
      <c r="B14451" s="129" t="s">
        <v>16911</v>
      </c>
      <c r="C14451" s="129" t="s">
        <v>417</v>
      </c>
      <c r="D14451" s="165">
        <v>833</v>
      </c>
      <c r="E14451" s="129" t="s">
        <v>16708</v>
      </c>
      <c r="F14451" s="129" t="s">
        <v>16707</v>
      </c>
      <c r="G14451" s="129" t="s">
        <v>16723</v>
      </c>
      <c r="H14451" s="129" t="s">
        <v>16820</v>
      </c>
    </row>
    <row r="14452" spans="1:8" x14ac:dyDescent="0.3">
      <c r="A14452" s="183">
        <v>45535</v>
      </c>
      <c r="B14452" s="129" t="s">
        <v>16906</v>
      </c>
      <c r="C14452" s="129" t="s">
        <v>417</v>
      </c>
      <c r="D14452" s="165">
        <v>72534</v>
      </c>
      <c r="E14452" s="129" t="s">
        <v>16708</v>
      </c>
      <c r="F14452" s="129" t="s">
        <v>16707</v>
      </c>
      <c r="G14452" s="129" t="s">
        <v>16723</v>
      </c>
      <c r="H14452" s="129" t="s">
        <v>16820</v>
      </c>
    </row>
    <row r="14453" spans="1:8" x14ac:dyDescent="0.3">
      <c r="A14453" s="183">
        <v>45535</v>
      </c>
      <c r="B14453" s="129" t="s">
        <v>16906</v>
      </c>
      <c r="C14453" s="129" t="s">
        <v>417</v>
      </c>
      <c r="D14453" s="165">
        <v>59212</v>
      </c>
      <c r="E14453" s="129" t="s">
        <v>16708</v>
      </c>
      <c r="F14453" s="129" t="s">
        <v>16707</v>
      </c>
      <c r="G14453" s="129" t="s">
        <v>16723</v>
      </c>
      <c r="H14453" s="129" t="s">
        <v>16820</v>
      </c>
    </row>
    <row r="14454" spans="1:8" x14ac:dyDescent="0.3">
      <c r="A14454" s="183">
        <v>45535</v>
      </c>
      <c r="B14454" s="129" t="s">
        <v>16905</v>
      </c>
      <c r="C14454" s="129" t="s">
        <v>417</v>
      </c>
      <c r="D14454" s="165">
        <v>37224</v>
      </c>
      <c r="E14454" s="129" t="s">
        <v>16708</v>
      </c>
      <c r="F14454" s="129" t="s">
        <v>16707</v>
      </c>
      <c r="G14454" s="129" t="s">
        <v>16723</v>
      </c>
      <c r="H14454" s="129" t="s">
        <v>16820</v>
      </c>
    </row>
    <row r="14455" spans="1:8" x14ac:dyDescent="0.3">
      <c r="A14455" s="183">
        <v>45535</v>
      </c>
      <c r="B14455" s="129" t="s">
        <v>16908</v>
      </c>
      <c r="C14455" s="129" t="s">
        <v>417</v>
      </c>
      <c r="D14455" s="165">
        <v>25450</v>
      </c>
      <c r="E14455" s="129" t="s">
        <v>16708</v>
      </c>
      <c r="F14455" s="129" t="s">
        <v>16707</v>
      </c>
      <c r="G14455" s="129" t="s">
        <v>16723</v>
      </c>
      <c r="H14455" s="129" t="s">
        <v>16820</v>
      </c>
    </row>
    <row r="14456" spans="1:8" x14ac:dyDescent="0.3">
      <c r="A14456" s="183">
        <v>45535</v>
      </c>
      <c r="B14456" s="129" t="s">
        <v>17102</v>
      </c>
      <c r="C14456" s="129" t="s">
        <v>417</v>
      </c>
      <c r="D14456" s="165">
        <v>11758</v>
      </c>
      <c r="E14456" s="129" t="s">
        <v>16708</v>
      </c>
      <c r="F14456" s="129" t="s">
        <v>16707</v>
      </c>
      <c r="G14456" s="129" t="s">
        <v>16723</v>
      </c>
      <c r="H14456" s="129" t="s">
        <v>16820</v>
      </c>
    </row>
    <row r="14457" spans="1:8" x14ac:dyDescent="0.3">
      <c r="A14457" s="183">
        <v>45535</v>
      </c>
      <c r="B14457" s="129" t="s">
        <v>17103</v>
      </c>
      <c r="C14457" s="129" t="s">
        <v>417</v>
      </c>
      <c r="D14457" s="165">
        <v>8728</v>
      </c>
      <c r="E14457" s="129" t="s">
        <v>16708</v>
      </c>
      <c r="F14457" s="129" t="s">
        <v>16707</v>
      </c>
      <c r="G14457" s="129" t="s">
        <v>16723</v>
      </c>
      <c r="H14457" s="129" t="s">
        <v>16820</v>
      </c>
    </row>
    <row r="14458" spans="1:8" x14ac:dyDescent="0.3">
      <c r="A14458" s="183">
        <v>45535</v>
      </c>
      <c r="B14458" s="129" t="s">
        <v>16908</v>
      </c>
      <c r="C14458" s="129" t="s">
        <v>417</v>
      </c>
      <c r="D14458" s="165">
        <v>20095</v>
      </c>
      <c r="E14458" s="129" t="s">
        <v>16708</v>
      </c>
      <c r="F14458" s="129" t="s">
        <v>16707</v>
      </c>
      <c r="G14458" s="129" t="s">
        <v>16723</v>
      </c>
      <c r="H14458" s="129" t="s">
        <v>16820</v>
      </c>
    </row>
    <row r="14459" spans="1:8" x14ac:dyDescent="0.3">
      <c r="A14459" s="183">
        <v>45535</v>
      </c>
      <c r="B14459" s="129" t="s">
        <v>17103</v>
      </c>
      <c r="C14459" s="129" t="s">
        <v>417</v>
      </c>
      <c r="D14459" s="165">
        <v>8014</v>
      </c>
      <c r="E14459" s="129" t="s">
        <v>16708</v>
      </c>
      <c r="F14459" s="129" t="s">
        <v>16707</v>
      </c>
      <c r="G14459" s="129" t="s">
        <v>16723</v>
      </c>
      <c r="H14459" s="129" t="s">
        <v>16820</v>
      </c>
    </row>
    <row r="14460" spans="1:8" x14ac:dyDescent="0.3">
      <c r="A14460" s="183">
        <v>45535</v>
      </c>
      <c r="B14460" s="129" t="s">
        <v>17101</v>
      </c>
      <c r="C14460" s="129" t="s">
        <v>417</v>
      </c>
      <c r="D14460" s="165">
        <v>11544</v>
      </c>
      <c r="E14460" s="129" t="s">
        <v>16709</v>
      </c>
      <c r="F14460" s="129" t="s">
        <v>16707</v>
      </c>
      <c r="G14460" s="129" t="s">
        <v>16723</v>
      </c>
      <c r="H14460" s="129"/>
    </row>
    <row r="14461" spans="1:8" x14ac:dyDescent="0.3">
      <c r="A14461" s="183">
        <v>45504</v>
      </c>
      <c r="B14461" s="129" t="s">
        <v>16899</v>
      </c>
      <c r="C14461" s="129" t="s">
        <v>417</v>
      </c>
      <c r="D14461" s="165">
        <v>42048</v>
      </c>
      <c r="E14461" s="129" t="s">
        <v>16708</v>
      </c>
      <c r="F14461" s="129" t="s">
        <v>16707</v>
      </c>
      <c r="G14461" s="129" t="s">
        <v>16723</v>
      </c>
      <c r="H14461" s="129" t="s">
        <v>16820</v>
      </c>
    </row>
    <row r="14462" spans="1:8" x14ac:dyDescent="0.3">
      <c r="A14462" s="183">
        <v>45504</v>
      </c>
      <c r="B14462" s="129" t="s">
        <v>16898</v>
      </c>
      <c r="C14462" s="129" t="s">
        <v>417</v>
      </c>
      <c r="D14462" s="165">
        <v>30677</v>
      </c>
      <c r="E14462" s="129" t="s">
        <v>16708</v>
      </c>
      <c r="F14462" s="129" t="s">
        <v>16707</v>
      </c>
      <c r="G14462" s="129" t="s">
        <v>16723</v>
      </c>
      <c r="H14462" s="129" t="s">
        <v>16820</v>
      </c>
    </row>
    <row r="14463" spans="1:8" x14ac:dyDescent="0.3">
      <c r="A14463" s="183">
        <v>45504</v>
      </c>
      <c r="B14463" s="129" t="s">
        <v>16899</v>
      </c>
      <c r="C14463" s="129" t="s">
        <v>417</v>
      </c>
      <c r="D14463" s="165">
        <v>44779</v>
      </c>
      <c r="E14463" s="129" t="s">
        <v>16708</v>
      </c>
      <c r="F14463" s="129" t="s">
        <v>16707</v>
      </c>
      <c r="G14463" s="129" t="s">
        <v>16723</v>
      </c>
      <c r="H14463" s="129" t="s">
        <v>16820</v>
      </c>
    </row>
    <row r="14464" spans="1:8" x14ac:dyDescent="0.3">
      <c r="A14464" s="183">
        <v>45504</v>
      </c>
      <c r="B14464" s="129" t="s">
        <v>16902</v>
      </c>
      <c r="C14464" s="129" t="s">
        <v>417</v>
      </c>
      <c r="D14464" s="165">
        <v>25880</v>
      </c>
      <c r="E14464" s="129" t="s">
        <v>16708</v>
      </c>
      <c r="F14464" s="129" t="s">
        <v>16707</v>
      </c>
      <c r="G14464" s="129" t="s">
        <v>16723</v>
      </c>
      <c r="H14464" s="129" t="s">
        <v>16820</v>
      </c>
    </row>
    <row r="14465" spans="1:8" x14ac:dyDescent="0.3">
      <c r="A14465" s="183">
        <v>45504</v>
      </c>
      <c r="B14465" s="129" t="s">
        <v>17093</v>
      </c>
      <c r="C14465" s="129" t="s">
        <v>417</v>
      </c>
      <c r="D14465" s="165">
        <v>64794</v>
      </c>
      <c r="E14465" s="129" t="s">
        <v>16708</v>
      </c>
      <c r="F14465" s="129" t="s">
        <v>16707</v>
      </c>
      <c r="G14465" s="129" t="s">
        <v>16723</v>
      </c>
      <c r="H14465" s="129" t="s">
        <v>16820</v>
      </c>
    </row>
    <row r="14466" spans="1:8" x14ac:dyDescent="0.3">
      <c r="A14466" s="183">
        <v>45504</v>
      </c>
      <c r="B14466" s="129" t="s">
        <v>16900</v>
      </c>
      <c r="C14466" s="129" t="s">
        <v>417</v>
      </c>
      <c r="D14466" s="165">
        <v>24137</v>
      </c>
      <c r="E14466" s="129" t="s">
        <v>16708</v>
      </c>
      <c r="F14466" s="129" t="s">
        <v>16707</v>
      </c>
      <c r="G14466" s="129" t="s">
        <v>16723</v>
      </c>
      <c r="H14466" s="129" t="s">
        <v>16820</v>
      </c>
    </row>
    <row r="14467" spans="1:8" x14ac:dyDescent="0.3">
      <c r="A14467" s="183">
        <v>45504</v>
      </c>
      <c r="B14467" s="129" t="s">
        <v>16901</v>
      </c>
      <c r="C14467" s="129" t="s">
        <v>417</v>
      </c>
      <c r="D14467" s="165">
        <v>93719</v>
      </c>
      <c r="E14467" s="129" t="s">
        <v>16708</v>
      </c>
      <c r="F14467" s="129" t="s">
        <v>16707</v>
      </c>
      <c r="G14467" s="129" t="s">
        <v>16723</v>
      </c>
      <c r="H14467" s="129" t="s">
        <v>16820</v>
      </c>
    </row>
    <row r="14468" spans="1:8" x14ac:dyDescent="0.3">
      <c r="A14468" s="183">
        <v>45473</v>
      </c>
      <c r="B14468" s="129" t="s">
        <v>16896</v>
      </c>
      <c r="C14468" s="129" t="s">
        <v>417</v>
      </c>
      <c r="D14468" s="165">
        <v>21195</v>
      </c>
      <c r="E14468" s="129" t="s">
        <v>16708</v>
      </c>
      <c r="F14468" s="129" t="s">
        <v>16707</v>
      </c>
      <c r="G14468" s="129" t="s">
        <v>16723</v>
      </c>
      <c r="H14468" s="129" t="s">
        <v>16820</v>
      </c>
    </row>
    <row r="14469" spans="1:8" x14ac:dyDescent="0.3">
      <c r="A14469" s="183">
        <v>45473</v>
      </c>
      <c r="B14469" s="129" t="s">
        <v>16892</v>
      </c>
      <c r="C14469" s="129" t="s">
        <v>417</v>
      </c>
      <c r="D14469" s="165">
        <v>49625</v>
      </c>
      <c r="E14469" s="129" t="s">
        <v>16708</v>
      </c>
      <c r="F14469" s="129" t="s">
        <v>16707</v>
      </c>
      <c r="G14469" s="129" t="s">
        <v>16723</v>
      </c>
      <c r="H14469" s="129" t="s">
        <v>16820</v>
      </c>
    </row>
    <row r="14470" spans="1:8" x14ac:dyDescent="0.3">
      <c r="A14470" s="183">
        <v>45473</v>
      </c>
      <c r="B14470" s="129" t="s">
        <v>16897</v>
      </c>
      <c r="C14470" s="129" t="s">
        <v>417</v>
      </c>
      <c r="D14470" s="165">
        <v>48001</v>
      </c>
      <c r="E14470" s="129" t="s">
        <v>16708</v>
      </c>
      <c r="F14470" s="129" t="s">
        <v>16707</v>
      </c>
      <c r="G14470" s="129" t="s">
        <v>16723</v>
      </c>
      <c r="H14470" s="129" t="s">
        <v>16820</v>
      </c>
    </row>
    <row r="14471" spans="1:8" x14ac:dyDescent="0.3">
      <c r="A14471" s="183">
        <v>45473</v>
      </c>
      <c r="B14471" s="129" t="s">
        <v>16894</v>
      </c>
      <c r="C14471" s="129" t="s">
        <v>417</v>
      </c>
      <c r="D14471" s="165">
        <v>56863</v>
      </c>
      <c r="E14471" s="129" t="s">
        <v>16708</v>
      </c>
      <c r="F14471" s="129" t="s">
        <v>16707</v>
      </c>
      <c r="G14471" s="129" t="s">
        <v>16723</v>
      </c>
      <c r="H14471" s="129" t="s">
        <v>16820</v>
      </c>
    </row>
    <row r="14472" spans="1:8" x14ac:dyDescent="0.3">
      <c r="A14472" s="183">
        <v>45473</v>
      </c>
      <c r="B14472" s="129" t="s">
        <v>16893</v>
      </c>
      <c r="C14472" s="129" t="s">
        <v>417</v>
      </c>
      <c r="D14472" s="165">
        <v>77417</v>
      </c>
      <c r="E14472" s="129" t="s">
        <v>16708</v>
      </c>
      <c r="F14472" s="129" t="s">
        <v>16707</v>
      </c>
      <c r="G14472" s="129" t="s">
        <v>16723</v>
      </c>
      <c r="H14472" s="129" t="s">
        <v>16820</v>
      </c>
    </row>
    <row r="14473" spans="1:8" x14ac:dyDescent="0.3">
      <c r="A14473" s="183">
        <v>45473</v>
      </c>
      <c r="B14473" s="129" t="s">
        <v>16896</v>
      </c>
      <c r="C14473" s="129" t="s">
        <v>417</v>
      </c>
      <c r="D14473" s="165">
        <v>41899</v>
      </c>
      <c r="E14473" s="129" t="s">
        <v>16708</v>
      </c>
      <c r="F14473" s="129" t="s">
        <v>16707</v>
      </c>
      <c r="G14473" s="129" t="s">
        <v>16723</v>
      </c>
      <c r="H14473" s="129" t="s">
        <v>16820</v>
      </c>
    </row>
    <row r="14474" spans="1:8" x14ac:dyDescent="0.3">
      <c r="A14474" s="183">
        <v>45443</v>
      </c>
      <c r="B14474" s="129" t="s">
        <v>16891</v>
      </c>
      <c r="C14474" s="129" t="s">
        <v>417</v>
      </c>
      <c r="D14474" s="165">
        <v>96872</v>
      </c>
      <c r="E14474" s="129" t="s">
        <v>16708</v>
      </c>
      <c r="F14474" s="129" t="s">
        <v>16707</v>
      </c>
      <c r="G14474" s="129" t="s">
        <v>16723</v>
      </c>
      <c r="H14474" s="129" t="s">
        <v>16820</v>
      </c>
    </row>
    <row r="14475" spans="1:8" x14ac:dyDescent="0.3">
      <c r="A14475" s="183">
        <v>45443</v>
      </c>
      <c r="B14475" s="129" t="s">
        <v>16890</v>
      </c>
      <c r="C14475" s="129" t="s">
        <v>417</v>
      </c>
      <c r="D14475" s="165">
        <v>32472</v>
      </c>
      <c r="E14475" s="129" t="s">
        <v>16708</v>
      </c>
      <c r="F14475" s="129" t="s">
        <v>16707</v>
      </c>
      <c r="G14475" s="129" t="s">
        <v>16723</v>
      </c>
      <c r="H14475" s="129" t="s">
        <v>16820</v>
      </c>
    </row>
    <row r="14476" spans="1:8" x14ac:dyDescent="0.3">
      <c r="A14476" s="183">
        <v>45473</v>
      </c>
      <c r="B14476" s="129" t="s">
        <v>16893</v>
      </c>
      <c r="C14476" s="129" t="s">
        <v>417</v>
      </c>
      <c r="D14476" s="165">
        <v>42250</v>
      </c>
      <c r="E14476" s="129" t="s">
        <v>16716</v>
      </c>
      <c r="F14476" s="129" t="s">
        <v>16707</v>
      </c>
      <c r="G14476" s="129" t="s">
        <v>16723</v>
      </c>
      <c r="H14476" s="129"/>
    </row>
    <row r="14477" spans="1:8" x14ac:dyDescent="0.3">
      <c r="A14477" s="183">
        <v>45473</v>
      </c>
      <c r="B14477" s="129" t="s">
        <v>16897</v>
      </c>
      <c r="C14477" s="129" t="s">
        <v>417</v>
      </c>
      <c r="D14477" s="165">
        <v>10192</v>
      </c>
      <c r="E14477" s="129" t="s">
        <v>16716</v>
      </c>
      <c r="F14477" s="129" t="s">
        <v>16707</v>
      </c>
      <c r="G14477" s="129" t="s">
        <v>16723</v>
      </c>
      <c r="H14477" s="129"/>
    </row>
    <row r="14478" spans="1:8" x14ac:dyDescent="0.3">
      <c r="A14478" s="183">
        <v>45473</v>
      </c>
      <c r="B14478" s="129" t="s">
        <v>16893</v>
      </c>
      <c r="C14478" s="129" t="s">
        <v>417</v>
      </c>
      <c r="D14478" s="165">
        <v>11337</v>
      </c>
      <c r="E14478" s="129" t="s">
        <v>16716</v>
      </c>
      <c r="F14478" s="129" t="s">
        <v>16707</v>
      </c>
      <c r="G14478" s="129" t="s">
        <v>16723</v>
      </c>
      <c r="H14478" s="129"/>
    </row>
    <row r="14479" spans="1:8" x14ac:dyDescent="0.3">
      <c r="A14479" s="183">
        <v>45443</v>
      </c>
      <c r="B14479" s="129" t="s">
        <v>16887</v>
      </c>
      <c r="C14479" s="129" t="s">
        <v>417</v>
      </c>
      <c r="D14479" s="165">
        <v>34446</v>
      </c>
      <c r="E14479" s="129" t="s">
        <v>16708</v>
      </c>
      <c r="F14479" s="129" t="s">
        <v>16707</v>
      </c>
      <c r="G14479" s="129" t="s">
        <v>16723</v>
      </c>
      <c r="H14479" s="129" t="s">
        <v>16820</v>
      </c>
    </row>
    <row r="14480" spans="1:8" x14ac:dyDescent="0.3">
      <c r="A14480" s="183">
        <v>45443</v>
      </c>
      <c r="B14480" s="129" t="s">
        <v>17096</v>
      </c>
      <c r="C14480" s="129" t="s">
        <v>417</v>
      </c>
      <c r="D14480" s="165">
        <v>51055</v>
      </c>
      <c r="E14480" s="129" t="s">
        <v>16708</v>
      </c>
      <c r="F14480" s="129" t="s">
        <v>16707</v>
      </c>
      <c r="G14480" s="129" t="s">
        <v>16723</v>
      </c>
      <c r="H14480" s="129" t="s">
        <v>16820</v>
      </c>
    </row>
    <row r="14481" spans="1:8" x14ac:dyDescent="0.3">
      <c r="A14481" s="183">
        <v>45443</v>
      </c>
      <c r="B14481" s="129" t="s">
        <v>16888</v>
      </c>
      <c r="C14481" s="129" t="s">
        <v>417</v>
      </c>
      <c r="D14481" s="165">
        <v>75155</v>
      </c>
      <c r="E14481" s="129" t="s">
        <v>16708</v>
      </c>
      <c r="F14481" s="129" t="s">
        <v>16707</v>
      </c>
      <c r="G14481" s="129" t="s">
        <v>16723</v>
      </c>
      <c r="H14481" s="129" t="s">
        <v>16820</v>
      </c>
    </row>
    <row r="14482" spans="1:8" x14ac:dyDescent="0.3">
      <c r="A14482" s="183">
        <v>45443</v>
      </c>
      <c r="B14482" s="129" t="s">
        <v>17104</v>
      </c>
      <c r="C14482" s="129" t="s">
        <v>417</v>
      </c>
      <c r="D14482" s="165">
        <v>67428</v>
      </c>
      <c r="E14482" s="129" t="s">
        <v>16708</v>
      </c>
      <c r="F14482" s="129" t="s">
        <v>16707</v>
      </c>
      <c r="G14482" s="129" t="s">
        <v>16723</v>
      </c>
      <c r="H14482" s="129" t="s">
        <v>16820</v>
      </c>
    </row>
    <row r="14483" spans="1:8" x14ac:dyDescent="0.3">
      <c r="A14483" s="183">
        <v>45443</v>
      </c>
      <c r="B14483" s="129" t="s">
        <v>16889</v>
      </c>
      <c r="C14483" s="129" t="s">
        <v>417</v>
      </c>
      <c r="D14483" s="165">
        <v>45130</v>
      </c>
      <c r="E14483" s="129" t="s">
        <v>16708</v>
      </c>
      <c r="F14483" s="129" t="s">
        <v>16707</v>
      </c>
      <c r="G14483" s="129" t="s">
        <v>16723</v>
      </c>
      <c r="H14483" s="129" t="s">
        <v>16820</v>
      </c>
    </row>
    <row r="14484" spans="1:8" x14ac:dyDescent="0.3">
      <c r="A14484" s="183">
        <v>45443</v>
      </c>
      <c r="B14484" s="129" t="s">
        <v>16890</v>
      </c>
      <c r="C14484" s="129" t="s">
        <v>417</v>
      </c>
      <c r="D14484" s="165">
        <v>19722</v>
      </c>
      <c r="E14484" s="129" t="s">
        <v>16708</v>
      </c>
      <c r="F14484" s="129" t="s">
        <v>16707</v>
      </c>
      <c r="G14484" s="129" t="s">
        <v>16723</v>
      </c>
      <c r="H14484" s="129" t="s">
        <v>16820</v>
      </c>
    </row>
    <row r="14485" spans="1:8" x14ac:dyDescent="0.3">
      <c r="A14485" s="183">
        <v>45412</v>
      </c>
      <c r="B14485" s="129" t="s">
        <v>16885</v>
      </c>
      <c r="C14485" s="129" t="s">
        <v>417</v>
      </c>
      <c r="D14485" s="165">
        <v>56964</v>
      </c>
      <c r="E14485" s="129" t="s">
        <v>16710</v>
      </c>
      <c r="F14485" s="129" t="s">
        <v>16707</v>
      </c>
      <c r="G14485" s="129" t="s">
        <v>16723</v>
      </c>
      <c r="H14485" s="129"/>
    </row>
    <row r="14486" spans="1:8" x14ac:dyDescent="0.3">
      <c r="A14486" s="183">
        <v>45443</v>
      </c>
      <c r="B14486" s="129" t="s">
        <v>16891</v>
      </c>
      <c r="C14486" s="129" t="s">
        <v>417</v>
      </c>
      <c r="D14486" s="165">
        <v>21340</v>
      </c>
      <c r="E14486" s="129" t="s">
        <v>16708</v>
      </c>
      <c r="F14486" s="129" t="s">
        <v>16707</v>
      </c>
      <c r="G14486" s="129" t="s">
        <v>16723</v>
      </c>
      <c r="H14486" s="129" t="s">
        <v>16820</v>
      </c>
    </row>
    <row r="14487" spans="1:8" x14ac:dyDescent="0.3">
      <c r="A14487" s="183">
        <v>45412</v>
      </c>
      <c r="B14487" s="129" t="s">
        <v>16880</v>
      </c>
      <c r="C14487" s="129" t="s">
        <v>417</v>
      </c>
      <c r="D14487" s="165">
        <v>32208</v>
      </c>
      <c r="E14487" s="129" t="s">
        <v>16708</v>
      </c>
      <c r="F14487" s="129" t="s">
        <v>16707</v>
      </c>
      <c r="G14487" s="129" t="s">
        <v>16723</v>
      </c>
      <c r="H14487" s="129" t="s">
        <v>16820</v>
      </c>
    </row>
    <row r="14488" spans="1:8" x14ac:dyDescent="0.3">
      <c r="A14488" s="183">
        <v>45412</v>
      </c>
      <c r="B14488" s="129" t="s">
        <v>16881</v>
      </c>
      <c r="C14488" s="129" t="s">
        <v>417</v>
      </c>
      <c r="D14488" s="165">
        <v>61929</v>
      </c>
      <c r="E14488" s="129" t="s">
        <v>16708</v>
      </c>
      <c r="F14488" s="129" t="s">
        <v>16707</v>
      </c>
      <c r="G14488" s="129" t="s">
        <v>16723</v>
      </c>
      <c r="H14488" s="129" t="s">
        <v>16820</v>
      </c>
    </row>
    <row r="14489" spans="1:8" x14ac:dyDescent="0.3">
      <c r="A14489" s="183">
        <v>45412</v>
      </c>
      <c r="B14489" s="129" t="s">
        <v>16878</v>
      </c>
      <c r="C14489" s="129" t="s">
        <v>417</v>
      </c>
      <c r="D14489" s="165">
        <v>28709</v>
      </c>
      <c r="E14489" s="129" t="s">
        <v>16708</v>
      </c>
      <c r="F14489" s="129" t="s">
        <v>16707</v>
      </c>
      <c r="G14489" s="129" t="s">
        <v>16723</v>
      </c>
      <c r="H14489" s="129" t="s">
        <v>16820</v>
      </c>
    </row>
    <row r="14490" spans="1:8" x14ac:dyDescent="0.3">
      <c r="A14490" s="183">
        <v>45412</v>
      </c>
      <c r="B14490" s="129" t="s">
        <v>16878</v>
      </c>
      <c r="C14490" s="129" t="s">
        <v>417</v>
      </c>
      <c r="D14490" s="165">
        <v>22351</v>
      </c>
      <c r="E14490" s="129" t="s">
        <v>16708</v>
      </c>
      <c r="F14490" s="129" t="s">
        <v>16707</v>
      </c>
      <c r="G14490" s="129" t="s">
        <v>16723</v>
      </c>
      <c r="H14490" s="129" t="s">
        <v>16820</v>
      </c>
    </row>
    <row r="14491" spans="1:8" x14ac:dyDescent="0.3">
      <c r="A14491" s="183">
        <v>45412</v>
      </c>
      <c r="B14491" s="129" t="s">
        <v>16881</v>
      </c>
      <c r="C14491" s="129" t="s">
        <v>417</v>
      </c>
      <c r="D14491" s="165">
        <v>27036</v>
      </c>
      <c r="E14491" s="129" t="s">
        <v>16708</v>
      </c>
      <c r="F14491" s="129" t="s">
        <v>16707</v>
      </c>
      <c r="G14491" s="129" t="s">
        <v>16723</v>
      </c>
      <c r="H14491" s="129" t="s">
        <v>16820</v>
      </c>
    </row>
    <row r="14492" spans="1:8" x14ac:dyDescent="0.3">
      <c r="A14492" s="183">
        <v>45412</v>
      </c>
      <c r="B14492" s="129" t="s">
        <v>16883</v>
      </c>
      <c r="C14492" s="129" t="s">
        <v>417</v>
      </c>
      <c r="D14492" s="165">
        <v>41759</v>
      </c>
      <c r="E14492" s="129" t="s">
        <v>16708</v>
      </c>
      <c r="F14492" s="129" t="s">
        <v>16707</v>
      </c>
      <c r="G14492" s="129" t="s">
        <v>16723</v>
      </c>
      <c r="H14492" s="129" t="s">
        <v>16820</v>
      </c>
    </row>
    <row r="14493" spans="1:8" x14ac:dyDescent="0.3">
      <c r="A14493" s="183">
        <v>45412</v>
      </c>
      <c r="B14493" s="129" t="s">
        <v>16884</v>
      </c>
      <c r="C14493" s="129" t="s">
        <v>417</v>
      </c>
      <c r="D14493" s="165">
        <v>18101</v>
      </c>
      <c r="E14493" s="129" t="s">
        <v>16708</v>
      </c>
      <c r="F14493" s="129" t="s">
        <v>16707</v>
      </c>
      <c r="G14493" s="129" t="s">
        <v>16723</v>
      </c>
      <c r="H14493" s="129" t="s">
        <v>16820</v>
      </c>
    </row>
    <row r="14494" spans="1:8" x14ac:dyDescent="0.3">
      <c r="A14494" s="183">
        <v>45412</v>
      </c>
      <c r="B14494" s="129" t="s">
        <v>16883</v>
      </c>
      <c r="C14494" s="129" t="s">
        <v>417</v>
      </c>
      <c r="D14494" s="165">
        <v>17228</v>
      </c>
      <c r="E14494" s="129" t="s">
        <v>16716</v>
      </c>
      <c r="F14494" s="129" t="s">
        <v>16707</v>
      </c>
      <c r="G14494" s="129" t="s">
        <v>16723</v>
      </c>
      <c r="H14494" s="129"/>
    </row>
    <row r="14495" spans="1:8" x14ac:dyDescent="0.3">
      <c r="A14495" s="183">
        <v>45412</v>
      </c>
      <c r="B14495" s="129" t="s">
        <v>16885</v>
      </c>
      <c r="C14495" s="129" t="s">
        <v>417</v>
      </c>
      <c r="D14495" s="165">
        <v>6761</v>
      </c>
      <c r="E14495" s="129" t="s">
        <v>16710</v>
      </c>
      <c r="F14495" s="129" t="s">
        <v>16707</v>
      </c>
      <c r="G14495" s="129" t="s">
        <v>16723</v>
      </c>
      <c r="H14495" s="129"/>
    </row>
    <row r="14496" spans="1:8" x14ac:dyDescent="0.3">
      <c r="A14496" s="183">
        <v>45382</v>
      </c>
      <c r="B14496" s="129" t="s">
        <v>17105</v>
      </c>
      <c r="C14496" s="129" t="s">
        <v>417</v>
      </c>
      <c r="D14496" s="165">
        <v>187148</v>
      </c>
      <c r="E14496" s="129" t="s">
        <v>16710</v>
      </c>
      <c r="F14496" s="129" t="s">
        <v>16707</v>
      </c>
      <c r="G14496" s="129" t="s">
        <v>16723</v>
      </c>
      <c r="H14496" s="129"/>
    </row>
    <row r="14497" spans="1:8" x14ac:dyDescent="0.3">
      <c r="A14497" s="183">
        <v>45382</v>
      </c>
      <c r="B14497" s="129" t="s">
        <v>16874</v>
      </c>
      <c r="C14497" s="129" t="s">
        <v>417</v>
      </c>
      <c r="D14497" s="165">
        <v>136436</v>
      </c>
      <c r="E14497" s="129" t="s">
        <v>16710</v>
      </c>
      <c r="F14497" s="129" t="s">
        <v>16707</v>
      </c>
      <c r="G14497" s="129" t="s">
        <v>16723</v>
      </c>
      <c r="H14497" s="129"/>
    </row>
    <row r="14498" spans="1:8" x14ac:dyDescent="0.3">
      <c r="A14498" s="183">
        <v>45382</v>
      </c>
      <c r="B14498" s="129" t="s">
        <v>16871</v>
      </c>
      <c r="C14498" s="129" t="s">
        <v>417</v>
      </c>
      <c r="D14498" s="165">
        <v>196542</v>
      </c>
      <c r="E14498" s="129" t="s">
        <v>16710</v>
      </c>
      <c r="F14498" s="129" t="s">
        <v>16707</v>
      </c>
      <c r="G14498" s="129" t="s">
        <v>16723</v>
      </c>
      <c r="H14498" s="129"/>
    </row>
    <row r="14499" spans="1:8" x14ac:dyDescent="0.3">
      <c r="A14499" s="183">
        <v>45382</v>
      </c>
      <c r="B14499" s="129" t="s">
        <v>16872</v>
      </c>
      <c r="C14499" s="129" t="s">
        <v>417</v>
      </c>
      <c r="D14499" s="165">
        <v>199243</v>
      </c>
      <c r="E14499" s="129" t="s">
        <v>16710</v>
      </c>
      <c r="F14499" s="129" t="s">
        <v>16707</v>
      </c>
      <c r="G14499" s="129" t="s">
        <v>16723</v>
      </c>
      <c r="H14499" s="129"/>
    </row>
    <row r="14500" spans="1:8" x14ac:dyDescent="0.3">
      <c r="A14500" s="183">
        <v>45382</v>
      </c>
      <c r="B14500" s="129" t="s">
        <v>16872</v>
      </c>
      <c r="C14500" s="129" t="s">
        <v>417</v>
      </c>
      <c r="D14500" s="165">
        <v>144367</v>
      </c>
      <c r="E14500" s="129" t="s">
        <v>16710</v>
      </c>
      <c r="F14500" s="129" t="s">
        <v>16707</v>
      </c>
      <c r="G14500" s="129" t="s">
        <v>16723</v>
      </c>
      <c r="H14500" s="129"/>
    </row>
    <row r="14501" spans="1:8" x14ac:dyDescent="0.3">
      <c r="A14501" s="183">
        <v>45382</v>
      </c>
      <c r="B14501" s="129" t="s">
        <v>16871</v>
      </c>
      <c r="C14501" s="129" t="s">
        <v>417</v>
      </c>
      <c r="D14501" s="165">
        <v>217247</v>
      </c>
      <c r="E14501" s="129" t="s">
        <v>16710</v>
      </c>
      <c r="F14501" s="129" t="s">
        <v>16707</v>
      </c>
      <c r="G14501" s="129" t="s">
        <v>16723</v>
      </c>
      <c r="H14501" s="129"/>
    </row>
    <row r="14502" spans="1:8" x14ac:dyDescent="0.3">
      <c r="A14502" s="183">
        <v>45382</v>
      </c>
      <c r="B14502" s="129" t="s">
        <v>16875</v>
      </c>
      <c r="C14502" s="129" t="s">
        <v>417</v>
      </c>
      <c r="D14502" s="165">
        <v>124219</v>
      </c>
      <c r="E14502" s="129" t="s">
        <v>16710</v>
      </c>
      <c r="F14502" s="129" t="s">
        <v>16707</v>
      </c>
      <c r="G14502" s="129" t="s">
        <v>16723</v>
      </c>
      <c r="H14502" s="129"/>
    </row>
    <row r="14503" spans="1:8" x14ac:dyDescent="0.3">
      <c r="A14503" s="183">
        <v>45351</v>
      </c>
      <c r="B14503" s="129" t="s">
        <v>16870</v>
      </c>
      <c r="C14503" s="129" t="s">
        <v>417</v>
      </c>
      <c r="D14503" s="165">
        <v>164457</v>
      </c>
      <c r="E14503" s="129" t="s">
        <v>16710</v>
      </c>
      <c r="F14503" s="129" t="s">
        <v>16707</v>
      </c>
      <c r="G14503" s="129" t="s">
        <v>16723</v>
      </c>
      <c r="H14503" s="129"/>
    </row>
    <row r="14504" spans="1:8" x14ac:dyDescent="0.3">
      <c r="A14504" s="183">
        <v>45351</v>
      </c>
      <c r="B14504" s="129" t="s">
        <v>16869</v>
      </c>
      <c r="C14504" s="129" t="s">
        <v>417</v>
      </c>
      <c r="D14504" s="165">
        <v>105200</v>
      </c>
      <c r="E14504" s="129" t="s">
        <v>16710</v>
      </c>
      <c r="F14504" s="129" t="s">
        <v>16707</v>
      </c>
      <c r="G14504" s="129" t="s">
        <v>16723</v>
      </c>
      <c r="H14504" s="129"/>
    </row>
    <row r="14505" spans="1:8" x14ac:dyDescent="0.3">
      <c r="A14505" s="183">
        <v>45382</v>
      </c>
      <c r="B14505" s="129" t="s">
        <v>16876</v>
      </c>
      <c r="C14505" s="129" t="s">
        <v>417</v>
      </c>
      <c r="D14505" s="165">
        <v>19485</v>
      </c>
      <c r="E14505" s="129" t="s">
        <v>16708</v>
      </c>
      <c r="F14505" s="129" t="s">
        <v>16707</v>
      </c>
      <c r="G14505" s="129" t="s">
        <v>16723</v>
      </c>
      <c r="H14505" s="129" t="s">
        <v>16820</v>
      </c>
    </row>
    <row r="14506" spans="1:8" x14ac:dyDescent="0.3">
      <c r="A14506" s="183">
        <v>45382</v>
      </c>
      <c r="B14506" s="129" t="s">
        <v>16876</v>
      </c>
      <c r="C14506" s="129" t="s">
        <v>417</v>
      </c>
      <c r="D14506" s="165">
        <v>22631</v>
      </c>
      <c r="E14506" s="129" t="s">
        <v>16708</v>
      </c>
      <c r="F14506" s="129" t="s">
        <v>16707</v>
      </c>
      <c r="G14506" s="129" t="s">
        <v>16723</v>
      </c>
      <c r="H14506" s="129" t="s">
        <v>16820</v>
      </c>
    </row>
    <row r="14507" spans="1:8" x14ac:dyDescent="0.3">
      <c r="A14507" s="183">
        <v>45351</v>
      </c>
      <c r="B14507" s="129" t="s">
        <v>16867</v>
      </c>
      <c r="C14507" s="129" t="s">
        <v>417</v>
      </c>
      <c r="D14507" s="165">
        <v>155751</v>
      </c>
      <c r="E14507" s="129" t="s">
        <v>16710</v>
      </c>
      <c r="F14507" s="129" t="s">
        <v>16707</v>
      </c>
      <c r="G14507" s="129" t="s">
        <v>16723</v>
      </c>
      <c r="H14507" s="129"/>
    </row>
    <row r="14508" spans="1:8" x14ac:dyDescent="0.3">
      <c r="A14508" s="183">
        <v>45351</v>
      </c>
      <c r="B14508" s="129" t="s">
        <v>16867</v>
      </c>
      <c r="C14508" s="129" t="s">
        <v>417</v>
      </c>
      <c r="D14508" s="165">
        <v>206470</v>
      </c>
      <c r="E14508" s="129" t="s">
        <v>16710</v>
      </c>
      <c r="F14508" s="129" t="s">
        <v>16707</v>
      </c>
      <c r="G14508" s="129" t="s">
        <v>16723</v>
      </c>
      <c r="H14508" s="129"/>
    </row>
    <row r="14509" spans="1:8" x14ac:dyDescent="0.3">
      <c r="A14509" s="183">
        <v>45351</v>
      </c>
      <c r="B14509" s="129" t="s">
        <v>17106</v>
      </c>
      <c r="C14509" s="129" t="s">
        <v>417</v>
      </c>
      <c r="D14509" s="165">
        <v>198890</v>
      </c>
      <c r="E14509" s="129" t="s">
        <v>16710</v>
      </c>
      <c r="F14509" s="129" t="s">
        <v>16707</v>
      </c>
      <c r="G14509" s="129" t="s">
        <v>16723</v>
      </c>
      <c r="H14509" s="129"/>
    </row>
    <row r="14510" spans="1:8" x14ac:dyDescent="0.3">
      <c r="A14510" s="183">
        <v>45351</v>
      </c>
      <c r="B14510" s="129" t="s">
        <v>16868</v>
      </c>
      <c r="C14510" s="129" t="s">
        <v>417</v>
      </c>
      <c r="D14510" s="165">
        <v>294056</v>
      </c>
      <c r="E14510" s="129" t="s">
        <v>16710</v>
      </c>
      <c r="F14510" s="129" t="s">
        <v>16707</v>
      </c>
      <c r="G14510" s="129" t="s">
        <v>16723</v>
      </c>
      <c r="H14510" s="129"/>
    </row>
    <row r="14511" spans="1:8" x14ac:dyDescent="0.3">
      <c r="A14511" s="183">
        <v>45351</v>
      </c>
      <c r="B14511" s="129" t="s">
        <v>17098</v>
      </c>
      <c r="C14511" s="129" t="s">
        <v>417</v>
      </c>
      <c r="D14511" s="165">
        <v>112694</v>
      </c>
      <c r="E14511" s="129" t="s">
        <v>16710</v>
      </c>
      <c r="F14511" s="129" t="s">
        <v>16707</v>
      </c>
      <c r="G14511" s="129" t="s">
        <v>16723</v>
      </c>
      <c r="H14511" s="129"/>
    </row>
    <row r="14512" spans="1:8" x14ac:dyDescent="0.3">
      <c r="A14512" s="183">
        <v>45351</v>
      </c>
      <c r="B14512" s="129" t="s">
        <v>17106</v>
      </c>
      <c r="C14512" s="129" t="s">
        <v>417</v>
      </c>
      <c r="D14512" s="165">
        <v>273835</v>
      </c>
      <c r="E14512" s="129" t="s">
        <v>16710</v>
      </c>
      <c r="F14512" s="129" t="s">
        <v>16707</v>
      </c>
      <c r="G14512" s="129" t="s">
        <v>16723</v>
      </c>
      <c r="H14512" s="129"/>
    </row>
    <row r="14513" spans="1:8" x14ac:dyDescent="0.3">
      <c r="A14513" s="183">
        <v>45322</v>
      </c>
      <c r="B14513" s="129" t="s">
        <v>16865</v>
      </c>
      <c r="C14513" s="129" t="s">
        <v>417</v>
      </c>
      <c r="D14513" s="165">
        <v>237044</v>
      </c>
      <c r="E14513" s="129" t="s">
        <v>16710</v>
      </c>
      <c r="F14513" s="129" t="s">
        <v>16707</v>
      </c>
      <c r="G14513" s="129" t="s">
        <v>16723</v>
      </c>
      <c r="H14513" s="129"/>
    </row>
    <row r="14514" spans="1:8" x14ac:dyDescent="0.3">
      <c r="A14514" s="183">
        <v>45351</v>
      </c>
      <c r="B14514" s="129" t="s">
        <v>16869</v>
      </c>
      <c r="C14514" s="129" t="s">
        <v>417</v>
      </c>
      <c r="D14514" s="165">
        <v>72584</v>
      </c>
      <c r="E14514" s="129" t="s">
        <v>16710</v>
      </c>
      <c r="F14514" s="129" t="s">
        <v>16707</v>
      </c>
      <c r="G14514" s="129" t="s">
        <v>16723</v>
      </c>
      <c r="H14514" s="129"/>
    </row>
    <row r="14515" spans="1:8" x14ac:dyDescent="0.3">
      <c r="A14515" s="183">
        <v>45322</v>
      </c>
      <c r="B14515" s="129" t="s">
        <v>16865</v>
      </c>
      <c r="C14515" s="129" t="s">
        <v>417</v>
      </c>
      <c r="D14515" s="165">
        <v>23550</v>
      </c>
      <c r="E14515" s="129" t="s">
        <v>16708</v>
      </c>
      <c r="F14515" s="129" t="s">
        <v>16707</v>
      </c>
      <c r="G14515" s="129" t="s">
        <v>16723</v>
      </c>
      <c r="H14515" s="129" t="s">
        <v>16820</v>
      </c>
    </row>
    <row r="14516" spans="1:8" x14ac:dyDescent="0.3">
      <c r="A14516" s="183">
        <v>45351</v>
      </c>
      <c r="B14516" s="129" t="s">
        <v>16870</v>
      </c>
      <c r="C14516" s="129" t="s">
        <v>417</v>
      </c>
      <c r="D14516" s="165">
        <v>62623</v>
      </c>
      <c r="E14516" s="129" t="s">
        <v>16710</v>
      </c>
      <c r="F14516" s="129" t="s">
        <v>16707</v>
      </c>
      <c r="G14516" s="129" t="s">
        <v>16723</v>
      </c>
      <c r="H14516" s="129"/>
    </row>
    <row r="14517" spans="1:8" x14ac:dyDescent="0.3">
      <c r="A14517" s="183">
        <v>45322</v>
      </c>
      <c r="B14517" s="129" t="s">
        <v>16861</v>
      </c>
      <c r="C14517" s="129" t="s">
        <v>417</v>
      </c>
      <c r="D14517" s="165">
        <v>300770</v>
      </c>
      <c r="E14517" s="129" t="s">
        <v>16710</v>
      </c>
      <c r="F14517" s="129" t="s">
        <v>16707</v>
      </c>
      <c r="G14517" s="129" t="s">
        <v>16723</v>
      </c>
      <c r="H14517" s="129"/>
    </row>
    <row r="14518" spans="1:8" x14ac:dyDescent="0.3">
      <c r="A14518" s="183">
        <v>45322</v>
      </c>
      <c r="B14518" s="129" t="s">
        <v>16862</v>
      </c>
      <c r="C14518" s="129" t="s">
        <v>417</v>
      </c>
      <c r="D14518" s="165">
        <v>62484</v>
      </c>
      <c r="E14518" s="129" t="s">
        <v>16708</v>
      </c>
      <c r="F14518" s="129" t="s">
        <v>16707</v>
      </c>
      <c r="G14518" s="129" t="s">
        <v>16723</v>
      </c>
      <c r="H14518" s="129" t="s">
        <v>16820</v>
      </c>
    </row>
    <row r="14519" spans="1:8" x14ac:dyDescent="0.3">
      <c r="A14519" s="183">
        <v>45322</v>
      </c>
      <c r="B14519" s="129" t="s">
        <v>16862</v>
      </c>
      <c r="C14519" s="129" t="s">
        <v>417</v>
      </c>
      <c r="D14519" s="165">
        <v>58559</v>
      </c>
      <c r="E14519" s="129" t="s">
        <v>17099</v>
      </c>
      <c r="F14519" s="129" t="s">
        <v>16707</v>
      </c>
      <c r="G14519" s="129" t="s">
        <v>16723</v>
      </c>
      <c r="H14519" s="129"/>
    </row>
    <row r="14520" spans="1:8" x14ac:dyDescent="0.3">
      <c r="A14520" s="183">
        <v>45322</v>
      </c>
      <c r="B14520" s="129" t="s">
        <v>16861</v>
      </c>
      <c r="C14520" s="129" t="s">
        <v>417</v>
      </c>
      <c r="D14520" s="165">
        <v>37262</v>
      </c>
      <c r="E14520" s="129" t="s">
        <v>16709</v>
      </c>
      <c r="F14520" s="129" t="s">
        <v>16707</v>
      </c>
      <c r="G14520" s="129" t="s">
        <v>16723</v>
      </c>
      <c r="H14520" s="129"/>
    </row>
    <row r="14521" spans="1:8" x14ac:dyDescent="0.3">
      <c r="A14521" s="183">
        <v>45322</v>
      </c>
      <c r="B14521" s="129" t="s">
        <v>16863</v>
      </c>
      <c r="C14521" s="129" t="s">
        <v>417</v>
      </c>
      <c r="D14521" s="165">
        <v>213449</v>
      </c>
      <c r="E14521" s="129" t="s">
        <v>16710</v>
      </c>
      <c r="F14521" s="129" t="s">
        <v>16707</v>
      </c>
      <c r="G14521" s="129" t="s">
        <v>16723</v>
      </c>
      <c r="H14521" s="129"/>
    </row>
    <row r="14522" spans="1:8" x14ac:dyDescent="0.3">
      <c r="A14522" s="183">
        <v>45322</v>
      </c>
      <c r="B14522" s="129" t="s">
        <v>16861</v>
      </c>
      <c r="C14522" s="129" t="s">
        <v>417</v>
      </c>
      <c r="D14522" s="165">
        <v>47964</v>
      </c>
      <c r="E14522" s="129" t="s">
        <v>16708</v>
      </c>
      <c r="F14522" s="129" t="s">
        <v>16707</v>
      </c>
      <c r="G14522" s="129" t="s">
        <v>16723</v>
      </c>
      <c r="H14522" s="129" t="s">
        <v>16820</v>
      </c>
    </row>
    <row r="14523" spans="1:8" x14ac:dyDescent="0.3">
      <c r="A14523" s="183">
        <v>45322</v>
      </c>
      <c r="B14523" s="129" t="s">
        <v>16865</v>
      </c>
      <c r="C14523" s="129" t="s">
        <v>417</v>
      </c>
      <c r="D14523" s="165">
        <v>14219</v>
      </c>
      <c r="E14523" s="129" t="s">
        <v>16708</v>
      </c>
      <c r="F14523" s="129" t="s">
        <v>16707</v>
      </c>
      <c r="G14523" s="129" t="s">
        <v>16723</v>
      </c>
      <c r="H14523" s="129" t="s">
        <v>16820</v>
      </c>
    </row>
    <row r="14524" spans="1:8" x14ac:dyDescent="0.3">
      <c r="A14524" s="183">
        <v>45322</v>
      </c>
      <c r="B14524" s="129" t="s">
        <v>17107</v>
      </c>
      <c r="C14524" s="129" t="s">
        <v>417</v>
      </c>
      <c r="D14524" s="165">
        <v>66449</v>
      </c>
      <c r="E14524" s="129" t="s">
        <v>16716</v>
      </c>
      <c r="F14524" s="129" t="s">
        <v>16707</v>
      </c>
      <c r="G14524" s="129" t="s">
        <v>16723</v>
      </c>
      <c r="H14524" s="129"/>
    </row>
    <row r="14525" spans="1:8" x14ac:dyDescent="0.3">
      <c r="A14525" s="183">
        <v>45322</v>
      </c>
      <c r="B14525" s="129" t="s">
        <v>16865</v>
      </c>
      <c r="C14525" s="129" t="s">
        <v>417</v>
      </c>
      <c r="D14525" s="165">
        <v>16510</v>
      </c>
      <c r="E14525" s="129" t="s">
        <v>16710</v>
      </c>
      <c r="F14525" s="129" t="s">
        <v>16707</v>
      </c>
      <c r="G14525" s="129" t="s">
        <v>16723</v>
      </c>
      <c r="H14525" s="129"/>
    </row>
    <row r="14526" spans="1:8" x14ac:dyDescent="0.3">
      <c r="A14526" s="183">
        <v>45657</v>
      </c>
      <c r="B14526" s="129" t="s">
        <v>16929</v>
      </c>
      <c r="C14526" s="129" t="s">
        <v>417</v>
      </c>
      <c r="D14526" s="165">
        <v>300</v>
      </c>
      <c r="E14526" s="129" t="s">
        <v>16708</v>
      </c>
      <c r="F14526" s="129" t="s">
        <v>16769</v>
      </c>
      <c r="G14526" s="129" t="s">
        <v>16723</v>
      </c>
      <c r="H14526" s="129" t="s">
        <v>16801</v>
      </c>
    </row>
    <row r="14527" spans="1:8" x14ac:dyDescent="0.3">
      <c r="A14527" s="183">
        <v>45657</v>
      </c>
      <c r="B14527" s="129" t="s">
        <v>16930</v>
      </c>
      <c r="C14527" s="129" t="s">
        <v>417</v>
      </c>
      <c r="D14527" s="165">
        <v>299.49</v>
      </c>
      <c r="E14527" s="129" t="s">
        <v>16708</v>
      </c>
      <c r="F14527" s="129" t="s">
        <v>16769</v>
      </c>
      <c r="G14527" s="129" t="s">
        <v>16723</v>
      </c>
      <c r="H14527" s="129" t="s">
        <v>16801</v>
      </c>
    </row>
    <row r="14528" spans="1:8" x14ac:dyDescent="0.3">
      <c r="A14528" s="183">
        <v>45657</v>
      </c>
      <c r="B14528" s="129" t="s">
        <v>16931</v>
      </c>
      <c r="C14528" s="129" t="s">
        <v>417</v>
      </c>
      <c r="D14528" s="165">
        <v>299.38</v>
      </c>
      <c r="E14528" s="129" t="s">
        <v>16708</v>
      </c>
      <c r="F14528" s="129" t="s">
        <v>16769</v>
      </c>
      <c r="G14528" s="129" t="s">
        <v>16723</v>
      </c>
      <c r="H14528" s="129" t="s">
        <v>16801</v>
      </c>
    </row>
    <row r="14529" spans="1:8" x14ac:dyDescent="0.3">
      <c r="A14529" s="183">
        <v>45626</v>
      </c>
      <c r="B14529" s="129" t="s">
        <v>16926</v>
      </c>
      <c r="C14529" s="129" t="s">
        <v>417</v>
      </c>
      <c r="D14529" s="165">
        <v>123</v>
      </c>
      <c r="E14529" s="129" t="s">
        <v>16708</v>
      </c>
      <c r="F14529" s="129" t="s">
        <v>16769</v>
      </c>
      <c r="G14529" s="129" t="s">
        <v>16723</v>
      </c>
      <c r="H14529" s="129" t="s">
        <v>16801</v>
      </c>
    </row>
    <row r="14530" spans="1:8" x14ac:dyDescent="0.3">
      <c r="A14530" s="183">
        <v>45626</v>
      </c>
      <c r="B14530" s="129" t="s">
        <v>16924</v>
      </c>
      <c r="C14530" s="129" t="s">
        <v>417</v>
      </c>
      <c r="D14530" s="165">
        <v>350</v>
      </c>
      <c r="E14530" s="129" t="s">
        <v>16708</v>
      </c>
      <c r="F14530" s="129" t="s">
        <v>16769</v>
      </c>
      <c r="G14530" s="129" t="s">
        <v>16723</v>
      </c>
      <c r="H14530" s="129" t="s">
        <v>16801</v>
      </c>
    </row>
    <row r="14531" spans="1:8" x14ac:dyDescent="0.3">
      <c r="A14531" s="183">
        <v>45626</v>
      </c>
      <c r="B14531" s="129" t="s">
        <v>16922</v>
      </c>
      <c r="C14531" s="129" t="s">
        <v>417</v>
      </c>
      <c r="D14531" s="165">
        <v>300</v>
      </c>
      <c r="E14531" s="129" t="s">
        <v>16708</v>
      </c>
      <c r="F14531" s="129" t="s">
        <v>16769</v>
      </c>
      <c r="G14531" s="129" t="s">
        <v>16723</v>
      </c>
      <c r="H14531" s="129" t="s">
        <v>16801</v>
      </c>
    </row>
    <row r="14532" spans="1:8" x14ac:dyDescent="0.3">
      <c r="A14532" s="183">
        <v>45626</v>
      </c>
      <c r="B14532" s="129" t="s">
        <v>16921</v>
      </c>
      <c r="C14532" s="129" t="s">
        <v>417</v>
      </c>
      <c r="D14532" s="165">
        <v>249.97</v>
      </c>
      <c r="E14532" s="129" t="s">
        <v>16708</v>
      </c>
      <c r="F14532" s="129" t="s">
        <v>16769</v>
      </c>
      <c r="G14532" s="129" t="s">
        <v>16723</v>
      </c>
      <c r="H14532" s="129" t="s">
        <v>16801</v>
      </c>
    </row>
    <row r="14533" spans="1:8" x14ac:dyDescent="0.3">
      <c r="A14533" s="183">
        <v>45626</v>
      </c>
      <c r="B14533" s="129" t="s">
        <v>17100</v>
      </c>
      <c r="C14533" s="129" t="s">
        <v>417</v>
      </c>
      <c r="D14533" s="165">
        <v>249.35</v>
      </c>
      <c r="E14533" s="129" t="s">
        <v>16708</v>
      </c>
      <c r="F14533" s="129" t="s">
        <v>16769</v>
      </c>
      <c r="G14533" s="129" t="s">
        <v>16723</v>
      </c>
      <c r="H14533" s="129" t="s">
        <v>16801</v>
      </c>
    </row>
    <row r="14534" spans="1:8" x14ac:dyDescent="0.3">
      <c r="A14534" s="183">
        <v>45626</v>
      </c>
      <c r="B14534" s="129" t="s">
        <v>16926</v>
      </c>
      <c r="C14534" s="129" t="s">
        <v>417</v>
      </c>
      <c r="D14534" s="165">
        <v>227</v>
      </c>
      <c r="E14534" s="129" t="s">
        <v>16708</v>
      </c>
      <c r="F14534" s="129" t="s">
        <v>16769</v>
      </c>
      <c r="G14534" s="129" t="s">
        <v>16723</v>
      </c>
      <c r="H14534" s="129" t="s">
        <v>16801</v>
      </c>
    </row>
    <row r="14535" spans="1:8" x14ac:dyDescent="0.3">
      <c r="A14535" s="183">
        <v>45626</v>
      </c>
      <c r="B14535" s="129" t="s">
        <v>16923</v>
      </c>
      <c r="C14535" s="129" t="s">
        <v>417</v>
      </c>
      <c r="D14535" s="165">
        <v>200</v>
      </c>
      <c r="E14535" s="129" t="s">
        <v>16708</v>
      </c>
      <c r="F14535" s="129" t="s">
        <v>16769</v>
      </c>
      <c r="G14535" s="129" t="s">
        <v>16723</v>
      </c>
      <c r="H14535" s="129" t="s">
        <v>16801</v>
      </c>
    </row>
    <row r="14536" spans="1:8" x14ac:dyDescent="0.3">
      <c r="A14536" s="183">
        <v>45596</v>
      </c>
      <c r="B14536" s="129" t="s">
        <v>16919</v>
      </c>
      <c r="C14536" s="129" t="s">
        <v>417</v>
      </c>
      <c r="D14536" s="165">
        <v>157.88</v>
      </c>
      <c r="E14536" s="129" t="s">
        <v>16716</v>
      </c>
      <c r="F14536" s="129" t="s">
        <v>16769</v>
      </c>
      <c r="G14536" s="129" t="s">
        <v>16723</v>
      </c>
      <c r="H14536" s="129"/>
    </row>
    <row r="14537" spans="1:8" x14ac:dyDescent="0.3">
      <c r="A14537" s="183">
        <v>45596</v>
      </c>
      <c r="B14537" s="129" t="s">
        <v>16919</v>
      </c>
      <c r="C14537" s="129" t="s">
        <v>417</v>
      </c>
      <c r="D14537" s="165">
        <v>150.72</v>
      </c>
      <c r="E14537" s="129" t="s">
        <v>16708</v>
      </c>
      <c r="F14537" s="129" t="s">
        <v>16769</v>
      </c>
      <c r="G14537" s="129" t="s">
        <v>16723</v>
      </c>
      <c r="H14537" s="129" t="s">
        <v>16801</v>
      </c>
    </row>
    <row r="14538" spans="1:8" x14ac:dyDescent="0.3">
      <c r="A14538" s="183">
        <v>45596</v>
      </c>
      <c r="B14538" s="129" t="s">
        <v>16919</v>
      </c>
      <c r="C14538" s="129" t="s">
        <v>417</v>
      </c>
      <c r="D14538" s="165">
        <v>128.46</v>
      </c>
      <c r="E14538" s="129" t="s">
        <v>16708</v>
      </c>
      <c r="F14538" s="129" t="s">
        <v>16769</v>
      </c>
      <c r="G14538" s="129" t="s">
        <v>16723</v>
      </c>
      <c r="H14538" s="129" t="s">
        <v>16801</v>
      </c>
    </row>
    <row r="14539" spans="1:8" x14ac:dyDescent="0.3">
      <c r="A14539" s="183">
        <v>45626</v>
      </c>
      <c r="B14539" s="129" t="s">
        <v>16924</v>
      </c>
      <c r="C14539" s="129" t="s">
        <v>417</v>
      </c>
      <c r="D14539" s="165">
        <v>99.84</v>
      </c>
      <c r="E14539" s="129" t="s">
        <v>16716</v>
      </c>
      <c r="F14539" s="129" t="s">
        <v>16769</v>
      </c>
      <c r="G14539" s="129" t="s">
        <v>16723</v>
      </c>
      <c r="H14539" s="129"/>
    </row>
    <row r="14540" spans="1:8" x14ac:dyDescent="0.3">
      <c r="A14540" s="183">
        <v>45596</v>
      </c>
      <c r="B14540" s="129" t="s">
        <v>16917</v>
      </c>
      <c r="C14540" s="129" t="s">
        <v>417</v>
      </c>
      <c r="D14540" s="165">
        <v>350</v>
      </c>
      <c r="E14540" s="129" t="s">
        <v>16708</v>
      </c>
      <c r="F14540" s="129" t="s">
        <v>16769</v>
      </c>
      <c r="G14540" s="129" t="s">
        <v>16723</v>
      </c>
      <c r="H14540" s="129" t="s">
        <v>16801</v>
      </c>
    </row>
    <row r="14541" spans="1:8" x14ac:dyDescent="0.3">
      <c r="A14541" s="183">
        <v>45596</v>
      </c>
      <c r="B14541" s="129" t="s">
        <v>16915</v>
      </c>
      <c r="C14541" s="129" t="s">
        <v>417</v>
      </c>
      <c r="D14541" s="165">
        <v>300</v>
      </c>
      <c r="E14541" s="129" t="s">
        <v>16708</v>
      </c>
      <c r="F14541" s="129" t="s">
        <v>16769</v>
      </c>
      <c r="G14541" s="129" t="s">
        <v>16723</v>
      </c>
      <c r="H14541" s="129" t="s">
        <v>16801</v>
      </c>
    </row>
    <row r="14542" spans="1:8" x14ac:dyDescent="0.3">
      <c r="A14542" s="183">
        <v>45596</v>
      </c>
      <c r="B14542" s="129" t="s">
        <v>16916</v>
      </c>
      <c r="C14542" s="129" t="s">
        <v>417</v>
      </c>
      <c r="D14542" s="165">
        <v>300</v>
      </c>
      <c r="E14542" s="129" t="s">
        <v>16708</v>
      </c>
      <c r="F14542" s="129" t="s">
        <v>16769</v>
      </c>
      <c r="G14542" s="129" t="s">
        <v>16723</v>
      </c>
      <c r="H14542" s="129" t="s">
        <v>16801</v>
      </c>
    </row>
    <row r="14543" spans="1:8" x14ac:dyDescent="0.3">
      <c r="A14543" s="183">
        <v>45596</v>
      </c>
      <c r="B14543" s="129" t="s">
        <v>16917</v>
      </c>
      <c r="C14543" s="129" t="s">
        <v>417</v>
      </c>
      <c r="D14543" s="165">
        <v>250</v>
      </c>
      <c r="E14543" s="129" t="s">
        <v>16708</v>
      </c>
      <c r="F14543" s="129" t="s">
        <v>16769</v>
      </c>
      <c r="G14543" s="129" t="s">
        <v>16723</v>
      </c>
      <c r="H14543" s="129" t="s">
        <v>16801</v>
      </c>
    </row>
    <row r="14544" spans="1:8" x14ac:dyDescent="0.3">
      <c r="A14544" s="183">
        <v>45596</v>
      </c>
      <c r="B14544" s="129" t="s">
        <v>16918</v>
      </c>
      <c r="C14544" s="129" t="s">
        <v>417</v>
      </c>
      <c r="D14544" s="165">
        <v>250</v>
      </c>
      <c r="E14544" s="129" t="s">
        <v>16708</v>
      </c>
      <c r="F14544" s="129" t="s">
        <v>16769</v>
      </c>
      <c r="G14544" s="129" t="s">
        <v>16723</v>
      </c>
      <c r="H14544" s="129" t="s">
        <v>16801</v>
      </c>
    </row>
    <row r="14545" spans="1:8" x14ac:dyDescent="0.3">
      <c r="A14545" s="183">
        <v>45596</v>
      </c>
      <c r="B14545" s="129" t="s">
        <v>16919</v>
      </c>
      <c r="C14545" s="129" t="s">
        <v>417</v>
      </c>
      <c r="D14545" s="165">
        <v>121.54</v>
      </c>
      <c r="E14545" s="129" t="s">
        <v>16708</v>
      </c>
      <c r="F14545" s="129" t="s">
        <v>16769</v>
      </c>
      <c r="G14545" s="129" t="s">
        <v>16723</v>
      </c>
      <c r="H14545" s="129" t="s">
        <v>16801</v>
      </c>
    </row>
    <row r="14546" spans="1:8" x14ac:dyDescent="0.3">
      <c r="A14546" s="183">
        <v>45596</v>
      </c>
      <c r="B14546" s="129" t="s">
        <v>16919</v>
      </c>
      <c r="C14546" s="129" t="s">
        <v>417</v>
      </c>
      <c r="D14546" s="165">
        <v>99.28</v>
      </c>
      <c r="E14546" s="129" t="s">
        <v>16708</v>
      </c>
      <c r="F14546" s="129" t="s">
        <v>16769</v>
      </c>
      <c r="G14546" s="129" t="s">
        <v>16723</v>
      </c>
      <c r="H14546" s="129" t="s">
        <v>16801</v>
      </c>
    </row>
    <row r="14547" spans="1:8" x14ac:dyDescent="0.3">
      <c r="A14547" s="183">
        <v>45596</v>
      </c>
      <c r="B14547" s="129" t="s">
        <v>16919</v>
      </c>
      <c r="C14547" s="129" t="s">
        <v>417</v>
      </c>
      <c r="D14547" s="165">
        <v>42.08</v>
      </c>
      <c r="E14547" s="129" t="s">
        <v>16716</v>
      </c>
      <c r="F14547" s="129" t="s">
        <v>16769</v>
      </c>
      <c r="G14547" s="129" t="s">
        <v>16723</v>
      </c>
      <c r="H14547" s="129"/>
    </row>
    <row r="14548" spans="1:8" x14ac:dyDescent="0.3">
      <c r="A14548" s="183">
        <v>45565</v>
      </c>
      <c r="B14548" s="129" t="s">
        <v>16911</v>
      </c>
      <c r="C14548" s="129" t="s">
        <v>417</v>
      </c>
      <c r="D14548" s="165">
        <v>250</v>
      </c>
      <c r="E14548" s="129" t="s">
        <v>16708</v>
      </c>
      <c r="F14548" s="129" t="s">
        <v>16769</v>
      </c>
      <c r="G14548" s="129" t="s">
        <v>16723</v>
      </c>
      <c r="H14548" s="129" t="s">
        <v>16801</v>
      </c>
    </row>
    <row r="14549" spans="1:8" x14ac:dyDescent="0.3">
      <c r="A14549" s="183">
        <v>45565</v>
      </c>
      <c r="B14549" s="129" t="s">
        <v>16911</v>
      </c>
      <c r="C14549" s="129" t="s">
        <v>417</v>
      </c>
      <c r="D14549" s="165">
        <v>250</v>
      </c>
      <c r="E14549" s="129" t="s">
        <v>16708</v>
      </c>
      <c r="F14549" s="129" t="s">
        <v>16769</v>
      </c>
      <c r="G14549" s="129" t="s">
        <v>16723</v>
      </c>
      <c r="H14549" s="129" t="s">
        <v>16801</v>
      </c>
    </row>
    <row r="14550" spans="1:8" x14ac:dyDescent="0.3">
      <c r="A14550" s="183">
        <v>45565</v>
      </c>
      <c r="B14550" s="129" t="s">
        <v>16912</v>
      </c>
      <c r="C14550" s="129" t="s">
        <v>417</v>
      </c>
      <c r="D14550" s="165">
        <v>250</v>
      </c>
      <c r="E14550" s="129" t="s">
        <v>16708</v>
      </c>
      <c r="F14550" s="129" t="s">
        <v>16769</v>
      </c>
      <c r="G14550" s="129" t="s">
        <v>16723</v>
      </c>
      <c r="H14550" s="129" t="s">
        <v>16801</v>
      </c>
    </row>
    <row r="14551" spans="1:8" x14ac:dyDescent="0.3">
      <c r="A14551" s="183">
        <v>45565</v>
      </c>
      <c r="B14551" s="129" t="s">
        <v>16913</v>
      </c>
      <c r="C14551" s="129" t="s">
        <v>417</v>
      </c>
      <c r="D14551" s="165">
        <v>250</v>
      </c>
      <c r="E14551" s="129" t="s">
        <v>16708</v>
      </c>
      <c r="F14551" s="129" t="s">
        <v>16769</v>
      </c>
      <c r="G14551" s="129" t="s">
        <v>16723</v>
      </c>
      <c r="H14551" s="129" t="s">
        <v>16801</v>
      </c>
    </row>
    <row r="14552" spans="1:8" x14ac:dyDescent="0.3">
      <c r="A14552" s="183">
        <v>45565</v>
      </c>
      <c r="B14552" s="129" t="s">
        <v>16911</v>
      </c>
      <c r="C14552" s="129" t="s">
        <v>417</v>
      </c>
      <c r="D14552" s="165">
        <v>200</v>
      </c>
      <c r="E14552" s="129" t="s">
        <v>16709</v>
      </c>
      <c r="F14552" s="129" t="s">
        <v>16769</v>
      </c>
      <c r="G14552" s="129" t="s">
        <v>16723</v>
      </c>
      <c r="H14552" s="129"/>
    </row>
    <row r="14553" spans="1:8" x14ac:dyDescent="0.3">
      <c r="A14553" s="183">
        <v>45535</v>
      </c>
      <c r="B14553" s="129" t="s">
        <v>17101</v>
      </c>
      <c r="C14553" s="129" t="s">
        <v>417</v>
      </c>
      <c r="D14553" s="165">
        <v>111.7</v>
      </c>
      <c r="E14553" s="129" t="s">
        <v>16709</v>
      </c>
      <c r="F14553" s="129" t="s">
        <v>16769</v>
      </c>
      <c r="G14553" s="129" t="s">
        <v>16723</v>
      </c>
      <c r="H14553" s="129"/>
    </row>
    <row r="14554" spans="1:8" x14ac:dyDescent="0.3">
      <c r="A14554" s="183">
        <v>45535</v>
      </c>
      <c r="B14554" s="129" t="s">
        <v>16908</v>
      </c>
      <c r="C14554" s="129" t="s">
        <v>417</v>
      </c>
      <c r="D14554" s="165">
        <v>90.25</v>
      </c>
      <c r="E14554" s="129" t="s">
        <v>16708</v>
      </c>
      <c r="F14554" s="129" t="s">
        <v>16769</v>
      </c>
      <c r="G14554" s="129" t="s">
        <v>16723</v>
      </c>
      <c r="H14554" s="129" t="s">
        <v>16801</v>
      </c>
    </row>
    <row r="14555" spans="1:8" x14ac:dyDescent="0.3">
      <c r="A14555" s="183">
        <v>45535</v>
      </c>
      <c r="B14555" s="129" t="s">
        <v>16908</v>
      </c>
      <c r="C14555" s="129" t="s">
        <v>417</v>
      </c>
      <c r="D14555" s="165">
        <v>58.27</v>
      </c>
      <c r="E14555" s="129" t="s">
        <v>16708</v>
      </c>
      <c r="F14555" s="129" t="s">
        <v>16769</v>
      </c>
      <c r="G14555" s="129" t="s">
        <v>16723</v>
      </c>
      <c r="H14555" s="129" t="s">
        <v>16801</v>
      </c>
    </row>
    <row r="14556" spans="1:8" x14ac:dyDescent="0.3">
      <c r="A14556" s="183">
        <v>45565</v>
      </c>
      <c r="B14556" s="129" t="s">
        <v>16911</v>
      </c>
      <c r="C14556" s="129" t="s">
        <v>417</v>
      </c>
      <c r="D14556" s="165">
        <v>2.1</v>
      </c>
      <c r="E14556" s="129" t="s">
        <v>16708</v>
      </c>
      <c r="F14556" s="129" t="s">
        <v>16769</v>
      </c>
      <c r="G14556" s="129" t="s">
        <v>16723</v>
      </c>
      <c r="H14556" s="129" t="s">
        <v>16801</v>
      </c>
    </row>
    <row r="14557" spans="1:8" x14ac:dyDescent="0.3">
      <c r="A14557" s="183">
        <v>45535</v>
      </c>
      <c r="B14557" s="129" t="s">
        <v>16906</v>
      </c>
      <c r="C14557" s="129" t="s">
        <v>417</v>
      </c>
      <c r="D14557" s="165">
        <v>300</v>
      </c>
      <c r="E14557" s="129" t="s">
        <v>16708</v>
      </c>
      <c r="F14557" s="129" t="s">
        <v>16769</v>
      </c>
      <c r="G14557" s="129" t="s">
        <v>16723</v>
      </c>
      <c r="H14557" s="129" t="s">
        <v>16801</v>
      </c>
    </row>
    <row r="14558" spans="1:8" x14ac:dyDescent="0.3">
      <c r="A14558" s="183">
        <v>45535</v>
      </c>
      <c r="B14558" s="129" t="s">
        <v>16906</v>
      </c>
      <c r="C14558" s="129" t="s">
        <v>417</v>
      </c>
      <c r="D14558" s="165">
        <v>250</v>
      </c>
      <c r="E14558" s="129" t="s">
        <v>16708</v>
      </c>
      <c r="F14558" s="129" t="s">
        <v>16769</v>
      </c>
      <c r="G14558" s="129" t="s">
        <v>16723</v>
      </c>
      <c r="H14558" s="129" t="s">
        <v>16801</v>
      </c>
    </row>
    <row r="14559" spans="1:8" x14ac:dyDescent="0.3">
      <c r="A14559" s="183">
        <v>45535</v>
      </c>
      <c r="B14559" s="129" t="s">
        <v>16905</v>
      </c>
      <c r="C14559" s="129" t="s">
        <v>417</v>
      </c>
      <c r="D14559" s="165">
        <v>250</v>
      </c>
      <c r="E14559" s="129" t="s">
        <v>16708</v>
      </c>
      <c r="F14559" s="129" t="s">
        <v>16769</v>
      </c>
      <c r="G14559" s="129" t="s">
        <v>16723</v>
      </c>
      <c r="H14559" s="129" t="s">
        <v>16801</v>
      </c>
    </row>
    <row r="14560" spans="1:8" x14ac:dyDescent="0.3">
      <c r="A14560" s="183">
        <v>45535</v>
      </c>
      <c r="B14560" s="129" t="s">
        <v>16908</v>
      </c>
      <c r="C14560" s="129" t="s">
        <v>417</v>
      </c>
      <c r="D14560" s="165">
        <v>159.75</v>
      </c>
      <c r="E14560" s="129" t="s">
        <v>16708</v>
      </c>
      <c r="F14560" s="129" t="s">
        <v>16769</v>
      </c>
      <c r="G14560" s="129" t="s">
        <v>16723</v>
      </c>
      <c r="H14560" s="129" t="s">
        <v>16801</v>
      </c>
    </row>
    <row r="14561" spans="1:8" x14ac:dyDescent="0.3">
      <c r="A14561" s="183">
        <v>45535</v>
      </c>
      <c r="B14561" s="129" t="s">
        <v>17102</v>
      </c>
      <c r="C14561" s="129" t="s">
        <v>417</v>
      </c>
      <c r="D14561" s="165">
        <v>100</v>
      </c>
      <c r="E14561" s="129" t="s">
        <v>16708</v>
      </c>
      <c r="F14561" s="129" t="s">
        <v>16769</v>
      </c>
      <c r="G14561" s="129" t="s">
        <v>16723</v>
      </c>
      <c r="H14561" s="129" t="s">
        <v>16801</v>
      </c>
    </row>
    <row r="14562" spans="1:8" x14ac:dyDescent="0.3">
      <c r="A14562" s="183">
        <v>45535</v>
      </c>
      <c r="B14562" s="129" t="s">
        <v>17103</v>
      </c>
      <c r="C14562" s="129" t="s">
        <v>417</v>
      </c>
      <c r="D14562" s="165">
        <v>100</v>
      </c>
      <c r="E14562" s="129" t="s">
        <v>16708</v>
      </c>
      <c r="F14562" s="129" t="s">
        <v>16769</v>
      </c>
      <c r="G14562" s="129" t="s">
        <v>16723</v>
      </c>
      <c r="H14562" s="129" t="s">
        <v>16801</v>
      </c>
    </row>
    <row r="14563" spans="1:8" x14ac:dyDescent="0.3">
      <c r="A14563" s="183">
        <v>45535</v>
      </c>
      <c r="B14563" s="129" t="s">
        <v>16908</v>
      </c>
      <c r="C14563" s="129" t="s">
        <v>417</v>
      </c>
      <c r="D14563" s="165">
        <v>91.73</v>
      </c>
      <c r="E14563" s="129" t="s">
        <v>16708</v>
      </c>
      <c r="F14563" s="129" t="s">
        <v>16769</v>
      </c>
      <c r="G14563" s="129" t="s">
        <v>16723</v>
      </c>
      <c r="H14563" s="129" t="s">
        <v>16801</v>
      </c>
    </row>
    <row r="14564" spans="1:8" x14ac:dyDescent="0.3">
      <c r="A14564" s="183">
        <v>45535</v>
      </c>
      <c r="B14564" s="129" t="s">
        <v>17103</v>
      </c>
      <c r="C14564" s="129" t="s">
        <v>417</v>
      </c>
      <c r="D14564" s="165">
        <v>80</v>
      </c>
      <c r="E14564" s="129" t="s">
        <v>16708</v>
      </c>
      <c r="F14564" s="129" t="s">
        <v>16769</v>
      </c>
      <c r="G14564" s="129" t="s">
        <v>16723</v>
      </c>
      <c r="H14564" s="129" t="s">
        <v>16801</v>
      </c>
    </row>
    <row r="14565" spans="1:8" x14ac:dyDescent="0.3">
      <c r="A14565" s="183">
        <v>45535</v>
      </c>
      <c r="B14565" s="129" t="s">
        <v>17101</v>
      </c>
      <c r="C14565" s="129" t="s">
        <v>417</v>
      </c>
      <c r="D14565" s="165">
        <v>38.299999999999997</v>
      </c>
      <c r="E14565" s="129" t="s">
        <v>16709</v>
      </c>
      <c r="F14565" s="129" t="s">
        <v>16769</v>
      </c>
      <c r="G14565" s="129" t="s">
        <v>16723</v>
      </c>
      <c r="H14565" s="129"/>
    </row>
    <row r="14566" spans="1:8" x14ac:dyDescent="0.3">
      <c r="A14566" s="183">
        <v>45504</v>
      </c>
      <c r="B14566" s="129" t="s">
        <v>16899</v>
      </c>
      <c r="C14566" s="129" t="s">
        <v>417</v>
      </c>
      <c r="D14566" s="165">
        <v>300</v>
      </c>
      <c r="E14566" s="129" t="s">
        <v>16708</v>
      </c>
      <c r="F14566" s="129" t="s">
        <v>16769</v>
      </c>
      <c r="G14566" s="129" t="s">
        <v>16723</v>
      </c>
      <c r="H14566" s="129" t="s">
        <v>16801</v>
      </c>
    </row>
    <row r="14567" spans="1:8" x14ac:dyDescent="0.3">
      <c r="A14567" s="183">
        <v>45504</v>
      </c>
      <c r="B14567" s="129" t="s">
        <v>16898</v>
      </c>
      <c r="C14567" s="129" t="s">
        <v>417</v>
      </c>
      <c r="D14567" s="165">
        <v>250</v>
      </c>
      <c r="E14567" s="129" t="s">
        <v>16708</v>
      </c>
      <c r="F14567" s="129" t="s">
        <v>16769</v>
      </c>
      <c r="G14567" s="129" t="s">
        <v>16723</v>
      </c>
      <c r="H14567" s="129" t="s">
        <v>16801</v>
      </c>
    </row>
    <row r="14568" spans="1:8" x14ac:dyDescent="0.3">
      <c r="A14568" s="183">
        <v>45504</v>
      </c>
      <c r="B14568" s="129" t="s">
        <v>16899</v>
      </c>
      <c r="C14568" s="129" t="s">
        <v>417</v>
      </c>
      <c r="D14568" s="165">
        <v>250</v>
      </c>
      <c r="E14568" s="129" t="s">
        <v>16708</v>
      </c>
      <c r="F14568" s="129" t="s">
        <v>16769</v>
      </c>
      <c r="G14568" s="129" t="s">
        <v>16723</v>
      </c>
      <c r="H14568" s="129" t="s">
        <v>16801</v>
      </c>
    </row>
    <row r="14569" spans="1:8" x14ac:dyDescent="0.3">
      <c r="A14569" s="183">
        <v>45504</v>
      </c>
      <c r="B14569" s="129" t="s">
        <v>16902</v>
      </c>
      <c r="C14569" s="129" t="s">
        <v>417</v>
      </c>
      <c r="D14569" s="165">
        <v>250</v>
      </c>
      <c r="E14569" s="129" t="s">
        <v>16708</v>
      </c>
      <c r="F14569" s="129" t="s">
        <v>16769</v>
      </c>
      <c r="G14569" s="129" t="s">
        <v>16723</v>
      </c>
      <c r="H14569" s="129" t="s">
        <v>16801</v>
      </c>
    </row>
    <row r="14570" spans="1:8" x14ac:dyDescent="0.3">
      <c r="A14570" s="183">
        <v>45504</v>
      </c>
      <c r="B14570" s="129" t="s">
        <v>17093</v>
      </c>
      <c r="C14570" s="129" t="s">
        <v>417</v>
      </c>
      <c r="D14570" s="165">
        <v>250</v>
      </c>
      <c r="E14570" s="129" t="s">
        <v>16708</v>
      </c>
      <c r="F14570" s="129" t="s">
        <v>16769</v>
      </c>
      <c r="G14570" s="129" t="s">
        <v>16723</v>
      </c>
      <c r="H14570" s="129" t="s">
        <v>16801</v>
      </c>
    </row>
    <row r="14571" spans="1:8" x14ac:dyDescent="0.3">
      <c r="A14571" s="183">
        <v>45504</v>
      </c>
      <c r="B14571" s="129" t="s">
        <v>16900</v>
      </c>
      <c r="C14571" s="129" t="s">
        <v>417</v>
      </c>
      <c r="D14571" s="165">
        <v>250</v>
      </c>
      <c r="E14571" s="129" t="s">
        <v>16708</v>
      </c>
      <c r="F14571" s="129" t="s">
        <v>16769</v>
      </c>
      <c r="G14571" s="129" t="s">
        <v>16723</v>
      </c>
      <c r="H14571" s="129" t="s">
        <v>16801</v>
      </c>
    </row>
    <row r="14572" spans="1:8" x14ac:dyDescent="0.3">
      <c r="A14572" s="183">
        <v>45504</v>
      </c>
      <c r="B14572" s="129" t="s">
        <v>16901</v>
      </c>
      <c r="C14572" s="129" t="s">
        <v>417</v>
      </c>
      <c r="D14572" s="165">
        <v>250</v>
      </c>
      <c r="E14572" s="129" t="s">
        <v>16708</v>
      </c>
      <c r="F14572" s="129" t="s">
        <v>16769</v>
      </c>
      <c r="G14572" s="129" t="s">
        <v>16723</v>
      </c>
      <c r="H14572" s="129" t="s">
        <v>16801</v>
      </c>
    </row>
    <row r="14573" spans="1:8" x14ac:dyDescent="0.3">
      <c r="A14573" s="183">
        <v>45473</v>
      </c>
      <c r="B14573" s="129" t="s">
        <v>16896</v>
      </c>
      <c r="C14573" s="129" t="s">
        <v>417</v>
      </c>
      <c r="D14573" s="165">
        <v>22.45</v>
      </c>
      <c r="E14573" s="129" t="s">
        <v>16708</v>
      </c>
      <c r="F14573" s="129" t="s">
        <v>16769</v>
      </c>
      <c r="G14573" s="129" t="s">
        <v>16723</v>
      </c>
      <c r="H14573" s="129" t="s">
        <v>16801</v>
      </c>
    </row>
    <row r="14574" spans="1:8" x14ac:dyDescent="0.3">
      <c r="A14574" s="183">
        <v>45473</v>
      </c>
      <c r="B14574" s="129" t="s">
        <v>16892</v>
      </c>
      <c r="C14574" s="129" t="s">
        <v>417</v>
      </c>
      <c r="D14574" s="165">
        <v>250</v>
      </c>
      <c r="E14574" s="129" t="s">
        <v>16708</v>
      </c>
      <c r="F14574" s="129" t="s">
        <v>16769</v>
      </c>
      <c r="G14574" s="129" t="s">
        <v>16723</v>
      </c>
      <c r="H14574" s="129" t="s">
        <v>16801</v>
      </c>
    </row>
    <row r="14575" spans="1:8" x14ac:dyDescent="0.3">
      <c r="A14575" s="183">
        <v>45473</v>
      </c>
      <c r="B14575" s="129" t="s">
        <v>16897</v>
      </c>
      <c r="C14575" s="129" t="s">
        <v>417</v>
      </c>
      <c r="D14575" s="165">
        <v>250</v>
      </c>
      <c r="E14575" s="129" t="s">
        <v>16708</v>
      </c>
      <c r="F14575" s="129" t="s">
        <v>16769</v>
      </c>
      <c r="G14575" s="129" t="s">
        <v>16723</v>
      </c>
      <c r="H14575" s="129" t="s">
        <v>16801</v>
      </c>
    </row>
    <row r="14576" spans="1:8" x14ac:dyDescent="0.3">
      <c r="A14576" s="183">
        <v>45473</v>
      </c>
      <c r="B14576" s="129" t="s">
        <v>16894</v>
      </c>
      <c r="C14576" s="129" t="s">
        <v>417</v>
      </c>
      <c r="D14576" s="165">
        <v>250</v>
      </c>
      <c r="E14576" s="129" t="s">
        <v>16708</v>
      </c>
      <c r="F14576" s="129" t="s">
        <v>16769</v>
      </c>
      <c r="G14576" s="129" t="s">
        <v>16723</v>
      </c>
      <c r="H14576" s="129" t="s">
        <v>16801</v>
      </c>
    </row>
    <row r="14577" spans="1:8" x14ac:dyDescent="0.3">
      <c r="A14577" s="183">
        <v>45473</v>
      </c>
      <c r="B14577" s="129" t="s">
        <v>16893</v>
      </c>
      <c r="C14577" s="129" t="s">
        <v>417</v>
      </c>
      <c r="D14577" s="165">
        <v>249.48</v>
      </c>
      <c r="E14577" s="129" t="s">
        <v>16708</v>
      </c>
      <c r="F14577" s="129" t="s">
        <v>16769</v>
      </c>
      <c r="G14577" s="129" t="s">
        <v>16723</v>
      </c>
      <c r="H14577" s="129" t="s">
        <v>16801</v>
      </c>
    </row>
    <row r="14578" spans="1:8" x14ac:dyDescent="0.3">
      <c r="A14578" s="183">
        <v>45473</v>
      </c>
      <c r="B14578" s="129" t="s">
        <v>16896</v>
      </c>
      <c r="C14578" s="129" t="s">
        <v>417</v>
      </c>
      <c r="D14578" s="165">
        <v>227.55</v>
      </c>
      <c r="E14578" s="129" t="s">
        <v>16708</v>
      </c>
      <c r="F14578" s="129" t="s">
        <v>16769</v>
      </c>
      <c r="G14578" s="129" t="s">
        <v>16723</v>
      </c>
      <c r="H14578" s="129" t="s">
        <v>16801</v>
      </c>
    </row>
    <row r="14579" spans="1:8" x14ac:dyDescent="0.3">
      <c r="A14579" s="183">
        <v>45443</v>
      </c>
      <c r="B14579" s="129" t="s">
        <v>16891</v>
      </c>
      <c r="C14579" s="129" t="s">
        <v>417</v>
      </c>
      <c r="D14579" s="165">
        <v>223.41</v>
      </c>
      <c r="E14579" s="129" t="s">
        <v>16708</v>
      </c>
      <c r="F14579" s="129" t="s">
        <v>16769</v>
      </c>
      <c r="G14579" s="129" t="s">
        <v>16723</v>
      </c>
      <c r="H14579" s="129" t="s">
        <v>16801</v>
      </c>
    </row>
    <row r="14580" spans="1:8" x14ac:dyDescent="0.3">
      <c r="A14580" s="183">
        <v>45443</v>
      </c>
      <c r="B14580" s="129" t="s">
        <v>16890</v>
      </c>
      <c r="C14580" s="129" t="s">
        <v>417</v>
      </c>
      <c r="D14580" s="165">
        <v>130.59</v>
      </c>
      <c r="E14580" s="129" t="s">
        <v>16708</v>
      </c>
      <c r="F14580" s="129" t="s">
        <v>16769</v>
      </c>
      <c r="G14580" s="129" t="s">
        <v>16723</v>
      </c>
      <c r="H14580" s="129" t="s">
        <v>16801</v>
      </c>
    </row>
    <row r="14581" spans="1:8" x14ac:dyDescent="0.3">
      <c r="A14581" s="183">
        <v>45473</v>
      </c>
      <c r="B14581" s="129" t="s">
        <v>16893</v>
      </c>
      <c r="C14581" s="129" t="s">
        <v>417</v>
      </c>
      <c r="D14581" s="165">
        <v>70</v>
      </c>
      <c r="E14581" s="129" t="s">
        <v>16716</v>
      </c>
      <c r="F14581" s="129" t="s">
        <v>16769</v>
      </c>
      <c r="G14581" s="129" t="s">
        <v>16723</v>
      </c>
      <c r="H14581" s="129"/>
    </row>
    <row r="14582" spans="1:8" x14ac:dyDescent="0.3">
      <c r="A14582" s="183">
        <v>45473</v>
      </c>
      <c r="B14582" s="129" t="s">
        <v>16897</v>
      </c>
      <c r="C14582" s="129" t="s">
        <v>417</v>
      </c>
      <c r="D14582" s="165">
        <v>70</v>
      </c>
      <c r="E14582" s="129" t="s">
        <v>16716</v>
      </c>
      <c r="F14582" s="129" t="s">
        <v>16769</v>
      </c>
      <c r="G14582" s="129" t="s">
        <v>16723</v>
      </c>
      <c r="H14582" s="129"/>
    </row>
    <row r="14583" spans="1:8" x14ac:dyDescent="0.3">
      <c r="A14583" s="183">
        <v>45473</v>
      </c>
      <c r="B14583" s="129" t="s">
        <v>16893</v>
      </c>
      <c r="C14583" s="129" t="s">
        <v>417</v>
      </c>
      <c r="D14583" s="165">
        <v>46.7</v>
      </c>
      <c r="E14583" s="129" t="s">
        <v>16716</v>
      </c>
      <c r="F14583" s="129" t="s">
        <v>16769</v>
      </c>
      <c r="G14583" s="129" t="s">
        <v>16723</v>
      </c>
      <c r="H14583" s="129"/>
    </row>
    <row r="14584" spans="1:8" x14ac:dyDescent="0.3">
      <c r="A14584" s="183">
        <v>45443</v>
      </c>
      <c r="B14584" s="129" t="s">
        <v>16887</v>
      </c>
      <c r="C14584" s="129" t="s">
        <v>417</v>
      </c>
      <c r="D14584" s="165">
        <v>250</v>
      </c>
      <c r="E14584" s="129" t="s">
        <v>16708</v>
      </c>
      <c r="F14584" s="129" t="s">
        <v>16769</v>
      </c>
      <c r="G14584" s="129" t="s">
        <v>16723</v>
      </c>
      <c r="H14584" s="129" t="s">
        <v>16801</v>
      </c>
    </row>
    <row r="14585" spans="1:8" x14ac:dyDescent="0.3">
      <c r="A14585" s="183">
        <v>45443</v>
      </c>
      <c r="B14585" s="129" t="s">
        <v>17096</v>
      </c>
      <c r="C14585" s="129" t="s">
        <v>417</v>
      </c>
      <c r="D14585" s="165">
        <v>250</v>
      </c>
      <c r="E14585" s="129" t="s">
        <v>16708</v>
      </c>
      <c r="F14585" s="129" t="s">
        <v>16769</v>
      </c>
      <c r="G14585" s="129" t="s">
        <v>16723</v>
      </c>
      <c r="H14585" s="129" t="s">
        <v>16801</v>
      </c>
    </row>
    <row r="14586" spans="1:8" x14ac:dyDescent="0.3">
      <c r="A14586" s="183">
        <v>45443</v>
      </c>
      <c r="B14586" s="129" t="s">
        <v>16888</v>
      </c>
      <c r="C14586" s="129" t="s">
        <v>417</v>
      </c>
      <c r="D14586" s="165">
        <v>250</v>
      </c>
      <c r="E14586" s="129" t="s">
        <v>16708</v>
      </c>
      <c r="F14586" s="129" t="s">
        <v>16769</v>
      </c>
      <c r="G14586" s="129" t="s">
        <v>16723</v>
      </c>
      <c r="H14586" s="129" t="s">
        <v>16801</v>
      </c>
    </row>
    <row r="14587" spans="1:8" x14ac:dyDescent="0.3">
      <c r="A14587" s="183">
        <v>45443</v>
      </c>
      <c r="B14587" s="129" t="s">
        <v>17104</v>
      </c>
      <c r="C14587" s="129" t="s">
        <v>417</v>
      </c>
      <c r="D14587" s="165">
        <v>250</v>
      </c>
      <c r="E14587" s="129" t="s">
        <v>16708</v>
      </c>
      <c r="F14587" s="129" t="s">
        <v>16769</v>
      </c>
      <c r="G14587" s="129" t="s">
        <v>16723</v>
      </c>
      <c r="H14587" s="129" t="s">
        <v>16801</v>
      </c>
    </row>
    <row r="14588" spans="1:8" x14ac:dyDescent="0.3">
      <c r="A14588" s="183">
        <v>45443</v>
      </c>
      <c r="B14588" s="129" t="s">
        <v>16889</v>
      </c>
      <c r="C14588" s="129" t="s">
        <v>417</v>
      </c>
      <c r="D14588" s="165">
        <v>250</v>
      </c>
      <c r="E14588" s="129" t="s">
        <v>16708</v>
      </c>
      <c r="F14588" s="129" t="s">
        <v>16769</v>
      </c>
      <c r="G14588" s="129" t="s">
        <v>16723</v>
      </c>
      <c r="H14588" s="129" t="s">
        <v>16801</v>
      </c>
    </row>
    <row r="14589" spans="1:8" x14ac:dyDescent="0.3">
      <c r="A14589" s="183">
        <v>45443</v>
      </c>
      <c r="B14589" s="129" t="s">
        <v>16890</v>
      </c>
      <c r="C14589" s="129" t="s">
        <v>417</v>
      </c>
      <c r="D14589" s="165">
        <v>119.41</v>
      </c>
      <c r="E14589" s="129" t="s">
        <v>16708</v>
      </c>
      <c r="F14589" s="129" t="s">
        <v>16769</v>
      </c>
      <c r="G14589" s="129" t="s">
        <v>16723</v>
      </c>
      <c r="H14589" s="129" t="s">
        <v>16801</v>
      </c>
    </row>
    <row r="14590" spans="1:8" x14ac:dyDescent="0.3">
      <c r="A14590" s="183">
        <v>45412</v>
      </c>
      <c r="B14590" s="129" t="s">
        <v>16885</v>
      </c>
      <c r="C14590" s="129" t="s">
        <v>417</v>
      </c>
      <c r="D14590" s="165">
        <v>75.72</v>
      </c>
      <c r="E14590" s="129" t="s">
        <v>16710</v>
      </c>
      <c r="F14590" s="129" t="s">
        <v>16769</v>
      </c>
      <c r="G14590" s="129" t="s">
        <v>16723</v>
      </c>
      <c r="H14590" s="129"/>
    </row>
    <row r="14591" spans="1:8" x14ac:dyDescent="0.3">
      <c r="A14591" s="183">
        <v>45443</v>
      </c>
      <c r="B14591" s="129" t="s">
        <v>16891</v>
      </c>
      <c r="C14591" s="129" t="s">
        <v>417</v>
      </c>
      <c r="D14591" s="165">
        <v>26.59</v>
      </c>
      <c r="E14591" s="129" t="s">
        <v>16708</v>
      </c>
      <c r="F14591" s="129" t="s">
        <v>16769</v>
      </c>
      <c r="G14591" s="129" t="s">
        <v>16723</v>
      </c>
      <c r="H14591" s="129" t="s">
        <v>16801</v>
      </c>
    </row>
    <row r="14592" spans="1:8" x14ac:dyDescent="0.3">
      <c r="A14592" s="183">
        <v>45412</v>
      </c>
      <c r="B14592" s="129" t="s">
        <v>16880</v>
      </c>
      <c r="C14592" s="129" t="s">
        <v>417</v>
      </c>
      <c r="D14592" s="165">
        <v>350</v>
      </c>
      <c r="E14592" s="129" t="s">
        <v>16708</v>
      </c>
      <c r="F14592" s="129" t="s">
        <v>16769</v>
      </c>
      <c r="G14592" s="129" t="s">
        <v>16723</v>
      </c>
      <c r="H14592" s="129" t="s">
        <v>16801</v>
      </c>
    </row>
    <row r="14593" spans="1:8" x14ac:dyDescent="0.3">
      <c r="A14593" s="183">
        <v>45412</v>
      </c>
      <c r="B14593" s="129" t="s">
        <v>16881</v>
      </c>
      <c r="C14593" s="129" t="s">
        <v>417</v>
      </c>
      <c r="D14593" s="165">
        <v>350</v>
      </c>
      <c r="E14593" s="129" t="s">
        <v>16708</v>
      </c>
      <c r="F14593" s="129" t="s">
        <v>16769</v>
      </c>
      <c r="G14593" s="129" t="s">
        <v>16723</v>
      </c>
      <c r="H14593" s="129" t="s">
        <v>16801</v>
      </c>
    </row>
    <row r="14594" spans="1:8" x14ac:dyDescent="0.3">
      <c r="A14594" s="183">
        <v>45412</v>
      </c>
      <c r="B14594" s="129" t="s">
        <v>16878</v>
      </c>
      <c r="C14594" s="129" t="s">
        <v>417</v>
      </c>
      <c r="D14594" s="165">
        <v>300</v>
      </c>
      <c r="E14594" s="129" t="s">
        <v>16708</v>
      </c>
      <c r="F14594" s="129" t="s">
        <v>16769</v>
      </c>
      <c r="G14594" s="129" t="s">
        <v>16723</v>
      </c>
      <c r="H14594" s="129" t="s">
        <v>16801</v>
      </c>
    </row>
    <row r="14595" spans="1:8" x14ac:dyDescent="0.3">
      <c r="A14595" s="183">
        <v>45412</v>
      </c>
      <c r="B14595" s="129" t="s">
        <v>16878</v>
      </c>
      <c r="C14595" s="129" t="s">
        <v>417</v>
      </c>
      <c r="D14595" s="165">
        <v>250</v>
      </c>
      <c r="E14595" s="129" t="s">
        <v>16708</v>
      </c>
      <c r="F14595" s="129" t="s">
        <v>16769</v>
      </c>
      <c r="G14595" s="129" t="s">
        <v>16723</v>
      </c>
      <c r="H14595" s="129" t="s">
        <v>16801</v>
      </c>
    </row>
    <row r="14596" spans="1:8" x14ac:dyDescent="0.3">
      <c r="A14596" s="183">
        <v>45412</v>
      </c>
      <c r="B14596" s="129" t="s">
        <v>16881</v>
      </c>
      <c r="C14596" s="129" t="s">
        <v>417</v>
      </c>
      <c r="D14596" s="165">
        <v>250</v>
      </c>
      <c r="E14596" s="129" t="s">
        <v>16708</v>
      </c>
      <c r="F14596" s="129" t="s">
        <v>16769</v>
      </c>
      <c r="G14596" s="129" t="s">
        <v>16723</v>
      </c>
      <c r="H14596" s="129" t="s">
        <v>16801</v>
      </c>
    </row>
    <row r="14597" spans="1:8" x14ac:dyDescent="0.3">
      <c r="A14597" s="183">
        <v>45412</v>
      </c>
      <c r="B14597" s="129" t="s">
        <v>16883</v>
      </c>
      <c r="C14597" s="129" t="s">
        <v>417</v>
      </c>
      <c r="D14597" s="165">
        <v>250</v>
      </c>
      <c r="E14597" s="129" t="s">
        <v>16708</v>
      </c>
      <c r="F14597" s="129" t="s">
        <v>16769</v>
      </c>
      <c r="G14597" s="129" t="s">
        <v>16723</v>
      </c>
      <c r="H14597" s="129" t="s">
        <v>16801</v>
      </c>
    </row>
    <row r="14598" spans="1:8" x14ac:dyDescent="0.3">
      <c r="A14598" s="183">
        <v>45412</v>
      </c>
      <c r="B14598" s="129" t="s">
        <v>16884</v>
      </c>
      <c r="C14598" s="129" t="s">
        <v>417</v>
      </c>
      <c r="D14598" s="165">
        <v>200</v>
      </c>
      <c r="E14598" s="129" t="s">
        <v>16708</v>
      </c>
      <c r="F14598" s="129" t="s">
        <v>16769</v>
      </c>
      <c r="G14598" s="129" t="s">
        <v>16723</v>
      </c>
      <c r="H14598" s="129" t="s">
        <v>16801</v>
      </c>
    </row>
    <row r="14599" spans="1:8" x14ac:dyDescent="0.3">
      <c r="A14599" s="183">
        <v>45412</v>
      </c>
      <c r="B14599" s="129" t="s">
        <v>16883</v>
      </c>
      <c r="C14599" s="129" t="s">
        <v>417</v>
      </c>
      <c r="D14599" s="165">
        <v>50</v>
      </c>
      <c r="E14599" s="129" t="s">
        <v>16716</v>
      </c>
      <c r="F14599" s="129" t="s">
        <v>16769</v>
      </c>
      <c r="G14599" s="129" t="s">
        <v>16723</v>
      </c>
      <c r="H14599" s="129"/>
    </row>
    <row r="14600" spans="1:8" x14ac:dyDescent="0.3">
      <c r="A14600" s="183">
        <v>45412</v>
      </c>
      <c r="B14600" s="129" t="s">
        <v>16885</v>
      </c>
      <c r="C14600" s="129" t="s">
        <v>417</v>
      </c>
      <c r="D14600" s="165">
        <v>5.28</v>
      </c>
      <c r="E14600" s="129" t="s">
        <v>16710</v>
      </c>
      <c r="F14600" s="129" t="s">
        <v>16769</v>
      </c>
      <c r="G14600" s="129" t="s">
        <v>16723</v>
      </c>
      <c r="H14600" s="129"/>
    </row>
    <row r="14601" spans="1:8" x14ac:dyDescent="0.3">
      <c r="A14601" s="183">
        <v>45382</v>
      </c>
      <c r="B14601" s="129" t="s">
        <v>17105</v>
      </c>
      <c r="C14601" s="129" t="s">
        <v>417</v>
      </c>
      <c r="D14601" s="165">
        <v>400</v>
      </c>
      <c r="E14601" s="129" t="s">
        <v>16710</v>
      </c>
      <c r="F14601" s="129" t="s">
        <v>16769</v>
      </c>
      <c r="G14601" s="129" t="s">
        <v>16723</v>
      </c>
      <c r="H14601" s="129"/>
    </row>
    <row r="14602" spans="1:8" x14ac:dyDescent="0.3">
      <c r="A14602" s="183">
        <v>45382</v>
      </c>
      <c r="B14602" s="129" t="s">
        <v>16874</v>
      </c>
      <c r="C14602" s="129" t="s">
        <v>417</v>
      </c>
      <c r="D14602" s="165">
        <v>350</v>
      </c>
      <c r="E14602" s="129" t="s">
        <v>16710</v>
      </c>
      <c r="F14602" s="129" t="s">
        <v>16769</v>
      </c>
      <c r="G14602" s="129" t="s">
        <v>16723</v>
      </c>
      <c r="H14602" s="129"/>
    </row>
    <row r="14603" spans="1:8" x14ac:dyDescent="0.3">
      <c r="A14603" s="183">
        <v>45382</v>
      </c>
      <c r="B14603" s="129" t="s">
        <v>16871</v>
      </c>
      <c r="C14603" s="129" t="s">
        <v>417</v>
      </c>
      <c r="D14603" s="165">
        <v>300</v>
      </c>
      <c r="E14603" s="129" t="s">
        <v>16710</v>
      </c>
      <c r="F14603" s="129" t="s">
        <v>16769</v>
      </c>
      <c r="G14603" s="129" t="s">
        <v>16723</v>
      </c>
      <c r="H14603" s="129"/>
    </row>
    <row r="14604" spans="1:8" x14ac:dyDescent="0.3">
      <c r="A14604" s="183">
        <v>45382</v>
      </c>
      <c r="B14604" s="129" t="s">
        <v>16872</v>
      </c>
      <c r="C14604" s="129" t="s">
        <v>417</v>
      </c>
      <c r="D14604" s="165">
        <v>300</v>
      </c>
      <c r="E14604" s="129" t="s">
        <v>16710</v>
      </c>
      <c r="F14604" s="129" t="s">
        <v>16769</v>
      </c>
      <c r="G14604" s="129" t="s">
        <v>16723</v>
      </c>
      <c r="H14604" s="129"/>
    </row>
    <row r="14605" spans="1:8" x14ac:dyDescent="0.3">
      <c r="A14605" s="183">
        <v>45382</v>
      </c>
      <c r="B14605" s="129" t="s">
        <v>16872</v>
      </c>
      <c r="C14605" s="129" t="s">
        <v>417</v>
      </c>
      <c r="D14605" s="165">
        <v>300</v>
      </c>
      <c r="E14605" s="129" t="s">
        <v>16710</v>
      </c>
      <c r="F14605" s="129" t="s">
        <v>16769</v>
      </c>
      <c r="G14605" s="129" t="s">
        <v>16723</v>
      </c>
      <c r="H14605" s="129"/>
    </row>
    <row r="14606" spans="1:8" x14ac:dyDescent="0.3">
      <c r="A14606" s="183">
        <v>45382</v>
      </c>
      <c r="B14606" s="129" t="s">
        <v>16871</v>
      </c>
      <c r="C14606" s="129" t="s">
        <v>417</v>
      </c>
      <c r="D14606" s="165">
        <v>250</v>
      </c>
      <c r="E14606" s="129" t="s">
        <v>16710</v>
      </c>
      <c r="F14606" s="129" t="s">
        <v>16769</v>
      </c>
      <c r="G14606" s="129" t="s">
        <v>16723</v>
      </c>
      <c r="H14606" s="129"/>
    </row>
    <row r="14607" spans="1:8" x14ac:dyDescent="0.3">
      <c r="A14607" s="183">
        <v>45382</v>
      </c>
      <c r="B14607" s="129" t="s">
        <v>16875</v>
      </c>
      <c r="C14607" s="129" t="s">
        <v>417</v>
      </c>
      <c r="D14607" s="165">
        <v>250</v>
      </c>
      <c r="E14607" s="129" t="s">
        <v>16710</v>
      </c>
      <c r="F14607" s="129" t="s">
        <v>16769</v>
      </c>
      <c r="G14607" s="129" t="s">
        <v>16723</v>
      </c>
      <c r="H14607" s="129"/>
    </row>
    <row r="14608" spans="1:8" x14ac:dyDescent="0.3">
      <c r="A14608" s="183">
        <v>45351</v>
      </c>
      <c r="B14608" s="129" t="s">
        <v>16870</v>
      </c>
      <c r="C14608" s="129" t="s">
        <v>417</v>
      </c>
      <c r="D14608" s="165">
        <v>220.85</v>
      </c>
      <c r="E14608" s="129" t="s">
        <v>16710</v>
      </c>
      <c r="F14608" s="129" t="s">
        <v>16769</v>
      </c>
      <c r="G14608" s="129" t="s">
        <v>16723</v>
      </c>
      <c r="H14608" s="129"/>
    </row>
    <row r="14609" spans="1:8" x14ac:dyDescent="0.3">
      <c r="A14609" s="183">
        <v>45351</v>
      </c>
      <c r="B14609" s="129" t="s">
        <v>16869</v>
      </c>
      <c r="C14609" s="129" t="s">
        <v>417</v>
      </c>
      <c r="D14609" s="165">
        <v>183.42</v>
      </c>
      <c r="E14609" s="129" t="s">
        <v>16710</v>
      </c>
      <c r="F14609" s="129" t="s">
        <v>16769</v>
      </c>
      <c r="G14609" s="129" t="s">
        <v>16723</v>
      </c>
      <c r="H14609" s="129"/>
    </row>
    <row r="14610" spans="1:8" x14ac:dyDescent="0.3">
      <c r="A14610" s="183">
        <v>45382</v>
      </c>
      <c r="B14610" s="129" t="s">
        <v>16876</v>
      </c>
      <c r="C14610" s="129" t="s">
        <v>417</v>
      </c>
      <c r="D14610" s="165">
        <v>123.78</v>
      </c>
      <c r="E14610" s="129" t="s">
        <v>16708</v>
      </c>
      <c r="F14610" s="129" t="s">
        <v>16769</v>
      </c>
      <c r="G14610" s="129" t="s">
        <v>16723</v>
      </c>
      <c r="H14610" s="129" t="s">
        <v>16801</v>
      </c>
    </row>
    <row r="14611" spans="1:8" x14ac:dyDescent="0.3">
      <c r="A14611" s="183">
        <v>45382</v>
      </c>
      <c r="B14611" s="129" t="s">
        <v>16876</v>
      </c>
      <c r="C14611" s="129" t="s">
        <v>417</v>
      </c>
      <c r="D14611" s="165">
        <v>123.17</v>
      </c>
      <c r="E14611" s="129" t="s">
        <v>16708</v>
      </c>
      <c r="F14611" s="129" t="s">
        <v>16769</v>
      </c>
      <c r="G14611" s="129" t="s">
        <v>16723</v>
      </c>
      <c r="H14611" s="129" t="s">
        <v>16801</v>
      </c>
    </row>
    <row r="14612" spans="1:8" x14ac:dyDescent="0.3">
      <c r="A14612" s="183">
        <v>45351</v>
      </c>
      <c r="B14612" s="129" t="s">
        <v>16867</v>
      </c>
      <c r="C14612" s="129" t="s">
        <v>417</v>
      </c>
      <c r="D14612" s="165">
        <v>400</v>
      </c>
      <c r="E14612" s="129" t="s">
        <v>16710</v>
      </c>
      <c r="F14612" s="129" t="s">
        <v>16769</v>
      </c>
      <c r="G14612" s="129" t="s">
        <v>16723</v>
      </c>
      <c r="H14612" s="129"/>
    </row>
    <row r="14613" spans="1:8" x14ac:dyDescent="0.3">
      <c r="A14613" s="183">
        <v>45351</v>
      </c>
      <c r="B14613" s="129" t="s">
        <v>16867</v>
      </c>
      <c r="C14613" s="129" t="s">
        <v>417</v>
      </c>
      <c r="D14613" s="165">
        <v>400</v>
      </c>
      <c r="E14613" s="129" t="s">
        <v>16710</v>
      </c>
      <c r="F14613" s="129" t="s">
        <v>16769</v>
      </c>
      <c r="G14613" s="129" t="s">
        <v>16723</v>
      </c>
      <c r="H14613" s="129"/>
    </row>
    <row r="14614" spans="1:8" x14ac:dyDescent="0.3">
      <c r="A14614" s="183">
        <v>45351</v>
      </c>
      <c r="B14614" s="129" t="s">
        <v>17106</v>
      </c>
      <c r="C14614" s="129" t="s">
        <v>417</v>
      </c>
      <c r="D14614" s="165">
        <v>350</v>
      </c>
      <c r="E14614" s="129" t="s">
        <v>16710</v>
      </c>
      <c r="F14614" s="129" t="s">
        <v>16769</v>
      </c>
      <c r="G14614" s="129" t="s">
        <v>16723</v>
      </c>
      <c r="H14614" s="129"/>
    </row>
    <row r="14615" spans="1:8" x14ac:dyDescent="0.3">
      <c r="A14615" s="183">
        <v>45351</v>
      </c>
      <c r="B14615" s="129" t="s">
        <v>16868</v>
      </c>
      <c r="C14615" s="129" t="s">
        <v>417</v>
      </c>
      <c r="D14615" s="165">
        <v>250</v>
      </c>
      <c r="E14615" s="129" t="s">
        <v>16710</v>
      </c>
      <c r="F14615" s="129" t="s">
        <v>16769</v>
      </c>
      <c r="G14615" s="129" t="s">
        <v>16723</v>
      </c>
      <c r="H14615" s="129"/>
    </row>
    <row r="14616" spans="1:8" x14ac:dyDescent="0.3">
      <c r="A14616" s="183">
        <v>45351</v>
      </c>
      <c r="B14616" s="129" t="s">
        <v>17098</v>
      </c>
      <c r="C14616" s="129" t="s">
        <v>417</v>
      </c>
      <c r="D14616" s="165">
        <v>250</v>
      </c>
      <c r="E14616" s="129" t="s">
        <v>16710</v>
      </c>
      <c r="F14616" s="129" t="s">
        <v>16769</v>
      </c>
      <c r="G14616" s="129" t="s">
        <v>16723</v>
      </c>
      <c r="H14616" s="129"/>
    </row>
    <row r="14617" spans="1:8" x14ac:dyDescent="0.3">
      <c r="A14617" s="183">
        <v>45351</v>
      </c>
      <c r="B14617" s="129" t="s">
        <v>17106</v>
      </c>
      <c r="C14617" s="129" t="s">
        <v>417</v>
      </c>
      <c r="D14617" s="165">
        <v>250</v>
      </c>
      <c r="E14617" s="129" t="s">
        <v>16710</v>
      </c>
      <c r="F14617" s="129" t="s">
        <v>16769</v>
      </c>
      <c r="G14617" s="129" t="s">
        <v>16723</v>
      </c>
      <c r="H14617" s="129"/>
    </row>
    <row r="14618" spans="1:8" x14ac:dyDescent="0.3">
      <c r="A14618" s="183">
        <v>45322</v>
      </c>
      <c r="B14618" s="129" t="s">
        <v>16865</v>
      </c>
      <c r="C14618" s="129" t="s">
        <v>417</v>
      </c>
      <c r="D14618" s="165">
        <v>190.37</v>
      </c>
      <c r="E14618" s="129" t="s">
        <v>16710</v>
      </c>
      <c r="F14618" s="129" t="s">
        <v>16769</v>
      </c>
      <c r="G14618" s="129" t="s">
        <v>16723</v>
      </c>
      <c r="H14618" s="129"/>
    </row>
    <row r="14619" spans="1:8" x14ac:dyDescent="0.3">
      <c r="A14619" s="183">
        <v>45351</v>
      </c>
      <c r="B14619" s="129" t="s">
        <v>16869</v>
      </c>
      <c r="C14619" s="129" t="s">
        <v>417</v>
      </c>
      <c r="D14619" s="165">
        <v>116.58</v>
      </c>
      <c r="E14619" s="129" t="s">
        <v>16710</v>
      </c>
      <c r="F14619" s="129" t="s">
        <v>16769</v>
      </c>
      <c r="G14619" s="129" t="s">
        <v>16723</v>
      </c>
      <c r="H14619" s="129"/>
    </row>
    <row r="14620" spans="1:8" x14ac:dyDescent="0.3">
      <c r="A14620" s="183">
        <v>45322</v>
      </c>
      <c r="B14620" s="129" t="s">
        <v>16865</v>
      </c>
      <c r="C14620" s="129" t="s">
        <v>417</v>
      </c>
      <c r="D14620" s="165">
        <v>102.41</v>
      </c>
      <c r="E14620" s="129" t="s">
        <v>16708</v>
      </c>
      <c r="F14620" s="129" t="s">
        <v>16769</v>
      </c>
      <c r="G14620" s="129" t="s">
        <v>16723</v>
      </c>
      <c r="H14620" s="129" t="s">
        <v>16801</v>
      </c>
    </row>
    <row r="14621" spans="1:8" x14ac:dyDescent="0.3">
      <c r="A14621" s="183">
        <v>45351</v>
      </c>
      <c r="B14621" s="129" t="s">
        <v>16870</v>
      </c>
      <c r="C14621" s="129" t="s">
        <v>417</v>
      </c>
      <c r="D14621" s="165">
        <v>79.150000000000006</v>
      </c>
      <c r="E14621" s="129" t="s">
        <v>16710</v>
      </c>
      <c r="F14621" s="129" t="s">
        <v>16769</v>
      </c>
      <c r="G14621" s="129" t="s">
        <v>16723</v>
      </c>
      <c r="H14621" s="129"/>
    </row>
    <row r="14622" spans="1:8" x14ac:dyDescent="0.3">
      <c r="A14622" s="183">
        <v>45322</v>
      </c>
      <c r="B14622" s="129" t="s">
        <v>16861</v>
      </c>
      <c r="C14622" s="129" t="s">
        <v>417</v>
      </c>
      <c r="D14622" s="165">
        <v>250</v>
      </c>
      <c r="E14622" s="129" t="s">
        <v>16710</v>
      </c>
      <c r="F14622" s="129" t="s">
        <v>16769</v>
      </c>
      <c r="G14622" s="129" t="s">
        <v>16723</v>
      </c>
      <c r="H14622" s="129"/>
    </row>
    <row r="14623" spans="1:8" x14ac:dyDescent="0.3">
      <c r="A14623" s="183">
        <v>45322</v>
      </c>
      <c r="B14623" s="129" t="s">
        <v>16862</v>
      </c>
      <c r="C14623" s="129" t="s">
        <v>417</v>
      </c>
      <c r="D14623" s="165">
        <v>250</v>
      </c>
      <c r="E14623" s="129" t="s">
        <v>16708</v>
      </c>
      <c r="F14623" s="129" t="s">
        <v>16769</v>
      </c>
      <c r="G14623" s="129" t="s">
        <v>16723</v>
      </c>
      <c r="H14623" s="129" t="s">
        <v>16801</v>
      </c>
    </row>
    <row r="14624" spans="1:8" x14ac:dyDescent="0.3">
      <c r="A14624" s="183">
        <v>45322</v>
      </c>
      <c r="B14624" s="129" t="s">
        <v>16862</v>
      </c>
      <c r="C14624" s="129" t="s">
        <v>417</v>
      </c>
      <c r="D14624" s="165">
        <v>250</v>
      </c>
      <c r="E14624" s="129" t="s">
        <v>17099</v>
      </c>
      <c r="F14624" s="129" t="s">
        <v>16769</v>
      </c>
      <c r="G14624" s="129" t="s">
        <v>16723</v>
      </c>
      <c r="H14624" s="129"/>
    </row>
    <row r="14625" spans="1:8" x14ac:dyDescent="0.3">
      <c r="A14625" s="183">
        <v>45322</v>
      </c>
      <c r="B14625" s="129" t="s">
        <v>16861</v>
      </c>
      <c r="C14625" s="129" t="s">
        <v>417</v>
      </c>
      <c r="D14625" s="165">
        <v>200</v>
      </c>
      <c r="E14625" s="129" t="s">
        <v>16709</v>
      </c>
      <c r="F14625" s="129" t="s">
        <v>16769</v>
      </c>
      <c r="G14625" s="129" t="s">
        <v>16723</v>
      </c>
      <c r="H14625" s="129"/>
    </row>
    <row r="14626" spans="1:8" x14ac:dyDescent="0.3">
      <c r="A14626" s="183">
        <v>45322</v>
      </c>
      <c r="B14626" s="129" t="s">
        <v>16863</v>
      </c>
      <c r="C14626" s="129" t="s">
        <v>417</v>
      </c>
      <c r="D14626" s="165">
        <v>200</v>
      </c>
      <c r="E14626" s="129" t="s">
        <v>16710</v>
      </c>
      <c r="F14626" s="129" t="s">
        <v>16769</v>
      </c>
      <c r="G14626" s="129" t="s">
        <v>16723</v>
      </c>
      <c r="H14626" s="129"/>
    </row>
    <row r="14627" spans="1:8" x14ac:dyDescent="0.3">
      <c r="A14627" s="183">
        <v>45322</v>
      </c>
      <c r="B14627" s="129" t="s">
        <v>16861</v>
      </c>
      <c r="C14627" s="129" t="s">
        <v>417</v>
      </c>
      <c r="D14627" s="165">
        <v>199.89</v>
      </c>
      <c r="E14627" s="129" t="s">
        <v>16708</v>
      </c>
      <c r="F14627" s="129" t="s">
        <v>16769</v>
      </c>
      <c r="G14627" s="129" t="s">
        <v>16723</v>
      </c>
      <c r="H14627" s="129" t="s">
        <v>16801</v>
      </c>
    </row>
    <row r="14628" spans="1:8" x14ac:dyDescent="0.3">
      <c r="A14628" s="183">
        <v>45322</v>
      </c>
      <c r="B14628" s="129" t="s">
        <v>16865</v>
      </c>
      <c r="C14628" s="129" t="s">
        <v>417</v>
      </c>
      <c r="D14628" s="165">
        <v>97.59</v>
      </c>
      <c r="E14628" s="129" t="s">
        <v>16708</v>
      </c>
      <c r="F14628" s="129" t="s">
        <v>16769</v>
      </c>
      <c r="G14628" s="129" t="s">
        <v>16723</v>
      </c>
      <c r="H14628" s="129" t="s">
        <v>16801</v>
      </c>
    </row>
    <row r="14629" spans="1:8" x14ac:dyDescent="0.3">
      <c r="A14629" s="183">
        <v>45322</v>
      </c>
      <c r="B14629" s="129" t="s">
        <v>17107</v>
      </c>
      <c r="C14629" s="129" t="s">
        <v>417</v>
      </c>
      <c r="D14629" s="165">
        <v>70</v>
      </c>
      <c r="E14629" s="129" t="s">
        <v>16716</v>
      </c>
      <c r="F14629" s="129" t="s">
        <v>16769</v>
      </c>
      <c r="G14629" s="129" t="s">
        <v>16723</v>
      </c>
      <c r="H14629" s="129"/>
    </row>
    <row r="14630" spans="1:8" x14ac:dyDescent="0.3">
      <c r="A14630" s="183">
        <v>45322</v>
      </c>
      <c r="B14630" s="129" t="s">
        <v>16865</v>
      </c>
      <c r="C14630" s="129" t="s">
        <v>417</v>
      </c>
      <c r="D14630" s="165">
        <v>9.6300000000000008</v>
      </c>
      <c r="E14630" s="129" t="s">
        <v>16710</v>
      </c>
      <c r="F14630" s="129" t="s">
        <v>16769</v>
      </c>
      <c r="G14630" s="129" t="s">
        <v>16723</v>
      </c>
      <c r="H14630" s="129"/>
    </row>
    <row r="14631" spans="1:8" x14ac:dyDescent="0.3">
      <c r="A14631" s="183">
        <v>45657</v>
      </c>
      <c r="B14631" s="129" t="s">
        <v>16929</v>
      </c>
      <c r="C14631" s="129" t="s">
        <v>417</v>
      </c>
      <c r="D14631" s="165">
        <v>115830</v>
      </c>
      <c r="E14631" s="129" t="s">
        <v>16708</v>
      </c>
      <c r="F14631" s="129" t="s">
        <v>16721</v>
      </c>
      <c r="G14631" s="129" t="s">
        <v>16723</v>
      </c>
      <c r="H14631" s="129"/>
    </row>
    <row r="14632" spans="1:8" x14ac:dyDescent="0.3">
      <c r="A14632" s="183">
        <v>45657</v>
      </c>
      <c r="B14632" s="129" t="s">
        <v>16930</v>
      </c>
      <c r="C14632" s="129" t="s">
        <v>417</v>
      </c>
      <c r="D14632" s="165">
        <v>92043</v>
      </c>
      <c r="E14632" s="129" t="s">
        <v>16708</v>
      </c>
      <c r="F14632" s="129" t="s">
        <v>16721</v>
      </c>
      <c r="G14632" s="129" t="s">
        <v>16723</v>
      </c>
      <c r="H14632" s="129"/>
    </row>
    <row r="14633" spans="1:8" x14ac:dyDescent="0.3">
      <c r="A14633" s="183">
        <v>45657</v>
      </c>
      <c r="B14633" s="129" t="s">
        <v>16931</v>
      </c>
      <c r="C14633" s="129" t="s">
        <v>417</v>
      </c>
      <c r="D14633" s="165">
        <v>104063</v>
      </c>
      <c r="E14633" s="129" t="s">
        <v>16708</v>
      </c>
      <c r="F14633" s="129" t="s">
        <v>16721</v>
      </c>
      <c r="G14633" s="129" t="s">
        <v>16723</v>
      </c>
      <c r="H14633" s="129"/>
    </row>
    <row r="14634" spans="1:8" x14ac:dyDescent="0.3">
      <c r="A14634" s="183">
        <v>45626</v>
      </c>
      <c r="B14634" s="129" t="s">
        <v>16926</v>
      </c>
      <c r="C14634" s="129" t="s">
        <v>417</v>
      </c>
      <c r="D14634" s="165">
        <v>56745</v>
      </c>
      <c r="E14634" s="129" t="s">
        <v>16708</v>
      </c>
      <c r="F14634" s="129" t="s">
        <v>16721</v>
      </c>
      <c r="G14634" s="129" t="s">
        <v>16723</v>
      </c>
      <c r="H14634" s="129"/>
    </row>
    <row r="14635" spans="1:8" x14ac:dyDescent="0.3">
      <c r="A14635" s="183">
        <v>45626</v>
      </c>
      <c r="B14635" s="129" t="s">
        <v>16924</v>
      </c>
      <c r="C14635" s="129" t="s">
        <v>417</v>
      </c>
      <c r="D14635" s="165">
        <v>140026</v>
      </c>
      <c r="E14635" s="129" t="s">
        <v>16708</v>
      </c>
      <c r="F14635" s="129" t="s">
        <v>16721</v>
      </c>
      <c r="G14635" s="129" t="s">
        <v>16723</v>
      </c>
      <c r="H14635" s="129"/>
    </row>
    <row r="14636" spans="1:8" x14ac:dyDescent="0.3">
      <c r="A14636" s="183">
        <v>45626</v>
      </c>
      <c r="B14636" s="129" t="s">
        <v>16922</v>
      </c>
      <c r="C14636" s="129" t="s">
        <v>417</v>
      </c>
      <c r="D14636" s="165">
        <v>101418</v>
      </c>
      <c r="E14636" s="129" t="s">
        <v>16708</v>
      </c>
      <c r="F14636" s="129" t="s">
        <v>16721</v>
      </c>
      <c r="G14636" s="129" t="s">
        <v>16723</v>
      </c>
      <c r="H14636" s="129"/>
    </row>
    <row r="14637" spans="1:8" x14ac:dyDescent="0.3">
      <c r="A14637" s="183">
        <v>45626</v>
      </c>
      <c r="B14637" s="129" t="s">
        <v>16921</v>
      </c>
      <c r="C14637" s="129" t="s">
        <v>417</v>
      </c>
      <c r="D14637" s="165">
        <v>141599</v>
      </c>
      <c r="E14637" s="129" t="s">
        <v>16708</v>
      </c>
      <c r="F14637" s="129" t="s">
        <v>16721</v>
      </c>
      <c r="G14637" s="129" t="s">
        <v>16723</v>
      </c>
      <c r="H14637" s="129"/>
    </row>
    <row r="14638" spans="1:8" x14ac:dyDescent="0.3">
      <c r="A14638" s="183">
        <v>45626</v>
      </c>
      <c r="B14638" s="129" t="s">
        <v>17100</v>
      </c>
      <c r="C14638" s="129" t="s">
        <v>417</v>
      </c>
      <c r="D14638" s="165">
        <v>102516</v>
      </c>
      <c r="E14638" s="129" t="s">
        <v>16708</v>
      </c>
      <c r="F14638" s="129" t="s">
        <v>16721</v>
      </c>
      <c r="G14638" s="129" t="s">
        <v>16723</v>
      </c>
      <c r="H14638" s="129"/>
    </row>
    <row r="14639" spans="1:8" x14ac:dyDescent="0.3">
      <c r="A14639" s="183">
        <v>45626</v>
      </c>
      <c r="B14639" s="129" t="s">
        <v>16926</v>
      </c>
      <c r="C14639" s="129" t="s">
        <v>417</v>
      </c>
      <c r="D14639" s="165">
        <v>68090</v>
      </c>
      <c r="E14639" s="129" t="s">
        <v>16708</v>
      </c>
      <c r="F14639" s="129" t="s">
        <v>16721</v>
      </c>
      <c r="G14639" s="129" t="s">
        <v>16723</v>
      </c>
      <c r="H14639" s="129"/>
    </row>
    <row r="14640" spans="1:8" x14ac:dyDescent="0.3">
      <c r="A14640" s="183">
        <v>45626</v>
      </c>
      <c r="B14640" s="129" t="s">
        <v>16923</v>
      </c>
      <c r="C14640" s="129" t="s">
        <v>417</v>
      </c>
      <c r="D14640" s="165">
        <v>69035</v>
      </c>
      <c r="E14640" s="129" t="s">
        <v>16708</v>
      </c>
      <c r="F14640" s="129" t="s">
        <v>16721</v>
      </c>
      <c r="G14640" s="129" t="s">
        <v>16723</v>
      </c>
      <c r="H14640" s="129"/>
    </row>
    <row r="14641" spans="1:8" x14ac:dyDescent="0.3">
      <c r="A14641" s="183">
        <v>45596</v>
      </c>
      <c r="B14641" s="129" t="s">
        <v>16919</v>
      </c>
      <c r="C14641" s="129" t="s">
        <v>417</v>
      </c>
      <c r="D14641" s="165">
        <v>137475</v>
      </c>
      <c r="E14641" s="129" t="s">
        <v>16716</v>
      </c>
      <c r="F14641" s="129" t="s">
        <v>16721</v>
      </c>
      <c r="G14641" s="129" t="s">
        <v>16723</v>
      </c>
      <c r="H14641" s="129"/>
    </row>
    <row r="14642" spans="1:8" x14ac:dyDescent="0.3">
      <c r="A14642" s="183">
        <v>45596</v>
      </c>
      <c r="B14642" s="129" t="s">
        <v>16919</v>
      </c>
      <c r="C14642" s="129" t="s">
        <v>417</v>
      </c>
      <c r="D14642" s="165">
        <v>68239</v>
      </c>
      <c r="E14642" s="129" t="s">
        <v>16708</v>
      </c>
      <c r="F14642" s="129" t="s">
        <v>16721</v>
      </c>
      <c r="G14642" s="129" t="s">
        <v>16723</v>
      </c>
      <c r="H14642" s="129"/>
    </row>
    <row r="14643" spans="1:8" x14ac:dyDescent="0.3">
      <c r="A14643" s="183">
        <v>45596</v>
      </c>
      <c r="B14643" s="129" t="s">
        <v>16919</v>
      </c>
      <c r="C14643" s="129" t="s">
        <v>417</v>
      </c>
      <c r="D14643" s="165">
        <v>65802</v>
      </c>
      <c r="E14643" s="129" t="s">
        <v>16708</v>
      </c>
      <c r="F14643" s="129" t="s">
        <v>16721</v>
      </c>
      <c r="G14643" s="129" t="s">
        <v>16723</v>
      </c>
      <c r="H14643" s="129"/>
    </row>
    <row r="14644" spans="1:8" x14ac:dyDescent="0.3">
      <c r="A14644" s="183">
        <v>45626</v>
      </c>
      <c r="B14644" s="129" t="s">
        <v>16924</v>
      </c>
      <c r="C14644" s="129" t="s">
        <v>417</v>
      </c>
      <c r="D14644" s="165">
        <v>41408</v>
      </c>
      <c r="E14644" s="129" t="s">
        <v>16716</v>
      </c>
      <c r="F14644" s="129" t="s">
        <v>16721</v>
      </c>
      <c r="G14644" s="129" t="s">
        <v>16723</v>
      </c>
      <c r="H14644" s="129"/>
    </row>
    <row r="14645" spans="1:8" x14ac:dyDescent="0.3">
      <c r="A14645" s="183">
        <v>45596</v>
      </c>
      <c r="B14645" s="129" t="s">
        <v>16917</v>
      </c>
      <c r="C14645" s="129" t="s">
        <v>417</v>
      </c>
      <c r="D14645" s="165">
        <v>94445</v>
      </c>
      <c r="E14645" s="129" t="s">
        <v>16708</v>
      </c>
      <c r="F14645" s="129" t="s">
        <v>16721</v>
      </c>
      <c r="G14645" s="129" t="s">
        <v>16723</v>
      </c>
      <c r="H14645" s="129"/>
    </row>
    <row r="14646" spans="1:8" x14ac:dyDescent="0.3">
      <c r="A14646" s="183">
        <v>45596</v>
      </c>
      <c r="B14646" s="129" t="s">
        <v>16915</v>
      </c>
      <c r="C14646" s="129" t="s">
        <v>417</v>
      </c>
      <c r="D14646" s="165">
        <v>102441</v>
      </c>
      <c r="E14646" s="129" t="s">
        <v>16708</v>
      </c>
      <c r="F14646" s="129" t="s">
        <v>16721</v>
      </c>
      <c r="G14646" s="129" t="s">
        <v>16723</v>
      </c>
      <c r="H14646" s="129"/>
    </row>
    <row r="14647" spans="1:8" x14ac:dyDescent="0.3">
      <c r="A14647" s="183">
        <v>45596</v>
      </c>
      <c r="B14647" s="129" t="s">
        <v>16916</v>
      </c>
      <c r="C14647" s="129" t="s">
        <v>417</v>
      </c>
      <c r="D14647" s="165">
        <v>89904</v>
      </c>
      <c r="E14647" s="129" t="s">
        <v>16708</v>
      </c>
      <c r="F14647" s="129" t="s">
        <v>16721</v>
      </c>
      <c r="G14647" s="129" t="s">
        <v>16723</v>
      </c>
      <c r="H14647" s="129"/>
    </row>
    <row r="14648" spans="1:8" x14ac:dyDescent="0.3">
      <c r="A14648" s="183">
        <v>45596</v>
      </c>
      <c r="B14648" s="129" t="s">
        <v>16917</v>
      </c>
      <c r="C14648" s="129" t="s">
        <v>417</v>
      </c>
      <c r="D14648" s="165">
        <v>80383</v>
      </c>
      <c r="E14648" s="129" t="s">
        <v>16708</v>
      </c>
      <c r="F14648" s="129" t="s">
        <v>16721</v>
      </c>
      <c r="G14648" s="129" t="s">
        <v>16723</v>
      </c>
      <c r="H14648" s="129"/>
    </row>
    <row r="14649" spans="1:8" x14ac:dyDescent="0.3">
      <c r="A14649" s="183">
        <v>45596</v>
      </c>
      <c r="B14649" s="129" t="s">
        <v>16918</v>
      </c>
      <c r="C14649" s="129" t="s">
        <v>417</v>
      </c>
      <c r="D14649" s="165">
        <v>80820</v>
      </c>
      <c r="E14649" s="129" t="s">
        <v>16708</v>
      </c>
      <c r="F14649" s="129" t="s">
        <v>16721</v>
      </c>
      <c r="G14649" s="129" t="s">
        <v>16723</v>
      </c>
      <c r="H14649" s="129"/>
    </row>
    <row r="14650" spans="1:8" x14ac:dyDescent="0.3">
      <c r="A14650" s="183">
        <v>45596</v>
      </c>
      <c r="B14650" s="129" t="s">
        <v>16919</v>
      </c>
      <c r="C14650" s="129" t="s">
        <v>417</v>
      </c>
      <c r="D14650" s="165">
        <v>56510</v>
      </c>
      <c r="E14650" s="129" t="s">
        <v>16708</v>
      </c>
      <c r="F14650" s="129" t="s">
        <v>16721</v>
      </c>
      <c r="G14650" s="129" t="s">
        <v>16723</v>
      </c>
      <c r="H14650" s="129"/>
    </row>
    <row r="14651" spans="1:8" x14ac:dyDescent="0.3">
      <c r="A14651" s="183">
        <v>45596</v>
      </c>
      <c r="B14651" s="129" t="s">
        <v>16919</v>
      </c>
      <c r="C14651" s="129" t="s">
        <v>417</v>
      </c>
      <c r="D14651" s="165">
        <v>40945</v>
      </c>
      <c r="E14651" s="129" t="s">
        <v>16708</v>
      </c>
      <c r="F14651" s="129" t="s">
        <v>16721</v>
      </c>
      <c r="G14651" s="129" t="s">
        <v>16723</v>
      </c>
      <c r="H14651" s="129"/>
    </row>
    <row r="14652" spans="1:8" x14ac:dyDescent="0.3">
      <c r="A14652" s="183">
        <v>45596</v>
      </c>
      <c r="B14652" s="129" t="s">
        <v>16919</v>
      </c>
      <c r="C14652" s="129" t="s">
        <v>417</v>
      </c>
      <c r="D14652" s="165">
        <v>24872</v>
      </c>
      <c r="E14652" s="129" t="s">
        <v>16716</v>
      </c>
      <c r="F14652" s="129" t="s">
        <v>16721</v>
      </c>
      <c r="G14652" s="129" t="s">
        <v>16723</v>
      </c>
      <c r="H14652" s="129"/>
    </row>
    <row r="14653" spans="1:8" x14ac:dyDescent="0.3">
      <c r="A14653" s="183">
        <v>45565</v>
      </c>
      <c r="B14653" s="129" t="s">
        <v>16911</v>
      </c>
      <c r="C14653" s="129" t="s">
        <v>417</v>
      </c>
      <c r="D14653" s="165">
        <v>120196</v>
      </c>
      <c r="E14653" s="129" t="s">
        <v>16708</v>
      </c>
      <c r="F14653" s="129" t="s">
        <v>16721</v>
      </c>
      <c r="G14653" s="129" t="s">
        <v>16723</v>
      </c>
      <c r="H14653" s="129"/>
    </row>
    <row r="14654" spans="1:8" x14ac:dyDescent="0.3">
      <c r="A14654" s="183">
        <v>45565</v>
      </c>
      <c r="B14654" s="129" t="s">
        <v>16911</v>
      </c>
      <c r="C14654" s="129" t="s">
        <v>417</v>
      </c>
      <c r="D14654" s="165">
        <v>102936</v>
      </c>
      <c r="E14654" s="129" t="s">
        <v>16708</v>
      </c>
      <c r="F14654" s="129" t="s">
        <v>16721</v>
      </c>
      <c r="G14654" s="129" t="s">
        <v>16723</v>
      </c>
      <c r="H14654" s="129"/>
    </row>
    <row r="14655" spans="1:8" x14ac:dyDescent="0.3">
      <c r="A14655" s="183">
        <v>45565</v>
      </c>
      <c r="B14655" s="129" t="s">
        <v>16912</v>
      </c>
      <c r="C14655" s="129" t="s">
        <v>417</v>
      </c>
      <c r="D14655" s="165">
        <v>61511</v>
      </c>
      <c r="E14655" s="129" t="s">
        <v>16708</v>
      </c>
      <c r="F14655" s="129" t="s">
        <v>16721</v>
      </c>
      <c r="G14655" s="129" t="s">
        <v>16723</v>
      </c>
      <c r="H14655" s="129"/>
    </row>
    <row r="14656" spans="1:8" x14ac:dyDescent="0.3">
      <c r="A14656" s="183">
        <v>45565</v>
      </c>
      <c r="B14656" s="129" t="s">
        <v>16913</v>
      </c>
      <c r="C14656" s="129" t="s">
        <v>417</v>
      </c>
      <c r="D14656" s="165">
        <v>86268</v>
      </c>
      <c r="E14656" s="129" t="s">
        <v>16708</v>
      </c>
      <c r="F14656" s="129" t="s">
        <v>16721</v>
      </c>
      <c r="G14656" s="129" t="s">
        <v>16723</v>
      </c>
      <c r="H14656" s="129"/>
    </row>
    <row r="14657" spans="1:8" x14ac:dyDescent="0.3">
      <c r="A14657" s="183">
        <v>45565</v>
      </c>
      <c r="B14657" s="129" t="s">
        <v>16911</v>
      </c>
      <c r="C14657" s="129" t="s">
        <v>417</v>
      </c>
      <c r="D14657" s="165">
        <v>56785</v>
      </c>
      <c r="E14657" s="129" t="s">
        <v>16709</v>
      </c>
      <c r="F14657" s="129" t="s">
        <v>16721</v>
      </c>
      <c r="G14657" s="129" t="s">
        <v>16723</v>
      </c>
      <c r="H14657" s="129"/>
    </row>
    <row r="14658" spans="1:8" x14ac:dyDescent="0.3">
      <c r="A14658" s="183">
        <v>45535</v>
      </c>
      <c r="B14658" s="129" t="s">
        <v>17101</v>
      </c>
      <c r="C14658" s="129" t="s">
        <v>417</v>
      </c>
      <c r="D14658" s="165">
        <v>42208</v>
      </c>
      <c r="E14658" s="129" t="s">
        <v>16709</v>
      </c>
      <c r="F14658" s="129" t="s">
        <v>16721</v>
      </c>
      <c r="G14658" s="129" t="s">
        <v>16723</v>
      </c>
      <c r="H14658" s="129"/>
    </row>
    <row r="14659" spans="1:8" x14ac:dyDescent="0.3">
      <c r="A14659" s="183">
        <v>45535</v>
      </c>
      <c r="B14659" s="129" t="s">
        <v>16908</v>
      </c>
      <c r="C14659" s="129" t="s">
        <v>417</v>
      </c>
      <c r="D14659" s="165">
        <v>41425</v>
      </c>
      <c r="E14659" s="129" t="s">
        <v>16708</v>
      </c>
      <c r="F14659" s="129" t="s">
        <v>16721</v>
      </c>
      <c r="G14659" s="129" t="s">
        <v>16723</v>
      </c>
      <c r="H14659" s="129"/>
    </row>
    <row r="14660" spans="1:8" x14ac:dyDescent="0.3">
      <c r="A14660" s="183">
        <v>45535</v>
      </c>
      <c r="B14660" s="129" t="s">
        <v>16908</v>
      </c>
      <c r="C14660" s="129" t="s">
        <v>417</v>
      </c>
      <c r="D14660" s="165">
        <v>28873</v>
      </c>
      <c r="E14660" s="129" t="s">
        <v>16708</v>
      </c>
      <c r="F14660" s="129" t="s">
        <v>16721</v>
      </c>
      <c r="G14660" s="129" t="s">
        <v>16723</v>
      </c>
      <c r="H14660" s="129"/>
    </row>
    <row r="14661" spans="1:8" x14ac:dyDescent="0.3">
      <c r="A14661" s="183">
        <v>45565</v>
      </c>
      <c r="B14661" s="129" t="s">
        <v>16911</v>
      </c>
      <c r="C14661" s="129" t="s">
        <v>417</v>
      </c>
      <c r="D14661" s="165">
        <v>965</v>
      </c>
      <c r="E14661" s="129" t="s">
        <v>16708</v>
      </c>
      <c r="F14661" s="129" t="s">
        <v>16721</v>
      </c>
      <c r="G14661" s="129" t="s">
        <v>16723</v>
      </c>
      <c r="H14661" s="129"/>
    </row>
    <row r="14662" spans="1:8" x14ac:dyDescent="0.3">
      <c r="A14662" s="183">
        <v>45535</v>
      </c>
      <c r="B14662" s="129" t="s">
        <v>16906</v>
      </c>
      <c r="C14662" s="129" t="s">
        <v>417</v>
      </c>
      <c r="D14662" s="165">
        <v>186181</v>
      </c>
      <c r="E14662" s="129" t="s">
        <v>16708</v>
      </c>
      <c r="F14662" s="129" t="s">
        <v>16721</v>
      </c>
      <c r="G14662" s="129" t="s">
        <v>16723</v>
      </c>
      <c r="H14662" s="129"/>
    </row>
    <row r="14663" spans="1:8" x14ac:dyDescent="0.3">
      <c r="A14663" s="183">
        <v>45535</v>
      </c>
      <c r="B14663" s="129" t="s">
        <v>16906</v>
      </c>
      <c r="C14663" s="129" t="s">
        <v>417</v>
      </c>
      <c r="D14663" s="165">
        <v>119312</v>
      </c>
      <c r="E14663" s="129" t="s">
        <v>16708</v>
      </c>
      <c r="F14663" s="129" t="s">
        <v>16721</v>
      </c>
      <c r="G14663" s="129" t="s">
        <v>16723</v>
      </c>
      <c r="H14663" s="129"/>
    </row>
    <row r="14664" spans="1:8" x14ac:dyDescent="0.3">
      <c r="A14664" s="183">
        <v>45535</v>
      </c>
      <c r="B14664" s="129" t="s">
        <v>16905</v>
      </c>
      <c r="C14664" s="129" t="s">
        <v>417</v>
      </c>
      <c r="D14664" s="165">
        <v>98791</v>
      </c>
      <c r="E14664" s="129" t="s">
        <v>16708</v>
      </c>
      <c r="F14664" s="129" t="s">
        <v>16721</v>
      </c>
      <c r="G14664" s="129" t="s">
        <v>16723</v>
      </c>
      <c r="H14664" s="129"/>
    </row>
    <row r="14665" spans="1:8" x14ac:dyDescent="0.3">
      <c r="A14665" s="183">
        <v>45535</v>
      </c>
      <c r="B14665" s="129" t="s">
        <v>16908</v>
      </c>
      <c r="C14665" s="129" t="s">
        <v>417</v>
      </c>
      <c r="D14665" s="165">
        <v>55961</v>
      </c>
      <c r="E14665" s="129" t="s">
        <v>16708</v>
      </c>
      <c r="F14665" s="129" t="s">
        <v>16721</v>
      </c>
      <c r="G14665" s="129" t="s">
        <v>16723</v>
      </c>
      <c r="H14665" s="129"/>
    </row>
    <row r="14666" spans="1:8" x14ac:dyDescent="0.3">
      <c r="A14666" s="183">
        <v>45535</v>
      </c>
      <c r="B14666" s="129" t="s">
        <v>17102</v>
      </c>
      <c r="C14666" s="129" t="s">
        <v>417</v>
      </c>
      <c r="D14666" s="165">
        <v>35554</v>
      </c>
      <c r="E14666" s="129" t="s">
        <v>16708</v>
      </c>
      <c r="F14666" s="129" t="s">
        <v>16721</v>
      </c>
      <c r="G14666" s="129" t="s">
        <v>16723</v>
      </c>
      <c r="H14666" s="129"/>
    </row>
    <row r="14667" spans="1:8" x14ac:dyDescent="0.3">
      <c r="A14667" s="183">
        <v>45535</v>
      </c>
      <c r="B14667" s="129" t="s">
        <v>17103</v>
      </c>
      <c r="C14667" s="129" t="s">
        <v>417</v>
      </c>
      <c r="D14667" s="165">
        <v>22816</v>
      </c>
      <c r="E14667" s="129" t="s">
        <v>16708</v>
      </c>
      <c r="F14667" s="129" t="s">
        <v>16721</v>
      </c>
      <c r="G14667" s="129" t="s">
        <v>16723</v>
      </c>
      <c r="H14667" s="129"/>
    </row>
    <row r="14668" spans="1:8" x14ac:dyDescent="0.3">
      <c r="A14668" s="183">
        <v>45535</v>
      </c>
      <c r="B14668" s="129" t="s">
        <v>16908</v>
      </c>
      <c r="C14668" s="129" t="s">
        <v>417</v>
      </c>
      <c r="D14668" s="165">
        <v>49550</v>
      </c>
      <c r="E14668" s="129" t="s">
        <v>16708</v>
      </c>
      <c r="F14668" s="129" t="s">
        <v>16721</v>
      </c>
      <c r="G14668" s="129" t="s">
        <v>16723</v>
      </c>
      <c r="H14668" s="129"/>
    </row>
    <row r="14669" spans="1:8" x14ac:dyDescent="0.3">
      <c r="A14669" s="183">
        <v>45535</v>
      </c>
      <c r="B14669" s="129" t="s">
        <v>17103</v>
      </c>
      <c r="C14669" s="129" t="s">
        <v>417</v>
      </c>
      <c r="D14669" s="165">
        <v>20716</v>
      </c>
      <c r="E14669" s="129" t="s">
        <v>16708</v>
      </c>
      <c r="F14669" s="129" t="s">
        <v>16721</v>
      </c>
      <c r="G14669" s="129" t="s">
        <v>16723</v>
      </c>
      <c r="H14669" s="129"/>
    </row>
    <row r="14670" spans="1:8" x14ac:dyDescent="0.3">
      <c r="A14670" s="183">
        <v>45535</v>
      </c>
      <c r="B14670" s="129" t="s">
        <v>17101</v>
      </c>
      <c r="C14670" s="129" t="s">
        <v>417</v>
      </c>
      <c r="D14670" s="165">
        <v>20979</v>
      </c>
      <c r="E14670" s="129" t="s">
        <v>16709</v>
      </c>
      <c r="F14670" s="129" t="s">
        <v>16721</v>
      </c>
      <c r="G14670" s="129" t="s">
        <v>16723</v>
      </c>
      <c r="H14670" s="129"/>
    </row>
    <row r="14671" spans="1:8" x14ac:dyDescent="0.3">
      <c r="A14671" s="183">
        <v>45504</v>
      </c>
      <c r="B14671" s="129" t="s">
        <v>16899</v>
      </c>
      <c r="C14671" s="129" t="s">
        <v>417</v>
      </c>
      <c r="D14671" s="165">
        <v>128821</v>
      </c>
      <c r="E14671" s="129" t="s">
        <v>16708</v>
      </c>
      <c r="F14671" s="129" t="s">
        <v>16721</v>
      </c>
      <c r="G14671" s="129" t="s">
        <v>16723</v>
      </c>
      <c r="H14671" s="129"/>
    </row>
    <row r="14672" spans="1:8" x14ac:dyDescent="0.3">
      <c r="A14672" s="183">
        <v>45504</v>
      </c>
      <c r="B14672" s="129" t="s">
        <v>16898</v>
      </c>
      <c r="C14672" s="129" t="s">
        <v>417</v>
      </c>
      <c r="D14672" s="165">
        <v>97746</v>
      </c>
      <c r="E14672" s="129" t="s">
        <v>16708</v>
      </c>
      <c r="F14672" s="129" t="s">
        <v>16721</v>
      </c>
      <c r="G14672" s="129" t="s">
        <v>16723</v>
      </c>
      <c r="H14672" s="129"/>
    </row>
    <row r="14673" spans="1:8" x14ac:dyDescent="0.3">
      <c r="A14673" s="183">
        <v>45504</v>
      </c>
      <c r="B14673" s="129" t="s">
        <v>16899</v>
      </c>
      <c r="C14673" s="129" t="s">
        <v>417</v>
      </c>
      <c r="D14673" s="165">
        <v>105048</v>
      </c>
      <c r="E14673" s="129" t="s">
        <v>16708</v>
      </c>
      <c r="F14673" s="129" t="s">
        <v>16721</v>
      </c>
      <c r="G14673" s="129" t="s">
        <v>16723</v>
      </c>
      <c r="H14673" s="129"/>
    </row>
    <row r="14674" spans="1:8" x14ac:dyDescent="0.3">
      <c r="A14674" s="183">
        <v>45504</v>
      </c>
      <c r="B14674" s="129" t="s">
        <v>16902</v>
      </c>
      <c r="C14674" s="129" t="s">
        <v>417</v>
      </c>
      <c r="D14674" s="165">
        <v>66323</v>
      </c>
      <c r="E14674" s="129" t="s">
        <v>16708</v>
      </c>
      <c r="F14674" s="129" t="s">
        <v>16721</v>
      </c>
      <c r="G14674" s="129" t="s">
        <v>16723</v>
      </c>
      <c r="H14674" s="129"/>
    </row>
    <row r="14675" spans="1:8" x14ac:dyDescent="0.3">
      <c r="A14675" s="183">
        <v>45504</v>
      </c>
      <c r="B14675" s="129" t="s">
        <v>17093</v>
      </c>
      <c r="C14675" s="129" t="s">
        <v>417</v>
      </c>
      <c r="D14675" s="165">
        <v>142086</v>
      </c>
      <c r="E14675" s="129" t="s">
        <v>16708</v>
      </c>
      <c r="F14675" s="129" t="s">
        <v>16721</v>
      </c>
      <c r="G14675" s="129" t="s">
        <v>16723</v>
      </c>
      <c r="H14675" s="129"/>
    </row>
    <row r="14676" spans="1:8" x14ac:dyDescent="0.3">
      <c r="A14676" s="183">
        <v>45504</v>
      </c>
      <c r="B14676" s="129" t="s">
        <v>16900</v>
      </c>
      <c r="C14676" s="129" t="s">
        <v>417</v>
      </c>
      <c r="D14676" s="165">
        <v>75258</v>
      </c>
      <c r="E14676" s="129" t="s">
        <v>16708</v>
      </c>
      <c r="F14676" s="129" t="s">
        <v>16721</v>
      </c>
      <c r="G14676" s="129" t="s">
        <v>16723</v>
      </c>
      <c r="H14676" s="129"/>
    </row>
    <row r="14677" spans="1:8" x14ac:dyDescent="0.3">
      <c r="A14677" s="183">
        <v>45504</v>
      </c>
      <c r="B14677" s="129" t="s">
        <v>16901</v>
      </c>
      <c r="C14677" s="129" t="s">
        <v>417</v>
      </c>
      <c r="D14677" s="165">
        <v>179271</v>
      </c>
      <c r="E14677" s="129" t="s">
        <v>16708</v>
      </c>
      <c r="F14677" s="129" t="s">
        <v>16721</v>
      </c>
      <c r="G14677" s="129" t="s">
        <v>16723</v>
      </c>
      <c r="H14677" s="129"/>
    </row>
    <row r="14678" spans="1:8" x14ac:dyDescent="0.3">
      <c r="A14678" s="183">
        <v>45473</v>
      </c>
      <c r="B14678" s="129" t="s">
        <v>16896</v>
      </c>
      <c r="C14678" s="129" t="s">
        <v>417</v>
      </c>
      <c r="D14678" s="165">
        <v>25571</v>
      </c>
      <c r="E14678" s="129" t="s">
        <v>16708</v>
      </c>
      <c r="F14678" s="129" t="s">
        <v>16721</v>
      </c>
      <c r="G14678" s="129" t="s">
        <v>16723</v>
      </c>
      <c r="H14678" s="129"/>
    </row>
    <row r="14679" spans="1:8" x14ac:dyDescent="0.3">
      <c r="A14679" s="183">
        <v>45473</v>
      </c>
      <c r="B14679" s="129" t="s">
        <v>16892</v>
      </c>
      <c r="C14679" s="129" t="s">
        <v>417</v>
      </c>
      <c r="D14679" s="165">
        <v>133194</v>
      </c>
      <c r="E14679" s="129" t="s">
        <v>16708</v>
      </c>
      <c r="F14679" s="129" t="s">
        <v>16721</v>
      </c>
      <c r="G14679" s="129" t="s">
        <v>16723</v>
      </c>
      <c r="H14679" s="129"/>
    </row>
    <row r="14680" spans="1:8" x14ac:dyDescent="0.3">
      <c r="A14680" s="183">
        <v>45473</v>
      </c>
      <c r="B14680" s="129" t="s">
        <v>16897</v>
      </c>
      <c r="C14680" s="129" t="s">
        <v>417</v>
      </c>
      <c r="D14680" s="165">
        <v>118733</v>
      </c>
      <c r="E14680" s="129" t="s">
        <v>16708</v>
      </c>
      <c r="F14680" s="129" t="s">
        <v>16721</v>
      </c>
      <c r="G14680" s="129" t="s">
        <v>16723</v>
      </c>
      <c r="H14680" s="129"/>
    </row>
    <row r="14681" spans="1:8" x14ac:dyDescent="0.3">
      <c r="A14681" s="183">
        <v>45473</v>
      </c>
      <c r="B14681" s="129" t="s">
        <v>16894</v>
      </c>
      <c r="C14681" s="129" t="s">
        <v>417</v>
      </c>
      <c r="D14681" s="165">
        <v>138150</v>
      </c>
      <c r="E14681" s="129" t="s">
        <v>16708</v>
      </c>
      <c r="F14681" s="129" t="s">
        <v>16721</v>
      </c>
      <c r="G14681" s="129" t="s">
        <v>16723</v>
      </c>
      <c r="H14681" s="129"/>
    </row>
    <row r="14682" spans="1:8" x14ac:dyDescent="0.3">
      <c r="A14682" s="183">
        <v>45473</v>
      </c>
      <c r="B14682" s="129" t="s">
        <v>16893</v>
      </c>
      <c r="C14682" s="129" t="s">
        <v>417</v>
      </c>
      <c r="D14682" s="165">
        <v>158474</v>
      </c>
      <c r="E14682" s="129" t="s">
        <v>16708</v>
      </c>
      <c r="F14682" s="129" t="s">
        <v>16721</v>
      </c>
      <c r="G14682" s="129" t="s">
        <v>16723</v>
      </c>
      <c r="H14682" s="129"/>
    </row>
    <row r="14683" spans="1:8" x14ac:dyDescent="0.3">
      <c r="A14683" s="183">
        <v>45473</v>
      </c>
      <c r="B14683" s="129" t="s">
        <v>16896</v>
      </c>
      <c r="C14683" s="129" t="s">
        <v>417</v>
      </c>
      <c r="D14683" s="165">
        <v>111517</v>
      </c>
      <c r="E14683" s="129" t="s">
        <v>16708</v>
      </c>
      <c r="F14683" s="129" t="s">
        <v>16721</v>
      </c>
      <c r="G14683" s="129" t="s">
        <v>16723</v>
      </c>
      <c r="H14683" s="129"/>
    </row>
    <row r="14684" spans="1:8" x14ac:dyDescent="0.3">
      <c r="A14684" s="183">
        <v>45443</v>
      </c>
      <c r="B14684" s="129" t="s">
        <v>16891</v>
      </c>
      <c r="C14684" s="129" t="s">
        <v>417</v>
      </c>
      <c r="D14684" s="165">
        <v>181727</v>
      </c>
      <c r="E14684" s="129" t="s">
        <v>16708</v>
      </c>
      <c r="F14684" s="129" t="s">
        <v>16721</v>
      </c>
      <c r="G14684" s="129" t="s">
        <v>16723</v>
      </c>
      <c r="H14684" s="129"/>
    </row>
    <row r="14685" spans="1:8" x14ac:dyDescent="0.3">
      <c r="A14685" s="183">
        <v>45443</v>
      </c>
      <c r="B14685" s="129" t="s">
        <v>16890</v>
      </c>
      <c r="C14685" s="129" t="s">
        <v>417</v>
      </c>
      <c r="D14685" s="165">
        <v>68357</v>
      </c>
      <c r="E14685" s="129" t="s">
        <v>16708</v>
      </c>
      <c r="F14685" s="129" t="s">
        <v>16721</v>
      </c>
      <c r="G14685" s="129" t="s">
        <v>16723</v>
      </c>
      <c r="H14685" s="129"/>
    </row>
    <row r="14686" spans="1:8" x14ac:dyDescent="0.3">
      <c r="A14686" s="183">
        <v>45473</v>
      </c>
      <c r="B14686" s="129" t="s">
        <v>16893</v>
      </c>
      <c r="C14686" s="129" t="s">
        <v>417</v>
      </c>
      <c r="D14686" s="165">
        <v>94421</v>
      </c>
      <c r="E14686" s="129" t="s">
        <v>16716</v>
      </c>
      <c r="F14686" s="129" t="s">
        <v>16721</v>
      </c>
      <c r="G14686" s="129" t="s">
        <v>16723</v>
      </c>
      <c r="H14686" s="129"/>
    </row>
    <row r="14687" spans="1:8" x14ac:dyDescent="0.3">
      <c r="A14687" s="183">
        <v>45473</v>
      </c>
      <c r="B14687" s="129" t="s">
        <v>16897</v>
      </c>
      <c r="C14687" s="129" t="s">
        <v>417</v>
      </c>
      <c r="D14687" s="165">
        <v>53074</v>
      </c>
      <c r="E14687" s="129" t="s">
        <v>16716</v>
      </c>
      <c r="F14687" s="129" t="s">
        <v>16721</v>
      </c>
      <c r="G14687" s="129" t="s">
        <v>16723</v>
      </c>
      <c r="H14687" s="129"/>
    </row>
    <row r="14688" spans="1:8" x14ac:dyDescent="0.3">
      <c r="A14688" s="183">
        <v>45473</v>
      </c>
      <c r="B14688" s="129" t="s">
        <v>16893</v>
      </c>
      <c r="C14688" s="129" t="s">
        <v>417</v>
      </c>
      <c r="D14688" s="165">
        <v>34622</v>
      </c>
      <c r="E14688" s="129" t="s">
        <v>16716</v>
      </c>
      <c r="F14688" s="129" t="s">
        <v>16721</v>
      </c>
      <c r="G14688" s="129" t="s">
        <v>16723</v>
      </c>
      <c r="H14688" s="129"/>
    </row>
    <row r="14689" spans="1:8" x14ac:dyDescent="0.3">
      <c r="A14689" s="183">
        <v>45443</v>
      </c>
      <c r="B14689" s="129" t="s">
        <v>16887</v>
      </c>
      <c r="C14689" s="129" t="s">
        <v>417</v>
      </c>
      <c r="D14689" s="165">
        <v>105934</v>
      </c>
      <c r="E14689" s="129" t="s">
        <v>16708</v>
      </c>
      <c r="F14689" s="129" t="s">
        <v>16721</v>
      </c>
      <c r="G14689" s="129" t="s">
        <v>16723</v>
      </c>
      <c r="H14689" s="129"/>
    </row>
    <row r="14690" spans="1:8" x14ac:dyDescent="0.3">
      <c r="A14690" s="183">
        <v>45443</v>
      </c>
      <c r="B14690" s="129" t="s">
        <v>17096</v>
      </c>
      <c r="C14690" s="129" t="s">
        <v>417</v>
      </c>
      <c r="D14690" s="165">
        <v>128291</v>
      </c>
      <c r="E14690" s="129" t="s">
        <v>16708</v>
      </c>
      <c r="F14690" s="129" t="s">
        <v>16721</v>
      </c>
      <c r="G14690" s="129" t="s">
        <v>16723</v>
      </c>
      <c r="H14690" s="129"/>
    </row>
    <row r="14691" spans="1:8" x14ac:dyDescent="0.3">
      <c r="A14691" s="183">
        <v>45443</v>
      </c>
      <c r="B14691" s="129" t="s">
        <v>16888</v>
      </c>
      <c r="C14691" s="129" t="s">
        <v>417</v>
      </c>
      <c r="D14691" s="165">
        <v>168708</v>
      </c>
      <c r="E14691" s="129" t="s">
        <v>16708</v>
      </c>
      <c r="F14691" s="129" t="s">
        <v>16721</v>
      </c>
      <c r="G14691" s="129" t="s">
        <v>16723</v>
      </c>
      <c r="H14691" s="129"/>
    </row>
    <row r="14692" spans="1:8" x14ac:dyDescent="0.3">
      <c r="A14692" s="183">
        <v>45443</v>
      </c>
      <c r="B14692" s="129" t="s">
        <v>17104</v>
      </c>
      <c r="C14692" s="129" t="s">
        <v>417</v>
      </c>
      <c r="D14692" s="165">
        <v>149467</v>
      </c>
      <c r="E14692" s="129" t="s">
        <v>16708</v>
      </c>
      <c r="F14692" s="129" t="s">
        <v>16721</v>
      </c>
      <c r="G14692" s="129" t="s">
        <v>16723</v>
      </c>
      <c r="H14692" s="129"/>
    </row>
    <row r="14693" spans="1:8" x14ac:dyDescent="0.3">
      <c r="A14693" s="183">
        <v>45443</v>
      </c>
      <c r="B14693" s="129" t="s">
        <v>16889</v>
      </c>
      <c r="C14693" s="129" t="s">
        <v>417</v>
      </c>
      <c r="D14693" s="165">
        <v>126209</v>
      </c>
      <c r="E14693" s="129" t="s">
        <v>16708</v>
      </c>
      <c r="F14693" s="129" t="s">
        <v>16721</v>
      </c>
      <c r="G14693" s="129" t="s">
        <v>16723</v>
      </c>
      <c r="H14693" s="129"/>
    </row>
    <row r="14694" spans="1:8" x14ac:dyDescent="0.3">
      <c r="A14694" s="183">
        <v>45443</v>
      </c>
      <c r="B14694" s="129" t="s">
        <v>16890</v>
      </c>
      <c r="C14694" s="129" t="s">
        <v>417</v>
      </c>
      <c r="D14694" s="165">
        <v>47542</v>
      </c>
      <c r="E14694" s="129" t="s">
        <v>16708</v>
      </c>
      <c r="F14694" s="129" t="s">
        <v>16721</v>
      </c>
      <c r="G14694" s="129" t="s">
        <v>16723</v>
      </c>
      <c r="H14694" s="129"/>
    </row>
    <row r="14695" spans="1:8" x14ac:dyDescent="0.3">
      <c r="A14695" s="183">
        <v>45412</v>
      </c>
      <c r="B14695" s="129" t="s">
        <v>16885</v>
      </c>
      <c r="C14695" s="129" t="s">
        <v>417</v>
      </c>
      <c r="D14695" s="165">
        <v>158235</v>
      </c>
      <c r="E14695" s="129" t="s">
        <v>16710</v>
      </c>
      <c r="F14695" s="129" t="s">
        <v>16721</v>
      </c>
      <c r="G14695" s="129" t="s">
        <v>16723</v>
      </c>
      <c r="H14695" s="129"/>
    </row>
    <row r="14696" spans="1:8" x14ac:dyDescent="0.3">
      <c r="A14696" s="183">
        <v>45443</v>
      </c>
      <c r="B14696" s="129" t="s">
        <v>16891</v>
      </c>
      <c r="C14696" s="129" t="s">
        <v>417</v>
      </c>
      <c r="D14696" s="165">
        <v>23943</v>
      </c>
      <c r="E14696" s="129" t="s">
        <v>16708</v>
      </c>
      <c r="F14696" s="129" t="s">
        <v>16721</v>
      </c>
      <c r="G14696" s="129" t="s">
        <v>16723</v>
      </c>
      <c r="H14696" s="129"/>
    </row>
    <row r="14697" spans="1:8" x14ac:dyDescent="0.3">
      <c r="A14697" s="183">
        <v>45412</v>
      </c>
      <c r="B14697" s="129" t="s">
        <v>16880</v>
      </c>
      <c r="C14697" s="129" t="s">
        <v>417</v>
      </c>
      <c r="D14697" s="165">
        <v>106393</v>
      </c>
      <c r="E14697" s="129" t="s">
        <v>16708</v>
      </c>
      <c r="F14697" s="129" t="s">
        <v>16721</v>
      </c>
      <c r="G14697" s="129" t="s">
        <v>16723</v>
      </c>
      <c r="H14697" s="129"/>
    </row>
    <row r="14698" spans="1:8" x14ac:dyDescent="0.3">
      <c r="A14698" s="183">
        <v>45412</v>
      </c>
      <c r="B14698" s="129" t="s">
        <v>16881</v>
      </c>
      <c r="C14698" s="129" t="s">
        <v>417</v>
      </c>
      <c r="D14698" s="165">
        <v>211255</v>
      </c>
      <c r="E14698" s="129" t="s">
        <v>16708</v>
      </c>
      <c r="F14698" s="129" t="s">
        <v>16721</v>
      </c>
      <c r="G14698" s="129" t="s">
        <v>16723</v>
      </c>
      <c r="H14698" s="129"/>
    </row>
    <row r="14699" spans="1:8" x14ac:dyDescent="0.3">
      <c r="A14699" s="183">
        <v>45412</v>
      </c>
      <c r="B14699" s="129" t="s">
        <v>16878</v>
      </c>
      <c r="C14699" s="129" t="s">
        <v>417</v>
      </c>
      <c r="D14699" s="165">
        <v>89781</v>
      </c>
      <c r="E14699" s="129" t="s">
        <v>16708</v>
      </c>
      <c r="F14699" s="129" t="s">
        <v>16721</v>
      </c>
      <c r="G14699" s="129" t="s">
        <v>16723</v>
      </c>
      <c r="H14699" s="129"/>
    </row>
    <row r="14700" spans="1:8" x14ac:dyDescent="0.3">
      <c r="A14700" s="183">
        <v>45412</v>
      </c>
      <c r="B14700" s="129" t="s">
        <v>16878</v>
      </c>
      <c r="C14700" s="129" t="s">
        <v>417</v>
      </c>
      <c r="D14700" s="165">
        <v>68699</v>
      </c>
      <c r="E14700" s="129" t="s">
        <v>16708</v>
      </c>
      <c r="F14700" s="129" t="s">
        <v>16721</v>
      </c>
      <c r="G14700" s="129" t="s">
        <v>16723</v>
      </c>
      <c r="H14700" s="129"/>
    </row>
    <row r="14701" spans="1:8" x14ac:dyDescent="0.3">
      <c r="A14701" s="183">
        <v>45412</v>
      </c>
      <c r="B14701" s="129" t="s">
        <v>16881</v>
      </c>
      <c r="C14701" s="129" t="s">
        <v>417</v>
      </c>
      <c r="D14701" s="165">
        <v>86165</v>
      </c>
      <c r="E14701" s="129" t="s">
        <v>16708</v>
      </c>
      <c r="F14701" s="129" t="s">
        <v>16721</v>
      </c>
      <c r="G14701" s="129" t="s">
        <v>16723</v>
      </c>
      <c r="H14701" s="129"/>
    </row>
    <row r="14702" spans="1:8" x14ac:dyDescent="0.3">
      <c r="A14702" s="183">
        <v>45412</v>
      </c>
      <c r="B14702" s="129" t="s">
        <v>16883</v>
      </c>
      <c r="C14702" s="129" t="s">
        <v>417</v>
      </c>
      <c r="D14702" s="165">
        <v>111733</v>
      </c>
      <c r="E14702" s="129" t="s">
        <v>16708</v>
      </c>
      <c r="F14702" s="129" t="s">
        <v>16721</v>
      </c>
      <c r="G14702" s="129" t="s">
        <v>16723</v>
      </c>
      <c r="H14702" s="129"/>
    </row>
    <row r="14703" spans="1:8" x14ac:dyDescent="0.3">
      <c r="A14703" s="183">
        <v>45412</v>
      </c>
      <c r="B14703" s="129" t="s">
        <v>16884</v>
      </c>
      <c r="C14703" s="129" t="s">
        <v>417</v>
      </c>
      <c r="D14703" s="165">
        <v>59511</v>
      </c>
      <c r="E14703" s="129" t="s">
        <v>16708</v>
      </c>
      <c r="F14703" s="129" t="s">
        <v>16721</v>
      </c>
      <c r="G14703" s="129" t="s">
        <v>16723</v>
      </c>
      <c r="H14703" s="129"/>
    </row>
    <row r="14704" spans="1:8" x14ac:dyDescent="0.3">
      <c r="A14704" s="183">
        <v>45412</v>
      </c>
      <c r="B14704" s="129" t="s">
        <v>16883</v>
      </c>
      <c r="C14704" s="129" t="s">
        <v>417</v>
      </c>
      <c r="D14704" s="165">
        <v>33516</v>
      </c>
      <c r="E14704" s="129" t="s">
        <v>16716</v>
      </c>
      <c r="F14704" s="129" t="s">
        <v>16721</v>
      </c>
      <c r="G14704" s="129" t="s">
        <v>16723</v>
      </c>
      <c r="H14704" s="129"/>
    </row>
    <row r="14705" spans="1:8" x14ac:dyDescent="0.3">
      <c r="A14705" s="183">
        <v>45412</v>
      </c>
      <c r="B14705" s="129" t="s">
        <v>16885</v>
      </c>
      <c r="C14705" s="129" t="s">
        <v>417</v>
      </c>
      <c r="D14705" s="165">
        <v>7894</v>
      </c>
      <c r="E14705" s="129" t="s">
        <v>16710</v>
      </c>
      <c r="F14705" s="129" t="s">
        <v>16721</v>
      </c>
      <c r="G14705" s="129" t="s">
        <v>16723</v>
      </c>
      <c r="H14705" s="129"/>
    </row>
    <row r="14706" spans="1:8" x14ac:dyDescent="0.3">
      <c r="A14706" s="183">
        <v>45382</v>
      </c>
      <c r="B14706" s="129" t="s">
        <v>17105</v>
      </c>
      <c r="C14706" s="129" t="s">
        <v>417</v>
      </c>
      <c r="D14706" s="165">
        <v>503197</v>
      </c>
      <c r="E14706" s="129" t="s">
        <v>16710</v>
      </c>
      <c r="F14706" s="129" t="s">
        <v>16721</v>
      </c>
      <c r="G14706" s="129" t="s">
        <v>16723</v>
      </c>
      <c r="H14706" s="129"/>
    </row>
    <row r="14707" spans="1:8" x14ac:dyDescent="0.3">
      <c r="A14707" s="183">
        <v>45382</v>
      </c>
      <c r="B14707" s="129" t="s">
        <v>16874</v>
      </c>
      <c r="C14707" s="129" t="s">
        <v>417</v>
      </c>
      <c r="D14707" s="165">
        <v>308016</v>
      </c>
      <c r="E14707" s="129" t="s">
        <v>16710</v>
      </c>
      <c r="F14707" s="129" t="s">
        <v>16721</v>
      </c>
      <c r="G14707" s="129" t="s">
        <v>16723</v>
      </c>
      <c r="H14707" s="129"/>
    </row>
    <row r="14708" spans="1:8" x14ac:dyDescent="0.3">
      <c r="A14708" s="183">
        <v>45382</v>
      </c>
      <c r="B14708" s="129" t="s">
        <v>16871</v>
      </c>
      <c r="C14708" s="129" t="s">
        <v>417</v>
      </c>
      <c r="D14708" s="165">
        <v>412391</v>
      </c>
      <c r="E14708" s="129" t="s">
        <v>16710</v>
      </c>
      <c r="F14708" s="129" t="s">
        <v>16721</v>
      </c>
      <c r="G14708" s="129" t="s">
        <v>16723</v>
      </c>
      <c r="H14708" s="129"/>
    </row>
    <row r="14709" spans="1:8" x14ac:dyDescent="0.3">
      <c r="A14709" s="183">
        <v>45382</v>
      </c>
      <c r="B14709" s="129" t="s">
        <v>16872</v>
      </c>
      <c r="C14709" s="129" t="s">
        <v>417</v>
      </c>
      <c r="D14709" s="165">
        <v>462772</v>
      </c>
      <c r="E14709" s="129" t="s">
        <v>16710</v>
      </c>
      <c r="F14709" s="129" t="s">
        <v>16721</v>
      </c>
      <c r="G14709" s="129" t="s">
        <v>16723</v>
      </c>
      <c r="H14709" s="129"/>
    </row>
    <row r="14710" spans="1:8" x14ac:dyDescent="0.3">
      <c r="A14710" s="183">
        <v>45382</v>
      </c>
      <c r="B14710" s="129" t="s">
        <v>16872</v>
      </c>
      <c r="C14710" s="129" t="s">
        <v>417</v>
      </c>
      <c r="D14710" s="165">
        <v>325847</v>
      </c>
      <c r="E14710" s="129" t="s">
        <v>16710</v>
      </c>
      <c r="F14710" s="129" t="s">
        <v>16721</v>
      </c>
      <c r="G14710" s="129" t="s">
        <v>16723</v>
      </c>
      <c r="H14710" s="129"/>
    </row>
    <row r="14711" spans="1:8" x14ac:dyDescent="0.3">
      <c r="A14711" s="183">
        <v>45382</v>
      </c>
      <c r="B14711" s="129" t="s">
        <v>16871</v>
      </c>
      <c r="C14711" s="129" t="s">
        <v>417</v>
      </c>
      <c r="D14711" s="165">
        <v>493448</v>
      </c>
      <c r="E14711" s="129" t="s">
        <v>16710</v>
      </c>
      <c r="F14711" s="129" t="s">
        <v>16721</v>
      </c>
      <c r="G14711" s="129" t="s">
        <v>16723</v>
      </c>
      <c r="H14711" s="129"/>
    </row>
    <row r="14712" spans="1:8" x14ac:dyDescent="0.3">
      <c r="A14712" s="183">
        <v>45382</v>
      </c>
      <c r="B14712" s="129" t="s">
        <v>16875</v>
      </c>
      <c r="C14712" s="129" t="s">
        <v>417</v>
      </c>
      <c r="D14712" s="165">
        <v>281141</v>
      </c>
      <c r="E14712" s="129" t="s">
        <v>16710</v>
      </c>
      <c r="F14712" s="129" t="s">
        <v>16721</v>
      </c>
      <c r="G14712" s="129" t="s">
        <v>16723</v>
      </c>
      <c r="H14712" s="129"/>
    </row>
    <row r="14713" spans="1:8" x14ac:dyDescent="0.3">
      <c r="A14713" s="183">
        <v>45351</v>
      </c>
      <c r="B14713" s="129" t="s">
        <v>16870</v>
      </c>
      <c r="C14713" s="129" t="s">
        <v>417</v>
      </c>
      <c r="D14713" s="165">
        <v>328285</v>
      </c>
      <c r="E14713" s="129" t="s">
        <v>16710</v>
      </c>
      <c r="F14713" s="129" t="s">
        <v>16721</v>
      </c>
      <c r="G14713" s="129" t="s">
        <v>16723</v>
      </c>
      <c r="H14713" s="129"/>
    </row>
    <row r="14714" spans="1:8" x14ac:dyDescent="0.3">
      <c r="A14714" s="183">
        <v>45351</v>
      </c>
      <c r="B14714" s="129" t="s">
        <v>16869</v>
      </c>
      <c r="C14714" s="129" t="s">
        <v>417</v>
      </c>
      <c r="D14714" s="165">
        <v>207691</v>
      </c>
      <c r="E14714" s="129" t="s">
        <v>16710</v>
      </c>
      <c r="F14714" s="129" t="s">
        <v>16721</v>
      </c>
      <c r="G14714" s="129" t="s">
        <v>16723</v>
      </c>
      <c r="H14714" s="129"/>
    </row>
    <row r="14715" spans="1:8" x14ac:dyDescent="0.3">
      <c r="A14715" s="183">
        <v>45382</v>
      </c>
      <c r="B14715" s="129" t="s">
        <v>16876</v>
      </c>
      <c r="C14715" s="129" t="s">
        <v>417</v>
      </c>
      <c r="D14715" s="165">
        <v>40951</v>
      </c>
      <c r="E14715" s="129" t="s">
        <v>16708</v>
      </c>
      <c r="F14715" s="129" t="s">
        <v>16721</v>
      </c>
      <c r="G14715" s="129" t="s">
        <v>16723</v>
      </c>
      <c r="H14715" s="129"/>
    </row>
    <row r="14716" spans="1:8" x14ac:dyDescent="0.3">
      <c r="A14716" s="183">
        <v>45382</v>
      </c>
      <c r="B14716" s="129" t="s">
        <v>16876</v>
      </c>
      <c r="C14716" s="129" t="s">
        <v>417</v>
      </c>
      <c r="D14716" s="165">
        <v>39313</v>
      </c>
      <c r="E14716" s="129" t="s">
        <v>16708</v>
      </c>
      <c r="F14716" s="129" t="s">
        <v>16721</v>
      </c>
      <c r="G14716" s="129" t="s">
        <v>16723</v>
      </c>
      <c r="H14716" s="129"/>
    </row>
    <row r="14717" spans="1:8" x14ac:dyDescent="0.3">
      <c r="A14717" s="183">
        <v>45351</v>
      </c>
      <c r="B14717" s="129" t="s">
        <v>16867</v>
      </c>
      <c r="C14717" s="129" t="s">
        <v>417</v>
      </c>
      <c r="D14717" s="165">
        <v>396913</v>
      </c>
      <c r="E14717" s="129" t="s">
        <v>16710</v>
      </c>
      <c r="F14717" s="129" t="s">
        <v>16721</v>
      </c>
      <c r="G14717" s="129" t="s">
        <v>16723</v>
      </c>
      <c r="H14717" s="129"/>
    </row>
    <row r="14718" spans="1:8" x14ac:dyDescent="0.3">
      <c r="A14718" s="183">
        <v>45351</v>
      </c>
      <c r="B14718" s="129" t="s">
        <v>16867</v>
      </c>
      <c r="C14718" s="129" t="s">
        <v>417</v>
      </c>
      <c r="D14718" s="165">
        <v>453848</v>
      </c>
      <c r="E14718" s="129" t="s">
        <v>16710</v>
      </c>
      <c r="F14718" s="129" t="s">
        <v>16721</v>
      </c>
      <c r="G14718" s="129" t="s">
        <v>16723</v>
      </c>
      <c r="H14718" s="129"/>
    </row>
    <row r="14719" spans="1:8" x14ac:dyDescent="0.3">
      <c r="A14719" s="183">
        <v>45351</v>
      </c>
      <c r="B14719" s="129" t="s">
        <v>17106</v>
      </c>
      <c r="C14719" s="129" t="s">
        <v>417</v>
      </c>
      <c r="D14719" s="165">
        <v>492346</v>
      </c>
      <c r="E14719" s="129" t="s">
        <v>16710</v>
      </c>
      <c r="F14719" s="129" t="s">
        <v>16721</v>
      </c>
      <c r="G14719" s="129" t="s">
        <v>16723</v>
      </c>
      <c r="H14719" s="129"/>
    </row>
    <row r="14720" spans="1:8" x14ac:dyDescent="0.3">
      <c r="A14720" s="183">
        <v>45351</v>
      </c>
      <c r="B14720" s="129" t="s">
        <v>16868</v>
      </c>
      <c r="C14720" s="129" t="s">
        <v>417</v>
      </c>
      <c r="D14720" s="165">
        <v>620366</v>
      </c>
      <c r="E14720" s="129" t="s">
        <v>16710</v>
      </c>
      <c r="F14720" s="129" t="s">
        <v>16721</v>
      </c>
      <c r="G14720" s="129" t="s">
        <v>16723</v>
      </c>
      <c r="H14720" s="129"/>
    </row>
    <row r="14721" spans="1:8" x14ac:dyDescent="0.3">
      <c r="A14721" s="183">
        <v>45351</v>
      </c>
      <c r="B14721" s="129" t="s">
        <v>17098</v>
      </c>
      <c r="C14721" s="129" t="s">
        <v>417</v>
      </c>
      <c r="D14721" s="165">
        <v>302155</v>
      </c>
      <c r="E14721" s="129" t="s">
        <v>16710</v>
      </c>
      <c r="F14721" s="129" t="s">
        <v>16721</v>
      </c>
      <c r="G14721" s="129" t="s">
        <v>16723</v>
      </c>
      <c r="H14721" s="129"/>
    </row>
    <row r="14722" spans="1:8" x14ac:dyDescent="0.3">
      <c r="A14722" s="183">
        <v>45351</v>
      </c>
      <c r="B14722" s="129" t="s">
        <v>17106</v>
      </c>
      <c r="C14722" s="129" t="s">
        <v>417</v>
      </c>
      <c r="D14722" s="165">
        <v>610348</v>
      </c>
      <c r="E14722" s="129" t="s">
        <v>16710</v>
      </c>
      <c r="F14722" s="129" t="s">
        <v>16721</v>
      </c>
      <c r="G14722" s="129" t="s">
        <v>16723</v>
      </c>
      <c r="H14722" s="129"/>
    </row>
    <row r="14723" spans="1:8" x14ac:dyDescent="0.3">
      <c r="A14723" s="183">
        <v>45322</v>
      </c>
      <c r="B14723" s="129" t="s">
        <v>16865</v>
      </c>
      <c r="C14723" s="129" t="s">
        <v>417</v>
      </c>
      <c r="D14723" s="165">
        <v>478382</v>
      </c>
      <c r="E14723" s="129" t="s">
        <v>16710</v>
      </c>
      <c r="F14723" s="129" t="s">
        <v>16721</v>
      </c>
      <c r="G14723" s="129" t="s">
        <v>16723</v>
      </c>
      <c r="H14723" s="129"/>
    </row>
    <row r="14724" spans="1:8" x14ac:dyDescent="0.3">
      <c r="A14724" s="183">
        <v>45351</v>
      </c>
      <c r="B14724" s="129" t="s">
        <v>16869</v>
      </c>
      <c r="C14724" s="129" t="s">
        <v>417</v>
      </c>
      <c r="D14724" s="165">
        <v>136007</v>
      </c>
      <c r="E14724" s="129" t="s">
        <v>16710</v>
      </c>
      <c r="F14724" s="129" t="s">
        <v>16721</v>
      </c>
      <c r="G14724" s="129" t="s">
        <v>16723</v>
      </c>
      <c r="H14724" s="129"/>
    </row>
    <row r="14725" spans="1:8" x14ac:dyDescent="0.3">
      <c r="A14725" s="183">
        <v>45322</v>
      </c>
      <c r="B14725" s="129" t="s">
        <v>16865</v>
      </c>
      <c r="C14725" s="129" t="s">
        <v>417</v>
      </c>
      <c r="D14725" s="165">
        <v>47911</v>
      </c>
      <c r="E14725" s="129" t="s">
        <v>16708</v>
      </c>
      <c r="F14725" s="129" t="s">
        <v>16721</v>
      </c>
      <c r="G14725" s="129" t="s">
        <v>16723</v>
      </c>
      <c r="H14725" s="129"/>
    </row>
    <row r="14726" spans="1:8" x14ac:dyDescent="0.3">
      <c r="A14726" s="183">
        <v>45351</v>
      </c>
      <c r="B14726" s="129" t="s">
        <v>16870</v>
      </c>
      <c r="C14726" s="129" t="s">
        <v>417</v>
      </c>
      <c r="D14726" s="165">
        <v>79471</v>
      </c>
      <c r="E14726" s="129" t="s">
        <v>16710</v>
      </c>
      <c r="F14726" s="129" t="s">
        <v>16721</v>
      </c>
      <c r="G14726" s="129" t="s">
        <v>16723</v>
      </c>
      <c r="H14726" s="129"/>
    </row>
    <row r="14727" spans="1:8" x14ac:dyDescent="0.3">
      <c r="A14727" s="183">
        <v>45322</v>
      </c>
      <c r="B14727" s="129" t="s">
        <v>16861</v>
      </c>
      <c r="C14727" s="129" t="s">
        <v>417</v>
      </c>
      <c r="D14727" s="165">
        <v>549892</v>
      </c>
      <c r="E14727" s="129" t="s">
        <v>16710</v>
      </c>
      <c r="F14727" s="129" t="s">
        <v>16721</v>
      </c>
      <c r="G14727" s="129" t="s">
        <v>16723</v>
      </c>
      <c r="H14727" s="129"/>
    </row>
    <row r="14728" spans="1:8" x14ac:dyDescent="0.3">
      <c r="A14728" s="183">
        <v>45322</v>
      </c>
      <c r="B14728" s="129" t="s">
        <v>16862</v>
      </c>
      <c r="C14728" s="129" t="s">
        <v>417</v>
      </c>
      <c r="D14728" s="165">
        <v>155812</v>
      </c>
      <c r="E14728" s="129" t="s">
        <v>16708</v>
      </c>
      <c r="F14728" s="129" t="s">
        <v>16721</v>
      </c>
      <c r="G14728" s="129" t="s">
        <v>16723</v>
      </c>
      <c r="H14728" s="129"/>
    </row>
    <row r="14729" spans="1:8" x14ac:dyDescent="0.3">
      <c r="A14729" s="183">
        <v>45322</v>
      </c>
      <c r="B14729" s="129" t="s">
        <v>16862</v>
      </c>
      <c r="C14729" s="129" t="s">
        <v>417</v>
      </c>
      <c r="D14729" s="165">
        <v>202039</v>
      </c>
      <c r="E14729" s="129" t="s">
        <v>17099</v>
      </c>
      <c r="F14729" s="129" t="s">
        <v>16721</v>
      </c>
      <c r="G14729" s="129" t="s">
        <v>16723</v>
      </c>
      <c r="H14729" s="129"/>
    </row>
    <row r="14730" spans="1:8" x14ac:dyDescent="0.3">
      <c r="A14730" s="183">
        <v>45322</v>
      </c>
      <c r="B14730" s="129" t="s">
        <v>16861</v>
      </c>
      <c r="C14730" s="129" t="s">
        <v>417</v>
      </c>
      <c r="D14730" s="165">
        <v>106681</v>
      </c>
      <c r="E14730" s="129" t="s">
        <v>16709</v>
      </c>
      <c r="F14730" s="129" t="s">
        <v>16721</v>
      </c>
      <c r="G14730" s="129" t="s">
        <v>16723</v>
      </c>
      <c r="H14730" s="129"/>
    </row>
    <row r="14731" spans="1:8" x14ac:dyDescent="0.3">
      <c r="A14731" s="183">
        <v>45322</v>
      </c>
      <c r="B14731" s="129" t="s">
        <v>16863</v>
      </c>
      <c r="C14731" s="129" t="s">
        <v>417</v>
      </c>
      <c r="D14731" s="165">
        <v>455364</v>
      </c>
      <c r="E14731" s="129" t="s">
        <v>16710</v>
      </c>
      <c r="F14731" s="129" t="s">
        <v>16721</v>
      </c>
      <c r="G14731" s="129" t="s">
        <v>16723</v>
      </c>
      <c r="H14731" s="129"/>
    </row>
    <row r="14732" spans="1:8" x14ac:dyDescent="0.3">
      <c r="A14732" s="183">
        <v>45322</v>
      </c>
      <c r="B14732" s="129" t="s">
        <v>16861</v>
      </c>
      <c r="C14732" s="129" t="s">
        <v>417</v>
      </c>
      <c r="D14732" s="165">
        <v>109151</v>
      </c>
      <c r="E14732" s="129" t="s">
        <v>16708</v>
      </c>
      <c r="F14732" s="129" t="s">
        <v>16721</v>
      </c>
      <c r="G14732" s="129" t="s">
        <v>16723</v>
      </c>
      <c r="H14732" s="129"/>
    </row>
    <row r="14733" spans="1:8" x14ac:dyDescent="0.3">
      <c r="A14733" s="183">
        <v>45322</v>
      </c>
      <c r="B14733" s="129" t="s">
        <v>16865</v>
      </c>
      <c r="C14733" s="129" t="s">
        <v>417</v>
      </c>
      <c r="D14733" s="165">
        <v>33966</v>
      </c>
      <c r="E14733" s="129" t="s">
        <v>16708</v>
      </c>
      <c r="F14733" s="129" t="s">
        <v>16721</v>
      </c>
      <c r="G14733" s="129" t="s">
        <v>16723</v>
      </c>
      <c r="H14733" s="129"/>
    </row>
    <row r="14734" spans="1:8" x14ac:dyDescent="0.3">
      <c r="A14734" s="183">
        <v>45322</v>
      </c>
      <c r="B14734" s="129" t="s">
        <v>17107</v>
      </c>
      <c r="C14734" s="129" t="s">
        <v>417</v>
      </c>
      <c r="D14734" s="165">
        <v>109485</v>
      </c>
      <c r="E14734" s="129" t="s">
        <v>16716</v>
      </c>
      <c r="F14734" s="129" t="s">
        <v>16721</v>
      </c>
      <c r="G14734" s="129" t="s">
        <v>16723</v>
      </c>
      <c r="H14734" s="129"/>
    </row>
    <row r="14735" spans="1:8" x14ac:dyDescent="0.3">
      <c r="A14735" s="183">
        <v>45322</v>
      </c>
      <c r="B14735" s="129" t="s">
        <v>16865</v>
      </c>
      <c r="C14735" s="129" t="s">
        <v>417</v>
      </c>
      <c r="D14735" s="165">
        <v>21124</v>
      </c>
      <c r="E14735" s="129" t="s">
        <v>16710</v>
      </c>
      <c r="F14735" s="129" t="s">
        <v>16721</v>
      </c>
      <c r="G14735" s="129" t="s">
        <v>16723</v>
      </c>
      <c r="H14735" s="129"/>
    </row>
    <row r="14736" spans="1:8" x14ac:dyDescent="0.3">
      <c r="A14736" s="183">
        <v>46081</v>
      </c>
      <c r="B14736" s="129" t="s">
        <v>17108</v>
      </c>
      <c r="C14736" s="129" t="s">
        <v>418</v>
      </c>
      <c r="D14736" s="165">
        <v>15</v>
      </c>
      <c r="E14736" s="129" t="s">
        <v>16708</v>
      </c>
      <c r="F14736" s="129" t="s">
        <v>16720</v>
      </c>
      <c r="G14736" s="129" t="s">
        <v>16723</v>
      </c>
      <c r="H14736" s="129" t="s">
        <v>16774</v>
      </c>
    </row>
    <row r="14737" spans="1:8" x14ac:dyDescent="0.3">
      <c r="A14737" s="183">
        <v>46053</v>
      </c>
      <c r="B14737" s="129" t="s">
        <v>16756</v>
      </c>
      <c r="C14737" s="129" t="s">
        <v>418</v>
      </c>
      <c r="D14737" s="165">
        <v>15</v>
      </c>
      <c r="E14737" s="129" t="s">
        <v>16708</v>
      </c>
      <c r="F14737" s="129" t="s">
        <v>16720</v>
      </c>
      <c r="G14737" s="129" t="s">
        <v>16723</v>
      </c>
      <c r="H14737" s="129" t="s">
        <v>16774</v>
      </c>
    </row>
    <row r="14738" spans="1:8" x14ac:dyDescent="0.3">
      <c r="A14738" s="183">
        <v>46081</v>
      </c>
      <c r="B14738" s="129" t="s">
        <v>17109</v>
      </c>
      <c r="C14738" s="129" t="s">
        <v>418</v>
      </c>
      <c r="D14738" s="165">
        <v>7</v>
      </c>
      <c r="E14738" s="129" t="s">
        <v>16708</v>
      </c>
      <c r="F14738" s="129" t="s">
        <v>16720</v>
      </c>
      <c r="G14738" s="129" t="s">
        <v>16723</v>
      </c>
      <c r="H14738" s="129" t="s">
        <v>16774</v>
      </c>
    </row>
    <row r="14739" spans="1:8" x14ac:dyDescent="0.3">
      <c r="A14739" s="183">
        <v>46081</v>
      </c>
      <c r="B14739" s="129" t="s">
        <v>17110</v>
      </c>
      <c r="C14739" s="129" t="s">
        <v>418</v>
      </c>
      <c r="D14739" s="165">
        <v>1117</v>
      </c>
      <c r="E14739" s="129" t="s">
        <v>17118</v>
      </c>
      <c r="F14739" s="129" t="s">
        <v>16720</v>
      </c>
      <c r="G14739" s="129" t="s">
        <v>16723</v>
      </c>
      <c r="H14739" s="129"/>
    </row>
    <row r="14740" spans="1:8" x14ac:dyDescent="0.3">
      <c r="A14740" s="183">
        <v>46053</v>
      </c>
      <c r="B14740" s="129" t="s">
        <v>16759</v>
      </c>
      <c r="C14740" s="129" t="s">
        <v>418</v>
      </c>
      <c r="D14740" s="165">
        <v>23</v>
      </c>
      <c r="E14740" s="129" t="s">
        <v>16708</v>
      </c>
      <c r="F14740" s="129" t="s">
        <v>16720</v>
      </c>
      <c r="G14740" s="129" t="s">
        <v>16723</v>
      </c>
      <c r="H14740" s="129" t="s">
        <v>16774</v>
      </c>
    </row>
    <row r="14741" spans="1:8" x14ac:dyDescent="0.3">
      <c r="A14741" s="183">
        <v>46053</v>
      </c>
      <c r="B14741" s="129" t="s">
        <v>16759</v>
      </c>
      <c r="C14741" s="129" t="s">
        <v>418</v>
      </c>
      <c r="D14741" s="165">
        <v>2726</v>
      </c>
      <c r="E14741" s="129" t="s">
        <v>16712</v>
      </c>
      <c r="F14741" s="129" t="s">
        <v>16720</v>
      </c>
      <c r="G14741" s="129" t="s">
        <v>16723</v>
      </c>
      <c r="H14741" s="129"/>
    </row>
    <row r="14742" spans="1:8" x14ac:dyDescent="0.3">
      <c r="A14742" s="183">
        <v>46081</v>
      </c>
      <c r="B14742" s="129" t="s">
        <v>17111</v>
      </c>
      <c r="C14742" s="129" t="s">
        <v>418</v>
      </c>
      <c r="D14742" s="165">
        <v>1355</v>
      </c>
      <c r="E14742" s="129" t="s">
        <v>16753</v>
      </c>
      <c r="F14742" s="129" t="s">
        <v>16720</v>
      </c>
      <c r="G14742" s="129" t="s">
        <v>16723</v>
      </c>
      <c r="H14742" s="129"/>
    </row>
    <row r="14743" spans="1:8" x14ac:dyDescent="0.3">
      <c r="A14743" s="183">
        <v>46081</v>
      </c>
      <c r="B14743" s="129" t="s">
        <v>17112</v>
      </c>
      <c r="C14743" s="129" t="s">
        <v>418</v>
      </c>
      <c r="D14743" s="165">
        <v>23</v>
      </c>
      <c r="E14743" s="129" t="s">
        <v>16708</v>
      </c>
      <c r="F14743" s="129" t="s">
        <v>16720</v>
      </c>
      <c r="G14743" s="129" t="s">
        <v>16723</v>
      </c>
      <c r="H14743" s="129" t="s">
        <v>16774</v>
      </c>
    </row>
    <row r="14744" spans="1:8" x14ac:dyDescent="0.3">
      <c r="A14744" s="183">
        <v>46081</v>
      </c>
      <c r="B14744" s="129" t="s">
        <v>17113</v>
      </c>
      <c r="C14744" s="129" t="s">
        <v>418</v>
      </c>
      <c r="D14744" s="165">
        <v>47</v>
      </c>
      <c r="E14744" s="129" t="s">
        <v>16708</v>
      </c>
      <c r="F14744" s="129" t="s">
        <v>16720</v>
      </c>
      <c r="G14744" s="129" t="s">
        <v>16723</v>
      </c>
      <c r="H14744" s="129" t="s">
        <v>16774</v>
      </c>
    </row>
    <row r="14745" spans="1:8" x14ac:dyDescent="0.3">
      <c r="A14745" s="183">
        <v>46081</v>
      </c>
      <c r="B14745" s="129" t="s">
        <v>17113</v>
      </c>
      <c r="C14745" s="129" t="s">
        <v>418</v>
      </c>
      <c r="D14745" s="165">
        <v>16877</v>
      </c>
      <c r="E14745" s="129" t="s">
        <v>17118</v>
      </c>
      <c r="F14745" s="129" t="s">
        <v>16720</v>
      </c>
      <c r="G14745" s="129" t="s">
        <v>16723</v>
      </c>
      <c r="H14745" s="129"/>
    </row>
    <row r="14746" spans="1:8" x14ac:dyDescent="0.3">
      <c r="A14746" s="183">
        <v>46081</v>
      </c>
      <c r="B14746" s="129" t="s">
        <v>17110</v>
      </c>
      <c r="C14746" s="129" t="s">
        <v>418</v>
      </c>
      <c r="D14746" s="165">
        <v>32</v>
      </c>
      <c r="E14746" s="129" t="s">
        <v>16708</v>
      </c>
      <c r="F14746" s="129" t="s">
        <v>16720</v>
      </c>
      <c r="G14746" s="129" t="s">
        <v>16723</v>
      </c>
      <c r="H14746" s="129" t="s">
        <v>16774</v>
      </c>
    </row>
    <row r="14747" spans="1:8" x14ac:dyDescent="0.3">
      <c r="A14747" s="183">
        <v>46081</v>
      </c>
      <c r="B14747" s="129" t="s">
        <v>17109</v>
      </c>
      <c r="C14747" s="129" t="s">
        <v>418</v>
      </c>
      <c r="D14747" s="165">
        <v>2271</v>
      </c>
      <c r="E14747" s="129" t="s">
        <v>17118</v>
      </c>
      <c r="F14747" s="129" t="s">
        <v>16720</v>
      </c>
      <c r="G14747" s="129" t="s">
        <v>16723</v>
      </c>
      <c r="H14747" s="129"/>
    </row>
    <row r="14748" spans="1:8" x14ac:dyDescent="0.3">
      <c r="A14748" s="183">
        <v>46053</v>
      </c>
      <c r="B14748" s="129" t="s">
        <v>16759</v>
      </c>
      <c r="C14748" s="129" t="s">
        <v>418</v>
      </c>
      <c r="D14748" s="165">
        <v>23</v>
      </c>
      <c r="E14748" s="129" t="s">
        <v>16708</v>
      </c>
      <c r="F14748" s="129" t="s">
        <v>16720</v>
      </c>
      <c r="G14748" s="129" t="s">
        <v>16723</v>
      </c>
      <c r="H14748" s="129" t="s">
        <v>16774</v>
      </c>
    </row>
    <row r="14749" spans="1:8" x14ac:dyDescent="0.3">
      <c r="A14749" s="183">
        <v>46081</v>
      </c>
      <c r="B14749" s="129" t="s">
        <v>17114</v>
      </c>
      <c r="C14749" s="129" t="s">
        <v>418</v>
      </c>
      <c r="D14749" s="165">
        <v>2612</v>
      </c>
      <c r="E14749" s="129" t="s">
        <v>17118</v>
      </c>
      <c r="F14749" s="129" t="s">
        <v>16720</v>
      </c>
      <c r="G14749" s="129" t="s">
        <v>16723</v>
      </c>
      <c r="H14749" s="129"/>
    </row>
    <row r="14750" spans="1:8" x14ac:dyDescent="0.3">
      <c r="A14750" s="183">
        <v>46081</v>
      </c>
      <c r="B14750" s="129" t="s">
        <v>17115</v>
      </c>
      <c r="C14750" s="129" t="s">
        <v>418</v>
      </c>
      <c r="D14750" s="165">
        <v>2</v>
      </c>
      <c r="E14750" s="129" t="s">
        <v>16708</v>
      </c>
      <c r="F14750" s="129" t="s">
        <v>16720</v>
      </c>
      <c r="G14750" s="129" t="s">
        <v>16723</v>
      </c>
      <c r="H14750" s="129" t="s">
        <v>16774</v>
      </c>
    </row>
    <row r="14751" spans="1:8" x14ac:dyDescent="0.3">
      <c r="A14751" s="183">
        <v>46081</v>
      </c>
      <c r="B14751" s="129" t="s">
        <v>17115</v>
      </c>
      <c r="C14751" s="129" t="s">
        <v>418</v>
      </c>
      <c r="D14751" s="165">
        <v>6</v>
      </c>
      <c r="E14751" s="129" t="s">
        <v>16708</v>
      </c>
      <c r="F14751" s="129" t="s">
        <v>16720</v>
      </c>
      <c r="G14751" s="129" t="s">
        <v>16723</v>
      </c>
      <c r="H14751" s="129" t="s">
        <v>16774</v>
      </c>
    </row>
    <row r="14752" spans="1:8" x14ac:dyDescent="0.3">
      <c r="A14752" s="183">
        <v>46081</v>
      </c>
      <c r="B14752" s="129" t="s">
        <v>17110</v>
      </c>
      <c r="C14752" s="129" t="s">
        <v>417</v>
      </c>
      <c r="D14752" s="165">
        <v>53</v>
      </c>
      <c r="E14752" s="129" t="s">
        <v>16708</v>
      </c>
      <c r="F14752" s="129" t="s">
        <v>16720</v>
      </c>
      <c r="G14752" s="129" t="s">
        <v>16723</v>
      </c>
      <c r="H14752" s="129" t="s">
        <v>16774</v>
      </c>
    </row>
    <row r="14753" spans="1:8" x14ac:dyDescent="0.3">
      <c r="A14753" s="183">
        <v>46053</v>
      </c>
      <c r="B14753" s="129" t="s">
        <v>16757</v>
      </c>
      <c r="C14753" s="129" t="s">
        <v>417</v>
      </c>
      <c r="D14753" s="165">
        <v>129</v>
      </c>
      <c r="E14753" s="129" t="s">
        <v>16708</v>
      </c>
      <c r="F14753" s="129" t="s">
        <v>16720</v>
      </c>
      <c r="G14753" s="129" t="s">
        <v>16723</v>
      </c>
      <c r="H14753" s="129" t="s">
        <v>16774</v>
      </c>
    </row>
    <row r="14754" spans="1:8" x14ac:dyDescent="0.3">
      <c r="A14754" s="183">
        <v>46053</v>
      </c>
      <c r="B14754" s="129" t="s">
        <v>16755</v>
      </c>
      <c r="C14754" s="129" t="s">
        <v>417</v>
      </c>
      <c r="D14754" s="165">
        <v>64</v>
      </c>
      <c r="E14754" s="129" t="s">
        <v>16708</v>
      </c>
      <c r="F14754" s="129" t="s">
        <v>16720</v>
      </c>
      <c r="G14754" s="129" t="s">
        <v>16723</v>
      </c>
      <c r="H14754" s="129" t="s">
        <v>16774</v>
      </c>
    </row>
    <row r="14755" spans="1:8" x14ac:dyDescent="0.3">
      <c r="A14755" s="183">
        <v>46081</v>
      </c>
      <c r="B14755" s="129" t="s">
        <v>17109</v>
      </c>
      <c r="C14755" s="129" t="s">
        <v>417</v>
      </c>
      <c r="D14755" s="165">
        <v>48</v>
      </c>
      <c r="E14755" s="129" t="s">
        <v>16708</v>
      </c>
      <c r="F14755" s="129" t="s">
        <v>16720</v>
      </c>
      <c r="G14755" s="129" t="s">
        <v>16723</v>
      </c>
      <c r="H14755" s="129" t="s">
        <v>16774</v>
      </c>
    </row>
    <row r="14756" spans="1:8" x14ac:dyDescent="0.3">
      <c r="A14756" s="183">
        <v>46053</v>
      </c>
      <c r="B14756" s="129" t="s">
        <v>16759</v>
      </c>
      <c r="C14756" s="129" t="s">
        <v>417</v>
      </c>
      <c r="D14756" s="165">
        <v>1637</v>
      </c>
      <c r="E14756" s="129" t="s">
        <v>16712</v>
      </c>
      <c r="F14756" s="129" t="s">
        <v>16720</v>
      </c>
      <c r="G14756" s="129" t="s">
        <v>16723</v>
      </c>
      <c r="H14756" s="129"/>
    </row>
    <row r="14757" spans="1:8" x14ac:dyDescent="0.3">
      <c r="A14757" s="183">
        <v>46081</v>
      </c>
      <c r="B14757" s="129" t="s">
        <v>17112</v>
      </c>
      <c r="C14757" s="129" t="s">
        <v>417</v>
      </c>
      <c r="D14757" s="165">
        <v>26</v>
      </c>
      <c r="E14757" s="129" t="s">
        <v>16708</v>
      </c>
      <c r="F14757" s="129" t="s">
        <v>16720</v>
      </c>
      <c r="G14757" s="129" t="s">
        <v>16723</v>
      </c>
      <c r="H14757" s="129" t="s">
        <v>16774</v>
      </c>
    </row>
    <row r="14758" spans="1:8" x14ac:dyDescent="0.3">
      <c r="A14758" s="183">
        <v>46081</v>
      </c>
      <c r="B14758" s="129" t="s">
        <v>17115</v>
      </c>
      <c r="C14758" s="129" t="s">
        <v>417</v>
      </c>
      <c r="D14758" s="165">
        <v>33</v>
      </c>
      <c r="E14758" s="129" t="s">
        <v>16708</v>
      </c>
      <c r="F14758" s="129" t="s">
        <v>16720</v>
      </c>
      <c r="G14758" s="129" t="s">
        <v>16723</v>
      </c>
      <c r="H14758" s="129" t="s">
        <v>16774</v>
      </c>
    </row>
    <row r="14759" spans="1:8" x14ac:dyDescent="0.3">
      <c r="A14759" s="183">
        <v>46081</v>
      </c>
      <c r="B14759" s="129" t="s">
        <v>17115</v>
      </c>
      <c r="C14759" s="129" t="s">
        <v>417</v>
      </c>
      <c r="D14759" s="165">
        <v>20556</v>
      </c>
      <c r="E14759" s="129" t="s">
        <v>16709</v>
      </c>
      <c r="F14759" s="129" t="s">
        <v>16720</v>
      </c>
      <c r="G14759" s="129" t="s">
        <v>16723</v>
      </c>
      <c r="H14759" s="129"/>
    </row>
    <row r="14760" spans="1:8" x14ac:dyDescent="0.3">
      <c r="A14760" s="183">
        <v>46081</v>
      </c>
      <c r="B14760" s="129" t="s">
        <v>17110</v>
      </c>
      <c r="C14760" s="129" t="s">
        <v>416</v>
      </c>
      <c r="D14760" s="165">
        <v>788506</v>
      </c>
      <c r="E14760" s="129" t="s">
        <v>16707</v>
      </c>
      <c r="F14760" s="129" t="s">
        <v>16720</v>
      </c>
      <c r="G14760" s="129" t="s">
        <v>16723</v>
      </c>
      <c r="H14760" s="129"/>
    </row>
    <row r="14761" spans="1:8" x14ac:dyDescent="0.3">
      <c r="A14761" s="183">
        <v>46053</v>
      </c>
      <c r="B14761" s="129" t="s">
        <v>16759</v>
      </c>
      <c r="C14761" s="129" t="s">
        <v>416</v>
      </c>
      <c r="D14761" s="165">
        <v>3674</v>
      </c>
      <c r="E14761" s="129" t="s">
        <v>16712</v>
      </c>
      <c r="F14761" s="129" t="s">
        <v>16720</v>
      </c>
      <c r="G14761" s="129" t="s">
        <v>16723</v>
      </c>
      <c r="H14761" s="129"/>
    </row>
    <row r="14762" spans="1:8" x14ac:dyDescent="0.3">
      <c r="A14762" s="183">
        <v>46081</v>
      </c>
      <c r="B14762" s="129" t="s">
        <v>17109</v>
      </c>
      <c r="C14762" s="129" t="s">
        <v>416</v>
      </c>
      <c r="D14762" s="165">
        <v>25</v>
      </c>
      <c r="E14762" s="129" t="s">
        <v>16708</v>
      </c>
      <c r="F14762" s="129" t="s">
        <v>16720</v>
      </c>
      <c r="G14762" s="129" t="s">
        <v>16723</v>
      </c>
      <c r="H14762" s="129" t="s">
        <v>16774</v>
      </c>
    </row>
    <row r="14763" spans="1:8" x14ac:dyDescent="0.3">
      <c r="A14763" s="183">
        <v>46081</v>
      </c>
      <c r="B14763" s="129" t="s">
        <v>17109</v>
      </c>
      <c r="C14763" s="129" t="s">
        <v>416</v>
      </c>
      <c r="D14763" s="165">
        <v>4933</v>
      </c>
      <c r="E14763" s="129" t="s">
        <v>16712</v>
      </c>
      <c r="F14763" s="129" t="s">
        <v>16720</v>
      </c>
      <c r="G14763" s="129" t="s">
        <v>16723</v>
      </c>
      <c r="H14763" s="129"/>
    </row>
    <row r="14764" spans="1:8" x14ac:dyDescent="0.3">
      <c r="A14764" s="183">
        <v>46081</v>
      </c>
      <c r="B14764" s="129" t="s">
        <v>17110</v>
      </c>
      <c r="C14764" s="129" t="s">
        <v>416</v>
      </c>
      <c r="D14764" s="165">
        <v>23</v>
      </c>
      <c r="E14764" s="129" t="s">
        <v>16708</v>
      </c>
      <c r="F14764" s="129" t="s">
        <v>16720</v>
      </c>
      <c r="G14764" s="129" t="s">
        <v>16723</v>
      </c>
      <c r="H14764" s="129" t="s">
        <v>16774</v>
      </c>
    </row>
    <row r="14765" spans="1:8" x14ac:dyDescent="0.3">
      <c r="A14765" s="183">
        <v>46081</v>
      </c>
      <c r="B14765" s="129" t="s">
        <v>17116</v>
      </c>
      <c r="C14765" s="129" t="s">
        <v>416</v>
      </c>
      <c r="D14765" s="165">
        <v>32460</v>
      </c>
      <c r="E14765" s="129" t="s">
        <v>17119</v>
      </c>
      <c r="F14765" s="129" t="s">
        <v>16720</v>
      </c>
      <c r="G14765" s="129" t="s">
        <v>16723</v>
      </c>
      <c r="H14765" s="129"/>
    </row>
    <row r="14766" spans="1:8" x14ac:dyDescent="0.3">
      <c r="A14766" s="183">
        <v>46053</v>
      </c>
      <c r="B14766" s="129" t="s">
        <v>16760</v>
      </c>
      <c r="C14766" s="129" t="s">
        <v>416</v>
      </c>
      <c r="D14766" s="165">
        <v>23</v>
      </c>
      <c r="E14766" s="129" t="s">
        <v>16708</v>
      </c>
      <c r="F14766" s="129" t="s">
        <v>16720</v>
      </c>
      <c r="G14766" s="129" t="s">
        <v>16723</v>
      </c>
      <c r="H14766" s="129" t="s">
        <v>16774</v>
      </c>
    </row>
    <row r="14767" spans="1:8" x14ac:dyDescent="0.3">
      <c r="A14767" s="183">
        <v>46081</v>
      </c>
      <c r="B14767" s="129" t="s">
        <v>17117</v>
      </c>
      <c r="C14767" s="129" t="s">
        <v>416</v>
      </c>
      <c r="D14767" s="165">
        <v>18042</v>
      </c>
      <c r="E14767" s="129" t="s">
        <v>17119</v>
      </c>
      <c r="F14767" s="129" t="s">
        <v>16720</v>
      </c>
      <c r="G14767" s="129" t="s">
        <v>16723</v>
      </c>
      <c r="H14767" s="129"/>
    </row>
    <row r="14768" spans="1:8" x14ac:dyDescent="0.3">
      <c r="A14768" s="183">
        <v>46081</v>
      </c>
      <c r="B14768" s="129" t="s">
        <v>17117</v>
      </c>
      <c r="C14768" s="129" t="s">
        <v>416</v>
      </c>
      <c r="D14768" s="165">
        <v>20</v>
      </c>
      <c r="E14768" s="129" t="s">
        <v>16708</v>
      </c>
      <c r="F14768" s="129" t="s">
        <v>16720</v>
      </c>
      <c r="G14768" s="129" t="s">
        <v>16723</v>
      </c>
      <c r="H14768" s="129" t="s">
        <v>16774</v>
      </c>
    </row>
    <row r="14769" spans="1:8" x14ac:dyDescent="0.3">
      <c r="A14769" s="183">
        <v>46081</v>
      </c>
      <c r="B14769" s="129" t="s">
        <v>17115</v>
      </c>
      <c r="C14769" s="129" t="s">
        <v>416</v>
      </c>
      <c r="D14769" s="165">
        <v>14</v>
      </c>
      <c r="E14769" s="129" t="s">
        <v>16708</v>
      </c>
      <c r="F14769" s="129" t="s">
        <v>16720</v>
      </c>
      <c r="G14769" s="129" t="s">
        <v>16723</v>
      </c>
      <c r="H14769" s="129" t="s">
        <v>16774</v>
      </c>
    </row>
    <row r="14770" spans="1:8" x14ac:dyDescent="0.3">
      <c r="A14770" s="183">
        <v>46081</v>
      </c>
      <c r="B14770" s="129" t="s">
        <v>17108</v>
      </c>
      <c r="C14770" s="129" t="s">
        <v>418</v>
      </c>
      <c r="D14770" s="165">
        <v>34329</v>
      </c>
      <c r="E14770" s="129" t="s">
        <v>16708</v>
      </c>
      <c r="F14770" s="129" t="s">
        <v>16707</v>
      </c>
      <c r="G14770" s="129" t="s">
        <v>16723</v>
      </c>
      <c r="H14770" s="129" t="s">
        <v>16820</v>
      </c>
    </row>
    <row r="14771" spans="1:8" x14ac:dyDescent="0.3">
      <c r="A14771" s="183">
        <v>46053</v>
      </c>
      <c r="B14771" s="129" t="s">
        <v>16756</v>
      </c>
      <c r="C14771" s="129" t="s">
        <v>418</v>
      </c>
      <c r="D14771" s="165">
        <v>52392</v>
      </c>
      <c r="E14771" s="129" t="s">
        <v>16708</v>
      </c>
      <c r="F14771" s="129" t="s">
        <v>16707</v>
      </c>
      <c r="G14771" s="129" t="s">
        <v>16723</v>
      </c>
      <c r="H14771" s="129" t="s">
        <v>16820</v>
      </c>
    </row>
    <row r="14772" spans="1:8" x14ac:dyDescent="0.3">
      <c r="A14772" s="183">
        <v>46081</v>
      </c>
      <c r="B14772" s="129" t="s">
        <v>17109</v>
      </c>
      <c r="C14772" s="129" t="s">
        <v>418</v>
      </c>
      <c r="D14772" s="165">
        <v>42627</v>
      </c>
      <c r="E14772" s="129" t="s">
        <v>16708</v>
      </c>
      <c r="F14772" s="129" t="s">
        <v>16707</v>
      </c>
      <c r="G14772" s="129" t="s">
        <v>16723</v>
      </c>
      <c r="H14772" s="129" t="s">
        <v>16820</v>
      </c>
    </row>
    <row r="14773" spans="1:8" x14ac:dyDescent="0.3">
      <c r="A14773" s="183">
        <v>46081</v>
      </c>
      <c r="B14773" s="129" t="s">
        <v>17110</v>
      </c>
      <c r="C14773" s="129" t="s">
        <v>418</v>
      </c>
      <c r="D14773" s="165">
        <v>100603</v>
      </c>
      <c r="E14773" s="129" t="s">
        <v>17118</v>
      </c>
      <c r="F14773" s="129" t="s">
        <v>16707</v>
      </c>
      <c r="G14773" s="129" t="s">
        <v>16723</v>
      </c>
      <c r="H14773" s="129"/>
    </row>
    <row r="14774" spans="1:8" x14ac:dyDescent="0.3">
      <c r="A14774" s="183">
        <v>46053</v>
      </c>
      <c r="B14774" s="129" t="s">
        <v>16759</v>
      </c>
      <c r="C14774" s="129" t="s">
        <v>418</v>
      </c>
      <c r="D14774" s="165">
        <v>8300</v>
      </c>
      <c r="E14774" s="129" t="s">
        <v>16708</v>
      </c>
      <c r="F14774" s="129" t="s">
        <v>16707</v>
      </c>
      <c r="G14774" s="129" t="s">
        <v>16723</v>
      </c>
      <c r="H14774" s="129" t="s">
        <v>16820</v>
      </c>
    </row>
    <row r="14775" spans="1:8" x14ac:dyDescent="0.3">
      <c r="A14775" s="183">
        <v>46053</v>
      </c>
      <c r="B14775" s="129" t="s">
        <v>16759</v>
      </c>
      <c r="C14775" s="129" t="s">
        <v>418</v>
      </c>
      <c r="D14775" s="165">
        <v>137596</v>
      </c>
      <c r="E14775" s="129" t="s">
        <v>16712</v>
      </c>
      <c r="F14775" s="129" t="s">
        <v>16707</v>
      </c>
      <c r="G14775" s="129" t="s">
        <v>16723</v>
      </c>
      <c r="H14775" s="129"/>
    </row>
    <row r="14776" spans="1:8" x14ac:dyDescent="0.3">
      <c r="A14776" s="183">
        <v>46081</v>
      </c>
      <c r="B14776" s="129" t="s">
        <v>17111</v>
      </c>
      <c r="C14776" s="129" t="s">
        <v>418</v>
      </c>
      <c r="D14776" s="165">
        <v>55472</v>
      </c>
      <c r="E14776" s="129" t="s">
        <v>16753</v>
      </c>
      <c r="F14776" s="129" t="s">
        <v>16707</v>
      </c>
      <c r="G14776" s="129" t="s">
        <v>16723</v>
      </c>
      <c r="H14776" s="129"/>
    </row>
    <row r="14777" spans="1:8" x14ac:dyDescent="0.3">
      <c r="A14777" s="183">
        <v>46081</v>
      </c>
      <c r="B14777" s="129" t="s">
        <v>17112</v>
      </c>
      <c r="C14777" s="129" t="s">
        <v>418</v>
      </c>
      <c r="D14777" s="165">
        <v>9104</v>
      </c>
      <c r="E14777" s="129" t="s">
        <v>16708</v>
      </c>
      <c r="F14777" s="129" t="s">
        <v>16707</v>
      </c>
      <c r="G14777" s="129" t="s">
        <v>16723</v>
      </c>
      <c r="H14777" s="129" t="s">
        <v>16820</v>
      </c>
    </row>
    <row r="14778" spans="1:8" x14ac:dyDescent="0.3">
      <c r="A14778" s="183">
        <v>46081</v>
      </c>
      <c r="B14778" s="129" t="s">
        <v>17113</v>
      </c>
      <c r="C14778" s="129" t="s">
        <v>418</v>
      </c>
      <c r="D14778" s="165">
        <v>14415</v>
      </c>
      <c r="E14778" s="129" t="s">
        <v>16708</v>
      </c>
      <c r="F14778" s="129" t="s">
        <v>16707</v>
      </c>
      <c r="G14778" s="129" t="s">
        <v>16723</v>
      </c>
      <c r="H14778" s="129" t="s">
        <v>16820</v>
      </c>
    </row>
    <row r="14779" spans="1:8" x14ac:dyDescent="0.3">
      <c r="A14779" s="183">
        <v>46081</v>
      </c>
      <c r="B14779" s="129" t="s">
        <v>17113</v>
      </c>
      <c r="C14779" s="129" t="s">
        <v>418</v>
      </c>
      <c r="D14779" s="165">
        <v>119530</v>
      </c>
      <c r="E14779" s="129" t="s">
        <v>17118</v>
      </c>
      <c r="F14779" s="129" t="s">
        <v>16707</v>
      </c>
      <c r="G14779" s="129" t="s">
        <v>16723</v>
      </c>
      <c r="H14779" s="129"/>
    </row>
    <row r="14780" spans="1:8" x14ac:dyDescent="0.3">
      <c r="A14780" s="183">
        <v>46081</v>
      </c>
      <c r="B14780" s="129" t="s">
        <v>17110</v>
      </c>
      <c r="C14780" s="129" t="s">
        <v>418</v>
      </c>
      <c r="D14780" s="165">
        <v>20200</v>
      </c>
      <c r="E14780" s="129" t="s">
        <v>16708</v>
      </c>
      <c r="F14780" s="129" t="s">
        <v>16707</v>
      </c>
      <c r="G14780" s="129" t="s">
        <v>16723</v>
      </c>
      <c r="H14780" s="129" t="s">
        <v>16820</v>
      </c>
    </row>
    <row r="14781" spans="1:8" x14ac:dyDescent="0.3">
      <c r="A14781" s="183">
        <v>46081</v>
      </c>
      <c r="B14781" s="129" t="s">
        <v>17109</v>
      </c>
      <c r="C14781" s="129" t="s">
        <v>418</v>
      </c>
      <c r="D14781" s="165">
        <v>72086</v>
      </c>
      <c r="E14781" s="129" t="s">
        <v>17118</v>
      </c>
      <c r="F14781" s="129" t="s">
        <v>16707</v>
      </c>
      <c r="G14781" s="129" t="s">
        <v>16723</v>
      </c>
      <c r="H14781" s="129"/>
    </row>
    <row r="14782" spans="1:8" x14ac:dyDescent="0.3">
      <c r="A14782" s="183">
        <v>46053</v>
      </c>
      <c r="B14782" s="129" t="s">
        <v>16759</v>
      </c>
      <c r="C14782" s="129" t="s">
        <v>418</v>
      </c>
      <c r="D14782" s="165">
        <v>17118</v>
      </c>
      <c r="E14782" s="129" t="s">
        <v>16708</v>
      </c>
      <c r="F14782" s="129" t="s">
        <v>16707</v>
      </c>
      <c r="G14782" s="129" t="s">
        <v>16723</v>
      </c>
      <c r="H14782" s="129" t="s">
        <v>16820</v>
      </c>
    </row>
    <row r="14783" spans="1:8" x14ac:dyDescent="0.3">
      <c r="A14783" s="183">
        <v>46081</v>
      </c>
      <c r="B14783" s="129" t="s">
        <v>17114</v>
      </c>
      <c r="C14783" s="129" t="s">
        <v>418</v>
      </c>
      <c r="D14783" s="165">
        <v>126083</v>
      </c>
      <c r="E14783" s="129" t="s">
        <v>17118</v>
      </c>
      <c r="F14783" s="129" t="s">
        <v>16707</v>
      </c>
      <c r="G14783" s="129" t="s">
        <v>16723</v>
      </c>
      <c r="H14783" s="129"/>
    </row>
    <row r="14784" spans="1:8" x14ac:dyDescent="0.3">
      <c r="A14784" s="183">
        <v>46081</v>
      </c>
      <c r="B14784" s="129" t="s">
        <v>17115</v>
      </c>
      <c r="C14784" s="129" t="s">
        <v>418</v>
      </c>
      <c r="D14784" s="165">
        <v>4875</v>
      </c>
      <c r="E14784" s="129" t="s">
        <v>16708</v>
      </c>
      <c r="F14784" s="129" t="s">
        <v>16707</v>
      </c>
      <c r="G14784" s="129" t="s">
        <v>16723</v>
      </c>
      <c r="H14784" s="129" t="s">
        <v>16820</v>
      </c>
    </row>
    <row r="14785" spans="1:8" x14ac:dyDescent="0.3">
      <c r="A14785" s="183">
        <v>46081</v>
      </c>
      <c r="B14785" s="129" t="s">
        <v>17115</v>
      </c>
      <c r="C14785" s="129" t="s">
        <v>418</v>
      </c>
      <c r="D14785" s="165">
        <v>7903</v>
      </c>
      <c r="E14785" s="129" t="s">
        <v>16708</v>
      </c>
      <c r="F14785" s="129" t="s">
        <v>16707</v>
      </c>
      <c r="G14785" s="129" t="s">
        <v>16723</v>
      </c>
      <c r="H14785" s="129" t="s">
        <v>16820</v>
      </c>
    </row>
    <row r="14786" spans="1:8" x14ac:dyDescent="0.3">
      <c r="A14786" s="183">
        <v>46081</v>
      </c>
      <c r="B14786" s="129" t="s">
        <v>17110</v>
      </c>
      <c r="C14786" s="129" t="s">
        <v>417</v>
      </c>
      <c r="D14786" s="165">
        <v>26450</v>
      </c>
      <c r="E14786" s="129" t="s">
        <v>16708</v>
      </c>
      <c r="F14786" s="129" t="s">
        <v>16707</v>
      </c>
      <c r="G14786" s="129" t="s">
        <v>16723</v>
      </c>
      <c r="H14786" s="129" t="s">
        <v>16820</v>
      </c>
    </row>
    <row r="14787" spans="1:8" x14ac:dyDescent="0.3">
      <c r="A14787" s="183">
        <v>46053</v>
      </c>
      <c r="B14787" s="129" t="s">
        <v>16757</v>
      </c>
      <c r="C14787" s="129" t="s">
        <v>417</v>
      </c>
      <c r="D14787" s="165">
        <v>51821</v>
      </c>
      <c r="E14787" s="129" t="s">
        <v>16708</v>
      </c>
      <c r="F14787" s="129" t="s">
        <v>16707</v>
      </c>
      <c r="G14787" s="129" t="s">
        <v>16723</v>
      </c>
      <c r="H14787" s="129" t="s">
        <v>16820</v>
      </c>
    </row>
    <row r="14788" spans="1:8" x14ac:dyDescent="0.3">
      <c r="A14788" s="183">
        <v>46053</v>
      </c>
      <c r="B14788" s="129" t="s">
        <v>16755</v>
      </c>
      <c r="C14788" s="129" t="s">
        <v>417</v>
      </c>
      <c r="D14788" s="165">
        <v>37223</v>
      </c>
      <c r="E14788" s="129" t="s">
        <v>16708</v>
      </c>
      <c r="F14788" s="129" t="s">
        <v>16707</v>
      </c>
      <c r="G14788" s="129" t="s">
        <v>16723</v>
      </c>
      <c r="H14788" s="129" t="s">
        <v>16820</v>
      </c>
    </row>
    <row r="14789" spans="1:8" x14ac:dyDescent="0.3">
      <c r="A14789" s="183">
        <v>46081</v>
      </c>
      <c r="B14789" s="129" t="s">
        <v>17109</v>
      </c>
      <c r="C14789" s="129" t="s">
        <v>417</v>
      </c>
      <c r="D14789" s="165">
        <v>12448</v>
      </c>
      <c r="E14789" s="129" t="s">
        <v>16708</v>
      </c>
      <c r="F14789" s="129" t="s">
        <v>16707</v>
      </c>
      <c r="G14789" s="129" t="s">
        <v>16723</v>
      </c>
      <c r="H14789" s="129" t="s">
        <v>16820</v>
      </c>
    </row>
    <row r="14790" spans="1:8" x14ac:dyDescent="0.3">
      <c r="A14790" s="183">
        <v>46053</v>
      </c>
      <c r="B14790" s="129" t="s">
        <v>16759</v>
      </c>
      <c r="C14790" s="129" t="s">
        <v>417</v>
      </c>
      <c r="D14790" s="165">
        <v>151151</v>
      </c>
      <c r="E14790" s="129" t="s">
        <v>16712</v>
      </c>
      <c r="F14790" s="129" t="s">
        <v>16707</v>
      </c>
      <c r="G14790" s="129" t="s">
        <v>16723</v>
      </c>
      <c r="H14790" s="129"/>
    </row>
    <row r="14791" spans="1:8" x14ac:dyDescent="0.3">
      <c r="A14791" s="183">
        <v>46081</v>
      </c>
      <c r="B14791" s="129" t="s">
        <v>17112</v>
      </c>
      <c r="C14791" s="129" t="s">
        <v>417</v>
      </c>
      <c r="D14791" s="165">
        <v>11486</v>
      </c>
      <c r="E14791" s="129" t="s">
        <v>16708</v>
      </c>
      <c r="F14791" s="129" t="s">
        <v>16707</v>
      </c>
      <c r="G14791" s="129" t="s">
        <v>16723</v>
      </c>
      <c r="H14791" s="129" t="s">
        <v>16820</v>
      </c>
    </row>
    <row r="14792" spans="1:8" x14ac:dyDescent="0.3">
      <c r="A14792" s="183">
        <v>46081</v>
      </c>
      <c r="B14792" s="129" t="s">
        <v>17115</v>
      </c>
      <c r="C14792" s="129" t="s">
        <v>417</v>
      </c>
      <c r="D14792" s="165">
        <v>14503</v>
      </c>
      <c r="E14792" s="129" t="s">
        <v>16708</v>
      </c>
      <c r="F14792" s="129" t="s">
        <v>16707</v>
      </c>
      <c r="G14792" s="129" t="s">
        <v>16723</v>
      </c>
      <c r="H14792" s="129" t="s">
        <v>16820</v>
      </c>
    </row>
    <row r="14793" spans="1:8" x14ac:dyDescent="0.3">
      <c r="A14793" s="183">
        <v>46081</v>
      </c>
      <c r="B14793" s="129" t="s">
        <v>17115</v>
      </c>
      <c r="C14793" s="129" t="s">
        <v>417</v>
      </c>
      <c r="D14793" s="165">
        <v>34601</v>
      </c>
      <c r="E14793" s="129" t="s">
        <v>16709</v>
      </c>
      <c r="F14793" s="129" t="s">
        <v>16707</v>
      </c>
      <c r="G14793" s="129" t="s">
        <v>16723</v>
      </c>
      <c r="H14793" s="129"/>
    </row>
    <row r="14794" spans="1:8" x14ac:dyDescent="0.3">
      <c r="A14794" s="183">
        <v>46081</v>
      </c>
      <c r="B14794" s="129" t="s">
        <v>17110</v>
      </c>
      <c r="C14794" s="129" t="s">
        <v>416</v>
      </c>
      <c r="D14794" s="165">
        <v>788506</v>
      </c>
      <c r="E14794" s="129" t="s">
        <v>16707</v>
      </c>
      <c r="F14794" s="129" t="s">
        <v>16707</v>
      </c>
      <c r="G14794" s="129" t="s">
        <v>16723</v>
      </c>
      <c r="H14794" s="129"/>
    </row>
    <row r="14795" spans="1:8" x14ac:dyDescent="0.3">
      <c r="A14795" s="183">
        <v>46053</v>
      </c>
      <c r="B14795" s="129" t="s">
        <v>16759</v>
      </c>
      <c r="C14795" s="129" t="s">
        <v>416</v>
      </c>
      <c r="D14795" s="165">
        <v>39060</v>
      </c>
      <c r="E14795" s="129" t="s">
        <v>16712</v>
      </c>
      <c r="F14795" s="129" t="s">
        <v>16707</v>
      </c>
      <c r="G14795" s="129" t="s">
        <v>16723</v>
      </c>
      <c r="H14795" s="129"/>
    </row>
    <row r="14796" spans="1:8" x14ac:dyDescent="0.3">
      <c r="A14796" s="183">
        <v>46081</v>
      </c>
      <c r="B14796" s="129" t="s">
        <v>17109</v>
      </c>
      <c r="C14796" s="129" t="s">
        <v>416</v>
      </c>
      <c r="D14796" s="165">
        <v>40852</v>
      </c>
      <c r="E14796" s="129" t="s">
        <v>16708</v>
      </c>
      <c r="F14796" s="129" t="s">
        <v>16707</v>
      </c>
      <c r="G14796" s="129" t="s">
        <v>16723</v>
      </c>
      <c r="H14796" s="129" t="s">
        <v>16820</v>
      </c>
    </row>
    <row r="14797" spans="1:8" x14ac:dyDescent="0.3">
      <c r="A14797" s="183">
        <v>46081</v>
      </c>
      <c r="B14797" s="129" t="s">
        <v>17109</v>
      </c>
      <c r="C14797" s="129" t="s">
        <v>416</v>
      </c>
      <c r="D14797" s="165">
        <v>218584</v>
      </c>
      <c r="E14797" s="129" t="s">
        <v>16712</v>
      </c>
      <c r="F14797" s="129" t="s">
        <v>16707</v>
      </c>
      <c r="G14797" s="129" t="s">
        <v>16723</v>
      </c>
      <c r="H14797" s="129"/>
    </row>
    <row r="14798" spans="1:8" x14ac:dyDescent="0.3">
      <c r="A14798" s="183">
        <v>46081</v>
      </c>
      <c r="B14798" s="129" t="s">
        <v>17110</v>
      </c>
      <c r="C14798" s="129" t="s">
        <v>416</v>
      </c>
      <c r="D14798" s="165">
        <v>26998</v>
      </c>
      <c r="E14798" s="129" t="s">
        <v>16708</v>
      </c>
      <c r="F14798" s="129" t="s">
        <v>16707</v>
      </c>
      <c r="G14798" s="129" t="s">
        <v>16723</v>
      </c>
      <c r="H14798" s="129" t="s">
        <v>16820</v>
      </c>
    </row>
    <row r="14799" spans="1:8" x14ac:dyDescent="0.3">
      <c r="A14799" s="183">
        <v>46081</v>
      </c>
      <c r="B14799" s="129" t="s">
        <v>17116</v>
      </c>
      <c r="C14799" s="129" t="s">
        <v>416</v>
      </c>
      <c r="D14799" s="165">
        <v>92949</v>
      </c>
      <c r="E14799" s="129" t="s">
        <v>17119</v>
      </c>
      <c r="F14799" s="129" t="s">
        <v>16707</v>
      </c>
      <c r="G14799" s="129" t="s">
        <v>16723</v>
      </c>
      <c r="H14799" s="129"/>
    </row>
    <row r="14800" spans="1:8" x14ac:dyDescent="0.3">
      <c r="A14800" s="183">
        <v>46053</v>
      </c>
      <c r="B14800" s="129" t="s">
        <v>16760</v>
      </c>
      <c r="C14800" s="129" t="s">
        <v>416</v>
      </c>
      <c r="D14800" s="165">
        <v>25299</v>
      </c>
      <c r="E14800" s="129" t="s">
        <v>16708</v>
      </c>
      <c r="F14800" s="129" t="s">
        <v>16707</v>
      </c>
      <c r="G14800" s="129" t="s">
        <v>16723</v>
      </c>
      <c r="H14800" s="129" t="s">
        <v>16820</v>
      </c>
    </row>
    <row r="14801" spans="1:8" x14ac:dyDescent="0.3">
      <c r="A14801" s="183">
        <v>46081</v>
      </c>
      <c r="B14801" s="129" t="s">
        <v>17117</v>
      </c>
      <c r="C14801" s="129" t="s">
        <v>416</v>
      </c>
      <c r="D14801" s="165">
        <v>78106</v>
      </c>
      <c r="E14801" s="129" t="s">
        <v>17119</v>
      </c>
      <c r="F14801" s="129" t="s">
        <v>16707</v>
      </c>
      <c r="G14801" s="129" t="s">
        <v>16723</v>
      </c>
      <c r="H14801" s="129"/>
    </row>
    <row r="14802" spans="1:8" x14ac:dyDescent="0.3">
      <c r="A14802" s="183">
        <v>46081</v>
      </c>
      <c r="B14802" s="129" t="s">
        <v>17117</v>
      </c>
      <c r="C14802" s="129" t="s">
        <v>416</v>
      </c>
      <c r="D14802" s="165">
        <v>23222</v>
      </c>
      <c r="E14802" s="129" t="s">
        <v>16708</v>
      </c>
      <c r="F14802" s="129" t="s">
        <v>16707</v>
      </c>
      <c r="G14802" s="129" t="s">
        <v>16723</v>
      </c>
      <c r="H14802" s="129" t="s">
        <v>16820</v>
      </c>
    </row>
    <row r="14803" spans="1:8" x14ac:dyDescent="0.3">
      <c r="A14803" s="183">
        <v>46081</v>
      </c>
      <c r="B14803" s="129" t="s">
        <v>17115</v>
      </c>
      <c r="C14803" s="129" t="s">
        <v>416</v>
      </c>
      <c r="D14803" s="165">
        <v>16370</v>
      </c>
      <c r="E14803" s="129" t="s">
        <v>16708</v>
      </c>
      <c r="F14803" s="129" t="s">
        <v>16707</v>
      </c>
      <c r="G14803" s="129" t="s">
        <v>16723</v>
      </c>
      <c r="H14803" s="129" t="s">
        <v>16820</v>
      </c>
    </row>
    <row r="14804" spans="1:8" x14ac:dyDescent="0.3">
      <c r="A14804" s="183">
        <v>46081</v>
      </c>
      <c r="B14804" s="129" t="s">
        <v>17108</v>
      </c>
      <c r="C14804" s="129" t="s">
        <v>418</v>
      </c>
      <c r="D14804" s="165">
        <v>99132</v>
      </c>
      <c r="E14804" s="129" t="s">
        <v>16708</v>
      </c>
      <c r="F14804" s="129" t="s">
        <v>16721</v>
      </c>
      <c r="G14804" s="129" t="s">
        <v>16723</v>
      </c>
      <c r="H14804" s="129"/>
    </row>
    <row r="14805" spans="1:8" x14ac:dyDescent="0.3">
      <c r="A14805" s="183">
        <v>46053</v>
      </c>
      <c r="B14805" s="129" t="s">
        <v>16756</v>
      </c>
      <c r="C14805" s="129" t="s">
        <v>418</v>
      </c>
      <c r="D14805" s="165">
        <v>188523</v>
      </c>
      <c r="E14805" s="129" t="s">
        <v>16708</v>
      </c>
      <c r="F14805" s="129" t="s">
        <v>16721</v>
      </c>
      <c r="G14805" s="129" t="s">
        <v>16723</v>
      </c>
      <c r="H14805" s="129"/>
    </row>
    <row r="14806" spans="1:8" x14ac:dyDescent="0.3">
      <c r="A14806" s="183">
        <v>46081</v>
      </c>
      <c r="B14806" s="129" t="s">
        <v>17109</v>
      </c>
      <c r="C14806" s="129" t="s">
        <v>418</v>
      </c>
      <c r="D14806" s="165">
        <v>152434</v>
      </c>
      <c r="E14806" s="129" t="s">
        <v>16708</v>
      </c>
      <c r="F14806" s="129" t="s">
        <v>16721</v>
      </c>
      <c r="G14806" s="129" t="s">
        <v>16723</v>
      </c>
      <c r="H14806" s="129"/>
    </row>
    <row r="14807" spans="1:8" x14ac:dyDescent="0.3">
      <c r="A14807" s="183">
        <v>46081</v>
      </c>
      <c r="B14807" s="129" t="s">
        <v>17110</v>
      </c>
      <c r="C14807" s="129" t="s">
        <v>418</v>
      </c>
      <c r="D14807" s="165">
        <v>718494</v>
      </c>
      <c r="E14807" s="129" t="s">
        <v>17118</v>
      </c>
      <c r="F14807" s="129" t="s">
        <v>16721</v>
      </c>
      <c r="G14807" s="129" t="s">
        <v>16723</v>
      </c>
      <c r="H14807" s="129"/>
    </row>
    <row r="14808" spans="1:8" x14ac:dyDescent="0.3">
      <c r="A14808" s="183">
        <v>46053</v>
      </c>
      <c r="B14808" s="129" t="s">
        <v>16759</v>
      </c>
      <c r="C14808" s="129" t="s">
        <v>418</v>
      </c>
      <c r="D14808" s="165">
        <v>64691</v>
      </c>
      <c r="E14808" s="129" t="s">
        <v>16708</v>
      </c>
      <c r="F14808" s="129" t="s">
        <v>16721</v>
      </c>
      <c r="G14808" s="129" t="s">
        <v>16723</v>
      </c>
      <c r="H14808" s="129"/>
    </row>
    <row r="14809" spans="1:8" x14ac:dyDescent="0.3">
      <c r="A14809" s="183">
        <v>46053</v>
      </c>
      <c r="B14809" s="129" t="s">
        <v>16759</v>
      </c>
      <c r="C14809" s="129" t="s">
        <v>418</v>
      </c>
      <c r="D14809" s="165">
        <v>536902</v>
      </c>
      <c r="E14809" s="129" t="s">
        <v>16712</v>
      </c>
      <c r="F14809" s="129" t="s">
        <v>16721</v>
      </c>
      <c r="G14809" s="129" t="s">
        <v>16723</v>
      </c>
      <c r="H14809" s="129"/>
    </row>
    <row r="14810" spans="1:8" x14ac:dyDescent="0.3">
      <c r="A14810" s="183">
        <v>46081</v>
      </c>
      <c r="B14810" s="129" t="s">
        <v>17111</v>
      </c>
      <c r="C14810" s="129" t="s">
        <v>418</v>
      </c>
      <c r="D14810" s="165">
        <v>206518</v>
      </c>
      <c r="E14810" s="129" t="s">
        <v>16753</v>
      </c>
      <c r="F14810" s="129" t="s">
        <v>16721</v>
      </c>
      <c r="G14810" s="129" t="s">
        <v>16723</v>
      </c>
      <c r="H14810" s="129"/>
    </row>
    <row r="14811" spans="1:8" x14ac:dyDescent="0.3">
      <c r="A14811" s="183">
        <v>46081</v>
      </c>
      <c r="B14811" s="129" t="s">
        <v>17112</v>
      </c>
      <c r="C14811" s="129" t="s">
        <v>418</v>
      </c>
      <c r="D14811" s="165">
        <v>31196</v>
      </c>
      <c r="E14811" s="129" t="s">
        <v>16708</v>
      </c>
      <c r="F14811" s="129" t="s">
        <v>16721</v>
      </c>
      <c r="G14811" s="129" t="s">
        <v>16723</v>
      </c>
      <c r="H14811" s="129"/>
    </row>
    <row r="14812" spans="1:8" x14ac:dyDescent="0.3">
      <c r="A14812" s="183">
        <v>46081</v>
      </c>
      <c r="B14812" s="129" t="s">
        <v>17113</v>
      </c>
      <c r="C14812" s="129" t="s">
        <v>418</v>
      </c>
      <c r="D14812" s="165">
        <v>53196</v>
      </c>
      <c r="E14812" s="129" t="s">
        <v>16708</v>
      </c>
      <c r="F14812" s="129" t="s">
        <v>16721</v>
      </c>
      <c r="G14812" s="129" t="s">
        <v>16723</v>
      </c>
      <c r="H14812" s="129"/>
    </row>
    <row r="14813" spans="1:8" x14ac:dyDescent="0.3">
      <c r="A14813" s="183">
        <v>46081</v>
      </c>
      <c r="B14813" s="129" t="s">
        <v>17113</v>
      </c>
      <c r="C14813" s="129" t="s">
        <v>418</v>
      </c>
      <c r="D14813" s="165">
        <v>379980</v>
      </c>
      <c r="E14813" s="129" t="s">
        <v>17118</v>
      </c>
      <c r="F14813" s="129" t="s">
        <v>16721</v>
      </c>
      <c r="G14813" s="129" t="s">
        <v>16723</v>
      </c>
      <c r="H14813" s="129"/>
    </row>
    <row r="14814" spans="1:8" x14ac:dyDescent="0.3">
      <c r="A14814" s="183">
        <v>46081</v>
      </c>
      <c r="B14814" s="129" t="s">
        <v>17110</v>
      </c>
      <c r="C14814" s="129" t="s">
        <v>418</v>
      </c>
      <c r="D14814" s="165">
        <v>59609</v>
      </c>
      <c r="E14814" s="129" t="s">
        <v>16708</v>
      </c>
      <c r="F14814" s="129" t="s">
        <v>16721</v>
      </c>
      <c r="G14814" s="129" t="s">
        <v>16723</v>
      </c>
      <c r="H14814" s="129"/>
    </row>
    <row r="14815" spans="1:8" x14ac:dyDescent="0.3">
      <c r="A14815" s="183">
        <v>46081</v>
      </c>
      <c r="B14815" s="129" t="s">
        <v>17109</v>
      </c>
      <c r="C14815" s="129" t="s">
        <v>418</v>
      </c>
      <c r="D14815" s="165">
        <v>307632</v>
      </c>
      <c r="E14815" s="129" t="s">
        <v>17118</v>
      </c>
      <c r="F14815" s="129" t="s">
        <v>16721</v>
      </c>
      <c r="G14815" s="129" t="s">
        <v>16723</v>
      </c>
      <c r="H14815" s="129"/>
    </row>
    <row r="14816" spans="1:8" x14ac:dyDescent="0.3">
      <c r="A14816" s="183">
        <v>46053</v>
      </c>
      <c r="B14816" s="129" t="s">
        <v>16759</v>
      </c>
      <c r="C14816" s="129" t="s">
        <v>418</v>
      </c>
      <c r="D14816" s="165">
        <v>53191</v>
      </c>
      <c r="E14816" s="129" t="s">
        <v>16708</v>
      </c>
      <c r="F14816" s="129" t="s">
        <v>16721</v>
      </c>
      <c r="G14816" s="129" t="s">
        <v>16723</v>
      </c>
      <c r="H14816" s="129"/>
    </row>
    <row r="14817" spans="1:8" x14ac:dyDescent="0.3">
      <c r="A14817" s="183">
        <v>46081</v>
      </c>
      <c r="B14817" s="129" t="s">
        <v>17114</v>
      </c>
      <c r="C14817" s="129" t="s">
        <v>418</v>
      </c>
      <c r="D14817" s="165">
        <v>382137</v>
      </c>
      <c r="E14817" s="129" t="s">
        <v>17118</v>
      </c>
      <c r="F14817" s="129" t="s">
        <v>16721</v>
      </c>
      <c r="G14817" s="129" t="s">
        <v>16723</v>
      </c>
      <c r="H14817" s="129"/>
    </row>
    <row r="14818" spans="1:8" x14ac:dyDescent="0.3">
      <c r="A14818" s="183">
        <v>46081</v>
      </c>
      <c r="B14818" s="129" t="s">
        <v>17115</v>
      </c>
      <c r="C14818" s="129" t="s">
        <v>418</v>
      </c>
      <c r="D14818" s="165">
        <v>13167</v>
      </c>
      <c r="E14818" s="129" t="s">
        <v>16708</v>
      </c>
      <c r="F14818" s="129" t="s">
        <v>16721</v>
      </c>
      <c r="G14818" s="129" t="s">
        <v>16723</v>
      </c>
      <c r="H14818" s="129"/>
    </row>
    <row r="14819" spans="1:8" x14ac:dyDescent="0.3">
      <c r="A14819" s="183">
        <v>46081</v>
      </c>
      <c r="B14819" s="129" t="s">
        <v>17115</v>
      </c>
      <c r="C14819" s="129" t="s">
        <v>418</v>
      </c>
      <c r="D14819" s="165">
        <v>21292</v>
      </c>
      <c r="E14819" s="129" t="s">
        <v>16708</v>
      </c>
      <c r="F14819" s="129" t="s">
        <v>16721</v>
      </c>
      <c r="G14819" s="129" t="s">
        <v>16723</v>
      </c>
      <c r="H14819" s="129"/>
    </row>
    <row r="14820" spans="1:8" x14ac:dyDescent="0.3">
      <c r="A14820" s="183">
        <v>46081</v>
      </c>
      <c r="B14820" s="129" t="s">
        <v>17110</v>
      </c>
      <c r="C14820" s="129" t="s">
        <v>417</v>
      </c>
      <c r="D14820" s="165">
        <v>158275</v>
      </c>
      <c r="E14820" s="129" t="s">
        <v>16708</v>
      </c>
      <c r="F14820" s="129" t="s">
        <v>16721</v>
      </c>
      <c r="G14820" s="129" t="s">
        <v>16723</v>
      </c>
      <c r="H14820" s="129"/>
    </row>
    <row r="14821" spans="1:8" x14ac:dyDescent="0.3">
      <c r="A14821" s="183">
        <v>46053</v>
      </c>
      <c r="B14821" s="129" t="s">
        <v>16757</v>
      </c>
      <c r="C14821" s="129" t="s">
        <v>417</v>
      </c>
      <c r="D14821" s="165">
        <v>153200</v>
      </c>
      <c r="E14821" s="129" t="s">
        <v>16708</v>
      </c>
      <c r="F14821" s="129" t="s">
        <v>16721</v>
      </c>
      <c r="G14821" s="129" t="s">
        <v>16723</v>
      </c>
      <c r="H14821" s="129"/>
    </row>
    <row r="14822" spans="1:8" x14ac:dyDescent="0.3">
      <c r="A14822" s="183">
        <v>46053</v>
      </c>
      <c r="B14822" s="129" t="s">
        <v>16755</v>
      </c>
      <c r="C14822" s="129" t="s">
        <v>417</v>
      </c>
      <c r="D14822" s="165">
        <v>107393</v>
      </c>
      <c r="E14822" s="129" t="s">
        <v>16708</v>
      </c>
      <c r="F14822" s="129" t="s">
        <v>16721</v>
      </c>
      <c r="G14822" s="129" t="s">
        <v>16723</v>
      </c>
      <c r="H14822" s="129"/>
    </row>
    <row r="14823" spans="1:8" x14ac:dyDescent="0.3">
      <c r="A14823" s="183">
        <v>46081</v>
      </c>
      <c r="B14823" s="129" t="s">
        <v>17109</v>
      </c>
      <c r="C14823" s="129" t="s">
        <v>417</v>
      </c>
      <c r="D14823" s="165">
        <v>113787</v>
      </c>
      <c r="E14823" s="129" t="s">
        <v>16708</v>
      </c>
      <c r="F14823" s="129" t="s">
        <v>16721</v>
      </c>
      <c r="G14823" s="129" t="s">
        <v>16723</v>
      </c>
      <c r="H14823" s="129"/>
    </row>
    <row r="14824" spans="1:8" x14ac:dyDescent="0.3">
      <c r="A14824" s="183">
        <v>46053</v>
      </c>
      <c r="B14824" s="129" t="s">
        <v>16759</v>
      </c>
      <c r="C14824" s="129" t="s">
        <v>417</v>
      </c>
      <c r="D14824" s="165">
        <v>511109</v>
      </c>
      <c r="E14824" s="129" t="s">
        <v>16712</v>
      </c>
      <c r="F14824" s="129" t="s">
        <v>16721</v>
      </c>
      <c r="G14824" s="129" t="s">
        <v>16723</v>
      </c>
      <c r="H14824" s="129"/>
    </row>
    <row r="14825" spans="1:8" x14ac:dyDescent="0.3">
      <c r="A14825" s="183">
        <v>46081</v>
      </c>
      <c r="B14825" s="129" t="s">
        <v>17112</v>
      </c>
      <c r="C14825" s="129" t="s">
        <v>417</v>
      </c>
      <c r="D14825" s="165">
        <v>99548</v>
      </c>
      <c r="E14825" s="129" t="s">
        <v>16708</v>
      </c>
      <c r="F14825" s="129" t="s">
        <v>16721</v>
      </c>
      <c r="G14825" s="129" t="s">
        <v>16723</v>
      </c>
      <c r="H14825" s="129"/>
    </row>
    <row r="14826" spans="1:8" x14ac:dyDescent="0.3">
      <c r="A14826" s="183">
        <v>46081</v>
      </c>
      <c r="B14826" s="129" t="s">
        <v>17115</v>
      </c>
      <c r="C14826" s="129" t="s">
        <v>417</v>
      </c>
      <c r="D14826" s="165">
        <v>38374</v>
      </c>
      <c r="E14826" s="129" t="s">
        <v>16708</v>
      </c>
      <c r="F14826" s="129" t="s">
        <v>16721</v>
      </c>
      <c r="G14826" s="129" t="s">
        <v>16723</v>
      </c>
      <c r="H14826" s="129"/>
    </row>
    <row r="14827" spans="1:8" x14ac:dyDescent="0.3">
      <c r="A14827" s="183">
        <v>46081</v>
      </c>
      <c r="B14827" s="129" t="s">
        <v>17115</v>
      </c>
      <c r="C14827" s="129" t="s">
        <v>417</v>
      </c>
      <c r="D14827" s="165">
        <v>48790</v>
      </c>
      <c r="E14827" s="129" t="s">
        <v>16709</v>
      </c>
      <c r="F14827" s="129" t="s">
        <v>16721</v>
      </c>
      <c r="G14827" s="129" t="s">
        <v>16723</v>
      </c>
      <c r="H14827" s="129"/>
    </row>
    <row r="14828" spans="1:8" x14ac:dyDescent="0.3">
      <c r="A14828" s="183">
        <v>46081</v>
      </c>
      <c r="B14828" s="129" t="s">
        <v>17110</v>
      </c>
      <c r="C14828" s="129" t="s">
        <v>416</v>
      </c>
      <c r="D14828" s="165">
        <v>3408171</v>
      </c>
      <c r="E14828" s="129" t="s">
        <v>16707</v>
      </c>
      <c r="F14828" s="129" t="s">
        <v>16721</v>
      </c>
      <c r="G14828" s="129" t="s">
        <v>16723</v>
      </c>
      <c r="H14828" s="129"/>
    </row>
    <row r="14829" spans="1:8" x14ac:dyDescent="0.3">
      <c r="A14829" s="183">
        <v>46053</v>
      </c>
      <c r="B14829" s="129" t="s">
        <v>16759</v>
      </c>
      <c r="C14829" s="129" t="s">
        <v>416</v>
      </c>
      <c r="D14829" s="165">
        <v>504915</v>
      </c>
      <c r="E14829" s="129" t="s">
        <v>16712</v>
      </c>
      <c r="F14829" s="129" t="s">
        <v>16721</v>
      </c>
      <c r="G14829" s="129" t="s">
        <v>16723</v>
      </c>
      <c r="H14829" s="129"/>
    </row>
    <row r="14830" spans="1:8" x14ac:dyDescent="0.3">
      <c r="A14830" s="183">
        <v>46081</v>
      </c>
      <c r="B14830" s="129" t="s">
        <v>17109</v>
      </c>
      <c r="C14830" s="129" t="s">
        <v>416</v>
      </c>
      <c r="D14830" s="165">
        <v>244191</v>
      </c>
      <c r="E14830" s="129" t="s">
        <v>16708</v>
      </c>
      <c r="F14830" s="129" t="s">
        <v>16721</v>
      </c>
      <c r="G14830" s="129" t="s">
        <v>16723</v>
      </c>
      <c r="H14830" s="129"/>
    </row>
    <row r="14831" spans="1:8" x14ac:dyDescent="0.3">
      <c r="A14831" s="183">
        <v>46081</v>
      </c>
      <c r="B14831" s="129" t="s">
        <v>17109</v>
      </c>
      <c r="C14831" s="129" t="s">
        <v>416</v>
      </c>
      <c r="D14831" s="165">
        <v>769004</v>
      </c>
      <c r="E14831" s="129" t="s">
        <v>16712</v>
      </c>
      <c r="F14831" s="129" t="s">
        <v>16721</v>
      </c>
      <c r="G14831" s="129" t="s">
        <v>16723</v>
      </c>
      <c r="H14831" s="129"/>
    </row>
    <row r="14832" spans="1:8" x14ac:dyDescent="0.3">
      <c r="A14832" s="183">
        <v>46081</v>
      </c>
      <c r="B14832" s="129" t="s">
        <v>17110</v>
      </c>
      <c r="C14832" s="129" t="s">
        <v>416</v>
      </c>
      <c r="D14832" s="165">
        <v>105326</v>
      </c>
      <c r="E14832" s="129" t="s">
        <v>16708</v>
      </c>
      <c r="F14832" s="129" t="s">
        <v>16721</v>
      </c>
      <c r="G14832" s="129" t="s">
        <v>16723</v>
      </c>
      <c r="H14832" s="129"/>
    </row>
    <row r="14833" spans="1:8" x14ac:dyDescent="0.3">
      <c r="A14833" s="183">
        <v>46081</v>
      </c>
      <c r="B14833" s="129" t="s">
        <v>17116</v>
      </c>
      <c r="C14833" s="129" t="s">
        <v>416</v>
      </c>
      <c r="D14833" s="165">
        <v>625907</v>
      </c>
      <c r="E14833" s="129" t="s">
        <v>17119</v>
      </c>
      <c r="F14833" s="129" t="s">
        <v>16721</v>
      </c>
      <c r="G14833" s="129" t="s">
        <v>16723</v>
      </c>
      <c r="H14833" s="129"/>
    </row>
    <row r="14834" spans="1:8" x14ac:dyDescent="0.3">
      <c r="A14834" s="183">
        <v>46053</v>
      </c>
      <c r="B14834" s="129" t="s">
        <v>16760</v>
      </c>
      <c r="C14834" s="129" t="s">
        <v>416</v>
      </c>
      <c r="D14834" s="165">
        <v>81134</v>
      </c>
      <c r="E14834" s="129" t="s">
        <v>16708</v>
      </c>
      <c r="F14834" s="129" t="s">
        <v>16721</v>
      </c>
      <c r="G14834" s="129" t="s">
        <v>16723</v>
      </c>
      <c r="H14834" s="129"/>
    </row>
    <row r="14835" spans="1:8" x14ac:dyDescent="0.3">
      <c r="A14835" s="183">
        <v>46081</v>
      </c>
      <c r="B14835" s="129" t="s">
        <v>17117</v>
      </c>
      <c r="C14835" s="129" t="s">
        <v>416</v>
      </c>
      <c r="D14835" s="165">
        <v>367158</v>
      </c>
      <c r="E14835" s="129" t="s">
        <v>17119</v>
      </c>
      <c r="F14835" s="129" t="s">
        <v>16721</v>
      </c>
      <c r="G14835" s="129" t="s">
        <v>16723</v>
      </c>
      <c r="H14835" s="129"/>
    </row>
    <row r="14836" spans="1:8" x14ac:dyDescent="0.3">
      <c r="A14836" s="183">
        <v>46081</v>
      </c>
      <c r="B14836" s="129" t="s">
        <v>17117</v>
      </c>
      <c r="C14836" s="129" t="s">
        <v>416</v>
      </c>
      <c r="D14836" s="165">
        <v>64447</v>
      </c>
      <c r="E14836" s="129" t="s">
        <v>16708</v>
      </c>
      <c r="F14836" s="129" t="s">
        <v>16721</v>
      </c>
      <c r="G14836" s="129" t="s">
        <v>16723</v>
      </c>
      <c r="H14836" s="129"/>
    </row>
    <row r="14837" spans="1:8" x14ac:dyDescent="0.3">
      <c r="A14837" s="183">
        <v>46081</v>
      </c>
      <c r="B14837" s="129" t="s">
        <v>17115</v>
      </c>
      <c r="C14837" s="129" t="s">
        <v>416</v>
      </c>
      <c r="D14837" s="165">
        <v>29066</v>
      </c>
      <c r="E14837" s="129" t="s">
        <v>16708</v>
      </c>
      <c r="F14837" s="129" t="s">
        <v>16721</v>
      </c>
      <c r="G14837" s="129" t="s">
        <v>16723</v>
      </c>
      <c r="H14837" s="129"/>
    </row>
    <row r="14838" spans="1:8" x14ac:dyDescent="0.3">
      <c r="A14838" s="183">
        <v>46081</v>
      </c>
      <c r="B14838" s="129" t="s">
        <v>17108</v>
      </c>
      <c r="C14838" s="129" t="s">
        <v>418</v>
      </c>
      <c r="D14838" s="165">
        <v>1108.73</v>
      </c>
      <c r="E14838" s="129" t="s">
        <v>16708</v>
      </c>
      <c r="F14838" s="129" t="s">
        <v>16769</v>
      </c>
      <c r="G14838" s="129" t="s">
        <v>16723</v>
      </c>
      <c r="H14838" s="129" t="s">
        <v>16801</v>
      </c>
    </row>
    <row r="14839" spans="1:8" x14ac:dyDescent="0.3">
      <c r="A14839" s="183">
        <v>46053</v>
      </c>
      <c r="B14839" s="129" t="s">
        <v>16756</v>
      </c>
      <c r="C14839" s="129" t="s">
        <v>418</v>
      </c>
      <c r="D14839" s="165">
        <v>908.1</v>
      </c>
      <c r="E14839" s="129" t="s">
        <v>16708</v>
      </c>
      <c r="F14839" s="129" t="s">
        <v>16769</v>
      </c>
      <c r="G14839" s="129" t="s">
        <v>16723</v>
      </c>
      <c r="H14839" s="129" t="s">
        <v>16801</v>
      </c>
    </row>
    <row r="14840" spans="1:8" x14ac:dyDescent="0.3">
      <c r="A14840" s="183">
        <v>46081</v>
      </c>
      <c r="B14840" s="129" t="s">
        <v>17109</v>
      </c>
      <c r="C14840" s="129" t="s">
        <v>418</v>
      </c>
      <c r="D14840" s="165">
        <v>765.7</v>
      </c>
      <c r="E14840" s="129" t="s">
        <v>16708</v>
      </c>
      <c r="F14840" s="129" t="s">
        <v>16769</v>
      </c>
      <c r="G14840" s="129" t="s">
        <v>16723</v>
      </c>
      <c r="H14840" s="129" t="s">
        <v>16801</v>
      </c>
    </row>
    <row r="14841" spans="1:8" x14ac:dyDescent="0.3">
      <c r="A14841" s="183">
        <v>46081</v>
      </c>
      <c r="B14841" s="129" t="s">
        <v>17110</v>
      </c>
      <c r="C14841" s="129" t="s">
        <v>418</v>
      </c>
      <c r="D14841" s="165">
        <v>757.19</v>
      </c>
      <c r="E14841" s="129" t="s">
        <v>17118</v>
      </c>
      <c r="F14841" s="129" t="s">
        <v>16769</v>
      </c>
      <c r="G14841" s="129" t="s">
        <v>16723</v>
      </c>
      <c r="H14841" s="129"/>
    </row>
    <row r="14842" spans="1:8" x14ac:dyDescent="0.3">
      <c r="A14842" s="183">
        <v>46053</v>
      </c>
      <c r="B14842" s="129" t="s">
        <v>16759</v>
      </c>
      <c r="C14842" s="129" t="s">
        <v>418</v>
      </c>
      <c r="D14842" s="165">
        <v>435.78</v>
      </c>
      <c r="E14842" s="129" t="s">
        <v>16708</v>
      </c>
      <c r="F14842" s="129" t="s">
        <v>16769</v>
      </c>
      <c r="G14842" s="129" t="s">
        <v>16723</v>
      </c>
      <c r="H14842" s="129" t="s">
        <v>16801</v>
      </c>
    </row>
    <row r="14843" spans="1:8" x14ac:dyDescent="0.3">
      <c r="A14843" s="183">
        <v>46053</v>
      </c>
      <c r="B14843" s="129" t="s">
        <v>16759</v>
      </c>
      <c r="C14843" s="129" t="s">
        <v>418</v>
      </c>
      <c r="D14843" s="165">
        <v>424.69</v>
      </c>
      <c r="E14843" s="129" t="s">
        <v>16712</v>
      </c>
      <c r="F14843" s="129" t="s">
        <v>16769</v>
      </c>
      <c r="G14843" s="129" t="s">
        <v>16723</v>
      </c>
      <c r="H14843" s="129"/>
    </row>
    <row r="14844" spans="1:8" x14ac:dyDescent="0.3">
      <c r="A14844" s="183">
        <v>46081</v>
      </c>
      <c r="B14844" s="129" t="s">
        <v>17111</v>
      </c>
      <c r="C14844" s="129" t="s">
        <v>418</v>
      </c>
      <c r="D14844" s="165">
        <v>359.48</v>
      </c>
      <c r="E14844" s="129" t="s">
        <v>16753</v>
      </c>
      <c r="F14844" s="129" t="s">
        <v>16769</v>
      </c>
      <c r="G14844" s="129" t="s">
        <v>16723</v>
      </c>
      <c r="H14844" s="129"/>
    </row>
    <row r="14845" spans="1:8" x14ac:dyDescent="0.3">
      <c r="A14845" s="183">
        <v>46081</v>
      </c>
      <c r="B14845" s="129" t="s">
        <v>17112</v>
      </c>
      <c r="C14845" s="129" t="s">
        <v>418</v>
      </c>
      <c r="D14845" s="165">
        <v>339.29</v>
      </c>
      <c r="E14845" s="129" t="s">
        <v>16708</v>
      </c>
      <c r="F14845" s="129" t="s">
        <v>16769</v>
      </c>
      <c r="G14845" s="129" t="s">
        <v>16723</v>
      </c>
      <c r="H14845" s="129" t="s">
        <v>16801</v>
      </c>
    </row>
    <row r="14846" spans="1:8" x14ac:dyDescent="0.3">
      <c r="A14846" s="183">
        <v>46081</v>
      </c>
      <c r="B14846" s="129" t="s">
        <v>17113</v>
      </c>
      <c r="C14846" s="129" t="s">
        <v>418</v>
      </c>
      <c r="D14846" s="165">
        <v>334.32</v>
      </c>
      <c r="E14846" s="129" t="s">
        <v>16708</v>
      </c>
      <c r="F14846" s="129" t="s">
        <v>16769</v>
      </c>
      <c r="G14846" s="129" t="s">
        <v>16723</v>
      </c>
      <c r="H14846" s="129" t="s">
        <v>16801</v>
      </c>
    </row>
    <row r="14847" spans="1:8" x14ac:dyDescent="0.3">
      <c r="A14847" s="183">
        <v>46081</v>
      </c>
      <c r="B14847" s="129" t="s">
        <v>17113</v>
      </c>
      <c r="C14847" s="129" t="s">
        <v>418</v>
      </c>
      <c r="D14847" s="165">
        <v>292.20999999999998</v>
      </c>
      <c r="E14847" s="129" t="s">
        <v>17118</v>
      </c>
      <c r="F14847" s="129" t="s">
        <v>16769</v>
      </c>
      <c r="G14847" s="129" t="s">
        <v>16723</v>
      </c>
      <c r="H14847" s="129"/>
    </row>
    <row r="14848" spans="1:8" x14ac:dyDescent="0.3">
      <c r="A14848" s="183">
        <v>46081</v>
      </c>
      <c r="B14848" s="129" t="s">
        <v>17110</v>
      </c>
      <c r="C14848" s="129" t="s">
        <v>418</v>
      </c>
      <c r="D14848" s="165">
        <v>291.74</v>
      </c>
      <c r="E14848" s="129" t="s">
        <v>16708</v>
      </c>
      <c r="F14848" s="129" t="s">
        <v>16769</v>
      </c>
      <c r="G14848" s="129" t="s">
        <v>16723</v>
      </c>
      <c r="H14848" s="129" t="s">
        <v>16801</v>
      </c>
    </row>
    <row r="14849" spans="1:8" x14ac:dyDescent="0.3">
      <c r="A14849" s="183">
        <v>46081</v>
      </c>
      <c r="B14849" s="129" t="s">
        <v>17109</v>
      </c>
      <c r="C14849" s="129" t="s">
        <v>418</v>
      </c>
      <c r="D14849" s="165">
        <v>241.85</v>
      </c>
      <c r="E14849" s="129" t="s">
        <v>17118</v>
      </c>
      <c r="F14849" s="129" t="s">
        <v>16769</v>
      </c>
      <c r="G14849" s="129" t="s">
        <v>16723</v>
      </c>
      <c r="H14849" s="129"/>
    </row>
    <row r="14850" spans="1:8" x14ac:dyDescent="0.3">
      <c r="A14850" s="183">
        <v>46053</v>
      </c>
      <c r="B14850" s="129" t="s">
        <v>16759</v>
      </c>
      <c r="C14850" s="129" t="s">
        <v>418</v>
      </c>
      <c r="D14850" s="165">
        <v>216.89</v>
      </c>
      <c r="E14850" s="129" t="s">
        <v>16708</v>
      </c>
      <c r="F14850" s="129" t="s">
        <v>16769</v>
      </c>
      <c r="G14850" s="129" t="s">
        <v>16723</v>
      </c>
      <c r="H14850" s="129" t="s">
        <v>16801</v>
      </c>
    </row>
    <row r="14851" spans="1:8" x14ac:dyDescent="0.3">
      <c r="A14851" s="183">
        <v>46081</v>
      </c>
      <c r="B14851" s="129" t="s">
        <v>17114</v>
      </c>
      <c r="C14851" s="129" t="s">
        <v>418</v>
      </c>
      <c r="D14851" s="165">
        <v>215.25</v>
      </c>
      <c r="E14851" s="129" t="s">
        <v>17118</v>
      </c>
      <c r="F14851" s="129" t="s">
        <v>16769</v>
      </c>
      <c r="G14851" s="129" t="s">
        <v>16723</v>
      </c>
      <c r="H14851" s="129"/>
    </row>
    <row r="14852" spans="1:8" x14ac:dyDescent="0.3">
      <c r="A14852" s="183">
        <v>46081</v>
      </c>
      <c r="B14852" s="129" t="s">
        <v>17115</v>
      </c>
      <c r="C14852" s="129" t="s">
        <v>418</v>
      </c>
      <c r="D14852" s="165">
        <v>191.42</v>
      </c>
      <c r="E14852" s="129" t="s">
        <v>16708</v>
      </c>
      <c r="F14852" s="129" t="s">
        <v>16769</v>
      </c>
      <c r="G14852" s="129" t="s">
        <v>16723</v>
      </c>
      <c r="H14852" s="129" t="s">
        <v>16801</v>
      </c>
    </row>
    <row r="14853" spans="1:8" x14ac:dyDescent="0.3">
      <c r="A14853" s="183">
        <v>46081</v>
      </c>
      <c r="B14853" s="129" t="s">
        <v>17115</v>
      </c>
      <c r="C14853" s="129" t="s">
        <v>418</v>
      </c>
      <c r="D14853" s="165">
        <v>150.83000000000001</v>
      </c>
      <c r="E14853" s="129" t="s">
        <v>16708</v>
      </c>
      <c r="F14853" s="129" t="s">
        <v>16769</v>
      </c>
      <c r="G14853" s="129" t="s">
        <v>16723</v>
      </c>
      <c r="H14853" s="129" t="s">
        <v>16801</v>
      </c>
    </row>
    <row r="14854" spans="1:8" x14ac:dyDescent="0.3">
      <c r="A14854" s="183">
        <v>46081</v>
      </c>
      <c r="B14854" s="129" t="s">
        <v>17110</v>
      </c>
      <c r="C14854" s="129" t="s">
        <v>417</v>
      </c>
      <c r="D14854" s="165">
        <v>569.24</v>
      </c>
      <c r="E14854" s="129" t="s">
        <v>16708</v>
      </c>
      <c r="F14854" s="129" t="s">
        <v>16769</v>
      </c>
      <c r="G14854" s="129" t="s">
        <v>16723</v>
      </c>
      <c r="H14854" s="129" t="s">
        <v>16801</v>
      </c>
    </row>
    <row r="14855" spans="1:8" x14ac:dyDescent="0.3">
      <c r="A14855" s="183">
        <v>46053</v>
      </c>
      <c r="B14855" s="129" t="s">
        <v>16757</v>
      </c>
      <c r="C14855" s="129" t="s">
        <v>417</v>
      </c>
      <c r="D14855" s="165">
        <v>495.65</v>
      </c>
      <c r="E14855" s="129" t="s">
        <v>16708</v>
      </c>
      <c r="F14855" s="129" t="s">
        <v>16769</v>
      </c>
      <c r="G14855" s="129" t="s">
        <v>16723</v>
      </c>
      <c r="H14855" s="129" t="s">
        <v>16801</v>
      </c>
    </row>
    <row r="14856" spans="1:8" x14ac:dyDescent="0.3">
      <c r="A14856" s="183">
        <v>46053</v>
      </c>
      <c r="B14856" s="129" t="s">
        <v>16755</v>
      </c>
      <c r="C14856" s="129" t="s">
        <v>417</v>
      </c>
      <c r="D14856" s="165">
        <v>441.67</v>
      </c>
      <c r="E14856" s="129" t="s">
        <v>16708</v>
      </c>
      <c r="F14856" s="129" t="s">
        <v>16769</v>
      </c>
      <c r="G14856" s="129" t="s">
        <v>16723</v>
      </c>
      <c r="H14856" s="129" t="s">
        <v>16801</v>
      </c>
    </row>
    <row r="14857" spans="1:8" x14ac:dyDescent="0.3">
      <c r="A14857" s="183">
        <v>46081</v>
      </c>
      <c r="B14857" s="129" t="s">
        <v>17109</v>
      </c>
      <c r="C14857" s="129" t="s">
        <v>417</v>
      </c>
      <c r="D14857" s="165">
        <v>419.21</v>
      </c>
      <c r="E14857" s="129" t="s">
        <v>16708</v>
      </c>
      <c r="F14857" s="129" t="s">
        <v>16769</v>
      </c>
      <c r="G14857" s="129" t="s">
        <v>16723</v>
      </c>
      <c r="H14857" s="129" t="s">
        <v>16801</v>
      </c>
    </row>
    <row r="14858" spans="1:8" x14ac:dyDescent="0.3">
      <c r="A14858" s="183">
        <v>46053</v>
      </c>
      <c r="B14858" s="129" t="s">
        <v>16759</v>
      </c>
      <c r="C14858" s="129" t="s">
        <v>417</v>
      </c>
      <c r="D14858" s="165">
        <v>386.2</v>
      </c>
      <c r="E14858" s="129" t="s">
        <v>16712</v>
      </c>
      <c r="F14858" s="129" t="s">
        <v>16769</v>
      </c>
      <c r="G14858" s="129" t="s">
        <v>16723</v>
      </c>
      <c r="H14858" s="129"/>
    </row>
    <row r="14859" spans="1:8" x14ac:dyDescent="0.3">
      <c r="A14859" s="183">
        <v>46081</v>
      </c>
      <c r="B14859" s="129" t="s">
        <v>17112</v>
      </c>
      <c r="C14859" s="129" t="s">
        <v>417</v>
      </c>
      <c r="D14859" s="165">
        <v>335.07</v>
      </c>
      <c r="E14859" s="129" t="s">
        <v>16708</v>
      </c>
      <c r="F14859" s="129" t="s">
        <v>16769</v>
      </c>
      <c r="G14859" s="129" t="s">
        <v>16723</v>
      </c>
      <c r="H14859" s="129" t="s">
        <v>16801</v>
      </c>
    </row>
    <row r="14860" spans="1:8" x14ac:dyDescent="0.3">
      <c r="A14860" s="183">
        <v>46081</v>
      </c>
      <c r="B14860" s="129" t="s">
        <v>17115</v>
      </c>
      <c r="C14860" s="129" t="s">
        <v>417</v>
      </c>
      <c r="D14860" s="165">
        <v>151.1</v>
      </c>
      <c r="E14860" s="129" t="s">
        <v>16708</v>
      </c>
      <c r="F14860" s="129" t="s">
        <v>16769</v>
      </c>
      <c r="G14860" s="129" t="s">
        <v>16723</v>
      </c>
      <c r="H14860" s="129" t="s">
        <v>16801</v>
      </c>
    </row>
    <row r="14861" spans="1:8" x14ac:dyDescent="0.3">
      <c r="A14861" s="183">
        <v>46081</v>
      </c>
      <c r="B14861" s="129" t="s">
        <v>17115</v>
      </c>
      <c r="C14861" s="129" t="s">
        <v>417</v>
      </c>
      <c r="D14861" s="165">
        <v>80.239999999999995</v>
      </c>
      <c r="E14861" s="129" t="s">
        <v>16709</v>
      </c>
      <c r="F14861" s="129" t="s">
        <v>16769</v>
      </c>
      <c r="G14861" s="129" t="s">
        <v>16723</v>
      </c>
      <c r="H14861" s="129"/>
    </row>
    <row r="14862" spans="1:8" x14ac:dyDescent="0.3">
      <c r="A14862" s="183">
        <v>46081</v>
      </c>
      <c r="B14862" s="129" t="s">
        <v>17110</v>
      </c>
      <c r="C14862" s="129" t="s">
        <v>416</v>
      </c>
      <c r="D14862" s="165">
        <v>756.82</v>
      </c>
      <c r="E14862" s="129" t="s">
        <v>16707</v>
      </c>
      <c r="F14862" s="129" t="s">
        <v>16769</v>
      </c>
      <c r="G14862" s="129" t="s">
        <v>16723</v>
      </c>
      <c r="H14862" s="129"/>
    </row>
    <row r="14863" spans="1:8" x14ac:dyDescent="0.3">
      <c r="A14863" s="183">
        <v>46053</v>
      </c>
      <c r="B14863" s="129" t="s">
        <v>16759</v>
      </c>
      <c r="C14863" s="129" t="s">
        <v>416</v>
      </c>
      <c r="D14863" s="165">
        <v>743.44</v>
      </c>
      <c r="E14863" s="129" t="s">
        <v>16712</v>
      </c>
      <c r="F14863" s="129" t="s">
        <v>16769</v>
      </c>
      <c r="G14863" s="129" t="s">
        <v>16723</v>
      </c>
      <c r="H14863" s="129"/>
    </row>
    <row r="14864" spans="1:8" x14ac:dyDescent="0.3">
      <c r="A14864" s="183">
        <v>46081</v>
      </c>
      <c r="B14864" s="129" t="s">
        <v>17109</v>
      </c>
      <c r="C14864" s="129" t="s">
        <v>416</v>
      </c>
      <c r="D14864" s="165">
        <v>728.68</v>
      </c>
      <c r="E14864" s="129" t="s">
        <v>16708</v>
      </c>
      <c r="F14864" s="129" t="s">
        <v>16769</v>
      </c>
      <c r="G14864" s="129" t="s">
        <v>16723</v>
      </c>
      <c r="H14864" s="129" t="s">
        <v>16801</v>
      </c>
    </row>
    <row r="14865" spans="1:8" x14ac:dyDescent="0.3">
      <c r="A14865" s="183">
        <v>46081</v>
      </c>
      <c r="B14865" s="129" t="s">
        <v>17109</v>
      </c>
      <c r="C14865" s="129" t="s">
        <v>416</v>
      </c>
      <c r="D14865" s="165">
        <v>638.08000000000004</v>
      </c>
      <c r="E14865" s="129" t="s">
        <v>16712</v>
      </c>
      <c r="F14865" s="129" t="s">
        <v>16769</v>
      </c>
      <c r="G14865" s="129" t="s">
        <v>16723</v>
      </c>
      <c r="H14865" s="129"/>
    </row>
    <row r="14866" spans="1:8" x14ac:dyDescent="0.3">
      <c r="A14866" s="183">
        <v>46081</v>
      </c>
      <c r="B14866" s="129" t="s">
        <v>17110</v>
      </c>
      <c r="C14866" s="129" t="s">
        <v>416</v>
      </c>
      <c r="D14866" s="165">
        <v>628.69000000000005</v>
      </c>
      <c r="E14866" s="129" t="s">
        <v>16708</v>
      </c>
      <c r="F14866" s="129" t="s">
        <v>16769</v>
      </c>
      <c r="G14866" s="129" t="s">
        <v>16723</v>
      </c>
      <c r="H14866" s="129" t="s">
        <v>16801</v>
      </c>
    </row>
    <row r="14867" spans="1:8" x14ac:dyDescent="0.3">
      <c r="A14867" s="183">
        <v>46081</v>
      </c>
      <c r="B14867" s="129" t="s">
        <v>17116</v>
      </c>
      <c r="C14867" s="129" t="s">
        <v>416</v>
      </c>
      <c r="D14867" s="165">
        <v>570.74</v>
      </c>
      <c r="E14867" s="129" t="s">
        <v>17119</v>
      </c>
      <c r="F14867" s="129" t="s">
        <v>16769</v>
      </c>
      <c r="G14867" s="129" t="s">
        <v>16723</v>
      </c>
      <c r="H14867" s="129"/>
    </row>
    <row r="14868" spans="1:8" x14ac:dyDescent="0.3">
      <c r="A14868" s="183">
        <v>46053</v>
      </c>
      <c r="B14868" s="129" t="s">
        <v>16760</v>
      </c>
      <c r="C14868" s="129" t="s">
        <v>416</v>
      </c>
      <c r="D14868" s="165">
        <v>437.09</v>
      </c>
      <c r="E14868" s="129" t="s">
        <v>16708</v>
      </c>
      <c r="F14868" s="129" t="s">
        <v>16769</v>
      </c>
      <c r="G14868" s="129" t="s">
        <v>16723</v>
      </c>
      <c r="H14868" s="129" t="s">
        <v>16801</v>
      </c>
    </row>
    <row r="14869" spans="1:8" x14ac:dyDescent="0.3">
      <c r="A14869" s="183">
        <v>46081</v>
      </c>
      <c r="B14869" s="129" t="s">
        <v>17117</v>
      </c>
      <c r="C14869" s="129" t="s">
        <v>416</v>
      </c>
      <c r="D14869" s="165">
        <v>331.44</v>
      </c>
      <c r="E14869" s="129" t="s">
        <v>17119</v>
      </c>
      <c r="F14869" s="129" t="s">
        <v>16769</v>
      </c>
      <c r="G14869" s="129" t="s">
        <v>16723</v>
      </c>
      <c r="H14869" s="129"/>
    </row>
    <row r="14870" spans="1:8" x14ac:dyDescent="0.3">
      <c r="A14870" s="183">
        <v>46081</v>
      </c>
      <c r="B14870" s="129" t="s">
        <v>17117</v>
      </c>
      <c r="C14870" s="129" t="s">
        <v>416</v>
      </c>
      <c r="D14870" s="165">
        <v>331.05</v>
      </c>
      <c r="E14870" s="129" t="s">
        <v>16708</v>
      </c>
      <c r="F14870" s="129" t="s">
        <v>16769</v>
      </c>
      <c r="G14870" s="129" t="s">
        <v>16723</v>
      </c>
      <c r="H14870" s="129" t="s">
        <v>16801</v>
      </c>
    </row>
    <row r="14871" spans="1:8" x14ac:dyDescent="0.3">
      <c r="A14871" s="183">
        <v>46081</v>
      </c>
      <c r="B14871" s="129" t="s">
        <v>17115</v>
      </c>
      <c r="C14871" s="129" t="s">
        <v>416</v>
      </c>
      <c r="D14871" s="165">
        <v>151.68</v>
      </c>
      <c r="E14871" s="129" t="s">
        <v>16708</v>
      </c>
      <c r="F14871" s="129" t="s">
        <v>16769</v>
      </c>
      <c r="G14871" s="129" t="s">
        <v>16723</v>
      </c>
      <c r="H14871" s="129" t="s">
        <v>16801</v>
      </c>
    </row>
    <row r="14872" spans="1:8" x14ac:dyDescent="0.3">
      <c r="A14872" s="183">
        <v>46081</v>
      </c>
      <c r="B14872" s="129">
        <v>46055.503553240742</v>
      </c>
      <c r="C14872" s="129" t="s">
        <v>416</v>
      </c>
      <c r="D14872" s="165">
        <v>1</v>
      </c>
      <c r="E14872" s="129" t="s">
        <v>4744</v>
      </c>
      <c r="F14872" s="129" t="s">
        <v>4735</v>
      </c>
      <c r="G14872" s="129" t="s">
        <v>16723</v>
      </c>
      <c r="H14872" s="129"/>
    </row>
    <row r="14873" spans="1:8" x14ac:dyDescent="0.3">
      <c r="A14873" s="183">
        <v>46081</v>
      </c>
      <c r="B14873" s="129">
        <v>46055.504629629628</v>
      </c>
      <c r="C14873" s="129" t="s">
        <v>418</v>
      </c>
      <c r="D14873" s="165">
        <v>1</v>
      </c>
      <c r="E14873" s="129" t="s">
        <v>4739</v>
      </c>
      <c r="F14873" s="129" t="s">
        <v>4735</v>
      </c>
      <c r="G14873" s="129" t="s">
        <v>16723</v>
      </c>
      <c r="H14873" s="129"/>
    </row>
    <row r="14874" spans="1:8" x14ac:dyDescent="0.3">
      <c r="A14874" s="183">
        <v>46081</v>
      </c>
      <c r="B14874" s="129">
        <v>46055.434837962966</v>
      </c>
      <c r="C14874" s="129" t="s">
        <v>417</v>
      </c>
      <c r="D14874" s="165">
        <v>1</v>
      </c>
      <c r="E14874" s="129" t="s">
        <v>4739</v>
      </c>
      <c r="F14874" s="129" t="s">
        <v>4735</v>
      </c>
      <c r="G14874" s="129" t="s">
        <v>16723</v>
      </c>
      <c r="H14874" s="129"/>
    </row>
    <row r="14875" spans="1:8" x14ac:dyDescent="0.3">
      <c r="A14875" s="183">
        <v>46081</v>
      </c>
      <c r="B14875" s="129">
        <v>46055.486261574071</v>
      </c>
      <c r="C14875" s="129" t="s">
        <v>417</v>
      </c>
      <c r="D14875" s="165">
        <v>1</v>
      </c>
      <c r="E14875" s="129" t="s">
        <v>4739</v>
      </c>
      <c r="F14875" s="129" t="s">
        <v>4735</v>
      </c>
      <c r="G14875" s="129" t="s">
        <v>16723</v>
      </c>
      <c r="H14875" s="129"/>
    </row>
    <row r="14876" spans="1:8" x14ac:dyDescent="0.3">
      <c r="A14876" s="183">
        <v>46081</v>
      </c>
      <c r="B14876" s="129">
        <v>46055.553819444445</v>
      </c>
      <c r="C14876" s="129" t="s">
        <v>417</v>
      </c>
      <c r="D14876" s="165">
        <v>1</v>
      </c>
      <c r="E14876" s="129" t="s">
        <v>4739</v>
      </c>
      <c r="F14876" s="129" t="s">
        <v>4735</v>
      </c>
      <c r="G14876" s="129" t="s">
        <v>16723</v>
      </c>
      <c r="H14876" s="129"/>
    </row>
    <row r="14877" spans="1:8" x14ac:dyDescent="0.3">
      <c r="A14877" s="183">
        <v>46081</v>
      </c>
      <c r="B14877" s="129">
        <v>46055.454826388886</v>
      </c>
      <c r="C14877" s="129" t="s">
        <v>418</v>
      </c>
      <c r="D14877" s="165">
        <v>1</v>
      </c>
      <c r="E14877" s="129" t="s">
        <v>4739</v>
      </c>
      <c r="F14877" s="129" t="s">
        <v>4735</v>
      </c>
      <c r="G14877" s="129" t="s">
        <v>16723</v>
      </c>
      <c r="H14877" s="129"/>
    </row>
    <row r="14878" spans="1:8" x14ac:dyDescent="0.3">
      <c r="A14878" s="183">
        <v>46081</v>
      </c>
      <c r="B14878" s="129">
        <v>46055.718124999999</v>
      </c>
      <c r="C14878" s="129" t="s">
        <v>417</v>
      </c>
      <c r="D14878" s="165">
        <v>1</v>
      </c>
      <c r="E14878" s="129" t="s">
        <v>4739</v>
      </c>
      <c r="F14878" s="129" t="s">
        <v>4735</v>
      </c>
      <c r="G14878" s="129" t="s">
        <v>16723</v>
      </c>
      <c r="H14878" s="129"/>
    </row>
    <row r="14879" spans="1:8" x14ac:dyDescent="0.3">
      <c r="A14879" s="183">
        <v>46081</v>
      </c>
      <c r="B14879" s="129">
        <v>46055.723715277774</v>
      </c>
      <c r="C14879" s="129" t="s">
        <v>417</v>
      </c>
      <c r="D14879" s="165">
        <v>1</v>
      </c>
      <c r="E14879" s="129" t="s">
        <v>4739</v>
      </c>
      <c r="F14879" s="129" t="s">
        <v>4735</v>
      </c>
      <c r="G14879" s="129" t="s">
        <v>16723</v>
      </c>
      <c r="H14879" s="129"/>
    </row>
    <row r="14880" spans="1:8" x14ac:dyDescent="0.3">
      <c r="A14880" s="183">
        <v>46081</v>
      </c>
      <c r="B14880" s="129">
        <v>46056.459479166668</v>
      </c>
      <c r="C14880" s="129" t="s">
        <v>418</v>
      </c>
      <c r="D14880" s="165">
        <v>1</v>
      </c>
      <c r="E14880" s="129" t="s">
        <v>4739</v>
      </c>
      <c r="F14880" s="129" t="s">
        <v>4735</v>
      </c>
      <c r="G14880" s="129" t="s">
        <v>16723</v>
      </c>
      <c r="H14880" s="129"/>
    </row>
    <row r="14881" spans="1:8" x14ac:dyDescent="0.3">
      <c r="A14881" s="183">
        <v>46081</v>
      </c>
      <c r="B14881" s="129">
        <v>46056.473900462966</v>
      </c>
      <c r="C14881" s="129" t="s">
        <v>418</v>
      </c>
      <c r="D14881" s="165">
        <v>1</v>
      </c>
      <c r="E14881" s="129" t="s">
        <v>4739</v>
      </c>
      <c r="F14881" s="129" t="s">
        <v>4735</v>
      </c>
      <c r="G14881" s="129" t="s">
        <v>16723</v>
      </c>
      <c r="H14881" s="129"/>
    </row>
    <row r="14882" spans="1:8" x14ac:dyDescent="0.3">
      <c r="A14882" s="183">
        <v>46081</v>
      </c>
      <c r="B14882" s="129">
        <v>46056.684166666666</v>
      </c>
      <c r="C14882" s="129" t="s">
        <v>418</v>
      </c>
      <c r="D14882" s="165">
        <v>1</v>
      </c>
      <c r="E14882" s="129" t="s">
        <v>4739</v>
      </c>
      <c r="F14882" s="129" t="s">
        <v>4735</v>
      </c>
      <c r="G14882" s="129" t="s">
        <v>16723</v>
      </c>
      <c r="H14882" s="129"/>
    </row>
    <row r="14883" spans="1:8" x14ac:dyDescent="0.3">
      <c r="A14883" s="183">
        <v>46081</v>
      </c>
      <c r="B14883" s="129">
        <v>46056.721273148149</v>
      </c>
      <c r="C14883" s="129" t="s">
        <v>418</v>
      </c>
      <c r="D14883" s="165">
        <v>1</v>
      </c>
      <c r="E14883" s="129" t="s">
        <v>4744</v>
      </c>
      <c r="F14883" s="129" t="s">
        <v>4735</v>
      </c>
      <c r="G14883" s="129" t="s">
        <v>16723</v>
      </c>
      <c r="H14883" s="129"/>
    </row>
    <row r="14884" spans="1:8" x14ac:dyDescent="0.3">
      <c r="A14884" s="183">
        <v>46081</v>
      </c>
      <c r="B14884" s="129">
        <v>46056.732812499999</v>
      </c>
      <c r="C14884" s="129" t="s">
        <v>418</v>
      </c>
      <c r="D14884" s="165">
        <v>1</v>
      </c>
      <c r="E14884" s="129" t="s">
        <v>4739</v>
      </c>
      <c r="F14884" s="129" t="s">
        <v>4735</v>
      </c>
      <c r="G14884" s="129" t="s">
        <v>16723</v>
      </c>
      <c r="H14884" s="129"/>
    </row>
    <row r="14885" spans="1:8" x14ac:dyDescent="0.3">
      <c r="A14885" s="183">
        <v>46081</v>
      </c>
      <c r="B14885" s="129">
        <v>46056.763287037036</v>
      </c>
      <c r="C14885" s="129" t="s">
        <v>418</v>
      </c>
      <c r="D14885" s="165">
        <v>1</v>
      </c>
      <c r="E14885" s="129" t="s">
        <v>4737</v>
      </c>
      <c r="F14885" s="129" t="s">
        <v>4735</v>
      </c>
      <c r="G14885" s="129" t="s">
        <v>16723</v>
      </c>
      <c r="H14885" s="129"/>
    </row>
    <row r="14886" spans="1:8" x14ac:dyDescent="0.3">
      <c r="A14886" s="183">
        <v>46081</v>
      </c>
      <c r="B14886" s="129">
        <v>46056.767523148148</v>
      </c>
      <c r="C14886" s="129" t="s">
        <v>418</v>
      </c>
      <c r="D14886" s="165">
        <v>1</v>
      </c>
      <c r="E14886" s="129" t="s">
        <v>4737</v>
      </c>
      <c r="F14886" s="129" t="s">
        <v>4735</v>
      </c>
      <c r="G14886" s="129" t="s">
        <v>16723</v>
      </c>
      <c r="H14886" s="129"/>
    </row>
    <row r="14887" spans="1:8" x14ac:dyDescent="0.3">
      <c r="A14887" s="183">
        <v>46081</v>
      </c>
      <c r="B14887" s="129">
        <v>46057.475381944445</v>
      </c>
      <c r="C14887" s="129" t="s">
        <v>418</v>
      </c>
      <c r="D14887" s="165">
        <v>1</v>
      </c>
      <c r="E14887" s="129" t="s">
        <v>4821</v>
      </c>
      <c r="F14887" s="129" t="s">
        <v>4735</v>
      </c>
      <c r="G14887" s="129" t="s">
        <v>16723</v>
      </c>
      <c r="H14887" s="129"/>
    </row>
    <row r="14888" spans="1:8" x14ac:dyDescent="0.3">
      <c r="A14888" s="183">
        <v>46081</v>
      </c>
      <c r="B14888" s="129">
        <v>46057.570486111108</v>
      </c>
      <c r="C14888" s="129" t="s">
        <v>418</v>
      </c>
      <c r="D14888" s="165">
        <v>1</v>
      </c>
      <c r="E14888" s="129" t="s">
        <v>4744</v>
      </c>
      <c r="F14888" s="129" t="s">
        <v>4735</v>
      </c>
      <c r="G14888" s="129" t="s">
        <v>16723</v>
      </c>
      <c r="H14888" s="129"/>
    </row>
    <row r="14889" spans="1:8" x14ac:dyDescent="0.3">
      <c r="A14889" s="183">
        <v>46081</v>
      </c>
      <c r="B14889" s="129">
        <v>46057.571377314816</v>
      </c>
      <c r="C14889" s="129" t="s">
        <v>418</v>
      </c>
      <c r="D14889" s="165">
        <v>1</v>
      </c>
      <c r="E14889" s="129" t="s">
        <v>4744</v>
      </c>
      <c r="F14889" s="129" t="s">
        <v>4735</v>
      </c>
      <c r="G14889" s="129" t="s">
        <v>16723</v>
      </c>
      <c r="H14889" s="129"/>
    </row>
    <row r="14890" spans="1:8" x14ac:dyDescent="0.3">
      <c r="A14890" s="183">
        <v>46081</v>
      </c>
      <c r="B14890" s="129">
        <v>46056.528101851851</v>
      </c>
      <c r="C14890" s="129" t="s">
        <v>418</v>
      </c>
      <c r="D14890" s="165">
        <v>1</v>
      </c>
      <c r="E14890" s="129" t="s">
        <v>4739</v>
      </c>
      <c r="F14890" s="129" t="s">
        <v>4735</v>
      </c>
      <c r="G14890" s="129" t="s">
        <v>16723</v>
      </c>
      <c r="H14890" s="129"/>
    </row>
    <row r="14891" spans="1:8" x14ac:dyDescent="0.3">
      <c r="A14891" s="183">
        <v>46081</v>
      </c>
      <c r="B14891" s="129">
        <v>46056.57236111111</v>
      </c>
      <c r="C14891" s="129" t="s">
        <v>418</v>
      </c>
      <c r="D14891" s="165">
        <v>1</v>
      </c>
      <c r="E14891" s="129" t="s">
        <v>4739</v>
      </c>
      <c r="F14891" s="129" t="s">
        <v>4735</v>
      </c>
      <c r="G14891" s="129" t="s">
        <v>16723</v>
      </c>
      <c r="H14891" s="129"/>
    </row>
    <row r="14892" spans="1:8" x14ac:dyDescent="0.3">
      <c r="A14892" s="183">
        <v>46081</v>
      </c>
      <c r="B14892" s="129">
        <v>46056.581886574073</v>
      </c>
      <c r="C14892" s="129" t="s">
        <v>418</v>
      </c>
      <c r="D14892" s="165">
        <v>1</v>
      </c>
      <c r="E14892" s="129" t="s">
        <v>4739</v>
      </c>
      <c r="F14892" s="129" t="s">
        <v>4735</v>
      </c>
      <c r="G14892" s="129" t="s">
        <v>16723</v>
      </c>
      <c r="H14892" s="129"/>
    </row>
    <row r="14893" spans="1:8" x14ac:dyDescent="0.3">
      <c r="A14893" s="183">
        <v>46081</v>
      </c>
      <c r="B14893" s="129">
        <v>46056.670243055552</v>
      </c>
      <c r="C14893" s="129" t="s">
        <v>416</v>
      </c>
      <c r="D14893" s="165">
        <v>1</v>
      </c>
      <c r="E14893" s="129" t="s">
        <v>4739</v>
      </c>
      <c r="F14893" s="129" t="s">
        <v>4735</v>
      </c>
      <c r="G14893" s="129" t="s">
        <v>16723</v>
      </c>
      <c r="H14893" s="129"/>
    </row>
    <row r="14894" spans="1:8" x14ac:dyDescent="0.3">
      <c r="A14894" s="183">
        <v>46081</v>
      </c>
      <c r="B14894" s="129">
        <v>46057.486828703702</v>
      </c>
      <c r="C14894" s="129" t="s">
        <v>418</v>
      </c>
      <c r="D14894" s="165">
        <v>1</v>
      </c>
      <c r="E14894" s="129" t="s">
        <v>4739</v>
      </c>
      <c r="F14894" s="129" t="s">
        <v>4735</v>
      </c>
      <c r="G14894" s="129" t="s">
        <v>16723</v>
      </c>
      <c r="H14894" s="129"/>
    </row>
    <row r="14895" spans="1:8" x14ac:dyDescent="0.3">
      <c r="A14895" s="183">
        <v>46081</v>
      </c>
      <c r="B14895" s="129">
        <v>46057.550833333335</v>
      </c>
      <c r="C14895" s="129" t="s">
        <v>417</v>
      </c>
      <c r="D14895" s="165">
        <v>1</v>
      </c>
      <c r="E14895" s="129" t="s">
        <v>4739</v>
      </c>
      <c r="F14895" s="129" t="s">
        <v>4735</v>
      </c>
      <c r="G14895" s="129" t="s">
        <v>16723</v>
      </c>
      <c r="H14895" s="129"/>
    </row>
    <row r="14896" spans="1:8" x14ac:dyDescent="0.3">
      <c r="A14896" s="183">
        <v>46081</v>
      </c>
      <c r="B14896" s="129">
        <v>46057.584398148145</v>
      </c>
      <c r="C14896" s="129" t="s">
        <v>417</v>
      </c>
      <c r="D14896" s="165">
        <v>1</v>
      </c>
      <c r="E14896" s="129" t="s">
        <v>4739</v>
      </c>
      <c r="F14896" s="129" t="s">
        <v>4735</v>
      </c>
      <c r="G14896" s="129" t="s">
        <v>16723</v>
      </c>
      <c r="H14896" s="129"/>
    </row>
    <row r="14897" spans="1:8" x14ac:dyDescent="0.3">
      <c r="A14897" s="183">
        <v>46081</v>
      </c>
      <c r="B14897" s="129">
        <v>46057.585613425923</v>
      </c>
      <c r="C14897" s="129" t="s">
        <v>417</v>
      </c>
      <c r="D14897" s="165">
        <v>1</v>
      </c>
      <c r="E14897" s="129" t="s">
        <v>4739</v>
      </c>
      <c r="F14897" s="129" t="s">
        <v>4735</v>
      </c>
      <c r="G14897" s="129" t="s">
        <v>16723</v>
      </c>
      <c r="H14897" s="129"/>
    </row>
    <row r="14898" spans="1:8" x14ac:dyDescent="0.3">
      <c r="A14898" s="183">
        <v>46081</v>
      </c>
      <c r="B14898" s="129">
        <v>46057.611840277779</v>
      </c>
      <c r="C14898" s="129" t="s">
        <v>417</v>
      </c>
      <c r="D14898" s="165">
        <v>1</v>
      </c>
      <c r="E14898" s="129" t="s">
        <v>4739</v>
      </c>
      <c r="F14898" s="129" t="s">
        <v>4735</v>
      </c>
      <c r="G14898" s="129" t="s">
        <v>16723</v>
      </c>
      <c r="H14898" s="129"/>
    </row>
    <row r="14899" spans="1:8" x14ac:dyDescent="0.3">
      <c r="A14899" s="183">
        <v>46081</v>
      </c>
      <c r="B14899" s="129">
        <v>46057.626747685186</v>
      </c>
      <c r="C14899" s="129" t="s">
        <v>417</v>
      </c>
      <c r="D14899" s="165">
        <v>1</v>
      </c>
      <c r="E14899" s="129" t="s">
        <v>4739</v>
      </c>
      <c r="F14899" s="129" t="s">
        <v>4735</v>
      </c>
      <c r="G14899" s="129" t="s">
        <v>16723</v>
      </c>
      <c r="H14899" s="129"/>
    </row>
    <row r="14900" spans="1:8" x14ac:dyDescent="0.3">
      <c r="A14900" s="183">
        <v>46081</v>
      </c>
      <c r="B14900" s="129">
        <v>46057.561608796299</v>
      </c>
      <c r="C14900" s="129" t="s">
        <v>417</v>
      </c>
      <c r="D14900" s="165">
        <v>1</v>
      </c>
      <c r="E14900" s="129" t="s">
        <v>4739</v>
      </c>
      <c r="F14900" s="129" t="s">
        <v>4735</v>
      </c>
      <c r="G14900" s="129" t="s">
        <v>16723</v>
      </c>
      <c r="H14900" s="129"/>
    </row>
    <row r="14901" spans="1:8" x14ac:dyDescent="0.3">
      <c r="A14901" s="183">
        <v>46081</v>
      </c>
      <c r="B14901" s="129">
        <v>46057.589247685188</v>
      </c>
      <c r="C14901" s="129" t="s">
        <v>417</v>
      </c>
      <c r="D14901" s="165">
        <v>1</v>
      </c>
      <c r="E14901" s="129" t="s">
        <v>4739</v>
      </c>
      <c r="F14901" s="129" t="s">
        <v>4735</v>
      </c>
      <c r="G14901" s="129" t="s">
        <v>16723</v>
      </c>
      <c r="H14901" s="129"/>
    </row>
    <row r="14902" spans="1:8" x14ac:dyDescent="0.3">
      <c r="A14902" s="183">
        <v>46081</v>
      </c>
      <c r="B14902" s="129">
        <v>46057.691331018519</v>
      </c>
      <c r="C14902" s="129" t="s">
        <v>417</v>
      </c>
      <c r="D14902" s="165">
        <v>1</v>
      </c>
      <c r="E14902" s="129" t="s">
        <v>4739</v>
      </c>
      <c r="F14902" s="129" t="s">
        <v>4735</v>
      </c>
      <c r="G14902" s="129" t="s">
        <v>16723</v>
      </c>
      <c r="H14902" s="129"/>
    </row>
    <row r="14903" spans="1:8" x14ac:dyDescent="0.3">
      <c r="A14903" s="183">
        <v>46081</v>
      </c>
      <c r="B14903" s="129">
        <v>46058.43341435185</v>
      </c>
      <c r="C14903" s="129" t="s">
        <v>417</v>
      </c>
      <c r="D14903" s="165">
        <v>1</v>
      </c>
      <c r="E14903" s="129" t="s">
        <v>4739</v>
      </c>
      <c r="F14903" s="129" t="s">
        <v>4735</v>
      </c>
      <c r="G14903" s="129" t="s">
        <v>16723</v>
      </c>
      <c r="H14903" s="129"/>
    </row>
    <row r="14904" spans="1:8" x14ac:dyDescent="0.3">
      <c r="A14904" s="183">
        <v>46081</v>
      </c>
      <c r="B14904" s="129">
        <v>46058.474247685182</v>
      </c>
      <c r="C14904" s="129" t="s">
        <v>418</v>
      </c>
      <c r="D14904" s="165">
        <v>1</v>
      </c>
      <c r="E14904" s="129" t="s">
        <v>4821</v>
      </c>
      <c r="F14904" s="129" t="s">
        <v>4735</v>
      </c>
      <c r="G14904" s="129" t="s">
        <v>16723</v>
      </c>
      <c r="H14904" s="129"/>
    </row>
    <row r="14905" spans="1:8" x14ac:dyDescent="0.3">
      <c r="A14905" s="183">
        <v>46081</v>
      </c>
      <c r="B14905" s="129">
        <v>46058.480671296296</v>
      </c>
      <c r="C14905" s="129" t="s">
        <v>418</v>
      </c>
      <c r="D14905" s="165">
        <v>1</v>
      </c>
      <c r="E14905" s="129" t="s">
        <v>4739</v>
      </c>
      <c r="F14905" s="129" t="s">
        <v>4735</v>
      </c>
      <c r="G14905" s="129" t="s">
        <v>16723</v>
      </c>
      <c r="H14905" s="129"/>
    </row>
    <row r="14906" spans="1:8" x14ac:dyDescent="0.3">
      <c r="A14906" s="183">
        <v>46081</v>
      </c>
      <c r="B14906" s="129">
        <v>46058.53224537037</v>
      </c>
      <c r="C14906" s="129" t="s">
        <v>417</v>
      </c>
      <c r="D14906" s="165">
        <v>1</v>
      </c>
      <c r="E14906" s="129" t="s">
        <v>4739</v>
      </c>
      <c r="F14906" s="129" t="s">
        <v>4735</v>
      </c>
      <c r="G14906" s="129" t="s">
        <v>16723</v>
      </c>
      <c r="H14906" s="129"/>
    </row>
    <row r="14907" spans="1:8" x14ac:dyDescent="0.3">
      <c r="A14907" s="183">
        <v>46081</v>
      </c>
      <c r="B14907" s="129">
        <v>46058.573842592596</v>
      </c>
      <c r="C14907" s="129" t="s">
        <v>418</v>
      </c>
      <c r="D14907" s="165">
        <v>1</v>
      </c>
      <c r="E14907" s="129" t="s">
        <v>4739</v>
      </c>
      <c r="F14907" s="129" t="s">
        <v>4735</v>
      </c>
      <c r="G14907" s="129" t="s">
        <v>16723</v>
      </c>
      <c r="H14907" s="129"/>
    </row>
    <row r="14908" spans="1:8" x14ac:dyDescent="0.3">
      <c r="A14908" s="183">
        <v>46081</v>
      </c>
      <c r="B14908" s="129">
        <v>46058.579004629632</v>
      </c>
      <c r="C14908" s="129" t="s">
        <v>417</v>
      </c>
      <c r="D14908" s="165">
        <v>1</v>
      </c>
      <c r="E14908" s="129" t="s">
        <v>4739</v>
      </c>
      <c r="F14908" s="129" t="s">
        <v>4735</v>
      </c>
      <c r="G14908" s="129" t="s">
        <v>16723</v>
      </c>
      <c r="H14908" s="129"/>
    </row>
    <row r="14909" spans="1:8" x14ac:dyDescent="0.3">
      <c r="A14909" s="183">
        <v>46081</v>
      </c>
      <c r="B14909" s="129">
        <v>46058.740891203706</v>
      </c>
      <c r="C14909" s="129" t="s">
        <v>418</v>
      </c>
      <c r="D14909" s="165">
        <v>1</v>
      </c>
      <c r="E14909" s="129" t="s">
        <v>4739</v>
      </c>
      <c r="F14909" s="129" t="s">
        <v>4735</v>
      </c>
      <c r="G14909" s="129" t="s">
        <v>16723</v>
      </c>
      <c r="H14909" s="129"/>
    </row>
    <row r="14910" spans="1:8" x14ac:dyDescent="0.3">
      <c r="A14910" s="183">
        <v>46081</v>
      </c>
      <c r="B14910" s="129">
        <v>46059.433738425927</v>
      </c>
      <c r="C14910" s="129" t="s">
        <v>417</v>
      </c>
      <c r="D14910" s="165">
        <v>1</v>
      </c>
      <c r="E14910" s="129" t="s">
        <v>4739</v>
      </c>
      <c r="F14910" s="129" t="s">
        <v>4735</v>
      </c>
      <c r="G14910" s="129" t="s">
        <v>16723</v>
      </c>
      <c r="H14910" s="129"/>
    </row>
    <row r="14911" spans="1:8" x14ac:dyDescent="0.3">
      <c r="A14911" s="183">
        <v>46081</v>
      </c>
      <c r="B14911" s="129">
        <v>46059.442916666667</v>
      </c>
      <c r="C14911" s="129" t="s">
        <v>417</v>
      </c>
      <c r="D14911" s="165">
        <v>1</v>
      </c>
      <c r="E14911" s="129" t="s">
        <v>4739</v>
      </c>
      <c r="F14911" s="129" t="s">
        <v>4735</v>
      </c>
      <c r="G14911" s="129" t="s">
        <v>16723</v>
      </c>
      <c r="H14911" s="129"/>
    </row>
    <row r="14912" spans="1:8" x14ac:dyDescent="0.3">
      <c r="A14912" s="183">
        <v>46081</v>
      </c>
      <c r="B14912" s="129">
        <v>46059.479143518518</v>
      </c>
      <c r="C14912" s="129" t="s">
        <v>418</v>
      </c>
      <c r="D14912" s="165">
        <v>1</v>
      </c>
      <c r="E14912" s="129" t="s">
        <v>4739</v>
      </c>
      <c r="F14912" s="129" t="s">
        <v>4735</v>
      </c>
      <c r="G14912" s="129" t="s">
        <v>16723</v>
      </c>
      <c r="H14912" s="129"/>
    </row>
    <row r="14913" spans="1:8" x14ac:dyDescent="0.3">
      <c r="A14913" s="183">
        <v>46081</v>
      </c>
      <c r="B14913" s="129">
        <v>46059.487314814818</v>
      </c>
      <c r="C14913" s="129" t="s">
        <v>418</v>
      </c>
      <c r="D14913" s="165">
        <v>1</v>
      </c>
      <c r="E14913" s="129" t="s">
        <v>4739</v>
      </c>
      <c r="F14913" s="129" t="s">
        <v>4735</v>
      </c>
      <c r="G14913" s="129" t="s">
        <v>16723</v>
      </c>
      <c r="H14913" s="129"/>
    </row>
    <row r="14914" spans="1:8" x14ac:dyDescent="0.3">
      <c r="A14914" s="183">
        <v>46081</v>
      </c>
      <c r="B14914" s="129">
        <v>46059.527361111112</v>
      </c>
      <c r="C14914" s="129" t="s">
        <v>417</v>
      </c>
      <c r="D14914" s="165">
        <v>1</v>
      </c>
      <c r="E14914" s="129" t="s">
        <v>4739</v>
      </c>
      <c r="F14914" s="129" t="s">
        <v>4735</v>
      </c>
      <c r="G14914" s="129" t="s">
        <v>16723</v>
      </c>
      <c r="H14914" s="129"/>
    </row>
    <row r="14915" spans="1:8" x14ac:dyDescent="0.3">
      <c r="A14915" s="183">
        <v>46081</v>
      </c>
      <c r="B14915" s="129">
        <v>46059.554097222222</v>
      </c>
      <c r="C14915" s="129" t="s">
        <v>418</v>
      </c>
      <c r="D14915" s="165">
        <v>1</v>
      </c>
      <c r="E14915" s="129" t="s">
        <v>4739</v>
      </c>
      <c r="F14915" s="129" t="s">
        <v>4735</v>
      </c>
      <c r="G14915" s="129" t="s">
        <v>16723</v>
      </c>
      <c r="H14915" s="129"/>
    </row>
    <row r="14916" spans="1:8" x14ac:dyDescent="0.3">
      <c r="A14916" s="183">
        <v>46081</v>
      </c>
      <c r="B14916" s="129">
        <v>46059.556770833333</v>
      </c>
      <c r="C14916" s="129" t="s">
        <v>417</v>
      </c>
      <c r="D14916" s="165">
        <v>1</v>
      </c>
      <c r="E14916" s="129" t="s">
        <v>4739</v>
      </c>
      <c r="F14916" s="129" t="s">
        <v>4735</v>
      </c>
      <c r="G14916" s="129" t="s">
        <v>16723</v>
      </c>
      <c r="H14916" s="129"/>
    </row>
    <row r="14917" spans="1:8" x14ac:dyDescent="0.3">
      <c r="A14917" s="183">
        <v>46081</v>
      </c>
      <c r="B14917" s="129">
        <v>46059.573692129627</v>
      </c>
      <c r="C14917" s="129" t="s">
        <v>417</v>
      </c>
      <c r="D14917" s="165">
        <v>1</v>
      </c>
      <c r="E14917" s="129" t="s">
        <v>4739</v>
      </c>
      <c r="F14917" s="129" t="s">
        <v>4735</v>
      </c>
      <c r="G14917" s="129" t="s">
        <v>16723</v>
      </c>
      <c r="H14917" s="129"/>
    </row>
    <row r="14918" spans="1:8" x14ac:dyDescent="0.3">
      <c r="A14918" s="183">
        <v>46081</v>
      </c>
      <c r="B14918" s="129">
        <v>46059.600648148145</v>
      </c>
      <c r="C14918" s="129" t="s">
        <v>417</v>
      </c>
      <c r="D14918" s="165">
        <v>1</v>
      </c>
      <c r="E14918" s="129" t="s">
        <v>4739</v>
      </c>
      <c r="F14918" s="129" t="s">
        <v>4735</v>
      </c>
      <c r="G14918" s="129" t="s">
        <v>16723</v>
      </c>
      <c r="H14918" s="129"/>
    </row>
    <row r="14919" spans="1:8" x14ac:dyDescent="0.3">
      <c r="A14919" s="183">
        <v>46081</v>
      </c>
      <c r="B14919" s="129">
        <v>46059.614768518521</v>
      </c>
      <c r="C14919" s="129" t="s">
        <v>418</v>
      </c>
      <c r="D14919" s="165">
        <v>1</v>
      </c>
      <c r="E14919" s="129" t="s">
        <v>4739</v>
      </c>
      <c r="F14919" s="129" t="s">
        <v>4735</v>
      </c>
      <c r="G14919" s="129" t="s">
        <v>16723</v>
      </c>
      <c r="H14919" s="129"/>
    </row>
    <row r="14920" spans="1:8" x14ac:dyDescent="0.3">
      <c r="A14920" s="183">
        <v>46081</v>
      </c>
      <c r="B14920" s="129">
        <v>46059.685011574074</v>
      </c>
      <c r="C14920" s="129" t="s">
        <v>418</v>
      </c>
      <c r="D14920" s="165">
        <v>1</v>
      </c>
      <c r="E14920" s="129" t="s">
        <v>4821</v>
      </c>
      <c r="F14920" s="129" t="s">
        <v>4735</v>
      </c>
      <c r="G14920" s="129" t="s">
        <v>16723</v>
      </c>
      <c r="H14920" s="129"/>
    </row>
    <row r="14921" spans="1:8" x14ac:dyDescent="0.3">
      <c r="A14921" s="183">
        <v>46081</v>
      </c>
      <c r="B14921" s="129">
        <v>46059.689571759256</v>
      </c>
      <c r="C14921" s="129" t="s">
        <v>418</v>
      </c>
      <c r="D14921" s="165">
        <v>1</v>
      </c>
      <c r="E14921" s="129" t="s">
        <v>4739</v>
      </c>
      <c r="F14921" s="129" t="s">
        <v>4735</v>
      </c>
      <c r="G14921" s="129" t="s">
        <v>16723</v>
      </c>
      <c r="H14921" s="129"/>
    </row>
    <row r="14922" spans="1:8" x14ac:dyDescent="0.3">
      <c r="A14922" s="183">
        <v>46081</v>
      </c>
      <c r="B14922" s="129">
        <v>46059.717997685184</v>
      </c>
      <c r="C14922" s="129" t="s">
        <v>418</v>
      </c>
      <c r="D14922" s="165">
        <v>1</v>
      </c>
      <c r="E14922" s="129" t="s">
        <v>4737</v>
      </c>
      <c r="F14922" s="129" t="s">
        <v>4735</v>
      </c>
      <c r="G14922" s="129" t="s">
        <v>16723</v>
      </c>
      <c r="H14922" s="129"/>
    </row>
    <row r="14923" spans="1:8" x14ac:dyDescent="0.3">
      <c r="A14923" s="183">
        <v>46081</v>
      </c>
      <c r="B14923" s="129">
        <v>46060.500601851854</v>
      </c>
      <c r="C14923" s="129" t="s">
        <v>416</v>
      </c>
      <c r="D14923" s="165">
        <v>1</v>
      </c>
      <c r="E14923" s="129" t="s">
        <v>4739</v>
      </c>
      <c r="F14923" s="129" t="s">
        <v>4735</v>
      </c>
      <c r="G14923" s="129" t="s">
        <v>16723</v>
      </c>
      <c r="H14923" s="129"/>
    </row>
    <row r="14924" spans="1:8" x14ac:dyDescent="0.3">
      <c r="A14924" s="183">
        <v>46081</v>
      </c>
      <c r="B14924" s="129">
        <v>46060.645115740743</v>
      </c>
      <c r="C14924" s="129" t="s">
        <v>417</v>
      </c>
      <c r="D14924" s="165">
        <v>1</v>
      </c>
      <c r="E14924" s="129" t="s">
        <v>4739</v>
      </c>
      <c r="F14924" s="129" t="s">
        <v>4735</v>
      </c>
      <c r="G14924" s="129" t="s">
        <v>16723</v>
      </c>
      <c r="H14924" s="129"/>
    </row>
    <row r="14925" spans="1:8" x14ac:dyDescent="0.3">
      <c r="A14925" s="183">
        <v>46081</v>
      </c>
      <c r="B14925" s="129">
        <v>46060.658472222225</v>
      </c>
      <c r="C14925" s="129" t="s">
        <v>418</v>
      </c>
      <c r="D14925" s="165">
        <v>1</v>
      </c>
      <c r="E14925" s="129" t="s">
        <v>4739</v>
      </c>
      <c r="F14925" s="129" t="s">
        <v>4735</v>
      </c>
      <c r="G14925" s="129" t="s">
        <v>16723</v>
      </c>
      <c r="H14925" s="129"/>
    </row>
    <row r="14926" spans="1:8" x14ac:dyDescent="0.3">
      <c r="A14926" s="183">
        <v>46081</v>
      </c>
      <c r="B14926" s="129">
        <v>46060.707268518519</v>
      </c>
      <c r="C14926" s="129" t="s">
        <v>418</v>
      </c>
      <c r="D14926" s="165">
        <v>1</v>
      </c>
      <c r="E14926" s="129" t="s">
        <v>4739</v>
      </c>
      <c r="F14926" s="129" t="s">
        <v>4735</v>
      </c>
      <c r="G14926" s="129" t="s">
        <v>16723</v>
      </c>
      <c r="H14926" s="129"/>
    </row>
    <row r="14927" spans="1:8" x14ac:dyDescent="0.3">
      <c r="A14927" s="183">
        <v>46081</v>
      </c>
      <c r="B14927" s="129">
        <v>46062.424699074072</v>
      </c>
      <c r="C14927" s="129" t="s">
        <v>417</v>
      </c>
      <c r="D14927" s="165">
        <v>1</v>
      </c>
      <c r="E14927" s="129" t="s">
        <v>4739</v>
      </c>
      <c r="F14927" s="129" t="s">
        <v>4735</v>
      </c>
      <c r="G14927" s="129" t="s">
        <v>16723</v>
      </c>
      <c r="H14927" s="129"/>
    </row>
    <row r="14928" spans="1:8" x14ac:dyDescent="0.3">
      <c r="A14928" s="183">
        <v>46081</v>
      </c>
      <c r="B14928" s="129">
        <v>46062.459791666668</v>
      </c>
      <c r="C14928" s="129" t="s">
        <v>417</v>
      </c>
      <c r="D14928" s="165">
        <v>1</v>
      </c>
      <c r="E14928" s="129" t="s">
        <v>4739</v>
      </c>
      <c r="F14928" s="129" t="s">
        <v>4735</v>
      </c>
      <c r="G14928" s="129" t="s">
        <v>16723</v>
      </c>
      <c r="H14928" s="129"/>
    </row>
    <row r="14929" spans="1:8" x14ac:dyDescent="0.3">
      <c r="A14929" s="183">
        <v>46081</v>
      </c>
      <c r="B14929" s="129">
        <v>46062.463518518518</v>
      </c>
      <c r="C14929" s="129" t="s">
        <v>417</v>
      </c>
      <c r="D14929" s="165">
        <v>1</v>
      </c>
      <c r="E14929" s="129" t="s">
        <v>4739</v>
      </c>
      <c r="F14929" s="129" t="s">
        <v>4735</v>
      </c>
      <c r="G14929" s="129" t="s">
        <v>16723</v>
      </c>
      <c r="H14929" s="129"/>
    </row>
    <row r="14930" spans="1:8" x14ac:dyDescent="0.3">
      <c r="A14930" s="183">
        <v>46081</v>
      </c>
      <c r="B14930" s="129">
        <v>46062.568611111114</v>
      </c>
      <c r="C14930" s="129" t="s">
        <v>417</v>
      </c>
      <c r="D14930" s="165">
        <v>1</v>
      </c>
      <c r="E14930" s="129" t="s">
        <v>4739</v>
      </c>
      <c r="F14930" s="129" t="s">
        <v>4735</v>
      </c>
      <c r="G14930" s="129" t="s">
        <v>16723</v>
      </c>
      <c r="H14930" s="129"/>
    </row>
    <row r="14931" spans="1:8" x14ac:dyDescent="0.3">
      <c r="A14931" s="183">
        <v>46081</v>
      </c>
      <c r="B14931" s="129">
        <v>46062.569340277776</v>
      </c>
      <c r="C14931" s="129" t="s">
        <v>417</v>
      </c>
      <c r="D14931" s="165">
        <v>1</v>
      </c>
      <c r="E14931" s="129" t="s">
        <v>4739</v>
      </c>
      <c r="F14931" s="129" t="s">
        <v>4735</v>
      </c>
      <c r="G14931" s="129" t="s">
        <v>16723</v>
      </c>
      <c r="H14931" s="129"/>
    </row>
    <row r="14932" spans="1:8" x14ac:dyDescent="0.3">
      <c r="A14932" s="183">
        <v>46081</v>
      </c>
      <c r="B14932" s="129">
        <v>46062.570833333331</v>
      </c>
      <c r="C14932" s="129" t="s">
        <v>417</v>
      </c>
      <c r="D14932" s="165">
        <v>1</v>
      </c>
      <c r="E14932" s="129" t="s">
        <v>4739</v>
      </c>
      <c r="F14932" s="129" t="s">
        <v>4735</v>
      </c>
      <c r="G14932" s="129" t="s">
        <v>16723</v>
      </c>
      <c r="H14932" s="129"/>
    </row>
    <row r="14933" spans="1:8" x14ac:dyDescent="0.3">
      <c r="A14933" s="183">
        <v>46081</v>
      </c>
      <c r="B14933" s="129">
        <v>46062.591909722221</v>
      </c>
      <c r="C14933" s="129" t="s">
        <v>417</v>
      </c>
      <c r="D14933" s="165">
        <v>1</v>
      </c>
      <c r="E14933" s="129" t="s">
        <v>4739</v>
      </c>
      <c r="F14933" s="129" t="s">
        <v>4735</v>
      </c>
      <c r="G14933" s="129" t="s">
        <v>16723</v>
      </c>
      <c r="H14933" s="129"/>
    </row>
    <row r="14934" spans="1:8" x14ac:dyDescent="0.3">
      <c r="A14934" s="183">
        <v>46081</v>
      </c>
      <c r="B14934" s="129">
        <v>46062.443541666667</v>
      </c>
      <c r="C14934" s="129" t="s">
        <v>418</v>
      </c>
      <c r="D14934" s="165">
        <v>1</v>
      </c>
      <c r="E14934" s="129" t="s">
        <v>4739</v>
      </c>
      <c r="F14934" s="129" t="s">
        <v>4735</v>
      </c>
      <c r="G14934" s="129" t="s">
        <v>16723</v>
      </c>
      <c r="H14934" s="129"/>
    </row>
    <row r="14935" spans="1:8" x14ac:dyDescent="0.3">
      <c r="A14935" s="183">
        <v>46081</v>
      </c>
      <c r="B14935" s="129">
        <v>46062.482164351852</v>
      </c>
      <c r="C14935" s="129" t="s">
        <v>416</v>
      </c>
      <c r="D14935" s="165">
        <v>1</v>
      </c>
      <c r="E14935" s="129" t="s">
        <v>4739</v>
      </c>
      <c r="F14935" s="129" t="s">
        <v>4735</v>
      </c>
      <c r="G14935" s="129" t="s">
        <v>16723</v>
      </c>
      <c r="H14935" s="129"/>
    </row>
    <row r="14936" spans="1:8" x14ac:dyDescent="0.3">
      <c r="A14936" s="183">
        <v>46081</v>
      </c>
      <c r="B14936" s="129">
        <v>46062.50409722222</v>
      </c>
      <c r="C14936" s="129" t="s">
        <v>416</v>
      </c>
      <c r="D14936" s="165">
        <v>1</v>
      </c>
      <c r="E14936" s="129" t="s">
        <v>4737</v>
      </c>
      <c r="F14936" s="129" t="s">
        <v>4735</v>
      </c>
      <c r="G14936" s="129" t="s">
        <v>16723</v>
      </c>
      <c r="H14936" s="129"/>
    </row>
    <row r="14937" spans="1:8" x14ac:dyDescent="0.3">
      <c r="A14937" s="183">
        <v>46081</v>
      </c>
      <c r="B14937" s="129">
        <v>46062.517291666663</v>
      </c>
      <c r="C14937" s="129" t="s">
        <v>418</v>
      </c>
      <c r="D14937" s="165">
        <v>1</v>
      </c>
      <c r="E14937" s="129" t="s">
        <v>4739</v>
      </c>
      <c r="F14937" s="129" t="s">
        <v>4735</v>
      </c>
      <c r="G14937" s="129" t="s">
        <v>16723</v>
      </c>
      <c r="H14937" s="129"/>
    </row>
    <row r="14938" spans="1:8" x14ac:dyDescent="0.3">
      <c r="A14938" s="183">
        <v>46081</v>
      </c>
      <c r="B14938" s="129">
        <v>46062.565138888887</v>
      </c>
      <c r="C14938" s="129" t="s">
        <v>418</v>
      </c>
      <c r="D14938" s="165">
        <v>1</v>
      </c>
      <c r="E14938" s="129" t="s">
        <v>4744</v>
      </c>
      <c r="F14938" s="129" t="s">
        <v>4735</v>
      </c>
      <c r="G14938" s="129" t="s">
        <v>16723</v>
      </c>
      <c r="H14938" s="129"/>
    </row>
    <row r="14939" spans="1:8" x14ac:dyDescent="0.3">
      <c r="A14939" s="183">
        <v>46081</v>
      </c>
      <c r="B14939" s="129">
        <v>46062.572939814818</v>
      </c>
      <c r="C14939" s="129" t="s">
        <v>416</v>
      </c>
      <c r="D14939" s="165">
        <v>1</v>
      </c>
      <c r="E14939" s="129" t="s">
        <v>4739</v>
      </c>
      <c r="F14939" s="129" t="s">
        <v>4735</v>
      </c>
      <c r="G14939" s="129" t="s">
        <v>16723</v>
      </c>
      <c r="H14939" s="129"/>
    </row>
    <row r="14940" spans="1:8" x14ac:dyDescent="0.3">
      <c r="A14940" s="183">
        <v>46081</v>
      </c>
      <c r="B14940" s="129">
        <v>46062.595300925925</v>
      </c>
      <c r="C14940" s="129" t="s">
        <v>418</v>
      </c>
      <c r="D14940" s="165">
        <v>1</v>
      </c>
      <c r="E14940" s="129" t="s">
        <v>4737</v>
      </c>
      <c r="F14940" s="129" t="s">
        <v>4735</v>
      </c>
      <c r="G14940" s="129" t="s">
        <v>16723</v>
      </c>
      <c r="H14940" s="129"/>
    </row>
    <row r="14941" spans="1:8" x14ac:dyDescent="0.3">
      <c r="A14941" s="183">
        <v>46081</v>
      </c>
      <c r="B14941" s="129">
        <v>46062.641539351855</v>
      </c>
      <c r="C14941" s="129" t="s">
        <v>418</v>
      </c>
      <c r="D14941" s="165">
        <v>1</v>
      </c>
      <c r="E14941" s="129" t="s">
        <v>4739</v>
      </c>
      <c r="F14941" s="129" t="s">
        <v>4735</v>
      </c>
      <c r="G14941" s="129" t="s">
        <v>16723</v>
      </c>
      <c r="H14941" s="129"/>
    </row>
    <row r="14942" spans="1:8" x14ac:dyDescent="0.3">
      <c r="A14942" s="183">
        <v>46081</v>
      </c>
      <c r="B14942" s="129">
        <v>46062.707141203704</v>
      </c>
      <c r="C14942" s="129" t="s">
        <v>418</v>
      </c>
      <c r="D14942" s="165">
        <v>1</v>
      </c>
      <c r="E14942" s="129" t="s">
        <v>4739</v>
      </c>
      <c r="F14942" s="129" t="s">
        <v>4735</v>
      </c>
      <c r="G14942" s="129" t="s">
        <v>16723</v>
      </c>
      <c r="H14942" s="129"/>
    </row>
    <row r="14943" spans="1:8" x14ac:dyDescent="0.3">
      <c r="A14943" s="183">
        <v>46081</v>
      </c>
      <c r="B14943" s="129">
        <v>46062.709583333337</v>
      </c>
      <c r="C14943" s="129" t="s">
        <v>416</v>
      </c>
      <c r="D14943" s="165">
        <v>1</v>
      </c>
      <c r="E14943" s="129" t="s">
        <v>4739</v>
      </c>
      <c r="F14943" s="129" t="s">
        <v>4735</v>
      </c>
      <c r="G14943" s="129" t="s">
        <v>16723</v>
      </c>
      <c r="H14943" s="129"/>
    </row>
    <row r="14944" spans="1:8" x14ac:dyDescent="0.3">
      <c r="A14944" s="183">
        <v>46081</v>
      </c>
      <c r="B14944" s="129">
        <v>46062.739340277774</v>
      </c>
      <c r="C14944" s="129" t="s">
        <v>418</v>
      </c>
      <c r="D14944" s="165">
        <v>1</v>
      </c>
      <c r="E14944" s="129" t="s">
        <v>4739</v>
      </c>
      <c r="F14944" s="129" t="s">
        <v>4735</v>
      </c>
      <c r="G14944" s="129" t="s">
        <v>16723</v>
      </c>
      <c r="H14944" s="129"/>
    </row>
    <row r="14945" spans="1:8" x14ac:dyDescent="0.3">
      <c r="A14945" s="183">
        <v>46081</v>
      </c>
      <c r="B14945" s="129">
        <v>46062.778993055559</v>
      </c>
      <c r="C14945" s="129" t="s">
        <v>418</v>
      </c>
      <c r="D14945" s="165">
        <v>1</v>
      </c>
      <c r="E14945" s="129" t="s">
        <v>4739</v>
      </c>
      <c r="F14945" s="129" t="s">
        <v>4735</v>
      </c>
      <c r="G14945" s="129" t="s">
        <v>16723</v>
      </c>
      <c r="H14945" s="129"/>
    </row>
    <row r="14946" spans="1:8" x14ac:dyDescent="0.3">
      <c r="A14946" s="183">
        <v>46081</v>
      </c>
      <c r="B14946" s="129">
        <v>46062.785034722219</v>
      </c>
      <c r="C14946" s="129" t="s">
        <v>418</v>
      </c>
      <c r="D14946" s="165">
        <v>1</v>
      </c>
      <c r="E14946" s="129" t="s">
        <v>4737</v>
      </c>
      <c r="F14946" s="129" t="s">
        <v>4735</v>
      </c>
      <c r="G14946" s="129" t="s">
        <v>16723</v>
      </c>
      <c r="H14946" s="129"/>
    </row>
    <row r="14947" spans="1:8" x14ac:dyDescent="0.3">
      <c r="A14947" s="183">
        <v>46081</v>
      </c>
      <c r="B14947" s="129">
        <v>46063.543726851851</v>
      </c>
      <c r="C14947" s="129" t="s">
        <v>417</v>
      </c>
      <c r="D14947" s="165">
        <v>1</v>
      </c>
      <c r="E14947" s="129" t="s">
        <v>4739</v>
      </c>
      <c r="F14947" s="129" t="s">
        <v>4735</v>
      </c>
      <c r="G14947" s="129" t="s">
        <v>16723</v>
      </c>
      <c r="H14947" s="129"/>
    </row>
    <row r="14948" spans="1:8" x14ac:dyDescent="0.3">
      <c r="A14948" s="183">
        <v>46081</v>
      </c>
      <c r="B14948" s="129">
        <v>46063.551307870373</v>
      </c>
      <c r="C14948" s="129" t="s">
        <v>417</v>
      </c>
      <c r="D14948" s="165">
        <v>1</v>
      </c>
      <c r="E14948" s="129" t="s">
        <v>4739</v>
      </c>
      <c r="F14948" s="129" t="s">
        <v>4735</v>
      </c>
      <c r="G14948" s="129" t="s">
        <v>16723</v>
      </c>
      <c r="H14948" s="129"/>
    </row>
    <row r="14949" spans="1:8" x14ac:dyDescent="0.3">
      <c r="A14949" s="183">
        <v>46081</v>
      </c>
      <c r="B14949" s="129">
        <v>46063.558599537035</v>
      </c>
      <c r="C14949" s="129" t="s">
        <v>417</v>
      </c>
      <c r="D14949" s="165">
        <v>1</v>
      </c>
      <c r="E14949" s="129" t="s">
        <v>4739</v>
      </c>
      <c r="F14949" s="129" t="s">
        <v>4735</v>
      </c>
      <c r="G14949" s="129" t="s">
        <v>16723</v>
      </c>
      <c r="H14949" s="129"/>
    </row>
    <row r="14950" spans="1:8" x14ac:dyDescent="0.3">
      <c r="A14950" s="183">
        <v>46081</v>
      </c>
      <c r="B14950" s="129">
        <v>46063.568194444444</v>
      </c>
      <c r="C14950" s="129" t="s">
        <v>418</v>
      </c>
      <c r="D14950" s="165">
        <v>1</v>
      </c>
      <c r="E14950" s="129" t="s">
        <v>4739</v>
      </c>
      <c r="F14950" s="129" t="s">
        <v>4735</v>
      </c>
      <c r="G14950" s="129" t="s">
        <v>16723</v>
      </c>
      <c r="H14950" s="129"/>
    </row>
    <row r="14951" spans="1:8" x14ac:dyDescent="0.3">
      <c r="A14951" s="183">
        <v>46081</v>
      </c>
      <c r="B14951" s="129">
        <v>46063.762650462966</v>
      </c>
      <c r="C14951" s="129" t="s">
        <v>416</v>
      </c>
      <c r="D14951" s="165">
        <v>1</v>
      </c>
      <c r="E14951" s="129" t="s">
        <v>4739</v>
      </c>
      <c r="F14951" s="129" t="s">
        <v>4735</v>
      </c>
      <c r="G14951" s="129" t="s">
        <v>16723</v>
      </c>
      <c r="H14951" s="129"/>
    </row>
    <row r="14952" spans="1:8" x14ac:dyDescent="0.3">
      <c r="A14952" s="183">
        <v>46081</v>
      </c>
      <c r="B14952" s="129">
        <v>46063.644131944442</v>
      </c>
      <c r="C14952" s="129" t="s">
        <v>417</v>
      </c>
      <c r="D14952" s="165">
        <v>1</v>
      </c>
      <c r="E14952" s="129" t="s">
        <v>4739</v>
      </c>
      <c r="F14952" s="129" t="s">
        <v>4735</v>
      </c>
      <c r="G14952" s="129" t="s">
        <v>16723</v>
      </c>
      <c r="H14952" s="129"/>
    </row>
    <row r="14953" spans="1:8" x14ac:dyDescent="0.3">
      <c r="A14953" s="183">
        <v>46081</v>
      </c>
      <c r="B14953" s="129">
        <v>46063.649953703702</v>
      </c>
      <c r="C14953" s="129" t="s">
        <v>417</v>
      </c>
      <c r="D14953" s="165">
        <v>1</v>
      </c>
      <c r="E14953" s="129" t="s">
        <v>4739</v>
      </c>
      <c r="F14953" s="129" t="s">
        <v>4735</v>
      </c>
      <c r="G14953" s="129" t="s">
        <v>16723</v>
      </c>
      <c r="H14953" s="129"/>
    </row>
    <row r="14954" spans="1:8" x14ac:dyDescent="0.3">
      <c r="A14954" s="183">
        <v>46081</v>
      </c>
      <c r="B14954" s="129">
        <v>46063.77752314815</v>
      </c>
      <c r="C14954" s="129" t="s">
        <v>417</v>
      </c>
      <c r="D14954" s="165">
        <v>1</v>
      </c>
      <c r="E14954" s="129" t="s">
        <v>4739</v>
      </c>
      <c r="F14954" s="129" t="s">
        <v>4735</v>
      </c>
      <c r="G14954" s="129" t="s">
        <v>16723</v>
      </c>
      <c r="H14954" s="129"/>
    </row>
    <row r="14955" spans="1:8" x14ac:dyDescent="0.3">
      <c r="A14955" s="183">
        <v>46081</v>
      </c>
      <c r="B14955" s="129">
        <v>46063.780381944445</v>
      </c>
      <c r="C14955" s="129" t="s">
        <v>417</v>
      </c>
      <c r="D14955" s="165">
        <v>1</v>
      </c>
      <c r="E14955" s="129" t="s">
        <v>4739</v>
      </c>
      <c r="F14955" s="129" t="s">
        <v>4735</v>
      </c>
      <c r="G14955" s="129" t="s">
        <v>16723</v>
      </c>
      <c r="H14955" s="129"/>
    </row>
    <row r="14956" spans="1:8" x14ac:dyDescent="0.3">
      <c r="A14956" s="183">
        <v>46081</v>
      </c>
      <c r="B14956" s="129">
        <v>46063.738715277781</v>
      </c>
      <c r="C14956" s="129" t="s">
        <v>416</v>
      </c>
      <c r="D14956" s="165">
        <v>1</v>
      </c>
      <c r="E14956" s="129" t="s">
        <v>4739</v>
      </c>
      <c r="F14956" s="129" t="s">
        <v>4735</v>
      </c>
      <c r="G14956" s="129" t="s">
        <v>16723</v>
      </c>
      <c r="H14956" s="129"/>
    </row>
    <row r="14957" spans="1:8" x14ac:dyDescent="0.3">
      <c r="A14957" s="183">
        <v>46081</v>
      </c>
      <c r="B14957" s="129">
        <v>46064.572476851848</v>
      </c>
      <c r="C14957" s="129" t="s">
        <v>417</v>
      </c>
      <c r="D14957" s="165">
        <v>1</v>
      </c>
      <c r="E14957" s="129" t="s">
        <v>4739</v>
      </c>
      <c r="F14957" s="129" t="s">
        <v>4735</v>
      </c>
      <c r="G14957" s="129" t="s">
        <v>16723</v>
      </c>
      <c r="H14957" s="129"/>
    </row>
    <row r="14958" spans="1:8" x14ac:dyDescent="0.3">
      <c r="A14958" s="183">
        <v>46081</v>
      </c>
      <c r="B14958" s="129">
        <v>46064.706747685188</v>
      </c>
      <c r="C14958" s="129" t="s">
        <v>418</v>
      </c>
      <c r="D14958" s="165">
        <v>1</v>
      </c>
      <c r="E14958" s="129" t="s">
        <v>4739</v>
      </c>
      <c r="F14958" s="129" t="s">
        <v>4735</v>
      </c>
      <c r="G14958" s="129" t="s">
        <v>16723</v>
      </c>
      <c r="H14958" s="129"/>
    </row>
    <row r="14959" spans="1:8" x14ac:dyDescent="0.3">
      <c r="A14959" s="183">
        <v>46081</v>
      </c>
      <c r="B14959" s="129">
        <v>46064.723368055558</v>
      </c>
      <c r="C14959" s="129" t="s">
        <v>418</v>
      </c>
      <c r="D14959" s="165">
        <v>1</v>
      </c>
      <c r="E14959" s="129" t="s">
        <v>4739</v>
      </c>
      <c r="F14959" s="129" t="s">
        <v>4735</v>
      </c>
      <c r="G14959" s="129" t="s">
        <v>16723</v>
      </c>
      <c r="H14959" s="129"/>
    </row>
    <row r="14960" spans="1:8" x14ac:dyDescent="0.3">
      <c r="A14960" s="183">
        <v>46081</v>
      </c>
      <c r="B14960" s="129">
        <v>46064.656319444446</v>
      </c>
      <c r="C14960" s="129" t="s">
        <v>417</v>
      </c>
      <c r="D14960" s="165">
        <v>1</v>
      </c>
      <c r="E14960" s="129" t="s">
        <v>4739</v>
      </c>
      <c r="F14960" s="129" t="s">
        <v>4735</v>
      </c>
      <c r="G14960" s="129" t="s">
        <v>16723</v>
      </c>
      <c r="H14960" s="129"/>
    </row>
    <row r="14961" spans="1:8" x14ac:dyDescent="0.3">
      <c r="A14961" s="183">
        <v>46081</v>
      </c>
      <c r="B14961" s="129">
        <v>46065.432233796295</v>
      </c>
      <c r="C14961" s="129" t="s">
        <v>418</v>
      </c>
      <c r="D14961" s="165">
        <v>1</v>
      </c>
      <c r="E14961" s="129" t="s">
        <v>4739</v>
      </c>
      <c r="F14961" s="129" t="s">
        <v>4735</v>
      </c>
      <c r="G14961" s="129" t="s">
        <v>16723</v>
      </c>
      <c r="H14961" s="129"/>
    </row>
    <row r="14962" spans="1:8" x14ac:dyDescent="0.3">
      <c r="A14962" s="183">
        <v>46081</v>
      </c>
      <c r="B14962" s="129">
        <v>46065.564710648148</v>
      </c>
      <c r="C14962" s="129" t="s">
        <v>417</v>
      </c>
      <c r="D14962" s="165">
        <v>1</v>
      </c>
      <c r="E14962" s="129" t="s">
        <v>4739</v>
      </c>
      <c r="F14962" s="129" t="s">
        <v>4735</v>
      </c>
      <c r="G14962" s="129" t="s">
        <v>16723</v>
      </c>
      <c r="H14962" s="129"/>
    </row>
    <row r="14963" spans="1:8" x14ac:dyDescent="0.3">
      <c r="A14963" s="183">
        <v>46081</v>
      </c>
      <c r="B14963" s="129">
        <v>46065.588518518518</v>
      </c>
      <c r="C14963" s="129" t="s">
        <v>416</v>
      </c>
      <c r="D14963" s="165">
        <v>1</v>
      </c>
      <c r="E14963" s="129" t="s">
        <v>4739</v>
      </c>
      <c r="F14963" s="129" t="s">
        <v>4735</v>
      </c>
      <c r="G14963" s="129" t="s">
        <v>16723</v>
      </c>
      <c r="H14963" s="129"/>
    </row>
    <row r="14964" spans="1:8" x14ac:dyDescent="0.3">
      <c r="A14964" s="183">
        <v>46081</v>
      </c>
      <c r="B14964" s="129">
        <v>46065.451516203706</v>
      </c>
      <c r="C14964" s="129" t="s">
        <v>418</v>
      </c>
      <c r="D14964" s="165">
        <v>1</v>
      </c>
      <c r="E14964" s="129" t="s">
        <v>4739</v>
      </c>
      <c r="F14964" s="129" t="s">
        <v>4735</v>
      </c>
      <c r="G14964" s="129" t="s">
        <v>16723</v>
      </c>
      <c r="H14964" s="129"/>
    </row>
    <row r="14965" spans="1:8" x14ac:dyDescent="0.3">
      <c r="A14965" s="183">
        <v>46081</v>
      </c>
      <c r="B14965" s="129">
        <v>46065.490914351853</v>
      </c>
      <c r="C14965" s="129" t="s">
        <v>417</v>
      </c>
      <c r="D14965" s="165">
        <v>1</v>
      </c>
      <c r="E14965" s="129" t="s">
        <v>4739</v>
      </c>
      <c r="F14965" s="129" t="s">
        <v>4735</v>
      </c>
      <c r="G14965" s="129" t="s">
        <v>16723</v>
      </c>
      <c r="H14965" s="129"/>
    </row>
    <row r="14966" spans="1:8" x14ac:dyDescent="0.3">
      <c r="A14966" s="183">
        <v>46081</v>
      </c>
      <c r="B14966" s="129">
        <v>46065.49150462963</v>
      </c>
      <c r="C14966" s="129" t="s">
        <v>417</v>
      </c>
      <c r="D14966" s="165">
        <v>1</v>
      </c>
      <c r="E14966" s="129" t="s">
        <v>4739</v>
      </c>
      <c r="F14966" s="129" t="s">
        <v>4735</v>
      </c>
      <c r="G14966" s="129" t="s">
        <v>16723</v>
      </c>
      <c r="H14966" s="129"/>
    </row>
    <row r="14967" spans="1:8" x14ac:dyDescent="0.3">
      <c r="A14967" s="183">
        <v>46081</v>
      </c>
      <c r="B14967" s="129">
        <v>46065.522233796299</v>
      </c>
      <c r="C14967" s="129" t="s">
        <v>417</v>
      </c>
      <c r="D14967" s="165">
        <v>1</v>
      </c>
      <c r="E14967" s="129" t="s">
        <v>4739</v>
      </c>
      <c r="F14967" s="129" t="s">
        <v>4735</v>
      </c>
      <c r="G14967" s="129" t="s">
        <v>16723</v>
      </c>
      <c r="H14967" s="129"/>
    </row>
    <row r="14968" spans="1:8" x14ac:dyDescent="0.3">
      <c r="A14968" s="183">
        <v>46081</v>
      </c>
      <c r="B14968" s="129">
        <v>46065.612870370373</v>
      </c>
      <c r="C14968" s="129" t="s">
        <v>417</v>
      </c>
      <c r="D14968" s="165">
        <v>1</v>
      </c>
      <c r="E14968" s="129" t="s">
        <v>4739</v>
      </c>
      <c r="F14968" s="129" t="s">
        <v>4735</v>
      </c>
      <c r="G14968" s="129" t="s">
        <v>16723</v>
      </c>
      <c r="H14968" s="129"/>
    </row>
    <row r="14969" spans="1:8" x14ac:dyDescent="0.3">
      <c r="A14969" s="183">
        <v>46081</v>
      </c>
      <c r="B14969" s="129">
        <v>46065.764884259261</v>
      </c>
      <c r="C14969" s="129" t="s">
        <v>418</v>
      </c>
      <c r="D14969" s="165">
        <v>1</v>
      </c>
      <c r="E14969" s="129" t="s">
        <v>4741</v>
      </c>
      <c r="F14969" s="129" t="s">
        <v>4735</v>
      </c>
      <c r="G14969" s="129" t="s">
        <v>16723</v>
      </c>
      <c r="H14969" s="129"/>
    </row>
    <row r="14970" spans="1:8" x14ac:dyDescent="0.3">
      <c r="A14970" s="183">
        <v>46081</v>
      </c>
      <c r="B14970" s="129">
        <v>46066.624062499999</v>
      </c>
      <c r="C14970" s="129" t="s">
        <v>418</v>
      </c>
      <c r="D14970" s="165">
        <v>1</v>
      </c>
      <c r="E14970" s="129" t="s">
        <v>4737</v>
      </c>
      <c r="F14970" s="129" t="s">
        <v>4735</v>
      </c>
      <c r="G14970" s="129" t="s">
        <v>16723</v>
      </c>
      <c r="H14970" s="129"/>
    </row>
    <row r="14971" spans="1:8" x14ac:dyDescent="0.3">
      <c r="A14971" s="183">
        <v>46081</v>
      </c>
      <c r="B14971" s="129">
        <v>46066.712812500002</v>
      </c>
      <c r="C14971" s="129" t="s">
        <v>416</v>
      </c>
      <c r="D14971" s="165">
        <v>1</v>
      </c>
      <c r="E14971" s="129" t="s">
        <v>4737</v>
      </c>
      <c r="F14971" s="129" t="s">
        <v>4735</v>
      </c>
      <c r="G14971" s="129" t="s">
        <v>16723</v>
      </c>
      <c r="H14971" s="129"/>
    </row>
    <row r="14972" spans="1:8" x14ac:dyDescent="0.3">
      <c r="A14972" s="183">
        <v>46081</v>
      </c>
      <c r="B14972" s="129">
        <v>46069.470277777778</v>
      </c>
      <c r="C14972" s="129" t="s">
        <v>418</v>
      </c>
      <c r="D14972" s="165">
        <v>1</v>
      </c>
      <c r="E14972" s="129" t="s">
        <v>4821</v>
      </c>
      <c r="F14972" s="129" t="s">
        <v>4735</v>
      </c>
      <c r="G14972" s="129" t="s">
        <v>16723</v>
      </c>
      <c r="H14972" s="129"/>
    </row>
    <row r="14973" spans="1:8" x14ac:dyDescent="0.3">
      <c r="A14973" s="183">
        <v>46081</v>
      </c>
      <c r="B14973" s="129">
        <v>46069.476770833331</v>
      </c>
      <c r="C14973" s="129" t="s">
        <v>418</v>
      </c>
      <c r="D14973" s="165">
        <v>1</v>
      </c>
      <c r="E14973" s="129" t="s">
        <v>4821</v>
      </c>
      <c r="F14973" s="129" t="s">
        <v>4735</v>
      </c>
      <c r="G14973" s="129" t="s">
        <v>16723</v>
      </c>
      <c r="H14973" s="129"/>
    </row>
    <row r="14974" spans="1:8" x14ac:dyDescent="0.3">
      <c r="A14974" s="183">
        <v>46081</v>
      </c>
      <c r="B14974" s="129">
        <v>46066.496481481481</v>
      </c>
      <c r="C14974" s="129" t="s">
        <v>418</v>
      </c>
      <c r="D14974" s="165">
        <v>1</v>
      </c>
      <c r="E14974" s="129" t="s">
        <v>4821</v>
      </c>
      <c r="F14974" s="129" t="s">
        <v>4735</v>
      </c>
      <c r="G14974" s="129" t="s">
        <v>16723</v>
      </c>
      <c r="H14974" s="129"/>
    </row>
    <row r="14975" spans="1:8" x14ac:dyDescent="0.3">
      <c r="A14975" s="183">
        <v>46081</v>
      </c>
      <c r="B14975" s="129">
        <v>46067.465405092589</v>
      </c>
      <c r="C14975" s="129" t="s">
        <v>417</v>
      </c>
      <c r="D14975" s="165">
        <v>1</v>
      </c>
      <c r="E14975" s="129" t="s">
        <v>4739</v>
      </c>
      <c r="F14975" s="129" t="s">
        <v>4735</v>
      </c>
      <c r="G14975" s="129" t="s">
        <v>16723</v>
      </c>
      <c r="H14975" s="129"/>
    </row>
    <row r="14976" spans="1:8" x14ac:dyDescent="0.3">
      <c r="A14976" s="183">
        <v>46081</v>
      </c>
      <c r="B14976" s="129">
        <v>46067.655300925922</v>
      </c>
      <c r="C14976" s="129" t="s">
        <v>416</v>
      </c>
      <c r="D14976" s="165">
        <v>1</v>
      </c>
      <c r="E14976" s="129" t="s">
        <v>4739</v>
      </c>
      <c r="F14976" s="129" t="s">
        <v>4735</v>
      </c>
      <c r="G14976" s="129" t="s">
        <v>16723</v>
      </c>
      <c r="H14976" s="129"/>
    </row>
    <row r="14977" spans="1:8" x14ac:dyDescent="0.3">
      <c r="A14977" s="183">
        <v>46081</v>
      </c>
      <c r="B14977" s="129">
        <v>46067.684363425928</v>
      </c>
      <c r="C14977" s="129" t="s">
        <v>416</v>
      </c>
      <c r="D14977" s="165">
        <v>1</v>
      </c>
      <c r="E14977" s="129" t="s">
        <v>4739</v>
      </c>
      <c r="F14977" s="129" t="s">
        <v>4735</v>
      </c>
      <c r="G14977" s="129" t="s">
        <v>16723</v>
      </c>
      <c r="H14977" s="129"/>
    </row>
    <row r="14978" spans="1:8" x14ac:dyDescent="0.3">
      <c r="A14978" s="183">
        <v>46081</v>
      </c>
      <c r="B14978" s="129">
        <v>46069.43414351852</v>
      </c>
      <c r="C14978" s="129" t="s">
        <v>417</v>
      </c>
      <c r="D14978" s="165">
        <v>1</v>
      </c>
      <c r="E14978" s="129" t="s">
        <v>4739</v>
      </c>
      <c r="F14978" s="129" t="s">
        <v>4735</v>
      </c>
      <c r="G14978" s="129" t="s">
        <v>16723</v>
      </c>
      <c r="H14978" s="129"/>
    </row>
    <row r="14979" spans="1:8" x14ac:dyDescent="0.3">
      <c r="A14979" s="183">
        <v>46081</v>
      </c>
      <c r="B14979" s="129">
        <v>46069.619409722225</v>
      </c>
      <c r="C14979" s="129" t="s">
        <v>416</v>
      </c>
      <c r="D14979" s="165">
        <v>1</v>
      </c>
      <c r="E14979" s="129" t="s">
        <v>4744</v>
      </c>
      <c r="F14979" s="129" t="s">
        <v>4735</v>
      </c>
      <c r="G14979" s="129" t="s">
        <v>16723</v>
      </c>
      <c r="H14979" s="129"/>
    </row>
    <row r="14980" spans="1:8" x14ac:dyDescent="0.3">
      <c r="A14980" s="183">
        <v>46081</v>
      </c>
      <c r="B14980" s="129">
        <v>46069.635115740741</v>
      </c>
      <c r="C14980" s="129" t="s">
        <v>418</v>
      </c>
      <c r="D14980" s="165">
        <v>1</v>
      </c>
      <c r="E14980" s="129" t="s">
        <v>4739</v>
      </c>
      <c r="F14980" s="129" t="s">
        <v>4735</v>
      </c>
      <c r="G14980" s="129" t="s">
        <v>16723</v>
      </c>
      <c r="H14980" s="129"/>
    </row>
    <row r="14981" spans="1:8" x14ac:dyDescent="0.3">
      <c r="A14981" s="183">
        <v>46081</v>
      </c>
      <c r="B14981" s="129">
        <v>46069.523518518516</v>
      </c>
      <c r="C14981" s="129" t="s">
        <v>417</v>
      </c>
      <c r="D14981" s="165">
        <v>1</v>
      </c>
      <c r="E14981" s="129" t="s">
        <v>4739</v>
      </c>
      <c r="F14981" s="129" t="s">
        <v>4735</v>
      </c>
      <c r="G14981" s="129" t="s">
        <v>16723</v>
      </c>
      <c r="H14981" s="129"/>
    </row>
    <row r="14982" spans="1:8" x14ac:dyDescent="0.3">
      <c r="A14982" s="183">
        <v>46081</v>
      </c>
      <c r="B14982" s="129">
        <v>46069.572928240741</v>
      </c>
      <c r="C14982" s="129" t="s">
        <v>417</v>
      </c>
      <c r="D14982" s="165">
        <v>1</v>
      </c>
      <c r="E14982" s="129" t="s">
        <v>4747</v>
      </c>
      <c r="F14982" s="129" t="s">
        <v>4735</v>
      </c>
      <c r="G14982" s="129" t="s">
        <v>16723</v>
      </c>
      <c r="H14982" s="129"/>
    </row>
    <row r="14983" spans="1:8" x14ac:dyDescent="0.3">
      <c r="A14983" s="183">
        <v>46081</v>
      </c>
      <c r="B14983" s="129">
        <v>46069.580578703702</v>
      </c>
      <c r="C14983" s="129" t="s">
        <v>417</v>
      </c>
      <c r="D14983" s="165">
        <v>1</v>
      </c>
      <c r="E14983" s="129" t="s">
        <v>4739</v>
      </c>
      <c r="F14983" s="129" t="s">
        <v>4735</v>
      </c>
      <c r="G14983" s="129" t="s">
        <v>16723</v>
      </c>
      <c r="H14983" s="129"/>
    </row>
    <row r="14984" spans="1:8" x14ac:dyDescent="0.3">
      <c r="A14984" s="183">
        <v>46081</v>
      </c>
      <c r="B14984" s="129">
        <v>46069.583356481482</v>
      </c>
      <c r="C14984" s="129" t="s">
        <v>417</v>
      </c>
      <c r="D14984" s="165">
        <v>1</v>
      </c>
      <c r="E14984" s="129" t="s">
        <v>4739</v>
      </c>
      <c r="F14984" s="129" t="s">
        <v>4735</v>
      </c>
      <c r="G14984" s="129" t="s">
        <v>16723</v>
      </c>
      <c r="H14984" s="129"/>
    </row>
    <row r="14985" spans="1:8" x14ac:dyDescent="0.3">
      <c r="A14985" s="183">
        <v>46081</v>
      </c>
      <c r="B14985" s="129">
        <v>46069.67082175926</v>
      </c>
      <c r="C14985" s="129" t="s">
        <v>417</v>
      </c>
      <c r="D14985" s="165">
        <v>1</v>
      </c>
      <c r="E14985" s="129" t="s">
        <v>4739</v>
      </c>
      <c r="F14985" s="129" t="s">
        <v>4735</v>
      </c>
      <c r="G14985" s="129" t="s">
        <v>16723</v>
      </c>
      <c r="H14985" s="129"/>
    </row>
    <row r="14986" spans="1:8" x14ac:dyDescent="0.3">
      <c r="A14986" s="183">
        <v>46081</v>
      </c>
      <c r="B14986" s="129">
        <v>46070.459016203706</v>
      </c>
      <c r="C14986" s="129" t="s">
        <v>418</v>
      </c>
      <c r="D14986" s="165">
        <v>1</v>
      </c>
      <c r="E14986" s="129" t="s">
        <v>4821</v>
      </c>
      <c r="F14986" s="129" t="s">
        <v>4735</v>
      </c>
      <c r="G14986" s="129" t="s">
        <v>16723</v>
      </c>
      <c r="H14986" s="129"/>
    </row>
    <row r="14987" spans="1:8" x14ac:dyDescent="0.3">
      <c r="A14987" s="183">
        <v>46081</v>
      </c>
      <c r="B14987" s="129">
        <v>46070.605787037035</v>
      </c>
      <c r="C14987" s="129" t="s">
        <v>418</v>
      </c>
      <c r="D14987" s="165">
        <v>1</v>
      </c>
      <c r="E14987" s="129" t="s">
        <v>4821</v>
      </c>
      <c r="F14987" s="129" t="s">
        <v>4735</v>
      </c>
      <c r="G14987" s="129" t="s">
        <v>16723</v>
      </c>
      <c r="H14987" s="129"/>
    </row>
    <row r="14988" spans="1:8" x14ac:dyDescent="0.3">
      <c r="A14988" s="183">
        <v>46081</v>
      </c>
      <c r="B14988" s="129">
        <v>46070.646435185183</v>
      </c>
      <c r="C14988" s="129" t="s">
        <v>418</v>
      </c>
      <c r="D14988" s="165">
        <v>1</v>
      </c>
      <c r="E14988" s="129" t="s">
        <v>4821</v>
      </c>
      <c r="F14988" s="129" t="s">
        <v>4735</v>
      </c>
      <c r="G14988" s="129" t="s">
        <v>16723</v>
      </c>
      <c r="H14988" s="129"/>
    </row>
    <row r="14989" spans="1:8" x14ac:dyDescent="0.3">
      <c r="A14989" s="183">
        <v>46081</v>
      </c>
      <c r="B14989" s="129">
        <v>46070.770960648151</v>
      </c>
      <c r="C14989" s="129" t="s">
        <v>418</v>
      </c>
      <c r="D14989" s="165">
        <v>1</v>
      </c>
      <c r="E14989" s="129" t="s">
        <v>4737</v>
      </c>
      <c r="F14989" s="129" t="s">
        <v>4735</v>
      </c>
      <c r="G14989" s="129" t="s">
        <v>16723</v>
      </c>
      <c r="H14989" s="129"/>
    </row>
    <row r="14990" spans="1:8" x14ac:dyDescent="0.3">
      <c r="A14990" s="183">
        <v>46081</v>
      </c>
      <c r="B14990" s="129">
        <v>46070.757384259261</v>
      </c>
      <c r="C14990" s="129" t="s">
        <v>418</v>
      </c>
      <c r="D14990" s="165">
        <v>1</v>
      </c>
      <c r="E14990" s="129" t="s">
        <v>4739</v>
      </c>
      <c r="F14990" s="129" t="s">
        <v>4735</v>
      </c>
      <c r="G14990" s="129" t="s">
        <v>16723</v>
      </c>
      <c r="H14990" s="129"/>
    </row>
    <row r="14991" spans="1:8" x14ac:dyDescent="0.3">
      <c r="A14991" s="183">
        <v>46081</v>
      </c>
      <c r="B14991" s="129">
        <v>46070.767071759263</v>
      </c>
      <c r="C14991" s="129" t="s">
        <v>418</v>
      </c>
      <c r="D14991" s="165">
        <v>1</v>
      </c>
      <c r="E14991" s="129" t="s">
        <v>4734</v>
      </c>
      <c r="F14991" s="129" t="s">
        <v>4735</v>
      </c>
      <c r="G14991" s="129" t="s">
        <v>16723</v>
      </c>
      <c r="H14991" s="129"/>
    </row>
    <row r="14992" spans="1:8" x14ac:dyDescent="0.3">
      <c r="A14992" s="183">
        <v>46081</v>
      </c>
      <c r="B14992" s="129">
        <v>46071.551458333335</v>
      </c>
      <c r="C14992" s="129" t="s">
        <v>418</v>
      </c>
      <c r="D14992" s="165">
        <v>1</v>
      </c>
      <c r="E14992" s="129" t="s">
        <v>4739</v>
      </c>
      <c r="F14992" s="129" t="s">
        <v>4735</v>
      </c>
      <c r="G14992" s="129" t="s">
        <v>16723</v>
      </c>
      <c r="H14992" s="129"/>
    </row>
    <row r="14993" spans="1:8" x14ac:dyDescent="0.3">
      <c r="A14993" s="183">
        <v>46081</v>
      </c>
      <c r="B14993" s="129">
        <v>46071.552719907406</v>
      </c>
      <c r="C14993" s="129" t="s">
        <v>418</v>
      </c>
      <c r="D14993" s="165">
        <v>1</v>
      </c>
      <c r="E14993" s="129" t="s">
        <v>4734</v>
      </c>
      <c r="F14993" s="129" t="s">
        <v>4735</v>
      </c>
      <c r="G14993" s="129" t="s">
        <v>16723</v>
      </c>
      <c r="H14993" s="129"/>
    </row>
    <row r="14994" spans="1:8" x14ac:dyDescent="0.3">
      <c r="A14994" s="183">
        <v>46081</v>
      </c>
      <c r="B14994" s="129">
        <v>46071.60229166667</v>
      </c>
      <c r="C14994" s="129" t="s">
        <v>416</v>
      </c>
      <c r="D14994" s="165">
        <v>1</v>
      </c>
      <c r="E14994" s="129" t="s">
        <v>4739</v>
      </c>
      <c r="F14994" s="129" t="s">
        <v>4735</v>
      </c>
      <c r="G14994" s="129" t="s">
        <v>16723</v>
      </c>
      <c r="H14994" s="129"/>
    </row>
    <row r="14995" spans="1:8" x14ac:dyDescent="0.3">
      <c r="A14995" s="183">
        <v>46081</v>
      </c>
      <c r="B14995" s="129">
        <v>46071.670972222222</v>
      </c>
      <c r="C14995" s="129" t="s">
        <v>418</v>
      </c>
      <c r="D14995" s="165">
        <v>1</v>
      </c>
      <c r="E14995" s="129" t="s">
        <v>4744</v>
      </c>
      <c r="F14995" s="129" t="s">
        <v>4735</v>
      </c>
      <c r="G14995" s="129" t="s">
        <v>16723</v>
      </c>
      <c r="H14995" s="129"/>
    </row>
    <row r="14996" spans="1:8" x14ac:dyDescent="0.3">
      <c r="A14996" s="183">
        <v>46081</v>
      </c>
      <c r="B14996" s="129">
        <v>46071.77715277778</v>
      </c>
      <c r="C14996" s="129" t="s">
        <v>417</v>
      </c>
      <c r="D14996" s="165">
        <v>1</v>
      </c>
      <c r="E14996" s="129" t="s">
        <v>4739</v>
      </c>
      <c r="F14996" s="129" t="s">
        <v>4735</v>
      </c>
      <c r="G14996" s="129" t="s">
        <v>16723</v>
      </c>
      <c r="H14996" s="129"/>
    </row>
    <row r="14997" spans="1:8" x14ac:dyDescent="0.3">
      <c r="A14997" s="183">
        <v>46081</v>
      </c>
      <c r="B14997" s="129">
        <v>46071.784803240742</v>
      </c>
      <c r="C14997" s="129" t="s">
        <v>417</v>
      </c>
      <c r="D14997" s="165">
        <v>1</v>
      </c>
      <c r="E14997" s="129" t="s">
        <v>4739</v>
      </c>
      <c r="F14997" s="129" t="s">
        <v>4735</v>
      </c>
      <c r="G14997" s="129" t="s">
        <v>16723</v>
      </c>
      <c r="H14997" s="129"/>
    </row>
    <row r="14998" spans="1:8" x14ac:dyDescent="0.3">
      <c r="A14998" s="183">
        <v>46081</v>
      </c>
      <c r="B14998" s="129">
        <v>46072.426458333335</v>
      </c>
      <c r="C14998" s="129" t="s">
        <v>416</v>
      </c>
      <c r="D14998" s="165">
        <v>1</v>
      </c>
      <c r="E14998" s="129" t="s">
        <v>4734</v>
      </c>
      <c r="F14998" s="129" t="s">
        <v>4735</v>
      </c>
      <c r="G14998" s="129" t="s">
        <v>16723</v>
      </c>
      <c r="H14998" s="129"/>
    </row>
    <row r="14999" spans="1:8" x14ac:dyDescent="0.3">
      <c r="A14999" s="183">
        <v>46081</v>
      </c>
      <c r="B14999" s="129">
        <v>46072.607638888891</v>
      </c>
      <c r="C14999" s="129" t="s">
        <v>418</v>
      </c>
      <c r="D14999" s="165">
        <v>1</v>
      </c>
      <c r="E14999" s="129" t="s">
        <v>4739</v>
      </c>
      <c r="F14999" s="129" t="s">
        <v>4735</v>
      </c>
      <c r="G14999" s="129" t="s">
        <v>16723</v>
      </c>
      <c r="H14999" s="129"/>
    </row>
    <row r="15000" spans="1:8" x14ac:dyDescent="0.3">
      <c r="A15000" s="183">
        <v>46081</v>
      </c>
      <c r="B15000" s="129">
        <v>46072.637766203705</v>
      </c>
      <c r="C15000" s="129" t="s">
        <v>418</v>
      </c>
      <c r="D15000" s="165">
        <v>1</v>
      </c>
      <c r="E15000" s="129" t="s">
        <v>4739</v>
      </c>
      <c r="F15000" s="129" t="s">
        <v>4735</v>
      </c>
      <c r="G15000" s="129" t="s">
        <v>16723</v>
      </c>
      <c r="H15000" s="129"/>
    </row>
    <row r="15001" spans="1:8" x14ac:dyDescent="0.3">
      <c r="A15001" s="183">
        <v>46081</v>
      </c>
      <c r="B15001" s="129">
        <v>46072.44091435185</v>
      </c>
      <c r="C15001" s="129" t="s">
        <v>418</v>
      </c>
      <c r="D15001" s="165">
        <v>1</v>
      </c>
      <c r="E15001" s="129" t="s">
        <v>4734</v>
      </c>
      <c r="F15001" s="129" t="s">
        <v>4735</v>
      </c>
      <c r="G15001" s="129" t="s">
        <v>16723</v>
      </c>
      <c r="H15001" s="129"/>
    </row>
    <row r="15002" spans="1:8" x14ac:dyDescent="0.3">
      <c r="A15002" s="183">
        <v>46081</v>
      </c>
      <c r="B15002" s="129">
        <v>46072.456585648149</v>
      </c>
      <c r="C15002" s="129" t="s">
        <v>418</v>
      </c>
      <c r="D15002" s="165">
        <v>1</v>
      </c>
      <c r="E15002" s="129" t="s">
        <v>4821</v>
      </c>
      <c r="F15002" s="129" t="s">
        <v>4735</v>
      </c>
      <c r="G15002" s="129" t="s">
        <v>16723</v>
      </c>
      <c r="H15002" s="129"/>
    </row>
    <row r="15003" spans="1:8" x14ac:dyDescent="0.3">
      <c r="A15003" s="183">
        <v>46081</v>
      </c>
      <c r="B15003" s="129">
        <v>46072.500833333332</v>
      </c>
      <c r="C15003" s="129" t="s">
        <v>418</v>
      </c>
      <c r="D15003" s="165">
        <v>1</v>
      </c>
      <c r="E15003" s="129" t="s">
        <v>4821</v>
      </c>
      <c r="F15003" s="129" t="s">
        <v>4735</v>
      </c>
      <c r="G15003" s="129" t="s">
        <v>16723</v>
      </c>
      <c r="H15003" s="129"/>
    </row>
    <row r="15004" spans="1:8" x14ac:dyDescent="0.3">
      <c r="A15004" s="183">
        <v>46081</v>
      </c>
      <c r="B15004" s="129">
        <v>46072.510787037034</v>
      </c>
      <c r="C15004" s="129" t="s">
        <v>417</v>
      </c>
      <c r="D15004" s="165">
        <v>1</v>
      </c>
      <c r="E15004" s="129" t="s">
        <v>4739</v>
      </c>
      <c r="F15004" s="129" t="s">
        <v>4735</v>
      </c>
      <c r="G15004" s="129" t="s">
        <v>16723</v>
      </c>
      <c r="H15004" s="129"/>
    </row>
    <row r="15005" spans="1:8" x14ac:dyDescent="0.3">
      <c r="A15005" s="183">
        <v>46081</v>
      </c>
      <c r="B15005" s="129">
        <v>46072.581817129627</v>
      </c>
      <c r="C15005" s="129" t="s">
        <v>417</v>
      </c>
      <c r="D15005" s="165">
        <v>1</v>
      </c>
      <c r="E15005" s="129" t="s">
        <v>4739</v>
      </c>
      <c r="F15005" s="129" t="s">
        <v>4735</v>
      </c>
      <c r="G15005" s="129" t="s">
        <v>16723</v>
      </c>
      <c r="H15005" s="129"/>
    </row>
    <row r="15006" spans="1:8" x14ac:dyDescent="0.3">
      <c r="A15006" s="183">
        <v>46081</v>
      </c>
      <c r="B15006" s="129">
        <v>46072.626851851855</v>
      </c>
      <c r="C15006" s="129" t="s">
        <v>417</v>
      </c>
      <c r="D15006" s="165">
        <v>1</v>
      </c>
      <c r="E15006" s="129" t="s">
        <v>4739</v>
      </c>
      <c r="F15006" s="129" t="s">
        <v>4735</v>
      </c>
      <c r="G15006" s="129" t="s">
        <v>16723</v>
      </c>
      <c r="H15006" s="129"/>
    </row>
    <row r="15007" spans="1:8" x14ac:dyDescent="0.3">
      <c r="A15007" s="183">
        <v>46081</v>
      </c>
      <c r="B15007" s="129">
        <v>46072.512094907404</v>
      </c>
      <c r="C15007" s="129" t="s">
        <v>418</v>
      </c>
      <c r="D15007" s="165">
        <v>1</v>
      </c>
      <c r="E15007" s="129" t="s">
        <v>4744</v>
      </c>
      <c r="F15007" s="129" t="s">
        <v>4735</v>
      </c>
      <c r="G15007" s="129" t="s">
        <v>16723</v>
      </c>
      <c r="H15007" s="129"/>
    </row>
    <row r="15008" spans="1:8" x14ac:dyDescent="0.3">
      <c r="A15008" s="183">
        <v>46081</v>
      </c>
      <c r="B15008" s="129">
        <v>46072.665925925925</v>
      </c>
      <c r="C15008" s="129" t="s">
        <v>418</v>
      </c>
      <c r="D15008" s="165">
        <v>1</v>
      </c>
      <c r="E15008" s="129" t="s">
        <v>4739</v>
      </c>
      <c r="F15008" s="129" t="s">
        <v>4735</v>
      </c>
      <c r="G15008" s="129" t="s">
        <v>16723</v>
      </c>
      <c r="H15008" s="129"/>
    </row>
    <row r="15009" spans="1:8" x14ac:dyDescent="0.3">
      <c r="A15009" s="183">
        <v>46081</v>
      </c>
      <c r="B15009" s="129">
        <v>46072.748113425929</v>
      </c>
      <c r="C15009" s="129" t="s">
        <v>418</v>
      </c>
      <c r="D15009" s="165">
        <v>1</v>
      </c>
      <c r="E15009" s="129" t="s">
        <v>4739</v>
      </c>
      <c r="F15009" s="129" t="s">
        <v>4735</v>
      </c>
      <c r="G15009" s="129" t="s">
        <v>16723</v>
      </c>
      <c r="H15009" s="129"/>
    </row>
    <row r="15010" spans="1:8" x14ac:dyDescent="0.3">
      <c r="A15010" s="183">
        <v>46081</v>
      </c>
      <c r="B15010" s="129">
        <v>46072.638564814813</v>
      </c>
      <c r="C15010" s="129" t="s">
        <v>417</v>
      </c>
      <c r="D15010" s="165">
        <v>1</v>
      </c>
      <c r="E15010" s="129" t="s">
        <v>4739</v>
      </c>
      <c r="F15010" s="129" t="s">
        <v>4735</v>
      </c>
      <c r="G15010" s="129" t="s">
        <v>16723</v>
      </c>
      <c r="H15010" s="129"/>
    </row>
    <row r="15011" spans="1:8" x14ac:dyDescent="0.3">
      <c r="A15011" s="183">
        <v>46081</v>
      </c>
      <c r="B15011" s="129">
        <v>46072.661006944443</v>
      </c>
      <c r="C15011" s="129" t="s">
        <v>417</v>
      </c>
      <c r="D15011" s="165">
        <v>1</v>
      </c>
      <c r="E15011" s="129" t="s">
        <v>4739</v>
      </c>
      <c r="F15011" s="129" t="s">
        <v>4735</v>
      </c>
      <c r="G15011" s="129" t="s">
        <v>16723</v>
      </c>
      <c r="H15011" s="129"/>
    </row>
    <row r="15012" spans="1:8" x14ac:dyDescent="0.3">
      <c r="A15012" s="183">
        <v>46081</v>
      </c>
      <c r="B15012" s="129">
        <v>46073.509675925925</v>
      </c>
      <c r="C15012" s="129" t="s">
        <v>417</v>
      </c>
      <c r="D15012" s="165">
        <v>1</v>
      </c>
      <c r="E15012" s="129" t="s">
        <v>4739</v>
      </c>
      <c r="F15012" s="129" t="s">
        <v>4735</v>
      </c>
      <c r="G15012" s="129" t="s">
        <v>16723</v>
      </c>
      <c r="H15012" s="129"/>
    </row>
    <row r="15013" spans="1:8" x14ac:dyDescent="0.3">
      <c r="A15013" s="183">
        <v>46081</v>
      </c>
      <c r="B15013" s="129">
        <v>46073.558842592596</v>
      </c>
      <c r="C15013" s="129" t="s">
        <v>417</v>
      </c>
      <c r="D15013" s="165">
        <v>1</v>
      </c>
      <c r="E15013" s="129" t="s">
        <v>4739</v>
      </c>
      <c r="F15013" s="129" t="s">
        <v>4735</v>
      </c>
      <c r="G15013" s="129" t="s">
        <v>16723</v>
      </c>
      <c r="H15013" s="129"/>
    </row>
    <row r="15014" spans="1:8" x14ac:dyDescent="0.3">
      <c r="A15014" s="183">
        <v>46081</v>
      </c>
      <c r="B15014" s="129">
        <v>46073.601238425923</v>
      </c>
      <c r="C15014" s="129" t="s">
        <v>417</v>
      </c>
      <c r="D15014" s="165">
        <v>1</v>
      </c>
      <c r="E15014" s="129" t="s">
        <v>4739</v>
      </c>
      <c r="F15014" s="129" t="s">
        <v>4735</v>
      </c>
      <c r="G15014" s="129" t="s">
        <v>16723</v>
      </c>
      <c r="H15014" s="129"/>
    </row>
    <row r="15015" spans="1:8" x14ac:dyDescent="0.3">
      <c r="A15015" s="183">
        <v>46081</v>
      </c>
      <c r="B15015" s="129">
        <v>46073.47550925926</v>
      </c>
      <c r="C15015" s="129" t="s">
        <v>417</v>
      </c>
      <c r="D15015" s="165">
        <v>1</v>
      </c>
      <c r="E15015" s="129" t="s">
        <v>4739</v>
      </c>
      <c r="F15015" s="129" t="s">
        <v>4735</v>
      </c>
      <c r="G15015" s="129" t="s">
        <v>16723</v>
      </c>
      <c r="H15015" s="129"/>
    </row>
    <row r="15016" spans="1:8" x14ac:dyDescent="0.3">
      <c r="A15016" s="183">
        <v>46081</v>
      </c>
      <c r="B15016" s="129">
        <v>46073.739884259259</v>
      </c>
      <c r="C15016" s="129" t="s">
        <v>417</v>
      </c>
      <c r="D15016" s="165">
        <v>1</v>
      </c>
      <c r="E15016" s="129" t="s">
        <v>4739</v>
      </c>
      <c r="F15016" s="129" t="s">
        <v>4735</v>
      </c>
      <c r="G15016" s="129" t="s">
        <v>16723</v>
      </c>
      <c r="H15016" s="129"/>
    </row>
    <row r="15017" spans="1:8" x14ac:dyDescent="0.3">
      <c r="A15017" s="183">
        <v>46081</v>
      </c>
      <c r="B15017" s="129">
        <v>46073.483842592592</v>
      </c>
      <c r="C15017" s="129" t="s">
        <v>416</v>
      </c>
      <c r="D15017" s="165">
        <v>1</v>
      </c>
      <c r="E15017" s="129" t="s">
        <v>4734</v>
      </c>
      <c r="F15017" s="129" t="s">
        <v>4735</v>
      </c>
      <c r="G15017" s="129" t="s">
        <v>16723</v>
      </c>
      <c r="H15017" s="129"/>
    </row>
    <row r="15018" spans="1:8" x14ac:dyDescent="0.3">
      <c r="A15018" s="183">
        <v>46081</v>
      </c>
      <c r="B15018" s="129">
        <v>46073.502326388887</v>
      </c>
      <c r="C15018" s="129" t="s">
        <v>418</v>
      </c>
      <c r="D15018" s="165">
        <v>1</v>
      </c>
      <c r="E15018" s="129" t="s">
        <v>4739</v>
      </c>
      <c r="F15018" s="129" t="s">
        <v>4735</v>
      </c>
      <c r="G15018" s="129" t="s">
        <v>16723</v>
      </c>
      <c r="H15018" s="129"/>
    </row>
    <row r="15019" spans="1:8" x14ac:dyDescent="0.3">
      <c r="A15019" s="183">
        <v>46081</v>
      </c>
      <c r="B15019" s="129">
        <v>46073.688391203701</v>
      </c>
      <c r="C15019" s="129" t="s">
        <v>418</v>
      </c>
      <c r="D15019" s="165">
        <v>1</v>
      </c>
      <c r="E15019" s="129" t="s">
        <v>4821</v>
      </c>
      <c r="F15019" s="129" t="s">
        <v>4735</v>
      </c>
      <c r="G15019" s="129" t="s">
        <v>16723</v>
      </c>
      <c r="H15019" s="129"/>
    </row>
    <row r="15020" spans="1:8" x14ac:dyDescent="0.3">
      <c r="A15020" s="183">
        <v>46081</v>
      </c>
      <c r="B15020" s="129">
        <v>46073.801053240742</v>
      </c>
      <c r="C15020" s="129" t="s">
        <v>416</v>
      </c>
      <c r="D15020" s="165">
        <v>1</v>
      </c>
      <c r="E15020" s="129" t="s">
        <v>4821</v>
      </c>
      <c r="F15020" s="129" t="s">
        <v>4735</v>
      </c>
      <c r="G15020" s="129" t="s">
        <v>16723</v>
      </c>
      <c r="H15020" s="129"/>
    </row>
    <row r="15021" spans="1:8" x14ac:dyDescent="0.3">
      <c r="A15021" s="183">
        <v>46081</v>
      </c>
      <c r="B15021" s="129">
        <v>46073.54587962963</v>
      </c>
      <c r="C15021" s="129" t="s">
        <v>418</v>
      </c>
      <c r="D15021" s="165">
        <v>1</v>
      </c>
      <c r="E15021" s="129" t="s">
        <v>4739</v>
      </c>
      <c r="F15021" s="129" t="s">
        <v>4735</v>
      </c>
      <c r="G15021" s="129" t="s">
        <v>16723</v>
      </c>
      <c r="H15021" s="129"/>
    </row>
    <row r="15022" spans="1:8" x14ac:dyDescent="0.3">
      <c r="A15022" s="183">
        <v>46081</v>
      </c>
      <c r="B15022" s="129">
        <v>46073.61204861111</v>
      </c>
      <c r="C15022" s="129" t="s">
        <v>418</v>
      </c>
      <c r="D15022" s="165">
        <v>1</v>
      </c>
      <c r="E15022" s="129" t="s">
        <v>4739</v>
      </c>
      <c r="F15022" s="129" t="s">
        <v>4735</v>
      </c>
      <c r="G15022" s="129" t="s">
        <v>16723</v>
      </c>
      <c r="H15022" s="129"/>
    </row>
    <row r="15023" spans="1:8" x14ac:dyDescent="0.3">
      <c r="A15023" s="183">
        <v>46081</v>
      </c>
      <c r="B15023" s="129">
        <v>46073.690335648149</v>
      </c>
      <c r="C15023" s="129" t="s">
        <v>418</v>
      </c>
      <c r="D15023" s="165">
        <v>1</v>
      </c>
      <c r="E15023" s="129" t="s">
        <v>4739</v>
      </c>
      <c r="F15023" s="129" t="s">
        <v>4735</v>
      </c>
      <c r="G15023" s="129" t="s">
        <v>16723</v>
      </c>
      <c r="H15023" s="129"/>
    </row>
    <row r="15024" spans="1:8" x14ac:dyDescent="0.3">
      <c r="A15024" s="183">
        <v>46081</v>
      </c>
      <c r="B15024" s="129">
        <v>46073.696203703701</v>
      </c>
      <c r="C15024" s="129" t="s">
        <v>416</v>
      </c>
      <c r="D15024" s="165">
        <v>1</v>
      </c>
      <c r="E15024" s="129" t="s">
        <v>4739</v>
      </c>
      <c r="F15024" s="129" t="s">
        <v>4735</v>
      </c>
      <c r="G15024" s="129" t="s">
        <v>16723</v>
      </c>
      <c r="H15024" s="129"/>
    </row>
    <row r="15025" spans="1:8" x14ac:dyDescent="0.3">
      <c r="A15025" s="183">
        <v>46081</v>
      </c>
      <c r="B15025" s="129">
        <v>46073.711157407408</v>
      </c>
      <c r="C15025" s="129" t="s">
        <v>416</v>
      </c>
      <c r="D15025" s="165">
        <v>1</v>
      </c>
      <c r="E15025" s="129" t="s">
        <v>4741</v>
      </c>
      <c r="F15025" s="129" t="s">
        <v>4735</v>
      </c>
      <c r="G15025" s="129" t="s">
        <v>16723</v>
      </c>
      <c r="H15025" s="129"/>
    </row>
    <row r="15026" spans="1:8" x14ac:dyDescent="0.3">
      <c r="A15026" s="183">
        <v>46081</v>
      </c>
      <c r="B15026" s="129">
        <v>46077.483576388891</v>
      </c>
      <c r="C15026" s="129" t="s">
        <v>417</v>
      </c>
      <c r="D15026" s="165">
        <v>1</v>
      </c>
      <c r="E15026" s="129" t="s">
        <v>4739</v>
      </c>
      <c r="F15026" s="129" t="s">
        <v>4735</v>
      </c>
      <c r="G15026" s="129" t="s">
        <v>16723</v>
      </c>
      <c r="H15026" s="129"/>
    </row>
    <row r="15027" spans="1:8" x14ac:dyDescent="0.3">
      <c r="A15027" s="183">
        <v>46081</v>
      </c>
      <c r="B15027" s="129">
        <v>46074.500405092593</v>
      </c>
      <c r="C15027" s="129" t="s">
        <v>416</v>
      </c>
      <c r="D15027" s="165">
        <v>1</v>
      </c>
      <c r="E15027" s="129" t="s">
        <v>4739</v>
      </c>
      <c r="F15027" s="129" t="s">
        <v>4735</v>
      </c>
      <c r="G15027" s="129" t="s">
        <v>16723</v>
      </c>
      <c r="H15027" s="129"/>
    </row>
    <row r="15028" spans="1:8" x14ac:dyDescent="0.3">
      <c r="A15028" s="183">
        <v>46081</v>
      </c>
      <c r="B15028" s="129">
        <v>46074.50309027778</v>
      </c>
      <c r="C15028" s="129" t="s">
        <v>418</v>
      </c>
      <c r="D15028" s="165">
        <v>1</v>
      </c>
      <c r="E15028" s="129" t="s">
        <v>4739</v>
      </c>
      <c r="F15028" s="129" t="s">
        <v>4735</v>
      </c>
      <c r="G15028" s="129" t="s">
        <v>16723</v>
      </c>
      <c r="H15028" s="129"/>
    </row>
    <row r="15029" spans="1:8" x14ac:dyDescent="0.3">
      <c r="A15029" s="183">
        <v>46081</v>
      </c>
      <c r="B15029" s="129">
        <v>46074.661782407406</v>
      </c>
      <c r="C15029" s="129" t="s">
        <v>418</v>
      </c>
      <c r="D15029" s="165">
        <v>1</v>
      </c>
      <c r="E15029" s="129" t="s">
        <v>4739</v>
      </c>
      <c r="F15029" s="129" t="s">
        <v>4735</v>
      </c>
      <c r="G15029" s="129" t="s">
        <v>16723</v>
      </c>
      <c r="H15029" s="129"/>
    </row>
    <row r="15030" spans="1:8" x14ac:dyDescent="0.3">
      <c r="A15030" s="183">
        <v>46081</v>
      </c>
      <c r="B15030" s="129">
        <v>46074.601377314815</v>
      </c>
      <c r="C15030" s="129" t="s">
        <v>417</v>
      </c>
      <c r="D15030" s="165">
        <v>1</v>
      </c>
      <c r="E15030" s="129" t="s">
        <v>4739</v>
      </c>
      <c r="F15030" s="129" t="s">
        <v>4735</v>
      </c>
      <c r="G15030" s="129" t="s">
        <v>16723</v>
      </c>
      <c r="H15030" s="129"/>
    </row>
    <row r="15031" spans="1:8" x14ac:dyDescent="0.3">
      <c r="A15031" s="183">
        <v>46081</v>
      </c>
      <c r="B15031" s="129">
        <v>46076.437303240738</v>
      </c>
      <c r="C15031" s="129" t="s">
        <v>416</v>
      </c>
      <c r="D15031" s="165">
        <v>1</v>
      </c>
      <c r="E15031" s="129" t="s">
        <v>4739</v>
      </c>
      <c r="F15031" s="129" t="s">
        <v>4735</v>
      </c>
      <c r="G15031" s="129" t="s">
        <v>16723</v>
      </c>
      <c r="H15031" s="129"/>
    </row>
    <row r="15032" spans="1:8" x14ac:dyDescent="0.3">
      <c r="A15032" s="183">
        <v>46081</v>
      </c>
      <c r="B15032" s="129">
        <v>46076.441446759258</v>
      </c>
      <c r="C15032" s="129" t="s">
        <v>418</v>
      </c>
      <c r="D15032" s="165">
        <v>1</v>
      </c>
      <c r="E15032" s="129" t="s">
        <v>4739</v>
      </c>
      <c r="F15032" s="129" t="s">
        <v>4735</v>
      </c>
      <c r="G15032" s="129" t="s">
        <v>16723</v>
      </c>
      <c r="H15032" s="129"/>
    </row>
    <row r="15033" spans="1:8" x14ac:dyDescent="0.3">
      <c r="A15033" s="183">
        <v>46081</v>
      </c>
      <c r="B15033" s="129">
        <v>46076.458252314813</v>
      </c>
      <c r="C15033" s="129" t="s">
        <v>418</v>
      </c>
      <c r="D15033" s="165">
        <v>1</v>
      </c>
      <c r="E15033" s="129" t="s">
        <v>4821</v>
      </c>
      <c r="F15033" s="129" t="s">
        <v>4735</v>
      </c>
      <c r="G15033" s="129" t="s">
        <v>16723</v>
      </c>
      <c r="H15033" s="129"/>
    </row>
    <row r="15034" spans="1:8" x14ac:dyDescent="0.3">
      <c r="A15034" s="183">
        <v>46081</v>
      </c>
      <c r="B15034" s="129">
        <v>46076.577094907407</v>
      </c>
      <c r="C15034" s="129" t="s">
        <v>418</v>
      </c>
      <c r="D15034" s="165">
        <v>1</v>
      </c>
      <c r="E15034" s="129" t="s">
        <v>4737</v>
      </c>
      <c r="F15034" s="129" t="s">
        <v>4735</v>
      </c>
      <c r="G15034" s="129" t="s">
        <v>16723</v>
      </c>
      <c r="H15034" s="129"/>
    </row>
    <row r="15035" spans="1:8" x14ac:dyDescent="0.3">
      <c r="A15035" s="183">
        <v>46081</v>
      </c>
      <c r="B15035" s="129">
        <v>46076.638287037036</v>
      </c>
      <c r="C15035" s="129" t="s">
        <v>418</v>
      </c>
      <c r="D15035" s="165">
        <v>1</v>
      </c>
      <c r="E15035" s="129" t="s">
        <v>4739</v>
      </c>
      <c r="F15035" s="129" t="s">
        <v>4735</v>
      </c>
      <c r="G15035" s="129" t="s">
        <v>16723</v>
      </c>
      <c r="H15035" s="129"/>
    </row>
    <row r="15036" spans="1:8" x14ac:dyDescent="0.3">
      <c r="A15036" s="183">
        <v>46081</v>
      </c>
      <c r="B15036" s="129">
        <v>46076.673263888886</v>
      </c>
      <c r="C15036" s="129" t="s">
        <v>418</v>
      </c>
      <c r="D15036" s="165">
        <v>1</v>
      </c>
      <c r="E15036" s="129" t="s">
        <v>4737</v>
      </c>
      <c r="F15036" s="129" t="s">
        <v>4735</v>
      </c>
      <c r="G15036" s="129" t="s">
        <v>16723</v>
      </c>
      <c r="H15036" s="129"/>
    </row>
    <row r="15037" spans="1:8" x14ac:dyDescent="0.3">
      <c r="A15037" s="183">
        <v>46081</v>
      </c>
      <c r="B15037" s="129">
        <v>46076.780833333331</v>
      </c>
      <c r="C15037" s="129" t="s">
        <v>418</v>
      </c>
      <c r="D15037" s="165">
        <v>1</v>
      </c>
      <c r="E15037" s="129" t="s">
        <v>4739</v>
      </c>
      <c r="F15037" s="129" t="s">
        <v>4735</v>
      </c>
      <c r="G15037" s="129" t="s">
        <v>16723</v>
      </c>
      <c r="H15037" s="129"/>
    </row>
    <row r="15038" spans="1:8" x14ac:dyDescent="0.3">
      <c r="A15038" s="183">
        <v>46081</v>
      </c>
      <c r="B15038" s="129">
        <v>46077.445833333331</v>
      </c>
      <c r="C15038" s="129" t="s">
        <v>416</v>
      </c>
      <c r="D15038" s="165">
        <v>1</v>
      </c>
      <c r="E15038" s="129" t="s">
        <v>4739</v>
      </c>
      <c r="F15038" s="129" t="s">
        <v>4735</v>
      </c>
      <c r="G15038" s="129" t="s">
        <v>16723</v>
      </c>
      <c r="H15038" s="129"/>
    </row>
    <row r="15039" spans="1:8" x14ac:dyDescent="0.3">
      <c r="A15039" s="183">
        <v>46081</v>
      </c>
      <c r="B15039" s="129">
        <v>46077.503634259258</v>
      </c>
      <c r="C15039" s="129" t="s">
        <v>416</v>
      </c>
      <c r="D15039" s="165">
        <v>1</v>
      </c>
      <c r="E15039" s="129" t="s">
        <v>4747</v>
      </c>
      <c r="F15039" s="129" t="s">
        <v>4735</v>
      </c>
      <c r="G15039" s="129" t="s">
        <v>16723</v>
      </c>
      <c r="H15039" s="129"/>
    </row>
    <row r="15040" spans="1:8" x14ac:dyDescent="0.3">
      <c r="A15040" s="183">
        <v>46081</v>
      </c>
      <c r="B15040" s="129">
        <v>46077.578668981485</v>
      </c>
      <c r="C15040" s="129" t="s">
        <v>418</v>
      </c>
      <c r="D15040" s="165">
        <v>1</v>
      </c>
      <c r="E15040" s="129" t="s">
        <v>4739</v>
      </c>
      <c r="F15040" s="129" t="s">
        <v>4735</v>
      </c>
      <c r="G15040" s="129" t="s">
        <v>16723</v>
      </c>
      <c r="H15040" s="129"/>
    </row>
    <row r="15041" spans="1:8" x14ac:dyDescent="0.3">
      <c r="A15041" s="183">
        <v>46081</v>
      </c>
      <c r="B15041" s="129">
        <v>46076.601539351854</v>
      </c>
      <c r="C15041" s="129" t="s">
        <v>416</v>
      </c>
      <c r="D15041" s="165">
        <v>1</v>
      </c>
      <c r="E15041" s="129" t="s">
        <v>4739</v>
      </c>
      <c r="F15041" s="129" t="s">
        <v>4735</v>
      </c>
      <c r="G15041" s="129" t="s">
        <v>16723</v>
      </c>
      <c r="H15041" s="129"/>
    </row>
    <row r="15042" spans="1:8" x14ac:dyDescent="0.3">
      <c r="A15042" s="183">
        <v>46081</v>
      </c>
      <c r="B15042" s="129">
        <v>46076.603842592594</v>
      </c>
      <c r="C15042" s="129" t="s">
        <v>416</v>
      </c>
      <c r="D15042" s="165">
        <v>1</v>
      </c>
      <c r="E15042" s="129" t="s">
        <v>4739</v>
      </c>
      <c r="F15042" s="129" t="s">
        <v>4735</v>
      </c>
      <c r="G15042" s="129" t="s">
        <v>16723</v>
      </c>
      <c r="H15042" s="129"/>
    </row>
    <row r="15043" spans="1:8" x14ac:dyDescent="0.3">
      <c r="A15043" s="183">
        <v>46081</v>
      </c>
      <c r="B15043" s="129">
        <v>46077.597303240742</v>
      </c>
      <c r="C15043" s="129" t="s">
        <v>416</v>
      </c>
      <c r="D15043" s="165">
        <v>1</v>
      </c>
      <c r="E15043" s="129" t="s">
        <v>4739</v>
      </c>
      <c r="F15043" s="129" t="s">
        <v>4735</v>
      </c>
      <c r="G15043" s="129" t="s">
        <v>16723</v>
      </c>
      <c r="H15043" s="129"/>
    </row>
    <row r="15044" spans="1:8" x14ac:dyDescent="0.3">
      <c r="A15044" s="183">
        <v>46081</v>
      </c>
      <c r="B15044" s="129">
        <v>46077.633923611109</v>
      </c>
      <c r="C15044" s="129" t="s">
        <v>416</v>
      </c>
      <c r="D15044" s="165">
        <v>1</v>
      </c>
      <c r="E15044" s="129" t="s">
        <v>4739</v>
      </c>
      <c r="F15044" s="129" t="s">
        <v>4735</v>
      </c>
      <c r="G15044" s="129" t="s">
        <v>16723</v>
      </c>
      <c r="H15044" s="129"/>
    </row>
    <row r="15045" spans="1:8" x14ac:dyDescent="0.3">
      <c r="A15045" s="183">
        <v>46081</v>
      </c>
      <c r="B15045" s="129">
        <v>46077.673576388886</v>
      </c>
      <c r="C15045" s="129" t="s">
        <v>418</v>
      </c>
      <c r="D15045" s="165">
        <v>1</v>
      </c>
      <c r="E15045" s="129" t="s">
        <v>4734</v>
      </c>
      <c r="F15045" s="129" t="s">
        <v>4735</v>
      </c>
      <c r="G15045" s="129" t="s">
        <v>16723</v>
      </c>
      <c r="H15045" s="129"/>
    </row>
    <row r="15046" spans="1:8" x14ac:dyDescent="0.3">
      <c r="A15046" s="183">
        <v>46081</v>
      </c>
      <c r="B15046" s="129">
        <v>46077.710092592592</v>
      </c>
      <c r="C15046" s="129" t="s">
        <v>418</v>
      </c>
      <c r="D15046" s="165">
        <v>1</v>
      </c>
      <c r="E15046" s="129" t="s">
        <v>4739</v>
      </c>
      <c r="F15046" s="129" t="s">
        <v>4735</v>
      </c>
      <c r="G15046" s="129" t="s">
        <v>16723</v>
      </c>
      <c r="H15046" s="129"/>
    </row>
    <row r="15047" spans="1:8" x14ac:dyDescent="0.3">
      <c r="A15047" s="183">
        <v>46081</v>
      </c>
      <c r="B15047" s="129">
        <v>46078.495000000003</v>
      </c>
      <c r="C15047" s="129" t="s">
        <v>418</v>
      </c>
      <c r="D15047" s="165">
        <v>1</v>
      </c>
      <c r="E15047" s="129" t="s">
        <v>4739</v>
      </c>
      <c r="F15047" s="129" t="s">
        <v>4735</v>
      </c>
      <c r="G15047" s="129" t="s">
        <v>16723</v>
      </c>
      <c r="H15047" s="129"/>
    </row>
    <row r="15048" spans="1:8" x14ac:dyDescent="0.3">
      <c r="A15048" s="183">
        <v>46081</v>
      </c>
      <c r="B15048" s="129">
        <v>46078.411793981482</v>
      </c>
      <c r="C15048" s="129" t="s">
        <v>417</v>
      </c>
      <c r="D15048" s="165">
        <v>1</v>
      </c>
      <c r="E15048" s="129" t="s">
        <v>4739</v>
      </c>
      <c r="F15048" s="129" t="s">
        <v>4735</v>
      </c>
      <c r="G15048" s="129" t="s">
        <v>16723</v>
      </c>
      <c r="H15048" s="129"/>
    </row>
    <row r="15049" spans="1:8" x14ac:dyDescent="0.3">
      <c r="A15049" s="183">
        <v>46081</v>
      </c>
      <c r="B15049" s="129">
        <v>46078.442604166667</v>
      </c>
      <c r="C15049" s="129" t="s">
        <v>418</v>
      </c>
      <c r="D15049" s="165">
        <v>1</v>
      </c>
      <c r="E15049" s="129" t="s">
        <v>4739</v>
      </c>
      <c r="F15049" s="129" t="s">
        <v>4735</v>
      </c>
      <c r="G15049" s="129" t="s">
        <v>16723</v>
      </c>
      <c r="H15049" s="129"/>
    </row>
    <row r="15050" spans="1:8" x14ac:dyDescent="0.3">
      <c r="A15050" s="183">
        <v>46081</v>
      </c>
      <c r="B15050" s="129">
        <v>46078.492662037039</v>
      </c>
      <c r="C15050" s="129" t="s">
        <v>416</v>
      </c>
      <c r="D15050" s="165">
        <v>1</v>
      </c>
      <c r="E15050" s="129" t="s">
        <v>4739</v>
      </c>
      <c r="F15050" s="129" t="s">
        <v>4735</v>
      </c>
      <c r="G15050" s="129" t="s">
        <v>16723</v>
      </c>
      <c r="H15050" s="129"/>
    </row>
    <row r="15051" spans="1:8" x14ac:dyDescent="0.3">
      <c r="A15051" s="183">
        <v>46081</v>
      </c>
      <c r="B15051" s="129">
        <v>46078.509016203701</v>
      </c>
      <c r="C15051" s="129" t="s">
        <v>416</v>
      </c>
      <c r="D15051" s="165">
        <v>1</v>
      </c>
      <c r="E15051" s="129" t="s">
        <v>4734</v>
      </c>
      <c r="F15051" s="129" t="s">
        <v>4735</v>
      </c>
      <c r="G15051" s="129" t="s">
        <v>16723</v>
      </c>
      <c r="H15051" s="129"/>
    </row>
    <row r="15052" spans="1:8" x14ac:dyDescent="0.3">
      <c r="A15052" s="183">
        <v>46081</v>
      </c>
      <c r="B15052" s="129">
        <v>46078.548298611109</v>
      </c>
      <c r="C15052" s="129" t="s">
        <v>416</v>
      </c>
      <c r="D15052" s="165">
        <v>1</v>
      </c>
      <c r="E15052" s="129" t="s">
        <v>4739</v>
      </c>
      <c r="F15052" s="129" t="s">
        <v>4735</v>
      </c>
      <c r="G15052" s="129" t="s">
        <v>16723</v>
      </c>
      <c r="H15052" s="129"/>
    </row>
    <row r="15053" spans="1:8" x14ac:dyDescent="0.3">
      <c r="A15053" s="183">
        <v>46081</v>
      </c>
      <c r="B15053" s="129">
        <v>46078.57267361111</v>
      </c>
      <c r="C15053" s="129" t="s">
        <v>418</v>
      </c>
      <c r="D15053" s="165">
        <v>1</v>
      </c>
      <c r="E15053" s="129" t="s">
        <v>4739</v>
      </c>
      <c r="F15053" s="129" t="s">
        <v>4735</v>
      </c>
      <c r="G15053" s="129" t="s">
        <v>16723</v>
      </c>
      <c r="H15053" s="129"/>
    </row>
    <row r="15054" spans="1:8" x14ac:dyDescent="0.3">
      <c r="A15054" s="183">
        <v>46081</v>
      </c>
      <c r="B15054" s="129">
        <v>46078.574618055558</v>
      </c>
      <c r="C15054" s="129" t="s">
        <v>418</v>
      </c>
      <c r="D15054" s="165">
        <v>1</v>
      </c>
      <c r="E15054" s="129" t="s">
        <v>4739</v>
      </c>
      <c r="F15054" s="129" t="s">
        <v>4735</v>
      </c>
      <c r="G15054" s="129" t="s">
        <v>16723</v>
      </c>
      <c r="H15054" s="129"/>
    </row>
    <row r="15055" spans="1:8" x14ac:dyDescent="0.3">
      <c r="A15055" s="183">
        <v>46081</v>
      </c>
      <c r="B15055" s="129">
        <v>46078.765960648147</v>
      </c>
      <c r="C15055" s="129" t="s">
        <v>416</v>
      </c>
      <c r="D15055" s="165">
        <v>1</v>
      </c>
      <c r="E15055" s="129" t="s">
        <v>4739</v>
      </c>
      <c r="F15055" s="129" t="s">
        <v>4735</v>
      </c>
      <c r="G15055" s="129" t="s">
        <v>16723</v>
      </c>
      <c r="H15055" s="129"/>
    </row>
    <row r="15056" spans="1:8" x14ac:dyDescent="0.3">
      <c r="A15056" s="183">
        <v>46081</v>
      </c>
      <c r="B15056" s="129">
        <v>46078.564942129633</v>
      </c>
      <c r="C15056" s="129" t="s">
        <v>417</v>
      </c>
      <c r="D15056" s="165">
        <v>1</v>
      </c>
      <c r="E15056" s="129" t="s">
        <v>4739</v>
      </c>
      <c r="F15056" s="129" t="s">
        <v>4735</v>
      </c>
      <c r="G15056" s="129" t="s">
        <v>16723</v>
      </c>
      <c r="H15056" s="129"/>
    </row>
    <row r="15057" spans="1:8" x14ac:dyDescent="0.3">
      <c r="A15057" s="183">
        <v>46081</v>
      </c>
      <c r="B15057" s="129">
        <v>46078.713564814818</v>
      </c>
      <c r="C15057" s="129" t="s">
        <v>417</v>
      </c>
      <c r="D15057" s="165">
        <v>1</v>
      </c>
      <c r="E15057" s="129" t="s">
        <v>4739</v>
      </c>
      <c r="F15057" s="129" t="s">
        <v>4735</v>
      </c>
      <c r="G15057" s="129" t="s">
        <v>16723</v>
      </c>
      <c r="H15057" s="129"/>
    </row>
    <row r="15058" spans="1:8" x14ac:dyDescent="0.3">
      <c r="A15058" s="183">
        <v>46081</v>
      </c>
      <c r="B15058" s="129">
        <v>46078.633321759262</v>
      </c>
      <c r="C15058" s="129" t="s">
        <v>418</v>
      </c>
      <c r="D15058" s="165">
        <v>1</v>
      </c>
      <c r="E15058" s="129" t="s">
        <v>4737</v>
      </c>
      <c r="F15058" s="129" t="s">
        <v>4735</v>
      </c>
      <c r="G15058" s="129" t="s">
        <v>16723</v>
      </c>
      <c r="H15058" s="129"/>
    </row>
    <row r="15059" spans="1:8" x14ac:dyDescent="0.3">
      <c r="A15059" s="183">
        <v>46081</v>
      </c>
      <c r="B15059" s="129">
        <v>46078.657002314816</v>
      </c>
      <c r="C15059" s="129" t="s">
        <v>416</v>
      </c>
      <c r="D15059" s="165">
        <v>1</v>
      </c>
      <c r="E15059" s="129" t="s">
        <v>4734</v>
      </c>
      <c r="F15059" s="129" t="s">
        <v>4735</v>
      </c>
      <c r="G15059" s="129" t="s">
        <v>16723</v>
      </c>
      <c r="H15059" s="129"/>
    </row>
    <row r="15060" spans="1:8" x14ac:dyDescent="0.3">
      <c r="A15060" s="183">
        <v>46081</v>
      </c>
      <c r="B15060" s="129">
        <v>46078.696793981479</v>
      </c>
      <c r="C15060" s="129" t="s">
        <v>416</v>
      </c>
      <c r="D15060" s="165">
        <v>1</v>
      </c>
      <c r="E15060" s="129" t="s">
        <v>4737</v>
      </c>
      <c r="F15060" s="129" t="s">
        <v>4735</v>
      </c>
      <c r="G15060" s="129" t="s">
        <v>16723</v>
      </c>
      <c r="H15060" s="129"/>
    </row>
    <row r="15061" spans="1:8" x14ac:dyDescent="0.3">
      <c r="A15061" s="183">
        <v>46081</v>
      </c>
      <c r="B15061" s="129">
        <v>46078.768750000003</v>
      </c>
      <c r="C15061" s="129" t="s">
        <v>416</v>
      </c>
      <c r="D15061" s="165">
        <v>1</v>
      </c>
      <c r="E15061" s="129" t="s">
        <v>4739</v>
      </c>
      <c r="F15061" s="129" t="s">
        <v>4735</v>
      </c>
      <c r="G15061" s="129" t="s">
        <v>16723</v>
      </c>
      <c r="H15061" s="129"/>
    </row>
    <row r="15062" spans="1:8" x14ac:dyDescent="0.3">
      <c r="A15062" s="183">
        <v>46081</v>
      </c>
      <c r="B15062" s="129">
        <v>46078.747256944444</v>
      </c>
      <c r="C15062" s="129" t="s">
        <v>416</v>
      </c>
      <c r="D15062" s="165">
        <v>1</v>
      </c>
      <c r="E15062" s="129" t="s">
        <v>5066</v>
      </c>
      <c r="F15062" s="129" t="s">
        <v>4735</v>
      </c>
      <c r="G15062" s="129" t="s">
        <v>16723</v>
      </c>
      <c r="H15062" s="129"/>
    </row>
    <row r="15063" spans="1:8" x14ac:dyDescent="0.3">
      <c r="A15063" s="183">
        <v>46081</v>
      </c>
      <c r="B15063" s="129">
        <v>46079.634085648147</v>
      </c>
      <c r="C15063" s="129" t="s">
        <v>418</v>
      </c>
      <c r="D15063" s="165">
        <v>1</v>
      </c>
      <c r="E15063" s="129" t="s">
        <v>4734</v>
      </c>
      <c r="F15063" s="129" t="s">
        <v>4735</v>
      </c>
      <c r="G15063" s="129" t="s">
        <v>16723</v>
      </c>
      <c r="H15063" s="129"/>
    </row>
    <row r="15064" spans="1:8" x14ac:dyDescent="0.3">
      <c r="A15064" s="183">
        <v>46081</v>
      </c>
      <c r="B15064" s="129">
        <v>46079.634930555556</v>
      </c>
      <c r="C15064" s="129" t="s">
        <v>418</v>
      </c>
      <c r="D15064" s="165">
        <v>1</v>
      </c>
      <c r="E15064" s="129" t="s">
        <v>4739</v>
      </c>
      <c r="F15064" s="129" t="s">
        <v>4735</v>
      </c>
      <c r="G15064" s="129" t="s">
        <v>16723</v>
      </c>
      <c r="H15064" s="129"/>
    </row>
    <row r="15065" spans="1:8" x14ac:dyDescent="0.3">
      <c r="A15065" s="183">
        <v>46081</v>
      </c>
      <c r="B15065" s="129">
        <v>46079.642534722225</v>
      </c>
      <c r="C15065" s="129" t="s">
        <v>418</v>
      </c>
      <c r="D15065" s="165">
        <v>1</v>
      </c>
      <c r="E15065" s="129" t="s">
        <v>4821</v>
      </c>
      <c r="F15065" s="129" t="s">
        <v>4735</v>
      </c>
      <c r="G15065" s="129" t="s">
        <v>16723</v>
      </c>
      <c r="H15065" s="129"/>
    </row>
    <row r="15066" spans="1:8" x14ac:dyDescent="0.3">
      <c r="A15066" s="183">
        <v>46081</v>
      </c>
      <c r="B15066" s="129">
        <v>46080.465231481481</v>
      </c>
      <c r="C15066" s="129" t="s">
        <v>418</v>
      </c>
      <c r="D15066" s="165">
        <v>1</v>
      </c>
      <c r="E15066" s="129" t="s">
        <v>4821</v>
      </c>
      <c r="F15066" s="129" t="s">
        <v>4735</v>
      </c>
      <c r="G15066" s="129" t="s">
        <v>16723</v>
      </c>
      <c r="H15066" s="129"/>
    </row>
    <row r="15067" spans="1:8" x14ac:dyDescent="0.3">
      <c r="A15067" s="183">
        <v>46081</v>
      </c>
      <c r="B15067" s="129">
        <v>46080.478912037041</v>
      </c>
      <c r="C15067" s="129" t="s">
        <v>417</v>
      </c>
      <c r="D15067" s="165">
        <v>1</v>
      </c>
      <c r="E15067" s="129" t="s">
        <v>4739</v>
      </c>
      <c r="F15067" s="129" t="s">
        <v>4735</v>
      </c>
      <c r="G15067" s="129" t="s">
        <v>16723</v>
      </c>
      <c r="H15067" s="129"/>
    </row>
    <row r="15068" spans="1:8" x14ac:dyDescent="0.3">
      <c r="A15068" s="183">
        <v>46081</v>
      </c>
      <c r="B15068" s="129">
        <v>46080.488298611112</v>
      </c>
      <c r="C15068" s="129" t="s">
        <v>417</v>
      </c>
      <c r="D15068" s="165">
        <v>1</v>
      </c>
      <c r="E15068" s="129" t="s">
        <v>4739</v>
      </c>
      <c r="F15068" s="129" t="s">
        <v>4735</v>
      </c>
      <c r="G15068" s="129" t="s">
        <v>16723</v>
      </c>
      <c r="H15068" s="129"/>
    </row>
    <row r="15069" spans="1:8" x14ac:dyDescent="0.3">
      <c r="A15069" s="183">
        <v>46081</v>
      </c>
      <c r="B15069" s="129">
        <v>46080.611863425926</v>
      </c>
      <c r="C15069" s="129" t="s">
        <v>418</v>
      </c>
      <c r="D15069" s="165">
        <v>1</v>
      </c>
      <c r="E15069" s="129" t="s">
        <v>4739</v>
      </c>
      <c r="F15069" s="129" t="s">
        <v>4735</v>
      </c>
      <c r="G15069" s="129" t="s">
        <v>16723</v>
      </c>
      <c r="H15069" s="129"/>
    </row>
    <row r="15070" spans="1:8" x14ac:dyDescent="0.3">
      <c r="A15070" s="183">
        <v>46081</v>
      </c>
      <c r="B15070" s="129">
        <v>46080.702499999999</v>
      </c>
      <c r="C15070" s="129" t="s">
        <v>418</v>
      </c>
      <c r="D15070" s="165">
        <v>1</v>
      </c>
      <c r="E15070" s="129" t="s">
        <v>4739</v>
      </c>
      <c r="F15070" s="129" t="s">
        <v>4735</v>
      </c>
      <c r="G15070" s="129" t="s">
        <v>16723</v>
      </c>
      <c r="H15070" s="129"/>
    </row>
    <row r="15071" spans="1:8" x14ac:dyDescent="0.3">
      <c r="A15071" s="183">
        <v>46081</v>
      </c>
      <c r="B15071" s="129">
        <v>46080.706400462965</v>
      </c>
      <c r="C15071" s="129" t="s">
        <v>418</v>
      </c>
      <c r="D15071" s="165">
        <v>1</v>
      </c>
      <c r="E15071" s="129" t="s">
        <v>4739</v>
      </c>
      <c r="F15071" s="129" t="s">
        <v>4735</v>
      </c>
      <c r="G15071" s="129" t="s">
        <v>16723</v>
      </c>
      <c r="H15071" s="129"/>
    </row>
    <row r="15072" spans="1:8" x14ac:dyDescent="0.3">
      <c r="A15072" s="183">
        <v>46081</v>
      </c>
      <c r="B15072" s="129">
        <v>46081.609930555554</v>
      </c>
      <c r="C15072" s="129" t="s">
        <v>418</v>
      </c>
      <c r="D15072" s="165">
        <v>1</v>
      </c>
      <c r="E15072" s="129" t="s">
        <v>4821</v>
      </c>
      <c r="F15072" s="129" t="s">
        <v>4735</v>
      </c>
      <c r="G15072" s="129" t="s">
        <v>16723</v>
      </c>
      <c r="H15072" s="129"/>
    </row>
    <row r="15073" spans="1:8" x14ac:dyDescent="0.3">
      <c r="A15073" s="183">
        <v>46081</v>
      </c>
      <c r="B15073" s="129">
        <v>46081.62363425926</v>
      </c>
      <c r="C15073" s="129" t="s">
        <v>418</v>
      </c>
      <c r="D15073" s="165">
        <v>1</v>
      </c>
      <c r="E15073" s="129" t="s">
        <v>4739</v>
      </c>
      <c r="F15073" s="129" t="s">
        <v>4735</v>
      </c>
      <c r="G15073" s="129" t="s">
        <v>16723</v>
      </c>
      <c r="H15073" s="129"/>
    </row>
    <row r="15074" spans="1:8" x14ac:dyDescent="0.3">
      <c r="A15074" s="183">
        <v>46081</v>
      </c>
      <c r="B15074" s="129">
        <v>46081.628460648149</v>
      </c>
      <c r="C15074" s="129" t="s">
        <v>418</v>
      </c>
      <c r="D15074" s="165">
        <v>1</v>
      </c>
      <c r="E15074" s="129" t="s">
        <v>4739</v>
      </c>
      <c r="F15074" s="129" t="s">
        <v>4735</v>
      </c>
      <c r="G15074" s="129" t="s">
        <v>16723</v>
      </c>
      <c r="H15074" s="129"/>
    </row>
    <row r="15075" spans="1:8" x14ac:dyDescent="0.3">
      <c r="A15075" s="183">
        <v>46081</v>
      </c>
      <c r="B15075" s="129">
        <v>46081.741655092592</v>
      </c>
      <c r="C15075" s="129" t="s">
        <v>417</v>
      </c>
      <c r="D15075" s="165">
        <v>1</v>
      </c>
      <c r="E15075" s="129" t="s">
        <v>4739</v>
      </c>
      <c r="F15075" s="129" t="s">
        <v>4735</v>
      </c>
      <c r="G15075" s="129" t="s">
        <v>16723</v>
      </c>
      <c r="H15075" s="129"/>
    </row>
    <row r="15076" spans="1:8" x14ac:dyDescent="0.3">
      <c r="A15076" s="183">
        <v>46081</v>
      </c>
      <c r="B15076" s="129">
        <v>46056</v>
      </c>
      <c r="C15076" s="129" t="s">
        <v>416</v>
      </c>
      <c r="D15076" s="234">
        <v>170.04</v>
      </c>
      <c r="E15076" s="129" t="s">
        <v>17120</v>
      </c>
      <c r="F15076" s="129" t="s">
        <v>16770</v>
      </c>
      <c r="G15076" s="129" t="s">
        <v>16723</v>
      </c>
      <c r="H15076" s="129"/>
    </row>
    <row r="15077" spans="1:8" x14ac:dyDescent="0.3">
      <c r="A15077" s="183">
        <v>46081</v>
      </c>
      <c r="B15077" s="129">
        <v>46066</v>
      </c>
      <c r="C15077" s="129" t="s">
        <v>416</v>
      </c>
      <c r="D15077" s="234">
        <v>500</v>
      </c>
      <c r="E15077" s="129" t="s">
        <v>17121</v>
      </c>
      <c r="F15077" s="129" t="s">
        <v>16770</v>
      </c>
      <c r="G15077" s="129" t="s">
        <v>16723</v>
      </c>
      <c r="H15077" s="129"/>
    </row>
    <row r="15078" spans="1:8" x14ac:dyDescent="0.3">
      <c r="A15078" s="183">
        <v>46081</v>
      </c>
      <c r="B15078" s="129">
        <v>46077</v>
      </c>
      <c r="C15078" s="129" t="s">
        <v>416</v>
      </c>
      <c r="D15078" s="234">
        <v>500</v>
      </c>
      <c r="E15078" s="129" t="s">
        <v>17122</v>
      </c>
      <c r="F15078" s="129" t="s">
        <v>16770</v>
      </c>
      <c r="G15078" s="129" t="s">
        <v>16723</v>
      </c>
      <c r="H15078" s="129"/>
    </row>
    <row r="15079" spans="1:8" x14ac:dyDescent="0.3">
      <c r="A15079" s="183">
        <v>46081</v>
      </c>
      <c r="B15079" s="129">
        <v>46080</v>
      </c>
      <c r="C15079" s="129" t="s">
        <v>417</v>
      </c>
      <c r="D15079" s="233">
        <v>31.259115216334468</v>
      </c>
      <c r="E15079" s="129" t="s">
        <v>17123</v>
      </c>
      <c r="F15079" s="129" t="s">
        <v>16770</v>
      </c>
      <c r="G15079" s="129" t="s">
        <v>16723</v>
      </c>
      <c r="H15079" s="129"/>
    </row>
    <row r="15080" spans="1:8" x14ac:dyDescent="0.3">
      <c r="A15080" s="183">
        <v>46081</v>
      </c>
      <c r="B15080" s="129">
        <v>46054</v>
      </c>
      <c r="C15080" s="129" t="s">
        <v>418</v>
      </c>
      <c r="D15080" s="234">
        <v>500</v>
      </c>
      <c r="E15080" s="129" t="s">
        <v>17124</v>
      </c>
      <c r="F15080" s="129" t="s">
        <v>16770</v>
      </c>
      <c r="G15080" s="129" t="s">
        <v>16723</v>
      </c>
      <c r="H15080" s="129"/>
    </row>
    <row r="15081" spans="1:8" x14ac:dyDescent="0.3">
      <c r="A15081" s="183">
        <v>46081</v>
      </c>
      <c r="B15081" s="129">
        <v>46056</v>
      </c>
      <c r="C15081" s="129" t="s">
        <v>418</v>
      </c>
      <c r="D15081" s="234">
        <v>49.27</v>
      </c>
      <c r="E15081" s="129" t="s">
        <v>17125</v>
      </c>
      <c r="F15081" s="129" t="s">
        <v>16770</v>
      </c>
      <c r="G15081" s="129" t="s">
        <v>16723</v>
      </c>
      <c r="H15081" s="129"/>
    </row>
    <row r="15082" spans="1:8" x14ac:dyDescent="0.3">
      <c r="A15082" s="183">
        <v>46081</v>
      </c>
      <c r="B15082" s="129">
        <v>46065</v>
      </c>
      <c r="C15082" s="129" t="s">
        <v>418</v>
      </c>
      <c r="D15082" s="234">
        <v>500</v>
      </c>
      <c r="E15082" s="129" t="s">
        <v>17126</v>
      </c>
      <c r="F15082" s="129" t="s">
        <v>16770</v>
      </c>
      <c r="G15082" s="129" t="s">
        <v>16723</v>
      </c>
      <c r="H15082" s="129"/>
    </row>
    <row r="15083" spans="1:8" x14ac:dyDescent="0.3">
      <c r="A15083" s="183">
        <v>46081</v>
      </c>
      <c r="B15083" s="129">
        <v>46076</v>
      </c>
      <c r="C15083" s="129" t="s">
        <v>418</v>
      </c>
      <c r="D15083" s="234">
        <v>500</v>
      </c>
      <c r="E15083" s="129" t="s">
        <v>17127</v>
      </c>
      <c r="F15083" s="129" t="s">
        <v>16770</v>
      </c>
      <c r="G15083" s="129" t="s">
        <v>16723</v>
      </c>
      <c r="H15083" s="129"/>
    </row>
    <row r="15084" spans="1:8" x14ac:dyDescent="0.3">
      <c r="A15084" s="183">
        <v>46081</v>
      </c>
      <c r="B15084" s="129" t="s">
        <v>17115</v>
      </c>
      <c r="C15084" s="129" t="s">
        <v>418</v>
      </c>
      <c r="D15084" s="165">
        <v>25</v>
      </c>
      <c r="E15084" s="129" t="s">
        <v>16708</v>
      </c>
      <c r="F15084" s="129" t="s">
        <v>16720</v>
      </c>
      <c r="G15084" s="129" t="s">
        <v>16723</v>
      </c>
      <c r="H15084" s="129" t="s">
        <v>16774</v>
      </c>
    </row>
    <row r="15085" spans="1:8" x14ac:dyDescent="0.3">
      <c r="A15085" s="183">
        <v>46081</v>
      </c>
      <c r="B15085" s="129" t="s">
        <v>17113</v>
      </c>
      <c r="C15085" s="129" t="s">
        <v>418</v>
      </c>
      <c r="D15085" s="165">
        <v>139</v>
      </c>
      <c r="E15085" s="129" t="s">
        <v>16708</v>
      </c>
      <c r="F15085" s="129" t="s">
        <v>16720</v>
      </c>
      <c r="G15085" s="129" t="s">
        <v>16723</v>
      </c>
      <c r="H15085" s="129" t="s">
        <v>16774</v>
      </c>
    </row>
    <row r="15086" spans="1:8" x14ac:dyDescent="0.3">
      <c r="A15086" s="183">
        <v>46081</v>
      </c>
      <c r="B15086" s="129" t="s">
        <v>17115</v>
      </c>
      <c r="C15086" s="129" t="s">
        <v>418</v>
      </c>
      <c r="D15086" s="165">
        <v>71</v>
      </c>
      <c r="E15086" s="129" t="s">
        <v>16708</v>
      </c>
      <c r="F15086" s="129" t="s">
        <v>16720</v>
      </c>
      <c r="G15086" s="129" t="s">
        <v>16723</v>
      </c>
      <c r="H15086" s="129" t="s">
        <v>16774</v>
      </c>
    </row>
    <row r="15087" spans="1:8" x14ac:dyDescent="0.3">
      <c r="A15087" s="183">
        <v>46081</v>
      </c>
      <c r="B15087" s="129" t="s">
        <v>17113</v>
      </c>
      <c r="C15087" s="129" t="s">
        <v>418</v>
      </c>
      <c r="D15087" s="165">
        <v>21590</v>
      </c>
      <c r="E15087" s="129" t="s">
        <v>17118</v>
      </c>
      <c r="F15087" s="129" t="s">
        <v>16720</v>
      </c>
      <c r="G15087" s="129" t="s">
        <v>16723</v>
      </c>
      <c r="H15087" s="129"/>
    </row>
    <row r="15088" spans="1:8" x14ac:dyDescent="0.3">
      <c r="A15088" s="183">
        <v>46081</v>
      </c>
      <c r="B15088" s="129" t="s">
        <v>17111</v>
      </c>
      <c r="C15088" s="129" t="s">
        <v>418</v>
      </c>
      <c r="D15088" s="165">
        <v>2950</v>
      </c>
      <c r="E15088" s="129" t="s">
        <v>16753</v>
      </c>
      <c r="F15088" s="129" t="s">
        <v>16720</v>
      </c>
      <c r="G15088" s="129" t="s">
        <v>16723</v>
      </c>
      <c r="H15088" s="129"/>
    </row>
    <row r="15089" spans="1:8" x14ac:dyDescent="0.3">
      <c r="A15089" s="183">
        <v>46112</v>
      </c>
      <c r="B15089" s="129" t="s">
        <v>17168</v>
      </c>
      <c r="C15089" s="129" t="s">
        <v>418</v>
      </c>
      <c r="D15089" s="165">
        <v>41</v>
      </c>
      <c r="E15089" s="129" t="s">
        <v>16708</v>
      </c>
      <c r="F15089" s="129" t="s">
        <v>16720</v>
      </c>
      <c r="G15089" s="129" t="s">
        <v>16723</v>
      </c>
      <c r="H15089" s="129" t="s">
        <v>16774</v>
      </c>
    </row>
    <row r="15090" spans="1:8" x14ac:dyDescent="0.3">
      <c r="A15090" s="183">
        <v>46112</v>
      </c>
      <c r="B15090" s="129" t="s">
        <v>17168</v>
      </c>
      <c r="C15090" s="129" t="s">
        <v>418</v>
      </c>
      <c r="D15090" s="165">
        <v>33</v>
      </c>
      <c r="E15090" s="129" t="s">
        <v>16708</v>
      </c>
      <c r="F15090" s="129" t="s">
        <v>16720</v>
      </c>
      <c r="G15090" s="129" t="s">
        <v>16723</v>
      </c>
      <c r="H15090" s="129" t="s">
        <v>16774</v>
      </c>
    </row>
    <row r="15091" spans="1:8" x14ac:dyDescent="0.3">
      <c r="A15091" s="183">
        <v>46112</v>
      </c>
      <c r="B15091" s="129" t="s">
        <v>17169</v>
      </c>
      <c r="C15091" s="129" t="s">
        <v>418</v>
      </c>
      <c r="D15091" s="165">
        <v>936</v>
      </c>
      <c r="E15091" s="129" t="s">
        <v>17118</v>
      </c>
      <c r="F15091" s="129" t="s">
        <v>16720</v>
      </c>
      <c r="G15091" s="129" t="s">
        <v>16723</v>
      </c>
      <c r="H15091" s="129"/>
    </row>
    <row r="15092" spans="1:8" x14ac:dyDescent="0.3">
      <c r="A15092" s="183">
        <v>46112</v>
      </c>
      <c r="B15092" s="129" t="s">
        <v>17170</v>
      </c>
      <c r="C15092" s="129" t="s">
        <v>418</v>
      </c>
      <c r="D15092" s="165">
        <v>968</v>
      </c>
      <c r="E15092" s="129" t="s">
        <v>16753</v>
      </c>
      <c r="F15092" s="129" t="s">
        <v>16720</v>
      </c>
      <c r="G15092" s="129" t="s">
        <v>16723</v>
      </c>
      <c r="H15092" s="129"/>
    </row>
    <row r="15093" spans="1:8" x14ac:dyDescent="0.3">
      <c r="A15093" s="183">
        <v>46112</v>
      </c>
      <c r="B15093" s="129" t="s">
        <v>17170</v>
      </c>
      <c r="C15093" s="129" t="s">
        <v>418</v>
      </c>
      <c r="D15093" s="165">
        <v>39</v>
      </c>
      <c r="E15093" s="129" t="s">
        <v>16708</v>
      </c>
      <c r="F15093" s="129" t="s">
        <v>16720</v>
      </c>
      <c r="G15093" s="129" t="s">
        <v>16723</v>
      </c>
      <c r="H15093" s="129" t="s">
        <v>16774</v>
      </c>
    </row>
    <row r="15094" spans="1:8" x14ac:dyDescent="0.3">
      <c r="A15094" s="183">
        <v>46112</v>
      </c>
      <c r="B15094" s="129" t="s">
        <v>17168</v>
      </c>
      <c r="C15094" s="129" t="s">
        <v>418</v>
      </c>
      <c r="D15094" s="165">
        <v>116586</v>
      </c>
      <c r="E15094" s="129" t="s">
        <v>16709</v>
      </c>
      <c r="F15094" s="129" t="s">
        <v>16720</v>
      </c>
      <c r="G15094" s="129" t="s">
        <v>16723</v>
      </c>
      <c r="H15094" s="129"/>
    </row>
    <row r="15095" spans="1:8" x14ac:dyDescent="0.3">
      <c r="A15095" s="183">
        <v>46112</v>
      </c>
      <c r="B15095" s="129" t="s">
        <v>17171</v>
      </c>
      <c r="C15095" s="129" t="s">
        <v>418</v>
      </c>
      <c r="D15095" s="165">
        <v>107622</v>
      </c>
      <c r="E15095" s="129" t="s">
        <v>16709</v>
      </c>
      <c r="F15095" s="129" t="s">
        <v>16720</v>
      </c>
      <c r="G15095" s="129" t="s">
        <v>16723</v>
      </c>
      <c r="H15095" s="129"/>
    </row>
    <row r="15096" spans="1:8" x14ac:dyDescent="0.3">
      <c r="A15096" s="183">
        <v>46081</v>
      </c>
      <c r="B15096" s="129" t="s">
        <v>17112</v>
      </c>
      <c r="C15096" s="129" t="s">
        <v>418</v>
      </c>
      <c r="D15096" s="165">
        <v>12</v>
      </c>
      <c r="E15096" s="129" t="s">
        <v>16708</v>
      </c>
      <c r="F15096" s="129" t="s">
        <v>16720</v>
      </c>
      <c r="G15096" s="129" t="s">
        <v>16723</v>
      </c>
      <c r="H15096" s="129" t="s">
        <v>16774</v>
      </c>
    </row>
    <row r="15097" spans="1:8" x14ac:dyDescent="0.3">
      <c r="A15097" s="183">
        <v>46081</v>
      </c>
      <c r="B15097" s="129" t="s">
        <v>17110</v>
      </c>
      <c r="C15097" s="129" t="s">
        <v>418</v>
      </c>
      <c r="D15097" s="165">
        <v>378</v>
      </c>
      <c r="E15097" s="129" t="s">
        <v>17118</v>
      </c>
      <c r="F15097" s="129" t="s">
        <v>16720</v>
      </c>
      <c r="G15097" s="129" t="s">
        <v>16723</v>
      </c>
      <c r="H15097" s="129"/>
    </row>
    <row r="15098" spans="1:8" x14ac:dyDescent="0.3">
      <c r="A15098" s="183">
        <v>46112</v>
      </c>
      <c r="B15098" s="129" t="s">
        <v>17172</v>
      </c>
      <c r="C15098" s="129" t="s">
        <v>418</v>
      </c>
      <c r="D15098" s="165">
        <v>11321</v>
      </c>
      <c r="E15098" s="129" t="s">
        <v>17118</v>
      </c>
      <c r="F15098" s="129" t="s">
        <v>16720</v>
      </c>
      <c r="G15098" s="129" t="s">
        <v>16723</v>
      </c>
      <c r="H15098" s="129"/>
    </row>
    <row r="15099" spans="1:8" x14ac:dyDescent="0.3">
      <c r="A15099" s="183">
        <v>46112</v>
      </c>
      <c r="B15099" s="129" t="s">
        <v>17169</v>
      </c>
      <c r="C15099" s="129" t="s">
        <v>418</v>
      </c>
      <c r="D15099" s="165">
        <v>17</v>
      </c>
      <c r="E15099" s="129" t="s">
        <v>16708</v>
      </c>
      <c r="F15099" s="129" t="s">
        <v>16720</v>
      </c>
      <c r="G15099" s="129" t="s">
        <v>16723</v>
      </c>
      <c r="H15099" s="129" t="s">
        <v>16774</v>
      </c>
    </row>
    <row r="15100" spans="1:8" x14ac:dyDescent="0.3">
      <c r="A15100" s="183">
        <v>46081</v>
      </c>
      <c r="B15100" s="129" t="s">
        <v>17115</v>
      </c>
      <c r="C15100" s="129" t="s">
        <v>416</v>
      </c>
      <c r="D15100" s="165">
        <v>59</v>
      </c>
      <c r="E15100" s="129" t="s">
        <v>16708</v>
      </c>
      <c r="F15100" s="129" t="s">
        <v>16720</v>
      </c>
      <c r="G15100" s="129" t="s">
        <v>16723</v>
      </c>
      <c r="H15100" s="129" t="s">
        <v>16774</v>
      </c>
    </row>
    <row r="15101" spans="1:8" x14ac:dyDescent="0.3">
      <c r="A15101" s="183">
        <v>46081</v>
      </c>
      <c r="B15101" s="129" t="s">
        <v>17116</v>
      </c>
      <c r="C15101" s="129" t="s">
        <v>416</v>
      </c>
      <c r="D15101" s="165">
        <v>17262</v>
      </c>
      <c r="E15101" s="129" t="s">
        <v>17119</v>
      </c>
      <c r="F15101" s="129" t="s">
        <v>16720</v>
      </c>
      <c r="G15101" s="129" t="s">
        <v>16723</v>
      </c>
      <c r="H15101" s="129"/>
    </row>
    <row r="15102" spans="1:8" x14ac:dyDescent="0.3">
      <c r="A15102" s="183">
        <v>46081</v>
      </c>
      <c r="B15102" s="129" t="s">
        <v>17117</v>
      </c>
      <c r="C15102" s="129" t="s">
        <v>416</v>
      </c>
      <c r="D15102" s="165">
        <v>39702</v>
      </c>
      <c r="E15102" s="129" t="s">
        <v>17119</v>
      </c>
      <c r="F15102" s="129" t="s">
        <v>16720</v>
      </c>
      <c r="G15102" s="129" t="s">
        <v>16723</v>
      </c>
      <c r="H15102" s="129"/>
    </row>
    <row r="15103" spans="1:8" x14ac:dyDescent="0.3">
      <c r="A15103" s="183">
        <v>46081</v>
      </c>
      <c r="B15103" s="129" t="s">
        <v>17117</v>
      </c>
      <c r="C15103" s="129" t="s">
        <v>416</v>
      </c>
      <c r="D15103" s="165">
        <v>39</v>
      </c>
      <c r="E15103" s="129" t="s">
        <v>16708</v>
      </c>
      <c r="F15103" s="129" t="s">
        <v>16720</v>
      </c>
      <c r="G15103" s="129" t="s">
        <v>16723</v>
      </c>
      <c r="H15103" s="129" t="s">
        <v>16774</v>
      </c>
    </row>
    <row r="15104" spans="1:8" x14ac:dyDescent="0.3">
      <c r="A15104" s="183">
        <v>46112</v>
      </c>
      <c r="B15104" s="129" t="s">
        <v>17169</v>
      </c>
      <c r="C15104" s="129" t="s">
        <v>416</v>
      </c>
      <c r="D15104" s="165">
        <v>36503</v>
      </c>
      <c r="E15104" s="129" t="s">
        <v>17119</v>
      </c>
      <c r="F15104" s="129" t="s">
        <v>16720</v>
      </c>
      <c r="G15104" s="129" t="s">
        <v>16723</v>
      </c>
      <c r="H15104" s="129"/>
    </row>
    <row r="15105" spans="1:8" x14ac:dyDescent="0.3">
      <c r="A15105" s="183">
        <v>46112</v>
      </c>
      <c r="B15105" s="129" t="s">
        <v>17171</v>
      </c>
      <c r="C15105" s="129" t="s">
        <v>416</v>
      </c>
      <c r="D15105" s="165">
        <v>32</v>
      </c>
      <c r="E15105" s="129" t="s">
        <v>16708</v>
      </c>
      <c r="F15105" s="129" t="s">
        <v>16720</v>
      </c>
      <c r="G15105" s="129" t="s">
        <v>16723</v>
      </c>
      <c r="H15105" s="129" t="s">
        <v>16774</v>
      </c>
    </row>
    <row r="15106" spans="1:8" x14ac:dyDescent="0.3">
      <c r="A15106" s="183">
        <v>46112</v>
      </c>
      <c r="B15106" s="129" t="s">
        <v>17172</v>
      </c>
      <c r="C15106" s="129" t="s">
        <v>416</v>
      </c>
      <c r="D15106" s="165">
        <v>4516</v>
      </c>
      <c r="E15106" s="129" t="s">
        <v>17119</v>
      </c>
      <c r="F15106" s="129" t="s">
        <v>16720</v>
      </c>
      <c r="G15106" s="129" t="s">
        <v>16723</v>
      </c>
      <c r="H15106" s="129"/>
    </row>
    <row r="15107" spans="1:8" x14ac:dyDescent="0.3">
      <c r="A15107" s="183">
        <v>46112</v>
      </c>
      <c r="B15107" s="129" t="s">
        <v>17172</v>
      </c>
      <c r="C15107" s="129" t="s">
        <v>416</v>
      </c>
      <c r="D15107" s="165">
        <v>11</v>
      </c>
      <c r="E15107" s="129" t="s">
        <v>16708</v>
      </c>
      <c r="F15107" s="129" t="s">
        <v>16720</v>
      </c>
      <c r="G15107" s="129" t="s">
        <v>16723</v>
      </c>
      <c r="H15107" s="129" t="s">
        <v>16774</v>
      </c>
    </row>
    <row r="15108" spans="1:8" x14ac:dyDescent="0.3">
      <c r="A15108" s="183">
        <v>46112</v>
      </c>
      <c r="B15108" s="129" t="s">
        <v>17171</v>
      </c>
      <c r="C15108" s="129" t="s">
        <v>416</v>
      </c>
      <c r="D15108" s="165">
        <v>11</v>
      </c>
      <c r="E15108" s="129" t="s">
        <v>16708</v>
      </c>
      <c r="F15108" s="129" t="s">
        <v>16720</v>
      </c>
      <c r="G15108" s="129" t="s">
        <v>16723</v>
      </c>
      <c r="H15108" s="129" t="s">
        <v>16774</v>
      </c>
    </row>
    <row r="15109" spans="1:8" x14ac:dyDescent="0.3">
      <c r="A15109" s="183">
        <v>46081</v>
      </c>
      <c r="B15109" s="129" t="s">
        <v>17109</v>
      </c>
      <c r="C15109" s="129" t="s">
        <v>416</v>
      </c>
      <c r="D15109" s="165">
        <v>851</v>
      </c>
      <c r="E15109" s="129" t="s">
        <v>16712</v>
      </c>
      <c r="F15109" s="129" t="s">
        <v>16720</v>
      </c>
      <c r="G15109" s="129" t="s">
        <v>16723</v>
      </c>
      <c r="H15109" s="129"/>
    </row>
    <row r="15110" spans="1:8" x14ac:dyDescent="0.3">
      <c r="A15110" s="183">
        <v>46081</v>
      </c>
      <c r="B15110" s="129" t="s">
        <v>17110</v>
      </c>
      <c r="C15110" s="129" t="s">
        <v>416</v>
      </c>
      <c r="D15110" s="165">
        <v>365943</v>
      </c>
      <c r="E15110" s="129" t="s">
        <v>16707</v>
      </c>
      <c r="F15110" s="129" t="s">
        <v>16720</v>
      </c>
      <c r="G15110" s="129" t="s">
        <v>16723</v>
      </c>
      <c r="H15110" s="129"/>
    </row>
    <row r="15111" spans="1:8" x14ac:dyDescent="0.3">
      <c r="A15111" s="183">
        <v>46112</v>
      </c>
      <c r="B15111" s="129" t="s">
        <v>17168</v>
      </c>
      <c r="C15111" s="129" t="s">
        <v>417</v>
      </c>
      <c r="D15111" s="165">
        <v>48</v>
      </c>
      <c r="E15111" s="129" t="s">
        <v>16708</v>
      </c>
      <c r="F15111" s="129" t="s">
        <v>16720</v>
      </c>
      <c r="G15111" s="129" t="s">
        <v>16723</v>
      </c>
      <c r="H15111" s="129" t="s">
        <v>16774</v>
      </c>
    </row>
    <row r="15112" spans="1:8" x14ac:dyDescent="0.3">
      <c r="A15112" s="183">
        <v>46112</v>
      </c>
      <c r="B15112" s="129" t="s">
        <v>17168</v>
      </c>
      <c r="C15112" s="129" t="s">
        <v>417</v>
      </c>
      <c r="D15112" s="165">
        <v>111</v>
      </c>
      <c r="E15112" s="129" t="s">
        <v>16708</v>
      </c>
      <c r="F15112" s="129" t="s">
        <v>16720</v>
      </c>
      <c r="G15112" s="129" t="s">
        <v>16723</v>
      </c>
      <c r="H15112" s="129" t="s">
        <v>16774</v>
      </c>
    </row>
    <row r="15113" spans="1:8" x14ac:dyDescent="0.3">
      <c r="A15113" s="183">
        <v>46081</v>
      </c>
      <c r="B15113" s="129" t="s">
        <v>17115</v>
      </c>
      <c r="C15113" s="129" t="s">
        <v>417</v>
      </c>
      <c r="D15113" s="165">
        <v>110067</v>
      </c>
      <c r="E15113" s="129" t="s">
        <v>16709</v>
      </c>
      <c r="F15113" s="129" t="s">
        <v>16720</v>
      </c>
      <c r="G15113" s="129" t="s">
        <v>16723</v>
      </c>
      <c r="H15113" s="129"/>
    </row>
    <row r="15114" spans="1:8" x14ac:dyDescent="0.3">
      <c r="A15114" s="183">
        <v>46081</v>
      </c>
      <c r="B15114" s="129" t="s">
        <v>17115</v>
      </c>
      <c r="C15114" s="129" t="s">
        <v>417</v>
      </c>
      <c r="D15114" s="165">
        <v>54</v>
      </c>
      <c r="E15114" s="129" t="s">
        <v>16708</v>
      </c>
      <c r="F15114" s="129" t="s">
        <v>16720</v>
      </c>
      <c r="G15114" s="129" t="s">
        <v>16723</v>
      </c>
      <c r="H15114" s="129" t="s">
        <v>16774</v>
      </c>
    </row>
    <row r="15115" spans="1:8" x14ac:dyDescent="0.3">
      <c r="A15115" s="183">
        <v>46112</v>
      </c>
      <c r="B15115" s="129" t="s">
        <v>17172</v>
      </c>
      <c r="C15115" s="129" t="s">
        <v>417</v>
      </c>
      <c r="D15115" s="165">
        <v>81</v>
      </c>
      <c r="E15115" s="129" t="s">
        <v>16708</v>
      </c>
      <c r="F15115" s="129" t="s">
        <v>16720</v>
      </c>
      <c r="G15115" s="129" t="s">
        <v>16723</v>
      </c>
      <c r="H15115" s="129" t="s">
        <v>16774</v>
      </c>
    </row>
    <row r="15116" spans="1:8" x14ac:dyDescent="0.3">
      <c r="A15116" s="183">
        <v>46081</v>
      </c>
      <c r="B15116" s="129" t="s">
        <v>17112</v>
      </c>
      <c r="C15116" s="129" t="s">
        <v>417</v>
      </c>
      <c r="D15116" s="165">
        <v>28</v>
      </c>
      <c r="E15116" s="129" t="s">
        <v>16708</v>
      </c>
      <c r="F15116" s="129" t="s">
        <v>16720</v>
      </c>
      <c r="G15116" s="129" t="s">
        <v>16723</v>
      </c>
      <c r="H15116" s="129" t="s">
        <v>16774</v>
      </c>
    </row>
    <row r="15117" spans="1:8" x14ac:dyDescent="0.3">
      <c r="A15117" s="183">
        <v>46112</v>
      </c>
      <c r="B15117" s="129" t="s">
        <v>17172</v>
      </c>
      <c r="C15117" s="129" t="s">
        <v>417</v>
      </c>
      <c r="D15117" s="165">
        <v>26</v>
      </c>
      <c r="E15117" s="129" t="s">
        <v>16708</v>
      </c>
      <c r="F15117" s="129" t="s">
        <v>16720</v>
      </c>
      <c r="G15117" s="129" t="s">
        <v>16723</v>
      </c>
      <c r="H15117" s="129" t="s">
        <v>16774</v>
      </c>
    </row>
    <row r="15118" spans="1:8" x14ac:dyDescent="0.3">
      <c r="A15118" s="183">
        <v>46112</v>
      </c>
      <c r="B15118" s="129" t="s">
        <v>17169</v>
      </c>
      <c r="C15118" s="129" t="s">
        <v>417</v>
      </c>
      <c r="D15118" s="165">
        <v>30</v>
      </c>
      <c r="E15118" s="129" t="s">
        <v>16708</v>
      </c>
      <c r="F15118" s="129" t="s">
        <v>16720</v>
      </c>
      <c r="G15118" s="129" t="s">
        <v>16723</v>
      </c>
      <c r="H15118" s="129" t="s">
        <v>16774</v>
      </c>
    </row>
    <row r="15119" spans="1:8" x14ac:dyDescent="0.3">
      <c r="A15119" s="183">
        <v>46112</v>
      </c>
      <c r="B15119" s="129" t="s">
        <v>17169</v>
      </c>
      <c r="C15119" s="129" t="s">
        <v>417</v>
      </c>
      <c r="D15119" s="165">
        <v>43</v>
      </c>
      <c r="E15119" s="129" t="s">
        <v>16708</v>
      </c>
      <c r="F15119" s="129" t="s">
        <v>16720</v>
      </c>
      <c r="G15119" s="129" t="s">
        <v>16723</v>
      </c>
      <c r="H15119" s="129" t="s">
        <v>16774</v>
      </c>
    </row>
    <row r="15120" spans="1:8" x14ac:dyDescent="0.3">
      <c r="A15120" s="183">
        <v>46112</v>
      </c>
      <c r="B15120" s="129" t="s">
        <v>17173</v>
      </c>
      <c r="C15120" s="129" t="s">
        <v>417</v>
      </c>
      <c r="D15120" s="165">
        <v>10</v>
      </c>
      <c r="E15120" s="129" t="s">
        <v>16708</v>
      </c>
      <c r="F15120" s="129" t="s">
        <v>16720</v>
      </c>
      <c r="G15120" s="129" t="s">
        <v>16723</v>
      </c>
      <c r="H15120" s="129" t="s">
        <v>16774</v>
      </c>
    </row>
    <row r="15121" spans="1:8" x14ac:dyDescent="0.3">
      <c r="A15121" s="183">
        <v>46081</v>
      </c>
      <c r="B15121" s="129" t="s">
        <v>17115</v>
      </c>
      <c r="C15121" s="129" t="s">
        <v>418</v>
      </c>
      <c r="D15121" s="165">
        <v>72452</v>
      </c>
      <c r="E15121" s="129" t="s">
        <v>16708</v>
      </c>
      <c r="F15121" s="129" t="s">
        <v>16707</v>
      </c>
      <c r="G15121" s="129" t="s">
        <v>16723</v>
      </c>
      <c r="H15121" s="129" t="s">
        <v>16820</v>
      </c>
    </row>
    <row r="15122" spans="1:8" x14ac:dyDescent="0.3">
      <c r="A15122" s="183">
        <v>46081</v>
      </c>
      <c r="B15122" s="129" t="s">
        <v>17113</v>
      </c>
      <c r="C15122" s="129" t="s">
        <v>418</v>
      </c>
      <c r="D15122" s="165">
        <v>60789</v>
      </c>
      <c r="E15122" s="129" t="s">
        <v>16708</v>
      </c>
      <c r="F15122" s="129" t="s">
        <v>16707</v>
      </c>
      <c r="G15122" s="129" t="s">
        <v>16723</v>
      </c>
      <c r="H15122" s="129" t="s">
        <v>16820</v>
      </c>
    </row>
    <row r="15123" spans="1:8" x14ac:dyDescent="0.3">
      <c r="A15123" s="183">
        <v>46081</v>
      </c>
      <c r="B15123" s="129" t="s">
        <v>17115</v>
      </c>
      <c r="C15123" s="129" t="s">
        <v>418</v>
      </c>
      <c r="D15123" s="165">
        <v>71015</v>
      </c>
      <c r="E15123" s="129" t="s">
        <v>16708</v>
      </c>
      <c r="F15123" s="129" t="s">
        <v>16707</v>
      </c>
      <c r="G15123" s="129" t="s">
        <v>16723</v>
      </c>
      <c r="H15123" s="129" t="s">
        <v>16820</v>
      </c>
    </row>
    <row r="15124" spans="1:8" x14ac:dyDescent="0.3">
      <c r="A15124" s="183">
        <v>46081</v>
      </c>
      <c r="B15124" s="129" t="s">
        <v>17113</v>
      </c>
      <c r="C15124" s="129" t="s">
        <v>418</v>
      </c>
      <c r="D15124" s="165">
        <v>108168</v>
      </c>
      <c r="E15124" s="129" t="s">
        <v>17118</v>
      </c>
      <c r="F15124" s="129" t="s">
        <v>16707</v>
      </c>
      <c r="G15124" s="129" t="s">
        <v>16723</v>
      </c>
      <c r="H15124" s="129"/>
    </row>
    <row r="15125" spans="1:8" x14ac:dyDescent="0.3">
      <c r="A15125" s="183">
        <v>46081</v>
      </c>
      <c r="B15125" s="129" t="s">
        <v>17111</v>
      </c>
      <c r="C15125" s="129" t="s">
        <v>418</v>
      </c>
      <c r="D15125" s="165">
        <v>66552</v>
      </c>
      <c r="E15125" s="129" t="s">
        <v>16753</v>
      </c>
      <c r="F15125" s="129" t="s">
        <v>16707</v>
      </c>
      <c r="G15125" s="129" t="s">
        <v>16723</v>
      </c>
      <c r="H15125" s="129"/>
    </row>
    <row r="15126" spans="1:8" x14ac:dyDescent="0.3">
      <c r="A15126" s="183">
        <v>46112</v>
      </c>
      <c r="B15126" s="129" t="s">
        <v>17168</v>
      </c>
      <c r="C15126" s="129" t="s">
        <v>418</v>
      </c>
      <c r="D15126" s="165">
        <v>53938</v>
      </c>
      <c r="E15126" s="129" t="s">
        <v>16708</v>
      </c>
      <c r="F15126" s="129" t="s">
        <v>16707</v>
      </c>
      <c r="G15126" s="129" t="s">
        <v>16723</v>
      </c>
      <c r="H15126" s="129" t="s">
        <v>16820</v>
      </c>
    </row>
    <row r="15127" spans="1:8" x14ac:dyDescent="0.3">
      <c r="A15127" s="183">
        <v>46112</v>
      </c>
      <c r="B15127" s="129" t="s">
        <v>17168</v>
      </c>
      <c r="C15127" s="129" t="s">
        <v>418</v>
      </c>
      <c r="D15127" s="165">
        <v>41858</v>
      </c>
      <c r="E15127" s="129" t="s">
        <v>16708</v>
      </c>
      <c r="F15127" s="129" t="s">
        <v>16707</v>
      </c>
      <c r="G15127" s="129" t="s">
        <v>16723</v>
      </c>
      <c r="H15127" s="129" t="s">
        <v>16820</v>
      </c>
    </row>
    <row r="15128" spans="1:8" x14ac:dyDescent="0.3">
      <c r="A15128" s="183">
        <v>46112</v>
      </c>
      <c r="B15128" s="129" t="s">
        <v>17169</v>
      </c>
      <c r="C15128" s="129" t="s">
        <v>418</v>
      </c>
      <c r="D15128" s="165">
        <v>85383</v>
      </c>
      <c r="E15128" s="129" t="s">
        <v>17118</v>
      </c>
      <c r="F15128" s="129" t="s">
        <v>16707</v>
      </c>
      <c r="G15128" s="129" t="s">
        <v>16723</v>
      </c>
      <c r="H15128" s="129"/>
    </row>
    <row r="15129" spans="1:8" x14ac:dyDescent="0.3">
      <c r="A15129" s="183">
        <v>46112</v>
      </c>
      <c r="B15129" s="129" t="s">
        <v>17170</v>
      </c>
      <c r="C15129" s="129" t="s">
        <v>418</v>
      </c>
      <c r="D15129" s="165">
        <v>92160</v>
      </c>
      <c r="E15129" s="129" t="s">
        <v>16753</v>
      </c>
      <c r="F15129" s="129" t="s">
        <v>16707</v>
      </c>
      <c r="G15129" s="129" t="s">
        <v>16723</v>
      </c>
      <c r="H15129" s="129"/>
    </row>
    <row r="15130" spans="1:8" x14ac:dyDescent="0.3">
      <c r="A15130" s="183">
        <v>46112</v>
      </c>
      <c r="B15130" s="129" t="s">
        <v>17170</v>
      </c>
      <c r="C15130" s="129" t="s">
        <v>418</v>
      </c>
      <c r="D15130" s="165">
        <v>47913</v>
      </c>
      <c r="E15130" s="129" t="s">
        <v>16708</v>
      </c>
      <c r="F15130" s="129" t="s">
        <v>16707</v>
      </c>
      <c r="G15130" s="129" t="s">
        <v>16723</v>
      </c>
      <c r="H15130" s="129" t="s">
        <v>16820</v>
      </c>
    </row>
    <row r="15131" spans="1:8" x14ac:dyDescent="0.3">
      <c r="A15131" s="183">
        <v>46112</v>
      </c>
      <c r="B15131" s="129" t="s">
        <v>17168</v>
      </c>
      <c r="C15131" s="129" t="s">
        <v>418</v>
      </c>
      <c r="D15131" s="165">
        <v>20366</v>
      </c>
      <c r="E15131" s="129" t="s">
        <v>16709</v>
      </c>
      <c r="F15131" s="129" t="s">
        <v>16707</v>
      </c>
      <c r="G15131" s="129" t="s">
        <v>16723</v>
      </c>
      <c r="H15131" s="129"/>
    </row>
    <row r="15132" spans="1:8" x14ac:dyDescent="0.3">
      <c r="A15132" s="183">
        <v>46112</v>
      </c>
      <c r="B15132" s="129" t="s">
        <v>17171</v>
      </c>
      <c r="C15132" s="129" t="s">
        <v>418</v>
      </c>
      <c r="D15132" s="165">
        <v>28103</v>
      </c>
      <c r="E15132" s="129" t="s">
        <v>16709</v>
      </c>
      <c r="F15132" s="129" t="s">
        <v>16707</v>
      </c>
      <c r="G15132" s="129" t="s">
        <v>16723</v>
      </c>
      <c r="H15132" s="129"/>
    </row>
    <row r="15133" spans="1:8" x14ac:dyDescent="0.3">
      <c r="A15133" s="183">
        <v>46081</v>
      </c>
      <c r="B15133" s="129" t="s">
        <v>17112</v>
      </c>
      <c r="C15133" s="129" t="s">
        <v>418</v>
      </c>
      <c r="D15133" s="165">
        <v>7186</v>
      </c>
      <c r="E15133" s="129" t="s">
        <v>16708</v>
      </c>
      <c r="F15133" s="129" t="s">
        <v>16707</v>
      </c>
      <c r="G15133" s="129" t="s">
        <v>16723</v>
      </c>
      <c r="H15133" s="129" t="s">
        <v>16820</v>
      </c>
    </row>
    <row r="15134" spans="1:8" x14ac:dyDescent="0.3">
      <c r="A15134" s="183">
        <v>46081</v>
      </c>
      <c r="B15134" s="129" t="s">
        <v>17110</v>
      </c>
      <c r="C15134" s="129" t="s">
        <v>418</v>
      </c>
      <c r="D15134" s="165">
        <v>34486</v>
      </c>
      <c r="E15134" s="129" t="s">
        <v>17118</v>
      </c>
      <c r="F15134" s="129" t="s">
        <v>16707</v>
      </c>
      <c r="G15134" s="129" t="s">
        <v>16723</v>
      </c>
      <c r="H15134" s="129"/>
    </row>
    <row r="15135" spans="1:8" x14ac:dyDescent="0.3">
      <c r="A15135" s="183">
        <v>46112</v>
      </c>
      <c r="B15135" s="129" t="s">
        <v>17172</v>
      </c>
      <c r="C15135" s="129" t="s">
        <v>418</v>
      </c>
      <c r="D15135" s="165">
        <v>104345</v>
      </c>
      <c r="E15135" s="129" t="s">
        <v>17118</v>
      </c>
      <c r="F15135" s="129" t="s">
        <v>16707</v>
      </c>
      <c r="G15135" s="129" t="s">
        <v>16723</v>
      </c>
      <c r="H15135" s="129"/>
    </row>
    <row r="15136" spans="1:8" x14ac:dyDescent="0.3">
      <c r="A15136" s="183">
        <v>46112</v>
      </c>
      <c r="B15136" s="129" t="s">
        <v>17169</v>
      </c>
      <c r="C15136" s="129" t="s">
        <v>418</v>
      </c>
      <c r="D15136" s="165">
        <v>22433</v>
      </c>
      <c r="E15136" s="129" t="s">
        <v>16708</v>
      </c>
      <c r="F15136" s="129" t="s">
        <v>16707</v>
      </c>
      <c r="G15136" s="129" t="s">
        <v>16723</v>
      </c>
      <c r="H15136" s="129" t="s">
        <v>16820</v>
      </c>
    </row>
    <row r="15137" spans="1:8" x14ac:dyDescent="0.3">
      <c r="A15137" s="183">
        <v>46081</v>
      </c>
      <c r="B15137" s="129" t="s">
        <v>17115</v>
      </c>
      <c r="C15137" s="129" t="s">
        <v>416</v>
      </c>
      <c r="D15137" s="165">
        <v>103544</v>
      </c>
      <c r="E15137" s="129" t="s">
        <v>16708</v>
      </c>
      <c r="F15137" s="129" t="s">
        <v>16707</v>
      </c>
      <c r="G15137" s="129" t="s">
        <v>16723</v>
      </c>
      <c r="H15137" s="129" t="s">
        <v>16820</v>
      </c>
    </row>
    <row r="15138" spans="1:8" x14ac:dyDescent="0.3">
      <c r="A15138" s="183">
        <v>46081</v>
      </c>
      <c r="B15138" s="129" t="s">
        <v>17116</v>
      </c>
      <c r="C15138" s="129" t="s">
        <v>416</v>
      </c>
      <c r="D15138" s="165">
        <v>37159</v>
      </c>
      <c r="E15138" s="129" t="s">
        <v>17119</v>
      </c>
      <c r="F15138" s="129" t="s">
        <v>16707</v>
      </c>
      <c r="G15138" s="129" t="s">
        <v>16723</v>
      </c>
      <c r="H15138" s="129"/>
    </row>
    <row r="15139" spans="1:8" x14ac:dyDescent="0.3">
      <c r="A15139" s="183">
        <v>46081</v>
      </c>
      <c r="B15139" s="129" t="s">
        <v>17117</v>
      </c>
      <c r="C15139" s="129" t="s">
        <v>416</v>
      </c>
      <c r="D15139" s="165">
        <v>95935</v>
      </c>
      <c r="E15139" s="129" t="s">
        <v>17119</v>
      </c>
      <c r="F15139" s="129" t="s">
        <v>16707</v>
      </c>
      <c r="G15139" s="129" t="s">
        <v>16723</v>
      </c>
      <c r="H15139" s="129"/>
    </row>
    <row r="15140" spans="1:8" x14ac:dyDescent="0.3">
      <c r="A15140" s="183">
        <v>46081</v>
      </c>
      <c r="B15140" s="129" t="s">
        <v>17117</v>
      </c>
      <c r="C15140" s="129" t="s">
        <v>416</v>
      </c>
      <c r="D15140" s="165">
        <v>54688</v>
      </c>
      <c r="E15140" s="129" t="s">
        <v>16708</v>
      </c>
      <c r="F15140" s="129" t="s">
        <v>16707</v>
      </c>
      <c r="G15140" s="129" t="s">
        <v>16723</v>
      </c>
      <c r="H15140" s="129" t="s">
        <v>16820</v>
      </c>
    </row>
    <row r="15141" spans="1:8" x14ac:dyDescent="0.3">
      <c r="A15141" s="183">
        <v>46112</v>
      </c>
      <c r="B15141" s="129" t="s">
        <v>17169</v>
      </c>
      <c r="C15141" s="129" t="s">
        <v>416</v>
      </c>
      <c r="D15141" s="165">
        <v>139344</v>
      </c>
      <c r="E15141" s="129" t="s">
        <v>17119</v>
      </c>
      <c r="F15141" s="129" t="s">
        <v>16707</v>
      </c>
      <c r="G15141" s="129" t="s">
        <v>16723</v>
      </c>
      <c r="H15141" s="129"/>
    </row>
    <row r="15142" spans="1:8" x14ac:dyDescent="0.3">
      <c r="A15142" s="183">
        <v>46112</v>
      </c>
      <c r="B15142" s="129" t="s">
        <v>17171</v>
      </c>
      <c r="C15142" s="129" t="s">
        <v>416</v>
      </c>
      <c r="D15142" s="165">
        <v>67210</v>
      </c>
      <c r="E15142" s="129" t="s">
        <v>16708</v>
      </c>
      <c r="F15142" s="129" t="s">
        <v>16707</v>
      </c>
      <c r="G15142" s="129" t="s">
        <v>16723</v>
      </c>
      <c r="H15142" s="129" t="s">
        <v>16820</v>
      </c>
    </row>
    <row r="15143" spans="1:8" x14ac:dyDescent="0.3">
      <c r="A15143" s="183">
        <v>46112</v>
      </c>
      <c r="B15143" s="129" t="s">
        <v>17172</v>
      </c>
      <c r="C15143" s="129" t="s">
        <v>416</v>
      </c>
      <c r="D15143" s="165">
        <v>139625</v>
      </c>
      <c r="E15143" s="129" t="s">
        <v>17119</v>
      </c>
      <c r="F15143" s="129" t="s">
        <v>16707</v>
      </c>
      <c r="G15143" s="129" t="s">
        <v>16723</v>
      </c>
      <c r="H15143" s="129"/>
    </row>
    <row r="15144" spans="1:8" x14ac:dyDescent="0.3">
      <c r="A15144" s="183">
        <v>46112</v>
      </c>
      <c r="B15144" s="129" t="s">
        <v>17172</v>
      </c>
      <c r="C15144" s="129" t="s">
        <v>416</v>
      </c>
      <c r="D15144" s="165">
        <v>66209</v>
      </c>
      <c r="E15144" s="129" t="s">
        <v>16708</v>
      </c>
      <c r="F15144" s="129" t="s">
        <v>16707</v>
      </c>
      <c r="G15144" s="129" t="s">
        <v>16723</v>
      </c>
      <c r="H15144" s="129" t="s">
        <v>16820</v>
      </c>
    </row>
    <row r="15145" spans="1:8" x14ac:dyDescent="0.3">
      <c r="A15145" s="183">
        <v>46112</v>
      </c>
      <c r="B15145" s="129" t="s">
        <v>17171</v>
      </c>
      <c r="C15145" s="129" t="s">
        <v>416</v>
      </c>
      <c r="D15145" s="165">
        <v>31702</v>
      </c>
      <c r="E15145" s="129" t="s">
        <v>16708</v>
      </c>
      <c r="F15145" s="129" t="s">
        <v>16707</v>
      </c>
      <c r="G15145" s="129" t="s">
        <v>16723</v>
      </c>
      <c r="H15145" s="129" t="s">
        <v>16820</v>
      </c>
    </row>
    <row r="15146" spans="1:8" x14ac:dyDescent="0.3">
      <c r="A15146" s="183">
        <v>46081</v>
      </c>
      <c r="B15146" s="129" t="s">
        <v>17109</v>
      </c>
      <c r="C15146" s="129" t="s">
        <v>416</v>
      </c>
      <c r="D15146" s="165">
        <v>74444</v>
      </c>
      <c r="E15146" s="129" t="s">
        <v>16712</v>
      </c>
      <c r="F15146" s="129" t="s">
        <v>16707</v>
      </c>
      <c r="G15146" s="129" t="s">
        <v>16723</v>
      </c>
      <c r="H15146" s="129"/>
    </row>
    <row r="15147" spans="1:8" x14ac:dyDescent="0.3">
      <c r="A15147" s="183">
        <v>46081</v>
      </c>
      <c r="B15147" s="129" t="s">
        <v>17110</v>
      </c>
      <c r="C15147" s="129" t="s">
        <v>416</v>
      </c>
      <c r="D15147" s="165">
        <v>365943</v>
      </c>
      <c r="E15147" s="129" t="s">
        <v>16707</v>
      </c>
      <c r="F15147" s="129" t="s">
        <v>16707</v>
      </c>
      <c r="G15147" s="129" t="s">
        <v>16723</v>
      </c>
      <c r="H15147" s="129"/>
    </row>
    <row r="15148" spans="1:8" x14ac:dyDescent="0.3">
      <c r="A15148" s="183">
        <v>46112</v>
      </c>
      <c r="B15148" s="129" t="s">
        <v>17168</v>
      </c>
      <c r="C15148" s="129" t="s">
        <v>417</v>
      </c>
      <c r="D15148" s="165">
        <v>62640</v>
      </c>
      <c r="E15148" s="129" t="s">
        <v>16708</v>
      </c>
      <c r="F15148" s="129" t="s">
        <v>16707</v>
      </c>
      <c r="G15148" s="129" t="s">
        <v>16723</v>
      </c>
      <c r="H15148" s="129" t="s">
        <v>16820</v>
      </c>
    </row>
    <row r="15149" spans="1:8" x14ac:dyDescent="0.3">
      <c r="A15149" s="183">
        <v>46112</v>
      </c>
      <c r="B15149" s="129" t="s">
        <v>17168</v>
      </c>
      <c r="C15149" s="129" t="s">
        <v>417</v>
      </c>
      <c r="D15149" s="165">
        <v>52687</v>
      </c>
      <c r="E15149" s="129" t="s">
        <v>16708</v>
      </c>
      <c r="F15149" s="129" t="s">
        <v>16707</v>
      </c>
      <c r="G15149" s="129" t="s">
        <v>16723</v>
      </c>
      <c r="H15149" s="129" t="s">
        <v>16820</v>
      </c>
    </row>
    <row r="15150" spans="1:8" x14ac:dyDescent="0.3">
      <c r="A15150" s="183">
        <v>46081</v>
      </c>
      <c r="B15150" s="129" t="s">
        <v>17115</v>
      </c>
      <c r="C15150" s="129" t="s">
        <v>417</v>
      </c>
      <c r="D15150" s="165">
        <v>107114</v>
      </c>
      <c r="E15150" s="129" t="s">
        <v>16709</v>
      </c>
      <c r="F15150" s="129" t="s">
        <v>16707</v>
      </c>
      <c r="G15150" s="129" t="s">
        <v>16723</v>
      </c>
      <c r="H15150" s="129"/>
    </row>
    <row r="15151" spans="1:8" x14ac:dyDescent="0.3">
      <c r="A15151" s="183">
        <v>46081</v>
      </c>
      <c r="B15151" s="129" t="s">
        <v>17115</v>
      </c>
      <c r="C15151" s="129" t="s">
        <v>417</v>
      </c>
      <c r="D15151" s="165">
        <v>25930</v>
      </c>
      <c r="E15151" s="129" t="s">
        <v>16708</v>
      </c>
      <c r="F15151" s="129" t="s">
        <v>16707</v>
      </c>
      <c r="G15151" s="129" t="s">
        <v>16723</v>
      </c>
      <c r="H15151" s="129" t="s">
        <v>16820</v>
      </c>
    </row>
    <row r="15152" spans="1:8" x14ac:dyDescent="0.3">
      <c r="A15152" s="183">
        <v>46112</v>
      </c>
      <c r="B15152" s="129" t="s">
        <v>17172</v>
      </c>
      <c r="C15152" s="129" t="s">
        <v>417</v>
      </c>
      <c r="D15152" s="165">
        <v>38131</v>
      </c>
      <c r="E15152" s="129" t="s">
        <v>16708</v>
      </c>
      <c r="F15152" s="129" t="s">
        <v>16707</v>
      </c>
      <c r="G15152" s="129" t="s">
        <v>16723</v>
      </c>
      <c r="H15152" s="129" t="s">
        <v>16820</v>
      </c>
    </row>
    <row r="15153" spans="1:8" x14ac:dyDescent="0.3">
      <c r="A15153" s="183">
        <v>46081</v>
      </c>
      <c r="B15153" s="129" t="s">
        <v>17112</v>
      </c>
      <c r="C15153" s="129" t="s">
        <v>417</v>
      </c>
      <c r="D15153" s="165">
        <v>10306</v>
      </c>
      <c r="E15153" s="129" t="s">
        <v>16708</v>
      </c>
      <c r="F15153" s="129" t="s">
        <v>16707</v>
      </c>
      <c r="G15153" s="129" t="s">
        <v>16723</v>
      </c>
      <c r="H15153" s="129" t="s">
        <v>16820</v>
      </c>
    </row>
    <row r="15154" spans="1:8" x14ac:dyDescent="0.3">
      <c r="A15154" s="183">
        <v>46112</v>
      </c>
      <c r="B15154" s="129" t="s">
        <v>17172</v>
      </c>
      <c r="C15154" s="129" t="s">
        <v>417</v>
      </c>
      <c r="D15154" s="165">
        <v>38742</v>
      </c>
      <c r="E15154" s="129" t="s">
        <v>16708</v>
      </c>
      <c r="F15154" s="129" t="s">
        <v>16707</v>
      </c>
      <c r="G15154" s="129" t="s">
        <v>16723</v>
      </c>
      <c r="H15154" s="129" t="s">
        <v>16820</v>
      </c>
    </row>
    <row r="15155" spans="1:8" x14ac:dyDescent="0.3">
      <c r="A15155" s="183">
        <v>46112</v>
      </c>
      <c r="B15155" s="129" t="s">
        <v>17169</v>
      </c>
      <c r="C15155" s="129" t="s">
        <v>417</v>
      </c>
      <c r="D15155" s="165">
        <v>13122</v>
      </c>
      <c r="E15155" s="129" t="s">
        <v>16708</v>
      </c>
      <c r="F15155" s="129" t="s">
        <v>16707</v>
      </c>
      <c r="G15155" s="129" t="s">
        <v>16723</v>
      </c>
      <c r="H15155" s="129" t="s">
        <v>16820</v>
      </c>
    </row>
    <row r="15156" spans="1:8" x14ac:dyDescent="0.3">
      <c r="A15156" s="183">
        <v>46112</v>
      </c>
      <c r="B15156" s="129" t="s">
        <v>17169</v>
      </c>
      <c r="C15156" s="129" t="s">
        <v>417</v>
      </c>
      <c r="D15156" s="165">
        <v>22634</v>
      </c>
      <c r="E15156" s="129" t="s">
        <v>16708</v>
      </c>
      <c r="F15156" s="129" t="s">
        <v>16707</v>
      </c>
      <c r="G15156" s="129" t="s">
        <v>16723</v>
      </c>
      <c r="H15156" s="129" t="s">
        <v>16820</v>
      </c>
    </row>
    <row r="15157" spans="1:8" x14ac:dyDescent="0.3">
      <c r="A15157" s="183">
        <v>46112</v>
      </c>
      <c r="B15157" s="129" t="s">
        <v>17173</v>
      </c>
      <c r="C15157" s="129" t="s">
        <v>417</v>
      </c>
      <c r="D15157" s="165">
        <v>4503</v>
      </c>
      <c r="E15157" s="129" t="s">
        <v>16708</v>
      </c>
      <c r="F15157" s="129" t="s">
        <v>16707</v>
      </c>
      <c r="G15157" s="129" t="s">
        <v>16723</v>
      </c>
      <c r="H15157" s="129" t="s">
        <v>16820</v>
      </c>
    </row>
    <row r="15158" spans="1:8" x14ac:dyDescent="0.3">
      <c r="A15158" s="183">
        <v>46081</v>
      </c>
      <c r="B15158" s="129" t="s">
        <v>17115</v>
      </c>
      <c r="C15158" s="129" t="s">
        <v>418</v>
      </c>
      <c r="D15158" s="165">
        <v>214391</v>
      </c>
      <c r="E15158" s="129" t="s">
        <v>16708</v>
      </c>
      <c r="F15158" s="129" t="s">
        <v>16721</v>
      </c>
      <c r="G15158" s="129" t="s">
        <v>16723</v>
      </c>
      <c r="H15158" s="129"/>
    </row>
    <row r="15159" spans="1:8" x14ac:dyDescent="0.3">
      <c r="A15159" s="183">
        <v>46081</v>
      </c>
      <c r="B15159" s="129" t="s">
        <v>17113</v>
      </c>
      <c r="C15159" s="129" t="s">
        <v>418</v>
      </c>
      <c r="D15159" s="165">
        <v>202559</v>
      </c>
      <c r="E15159" s="129" t="s">
        <v>16708</v>
      </c>
      <c r="F15159" s="129" t="s">
        <v>16721</v>
      </c>
      <c r="G15159" s="129" t="s">
        <v>16723</v>
      </c>
      <c r="H15159" s="129"/>
    </row>
    <row r="15160" spans="1:8" x14ac:dyDescent="0.3">
      <c r="A15160" s="183">
        <v>46081</v>
      </c>
      <c r="B15160" s="129" t="s">
        <v>17115</v>
      </c>
      <c r="C15160" s="129" t="s">
        <v>418</v>
      </c>
      <c r="D15160" s="165">
        <v>181209</v>
      </c>
      <c r="E15160" s="129" t="s">
        <v>16708</v>
      </c>
      <c r="F15160" s="129" t="s">
        <v>16721</v>
      </c>
      <c r="G15160" s="129" t="s">
        <v>16723</v>
      </c>
      <c r="H15160" s="129"/>
    </row>
    <row r="15161" spans="1:8" x14ac:dyDescent="0.3">
      <c r="A15161" s="183">
        <v>46081</v>
      </c>
      <c r="B15161" s="129" t="s">
        <v>17113</v>
      </c>
      <c r="C15161" s="129" t="s">
        <v>418</v>
      </c>
      <c r="D15161" s="165">
        <v>1629648</v>
      </c>
      <c r="E15161" s="129" t="s">
        <v>17118</v>
      </c>
      <c r="F15161" s="129" t="s">
        <v>16721</v>
      </c>
      <c r="G15161" s="129" t="s">
        <v>16723</v>
      </c>
      <c r="H15161" s="129"/>
    </row>
    <row r="15162" spans="1:8" x14ac:dyDescent="0.3">
      <c r="A15162" s="183">
        <v>46081</v>
      </c>
      <c r="B15162" s="129" t="s">
        <v>17111</v>
      </c>
      <c r="C15162" s="129" t="s">
        <v>418</v>
      </c>
      <c r="D15162" s="165">
        <v>981306</v>
      </c>
      <c r="E15162" s="129" t="s">
        <v>16753</v>
      </c>
      <c r="F15162" s="129" t="s">
        <v>16721</v>
      </c>
      <c r="G15162" s="129" t="s">
        <v>16723</v>
      </c>
      <c r="H15162" s="129"/>
    </row>
    <row r="15163" spans="1:8" x14ac:dyDescent="0.3">
      <c r="A15163" s="183">
        <v>46112</v>
      </c>
      <c r="B15163" s="129" t="s">
        <v>17168</v>
      </c>
      <c r="C15163" s="129" t="s">
        <v>418</v>
      </c>
      <c r="D15163" s="165">
        <v>134493</v>
      </c>
      <c r="E15163" s="129" t="s">
        <v>16708</v>
      </c>
      <c r="F15163" s="129" t="s">
        <v>16721</v>
      </c>
      <c r="G15163" s="129" t="s">
        <v>16723</v>
      </c>
      <c r="H15163" s="129"/>
    </row>
    <row r="15164" spans="1:8" x14ac:dyDescent="0.3">
      <c r="A15164" s="183">
        <v>46112</v>
      </c>
      <c r="B15164" s="129" t="s">
        <v>17168</v>
      </c>
      <c r="C15164" s="129" t="s">
        <v>418</v>
      </c>
      <c r="D15164" s="165">
        <v>94067</v>
      </c>
      <c r="E15164" s="129" t="s">
        <v>16708</v>
      </c>
      <c r="F15164" s="129" t="s">
        <v>16721</v>
      </c>
      <c r="G15164" s="129" t="s">
        <v>16723</v>
      </c>
      <c r="H15164" s="129"/>
    </row>
    <row r="15165" spans="1:8" x14ac:dyDescent="0.3">
      <c r="A15165" s="183">
        <v>46112</v>
      </c>
      <c r="B15165" s="129" t="s">
        <v>17169</v>
      </c>
      <c r="C15165" s="129" t="s">
        <v>418</v>
      </c>
      <c r="D15165" s="165">
        <v>468793</v>
      </c>
      <c r="E15165" s="129" t="s">
        <v>17118</v>
      </c>
      <c r="F15165" s="129" t="s">
        <v>16721</v>
      </c>
      <c r="G15165" s="129" t="s">
        <v>16723</v>
      </c>
      <c r="H15165" s="129"/>
    </row>
    <row r="15166" spans="1:8" x14ac:dyDescent="0.3">
      <c r="A15166" s="183">
        <v>46112</v>
      </c>
      <c r="B15166" s="129" t="s">
        <v>17170</v>
      </c>
      <c r="C15166" s="129" t="s">
        <v>418</v>
      </c>
      <c r="D15166" s="165">
        <v>430592</v>
      </c>
      <c r="E15166" s="129" t="s">
        <v>16753</v>
      </c>
      <c r="F15166" s="129" t="s">
        <v>16721</v>
      </c>
      <c r="G15166" s="129" t="s">
        <v>16723</v>
      </c>
      <c r="H15166" s="129"/>
    </row>
    <row r="15167" spans="1:8" x14ac:dyDescent="0.3">
      <c r="A15167" s="183">
        <v>46112</v>
      </c>
      <c r="B15167" s="129" t="s">
        <v>17170</v>
      </c>
      <c r="C15167" s="129" t="s">
        <v>418</v>
      </c>
      <c r="D15167" s="165">
        <v>93442</v>
      </c>
      <c r="E15167" s="129" t="s">
        <v>16708</v>
      </c>
      <c r="F15167" s="129" t="s">
        <v>16721</v>
      </c>
      <c r="G15167" s="129" t="s">
        <v>16723</v>
      </c>
      <c r="H15167" s="129"/>
    </row>
    <row r="15168" spans="1:8" x14ac:dyDescent="0.3">
      <c r="A15168" s="183">
        <v>46112</v>
      </c>
      <c r="B15168" s="129" t="s">
        <v>17168</v>
      </c>
      <c r="C15168" s="129" t="s">
        <v>418</v>
      </c>
      <c r="D15168" s="165">
        <v>123092</v>
      </c>
      <c r="E15168" s="129" t="s">
        <v>16709</v>
      </c>
      <c r="F15168" s="129" t="s">
        <v>16721</v>
      </c>
      <c r="G15168" s="129" t="s">
        <v>16723</v>
      </c>
      <c r="H15168" s="129"/>
    </row>
    <row r="15169" spans="1:8" x14ac:dyDescent="0.3">
      <c r="A15169" s="183">
        <v>46112</v>
      </c>
      <c r="B15169" s="129" t="s">
        <v>17171</v>
      </c>
      <c r="C15169" s="129" t="s">
        <v>418</v>
      </c>
      <c r="D15169" s="165">
        <v>121103</v>
      </c>
      <c r="E15169" s="129" t="s">
        <v>16709</v>
      </c>
      <c r="F15169" s="129" t="s">
        <v>16721</v>
      </c>
      <c r="G15169" s="129" t="s">
        <v>16723</v>
      </c>
      <c r="H15169" s="129"/>
    </row>
    <row r="15170" spans="1:8" x14ac:dyDescent="0.3">
      <c r="A15170" s="183">
        <v>46081</v>
      </c>
      <c r="B15170" s="129" t="s">
        <v>17112</v>
      </c>
      <c r="C15170" s="129" t="s">
        <v>418</v>
      </c>
      <c r="D15170" s="165">
        <v>24936</v>
      </c>
      <c r="E15170" s="129" t="s">
        <v>16708</v>
      </c>
      <c r="F15170" s="129" t="s">
        <v>16721</v>
      </c>
      <c r="G15170" s="129" t="s">
        <v>16723</v>
      </c>
      <c r="H15170" s="129"/>
    </row>
    <row r="15171" spans="1:8" x14ac:dyDescent="0.3">
      <c r="A15171" s="183">
        <v>46081</v>
      </c>
      <c r="B15171" s="129" t="s">
        <v>17110</v>
      </c>
      <c r="C15171" s="129" t="s">
        <v>418</v>
      </c>
      <c r="D15171" s="165">
        <v>265504</v>
      </c>
      <c r="E15171" s="129" t="s">
        <v>17118</v>
      </c>
      <c r="F15171" s="129" t="s">
        <v>16721</v>
      </c>
      <c r="G15171" s="129" t="s">
        <v>16723</v>
      </c>
      <c r="H15171" s="129"/>
    </row>
    <row r="15172" spans="1:8" x14ac:dyDescent="0.3">
      <c r="A15172" s="183">
        <v>46112</v>
      </c>
      <c r="B15172" s="129" t="s">
        <v>17172</v>
      </c>
      <c r="C15172" s="129" t="s">
        <v>418</v>
      </c>
      <c r="D15172" s="165">
        <v>407847</v>
      </c>
      <c r="E15172" s="129" t="s">
        <v>17118</v>
      </c>
      <c r="F15172" s="129" t="s">
        <v>16721</v>
      </c>
      <c r="G15172" s="129" t="s">
        <v>16723</v>
      </c>
      <c r="H15172" s="129"/>
    </row>
    <row r="15173" spans="1:8" x14ac:dyDescent="0.3">
      <c r="A15173" s="183">
        <v>46112</v>
      </c>
      <c r="B15173" s="129" t="s">
        <v>17169</v>
      </c>
      <c r="C15173" s="129" t="s">
        <v>418</v>
      </c>
      <c r="D15173" s="165">
        <v>40721</v>
      </c>
      <c r="E15173" s="129" t="s">
        <v>16708</v>
      </c>
      <c r="F15173" s="129" t="s">
        <v>16721</v>
      </c>
      <c r="G15173" s="129" t="s">
        <v>16723</v>
      </c>
      <c r="H15173" s="129"/>
    </row>
    <row r="15174" spans="1:8" x14ac:dyDescent="0.3">
      <c r="A15174" s="183">
        <v>46081</v>
      </c>
      <c r="B15174" s="129" t="s">
        <v>17115</v>
      </c>
      <c r="C15174" s="129" t="s">
        <v>416</v>
      </c>
      <c r="D15174" s="165">
        <v>228865</v>
      </c>
      <c r="E15174" s="129" t="s">
        <v>16708</v>
      </c>
      <c r="F15174" s="129" t="s">
        <v>16721</v>
      </c>
      <c r="G15174" s="129" t="s">
        <v>16723</v>
      </c>
      <c r="H15174" s="129"/>
    </row>
    <row r="15175" spans="1:8" x14ac:dyDescent="0.3">
      <c r="A15175" s="183">
        <v>46081</v>
      </c>
      <c r="B15175" s="129" t="s">
        <v>17116</v>
      </c>
      <c r="C15175" s="129" t="s">
        <v>416</v>
      </c>
      <c r="D15175" s="165">
        <v>1150813</v>
      </c>
      <c r="E15175" s="129" t="s">
        <v>17119</v>
      </c>
      <c r="F15175" s="129" t="s">
        <v>16721</v>
      </c>
      <c r="G15175" s="129" t="s">
        <v>16723</v>
      </c>
      <c r="H15175" s="129"/>
    </row>
    <row r="15176" spans="1:8" x14ac:dyDescent="0.3">
      <c r="A15176" s="183">
        <v>46081</v>
      </c>
      <c r="B15176" s="129" t="s">
        <v>17117</v>
      </c>
      <c r="C15176" s="129" t="s">
        <v>416</v>
      </c>
      <c r="D15176" s="165">
        <v>914960</v>
      </c>
      <c r="E15176" s="129" t="s">
        <v>17119</v>
      </c>
      <c r="F15176" s="129" t="s">
        <v>16721</v>
      </c>
      <c r="G15176" s="129" t="s">
        <v>16723</v>
      </c>
      <c r="H15176" s="129"/>
    </row>
    <row r="15177" spans="1:8" x14ac:dyDescent="0.3">
      <c r="A15177" s="183">
        <v>46081</v>
      </c>
      <c r="B15177" s="129" t="s">
        <v>17117</v>
      </c>
      <c r="C15177" s="129" t="s">
        <v>416</v>
      </c>
      <c r="D15177" s="165">
        <v>149242</v>
      </c>
      <c r="E15177" s="129" t="s">
        <v>16708</v>
      </c>
      <c r="F15177" s="129" t="s">
        <v>16721</v>
      </c>
      <c r="G15177" s="129" t="s">
        <v>16723</v>
      </c>
      <c r="H15177" s="129"/>
    </row>
    <row r="15178" spans="1:8" x14ac:dyDescent="0.3">
      <c r="A15178" s="183">
        <v>46112</v>
      </c>
      <c r="B15178" s="129" t="s">
        <v>17169</v>
      </c>
      <c r="C15178" s="129" t="s">
        <v>416</v>
      </c>
      <c r="D15178" s="165">
        <v>1087000</v>
      </c>
      <c r="E15178" s="129" t="s">
        <v>17119</v>
      </c>
      <c r="F15178" s="129" t="s">
        <v>16721</v>
      </c>
      <c r="G15178" s="129" t="s">
        <v>16723</v>
      </c>
      <c r="H15178" s="129"/>
    </row>
    <row r="15179" spans="1:8" x14ac:dyDescent="0.3">
      <c r="A15179" s="183">
        <v>46112</v>
      </c>
      <c r="B15179" s="129" t="s">
        <v>17171</v>
      </c>
      <c r="C15179" s="129" t="s">
        <v>416</v>
      </c>
      <c r="D15179" s="165">
        <v>126994</v>
      </c>
      <c r="E15179" s="129" t="s">
        <v>16708</v>
      </c>
      <c r="F15179" s="129" t="s">
        <v>16721</v>
      </c>
      <c r="G15179" s="129" t="s">
        <v>16723</v>
      </c>
      <c r="H15179" s="129"/>
    </row>
    <row r="15180" spans="1:8" x14ac:dyDescent="0.3">
      <c r="A15180" s="183">
        <v>46112</v>
      </c>
      <c r="B15180" s="129" t="s">
        <v>17172</v>
      </c>
      <c r="C15180" s="129" t="s">
        <v>416</v>
      </c>
      <c r="D15180" s="165">
        <v>411058</v>
      </c>
      <c r="E15180" s="129" t="s">
        <v>17119</v>
      </c>
      <c r="F15180" s="129" t="s">
        <v>16721</v>
      </c>
      <c r="G15180" s="129" t="s">
        <v>16723</v>
      </c>
      <c r="H15180" s="129"/>
    </row>
    <row r="15181" spans="1:8" x14ac:dyDescent="0.3">
      <c r="A15181" s="183">
        <v>46112</v>
      </c>
      <c r="B15181" s="129" t="s">
        <v>17172</v>
      </c>
      <c r="C15181" s="129" t="s">
        <v>416</v>
      </c>
      <c r="D15181" s="165">
        <v>102820</v>
      </c>
      <c r="E15181" s="129" t="s">
        <v>16708</v>
      </c>
      <c r="F15181" s="129" t="s">
        <v>16721</v>
      </c>
      <c r="G15181" s="129" t="s">
        <v>16723</v>
      </c>
      <c r="H15181" s="129"/>
    </row>
    <row r="15182" spans="1:8" x14ac:dyDescent="0.3">
      <c r="A15182" s="183">
        <v>46112</v>
      </c>
      <c r="B15182" s="129" t="s">
        <v>17171</v>
      </c>
      <c r="C15182" s="129" t="s">
        <v>416</v>
      </c>
      <c r="D15182" s="165">
        <v>53416</v>
      </c>
      <c r="E15182" s="129" t="s">
        <v>16708</v>
      </c>
      <c r="F15182" s="129" t="s">
        <v>16721</v>
      </c>
      <c r="G15182" s="129" t="s">
        <v>16723</v>
      </c>
      <c r="H15182" s="129"/>
    </row>
    <row r="15183" spans="1:8" x14ac:dyDescent="0.3">
      <c r="A15183" s="183">
        <v>46081</v>
      </c>
      <c r="B15183" s="129" t="s">
        <v>17109</v>
      </c>
      <c r="C15183" s="129" t="s">
        <v>416</v>
      </c>
      <c r="D15183" s="165">
        <v>193746</v>
      </c>
      <c r="E15183" s="129" t="s">
        <v>16712</v>
      </c>
      <c r="F15183" s="129" t="s">
        <v>16721</v>
      </c>
      <c r="G15183" s="129" t="s">
        <v>16723</v>
      </c>
      <c r="H15183" s="129"/>
    </row>
    <row r="15184" spans="1:8" x14ac:dyDescent="0.3">
      <c r="A15184" s="183">
        <v>46081</v>
      </c>
      <c r="B15184" s="129" t="s">
        <v>17110</v>
      </c>
      <c r="C15184" s="129" t="s">
        <v>416</v>
      </c>
      <c r="D15184" s="165">
        <v>607492</v>
      </c>
      <c r="E15184" s="129" t="s">
        <v>16707</v>
      </c>
      <c r="F15184" s="129" t="s">
        <v>16721</v>
      </c>
      <c r="G15184" s="129" t="s">
        <v>16723</v>
      </c>
      <c r="H15184" s="129"/>
    </row>
    <row r="15185" spans="1:8" x14ac:dyDescent="0.3">
      <c r="A15185" s="183">
        <v>46112</v>
      </c>
      <c r="B15185" s="129" t="s">
        <v>17168</v>
      </c>
      <c r="C15185" s="129" t="s">
        <v>417</v>
      </c>
      <c r="D15185" s="165">
        <v>132973</v>
      </c>
      <c r="E15185" s="129" t="s">
        <v>16708</v>
      </c>
      <c r="F15185" s="129" t="s">
        <v>16721</v>
      </c>
      <c r="G15185" s="129" t="s">
        <v>16723</v>
      </c>
      <c r="H15185" s="129"/>
    </row>
    <row r="15186" spans="1:8" x14ac:dyDescent="0.3">
      <c r="A15186" s="183">
        <v>46112</v>
      </c>
      <c r="B15186" s="129" t="s">
        <v>17168</v>
      </c>
      <c r="C15186" s="129" t="s">
        <v>417</v>
      </c>
      <c r="D15186" s="165">
        <v>157168</v>
      </c>
      <c r="E15186" s="129" t="s">
        <v>16708</v>
      </c>
      <c r="F15186" s="129" t="s">
        <v>16721</v>
      </c>
      <c r="G15186" s="129" t="s">
        <v>16723</v>
      </c>
      <c r="H15186" s="129"/>
    </row>
    <row r="15187" spans="1:8" x14ac:dyDescent="0.3">
      <c r="A15187" s="183">
        <v>46081</v>
      </c>
      <c r="B15187" s="129" t="s">
        <v>17115</v>
      </c>
      <c r="C15187" s="129" t="s">
        <v>417</v>
      </c>
      <c r="D15187" s="165">
        <v>240979</v>
      </c>
      <c r="E15187" s="129" t="s">
        <v>16709</v>
      </c>
      <c r="F15187" s="129" t="s">
        <v>16721</v>
      </c>
      <c r="G15187" s="129" t="s">
        <v>16723</v>
      </c>
      <c r="H15187" s="129"/>
    </row>
    <row r="15188" spans="1:8" x14ac:dyDescent="0.3">
      <c r="A15188" s="183">
        <v>46081</v>
      </c>
      <c r="B15188" s="129" t="s">
        <v>17115</v>
      </c>
      <c r="C15188" s="129" t="s">
        <v>417</v>
      </c>
      <c r="D15188" s="165">
        <v>83713</v>
      </c>
      <c r="E15188" s="129" t="s">
        <v>16708</v>
      </c>
      <c r="F15188" s="129" t="s">
        <v>16721</v>
      </c>
      <c r="G15188" s="129" t="s">
        <v>16723</v>
      </c>
      <c r="H15188" s="129"/>
    </row>
    <row r="15189" spans="1:8" x14ac:dyDescent="0.3">
      <c r="A15189" s="183">
        <v>46112</v>
      </c>
      <c r="B15189" s="129" t="s">
        <v>17172</v>
      </c>
      <c r="C15189" s="129" t="s">
        <v>417</v>
      </c>
      <c r="D15189" s="165">
        <v>126070</v>
      </c>
      <c r="E15189" s="129" t="s">
        <v>16708</v>
      </c>
      <c r="F15189" s="129" t="s">
        <v>16721</v>
      </c>
      <c r="G15189" s="129" t="s">
        <v>16723</v>
      </c>
      <c r="H15189" s="129"/>
    </row>
    <row r="15190" spans="1:8" x14ac:dyDescent="0.3">
      <c r="A15190" s="183">
        <v>46081</v>
      </c>
      <c r="B15190" s="129" t="s">
        <v>17112</v>
      </c>
      <c r="C15190" s="129" t="s">
        <v>417</v>
      </c>
      <c r="D15190" s="165">
        <v>83220</v>
      </c>
      <c r="E15190" s="129" t="s">
        <v>16708</v>
      </c>
      <c r="F15190" s="129" t="s">
        <v>16721</v>
      </c>
      <c r="G15190" s="129" t="s">
        <v>16723</v>
      </c>
      <c r="H15190" s="129"/>
    </row>
    <row r="15191" spans="1:8" x14ac:dyDescent="0.3">
      <c r="A15191" s="183">
        <v>46112</v>
      </c>
      <c r="B15191" s="129" t="s">
        <v>17172</v>
      </c>
      <c r="C15191" s="129" t="s">
        <v>417</v>
      </c>
      <c r="D15191" s="165">
        <v>68708</v>
      </c>
      <c r="E15191" s="129" t="s">
        <v>16708</v>
      </c>
      <c r="F15191" s="129" t="s">
        <v>16721</v>
      </c>
      <c r="G15191" s="129" t="s">
        <v>16723</v>
      </c>
      <c r="H15191" s="129"/>
    </row>
    <row r="15192" spans="1:8" x14ac:dyDescent="0.3">
      <c r="A15192" s="183">
        <v>46112</v>
      </c>
      <c r="B15192" s="129" t="s">
        <v>17169</v>
      </c>
      <c r="C15192" s="129" t="s">
        <v>417</v>
      </c>
      <c r="D15192" s="165">
        <v>51646</v>
      </c>
      <c r="E15192" s="129" t="s">
        <v>16708</v>
      </c>
      <c r="F15192" s="129" t="s">
        <v>16721</v>
      </c>
      <c r="G15192" s="129" t="s">
        <v>16723</v>
      </c>
      <c r="H15192" s="129"/>
    </row>
    <row r="15193" spans="1:8" x14ac:dyDescent="0.3">
      <c r="A15193" s="183">
        <v>46112</v>
      </c>
      <c r="B15193" s="129" t="s">
        <v>17169</v>
      </c>
      <c r="C15193" s="129" t="s">
        <v>417</v>
      </c>
      <c r="D15193" s="165">
        <v>73080</v>
      </c>
      <c r="E15193" s="129" t="s">
        <v>16708</v>
      </c>
      <c r="F15193" s="129" t="s">
        <v>16721</v>
      </c>
      <c r="G15193" s="129" t="s">
        <v>16723</v>
      </c>
      <c r="H15193" s="129"/>
    </row>
    <row r="15194" spans="1:8" x14ac:dyDescent="0.3">
      <c r="A15194" s="183">
        <v>46112</v>
      </c>
      <c r="B15194" s="129" t="s">
        <v>17173</v>
      </c>
      <c r="C15194" s="129" t="s">
        <v>417</v>
      </c>
      <c r="D15194" s="165">
        <v>7095</v>
      </c>
      <c r="E15194" s="129" t="s">
        <v>16708</v>
      </c>
      <c r="F15194" s="129" t="s">
        <v>16721</v>
      </c>
      <c r="G15194" s="129" t="s">
        <v>16723</v>
      </c>
      <c r="H15194" s="129"/>
    </row>
    <row r="15195" spans="1:8" x14ac:dyDescent="0.3">
      <c r="A15195" s="183">
        <v>46081</v>
      </c>
      <c r="B15195" s="129" t="s">
        <v>17115</v>
      </c>
      <c r="C15195" s="129" t="s">
        <v>418</v>
      </c>
      <c r="D15195" s="165">
        <v>1417.95</v>
      </c>
      <c r="E15195" s="129" t="s">
        <v>16708</v>
      </c>
      <c r="F15195" s="129" t="s">
        <v>16769</v>
      </c>
      <c r="G15195" s="129" t="s">
        <v>16723</v>
      </c>
      <c r="H15195" s="129" t="s">
        <v>16801</v>
      </c>
    </row>
    <row r="15196" spans="1:8" x14ac:dyDescent="0.3">
      <c r="A15196" s="183">
        <v>46081</v>
      </c>
      <c r="B15196" s="129" t="s">
        <v>17113</v>
      </c>
      <c r="C15196" s="129" t="s">
        <v>418</v>
      </c>
      <c r="D15196" s="165">
        <v>1232.4100000000001</v>
      </c>
      <c r="E15196" s="129" t="s">
        <v>16708</v>
      </c>
      <c r="F15196" s="129" t="s">
        <v>16769</v>
      </c>
      <c r="G15196" s="129" t="s">
        <v>16723</v>
      </c>
      <c r="H15196" s="129" t="s">
        <v>16801</v>
      </c>
    </row>
    <row r="15197" spans="1:8" x14ac:dyDescent="0.3">
      <c r="A15197" s="183">
        <v>46081</v>
      </c>
      <c r="B15197" s="129" t="s">
        <v>17115</v>
      </c>
      <c r="C15197" s="129" t="s">
        <v>418</v>
      </c>
      <c r="D15197" s="165">
        <v>1090.17</v>
      </c>
      <c r="E15197" s="129" t="s">
        <v>16708</v>
      </c>
      <c r="F15197" s="129" t="s">
        <v>16769</v>
      </c>
      <c r="G15197" s="129" t="s">
        <v>16723</v>
      </c>
      <c r="H15197" s="129" t="s">
        <v>16801</v>
      </c>
    </row>
    <row r="15198" spans="1:8" x14ac:dyDescent="0.3">
      <c r="A15198" s="183">
        <v>46081</v>
      </c>
      <c r="B15198" s="129" t="s">
        <v>17113</v>
      </c>
      <c r="C15198" s="129" t="s">
        <v>418</v>
      </c>
      <c r="D15198" s="165">
        <v>1074.25</v>
      </c>
      <c r="E15198" s="129" t="s">
        <v>17118</v>
      </c>
      <c r="F15198" s="129" t="s">
        <v>16769</v>
      </c>
      <c r="G15198" s="129" t="s">
        <v>16723</v>
      </c>
      <c r="H15198" s="129"/>
    </row>
    <row r="15199" spans="1:8" x14ac:dyDescent="0.3">
      <c r="A15199" s="183">
        <v>46081</v>
      </c>
      <c r="B15199" s="129" t="s">
        <v>17111</v>
      </c>
      <c r="C15199" s="129" t="s">
        <v>418</v>
      </c>
      <c r="D15199" s="165">
        <v>1070.3</v>
      </c>
      <c r="E15199" s="129" t="s">
        <v>16753</v>
      </c>
      <c r="F15199" s="129" t="s">
        <v>16769</v>
      </c>
      <c r="G15199" s="129" t="s">
        <v>16723</v>
      </c>
      <c r="H15199" s="129"/>
    </row>
    <row r="15200" spans="1:8" x14ac:dyDescent="0.3">
      <c r="A15200" s="183">
        <v>46112</v>
      </c>
      <c r="B15200" s="129" t="s">
        <v>17168</v>
      </c>
      <c r="C15200" s="129" t="s">
        <v>418</v>
      </c>
      <c r="D15200" s="165">
        <v>508.69</v>
      </c>
      <c r="E15200" s="129" t="s">
        <v>16708</v>
      </c>
      <c r="F15200" s="129" t="s">
        <v>16769</v>
      </c>
      <c r="G15200" s="129" t="s">
        <v>16723</v>
      </c>
      <c r="H15200" s="129" t="s">
        <v>16801</v>
      </c>
    </row>
    <row r="15201" spans="1:8" x14ac:dyDescent="0.3">
      <c r="A15201" s="183">
        <v>46112</v>
      </c>
      <c r="B15201" s="129" t="s">
        <v>17168</v>
      </c>
      <c r="C15201" s="129" t="s">
        <v>418</v>
      </c>
      <c r="D15201" s="165">
        <v>503.6</v>
      </c>
      <c r="E15201" s="129" t="s">
        <v>16708</v>
      </c>
      <c r="F15201" s="129" t="s">
        <v>16769</v>
      </c>
      <c r="G15201" s="129" t="s">
        <v>16723</v>
      </c>
      <c r="H15201" s="129" t="s">
        <v>16801</v>
      </c>
    </row>
    <row r="15202" spans="1:8" x14ac:dyDescent="0.3">
      <c r="A15202" s="183">
        <v>46112</v>
      </c>
      <c r="B15202" s="129" t="s">
        <v>17169</v>
      </c>
      <c r="C15202" s="129" t="s">
        <v>418</v>
      </c>
      <c r="D15202" s="165">
        <v>499.81</v>
      </c>
      <c r="E15202" s="129" t="s">
        <v>17118</v>
      </c>
      <c r="F15202" s="129" t="s">
        <v>16769</v>
      </c>
      <c r="G15202" s="129" t="s">
        <v>16723</v>
      </c>
      <c r="H15202" s="129"/>
    </row>
    <row r="15203" spans="1:8" x14ac:dyDescent="0.3">
      <c r="A15203" s="183">
        <v>46112</v>
      </c>
      <c r="B15203" s="129" t="s">
        <v>17170</v>
      </c>
      <c r="C15203" s="129" t="s">
        <v>418</v>
      </c>
      <c r="D15203" s="165">
        <v>450.17</v>
      </c>
      <c r="E15203" s="129" t="s">
        <v>16753</v>
      </c>
      <c r="F15203" s="129" t="s">
        <v>16769</v>
      </c>
      <c r="G15203" s="129" t="s">
        <v>16723</v>
      </c>
      <c r="H15203" s="129"/>
    </row>
    <row r="15204" spans="1:8" x14ac:dyDescent="0.3">
      <c r="A15204" s="183">
        <v>46112</v>
      </c>
      <c r="B15204" s="129" t="s">
        <v>17170</v>
      </c>
      <c r="C15204" s="129" t="s">
        <v>418</v>
      </c>
      <c r="D15204" s="165">
        <v>442.18</v>
      </c>
      <c r="E15204" s="129" t="s">
        <v>16708</v>
      </c>
      <c r="F15204" s="129" t="s">
        <v>16769</v>
      </c>
      <c r="G15204" s="129" t="s">
        <v>16723</v>
      </c>
      <c r="H15204" s="129" t="s">
        <v>16801</v>
      </c>
    </row>
    <row r="15205" spans="1:8" x14ac:dyDescent="0.3">
      <c r="A15205" s="183">
        <v>46112</v>
      </c>
      <c r="B15205" s="129" t="s">
        <v>17168</v>
      </c>
      <c r="C15205" s="129" t="s">
        <v>418</v>
      </c>
      <c r="D15205" s="165">
        <v>357.72</v>
      </c>
      <c r="E15205" s="129" t="s">
        <v>16709</v>
      </c>
      <c r="F15205" s="129" t="s">
        <v>16769</v>
      </c>
      <c r="G15205" s="129" t="s">
        <v>16723</v>
      </c>
      <c r="H15205" s="129"/>
    </row>
    <row r="15206" spans="1:8" x14ac:dyDescent="0.3">
      <c r="A15206" s="183">
        <v>46112</v>
      </c>
      <c r="B15206" s="129" t="s">
        <v>17171</v>
      </c>
      <c r="C15206" s="129" t="s">
        <v>418</v>
      </c>
      <c r="D15206" s="165">
        <v>337.31</v>
      </c>
      <c r="E15206" s="129" t="s">
        <v>16709</v>
      </c>
      <c r="F15206" s="129" t="s">
        <v>16769</v>
      </c>
      <c r="G15206" s="129" t="s">
        <v>16723</v>
      </c>
      <c r="H15206" s="129"/>
    </row>
    <row r="15207" spans="1:8" x14ac:dyDescent="0.3">
      <c r="A15207" s="183">
        <v>46081</v>
      </c>
      <c r="B15207" s="129" t="s">
        <v>17112</v>
      </c>
      <c r="C15207" s="129" t="s">
        <v>418</v>
      </c>
      <c r="D15207" s="165">
        <v>289.33999999999997</v>
      </c>
      <c r="E15207" s="129" t="s">
        <v>16708</v>
      </c>
      <c r="F15207" s="129" t="s">
        <v>16769</v>
      </c>
      <c r="G15207" s="129" t="s">
        <v>16723</v>
      </c>
      <c r="H15207" s="129" t="s">
        <v>16801</v>
      </c>
    </row>
    <row r="15208" spans="1:8" x14ac:dyDescent="0.3">
      <c r="A15208" s="183">
        <v>46081</v>
      </c>
      <c r="B15208" s="129" t="s">
        <v>17110</v>
      </c>
      <c r="C15208" s="129" t="s">
        <v>418</v>
      </c>
      <c r="D15208" s="165">
        <v>279.44</v>
      </c>
      <c r="E15208" s="129" t="s">
        <v>17118</v>
      </c>
      <c r="F15208" s="129" t="s">
        <v>16769</v>
      </c>
      <c r="G15208" s="129" t="s">
        <v>16723</v>
      </c>
      <c r="H15208" s="129"/>
    </row>
    <row r="15209" spans="1:8" x14ac:dyDescent="0.3">
      <c r="A15209" s="183">
        <v>46112</v>
      </c>
      <c r="B15209" s="129" t="s">
        <v>17172</v>
      </c>
      <c r="C15209" s="129" t="s">
        <v>418</v>
      </c>
      <c r="D15209" s="165">
        <v>263.24</v>
      </c>
      <c r="E15209" s="129" t="s">
        <v>17118</v>
      </c>
      <c r="F15209" s="129" t="s">
        <v>16769</v>
      </c>
      <c r="G15209" s="129" t="s">
        <v>16723</v>
      </c>
      <c r="H15209" s="129"/>
    </row>
    <row r="15210" spans="1:8" x14ac:dyDescent="0.3">
      <c r="A15210" s="183">
        <v>46112</v>
      </c>
      <c r="B15210" s="129" t="s">
        <v>17169</v>
      </c>
      <c r="C15210" s="129" t="s">
        <v>418</v>
      </c>
      <c r="D15210" s="165">
        <v>254.28</v>
      </c>
      <c r="E15210" s="129" t="s">
        <v>16708</v>
      </c>
      <c r="F15210" s="129" t="s">
        <v>16769</v>
      </c>
      <c r="G15210" s="129" t="s">
        <v>16723</v>
      </c>
      <c r="H15210" s="129" t="s">
        <v>16801</v>
      </c>
    </row>
    <row r="15211" spans="1:8" x14ac:dyDescent="0.3">
      <c r="A15211" s="183">
        <v>46081</v>
      </c>
      <c r="B15211" s="129" t="s">
        <v>17115</v>
      </c>
      <c r="C15211" s="129" t="s">
        <v>416</v>
      </c>
      <c r="D15211" s="165">
        <v>1095.72</v>
      </c>
      <c r="E15211" s="129" t="s">
        <v>16708</v>
      </c>
      <c r="F15211" s="129" t="s">
        <v>16769</v>
      </c>
      <c r="G15211" s="129" t="s">
        <v>16723</v>
      </c>
      <c r="H15211" s="129" t="s">
        <v>16801</v>
      </c>
    </row>
    <row r="15212" spans="1:8" x14ac:dyDescent="0.3">
      <c r="A15212" s="183">
        <v>46081</v>
      </c>
      <c r="B15212" s="129" t="s">
        <v>17116</v>
      </c>
      <c r="C15212" s="129" t="s">
        <v>416</v>
      </c>
      <c r="D15212" s="165">
        <v>1091.25</v>
      </c>
      <c r="E15212" s="129" t="s">
        <v>17119</v>
      </c>
      <c r="F15212" s="129" t="s">
        <v>16769</v>
      </c>
      <c r="G15212" s="129" t="s">
        <v>16723</v>
      </c>
      <c r="H15212" s="129"/>
    </row>
    <row r="15213" spans="1:8" x14ac:dyDescent="0.3">
      <c r="A15213" s="183">
        <v>46081</v>
      </c>
      <c r="B15213" s="129" t="s">
        <v>17117</v>
      </c>
      <c r="C15213" s="129" t="s">
        <v>416</v>
      </c>
      <c r="D15213" s="165">
        <v>786.89</v>
      </c>
      <c r="E15213" s="129" t="s">
        <v>17119</v>
      </c>
      <c r="F15213" s="129" t="s">
        <v>16769</v>
      </c>
      <c r="G15213" s="129" t="s">
        <v>16723</v>
      </c>
      <c r="H15213" s="129"/>
    </row>
    <row r="15214" spans="1:8" x14ac:dyDescent="0.3">
      <c r="A15214" s="183">
        <v>46081</v>
      </c>
      <c r="B15214" s="129" t="s">
        <v>17117</v>
      </c>
      <c r="C15214" s="129" t="s">
        <v>416</v>
      </c>
      <c r="D15214" s="165">
        <v>768.46</v>
      </c>
      <c r="E15214" s="129" t="s">
        <v>16708</v>
      </c>
      <c r="F15214" s="129" t="s">
        <v>16769</v>
      </c>
      <c r="G15214" s="129" t="s">
        <v>16723</v>
      </c>
      <c r="H15214" s="129" t="s">
        <v>16801</v>
      </c>
    </row>
    <row r="15215" spans="1:8" x14ac:dyDescent="0.3">
      <c r="A15215" s="183">
        <v>46112</v>
      </c>
      <c r="B15215" s="129" t="s">
        <v>17169</v>
      </c>
      <c r="C15215" s="129" t="s">
        <v>416</v>
      </c>
      <c r="D15215" s="165">
        <v>499.96</v>
      </c>
      <c r="E15215" s="129" t="s">
        <v>17119</v>
      </c>
      <c r="F15215" s="129" t="s">
        <v>16769</v>
      </c>
      <c r="G15215" s="129" t="s">
        <v>16723</v>
      </c>
      <c r="H15215" s="129"/>
    </row>
    <row r="15216" spans="1:8" x14ac:dyDescent="0.3">
      <c r="A15216" s="183">
        <v>46112</v>
      </c>
      <c r="B15216" s="129" t="s">
        <v>17171</v>
      </c>
      <c r="C15216" s="129" t="s">
        <v>416</v>
      </c>
      <c r="D15216" s="165">
        <v>480.24</v>
      </c>
      <c r="E15216" s="129" t="s">
        <v>16708</v>
      </c>
      <c r="F15216" s="129" t="s">
        <v>16769</v>
      </c>
      <c r="G15216" s="129" t="s">
        <v>16723</v>
      </c>
      <c r="H15216" s="129" t="s">
        <v>16801</v>
      </c>
    </row>
    <row r="15217" spans="1:8" x14ac:dyDescent="0.3">
      <c r="A15217" s="183">
        <v>46112</v>
      </c>
      <c r="B15217" s="129" t="s">
        <v>17172</v>
      </c>
      <c r="C15217" s="129" t="s">
        <v>416</v>
      </c>
      <c r="D15217" s="165">
        <v>303.41000000000003</v>
      </c>
      <c r="E15217" s="129" t="s">
        <v>17119</v>
      </c>
      <c r="F15217" s="129" t="s">
        <v>16769</v>
      </c>
      <c r="G15217" s="129" t="s">
        <v>16723</v>
      </c>
      <c r="H15217" s="129"/>
    </row>
    <row r="15218" spans="1:8" x14ac:dyDescent="0.3">
      <c r="A15218" s="183">
        <v>46112</v>
      </c>
      <c r="B15218" s="129" t="s">
        <v>17172</v>
      </c>
      <c r="C15218" s="129" t="s">
        <v>416</v>
      </c>
      <c r="D15218" s="165">
        <v>262.93</v>
      </c>
      <c r="E15218" s="129" t="s">
        <v>16708</v>
      </c>
      <c r="F15218" s="129" t="s">
        <v>16769</v>
      </c>
      <c r="G15218" s="129" t="s">
        <v>16723</v>
      </c>
      <c r="H15218" s="129" t="s">
        <v>16801</v>
      </c>
    </row>
    <row r="15219" spans="1:8" x14ac:dyDescent="0.3">
      <c r="A15219" s="183">
        <v>46112</v>
      </c>
      <c r="B15219" s="129" t="s">
        <v>17171</v>
      </c>
      <c r="C15219" s="129" t="s">
        <v>416</v>
      </c>
      <c r="D15219" s="165">
        <v>256.14999999999998</v>
      </c>
      <c r="E15219" s="129" t="s">
        <v>16708</v>
      </c>
      <c r="F15219" s="129" t="s">
        <v>16769</v>
      </c>
      <c r="G15219" s="129" t="s">
        <v>16723</v>
      </c>
      <c r="H15219" s="129" t="s">
        <v>16801</v>
      </c>
    </row>
    <row r="15220" spans="1:8" x14ac:dyDescent="0.3">
      <c r="A15220" s="183">
        <v>46081</v>
      </c>
      <c r="B15220" s="129" t="s">
        <v>17109</v>
      </c>
      <c r="C15220" s="129" t="s">
        <v>416</v>
      </c>
      <c r="D15220" s="165">
        <v>136.34</v>
      </c>
      <c r="E15220" s="129" t="s">
        <v>16712</v>
      </c>
      <c r="F15220" s="129" t="s">
        <v>16769</v>
      </c>
      <c r="G15220" s="129" t="s">
        <v>16723</v>
      </c>
      <c r="H15220" s="129"/>
    </row>
    <row r="15221" spans="1:8" x14ac:dyDescent="0.3">
      <c r="A15221" s="183">
        <v>46081</v>
      </c>
      <c r="B15221" s="129" t="s">
        <v>17110</v>
      </c>
      <c r="C15221" s="129" t="s">
        <v>416</v>
      </c>
      <c r="D15221" s="165">
        <v>118.66</v>
      </c>
      <c r="E15221" s="129" t="s">
        <v>16707</v>
      </c>
      <c r="F15221" s="129" t="s">
        <v>16769</v>
      </c>
      <c r="G15221" s="129" t="s">
        <v>16723</v>
      </c>
      <c r="H15221" s="129"/>
    </row>
    <row r="15222" spans="1:8" x14ac:dyDescent="0.3">
      <c r="A15222" s="183">
        <v>46112</v>
      </c>
      <c r="B15222" s="129" t="s">
        <v>17168</v>
      </c>
      <c r="C15222" s="129" t="s">
        <v>417</v>
      </c>
      <c r="D15222" s="165">
        <v>516.05999999999995</v>
      </c>
      <c r="E15222" s="129" t="s">
        <v>16708</v>
      </c>
      <c r="F15222" s="129" t="s">
        <v>16769</v>
      </c>
      <c r="G15222" s="129" t="s">
        <v>16723</v>
      </c>
      <c r="H15222" s="129" t="s">
        <v>16801</v>
      </c>
    </row>
    <row r="15223" spans="1:8" x14ac:dyDescent="0.3">
      <c r="A15223" s="183">
        <v>46112</v>
      </c>
      <c r="B15223" s="129" t="s">
        <v>17168</v>
      </c>
      <c r="C15223" s="129" t="s">
        <v>417</v>
      </c>
      <c r="D15223" s="165">
        <v>512.6</v>
      </c>
      <c r="E15223" s="129" t="s">
        <v>16708</v>
      </c>
      <c r="F15223" s="129" t="s">
        <v>16769</v>
      </c>
      <c r="G15223" s="129" t="s">
        <v>16723</v>
      </c>
      <c r="H15223" s="129" t="s">
        <v>16801</v>
      </c>
    </row>
    <row r="15224" spans="1:8" x14ac:dyDescent="0.3">
      <c r="A15224" s="183">
        <v>46081</v>
      </c>
      <c r="B15224" s="129" t="s">
        <v>17115</v>
      </c>
      <c r="C15224" s="129" t="s">
        <v>417</v>
      </c>
      <c r="D15224" s="165">
        <v>419.65</v>
      </c>
      <c r="E15224" s="129" t="s">
        <v>16709</v>
      </c>
      <c r="F15224" s="129" t="s">
        <v>16769</v>
      </c>
      <c r="G15224" s="129" t="s">
        <v>16723</v>
      </c>
      <c r="H15224" s="129"/>
    </row>
    <row r="15225" spans="1:8" x14ac:dyDescent="0.3">
      <c r="A15225" s="183">
        <v>46081</v>
      </c>
      <c r="B15225" s="129" t="s">
        <v>17115</v>
      </c>
      <c r="C15225" s="129" t="s">
        <v>417</v>
      </c>
      <c r="D15225" s="165">
        <v>342.73</v>
      </c>
      <c r="E15225" s="129" t="s">
        <v>16708</v>
      </c>
      <c r="F15225" s="129" t="s">
        <v>16769</v>
      </c>
      <c r="G15225" s="129" t="s">
        <v>16723</v>
      </c>
      <c r="H15225" s="129" t="s">
        <v>16801</v>
      </c>
    </row>
    <row r="15226" spans="1:8" x14ac:dyDescent="0.3">
      <c r="A15226" s="183">
        <v>46112</v>
      </c>
      <c r="B15226" s="129" t="s">
        <v>17172</v>
      </c>
      <c r="C15226" s="129" t="s">
        <v>417</v>
      </c>
      <c r="D15226" s="165">
        <v>300</v>
      </c>
      <c r="E15226" s="129" t="s">
        <v>16708</v>
      </c>
      <c r="F15226" s="129" t="s">
        <v>16769</v>
      </c>
      <c r="G15226" s="129" t="s">
        <v>16723</v>
      </c>
      <c r="H15226" s="129" t="s">
        <v>16801</v>
      </c>
    </row>
    <row r="15227" spans="1:8" x14ac:dyDescent="0.3">
      <c r="A15227" s="183">
        <v>46081</v>
      </c>
      <c r="B15227" s="129" t="s">
        <v>17112</v>
      </c>
      <c r="C15227" s="129" t="s">
        <v>417</v>
      </c>
      <c r="D15227" s="165">
        <v>289.82</v>
      </c>
      <c r="E15227" s="129" t="s">
        <v>16708</v>
      </c>
      <c r="F15227" s="129" t="s">
        <v>16769</v>
      </c>
      <c r="G15227" s="129" t="s">
        <v>16723</v>
      </c>
      <c r="H15227" s="129" t="s">
        <v>16801</v>
      </c>
    </row>
    <row r="15228" spans="1:8" x14ac:dyDescent="0.3">
      <c r="A15228" s="183">
        <v>46112</v>
      </c>
      <c r="B15228" s="129" t="s">
        <v>17172</v>
      </c>
      <c r="C15228" s="129" t="s">
        <v>417</v>
      </c>
      <c r="D15228" s="165">
        <v>263.58999999999997</v>
      </c>
      <c r="E15228" s="129" t="s">
        <v>16708</v>
      </c>
      <c r="F15228" s="129" t="s">
        <v>16769</v>
      </c>
      <c r="G15228" s="129" t="s">
        <v>16723</v>
      </c>
      <c r="H15228" s="129" t="s">
        <v>16801</v>
      </c>
    </row>
    <row r="15229" spans="1:8" x14ac:dyDescent="0.3">
      <c r="A15229" s="183">
        <v>46112</v>
      </c>
      <c r="B15229" s="129" t="s">
        <v>17169</v>
      </c>
      <c r="C15229" s="129" t="s">
        <v>417</v>
      </c>
      <c r="D15229" s="165">
        <v>245.18</v>
      </c>
      <c r="E15229" s="129" t="s">
        <v>16708</v>
      </c>
      <c r="F15229" s="129" t="s">
        <v>16769</v>
      </c>
      <c r="G15229" s="129" t="s">
        <v>16723</v>
      </c>
      <c r="H15229" s="129" t="s">
        <v>16801</v>
      </c>
    </row>
    <row r="15230" spans="1:8" x14ac:dyDescent="0.3">
      <c r="A15230" s="183">
        <v>46112</v>
      </c>
      <c r="B15230" s="129" t="s">
        <v>17169</v>
      </c>
      <c r="C15230" s="129" t="s">
        <v>417</v>
      </c>
      <c r="D15230" s="165">
        <v>149.91999999999999</v>
      </c>
      <c r="E15230" s="129" t="s">
        <v>16708</v>
      </c>
      <c r="F15230" s="129" t="s">
        <v>16769</v>
      </c>
      <c r="G15230" s="129" t="s">
        <v>16723</v>
      </c>
      <c r="H15230" s="129" t="s">
        <v>16801</v>
      </c>
    </row>
    <row r="15231" spans="1:8" x14ac:dyDescent="0.3">
      <c r="A15231" s="183">
        <v>46112</v>
      </c>
      <c r="B15231" s="129" t="s">
        <v>17173</v>
      </c>
      <c r="C15231" s="129" t="s">
        <v>417</v>
      </c>
      <c r="D15231" s="165">
        <v>23.83</v>
      </c>
      <c r="E15231" s="129" t="s">
        <v>16708</v>
      </c>
      <c r="F15231" s="129" t="s">
        <v>16769</v>
      </c>
      <c r="G15231" s="129" t="s">
        <v>16723</v>
      </c>
      <c r="H15231" s="129" t="s">
        <v>16801</v>
      </c>
    </row>
    <row r="15232" spans="1:8" x14ac:dyDescent="0.3">
      <c r="A15232" s="183">
        <v>46112</v>
      </c>
      <c r="B15232" s="129" t="s">
        <v>17174</v>
      </c>
      <c r="C15232" s="129" t="s">
        <v>417</v>
      </c>
      <c r="D15232" s="165">
        <v>1</v>
      </c>
      <c r="E15232" s="129" t="s">
        <v>4739</v>
      </c>
      <c r="F15232" s="129" t="s">
        <v>4735</v>
      </c>
      <c r="G15232" s="129" t="s">
        <v>16723</v>
      </c>
    </row>
    <row r="15233" spans="1:7" x14ac:dyDescent="0.3">
      <c r="A15233" s="183">
        <v>46112</v>
      </c>
      <c r="B15233" s="129" t="s">
        <v>17175</v>
      </c>
      <c r="C15233" s="129" t="s">
        <v>417</v>
      </c>
      <c r="D15233" s="165">
        <v>1</v>
      </c>
      <c r="E15233" s="129" t="s">
        <v>4739</v>
      </c>
      <c r="F15233" s="129" t="s">
        <v>4735</v>
      </c>
      <c r="G15233" s="129" t="s">
        <v>16723</v>
      </c>
    </row>
    <row r="15234" spans="1:7" x14ac:dyDescent="0.3">
      <c r="A15234" s="183">
        <v>46112</v>
      </c>
      <c r="B15234" s="129" t="s">
        <v>17176</v>
      </c>
      <c r="C15234" s="129" t="s">
        <v>417</v>
      </c>
      <c r="D15234" s="165">
        <v>1</v>
      </c>
      <c r="E15234" s="129" t="s">
        <v>4739</v>
      </c>
      <c r="F15234" s="129" t="s">
        <v>4735</v>
      </c>
      <c r="G15234" s="129" t="s">
        <v>16723</v>
      </c>
    </row>
    <row r="15235" spans="1:7" x14ac:dyDescent="0.3">
      <c r="A15235" s="183">
        <v>46112</v>
      </c>
      <c r="B15235" s="129" t="s">
        <v>17177</v>
      </c>
      <c r="C15235" s="129" t="s">
        <v>416</v>
      </c>
      <c r="D15235" s="165">
        <v>1</v>
      </c>
      <c r="E15235" s="129" t="s">
        <v>4739</v>
      </c>
      <c r="F15235" s="129" t="s">
        <v>4735</v>
      </c>
      <c r="G15235" s="129" t="s">
        <v>16723</v>
      </c>
    </row>
    <row r="15236" spans="1:7" x14ac:dyDescent="0.3">
      <c r="A15236" s="183">
        <v>46112</v>
      </c>
      <c r="B15236" s="129" t="s">
        <v>17178</v>
      </c>
      <c r="C15236" s="129" t="s">
        <v>418</v>
      </c>
      <c r="D15236" s="165">
        <v>1</v>
      </c>
      <c r="E15236" s="129" t="s">
        <v>4739</v>
      </c>
      <c r="F15236" s="129" t="s">
        <v>4735</v>
      </c>
      <c r="G15236" s="129" t="s">
        <v>16723</v>
      </c>
    </row>
    <row r="15237" spans="1:7" x14ac:dyDescent="0.3">
      <c r="A15237" s="183">
        <v>46112</v>
      </c>
      <c r="B15237" s="129" t="s">
        <v>17179</v>
      </c>
      <c r="C15237" s="129" t="s">
        <v>418</v>
      </c>
      <c r="D15237" s="165">
        <v>1</v>
      </c>
      <c r="E15237" s="129" t="s">
        <v>4739</v>
      </c>
      <c r="F15237" s="129" t="s">
        <v>4735</v>
      </c>
      <c r="G15237" s="129" t="s">
        <v>16723</v>
      </c>
    </row>
    <row r="15238" spans="1:7" x14ac:dyDescent="0.3">
      <c r="A15238" s="183">
        <v>46112</v>
      </c>
      <c r="B15238" s="129" t="s">
        <v>17180</v>
      </c>
      <c r="C15238" s="129" t="s">
        <v>418</v>
      </c>
      <c r="D15238" s="165">
        <v>1</v>
      </c>
      <c r="E15238" s="129" t="s">
        <v>4821</v>
      </c>
      <c r="F15238" s="129" t="s">
        <v>4735</v>
      </c>
      <c r="G15238" s="129" t="s">
        <v>16723</v>
      </c>
    </row>
    <row r="15239" spans="1:7" x14ac:dyDescent="0.3">
      <c r="A15239" s="183">
        <v>46112</v>
      </c>
      <c r="B15239" s="129" t="s">
        <v>17181</v>
      </c>
      <c r="C15239" s="129" t="s">
        <v>416</v>
      </c>
      <c r="D15239" s="165">
        <v>1</v>
      </c>
      <c r="E15239" s="129" t="s">
        <v>4739</v>
      </c>
      <c r="F15239" s="129" t="s">
        <v>4735</v>
      </c>
      <c r="G15239" s="129" t="s">
        <v>16723</v>
      </c>
    </row>
    <row r="15240" spans="1:7" x14ac:dyDescent="0.3">
      <c r="A15240" s="183">
        <v>46112</v>
      </c>
      <c r="B15240" s="129" t="s">
        <v>17182</v>
      </c>
      <c r="C15240" s="129" t="s">
        <v>416</v>
      </c>
      <c r="D15240" s="165">
        <v>1</v>
      </c>
      <c r="E15240" s="129" t="s">
        <v>4744</v>
      </c>
      <c r="F15240" s="129" t="s">
        <v>4735</v>
      </c>
      <c r="G15240" s="129" t="s">
        <v>16723</v>
      </c>
    </row>
    <row r="15241" spans="1:7" x14ac:dyDescent="0.3">
      <c r="A15241" s="183">
        <v>46112</v>
      </c>
      <c r="B15241" s="129" t="s">
        <v>17183</v>
      </c>
      <c r="C15241" s="129" t="s">
        <v>418</v>
      </c>
      <c r="D15241" s="165">
        <v>1</v>
      </c>
      <c r="E15241" s="129" t="s">
        <v>4737</v>
      </c>
      <c r="F15241" s="129" t="s">
        <v>4735</v>
      </c>
      <c r="G15241" s="129" t="s">
        <v>16723</v>
      </c>
    </row>
    <row r="15242" spans="1:7" x14ac:dyDescent="0.3">
      <c r="A15242" s="183">
        <v>46112</v>
      </c>
      <c r="B15242" s="129" t="s">
        <v>17184</v>
      </c>
      <c r="C15242" s="129" t="s">
        <v>416</v>
      </c>
      <c r="D15242" s="165">
        <v>1</v>
      </c>
      <c r="E15242" s="129" t="s">
        <v>4739</v>
      </c>
      <c r="F15242" s="129" t="s">
        <v>4735</v>
      </c>
      <c r="G15242" s="129" t="s">
        <v>16723</v>
      </c>
    </row>
    <row r="15243" spans="1:7" x14ac:dyDescent="0.3">
      <c r="A15243" s="183">
        <v>46112</v>
      </c>
      <c r="B15243" s="129" t="s">
        <v>17185</v>
      </c>
      <c r="C15243" s="129" t="s">
        <v>416</v>
      </c>
      <c r="D15243" s="165">
        <v>1</v>
      </c>
      <c r="E15243" s="129" t="s">
        <v>4744</v>
      </c>
      <c r="F15243" s="129" t="s">
        <v>4735</v>
      </c>
      <c r="G15243" s="129" t="s">
        <v>16723</v>
      </c>
    </row>
    <row r="15244" spans="1:7" x14ac:dyDescent="0.3">
      <c r="A15244" s="183">
        <v>46112</v>
      </c>
      <c r="B15244" s="129" t="s">
        <v>17186</v>
      </c>
      <c r="C15244" s="129" t="s">
        <v>417</v>
      </c>
      <c r="D15244" s="165">
        <v>1</v>
      </c>
      <c r="E15244" s="129" t="s">
        <v>4739</v>
      </c>
      <c r="F15244" s="129" t="s">
        <v>4735</v>
      </c>
      <c r="G15244" s="129" t="s">
        <v>16723</v>
      </c>
    </row>
    <row r="15245" spans="1:7" x14ac:dyDescent="0.3">
      <c r="A15245" s="183">
        <v>46112</v>
      </c>
      <c r="B15245" s="129" t="s">
        <v>17187</v>
      </c>
      <c r="C15245" s="129" t="s">
        <v>417</v>
      </c>
      <c r="D15245" s="165">
        <v>1</v>
      </c>
      <c r="E15245" s="129" t="s">
        <v>4739</v>
      </c>
      <c r="F15245" s="129" t="s">
        <v>4735</v>
      </c>
      <c r="G15245" s="129" t="s">
        <v>16723</v>
      </c>
    </row>
    <row r="15246" spans="1:7" x14ac:dyDescent="0.3">
      <c r="A15246" s="183">
        <v>46112</v>
      </c>
      <c r="B15246" s="129" t="s">
        <v>17188</v>
      </c>
      <c r="C15246" s="129" t="s">
        <v>417</v>
      </c>
      <c r="D15246" s="165">
        <v>1</v>
      </c>
      <c r="E15246" s="129" t="s">
        <v>4739</v>
      </c>
      <c r="F15246" s="129" t="s">
        <v>4735</v>
      </c>
      <c r="G15246" s="129" t="s">
        <v>16723</v>
      </c>
    </row>
    <row r="15247" spans="1:7" x14ac:dyDescent="0.3">
      <c r="A15247" s="183">
        <v>46112</v>
      </c>
      <c r="B15247" s="129" t="s">
        <v>17189</v>
      </c>
      <c r="C15247" s="129" t="s">
        <v>418</v>
      </c>
      <c r="D15247" s="165">
        <v>1</v>
      </c>
      <c r="E15247" s="129" t="s">
        <v>4739</v>
      </c>
      <c r="F15247" s="129" t="s">
        <v>4735</v>
      </c>
      <c r="G15247" s="129" t="s">
        <v>16723</v>
      </c>
    </row>
    <row r="15248" spans="1:7" x14ac:dyDescent="0.3">
      <c r="A15248" s="183">
        <v>46112</v>
      </c>
      <c r="B15248" s="129" t="s">
        <v>17190</v>
      </c>
      <c r="C15248" s="129" t="s">
        <v>418</v>
      </c>
      <c r="D15248" s="165">
        <v>1</v>
      </c>
      <c r="E15248" s="129" t="s">
        <v>4734</v>
      </c>
      <c r="F15248" s="129" t="s">
        <v>4735</v>
      </c>
      <c r="G15248" s="129" t="s">
        <v>16723</v>
      </c>
    </row>
    <row r="15249" spans="1:7" x14ac:dyDescent="0.3">
      <c r="A15249" s="183">
        <v>46112</v>
      </c>
      <c r="B15249" s="129" t="s">
        <v>17191</v>
      </c>
      <c r="C15249" s="129" t="s">
        <v>416</v>
      </c>
      <c r="D15249" s="165">
        <v>1</v>
      </c>
      <c r="E15249" s="129" t="s">
        <v>4739</v>
      </c>
      <c r="F15249" s="129" t="s">
        <v>4735</v>
      </c>
      <c r="G15249" s="129" t="s">
        <v>16723</v>
      </c>
    </row>
    <row r="15250" spans="1:7" x14ac:dyDescent="0.3">
      <c r="A15250" s="183">
        <v>46112</v>
      </c>
      <c r="B15250" s="129" t="s">
        <v>17192</v>
      </c>
      <c r="C15250" s="129" t="s">
        <v>417</v>
      </c>
      <c r="D15250" s="165">
        <v>1</v>
      </c>
      <c r="E15250" s="129" t="s">
        <v>4739</v>
      </c>
      <c r="F15250" s="129" t="s">
        <v>4735</v>
      </c>
      <c r="G15250" s="129" t="s">
        <v>16723</v>
      </c>
    </row>
    <row r="15251" spans="1:7" x14ac:dyDescent="0.3">
      <c r="A15251" s="183">
        <v>46112</v>
      </c>
      <c r="B15251" s="129" t="s">
        <v>17193</v>
      </c>
      <c r="C15251" s="129" t="s">
        <v>417</v>
      </c>
      <c r="D15251" s="165">
        <v>1</v>
      </c>
      <c r="E15251" s="129" t="s">
        <v>4739</v>
      </c>
      <c r="F15251" s="129" t="s">
        <v>4735</v>
      </c>
      <c r="G15251" s="129" t="s">
        <v>16723</v>
      </c>
    </row>
    <row r="15252" spans="1:7" x14ac:dyDescent="0.3">
      <c r="A15252" s="183">
        <v>46112</v>
      </c>
      <c r="B15252" s="129" t="s">
        <v>17194</v>
      </c>
      <c r="C15252" s="129" t="s">
        <v>418</v>
      </c>
      <c r="D15252" s="165">
        <v>1</v>
      </c>
      <c r="E15252" s="129" t="s">
        <v>4739</v>
      </c>
      <c r="F15252" s="129" t="s">
        <v>4735</v>
      </c>
      <c r="G15252" s="129" t="s">
        <v>16723</v>
      </c>
    </row>
    <row r="15253" spans="1:7" x14ac:dyDescent="0.3">
      <c r="A15253" s="183">
        <v>46112</v>
      </c>
      <c r="B15253" s="129" t="s">
        <v>17195</v>
      </c>
      <c r="C15253" s="129" t="s">
        <v>416</v>
      </c>
      <c r="D15253" s="165">
        <v>1</v>
      </c>
      <c r="E15253" s="129" t="s">
        <v>4739</v>
      </c>
      <c r="F15253" s="129" t="s">
        <v>4735</v>
      </c>
      <c r="G15253" s="129" t="s">
        <v>16723</v>
      </c>
    </row>
    <row r="15254" spans="1:7" x14ac:dyDescent="0.3">
      <c r="A15254" s="183">
        <v>46112</v>
      </c>
      <c r="B15254" s="129" t="s">
        <v>17196</v>
      </c>
      <c r="C15254" s="129" t="s">
        <v>418</v>
      </c>
      <c r="D15254" s="165">
        <v>1</v>
      </c>
      <c r="E15254" s="129" t="s">
        <v>4737</v>
      </c>
      <c r="F15254" s="129" t="s">
        <v>4735</v>
      </c>
      <c r="G15254" s="129" t="s">
        <v>16723</v>
      </c>
    </row>
    <row r="15255" spans="1:7" x14ac:dyDescent="0.3">
      <c r="A15255" s="183">
        <v>46112</v>
      </c>
      <c r="B15255" s="129" t="s">
        <v>17197</v>
      </c>
      <c r="C15255" s="129" t="s">
        <v>418</v>
      </c>
      <c r="D15255" s="165">
        <v>1</v>
      </c>
      <c r="E15255" s="129" t="s">
        <v>4744</v>
      </c>
      <c r="F15255" s="129" t="s">
        <v>4735</v>
      </c>
      <c r="G15255" s="129" t="s">
        <v>16723</v>
      </c>
    </row>
    <row r="15256" spans="1:7" x14ac:dyDescent="0.3">
      <c r="A15256" s="183">
        <v>46112</v>
      </c>
      <c r="B15256" s="129" t="s">
        <v>17198</v>
      </c>
      <c r="C15256" s="129" t="s">
        <v>418</v>
      </c>
      <c r="D15256" s="165">
        <v>1</v>
      </c>
      <c r="E15256" s="129" t="s">
        <v>4737</v>
      </c>
      <c r="F15256" s="129" t="s">
        <v>4735</v>
      </c>
      <c r="G15256" s="129" t="s">
        <v>16723</v>
      </c>
    </row>
    <row r="15257" spans="1:7" x14ac:dyDescent="0.3">
      <c r="A15257" s="183">
        <v>46112</v>
      </c>
      <c r="B15257" s="129" t="s">
        <v>17199</v>
      </c>
      <c r="C15257" s="129" t="s">
        <v>417</v>
      </c>
      <c r="D15257" s="165">
        <v>1</v>
      </c>
      <c r="E15257" s="129" t="s">
        <v>4739</v>
      </c>
      <c r="F15257" s="129" t="s">
        <v>4735</v>
      </c>
      <c r="G15257" s="129" t="s">
        <v>16723</v>
      </c>
    </row>
    <row r="15258" spans="1:7" x14ac:dyDescent="0.3">
      <c r="A15258" s="183">
        <v>46112</v>
      </c>
      <c r="B15258" s="129" t="s">
        <v>17200</v>
      </c>
      <c r="C15258" s="129" t="s">
        <v>416</v>
      </c>
      <c r="D15258" s="165">
        <v>1</v>
      </c>
      <c r="E15258" s="129" t="s">
        <v>4737</v>
      </c>
      <c r="F15258" s="129" t="s">
        <v>4735</v>
      </c>
      <c r="G15258" s="129" t="s">
        <v>16723</v>
      </c>
    </row>
    <row r="15259" spans="1:7" x14ac:dyDescent="0.3">
      <c r="A15259" s="183">
        <v>46112</v>
      </c>
      <c r="B15259" s="129" t="s">
        <v>17201</v>
      </c>
      <c r="C15259" s="129" t="s">
        <v>418</v>
      </c>
      <c r="D15259" s="165">
        <v>1</v>
      </c>
      <c r="E15259" s="129" t="s">
        <v>4737</v>
      </c>
      <c r="F15259" s="129" t="s">
        <v>4735</v>
      </c>
      <c r="G15259" s="129" t="s">
        <v>16723</v>
      </c>
    </row>
    <row r="15260" spans="1:7" x14ac:dyDescent="0.3">
      <c r="A15260" s="183">
        <v>46112</v>
      </c>
      <c r="B15260" s="129" t="s">
        <v>17202</v>
      </c>
      <c r="C15260" s="129" t="s">
        <v>417</v>
      </c>
      <c r="D15260" s="165">
        <v>1</v>
      </c>
      <c r="E15260" s="129" t="s">
        <v>4739</v>
      </c>
      <c r="F15260" s="129" t="s">
        <v>4735</v>
      </c>
      <c r="G15260" s="129" t="s">
        <v>16723</v>
      </c>
    </row>
    <row r="15261" spans="1:7" x14ac:dyDescent="0.3">
      <c r="A15261" s="183">
        <v>46112</v>
      </c>
      <c r="B15261" s="129" t="s">
        <v>17203</v>
      </c>
      <c r="C15261" s="129" t="s">
        <v>417</v>
      </c>
      <c r="D15261" s="165">
        <v>1</v>
      </c>
      <c r="E15261" s="129" t="s">
        <v>4739</v>
      </c>
      <c r="F15261" s="129" t="s">
        <v>4735</v>
      </c>
      <c r="G15261" s="129" t="s">
        <v>16723</v>
      </c>
    </row>
    <row r="15262" spans="1:7" x14ac:dyDescent="0.3">
      <c r="A15262" s="183">
        <v>46112</v>
      </c>
      <c r="B15262" s="129" t="s">
        <v>17204</v>
      </c>
      <c r="C15262" s="129" t="s">
        <v>418</v>
      </c>
      <c r="D15262" s="165">
        <v>1</v>
      </c>
      <c r="E15262" s="129" t="s">
        <v>4739</v>
      </c>
      <c r="F15262" s="129" t="s">
        <v>4735</v>
      </c>
      <c r="G15262" s="129" t="s">
        <v>16723</v>
      </c>
    </row>
    <row r="15263" spans="1:7" x14ac:dyDescent="0.3">
      <c r="A15263" s="183">
        <v>46112</v>
      </c>
      <c r="B15263" s="129" t="s">
        <v>17205</v>
      </c>
      <c r="C15263" s="129" t="s">
        <v>418</v>
      </c>
      <c r="D15263" s="165">
        <v>1</v>
      </c>
      <c r="E15263" s="129" t="s">
        <v>4739</v>
      </c>
      <c r="F15263" s="129" t="s">
        <v>4735</v>
      </c>
      <c r="G15263" s="129" t="s">
        <v>16723</v>
      </c>
    </row>
    <row r="15264" spans="1:7" x14ac:dyDescent="0.3">
      <c r="A15264" s="183">
        <v>46112</v>
      </c>
      <c r="B15264" s="129" t="s">
        <v>17206</v>
      </c>
      <c r="C15264" s="129" t="s">
        <v>417</v>
      </c>
      <c r="D15264" s="165">
        <v>1</v>
      </c>
      <c r="E15264" s="129" t="s">
        <v>4739</v>
      </c>
      <c r="F15264" s="129" t="s">
        <v>4735</v>
      </c>
      <c r="G15264" s="129" t="s">
        <v>16723</v>
      </c>
    </row>
    <row r="15265" spans="1:7" x14ac:dyDescent="0.3">
      <c r="A15265" s="183">
        <v>46112</v>
      </c>
      <c r="B15265" s="129" t="s">
        <v>17207</v>
      </c>
      <c r="C15265" s="129" t="s">
        <v>417</v>
      </c>
      <c r="D15265" s="165">
        <v>1</v>
      </c>
      <c r="E15265" s="129" t="s">
        <v>4739</v>
      </c>
      <c r="F15265" s="129" t="s">
        <v>4735</v>
      </c>
      <c r="G15265" s="129" t="s">
        <v>16723</v>
      </c>
    </row>
    <row r="15266" spans="1:7" x14ac:dyDescent="0.3">
      <c r="A15266" s="183">
        <v>46112</v>
      </c>
      <c r="B15266" s="129" t="s">
        <v>17208</v>
      </c>
      <c r="C15266" s="129" t="s">
        <v>417</v>
      </c>
      <c r="D15266" s="165">
        <v>1</v>
      </c>
      <c r="E15266" s="129" t="s">
        <v>4739</v>
      </c>
      <c r="F15266" s="129" t="s">
        <v>4735</v>
      </c>
      <c r="G15266" s="129" t="s">
        <v>16723</v>
      </c>
    </row>
    <row r="15267" spans="1:7" x14ac:dyDescent="0.3">
      <c r="A15267" s="183">
        <v>46112</v>
      </c>
      <c r="B15267" s="129" t="s">
        <v>17209</v>
      </c>
      <c r="C15267" s="129" t="s">
        <v>417</v>
      </c>
      <c r="D15267" s="165">
        <v>1</v>
      </c>
      <c r="E15267" s="129" t="s">
        <v>4739</v>
      </c>
      <c r="F15267" s="129" t="s">
        <v>4735</v>
      </c>
      <c r="G15267" s="129" t="s">
        <v>16723</v>
      </c>
    </row>
    <row r="15268" spans="1:7" x14ac:dyDescent="0.3">
      <c r="A15268" s="183">
        <v>46112</v>
      </c>
      <c r="B15268" s="129" t="s">
        <v>17210</v>
      </c>
      <c r="C15268" s="129" t="s">
        <v>417</v>
      </c>
      <c r="D15268" s="165">
        <v>1</v>
      </c>
      <c r="E15268" s="129" t="s">
        <v>4739</v>
      </c>
      <c r="F15268" s="129" t="s">
        <v>4735</v>
      </c>
      <c r="G15268" s="129" t="s">
        <v>16723</v>
      </c>
    </row>
    <row r="15269" spans="1:7" x14ac:dyDescent="0.3">
      <c r="A15269" s="183">
        <v>46112</v>
      </c>
      <c r="B15269" s="129" t="s">
        <v>17211</v>
      </c>
      <c r="C15269" s="129" t="s">
        <v>417</v>
      </c>
      <c r="D15269" s="165">
        <v>1</v>
      </c>
      <c r="E15269" s="129" t="s">
        <v>4739</v>
      </c>
      <c r="F15269" s="129" t="s">
        <v>4735</v>
      </c>
      <c r="G15269" s="129" t="s">
        <v>16723</v>
      </c>
    </row>
    <row r="15270" spans="1:7" x14ac:dyDescent="0.3">
      <c r="A15270" s="183">
        <v>46112</v>
      </c>
      <c r="B15270" s="129" t="s">
        <v>17212</v>
      </c>
      <c r="C15270" s="129" t="s">
        <v>417</v>
      </c>
      <c r="D15270" s="165">
        <v>1</v>
      </c>
      <c r="E15270" s="129" t="s">
        <v>4739</v>
      </c>
      <c r="F15270" s="129" t="s">
        <v>4735</v>
      </c>
      <c r="G15270" s="129" t="s">
        <v>16723</v>
      </c>
    </row>
    <row r="15271" spans="1:7" x14ac:dyDescent="0.3">
      <c r="A15271" s="183">
        <v>46112</v>
      </c>
      <c r="B15271" s="129" t="s">
        <v>17213</v>
      </c>
      <c r="C15271" s="129" t="s">
        <v>417</v>
      </c>
      <c r="D15271" s="165">
        <v>1</v>
      </c>
      <c r="E15271" s="129" t="s">
        <v>4739</v>
      </c>
      <c r="F15271" s="129" t="s">
        <v>4735</v>
      </c>
      <c r="G15271" s="129" t="s">
        <v>16723</v>
      </c>
    </row>
    <row r="15272" spans="1:7" x14ac:dyDescent="0.3">
      <c r="A15272" s="183">
        <v>46112</v>
      </c>
      <c r="B15272" s="129" t="s">
        <v>17214</v>
      </c>
      <c r="C15272" s="129" t="s">
        <v>417</v>
      </c>
      <c r="D15272" s="165">
        <v>1</v>
      </c>
      <c r="E15272" s="129" t="s">
        <v>4739</v>
      </c>
      <c r="F15272" s="129" t="s">
        <v>4735</v>
      </c>
      <c r="G15272" s="129" t="s">
        <v>16723</v>
      </c>
    </row>
    <row r="15273" spans="1:7" x14ac:dyDescent="0.3">
      <c r="A15273" s="183">
        <v>46112</v>
      </c>
      <c r="B15273" s="129" t="s">
        <v>17215</v>
      </c>
      <c r="C15273" s="129" t="s">
        <v>417</v>
      </c>
      <c r="D15273" s="165">
        <v>1</v>
      </c>
      <c r="E15273" s="129" t="s">
        <v>4739</v>
      </c>
      <c r="F15273" s="129" t="s">
        <v>4735</v>
      </c>
      <c r="G15273" s="129" t="s">
        <v>16723</v>
      </c>
    </row>
    <row r="15274" spans="1:7" x14ac:dyDescent="0.3">
      <c r="A15274" s="183">
        <v>46112</v>
      </c>
      <c r="B15274" s="129" t="s">
        <v>17216</v>
      </c>
      <c r="C15274" s="129" t="s">
        <v>417</v>
      </c>
      <c r="D15274" s="165">
        <v>1</v>
      </c>
      <c r="E15274" s="129" t="s">
        <v>4739</v>
      </c>
      <c r="F15274" s="129" t="s">
        <v>4735</v>
      </c>
      <c r="G15274" s="129" t="s">
        <v>16723</v>
      </c>
    </row>
    <row r="15275" spans="1:7" x14ac:dyDescent="0.3">
      <c r="A15275" s="183">
        <v>46112</v>
      </c>
      <c r="B15275" s="129" t="s">
        <v>17217</v>
      </c>
      <c r="C15275" s="129" t="s">
        <v>418</v>
      </c>
      <c r="D15275" s="165">
        <v>1</v>
      </c>
      <c r="E15275" s="129" t="s">
        <v>4821</v>
      </c>
      <c r="F15275" s="129" t="s">
        <v>4735</v>
      </c>
      <c r="G15275" s="129" t="s">
        <v>16723</v>
      </c>
    </row>
    <row r="15276" spans="1:7" x14ac:dyDescent="0.3">
      <c r="A15276" s="183">
        <v>46112</v>
      </c>
      <c r="B15276" s="129" t="s">
        <v>17218</v>
      </c>
      <c r="C15276" s="129" t="s">
        <v>418</v>
      </c>
      <c r="D15276" s="165">
        <v>1</v>
      </c>
      <c r="E15276" s="129" t="s">
        <v>4739</v>
      </c>
      <c r="F15276" s="129" t="s">
        <v>4735</v>
      </c>
      <c r="G15276" s="129" t="s">
        <v>16723</v>
      </c>
    </row>
    <row r="15277" spans="1:7" x14ac:dyDescent="0.3">
      <c r="A15277" s="183">
        <v>46112</v>
      </c>
      <c r="B15277" s="129" t="s">
        <v>17219</v>
      </c>
      <c r="C15277" s="129" t="s">
        <v>418</v>
      </c>
      <c r="D15277" s="165">
        <v>1</v>
      </c>
      <c r="E15277" s="129" t="s">
        <v>4739</v>
      </c>
      <c r="F15277" s="129" t="s">
        <v>4735</v>
      </c>
      <c r="G15277" s="129" t="s">
        <v>16723</v>
      </c>
    </row>
    <row r="15278" spans="1:7" x14ac:dyDescent="0.3">
      <c r="A15278" s="183">
        <v>46112</v>
      </c>
      <c r="B15278" s="129" t="s">
        <v>17220</v>
      </c>
      <c r="C15278" s="129" t="s">
        <v>416</v>
      </c>
      <c r="D15278" s="165">
        <v>1</v>
      </c>
      <c r="E15278" s="129" t="s">
        <v>4739</v>
      </c>
      <c r="F15278" s="129" t="s">
        <v>4735</v>
      </c>
      <c r="G15278" s="129" t="s">
        <v>16723</v>
      </c>
    </row>
    <row r="15279" spans="1:7" x14ac:dyDescent="0.3">
      <c r="A15279" s="183">
        <v>46112</v>
      </c>
      <c r="B15279" s="129" t="s">
        <v>17221</v>
      </c>
      <c r="C15279" s="129" t="s">
        <v>418</v>
      </c>
      <c r="D15279" s="165">
        <v>1</v>
      </c>
      <c r="E15279" s="129" t="s">
        <v>4821</v>
      </c>
      <c r="F15279" s="129" t="s">
        <v>4735</v>
      </c>
      <c r="G15279" s="129" t="s">
        <v>16723</v>
      </c>
    </row>
    <row r="15280" spans="1:7" x14ac:dyDescent="0.3">
      <c r="A15280" s="183">
        <v>46112</v>
      </c>
      <c r="B15280" s="129" t="s">
        <v>17222</v>
      </c>
      <c r="C15280" s="129" t="s">
        <v>416</v>
      </c>
      <c r="D15280" s="165">
        <v>1</v>
      </c>
      <c r="E15280" s="129" t="s">
        <v>4739</v>
      </c>
      <c r="F15280" s="129" t="s">
        <v>4735</v>
      </c>
      <c r="G15280" s="129" t="s">
        <v>16723</v>
      </c>
    </row>
    <row r="15281" spans="1:7" x14ac:dyDescent="0.3">
      <c r="A15281" s="183">
        <v>46112</v>
      </c>
      <c r="B15281" s="129" t="s">
        <v>17223</v>
      </c>
      <c r="C15281" s="129" t="s">
        <v>417</v>
      </c>
      <c r="D15281" s="165">
        <v>1</v>
      </c>
      <c r="E15281" s="129" t="s">
        <v>4739</v>
      </c>
      <c r="F15281" s="129" t="s">
        <v>4735</v>
      </c>
      <c r="G15281" s="129" t="s">
        <v>16723</v>
      </c>
    </row>
    <row r="15282" spans="1:7" x14ac:dyDescent="0.3">
      <c r="A15282" s="183">
        <v>46112</v>
      </c>
      <c r="B15282" s="129" t="s">
        <v>17224</v>
      </c>
      <c r="C15282" s="129" t="s">
        <v>417</v>
      </c>
      <c r="D15282" s="165">
        <v>1</v>
      </c>
      <c r="E15282" s="129" t="s">
        <v>4747</v>
      </c>
      <c r="F15282" s="129" t="s">
        <v>4735</v>
      </c>
      <c r="G15282" s="129" t="s">
        <v>16723</v>
      </c>
    </row>
    <row r="15283" spans="1:7" x14ac:dyDescent="0.3">
      <c r="A15283" s="183">
        <v>46112</v>
      </c>
      <c r="B15283" s="129" t="s">
        <v>17225</v>
      </c>
      <c r="C15283" s="129" t="s">
        <v>417</v>
      </c>
      <c r="D15283" s="165">
        <v>1</v>
      </c>
      <c r="E15283" s="129" t="s">
        <v>4739</v>
      </c>
      <c r="F15283" s="129" t="s">
        <v>4735</v>
      </c>
      <c r="G15283" s="129" t="s">
        <v>16723</v>
      </c>
    </row>
    <row r="15284" spans="1:7" x14ac:dyDescent="0.3">
      <c r="A15284" s="183">
        <v>46112</v>
      </c>
      <c r="B15284" s="129" t="s">
        <v>17226</v>
      </c>
      <c r="C15284" s="129" t="s">
        <v>416</v>
      </c>
      <c r="D15284" s="165">
        <v>1</v>
      </c>
      <c r="E15284" s="129" t="s">
        <v>4739</v>
      </c>
      <c r="F15284" s="129" t="s">
        <v>4735</v>
      </c>
      <c r="G15284" s="129" t="s">
        <v>16723</v>
      </c>
    </row>
    <row r="15285" spans="1:7" x14ac:dyDescent="0.3">
      <c r="A15285" s="183">
        <v>46112</v>
      </c>
      <c r="B15285" s="129" t="s">
        <v>17227</v>
      </c>
      <c r="C15285" s="129" t="s">
        <v>418</v>
      </c>
      <c r="D15285" s="165">
        <v>1</v>
      </c>
      <c r="E15285" s="129" t="s">
        <v>4739</v>
      </c>
      <c r="F15285" s="129" t="s">
        <v>4735</v>
      </c>
      <c r="G15285" s="129" t="s">
        <v>16723</v>
      </c>
    </row>
    <row r="15286" spans="1:7" x14ac:dyDescent="0.3">
      <c r="A15286" s="183">
        <v>46112</v>
      </c>
      <c r="B15286" s="129" t="s">
        <v>17228</v>
      </c>
      <c r="C15286" s="129" t="s">
        <v>418</v>
      </c>
      <c r="D15286" s="165">
        <v>1</v>
      </c>
      <c r="E15286" s="129" t="s">
        <v>4739</v>
      </c>
      <c r="F15286" s="129" t="s">
        <v>4735</v>
      </c>
      <c r="G15286" s="129" t="s">
        <v>16723</v>
      </c>
    </row>
    <row r="15287" spans="1:7" x14ac:dyDescent="0.3">
      <c r="A15287" s="183">
        <v>46112</v>
      </c>
      <c r="B15287" s="129" t="s">
        <v>17229</v>
      </c>
      <c r="C15287" s="129" t="s">
        <v>418</v>
      </c>
      <c r="D15287" s="165">
        <v>1</v>
      </c>
      <c r="E15287" s="129" t="s">
        <v>4737</v>
      </c>
      <c r="F15287" s="129" t="s">
        <v>4735</v>
      </c>
      <c r="G15287" s="129" t="s">
        <v>16723</v>
      </c>
    </row>
    <row r="15288" spans="1:7" x14ac:dyDescent="0.3">
      <c r="A15288" s="183">
        <v>46112</v>
      </c>
      <c r="B15288" s="129" t="s">
        <v>17230</v>
      </c>
      <c r="C15288" s="129" t="s">
        <v>418</v>
      </c>
      <c r="D15288" s="165">
        <v>1</v>
      </c>
      <c r="E15288" s="129" t="s">
        <v>4821</v>
      </c>
      <c r="F15288" s="129" t="s">
        <v>4735</v>
      </c>
      <c r="G15288" s="129" t="s">
        <v>16723</v>
      </c>
    </row>
    <row r="15289" spans="1:7" x14ac:dyDescent="0.3">
      <c r="A15289" s="183">
        <v>46112</v>
      </c>
      <c r="B15289" s="129" t="s">
        <v>17231</v>
      </c>
      <c r="C15289" s="129" t="s">
        <v>418</v>
      </c>
      <c r="D15289" s="165">
        <v>1</v>
      </c>
      <c r="E15289" s="129" t="s">
        <v>4739</v>
      </c>
      <c r="F15289" s="129" t="s">
        <v>4735</v>
      </c>
      <c r="G15289" s="129" t="s">
        <v>16723</v>
      </c>
    </row>
    <row r="15290" spans="1:7" x14ac:dyDescent="0.3">
      <c r="A15290" s="183">
        <v>46112</v>
      </c>
      <c r="B15290" s="129" t="s">
        <v>17232</v>
      </c>
      <c r="C15290" s="129" t="s">
        <v>418</v>
      </c>
      <c r="D15290" s="165">
        <v>1</v>
      </c>
      <c r="E15290" s="129" t="s">
        <v>4739</v>
      </c>
      <c r="F15290" s="129" t="s">
        <v>4735</v>
      </c>
      <c r="G15290" s="129" t="s">
        <v>16723</v>
      </c>
    </row>
    <row r="15291" spans="1:7" x14ac:dyDescent="0.3">
      <c r="A15291" s="183">
        <v>46112</v>
      </c>
      <c r="B15291" s="129" t="s">
        <v>17233</v>
      </c>
      <c r="C15291" s="129" t="s">
        <v>418</v>
      </c>
      <c r="D15291" s="165">
        <v>1</v>
      </c>
      <c r="E15291" s="129" t="s">
        <v>4737</v>
      </c>
      <c r="F15291" s="129" t="s">
        <v>4735</v>
      </c>
      <c r="G15291" s="129" t="s">
        <v>16723</v>
      </c>
    </row>
    <row r="15292" spans="1:7" x14ac:dyDescent="0.3">
      <c r="A15292" s="183">
        <v>46112</v>
      </c>
      <c r="B15292" s="129" t="s">
        <v>17234</v>
      </c>
      <c r="C15292" s="129" t="s">
        <v>418</v>
      </c>
      <c r="D15292" s="165">
        <v>1</v>
      </c>
      <c r="E15292" s="129" t="s">
        <v>4739</v>
      </c>
      <c r="F15292" s="129" t="s">
        <v>4735</v>
      </c>
      <c r="G15292" s="129" t="s">
        <v>16723</v>
      </c>
    </row>
    <row r="15293" spans="1:7" x14ac:dyDescent="0.3">
      <c r="A15293" s="183">
        <v>46112</v>
      </c>
      <c r="B15293" s="129" t="s">
        <v>17235</v>
      </c>
      <c r="C15293" s="129" t="s">
        <v>418</v>
      </c>
      <c r="D15293" s="165">
        <v>1</v>
      </c>
      <c r="E15293" s="129" t="s">
        <v>4739</v>
      </c>
      <c r="F15293" s="129" t="s">
        <v>4735</v>
      </c>
      <c r="G15293" s="129" t="s">
        <v>16723</v>
      </c>
    </row>
    <row r="15294" spans="1:7" x14ac:dyDescent="0.3">
      <c r="A15294" s="183">
        <v>46112</v>
      </c>
      <c r="B15294" s="129" t="s">
        <v>17236</v>
      </c>
      <c r="C15294" s="129" t="s">
        <v>418</v>
      </c>
      <c r="D15294" s="165">
        <v>1</v>
      </c>
      <c r="E15294" s="129" t="s">
        <v>4734</v>
      </c>
      <c r="F15294" s="129" t="s">
        <v>4735</v>
      </c>
      <c r="G15294" s="129" t="s">
        <v>16723</v>
      </c>
    </row>
    <row r="15295" spans="1:7" x14ac:dyDescent="0.3">
      <c r="A15295" s="183">
        <v>46112</v>
      </c>
      <c r="B15295" s="129" t="s">
        <v>17237</v>
      </c>
      <c r="C15295" s="129" t="s">
        <v>418</v>
      </c>
      <c r="D15295" s="165">
        <v>1</v>
      </c>
      <c r="E15295" s="129" t="s">
        <v>4739</v>
      </c>
      <c r="F15295" s="129" t="s">
        <v>4735</v>
      </c>
      <c r="G15295" s="129" t="s">
        <v>16723</v>
      </c>
    </row>
    <row r="15296" spans="1:7" x14ac:dyDescent="0.3">
      <c r="A15296" s="183">
        <v>46112</v>
      </c>
      <c r="B15296" s="129" t="s">
        <v>17238</v>
      </c>
      <c r="C15296" s="129" t="s">
        <v>417</v>
      </c>
      <c r="D15296" s="165">
        <v>1</v>
      </c>
      <c r="E15296" s="129" t="s">
        <v>4739</v>
      </c>
      <c r="F15296" s="129" t="s">
        <v>4735</v>
      </c>
      <c r="G15296" s="129" t="s">
        <v>16723</v>
      </c>
    </row>
    <row r="15297" spans="1:7" x14ac:dyDescent="0.3">
      <c r="A15297" s="183">
        <v>46112</v>
      </c>
      <c r="B15297" s="129" t="s">
        <v>17239</v>
      </c>
      <c r="C15297" s="129" t="s">
        <v>417</v>
      </c>
      <c r="D15297" s="165">
        <v>1</v>
      </c>
      <c r="E15297" s="129" t="s">
        <v>4739</v>
      </c>
      <c r="F15297" s="129" t="s">
        <v>4735</v>
      </c>
      <c r="G15297" s="129" t="s">
        <v>16723</v>
      </c>
    </row>
    <row r="15298" spans="1:7" x14ac:dyDescent="0.3">
      <c r="A15298" s="183">
        <v>46112</v>
      </c>
      <c r="B15298" s="129" t="s">
        <v>17240</v>
      </c>
      <c r="C15298" s="129" t="s">
        <v>417</v>
      </c>
      <c r="D15298" s="165">
        <v>1</v>
      </c>
      <c r="E15298" s="129" t="s">
        <v>4739</v>
      </c>
      <c r="F15298" s="129" t="s">
        <v>4735</v>
      </c>
      <c r="G15298" s="129" t="s">
        <v>16723</v>
      </c>
    </row>
    <row r="15299" spans="1:7" x14ac:dyDescent="0.3">
      <c r="A15299" s="183">
        <v>46112</v>
      </c>
      <c r="B15299" s="129" t="s">
        <v>17241</v>
      </c>
      <c r="C15299" s="129" t="s">
        <v>418</v>
      </c>
      <c r="D15299" s="165">
        <v>1</v>
      </c>
      <c r="E15299" s="129" t="s">
        <v>4739</v>
      </c>
      <c r="F15299" s="129" t="s">
        <v>4735</v>
      </c>
      <c r="G15299" s="129" t="s">
        <v>16723</v>
      </c>
    </row>
    <row r="15300" spans="1:7" x14ac:dyDescent="0.3">
      <c r="A15300" s="183">
        <v>46112</v>
      </c>
      <c r="B15300" s="129" t="s">
        <v>17242</v>
      </c>
      <c r="C15300" s="129" t="s">
        <v>418</v>
      </c>
      <c r="D15300" s="165">
        <v>1</v>
      </c>
      <c r="E15300" s="129" t="s">
        <v>4734</v>
      </c>
      <c r="F15300" s="129" t="s">
        <v>4735</v>
      </c>
      <c r="G15300" s="129" t="s">
        <v>16723</v>
      </c>
    </row>
    <row r="15301" spans="1:7" x14ac:dyDescent="0.3">
      <c r="A15301" s="183">
        <v>46112</v>
      </c>
      <c r="B15301" s="129" t="s">
        <v>17243</v>
      </c>
      <c r="C15301" s="129" t="s">
        <v>418</v>
      </c>
      <c r="D15301" s="165">
        <v>1</v>
      </c>
      <c r="E15301" s="129" t="s">
        <v>4739</v>
      </c>
      <c r="F15301" s="129" t="s">
        <v>4735</v>
      </c>
      <c r="G15301" s="129" t="s">
        <v>16723</v>
      </c>
    </row>
    <row r="15302" spans="1:7" x14ac:dyDescent="0.3">
      <c r="A15302" s="183">
        <v>46112</v>
      </c>
      <c r="B15302" s="129" t="s">
        <v>17244</v>
      </c>
      <c r="C15302" s="129" t="s">
        <v>418</v>
      </c>
      <c r="D15302" s="165">
        <v>1</v>
      </c>
      <c r="E15302" s="129" t="s">
        <v>4734</v>
      </c>
      <c r="F15302" s="129" t="s">
        <v>4735</v>
      </c>
      <c r="G15302" s="129" t="s">
        <v>16723</v>
      </c>
    </row>
    <row r="15303" spans="1:7" x14ac:dyDescent="0.3">
      <c r="A15303" s="183">
        <v>46112</v>
      </c>
      <c r="B15303" s="129" t="s">
        <v>17245</v>
      </c>
      <c r="C15303" s="129" t="s">
        <v>417</v>
      </c>
      <c r="D15303" s="165">
        <v>1</v>
      </c>
      <c r="E15303" s="129" t="s">
        <v>4739</v>
      </c>
      <c r="F15303" s="129" t="s">
        <v>4735</v>
      </c>
      <c r="G15303" s="129" t="s">
        <v>16723</v>
      </c>
    </row>
    <row r="15304" spans="1:7" x14ac:dyDescent="0.3">
      <c r="A15304" s="183">
        <v>46112</v>
      </c>
      <c r="B15304" s="129" t="s">
        <v>17246</v>
      </c>
      <c r="C15304" s="129" t="s">
        <v>418</v>
      </c>
      <c r="D15304" s="165">
        <v>1</v>
      </c>
      <c r="E15304" s="129" t="s">
        <v>4739</v>
      </c>
      <c r="F15304" s="129" t="s">
        <v>4735</v>
      </c>
      <c r="G15304" s="129" t="s">
        <v>16723</v>
      </c>
    </row>
    <row r="15305" spans="1:7" x14ac:dyDescent="0.3">
      <c r="A15305" s="183">
        <v>46112</v>
      </c>
      <c r="B15305" s="129" t="s">
        <v>17247</v>
      </c>
      <c r="C15305" s="129" t="s">
        <v>418</v>
      </c>
      <c r="D15305" s="165">
        <v>1</v>
      </c>
      <c r="E15305" s="129" t="s">
        <v>4739</v>
      </c>
      <c r="F15305" s="129" t="s">
        <v>4735</v>
      </c>
      <c r="G15305" s="129" t="s">
        <v>16723</v>
      </c>
    </row>
    <row r="15306" spans="1:7" x14ac:dyDescent="0.3">
      <c r="A15306" s="183">
        <v>46112</v>
      </c>
      <c r="B15306" s="129" t="s">
        <v>17248</v>
      </c>
      <c r="C15306" s="129" t="s">
        <v>417</v>
      </c>
      <c r="D15306" s="165">
        <v>1</v>
      </c>
      <c r="E15306" s="129" t="s">
        <v>4739</v>
      </c>
      <c r="F15306" s="129" t="s">
        <v>4735</v>
      </c>
      <c r="G15306" s="129" t="s">
        <v>16723</v>
      </c>
    </row>
    <row r="15307" spans="1:7" x14ac:dyDescent="0.3">
      <c r="A15307" s="183">
        <v>46112</v>
      </c>
      <c r="B15307" s="129" t="s">
        <v>17249</v>
      </c>
      <c r="C15307" s="129" t="s">
        <v>417</v>
      </c>
      <c r="D15307" s="165">
        <v>1</v>
      </c>
      <c r="E15307" s="129" t="s">
        <v>4739</v>
      </c>
      <c r="F15307" s="129" t="s">
        <v>4735</v>
      </c>
      <c r="G15307" s="129" t="s">
        <v>16723</v>
      </c>
    </row>
    <row r="15308" spans="1:7" x14ac:dyDescent="0.3">
      <c r="A15308" s="183">
        <v>46112</v>
      </c>
      <c r="B15308" s="129" t="s">
        <v>17250</v>
      </c>
      <c r="C15308" s="129" t="s">
        <v>417</v>
      </c>
      <c r="D15308" s="165">
        <v>1</v>
      </c>
      <c r="E15308" s="129" t="s">
        <v>4739</v>
      </c>
      <c r="F15308" s="129" t="s">
        <v>4735</v>
      </c>
      <c r="G15308" s="129" t="s">
        <v>16723</v>
      </c>
    </row>
    <row r="15309" spans="1:7" x14ac:dyDescent="0.3">
      <c r="A15309" s="183">
        <v>46112</v>
      </c>
      <c r="B15309" s="129" t="s">
        <v>17251</v>
      </c>
      <c r="C15309" s="129" t="s">
        <v>417</v>
      </c>
      <c r="D15309" s="165">
        <v>1</v>
      </c>
      <c r="E15309" s="129" t="s">
        <v>4739</v>
      </c>
      <c r="F15309" s="129" t="s">
        <v>4735</v>
      </c>
      <c r="G15309" s="129" t="s">
        <v>16723</v>
      </c>
    </row>
    <row r="15310" spans="1:7" x14ac:dyDescent="0.3">
      <c r="A15310" s="183">
        <v>46112</v>
      </c>
      <c r="B15310" s="129" t="s">
        <v>17252</v>
      </c>
      <c r="C15310" s="129" t="s">
        <v>417</v>
      </c>
      <c r="D15310" s="165">
        <v>1</v>
      </c>
      <c r="E15310" s="129" t="s">
        <v>4739</v>
      </c>
      <c r="F15310" s="129" t="s">
        <v>4735</v>
      </c>
      <c r="G15310" s="129" t="s">
        <v>16723</v>
      </c>
    </row>
    <row r="15311" spans="1:7" x14ac:dyDescent="0.3">
      <c r="A15311" s="183">
        <v>46112</v>
      </c>
      <c r="B15311" s="129" t="s">
        <v>17253</v>
      </c>
      <c r="C15311" s="129" t="s">
        <v>417</v>
      </c>
      <c r="D15311" s="165">
        <v>1</v>
      </c>
      <c r="E15311" s="129" t="s">
        <v>4739</v>
      </c>
      <c r="F15311" s="129" t="s">
        <v>4735</v>
      </c>
      <c r="G15311" s="129" t="s">
        <v>16723</v>
      </c>
    </row>
    <row r="15312" spans="1:7" x14ac:dyDescent="0.3">
      <c r="A15312" s="183">
        <v>46112</v>
      </c>
      <c r="B15312" s="129" t="s">
        <v>17254</v>
      </c>
      <c r="C15312" s="129" t="s">
        <v>416</v>
      </c>
      <c r="D15312" s="165">
        <v>1</v>
      </c>
      <c r="E15312" s="129" t="s">
        <v>4739</v>
      </c>
      <c r="F15312" s="129" t="s">
        <v>4735</v>
      </c>
      <c r="G15312" s="129" t="s">
        <v>16723</v>
      </c>
    </row>
    <row r="15313" spans="1:7" x14ac:dyDescent="0.3">
      <c r="A15313" s="183">
        <v>46112</v>
      </c>
      <c r="B15313" s="129" t="s">
        <v>17255</v>
      </c>
      <c r="C15313" s="129" t="s">
        <v>418</v>
      </c>
      <c r="D15313" s="165">
        <v>1</v>
      </c>
      <c r="E15313" s="129" t="s">
        <v>4737</v>
      </c>
      <c r="F15313" s="129" t="s">
        <v>4735</v>
      </c>
      <c r="G15313" s="129" t="s">
        <v>16723</v>
      </c>
    </row>
    <row r="15314" spans="1:7" x14ac:dyDescent="0.3">
      <c r="A15314" s="183">
        <v>46112</v>
      </c>
      <c r="B15314" s="129" t="s">
        <v>17256</v>
      </c>
      <c r="C15314" s="129" t="s">
        <v>418</v>
      </c>
      <c r="D15314" s="165">
        <v>1</v>
      </c>
      <c r="E15314" s="129" t="s">
        <v>4739</v>
      </c>
      <c r="F15314" s="129" t="s">
        <v>4735</v>
      </c>
      <c r="G15314" s="129" t="s">
        <v>16723</v>
      </c>
    </row>
    <row r="15315" spans="1:7" x14ac:dyDescent="0.3">
      <c r="A15315" s="183">
        <v>46112</v>
      </c>
      <c r="B15315" s="129" t="s">
        <v>17257</v>
      </c>
      <c r="C15315" s="129" t="s">
        <v>418</v>
      </c>
      <c r="D15315" s="165">
        <v>1</v>
      </c>
      <c r="E15315" s="129" t="s">
        <v>4739</v>
      </c>
      <c r="F15315" s="129" t="s">
        <v>4735</v>
      </c>
      <c r="G15315" s="129" t="s">
        <v>16723</v>
      </c>
    </row>
    <row r="15316" spans="1:7" x14ac:dyDescent="0.3">
      <c r="A15316" s="183">
        <v>46112</v>
      </c>
      <c r="B15316" s="129" t="s">
        <v>17258</v>
      </c>
      <c r="C15316" s="129" t="s">
        <v>418</v>
      </c>
      <c r="D15316" s="165">
        <v>1</v>
      </c>
      <c r="E15316" s="129" t="s">
        <v>4821</v>
      </c>
      <c r="F15316" s="129" t="s">
        <v>4735</v>
      </c>
      <c r="G15316" s="129" t="s">
        <v>16723</v>
      </c>
    </row>
    <row r="15317" spans="1:7" x14ac:dyDescent="0.3">
      <c r="A15317" s="183">
        <v>46112</v>
      </c>
      <c r="B15317" s="129" t="s">
        <v>17259</v>
      </c>
      <c r="C15317" s="129" t="s">
        <v>418</v>
      </c>
      <c r="D15317" s="165">
        <v>1</v>
      </c>
      <c r="E15317" s="129" t="s">
        <v>4821</v>
      </c>
      <c r="F15317" s="129" t="s">
        <v>4735</v>
      </c>
      <c r="G15317" s="129" t="s">
        <v>16723</v>
      </c>
    </row>
    <row r="15318" spans="1:7" x14ac:dyDescent="0.3">
      <c r="A15318" s="183">
        <v>46112</v>
      </c>
      <c r="B15318" s="129" t="s">
        <v>17260</v>
      </c>
      <c r="C15318" s="129" t="s">
        <v>417</v>
      </c>
      <c r="D15318" s="165">
        <v>1</v>
      </c>
      <c r="E15318" s="129" t="s">
        <v>4739</v>
      </c>
      <c r="F15318" s="129" t="s">
        <v>4735</v>
      </c>
      <c r="G15318" s="129" t="s">
        <v>16723</v>
      </c>
    </row>
    <row r="15319" spans="1:7" x14ac:dyDescent="0.3">
      <c r="A15319" s="183">
        <v>46112</v>
      </c>
      <c r="B15319" s="129" t="s">
        <v>17261</v>
      </c>
      <c r="C15319" s="129" t="s">
        <v>417</v>
      </c>
      <c r="D15319" s="165">
        <v>1</v>
      </c>
      <c r="E15319" s="129" t="s">
        <v>4739</v>
      </c>
      <c r="F15319" s="129" t="s">
        <v>4735</v>
      </c>
      <c r="G15319" s="129" t="s">
        <v>16723</v>
      </c>
    </row>
    <row r="15320" spans="1:7" x14ac:dyDescent="0.3">
      <c r="A15320" s="183">
        <v>46112</v>
      </c>
      <c r="B15320" s="129" t="s">
        <v>17262</v>
      </c>
      <c r="C15320" s="129" t="s">
        <v>417</v>
      </c>
      <c r="D15320" s="165">
        <v>1</v>
      </c>
      <c r="E15320" s="129" t="s">
        <v>4739</v>
      </c>
      <c r="F15320" s="129" t="s">
        <v>4735</v>
      </c>
      <c r="G15320" s="129" t="s">
        <v>16723</v>
      </c>
    </row>
    <row r="15321" spans="1:7" x14ac:dyDescent="0.3">
      <c r="A15321" s="183">
        <v>46112</v>
      </c>
      <c r="B15321" s="129" t="s">
        <v>17263</v>
      </c>
      <c r="C15321" s="129" t="s">
        <v>417</v>
      </c>
      <c r="D15321" s="165">
        <v>1</v>
      </c>
      <c r="E15321" s="129" t="s">
        <v>4739</v>
      </c>
      <c r="F15321" s="129" t="s">
        <v>4735</v>
      </c>
      <c r="G15321" s="129" t="s">
        <v>16723</v>
      </c>
    </row>
    <row r="15322" spans="1:7" x14ac:dyDescent="0.3">
      <c r="A15322" s="183">
        <v>46112</v>
      </c>
      <c r="B15322" s="129" t="s">
        <v>17264</v>
      </c>
      <c r="C15322" s="129" t="s">
        <v>416</v>
      </c>
      <c r="D15322" s="165">
        <v>1</v>
      </c>
      <c r="E15322" s="129" t="s">
        <v>4739</v>
      </c>
      <c r="F15322" s="129" t="s">
        <v>4735</v>
      </c>
      <c r="G15322" s="129" t="s">
        <v>16723</v>
      </c>
    </row>
    <row r="15323" spans="1:7" x14ac:dyDescent="0.3">
      <c r="A15323" s="183">
        <v>46112</v>
      </c>
      <c r="B15323" s="129" t="s">
        <v>17265</v>
      </c>
      <c r="C15323" s="129" t="s">
        <v>418</v>
      </c>
      <c r="D15323" s="165">
        <v>1</v>
      </c>
      <c r="E15323" s="129" t="s">
        <v>4734</v>
      </c>
      <c r="F15323" s="129" t="s">
        <v>4735</v>
      </c>
      <c r="G15323" s="129" t="s">
        <v>16723</v>
      </c>
    </row>
    <row r="15324" spans="1:7" x14ac:dyDescent="0.3">
      <c r="A15324" s="183">
        <v>46112</v>
      </c>
      <c r="B15324" s="129" t="s">
        <v>17266</v>
      </c>
      <c r="C15324" s="129" t="s">
        <v>418</v>
      </c>
      <c r="D15324" s="165">
        <v>1</v>
      </c>
      <c r="E15324" s="129" t="s">
        <v>4744</v>
      </c>
      <c r="F15324" s="129" t="s">
        <v>4735</v>
      </c>
      <c r="G15324" s="129" t="s">
        <v>16723</v>
      </c>
    </row>
    <row r="15325" spans="1:7" x14ac:dyDescent="0.3">
      <c r="A15325" s="183">
        <v>46112</v>
      </c>
      <c r="B15325" s="129" t="s">
        <v>17267</v>
      </c>
      <c r="C15325" s="129" t="s">
        <v>418</v>
      </c>
      <c r="D15325" s="165">
        <v>1</v>
      </c>
      <c r="E15325" s="129" t="s">
        <v>4739</v>
      </c>
      <c r="F15325" s="129" t="s">
        <v>4735</v>
      </c>
      <c r="G15325" s="129" t="s">
        <v>16723</v>
      </c>
    </row>
    <row r="15326" spans="1:7" x14ac:dyDescent="0.3">
      <c r="A15326" s="183">
        <v>46112</v>
      </c>
      <c r="B15326" s="129" t="s">
        <v>17268</v>
      </c>
      <c r="C15326" s="129" t="s">
        <v>417</v>
      </c>
      <c r="D15326" s="165">
        <v>1</v>
      </c>
      <c r="E15326" s="129" t="s">
        <v>4739</v>
      </c>
      <c r="F15326" s="129" t="s">
        <v>4735</v>
      </c>
      <c r="G15326" s="129" t="s">
        <v>16723</v>
      </c>
    </row>
    <row r="15327" spans="1:7" x14ac:dyDescent="0.3">
      <c r="A15327" s="183">
        <v>46112</v>
      </c>
      <c r="B15327" s="129" t="s">
        <v>17269</v>
      </c>
      <c r="C15327" s="129" t="s">
        <v>418</v>
      </c>
      <c r="D15327" s="165">
        <v>1</v>
      </c>
      <c r="E15327" s="129" t="s">
        <v>4739</v>
      </c>
      <c r="F15327" s="129" t="s">
        <v>4735</v>
      </c>
      <c r="G15327" s="129" t="s">
        <v>16723</v>
      </c>
    </row>
    <row r="15328" spans="1:7" x14ac:dyDescent="0.3">
      <c r="A15328" s="183">
        <v>46112</v>
      </c>
      <c r="B15328" s="129" t="s">
        <v>17270</v>
      </c>
      <c r="C15328" s="129" t="s">
        <v>418</v>
      </c>
      <c r="D15328" s="165">
        <v>1</v>
      </c>
      <c r="E15328" s="129" t="s">
        <v>4821</v>
      </c>
      <c r="F15328" s="129" t="s">
        <v>4735</v>
      </c>
      <c r="G15328" s="129" t="s">
        <v>16723</v>
      </c>
    </row>
    <row r="15329" spans="1:7" x14ac:dyDescent="0.3">
      <c r="A15329" s="183">
        <v>46112</v>
      </c>
      <c r="B15329" s="129" t="s">
        <v>17271</v>
      </c>
      <c r="C15329" s="129" t="s">
        <v>418</v>
      </c>
      <c r="D15329" s="165">
        <v>1</v>
      </c>
      <c r="E15329" s="129" t="s">
        <v>4737</v>
      </c>
      <c r="F15329" s="129" t="s">
        <v>4735</v>
      </c>
      <c r="G15329" s="129" t="s">
        <v>16723</v>
      </c>
    </row>
    <row r="15330" spans="1:7" x14ac:dyDescent="0.3">
      <c r="A15330" s="183">
        <v>46112</v>
      </c>
      <c r="B15330" s="129" t="s">
        <v>17272</v>
      </c>
      <c r="C15330" s="129" t="s">
        <v>416</v>
      </c>
      <c r="D15330" s="165">
        <v>1</v>
      </c>
      <c r="E15330" s="129" t="s">
        <v>4739</v>
      </c>
      <c r="F15330" s="129" t="s">
        <v>4735</v>
      </c>
      <c r="G15330" s="129" t="s">
        <v>16723</v>
      </c>
    </row>
    <row r="15331" spans="1:7" x14ac:dyDescent="0.3">
      <c r="A15331" s="183">
        <v>46112</v>
      </c>
      <c r="B15331" s="129" t="s">
        <v>17273</v>
      </c>
      <c r="C15331" s="129" t="s">
        <v>416</v>
      </c>
      <c r="D15331" s="165">
        <v>1</v>
      </c>
      <c r="E15331" s="129" t="s">
        <v>4737</v>
      </c>
      <c r="F15331" s="129" t="s">
        <v>4735</v>
      </c>
      <c r="G15331" s="129" t="s">
        <v>16723</v>
      </c>
    </row>
    <row r="15332" spans="1:7" x14ac:dyDescent="0.3">
      <c r="A15332" s="183">
        <v>46112</v>
      </c>
      <c r="B15332" s="129" t="s">
        <v>17274</v>
      </c>
      <c r="C15332" s="129" t="s">
        <v>418</v>
      </c>
      <c r="D15332" s="165">
        <v>1</v>
      </c>
      <c r="E15332" s="129" t="s">
        <v>4739</v>
      </c>
      <c r="F15332" s="129" t="s">
        <v>4735</v>
      </c>
      <c r="G15332" s="129" t="s">
        <v>16723</v>
      </c>
    </row>
    <row r="15333" spans="1:7" x14ac:dyDescent="0.3">
      <c r="A15333" s="183">
        <v>46112</v>
      </c>
      <c r="B15333" s="129" t="s">
        <v>17275</v>
      </c>
      <c r="C15333" s="129" t="s">
        <v>418</v>
      </c>
      <c r="D15333" s="165">
        <v>1</v>
      </c>
      <c r="E15333" s="129" t="s">
        <v>4821</v>
      </c>
      <c r="F15333" s="129" t="s">
        <v>4735</v>
      </c>
      <c r="G15333" s="129" t="s">
        <v>16723</v>
      </c>
    </row>
    <row r="15334" spans="1:7" x14ac:dyDescent="0.3">
      <c r="A15334" s="183">
        <v>46112</v>
      </c>
      <c r="B15334" s="129" t="s">
        <v>17276</v>
      </c>
      <c r="C15334" s="129" t="s">
        <v>417</v>
      </c>
      <c r="D15334" s="165">
        <v>1</v>
      </c>
      <c r="E15334" s="129" t="s">
        <v>4739</v>
      </c>
      <c r="F15334" s="129" t="s">
        <v>4735</v>
      </c>
      <c r="G15334" s="129" t="s">
        <v>16723</v>
      </c>
    </row>
    <row r="15335" spans="1:7" x14ac:dyDescent="0.3">
      <c r="A15335" s="183">
        <v>46112</v>
      </c>
      <c r="B15335" s="129" t="s">
        <v>17277</v>
      </c>
      <c r="C15335" s="129" t="s">
        <v>416</v>
      </c>
      <c r="D15335" s="165">
        <v>1</v>
      </c>
      <c r="E15335" s="129" t="s">
        <v>4739</v>
      </c>
      <c r="F15335" s="129" t="s">
        <v>4735</v>
      </c>
      <c r="G15335" s="129" t="s">
        <v>16723</v>
      </c>
    </row>
    <row r="15336" spans="1:7" x14ac:dyDescent="0.3">
      <c r="A15336" s="183">
        <v>46112</v>
      </c>
      <c r="B15336" s="129" t="s">
        <v>17278</v>
      </c>
      <c r="C15336" s="129" t="s">
        <v>417</v>
      </c>
      <c r="D15336" s="165">
        <v>1</v>
      </c>
      <c r="E15336" s="129" t="s">
        <v>4739</v>
      </c>
      <c r="F15336" s="129" t="s">
        <v>4735</v>
      </c>
      <c r="G15336" s="129" t="s">
        <v>16723</v>
      </c>
    </row>
    <row r="15337" spans="1:7" x14ac:dyDescent="0.3">
      <c r="A15337" s="183">
        <v>46112</v>
      </c>
      <c r="B15337" s="129" t="s">
        <v>17279</v>
      </c>
      <c r="C15337" s="129" t="s">
        <v>418</v>
      </c>
      <c r="D15337" s="165">
        <v>1</v>
      </c>
      <c r="E15337" s="129" t="s">
        <v>4734</v>
      </c>
      <c r="F15337" s="129" t="s">
        <v>4735</v>
      </c>
      <c r="G15337" s="129" t="s">
        <v>16723</v>
      </c>
    </row>
    <row r="15338" spans="1:7" x14ac:dyDescent="0.3">
      <c r="A15338" s="183">
        <v>46112</v>
      </c>
      <c r="B15338" s="129" t="s">
        <v>17280</v>
      </c>
      <c r="C15338" s="129" t="s">
        <v>418</v>
      </c>
      <c r="D15338" s="165">
        <v>1</v>
      </c>
      <c r="E15338" s="129" t="s">
        <v>4821</v>
      </c>
      <c r="F15338" s="129" t="s">
        <v>4735</v>
      </c>
      <c r="G15338" s="129" t="s">
        <v>16723</v>
      </c>
    </row>
    <row r="15339" spans="1:7" x14ac:dyDescent="0.3">
      <c r="A15339" s="183">
        <v>46112</v>
      </c>
      <c r="B15339" s="129" t="s">
        <v>17281</v>
      </c>
      <c r="C15339" s="129" t="s">
        <v>418</v>
      </c>
      <c r="D15339" s="165">
        <v>1</v>
      </c>
      <c r="E15339" s="129" t="s">
        <v>4821</v>
      </c>
      <c r="F15339" s="129" t="s">
        <v>4735</v>
      </c>
      <c r="G15339" s="129" t="s">
        <v>16723</v>
      </c>
    </row>
    <row r="15340" spans="1:7" x14ac:dyDescent="0.3">
      <c r="A15340" s="183">
        <v>46112</v>
      </c>
      <c r="B15340" s="129" t="s">
        <v>17282</v>
      </c>
      <c r="C15340" s="129" t="s">
        <v>418</v>
      </c>
      <c r="D15340" s="165">
        <v>1</v>
      </c>
      <c r="E15340" s="129" t="s">
        <v>4739</v>
      </c>
      <c r="F15340" s="129" t="s">
        <v>4735</v>
      </c>
      <c r="G15340" s="129" t="s">
        <v>16723</v>
      </c>
    </row>
    <row r="15341" spans="1:7" x14ac:dyDescent="0.3">
      <c r="A15341" s="183">
        <v>46112</v>
      </c>
      <c r="B15341" s="129" t="s">
        <v>17283</v>
      </c>
      <c r="C15341" s="129" t="s">
        <v>416</v>
      </c>
      <c r="D15341" s="165">
        <v>1</v>
      </c>
      <c r="E15341" s="129" t="s">
        <v>4739</v>
      </c>
      <c r="F15341" s="129" t="s">
        <v>4735</v>
      </c>
      <c r="G15341" s="129" t="s">
        <v>16723</v>
      </c>
    </row>
    <row r="15342" spans="1:7" x14ac:dyDescent="0.3">
      <c r="A15342" s="183">
        <v>46112</v>
      </c>
      <c r="B15342" s="129" t="s">
        <v>17284</v>
      </c>
      <c r="C15342" s="129" t="s">
        <v>417</v>
      </c>
      <c r="D15342" s="165">
        <v>1</v>
      </c>
      <c r="E15342" s="129" t="s">
        <v>4739</v>
      </c>
      <c r="F15342" s="129" t="s">
        <v>4735</v>
      </c>
      <c r="G15342" s="129" t="s">
        <v>16723</v>
      </c>
    </row>
    <row r="15343" spans="1:7" x14ac:dyDescent="0.3">
      <c r="A15343" s="183">
        <v>46112</v>
      </c>
      <c r="B15343" s="129" t="s">
        <v>17285</v>
      </c>
      <c r="C15343" s="129" t="s">
        <v>417</v>
      </c>
      <c r="D15343" s="165">
        <v>1</v>
      </c>
      <c r="E15343" s="129" t="s">
        <v>4739</v>
      </c>
      <c r="F15343" s="129" t="s">
        <v>4735</v>
      </c>
      <c r="G15343" s="129" t="s">
        <v>16723</v>
      </c>
    </row>
    <row r="15344" spans="1:7" x14ac:dyDescent="0.3">
      <c r="A15344" s="183">
        <v>46112</v>
      </c>
      <c r="B15344" s="129" t="s">
        <v>17286</v>
      </c>
      <c r="C15344" s="129" t="s">
        <v>417</v>
      </c>
      <c r="D15344" s="165">
        <v>1</v>
      </c>
      <c r="E15344" s="129" t="s">
        <v>4739</v>
      </c>
      <c r="F15344" s="129" t="s">
        <v>4735</v>
      </c>
      <c r="G15344" s="129" t="s">
        <v>16723</v>
      </c>
    </row>
    <row r="15345" spans="1:7" x14ac:dyDescent="0.3">
      <c r="A15345" s="183">
        <v>46112</v>
      </c>
      <c r="B15345" s="129" t="s">
        <v>17287</v>
      </c>
      <c r="C15345" s="129" t="s">
        <v>417</v>
      </c>
      <c r="D15345" s="165">
        <v>1</v>
      </c>
      <c r="E15345" s="129" t="s">
        <v>4739</v>
      </c>
      <c r="F15345" s="129" t="s">
        <v>4735</v>
      </c>
      <c r="G15345" s="129" t="s">
        <v>16723</v>
      </c>
    </row>
    <row r="15346" spans="1:7" x14ac:dyDescent="0.3">
      <c r="A15346" s="183">
        <v>46112</v>
      </c>
      <c r="B15346" s="129" t="s">
        <v>17288</v>
      </c>
      <c r="C15346" s="129" t="s">
        <v>418</v>
      </c>
      <c r="D15346" s="165">
        <v>1</v>
      </c>
      <c r="E15346" s="129" t="s">
        <v>4739</v>
      </c>
      <c r="F15346" s="129" t="s">
        <v>4735</v>
      </c>
      <c r="G15346" s="129" t="s">
        <v>16723</v>
      </c>
    </row>
    <row r="15347" spans="1:7" x14ac:dyDescent="0.3">
      <c r="A15347" s="183">
        <v>46112</v>
      </c>
      <c r="B15347" s="129" t="s">
        <v>17289</v>
      </c>
      <c r="C15347" s="129" t="s">
        <v>418</v>
      </c>
      <c r="D15347" s="165">
        <v>1</v>
      </c>
      <c r="E15347" s="129" t="s">
        <v>4739</v>
      </c>
      <c r="F15347" s="129" t="s">
        <v>4735</v>
      </c>
      <c r="G15347" s="129" t="s">
        <v>16723</v>
      </c>
    </row>
    <row r="15348" spans="1:7" x14ac:dyDescent="0.3">
      <c r="A15348" s="183">
        <v>46112</v>
      </c>
      <c r="B15348" s="129" t="s">
        <v>17290</v>
      </c>
      <c r="C15348" s="129" t="s">
        <v>418</v>
      </c>
      <c r="D15348" s="165">
        <v>1</v>
      </c>
      <c r="E15348" s="129" t="s">
        <v>4739</v>
      </c>
      <c r="F15348" s="129" t="s">
        <v>4735</v>
      </c>
      <c r="G15348" s="129" t="s">
        <v>16723</v>
      </c>
    </row>
    <row r="15349" spans="1:7" x14ac:dyDescent="0.3">
      <c r="A15349" s="183">
        <v>46112</v>
      </c>
      <c r="B15349" s="129" t="s">
        <v>17291</v>
      </c>
      <c r="C15349" s="129" t="s">
        <v>418</v>
      </c>
      <c r="D15349" s="165">
        <v>1</v>
      </c>
      <c r="E15349" s="129" t="s">
        <v>4739</v>
      </c>
      <c r="F15349" s="129" t="s">
        <v>4735</v>
      </c>
      <c r="G15349" s="129" t="s">
        <v>16723</v>
      </c>
    </row>
    <row r="15350" spans="1:7" x14ac:dyDescent="0.3">
      <c r="A15350" s="183">
        <v>46112</v>
      </c>
      <c r="B15350" s="129" t="s">
        <v>17292</v>
      </c>
      <c r="C15350" s="129" t="s">
        <v>416</v>
      </c>
      <c r="D15350" s="165">
        <v>1</v>
      </c>
      <c r="E15350" s="129" t="s">
        <v>4739</v>
      </c>
      <c r="F15350" s="129" t="s">
        <v>4735</v>
      </c>
      <c r="G15350" s="129" t="s">
        <v>16723</v>
      </c>
    </row>
    <row r="15351" spans="1:7" x14ac:dyDescent="0.3">
      <c r="A15351" s="183">
        <v>46112</v>
      </c>
      <c r="B15351" s="129" t="s">
        <v>17293</v>
      </c>
      <c r="C15351" s="129" t="s">
        <v>418</v>
      </c>
      <c r="D15351" s="165">
        <v>1</v>
      </c>
      <c r="E15351" s="129" t="s">
        <v>4739</v>
      </c>
      <c r="F15351" s="129" t="s">
        <v>4735</v>
      </c>
      <c r="G15351" s="129" t="s">
        <v>16723</v>
      </c>
    </row>
    <row r="15352" spans="1:7" x14ac:dyDescent="0.3">
      <c r="A15352" s="183">
        <v>46112</v>
      </c>
      <c r="B15352" s="129" t="s">
        <v>17294</v>
      </c>
      <c r="C15352" s="129" t="s">
        <v>418</v>
      </c>
      <c r="D15352" s="165">
        <v>1</v>
      </c>
      <c r="E15352" s="129" t="s">
        <v>4747</v>
      </c>
      <c r="F15352" s="129" t="s">
        <v>4735</v>
      </c>
      <c r="G15352" s="129" t="s">
        <v>16723</v>
      </c>
    </row>
    <row r="15353" spans="1:7" x14ac:dyDescent="0.3">
      <c r="A15353" s="183">
        <v>46112</v>
      </c>
      <c r="B15353" s="129" t="s">
        <v>17295</v>
      </c>
      <c r="C15353" s="129" t="s">
        <v>417</v>
      </c>
      <c r="D15353" s="165">
        <v>1</v>
      </c>
      <c r="E15353" s="129" t="s">
        <v>4739</v>
      </c>
      <c r="F15353" s="129" t="s">
        <v>4735</v>
      </c>
      <c r="G15353" s="129" t="s">
        <v>16723</v>
      </c>
    </row>
    <row r="15354" spans="1:7" x14ac:dyDescent="0.3">
      <c r="A15354" s="183">
        <v>46112</v>
      </c>
      <c r="B15354" s="129" t="s">
        <v>17296</v>
      </c>
      <c r="C15354" s="129" t="s">
        <v>417</v>
      </c>
      <c r="D15354" s="165">
        <v>1</v>
      </c>
      <c r="E15354" s="129" t="s">
        <v>4739</v>
      </c>
      <c r="F15354" s="129" t="s">
        <v>4735</v>
      </c>
      <c r="G15354" s="129" t="s">
        <v>16723</v>
      </c>
    </row>
    <row r="15355" spans="1:7" x14ac:dyDescent="0.3">
      <c r="A15355" s="183">
        <v>46112</v>
      </c>
      <c r="B15355" s="129" t="s">
        <v>17297</v>
      </c>
      <c r="C15355" s="129" t="s">
        <v>418</v>
      </c>
      <c r="D15355" s="165">
        <v>1</v>
      </c>
      <c r="E15355" s="129" t="s">
        <v>4821</v>
      </c>
      <c r="F15355" s="129" t="s">
        <v>4735</v>
      </c>
      <c r="G15355" s="129" t="s">
        <v>16723</v>
      </c>
    </row>
    <row r="15356" spans="1:7" x14ac:dyDescent="0.3">
      <c r="A15356" s="183">
        <v>46112</v>
      </c>
      <c r="B15356" s="129" t="s">
        <v>17298</v>
      </c>
      <c r="C15356" s="129" t="s">
        <v>418</v>
      </c>
      <c r="D15356" s="165">
        <v>1</v>
      </c>
      <c r="E15356" s="129" t="s">
        <v>4741</v>
      </c>
      <c r="F15356" s="129" t="s">
        <v>4735</v>
      </c>
      <c r="G15356" s="129" t="s">
        <v>16723</v>
      </c>
    </row>
    <row r="15357" spans="1:7" x14ac:dyDescent="0.3">
      <c r="A15357" s="183">
        <v>46112</v>
      </c>
      <c r="B15357" s="129" t="s">
        <v>17299</v>
      </c>
      <c r="C15357" s="129" t="s">
        <v>418</v>
      </c>
      <c r="D15357" s="165">
        <v>1</v>
      </c>
      <c r="E15357" s="129" t="s">
        <v>4739</v>
      </c>
      <c r="F15357" s="129" t="s">
        <v>4735</v>
      </c>
      <c r="G15357" s="129" t="s">
        <v>16723</v>
      </c>
    </row>
    <row r="15358" spans="1:7" x14ac:dyDescent="0.3">
      <c r="A15358" s="183">
        <v>46112</v>
      </c>
      <c r="B15358" s="129" t="s">
        <v>17300</v>
      </c>
      <c r="C15358" s="129" t="s">
        <v>418</v>
      </c>
      <c r="D15358" s="165">
        <v>1</v>
      </c>
      <c r="E15358" s="129" t="s">
        <v>4739</v>
      </c>
      <c r="F15358" s="129" t="s">
        <v>4735</v>
      </c>
      <c r="G15358" s="129" t="s">
        <v>16723</v>
      </c>
    </row>
    <row r="15359" spans="1:7" x14ac:dyDescent="0.3">
      <c r="A15359" s="183">
        <v>46112</v>
      </c>
      <c r="B15359" s="129" t="s">
        <v>17301</v>
      </c>
      <c r="C15359" s="129" t="s">
        <v>417</v>
      </c>
      <c r="D15359" s="165">
        <v>1</v>
      </c>
      <c r="E15359" s="129" t="s">
        <v>4739</v>
      </c>
      <c r="F15359" s="129" t="s">
        <v>4735</v>
      </c>
      <c r="G15359" s="129" t="s">
        <v>16723</v>
      </c>
    </row>
    <row r="15360" spans="1:7" x14ac:dyDescent="0.3">
      <c r="A15360" s="183">
        <v>46112</v>
      </c>
      <c r="B15360" s="129" t="s">
        <v>17302</v>
      </c>
      <c r="C15360" s="129" t="s">
        <v>417</v>
      </c>
      <c r="D15360" s="165">
        <v>1</v>
      </c>
      <c r="E15360" s="129" t="s">
        <v>4739</v>
      </c>
      <c r="F15360" s="129" t="s">
        <v>4735</v>
      </c>
      <c r="G15360" s="129" t="s">
        <v>16723</v>
      </c>
    </row>
    <row r="15361" spans="1:7" x14ac:dyDescent="0.3">
      <c r="A15361" s="183">
        <v>46112</v>
      </c>
      <c r="B15361" s="129" t="s">
        <v>17303</v>
      </c>
      <c r="C15361" s="129" t="s">
        <v>417</v>
      </c>
      <c r="D15361" s="165">
        <v>1</v>
      </c>
      <c r="E15361" s="129" t="s">
        <v>4739</v>
      </c>
      <c r="F15361" s="129" t="s">
        <v>4735</v>
      </c>
      <c r="G15361" s="129" t="s">
        <v>16723</v>
      </c>
    </row>
    <row r="15362" spans="1:7" x14ac:dyDescent="0.3">
      <c r="A15362" s="183">
        <v>46112</v>
      </c>
      <c r="B15362" s="129" t="s">
        <v>17304</v>
      </c>
      <c r="C15362" s="129" t="s">
        <v>417</v>
      </c>
      <c r="D15362" s="165">
        <v>1</v>
      </c>
      <c r="E15362" s="129" t="s">
        <v>4739</v>
      </c>
      <c r="F15362" s="129" t="s">
        <v>4735</v>
      </c>
      <c r="G15362" s="129" t="s">
        <v>16723</v>
      </c>
    </row>
    <row r="15363" spans="1:7" x14ac:dyDescent="0.3">
      <c r="A15363" s="183">
        <v>46112</v>
      </c>
      <c r="B15363" s="129" t="s">
        <v>17305</v>
      </c>
      <c r="C15363" s="129" t="s">
        <v>417</v>
      </c>
      <c r="D15363" s="165">
        <v>1</v>
      </c>
      <c r="E15363" s="129" t="s">
        <v>4739</v>
      </c>
      <c r="F15363" s="129" t="s">
        <v>4735</v>
      </c>
      <c r="G15363" s="129" t="s">
        <v>16723</v>
      </c>
    </row>
    <row r="15364" spans="1:7" x14ac:dyDescent="0.3">
      <c r="A15364" s="183">
        <v>46112</v>
      </c>
      <c r="B15364" s="129" t="s">
        <v>17306</v>
      </c>
      <c r="C15364" s="129" t="s">
        <v>417</v>
      </c>
      <c r="D15364" s="165">
        <v>1</v>
      </c>
      <c r="E15364" s="129" t="s">
        <v>4739</v>
      </c>
      <c r="F15364" s="129" t="s">
        <v>4735</v>
      </c>
      <c r="G15364" s="129" t="s">
        <v>16723</v>
      </c>
    </row>
    <row r="15365" spans="1:7" x14ac:dyDescent="0.3">
      <c r="A15365" s="183">
        <v>46112</v>
      </c>
      <c r="B15365" s="129" t="s">
        <v>17307</v>
      </c>
      <c r="C15365" s="129" t="s">
        <v>418</v>
      </c>
      <c r="D15365" s="165">
        <v>1</v>
      </c>
      <c r="E15365" s="129" t="s">
        <v>4739</v>
      </c>
      <c r="F15365" s="129" t="s">
        <v>4735</v>
      </c>
      <c r="G15365" s="129" t="s">
        <v>16723</v>
      </c>
    </row>
    <row r="15366" spans="1:7" x14ac:dyDescent="0.3">
      <c r="A15366" s="183">
        <v>46112</v>
      </c>
      <c r="B15366" s="129" t="s">
        <v>17308</v>
      </c>
      <c r="C15366" s="129" t="s">
        <v>418</v>
      </c>
      <c r="D15366" s="165">
        <v>1</v>
      </c>
      <c r="E15366" s="129" t="s">
        <v>4734</v>
      </c>
      <c r="F15366" s="129" t="s">
        <v>4735</v>
      </c>
      <c r="G15366" s="129" t="s">
        <v>16723</v>
      </c>
    </row>
    <row r="15367" spans="1:7" x14ac:dyDescent="0.3">
      <c r="A15367" s="183">
        <v>46112</v>
      </c>
      <c r="B15367" s="129" t="s">
        <v>17309</v>
      </c>
      <c r="C15367" s="129" t="s">
        <v>418</v>
      </c>
      <c r="D15367" s="165">
        <v>1</v>
      </c>
      <c r="E15367" s="129" t="s">
        <v>4739</v>
      </c>
      <c r="F15367" s="129" t="s">
        <v>4735</v>
      </c>
      <c r="G15367" s="129" t="s">
        <v>16723</v>
      </c>
    </row>
    <row r="15368" spans="1:7" x14ac:dyDescent="0.3">
      <c r="A15368" s="183">
        <v>46112</v>
      </c>
      <c r="B15368" s="129" t="s">
        <v>17310</v>
      </c>
      <c r="C15368" s="129" t="s">
        <v>418</v>
      </c>
      <c r="D15368" s="165">
        <v>1</v>
      </c>
      <c r="E15368" s="129" t="s">
        <v>4739</v>
      </c>
      <c r="F15368" s="129" t="s">
        <v>4735</v>
      </c>
      <c r="G15368" s="129" t="s">
        <v>16723</v>
      </c>
    </row>
    <row r="15369" spans="1:7" x14ac:dyDescent="0.3">
      <c r="A15369" s="183">
        <v>46112</v>
      </c>
      <c r="B15369" s="129" t="s">
        <v>17311</v>
      </c>
      <c r="C15369" s="129" t="s">
        <v>418</v>
      </c>
      <c r="D15369" s="165">
        <v>1</v>
      </c>
      <c r="E15369" s="129" t="s">
        <v>4739</v>
      </c>
      <c r="F15369" s="129" t="s">
        <v>4735</v>
      </c>
      <c r="G15369" s="129" t="s">
        <v>16723</v>
      </c>
    </row>
    <row r="15370" spans="1:7" x14ac:dyDescent="0.3">
      <c r="A15370" s="183">
        <v>46112</v>
      </c>
      <c r="B15370" s="129" t="s">
        <v>17312</v>
      </c>
      <c r="C15370" s="129" t="s">
        <v>418</v>
      </c>
      <c r="D15370" s="165">
        <v>1</v>
      </c>
      <c r="E15370" s="129" t="s">
        <v>4821</v>
      </c>
      <c r="F15370" s="129" t="s">
        <v>4735</v>
      </c>
      <c r="G15370" s="129" t="s">
        <v>16723</v>
      </c>
    </row>
    <row r="15371" spans="1:7" x14ac:dyDescent="0.3">
      <c r="A15371" s="183">
        <v>46112</v>
      </c>
      <c r="B15371" s="129" t="s">
        <v>17313</v>
      </c>
      <c r="C15371" s="129" t="s">
        <v>418</v>
      </c>
      <c r="D15371" s="165">
        <v>1</v>
      </c>
      <c r="E15371" s="129" t="s">
        <v>4739</v>
      </c>
      <c r="F15371" s="129" t="s">
        <v>4735</v>
      </c>
      <c r="G15371" s="129" t="s">
        <v>16723</v>
      </c>
    </row>
    <row r="15372" spans="1:7" x14ac:dyDescent="0.3">
      <c r="A15372" s="183">
        <v>46112</v>
      </c>
      <c r="B15372" s="129" t="s">
        <v>17314</v>
      </c>
      <c r="C15372" s="129" t="s">
        <v>418</v>
      </c>
      <c r="D15372" s="165">
        <v>1</v>
      </c>
      <c r="E15372" s="129" t="s">
        <v>4739</v>
      </c>
      <c r="F15372" s="129" t="s">
        <v>4735</v>
      </c>
      <c r="G15372" s="129" t="s">
        <v>16723</v>
      </c>
    </row>
    <row r="15373" spans="1:7" x14ac:dyDescent="0.3">
      <c r="A15373" s="183">
        <v>46112</v>
      </c>
      <c r="B15373" s="129" t="s">
        <v>17315</v>
      </c>
      <c r="C15373" s="129" t="s">
        <v>418</v>
      </c>
      <c r="D15373" s="165">
        <v>1</v>
      </c>
      <c r="E15373" s="129" t="s">
        <v>4739</v>
      </c>
      <c r="F15373" s="129" t="s">
        <v>4735</v>
      </c>
      <c r="G15373" s="129" t="s">
        <v>16723</v>
      </c>
    </row>
    <row r="15374" spans="1:7" x14ac:dyDescent="0.3">
      <c r="A15374" s="183">
        <v>46112</v>
      </c>
      <c r="B15374" s="129" t="s">
        <v>17316</v>
      </c>
      <c r="C15374" s="129" t="s">
        <v>418</v>
      </c>
      <c r="D15374" s="165">
        <v>1</v>
      </c>
      <c r="E15374" s="129" t="s">
        <v>4739</v>
      </c>
      <c r="F15374" s="129" t="s">
        <v>4735</v>
      </c>
      <c r="G15374" s="129" t="s">
        <v>16723</v>
      </c>
    </row>
    <row r="15375" spans="1:7" x14ac:dyDescent="0.3">
      <c r="A15375" s="183">
        <v>46112</v>
      </c>
      <c r="B15375" s="129" t="s">
        <v>17317</v>
      </c>
      <c r="C15375" s="129" t="s">
        <v>418</v>
      </c>
      <c r="D15375" s="165">
        <v>1</v>
      </c>
      <c r="E15375" s="129" t="s">
        <v>4739</v>
      </c>
      <c r="F15375" s="129" t="s">
        <v>4735</v>
      </c>
      <c r="G15375" s="129" t="s">
        <v>16723</v>
      </c>
    </row>
    <row r="15376" spans="1:7" x14ac:dyDescent="0.3">
      <c r="A15376" s="183">
        <v>46112</v>
      </c>
      <c r="B15376" s="129" t="s">
        <v>17318</v>
      </c>
      <c r="C15376" s="129" t="s">
        <v>416</v>
      </c>
      <c r="D15376" s="165">
        <v>1</v>
      </c>
      <c r="E15376" s="129" t="s">
        <v>4737</v>
      </c>
      <c r="F15376" s="129" t="s">
        <v>4735</v>
      </c>
      <c r="G15376" s="129" t="s">
        <v>16723</v>
      </c>
    </row>
    <row r="15377" spans="1:7" x14ac:dyDescent="0.3">
      <c r="A15377" s="183">
        <v>46112</v>
      </c>
      <c r="B15377" s="129" t="s">
        <v>17319</v>
      </c>
      <c r="C15377" s="129" t="s">
        <v>416</v>
      </c>
      <c r="D15377" s="165">
        <v>1</v>
      </c>
      <c r="E15377" s="129" t="s">
        <v>4739</v>
      </c>
      <c r="F15377" s="129" t="s">
        <v>4735</v>
      </c>
      <c r="G15377" s="129" t="s">
        <v>16723</v>
      </c>
    </row>
    <row r="15378" spans="1:7" x14ac:dyDescent="0.3">
      <c r="A15378" s="183">
        <v>46112</v>
      </c>
      <c r="B15378" s="129" t="s">
        <v>17320</v>
      </c>
      <c r="C15378" s="129" t="s">
        <v>417</v>
      </c>
      <c r="D15378" s="165">
        <v>1</v>
      </c>
      <c r="E15378" s="129" t="s">
        <v>4739</v>
      </c>
      <c r="F15378" s="129" t="s">
        <v>4735</v>
      </c>
      <c r="G15378" s="129" t="s">
        <v>16723</v>
      </c>
    </row>
    <row r="15379" spans="1:7" x14ac:dyDescent="0.3">
      <c r="A15379" s="183">
        <v>46112</v>
      </c>
      <c r="B15379" s="129" t="s">
        <v>17321</v>
      </c>
      <c r="C15379" s="129" t="s">
        <v>417</v>
      </c>
      <c r="D15379" s="165">
        <v>1</v>
      </c>
      <c r="E15379" s="129" t="s">
        <v>4739</v>
      </c>
      <c r="F15379" s="129" t="s">
        <v>4735</v>
      </c>
      <c r="G15379" s="129" t="s">
        <v>16723</v>
      </c>
    </row>
    <row r="15380" spans="1:7" x14ac:dyDescent="0.3">
      <c r="A15380" s="183">
        <v>46112</v>
      </c>
      <c r="B15380" s="129" t="s">
        <v>17322</v>
      </c>
      <c r="C15380" s="129" t="s">
        <v>416</v>
      </c>
      <c r="D15380" s="165">
        <v>1</v>
      </c>
      <c r="E15380" s="129" t="s">
        <v>4739</v>
      </c>
      <c r="F15380" s="129" t="s">
        <v>4735</v>
      </c>
      <c r="G15380" s="129" t="s">
        <v>16723</v>
      </c>
    </row>
    <row r="15381" spans="1:7" x14ac:dyDescent="0.3">
      <c r="A15381" s="183">
        <v>46112</v>
      </c>
      <c r="B15381" s="129" t="s">
        <v>17323</v>
      </c>
      <c r="C15381" s="129" t="s">
        <v>417</v>
      </c>
      <c r="D15381" s="165">
        <v>1</v>
      </c>
      <c r="E15381" s="129" t="s">
        <v>4739</v>
      </c>
      <c r="F15381" s="129" t="s">
        <v>4735</v>
      </c>
      <c r="G15381" s="129" t="s">
        <v>16723</v>
      </c>
    </row>
    <row r="15382" spans="1:7" x14ac:dyDescent="0.3">
      <c r="A15382" s="183">
        <v>46112</v>
      </c>
      <c r="B15382" s="129" t="s">
        <v>17324</v>
      </c>
      <c r="C15382" s="129" t="s">
        <v>417</v>
      </c>
      <c r="D15382" s="165">
        <v>1</v>
      </c>
      <c r="E15382" s="129" t="s">
        <v>4739</v>
      </c>
      <c r="F15382" s="129" t="s">
        <v>4735</v>
      </c>
      <c r="G15382" s="129" t="s">
        <v>16723</v>
      </c>
    </row>
    <row r="15383" spans="1:7" x14ac:dyDescent="0.3">
      <c r="A15383" s="183">
        <v>46112</v>
      </c>
      <c r="B15383" s="129" t="s">
        <v>17325</v>
      </c>
      <c r="C15383" s="129" t="s">
        <v>417</v>
      </c>
      <c r="D15383" s="165">
        <v>1</v>
      </c>
      <c r="E15383" s="129" t="s">
        <v>4739</v>
      </c>
      <c r="F15383" s="129" t="s">
        <v>4735</v>
      </c>
      <c r="G15383" s="129" t="s">
        <v>16723</v>
      </c>
    </row>
    <row r="15384" spans="1:7" x14ac:dyDescent="0.3">
      <c r="A15384" s="183">
        <v>46112</v>
      </c>
      <c r="B15384" s="129" t="s">
        <v>17326</v>
      </c>
      <c r="C15384" s="129" t="s">
        <v>417</v>
      </c>
      <c r="D15384" s="165">
        <v>1</v>
      </c>
      <c r="E15384" s="129" t="s">
        <v>4739</v>
      </c>
      <c r="F15384" s="129" t="s">
        <v>4735</v>
      </c>
      <c r="G15384" s="129" t="s">
        <v>16723</v>
      </c>
    </row>
    <row r="15385" spans="1:7" x14ac:dyDescent="0.3">
      <c r="A15385" s="183">
        <v>46112</v>
      </c>
      <c r="B15385" s="129" t="s">
        <v>17327</v>
      </c>
      <c r="C15385" s="129" t="s">
        <v>418</v>
      </c>
      <c r="D15385" s="165">
        <v>1</v>
      </c>
      <c r="E15385" s="129" t="s">
        <v>4821</v>
      </c>
      <c r="F15385" s="129" t="s">
        <v>4735</v>
      </c>
      <c r="G15385" s="129" t="s">
        <v>16723</v>
      </c>
    </row>
    <row r="15386" spans="1:7" x14ac:dyDescent="0.3">
      <c r="A15386" s="183">
        <v>46112</v>
      </c>
      <c r="B15386" s="129" t="s">
        <v>17328</v>
      </c>
      <c r="C15386" s="129" t="s">
        <v>418</v>
      </c>
      <c r="D15386" s="165">
        <v>1</v>
      </c>
      <c r="E15386" s="129" t="s">
        <v>4821</v>
      </c>
      <c r="F15386" s="129" t="s">
        <v>4735</v>
      </c>
      <c r="G15386" s="129" t="s">
        <v>16723</v>
      </c>
    </row>
    <row r="15387" spans="1:7" x14ac:dyDescent="0.3">
      <c r="A15387" s="183">
        <v>46112</v>
      </c>
      <c r="B15387" s="129" t="s">
        <v>17329</v>
      </c>
      <c r="C15387" s="129" t="s">
        <v>418</v>
      </c>
      <c r="D15387" s="165">
        <v>1</v>
      </c>
      <c r="E15387" s="129" t="s">
        <v>4821</v>
      </c>
      <c r="F15387" s="129" t="s">
        <v>4735</v>
      </c>
      <c r="G15387" s="129" t="s">
        <v>16723</v>
      </c>
    </row>
    <row r="15388" spans="1:7" x14ac:dyDescent="0.3">
      <c r="A15388" s="183">
        <v>46112</v>
      </c>
      <c r="B15388" s="129" t="s">
        <v>17330</v>
      </c>
      <c r="C15388" s="129" t="s">
        <v>416</v>
      </c>
      <c r="D15388" s="165">
        <v>1</v>
      </c>
      <c r="E15388" s="129" t="s">
        <v>4739</v>
      </c>
      <c r="F15388" s="129" t="s">
        <v>4735</v>
      </c>
      <c r="G15388" s="129" t="s">
        <v>16723</v>
      </c>
    </row>
    <row r="15389" spans="1:7" x14ac:dyDescent="0.3">
      <c r="A15389" s="183">
        <v>46112</v>
      </c>
      <c r="B15389" s="129" t="s">
        <v>17331</v>
      </c>
      <c r="C15389" s="129" t="s">
        <v>418</v>
      </c>
      <c r="D15389" s="165">
        <v>1</v>
      </c>
      <c r="E15389" s="129" t="s">
        <v>4821</v>
      </c>
      <c r="F15389" s="129" t="s">
        <v>4735</v>
      </c>
      <c r="G15389" s="129" t="s">
        <v>16723</v>
      </c>
    </row>
    <row r="15390" spans="1:7" x14ac:dyDescent="0.3">
      <c r="A15390" s="183">
        <v>46112</v>
      </c>
      <c r="B15390" s="129" t="s">
        <v>17332</v>
      </c>
      <c r="C15390" s="129" t="s">
        <v>418</v>
      </c>
      <c r="D15390" s="165">
        <v>1</v>
      </c>
      <c r="E15390" s="129" t="s">
        <v>4821</v>
      </c>
      <c r="F15390" s="129" t="s">
        <v>4735</v>
      </c>
      <c r="G15390" s="129" t="s">
        <v>16723</v>
      </c>
    </row>
    <row r="15391" spans="1:7" x14ac:dyDescent="0.3">
      <c r="A15391" s="183">
        <v>46112</v>
      </c>
      <c r="B15391" s="129" t="s">
        <v>17333</v>
      </c>
      <c r="C15391" s="129" t="s">
        <v>418</v>
      </c>
      <c r="D15391" s="165">
        <v>1</v>
      </c>
      <c r="E15391" s="129" t="s">
        <v>4821</v>
      </c>
      <c r="F15391" s="129" t="s">
        <v>4735</v>
      </c>
      <c r="G15391" s="129" t="s">
        <v>16723</v>
      </c>
    </row>
    <row r="15392" spans="1:7" x14ac:dyDescent="0.3">
      <c r="A15392" s="183">
        <v>46112</v>
      </c>
      <c r="B15392" s="129" t="s">
        <v>17334</v>
      </c>
      <c r="C15392" s="129" t="s">
        <v>416</v>
      </c>
      <c r="D15392" s="165">
        <v>1</v>
      </c>
      <c r="E15392" s="129" t="s">
        <v>4739</v>
      </c>
      <c r="F15392" s="129" t="s">
        <v>4735</v>
      </c>
      <c r="G15392" s="129" t="s">
        <v>16723</v>
      </c>
    </row>
    <row r="15393" spans="1:7" x14ac:dyDescent="0.3">
      <c r="A15393" s="183">
        <v>46112</v>
      </c>
      <c r="B15393" s="129" t="s">
        <v>17335</v>
      </c>
      <c r="C15393" s="129" t="s">
        <v>418</v>
      </c>
      <c r="D15393" s="165">
        <v>1</v>
      </c>
      <c r="E15393" s="129" t="s">
        <v>4821</v>
      </c>
      <c r="F15393" s="129" t="s">
        <v>4735</v>
      </c>
      <c r="G15393" s="129" t="s">
        <v>16723</v>
      </c>
    </row>
    <row r="15394" spans="1:7" x14ac:dyDescent="0.3">
      <c r="A15394" s="183">
        <v>46112</v>
      </c>
      <c r="B15394" s="129" t="s">
        <v>17336</v>
      </c>
      <c r="C15394" s="129" t="s">
        <v>418</v>
      </c>
      <c r="D15394" s="165">
        <v>1</v>
      </c>
      <c r="E15394" s="129" t="s">
        <v>4739</v>
      </c>
      <c r="F15394" s="129" t="s">
        <v>4735</v>
      </c>
      <c r="G15394" s="129" t="s">
        <v>16723</v>
      </c>
    </row>
    <row r="15395" spans="1:7" x14ac:dyDescent="0.3">
      <c r="A15395" s="183">
        <v>46112</v>
      </c>
      <c r="B15395" s="129" t="s">
        <v>17337</v>
      </c>
      <c r="C15395" s="129" t="s">
        <v>417</v>
      </c>
      <c r="D15395" s="165">
        <v>1</v>
      </c>
      <c r="E15395" s="129" t="s">
        <v>4739</v>
      </c>
      <c r="F15395" s="129" t="s">
        <v>4735</v>
      </c>
      <c r="G15395" s="129" t="s">
        <v>16723</v>
      </c>
    </row>
    <row r="15396" spans="1:7" x14ac:dyDescent="0.3">
      <c r="A15396" s="183">
        <v>46112</v>
      </c>
      <c r="B15396" s="129" t="s">
        <v>17338</v>
      </c>
      <c r="C15396" s="129" t="s">
        <v>418</v>
      </c>
      <c r="D15396" s="165">
        <v>1</v>
      </c>
      <c r="E15396" s="129" t="s">
        <v>4739</v>
      </c>
      <c r="F15396" s="129" t="s">
        <v>4735</v>
      </c>
      <c r="G15396" s="129" t="s">
        <v>16723</v>
      </c>
    </row>
    <row r="15397" spans="1:7" x14ac:dyDescent="0.3">
      <c r="A15397" s="183">
        <v>46112</v>
      </c>
      <c r="B15397" s="129" t="s">
        <v>17339</v>
      </c>
      <c r="C15397" s="129" t="s">
        <v>418</v>
      </c>
      <c r="D15397" s="165">
        <v>1</v>
      </c>
      <c r="E15397" s="129" t="s">
        <v>4821</v>
      </c>
      <c r="F15397" s="129" t="s">
        <v>4735</v>
      </c>
      <c r="G15397" s="129" t="s">
        <v>16723</v>
      </c>
    </row>
    <row r="15398" spans="1:7" x14ac:dyDescent="0.3">
      <c r="A15398" s="183">
        <v>46112</v>
      </c>
      <c r="B15398" s="129" t="s">
        <v>17340</v>
      </c>
      <c r="C15398" s="129" t="s">
        <v>418</v>
      </c>
      <c r="D15398" s="165">
        <v>1</v>
      </c>
      <c r="E15398" s="129" t="s">
        <v>4821</v>
      </c>
      <c r="F15398" s="129" t="s">
        <v>4735</v>
      </c>
      <c r="G15398" s="129" t="s">
        <v>16723</v>
      </c>
    </row>
    <row r="15399" spans="1:7" x14ac:dyDescent="0.3">
      <c r="A15399" s="183">
        <v>46112</v>
      </c>
      <c r="B15399" s="129" t="s">
        <v>17341</v>
      </c>
      <c r="C15399" s="129" t="s">
        <v>418</v>
      </c>
      <c r="D15399" s="165">
        <v>1</v>
      </c>
      <c r="E15399" s="129" t="s">
        <v>4821</v>
      </c>
      <c r="F15399" s="129" t="s">
        <v>4735</v>
      </c>
      <c r="G15399" s="129" t="s">
        <v>16723</v>
      </c>
    </row>
    <row r="15400" spans="1:7" x14ac:dyDescent="0.3">
      <c r="A15400" s="183">
        <v>46112</v>
      </c>
      <c r="B15400" s="129" t="s">
        <v>17342</v>
      </c>
      <c r="C15400" s="129" t="s">
        <v>417</v>
      </c>
      <c r="D15400" s="165">
        <v>1</v>
      </c>
      <c r="E15400" s="129" t="s">
        <v>4739</v>
      </c>
      <c r="F15400" s="129" t="s">
        <v>4735</v>
      </c>
      <c r="G15400" s="129" t="s">
        <v>16723</v>
      </c>
    </row>
    <row r="15401" spans="1:7" x14ac:dyDescent="0.3">
      <c r="A15401" s="183">
        <v>46112</v>
      </c>
      <c r="B15401" s="129" t="s">
        <v>17343</v>
      </c>
      <c r="C15401" s="129" t="s">
        <v>417</v>
      </c>
      <c r="D15401" s="165">
        <v>1</v>
      </c>
      <c r="E15401" s="129" t="s">
        <v>4739</v>
      </c>
      <c r="F15401" s="129" t="s">
        <v>4735</v>
      </c>
      <c r="G15401" s="129" t="s">
        <v>16723</v>
      </c>
    </row>
    <row r="15402" spans="1:7" x14ac:dyDescent="0.3">
      <c r="A15402" s="183">
        <v>46112</v>
      </c>
      <c r="B15402" s="129" t="s">
        <v>17344</v>
      </c>
      <c r="C15402" s="129" t="s">
        <v>416</v>
      </c>
      <c r="D15402" s="165">
        <v>1</v>
      </c>
      <c r="E15402" s="129" t="s">
        <v>4821</v>
      </c>
      <c r="F15402" s="129" t="s">
        <v>4735</v>
      </c>
      <c r="G15402" s="129" t="s">
        <v>16723</v>
      </c>
    </row>
    <row r="15403" spans="1:7" x14ac:dyDescent="0.3">
      <c r="A15403" s="183">
        <v>46112</v>
      </c>
      <c r="B15403" s="129" t="s">
        <v>17345</v>
      </c>
      <c r="C15403" s="129" t="s">
        <v>418</v>
      </c>
      <c r="D15403" s="165">
        <v>1</v>
      </c>
      <c r="E15403" s="129" t="s">
        <v>4739</v>
      </c>
      <c r="F15403" s="129" t="s">
        <v>4735</v>
      </c>
      <c r="G15403" s="129" t="s">
        <v>16723</v>
      </c>
    </row>
    <row r="15404" spans="1:7" x14ac:dyDescent="0.3">
      <c r="A15404" s="183">
        <v>46112</v>
      </c>
      <c r="B15404" s="129" t="s">
        <v>17346</v>
      </c>
      <c r="C15404" s="129" t="s">
        <v>417</v>
      </c>
      <c r="D15404" s="165">
        <v>1</v>
      </c>
      <c r="E15404" s="129" t="s">
        <v>4739</v>
      </c>
      <c r="F15404" s="129" t="s">
        <v>4735</v>
      </c>
      <c r="G15404" s="129" t="s">
        <v>16723</v>
      </c>
    </row>
    <row r="15405" spans="1:7" x14ac:dyDescent="0.3">
      <c r="A15405" s="183">
        <v>46112</v>
      </c>
      <c r="B15405" s="129" t="s">
        <v>17347</v>
      </c>
      <c r="C15405" s="129" t="s">
        <v>418</v>
      </c>
      <c r="D15405" s="165">
        <v>1</v>
      </c>
      <c r="E15405" s="129" t="s">
        <v>4739</v>
      </c>
      <c r="F15405" s="129" t="s">
        <v>4735</v>
      </c>
      <c r="G15405" s="129" t="s">
        <v>16723</v>
      </c>
    </row>
    <row r="15406" spans="1:7" x14ac:dyDescent="0.3">
      <c r="A15406" s="183">
        <v>46112</v>
      </c>
      <c r="B15406" s="129" t="s">
        <v>17348</v>
      </c>
      <c r="C15406" s="129" t="s">
        <v>418</v>
      </c>
      <c r="D15406" s="165">
        <v>1</v>
      </c>
      <c r="E15406" s="129" t="s">
        <v>4821</v>
      </c>
      <c r="F15406" s="129" t="s">
        <v>4735</v>
      </c>
      <c r="G15406" s="129" t="s">
        <v>16723</v>
      </c>
    </row>
    <row r="15407" spans="1:7" x14ac:dyDescent="0.3">
      <c r="A15407" s="183">
        <v>46112</v>
      </c>
      <c r="B15407" s="129" t="s">
        <v>17349</v>
      </c>
      <c r="C15407" s="129" t="s">
        <v>418</v>
      </c>
      <c r="D15407" s="165">
        <v>1</v>
      </c>
      <c r="E15407" s="129" t="s">
        <v>4821</v>
      </c>
      <c r="F15407" s="129" t="s">
        <v>4735</v>
      </c>
      <c r="G15407" s="129" t="s">
        <v>16723</v>
      </c>
    </row>
    <row r="15408" spans="1:7" x14ac:dyDescent="0.3">
      <c r="A15408" s="183">
        <v>46112</v>
      </c>
      <c r="B15408" s="129" t="s">
        <v>17350</v>
      </c>
      <c r="C15408" s="129" t="s">
        <v>417</v>
      </c>
      <c r="D15408" s="165">
        <v>1</v>
      </c>
      <c r="E15408" s="129" t="s">
        <v>4739</v>
      </c>
      <c r="F15408" s="129" t="s">
        <v>4735</v>
      </c>
      <c r="G15408" s="129" t="s">
        <v>16723</v>
      </c>
    </row>
    <row r="15409" spans="1:7" x14ac:dyDescent="0.3">
      <c r="A15409" s="183">
        <v>46112</v>
      </c>
      <c r="B15409" s="129" t="s">
        <v>17351</v>
      </c>
      <c r="C15409" s="129" t="s">
        <v>417</v>
      </c>
      <c r="D15409" s="165">
        <v>1</v>
      </c>
      <c r="E15409" s="129" t="s">
        <v>4739</v>
      </c>
      <c r="F15409" s="129" t="s">
        <v>4735</v>
      </c>
      <c r="G15409" s="129" t="s">
        <v>16723</v>
      </c>
    </row>
    <row r="15410" spans="1:7" x14ac:dyDescent="0.3">
      <c r="A15410" s="183">
        <v>46112</v>
      </c>
      <c r="B15410" s="129" t="s">
        <v>17352</v>
      </c>
      <c r="C15410" s="129" t="s">
        <v>418</v>
      </c>
      <c r="D15410" s="165">
        <v>1</v>
      </c>
      <c r="E15410" s="129" t="s">
        <v>4821</v>
      </c>
      <c r="F15410" s="129" t="s">
        <v>4735</v>
      </c>
      <c r="G15410" s="129" t="s">
        <v>16723</v>
      </c>
    </row>
    <row r="15411" spans="1:7" x14ac:dyDescent="0.3">
      <c r="A15411" s="183">
        <v>46112</v>
      </c>
      <c r="B15411" s="129" t="s">
        <v>17353</v>
      </c>
      <c r="C15411" s="129" t="s">
        <v>418</v>
      </c>
      <c r="D15411" s="165">
        <v>1</v>
      </c>
      <c r="E15411" s="129" t="s">
        <v>4821</v>
      </c>
      <c r="F15411" s="129" t="s">
        <v>4735</v>
      </c>
      <c r="G15411" s="129" t="s">
        <v>16723</v>
      </c>
    </row>
    <row r="15412" spans="1:7" x14ac:dyDescent="0.3">
      <c r="A15412" s="183">
        <v>46112</v>
      </c>
      <c r="B15412" s="129" t="s">
        <v>17354</v>
      </c>
      <c r="C15412" s="129" t="s">
        <v>418</v>
      </c>
      <c r="D15412" s="165">
        <v>1</v>
      </c>
      <c r="E15412" s="129" t="s">
        <v>4739</v>
      </c>
      <c r="F15412" s="129" t="s">
        <v>4735</v>
      </c>
      <c r="G15412" s="129" t="s">
        <v>16723</v>
      </c>
    </row>
    <row r="15413" spans="1:7" x14ac:dyDescent="0.3">
      <c r="A15413" s="183">
        <v>46112</v>
      </c>
      <c r="B15413" s="129" t="s">
        <v>17355</v>
      </c>
      <c r="C15413" s="129" t="s">
        <v>418</v>
      </c>
      <c r="D15413" s="165">
        <v>1</v>
      </c>
      <c r="E15413" s="129" t="s">
        <v>4739</v>
      </c>
      <c r="F15413" s="129" t="s">
        <v>4735</v>
      </c>
      <c r="G15413" s="129" t="s">
        <v>16723</v>
      </c>
    </row>
    <row r="15414" spans="1:7" x14ac:dyDescent="0.3">
      <c r="A15414" s="183">
        <v>46112</v>
      </c>
      <c r="B15414" s="129" t="s">
        <v>17356</v>
      </c>
      <c r="C15414" s="129" t="s">
        <v>418</v>
      </c>
      <c r="D15414" s="165">
        <v>1</v>
      </c>
      <c r="E15414" s="129" t="s">
        <v>4737</v>
      </c>
      <c r="F15414" s="129" t="s">
        <v>4735</v>
      </c>
      <c r="G15414" s="129" t="s">
        <v>16723</v>
      </c>
    </row>
    <row r="15415" spans="1:7" x14ac:dyDescent="0.3">
      <c r="A15415" s="183">
        <v>46112</v>
      </c>
      <c r="B15415" s="129" t="s">
        <v>17357</v>
      </c>
      <c r="C15415" s="129" t="s">
        <v>418</v>
      </c>
      <c r="D15415" s="165">
        <v>1</v>
      </c>
      <c r="E15415" s="129" t="s">
        <v>4739</v>
      </c>
      <c r="F15415" s="129" t="s">
        <v>4735</v>
      </c>
      <c r="G15415" s="129" t="s">
        <v>16723</v>
      </c>
    </row>
    <row r="15416" spans="1:7" x14ac:dyDescent="0.3">
      <c r="A15416" s="183">
        <v>46112</v>
      </c>
      <c r="B15416" s="129" t="s">
        <v>17358</v>
      </c>
      <c r="C15416" s="129" t="s">
        <v>416</v>
      </c>
      <c r="D15416" s="165">
        <v>1</v>
      </c>
      <c r="E15416" s="129" t="s">
        <v>4739</v>
      </c>
      <c r="F15416" s="129" t="s">
        <v>4735</v>
      </c>
      <c r="G15416" s="129" t="s">
        <v>16723</v>
      </c>
    </row>
    <row r="15417" spans="1:7" x14ac:dyDescent="0.3">
      <c r="A15417" s="183">
        <v>46112</v>
      </c>
      <c r="B15417" s="129" t="s">
        <v>17359</v>
      </c>
      <c r="C15417" s="129" t="s">
        <v>418</v>
      </c>
      <c r="D15417" s="165">
        <v>1</v>
      </c>
      <c r="E15417" s="129" t="s">
        <v>4739</v>
      </c>
      <c r="F15417" s="129" t="s">
        <v>4735</v>
      </c>
      <c r="G15417" s="129" t="s">
        <v>16723</v>
      </c>
    </row>
    <row r="15418" spans="1:7" x14ac:dyDescent="0.3">
      <c r="A15418" s="183">
        <v>46112</v>
      </c>
      <c r="B15418" s="129" t="s">
        <v>17360</v>
      </c>
      <c r="C15418" s="129" t="s">
        <v>418</v>
      </c>
      <c r="D15418" s="165">
        <v>1</v>
      </c>
      <c r="E15418" s="129" t="s">
        <v>4739</v>
      </c>
      <c r="F15418" s="129" t="s">
        <v>4735</v>
      </c>
      <c r="G15418" s="129" t="s">
        <v>16723</v>
      </c>
    </row>
    <row r="15419" spans="1:7" x14ac:dyDescent="0.3">
      <c r="A15419" s="183">
        <v>46112</v>
      </c>
      <c r="B15419" s="129" t="s">
        <v>17361</v>
      </c>
      <c r="C15419" s="129" t="s">
        <v>418</v>
      </c>
      <c r="D15419" s="165">
        <v>1</v>
      </c>
      <c r="E15419" s="129" t="s">
        <v>4737</v>
      </c>
      <c r="F15419" s="129" t="s">
        <v>4735</v>
      </c>
      <c r="G15419" s="129" t="s">
        <v>16723</v>
      </c>
    </row>
    <row r="15420" spans="1:7" x14ac:dyDescent="0.3">
      <c r="A15420" s="183">
        <v>46112</v>
      </c>
      <c r="B15420" s="129" t="s">
        <v>17362</v>
      </c>
      <c r="C15420" s="129" t="s">
        <v>418</v>
      </c>
      <c r="D15420" s="165">
        <v>1</v>
      </c>
      <c r="E15420" s="129" t="s">
        <v>4739</v>
      </c>
      <c r="F15420" s="129" t="s">
        <v>4735</v>
      </c>
      <c r="G15420" s="129" t="s">
        <v>16723</v>
      </c>
    </row>
    <row r="15421" spans="1:7" x14ac:dyDescent="0.3">
      <c r="A15421" s="183">
        <v>46112</v>
      </c>
      <c r="B15421" s="129" t="s">
        <v>17363</v>
      </c>
      <c r="C15421" s="129" t="s">
        <v>416</v>
      </c>
      <c r="D15421" s="165">
        <v>1</v>
      </c>
      <c r="E15421" s="129" t="s">
        <v>4734</v>
      </c>
      <c r="F15421" s="129" t="s">
        <v>4735</v>
      </c>
      <c r="G15421" s="129" t="s">
        <v>16723</v>
      </c>
    </row>
    <row r="15422" spans="1:7" x14ac:dyDescent="0.3">
      <c r="A15422" s="183">
        <v>46112</v>
      </c>
      <c r="B15422" s="129" t="s">
        <v>17364</v>
      </c>
      <c r="C15422" s="129" t="s">
        <v>417</v>
      </c>
      <c r="D15422" s="165">
        <v>1</v>
      </c>
      <c r="E15422" s="129" t="s">
        <v>4739</v>
      </c>
      <c r="F15422" s="129" t="s">
        <v>4735</v>
      </c>
      <c r="G15422" s="129" t="s">
        <v>16723</v>
      </c>
    </row>
    <row r="15423" spans="1:7" x14ac:dyDescent="0.3">
      <c r="A15423" s="183">
        <v>46112</v>
      </c>
      <c r="B15423" s="129" t="s">
        <v>17365</v>
      </c>
      <c r="C15423" s="129" t="s">
        <v>417</v>
      </c>
      <c r="D15423" s="165">
        <v>1</v>
      </c>
      <c r="E15423" s="129" t="s">
        <v>4739</v>
      </c>
      <c r="F15423" s="129" t="s">
        <v>4735</v>
      </c>
      <c r="G15423" s="129" t="s">
        <v>16723</v>
      </c>
    </row>
    <row r="15424" spans="1:7" x14ac:dyDescent="0.3">
      <c r="A15424" s="183">
        <v>46112</v>
      </c>
      <c r="B15424" s="129" t="s">
        <v>17366</v>
      </c>
      <c r="C15424" s="129" t="s">
        <v>417</v>
      </c>
      <c r="D15424" s="165">
        <v>1</v>
      </c>
      <c r="E15424" s="129" t="s">
        <v>4739</v>
      </c>
      <c r="F15424" s="129" t="s">
        <v>4735</v>
      </c>
      <c r="G15424" s="129" t="s">
        <v>16723</v>
      </c>
    </row>
    <row r="15425" spans="1:7" x14ac:dyDescent="0.3">
      <c r="A15425" s="183">
        <v>46112</v>
      </c>
      <c r="B15425" s="129" t="s">
        <v>17367</v>
      </c>
      <c r="C15425" s="129" t="s">
        <v>418</v>
      </c>
      <c r="D15425" s="165">
        <v>1</v>
      </c>
      <c r="E15425" s="129" t="s">
        <v>4739</v>
      </c>
      <c r="F15425" s="129" t="s">
        <v>4735</v>
      </c>
      <c r="G15425" s="129" t="s">
        <v>16723</v>
      </c>
    </row>
    <row r="15426" spans="1:7" x14ac:dyDescent="0.3">
      <c r="A15426" s="183">
        <v>46112</v>
      </c>
      <c r="B15426" s="129" t="s">
        <v>17368</v>
      </c>
      <c r="C15426" s="129" t="s">
        <v>416</v>
      </c>
      <c r="D15426" s="165">
        <v>1</v>
      </c>
      <c r="E15426" s="129" t="s">
        <v>4734</v>
      </c>
      <c r="F15426" s="129" t="s">
        <v>4735</v>
      </c>
      <c r="G15426" s="129" t="s">
        <v>16723</v>
      </c>
    </row>
    <row r="15427" spans="1:7" x14ac:dyDescent="0.3">
      <c r="A15427" s="183">
        <v>46112</v>
      </c>
      <c r="B15427" s="129" t="s">
        <v>17369</v>
      </c>
      <c r="C15427" s="129" t="s">
        <v>417</v>
      </c>
      <c r="D15427" s="165">
        <v>1</v>
      </c>
      <c r="E15427" s="129" t="s">
        <v>4739</v>
      </c>
      <c r="F15427" s="129" t="s">
        <v>4735</v>
      </c>
      <c r="G15427" s="129" t="s">
        <v>16723</v>
      </c>
    </row>
    <row r="15428" spans="1:7" x14ac:dyDescent="0.3">
      <c r="A15428" s="183">
        <v>46112</v>
      </c>
      <c r="B15428" s="129" t="s">
        <v>17370</v>
      </c>
      <c r="C15428" s="129" t="s">
        <v>416</v>
      </c>
      <c r="D15428" s="165">
        <v>1</v>
      </c>
      <c r="E15428" s="129" t="s">
        <v>4739</v>
      </c>
      <c r="F15428" s="129" t="s">
        <v>4735</v>
      </c>
      <c r="G15428" s="129" t="s">
        <v>16723</v>
      </c>
    </row>
    <row r="15429" spans="1:7" x14ac:dyDescent="0.3">
      <c r="A15429" s="183">
        <v>46112</v>
      </c>
      <c r="B15429" s="129" t="s">
        <v>17371</v>
      </c>
      <c r="C15429" s="129" t="s">
        <v>418</v>
      </c>
      <c r="D15429" s="165">
        <v>1</v>
      </c>
      <c r="E15429" s="129" t="s">
        <v>4739</v>
      </c>
      <c r="F15429" s="129" t="s">
        <v>4735</v>
      </c>
      <c r="G15429" s="129" t="s">
        <v>16723</v>
      </c>
    </row>
    <row r="15430" spans="1:7" x14ac:dyDescent="0.3">
      <c r="A15430" s="183">
        <v>46112</v>
      </c>
      <c r="B15430" s="129" t="s">
        <v>17372</v>
      </c>
      <c r="C15430" s="129" t="s">
        <v>418</v>
      </c>
      <c r="D15430" s="165">
        <v>1</v>
      </c>
      <c r="E15430" s="129" t="s">
        <v>4739</v>
      </c>
      <c r="F15430" s="129" t="s">
        <v>4735</v>
      </c>
      <c r="G15430" s="129" t="s">
        <v>16723</v>
      </c>
    </row>
    <row r="15431" spans="1:7" x14ac:dyDescent="0.3">
      <c r="A15431" s="183">
        <v>46112</v>
      </c>
      <c r="B15431" s="129" t="s">
        <v>17373</v>
      </c>
      <c r="C15431" s="129" t="s">
        <v>416</v>
      </c>
      <c r="D15431" s="165">
        <v>1</v>
      </c>
      <c r="E15431" s="129" t="s">
        <v>4739</v>
      </c>
      <c r="F15431" s="129" t="s">
        <v>4735</v>
      </c>
      <c r="G15431" s="129" t="s">
        <v>16723</v>
      </c>
    </row>
    <row r="15432" spans="1:7" x14ac:dyDescent="0.3">
      <c r="A15432" s="183">
        <v>46112</v>
      </c>
      <c r="B15432" s="129" t="s">
        <v>17374</v>
      </c>
      <c r="C15432" s="129" t="s">
        <v>418</v>
      </c>
      <c r="D15432" s="165">
        <v>1</v>
      </c>
      <c r="E15432" s="129" t="s">
        <v>4739</v>
      </c>
      <c r="F15432" s="129" t="s">
        <v>4735</v>
      </c>
      <c r="G15432" s="129" t="s">
        <v>16723</v>
      </c>
    </row>
    <row r="15433" spans="1:7" x14ac:dyDescent="0.3">
      <c r="A15433" s="183">
        <v>46112</v>
      </c>
      <c r="B15433" s="129" t="s">
        <v>17375</v>
      </c>
      <c r="C15433" s="129" t="s">
        <v>418</v>
      </c>
      <c r="D15433" s="165">
        <v>1</v>
      </c>
      <c r="E15433" s="129" t="s">
        <v>4739</v>
      </c>
      <c r="F15433" s="129" t="s">
        <v>4735</v>
      </c>
      <c r="G15433" s="129" t="s">
        <v>16723</v>
      </c>
    </row>
    <row r="15434" spans="1:7" x14ac:dyDescent="0.3">
      <c r="A15434" s="183">
        <v>46112</v>
      </c>
      <c r="B15434" s="129" t="s">
        <v>17376</v>
      </c>
      <c r="C15434" s="129" t="s">
        <v>418</v>
      </c>
      <c r="D15434" s="165">
        <v>1</v>
      </c>
      <c r="E15434" s="129" t="s">
        <v>4739</v>
      </c>
      <c r="F15434" s="129" t="s">
        <v>4735</v>
      </c>
      <c r="G15434" s="129" t="s">
        <v>16723</v>
      </c>
    </row>
    <row r="15435" spans="1:7" x14ac:dyDescent="0.3">
      <c r="A15435" s="183">
        <v>46112</v>
      </c>
      <c r="B15435" s="129" t="s">
        <v>17377</v>
      </c>
      <c r="C15435" s="129" t="s">
        <v>418</v>
      </c>
      <c r="D15435" s="165">
        <v>1</v>
      </c>
      <c r="E15435" s="129" t="s">
        <v>4739</v>
      </c>
      <c r="F15435" s="129" t="s">
        <v>4735</v>
      </c>
      <c r="G15435" s="129" t="s">
        <v>16723</v>
      </c>
    </row>
    <row r="15436" spans="1:7" x14ac:dyDescent="0.3">
      <c r="A15436" s="183">
        <v>46112</v>
      </c>
      <c r="B15436" s="129" t="s">
        <v>17378</v>
      </c>
      <c r="C15436" s="129" t="s">
        <v>417</v>
      </c>
      <c r="D15436" s="165">
        <v>1</v>
      </c>
      <c r="E15436" s="129" t="s">
        <v>4739</v>
      </c>
      <c r="F15436" s="129" t="s">
        <v>4735</v>
      </c>
      <c r="G15436" s="129" t="s">
        <v>16723</v>
      </c>
    </row>
    <row r="15437" spans="1:7" x14ac:dyDescent="0.3">
      <c r="A15437" s="183">
        <v>46112</v>
      </c>
      <c r="B15437" s="129" t="s">
        <v>17379</v>
      </c>
      <c r="C15437" s="129" t="s">
        <v>417</v>
      </c>
      <c r="D15437" s="165">
        <v>1</v>
      </c>
      <c r="E15437" s="129" t="s">
        <v>4739</v>
      </c>
      <c r="F15437" s="129" t="s">
        <v>4735</v>
      </c>
      <c r="G15437" s="129" t="s">
        <v>16723</v>
      </c>
    </row>
    <row r="15438" spans="1:7" x14ac:dyDescent="0.3">
      <c r="A15438" s="183">
        <v>46112</v>
      </c>
      <c r="B15438" s="129" t="s">
        <v>17380</v>
      </c>
      <c r="C15438" s="129" t="s">
        <v>418</v>
      </c>
      <c r="D15438" s="165">
        <v>1</v>
      </c>
      <c r="E15438" s="129" t="s">
        <v>4739</v>
      </c>
      <c r="F15438" s="129" t="s">
        <v>4735</v>
      </c>
      <c r="G15438" s="129" t="s">
        <v>16723</v>
      </c>
    </row>
    <row r="15439" spans="1:7" x14ac:dyDescent="0.3">
      <c r="A15439" s="183">
        <v>46112</v>
      </c>
      <c r="B15439" s="129" t="s">
        <v>17381</v>
      </c>
      <c r="C15439" s="129" t="s">
        <v>418</v>
      </c>
      <c r="D15439" s="165">
        <v>1</v>
      </c>
      <c r="E15439" s="129" t="s">
        <v>4739</v>
      </c>
      <c r="F15439" s="129" t="s">
        <v>4735</v>
      </c>
      <c r="G15439" s="129" t="s">
        <v>16723</v>
      </c>
    </row>
    <row r="15440" spans="1:7" x14ac:dyDescent="0.3">
      <c r="A15440" s="183">
        <v>46112</v>
      </c>
      <c r="B15440" s="129" t="s">
        <v>17382</v>
      </c>
      <c r="C15440" s="129" t="s">
        <v>418</v>
      </c>
      <c r="D15440" s="165">
        <v>1</v>
      </c>
      <c r="E15440" s="129" t="s">
        <v>4739</v>
      </c>
      <c r="F15440" s="129" t="s">
        <v>4735</v>
      </c>
      <c r="G15440" s="129" t="s">
        <v>16723</v>
      </c>
    </row>
    <row r="15441" spans="1:7" x14ac:dyDescent="0.3">
      <c r="A15441" s="183">
        <v>46112</v>
      </c>
      <c r="B15441" s="129" t="s">
        <v>17383</v>
      </c>
      <c r="C15441" s="129" t="s">
        <v>418</v>
      </c>
      <c r="D15441" s="165">
        <v>1</v>
      </c>
      <c r="E15441" s="129" t="s">
        <v>4739</v>
      </c>
      <c r="F15441" s="129" t="s">
        <v>4735</v>
      </c>
      <c r="G15441" s="129" t="s">
        <v>16723</v>
      </c>
    </row>
    <row r="15442" spans="1:7" x14ac:dyDescent="0.3">
      <c r="A15442" s="183">
        <v>46112</v>
      </c>
      <c r="B15442" s="129" t="s">
        <v>17384</v>
      </c>
      <c r="C15442" s="129" t="s">
        <v>416</v>
      </c>
      <c r="D15442" s="165">
        <v>1</v>
      </c>
      <c r="E15442" s="129" t="s">
        <v>4739</v>
      </c>
      <c r="F15442" s="129" t="s">
        <v>4735</v>
      </c>
      <c r="G15442" s="129" t="s">
        <v>16723</v>
      </c>
    </row>
    <row r="15443" spans="1:7" x14ac:dyDescent="0.3">
      <c r="A15443" s="183">
        <v>46112</v>
      </c>
      <c r="B15443" s="129" t="s">
        <v>17385</v>
      </c>
      <c r="C15443" s="129" t="s">
        <v>416</v>
      </c>
      <c r="D15443" s="165">
        <v>1</v>
      </c>
      <c r="E15443" s="129" t="s">
        <v>4741</v>
      </c>
      <c r="F15443" s="129" t="s">
        <v>4735</v>
      </c>
      <c r="G15443" s="129" t="s">
        <v>16723</v>
      </c>
    </row>
    <row r="15444" spans="1:7" x14ac:dyDescent="0.3">
      <c r="A15444" s="183">
        <v>46112</v>
      </c>
      <c r="B15444" s="129" t="s">
        <v>17386</v>
      </c>
      <c r="C15444" s="129" t="s">
        <v>417</v>
      </c>
      <c r="D15444" s="165">
        <v>1</v>
      </c>
      <c r="E15444" s="129" t="s">
        <v>4739</v>
      </c>
      <c r="F15444" s="129" t="s">
        <v>4735</v>
      </c>
      <c r="G15444" s="129" t="s">
        <v>16723</v>
      </c>
    </row>
    <row r="15445" spans="1:7" x14ac:dyDescent="0.3">
      <c r="A15445" s="183">
        <v>46112</v>
      </c>
      <c r="B15445" s="129" t="s">
        <v>17387</v>
      </c>
      <c r="C15445" s="129" t="s">
        <v>417</v>
      </c>
      <c r="D15445" s="165">
        <v>1</v>
      </c>
      <c r="E15445" s="129" t="s">
        <v>4739</v>
      </c>
      <c r="F15445" s="129" t="s">
        <v>4735</v>
      </c>
      <c r="G15445" s="129" t="s">
        <v>16723</v>
      </c>
    </row>
    <row r="15446" spans="1:7" x14ac:dyDescent="0.3">
      <c r="A15446" s="183">
        <v>46112</v>
      </c>
      <c r="B15446" s="129" t="s">
        <v>17388</v>
      </c>
      <c r="C15446" s="129" t="s">
        <v>417</v>
      </c>
      <c r="D15446" s="165">
        <v>1</v>
      </c>
      <c r="E15446" s="129" t="s">
        <v>4739</v>
      </c>
      <c r="F15446" s="129" t="s">
        <v>4735</v>
      </c>
      <c r="G15446" s="129" t="s">
        <v>16723</v>
      </c>
    </row>
    <row r="15447" spans="1:7" x14ac:dyDescent="0.3">
      <c r="A15447" s="183">
        <v>46112</v>
      </c>
      <c r="B15447" s="129" t="s">
        <v>17389</v>
      </c>
      <c r="C15447" s="129" t="s">
        <v>417</v>
      </c>
      <c r="D15447" s="165">
        <v>1</v>
      </c>
      <c r="E15447" s="129" t="s">
        <v>4739</v>
      </c>
      <c r="F15447" s="129" t="s">
        <v>4735</v>
      </c>
      <c r="G15447" s="129" t="s">
        <v>16723</v>
      </c>
    </row>
    <row r="15448" spans="1:7" x14ac:dyDescent="0.3">
      <c r="A15448" s="183">
        <v>46112</v>
      </c>
      <c r="B15448" s="129" t="s">
        <v>17390</v>
      </c>
      <c r="C15448" s="129" t="s">
        <v>417</v>
      </c>
      <c r="D15448" s="165">
        <v>1</v>
      </c>
      <c r="E15448" s="129" t="s">
        <v>4739</v>
      </c>
      <c r="F15448" s="129" t="s">
        <v>4735</v>
      </c>
      <c r="G15448" s="129" t="s">
        <v>16723</v>
      </c>
    </row>
    <row r="15449" spans="1:7" x14ac:dyDescent="0.3">
      <c r="A15449" s="183">
        <v>46112</v>
      </c>
      <c r="B15449" s="129" t="s">
        <v>17391</v>
      </c>
      <c r="C15449" s="129" t="s">
        <v>416</v>
      </c>
      <c r="D15449" s="165">
        <v>1</v>
      </c>
      <c r="E15449" s="129" t="s">
        <v>4739</v>
      </c>
      <c r="F15449" s="129" t="s">
        <v>4735</v>
      </c>
      <c r="G15449" s="129" t="s">
        <v>16723</v>
      </c>
    </row>
    <row r="15450" spans="1:7" x14ac:dyDescent="0.3">
      <c r="A15450" s="183">
        <v>46112</v>
      </c>
      <c r="B15450" s="129" t="s">
        <v>17392</v>
      </c>
      <c r="C15450" s="129" t="s">
        <v>417</v>
      </c>
      <c r="D15450" s="165">
        <v>1</v>
      </c>
      <c r="E15450" s="129" t="s">
        <v>4739</v>
      </c>
      <c r="F15450" s="129" t="s">
        <v>4735</v>
      </c>
      <c r="G15450" s="129" t="s">
        <v>16723</v>
      </c>
    </row>
    <row r="15451" spans="1:7" x14ac:dyDescent="0.3">
      <c r="A15451" s="183">
        <v>46112</v>
      </c>
      <c r="B15451" s="129" t="s">
        <v>17393</v>
      </c>
      <c r="C15451" s="129" t="s">
        <v>418</v>
      </c>
      <c r="D15451" s="165">
        <v>1</v>
      </c>
      <c r="E15451" s="129" t="s">
        <v>4739</v>
      </c>
      <c r="F15451" s="129" t="s">
        <v>4735</v>
      </c>
      <c r="G15451" s="129" t="s">
        <v>16723</v>
      </c>
    </row>
    <row r="15452" spans="1:7" x14ac:dyDescent="0.3">
      <c r="A15452" s="183">
        <v>46112</v>
      </c>
      <c r="B15452" s="129" t="s">
        <v>17394</v>
      </c>
      <c r="C15452" s="129" t="s">
        <v>416</v>
      </c>
      <c r="D15452" s="165">
        <v>1</v>
      </c>
      <c r="E15452" s="129" t="s">
        <v>4739</v>
      </c>
      <c r="F15452" s="129" t="s">
        <v>4735</v>
      </c>
      <c r="G15452" s="129" t="s">
        <v>16723</v>
      </c>
    </row>
    <row r="15453" spans="1:7" x14ac:dyDescent="0.3">
      <c r="A15453" s="183">
        <v>46112</v>
      </c>
      <c r="B15453" s="129" t="s">
        <v>17395</v>
      </c>
      <c r="C15453" s="129" t="s">
        <v>418</v>
      </c>
      <c r="D15453" s="165">
        <v>1</v>
      </c>
      <c r="E15453" s="129" t="s">
        <v>4739</v>
      </c>
      <c r="F15453" s="129" t="s">
        <v>4735</v>
      </c>
      <c r="G15453" s="129" t="s">
        <v>16723</v>
      </c>
    </row>
    <row r="15454" spans="1:7" x14ac:dyDescent="0.3">
      <c r="A15454" s="183">
        <v>46112</v>
      </c>
      <c r="B15454" s="129" t="s">
        <v>17396</v>
      </c>
      <c r="C15454" s="129" t="s">
        <v>418</v>
      </c>
      <c r="D15454" s="165">
        <v>1</v>
      </c>
      <c r="E15454" s="129" t="s">
        <v>4821</v>
      </c>
      <c r="F15454" s="129" t="s">
        <v>4735</v>
      </c>
      <c r="G15454" s="129" t="s">
        <v>16723</v>
      </c>
    </row>
    <row r="15455" spans="1:7" x14ac:dyDescent="0.3">
      <c r="A15455" s="183">
        <v>46112</v>
      </c>
      <c r="B15455" s="129" t="s">
        <v>17397</v>
      </c>
      <c r="C15455" s="129" t="s">
        <v>416</v>
      </c>
      <c r="D15455" s="165">
        <v>1</v>
      </c>
      <c r="E15455" s="129" t="s">
        <v>4739</v>
      </c>
      <c r="F15455" s="129" t="s">
        <v>4735</v>
      </c>
      <c r="G15455" s="129" t="s">
        <v>16723</v>
      </c>
    </row>
    <row r="15456" spans="1:7" x14ac:dyDescent="0.3">
      <c r="A15456" s="183">
        <v>46112</v>
      </c>
      <c r="B15456" s="129" t="s">
        <v>17398</v>
      </c>
      <c r="C15456" s="129" t="s">
        <v>418</v>
      </c>
      <c r="D15456" s="165">
        <v>1</v>
      </c>
      <c r="E15456" s="129" t="s">
        <v>4821</v>
      </c>
      <c r="F15456" s="129" t="s">
        <v>4735</v>
      </c>
      <c r="G15456" s="129" t="s">
        <v>16723</v>
      </c>
    </row>
    <row r="15457" spans="1:7" x14ac:dyDescent="0.3">
      <c r="A15457" s="183">
        <v>46112</v>
      </c>
      <c r="B15457" s="129" t="s">
        <v>17399</v>
      </c>
      <c r="C15457" s="129" t="s">
        <v>418</v>
      </c>
      <c r="D15457" s="165">
        <v>1</v>
      </c>
      <c r="E15457" s="129" t="s">
        <v>4737</v>
      </c>
      <c r="F15457" s="129" t="s">
        <v>4735</v>
      </c>
      <c r="G15457" s="129" t="s">
        <v>16723</v>
      </c>
    </row>
    <row r="15458" spans="1:7" x14ac:dyDescent="0.3">
      <c r="A15458" s="183">
        <v>46112</v>
      </c>
      <c r="B15458" s="129" t="s">
        <v>17400</v>
      </c>
      <c r="C15458" s="129" t="s">
        <v>416</v>
      </c>
      <c r="D15458" s="165">
        <v>1</v>
      </c>
      <c r="E15458" s="129" t="s">
        <v>4739</v>
      </c>
      <c r="F15458" s="129" t="s">
        <v>4735</v>
      </c>
      <c r="G15458" s="129" t="s">
        <v>16723</v>
      </c>
    </row>
    <row r="15459" spans="1:7" x14ac:dyDescent="0.3">
      <c r="A15459" s="183">
        <v>46112</v>
      </c>
      <c r="B15459" s="129" t="s">
        <v>17401</v>
      </c>
      <c r="C15459" s="129" t="s">
        <v>418</v>
      </c>
      <c r="D15459" s="165">
        <v>1</v>
      </c>
      <c r="E15459" s="129" t="s">
        <v>4739</v>
      </c>
      <c r="F15459" s="129" t="s">
        <v>4735</v>
      </c>
      <c r="G15459" s="129" t="s">
        <v>16723</v>
      </c>
    </row>
    <row r="15460" spans="1:7" x14ac:dyDescent="0.3">
      <c r="A15460" s="183">
        <v>46112</v>
      </c>
      <c r="B15460" s="129" t="s">
        <v>17402</v>
      </c>
      <c r="C15460" s="129" t="s">
        <v>417</v>
      </c>
      <c r="D15460" s="165">
        <v>1</v>
      </c>
      <c r="E15460" s="129" t="s">
        <v>4739</v>
      </c>
      <c r="F15460" s="129" t="s">
        <v>4735</v>
      </c>
      <c r="G15460" s="129" t="s">
        <v>16723</v>
      </c>
    </row>
    <row r="15461" spans="1:7" x14ac:dyDescent="0.3">
      <c r="A15461" s="183">
        <v>46112</v>
      </c>
      <c r="B15461" s="129" t="s">
        <v>17403</v>
      </c>
      <c r="C15461" s="129" t="s">
        <v>417</v>
      </c>
      <c r="D15461" s="165">
        <v>1</v>
      </c>
      <c r="E15461" s="129" t="s">
        <v>4739</v>
      </c>
      <c r="F15461" s="129" t="s">
        <v>4735</v>
      </c>
      <c r="G15461" s="129" t="s">
        <v>16723</v>
      </c>
    </row>
    <row r="15462" spans="1:7" x14ac:dyDescent="0.3">
      <c r="A15462" s="183">
        <v>46112</v>
      </c>
      <c r="B15462" s="129" t="s">
        <v>17404</v>
      </c>
      <c r="C15462" s="129" t="s">
        <v>417</v>
      </c>
      <c r="D15462" s="165">
        <v>1</v>
      </c>
      <c r="E15462" s="129" t="s">
        <v>4739</v>
      </c>
      <c r="F15462" s="129" t="s">
        <v>4735</v>
      </c>
      <c r="G15462" s="129" t="s">
        <v>16723</v>
      </c>
    </row>
    <row r="15463" spans="1:7" x14ac:dyDescent="0.3">
      <c r="A15463" s="183">
        <v>46112</v>
      </c>
      <c r="B15463" s="129" t="s">
        <v>17405</v>
      </c>
      <c r="C15463" s="129" t="s">
        <v>417</v>
      </c>
      <c r="D15463" s="165">
        <v>1</v>
      </c>
      <c r="E15463" s="129" t="s">
        <v>4739</v>
      </c>
      <c r="F15463" s="129" t="s">
        <v>4735</v>
      </c>
      <c r="G15463" s="129" t="s">
        <v>16723</v>
      </c>
    </row>
    <row r="15464" spans="1:7" x14ac:dyDescent="0.3">
      <c r="A15464" s="183">
        <v>46112</v>
      </c>
      <c r="B15464" s="129" t="s">
        <v>17406</v>
      </c>
      <c r="C15464" s="129" t="s">
        <v>417</v>
      </c>
      <c r="D15464" s="165">
        <v>1</v>
      </c>
      <c r="E15464" s="129" t="s">
        <v>4739</v>
      </c>
      <c r="F15464" s="129" t="s">
        <v>4735</v>
      </c>
      <c r="G15464" s="129" t="s">
        <v>16723</v>
      </c>
    </row>
    <row r="15465" spans="1:7" x14ac:dyDescent="0.3">
      <c r="A15465" s="183">
        <v>46112</v>
      </c>
      <c r="B15465" s="129" t="s">
        <v>17407</v>
      </c>
      <c r="C15465" s="129" t="s">
        <v>417</v>
      </c>
      <c r="D15465" s="165">
        <v>1</v>
      </c>
      <c r="E15465" s="129" t="s">
        <v>4739</v>
      </c>
      <c r="F15465" s="129" t="s">
        <v>4735</v>
      </c>
      <c r="G15465" s="129" t="s">
        <v>16723</v>
      </c>
    </row>
    <row r="15466" spans="1:7" x14ac:dyDescent="0.3">
      <c r="A15466" s="183">
        <v>46112</v>
      </c>
      <c r="B15466" s="129" t="s">
        <v>17408</v>
      </c>
      <c r="C15466" s="129" t="s">
        <v>417</v>
      </c>
      <c r="D15466" s="165">
        <v>1</v>
      </c>
      <c r="E15466" s="129" t="s">
        <v>4739</v>
      </c>
      <c r="F15466" s="129" t="s">
        <v>4735</v>
      </c>
      <c r="G15466" s="129" t="s">
        <v>16723</v>
      </c>
    </row>
    <row r="15467" spans="1:7" x14ac:dyDescent="0.3">
      <c r="A15467" s="183">
        <v>46112</v>
      </c>
      <c r="B15467" s="129" t="s">
        <v>17409</v>
      </c>
      <c r="C15467" s="129" t="s">
        <v>416</v>
      </c>
      <c r="D15467" s="165">
        <v>1</v>
      </c>
      <c r="E15467" s="129" t="s">
        <v>4737</v>
      </c>
      <c r="F15467" s="129" t="s">
        <v>4735</v>
      </c>
      <c r="G15467" s="129" t="s">
        <v>16723</v>
      </c>
    </row>
    <row r="15468" spans="1:7" x14ac:dyDescent="0.3">
      <c r="A15468" s="183">
        <v>46112</v>
      </c>
      <c r="B15468" s="129" t="s">
        <v>17410</v>
      </c>
      <c r="C15468" s="129" t="s">
        <v>416</v>
      </c>
      <c r="D15468" s="165">
        <v>1</v>
      </c>
      <c r="E15468" s="129" t="s">
        <v>4737</v>
      </c>
      <c r="F15468" s="129" t="s">
        <v>4735</v>
      </c>
      <c r="G15468" s="129" t="s">
        <v>16723</v>
      </c>
    </row>
    <row r="15469" spans="1:7" x14ac:dyDescent="0.3">
      <c r="A15469" s="183">
        <v>46112</v>
      </c>
      <c r="B15469" s="129" t="s">
        <v>17411</v>
      </c>
      <c r="C15469" s="129" t="s">
        <v>416</v>
      </c>
      <c r="D15469" s="165">
        <v>1</v>
      </c>
      <c r="E15469" s="129" t="s">
        <v>4739</v>
      </c>
      <c r="F15469" s="129" t="s">
        <v>4735</v>
      </c>
      <c r="G15469" s="129" t="s">
        <v>16723</v>
      </c>
    </row>
    <row r="15470" spans="1:7" x14ac:dyDescent="0.3">
      <c r="A15470" s="183">
        <v>46112</v>
      </c>
      <c r="B15470" s="129" t="s">
        <v>17412</v>
      </c>
      <c r="C15470" s="129" t="s">
        <v>418</v>
      </c>
      <c r="D15470" s="165">
        <v>1</v>
      </c>
      <c r="E15470" s="129" t="s">
        <v>4821</v>
      </c>
      <c r="F15470" s="129" t="s">
        <v>4735</v>
      </c>
      <c r="G15470" s="129" t="s">
        <v>16723</v>
      </c>
    </row>
    <row r="15471" spans="1:7" x14ac:dyDescent="0.3">
      <c r="A15471" s="183">
        <v>46112</v>
      </c>
      <c r="B15471" s="129" t="s">
        <v>17413</v>
      </c>
      <c r="C15471" s="129" t="s">
        <v>418</v>
      </c>
      <c r="D15471" s="165">
        <v>1</v>
      </c>
      <c r="E15471" s="129" t="s">
        <v>4821</v>
      </c>
      <c r="F15471" s="129" t="s">
        <v>4735</v>
      </c>
      <c r="G15471" s="129" t="s">
        <v>16723</v>
      </c>
    </row>
    <row r="15472" spans="1:7" x14ac:dyDescent="0.3">
      <c r="A15472" s="183">
        <v>46112</v>
      </c>
      <c r="B15472" s="129" t="s">
        <v>17414</v>
      </c>
      <c r="C15472" s="129" t="s">
        <v>418</v>
      </c>
      <c r="D15472" s="165">
        <v>1</v>
      </c>
      <c r="E15472" s="129" t="s">
        <v>4821</v>
      </c>
      <c r="F15472" s="129" t="s">
        <v>4735</v>
      </c>
      <c r="G15472" s="129" t="s">
        <v>16723</v>
      </c>
    </row>
    <row r="15473" spans="1:7" x14ac:dyDescent="0.3">
      <c r="A15473" s="183">
        <v>46112</v>
      </c>
      <c r="B15473" s="129" t="s">
        <v>17415</v>
      </c>
      <c r="C15473" s="129" t="s">
        <v>418</v>
      </c>
      <c r="D15473" s="165">
        <v>1</v>
      </c>
      <c r="E15473" s="129" t="s">
        <v>4739</v>
      </c>
      <c r="F15473" s="129" t="s">
        <v>4735</v>
      </c>
      <c r="G15473" s="129" t="s">
        <v>16723</v>
      </c>
    </row>
    <row r="15474" spans="1:7" x14ac:dyDescent="0.3">
      <c r="A15474" s="183">
        <v>46112</v>
      </c>
      <c r="B15474" s="129" t="s">
        <v>17416</v>
      </c>
      <c r="C15474" s="129" t="s">
        <v>418</v>
      </c>
      <c r="D15474" s="165">
        <v>1</v>
      </c>
      <c r="E15474" s="129" t="s">
        <v>4821</v>
      </c>
      <c r="F15474" s="129" t="s">
        <v>4735</v>
      </c>
      <c r="G15474" s="129" t="s">
        <v>16723</v>
      </c>
    </row>
    <row r="15475" spans="1:7" x14ac:dyDescent="0.3">
      <c r="A15475" s="183">
        <v>46112</v>
      </c>
      <c r="B15475" s="129" t="s">
        <v>17417</v>
      </c>
      <c r="C15475" s="129" t="s">
        <v>416</v>
      </c>
      <c r="D15475" s="165">
        <v>1</v>
      </c>
      <c r="E15475" s="129" t="s">
        <v>4739</v>
      </c>
      <c r="F15475" s="129" t="s">
        <v>4735</v>
      </c>
      <c r="G15475" s="129" t="s">
        <v>16723</v>
      </c>
    </row>
    <row r="15476" spans="1:7" x14ac:dyDescent="0.3">
      <c r="A15476" s="183">
        <v>46112</v>
      </c>
      <c r="B15476" s="129" t="s">
        <v>17418</v>
      </c>
      <c r="C15476" s="129" t="s">
        <v>417</v>
      </c>
      <c r="D15476" s="165">
        <v>1</v>
      </c>
      <c r="E15476" s="129" t="s">
        <v>4739</v>
      </c>
      <c r="F15476" s="129" t="s">
        <v>4735</v>
      </c>
      <c r="G15476" s="129" t="s">
        <v>16723</v>
      </c>
    </row>
    <row r="15477" spans="1:7" x14ac:dyDescent="0.3">
      <c r="A15477" s="183">
        <v>46112</v>
      </c>
      <c r="B15477" s="129" t="s">
        <v>17419</v>
      </c>
      <c r="C15477" s="129" t="s">
        <v>417</v>
      </c>
      <c r="D15477" s="165">
        <v>1</v>
      </c>
      <c r="E15477" s="129" t="s">
        <v>4739</v>
      </c>
      <c r="F15477" s="129" t="s">
        <v>4735</v>
      </c>
      <c r="G15477" s="129" t="s">
        <v>16723</v>
      </c>
    </row>
    <row r="15478" spans="1:7" x14ac:dyDescent="0.3">
      <c r="A15478" s="183">
        <v>46112</v>
      </c>
      <c r="B15478" s="129" t="s">
        <v>17420</v>
      </c>
      <c r="C15478" s="129" t="s">
        <v>417</v>
      </c>
      <c r="D15478" s="165">
        <v>1</v>
      </c>
      <c r="E15478" s="129" t="s">
        <v>4739</v>
      </c>
      <c r="F15478" s="129" t="s">
        <v>4735</v>
      </c>
      <c r="G15478" s="129" t="s">
        <v>16723</v>
      </c>
    </row>
    <row r="15479" spans="1:7" x14ac:dyDescent="0.3">
      <c r="A15479" s="183">
        <v>46112</v>
      </c>
      <c r="B15479" s="129" t="s">
        <v>17421</v>
      </c>
      <c r="C15479" s="129" t="s">
        <v>417</v>
      </c>
      <c r="D15479" s="165">
        <v>1</v>
      </c>
      <c r="E15479" s="129" t="s">
        <v>4739</v>
      </c>
      <c r="F15479" s="129" t="s">
        <v>4735</v>
      </c>
      <c r="G15479" s="129" t="s">
        <v>16723</v>
      </c>
    </row>
    <row r="15480" spans="1:7" x14ac:dyDescent="0.3">
      <c r="A15480" s="183">
        <v>46112</v>
      </c>
      <c r="B15480" s="129" t="s">
        <v>17422</v>
      </c>
      <c r="C15480" s="129" t="s">
        <v>418</v>
      </c>
      <c r="D15480" s="165">
        <v>1</v>
      </c>
      <c r="E15480" s="129" t="s">
        <v>4739</v>
      </c>
      <c r="F15480" s="129" t="s">
        <v>4735</v>
      </c>
      <c r="G15480" s="129" t="s">
        <v>16723</v>
      </c>
    </row>
    <row r="15481" spans="1:7" x14ac:dyDescent="0.3">
      <c r="A15481" s="183">
        <v>46112</v>
      </c>
      <c r="B15481" s="129" t="s">
        <v>17423</v>
      </c>
      <c r="C15481" s="129" t="s">
        <v>418</v>
      </c>
      <c r="D15481" s="165">
        <v>1</v>
      </c>
      <c r="E15481" s="129" t="s">
        <v>4739</v>
      </c>
      <c r="F15481" s="129" t="s">
        <v>4735</v>
      </c>
      <c r="G15481" s="129" t="s">
        <v>16723</v>
      </c>
    </row>
    <row r="15482" spans="1:7" x14ac:dyDescent="0.3">
      <c r="A15482" s="183">
        <v>46112</v>
      </c>
      <c r="B15482" s="129" t="s">
        <v>17424</v>
      </c>
      <c r="C15482" s="129" t="s">
        <v>416</v>
      </c>
      <c r="D15482" s="165">
        <v>1</v>
      </c>
      <c r="E15482" s="129" t="s">
        <v>4739</v>
      </c>
      <c r="F15482" s="129" t="s">
        <v>4735</v>
      </c>
      <c r="G15482" s="129" t="s">
        <v>16723</v>
      </c>
    </row>
    <row r="15483" spans="1:7" x14ac:dyDescent="0.3">
      <c r="A15483" s="183">
        <v>46112</v>
      </c>
      <c r="B15483" s="129" t="s">
        <v>17425</v>
      </c>
      <c r="C15483" s="129" t="s">
        <v>418</v>
      </c>
      <c r="D15483" s="165">
        <v>1</v>
      </c>
      <c r="E15483" s="129" t="s">
        <v>4737</v>
      </c>
      <c r="F15483" s="129" t="s">
        <v>4735</v>
      </c>
      <c r="G15483" s="129" t="s">
        <v>16723</v>
      </c>
    </row>
    <row r="15484" spans="1:7" x14ac:dyDescent="0.3">
      <c r="A15484" s="183">
        <v>46112</v>
      </c>
      <c r="B15484" s="129" t="s">
        <v>17426</v>
      </c>
      <c r="C15484" s="129" t="s">
        <v>418</v>
      </c>
      <c r="D15484" s="165">
        <v>1</v>
      </c>
      <c r="E15484" s="129" t="s">
        <v>4739</v>
      </c>
      <c r="F15484" s="129" t="s">
        <v>4735</v>
      </c>
      <c r="G15484" s="129" t="s">
        <v>16723</v>
      </c>
    </row>
    <row r="15485" spans="1:7" x14ac:dyDescent="0.3">
      <c r="A15485" s="183">
        <v>46112</v>
      </c>
      <c r="B15485" s="129" t="s">
        <v>17427</v>
      </c>
      <c r="C15485" s="129" t="s">
        <v>418</v>
      </c>
      <c r="D15485" s="165">
        <v>1</v>
      </c>
      <c r="E15485" s="129" t="s">
        <v>4744</v>
      </c>
      <c r="F15485" s="129" t="s">
        <v>4735</v>
      </c>
      <c r="G15485" s="129" t="s">
        <v>16723</v>
      </c>
    </row>
    <row r="15486" spans="1:7" x14ac:dyDescent="0.3">
      <c r="A15486" s="183">
        <v>46112</v>
      </c>
      <c r="B15486" s="129" t="s">
        <v>17428</v>
      </c>
      <c r="C15486" s="129" t="s">
        <v>418</v>
      </c>
      <c r="D15486" s="165">
        <v>1</v>
      </c>
      <c r="E15486" s="129" t="s">
        <v>4739</v>
      </c>
      <c r="F15486" s="129" t="s">
        <v>4735</v>
      </c>
      <c r="G15486" s="129" t="s">
        <v>16723</v>
      </c>
    </row>
    <row r="15487" spans="1:7" x14ac:dyDescent="0.3">
      <c r="A15487" s="183">
        <v>46112</v>
      </c>
      <c r="B15487" s="129" t="s">
        <v>17429</v>
      </c>
      <c r="C15487" s="129" t="s">
        <v>417</v>
      </c>
      <c r="D15487" s="165">
        <v>1</v>
      </c>
      <c r="E15487" s="129" t="s">
        <v>4743</v>
      </c>
      <c r="F15487" s="129" t="s">
        <v>4735</v>
      </c>
      <c r="G15487" s="129" t="s">
        <v>16723</v>
      </c>
    </row>
    <row r="15488" spans="1:7" x14ac:dyDescent="0.3">
      <c r="A15488" s="183">
        <v>46112</v>
      </c>
      <c r="B15488" s="129" t="s">
        <v>17430</v>
      </c>
      <c r="C15488" s="129" t="s">
        <v>418</v>
      </c>
      <c r="D15488" s="165">
        <v>1</v>
      </c>
      <c r="E15488" s="129" t="s">
        <v>4739</v>
      </c>
      <c r="F15488" s="129" t="s">
        <v>4735</v>
      </c>
      <c r="G15488" s="129" t="s">
        <v>16723</v>
      </c>
    </row>
    <row r="15489" spans="1:7" x14ac:dyDescent="0.3">
      <c r="A15489" s="183">
        <v>46112</v>
      </c>
      <c r="B15489" s="129" t="s">
        <v>17431</v>
      </c>
      <c r="C15489" s="129" t="s">
        <v>418</v>
      </c>
      <c r="D15489" s="165">
        <v>1</v>
      </c>
      <c r="E15489" s="129" t="s">
        <v>4739</v>
      </c>
      <c r="F15489" s="129" t="s">
        <v>4735</v>
      </c>
      <c r="G15489" s="129" t="s">
        <v>16723</v>
      </c>
    </row>
    <row r="15490" spans="1:7" x14ac:dyDescent="0.3">
      <c r="A15490" s="183">
        <v>46112</v>
      </c>
      <c r="B15490" s="129">
        <v>46108</v>
      </c>
      <c r="C15490" s="129" t="s">
        <v>417</v>
      </c>
      <c r="D15490" s="234">
        <v>30.883765609990395</v>
      </c>
      <c r="E15490" s="129" t="s">
        <v>17432</v>
      </c>
      <c r="F15490" s="129" t="s">
        <v>16770</v>
      </c>
      <c r="G15490" s="129" t="s">
        <v>16723</v>
      </c>
    </row>
    <row r="15491" spans="1:7" x14ac:dyDescent="0.3">
      <c r="A15491" s="183">
        <v>46112</v>
      </c>
      <c r="B15491" s="129">
        <v>46084</v>
      </c>
      <c r="C15491" s="129" t="s">
        <v>416</v>
      </c>
      <c r="D15491" s="234">
        <v>243.47</v>
      </c>
      <c r="E15491" s="129" t="s">
        <v>17433</v>
      </c>
      <c r="F15491" s="129" t="s">
        <v>16770</v>
      </c>
      <c r="G15491" s="129" t="s">
        <v>16723</v>
      </c>
    </row>
    <row r="15492" spans="1:7" x14ac:dyDescent="0.3">
      <c r="A15492" s="183">
        <v>46112</v>
      </c>
      <c r="B15492" s="129">
        <v>46094</v>
      </c>
      <c r="C15492" s="129" t="s">
        <v>416</v>
      </c>
      <c r="D15492" s="234">
        <v>500</v>
      </c>
      <c r="E15492" s="129" t="s">
        <v>17434</v>
      </c>
      <c r="F15492" s="129" t="s">
        <v>16770</v>
      </c>
      <c r="G15492" s="129" t="s">
        <v>16723</v>
      </c>
    </row>
    <row r="15493" spans="1:7" x14ac:dyDescent="0.3">
      <c r="A15493" s="183">
        <v>46112</v>
      </c>
      <c r="B15493" s="129">
        <v>46105</v>
      </c>
      <c r="C15493" s="129" t="s">
        <v>416</v>
      </c>
      <c r="D15493" s="234">
        <v>500</v>
      </c>
      <c r="E15493" s="129" t="s">
        <v>17435</v>
      </c>
      <c r="F15493" s="129" t="s">
        <v>16770</v>
      </c>
      <c r="G15493" s="129" t="s">
        <v>16723</v>
      </c>
    </row>
    <row r="15494" spans="1:7" x14ac:dyDescent="0.3">
      <c r="A15494" s="183">
        <v>46112</v>
      </c>
      <c r="B15494" s="129">
        <v>46084</v>
      </c>
      <c r="C15494" s="129" t="s">
        <v>418</v>
      </c>
      <c r="D15494" s="234">
        <v>351.68</v>
      </c>
      <c r="E15494" s="129" t="s">
        <v>17436</v>
      </c>
      <c r="F15494" s="129" t="s">
        <v>16770</v>
      </c>
      <c r="G15494" s="129" t="s">
        <v>16723</v>
      </c>
    </row>
    <row r="15495" spans="1:7" x14ac:dyDescent="0.3">
      <c r="A15495" s="183">
        <v>46112</v>
      </c>
      <c r="B15495" s="129">
        <v>46094</v>
      </c>
      <c r="C15495" s="129" t="s">
        <v>418</v>
      </c>
      <c r="D15495" s="234">
        <v>500</v>
      </c>
      <c r="E15495" s="129" t="s">
        <v>17437</v>
      </c>
      <c r="F15495" s="129" t="s">
        <v>16770</v>
      </c>
      <c r="G15495" s="129" t="s">
        <v>16723</v>
      </c>
    </row>
    <row r="15496" spans="1:7" x14ac:dyDescent="0.3">
      <c r="A15496" s="183">
        <v>46112</v>
      </c>
      <c r="B15496" s="129">
        <v>46105</v>
      </c>
      <c r="C15496" s="129" t="s">
        <v>418</v>
      </c>
      <c r="D15496" s="234">
        <v>500</v>
      </c>
      <c r="E15496" s="129" t="s">
        <v>17438</v>
      </c>
      <c r="F15496" s="129" t="s">
        <v>16770</v>
      </c>
      <c r="G15496" s="129" t="s">
        <v>16723</v>
      </c>
    </row>
    <row r="15497" spans="1:7" x14ac:dyDescent="0.3">
      <c r="A15497" s="183">
        <v>46142</v>
      </c>
      <c r="B15497" s="129" t="s">
        <v>17550</v>
      </c>
      <c r="C15497" s="129" t="s">
        <v>418</v>
      </c>
      <c r="D15497" s="165">
        <v>1</v>
      </c>
      <c r="E15497" s="129" t="s">
        <v>4739</v>
      </c>
      <c r="F15497" s="129" t="s">
        <v>4735</v>
      </c>
      <c r="G15497" s="129" t="s">
        <v>16723</v>
      </c>
    </row>
    <row r="15498" spans="1:7" x14ac:dyDescent="0.3">
      <c r="A15498" s="183">
        <v>46142</v>
      </c>
      <c r="B15498" s="129" t="s">
        <v>17551</v>
      </c>
      <c r="C15498" s="129" t="s">
        <v>417</v>
      </c>
      <c r="D15498" s="165">
        <v>1</v>
      </c>
      <c r="E15498" s="129" t="s">
        <v>4739</v>
      </c>
      <c r="F15498" s="129" t="s">
        <v>4735</v>
      </c>
      <c r="G15498" s="129" t="s">
        <v>16723</v>
      </c>
    </row>
    <row r="15499" spans="1:7" x14ac:dyDescent="0.3">
      <c r="A15499" s="183">
        <v>46142</v>
      </c>
      <c r="B15499" s="129" t="s">
        <v>17552</v>
      </c>
      <c r="C15499" s="129" t="s">
        <v>417</v>
      </c>
      <c r="D15499" s="165">
        <v>1</v>
      </c>
      <c r="E15499" s="129" t="s">
        <v>4739</v>
      </c>
      <c r="F15499" s="129" t="s">
        <v>4735</v>
      </c>
      <c r="G15499" s="129" t="s">
        <v>16723</v>
      </c>
    </row>
    <row r="15500" spans="1:7" x14ac:dyDescent="0.3">
      <c r="A15500" s="183">
        <v>46142</v>
      </c>
      <c r="B15500" s="129" t="s">
        <v>17553</v>
      </c>
      <c r="C15500" s="129" t="s">
        <v>418</v>
      </c>
      <c r="D15500" s="165">
        <v>1</v>
      </c>
      <c r="E15500" s="129" t="s">
        <v>4739</v>
      </c>
      <c r="F15500" s="129" t="s">
        <v>4735</v>
      </c>
      <c r="G15500" s="129" t="s">
        <v>16723</v>
      </c>
    </row>
    <row r="15501" spans="1:7" x14ac:dyDescent="0.3">
      <c r="A15501" s="183">
        <v>46142</v>
      </c>
      <c r="B15501" s="129" t="s">
        <v>17554</v>
      </c>
      <c r="C15501" s="129" t="s">
        <v>418</v>
      </c>
      <c r="D15501" s="165">
        <v>1</v>
      </c>
      <c r="E15501" s="129" t="s">
        <v>4739</v>
      </c>
      <c r="F15501" s="129" t="s">
        <v>4735</v>
      </c>
      <c r="G15501" s="129" t="s">
        <v>16723</v>
      </c>
    </row>
    <row r="15502" spans="1:7" x14ac:dyDescent="0.3">
      <c r="A15502" s="183">
        <v>46142</v>
      </c>
      <c r="B15502" s="129" t="s">
        <v>17555</v>
      </c>
      <c r="C15502" s="129" t="s">
        <v>418</v>
      </c>
      <c r="D15502" s="165">
        <v>1</v>
      </c>
      <c r="E15502" s="129" t="s">
        <v>4739</v>
      </c>
      <c r="F15502" s="129" t="s">
        <v>4735</v>
      </c>
      <c r="G15502" s="129" t="s">
        <v>16723</v>
      </c>
    </row>
    <row r="15503" spans="1:7" x14ac:dyDescent="0.3">
      <c r="A15503" s="183">
        <v>46142</v>
      </c>
      <c r="B15503" s="129" t="s">
        <v>17556</v>
      </c>
      <c r="C15503" s="129" t="s">
        <v>418</v>
      </c>
      <c r="D15503" s="165">
        <v>1</v>
      </c>
      <c r="E15503" s="129" t="s">
        <v>4739</v>
      </c>
      <c r="F15503" s="129" t="s">
        <v>4735</v>
      </c>
      <c r="G15503" s="129" t="s">
        <v>16723</v>
      </c>
    </row>
    <row r="15504" spans="1:7" x14ac:dyDescent="0.3">
      <c r="A15504" s="183">
        <v>46142</v>
      </c>
      <c r="B15504" s="129" t="s">
        <v>17557</v>
      </c>
      <c r="C15504" s="129" t="s">
        <v>418</v>
      </c>
      <c r="D15504" s="165">
        <v>1</v>
      </c>
      <c r="E15504" s="129" t="s">
        <v>4739</v>
      </c>
      <c r="F15504" s="129" t="s">
        <v>4735</v>
      </c>
      <c r="G15504" s="129" t="s">
        <v>16723</v>
      </c>
    </row>
    <row r="15505" spans="1:7" x14ac:dyDescent="0.3">
      <c r="A15505" s="183">
        <v>46142</v>
      </c>
      <c r="B15505" s="129" t="s">
        <v>17558</v>
      </c>
      <c r="C15505" s="129" t="s">
        <v>417</v>
      </c>
      <c r="D15505" s="165">
        <v>1</v>
      </c>
      <c r="E15505" s="129" t="s">
        <v>4739</v>
      </c>
      <c r="F15505" s="129" t="s">
        <v>4735</v>
      </c>
      <c r="G15505" s="129" t="s">
        <v>16723</v>
      </c>
    </row>
    <row r="15506" spans="1:7" x14ac:dyDescent="0.3">
      <c r="A15506" s="183">
        <v>46142</v>
      </c>
      <c r="B15506" s="129" t="s">
        <v>17559</v>
      </c>
      <c r="C15506" s="129" t="s">
        <v>417</v>
      </c>
      <c r="D15506" s="165">
        <v>1</v>
      </c>
      <c r="E15506" s="129" t="s">
        <v>4739</v>
      </c>
      <c r="F15506" s="129" t="s">
        <v>4735</v>
      </c>
      <c r="G15506" s="129" t="s">
        <v>16723</v>
      </c>
    </row>
    <row r="15507" spans="1:7" x14ac:dyDescent="0.3">
      <c r="A15507" s="183">
        <v>46142</v>
      </c>
      <c r="B15507" s="129" t="s">
        <v>17560</v>
      </c>
      <c r="C15507" s="129" t="s">
        <v>418</v>
      </c>
      <c r="D15507" s="165">
        <v>1</v>
      </c>
      <c r="E15507" s="129" t="s">
        <v>4821</v>
      </c>
      <c r="F15507" s="129" t="s">
        <v>4735</v>
      </c>
      <c r="G15507" s="129" t="s">
        <v>16723</v>
      </c>
    </row>
    <row r="15508" spans="1:7" x14ac:dyDescent="0.3">
      <c r="A15508" s="183">
        <v>46142</v>
      </c>
      <c r="B15508" s="129" t="s">
        <v>17561</v>
      </c>
      <c r="C15508" s="129" t="s">
        <v>418</v>
      </c>
      <c r="D15508" s="165">
        <v>1</v>
      </c>
      <c r="E15508" s="129" t="s">
        <v>4821</v>
      </c>
      <c r="F15508" s="129" t="s">
        <v>4735</v>
      </c>
      <c r="G15508" s="129" t="s">
        <v>16723</v>
      </c>
    </row>
    <row r="15509" spans="1:7" x14ac:dyDescent="0.3">
      <c r="A15509" s="183">
        <v>46142</v>
      </c>
      <c r="B15509" s="129" t="s">
        <v>17562</v>
      </c>
      <c r="C15509" s="129" t="s">
        <v>416</v>
      </c>
      <c r="D15509" s="165">
        <v>1</v>
      </c>
      <c r="E15509" s="129" t="s">
        <v>4739</v>
      </c>
      <c r="F15509" s="129" t="s">
        <v>4735</v>
      </c>
      <c r="G15509" s="129" t="s">
        <v>16723</v>
      </c>
    </row>
    <row r="15510" spans="1:7" x14ac:dyDescent="0.3">
      <c r="A15510" s="183">
        <v>46142</v>
      </c>
      <c r="B15510" s="129" t="s">
        <v>17563</v>
      </c>
      <c r="C15510" s="129" t="s">
        <v>418</v>
      </c>
      <c r="D15510" s="165">
        <v>1</v>
      </c>
      <c r="E15510" s="129" t="s">
        <v>4739</v>
      </c>
      <c r="F15510" s="129" t="s">
        <v>4735</v>
      </c>
      <c r="G15510" s="129" t="s">
        <v>16723</v>
      </c>
    </row>
    <row r="15511" spans="1:7" x14ac:dyDescent="0.3">
      <c r="A15511" s="183">
        <v>46142</v>
      </c>
      <c r="B15511" s="129" t="s">
        <v>17564</v>
      </c>
      <c r="C15511" s="129" t="s">
        <v>418</v>
      </c>
      <c r="D15511" s="165">
        <v>1</v>
      </c>
      <c r="E15511" s="129" t="s">
        <v>4739</v>
      </c>
      <c r="F15511" s="129" t="s">
        <v>4735</v>
      </c>
      <c r="G15511" s="129" t="s">
        <v>16723</v>
      </c>
    </row>
    <row r="15512" spans="1:7" x14ac:dyDescent="0.3">
      <c r="A15512" s="183">
        <v>46142</v>
      </c>
      <c r="B15512" s="129" t="s">
        <v>17565</v>
      </c>
      <c r="C15512" s="129" t="s">
        <v>418</v>
      </c>
      <c r="D15512" s="165">
        <v>1</v>
      </c>
      <c r="E15512" s="129" t="s">
        <v>4739</v>
      </c>
      <c r="F15512" s="129" t="s">
        <v>4735</v>
      </c>
      <c r="G15512" s="129" t="s">
        <v>16723</v>
      </c>
    </row>
    <row r="15513" spans="1:7" x14ac:dyDescent="0.3">
      <c r="A15513" s="183">
        <v>46142</v>
      </c>
      <c r="B15513" s="129" t="s">
        <v>17566</v>
      </c>
      <c r="C15513" s="129" t="s">
        <v>418</v>
      </c>
      <c r="D15513" s="165">
        <v>1</v>
      </c>
      <c r="E15513" s="129" t="s">
        <v>4739</v>
      </c>
      <c r="F15513" s="129" t="s">
        <v>4735</v>
      </c>
      <c r="G15513" s="129" t="s">
        <v>16723</v>
      </c>
    </row>
    <row r="15514" spans="1:7" x14ac:dyDescent="0.3">
      <c r="A15514" s="183">
        <v>46142</v>
      </c>
      <c r="B15514" s="129" t="s">
        <v>17567</v>
      </c>
      <c r="C15514" s="129" t="s">
        <v>418</v>
      </c>
      <c r="D15514" s="165">
        <v>1</v>
      </c>
      <c r="E15514" s="129" t="s">
        <v>4821</v>
      </c>
      <c r="F15514" s="129" t="s">
        <v>4735</v>
      </c>
      <c r="G15514" s="129" t="s">
        <v>16723</v>
      </c>
    </row>
    <row r="15515" spans="1:7" x14ac:dyDescent="0.3">
      <c r="A15515" s="183">
        <v>46142</v>
      </c>
      <c r="B15515" s="129" t="s">
        <v>17568</v>
      </c>
      <c r="C15515" s="129" t="s">
        <v>417</v>
      </c>
      <c r="D15515" s="165">
        <v>1</v>
      </c>
      <c r="E15515" s="129" t="s">
        <v>4739</v>
      </c>
      <c r="F15515" s="129" t="s">
        <v>4735</v>
      </c>
      <c r="G15515" s="129" t="s">
        <v>16723</v>
      </c>
    </row>
    <row r="15516" spans="1:7" x14ac:dyDescent="0.3">
      <c r="A15516" s="183">
        <v>46142</v>
      </c>
      <c r="B15516" s="129" t="s">
        <v>17569</v>
      </c>
      <c r="C15516" s="129" t="s">
        <v>418</v>
      </c>
      <c r="D15516" s="165">
        <v>1</v>
      </c>
      <c r="E15516" s="129" t="s">
        <v>4739</v>
      </c>
      <c r="F15516" s="129" t="s">
        <v>4735</v>
      </c>
      <c r="G15516" s="129" t="s">
        <v>16723</v>
      </c>
    </row>
    <row r="15517" spans="1:7" x14ac:dyDescent="0.3">
      <c r="A15517" s="183">
        <v>46142</v>
      </c>
      <c r="B15517" s="129" t="s">
        <v>17570</v>
      </c>
      <c r="C15517" s="129" t="s">
        <v>418</v>
      </c>
      <c r="D15517" s="165">
        <v>1</v>
      </c>
      <c r="E15517" s="129" t="s">
        <v>4741</v>
      </c>
      <c r="F15517" s="129" t="s">
        <v>4735</v>
      </c>
      <c r="G15517" s="129" t="s">
        <v>16723</v>
      </c>
    </row>
    <row r="15518" spans="1:7" x14ac:dyDescent="0.3">
      <c r="A15518" s="183">
        <v>46142</v>
      </c>
      <c r="B15518" s="129" t="s">
        <v>17571</v>
      </c>
      <c r="C15518" s="129" t="s">
        <v>418</v>
      </c>
      <c r="D15518" s="165">
        <v>1</v>
      </c>
      <c r="E15518" s="129" t="s">
        <v>4821</v>
      </c>
      <c r="F15518" s="129" t="s">
        <v>4735</v>
      </c>
      <c r="G15518" s="129" t="s">
        <v>16723</v>
      </c>
    </row>
    <row r="15519" spans="1:7" x14ac:dyDescent="0.3">
      <c r="A15519" s="183">
        <v>46142</v>
      </c>
      <c r="B15519" s="129" t="s">
        <v>17572</v>
      </c>
      <c r="C15519" s="129" t="s">
        <v>418</v>
      </c>
      <c r="D15519" s="165">
        <v>1</v>
      </c>
      <c r="E15519" s="129" t="s">
        <v>4821</v>
      </c>
      <c r="F15519" s="129" t="s">
        <v>4735</v>
      </c>
      <c r="G15519" s="129" t="s">
        <v>16723</v>
      </c>
    </row>
    <row r="15520" spans="1:7" x14ac:dyDescent="0.3">
      <c r="A15520" s="183">
        <v>46142</v>
      </c>
      <c r="B15520" s="129" t="s">
        <v>17573</v>
      </c>
      <c r="C15520" s="129" t="s">
        <v>418</v>
      </c>
      <c r="D15520" s="165">
        <v>1</v>
      </c>
      <c r="E15520" s="129" t="s">
        <v>4739</v>
      </c>
      <c r="F15520" s="129" t="s">
        <v>4735</v>
      </c>
      <c r="G15520" s="129" t="s">
        <v>16723</v>
      </c>
    </row>
    <row r="15521" spans="1:7" x14ac:dyDescent="0.3">
      <c r="A15521" s="183">
        <v>46142</v>
      </c>
      <c r="B15521" s="129" t="s">
        <v>17574</v>
      </c>
      <c r="C15521" s="129" t="s">
        <v>416</v>
      </c>
      <c r="D15521" s="165">
        <v>1</v>
      </c>
      <c r="E15521" s="129" t="s">
        <v>4737</v>
      </c>
      <c r="F15521" s="129" t="s">
        <v>4735</v>
      </c>
      <c r="G15521" s="129" t="s">
        <v>16723</v>
      </c>
    </row>
    <row r="15522" spans="1:7" x14ac:dyDescent="0.3">
      <c r="A15522" s="183">
        <v>46142</v>
      </c>
      <c r="B15522" s="129" t="s">
        <v>17575</v>
      </c>
      <c r="C15522" s="129" t="s">
        <v>418</v>
      </c>
      <c r="D15522" s="165">
        <v>1</v>
      </c>
      <c r="E15522" s="129" t="s">
        <v>4739</v>
      </c>
      <c r="F15522" s="129" t="s">
        <v>4735</v>
      </c>
      <c r="G15522" s="129" t="s">
        <v>16723</v>
      </c>
    </row>
    <row r="15523" spans="1:7" x14ac:dyDescent="0.3">
      <c r="A15523" s="183">
        <v>46142</v>
      </c>
      <c r="B15523" s="129" t="s">
        <v>17576</v>
      </c>
      <c r="C15523" s="129" t="s">
        <v>418</v>
      </c>
      <c r="D15523" s="165">
        <v>1</v>
      </c>
      <c r="E15523" s="129" t="s">
        <v>4739</v>
      </c>
      <c r="F15523" s="129" t="s">
        <v>4735</v>
      </c>
      <c r="G15523" s="129" t="s">
        <v>16723</v>
      </c>
    </row>
    <row r="15524" spans="1:7" x14ac:dyDescent="0.3">
      <c r="A15524" s="183">
        <v>46142</v>
      </c>
      <c r="B15524" s="129" t="s">
        <v>17577</v>
      </c>
      <c r="C15524" s="129" t="s">
        <v>418</v>
      </c>
      <c r="D15524" s="165">
        <v>1</v>
      </c>
      <c r="E15524" s="129" t="s">
        <v>4739</v>
      </c>
      <c r="F15524" s="129" t="s">
        <v>4735</v>
      </c>
      <c r="G15524" s="129" t="s">
        <v>16723</v>
      </c>
    </row>
    <row r="15525" spans="1:7" x14ac:dyDescent="0.3">
      <c r="A15525" s="183">
        <v>46142</v>
      </c>
      <c r="B15525" s="129" t="s">
        <v>17578</v>
      </c>
      <c r="C15525" s="129" t="s">
        <v>418</v>
      </c>
      <c r="D15525" s="165">
        <v>1</v>
      </c>
      <c r="E15525" s="129" t="s">
        <v>4739</v>
      </c>
      <c r="F15525" s="129" t="s">
        <v>4735</v>
      </c>
      <c r="G15525" s="129" t="s">
        <v>16723</v>
      </c>
    </row>
    <row r="15526" spans="1:7" x14ac:dyDescent="0.3">
      <c r="A15526" s="183">
        <v>46142</v>
      </c>
      <c r="B15526" s="129" t="s">
        <v>17579</v>
      </c>
      <c r="C15526" s="129" t="s">
        <v>418</v>
      </c>
      <c r="D15526" s="165">
        <v>1</v>
      </c>
      <c r="E15526" s="129" t="s">
        <v>4739</v>
      </c>
      <c r="F15526" s="129" t="s">
        <v>4735</v>
      </c>
      <c r="G15526" s="129" t="s">
        <v>16723</v>
      </c>
    </row>
    <row r="15527" spans="1:7" x14ac:dyDescent="0.3">
      <c r="A15527" s="183">
        <v>46142</v>
      </c>
      <c r="B15527" s="129" t="s">
        <v>17580</v>
      </c>
      <c r="C15527" s="129" t="s">
        <v>418</v>
      </c>
      <c r="D15527" s="165">
        <v>1</v>
      </c>
      <c r="E15527" s="129" t="s">
        <v>4821</v>
      </c>
      <c r="F15527" s="129" t="s">
        <v>4735</v>
      </c>
      <c r="G15527" s="129" t="s">
        <v>16723</v>
      </c>
    </row>
    <row r="15528" spans="1:7" x14ac:dyDescent="0.3">
      <c r="A15528" s="183">
        <v>46142</v>
      </c>
      <c r="B15528" s="129" t="s">
        <v>17581</v>
      </c>
      <c r="C15528" s="129" t="s">
        <v>418</v>
      </c>
      <c r="D15528" s="165">
        <v>1</v>
      </c>
      <c r="E15528" s="129" t="s">
        <v>4821</v>
      </c>
      <c r="F15528" s="129" t="s">
        <v>4735</v>
      </c>
      <c r="G15528" s="129" t="s">
        <v>16723</v>
      </c>
    </row>
    <row r="15529" spans="1:7" x14ac:dyDescent="0.3">
      <c r="A15529" s="183">
        <v>46142</v>
      </c>
      <c r="B15529" s="129" t="s">
        <v>17582</v>
      </c>
      <c r="C15529" s="129" t="s">
        <v>417</v>
      </c>
      <c r="D15529" s="165">
        <v>1</v>
      </c>
      <c r="E15529" s="129" t="s">
        <v>4739</v>
      </c>
      <c r="F15529" s="129" t="s">
        <v>4735</v>
      </c>
      <c r="G15529" s="129" t="s">
        <v>16723</v>
      </c>
    </row>
    <row r="15530" spans="1:7" x14ac:dyDescent="0.3">
      <c r="A15530" s="183">
        <v>46142</v>
      </c>
      <c r="B15530" s="129" t="s">
        <v>17583</v>
      </c>
      <c r="C15530" s="129" t="s">
        <v>417</v>
      </c>
      <c r="D15530" s="165">
        <v>1</v>
      </c>
      <c r="E15530" s="129" t="s">
        <v>4739</v>
      </c>
      <c r="F15530" s="129" t="s">
        <v>4735</v>
      </c>
      <c r="G15530" s="129" t="s">
        <v>16723</v>
      </c>
    </row>
    <row r="15531" spans="1:7" x14ac:dyDescent="0.3">
      <c r="A15531" s="183">
        <v>46142</v>
      </c>
      <c r="B15531" s="129" t="s">
        <v>17584</v>
      </c>
      <c r="C15531" s="129" t="s">
        <v>417</v>
      </c>
      <c r="D15531" s="165">
        <v>1</v>
      </c>
      <c r="E15531" s="129" t="s">
        <v>4739</v>
      </c>
      <c r="F15531" s="129" t="s">
        <v>4735</v>
      </c>
      <c r="G15531" s="129" t="s">
        <v>16723</v>
      </c>
    </row>
    <row r="15532" spans="1:7" x14ac:dyDescent="0.3">
      <c r="A15532" s="183">
        <v>46142</v>
      </c>
      <c r="B15532" s="129" t="s">
        <v>17585</v>
      </c>
      <c r="C15532" s="129" t="s">
        <v>417</v>
      </c>
      <c r="D15532" s="165">
        <v>1</v>
      </c>
      <c r="E15532" s="129" t="s">
        <v>4739</v>
      </c>
      <c r="F15532" s="129" t="s">
        <v>4735</v>
      </c>
      <c r="G15532" s="129" t="s">
        <v>16723</v>
      </c>
    </row>
    <row r="15533" spans="1:7" x14ac:dyDescent="0.3">
      <c r="A15533" s="183">
        <v>46142</v>
      </c>
      <c r="B15533" s="129" t="s">
        <v>17586</v>
      </c>
      <c r="C15533" s="129" t="s">
        <v>417</v>
      </c>
      <c r="D15533" s="165">
        <v>1</v>
      </c>
      <c r="E15533" s="129" t="s">
        <v>4739</v>
      </c>
      <c r="F15533" s="129" t="s">
        <v>4735</v>
      </c>
      <c r="G15533" s="129" t="s">
        <v>16723</v>
      </c>
    </row>
    <row r="15534" spans="1:7" x14ac:dyDescent="0.3">
      <c r="A15534" s="183">
        <v>46142</v>
      </c>
      <c r="B15534" s="129" t="s">
        <v>17587</v>
      </c>
      <c r="C15534" s="129" t="s">
        <v>417</v>
      </c>
      <c r="D15534" s="165">
        <v>1</v>
      </c>
      <c r="E15534" s="129" t="s">
        <v>4747</v>
      </c>
      <c r="F15534" s="129" t="s">
        <v>4735</v>
      </c>
      <c r="G15534" s="129" t="s">
        <v>16723</v>
      </c>
    </row>
    <row r="15535" spans="1:7" x14ac:dyDescent="0.3">
      <c r="A15535" s="183">
        <v>46142</v>
      </c>
      <c r="B15535" s="129" t="s">
        <v>17588</v>
      </c>
      <c r="C15535" s="129" t="s">
        <v>417</v>
      </c>
      <c r="D15535" s="165">
        <v>1</v>
      </c>
      <c r="E15535" s="129" t="s">
        <v>4739</v>
      </c>
      <c r="F15535" s="129" t="s">
        <v>4735</v>
      </c>
      <c r="G15535" s="129" t="s">
        <v>16723</v>
      </c>
    </row>
    <row r="15536" spans="1:7" x14ac:dyDescent="0.3">
      <c r="A15536" s="183">
        <v>46142</v>
      </c>
      <c r="B15536" s="129" t="s">
        <v>17589</v>
      </c>
      <c r="C15536" s="129" t="s">
        <v>417</v>
      </c>
      <c r="D15536" s="165">
        <v>1</v>
      </c>
      <c r="E15536" s="129" t="s">
        <v>4739</v>
      </c>
      <c r="F15536" s="129" t="s">
        <v>4735</v>
      </c>
      <c r="G15536" s="129" t="s">
        <v>16723</v>
      </c>
    </row>
    <row r="15537" spans="1:7" x14ac:dyDescent="0.3">
      <c r="A15537" s="183">
        <v>46142</v>
      </c>
      <c r="B15537" s="129" t="s">
        <v>17590</v>
      </c>
      <c r="C15537" s="129" t="s">
        <v>418</v>
      </c>
      <c r="D15537" s="165">
        <v>1</v>
      </c>
      <c r="E15537" s="129" t="s">
        <v>4739</v>
      </c>
      <c r="F15537" s="129" t="s">
        <v>4735</v>
      </c>
      <c r="G15537" s="129" t="s">
        <v>16723</v>
      </c>
    </row>
    <row r="15538" spans="1:7" x14ac:dyDescent="0.3">
      <c r="A15538" s="183">
        <v>46142</v>
      </c>
      <c r="B15538" s="129" t="s">
        <v>17591</v>
      </c>
      <c r="C15538" s="129" t="s">
        <v>418</v>
      </c>
      <c r="D15538" s="165">
        <v>1</v>
      </c>
      <c r="E15538" s="129" t="s">
        <v>4821</v>
      </c>
      <c r="F15538" s="129" t="s">
        <v>4735</v>
      </c>
      <c r="G15538" s="129" t="s">
        <v>16723</v>
      </c>
    </row>
    <row r="15539" spans="1:7" x14ac:dyDescent="0.3">
      <c r="A15539" s="183">
        <v>46142</v>
      </c>
      <c r="B15539" s="129" t="s">
        <v>17592</v>
      </c>
      <c r="C15539" s="129" t="s">
        <v>418</v>
      </c>
      <c r="D15539" s="165">
        <v>1</v>
      </c>
      <c r="E15539" s="129" t="s">
        <v>4821</v>
      </c>
      <c r="F15539" s="129" t="s">
        <v>4735</v>
      </c>
      <c r="G15539" s="129" t="s">
        <v>16723</v>
      </c>
    </row>
    <row r="15540" spans="1:7" x14ac:dyDescent="0.3">
      <c r="A15540" s="183">
        <v>46142</v>
      </c>
      <c r="B15540" s="129" t="s">
        <v>17593</v>
      </c>
      <c r="C15540" s="129" t="s">
        <v>418</v>
      </c>
      <c r="D15540" s="165">
        <v>1</v>
      </c>
      <c r="E15540" s="129" t="s">
        <v>4744</v>
      </c>
      <c r="F15540" s="129" t="s">
        <v>4735</v>
      </c>
      <c r="G15540" s="129" t="s">
        <v>16723</v>
      </c>
    </row>
    <row r="15541" spans="1:7" x14ac:dyDescent="0.3">
      <c r="A15541" s="183">
        <v>46142</v>
      </c>
      <c r="B15541" s="129" t="s">
        <v>17594</v>
      </c>
      <c r="C15541" s="129" t="s">
        <v>418</v>
      </c>
      <c r="D15541" s="165">
        <v>1</v>
      </c>
      <c r="E15541" s="129" t="s">
        <v>4744</v>
      </c>
      <c r="F15541" s="129" t="s">
        <v>4735</v>
      </c>
      <c r="G15541" s="129" t="s">
        <v>16723</v>
      </c>
    </row>
    <row r="15542" spans="1:7" x14ac:dyDescent="0.3">
      <c r="A15542" s="183">
        <v>46142</v>
      </c>
      <c r="B15542" s="129" t="s">
        <v>17595</v>
      </c>
      <c r="C15542" s="129" t="s">
        <v>418</v>
      </c>
      <c r="D15542" s="165">
        <v>1</v>
      </c>
      <c r="E15542" s="129" t="s">
        <v>4821</v>
      </c>
      <c r="F15542" s="129" t="s">
        <v>4735</v>
      </c>
      <c r="G15542" s="129" t="s">
        <v>16723</v>
      </c>
    </row>
    <row r="15543" spans="1:7" x14ac:dyDescent="0.3">
      <c r="A15543" s="183">
        <v>46142</v>
      </c>
      <c r="B15543" s="129" t="s">
        <v>17596</v>
      </c>
      <c r="C15543" s="129" t="s">
        <v>418</v>
      </c>
      <c r="D15543" s="165">
        <v>1</v>
      </c>
      <c r="E15543" s="129" t="s">
        <v>4737</v>
      </c>
      <c r="F15543" s="129" t="s">
        <v>4735</v>
      </c>
      <c r="G15543" s="129" t="s">
        <v>16723</v>
      </c>
    </row>
    <row r="15544" spans="1:7" x14ac:dyDescent="0.3">
      <c r="A15544" s="183">
        <v>46142</v>
      </c>
      <c r="B15544" s="129" t="s">
        <v>17597</v>
      </c>
      <c r="C15544" s="129" t="s">
        <v>416</v>
      </c>
      <c r="D15544" s="165">
        <v>1</v>
      </c>
      <c r="E15544" s="129" t="s">
        <v>4737</v>
      </c>
      <c r="F15544" s="129" t="s">
        <v>4735</v>
      </c>
      <c r="G15544" s="129" t="s">
        <v>16723</v>
      </c>
    </row>
    <row r="15545" spans="1:7" x14ac:dyDescent="0.3">
      <c r="A15545" s="183">
        <v>46142</v>
      </c>
      <c r="B15545" s="129" t="s">
        <v>17598</v>
      </c>
      <c r="C15545" s="129" t="s">
        <v>417</v>
      </c>
      <c r="D15545" s="165">
        <v>1</v>
      </c>
      <c r="E15545" s="129" t="s">
        <v>4737</v>
      </c>
      <c r="F15545" s="129" t="s">
        <v>4735</v>
      </c>
      <c r="G15545" s="129" t="s">
        <v>16723</v>
      </c>
    </row>
    <row r="15546" spans="1:7" x14ac:dyDescent="0.3">
      <c r="A15546" s="183">
        <v>46142</v>
      </c>
      <c r="B15546" s="129" t="s">
        <v>17599</v>
      </c>
      <c r="C15546" s="129" t="s">
        <v>418</v>
      </c>
      <c r="D15546" s="165">
        <v>1</v>
      </c>
      <c r="E15546" s="129" t="s">
        <v>4739</v>
      </c>
      <c r="F15546" s="129" t="s">
        <v>4735</v>
      </c>
      <c r="G15546" s="129" t="s">
        <v>16723</v>
      </c>
    </row>
    <row r="15547" spans="1:7" x14ac:dyDescent="0.3">
      <c r="A15547" s="183">
        <v>46142</v>
      </c>
      <c r="B15547" s="129" t="s">
        <v>17600</v>
      </c>
      <c r="C15547" s="129" t="s">
        <v>418</v>
      </c>
      <c r="D15547" s="165">
        <v>1</v>
      </c>
      <c r="E15547" s="129" t="s">
        <v>4821</v>
      </c>
      <c r="F15547" s="129" t="s">
        <v>4735</v>
      </c>
      <c r="G15547" s="129" t="s">
        <v>16723</v>
      </c>
    </row>
    <row r="15548" spans="1:7" x14ac:dyDescent="0.3">
      <c r="A15548" s="183">
        <v>46142</v>
      </c>
      <c r="B15548" s="129" t="s">
        <v>17601</v>
      </c>
      <c r="C15548" s="129" t="s">
        <v>418</v>
      </c>
      <c r="D15548" s="165">
        <v>1</v>
      </c>
      <c r="E15548" s="129" t="s">
        <v>4821</v>
      </c>
      <c r="F15548" s="129" t="s">
        <v>4735</v>
      </c>
      <c r="G15548" s="129" t="s">
        <v>16723</v>
      </c>
    </row>
    <row r="15549" spans="1:7" x14ac:dyDescent="0.3">
      <c r="A15549" s="183">
        <v>46142</v>
      </c>
      <c r="B15549" s="129" t="s">
        <v>17602</v>
      </c>
      <c r="C15549" s="129" t="s">
        <v>418</v>
      </c>
      <c r="D15549" s="165">
        <v>1</v>
      </c>
      <c r="E15549" s="129" t="s">
        <v>4739</v>
      </c>
      <c r="F15549" s="129" t="s">
        <v>4735</v>
      </c>
      <c r="G15549" s="129" t="s">
        <v>16723</v>
      </c>
    </row>
    <row r="15550" spans="1:7" x14ac:dyDescent="0.3">
      <c r="A15550" s="183">
        <v>46142</v>
      </c>
      <c r="B15550" s="129" t="s">
        <v>17603</v>
      </c>
      <c r="C15550" s="129" t="s">
        <v>416</v>
      </c>
      <c r="D15550" s="165">
        <v>1</v>
      </c>
      <c r="E15550" s="129" t="s">
        <v>4821</v>
      </c>
      <c r="F15550" s="129" t="s">
        <v>4735</v>
      </c>
      <c r="G15550" s="129" t="s">
        <v>16723</v>
      </c>
    </row>
    <row r="15551" spans="1:7" x14ac:dyDescent="0.3">
      <c r="A15551" s="183">
        <v>46142</v>
      </c>
      <c r="B15551" s="129" t="s">
        <v>17604</v>
      </c>
      <c r="C15551" s="129" t="s">
        <v>418</v>
      </c>
      <c r="D15551" s="165">
        <v>1</v>
      </c>
      <c r="E15551" s="129" t="s">
        <v>4739</v>
      </c>
      <c r="F15551" s="129" t="s">
        <v>4735</v>
      </c>
      <c r="G15551" s="129" t="s">
        <v>16723</v>
      </c>
    </row>
    <row r="15552" spans="1:7" x14ac:dyDescent="0.3">
      <c r="A15552" s="183">
        <v>46142</v>
      </c>
      <c r="B15552" s="129" t="s">
        <v>17605</v>
      </c>
      <c r="C15552" s="129" t="s">
        <v>417</v>
      </c>
      <c r="D15552" s="165">
        <v>1</v>
      </c>
      <c r="E15552" s="129" t="s">
        <v>4737</v>
      </c>
      <c r="F15552" s="129" t="s">
        <v>4735</v>
      </c>
      <c r="G15552" s="129" t="s">
        <v>16723</v>
      </c>
    </row>
    <row r="15553" spans="1:7" x14ac:dyDescent="0.3">
      <c r="A15553" s="183">
        <v>46142</v>
      </c>
      <c r="B15553" s="129" t="s">
        <v>17606</v>
      </c>
      <c r="C15553" s="129" t="s">
        <v>417</v>
      </c>
      <c r="D15553" s="165">
        <v>1</v>
      </c>
      <c r="E15553" s="129" t="s">
        <v>4734</v>
      </c>
      <c r="F15553" s="129" t="s">
        <v>4735</v>
      </c>
      <c r="G15553" s="129" t="s">
        <v>16723</v>
      </c>
    </row>
    <row r="15554" spans="1:7" x14ac:dyDescent="0.3">
      <c r="A15554" s="183">
        <v>46142</v>
      </c>
      <c r="B15554" s="129" t="s">
        <v>17607</v>
      </c>
      <c r="C15554" s="129" t="s">
        <v>418</v>
      </c>
      <c r="D15554" s="165">
        <v>1</v>
      </c>
      <c r="E15554" s="129" t="s">
        <v>4739</v>
      </c>
      <c r="F15554" s="129" t="s">
        <v>4735</v>
      </c>
      <c r="G15554" s="129" t="s">
        <v>16723</v>
      </c>
    </row>
    <row r="15555" spans="1:7" x14ac:dyDescent="0.3">
      <c r="A15555" s="183">
        <v>46142</v>
      </c>
      <c r="B15555" s="129" t="s">
        <v>17608</v>
      </c>
      <c r="C15555" s="129" t="s">
        <v>418</v>
      </c>
      <c r="D15555" s="165">
        <v>1</v>
      </c>
      <c r="E15555" s="129" t="s">
        <v>4821</v>
      </c>
      <c r="F15555" s="129" t="s">
        <v>4735</v>
      </c>
      <c r="G15555" s="129" t="s">
        <v>16723</v>
      </c>
    </row>
    <row r="15556" spans="1:7" x14ac:dyDescent="0.3">
      <c r="A15556" s="183">
        <v>46142</v>
      </c>
      <c r="B15556" s="129" t="s">
        <v>17609</v>
      </c>
      <c r="C15556" s="129" t="s">
        <v>416</v>
      </c>
      <c r="D15556" s="165">
        <v>1</v>
      </c>
      <c r="E15556" s="129" t="s">
        <v>4739</v>
      </c>
      <c r="F15556" s="129" t="s">
        <v>4735</v>
      </c>
      <c r="G15556" s="129" t="s">
        <v>16723</v>
      </c>
    </row>
    <row r="15557" spans="1:7" x14ac:dyDescent="0.3">
      <c r="A15557" s="183">
        <v>46142</v>
      </c>
      <c r="B15557" s="129" t="s">
        <v>17610</v>
      </c>
      <c r="C15557" s="129" t="s">
        <v>418</v>
      </c>
      <c r="D15557" s="165">
        <v>1</v>
      </c>
      <c r="E15557" s="129" t="s">
        <v>4737</v>
      </c>
      <c r="F15557" s="129" t="s">
        <v>4735</v>
      </c>
      <c r="G15557" s="129" t="s">
        <v>16723</v>
      </c>
    </row>
    <row r="15558" spans="1:7" x14ac:dyDescent="0.3">
      <c r="A15558" s="183">
        <v>46142</v>
      </c>
      <c r="B15558" s="129" t="s">
        <v>17611</v>
      </c>
      <c r="C15558" s="129" t="s">
        <v>418</v>
      </c>
      <c r="D15558" s="165">
        <v>1</v>
      </c>
      <c r="E15558" s="129" t="s">
        <v>4739</v>
      </c>
      <c r="F15558" s="129" t="s">
        <v>4735</v>
      </c>
      <c r="G15558" s="129" t="s">
        <v>16723</v>
      </c>
    </row>
    <row r="15559" spans="1:7" x14ac:dyDescent="0.3">
      <c r="A15559" s="183">
        <v>46142</v>
      </c>
      <c r="B15559" s="129" t="s">
        <v>17612</v>
      </c>
      <c r="C15559" s="129" t="s">
        <v>418</v>
      </c>
      <c r="D15559" s="165">
        <v>1</v>
      </c>
      <c r="E15559" s="129" t="s">
        <v>4821</v>
      </c>
      <c r="F15559" s="129" t="s">
        <v>4735</v>
      </c>
      <c r="G15559" s="129" t="s">
        <v>16723</v>
      </c>
    </row>
    <row r="15560" spans="1:7" x14ac:dyDescent="0.3">
      <c r="A15560" s="183">
        <v>46142</v>
      </c>
      <c r="B15560" s="129" t="s">
        <v>17613</v>
      </c>
      <c r="C15560" s="129" t="s">
        <v>417</v>
      </c>
      <c r="D15560" s="165">
        <v>1</v>
      </c>
      <c r="E15560" s="129" t="s">
        <v>4739</v>
      </c>
      <c r="F15560" s="129" t="s">
        <v>4735</v>
      </c>
      <c r="G15560" s="129" t="s">
        <v>16723</v>
      </c>
    </row>
    <row r="15561" spans="1:7" x14ac:dyDescent="0.3">
      <c r="A15561" s="183">
        <v>46142</v>
      </c>
      <c r="B15561" s="129" t="s">
        <v>17614</v>
      </c>
      <c r="C15561" s="129" t="s">
        <v>417</v>
      </c>
      <c r="D15561" s="165">
        <v>1</v>
      </c>
      <c r="E15561" s="129" t="s">
        <v>4739</v>
      </c>
      <c r="F15561" s="129" t="s">
        <v>4735</v>
      </c>
      <c r="G15561" s="129" t="s">
        <v>16723</v>
      </c>
    </row>
    <row r="15562" spans="1:7" x14ac:dyDescent="0.3">
      <c r="A15562" s="183">
        <v>46142</v>
      </c>
      <c r="B15562" s="129" t="s">
        <v>17615</v>
      </c>
      <c r="C15562" s="129" t="s">
        <v>417</v>
      </c>
      <c r="D15562" s="165">
        <v>1</v>
      </c>
      <c r="E15562" s="129" t="s">
        <v>4739</v>
      </c>
      <c r="F15562" s="129" t="s">
        <v>4735</v>
      </c>
      <c r="G15562" s="129" t="s">
        <v>16723</v>
      </c>
    </row>
    <row r="15563" spans="1:7" x14ac:dyDescent="0.3">
      <c r="A15563" s="183">
        <v>46142</v>
      </c>
      <c r="B15563" s="129" t="s">
        <v>17616</v>
      </c>
      <c r="C15563" s="129" t="s">
        <v>418</v>
      </c>
      <c r="D15563" s="165">
        <v>1</v>
      </c>
      <c r="E15563" s="129" t="s">
        <v>4821</v>
      </c>
      <c r="F15563" s="129" t="s">
        <v>4735</v>
      </c>
      <c r="G15563" s="129" t="s">
        <v>16723</v>
      </c>
    </row>
    <row r="15564" spans="1:7" x14ac:dyDescent="0.3">
      <c r="A15564" s="183">
        <v>46142</v>
      </c>
      <c r="B15564" s="129" t="s">
        <v>17617</v>
      </c>
      <c r="C15564" s="129" t="s">
        <v>418</v>
      </c>
      <c r="D15564" s="165">
        <v>1</v>
      </c>
      <c r="E15564" s="129" t="s">
        <v>4739</v>
      </c>
      <c r="F15564" s="129" t="s">
        <v>4735</v>
      </c>
      <c r="G15564" s="129" t="s">
        <v>16723</v>
      </c>
    </row>
    <row r="15565" spans="1:7" x14ac:dyDescent="0.3">
      <c r="A15565" s="183">
        <v>46142</v>
      </c>
      <c r="B15565" s="129" t="s">
        <v>17618</v>
      </c>
      <c r="C15565" s="129" t="s">
        <v>416</v>
      </c>
      <c r="D15565" s="165">
        <v>1</v>
      </c>
      <c r="E15565" s="129" t="s">
        <v>4739</v>
      </c>
      <c r="F15565" s="129" t="s">
        <v>4735</v>
      </c>
      <c r="G15565" s="129" t="s">
        <v>16723</v>
      </c>
    </row>
    <row r="15566" spans="1:7" x14ac:dyDescent="0.3">
      <c r="A15566" s="183">
        <v>46142</v>
      </c>
      <c r="B15566" s="129" t="s">
        <v>17619</v>
      </c>
      <c r="C15566" s="129" t="s">
        <v>418</v>
      </c>
      <c r="D15566" s="165">
        <v>1</v>
      </c>
      <c r="E15566" s="129" t="s">
        <v>4821</v>
      </c>
      <c r="F15566" s="129" t="s">
        <v>4735</v>
      </c>
      <c r="G15566" s="129" t="s">
        <v>16723</v>
      </c>
    </row>
    <row r="15567" spans="1:7" x14ac:dyDescent="0.3">
      <c r="A15567" s="183">
        <v>46142</v>
      </c>
      <c r="B15567" s="129" t="s">
        <v>17620</v>
      </c>
      <c r="C15567" s="129" t="s">
        <v>418</v>
      </c>
      <c r="D15567" s="165">
        <v>1</v>
      </c>
      <c r="E15567" s="129" t="s">
        <v>4739</v>
      </c>
      <c r="F15567" s="129" t="s">
        <v>4735</v>
      </c>
      <c r="G15567" s="129" t="s">
        <v>16723</v>
      </c>
    </row>
    <row r="15568" spans="1:7" x14ac:dyDescent="0.3">
      <c r="A15568" s="183">
        <v>46142</v>
      </c>
      <c r="B15568" s="129" t="s">
        <v>17621</v>
      </c>
      <c r="C15568" s="129" t="s">
        <v>418</v>
      </c>
      <c r="D15568" s="165">
        <v>1</v>
      </c>
      <c r="E15568" s="129" t="s">
        <v>4821</v>
      </c>
      <c r="F15568" s="129" t="s">
        <v>4735</v>
      </c>
      <c r="G15568" s="129" t="s">
        <v>16723</v>
      </c>
    </row>
    <row r="15569" spans="1:7" x14ac:dyDescent="0.3">
      <c r="A15569" s="183">
        <v>46142</v>
      </c>
      <c r="B15569" s="129" t="s">
        <v>17622</v>
      </c>
      <c r="C15569" s="129" t="s">
        <v>418</v>
      </c>
      <c r="D15569" s="165">
        <v>1</v>
      </c>
      <c r="E15569" s="129" t="s">
        <v>4821</v>
      </c>
      <c r="F15569" s="129" t="s">
        <v>4735</v>
      </c>
      <c r="G15569" s="129" t="s">
        <v>16723</v>
      </c>
    </row>
    <row r="15570" spans="1:7" x14ac:dyDescent="0.3">
      <c r="A15570" s="183">
        <v>46142</v>
      </c>
      <c r="B15570" s="129" t="s">
        <v>17623</v>
      </c>
      <c r="C15570" s="129" t="s">
        <v>418</v>
      </c>
      <c r="D15570" s="165">
        <v>1</v>
      </c>
      <c r="E15570" s="129" t="s">
        <v>4821</v>
      </c>
      <c r="F15570" s="129" t="s">
        <v>4735</v>
      </c>
      <c r="G15570" s="129" t="s">
        <v>16723</v>
      </c>
    </row>
    <row r="15571" spans="1:7" x14ac:dyDescent="0.3">
      <c r="A15571" s="183">
        <v>46142</v>
      </c>
      <c r="B15571" s="129" t="s">
        <v>17624</v>
      </c>
      <c r="C15571" s="129" t="s">
        <v>418</v>
      </c>
      <c r="D15571" s="165">
        <v>1</v>
      </c>
      <c r="E15571" s="129" t="s">
        <v>4739</v>
      </c>
      <c r="F15571" s="129" t="s">
        <v>4735</v>
      </c>
      <c r="G15571" s="129" t="s">
        <v>16723</v>
      </c>
    </row>
    <row r="15572" spans="1:7" x14ac:dyDescent="0.3">
      <c r="A15572" s="183">
        <v>46142</v>
      </c>
      <c r="B15572" s="129" t="s">
        <v>17625</v>
      </c>
      <c r="C15572" s="129" t="s">
        <v>418</v>
      </c>
      <c r="D15572" s="165">
        <v>1</v>
      </c>
      <c r="E15572" s="129" t="s">
        <v>4739</v>
      </c>
      <c r="F15572" s="129" t="s">
        <v>4735</v>
      </c>
      <c r="G15572" s="129" t="s">
        <v>16723</v>
      </c>
    </row>
    <row r="15573" spans="1:7" x14ac:dyDescent="0.3">
      <c r="A15573" s="183">
        <v>46142</v>
      </c>
      <c r="B15573" s="129" t="s">
        <v>17626</v>
      </c>
      <c r="C15573" s="129" t="s">
        <v>418</v>
      </c>
      <c r="D15573" s="165">
        <v>1</v>
      </c>
      <c r="E15573" s="129" t="s">
        <v>4821</v>
      </c>
      <c r="F15573" s="129" t="s">
        <v>4735</v>
      </c>
      <c r="G15573" s="129" t="s">
        <v>16723</v>
      </c>
    </row>
    <row r="15574" spans="1:7" x14ac:dyDescent="0.3">
      <c r="A15574" s="183">
        <v>46142</v>
      </c>
      <c r="B15574" s="129" t="s">
        <v>17627</v>
      </c>
      <c r="C15574" s="129" t="s">
        <v>416</v>
      </c>
      <c r="D15574" s="165">
        <v>1</v>
      </c>
      <c r="E15574" s="129" t="s">
        <v>4739</v>
      </c>
      <c r="F15574" s="129" t="s">
        <v>4735</v>
      </c>
      <c r="G15574" s="129" t="s">
        <v>16723</v>
      </c>
    </row>
    <row r="15575" spans="1:7" x14ac:dyDescent="0.3">
      <c r="A15575" s="183">
        <v>46142</v>
      </c>
      <c r="B15575" s="129" t="s">
        <v>17628</v>
      </c>
      <c r="C15575" s="129" t="s">
        <v>418</v>
      </c>
      <c r="D15575" s="165">
        <v>1</v>
      </c>
      <c r="E15575" s="129" t="s">
        <v>4739</v>
      </c>
      <c r="F15575" s="129" t="s">
        <v>4735</v>
      </c>
      <c r="G15575" s="129" t="s">
        <v>16723</v>
      </c>
    </row>
    <row r="15576" spans="1:7" x14ac:dyDescent="0.3">
      <c r="A15576" s="183">
        <v>46142</v>
      </c>
      <c r="B15576" s="129" t="s">
        <v>17629</v>
      </c>
      <c r="C15576" s="129" t="s">
        <v>416</v>
      </c>
      <c r="D15576" s="165">
        <v>1</v>
      </c>
      <c r="E15576" s="129" t="s">
        <v>4739</v>
      </c>
      <c r="F15576" s="129" t="s">
        <v>4735</v>
      </c>
      <c r="G15576" s="129" t="s">
        <v>16723</v>
      </c>
    </row>
    <row r="15577" spans="1:7" x14ac:dyDescent="0.3">
      <c r="A15577" s="183">
        <v>46142</v>
      </c>
      <c r="B15577" s="129" t="s">
        <v>17630</v>
      </c>
      <c r="C15577" s="129" t="s">
        <v>418</v>
      </c>
      <c r="D15577" s="165">
        <v>1</v>
      </c>
      <c r="E15577" s="129" t="s">
        <v>4739</v>
      </c>
      <c r="F15577" s="129" t="s">
        <v>4735</v>
      </c>
      <c r="G15577" s="129" t="s">
        <v>16723</v>
      </c>
    </row>
    <row r="15578" spans="1:7" x14ac:dyDescent="0.3">
      <c r="A15578" s="183">
        <v>46142</v>
      </c>
      <c r="B15578" s="129" t="s">
        <v>17631</v>
      </c>
      <c r="C15578" s="129" t="s">
        <v>418</v>
      </c>
      <c r="D15578" s="165">
        <v>1</v>
      </c>
      <c r="E15578" s="129" t="s">
        <v>4739</v>
      </c>
      <c r="F15578" s="129" t="s">
        <v>4735</v>
      </c>
      <c r="G15578" s="129" t="s">
        <v>16723</v>
      </c>
    </row>
    <row r="15579" spans="1:7" x14ac:dyDescent="0.3">
      <c r="A15579" s="183">
        <v>46142</v>
      </c>
      <c r="B15579" s="129" t="s">
        <v>17632</v>
      </c>
      <c r="C15579" s="129" t="s">
        <v>418</v>
      </c>
      <c r="D15579" s="165">
        <v>1</v>
      </c>
      <c r="E15579" s="129" t="s">
        <v>4739</v>
      </c>
      <c r="F15579" s="129" t="s">
        <v>4735</v>
      </c>
      <c r="G15579" s="129" t="s">
        <v>16723</v>
      </c>
    </row>
    <row r="15580" spans="1:7" x14ac:dyDescent="0.3">
      <c r="A15580" s="183">
        <v>46142</v>
      </c>
      <c r="B15580" s="129" t="s">
        <v>17633</v>
      </c>
      <c r="C15580" s="129" t="s">
        <v>418</v>
      </c>
      <c r="D15580" s="165">
        <v>1</v>
      </c>
      <c r="E15580" s="129" t="s">
        <v>4739</v>
      </c>
      <c r="F15580" s="129" t="s">
        <v>4735</v>
      </c>
      <c r="G15580" s="129" t="s">
        <v>16723</v>
      </c>
    </row>
    <row r="15581" spans="1:7" x14ac:dyDescent="0.3">
      <c r="A15581" s="183">
        <v>46142</v>
      </c>
      <c r="B15581" s="129" t="s">
        <v>17634</v>
      </c>
      <c r="C15581" s="129" t="s">
        <v>416</v>
      </c>
      <c r="D15581" s="165">
        <v>1</v>
      </c>
      <c r="E15581" s="129" t="s">
        <v>4737</v>
      </c>
      <c r="F15581" s="129" t="s">
        <v>4735</v>
      </c>
      <c r="G15581" s="129" t="s">
        <v>16723</v>
      </c>
    </row>
    <row r="15582" spans="1:7" x14ac:dyDescent="0.3">
      <c r="A15582" s="183">
        <v>46142</v>
      </c>
      <c r="B15582" s="129" t="s">
        <v>17635</v>
      </c>
      <c r="C15582" s="129" t="s">
        <v>417</v>
      </c>
      <c r="D15582" s="165">
        <v>1</v>
      </c>
      <c r="E15582" s="129" t="s">
        <v>4739</v>
      </c>
      <c r="F15582" s="129" t="s">
        <v>4735</v>
      </c>
      <c r="G15582" s="129" t="s">
        <v>16723</v>
      </c>
    </row>
    <row r="15583" spans="1:7" x14ac:dyDescent="0.3">
      <c r="A15583" s="183">
        <v>46142</v>
      </c>
      <c r="B15583" s="129" t="s">
        <v>17636</v>
      </c>
      <c r="C15583" s="129" t="s">
        <v>417</v>
      </c>
      <c r="D15583" s="165">
        <v>1</v>
      </c>
      <c r="E15583" s="129" t="s">
        <v>4739</v>
      </c>
      <c r="F15583" s="129" t="s">
        <v>4735</v>
      </c>
      <c r="G15583" s="129" t="s">
        <v>16723</v>
      </c>
    </row>
    <row r="15584" spans="1:7" x14ac:dyDescent="0.3">
      <c r="A15584" s="183">
        <v>46142</v>
      </c>
      <c r="B15584" s="129" t="s">
        <v>17637</v>
      </c>
      <c r="C15584" s="129" t="s">
        <v>418</v>
      </c>
      <c r="D15584" s="165">
        <v>1</v>
      </c>
      <c r="E15584" s="129" t="s">
        <v>4739</v>
      </c>
      <c r="F15584" s="129" t="s">
        <v>4735</v>
      </c>
      <c r="G15584" s="129" t="s">
        <v>16723</v>
      </c>
    </row>
    <row r="15585" spans="1:7" x14ac:dyDescent="0.3">
      <c r="A15585" s="183">
        <v>46142</v>
      </c>
      <c r="B15585" s="129" t="s">
        <v>17638</v>
      </c>
      <c r="C15585" s="129" t="s">
        <v>418</v>
      </c>
      <c r="D15585" s="165">
        <v>1</v>
      </c>
      <c r="E15585" s="129" t="s">
        <v>4739</v>
      </c>
      <c r="F15585" s="129" t="s">
        <v>4735</v>
      </c>
      <c r="G15585" s="129" t="s">
        <v>16723</v>
      </c>
    </row>
    <row r="15586" spans="1:7" x14ac:dyDescent="0.3">
      <c r="A15586" s="183">
        <v>46142</v>
      </c>
      <c r="B15586" s="129" t="s">
        <v>17639</v>
      </c>
      <c r="C15586" s="129" t="s">
        <v>418</v>
      </c>
      <c r="D15586" s="165">
        <v>1</v>
      </c>
      <c r="E15586" s="129" t="s">
        <v>4739</v>
      </c>
      <c r="F15586" s="129" t="s">
        <v>4735</v>
      </c>
      <c r="G15586" s="129" t="s">
        <v>16723</v>
      </c>
    </row>
    <row r="15587" spans="1:7" x14ac:dyDescent="0.3">
      <c r="A15587" s="183">
        <v>46142</v>
      </c>
      <c r="B15587" s="129" t="s">
        <v>17640</v>
      </c>
      <c r="C15587" s="129" t="s">
        <v>418</v>
      </c>
      <c r="D15587" s="165">
        <v>1</v>
      </c>
      <c r="E15587" s="129" t="s">
        <v>4821</v>
      </c>
      <c r="F15587" s="129" t="s">
        <v>4735</v>
      </c>
      <c r="G15587" s="129" t="s">
        <v>16723</v>
      </c>
    </row>
    <row r="15588" spans="1:7" x14ac:dyDescent="0.3">
      <c r="A15588" s="183">
        <v>46142</v>
      </c>
      <c r="B15588" s="129" t="s">
        <v>17641</v>
      </c>
      <c r="C15588" s="129" t="s">
        <v>418</v>
      </c>
      <c r="D15588" s="165">
        <v>1</v>
      </c>
      <c r="E15588" s="129" t="s">
        <v>4821</v>
      </c>
      <c r="F15588" s="129" t="s">
        <v>4735</v>
      </c>
      <c r="G15588" s="129" t="s">
        <v>16723</v>
      </c>
    </row>
    <row r="15589" spans="1:7" x14ac:dyDescent="0.3">
      <c r="A15589" s="183">
        <v>46142</v>
      </c>
      <c r="B15589" s="129" t="s">
        <v>17642</v>
      </c>
      <c r="C15589" s="129" t="s">
        <v>418</v>
      </c>
      <c r="D15589" s="165">
        <v>1</v>
      </c>
      <c r="E15589" s="129" t="s">
        <v>4739</v>
      </c>
      <c r="F15589" s="129" t="s">
        <v>4735</v>
      </c>
      <c r="G15589" s="129" t="s">
        <v>16723</v>
      </c>
    </row>
    <row r="15590" spans="1:7" x14ac:dyDescent="0.3">
      <c r="A15590" s="183">
        <v>46142</v>
      </c>
      <c r="B15590" s="129" t="s">
        <v>17643</v>
      </c>
      <c r="C15590" s="129" t="s">
        <v>418</v>
      </c>
      <c r="D15590" s="165">
        <v>1</v>
      </c>
      <c r="E15590" s="129" t="s">
        <v>4739</v>
      </c>
      <c r="F15590" s="129" t="s">
        <v>4735</v>
      </c>
      <c r="G15590" s="129" t="s">
        <v>16723</v>
      </c>
    </row>
    <row r="15591" spans="1:7" x14ac:dyDescent="0.3">
      <c r="A15591" s="183">
        <v>46142</v>
      </c>
      <c r="B15591" s="129" t="s">
        <v>17644</v>
      </c>
      <c r="C15591" s="129" t="s">
        <v>417</v>
      </c>
      <c r="D15591" s="165">
        <v>1</v>
      </c>
      <c r="E15591" s="129" t="s">
        <v>4739</v>
      </c>
      <c r="F15591" s="129" t="s">
        <v>4735</v>
      </c>
      <c r="G15591" s="129" t="s">
        <v>16723</v>
      </c>
    </row>
    <row r="15592" spans="1:7" x14ac:dyDescent="0.3">
      <c r="A15592" s="183">
        <v>46142</v>
      </c>
      <c r="B15592" s="129" t="s">
        <v>17645</v>
      </c>
      <c r="C15592" s="129" t="s">
        <v>418</v>
      </c>
      <c r="D15592" s="165">
        <v>1</v>
      </c>
      <c r="E15592" s="129" t="s">
        <v>4739</v>
      </c>
      <c r="F15592" s="129" t="s">
        <v>4735</v>
      </c>
      <c r="G15592" s="129" t="s">
        <v>16723</v>
      </c>
    </row>
    <row r="15593" spans="1:7" x14ac:dyDescent="0.3">
      <c r="A15593" s="183">
        <v>46142</v>
      </c>
      <c r="B15593" s="129" t="s">
        <v>17646</v>
      </c>
      <c r="C15593" s="129" t="s">
        <v>416</v>
      </c>
      <c r="D15593" s="165">
        <v>1</v>
      </c>
      <c r="E15593" s="129" t="s">
        <v>4739</v>
      </c>
      <c r="F15593" s="129" t="s">
        <v>4735</v>
      </c>
      <c r="G15593" s="129" t="s">
        <v>16723</v>
      </c>
    </row>
    <row r="15594" spans="1:7" x14ac:dyDescent="0.3">
      <c r="A15594" s="183">
        <v>46142</v>
      </c>
      <c r="B15594" s="129" t="s">
        <v>17647</v>
      </c>
      <c r="C15594" s="129" t="s">
        <v>418</v>
      </c>
      <c r="D15594" s="165">
        <v>1</v>
      </c>
      <c r="E15594" s="129" t="s">
        <v>4739</v>
      </c>
      <c r="F15594" s="129" t="s">
        <v>4735</v>
      </c>
      <c r="G15594" s="129" t="s">
        <v>16723</v>
      </c>
    </row>
    <row r="15595" spans="1:7" x14ac:dyDescent="0.3">
      <c r="A15595" s="183">
        <v>46142</v>
      </c>
      <c r="B15595" s="129" t="s">
        <v>17648</v>
      </c>
      <c r="C15595" s="129" t="s">
        <v>416</v>
      </c>
      <c r="D15595" s="165">
        <v>1</v>
      </c>
      <c r="E15595" s="129" t="s">
        <v>4741</v>
      </c>
      <c r="F15595" s="129" t="s">
        <v>4735</v>
      </c>
      <c r="G15595" s="129" t="s">
        <v>16723</v>
      </c>
    </row>
    <row r="15596" spans="1:7" x14ac:dyDescent="0.3">
      <c r="A15596" s="183">
        <v>46142</v>
      </c>
      <c r="B15596" s="129" t="s">
        <v>17649</v>
      </c>
      <c r="C15596" s="129" t="s">
        <v>418</v>
      </c>
      <c r="D15596" s="165">
        <v>1</v>
      </c>
      <c r="E15596" s="129" t="s">
        <v>4739</v>
      </c>
      <c r="F15596" s="129" t="s">
        <v>4735</v>
      </c>
      <c r="G15596" s="129" t="s">
        <v>16723</v>
      </c>
    </row>
    <row r="15597" spans="1:7" x14ac:dyDescent="0.3">
      <c r="A15597" s="183">
        <v>46142</v>
      </c>
      <c r="B15597" s="129" t="s">
        <v>17650</v>
      </c>
      <c r="C15597" s="129" t="s">
        <v>418</v>
      </c>
      <c r="D15597" s="165">
        <v>1</v>
      </c>
      <c r="E15597" s="129" t="s">
        <v>4739</v>
      </c>
      <c r="F15597" s="129" t="s">
        <v>4735</v>
      </c>
      <c r="G15597" s="129" t="s">
        <v>16723</v>
      </c>
    </row>
    <row r="15598" spans="1:7" x14ac:dyDescent="0.3">
      <c r="A15598" s="183">
        <v>46142</v>
      </c>
      <c r="B15598" s="129" t="s">
        <v>17651</v>
      </c>
      <c r="C15598" s="129" t="s">
        <v>418</v>
      </c>
      <c r="D15598" s="165">
        <v>1</v>
      </c>
      <c r="E15598" s="129" t="s">
        <v>4739</v>
      </c>
      <c r="F15598" s="129" t="s">
        <v>4735</v>
      </c>
      <c r="G15598" s="129" t="s">
        <v>16723</v>
      </c>
    </row>
    <row r="15599" spans="1:7" x14ac:dyDescent="0.3">
      <c r="A15599" s="183">
        <v>46142</v>
      </c>
      <c r="B15599" s="129" t="s">
        <v>17652</v>
      </c>
      <c r="C15599" s="129" t="s">
        <v>418</v>
      </c>
      <c r="D15599" s="165">
        <v>1</v>
      </c>
      <c r="E15599" s="129" t="s">
        <v>4739</v>
      </c>
      <c r="F15599" s="129" t="s">
        <v>4735</v>
      </c>
      <c r="G15599" s="129" t="s">
        <v>16723</v>
      </c>
    </row>
    <row r="15600" spans="1:7" x14ac:dyDescent="0.3">
      <c r="A15600" s="183">
        <v>46142</v>
      </c>
      <c r="B15600" s="129" t="s">
        <v>17653</v>
      </c>
      <c r="C15600" s="129" t="s">
        <v>418</v>
      </c>
      <c r="D15600" s="165">
        <v>1</v>
      </c>
      <c r="E15600" s="129" t="s">
        <v>4821</v>
      </c>
      <c r="F15600" s="129" t="s">
        <v>4735</v>
      </c>
      <c r="G15600" s="129" t="s">
        <v>16723</v>
      </c>
    </row>
    <row r="15601" spans="1:7" x14ac:dyDescent="0.3">
      <c r="A15601" s="183">
        <v>46142</v>
      </c>
      <c r="B15601" s="129" t="s">
        <v>17654</v>
      </c>
      <c r="C15601" s="129" t="s">
        <v>418</v>
      </c>
      <c r="D15601" s="165">
        <v>1</v>
      </c>
      <c r="E15601" s="129" t="s">
        <v>4821</v>
      </c>
      <c r="F15601" s="129" t="s">
        <v>4735</v>
      </c>
      <c r="G15601" s="129" t="s">
        <v>16723</v>
      </c>
    </row>
    <row r="15602" spans="1:7" x14ac:dyDescent="0.3">
      <c r="A15602" s="183">
        <v>46142</v>
      </c>
      <c r="B15602" s="129" t="s">
        <v>17655</v>
      </c>
      <c r="C15602" s="129" t="s">
        <v>416</v>
      </c>
      <c r="D15602" s="165">
        <v>1</v>
      </c>
      <c r="E15602" s="129" t="s">
        <v>4737</v>
      </c>
      <c r="F15602" s="129" t="s">
        <v>4735</v>
      </c>
      <c r="G15602" s="129" t="s">
        <v>16723</v>
      </c>
    </row>
    <row r="15603" spans="1:7" x14ac:dyDescent="0.3">
      <c r="A15603" s="183">
        <v>46142</v>
      </c>
      <c r="B15603" s="129" t="s">
        <v>17656</v>
      </c>
      <c r="C15603" s="129" t="s">
        <v>418</v>
      </c>
      <c r="D15603" s="165">
        <v>1</v>
      </c>
      <c r="E15603" s="129" t="s">
        <v>4739</v>
      </c>
      <c r="F15603" s="129" t="s">
        <v>4735</v>
      </c>
      <c r="G15603" s="129" t="s">
        <v>16723</v>
      </c>
    </row>
    <row r="15604" spans="1:7" x14ac:dyDescent="0.3">
      <c r="A15604" s="183">
        <v>46142</v>
      </c>
      <c r="B15604" s="129" t="s">
        <v>17657</v>
      </c>
      <c r="C15604" s="129" t="s">
        <v>416</v>
      </c>
      <c r="D15604" s="165">
        <v>1</v>
      </c>
      <c r="E15604" s="129" t="s">
        <v>4739</v>
      </c>
      <c r="F15604" s="129" t="s">
        <v>4735</v>
      </c>
      <c r="G15604" s="129" t="s">
        <v>16723</v>
      </c>
    </row>
    <row r="15605" spans="1:7" x14ac:dyDescent="0.3">
      <c r="A15605" s="183">
        <v>46142</v>
      </c>
      <c r="B15605" s="129" t="s">
        <v>17658</v>
      </c>
      <c r="C15605" s="129" t="s">
        <v>418</v>
      </c>
      <c r="D15605" s="165">
        <v>1</v>
      </c>
      <c r="E15605" s="129" t="s">
        <v>4739</v>
      </c>
      <c r="F15605" s="129" t="s">
        <v>4735</v>
      </c>
      <c r="G15605" s="129" t="s">
        <v>16723</v>
      </c>
    </row>
    <row r="15606" spans="1:7" x14ac:dyDescent="0.3">
      <c r="A15606" s="183">
        <v>46142</v>
      </c>
      <c r="B15606" s="129" t="s">
        <v>17659</v>
      </c>
      <c r="C15606" s="129" t="s">
        <v>418</v>
      </c>
      <c r="D15606" s="165">
        <v>1</v>
      </c>
      <c r="E15606" s="129" t="s">
        <v>4739</v>
      </c>
      <c r="F15606" s="129" t="s">
        <v>4735</v>
      </c>
      <c r="G15606" s="129" t="s">
        <v>16723</v>
      </c>
    </row>
    <row r="15607" spans="1:7" x14ac:dyDescent="0.3">
      <c r="A15607" s="183">
        <v>46142</v>
      </c>
      <c r="B15607" s="129" t="s">
        <v>17660</v>
      </c>
      <c r="C15607" s="129" t="s">
        <v>417</v>
      </c>
      <c r="D15607" s="165">
        <v>1</v>
      </c>
      <c r="E15607" s="129" t="s">
        <v>4739</v>
      </c>
      <c r="F15607" s="129" t="s">
        <v>4735</v>
      </c>
      <c r="G15607" s="129" t="s">
        <v>16723</v>
      </c>
    </row>
    <row r="15608" spans="1:7" x14ac:dyDescent="0.3">
      <c r="A15608" s="183">
        <v>46142</v>
      </c>
      <c r="B15608" s="129" t="s">
        <v>17661</v>
      </c>
      <c r="C15608" s="129" t="s">
        <v>417</v>
      </c>
      <c r="D15608" s="165">
        <v>1</v>
      </c>
      <c r="E15608" s="129" t="s">
        <v>4739</v>
      </c>
      <c r="F15608" s="129" t="s">
        <v>4735</v>
      </c>
      <c r="G15608" s="129" t="s">
        <v>16723</v>
      </c>
    </row>
    <row r="15609" spans="1:7" x14ac:dyDescent="0.3">
      <c r="A15609" s="183">
        <v>46142</v>
      </c>
      <c r="B15609" s="129" t="s">
        <v>17662</v>
      </c>
      <c r="C15609" s="129" t="s">
        <v>417</v>
      </c>
      <c r="D15609" s="165">
        <v>1</v>
      </c>
      <c r="E15609" s="129" t="s">
        <v>4739</v>
      </c>
      <c r="F15609" s="129" t="s">
        <v>4735</v>
      </c>
      <c r="G15609" s="129" t="s">
        <v>16723</v>
      </c>
    </row>
    <row r="15610" spans="1:7" x14ac:dyDescent="0.3">
      <c r="A15610" s="183">
        <v>46142</v>
      </c>
      <c r="B15610" s="129" t="s">
        <v>17663</v>
      </c>
      <c r="C15610" s="129" t="s">
        <v>418</v>
      </c>
      <c r="D15610" s="165">
        <v>1</v>
      </c>
      <c r="E15610" s="129" t="s">
        <v>4739</v>
      </c>
      <c r="F15610" s="129" t="s">
        <v>4735</v>
      </c>
      <c r="G15610" s="129" t="s">
        <v>16723</v>
      </c>
    </row>
    <row r="15611" spans="1:7" x14ac:dyDescent="0.3">
      <c r="A15611" s="183">
        <v>46142</v>
      </c>
      <c r="B15611" s="129" t="s">
        <v>17664</v>
      </c>
      <c r="C15611" s="129" t="s">
        <v>418</v>
      </c>
      <c r="D15611" s="165">
        <v>1</v>
      </c>
      <c r="E15611" s="129" t="s">
        <v>4821</v>
      </c>
      <c r="F15611" s="129" t="s">
        <v>4735</v>
      </c>
      <c r="G15611" s="129" t="s">
        <v>16723</v>
      </c>
    </row>
    <row r="15612" spans="1:7" x14ac:dyDescent="0.3">
      <c r="A15612" s="183">
        <v>46142</v>
      </c>
      <c r="B15612" s="129" t="s">
        <v>17665</v>
      </c>
      <c r="C15612" s="129" t="s">
        <v>418</v>
      </c>
      <c r="D15612" s="165">
        <v>1</v>
      </c>
      <c r="E15612" s="129" t="s">
        <v>4739</v>
      </c>
      <c r="F15612" s="129" t="s">
        <v>4735</v>
      </c>
      <c r="G15612" s="129" t="s">
        <v>16723</v>
      </c>
    </row>
    <row r="15613" spans="1:7" x14ac:dyDescent="0.3">
      <c r="A15613" s="183">
        <v>46142</v>
      </c>
      <c r="B15613" s="129" t="s">
        <v>17666</v>
      </c>
      <c r="C15613" s="129" t="s">
        <v>418</v>
      </c>
      <c r="D15613" s="165">
        <v>1</v>
      </c>
      <c r="E15613" s="129" t="s">
        <v>4739</v>
      </c>
      <c r="F15613" s="129" t="s">
        <v>4735</v>
      </c>
      <c r="G15613" s="129" t="s">
        <v>16723</v>
      </c>
    </row>
    <row r="15614" spans="1:7" x14ac:dyDescent="0.3">
      <c r="A15614" s="183">
        <v>46142</v>
      </c>
      <c r="B15614" s="129" t="s">
        <v>17667</v>
      </c>
      <c r="C15614" s="129" t="s">
        <v>418</v>
      </c>
      <c r="D15614" s="165">
        <v>1</v>
      </c>
      <c r="E15614" s="129" t="s">
        <v>4739</v>
      </c>
      <c r="F15614" s="129" t="s">
        <v>4735</v>
      </c>
      <c r="G15614" s="129" t="s">
        <v>16723</v>
      </c>
    </row>
    <row r="15615" spans="1:7" x14ac:dyDescent="0.3">
      <c r="A15615" s="183">
        <v>46142</v>
      </c>
      <c r="B15615" s="129" t="s">
        <v>17668</v>
      </c>
      <c r="C15615" s="129" t="s">
        <v>418</v>
      </c>
      <c r="D15615" s="165">
        <v>1</v>
      </c>
      <c r="E15615" s="129" t="s">
        <v>4739</v>
      </c>
      <c r="F15615" s="129" t="s">
        <v>4735</v>
      </c>
      <c r="G15615" s="129" t="s">
        <v>16723</v>
      </c>
    </row>
    <row r="15616" spans="1:7" x14ac:dyDescent="0.3">
      <c r="A15616" s="183">
        <v>46142</v>
      </c>
      <c r="B15616" s="129" t="s">
        <v>17669</v>
      </c>
      <c r="C15616" s="129" t="s">
        <v>416</v>
      </c>
      <c r="D15616" s="165">
        <v>1</v>
      </c>
      <c r="E15616" s="129" t="s">
        <v>4737</v>
      </c>
      <c r="F15616" s="129" t="s">
        <v>4735</v>
      </c>
      <c r="G15616" s="129" t="s">
        <v>16723</v>
      </c>
    </row>
    <row r="15617" spans="1:7" x14ac:dyDescent="0.3">
      <c r="A15617" s="183">
        <v>46142</v>
      </c>
      <c r="B15617" s="129" t="s">
        <v>17670</v>
      </c>
      <c r="C15617" s="129" t="s">
        <v>418</v>
      </c>
      <c r="D15617" s="165">
        <v>1</v>
      </c>
      <c r="E15617" s="129" t="s">
        <v>4739</v>
      </c>
      <c r="F15617" s="129" t="s">
        <v>4735</v>
      </c>
      <c r="G15617" s="129" t="s">
        <v>16723</v>
      </c>
    </row>
    <row r="15618" spans="1:7" x14ac:dyDescent="0.3">
      <c r="A15618" s="183">
        <v>46142</v>
      </c>
      <c r="B15618" s="129" t="s">
        <v>17671</v>
      </c>
      <c r="C15618" s="129" t="s">
        <v>417</v>
      </c>
      <c r="D15618" s="165">
        <v>1</v>
      </c>
      <c r="E15618" s="129" t="s">
        <v>4739</v>
      </c>
      <c r="F15618" s="129" t="s">
        <v>4735</v>
      </c>
      <c r="G15618" s="129" t="s">
        <v>16723</v>
      </c>
    </row>
    <row r="15619" spans="1:7" x14ac:dyDescent="0.3">
      <c r="A15619" s="183">
        <v>46142</v>
      </c>
      <c r="B15619" s="129" t="s">
        <v>17672</v>
      </c>
      <c r="C15619" s="129" t="s">
        <v>416</v>
      </c>
      <c r="D15619" s="165">
        <v>1</v>
      </c>
      <c r="E15619" s="129" t="s">
        <v>4737</v>
      </c>
      <c r="F15619" s="129" t="s">
        <v>4735</v>
      </c>
      <c r="G15619" s="129" t="s">
        <v>16723</v>
      </c>
    </row>
    <row r="15620" spans="1:7" x14ac:dyDescent="0.3">
      <c r="A15620" s="183">
        <v>46142</v>
      </c>
      <c r="B15620" s="129" t="s">
        <v>17673</v>
      </c>
      <c r="C15620" s="129" t="s">
        <v>416</v>
      </c>
      <c r="D15620" s="165">
        <v>1</v>
      </c>
      <c r="E15620" s="129" t="s">
        <v>4739</v>
      </c>
      <c r="F15620" s="129" t="s">
        <v>4735</v>
      </c>
      <c r="G15620" s="129" t="s">
        <v>16723</v>
      </c>
    </row>
    <row r="15621" spans="1:7" x14ac:dyDescent="0.3">
      <c r="A15621" s="183">
        <v>46142</v>
      </c>
      <c r="B15621" s="129" t="s">
        <v>17674</v>
      </c>
      <c r="C15621" s="129" t="s">
        <v>418</v>
      </c>
      <c r="D15621" s="165">
        <v>1</v>
      </c>
      <c r="E15621" s="129" t="s">
        <v>4734</v>
      </c>
      <c r="F15621" s="129" t="s">
        <v>4735</v>
      </c>
      <c r="G15621" s="129" t="s">
        <v>16723</v>
      </c>
    </row>
    <row r="15622" spans="1:7" x14ac:dyDescent="0.3">
      <c r="A15622" s="183">
        <v>46142</v>
      </c>
      <c r="B15622" s="129" t="s">
        <v>17675</v>
      </c>
      <c r="C15622" s="129" t="s">
        <v>417</v>
      </c>
      <c r="D15622" s="165">
        <v>1</v>
      </c>
      <c r="E15622" s="129" t="s">
        <v>4739</v>
      </c>
      <c r="F15622" s="129" t="s">
        <v>4735</v>
      </c>
      <c r="G15622" s="129" t="s">
        <v>16723</v>
      </c>
    </row>
    <row r="15623" spans="1:7" x14ac:dyDescent="0.3">
      <c r="A15623" s="183">
        <v>46142</v>
      </c>
      <c r="B15623" s="129" t="s">
        <v>17676</v>
      </c>
      <c r="C15623" s="129" t="s">
        <v>418</v>
      </c>
      <c r="D15623" s="165">
        <v>1</v>
      </c>
      <c r="E15623" s="129" t="s">
        <v>4739</v>
      </c>
      <c r="F15623" s="129" t="s">
        <v>4735</v>
      </c>
      <c r="G15623" s="129" t="s">
        <v>16723</v>
      </c>
    </row>
    <row r="15624" spans="1:7" x14ac:dyDescent="0.3">
      <c r="A15624" s="183">
        <v>46142</v>
      </c>
      <c r="B15624" s="129" t="s">
        <v>17677</v>
      </c>
      <c r="C15624" s="129" t="s">
        <v>416</v>
      </c>
      <c r="D15624" s="165">
        <v>1</v>
      </c>
      <c r="E15624" s="129" t="s">
        <v>4737</v>
      </c>
      <c r="F15624" s="129" t="s">
        <v>4735</v>
      </c>
      <c r="G15624" s="129" t="s">
        <v>16723</v>
      </c>
    </row>
    <row r="15625" spans="1:7" x14ac:dyDescent="0.3">
      <c r="A15625" s="183">
        <v>46142</v>
      </c>
      <c r="B15625" s="129" t="s">
        <v>17678</v>
      </c>
      <c r="C15625" s="129" t="s">
        <v>416</v>
      </c>
      <c r="D15625" s="165">
        <v>1</v>
      </c>
      <c r="E15625" s="129" t="s">
        <v>4739</v>
      </c>
      <c r="F15625" s="129" t="s">
        <v>4735</v>
      </c>
      <c r="G15625" s="129" t="s">
        <v>16723</v>
      </c>
    </row>
    <row r="15626" spans="1:7" x14ac:dyDescent="0.3">
      <c r="A15626" s="183">
        <v>46142</v>
      </c>
      <c r="B15626" s="129" t="s">
        <v>17679</v>
      </c>
      <c r="C15626" s="129" t="s">
        <v>418</v>
      </c>
      <c r="D15626" s="165">
        <v>1</v>
      </c>
      <c r="E15626" s="129" t="s">
        <v>4821</v>
      </c>
      <c r="F15626" s="129" t="s">
        <v>4735</v>
      </c>
      <c r="G15626" s="129" t="s">
        <v>16723</v>
      </c>
    </row>
    <row r="15627" spans="1:7" x14ac:dyDescent="0.3">
      <c r="A15627" s="183">
        <v>46142</v>
      </c>
      <c r="B15627" s="129" t="s">
        <v>17680</v>
      </c>
      <c r="C15627" s="129" t="s">
        <v>418</v>
      </c>
      <c r="D15627" s="165">
        <v>1</v>
      </c>
      <c r="E15627" s="129" t="s">
        <v>4739</v>
      </c>
      <c r="F15627" s="129" t="s">
        <v>4735</v>
      </c>
      <c r="G15627" s="129" t="s">
        <v>16723</v>
      </c>
    </row>
    <row r="15628" spans="1:7" x14ac:dyDescent="0.3">
      <c r="A15628" s="183">
        <v>46142</v>
      </c>
      <c r="B15628" s="129" t="s">
        <v>17681</v>
      </c>
      <c r="C15628" s="129" t="s">
        <v>418</v>
      </c>
      <c r="D15628" s="165">
        <v>1</v>
      </c>
      <c r="E15628" s="129" t="s">
        <v>4739</v>
      </c>
      <c r="F15628" s="129" t="s">
        <v>4735</v>
      </c>
      <c r="G15628" s="129" t="s">
        <v>16723</v>
      </c>
    </row>
    <row r="15629" spans="1:7" x14ac:dyDescent="0.3">
      <c r="A15629" s="183">
        <v>46142</v>
      </c>
      <c r="B15629" s="129" t="s">
        <v>17682</v>
      </c>
      <c r="C15629" s="129" t="s">
        <v>418</v>
      </c>
      <c r="D15629" s="165">
        <v>1</v>
      </c>
      <c r="E15629" s="129" t="s">
        <v>4739</v>
      </c>
      <c r="F15629" s="129" t="s">
        <v>4735</v>
      </c>
      <c r="G15629" s="129" t="s">
        <v>16723</v>
      </c>
    </row>
    <row r="15630" spans="1:7" x14ac:dyDescent="0.3">
      <c r="A15630" s="183">
        <v>46142</v>
      </c>
      <c r="B15630" s="129" t="s">
        <v>17683</v>
      </c>
      <c r="C15630" s="129" t="s">
        <v>418</v>
      </c>
      <c r="D15630" s="165">
        <v>1</v>
      </c>
      <c r="E15630" s="129" t="s">
        <v>4739</v>
      </c>
      <c r="F15630" s="129" t="s">
        <v>4735</v>
      </c>
      <c r="G15630" s="129" t="s">
        <v>16723</v>
      </c>
    </row>
    <row r="15631" spans="1:7" x14ac:dyDescent="0.3">
      <c r="A15631" s="183">
        <v>46142</v>
      </c>
      <c r="B15631" s="129" t="s">
        <v>17684</v>
      </c>
      <c r="C15631" s="129" t="s">
        <v>418</v>
      </c>
      <c r="D15631" s="165">
        <v>1</v>
      </c>
      <c r="E15631" s="129" t="s">
        <v>4739</v>
      </c>
      <c r="F15631" s="129" t="s">
        <v>4735</v>
      </c>
      <c r="G15631" s="129" t="s">
        <v>16723</v>
      </c>
    </row>
    <row r="15632" spans="1:7" x14ac:dyDescent="0.3">
      <c r="A15632" s="183">
        <v>46142</v>
      </c>
      <c r="B15632" s="129" t="s">
        <v>17685</v>
      </c>
      <c r="C15632" s="129" t="s">
        <v>418</v>
      </c>
      <c r="D15632" s="165">
        <v>1</v>
      </c>
      <c r="E15632" s="129" t="s">
        <v>4739</v>
      </c>
      <c r="F15632" s="129" t="s">
        <v>4735</v>
      </c>
      <c r="G15632" s="129" t="s">
        <v>16723</v>
      </c>
    </row>
    <row r="15633" spans="1:7" x14ac:dyDescent="0.3">
      <c r="A15633" s="183">
        <v>46142</v>
      </c>
      <c r="B15633" s="129" t="s">
        <v>17686</v>
      </c>
      <c r="C15633" s="129" t="s">
        <v>418</v>
      </c>
      <c r="D15633" s="165">
        <v>1</v>
      </c>
      <c r="E15633" s="129" t="s">
        <v>4739</v>
      </c>
      <c r="F15633" s="129" t="s">
        <v>4735</v>
      </c>
      <c r="G15633" s="129" t="s">
        <v>16723</v>
      </c>
    </row>
    <row r="15634" spans="1:7" x14ac:dyDescent="0.3">
      <c r="A15634" s="183">
        <v>46142</v>
      </c>
      <c r="B15634" s="129" t="s">
        <v>17687</v>
      </c>
      <c r="C15634" s="129" t="s">
        <v>418</v>
      </c>
      <c r="D15634" s="165">
        <v>1</v>
      </c>
      <c r="E15634" s="129" t="s">
        <v>4739</v>
      </c>
      <c r="F15634" s="129" t="s">
        <v>4735</v>
      </c>
      <c r="G15634" s="129" t="s">
        <v>16723</v>
      </c>
    </row>
    <row r="15635" spans="1:7" x14ac:dyDescent="0.3">
      <c r="A15635" s="183">
        <v>46142</v>
      </c>
      <c r="B15635" s="129" t="s">
        <v>17688</v>
      </c>
      <c r="C15635" s="129" t="s">
        <v>417</v>
      </c>
      <c r="D15635" s="165">
        <v>1</v>
      </c>
      <c r="E15635" s="129" t="s">
        <v>4739</v>
      </c>
      <c r="F15635" s="129" t="s">
        <v>4735</v>
      </c>
      <c r="G15635" s="129" t="s">
        <v>16723</v>
      </c>
    </row>
    <row r="15636" spans="1:7" x14ac:dyDescent="0.3">
      <c r="A15636" s="183">
        <v>46142</v>
      </c>
      <c r="B15636" s="129" t="s">
        <v>17689</v>
      </c>
      <c r="C15636" s="129" t="s">
        <v>416</v>
      </c>
      <c r="D15636" s="165">
        <v>1</v>
      </c>
      <c r="E15636" s="129" t="s">
        <v>4739</v>
      </c>
      <c r="F15636" s="129" t="s">
        <v>4735</v>
      </c>
      <c r="G15636" s="129" t="s">
        <v>16723</v>
      </c>
    </row>
    <row r="15637" spans="1:7" x14ac:dyDescent="0.3">
      <c r="A15637" s="183">
        <v>46142</v>
      </c>
      <c r="B15637" s="129" t="s">
        <v>17690</v>
      </c>
      <c r="C15637" s="129" t="s">
        <v>418</v>
      </c>
      <c r="D15637" s="165">
        <v>1</v>
      </c>
      <c r="E15637" s="129" t="s">
        <v>4737</v>
      </c>
      <c r="F15637" s="129" t="s">
        <v>4735</v>
      </c>
      <c r="G15637" s="129" t="s">
        <v>16723</v>
      </c>
    </row>
    <row r="15638" spans="1:7" x14ac:dyDescent="0.3">
      <c r="A15638" s="183">
        <v>46142</v>
      </c>
      <c r="B15638" s="129" t="s">
        <v>17691</v>
      </c>
      <c r="C15638" s="129" t="s">
        <v>418</v>
      </c>
      <c r="D15638" s="165">
        <v>1</v>
      </c>
      <c r="E15638" s="129" t="s">
        <v>4737</v>
      </c>
      <c r="F15638" s="129" t="s">
        <v>4735</v>
      </c>
      <c r="G15638" s="129" t="s">
        <v>16723</v>
      </c>
    </row>
    <row r="15639" spans="1:7" x14ac:dyDescent="0.3">
      <c r="A15639" s="183">
        <v>46142</v>
      </c>
      <c r="B15639" s="129" t="s">
        <v>17692</v>
      </c>
      <c r="C15639" s="129" t="s">
        <v>418</v>
      </c>
      <c r="D15639" s="165">
        <v>1</v>
      </c>
      <c r="E15639" s="129" t="s">
        <v>4739</v>
      </c>
      <c r="F15639" s="129" t="s">
        <v>4735</v>
      </c>
      <c r="G15639" s="129" t="s">
        <v>16723</v>
      </c>
    </row>
    <row r="15640" spans="1:7" x14ac:dyDescent="0.3">
      <c r="A15640" s="183">
        <v>46142</v>
      </c>
      <c r="B15640" s="129" t="s">
        <v>17693</v>
      </c>
      <c r="C15640" s="129" t="s">
        <v>417</v>
      </c>
      <c r="D15640" s="165">
        <v>1</v>
      </c>
      <c r="E15640" s="129" t="s">
        <v>4739</v>
      </c>
      <c r="F15640" s="129" t="s">
        <v>4735</v>
      </c>
      <c r="G15640" s="129" t="s">
        <v>16723</v>
      </c>
    </row>
    <row r="15641" spans="1:7" x14ac:dyDescent="0.3">
      <c r="A15641" s="183">
        <v>46142</v>
      </c>
      <c r="B15641" s="129" t="s">
        <v>17694</v>
      </c>
      <c r="C15641" s="129" t="s">
        <v>418</v>
      </c>
      <c r="D15641" s="165">
        <v>1</v>
      </c>
      <c r="E15641" s="129" t="s">
        <v>4737</v>
      </c>
      <c r="F15641" s="129" t="s">
        <v>4735</v>
      </c>
      <c r="G15641" s="129" t="s">
        <v>16723</v>
      </c>
    </row>
    <row r="15642" spans="1:7" x14ac:dyDescent="0.3">
      <c r="A15642" s="183">
        <v>46142</v>
      </c>
      <c r="B15642" s="129" t="s">
        <v>17695</v>
      </c>
      <c r="C15642" s="129" t="s">
        <v>417</v>
      </c>
      <c r="D15642" s="165">
        <v>1</v>
      </c>
      <c r="E15642" s="129" t="s">
        <v>4739</v>
      </c>
      <c r="F15642" s="129" t="s">
        <v>4735</v>
      </c>
      <c r="G15642" s="129" t="s">
        <v>16723</v>
      </c>
    </row>
    <row r="15643" spans="1:7" x14ac:dyDescent="0.3">
      <c r="A15643" s="183">
        <v>46142</v>
      </c>
      <c r="B15643" s="129" t="s">
        <v>17696</v>
      </c>
      <c r="C15643" s="129" t="s">
        <v>418</v>
      </c>
      <c r="D15643" s="165">
        <v>1</v>
      </c>
      <c r="E15643" s="129" t="s">
        <v>4739</v>
      </c>
      <c r="F15643" s="129" t="s">
        <v>4735</v>
      </c>
      <c r="G15643" s="129" t="s">
        <v>16723</v>
      </c>
    </row>
    <row r="15644" spans="1:7" x14ac:dyDescent="0.3">
      <c r="A15644" s="183">
        <v>46142</v>
      </c>
      <c r="B15644" s="129" t="s">
        <v>17697</v>
      </c>
      <c r="C15644" s="129" t="s">
        <v>416</v>
      </c>
      <c r="D15644" s="165">
        <v>1</v>
      </c>
      <c r="E15644" s="129" t="s">
        <v>4739</v>
      </c>
      <c r="F15644" s="129" t="s">
        <v>4735</v>
      </c>
      <c r="G15644" s="129" t="s">
        <v>16723</v>
      </c>
    </row>
    <row r="15645" spans="1:7" x14ac:dyDescent="0.3">
      <c r="A15645" s="183">
        <v>46142</v>
      </c>
      <c r="B15645" s="129" t="s">
        <v>17698</v>
      </c>
      <c r="C15645" s="129" t="s">
        <v>418</v>
      </c>
      <c r="D15645" s="165">
        <v>1</v>
      </c>
      <c r="E15645" s="129" t="s">
        <v>4739</v>
      </c>
      <c r="F15645" s="129" t="s">
        <v>4735</v>
      </c>
      <c r="G15645" s="129" t="s">
        <v>16723</v>
      </c>
    </row>
    <row r="15646" spans="1:7" x14ac:dyDescent="0.3">
      <c r="A15646" s="183">
        <v>46142</v>
      </c>
      <c r="B15646" s="129" t="s">
        <v>17699</v>
      </c>
      <c r="C15646" s="129" t="s">
        <v>418</v>
      </c>
      <c r="D15646" s="165">
        <v>1</v>
      </c>
      <c r="E15646" s="129" t="s">
        <v>4739</v>
      </c>
      <c r="F15646" s="129" t="s">
        <v>4735</v>
      </c>
      <c r="G15646" s="129" t="s">
        <v>16723</v>
      </c>
    </row>
    <row r="15647" spans="1:7" x14ac:dyDescent="0.3">
      <c r="A15647" s="183">
        <v>46142</v>
      </c>
      <c r="B15647" s="129" t="s">
        <v>17700</v>
      </c>
      <c r="C15647" s="129" t="s">
        <v>418</v>
      </c>
      <c r="D15647" s="165">
        <v>1</v>
      </c>
      <c r="E15647" s="129" t="s">
        <v>4737</v>
      </c>
      <c r="F15647" s="129" t="s">
        <v>4735</v>
      </c>
      <c r="G15647" s="129" t="s">
        <v>16723</v>
      </c>
    </row>
    <row r="15648" spans="1:7" x14ac:dyDescent="0.3">
      <c r="A15648" s="183">
        <v>46142</v>
      </c>
      <c r="B15648" s="129" t="s">
        <v>17701</v>
      </c>
      <c r="C15648" s="129" t="s">
        <v>418</v>
      </c>
      <c r="D15648" s="165">
        <v>1</v>
      </c>
      <c r="E15648" s="129" t="s">
        <v>4739</v>
      </c>
      <c r="F15648" s="129" t="s">
        <v>4735</v>
      </c>
      <c r="G15648" s="129" t="s">
        <v>16723</v>
      </c>
    </row>
    <row r="15649" spans="1:7" x14ac:dyDescent="0.3">
      <c r="A15649" s="183">
        <v>46142</v>
      </c>
      <c r="B15649" s="129" t="s">
        <v>17702</v>
      </c>
      <c r="C15649" s="129" t="s">
        <v>418</v>
      </c>
      <c r="D15649" s="165">
        <v>1</v>
      </c>
      <c r="E15649" s="129" t="s">
        <v>4739</v>
      </c>
      <c r="F15649" s="129" t="s">
        <v>4735</v>
      </c>
      <c r="G15649" s="129" t="s">
        <v>16723</v>
      </c>
    </row>
    <row r="15650" spans="1:7" x14ac:dyDescent="0.3">
      <c r="A15650" s="183">
        <v>46142</v>
      </c>
      <c r="B15650" s="129" t="s">
        <v>17703</v>
      </c>
      <c r="C15650" s="129" t="s">
        <v>418</v>
      </c>
      <c r="D15650" s="165">
        <v>1</v>
      </c>
      <c r="E15650" s="129" t="s">
        <v>4739</v>
      </c>
      <c r="F15650" s="129" t="s">
        <v>4735</v>
      </c>
      <c r="G15650" s="129" t="s">
        <v>16723</v>
      </c>
    </row>
    <row r="15651" spans="1:7" x14ac:dyDescent="0.3">
      <c r="A15651" s="183">
        <v>46142</v>
      </c>
      <c r="B15651" s="129" t="s">
        <v>17704</v>
      </c>
      <c r="C15651" s="129" t="s">
        <v>418</v>
      </c>
      <c r="D15651" s="165">
        <v>1</v>
      </c>
      <c r="E15651" s="129" t="s">
        <v>4739</v>
      </c>
      <c r="F15651" s="129" t="s">
        <v>4735</v>
      </c>
      <c r="G15651" s="129" t="s">
        <v>16723</v>
      </c>
    </row>
    <row r="15652" spans="1:7" x14ac:dyDescent="0.3">
      <c r="A15652" s="183">
        <v>46142</v>
      </c>
      <c r="B15652" s="129" t="s">
        <v>17705</v>
      </c>
      <c r="C15652" s="129" t="s">
        <v>418</v>
      </c>
      <c r="D15652" s="165">
        <v>1</v>
      </c>
      <c r="E15652" s="129" t="s">
        <v>4739</v>
      </c>
      <c r="F15652" s="129" t="s">
        <v>4735</v>
      </c>
      <c r="G15652" s="129" t="s">
        <v>16723</v>
      </c>
    </row>
    <row r="15653" spans="1:7" x14ac:dyDescent="0.3">
      <c r="A15653" s="183">
        <v>46142</v>
      </c>
      <c r="B15653" s="129" t="s">
        <v>17706</v>
      </c>
      <c r="C15653" s="129" t="s">
        <v>418</v>
      </c>
      <c r="D15653" s="165">
        <v>1</v>
      </c>
      <c r="E15653" s="129" t="s">
        <v>4739</v>
      </c>
      <c r="F15653" s="129" t="s">
        <v>4735</v>
      </c>
      <c r="G15653" s="129" t="s">
        <v>16723</v>
      </c>
    </row>
    <row r="15654" spans="1:7" x14ac:dyDescent="0.3">
      <c r="A15654" s="183">
        <v>46142</v>
      </c>
      <c r="B15654" s="129" t="s">
        <v>17707</v>
      </c>
      <c r="C15654" s="129" t="s">
        <v>418</v>
      </c>
      <c r="D15654" s="165">
        <v>1</v>
      </c>
      <c r="E15654" s="129" t="s">
        <v>4737</v>
      </c>
      <c r="F15654" s="129" t="s">
        <v>4735</v>
      </c>
      <c r="G15654" s="129" t="s">
        <v>16723</v>
      </c>
    </row>
    <row r="15655" spans="1:7" x14ac:dyDescent="0.3">
      <c r="A15655" s="183">
        <v>46142</v>
      </c>
      <c r="B15655" s="129" t="s">
        <v>17708</v>
      </c>
      <c r="C15655" s="129" t="s">
        <v>418</v>
      </c>
      <c r="D15655" s="165">
        <v>1</v>
      </c>
      <c r="E15655" s="129" t="s">
        <v>4737</v>
      </c>
      <c r="F15655" s="129" t="s">
        <v>4735</v>
      </c>
      <c r="G15655" s="129" t="s">
        <v>16723</v>
      </c>
    </row>
    <row r="15656" spans="1:7" x14ac:dyDescent="0.3">
      <c r="A15656" s="183">
        <v>46142</v>
      </c>
      <c r="B15656" s="129" t="s">
        <v>17709</v>
      </c>
      <c r="C15656" s="129" t="s">
        <v>418</v>
      </c>
      <c r="D15656" s="165">
        <v>1</v>
      </c>
      <c r="E15656" s="129" t="s">
        <v>4739</v>
      </c>
      <c r="F15656" s="129" t="s">
        <v>4735</v>
      </c>
      <c r="G15656" s="129" t="s">
        <v>16723</v>
      </c>
    </row>
    <row r="15657" spans="1:7" x14ac:dyDescent="0.3">
      <c r="A15657" s="183">
        <v>46142</v>
      </c>
      <c r="B15657" s="129" t="s">
        <v>17710</v>
      </c>
      <c r="C15657" s="129" t="s">
        <v>418</v>
      </c>
      <c r="D15657" s="165">
        <v>1</v>
      </c>
      <c r="E15657" s="129" t="s">
        <v>4739</v>
      </c>
      <c r="F15657" s="129" t="s">
        <v>4735</v>
      </c>
      <c r="G15657" s="129" t="s">
        <v>16723</v>
      </c>
    </row>
    <row r="15658" spans="1:7" x14ac:dyDescent="0.3">
      <c r="A15658" s="183">
        <v>46142</v>
      </c>
      <c r="B15658" s="129" t="s">
        <v>17711</v>
      </c>
      <c r="C15658" s="129" t="s">
        <v>418</v>
      </c>
      <c r="D15658" s="165">
        <v>1</v>
      </c>
      <c r="E15658" s="129" t="s">
        <v>4821</v>
      </c>
      <c r="F15658" s="129" t="s">
        <v>4735</v>
      </c>
      <c r="G15658" s="129" t="s">
        <v>16723</v>
      </c>
    </row>
    <row r="15659" spans="1:7" x14ac:dyDescent="0.3">
      <c r="A15659" s="183">
        <v>46142</v>
      </c>
      <c r="B15659" s="129" t="s">
        <v>17712</v>
      </c>
      <c r="C15659" s="129" t="s">
        <v>418</v>
      </c>
      <c r="D15659" s="165">
        <v>1</v>
      </c>
      <c r="E15659" s="129" t="s">
        <v>4821</v>
      </c>
      <c r="F15659" s="129" t="s">
        <v>4735</v>
      </c>
      <c r="G15659" s="129" t="s">
        <v>16723</v>
      </c>
    </row>
    <row r="15660" spans="1:7" x14ac:dyDescent="0.3">
      <c r="A15660" s="183">
        <v>46142</v>
      </c>
      <c r="B15660" s="129" t="s">
        <v>17713</v>
      </c>
      <c r="C15660" s="129" t="s">
        <v>416</v>
      </c>
      <c r="D15660" s="165">
        <v>1</v>
      </c>
      <c r="E15660" s="129" t="s">
        <v>4739</v>
      </c>
      <c r="F15660" s="129" t="s">
        <v>4735</v>
      </c>
      <c r="G15660" s="129" t="s">
        <v>16723</v>
      </c>
    </row>
    <row r="15661" spans="1:7" x14ac:dyDescent="0.3">
      <c r="A15661" s="183">
        <v>46142</v>
      </c>
      <c r="B15661" s="129" t="s">
        <v>17714</v>
      </c>
      <c r="C15661" s="129" t="s">
        <v>418</v>
      </c>
      <c r="D15661" s="165">
        <v>1</v>
      </c>
      <c r="E15661" s="129" t="s">
        <v>4739</v>
      </c>
      <c r="F15661" s="129" t="s">
        <v>4735</v>
      </c>
      <c r="G15661" s="129" t="s">
        <v>16723</v>
      </c>
    </row>
    <row r="15662" spans="1:7" x14ac:dyDescent="0.3">
      <c r="A15662" s="183">
        <v>46142</v>
      </c>
      <c r="B15662" s="129" t="s">
        <v>17715</v>
      </c>
      <c r="C15662" s="129" t="s">
        <v>418</v>
      </c>
      <c r="D15662" s="165">
        <v>1</v>
      </c>
      <c r="E15662" s="129" t="s">
        <v>4739</v>
      </c>
      <c r="F15662" s="129" t="s">
        <v>4735</v>
      </c>
      <c r="G15662" s="129" t="s">
        <v>16723</v>
      </c>
    </row>
    <row r="15663" spans="1:7" x14ac:dyDescent="0.3">
      <c r="A15663" s="183">
        <v>46142</v>
      </c>
      <c r="B15663" s="129" t="s">
        <v>17716</v>
      </c>
      <c r="C15663" s="129" t="s">
        <v>417</v>
      </c>
      <c r="D15663" s="165">
        <v>1</v>
      </c>
      <c r="E15663" s="129" t="s">
        <v>4739</v>
      </c>
      <c r="F15663" s="129" t="s">
        <v>4735</v>
      </c>
      <c r="G15663" s="129" t="s">
        <v>16723</v>
      </c>
    </row>
    <row r="15664" spans="1:7" x14ac:dyDescent="0.3">
      <c r="A15664" s="183">
        <v>46142</v>
      </c>
      <c r="B15664" s="129" t="s">
        <v>17717</v>
      </c>
      <c r="C15664" s="129" t="s">
        <v>417</v>
      </c>
      <c r="D15664" s="165">
        <v>1</v>
      </c>
      <c r="E15664" s="129" t="s">
        <v>4739</v>
      </c>
      <c r="F15664" s="129" t="s">
        <v>4735</v>
      </c>
      <c r="G15664" s="129" t="s">
        <v>16723</v>
      </c>
    </row>
    <row r="15665" spans="1:8" x14ac:dyDescent="0.3">
      <c r="A15665" s="183">
        <v>46142</v>
      </c>
      <c r="B15665" s="129" t="s">
        <v>17718</v>
      </c>
      <c r="C15665" s="129" t="s">
        <v>417</v>
      </c>
      <c r="D15665" s="165">
        <v>1</v>
      </c>
      <c r="E15665" s="129" t="s">
        <v>4739</v>
      </c>
      <c r="F15665" s="129" t="s">
        <v>4735</v>
      </c>
      <c r="G15665" s="129" t="s">
        <v>16723</v>
      </c>
    </row>
    <row r="15666" spans="1:8" x14ac:dyDescent="0.3">
      <c r="A15666" s="183">
        <v>46142</v>
      </c>
      <c r="B15666" s="129" t="s">
        <v>17719</v>
      </c>
      <c r="C15666" s="129" t="s">
        <v>417</v>
      </c>
      <c r="D15666" s="165">
        <v>1</v>
      </c>
      <c r="E15666" s="129" t="s">
        <v>4739</v>
      </c>
      <c r="F15666" s="129" t="s">
        <v>4735</v>
      </c>
      <c r="G15666" s="129" t="s">
        <v>16723</v>
      </c>
    </row>
    <row r="15667" spans="1:8" x14ac:dyDescent="0.3">
      <c r="A15667" s="183">
        <v>46142</v>
      </c>
      <c r="B15667" s="129" t="s">
        <v>17720</v>
      </c>
      <c r="C15667" s="129" t="s">
        <v>418</v>
      </c>
      <c r="D15667" s="165">
        <v>1</v>
      </c>
      <c r="E15667" s="129" t="s">
        <v>4739</v>
      </c>
      <c r="F15667" s="129" t="s">
        <v>4735</v>
      </c>
      <c r="G15667" s="129" t="s">
        <v>16723</v>
      </c>
    </row>
    <row r="15668" spans="1:8" x14ac:dyDescent="0.3">
      <c r="A15668" s="183">
        <v>46142</v>
      </c>
      <c r="B15668" s="129" t="s">
        <v>17721</v>
      </c>
      <c r="C15668" s="129" t="s">
        <v>417</v>
      </c>
      <c r="D15668" s="165">
        <v>1</v>
      </c>
      <c r="E15668" s="129" t="s">
        <v>4739</v>
      </c>
      <c r="F15668" s="129" t="s">
        <v>4735</v>
      </c>
      <c r="G15668" s="129" t="s">
        <v>16723</v>
      </c>
    </row>
    <row r="15669" spans="1:8" x14ac:dyDescent="0.3">
      <c r="A15669" s="183">
        <v>46142</v>
      </c>
      <c r="B15669" s="129" t="s">
        <v>17722</v>
      </c>
      <c r="C15669" s="129" t="s">
        <v>417</v>
      </c>
      <c r="D15669" s="165">
        <v>1</v>
      </c>
      <c r="E15669" s="129" t="s">
        <v>4739</v>
      </c>
      <c r="F15669" s="129" t="s">
        <v>4735</v>
      </c>
      <c r="G15669" s="129" t="s">
        <v>16723</v>
      </c>
    </row>
    <row r="15670" spans="1:8" x14ac:dyDescent="0.3">
      <c r="A15670" s="183">
        <v>46142</v>
      </c>
      <c r="B15670" s="129" t="s">
        <v>17723</v>
      </c>
      <c r="C15670" s="129" t="s">
        <v>418</v>
      </c>
      <c r="D15670" s="165">
        <v>1</v>
      </c>
      <c r="E15670" s="129" t="s">
        <v>4821</v>
      </c>
      <c r="F15670" s="129" t="s">
        <v>4735</v>
      </c>
      <c r="G15670" s="129" t="s">
        <v>16723</v>
      </c>
    </row>
    <row r="15671" spans="1:8" x14ac:dyDescent="0.3">
      <c r="A15671" s="183">
        <v>46142</v>
      </c>
      <c r="B15671" s="129" t="s">
        <v>17724</v>
      </c>
      <c r="C15671" s="129" t="s">
        <v>418</v>
      </c>
      <c r="D15671" s="165">
        <v>1</v>
      </c>
      <c r="E15671" s="129" t="s">
        <v>4821</v>
      </c>
      <c r="F15671" s="129" t="s">
        <v>4735</v>
      </c>
      <c r="G15671" s="129" t="s">
        <v>16723</v>
      </c>
    </row>
    <row r="15672" spans="1:8" x14ac:dyDescent="0.3">
      <c r="A15672" s="183">
        <v>46142</v>
      </c>
      <c r="B15672" s="129" t="s">
        <v>17725</v>
      </c>
      <c r="C15672" s="129" t="s">
        <v>418</v>
      </c>
      <c r="D15672" s="165">
        <v>1</v>
      </c>
      <c r="E15672" s="129" t="s">
        <v>4739</v>
      </c>
      <c r="F15672" s="129" t="s">
        <v>4735</v>
      </c>
      <c r="G15672" s="129" t="s">
        <v>16723</v>
      </c>
    </row>
    <row r="15673" spans="1:8" x14ac:dyDescent="0.3">
      <c r="A15673" s="183">
        <v>46142</v>
      </c>
      <c r="B15673" s="129" t="s">
        <v>17726</v>
      </c>
      <c r="C15673" s="129" t="s">
        <v>418</v>
      </c>
      <c r="D15673" s="165">
        <v>1</v>
      </c>
      <c r="E15673" s="129" t="s">
        <v>4739</v>
      </c>
      <c r="F15673" s="129" t="s">
        <v>4735</v>
      </c>
      <c r="G15673" s="129" t="s">
        <v>16723</v>
      </c>
    </row>
    <row r="15674" spans="1:8" x14ac:dyDescent="0.3">
      <c r="A15674" s="183">
        <v>46142</v>
      </c>
      <c r="B15674" s="129" t="s">
        <v>17727</v>
      </c>
      <c r="C15674" s="129" t="s">
        <v>418</v>
      </c>
      <c r="D15674" s="165">
        <v>1</v>
      </c>
      <c r="E15674" s="129" t="s">
        <v>4739</v>
      </c>
      <c r="F15674" s="129" t="s">
        <v>4735</v>
      </c>
      <c r="G15674" s="129" t="s">
        <v>16723</v>
      </c>
    </row>
    <row r="15675" spans="1:8" x14ac:dyDescent="0.3">
      <c r="A15675" s="183">
        <v>46142</v>
      </c>
      <c r="B15675" s="129" t="s">
        <v>17728</v>
      </c>
      <c r="C15675" s="129" t="s">
        <v>418</v>
      </c>
      <c r="D15675" s="165">
        <v>1</v>
      </c>
      <c r="E15675" s="129" t="s">
        <v>4739</v>
      </c>
      <c r="F15675" s="129" t="s">
        <v>4735</v>
      </c>
      <c r="G15675" s="129" t="s">
        <v>16723</v>
      </c>
    </row>
    <row r="15676" spans="1:8" x14ac:dyDescent="0.3">
      <c r="A15676" s="183">
        <v>46142</v>
      </c>
      <c r="B15676" s="129" t="s">
        <v>17729</v>
      </c>
      <c r="C15676" s="129" t="s">
        <v>418</v>
      </c>
      <c r="D15676" s="165">
        <v>1</v>
      </c>
      <c r="E15676" s="129" t="s">
        <v>4739</v>
      </c>
      <c r="F15676" s="129" t="s">
        <v>4735</v>
      </c>
      <c r="G15676" s="129" t="s">
        <v>16723</v>
      </c>
    </row>
    <row r="15677" spans="1:8" x14ac:dyDescent="0.3">
      <c r="A15677" s="183">
        <v>46142</v>
      </c>
      <c r="B15677" s="129" t="s">
        <v>17730</v>
      </c>
      <c r="C15677" s="129" t="s">
        <v>417</v>
      </c>
      <c r="D15677" s="165">
        <v>1</v>
      </c>
      <c r="E15677" s="129" t="s">
        <v>4739</v>
      </c>
      <c r="F15677" s="129" t="s">
        <v>4735</v>
      </c>
      <c r="G15677" s="129" t="s">
        <v>16723</v>
      </c>
    </row>
    <row r="15678" spans="1:8" x14ac:dyDescent="0.3">
      <c r="A15678" s="183">
        <v>46142</v>
      </c>
      <c r="B15678" s="129" t="s">
        <v>17731</v>
      </c>
      <c r="C15678" s="129" t="s">
        <v>416</v>
      </c>
      <c r="D15678" s="165">
        <v>1</v>
      </c>
      <c r="E15678" s="129" t="s">
        <v>4821</v>
      </c>
      <c r="F15678" s="129" t="s">
        <v>4735</v>
      </c>
      <c r="G15678" s="129" t="s">
        <v>16723</v>
      </c>
    </row>
    <row r="15679" spans="1:8" x14ac:dyDescent="0.3">
      <c r="A15679" s="183">
        <v>46142</v>
      </c>
      <c r="B15679" s="129" t="s">
        <v>17732</v>
      </c>
      <c r="C15679" s="129" t="s">
        <v>416</v>
      </c>
      <c r="D15679" s="165">
        <v>1</v>
      </c>
      <c r="E15679" s="129" t="s">
        <v>4739</v>
      </c>
      <c r="F15679" s="129" t="s">
        <v>4735</v>
      </c>
      <c r="G15679" s="129" t="s">
        <v>16723</v>
      </c>
    </row>
    <row r="15680" spans="1:8" x14ac:dyDescent="0.3">
      <c r="A15680" s="183">
        <f>EOMONTH(B15680,0)</f>
        <v>46081</v>
      </c>
      <c r="B15680" s="129" t="s">
        <v>17115</v>
      </c>
      <c r="C15680" s="129" t="s">
        <v>418</v>
      </c>
      <c r="D15680" s="165">
        <v>14</v>
      </c>
      <c r="E15680" s="129" t="s">
        <v>16708</v>
      </c>
      <c r="F15680" s="129" t="s">
        <v>16720</v>
      </c>
      <c r="G15680" s="129" t="s">
        <v>16723</v>
      </c>
      <c r="H15680" s="129" t="s">
        <v>16774</v>
      </c>
    </row>
    <row r="15681" spans="1:8" x14ac:dyDescent="0.3">
      <c r="A15681" s="183">
        <f t="shared" ref="A15681:A15744" si="0">EOMONTH(B15681,0)</f>
        <v>46142</v>
      </c>
      <c r="B15681" s="129" t="s">
        <v>17733</v>
      </c>
      <c r="C15681" s="129" t="s">
        <v>418</v>
      </c>
      <c r="D15681" s="165">
        <v>30</v>
      </c>
      <c r="E15681" s="129" t="s">
        <v>16708</v>
      </c>
      <c r="F15681" s="129" t="s">
        <v>16720</v>
      </c>
      <c r="G15681" s="129" t="s">
        <v>16723</v>
      </c>
      <c r="H15681" s="129" t="s">
        <v>16774</v>
      </c>
    </row>
    <row r="15682" spans="1:8" x14ac:dyDescent="0.3">
      <c r="A15682" s="183">
        <f t="shared" si="0"/>
        <v>46112</v>
      </c>
      <c r="B15682" s="129" t="s">
        <v>17170</v>
      </c>
      <c r="C15682" s="129" t="s">
        <v>418</v>
      </c>
      <c r="D15682" s="165">
        <v>1007</v>
      </c>
      <c r="E15682" s="129" t="s">
        <v>16753</v>
      </c>
      <c r="F15682" s="129" t="s">
        <v>16720</v>
      </c>
      <c r="G15682" s="129" t="s">
        <v>16723</v>
      </c>
    </row>
    <row r="15683" spans="1:8" x14ac:dyDescent="0.3">
      <c r="A15683" s="183">
        <f t="shared" si="0"/>
        <v>46112</v>
      </c>
      <c r="B15683" s="129" t="s">
        <v>17173</v>
      </c>
      <c r="C15683" s="129" t="s">
        <v>418</v>
      </c>
      <c r="D15683" s="165">
        <v>63</v>
      </c>
      <c r="E15683" s="129" t="s">
        <v>16708</v>
      </c>
      <c r="F15683" s="129" t="s">
        <v>16720</v>
      </c>
      <c r="G15683" s="129" t="s">
        <v>16723</v>
      </c>
      <c r="H15683" s="129" t="s">
        <v>16774</v>
      </c>
    </row>
    <row r="15684" spans="1:8" x14ac:dyDescent="0.3">
      <c r="A15684" s="183">
        <f t="shared" si="0"/>
        <v>46142</v>
      </c>
      <c r="B15684" s="129" t="s">
        <v>17734</v>
      </c>
      <c r="C15684" s="129" t="s">
        <v>418</v>
      </c>
      <c r="D15684" s="165">
        <v>23</v>
      </c>
      <c r="E15684" s="129" t="s">
        <v>16708</v>
      </c>
      <c r="F15684" s="129" t="s">
        <v>16720</v>
      </c>
      <c r="G15684" s="129" t="s">
        <v>16723</v>
      </c>
      <c r="H15684" s="129" t="s">
        <v>16774</v>
      </c>
    </row>
    <row r="15685" spans="1:8" x14ac:dyDescent="0.3">
      <c r="A15685" s="183">
        <f t="shared" si="0"/>
        <v>46142</v>
      </c>
      <c r="B15685" s="129" t="s">
        <v>17735</v>
      </c>
      <c r="C15685" s="129" t="s">
        <v>418</v>
      </c>
      <c r="D15685" s="165">
        <v>36</v>
      </c>
      <c r="E15685" s="129" t="s">
        <v>16708</v>
      </c>
      <c r="F15685" s="129" t="s">
        <v>16720</v>
      </c>
      <c r="G15685" s="129" t="s">
        <v>16723</v>
      </c>
      <c r="H15685" s="129" t="s">
        <v>16774</v>
      </c>
    </row>
    <row r="15686" spans="1:8" x14ac:dyDescent="0.3">
      <c r="A15686" s="183">
        <f t="shared" si="0"/>
        <v>46112</v>
      </c>
      <c r="B15686" s="129" t="s">
        <v>17168</v>
      </c>
      <c r="C15686" s="129" t="s">
        <v>418</v>
      </c>
      <c r="D15686" s="165">
        <v>156536</v>
      </c>
      <c r="E15686" s="129" t="s">
        <v>16709</v>
      </c>
      <c r="F15686" s="129" t="s">
        <v>16720</v>
      </c>
      <c r="G15686" s="129" t="s">
        <v>16723</v>
      </c>
    </row>
    <row r="15687" spans="1:8" x14ac:dyDescent="0.3">
      <c r="A15687" s="183">
        <f t="shared" si="0"/>
        <v>46112</v>
      </c>
      <c r="B15687" s="129" t="s">
        <v>17171</v>
      </c>
      <c r="C15687" s="129" t="s">
        <v>418</v>
      </c>
      <c r="D15687" s="165">
        <v>156150</v>
      </c>
      <c r="E15687" s="129" t="s">
        <v>16709</v>
      </c>
      <c r="F15687" s="129" t="s">
        <v>16720</v>
      </c>
      <c r="G15687" s="129" t="s">
        <v>16723</v>
      </c>
    </row>
    <row r="15688" spans="1:8" x14ac:dyDescent="0.3">
      <c r="A15688" s="183">
        <f t="shared" si="0"/>
        <v>46142</v>
      </c>
      <c r="B15688" s="129" t="s">
        <v>17736</v>
      </c>
      <c r="C15688" s="129" t="s">
        <v>418</v>
      </c>
      <c r="D15688" s="165">
        <v>115</v>
      </c>
      <c r="E15688" s="129" t="s">
        <v>16708</v>
      </c>
      <c r="F15688" s="129" t="s">
        <v>16720</v>
      </c>
      <c r="G15688" s="129" t="s">
        <v>16723</v>
      </c>
      <c r="H15688" s="129" t="s">
        <v>16774</v>
      </c>
    </row>
    <row r="15689" spans="1:8" x14ac:dyDescent="0.3">
      <c r="A15689" s="183">
        <f t="shared" si="0"/>
        <v>46142</v>
      </c>
      <c r="B15689" s="129" t="s">
        <v>17735</v>
      </c>
      <c r="C15689" s="129" t="s">
        <v>418</v>
      </c>
      <c r="D15689" s="165">
        <v>5869</v>
      </c>
      <c r="E15689" s="129" t="s">
        <v>17118</v>
      </c>
      <c r="F15689" s="129" t="s">
        <v>16720</v>
      </c>
      <c r="G15689" s="129" t="s">
        <v>16723</v>
      </c>
    </row>
    <row r="15690" spans="1:8" x14ac:dyDescent="0.3">
      <c r="A15690" s="183">
        <f t="shared" si="0"/>
        <v>46142</v>
      </c>
      <c r="B15690" s="129" t="s">
        <v>17733</v>
      </c>
      <c r="C15690" s="129" t="s">
        <v>418</v>
      </c>
      <c r="D15690" s="165">
        <v>20</v>
      </c>
      <c r="E15690" s="129" t="s">
        <v>16708</v>
      </c>
      <c r="F15690" s="129" t="s">
        <v>16720</v>
      </c>
      <c r="G15690" s="129" t="s">
        <v>16723</v>
      </c>
      <c r="H15690" s="129" t="s">
        <v>16774</v>
      </c>
    </row>
    <row r="15691" spans="1:8" x14ac:dyDescent="0.3">
      <c r="A15691" s="183">
        <f t="shared" si="0"/>
        <v>46112</v>
      </c>
      <c r="B15691" s="129" t="s">
        <v>17170</v>
      </c>
      <c r="C15691" s="129" t="s">
        <v>418</v>
      </c>
      <c r="D15691" s="165">
        <v>52</v>
      </c>
      <c r="E15691" s="129" t="s">
        <v>16708</v>
      </c>
      <c r="F15691" s="129" t="s">
        <v>16720</v>
      </c>
      <c r="G15691" s="129" t="s">
        <v>16723</v>
      </c>
      <c r="H15691" s="129" t="s">
        <v>16774</v>
      </c>
    </row>
    <row r="15692" spans="1:8" x14ac:dyDescent="0.3">
      <c r="A15692" s="183">
        <f t="shared" si="0"/>
        <v>46142</v>
      </c>
      <c r="B15692" s="129" t="s">
        <v>17736</v>
      </c>
      <c r="C15692" s="129" t="s">
        <v>418</v>
      </c>
      <c r="D15692" s="165">
        <v>5806</v>
      </c>
      <c r="E15692" s="129" t="s">
        <v>16753</v>
      </c>
      <c r="F15692" s="129" t="s">
        <v>16720</v>
      </c>
      <c r="G15692" s="129" t="s">
        <v>16723</v>
      </c>
    </row>
    <row r="15693" spans="1:8" x14ac:dyDescent="0.3">
      <c r="A15693" s="183">
        <f t="shared" si="0"/>
        <v>46142</v>
      </c>
      <c r="B15693" s="129" t="s">
        <v>17737</v>
      </c>
      <c r="C15693" s="129" t="s">
        <v>418</v>
      </c>
      <c r="D15693" s="165">
        <v>58</v>
      </c>
      <c r="E15693" s="129" t="s">
        <v>16708</v>
      </c>
      <c r="F15693" s="129" t="s">
        <v>16720</v>
      </c>
      <c r="G15693" s="129" t="s">
        <v>16723</v>
      </c>
      <c r="H15693" s="129" t="s">
        <v>16774</v>
      </c>
    </row>
    <row r="15694" spans="1:8" x14ac:dyDescent="0.3">
      <c r="A15694" s="183">
        <f t="shared" si="0"/>
        <v>46142</v>
      </c>
      <c r="B15694" s="129" t="s">
        <v>17738</v>
      </c>
      <c r="C15694" s="129" t="s">
        <v>418</v>
      </c>
      <c r="D15694" s="165">
        <v>67569</v>
      </c>
      <c r="E15694" s="129" t="s">
        <v>16709</v>
      </c>
      <c r="F15694" s="129" t="s">
        <v>16720</v>
      </c>
      <c r="G15694" s="129" t="s">
        <v>16723</v>
      </c>
    </row>
    <row r="15695" spans="1:8" x14ac:dyDescent="0.3">
      <c r="A15695" s="183">
        <f t="shared" si="0"/>
        <v>46142</v>
      </c>
      <c r="B15695" s="129" t="s">
        <v>17738</v>
      </c>
      <c r="C15695" s="129" t="s">
        <v>418</v>
      </c>
      <c r="D15695" s="165">
        <v>3785</v>
      </c>
      <c r="E15695" s="129" t="s">
        <v>17118</v>
      </c>
      <c r="F15695" s="129" t="s">
        <v>16720</v>
      </c>
      <c r="G15695" s="129" t="s">
        <v>16723</v>
      </c>
    </row>
    <row r="15696" spans="1:8" x14ac:dyDescent="0.3">
      <c r="A15696" s="183">
        <f t="shared" si="0"/>
        <v>46142</v>
      </c>
      <c r="B15696" s="129" t="s">
        <v>17733</v>
      </c>
      <c r="C15696" s="129" t="s">
        <v>418</v>
      </c>
      <c r="D15696" s="165">
        <v>6</v>
      </c>
      <c r="E15696" s="129" t="s">
        <v>16708</v>
      </c>
      <c r="F15696" s="129" t="s">
        <v>16720</v>
      </c>
      <c r="G15696" s="129" t="s">
        <v>16723</v>
      </c>
      <c r="H15696" s="129" t="s">
        <v>16774</v>
      </c>
    </row>
    <row r="15697" spans="1:8" x14ac:dyDescent="0.3">
      <c r="A15697" s="183">
        <f t="shared" si="0"/>
        <v>46142</v>
      </c>
      <c r="B15697" s="129" t="s">
        <v>17739</v>
      </c>
      <c r="C15697" s="129" t="s">
        <v>418</v>
      </c>
      <c r="D15697" s="165">
        <v>22096</v>
      </c>
      <c r="E15697" s="129" t="s">
        <v>16709</v>
      </c>
      <c r="F15697" s="129" t="s">
        <v>16720</v>
      </c>
      <c r="G15697" s="129" t="s">
        <v>16723</v>
      </c>
    </row>
    <row r="15698" spans="1:8" x14ac:dyDescent="0.3">
      <c r="A15698" s="183">
        <f t="shared" si="0"/>
        <v>46142</v>
      </c>
      <c r="B15698" s="129" t="s">
        <v>17740</v>
      </c>
      <c r="C15698" s="129" t="s">
        <v>418</v>
      </c>
      <c r="D15698" s="165">
        <v>17</v>
      </c>
      <c r="E15698" s="129" t="s">
        <v>16708</v>
      </c>
      <c r="F15698" s="129" t="s">
        <v>16720</v>
      </c>
      <c r="G15698" s="129" t="s">
        <v>16723</v>
      </c>
      <c r="H15698" s="129" t="s">
        <v>16774</v>
      </c>
    </row>
    <row r="15699" spans="1:8" x14ac:dyDescent="0.3">
      <c r="A15699" s="183">
        <f t="shared" si="0"/>
        <v>46142</v>
      </c>
      <c r="B15699" s="129" t="s">
        <v>17739</v>
      </c>
      <c r="C15699" s="129" t="s">
        <v>418</v>
      </c>
      <c r="D15699" s="165">
        <v>19071</v>
      </c>
      <c r="E15699" s="129" t="s">
        <v>16709</v>
      </c>
      <c r="F15699" s="129" t="s">
        <v>16720</v>
      </c>
      <c r="G15699" s="129" t="s">
        <v>16723</v>
      </c>
    </row>
    <row r="15700" spans="1:8" x14ac:dyDescent="0.3">
      <c r="A15700" s="183">
        <f t="shared" si="0"/>
        <v>46142</v>
      </c>
      <c r="B15700" s="129" t="s">
        <v>17740</v>
      </c>
      <c r="C15700" s="129" t="s">
        <v>418</v>
      </c>
      <c r="D15700" s="165">
        <v>28</v>
      </c>
      <c r="E15700" s="129" t="s">
        <v>16753</v>
      </c>
      <c r="F15700" s="129" t="s">
        <v>16720</v>
      </c>
      <c r="G15700" s="129" t="s">
        <v>16723</v>
      </c>
    </row>
    <row r="15701" spans="1:8" x14ac:dyDescent="0.3">
      <c r="A15701" s="183">
        <f t="shared" si="0"/>
        <v>46142</v>
      </c>
      <c r="B15701" s="129" t="s">
        <v>17740</v>
      </c>
      <c r="C15701" s="129" t="s">
        <v>418</v>
      </c>
      <c r="D15701" s="165">
        <v>31</v>
      </c>
      <c r="E15701" s="129" t="s">
        <v>17118</v>
      </c>
      <c r="F15701" s="129" t="s">
        <v>16720</v>
      </c>
      <c r="G15701" s="129" t="s">
        <v>16723</v>
      </c>
    </row>
    <row r="15702" spans="1:8" x14ac:dyDescent="0.3">
      <c r="A15702" s="183">
        <f t="shared" si="0"/>
        <v>46142</v>
      </c>
      <c r="B15702" s="129" t="s">
        <v>17739</v>
      </c>
      <c r="C15702" s="129" t="s">
        <v>418</v>
      </c>
      <c r="D15702" s="165">
        <v>11834</v>
      </c>
      <c r="E15702" s="129" t="s">
        <v>16709</v>
      </c>
      <c r="F15702" s="129" t="s">
        <v>16720</v>
      </c>
      <c r="G15702" s="129" t="s">
        <v>16723</v>
      </c>
    </row>
    <row r="15703" spans="1:8" x14ac:dyDescent="0.3">
      <c r="A15703" s="183">
        <f t="shared" si="0"/>
        <v>46112</v>
      </c>
      <c r="B15703" s="129" t="s">
        <v>17172</v>
      </c>
      <c r="C15703" s="129" t="s">
        <v>418</v>
      </c>
      <c r="D15703" s="165">
        <v>2159</v>
      </c>
      <c r="E15703" s="129" t="s">
        <v>17118</v>
      </c>
      <c r="F15703" s="129" t="s">
        <v>16720</v>
      </c>
      <c r="G15703" s="129" t="s">
        <v>16723</v>
      </c>
    </row>
    <row r="15704" spans="1:8" x14ac:dyDescent="0.3">
      <c r="A15704" s="183">
        <f t="shared" si="0"/>
        <v>46142</v>
      </c>
      <c r="B15704" s="129" t="s">
        <v>17740</v>
      </c>
      <c r="C15704" s="129" t="s">
        <v>418</v>
      </c>
      <c r="D15704" s="165">
        <v>283</v>
      </c>
      <c r="E15704" s="129" t="s">
        <v>16716</v>
      </c>
      <c r="F15704" s="129" t="s">
        <v>16720</v>
      </c>
      <c r="G15704" s="129" t="s">
        <v>16723</v>
      </c>
    </row>
    <row r="15705" spans="1:8" x14ac:dyDescent="0.3">
      <c r="A15705" s="183">
        <f t="shared" si="0"/>
        <v>46142</v>
      </c>
      <c r="B15705" s="129" t="s">
        <v>17741</v>
      </c>
      <c r="C15705" s="129" t="s">
        <v>418</v>
      </c>
      <c r="D15705" s="165">
        <v>452</v>
      </c>
      <c r="E15705" s="129" t="s">
        <v>16709</v>
      </c>
      <c r="F15705" s="129" t="s">
        <v>16720</v>
      </c>
      <c r="G15705" s="129" t="s">
        <v>16723</v>
      </c>
    </row>
    <row r="15706" spans="1:8" x14ac:dyDescent="0.3">
      <c r="A15706" s="183">
        <f t="shared" si="0"/>
        <v>46142</v>
      </c>
      <c r="B15706" s="129" t="s">
        <v>17741</v>
      </c>
      <c r="C15706" s="129" t="s">
        <v>418</v>
      </c>
      <c r="D15706" s="165">
        <v>299</v>
      </c>
      <c r="E15706" s="129" t="s">
        <v>16709</v>
      </c>
      <c r="F15706" s="129" t="s">
        <v>16720</v>
      </c>
      <c r="G15706" s="129" t="s">
        <v>16723</v>
      </c>
    </row>
    <row r="15707" spans="1:8" x14ac:dyDescent="0.3">
      <c r="A15707" s="183">
        <f t="shared" si="0"/>
        <v>46112</v>
      </c>
      <c r="B15707" s="129" t="s">
        <v>17172</v>
      </c>
      <c r="C15707" s="129" t="s">
        <v>416</v>
      </c>
      <c r="D15707" s="165">
        <v>50194</v>
      </c>
      <c r="E15707" s="129" t="s">
        <v>17119</v>
      </c>
      <c r="F15707" s="129" t="s">
        <v>16720</v>
      </c>
      <c r="G15707" s="129" t="s">
        <v>16723</v>
      </c>
    </row>
    <row r="15708" spans="1:8" x14ac:dyDescent="0.3">
      <c r="A15708" s="183">
        <f t="shared" si="0"/>
        <v>46142</v>
      </c>
      <c r="B15708" s="129" t="s">
        <v>17734</v>
      </c>
      <c r="C15708" s="129" t="s">
        <v>416</v>
      </c>
      <c r="D15708" s="165">
        <v>62158</v>
      </c>
      <c r="E15708" s="129" t="s">
        <v>17119</v>
      </c>
      <c r="F15708" s="129" t="s">
        <v>16720</v>
      </c>
      <c r="G15708" s="129" t="s">
        <v>16723</v>
      </c>
    </row>
    <row r="15709" spans="1:8" x14ac:dyDescent="0.3">
      <c r="A15709" s="183">
        <f t="shared" si="0"/>
        <v>46112</v>
      </c>
      <c r="B15709" s="129" t="s">
        <v>17172</v>
      </c>
      <c r="C15709" s="129" t="s">
        <v>416</v>
      </c>
      <c r="D15709" s="165">
        <v>66</v>
      </c>
      <c r="E15709" s="129" t="s">
        <v>16708</v>
      </c>
      <c r="F15709" s="129" t="s">
        <v>16720</v>
      </c>
      <c r="G15709" s="129" t="s">
        <v>16723</v>
      </c>
      <c r="H15709" s="129" t="s">
        <v>16774</v>
      </c>
    </row>
    <row r="15710" spans="1:8" x14ac:dyDescent="0.3">
      <c r="A15710" s="183">
        <f t="shared" si="0"/>
        <v>46142</v>
      </c>
      <c r="B15710" s="129" t="s">
        <v>17742</v>
      </c>
      <c r="C15710" s="129" t="s">
        <v>416</v>
      </c>
      <c r="D15710" s="165">
        <v>65275</v>
      </c>
      <c r="E15710" s="129" t="s">
        <v>17119</v>
      </c>
      <c r="F15710" s="129" t="s">
        <v>16720</v>
      </c>
      <c r="G15710" s="129" t="s">
        <v>16723</v>
      </c>
    </row>
    <row r="15711" spans="1:8" x14ac:dyDescent="0.3">
      <c r="A15711" s="183">
        <f t="shared" si="0"/>
        <v>46142</v>
      </c>
      <c r="B15711" s="129" t="s">
        <v>17742</v>
      </c>
      <c r="C15711" s="129" t="s">
        <v>416</v>
      </c>
      <c r="D15711" s="165">
        <v>14316</v>
      </c>
      <c r="E15711" s="129" t="s">
        <v>16719</v>
      </c>
      <c r="F15711" s="129" t="s">
        <v>16720</v>
      </c>
      <c r="G15711" s="129" t="s">
        <v>16723</v>
      </c>
    </row>
    <row r="15712" spans="1:8" x14ac:dyDescent="0.3">
      <c r="A15712" s="183">
        <f t="shared" si="0"/>
        <v>46112</v>
      </c>
      <c r="B15712" s="129" t="s">
        <v>17171</v>
      </c>
      <c r="C15712" s="129" t="s">
        <v>416</v>
      </c>
      <c r="D15712" s="165">
        <v>41</v>
      </c>
      <c r="E15712" s="129" t="s">
        <v>16708</v>
      </c>
      <c r="F15712" s="129" t="s">
        <v>16720</v>
      </c>
      <c r="G15712" s="129" t="s">
        <v>16723</v>
      </c>
      <c r="H15712" s="129" t="s">
        <v>16774</v>
      </c>
    </row>
    <row r="15713" spans="1:8" x14ac:dyDescent="0.3">
      <c r="A15713" s="183">
        <f t="shared" si="0"/>
        <v>46142</v>
      </c>
      <c r="B15713" s="129" t="s">
        <v>17735</v>
      </c>
      <c r="C15713" s="129" t="s">
        <v>416</v>
      </c>
      <c r="D15713" s="165">
        <v>6287</v>
      </c>
      <c r="E15713" s="129" t="s">
        <v>17119</v>
      </c>
      <c r="F15713" s="129" t="s">
        <v>16720</v>
      </c>
      <c r="G15713" s="129" t="s">
        <v>16723</v>
      </c>
    </row>
    <row r="15714" spans="1:8" x14ac:dyDescent="0.3">
      <c r="A15714" s="183">
        <f t="shared" si="0"/>
        <v>46142</v>
      </c>
      <c r="B15714" s="129" t="s">
        <v>17742</v>
      </c>
      <c r="C15714" s="129" t="s">
        <v>416</v>
      </c>
      <c r="D15714" s="165">
        <v>15</v>
      </c>
      <c r="E15714" s="129" t="s">
        <v>16708</v>
      </c>
      <c r="F15714" s="129" t="s">
        <v>16720</v>
      </c>
      <c r="G15714" s="129" t="s">
        <v>16723</v>
      </c>
      <c r="H15714" s="129" t="s">
        <v>16774</v>
      </c>
    </row>
    <row r="15715" spans="1:8" x14ac:dyDescent="0.3">
      <c r="A15715" s="183">
        <f t="shared" si="0"/>
        <v>46081</v>
      </c>
      <c r="B15715" s="129" t="s">
        <v>17115</v>
      </c>
      <c r="C15715" s="129" t="s">
        <v>416</v>
      </c>
      <c r="D15715" s="165">
        <v>16</v>
      </c>
      <c r="E15715" s="129" t="s">
        <v>16708</v>
      </c>
      <c r="F15715" s="129" t="s">
        <v>16720</v>
      </c>
      <c r="G15715" s="129" t="s">
        <v>16723</v>
      </c>
      <c r="H15715" s="129" t="s">
        <v>16774</v>
      </c>
    </row>
    <row r="15716" spans="1:8" x14ac:dyDescent="0.3">
      <c r="A15716" s="183">
        <f t="shared" si="0"/>
        <v>46142</v>
      </c>
      <c r="B15716" s="129" t="s">
        <v>17735</v>
      </c>
      <c r="C15716" s="129" t="s">
        <v>416</v>
      </c>
      <c r="D15716" s="165">
        <v>119</v>
      </c>
      <c r="E15716" s="129" t="s">
        <v>16708</v>
      </c>
      <c r="F15716" s="129" t="s">
        <v>16720</v>
      </c>
      <c r="G15716" s="129" t="s">
        <v>16723</v>
      </c>
      <c r="H15716" s="129" t="s">
        <v>16774</v>
      </c>
    </row>
    <row r="15717" spans="1:8" x14ac:dyDescent="0.3">
      <c r="A15717" s="183">
        <f t="shared" si="0"/>
        <v>46142</v>
      </c>
      <c r="B15717" s="129" t="s">
        <v>17737</v>
      </c>
      <c r="C15717" s="129" t="s">
        <v>416</v>
      </c>
      <c r="D15717" s="165">
        <v>2556</v>
      </c>
      <c r="E15717" s="129" t="s">
        <v>17119</v>
      </c>
      <c r="F15717" s="129" t="s">
        <v>16720</v>
      </c>
      <c r="G15717" s="129" t="s">
        <v>16723</v>
      </c>
    </row>
    <row r="15718" spans="1:8" x14ac:dyDescent="0.3">
      <c r="A15718" s="183">
        <f t="shared" si="0"/>
        <v>46142</v>
      </c>
      <c r="B15718" s="129" t="s">
        <v>17738</v>
      </c>
      <c r="C15718" s="129" t="s">
        <v>416</v>
      </c>
      <c r="D15718" s="165">
        <v>2404</v>
      </c>
      <c r="E15718" s="129" t="s">
        <v>17119</v>
      </c>
      <c r="F15718" s="129" t="s">
        <v>16720</v>
      </c>
      <c r="G15718" s="129" t="s">
        <v>16723</v>
      </c>
    </row>
    <row r="15719" spans="1:8" x14ac:dyDescent="0.3">
      <c r="A15719" s="183">
        <f t="shared" si="0"/>
        <v>46142</v>
      </c>
      <c r="B15719" s="129" t="s">
        <v>17738</v>
      </c>
      <c r="C15719" s="129" t="s">
        <v>416</v>
      </c>
      <c r="D15719" s="165">
        <v>1316</v>
      </c>
      <c r="E15719" s="129" t="s">
        <v>17119</v>
      </c>
      <c r="F15719" s="129" t="s">
        <v>16720</v>
      </c>
      <c r="G15719" s="129" t="s">
        <v>16723</v>
      </c>
    </row>
    <row r="15720" spans="1:8" x14ac:dyDescent="0.3">
      <c r="A15720" s="183">
        <f t="shared" si="0"/>
        <v>46142</v>
      </c>
      <c r="B15720" s="129" t="s">
        <v>17734</v>
      </c>
      <c r="C15720" s="129" t="s">
        <v>416</v>
      </c>
      <c r="D15720" s="165">
        <v>3024</v>
      </c>
      <c r="E15720" s="129" t="s">
        <v>16712</v>
      </c>
      <c r="F15720" s="129" t="s">
        <v>16720</v>
      </c>
      <c r="G15720" s="129" t="s">
        <v>16723</v>
      </c>
    </row>
    <row r="15721" spans="1:8" x14ac:dyDescent="0.3">
      <c r="A15721" s="183">
        <f t="shared" si="0"/>
        <v>46142</v>
      </c>
      <c r="B15721" s="129" t="s">
        <v>17739</v>
      </c>
      <c r="C15721" s="129" t="s">
        <v>416</v>
      </c>
      <c r="D15721" s="165">
        <v>1052</v>
      </c>
      <c r="E15721" s="129" t="s">
        <v>17119</v>
      </c>
      <c r="F15721" s="129" t="s">
        <v>16720</v>
      </c>
      <c r="G15721" s="129" t="s">
        <v>16723</v>
      </c>
    </row>
    <row r="15722" spans="1:8" x14ac:dyDescent="0.3">
      <c r="A15722" s="183">
        <f t="shared" si="0"/>
        <v>46142</v>
      </c>
      <c r="B15722" s="129" t="s">
        <v>17740</v>
      </c>
      <c r="C15722" s="129" t="s">
        <v>416</v>
      </c>
      <c r="D15722" s="165">
        <v>1751</v>
      </c>
      <c r="E15722" s="129" t="s">
        <v>17119</v>
      </c>
      <c r="F15722" s="129" t="s">
        <v>16720</v>
      </c>
      <c r="G15722" s="129" t="s">
        <v>16723</v>
      </c>
    </row>
    <row r="15723" spans="1:8" x14ac:dyDescent="0.3">
      <c r="A15723" s="183">
        <f t="shared" si="0"/>
        <v>46142</v>
      </c>
      <c r="B15723" s="129" t="s">
        <v>17739</v>
      </c>
      <c r="C15723" s="129" t="s">
        <v>416</v>
      </c>
      <c r="D15723" s="165">
        <v>1174</v>
      </c>
      <c r="E15723" s="129" t="s">
        <v>16716</v>
      </c>
      <c r="F15723" s="129" t="s">
        <v>16720</v>
      </c>
      <c r="G15723" s="129" t="s">
        <v>16723</v>
      </c>
    </row>
    <row r="15724" spans="1:8" x14ac:dyDescent="0.3">
      <c r="A15724" s="183">
        <f t="shared" si="0"/>
        <v>46081</v>
      </c>
      <c r="B15724" s="129" t="s">
        <v>17116</v>
      </c>
      <c r="C15724" s="129" t="s">
        <v>416</v>
      </c>
      <c r="D15724" s="165">
        <v>312</v>
      </c>
      <c r="E15724" s="129" t="s">
        <v>17119</v>
      </c>
      <c r="F15724" s="129" t="s">
        <v>16720</v>
      </c>
      <c r="G15724" s="129" t="s">
        <v>16723</v>
      </c>
    </row>
    <row r="15725" spans="1:8" x14ac:dyDescent="0.3">
      <c r="A15725" s="183">
        <f t="shared" si="0"/>
        <v>46112</v>
      </c>
      <c r="B15725" s="129" t="s">
        <v>17173</v>
      </c>
      <c r="C15725" s="129" t="s">
        <v>417</v>
      </c>
      <c r="D15725" s="165">
        <v>46</v>
      </c>
      <c r="E15725" s="129" t="s">
        <v>16708</v>
      </c>
      <c r="F15725" s="129" t="s">
        <v>16720</v>
      </c>
      <c r="G15725" s="129" t="s">
        <v>16723</v>
      </c>
      <c r="H15725" s="129" t="s">
        <v>16774</v>
      </c>
    </row>
    <row r="15726" spans="1:8" x14ac:dyDescent="0.3">
      <c r="A15726" s="183">
        <f t="shared" si="0"/>
        <v>46112</v>
      </c>
      <c r="B15726" s="129" t="s">
        <v>17168</v>
      </c>
      <c r="C15726" s="129" t="s">
        <v>417</v>
      </c>
      <c r="D15726" s="165">
        <v>18</v>
      </c>
      <c r="E15726" s="129" t="s">
        <v>16708</v>
      </c>
      <c r="F15726" s="129" t="s">
        <v>16720</v>
      </c>
      <c r="G15726" s="129" t="s">
        <v>16723</v>
      </c>
      <c r="H15726" s="129" t="s">
        <v>16774</v>
      </c>
    </row>
    <row r="15727" spans="1:8" x14ac:dyDescent="0.3">
      <c r="A15727" s="183">
        <f t="shared" si="0"/>
        <v>46112</v>
      </c>
      <c r="B15727" s="129" t="s">
        <v>17168</v>
      </c>
      <c r="C15727" s="129" t="s">
        <v>417</v>
      </c>
      <c r="D15727" s="165">
        <v>37</v>
      </c>
      <c r="E15727" s="129" t="s">
        <v>16708</v>
      </c>
      <c r="F15727" s="129" t="s">
        <v>16720</v>
      </c>
      <c r="G15727" s="129" t="s">
        <v>16723</v>
      </c>
      <c r="H15727" s="129" t="s">
        <v>16774</v>
      </c>
    </row>
    <row r="15728" spans="1:8" x14ac:dyDescent="0.3">
      <c r="A15728" s="183">
        <f t="shared" si="0"/>
        <v>46142</v>
      </c>
      <c r="B15728" s="129" t="s">
        <v>17738</v>
      </c>
      <c r="C15728" s="129" t="s">
        <v>417</v>
      </c>
      <c r="D15728" s="165">
        <v>32</v>
      </c>
      <c r="E15728" s="129" t="s">
        <v>16708</v>
      </c>
      <c r="F15728" s="129" t="s">
        <v>16720</v>
      </c>
      <c r="G15728" s="129" t="s">
        <v>16723</v>
      </c>
      <c r="H15728" s="129" t="s">
        <v>16774</v>
      </c>
    </row>
    <row r="15729" spans="1:8" x14ac:dyDescent="0.3">
      <c r="A15729" s="183">
        <f t="shared" si="0"/>
        <v>46142</v>
      </c>
      <c r="B15729" s="129" t="s">
        <v>17740</v>
      </c>
      <c r="C15729" s="129" t="s">
        <v>417</v>
      </c>
      <c r="D15729" s="165">
        <v>13</v>
      </c>
      <c r="E15729" s="129" t="s">
        <v>16708</v>
      </c>
      <c r="F15729" s="129" t="s">
        <v>16720</v>
      </c>
      <c r="G15729" s="129" t="s">
        <v>16723</v>
      </c>
      <c r="H15729" s="129" t="s">
        <v>16774</v>
      </c>
    </row>
    <row r="15730" spans="1:8" x14ac:dyDescent="0.3">
      <c r="A15730" s="183">
        <f>EOMONTH(B15730,0)</f>
        <v>46081</v>
      </c>
      <c r="B15730" s="129" t="s">
        <v>17115</v>
      </c>
      <c r="C15730" s="129" t="s">
        <v>418</v>
      </c>
      <c r="D15730" s="165">
        <v>114968</v>
      </c>
      <c r="E15730" s="129" t="s">
        <v>16708</v>
      </c>
      <c r="F15730" s="129" t="s">
        <v>16707</v>
      </c>
      <c r="G15730" s="129" t="s">
        <v>16723</v>
      </c>
      <c r="H15730" s="129" t="s">
        <v>16820</v>
      </c>
    </row>
    <row r="15731" spans="1:8" x14ac:dyDescent="0.3">
      <c r="A15731" s="183">
        <f t="shared" si="0"/>
        <v>46142</v>
      </c>
      <c r="B15731" s="129" t="s">
        <v>17733</v>
      </c>
      <c r="C15731" s="129" t="s">
        <v>418</v>
      </c>
      <c r="D15731" s="165">
        <v>154512</v>
      </c>
      <c r="E15731" s="129" t="s">
        <v>16708</v>
      </c>
      <c r="F15731" s="129" t="s">
        <v>16707</v>
      </c>
      <c r="G15731" s="129" t="s">
        <v>16723</v>
      </c>
      <c r="H15731" s="129" t="s">
        <v>16820</v>
      </c>
    </row>
    <row r="15732" spans="1:8" x14ac:dyDescent="0.3">
      <c r="A15732" s="183">
        <f t="shared" si="0"/>
        <v>46112</v>
      </c>
      <c r="B15732" s="129" t="s">
        <v>17170</v>
      </c>
      <c r="C15732" s="129" t="s">
        <v>418</v>
      </c>
      <c r="D15732" s="165">
        <v>120906</v>
      </c>
      <c r="E15732" s="129" t="s">
        <v>16753</v>
      </c>
      <c r="F15732" s="129" t="s">
        <v>16707</v>
      </c>
      <c r="G15732" s="129" t="s">
        <v>16723</v>
      </c>
    </row>
    <row r="15733" spans="1:8" x14ac:dyDescent="0.3">
      <c r="A15733" s="183">
        <f t="shared" si="0"/>
        <v>46112</v>
      </c>
      <c r="B15733" s="129" t="s">
        <v>17173</v>
      </c>
      <c r="C15733" s="129" t="s">
        <v>418</v>
      </c>
      <c r="D15733" s="165">
        <v>74714</v>
      </c>
      <c r="E15733" s="129" t="s">
        <v>16708</v>
      </c>
      <c r="F15733" s="129" t="s">
        <v>16707</v>
      </c>
      <c r="G15733" s="129" t="s">
        <v>16723</v>
      </c>
      <c r="H15733" s="129" t="s">
        <v>16820</v>
      </c>
    </row>
    <row r="15734" spans="1:8" x14ac:dyDescent="0.3">
      <c r="A15734" s="183">
        <f t="shared" si="0"/>
        <v>46142</v>
      </c>
      <c r="B15734" s="129" t="s">
        <v>17734</v>
      </c>
      <c r="C15734" s="129" t="s">
        <v>418</v>
      </c>
      <c r="D15734" s="165">
        <v>132673</v>
      </c>
      <c r="E15734" s="129" t="s">
        <v>16708</v>
      </c>
      <c r="F15734" s="129" t="s">
        <v>16707</v>
      </c>
      <c r="G15734" s="129" t="s">
        <v>16723</v>
      </c>
      <c r="H15734" s="129" t="s">
        <v>16820</v>
      </c>
    </row>
    <row r="15735" spans="1:8" x14ac:dyDescent="0.3">
      <c r="A15735" s="183">
        <f t="shared" si="0"/>
        <v>46142</v>
      </c>
      <c r="B15735" s="129" t="s">
        <v>17735</v>
      </c>
      <c r="C15735" s="129" t="s">
        <v>418</v>
      </c>
      <c r="D15735" s="165">
        <v>14654</v>
      </c>
      <c r="E15735" s="129" t="s">
        <v>16708</v>
      </c>
      <c r="F15735" s="129" t="s">
        <v>16707</v>
      </c>
      <c r="G15735" s="129" t="s">
        <v>16723</v>
      </c>
      <c r="H15735" s="129" t="s">
        <v>16820</v>
      </c>
    </row>
    <row r="15736" spans="1:8" x14ac:dyDescent="0.3">
      <c r="A15736" s="183">
        <f t="shared" si="0"/>
        <v>46112</v>
      </c>
      <c r="B15736" s="129" t="s">
        <v>17168</v>
      </c>
      <c r="C15736" s="129" t="s">
        <v>418</v>
      </c>
      <c r="D15736" s="165">
        <v>23109</v>
      </c>
      <c r="E15736" s="129" t="s">
        <v>16709</v>
      </c>
      <c r="F15736" s="129" t="s">
        <v>16707</v>
      </c>
      <c r="G15736" s="129" t="s">
        <v>16723</v>
      </c>
    </row>
    <row r="15737" spans="1:8" x14ac:dyDescent="0.3">
      <c r="A15737" s="183">
        <f t="shared" si="0"/>
        <v>46112</v>
      </c>
      <c r="B15737" s="129" t="s">
        <v>17171</v>
      </c>
      <c r="C15737" s="129" t="s">
        <v>418</v>
      </c>
      <c r="D15737" s="165">
        <v>24509</v>
      </c>
      <c r="E15737" s="129" t="s">
        <v>16709</v>
      </c>
      <c r="F15737" s="129" t="s">
        <v>16707</v>
      </c>
      <c r="G15737" s="129" t="s">
        <v>16723</v>
      </c>
    </row>
    <row r="15738" spans="1:8" x14ac:dyDescent="0.3">
      <c r="A15738" s="183">
        <f t="shared" si="0"/>
        <v>46142</v>
      </c>
      <c r="B15738" s="129" t="s">
        <v>17736</v>
      </c>
      <c r="C15738" s="129" t="s">
        <v>418</v>
      </c>
      <c r="D15738" s="165">
        <v>35377</v>
      </c>
      <c r="E15738" s="129" t="s">
        <v>16708</v>
      </c>
      <c r="F15738" s="129" t="s">
        <v>16707</v>
      </c>
      <c r="G15738" s="129" t="s">
        <v>16723</v>
      </c>
      <c r="H15738" s="129" t="s">
        <v>16820</v>
      </c>
    </row>
    <row r="15739" spans="1:8" x14ac:dyDescent="0.3">
      <c r="A15739" s="183">
        <f t="shared" si="0"/>
        <v>46142</v>
      </c>
      <c r="B15739" s="129" t="s">
        <v>17735</v>
      </c>
      <c r="C15739" s="129" t="s">
        <v>418</v>
      </c>
      <c r="D15739" s="165">
        <v>139081</v>
      </c>
      <c r="E15739" s="129" t="s">
        <v>17118</v>
      </c>
      <c r="F15739" s="129" t="s">
        <v>16707</v>
      </c>
      <c r="G15739" s="129" t="s">
        <v>16723</v>
      </c>
    </row>
    <row r="15740" spans="1:8" x14ac:dyDescent="0.3">
      <c r="A15740" s="183">
        <f t="shared" si="0"/>
        <v>46142</v>
      </c>
      <c r="B15740" s="129" t="s">
        <v>17733</v>
      </c>
      <c r="C15740" s="129" t="s">
        <v>418</v>
      </c>
      <c r="D15740" s="165">
        <v>77860</v>
      </c>
      <c r="E15740" s="129" t="s">
        <v>16708</v>
      </c>
      <c r="F15740" s="129" t="s">
        <v>16707</v>
      </c>
      <c r="G15740" s="129" t="s">
        <v>16723</v>
      </c>
      <c r="H15740" s="129" t="s">
        <v>16820</v>
      </c>
    </row>
    <row r="15741" spans="1:8" x14ac:dyDescent="0.3">
      <c r="A15741" s="183">
        <f t="shared" si="0"/>
        <v>46112</v>
      </c>
      <c r="B15741" s="129" t="s">
        <v>17170</v>
      </c>
      <c r="C15741" s="129" t="s">
        <v>418</v>
      </c>
      <c r="D15741" s="165">
        <v>110160</v>
      </c>
      <c r="E15741" s="129" t="s">
        <v>16708</v>
      </c>
      <c r="F15741" s="129" t="s">
        <v>16707</v>
      </c>
      <c r="G15741" s="129" t="s">
        <v>16723</v>
      </c>
      <c r="H15741" s="129" t="s">
        <v>16820</v>
      </c>
    </row>
    <row r="15742" spans="1:8" x14ac:dyDescent="0.3">
      <c r="A15742" s="183">
        <f t="shared" si="0"/>
        <v>46142</v>
      </c>
      <c r="B15742" s="129" t="s">
        <v>17736</v>
      </c>
      <c r="C15742" s="129" t="s">
        <v>418</v>
      </c>
      <c r="D15742" s="165">
        <v>209578</v>
      </c>
      <c r="E15742" s="129" t="s">
        <v>16753</v>
      </c>
      <c r="F15742" s="129" t="s">
        <v>16707</v>
      </c>
      <c r="G15742" s="129" t="s">
        <v>16723</v>
      </c>
    </row>
    <row r="15743" spans="1:8" x14ac:dyDescent="0.3">
      <c r="A15743" s="183">
        <f t="shared" si="0"/>
        <v>46142</v>
      </c>
      <c r="B15743" s="129" t="s">
        <v>17737</v>
      </c>
      <c r="C15743" s="129" t="s">
        <v>418</v>
      </c>
      <c r="D15743" s="165">
        <v>29045</v>
      </c>
      <c r="E15743" s="129" t="s">
        <v>16708</v>
      </c>
      <c r="F15743" s="129" t="s">
        <v>16707</v>
      </c>
      <c r="G15743" s="129" t="s">
        <v>16723</v>
      </c>
      <c r="H15743" s="129" t="s">
        <v>16820</v>
      </c>
    </row>
    <row r="15744" spans="1:8" x14ac:dyDescent="0.3">
      <c r="A15744" s="183">
        <f t="shared" si="0"/>
        <v>46142</v>
      </c>
      <c r="B15744" s="129" t="s">
        <v>17738</v>
      </c>
      <c r="C15744" s="129" t="s">
        <v>418</v>
      </c>
      <c r="D15744" s="165">
        <v>15334</v>
      </c>
      <c r="E15744" s="129" t="s">
        <v>16709</v>
      </c>
      <c r="F15744" s="129" t="s">
        <v>16707</v>
      </c>
      <c r="G15744" s="129" t="s">
        <v>16723</v>
      </c>
    </row>
    <row r="15745" spans="1:8" x14ac:dyDescent="0.3">
      <c r="A15745" s="183">
        <f t="shared" ref="A15745:A15779" si="1">EOMONTH(B15745,0)</f>
        <v>46142</v>
      </c>
      <c r="B15745" s="129" t="s">
        <v>17738</v>
      </c>
      <c r="C15745" s="129" t="s">
        <v>418</v>
      </c>
      <c r="D15745" s="165">
        <v>206179</v>
      </c>
      <c r="E15745" s="129" t="s">
        <v>17118</v>
      </c>
      <c r="F15745" s="129" t="s">
        <v>16707</v>
      </c>
      <c r="G15745" s="129" t="s">
        <v>16723</v>
      </c>
    </row>
    <row r="15746" spans="1:8" x14ac:dyDescent="0.3">
      <c r="A15746" s="183">
        <f t="shared" si="1"/>
        <v>46142</v>
      </c>
      <c r="B15746" s="129" t="s">
        <v>17733</v>
      </c>
      <c r="C15746" s="129" t="s">
        <v>418</v>
      </c>
      <c r="D15746" s="165">
        <v>124102</v>
      </c>
      <c r="E15746" s="129" t="s">
        <v>16708</v>
      </c>
      <c r="F15746" s="129" t="s">
        <v>16707</v>
      </c>
      <c r="G15746" s="129" t="s">
        <v>16723</v>
      </c>
      <c r="H15746" s="129" t="s">
        <v>16820</v>
      </c>
    </row>
    <row r="15747" spans="1:8" x14ac:dyDescent="0.3">
      <c r="A15747" s="183">
        <f t="shared" si="1"/>
        <v>46142</v>
      </c>
      <c r="B15747" s="129" t="s">
        <v>17739</v>
      </c>
      <c r="C15747" s="129" t="s">
        <v>418</v>
      </c>
      <c r="D15747" s="165">
        <v>6954</v>
      </c>
      <c r="E15747" s="129" t="s">
        <v>16709</v>
      </c>
      <c r="F15747" s="129" t="s">
        <v>16707</v>
      </c>
      <c r="G15747" s="129" t="s">
        <v>16723</v>
      </c>
    </row>
    <row r="15748" spans="1:8" x14ac:dyDescent="0.3">
      <c r="A15748" s="183">
        <f t="shared" si="1"/>
        <v>46142</v>
      </c>
      <c r="B15748" s="129" t="s">
        <v>17740</v>
      </c>
      <c r="C15748" s="129" t="s">
        <v>418</v>
      </c>
      <c r="D15748" s="165">
        <v>5973</v>
      </c>
      <c r="E15748" s="129" t="s">
        <v>16708</v>
      </c>
      <c r="F15748" s="129" t="s">
        <v>16707</v>
      </c>
      <c r="G15748" s="129" t="s">
        <v>16723</v>
      </c>
      <c r="H15748" s="129" t="s">
        <v>16820</v>
      </c>
    </row>
    <row r="15749" spans="1:8" x14ac:dyDescent="0.3">
      <c r="A15749" s="183">
        <f t="shared" si="1"/>
        <v>46142</v>
      </c>
      <c r="B15749" s="129" t="s">
        <v>17739</v>
      </c>
      <c r="C15749" s="129" t="s">
        <v>418</v>
      </c>
      <c r="D15749" s="165">
        <v>6211</v>
      </c>
      <c r="E15749" s="129" t="s">
        <v>16709</v>
      </c>
      <c r="F15749" s="129" t="s">
        <v>16707</v>
      </c>
      <c r="G15749" s="129" t="s">
        <v>16723</v>
      </c>
    </row>
    <row r="15750" spans="1:8" x14ac:dyDescent="0.3">
      <c r="A15750" s="183">
        <f t="shared" si="1"/>
        <v>46142</v>
      </c>
      <c r="B15750" s="129" t="s">
        <v>17740</v>
      </c>
      <c r="C15750" s="129" t="s">
        <v>418</v>
      </c>
      <c r="D15750" s="165">
        <v>46136</v>
      </c>
      <c r="E15750" s="129" t="s">
        <v>16753</v>
      </c>
      <c r="F15750" s="129" t="s">
        <v>16707</v>
      </c>
      <c r="G15750" s="129" t="s">
        <v>16723</v>
      </c>
    </row>
    <row r="15751" spans="1:8" x14ac:dyDescent="0.3">
      <c r="A15751" s="183">
        <f t="shared" si="1"/>
        <v>46142</v>
      </c>
      <c r="B15751" s="129" t="s">
        <v>17740</v>
      </c>
      <c r="C15751" s="129" t="s">
        <v>418</v>
      </c>
      <c r="D15751" s="165">
        <v>37873</v>
      </c>
      <c r="E15751" s="129" t="s">
        <v>17118</v>
      </c>
      <c r="F15751" s="129" t="s">
        <v>16707</v>
      </c>
      <c r="G15751" s="129" t="s">
        <v>16723</v>
      </c>
    </row>
    <row r="15752" spans="1:8" x14ac:dyDescent="0.3">
      <c r="A15752" s="183">
        <f t="shared" si="1"/>
        <v>46142</v>
      </c>
      <c r="B15752" s="129" t="s">
        <v>17739</v>
      </c>
      <c r="C15752" s="129" t="s">
        <v>418</v>
      </c>
      <c r="D15752" s="165">
        <v>4812</v>
      </c>
      <c r="E15752" s="129" t="s">
        <v>16709</v>
      </c>
      <c r="F15752" s="129" t="s">
        <v>16707</v>
      </c>
      <c r="G15752" s="129" t="s">
        <v>16723</v>
      </c>
    </row>
    <row r="15753" spans="1:8" x14ac:dyDescent="0.3">
      <c r="A15753" s="183">
        <f t="shared" si="1"/>
        <v>46112</v>
      </c>
      <c r="B15753" s="129" t="s">
        <v>17172</v>
      </c>
      <c r="C15753" s="129" t="s">
        <v>418</v>
      </c>
      <c r="D15753" s="165">
        <v>30349</v>
      </c>
      <c r="E15753" s="129" t="s">
        <v>17118</v>
      </c>
      <c r="F15753" s="129" t="s">
        <v>16707</v>
      </c>
      <c r="G15753" s="129" t="s">
        <v>16723</v>
      </c>
    </row>
    <row r="15754" spans="1:8" x14ac:dyDescent="0.3">
      <c r="A15754" s="183">
        <f t="shared" si="1"/>
        <v>46142</v>
      </c>
      <c r="B15754" s="129" t="s">
        <v>17740</v>
      </c>
      <c r="C15754" s="129" t="s">
        <v>418</v>
      </c>
      <c r="D15754" s="165">
        <v>25055</v>
      </c>
      <c r="E15754" s="129" t="s">
        <v>16716</v>
      </c>
      <c r="F15754" s="129" t="s">
        <v>16707</v>
      </c>
      <c r="G15754" s="129" t="s">
        <v>16723</v>
      </c>
    </row>
    <row r="15755" spans="1:8" x14ac:dyDescent="0.3">
      <c r="A15755" s="183">
        <f t="shared" si="1"/>
        <v>46142</v>
      </c>
      <c r="B15755" s="129" t="s">
        <v>17741</v>
      </c>
      <c r="C15755" s="129" t="s">
        <v>418</v>
      </c>
      <c r="D15755" s="165">
        <v>596</v>
      </c>
      <c r="E15755" s="129" t="s">
        <v>16709</v>
      </c>
      <c r="F15755" s="129" t="s">
        <v>16707</v>
      </c>
      <c r="G15755" s="129" t="s">
        <v>16723</v>
      </c>
    </row>
    <row r="15756" spans="1:8" x14ac:dyDescent="0.3">
      <c r="A15756" s="183">
        <f t="shared" si="1"/>
        <v>46142</v>
      </c>
      <c r="B15756" s="129" t="s">
        <v>17741</v>
      </c>
      <c r="C15756" s="129" t="s">
        <v>418</v>
      </c>
      <c r="D15756" s="165">
        <v>480</v>
      </c>
      <c r="E15756" s="129" t="s">
        <v>16709</v>
      </c>
      <c r="F15756" s="129" t="s">
        <v>16707</v>
      </c>
      <c r="G15756" s="129" t="s">
        <v>16723</v>
      </c>
    </row>
    <row r="15757" spans="1:8" x14ac:dyDescent="0.3">
      <c r="A15757" s="183">
        <f t="shared" si="1"/>
        <v>46112</v>
      </c>
      <c r="B15757" s="129" t="s">
        <v>17172</v>
      </c>
      <c r="C15757" s="129" t="s">
        <v>416</v>
      </c>
      <c r="D15757" s="165">
        <v>276281</v>
      </c>
      <c r="E15757" s="129" t="s">
        <v>17119</v>
      </c>
      <c r="F15757" s="129" t="s">
        <v>16707</v>
      </c>
      <c r="G15757" s="129" t="s">
        <v>16723</v>
      </c>
    </row>
    <row r="15758" spans="1:8" x14ac:dyDescent="0.3">
      <c r="A15758" s="183">
        <f t="shared" si="1"/>
        <v>46142</v>
      </c>
      <c r="B15758" s="129" t="s">
        <v>17734</v>
      </c>
      <c r="C15758" s="129" t="s">
        <v>416</v>
      </c>
      <c r="D15758" s="165">
        <v>304460</v>
      </c>
      <c r="E15758" s="129" t="s">
        <v>17119</v>
      </c>
      <c r="F15758" s="129" t="s">
        <v>16707</v>
      </c>
      <c r="G15758" s="129" t="s">
        <v>16723</v>
      </c>
    </row>
    <row r="15759" spans="1:8" x14ac:dyDescent="0.3">
      <c r="A15759" s="183">
        <f t="shared" si="1"/>
        <v>46112</v>
      </c>
      <c r="B15759" s="129" t="s">
        <v>17172</v>
      </c>
      <c r="C15759" s="129" t="s">
        <v>416</v>
      </c>
      <c r="D15759" s="165">
        <v>209353</v>
      </c>
      <c r="E15759" s="129" t="s">
        <v>16708</v>
      </c>
      <c r="F15759" s="129" t="s">
        <v>16707</v>
      </c>
      <c r="G15759" s="129" t="s">
        <v>16723</v>
      </c>
      <c r="H15759" s="129" t="s">
        <v>16820</v>
      </c>
    </row>
    <row r="15760" spans="1:8" x14ac:dyDescent="0.3">
      <c r="A15760" s="183">
        <f t="shared" si="1"/>
        <v>46142</v>
      </c>
      <c r="B15760" s="129" t="s">
        <v>17742</v>
      </c>
      <c r="C15760" s="129" t="s">
        <v>416</v>
      </c>
      <c r="D15760" s="165">
        <v>242031</v>
      </c>
      <c r="E15760" s="129" t="s">
        <v>17119</v>
      </c>
      <c r="F15760" s="129" t="s">
        <v>16707</v>
      </c>
      <c r="G15760" s="129" t="s">
        <v>16723</v>
      </c>
    </row>
    <row r="15761" spans="1:8" x14ac:dyDescent="0.3">
      <c r="A15761" s="183">
        <f t="shared" si="1"/>
        <v>46142</v>
      </c>
      <c r="B15761" s="129" t="s">
        <v>17742</v>
      </c>
      <c r="C15761" s="129" t="s">
        <v>416</v>
      </c>
      <c r="D15761" s="165">
        <v>199107</v>
      </c>
      <c r="E15761" s="129" t="s">
        <v>16719</v>
      </c>
      <c r="F15761" s="129" t="s">
        <v>16707</v>
      </c>
      <c r="G15761" s="129" t="s">
        <v>16723</v>
      </c>
    </row>
    <row r="15762" spans="1:8" x14ac:dyDescent="0.3">
      <c r="A15762" s="183">
        <f t="shared" si="1"/>
        <v>46112</v>
      </c>
      <c r="B15762" s="129" t="s">
        <v>17171</v>
      </c>
      <c r="C15762" s="129" t="s">
        <v>416</v>
      </c>
      <c r="D15762" s="165">
        <v>187813</v>
      </c>
      <c r="E15762" s="129" t="s">
        <v>16708</v>
      </c>
      <c r="F15762" s="129" t="s">
        <v>16707</v>
      </c>
      <c r="G15762" s="129" t="s">
        <v>16723</v>
      </c>
      <c r="H15762" s="129" t="s">
        <v>16820</v>
      </c>
    </row>
    <row r="15763" spans="1:8" x14ac:dyDescent="0.3">
      <c r="A15763" s="183">
        <f t="shared" si="1"/>
        <v>46142</v>
      </c>
      <c r="B15763" s="129" t="s">
        <v>17735</v>
      </c>
      <c r="C15763" s="129" t="s">
        <v>416</v>
      </c>
      <c r="D15763" s="165">
        <v>241087</v>
      </c>
      <c r="E15763" s="129" t="s">
        <v>17119</v>
      </c>
      <c r="F15763" s="129" t="s">
        <v>16707</v>
      </c>
      <c r="G15763" s="129" t="s">
        <v>16723</v>
      </c>
    </row>
    <row r="15764" spans="1:8" x14ac:dyDescent="0.3">
      <c r="A15764" s="183">
        <f t="shared" si="1"/>
        <v>46142</v>
      </c>
      <c r="B15764" s="129" t="s">
        <v>17742</v>
      </c>
      <c r="C15764" s="129" t="s">
        <v>416</v>
      </c>
      <c r="D15764" s="165">
        <v>103114</v>
      </c>
      <c r="E15764" s="129" t="s">
        <v>16708</v>
      </c>
      <c r="F15764" s="129" t="s">
        <v>16707</v>
      </c>
      <c r="G15764" s="129" t="s">
        <v>16723</v>
      </c>
      <c r="H15764" s="129" t="s">
        <v>16820</v>
      </c>
    </row>
    <row r="15765" spans="1:8" x14ac:dyDescent="0.3">
      <c r="A15765" s="183">
        <f t="shared" si="1"/>
        <v>46081</v>
      </c>
      <c r="B15765" s="129" t="s">
        <v>17115</v>
      </c>
      <c r="C15765" s="129" t="s">
        <v>416</v>
      </c>
      <c r="D15765" s="165">
        <v>169772</v>
      </c>
      <c r="E15765" s="129" t="s">
        <v>16708</v>
      </c>
      <c r="F15765" s="129" t="s">
        <v>16707</v>
      </c>
      <c r="G15765" s="129" t="s">
        <v>16723</v>
      </c>
      <c r="H15765" s="129" t="s">
        <v>16820</v>
      </c>
    </row>
    <row r="15766" spans="1:8" x14ac:dyDescent="0.3">
      <c r="A15766" s="183">
        <f t="shared" si="1"/>
        <v>46142</v>
      </c>
      <c r="B15766" s="129" t="s">
        <v>17735</v>
      </c>
      <c r="C15766" s="129" t="s">
        <v>416</v>
      </c>
      <c r="D15766" s="165">
        <v>40769</v>
      </c>
      <c r="E15766" s="129" t="s">
        <v>16708</v>
      </c>
      <c r="F15766" s="129" t="s">
        <v>16707</v>
      </c>
      <c r="G15766" s="129" t="s">
        <v>16723</v>
      </c>
      <c r="H15766" s="129" t="s">
        <v>16820</v>
      </c>
    </row>
    <row r="15767" spans="1:8" x14ac:dyDescent="0.3">
      <c r="A15767" s="183">
        <f t="shared" si="1"/>
        <v>46142</v>
      </c>
      <c r="B15767" s="129" t="s">
        <v>17737</v>
      </c>
      <c r="C15767" s="129" t="s">
        <v>416</v>
      </c>
      <c r="D15767" s="165">
        <v>100672</v>
      </c>
      <c r="E15767" s="129" t="s">
        <v>17119</v>
      </c>
      <c r="F15767" s="129" t="s">
        <v>16707</v>
      </c>
      <c r="G15767" s="129" t="s">
        <v>16723</v>
      </c>
    </row>
    <row r="15768" spans="1:8" x14ac:dyDescent="0.3">
      <c r="A15768" s="183">
        <f t="shared" si="1"/>
        <v>46142</v>
      </c>
      <c r="B15768" s="129" t="s">
        <v>17738</v>
      </c>
      <c r="C15768" s="129" t="s">
        <v>416</v>
      </c>
      <c r="D15768" s="165">
        <v>145419</v>
      </c>
      <c r="E15768" s="129" t="s">
        <v>17119</v>
      </c>
      <c r="F15768" s="129" t="s">
        <v>16707</v>
      </c>
      <c r="G15768" s="129" t="s">
        <v>16723</v>
      </c>
    </row>
    <row r="15769" spans="1:8" x14ac:dyDescent="0.3">
      <c r="A15769" s="183">
        <f t="shared" si="1"/>
        <v>46142</v>
      </c>
      <c r="B15769" s="129" t="s">
        <v>17738</v>
      </c>
      <c r="C15769" s="129" t="s">
        <v>416</v>
      </c>
      <c r="D15769" s="165">
        <v>77329</v>
      </c>
      <c r="E15769" s="129" t="s">
        <v>17119</v>
      </c>
      <c r="F15769" s="129" t="s">
        <v>16707</v>
      </c>
      <c r="G15769" s="129" t="s">
        <v>16723</v>
      </c>
    </row>
    <row r="15770" spans="1:8" x14ac:dyDescent="0.3">
      <c r="A15770" s="183">
        <f t="shared" si="1"/>
        <v>46142</v>
      </c>
      <c r="B15770" s="129" t="s">
        <v>17734</v>
      </c>
      <c r="C15770" s="129" t="s">
        <v>416</v>
      </c>
      <c r="D15770" s="165">
        <v>83986</v>
      </c>
      <c r="E15770" s="129" t="s">
        <v>16712</v>
      </c>
      <c r="F15770" s="129" t="s">
        <v>16707</v>
      </c>
      <c r="G15770" s="129" t="s">
        <v>16723</v>
      </c>
    </row>
    <row r="15771" spans="1:8" x14ac:dyDescent="0.3">
      <c r="A15771" s="183">
        <f t="shared" si="1"/>
        <v>46142</v>
      </c>
      <c r="B15771" s="129" t="s">
        <v>17739</v>
      </c>
      <c r="C15771" s="129" t="s">
        <v>416</v>
      </c>
      <c r="D15771" s="165">
        <v>52247</v>
      </c>
      <c r="E15771" s="129" t="s">
        <v>17119</v>
      </c>
      <c r="F15771" s="129" t="s">
        <v>16707</v>
      </c>
      <c r="G15771" s="129" t="s">
        <v>16723</v>
      </c>
    </row>
    <row r="15772" spans="1:8" x14ac:dyDescent="0.3">
      <c r="A15772" s="183">
        <f t="shared" si="1"/>
        <v>46142</v>
      </c>
      <c r="B15772" s="129" t="s">
        <v>17740</v>
      </c>
      <c r="C15772" s="129" t="s">
        <v>416</v>
      </c>
      <c r="D15772" s="165">
        <v>47988</v>
      </c>
      <c r="E15772" s="129" t="s">
        <v>17119</v>
      </c>
      <c r="F15772" s="129" t="s">
        <v>16707</v>
      </c>
      <c r="G15772" s="129" t="s">
        <v>16723</v>
      </c>
    </row>
    <row r="15773" spans="1:8" x14ac:dyDescent="0.3">
      <c r="A15773" s="183">
        <f t="shared" si="1"/>
        <v>46142</v>
      </c>
      <c r="B15773" s="129" t="s">
        <v>17739</v>
      </c>
      <c r="C15773" s="129" t="s">
        <v>416</v>
      </c>
      <c r="D15773" s="165">
        <v>26775</v>
      </c>
      <c r="E15773" s="129" t="s">
        <v>16716</v>
      </c>
      <c r="F15773" s="129" t="s">
        <v>16707</v>
      </c>
      <c r="G15773" s="129" t="s">
        <v>16723</v>
      </c>
    </row>
    <row r="15774" spans="1:8" x14ac:dyDescent="0.3">
      <c r="A15774" s="183">
        <f t="shared" si="1"/>
        <v>46081</v>
      </c>
      <c r="B15774" s="129" t="s">
        <v>17116</v>
      </c>
      <c r="C15774" s="129" t="s">
        <v>416</v>
      </c>
      <c r="D15774" s="165">
        <v>5917</v>
      </c>
      <c r="E15774" s="129" t="s">
        <v>17119</v>
      </c>
      <c r="F15774" s="129" t="s">
        <v>16707</v>
      </c>
      <c r="G15774" s="129" t="s">
        <v>16723</v>
      </c>
    </row>
    <row r="15775" spans="1:8" x14ac:dyDescent="0.3">
      <c r="A15775" s="183">
        <f t="shared" si="1"/>
        <v>46112</v>
      </c>
      <c r="B15775" s="129" t="s">
        <v>17173</v>
      </c>
      <c r="C15775" s="129" t="s">
        <v>417</v>
      </c>
      <c r="D15775" s="165">
        <v>24812</v>
      </c>
      <c r="E15775" s="129" t="s">
        <v>16708</v>
      </c>
      <c r="F15775" s="129" t="s">
        <v>16707</v>
      </c>
      <c r="G15775" s="129" t="s">
        <v>16723</v>
      </c>
      <c r="H15775" s="129" t="s">
        <v>16820</v>
      </c>
    </row>
    <row r="15776" spans="1:8" x14ac:dyDescent="0.3">
      <c r="A15776" s="183">
        <f t="shared" si="1"/>
        <v>46112</v>
      </c>
      <c r="B15776" s="129" t="s">
        <v>17168</v>
      </c>
      <c r="C15776" s="129" t="s">
        <v>417</v>
      </c>
      <c r="D15776" s="165">
        <v>18318</v>
      </c>
      <c r="E15776" s="129" t="s">
        <v>16708</v>
      </c>
      <c r="F15776" s="129" t="s">
        <v>16707</v>
      </c>
      <c r="G15776" s="129" t="s">
        <v>16723</v>
      </c>
      <c r="H15776" s="129" t="s">
        <v>16820</v>
      </c>
    </row>
    <row r="15777" spans="1:8" x14ac:dyDescent="0.3">
      <c r="A15777" s="183">
        <f t="shared" si="1"/>
        <v>46112</v>
      </c>
      <c r="B15777" s="129" t="s">
        <v>17168</v>
      </c>
      <c r="C15777" s="129" t="s">
        <v>417</v>
      </c>
      <c r="D15777" s="165">
        <v>22058</v>
      </c>
      <c r="E15777" s="129" t="s">
        <v>16708</v>
      </c>
      <c r="F15777" s="129" t="s">
        <v>16707</v>
      </c>
      <c r="G15777" s="129" t="s">
        <v>16723</v>
      </c>
      <c r="H15777" s="129" t="s">
        <v>16820</v>
      </c>
    </row>
    <row r="15778" spans="1:8" x14ac:dyDescent="0.3">
      <c r="A15778" s="183">
        <f t="shared" si="1"/>
        <v>46142</v>
      </c>
      <c r="B15778" s="129" t="s">
        <v>17738</v>
      </c>
      <c r="C15778" s="129" t="s">
        <v>417</v>
      </c>
      <c r="D15778" s="165">
        <v>8125</v>
      </c>
      <c r="E15778" s="129" t="s">
        <v>16708</v>
      </c>
      <c r="F15778" s="129" t="s">
        <v>16707</v>
      </c>
      <c r="G15778" s="129" t="s">
        <v>16723</v>
      </c>
      <c r="H15778" s="129" t="s">
        <v>16820</v>
      </c>
    </row>
    <row r="15779" spans="1:8" x14ac:dyDescent="0.3">
      <c r="A15779" s="183">
        <f t="shared" si="1"/>
        <v>46142</v>
      </c>
      <c r="B15779" s="129" t="s">
        <v>17740</v>
      </c>
      <c r="C15779" s="129" t="s">
        <v>417</v>
      </c>
      <c r="D15779" s="165">
        <v>5363</v>
      </c>
      <c r="E15779" s="129" t="s">
        <v>16708</v>
      </c>
      <c r="F15779" s="129" t="s">
        <v>16707</v>
      </c>
      <c r="G15779" s="129" t="s">
        <v>16723</v>
      </c>
      <c r="H15779" s="129" t="s">
        <v>16820</v>
      </c>
    </row>
    <row r="15780" spans="1:8" x14ac:dyDescent="0.3">
      <c r="A15780" s="183">
        <f>EOMONTH(B15780,0)</f>
        <v>46081</v>
      </c>
      <c r="B15780" s="129" t="s">
        <v>17115</v>
      </c>
      <c r="C15780" s="129" t="s">
        <v>418</v>
      </c>
      <c r="D15780" s="165">
        <v>304477</v>
      </c>
      <c r="E15780" s="129" t="s">
        <v>16708</v>
      </c>
      <c r="F15780" s="129" t="s">
        <v>16721</v>
      </c>
      <c r="G15780" s="129" t="s">
        <v>16723</v>
      </c>
      <c r="H15780" s="129"/>
    </row>
    <row r="15781" spans="1:8" x14ac:dyDescent="0.3">
      <c r="A15781" s="183">
        <f t="shared" ref="A15781:A15829" si="2">EOMONTH(B15781,0)</f>
        <v>46142</v>
      </c>
      <c r="B15781" s="129" t="s">
        <v>17733</v>
      </c>
      <c r="C15781" s="129" t="s">
        <v>418</v>
      </c>
      <c r="D15781" s="165">
        <v>329899</v>
      </c>
      <c r="E15781" s="129" t="s">
        <v>16708</v>
      </c>
      <c r="F15781" s="129" t="s">
        <v>16721</v>
      </c>
      <c r="G15781" s="129" t="s">
        <v>16723</v>
      </c>
      <c r="H15781" s="129"/>
    </row>
    <row r="15782" spans="1:8" x14ac:dyDescent="0.3">
      <c r="A15782" s="183">
        <f t="shared" si="2"/>
        <v>46112</v>
      </c>
      <c r="B15782" s="129" t="s">
        <v>17170</v>
      </c>
      <c r="C15782" s="129" t="s">
        <v>418</v>
      </c>
      <c r="D15782" s="165">
        <v>671942</v>
      </c>
      <c r="E15782" s="129" t="s">
        <v>16753</v>
      </c>
      <c r="F15782" s="129" t="s">
        <v>16721</v>
      </c>
      <c r="G15782" s="129" t="s">
        <v>16723</v>
      </c>
    </row>
    <row r="15783" spans="1:8" x14ac:dyDescent="0.3">
      <c r="A15783" s="183">
        <f t="shared" si="2"/>
        <v>46112</v>
      </c>
      <c r="B15783" s="129" t="s">
        <v>17173</v>
      </c>
      <c r="C15783" s="129" t="s">
        <v>418</v>
      </c>
      <c r="D15783" s="165">
        <v>240568</v>
      </c>
      <c r="E15783" s="129" t="s">
        <v>16708</v>
      </c>
      <c r="F15783" s="129" t="s">
        <v>16721</v>
      </c>
      <c r="G15783" s="129" t="s">
        <v>16723</v>
      </c>
      <c r="H15783" s="129"/>
    </row>
    <row r="15784" spans="1:8" x14ac:dyDescent="0.3">
      <c r="A15784" s="183">
        <f t="shared" si="2"/>
        <v>46142</v>
      </c>
      <c r="B15784" s="129" t="s">
        <v>17734</v>
      </c>
      <c r="C15784" s="129" t="s">
        <v>418</v>
      </c>
      <c r="D15784" s="165">
        <v>273704</v>
      </c>
      <c r="E15784" s="129" t="s">
        <v>16708</v>
      </c>
      <c r="F15784" s="129" t="s">
        <v>16721</v>
      </c>
      <c r="G15784" s="129" t="s">
        <v>16723</v>
      </c>
      <c r="H15784" s="129"/>
    </row>
    <row r="15785" spans="1:8" x14ac:dyDescent="0.3">
      <c r="A15785" s="183">
        <f t="shared" si="2"/>
        <v>46142</v>
      </c>
      <c r="B15785" s="129" t="s">
        <v>17735</v>
      </c>
      <c r="C15785" s="129" t="s">
        <v>418</v>
      </c>
      <c r="D15785" s="165">
        <v>58530</v>
      </c>
      <c r="E15785" s="129" t="s">
        <v>16708</v>
      </c>
      <c r="F15785" s="129" t="s">
        <v>16721</v>
      </c>
      <c r="G15785" s="129" t="s">
        <v>16723</v>
      </c>
      <c r="H15785" s="129"/>
    </row>
    <row r="15786" spans="1:8" x14ac:dyDescent="0.3">
      <c r="A15786" s="183">
        <f t="shared" si="2"/>
        <v>46112</v>
      </c>
      <c r="B15786" s="129" t="s">
        <v>17168</v>
      </c>
      <c r="C15786" s="129" t="s">
        <v>418</v>
      </c>
      <c r="D15786" s="165">
        <v>162800</v>
      </c>
      <c r="E15786" s="129" t="s">
        <v>16709</v>
      </c>
      <c r="F15786" s="129" t="s">
        <v>16721</v>
      </c>
      <c r="G15786" s="129" t="s">
        <v>16723</v>
      </c>
    </row>
    <row r="15787" spans="1:8" x14ac:dyDescent="0.3">
      <c r="A15787" s="183">
        <f t="shared" si="2"/>
        <v>46112</v>
      </c>
      <c r="B15787" s="129" t="s">
        <v>17171</v>
      </c>
      <c r="C15787" s="129" t="s">
        <v>418</v>
      </c>
      <c r="D15787" s="165">
        <v>164985</v>
      </c>
      <c r="E15787" s="129" t="s">
        <v>16709</v>
      </c>
      <c r="F15787" s="129" t="s">
        <v>16721</v>
      </c>
      <c r="G15787" s="129" t="s">
        <v>16723</v>
      </c>
    </row>
    <row r="15788" spans="1:8" x14ac:dyDescent="0.3">
      <c r="A15788" s="183">
        <f t="shared" si="2"/>
        <v>46142</v>
      </c>
      <c r="B15788" s="129" t="s">
        <v>17736</v>
      </c>
      <c r="C15788" s="129" t="s">
        <v>418</v>
      </c>
      <c r="D15788" s="165">
        <v>119761</v>
      </c>
      <c r="E15788" s="129" t="s">
        <v>16708</v>
      </c>
      <c r="F15788" s="129" t="s">
        <v>16721</v>
      </c>
      <c r="G15788" s="129" t="s">
        <v>16723</v>
      </c>
      <c r="H15788" s="129"/>
    </row>
    <row r="15789" spans="1:8" x14ac:dyDescent="0.3">
      <c r="A15789" s="183">
        <f t="shared" si="2"/>
        <v>46142</v>
      </c>
      <c r="B15789" s="129" t="s">
        <v>17735</v>
      </c>
      <c r="C15789" s="129" t="s">
        <v>418</v>
      </c>
      <c r="D15789" s="165">
        <v>597325</v>
      </c>
      <c r="E15789" s="129" t="s">
        <v>17118</v>
      </c>
      <c r="F15789" s="129" t="s">
        <v>16721</v>
      </c>
      <c r="G15789" s="129" t="s">
        <v>16723</v>
      </c>
    </row>
    <row r="15790" spans="1:8" x14ac:dyDescent="0.3">
      <c r="A15790" s="183">
        <f t="shared" si="2"/>
        <v>46142</v>
      </c>
      <c r="B15790" s="129" t="s">
        <v>17733</v>
      </c>
      <c r="C15790" s="129" t="s">
        <v>418</v>
      </c>
      <c r="D15790" s="165">
        <v>139414</v>
      </c>
      <c r="E15790" s="129" t="s">
        <v>16708</v>
      </c>
      <c r="F15790" s="129" t="s">
        <v>16721</v>
      </c>
      <c r="G15790" s="129" t="s">
        <v>16723</v>
      </c>
      <c r="H15790" s="129"/>
    </row>
    <row r="15791" spans="1:8" x14ac:dyDescent="0.3">
      <c r="A15791" s="183">
        <f t="shared" si="2"/>
        <v>46112</v>
      </c>
      <c r="B15791" s="129" t="s">
        <v>17170</v>
      </c>
      <c r="C15791" s="129" t="s">
        <v>418</v>
      </c>
      <c r="D15791" s="165">
        <v>186287</v>
      </c>
      <c r="E15791" s="129" t="s">
        <v>16708</v>
      </c>
      <c r="F15791" s="129" t="s">
        <v>16721</v>
      </c>
      <c r="G15791" s="129" t="s">
        <v>16723</v>
      </c>
      <c r="H15791" s="129"/>
    </row>
    <row r="15792" spans="1:8" x14ac:dyDescent="0.3">
      <c r="A15792" s="183">
        <f t="shared" si="2"/>
        <v>46142</v>
      </c>
      <c r="B15792" s="129" t="s">
        <v>17736</v>
      </c>
      <c r="C15792" s="129" t="s">
        <v>418</v>
      </c>
      <c r="D15792" s="165">
        <v>617187</v>
      </c>
      <c r="E15792" s="129" t="s">
        <v>16753</v>
      </c>
      <c r="F15792" s="129" t="s">
        <v>16721</v>
      </c>
      <c r="G15792" s="129" t="s">
        <v>16723</v>
      </c>
    </row>
    <row r="15793" spans="1:8" x14ac:dyDescent="0.3">
      <c r="A15793" s="183">
        <f t="shared" si="2"/>
        <v>46142</v>
      </c>
      <c r="B15793" s="129" t="s">
        <v>17737</v>
      </c>
      <c r="C15793" s="129" t="s">
        <v>418</v>
      </c>
      <c r="D15793" s="165">
        <v>72413</v>
      </c>
      <c r="E15793" s="129" t="s">
        <v>16708</v>
      </c>
      <c r="F15793" s="129" t="s">
        <v>16721</v>
      </c>
      <c r="G15793" s="129" t="s">
        <v>16723</v>
      </c>
      <c r="H15793" s="129"/>
    </row>
    <row r="15794" spans="1:8" x14ac:dyDescent="0.3">
      <c r="A15794" s="183">
        <f t="shared" si="2"/>
        <v>46142</v>
      </c>
      <c r="B15794" s="129" t="s">
        <v>17738</v>
      </c>
      <c r="C15794" s="129" t="s">
        <v>418</v>
      </c>
      <c r="D15794" s="165">
        <v>69423</v>
      </c>
      <c r="E15794" s="129" t="s">
        <v>16709</v>
      </c>
      <c r="F15794" s="129" t="s">
        <v>16721</v>
      </c>
      <c r="G15794" s="129" t="s">
        <v>16723</v>
      </c>
    </row>
    <row r="15795" spans="1:8" x14ac:dyDescent="0.3">
      <c r="A15795" s="183">
        <f t="shared" si="2"/>
        <v>46142</v>
      </c>
      <c r="B15795" s="129" t="s">
        <v>17738</v>
      </c>
      <c r="C15795" s="129" t="s">
        <v>418</v>
      </c>
      <c r="D15795" s="165">
        <v>560331</v>
      </c>
      <c r="E15795" s="129" t="s">
        <v>17118</v>
      </c>
      <c r="F15795" s="129" t="s">
        <v>16721</v>
      </c>
      <c r="G15795" s="129" t="s">
        <v>16723</v>
      </c>
    </row>
    <row r="15796" spans="1:8" x14ac:dyDescent="0.3">
      <c r="A15796" s="183">
        <f t="shared" si="2"/>
        <v>46142</v>
      </c>
      <c r="B15796" s="129" t="s">
        <v>17733</v>
      </c>
      <c r="C15796" s="129" t="s">
        <v>418</v>
      </c>
      <c r="D15796" s="165">
        <v>202553</v>
      </c>
      <c r="E15796" s="129" t="s">
        <v>16708</v>
      </c>
      <c r="F15796" s="129" t="s">
        <v>16721</v>
      </c>
      <c r="G15796" s="129" t="s">
        <v>16723</v>
      </c>
      <c r="H15796" s="129"/>
    </row>
    <row r="15797" spans="1:8" x14ac:dyDescent="0.3">
      <c r="A15797" s="183">
        <f t="shared" si="2"/>
        <v>46142</v>
      </c>
      <c r="B15797" s="129" t="s">
        <v>17739</v>
      </c>
      <c r="C15797" s="129" t="s">
        <v>418</v>
      </c>
      <c r="D15797" s="165">
        <v>22627</v>
      </c>
      <c r="E15797" s="129" t="s">
        <v>16709</v>
      </c>
      <c r="F15797" s="129" t="s">
        <v>16721</v>
      </c>
      <c r="G15797" s="129" t="s">
        <v>16723</v>
      </c>
    </row>
    <row r="15798" spans="1:8" x14ac:dyDescent="0.3">
      <c r="A15798" s="183">
        <f t="shared" si="2"/>
        <v>46142</v>
      </c>
      <c r="B15798" s="129" t="s">
        <v>17740</v>
      </c>
      <c r="C15798" s="129" t="s">
        <v>418</v>
      </c>
      <c r="D15798" s="165">
        <v>12449</v>
      </c>
      <c r="E15798" s="129" t="s">
        <v>16708</v>
      </c>
      <c r="F15798" s="129" t="s">
        <v>16721</v>
      </c>
      <c r="G15798" s="129" t="s">
        <v>16723</v>
      </c>
      <c r="H15798" s="129"/>
    </row>
    <row r="15799" spans="1:8" x14ac:dyDescent="0.3">
      <c r="A15799" s="183">
        <f t="shared" si="2"/>
        <v>46142</v>
      </c>
      <c r="B15799" s="129" t="s">
        <v>17739</v>
      </c>
      <c r="C15799" s="129" t="s">
        <v>418</v>
      </c>
      <c r="D15799" s="165">
        <v>19594</v>
      </c>
      <c r="E15799" s="129" t="s">
        <v>16709</v>
      </c>
      <c r="F15799" s="129" t="s">
        <v>16721</v>
      </c>
      <c r="G15799" s="129" t="s">
        <v>16723</v>
      </c>
    </row>
    <row r="15800" spans="1:8" x14ac:dyDescent="0.3">
      <c r="A15800" s="183">
        <f t="shared" si="2"/>
        <v>46142</v>
      </c>
      <c r="B15800" s="129" t="s">
        <v>17740</v>
      </c>
      <c r="C15800" s="129" t="s">
        <v>418</v>
      </c>
      <c r="D15800" s="165">
        <v>60001</v>
      </c>
      <c r="E15800" s="129" t="s">
        <v>16753</v>
      </c>
      <c r="F15800" s="129" t="s">
        <v>16721</v>
      </c>
      <c r="G15800" s="129" t="s">
        <v>16723</v>
      </c>
    </row>
    <row r="15801" spans="1:8" x14ac:dyDescent="0.3">
      <c r="A15801" s="183">
        <f t="shared" si="2"/>
        <v>46142</v>
      </c>
      <c r="B15801" s="129" t="s">
        <v>17740</v>
      </c>
      <c r="C15801" s="129" t="s">
        <v>418</v>
      </c>
      <c r="D15801" s="165">
        <v>53578</v>
      </c>
      <c r="E15801" s="129" t="s">
        <v>17118</v>
      </c>
      <c r="F15801" s="129" t="s">
        <v>16721</v>
      </c>
      <c r="G15801" s="129" t="s">
        <v>16723</v>
      </c>
    </row>
    <row r="15802" spans="1:8" x14ac:dyDescent="0.3">
      <c r="A15802" s="183">
        <f t="shared" si="2"/>
        <v>46142</v>
      </c>
      <c r="B15802" s="129" t="s">
        <v>17739</v>
      </c>
      <c r="C15802" s="129" t="s">
        <v>418</v>
      </c>
      <c r="D15802" s="165">
        <v>12463</v>
      </c>
      <c r="E15802" s="129" t="s">
        <v>16709</v>
      </c>
      <c r="F15802" s="129" t="s">
        <v>16721</v>
      </c>
      <c r="G15802" s="129" t="s">
        <v>16723</v>
      </c>
    </row>
    <row r="15803" spans="1:8" x14ac:dyDescent="0.3">
      <c r="A15803" s="183">
        <f t="shared" si="2"/>
        <v>46112</v>
      </c>
      <c r="B15803" s="129" t="s">
        <v>17172</v>
      </c>
      <c r="C15803" s="129" t="s">
        <v>418</v>
      </c>
      <c r="D15803" s="165">
        <v>158855</v>
      </c>
      <c r="E15803" s="129" t="s">
        <v>17118</v>
      </c>
      <c r="F15803" s="129" t="s">
        <v>16721</v>
      </c>
      <c r="G15803" s="129" t="s">
        <v>16723</v>
      </c>
    </row>
    <row r="15804" spans="1:8" x14ac:dyDescent="0.3">
      <c r="A15804" s="183">
        <f t="shared" si="2"/>
        <v>46142</v>
      </c>
      <c r="B15804" s="129" t="s">
        <v>17740</v>
      </c>
      <c r="C15804" s="129" t="s">
        <v>418</v>
      </c>
      <c r="D15804" s="165">
        <v>44518</v>
      </c>
      <c r="E15804" s="129" t="s">
        <v>16716</v>
      </c>
      <c r="F15804" s="129" t="s">
        <v>16721</v>
      </c>
      <c r="G15804" s="129" t="s">
        <v>16723</v>
      </c>
    </row>
    <row r="15805" spans="1:8" x14ac:dyDescent="0.3">
      <c r="A15805" s="183">
        <f t="shared" si="2"/>
        <v>46142</v>
      </c>
      <c r="B15805" s="129" t="s">
        <v>17741</v>
      </c>
      <c r="C15805" s="129" t="s">
        <v>418</v>
      </c>
      <c r="D15805" s="165">
        <v>695</v>
      </c>
      <c r="E15805" s="129" t="s">
        <v>16709</v>
      </c>
      <c r="F15805" s="129" t="s">
        <v>16721</v>
      </c>
      <c r="G15805" s="129" t="s">
        <v>16723</v>
      </c>
    </row>
    <row r="15806" spans="1:8" x14ac:dyDescent="0.3">
      <c r="A15806" s="183">
        <f t="shared" si="2"/>
        <v>46142</v>
      </c>
      <c r="B15806" s="129" t="s">
        <v>17741</v>
      </c>
      <c r="C15806" s="129" t="s">
        <v>418</v>
      </c>
      <c r="D15806" s="165">
        <v>521</v>
      </c>
      <c r="E15806" s="129" t="s">
        <v>16709</v>
      </c>
      <c r="F15806" s="129" t="s">
        <v>16721</v>
      </c>
      <c r="G15806" s="129" t="s">
        <v>16723</v>
      </c>
    </row>
    <row r="15807" spans="1:8" x14ac:dyDescent="0.3">
      <c r="A15807" s="183">
        <f t="shared" si="2"/>
        <v>46112</v>
      </c>
      <c r="B15807" s="129" t="s">
        <v>17172</v>
      </c>
      <c r="C15807" s="129" t="s">
        <v>416</v>
      </c>
      <c r="D15807" s="165">
        <v>2226755</v>
      </c>
      <c r="E15807" s="129" t="s">
        <v>17119</v>
      </c>
      <c r="F15807" s="129" t="s">
        <v>16721</v>
      </c>
      <c r="G15807" s="129" t="s">
        <v>16723</v>
      </c>
    </row>
    <row r="15808" spans="1:8" x14ac:dyDescent="0.3">
      <c r="A15808" s="183">
        <f t="shared" si="2"/>
        <v>46142</v>
      </c>
      <c r="B15808" s="129" t="s">
        <v>17734</v>
      </c>
      <c r="C15808" s="129" t="s">
        <v>416</v>
      </c>
      <c r="D15808" s="165">
        <v>2802471</v>
      </c>
      <c r="E15808" s="129" t="s">
        <v>17119</v>
      </c>
      <c r="F15808" s="129" t="s">
        <v>16721</v>
      </c>
      <c r="G15808" s="129" t="s">
        <v>16723</v>
      </c>
    </row>
    <row r="15809" spans="1:8" x14ac:dyDescent="0.3">
      <c r="A15809" s="183">
        <f t="shared" si="2"/>
        <v>46112</v>
      </c>
      <c r="B15809" s="129" t="s">
        <v>17172</v>
      </c>
      <c r="C15809" s="129" t="s">
        <v>416</v>
      </c>
      <c r="D15809" s="165">
        <v>467511</v>
      </c>
      <c r="E15809" s="129" t="s">
        <v>16708</v>
      </c>
      <c r="F15809" s="129" t="s">
        <v>16721</v>
      </c>
      <c r="G15809" s="129" t="s">
        <v>16723</v>
      </c>
      <c r="H15809" s="129"/>
    </row>
    <row r="15810" spans="1:8" x14ac:dyDescent="0.3">
      <c r="A15810" s="183">
        <f t="shared" si="2"/>
        <v>46142</v>
      </c>
      <c r="B15810" s="129" t="s">
        <v>17742</v>
      </c>
      <c r="C15810" s="129" t="s">
        <v>416</v>
      </c>
      <c r="D15810" s="165">
        <v>1758812</v>
      </c>
      <c r="E15810" s="129" t="s">
        <v>17119</v>
      </c>
      <c r="F15810" s="129" t="s">
        <v>16721</v>
      </c>
      <c r="G15810" s="129" t="s">
        <v>16723</v>
      </c>
    </row>
    <row r="15811" spans="1:8" x14ac:dyDescent="0.3">
      <c r="A15811" s="183">
        <f t="shared" si="2"/>
        <v>46142</v>
      </c>
      <c r="B15811" s="129" t="s">
        <v>17742</v>
      </c>
      <c r="C15811" s="129" t="s">
        <v>416</v>
      </c>
      <c r="D15811" s="165">
        <v>1034715</v>
      </c>
      <c r="E15811" s="129" t="s">
        <v>16719</v>
      </c>
      <c r="F15811" s="129" t="s">
        <v>16721</v>
      </c>
      <c r="G15811" s="129" t="s">
        <v>16723</v>
      </c>
    </row>
    <row r="15812" spans="1:8" x14ac:dyDescent="0.3">
      <c r="A15812" s="183">
        <f t="shared" si="2"/>
        <v>46112</v>
      </c>
      <c r="B15812" s="129" t="s">
        <v>17171</v>
      </c>
      <c r="C15812" s="129" t="s">
        <v>416</v>
      </c>
      <c r="D15812" s="165">
        <v>344944</v>
      </c>
      <c r="E15812" s="129" t="s">
        <v>16708</v>
      </c>
      <c r="F15812" s="129" t="s">
        <v>16721</v>
      </c>
      <c r="G15812" s="129" t="s">
        <v>16723</v>
      </c>
      <c r="H15812" s="129"/>
    </row>
    <row r="15813" spans="1:8" x14ac:dyDescent="0.3">
      <c r="A15813" s="183">
        <f t="shared" si="2"/>
        <v>46142</v>
      </c>
      <c r="B15813" s="129" t="s">
        <v>17735</v>
      </c>
      <c r="C15813" s="129" t="s">
        <v>416</v>
      </c>
      <c r="D15813" s="165">
        <v>772885</v>
      </c>
      <c r="E15813" s="129" t="s">
        <v>17119</v>
      </c>
      <c r="F15813" s="129" t="s">
        <v>16721</v>
      </c>
      <c r="G15813" s="129" t="s">
        <v>16723</v>
      </c>
    </row>
    <row r="15814" spans="1:8" x14ac:dyDescent="0.3">
      <c r="A15814" s="183">
        <f t="shared" si="2"/>
        <v>46142</v>
      </c>
      <c r="B15814" s="129" t="s">
        <v>17742</v>
      </c>
      <c r="C15814" s="129" t="s">
        <v>416</v>
      </c>
      <c r="D15814" s="165">
        <v>300260</v>
      </c>
      <c r="E15814" s="129" t="s">
        <v>16708</v>
      </c>
      <c r="F15814" s="129" t="s">
        <v>16721</v>
      </c>
      <c r="G15814" s="129" t="s">
        <v>16723</v>
      </c>
      <c r="H15814" s="129"/>
    </row>
    <row r="15815" spans="1:8" x14ac:dyDescent="0.3">
      <c r="A15815" s="183">
        <f t="shared" si="2"/>
        <v>46081</v>
      </c>
      <c r="B15815" s="129" t="s">
        <v>17115</v>
      </c>
      <c r="C15815" s="129" t="s">
        <v>416</v>
      </c>
      <c r="D15815" s="165">
        <v>326714</v>
      </c>
      <c r="E15815" s="129" t="s">
        <v>16708</v>
      </c>
      <c r="F15815" s="129" t="s">
        <v>16721</v>
      </c>
      <c r="G15815" s="129" t="s">
        <v>16723</v>
      </c>
      <c r="H15815" s="129"/>
    </row>
    <row r="15816" spans="1:8" x14ac:dyDescent="0.3">
      <c r="A15816" s="183">
        <f t="shared" si="2"/>
        <v>46142</v>
      </c>
      <c r="B15816" s="129" t="s">
        <v>17735</v>
      </c>
      <c r="C15816" s="129" t="s">
        <v>416</v>
      </c>
      <c r="D15816" s="165">
        <v>155785</v>
      </c>
      <c r="E15816" s="129" t="s">
        <v>16708</v>
      </c>
      <c r="F15816" s="129" t="s">
        <v>16721</v>
      </c>
      <c r="G15816" s="129" t="s">
        <v>16723</v>
      </c>
      <c r="H15816" s="129"/>
    </row>
    <row r="15817" spans="1:8" x14ac:dyDescent="0.3">
      <c r="A15817" s="183">
        <f t="shared" si="2"/>
        <v>46142</v>
      </c>
      <c r="B15817" s="129" t="s">
        <v>17737</v>
      </c>
      <c r="C15817" s="129" t="s">
        <v>416</v>
      </c>
      <c r="D15817" s="165">
        <v>187527</v>
      </c>
      <c r="E15817" s="129" t="s">
        <v>17119</v>
      </c>
      <c r="F15817" s="129" t="s">
        <v>16721</v>
      </c>
      <c r="G15817" s="129" t="s">
        <v>16723</v>
      </c>
    </row>
    <row r="15818" spans="1:8" x14ac:dyDescent="0.3">
      <c r="A15818" s="183">
        <f t="shared" si="2"/>
        <v>46142</v>
      </c>
      <c r="B15818" s="129" t="s">
        <v>17738</v>
      </c>
      <c r="C15818" s="129" t="s">
        <v>416</v>
      </c>
      <c r="D15818" s="165">
        <v>299752</v>
      </c>
      <c r="E15818" s="129" t="s">
        <v>17119</v>
      </c>
      <c r="F15818" s="129" t="s">
        <v>16721</v>
      </c>
      <c r="G15818" s="129" t="s">
        <v>16723</v>
      </c>
    </row>
    <row r="15819" spans="1:8" x14ac:dyDescent="0.3">
      <c r="A15819" s="183">
        <f t="shared" si="2"/>
        <v>46142</v>
      </c>
      <c r="B15819" s="129" t="s">
        <v>17738</v>
      </c>
      <c r="C15819" s="129" t="s">
        <v>416</v>
      </c>
      <c r="D15819" s="165">
        <v>140104</v>
      </c>
      <c r="E15819" s="129" t="s">
        <v>17119</v>
      </c>
      <c r="F15819" s="129" t="s">
        <v>16721</v>
      </c>
      <c r="G15819" s="129" t="s">
        <v>16723</v>
      </c>
    </row>
    <row r="15820" spans="1:8" x14ac:dyDescent="0.3">
      <c r="A15820" s="183">
        <f t="shared" si="2"/>
        <v>46142</v>
      </c>
      <c r="B15820" s="129" t="s">
        <v>17734</v>
      </c>
      <c r="C15820" s="129" t="s">
        <v>416</v>
      </c>
      <c r="D15820" s="165">
        <v>266672</v>
      </c>
      <c r="E15820" s="129" t="s">
        <v>16712</v>
      </c>
      <c r="F15820" s="129" t="s">
        <v>16721</v>
      </c>
      <c r="G15820" s="129" t="s">
        <v>16723</v>
      </c>
    </row>
    <row r="15821" spans="1:8" x14ac:dyDescent="0.3">
      <c r="A15821" s="183">
        <f t="shared" si="2"/>
        <v>46142</v>
      </c>
      <c r="B15821" s="129" t="s">
        <v>17739</v>
      </c>
      <c r="C15821" s="129" t="s">
        <v>416</v>
      </c>
      <c r="D15821" s="165">
        <v>87543</v>
      </c>
      <c r="E15821" s="129" t="s">
        <v>17119</v>
      </c>
      <c r="F15821" s="129" t="s">
        <v>16721</v>
      </c>
      <c r="G15821" s="129" t="s">
        <v>16723</v>
      </c>
    </row>
    <row r="15822" spans="1:8" x14ac:dyDescent="0.3">
      <c r="A15822" s="183">
        <f t="shared" si="2"/>
        <v>46142</v>
      </c>
      <c r="B15822" s="129" t="s">
        <v>17740</v>
      </c>
      <c r="C15822" s="129" t="s">
        <v>416</v>
      </c>
      <c r="D15822" s="165">
        <v>98614</v>
      </c>
      <c r="E15822" s="129" t="s">
        <v>17119</v>
      </c>
      <c r="F15822" s="129" t="s">
        <v>16721</v>
      </c>
      <c r="G15822" s="129" t="s">
        <v>16723</v>
      </c>
    </row>
    <row r="15823" spans="1:8" x14ac:dyDescent="0.3">
      <c r="A15823" s="183">
        <f t="shared" si="2"/>
        <v>46142</v>
      </c>
      <c r="B15823" s="129" t="s">
        <v>17739</v>
      </c>
      <c r="C15823" s="129" t="s">
        <v>416</v>
      </c>
      <c r="D15823" s="165">
        <v>60268</v>
      </c>
      <c r="E15823" s="129" t="s">
        <v>16716</v>
      </c>
      <c r="F15823" s="129" t="s">
        <v>16721</v>
      </c>
      <c r="G15823" s="129" t="s">
        <v>16723</v>
      </c>
    </row>
    <row r="15824" spans="1:8" x14ac:dyDescent="0.3">
      <c r="A15824" s="183">
        <f t="shared" si="2"/>
        <v>46081</v>
      </c>
      <c r="B15824" s="129" t="s">
        <v>17116</v>
      </c>
      <c r="C15824" s="129" t="s">
        <v>416</v>
      </c>
      <c r="D15824" s="165">
        <v>18564</v>
      </c>
      <c r="E15824" s="129" t="s">
        <v>17119</v>
      </c>
      <c r="F15824" s="129" t="s">
        <v>16721</v>
      </c>
      <c r="G15824" s="129" t="s">
        <v>16723</v>
      </c>
    </row>
    <row r="15825" spans="1:8" x14ac:dyDescent="0.3">
      <c r="A15825" s="183">
        <f t="shared" si="2"/>
        <v>46112</v>
      </c>
      <c r="B15825" s="129" t="s">
        <v>17173</v>
      </c>
      <c r="C15825" s="129" t="s">
        <v>417</v>
      </c>
      <c r="D15825" s="165">
        <v>83089</v>
      </c>
      <c r="E15825" s="129" t="s">
        <v>16708</v>
      </c>
      <c r="F15825" s="129" t="s">
        <v>16721</v>
      </c>
      <c r="G15825" s="129" t="s">
        <v>16723</v>
      </c>
      <c r="H15825" s="129"/>
    </row>
    <row r="15826" spans="1:8" x14ac:dyDescent="0.3">
      <c r="A15826" s="183">
        <f t="shared" si="2"/>
        <v>46112</v>
      </c>
      <c r="B15826" s="129" t="s">
        <v>17168</v>
      </c>
      <c r="C15826" s="129" t="s">
        <v>417</v>
      </c>
      <c r="D15826" s="165">
        <v>36361</v>
      </c>
      <c r="E15826" s="129" t="s">
        <v>16708</v>
      </c>
      <c r="F15826" s="129" t="s">
        <v>16721</v>
      </c>
      <c r="G15826" s="129" t="s">
        <v>16723</v>
      </c>
      <c r="H15826" s="129"/>
    </row>
    <row r="15827" spans="1:8" x14ac:dyDescent="0.3">
      <c r="A15827" s="183">
        <f t="shared" si="2"/>
        <v>46112</v>
      </c>
      <c r="B15827" s="129" t="s">
        <v>17168</v>
      </c>
      <c r="C15827" s="129" t="s">
        <v>417</v>
      </c>
      <c r="D15827" s="165">
        <v>52743</v>
      </c>
      <c r="E15827" s="129" t="s">
        <v>16708</v>
      </c>
      <c r="F15827" s="129" t="s">
        <v>16721</v>
      </c>
      <c r="G15827" s="129" t="s">
        <v>16723</v>
      </c>
      <c r="H15827" s="129"/>
    </row>
    <row r="15828" spans="1:8" x14ac:dyDescent="0.3">
      <c r="A15828" s="183">
        <f t="shared" si="2"/>
        <v>46142</v>
      </c>
      <c r="B15828" s="129" t="s">
        <v>17738</v>
      </c>
      <c r="C15828" s="129" t="s">
        <v>417</v>
      </c>
      <c r="D15828" s="165">
        <v>28305</v>
      </c>
      <c r="E15828" s="129" t="s">
        <v>16708</v>
      </c>
      <c r="F15828" s="129" t="s">
        <v>16721</v>
      </c>
      <c r="G15828" s="129" t="s">
        <v>16723</v>
      </c>
      <c r="H15828" s="129"/>
    </row>
    <row r="15829" spans="1:8" x14ac:dyDescent="0.3">
      <c r="A15829" s="183">
        <f t="shared" si="2"/>
        <v>46142</v>
      </c>
      <c r="B15829" s="129" t="s">
        <v>17740</v>
      </c>
      <c r="C15829" s="129" t="s">
        <v>417</v>
      </c>
      <c r="D15829" s="165">
        <v>16383</v>
      </c>
      <c r="E15829" s="129" t="s">
        <v>16708</v>
      </c>
      <c r="F15829" s="129" t="s">
        <v>16721</v>
      </c>
      <c r="G15829" s="129" t="s">
        <v>16723</v>
      </c>
      <c r="H15829" s="129"/>
    </row>
    <row r="15830" spans="1:8" x14ac:dyDescent="0.3">
      <c r="A15830" s="183">
        <f>EOMONTH(B15830,0)</f>
        <v>46081</v>
      </c>
      <c r="B15830" s="129" t="s">
        <v>17115</v>
      </c>
      <c r="C15830" s="129" t="s">
        <v>418</v>
      </c>
      <c r="D15830" s="165">
        <v>1037</v>
      </c>
      <c r="E15830" s="129" t="s">
        <v>16708</v>
      </c>
      <c r="F15830" s="129" t="s">
        <v>16769</v>
      </c>
      <c r="G15830" s="129" t="s">
        <v>16723</v>
      </c>
      <c r="H15830" s="129" t="s">
        <v>16801</v>
      </c>
    </row>
    <row r="15831" spans="1:8" x14ac:dyDescent="0.3">
      <c r="A15831" s="183">
        <f t="shared" ref="A15831:A15886" si="3">EOMONTH(B15831,0)</f>
        <v>46142</v>
      </c>
      <c r="B15831" s="129" t="s">
        <v>17733</v>
      </c>
      <c r="C15831" s="129" t="s">
        <v>418</v>
      </c>
      <c r="D15831" s="165">
        <v>779.48</v>
      </c>
      <c r="E15831" s="129" t="s">
        <v>16708</v>
      </c>
      <c r="F15831" s="129" t="s">
        <v>16769</v>
      </c>
      <c r="G15831" s="129" t="s">
        <v>16723</v>
      </c>
      <c r="H15831" s="129" t="s">
        <v>16801</v>
      </c>
    </row>
    <row r="15832" spans="1:8" x14ac:dyDescent="0.3">
      <c r="A15832" s="183">
        <f t="shared" si="3"/>
        <v>46112</v>
      </c>
      <c r="B15832" s="129" t="s">
        <v>17170</v>
      </c>
      <c r="C15832" s="129" t="s">
        <v>418</v>
      </c>
      <c r="D15832" s="165">
        <v>681.28</v>
      </c>
      <c r="E15832" s="129" t="s">
        <v>16753</v>
      </c>
      <c r="F15832" s="129" t="s">
        <v>16769</v>
      </c>
      <c r="G15832" s="129" t="s">
        <v>16723</v>
      </c>
    </row>
    <row r="15833" spans="1:8" x14ac:dyDescent="0.3">
      <c r="A15833" s="183">
        <f t="shared" si="3"/>
        <v>46112</v>
      </c>
      <c r="B15833" s="129" t="s">
        <v>17173</v>
      </c>
      <c r="C15833" s="129" t="s">
        <v>418</v>
      </c>
      <c r="D15833" s="165">
        <v>675.28</v>
      </c>
      <c r="E15833" s="129" t="s">
        <v>16708</v>
      </c>
      <c r="F15833" s="129" t="s">
        <v>16769</v>
      </c>
      <c r="G15833" s="129" t="s">
        <v>16723</v>
      </c>
      <c r="H15833" s="129" t="s">
        <v>16801</v>
      </c>
    </row>
    <row r="15834" spans="1:8" x14ac:dyDescent="0.3">
      <c r="A15834" s="183">
        <f t="shared" si="3"/>
        <v>46142</v>
      </c>
      <c r="B15834" s="129" t="s">
        <v>17734</v>
      </c>
      <c r="C15834" s="129" t="s">
        <v>418</v>
      </c>
      <c r="D15834" s="165">
        <v>585.13</v>
      </c>
      <c r="E15834" s="129" t="s">
        <v>16708</v>
      </c>
      <c r="F15834" s="129" t="s">
        <v>16769</v>
      </c>
      <c r="G15834" s="129" t="s">
        <v>16723</v>
      </c>
      <c r="H15834" s="129" t="s">
        <v>16801</v>
      </c>
    </row>
    <row r="15835" spans="1:8" x14ac:dyDescent="0.3">
      <c r="A15835" s="183">
        <f t="shared" si="3"/>
        <v>46142</v>
      </c>
      <c r="B15835" s="129" t="s">
        <v>17735</v>
      </c>
      <c r="C15835" s="129" t="s">
        <v>418</v>
      </c>
      <c r="D15835" s="165">
        <v>547.89</v>
      </c>
      <c r="E15835" s="129" t="s">
        <v>16708</v>
      </c>
      <c r="F15835" s="129" t="s">
        <v>16769</v>
      </c>
      <c r="G15835" s="129" t="s">
        <v>16723</v>
      </c>
      <c r="H15835" s="129" t="s">
        <v>16801</v>
      </c>
    </row>
    <row r="15836" spans="1:8" x14ac:dyDescent="0.3">
      <c r="A15836" s="183">
        <f t="shared" si="3"/>
        <v>46112</v>
      </c>
      <c r="B15836" s="129" t="s">
        <v>17168</v>
      </c>
      <c r="C15836" s="129" t="s">
        <v>418</v>
      </c>
      <c r="D15836" s="165">
        <v>495.62</v>
      </c>
      <c r="E15836" s="129" t="s">
        <v>16709</v>
      </c>
      <c r="F15836" s="129" t="s">
        <v>16769</v>
      </c>
      <c r="G15836" s="129" t="s">
        <v>16723</v>
      </c>
    </row>
    <row r="15837" spans="1:8" x14ac:dyDescent="0.3">
      <c r="A15837" s="183">
        <f t="shared" si="3"/>
        <v>46112</v>
      </c>
      <c r="B15837" s="129" t="s">
        <v>17171</v>
      </c>
      <c r="C15837" s="129" t="s">
        <v>418</v>
      </c>
      <c r="D15837" s="165">
        <v>494.93</v>
      </c>
      <c r="E15837" s="129" t="s">
        <v>16709</v>
      </c>
      <c r="F15837" s="129" t="s">
        <v>16769</v>
      </c>
      <c r="G15837" s="129" t="s">
        <v>16723</v>
      </c>
    </row>
    <row r="15838" spans="1:8" x14ac:dyDescent="0.3">
      <c r="A15838" s="183">
        <f t="shared" si="3"/>
        <v>46142</v>
      </c>
      <c r="B15838" s="129" t="s">
        <v>17736</v>
      </c>
      <c r="C15838" s="129" t="s">
        <v>418</v>
      </c>
      <c r="D15838" s="165">
        <v>484.78</v>
      </c>
      <c r="E15838" s="129" t="s">
        <v>16708</v>
      </c>
      <c r="F15838" s="129" t="s">
        <v>16769</v>
      </c>
      <c r="G15838" s="129" t="s">
        <v>16723</v>
      </c>
      <c r="H15838" s="129" t="s">
        <v>16801</v>
      </c>
    </row>
    <row r="15839" spans="1:8" x14ac:dyDescent="0.3">
      <c r="A15839" s="183">
        <f t="shared" si="3"/>
        <v>46142</v>
      </c>
      <c r="B15839" s="129" t="s">
        <v>17735</v>
      </c>
      <c r="C15839" s="129" t="s">
        <v>418</v>
      </c>
      <c r="D15839" s="165">
        <v>468.94</v>
      </c>
      <c r="E15839" s="129" t="s">
        <v>17118</v>
      </c>
      <c r="F15839" s="129" t="s">
        <v>16769</v>
      </c>
      <c r="G15839" s="129" t="s">
        <v>16723</v>
      </c>
    </row>
    <row r="15840" spans="1:8" x14ac:dyDescent="0.3">
      <c r="A15840" s="183">
        <f t="shared" si="3"/>
        <v>46142</v>
      </c>
      <c r="B15840" s="129" t="s">
        <v>17733</v>
      </c>
      <c r="C15840" s="129" t="s">
        <v>418</v>
      </c>
      <c r="D15840" s="165">
        <v>459.46</v>
      </c>
      <c r="E15840" s="129" t="s">
        <v>16708</v>
      </c>
      <c r="F15840" s="129" t="s">
        <v>16769</v>
      </c>
      <c r="G15840" s="129" t="s">
        <v>16723</v>
      </c>
      <c r="H15840" s="129" t="s">
        <v>16801</v>
      </c>
    </row>
    <row r="15841" spans="1:8" x14ac:dyDescent="0.3">
      <c r="A15841" s="183">
        <f t="shared" si="3"/>
        <v>46112</v>
      </c>
      <c r="B15841" s="129" t="s">
        <v>17170</v>
      </c>
      <c r="C15841" s="129" t="s">
        <v>418</v>
      </c>
      <c r="D15841" s="165">
        <v>447.77</v>
      </c>
      <c r="E15841" s="129" t="s">
        <v>16708</v>
      </c>
      <c r="F15841" s="129" t="s">
        <v>16769</v>
      </c>
      <c r="G15841" s="129" t="s">
        <v>16723</v>
      </c>
      <c r="H15841" s="129" t="s">
        <v>16801</v>
      </c>
    </row>
    <row r="15842" spans="1:8" x14ac:dyDescent="0.3">
      <c r="A15842" s="183">
        <f t="shared" si="3"/>
        <v>46142</v>
      </c>
      <c r="B15842" s="129" t="s">
        <v>17736</v>
      </c>
      <c r="C15842" s="129" t="s">
        <v>418</v>
      </c>
      <c r="D15842" s="165">
        <v>410.43</v>
      </c>
      <c r="E15842" s="129" t="s">
        <v>16753</v>
      </c>
      <c r="F15842" s="129" t="s">
        <v>16769</v>
      </c>
      <c r="G15842" s="129" t="s">
        <v>16723</v>
      </c>
    </row>
    <row r="15843" spans="1:8" x14ac:dyDescent="0.3">
      <c r="A15843" s="183">
        <f t="shared" si="3"/>
        <v>46142</v>
      </c>
      <c r="B15843" s="129" t="s">
        <v>17737</v>
      </c>
      <c r="C15843" s="129" t="s">
        <v>418</v>
      </c>
      <c r="D15843" s="165">
        <v>303.01</v>
      </c>
      <c r="E15843" s="129" t="s">
        <v>16708</v>
      </c>
      <c r="F15843" s="129" t="s">
        <v>16769</v>
      </c>
      <c r="G15843" s="129" t="s">
        <v>16723</v>
      </c>
      <c r="H15843" s="129" t="s">
        <v>16801</v>
      </c>
    </row>
    <row r="15844" spans="1:8" x14ac:dyDescent="0.3">
      <c r="A15844" s="183">
        <f t="shared" si="3"/>
        <v>46142</v>
      </c>
      <c r="B15844" s="129" t="s">
        <v>17738</v>
      </c>
      <c r="C15844" s="129" t="s">
        <v>418</v>
      </c>
      <c r="D15844" s="165">
        <v>261.68</v>
      </c>
      <c r="E15844" s="129" t="s">
        <v>16709</v>
      </c>
      <c r="F15844" s="129" t="s">
        <v>16769</v>
      </c>
      <c r="G15844" s="129" t="s">
        <v>16723</v>
      </c>
    </row>
    <row r="15845" spans="1:8" x14ac:dyDescent="0.3">
      <c r="A15845" s="183">
        <f t="shared" si="3"/>
        <v>46142</v>
      </c>
      <c r="B15845" s="129" t="s">
        <v>17738</v>
      </c>
      <c r="C15845" s="129" t="s">
        <v>418</v>
      </c>
      <c r="D15845" s="165">
        <v>255.31</v>
      </c>
      <c r="E15845" s="129" t="s">
        <v>17118</v>
      </c>
      <c r="F15845" s="129" t="s">
        <v>16769</v>
      </c>
      <c r="G15845" s="129" t="s">
        <v>16723</v>
      </c>
    </row>
    <row r="15846" spans="1:8" x14ac:dyDescent="0.3">
      <c r="A15846" s="183">
        <f t="shared" si="3"/>
        <v>46142</v>
      </c>
      <c r="B15846" s="129" t="s">
        <v>17733</v>
      </c>
      <c r="C15846" s="129" t="s">
        <v>418</v>
      </c>
      <c r="D15846" s="165">
        <v>235.78</v>
      </c>
      <c r="E15846" s="129" t="s">
        <v>16708</v>
      </c>
      <c r="F15846" s="129" t="s">
        <v>16769</v>
      </c>
      <c r="G15846" s="129" t="s">
        <v>16723</v>
      </c>
      <c r="H15846" s="129" t="s">
        <v>16801</v>
      </c>
    </row>
    <row r="15847" spans="1:8" x14ac:dyDescent="0.3">
      <c r="A15847" s="183">
        <f t="shared" si="3"/>
        <v>46142</v>
      </c>
      <c r="B15847" s="129" t="s">
        <v>17739</v>
      </c>
      <c r="C15847" s="129" t="s">
        <v>418</v>
      </c>
      <c r="D15847" s="165">
        <v>88.27</v>
      </c>
      <c r="E15847" s="129" t="s">
        <v>16709</v>
      </c>
      <c r="F15847" s="129" t="s">
        <v>16769</v>
      </c>
      <c r="G15847" s="129" t="s">
        <v>16723</v>
      </c>
    </row>
    <row r="15848" spans="1:8" x14ac:dyDescent="0.3">
      <c r="A15848" s="183">
        <f t="shared" si="3"/>
        <v>46142</v>
      </c>
      <c r="B15848" s="129" t="s">
        <v>17740</v>
      </c>
      <c r="C15848" s="129" t="s">
        <v>418</v>
      </c>
      <c r="D15848" s="165">
        <v>82.09</v>
      </c>
      <c r="E15848" s="129" t="s">
        <v>16708</v>
      </c>
      <c r="F15848" s="129" t="s">
        <v>16769</v>
      </c>
      <c r="G15848" s="129" t="s">
        <v>16723</v>
      </c>
      <c r="H15848" s="129" t="s">
        <v>16801</v>
      </c>
    </row>
    <row r="15849" spans="1:8" x14ac:dyDescent="0.3">
      <c r="A15849" s="183">
        <f t="shared" si="3"/>
        <v>46142</v>
      </c>
      <c r="B15849" s="129" t="s">
        <v>17739</v>
      </c>
      <c r="C15849" s="129" t="s">
        <v>418</v>
      </c>
      <c r="D15849" s="165">
        <v>79.98</v>
      </c>
      <c r="E15849" s="129" t="s">
        <v>16709</v>
      </c>
      <c r="F15849" s="129" t="s">
        <v>16769</v>
      </c>
      <c r="G15849" s="129" t="s">
        <v>16723</v>
      </c>
    </row>
    <row r="15850" spans="1:8" x14ac:dyDescent="0.3">
      <c r="A15850" s="183">
        <f t="shared" si="3"/>
        <v>46142</v>
      </c>
      <c r="B15850" s="129" t="s">
        <v>17740</v>
      </c>
      <c r="C15850" s="129" t="s">
        <v>418</v>
      </c>
      <c r="D15850" s="165">
        <v>52.78</v>
      </c>
      <c r="E15850" s="129" t="s">
        <v>16753</v>
      </c>
      <c r="F15850" s="129" t="s">
        <v>16769</v>
      </c>
      <c r="G15850" s="129" t="s">
        <v>16723</v>
      </c>
    </row>
    <row r="15851" spans="1:8" x14ac:dyDescent="0.3">
      <c r="A15851" s="183">
        <f t="shared" si="3"/>
        <v>46142</v>
      </c>
      <c r="B15851" s="129" t="s">
        <v>17740</v>
      </c>
      <c r="C15851" s="129" t="s">
        <v>418</v>
      </c>
      <c r="D15851" s="165">
        <v>51.36</v>
      </c>
      <c r="E15851" s="129" t="s">
        <v>17118</v>
      </c>
      <c r="F15851" s="129" t="s">
        <v>16769</v>
      </c>
      <c r="G15851" s="129" t="s">
        <v>16723</v>
      </c>
    </row>
    <row r="15852" spans="1:8" x14ac:dyDescent="0.3">
      <c r="A15852" s="183">
        <f t="shared" si="3"/>
        <v>46142</v>
      </c>
      <c r="B15852" s="129" t="s">
        <v>17739</v>
      </c>
      <c r="C15852" s="129" t="s">
        <v>418</v>
      </c>
      <c r="D15852" s="165">
        <v>49.58</v>
      </c>
      <c r="E15852" s="129" t="s">
        <v>16709</v>
      </c>
      <c r="F15852" s="129" t="s">
        <v>16769</v>
      </c>
      <c r="G15852" s="129" t="s">
        <v>16723</v>
      </c>
    </row>
    <row r="15853" spans="1:8" x14ac:dyDescent="0.3">
      <c r="A15853" s="183">
        <f t="shared" si="3"/>
        <v>46112</v>
      </c>
      <c r="B15853" s="129" t="s">
        <v>17172</v>
      </c>
      <c r="C15853" s="129" t="s">
        <v>418</v>
      </c>
      <c r="D15853" s="165">
        <v>45.43</v>
      </c>
      <c r="E15853" s="129" t="s">
        <v>17118</v>
      </c>
      <c r="F15853" s="129" t="s">
        <v>16769</v>
      </c>
      <c r="G15853" s="129" t="s">
        <v>16723</v>
      </c>
    </row>
    <row r="15854" spans="1:8" x14ac:dyDescent="0.3">
      <c r="A15854" s="183">
        <f t="shared" si="3"/>
        <v>46142</v>
      </c>
      <c r="B15854" s="129" t="s">
        <v>17740</v>
      </c>
      <c r="C15854" s="129" t="s">
        <v>418</v>
      </c>
      <c r="D15854" s="165">
        <v>43.44</v>
      </c>
      <c r="E15854" s="129" t="s">
        <v>16716</v>
      </c>
      <c r="F15854" s="129" t="s">
        <v>16769</v>
      </c>
      <c r="G15854" s="129" t="s">
        <v>16723</v>
      </c>
    </row>
    <row r="15855" spans="1:8" x14ac:dyDescent="0.3">
      <c r="A15855" s="183">
        <f t="shared" si="3"/>
        <v>46142</v>
      </c>
      <c r="B15855" s="129" t="s">
        <v>17741</v>
      </c>
      <c r="C15855" s="129" t="s">
        <v>418</v>
      </c>
      <c r="D15855" s="165">
        <v>2.0299999999999998</v>
      </c>
      <c r="E15855" s="129" t="s">
        <v>16709</v>
      </c>
      <c r="F15855" s="129" t="s">
        <v>16769</v>
      </c>
      <c r="G15855" s="129" t="s">
        <v>16723</v>
      </c>
    </row>
    <row r="15856" spans="1:8" x14ac:dyDescent="0.3">
      <c r="A15856" s="183">
        <f t="shared" si="3"/>
        <v>46142</v>
      </c>
      <c r="B15856" s="129" t="s">
        <v>17741</v>
      </c>
      <c r="C15856" s="129" t="s">
        <v>418</v>
      </c>
      <c r="D15856" s="165">
        <v>1.48</v>
      </c>
      <c r="E15856" s="129" t="s">
        <v>16709</v>
      </c>
      <c r="F15856" s="129" t="s">
        <v>16769</v>
      </c>
      <c r="G15856" s="129" t="s">
        <v>16723</v>
      </c>
    </row>
    <row r="15857" spans="1:8" x14ac:dyDescent="0.3">
      <c r="A15857" s="183">
        <f t="shared" si="3"/>
        <v>46112</v>
      </c>
      <c r="B15857" s="129" t="s">
        <v>17172</v>
      </c>
      <c r="C15857" s="129" t="s">
        <v>416</v>
      </c>
      <c r="D15857" s="165">
        <v>1192.8699999999999</v>
      </c>
      <c r="E15857" s="129" t="s">
        <v>17119</v>
      </c>
      <c r="F15857" s="129" t="s">
        <v>16769</v>
      </c>
      <c r="G15857" s="129" t="s">
        <v>16723</v>
      </c>
    </row>
    <row r="15858" spans="1:8" x14ac:dyDescent="0.3">
      <c r="A15858" s="183">
        <f t="shared" si="3"/>
        <v>46142</v>
      </c>
      <c r="B15858" s="129" t="s">
        <v>17734</v>
      </c>
      <c r="C15858" s="129" t="s">
        <v>416</v>
      </c>
      <c r="D15858" s="165">
        <v>964.24</v>
      </c>
      <c r="E15858" s="129" t="s">
        <v>17119</v>
      </c>
      <c r="F15858" s="129" t="s">
        <v>16769</v>
      </c>
      <c r="G15858" s="129" t="s">
        <v>16723</v>
      </c>
    </row>
    <row r="15859" spans="1:8" x14ac:dyDescent="0.3">
      <c r="A15859" s="183">
        <f t="shared" si="3"/>
        <v>46112</v>
      </c>
      <c r="B15859" s="129" t="s">
        <v>17172</v>
      </c>
      <c r="C15859" s="129" t="s">
        <v>416</v>
      </c>
      <c r="D15859" s="165">
        <v>902.97</v>
      </c>
      <c r="E15859" s="129" t="s">
        <v>16708</v>
      </c>
      <c r="F15859" s="129" t="s">
        <v>16769</v>
      </c>
      <c r="G15859" s="129" t="s">
        <v>16723</v>
      </c>
      <c r="H15859" s="129" t="s">
        <v>16801</v>
      </c>
    </row>
    <row r="15860" spans="1:8" x14ac:dyDescent="0.3">
      <c r="A15860" s="183">
        <f t="shared" si="3"/>
        <v>46142</v>
      </c>
      <c r="B15860" s="129" t="s">
        <v>17742</v>
      </c>
      <c r="C15860" s="129" t="s">
        <v>416</v>
      </c>
      <c r="D15860" s="165">
        <v>897.31</v>
      </c>
      <c r="E15860" s="129" t="s">
        <v>17119</v>
      </c>
      <c r="F15860" s="129" t="s">
        <v>16769</v>
      </c>
      <c r="G15860" s="129" t="s">
        <v>16723</v>
      </c>
    </row>
    <row r="15861" spans="1:8" x14ac:dyDescent="0.3">
      <c r="A15861" s="183">
        <f t="shared" si="3"/>
        <v>46142</v>
      </c>
      <c r="B15861" s="129" t="s">
        <v>17742</v>
      </c>
      <c r="C15861" s="129" t="s">
        <v>416</v>
      </c>
      <c r="D15861" s="165">
        <v>769.94</v>
      </c>
      <c r="E15861" s="129" t="s">
        <v>16719</v>
      </c>
      <c r="F15861" s="129" t="s">
        <v>16769</v>
      </c>
      <c r="G15861" s="129" t="s">
        <v>16723</v>
      </c>
    </row>
    <row r="15862" spans="1:8" x14ac:dyDescent="0.3">
      <c r="A15862" s="183">
        <f t="shared" si="3"/>
        <v>46112</v>
      </c>
      <c r="B15862" s="129" t="s">
        <v>17171</v>
      </c>
      <c r="C15862" s="129" t="s">
        <v>416</v>
      </c>
      <c r="D15862" s="165">
        <v>676.7</v>
      </c>
      <c r="E15862" s="129" t="s">
        <v>16708</v>
      </c>
      <c r="F15862" s="129" t="s">
        <v>16769</v>
      </c>
      <c r="G15862" s="129" t="s">
        <v>16723</v>
      </c>
      <c r="H15862" s="129" t="s">
        <v>16801</v>
      </c>
    </row>
    <row r="15863" spans="1:8" x14ac:dyDescent="0.3">
      <c r="A15863" s="183">
        <f t="shared" si="3"/>
        <v>46142</v>
      </c>
      <c r="B15863" s="129" t="s">
        <v>17735</v>
      </c>
      <c r="C15863" s="129" t="s">
        <v>416</v>
      </c>
      <c r="D15863" s="165">
        <v>491.76</v>
      </c>
      <c r="E15863" s="129" t="s">
        <v>17119</v>
      </c>
      <c r="F15863" s="129" t="s">
        <v>16769</v>
      </c>
      <c r="G15863" s="129" t="s">
        <v>16723</v>
      </c>
    </row>
    <row r="15864" spans="1:8" x14ac:dyDescent="0.3">
      <c r="A15864" s="183">
        <f t="shared" si="3"/>
        <v>46142</v>
      </c>
      <c r="B15864" s="129" t="s">
        <v>17742</v>
      </c>
      <c r="C15864" s="129" t="s">
        <v>416</v>
      </c>
      <c r="D15864" s="165">
        <v>442.4</v>
      </c>
      <c r="E15864" s="129" t="s">
        <v>16708</v>
      </c>
      <c r="F15864" s="129" t="s">
        <v>16769</v>
      </c>
      <c r="G15864" s="129" t="s">
        <v>16723</v>
      </c>
      <c r="H15864" s="129" t="s">
        <v>16801</v>
      </c>
    </row>
    <row r="15865" spans="1:8" x14ac:dyDescent="0.3">
      <c r="A15865" s="183">
        <f t="shared" si="3"/>
        <v>46081</v>
      </c>
      <c r="B15865" s="129" t="s">
        <v>17115</v>
      </c>
      <c r="C15865" s="129" t="s">
        <v>416</v>
      </c>
      <c r="D15865" s="165">
        <v>439.39</v>
      </c>
      <c r="E15865" s="129" t="s">
        <v>16708</v>
      </c>
      <c r="F15865" s="129" t="s">
        <v>16769</v>
      </c>
      <c r="G15865" s="129" t="s">
        <v>16723</v>
      </c>
      <c r="H15865" s="129" t="s">
        <v>16801</v>
      </c>
    </row>
    <row r="15866" spans="1:8" x14ac:dyDescent="0.3">
      <c r="A15866" s="183">
        <f t="shared" si="3"/>
        <v>46142</v>
      </c>
      <c r="B15866" s="129" t="s">
        <v>17735</v>
      </c>
      <c r="C15866" s="129" t="s">
        <v>416</v>
      </c>
      <c r="D15866" s="165">
        <v>430.91</v>
      </c>
      <c r="E15866" s="129" t="s">
        <v>16708</v>
      </c>
      <c r="F15866" s="129" t="s">
        <v>16769</v>
      </c>
      <c r="G15866" s="129" t="s">
        <v>16723</v>
      </c>
      <c r="H15866" s="129" t="s">
        <v>16801</v>
      </c>
    </row>
    <row r="15867" spans="1:8" x14ac:dyDescent="0.3">
      <c r="A15867" s="183">
        <f t="shared" si="3"/>
        <v>46142</v>
      </c>
      <c r="B15867" s="129" t="s">
        <v>17737</v>
      </c>
      <c r="C15867" s="129" t="s">
        <v>416</v>
      </c>
      <c r="D15867" s="165">
        <v>312.14</v>
      </c>
      <c r="E15867" s="129" t="s">
        <v>17119</v>
      </c>
      <c r="F15867" s="129" t="s">
        <v>16769</v>
      </c>
      <c r="G15867" s="129" t="s">
        <v>16723</v>
      </c>
    </row>
    <row r="15868" spans="1:8" x14ac:dyDescent="0.3">
      <c r="A15868" s="183">
        <f t="shared" si="3"/>
        <v>46142</v>
      </c>
      <c r="B15868" s="129" t="s">
        <v>17738</v>
      </c>
      <c r="C15868" s="129" t="s">
        <v>416</v>
      </c>
      <c r="D15868" s="165">
        <v>285.06</v>
      </c>
      <c r="E15868" s="129" t="s">
        <v>17119</v>
      </c>
      <c r="F15868" s="129" t="s">
        <v>16769</v>
      </c>
      <c r="G15868" s="129" t="s">
        <v>16723</v>
      </c>
    </row>
    <row r="15869" spans="1:8" x14ac:dyDescent="0.3">
      <c r="A15869" s="183">
        <f t="shared" si="3"/>
        <v>46142</v>
      </c>
      <c r="B15869" s="129" t="s">
        <v>17738</v>
      </c>
      <c r="C15869" s="129" t="s">
        <v>416</v>
      </c>
      <c r="D15869" s="165">
        <v>278.77</v>
      </c>
      <c r="E15869" s="129" t="s">
        <v>17119</v>
      </c>
      <c r="F15869" s="129" t="s">
        <v>16769</v>
      </c>
      <c r="G15869" s="129" t="s">
        <v>16723</v>
      </c>
    </row>
    <row r="15870" spans="1:8" x14ac:dyDescent="0.3">
      <c r="A15870" s="183">
        <f t="shared" si="3"/>
        <v>46142</v>
      </c>
      <c r="B15870" s="129" t="s">
        <v>17734</v>
      </c>
      <c r="C15870" s="129" t="s">
        <v>416</v>
      </c>
      <c r="D15870" s="165">
        <v>217.18</v>
      </c>
      <c r="E15870" s="129" t="s">
        <v>16712</v>
      </c>
      <c r="F15870" s="129" t="s">
        <v>16769</v>
      </c>
      <c r="G15870" s="129" t="s">
        <v>16723</v>
      </c>
    </row>
    <row r="15871" spans="1:8" x14ac:dyDescent="0.3">
      <c r="A15871" s="183">
        <f t="shared" si="3"/>
        <v>46142</v>
      </c>
      <c r="B15871" s="129" t="s">
        <v>17739</v>
      </c>
      <c r="C15871" s="129" t="s">
        <v>416</v>
      </c>
      <c r="D15871" s="165">
        <v>101.75</v>
      </c>
      <c r="E15871" s="129" t="s">
        <v>17119</v>
      </c>
      <c r="F15871" s="129" t="s">
        <v>16769</v>
      </c>
      <c r="G15871" s="129" t="s">
        <v>16723</v>
      </c>
    </row>
    <row r="15872" spans="1:8" x14ac:dyDescent="0.3">
      <c r="A15872" s="183">
        <f t="shared" si="3"/>
        <v>46142</v>
      </c>
      <c r="B15872" s="129" t="s">
        <v>17740</v>
      </c>
      <c r="C15872" s="129" t="s">
        <v>416</v>
      </c>
      <c r="D15872" s="165">
        <v>87.63</v>
      </c>
      <c r="E15872" s="129" t="s">
        <v>17119</v>
      </c>
      <c r="F15872" s="129" t="s">
        <v>16769</v>
      </c>
      <c r="G15872" s="129" t="s">
        <v>16723</v>
      </c>
    </row>
    <row r="15873" spans="1:8" x14ac:dyDescent="0.3">
      <c r="A15873" s="183">
        <f t="shared" si="3"/>
        <v>46142</v>
      </c>
      <c r="B15873" s="129" t="s">
        <v>17739</v>
      </c>
      <c r="C15873" s="129" t="s">
        <v>416</v>
      </c>
      <c r="D15873" s="165">
        <v>63.75</v>
      </c>
      <c r="E15873" s="129" t="s">
        <v>16716</v>
      </c>
      <c r="F15873" s="129" t="s">
        <v>16769</v>
      </c>
      <c r="G15873" s="129" t="s">
        <v>16723</v>
      </c>
    </row>
    <row r="15874" spans="1:8" x14ac:dyDescent="0.3">
      <c r="A15874" s="183">
        <f t="shared" si="3"/>
        <v>46081</v>
      </c>
      <c r="B15874" s="129" t="s">
        <v>17116</v>
      </c>
      <c r="C15874" s="129" t="s">
        <v>416</v>
      </c>
      <c r="D15874" s="165">
        <v>12.17</v>
      </c>
      <c r="E15874" s="129" t="s">
        <v>17119</v>
      </c>
      <c r="F15874" s="129" t="s">
        <v>16769</v>
      </c>
      <c r="G15874" s="129" t="s">
        <v>16723</v>
      </c>
    </row>
    <row r="15875" spans="1:8" x14ac:dyDescent="0.3">
      <c r="A15875" s="183">
        <f t="shared" si="3"/>
        <v>46112</v>
      </c>
      <c r="B15875" s="129" t="s">
        <v>17173</v>
      </c>
      <c r="C15875" s="129" t="s">
        <v>417</v>
      </c>
      <c r="D15875" s="165">
        <v>276.06</v>
      </c>
      <c r="E15875" s="129" t="s">
        <v>16708</v>
      </c>
      <c r="F15875" s="129" t="s">
        <v>16769</v>
      </c>
      <c r="G15875" s="129" t="s">
        <v>16723</v>
      </c>
      <c r="H15875" s="129" t="s">
        <v>16801</v>
      </c>
    </row>
    <row r="15876" spans="1:8" x14ac:dyDescent="0.3">
      <c r="A15876" s="183">
        <f t="shared" si="3"/>
        <v>46112</v>
      </c>
      <c r="B15876" s="129" t="s">
        <v>17168</v>
      </c>
      <c r="C15876" s="129" t="s">
        <v>417</v>
      </c>
      <c r="D15876" s="165">
        <v>214.12</v>
      </c>
      <c r="E15876" s="129" t="s">
        <v>16708</v>
      </c>
      <c r="F15876" s="129" t="s">
        <v>16769</v>
      </c>
      <c r="G15876" s="129" t="s">
        <v>16723</v>
      </c>
      <c r="H15876" s="129" t="s">
        <v>16801</v>
      </c>
    </row>
    <row r="15877" spans="1:8" x14ac:dyDescent="0.3">
      <c r="A15877" s="183">
        <f t="shared" si="3"/>
        <v>46112</v>
      </c>
      <c r="B15877" s="129" t="s">
        <v>17168</v>
      </c>
      <c r="C15877" s="129" t="s">
        <v>417</v>
      </c>
      <c r="D15877" s="165">
        <v>208.71</v>
      </c>
      <c r="E15877" s="129" t="s">
        <v>16708</v>
      </c>
      <c r="F15877" s="129" t="s">
        <v>16769</v>
      </c>
      <c r="G15877" s="129" t="s">
        <v>16723</v>
      </c>
      <c r="H15877" s="129" t="s">
        <v>16801</v>
      </c>
    </row>
    <row r="15878" spans="1:8" x14ac:dyDescent="0.3">
      <c r="A15878" s="183">
        <f t="shared" si="3"/>
        <v>46142</v>
      </c>
      <c r="B15878" s="129" t="s">
        <v>17738</v>
      </c>
      <c r="C15878" s="129" t="s">
        <v>417</v>
      </c>
      <c r="D15878" s="165">
        <v>73.81</v>
      </c>
      <c r="E15878" s="129" t="s">
        <v>16708</v>
      </c>
      <c r="F15878" s="129" t="s">
        <v>16769</v>
      </c>
      <c r="G15878" s="129" t="s">
        <v>16723</v>
      </c>
      <c r="H15878" s="129" t="s">
        <v>16801</v>
      </c>
    </row>
    <row r="15879" spans="1:8" x14ac:dyDescent="0.3">
      <c r="A15879" s="183">
        <f t="shared" si="3"/>
        <v>46142</v>
      </c>
      <c r="B15879" s="129" t="s">
        <v>17740</v>
      </c>
      <c r="C15879" s="129" t="s">
        <v>417</v>
      </c>
      <c r="D15879" s="165">
        <v>65.88</v>
      </c>
      <c r="E15879" s="129" t="s">
        <v>16708</v>
      </c>
      <c r="F15879" s="129" t="s">
        <v>16769</v>
      </c>
      <c r="G15879" s="129" t="s">
        <v>16723</v>
      </c>
      <c r="H15879" s="129" t="s">
        <v>16801</v>
      </c>
    </row>
    <row r="15880" spans="1:8" x14ac:dyDescent="0.3">
      <c r="A15880" s="183">
        <f t="shared" si="3"/>
        <v>46142</v>
      </c>
      <c r="B15880" s="129">
        <v>46139</v>
      </c>
      <c r="C15880" s="129" t="s">
        <v>417</v>
      </c>
      <c r="D15880" s="234">
        <v>31.037427595425516</v>
      </c>
      <c r="E15880" s="129" t="s">
        <v>17743</v>
      </c>
      <c r="F15880" s="129" t="s">
        <v>16770</v>
      </c>
      <c r="G15880" s="129" t="s">
        <v>16723</v>
      </c>
    </row>
    <row r="15881" spans="1:8" x14ac:dyDescent="0.3">
      <c r="A15881" s="183">
        <f t="shared" si="3"/>
        <v>46142</v>
      </c>
      <c r="B15881" s="129">
        <v>46115</v>
      </c>
      <c r="C15881" s="129" t="s">
        <v>416</v>
      </c>
      <c r="D15881" s="234">
        <v>524.55999999999995</v>
      </c>
      <c r="E15881" s="129" t="s">
        <v>17744</v>
      </c>
      <c r="F15881" s="129" t="s">
        <v>16770</v>
      </c>
      <c r="G15881" s="129" t="s">
        <v>16723</v>
      </c>
    </row>
    <row r="15882" spans="1:8" x14ac:dyDescent="0.3">
      <c r="A15882" s="183">
        <f t="shared" si="3"/>
        <v>46142</v>
      </c>
      <c r="B15882" s="129">
        <v>46123</v>
      </c>
      <c r="C15882" s="129" t="s">
        <v>416</v>
      </c>
      <c r="D15882" s="234">
        <v>500</v>
      </c>
      <c r="E15882" s="129" t="s">
        <v>17745</v>
      </c>
      <c r="F15882" s="129" t="s">
        <v>16770</v>
      </c>
      <c r="G15882" s="129" t="s">
        <v>16723</v>
      </c>
    </row>
    <row r="15883" spans="1:8" x14ac:dyDescent="0.3">
      <c r="A15883" s="183">
        <f t="shared" si="3"/>
        <v>46142</v>
      </c>
      <c r="B15883" s="129">
        <v>46138</v>
      </c>
      <c r="C15883" s="129" t="s">
        <v>416</v>
      </c>
      <c r="D15883" s="234">
        <v>500</v>
      </c>
      <c r="E15883" s="129" t="s">
        <v>17746</v>
      </c>
      <c r="F15883" s="129" t="s">
        <v>16770</v>
      </c>
      <c r="G15883" s="129" t="s">
        <v>16723</v>
      </c>
    </row>
    <row r="15884" spans="1:8" x14ac:dyDescent="0.3">
      <c r="A15884" s="183">
        <f t="shared" si="3"/>
        <v>46142</v>
      </c>
      <c r="B15884" s="129">
        <v>46115</v>
      </c>
      <c r="C15884" s="129" t="s">
        <v>418</v>
      </c>
      <c r="D15884" s="234">
        <v>461.3</v>
      </c>
      <c r="E15884" s="129" t="s">
        <v>17747</v>
      </c>
      <c r="F15884" s="129" t="s">
        <v>16770</v>
      </c>
      <c r="G15884" s="129" t="s">
        <v>16723</v>
      </c>
    </row>
    <row r="15885" spans="1:8" x14ac:dyDescent="0.3">
      <c r="A15885" s="183">
        <f t="shared" si="3"/>
        <v>46142</v>
      </c>
      <c r="B15885" s="129">
        <v>46124</v>
      </c>
      <c r="C15885" s="129" t="s">
        <v>418</v>
      </c>
      <c r="D15885" s="234">
        <v>500</v>
      </c>
      <c r="E15885" s="129" t="s">
        <v>17748</v>
      </c>
      <c r="F15885" s="129" t="s">
        <v>16770</v>
      </c>
      <c r="G15885" s="129" t="s">
        <v>16723</v>
      </c>
    </row>
    <row r="15886" spans="1:8" x14ac:dyDescent="0.3">
      <c r="A15886" s="183">
        <f t="shared" si="3"/>
        <v>46142</v>
      </c>
      <c r="B15886" s="129">
        <v>46134</v>
      </c>
      <c r="C15886" s="129" t="s">
        <v>418</v>
      </c>
      <c r="D15886" s="234">
        <v>500</v>
      </c>
      <c r="E15886" s="129" t="s">
        <v>17749</v>
      </c>
      <c r="F15886" s="129" t="s">
        <v>16770</v>
      </c>
      <c r="G15886" s="129" t="s">
        <v>16723</v>
      </c>
    </row>
  </sheetData>
  <autoFilter ref="A2:H15979" xr:uid="{879B71EB-4B12-4E4C-8B41-765CDABA6B56}"/>
  <pageMargins left="0.7" right="0.7" top="0.75" bottom="0.75" header="0.3" footer="0.3"/>
  <legacyDrawing r:id="rId27"/>
  <tableParts count="1">
    <tablePart r:id="rId2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B96CC-09AD-4B57-86C1-E6F9A77AC555}">
  <sheetPr>
    <tabColor theme="3" tint="0.79998168889431442"/>
  </sheetPr>
  <dimension ref="B2:L9"/>
  <sheetViews>
    <sheetView showGridLines="0" tabSelected="1" zoomScale="85" zoomScaleNormal="85" workbookViewId="0">
      <selection activeCell="AA76" sqref="AA76"/>
    </sheetView>
  </sheetViews>
  <sheetFormatPr defaultRowHeight="14.4" x14ac:dyDescent="0.3"/>
  <sheetData>
    <row r="2" spans="2:12" ht="15" thickBot="1" x14ac:dyDescent="0.35"/>
    <row r="3" spans="2:12" x14ac:dyDescent="0.3">
      <c r="B3" s="242" t="s">
        <v>16705</v>
      </c>
      <c r="C3" s="243"/>
      <c r="D3" s="243"/>
      <c r="E3" s="244"/>
      <c r="H3" s="242" t="s">
        <v>16796</v>
      </c>
      <c r="I3" s="243"/>
      <c r="J3" s="243"/>
      <c r="K3" s="243"/>
      <c r="L3" s="244"/>
    </row>
    <row r="4" spans="2:12" ht="15" customHeight="1" x14ac:dyDescent="0.3">
      <c r="B4" s="245"/>
      <c r="C4" s="246"/>
      <c r="D4" s="246"/>
      <c r="E4" s="247"/>
      <c r="H4" s="245"/>
      <c r="I4" s="246"/>
      <c r="J4" s="246"/>
      <c r="K4" s="246"/>
      <c r="L4" s="247"/>
    </row>
    <row r="5" spans="2:12" ht="15" customHeight="1" x14ac:dyDescent="0.3">
      <c r="B5" s="236">
        <f>'Marketing Data'!IM7</f>
        <v>142</v>
      </c>
      <c r="C5" s="237"/>
      <c r="D5" s="237"/>
      <c r="E5" s="238"/>
      <c r="H5" s="248" t="str">
        <f>'Marketing Data'!IN6</f>
        <v>$ 88,547.21</v>
      </c>
      <c r="I5" s="249"/>
      <c r="J5" s="249"/>
      <c r="K5" s="249"/>
      <c r="L5" s="250"/>
    </row>
    <row r="6" spans="2:12" ht="15" customHeight="1" x14ac:dyDescent="0.3">
      <c r="B6" s="236"/>
      <c r="C6" s="237"/>
      <c r="D6" s="237"/>
      <c r="E6" s="238"/>
      <c r="H6" s="248"/>
      <c r="I6" s="249"/>
      <c r="J6" s="249"/>
      <c r="K6" s="249"/>
      <c r="L6" s="250"/>
    </row>
    <row r="7" spans="2:12" ht="15" customHeight="1" x14ac:dyDescent="0.3">
      <c r="B7" s="236"/>
      <c r="C7" s="237"/>
      <c r="D7" s="237"/>
      <c r="E7" s="238"/>
      <c r="H7" s="248"/>
      <c r="I7" s="249"/>
      <c r="J7" s="249"/>
      <c r="K7" s="249"/>
      <c r="L7" s="250"/>
    </row>
    <row r="8" spans="2:12" ht="15" customHeight="1" x14ac:dyDescent="0.3">
      <c r="B8" s="236"/>
      <c r="C8" s="237"/>
      <c r="D8" s="237"/>
      <c r="E8" s="238"/>
      <c r="H8" s="248"/>
      <c r="I8" s="249"/>
      <c r="J8" s="249"/>
      <c r="K8" s="249"/>
      <c r="L8" s="250"/>
    </row>
    <row r="9" spans="2:12" ht="15.75" customHeight="1" thickBot="1" x14ac:dyDescent="0.35">
      <c r="B9" s="239"/>
      <c r="C9" s="240"/>
      <c r="D9" s="240"/>
      <c r="E9" s="241"/>
      <c r="H9" s="251"/>
      <c r="I9" s="252"/>
      <c r="J9" s="252"/>
      <c r="K9" s="252"/>
      <c r="L9" s="253"/>
    </row>
  </sheetData>
  <mergeCells count="4">
    <mergeCell ref="B5:E9"/>
    <mergeCell ref="B3:E4"/>
    <mergeCell ref="H3:L4"/>
    <mergeCell ref="H5:L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3E1D-024B-4C28-8707-19A3FCC5338B}">
  <dimension ref="A1:AG168"/>
  <sheetViews>
    <sheetView topLeftCell="A64" zoomScale="75" zoomScaleNormal="75" workbookViewId="0">
      <selection activeCell="K97" sqref="K97:L100"/>
    </sheetView>
  </sheetViews>
  <sheetFormatPr defaultRowHeight="14.4" x14ac:dyDescent="0.3"/>
  <cols>
    <col min="2" max="2" width="16.6640625" bestFit="1" customWidth="1"/>
    <col min="3" max="3" width="9.6640625" bestFit="1" customWidth="1"/>
    <col min="15" max="15" width="9.33203125" customWidth="1"/>
    <col min="16" max="16" width="3" customWidth="1"/>
    <col min="17" max="21" width="15.5546875" customWidth="1"/>
    <col min="22" max="22" width="13" customWidth="1"/>
  </cols>
  <sheetData>
    <row r="1" spans="1:33" s="7" customFormat="1" x14ac:dyDescent="0.3">
      <c r="A1" s="81" t="s">
        <v>422</v>
      </c>
      <c r="B1" s="82">
        <v>46142</v>
      </c>
    </row>
    <row r="2" spans="1:33" s="7" customFormat="1" x14ac:dyDescent="0.3">
      <c r="O2" s="87"/>
    </row>
    <row r="3" spans="1:33" x14ac:dyDescent="0.3">
      <c r="A3" s="7"/>
      <c r="B3" s="74" t="s">
        <v>639</v>
      </c>
      <c r="C3" s="75">
        <f>EOMONTH(B1,-12)</f>
        <v>45777</v>
      </c>
      <c r="D3" s="75">
        <f t="shared" ref="D3:O3" si="0">EOMONTH(C3,1)</f>
        <v>45808</v>
      </c>
      <c r="E3" s="75">
        <f t="shared" si="0"/>
        <v>45838</v>
      </c>
      <c r="F3" s="75">
        <f t="shared" si="0"/>
        <v>45869</v>
      </c>
      <c r="G3" s="75">
        <f t="shared" si="0"/>
        <v>45900</v>
      </c>
      <c r="H3" s="75">
        <f t="shared" si="0"/>
        <v>45930</v>
      </c>
      <c r="I3" s="75">
        <f t="shared" si="0"/>
        <v>45961</v>
      </c>
      <c r="J3" s="75">
        <f t="shared" si="0"/>
        <v>45991</v>
      </c>
      <c r="K3" s="75">
        <f t="shared" si="0"/>
        <v>46022</v>
      </c>
      <c r="L3" s="75">
        <f t="shared" si="0"/>
        <v>46053</v>
      </c>
      <c r="M3" s="75">
        <f t="shared" si="0"/>
        <v>46081</v>
      </c>
      <c r="N3" s="75">
        <f t="shared" si="0"/>
        <v>46112</v>
      </c>
      <c r="O3" s="97">
        <f t="shared" si="0"/>
        <v>46142</v>
      </c>
      <c r="P3" s="7"/>
      <c r="Q3" s="255" t="s">
        <v>1682</v>
      </c>
      <c r="R3" s="256"/>
      <c r="S3" s="257"/>
      <c r="T3" s="7"/>
      <c r="U3" s="7"/>
      <c r="V3" s="7"/>
      <c r="W3" s="7">
        <f>COUNTIFS(LIST!$F:$F,Charts!$B$4,LIST!$B:$B,Charts!D$3,LIST!$A:$A,Charts!$B$8)</f>
        <v>0</v>
      </c>
      <c r="X3" s="7"/>
      <c r="Y3" s="7"/>
      <c r="Z3" s="7"/>
      <c r="AA3" s="7"/>
      <c r="AB3" s="7"/>
      <c r="AC3" s="7"/>
      <c r="AD3" s="7"/>
      <c r="AE3" s="7"/>
      <c r="AF3" s="7"/>
      <c r="AG3" s="7"/>
    </row>
    <row r="4" spans="1:33" x14ac:dyDescent="0.3">
      <c r="A4" s="7"/>
      <c r="B4" s="99" t="s">
        <v>412</v>
      </c>
      <c r="C4" s="100"/>
      <c r="D4" s="100"/>
      <c r="E4" s="100"/>
      <c r="F4" s="100"/>
      <c r="G4" s="100"/>
      <c r="H4" s="100"/>
      <c r="I4" s="100"/>
      <c r="J4" s="100"/>
      <c r="K4" s="100"/>
      <c r="L4" s="100"/>
      <c r="M4" s="100"/>
      <c r="N4" s="100"/>
      <c r="O4" s="101"/>
      <c r="P4" s="7"/>
      <c r="Q4" s="88"/>
      <c r="R4" s="33" t="s">
        <v>640</v>
      </c>
      <c r="S4" s="92" t="s">
        <v>641</v>
      </c>
      <c r="T4" s="7"/>
      <c r="U4" s="7"/>
      <c r="V4" s="7"/>
      <c r="W4" s="7"/>
      <c r="X4" s="7"/>
      <c r="Y4" s="7"/>
      <c r="Z4" s="7"/>
      <c r="AA4" s="7"/>
      <c r="AB4" s="7"/>
      <c r="AC4" s="7"/>
      <c r="AD4" s="7"/>
      <c r="AE4" s="7"/>
      <c r="AF4" s="7"/>
      <c r="AG4" s="7"/>
    </row>
    <row r="5" spans="1:33" x14ac:dyDescent="0.3">
      <c r="A5" s="7"/>
      <c r="B5" s="77" t="s">
        <v>635</v>
      </c>
      <c r="C5" s="98">
        <f>INDEX(REPORT!$3:$3,MATCH(Charts!C$3,REPORT!$1:$1))</f>
        <v>25</v>
      </c>
      <c r="D5" s="98">
        <f>INDEX(REPORT!$3:$3,MATCH(Charts!D$3,REPORT!$1:$1))</f>
        <v>40</v>
      </c>
      <c r="E5" s="98">
        <f>INDEX(REPORT!$3:$3,MATCH(Charts!E$3,REPORT!$1:$1))</f>
        <v>19</v>
      </c>
      <c r="F5" s="98">
        <f>INDEX(REPORT!$3:$3,MATCH(Charts!F$3,REPORT!$1:$1))</f>
        <v>23</v>
      </c>
      <c r="G5" s="98">
        <f>INDEX(REPORT!$3:$3,MATCH(Charts!G$3,REPORT!$1:$1))</f>
        <v>19</v>
      </c>
      <c r="H5" s="98">
        <f>INDEX(REPORT!$3:$3,MATCH(Charts!H$3,REPORT!$1:$1))</f>
        <v>27</v>
      </c>
      <c r="I5" s="98">
        <f>INDEX(REPORT!$3:$3,MATCH(Charts!I$3,REPORT!$1:$1))</f>
        <v>32</v>
      </c>
      <c r="J5" s="98">
        <f>INDEX(REPORT!$3:$3,MATCH(Charts!J$3,REPORT!$1:$1))</f>
        <v>23</v>
      </c>
      <c r="K5" s="98">
        <f>INDEX(REPORT!$3:$3,MATCH(Charts!K$3,REPORT!$1:$1))</f>
        <v>25</v>
      </c>
      <c r="L5" s="98">
        <f>INDEX(REPORT!$3:$3,MATCH(Charts!L$3,REPORT!$1:$1))</f>
        <v>24</v>
      </c>
      <c r="M5" s="98">
        <f>INDEX(REPORT!$3:$3,MATCH(Charts!M$3,REPORT!$1:$1))</f>
        <v>37</v>
      </c>
      <c r="N5" s="98">
        <f>INDEX(REPORT!$3:$3,MATCH(Charts!N$3,REPORT!$1:$1))</f>
        <v>35</v>
      </c>
      <c r="O5" s="76">
        <f>INDEX(REPORT!$3:$3,MATCH(Charts!O$3,REPORT!$1:$1))</f>
        <v>37</v>
      </c>
      <c r="P5" s="7"/>
      <c r="Q5" s="88" t="s">
        <v>412</v>
      </c>
      <c r="R5" s="93">
        <f>REPORT!J3</f>
        <v>133</v>
      </c>
      <c r="S5" s="94">
        <f>REPORT!J15</f>
        <v>14060701.460000001</v>
      </c>
      <c r="T5" s="7"/>
      <c r="U5" s="7"/>
      <c r="V5" s="7"/>
      <c r="W5" s="7"/>
      <c r="X5" s="7"/>
      <c r="Y5" s="7"/>
      <c r="Z5" s="7"/>
      <c r="AA5" s="7"/>
      <c r="AB5" s="7"/>
      <c r="AC5" s="7"/>
      <c r="AD5" s="7"/>
      <c r="AE5" s="7"/>
      <c r="AF5" s="7"/>
      <c r="AG5" s="7"/>
    </row>
    <row r="6" spans="1:33" x14ac:dyDescent="0.3">
      <c r="A6" s="7"/>
      <c r="B6" s="77" t="s">
        <v>636</v>
      </c>
      <c r="C6" s="98">
        <f>INDEX(REPORT!$27:$27,MATCH(EOMONTH(Charts!$C$3,-1),REPORT!$1:$1,0))</f>
        <v>255</v>
      </c>
      <c r="D6" s="98">
        <f>C6-C5+COUNTIFS(LIST!$F:$F,Charts!$B$4,LIST!$B:$B,Charts!C$3)</f>
        <v>230</v>
      </c>
      <c r="E6" s="98">
        <f>D6-D5+COUNTIFS(LIST!$F:$F,Charts!$B$4,LIST!$B:$B,Charts!D$3)</f>
        <v>316</v>
      </c>
      <c r="F6" s="98">
        <f>E6-E5+COUNTIFS(LIST!$F:$F,Charts!$B$4,LIST!$B:$B,Charts!E$3)</f>
        <v>297</v>
      </c>
      <c r="G6" s="98">
        <f>F6-F5+COUNTIFS(LIST!$F:$F,Charts!$B$4,LIST!$B:$B,Charts!F$3)</f>
        <v>296</v>
      </c>
      <c r="H6" s="98">
        <f>G6-G5+COUNTIFS(LIST!$F:$F,Charts!$B$4,LIST!$B:$B,Charts!G$3)</f>
        <v>321</v>
      </c>
      <c r="I6" s="98">
        <f>H6-H5+COUNTIFS(LIST!$F:$F,Charts!$B$4,LIST!$B:$B,Charts!H$3)</f>
        <v>294</v>
      </c>
      <c r="J6" s="98">
        <f>I6-I5+COUNTIFS(LIST!$F:$F,Charts!$B$4,LIST!$B:$B,Charts!I$3)</f>
        <v>262</v>
      </c>
      <c r="K6" s="98">
        <f>J6-J5+COUNTIFS(LIST!$F:$F,Charts!$B$4,LIST!$B:$B,Charts!J$3)</f>
        <v>239</v>
      </c>
      <c r="L6" s="98">
        <f>K6-K5+COUNTIFS(LIST!$F:$F,Charts!$B$4,LIST!$B:$B,Charts!K$3)</f>
        <v>214</v>
      </c>
      <c r="M6" s="98">
        <f>L6-L5+COUNTIFS(LIST!$F:$F,Charts!$B$4,LIST!$B:$B,Charts!L$3)</f>
        <v>190</v>
      </c>
      <c r="N6" s="98">
        <f>M6-M5+COUNTIFS(LIST!$F:$F,Charts!$B$4,LIST!$B:$B,Charts!M$3)</f>
        <v>249</v>
      </c>
      <c r="O6" s="76">
        <f>N6-N5+COUNTIFS(LIST!$F:$F,Charts!$B$4,LIST!$B:$B,Charts!N$3)</f>
        <v>214</v>
      </c>
      <c r="P6" s="7"/>
      <c r="Q6" s="88" t="s">
        <v>421</v>
      </c>
      <c r="R6" s="93">
        <f>REPORT!J4</f>
        <v>6</v>
      </c>
      <c r="S6" s="94">
        <f>REPORT!J16</f>
        <v>844915</v>
      </c>
      <c r="T6" s="7"/>
      <c r="U6" s="7"/>
      <c r="V6" s="7"/>
      <c r="W6" s="7"/>
      <c r="X6" s="7"/>
      <c r="Y6" s="7"/>
      <c r="Z6" s="7"/>
      <c r="AA6" s="7"/>
      <c r="AB6" s="7"/>
      <c r="AC6" s="7"/>
      <c r="AD6" s="7"/>
      <c r="AE6" s="7"/>
      <c r="AF6" s="7"/>
      <c r="AG6" s="7"/>
    </row>
    <row r="7" spans="1:33" x14ac:dyDescent="0.3">
      <c r="A7" s="7"/>
      <c r="B7" s="78" t="s">
        <v>637</v>
      </c>
      <c r="C7" s="79">
        <f t="shared" ref="C7:O7" si="1">C5/C6</f>
        <v>9.8039215686274508E-2</v>
      </c>
      <c r="D7" s="79">
        <f t="shared" si="1"/>
        <v>0.17391304347826086</v>
      </c>
      <c r="E7" s="79">
        <f t="shared" si="1"/>
        <v>6.0126582278481014E-2</v>
      </c>
      <c r="F7" s="79">
        <f t="shared" si="1"/>
        <v>7.7441077441077436E-2</v>
      </c>
      <c r="G7" s="79">
        <f t="shared" si="1"/>
        <v>6.4189189189189186E-2</v>
      </c>
      <c r="H7" s="79">
        <f t="shared" si="1"/>
        <v>8.4112149532710276E-2</v>
      </c>
      <c r="I7" s="79">
        <f t="shared" si="1"/>
        <v>0.10884353741496598</v>
      </c>
      <c r="J7" s="79">
        <f t="shared" si="1"/>
        <v>8.7786259541984726E-2</v>
      </c>
      <c r="K7" s="79">
        <f t="shared" si="1"/>
        <v>0.10460251046025104</v>
      </c>
      <c r="L7" s="79">
        <f t="shared" si="1"/>
        <v>0.11214953271028037</v>
      </c>
      <c r="M7" s="79">
        <f t="shared" si="1"/>
        <v>0.19473684210526315</v>
      </c>
      <c r="N7" s="79">
        <f t="shared" si="1"/>
        <v>0.14056224899598393</v>
      </c>
      <c r="O7" s="80">
        <f t="shared" si="1"/>
        <v>0.17289719626168223</v>
      </c>
      <c r="P7" s="7"/>
      <c r="Q7" s="88" t="s">
        <v>638</v>
      </c>
      <c r="R7" s="93">
        <f>REPORT!J5+REPORT!J6</f>
        <v>21</v>
      </c>
      <c r="S7" s="94">
        <f>REPORT!J17+REPORT!J18</f>
        <v>180000</v>
      </c>
      <c r="T7" s="7"/>
      <c r="U7" s="7"/>
      <c r="V7" s="7"/>
      <c r="W7" s="7"/>
      <c r="X7" s="7"/>
      <c r="Y7" s="7"/>
      <c r="Z7" s="7"/>
      <c r="AA7" s="7"/>
      <c r="AB7" s="7"/>
      <c r="AC7" s="7"/>
      <c r="AD7" s="7"/>
      <c r="AE7" s="7"/>
      <c r="AF7" s="7"/>
      <c r="AG7" s="7"/>
    </row>
    <row r="8" spans="1:33" x14ac:dyDescent="0.3">
      <c r="A8" s="7"/>
      <c r="B8" s="63" t="s">
        <v>417</v>
      </c>
      <c r="C8" s="72"/>
      <c r="D8" s="72"/>
      <c r="E8" s="72"/>
      <c r="F8" s="72"/>
      <c r="G8" s="72"/>
      <c r="H8" s="72"/>
      <c r="I8" s="72"/>
      <c r="J8" s="72"/>
      <c r="K8" s="72"/>
      <c r="L8" s="72"/>
      <c r="M8" s="72"/>
      <c r="N8" s="72"/>
      <c r="O8" s="73"/>
      <c r="P8" s="7"/>
      <c r="Q8" s="88" t="s">
        <v>1</v>
      </c>
      <c r="R8" s="93">
        <f>REPORT!J7</f>
        <v>4</v>
      </c>
      <c r="S8" s="94">
        <f>REPORT!J19</f>
        <v>21895</v>
      </c>
      <c r="T8" s="7"/>
      <c r="U8" s="7"/>
      <c r="V8" s="7"/>
      <c r="W8" s="7"/>
      <c r="X8" s="7"/>
      <c r="Y8" s="7"/>
      <c r="Z8" s="7"/>
      <c r="AA8" s="7"/>
      <c r="AB8" s="7"/>
      <c r="AC8" s="7"/>
      <c r="AD8" s="7"/>
      <c r="AE8" s="7"/>
      <c r="AF8" s="7"/>
      <c r="AG8" s="7"/>
    </row>
    <row r="9" spans="1:33" x14ac:dyDescent="0.3">
      <c r="A9" s="7"/>
      <c r="B9" s="64" t="s">
        <v>412</v>
      </c>
      <c r="C9" s="7"/>
      <c r="D9" s="7"/>
      <c r="E9" s="7"/>
      <c r="F9" s="7"/>
      <c r="G9" s="7"/>
      <c r="H9" s="7"/>
      <c r="I9" s="7"/>
      <c r="J9" s="7"/>
      <c r="K9" s="7"/>
      <c r="L9" s="7"/>
      <c r="M9" s="7"/>
      <c r="N9" s="7"/>
      <c r="O9" s="65"/>
      <c r="P9" s="7"/>
      <c r="Q9" s="90" t="s">
        <v>639</v>
      </c>
      <c r="R9" s="95">
        <f>SUM(R5:R8)</f>
        <v>164</v>
      </c>
      <c r="S9" s="96">
        <f>SUM(S5:S8)</f>
        <v>15107511.460000001</v>
      </c>
      <c r="T9" s="7"/>
      <c r="U9" s="7"/>
      <c r="V9" s="7"/>
      <c r="W9" s="7"/>
      <c r="X9" s="7"/>
      <c r="Y9" s="7"/>
      <c r="Z9" s="7"/>
      <c r="AA9" s="7"/>
      <c r="AB9" s="7"/>
      <c r="AC9" s="7"/>
      <c r="AD9" s="7"/>
      <c r="AE9" s="7"/>
      <c r="AF9" s="7"/>
      <c r="AG9" s="7"/>
    </row>
    <row r="10" spans="1:33" x14ac:dyDescent="0.3">
      <c r="A10" s="7"/>
      <c r="B10" s="66" t="s">
        <v>635</v>
      </c>
      <c r="C10" s="7">
        <f>INDEX(REPORT!$45:$45,MATCH(Charts!C$3,REPORT!$1:$1,0))</f>
        <v>13</v>
      </c>
      <c r="D10" s="7">
        <f>INDEX(REPORT!$45:$45,MATCH(Charts!D$3,REPORT!$1:$1,0))</f>
        <v>9</v>
      </c>
      <c r="E10" s="7">
        <f>INDEX(REPORT!$45:$45,MATCH(Charts!E$3,REPORT!$1:$1,0))</f>
        <v>4</v>
      </c>
      <c r="F10" s="7">
        <f>INDEX(REPORT!$45:$45,MATCH(Charts!F$3,REPORT!$1:$1,0))</f>
        <v>6</v>
      </c>
      <c r="G10" s="7">
        <f>INDEX(REPORT!$45:$45,MATCH(Charts!G$3,REPORT!$1:$1,0))</f>
        <v>7</v>
      </c>
      <c r="H10" s="7">
        <f>INDEX(REPORT!$45:$45,MATCH(Charts!H$3,REPORT!$1:$1,0))</f>
        <v>4</v>
      </c>
      <c r="I10" s="7">
        <f>INDEX(REPORT!$45:$45,MATCH(Charts!I$3,REPORT!$1:$1,0))</f>
        <v>9</v>
      </c>
      <c r="J10" s="7">
        <f>INDEX(REPORT!$45:$45,MATCH(Charts!J$3,REPORT!$1:$1,0))</f>
        <v>2</v>
      </c>
      <c r="K10" s="7">
        <f>INDEX(REPORT!$45:$45,MATCH(Charts!K$3,REPORT!$1:$1,0))</f>
        <v>4</v>
      </c>
      <c r="L10" s="7">
        <f>INDEX(REPORT!$45:$45,MATCH(Charts!L$3,REPORT!$1:$1,0))</f>
        <v>2</v>
      </c>
      <c r="M10" s="7">
        <f>INDEX(REPORT!$45:$45,MATCH(Charts!M$3,REPORT!$1:$1,0))</f>
        <v>3</v>
      </c>
      <c r="N10" s="7">
        <f>INDEX(REPORT!$45:$45,MATCH(Charts!N$3,REPORT!$1:$1,0))</f>
        <v>7</v>
      </c>
      <c r="O10" s="65">
        <f>INDEX(REPORT!$45:$45,MATCH(Charts!O$3,REPORT!$1:$1,0))</f>
        <v>0</v>
      </c>
      <c r="P10" s="7"/>
      <c r="Q10" s="7"/>
      <c r="R10" s="7"/>
      <c r="S10" s="7"/>
      <c r="T10" s="7"/>
      <c r="U10" s="7"/>
      <c r="V10" s="7"/>
      <c r="W10" s="7"/>
      <c r="X10" s="7"/>
      <c r="Y10" s="7"/>
      <c r="Z10" s="7"/>
      <c r="AA10" s="7"/>
      <c r="AB10" s="7"/>
      <c r="AC10" s="7"/>
      <c r="AD10" s="7"/>
      <c r="AE10" s="7"/>
      <c r="AF10" s="7"/>
      <c r="AG10" s="7"/>
    </row>
    <row r="11" spans="1:33" x14ac:dyDescent="0.3">
      <c r="A11" s="7"/>
      <c r="B11" s="66" t="s">
        <v>636</v>
      </c>
      <c r="C11" s="7">
        <f>INDEX(REPORT!165:165,MATCH(EOMONTH(Charts!C3,-1),REPORT!1:1,0))</f>
        <v>74</v>
      </c>
      <c r="D11" s="7">
        <f>C11-C10+COUNTIFS(LIST!$F:$F,Charts!$B$4,LIST!$B:$B,Charts!C$3,LIST!$A:$A,Charts!$B$8)</f>
        <v>61</v>
      </c>
      <c r="E11" s="7">
        <f>D11-D10+COUNTIFS(LIST!$F:$F,Charts!$B$4,LIST!$B:$B,Charts!D$3,LIST!$A:$A,Charts!$B$8)</f>
        <v>52</v>
      </c>
      <c r="F11" s="7">
        <f>E11-E10+COUNTIFS(LIST!$F:$F,Charts!$B$4,LIST!$B:$B,Charts!E$3,LIST!$A:$A,Charts!$B$8)</f>
        <v>48</v>
      </c>
      <c r="G11" s="7">
        <f>F11-F10+COUNTIFS(LIST!$F:$F,Charts!$B$4,LIST!$B:$B,Charts!F$3,LIST!$A:$A,Charts!$B$8)</f>
        <v>42</v>
      </c>
      <c r="H11" s="7">
        <f>G11-G10+COUNTIFS(LIST!$F:$F,Charts!$B$4,LIST!$B:$B,Charts!G$3,LIST!$A:$A,Charts!$B$8)</f>
        <v>35</v>
      </c>
      <c r="I11" s="7">
        <f>H11-H10+COUNTIFS(LIST!$F:$F,Charts!$B$4,LIST!$B:$B,Charts!H$3,LIST!$A:$A,Charts!$B$8)</f>
        <v>31</v>
      </c>
      <c r="J11" s="7">
        <f>I11-I10+COUNTIFS(LIST!$F:$F,Charts!$B$4,LIST!$B:$B,Charts!I$3,LIST!$A:$A,Charts!$B$8)</f>
        <v>22</v>
      </c>
      <c r="K11" s="7">
        <f>J11-J10+COUNTIFS(LIST!$F:$F,Charts!$B$4,LIST!$B:$B,Charts!J$3,LIST!$A:$A,Charts!$B$8)</f>
        <v>20</v>
      </c>
      <c r="L11" s="7">
        <f>K11-K10+COUNTIFS(LIST!$F:$F,Charts!$B$4,LIST!$B:$B,Charts!K$3,LIST!$A:$A,Charts!$B$8)</f>
        <v>16</v>
      </c>
      <c r="M11" s="7">
        <f>L11-L10+COUNTIFS(LIST!$F:$F,Charts!$B$4,LIST!$B:$B,Charts!L$3,LIST!$A:$A,Charts!$B$8)</f>
        <v>14</v>
      </c>
      <c r="N11" s="7">
        <f>M11-M10+COUNTIFS(LIST!$F:$F,Charts!$B$4,LIST!$B:$B,Charts!M$3,LIST!$A:$A,Charts!$B$8)</f>
        <v>11</v>
      </c>
      <c r="O11" s="65">
        <f>N11-N10+COUNTIFS(LIST!$F:$F,Charts!$B$4,LIST!$B:$B,Charts!N$3,LIST!$A:$A,Charts!$B$8)</f>
        <v>4</v>
      </c>
      <c r="P11" s="7"/>
      <c r="Q11" s="258" t="s">
        <v>1684</v>
      </c>
      <c r="R11" s="259"/>
      <c r="S11" s="259"/>
      <c r="T11" s="259"/>
      <c r="U11" s="259"/>
      <c r="V11" s="260"/>
      <c r="W11" s="7"/>
      <c r="X11" s="7"/>
      <c r="Y11" s="7"/>
      <c r="Z11" s="7"/>
      <c r="AA11" s="7"/>
      <c r="AB11" s="7"/>
      <c r="AC11" s="7"/>
      <c r="AD11" s="7"/>
      <c r="AE11" s="7"/>
      <c r="AF11" s="7"/>
      <c r="AG11" s="7"/>
    </row>
    <row r="12" spans="1:33" x14ac:dyDescent="0.3">
      <c r="A12" s="7"/>
      <c r="B12" s="67" t="s">
        <v>637</v>
      </c>
      <c r="C12" s="68">
        <f t="shared" ref="C12:O12" si="2">C10/C11</f>
        <v>0.17567567567567569</v>
      </c>
      <c r="D12" s="68">
        <f t="shared" si="2"/>
        <v>0.14754098360655737</v>
      </c>
      <c r="E12" s="68">
        <f t="shared" si="2"/>
        <v>7.6923076923076927E-2</v>
      </c>
      <c r="F12" s="68">
        <f t="shared" si="2"/>
        <v>0.125</v>
      </c>
      <c r="G12" s="68">
        <f t="shared" si="2"/>
        <v>0.16666666666666666</v>
      </c>
      <c r="H12" s="68">
        <f t="shared" si="2"/>
        <v>0.11428571428571428</v>
      </c>
      <c r="I12" s="68">
        <f t="shared" si="2"/>
        <v>0.29032258064516131</v>
      </c>
      <c r="J12" s="68">
        <f t="shared" si="2"/>
        <v>9.0909090909090912E-2</v>
      </c>
      <c r="K12" s="68">
        <f t="shared" si="2"/>
        <v>0.2</v>
      </c>
      <c r="L12" s="68">
        <f t="shared" si="2"/>
        <v>0.125</v>
      </c>
      <c r="M12" s="68">
        <f t="shared" si="2"/>
        <v>0.21428571428571427</v>
      </c>
      <c r="N12" s="68">
        <f t="shared" si="2"/>
        <v>0.63636363636363635</v>
      </c>
      <c r="O12" s="69">
        <f t="shared" si="2"/>
        <v>0</v>
      </c>
      <c r="P12" s="7"/>
      <c r="Q12" s="169" t="s">
        <v>1685</v>
      </c>
      <c r="R12" s="170" t="s">
        <v>639</v>
      </c>
      <c r="S12" s="170">
        <v>2023</v>
      </c>
      <c r="T12" s="170">
        <v>2024</v>
      </c>
      <c r="U12" s="170">
        <v>2025</v>
      </c>
      <c r="V12" s="171">
        <v>2026</v>
      </c>
      <c r="W12" s="7"/>
      <c r="X12" s="7"/>
      <c r="Y12" s="7"/>
      <c r="Z12" s="7"/>
      <c r="AA12" s="7"/>
      <c r="AB12" s="7"/>
      <c r="AC12" s="7"/>
      <c r="AD12" s="7"/>
      <c r="AE12" s="7"/>
      <c r="AF12" s="7"/>
      <c r="AG12" s="7"/>
    </row>
    <row r="13" spans="1:33" x14ac:dyDescent="0.3">
      <c r="A13" s="7"/>
      <c r="B13" s="63" t="s">
        <v>416</v>
      </c>
      <c r="C13" s="72"/>
      <c r="D13" s="72"/>
      <c r="E13" s="72"/>
      <c r="F13" s="72"/>
      <c r="G13" s="72"/>
      <c r="H13" s="72"/>
      <c r="I13" s="72"/>
      <c r="J13" s="72"/>
      <c r="K13" s="72"/>
      <c r="L13" s="72"/>
      <c r="M13" s="72"/>
      <c r="N13" s="72"/>
      <c r="O13" s="73"/>
      <c r="P13" s="7"/>
      <c r="Q13" s="88" t="str" cm="1">
        <f t="array" ref="Q13:Q34">_xlfn.UNIQUE(_xlfn._xlws.FILTER(SALES!$P$460:$P$5848,SALES!$P$460:$P$5848&lt;&gt;""))</f>
        <v>საქართველო</v>
      </c>
      <c r="R13" s="107">
        <f t="shared" ref="R13:R34" si="3">S13+T13</f>
        <v>685</v>
      </c>
      <c r="S13" s="107">
        <f>COUNTIFS(SALES!$P:$P,Charts!$Q13,SALES!$C:$C,Charts!S$12,SALES!$F:$F,"საცხოვრებელი")+COUNTIFS(Consolidate!$P:$P,Charts!$Q13,Consolidate!$C:$C,Charts!S$12,Consolidate!$F:$F,"საცხოვრებელი")</f>
        <v>390</v>
      </c>
      <c r="T13" s="107">
        <f>COUNTIFS(SALES!$P:$P,Charts!$Q13,SALES!$C:$C,Charts!T$12,SALES!$F:$F,"საცხოვრებელი")+COUNTIFS(Consolidate!$P:$P,Charts!$Q13,Consolidate!$C:$C,Charts!T$12,Consolidate!$F:$F,"საცხოვრებელი")</f>
        <v>295</v>
      </c>
      <c r="U13" s="107">
        <f>COUNTIFS(SALES!$P:$P,Charts!$Q13,SALES!$C:$C,Charts!U$12,SALES!$F:$F,"საცხოვრებელი")+COUNTIFS(Consolidate!$P:$P,Charts!$Q13,Consolidate!$C:$C,Charts!U$12,Consolidate!$F:$F,"საცხოვრებელი")</f>
        <v>265</v>
      </c>
      <c r="V13" s="89">
        <f>COUNTIFS(SALES!$P:$P,Charts!$Q13,SALES!$C:$C,Charts!V$12,SALES!$F:$F,"საცხოვრებელი")+COUNTIFS(Consolidate!$P:$P,Charts!$Q13,Consolidate!$C:$C,Charts!V$12,Consolidate!$F:$F,"საცხოვრებელი")</f>
        <v>101</v>
      </c>
      <c r="W13" s="7"/>
      <c r="X13" s="7"/>
      <c r="Y13" s="7"/>
      <c r="Z13" s="7"/>
      <c r="AA13" s="7"/>
      <c r="AB13" s="7"/>
      <c r="AC13" s="7"/>
      <c r="AD13" s="7"/>
      <c r="AE13" s="7"/>
      <c r="AF13" s="7"/>
      <c r="AG13" s="7"/>
    </row>
    <row r="14" spans="1:33" x14ac:dyDescent="0.3">
      <c r="A14" s="7"/>
      <c r="B14" s="64" t="s">
        <v>412</v>
      </c>
      <c r="C14" s="7"/>
      <c r="D14" s="7"/>
      <c r="E14" s="7"/>
      <c r="F14" s="7"/>
      <c r="G14" s="7"/>
      <c r="H14" s="7"/>
      <c r="I14" s="7"/>
      <c r="J14" s="7"/>
      <c r="K14" s="7"/>
      <c r="L14" s="7"/>
      <c r="M14" s="7"/>
      <c r="N14" s="7"/>
      <c r="O14" s="65"/>
      <c r="P14" s="7"/>
      <c r="Q14" s="88" t="str">
        <v>რუსეთი</v>
      </c>
      <c r="R14" s="107">
        <f t="shared" si="3"/>
        <v>40</v>
      </c>
      <c r="S14" s="107">
        <f>COUNTIFS(SALES!$P:$P,Charts!$Q14,SALES!$C:$C,Charts!S$12,SALES!$F:$F,"საცხოვრებელი")+COUNTIFS(Consolidate!$P:$P,Charts!$Q14,Consolidate!$C:$C,Charts!S$12,Consolidate!$F:$F,"საცხოვრებელი")</f>
        <v>21</v>
      </c>
      <c r="T14" s="107">
        <f>COUNTIFS(SALES!$P:$P,Charts!$Q14,SALES!$C:$C,Charts!T$12,SALES!$F:$F,"საცხოვრებელი")+COUNTIFS(Consolidate!$P:$P,Charts!$Q14,Consolidate!$C:$C,Charts!T$12,Consolidate!$F:$F,"საცხოვრებელი")</f>
        <v>19</v>
      </c>
      <c r="U14" s="107">
        <f>COUNTIFS(SALES!$P:$P,Charts!$Q14,SALES!$C:$C,Charts!U$12,SALES!$F:$F,"საცხოვრებელი")+COUNTIFS(Consolidate!$P:$P,Charts!$Q14,Consolidate!$C:$C,Charts!U$12,Consolidate!$F:$F,"საცხოვრებელი")</f>
        <v>20</v>
      </c>
      <c r="V14" s="89">
        <f>COUNTIFS(SALES!$P:$P,Charts!$Q14,SALES!$C:$C,Charts!V$12,SALES!$F:$F,"საცხოვრებელი")+COUNTIFS(Consolidate!$P:$P,Charts!$Q14,Consolidate!$C:$C,Charts!V$12,Consolidate!$F:$F,"საცხოვრებელი")</f>
        <v>20</v>
      </c>
      <c r="W14" s="7"/>
      <c r="X14" s="7"/>
      <c r="Y14" s="7"/>
      <c r="Z14" s="7"/>
      <c r="AA14" s="7"/>
      <c r="AB14" s="7"/>
      <c r="AC14" s="7"/>
      <c r="AD14" s="7"/>
      <c r="AE14" s="7"/>
      <c r="AF14" s="7"/>
      <c r="AG14" s="7"/>
    </row>
    <row r="15" spans="1:33" x14ac:dyDescent="0.3">
      <c r="A15" s="7"/>
      <c r="B15" s="66" t="s">
        <v>635</v>
      </c>
      <c r="C15" s="7">
        <f>INDEX(REPORT!$51:$51,MATCH(Charts!C$3,REPORT!$1:$1,0))</f>
        <v>1</v>
      </c>
      <c r="D15" s="7">
        <f>INDEX(REPORT!$51:$51,MATCH(Charts!D$3,REPORT!$1:$1,0))</f>
        <v>4</v>
      </c>
      <c r="E15" s="7">
        <f>INDEX(REPORT!$51:$51,MATCH(Charts!E$3,REPORT!$1:$1,0))</f>
        <v>7</v>
      </c>
      <c r="F15" s="7">
        <f>INDEX(REPORT!$51:$51,MATCH(Charts!F$3,REPORT!$1:$1,0))</f>
        <v>7</v>
      </c>
      <c r="G15" s="7">
        <f>INDEX(REPORT!$51:$51,MATCH(Charts!G$3,REPORT!$1:$1,0))</f>
        <v>7</v>
      </c>
      <c r="H15" s="7">
        <f>INDEX(REPORT!$51:$51,MATCH(Charts!H$3,REPORT!$1:$1,0))</f>
        <v>13</v>
      </c>
      <c r="I15" s="7">
        <f>INDEX(REPORT!$51:$51,MATCH(Charts!I$3,REPORT!$1:$1,0))</f>
        <v>13</v>
      </c>
      <c r="J15" s="7">
        <f>INDEX(REPORT!$51:$51,MATCH(Charts!J$3,REPORT!$1:$1,0))</f>
        <v>8</v>
      </c>
      <c r="K15" s="7">
        <f>INDEX(REPORT!$51:$51,MATCH(Charts!K$3,REPORT!$1:$1,0))</f>
        <v>6</v>
      </c>
      <c r="L15" s="7">
        <f>INDEX(REPORT!$51:$51,MATCH(Charts!L$3,REPORT!$1:$1,0))</f>
        <v>8</v>
      </c>
      <c r="M15" s="7">
        <f>INDEX(REPORT!$51:$51,MATCH(Charts!M$3,REPORT!$1:$1,0))</f>
        <v>5</v>
      </c>
      <c r="N15" s="7">
        <f>INDEX(REPORT!$51:$51,MATCH(Charts!N$3,REPORT!$1:$1,0))</f>
        <v>2</v>
      </c>
      <c r="O15" s="65">
        <f>INDEX(REPORT!$51:$51,MATCH(Charts!O$3,REPORT!$1:$1,0))</f>
        <v>4</v>
      </c>
      <c r="P15" s="7"/>
      <c r="Q15" s="88" t="str">
        <v>ესტონეთი</v>
      </c>
      <c r="R15" s="107">
        <f t="shared" si="3"/>
        <v>2</v>
      </c>
      <c r="S15" s="107">
        <f>COUNTIFS(SALES!$P:$P,Charts!$Q15,SALES!$C:$C,Charts!S$12,SALES!$F:$F,"საცხოვრებელი")+COUNTIFS(Consolidate!$P:$P,Charts!$Q15,Consolidate!$C:$C,Charts!S$12,Consolidate!$F:$F,"საცხოვრებელი")</f>
        <v>2</v>
      </c>
      <c r="T15" s="107">
        <f>COUNTIFS(SALES!$P:$P,Charts!$Q15,SALES!$C:$C,Charts!T$12,SALES!$F:$F,"საცხოვრებელი")+COUNTIFS(Consolidate!$P:$P,Charts!$Q15,Consolidate!$C:$C,Charts!T$12,Consolidate!$F:$F,"საცხოვრებელი")</f>
        <v>0</v>
      </c>
      <c r="U15" s="107">
        <f>COUNTIFS(SALES!$P:$P,Charts!$Q15,SALES!$C:$C,Charts!U$12,SALES!$F:$F,"საცხოვრებელი")+COUNTIFS(Consolidate!$P:$P,Charts!$Q15,Consolidate!$C:$C,Charts!U$12,Consolidate!$F:$F,"საცხოვრებელი")</f>
        <v>0</v>
      </c>
      <c r="V15" s="89">
        <f>COUNTIFS(SALES!$P:$P,Charts!$Q15,SALES!$C:$C,Charts!V$12,SALES!$F:$F,"საცხოვრებელი")+COUNTIFS(Consolidate!$P:$P,Charts!$Q15,Consolidate!$C:$C,Charts!V$12,Consolidate!$F:$F,"საცხოვრებელი")</f>
        <v>0</v>
      </c>
      <c r="W15" s="7"/>
      <c r="X15" s="7"/>
      <c r="Y15" s="7"/>
      <c r="Z15" s="7"/>
      <c r="AA15" s="7"/>
      <c r="AB15" s="7"/>
      <c r="AC15" s="7"/>
      <c r="AD15" s="7"/>
      <c r="AE15" s="7"/>
      <c r="AF15" s="7"/>
      <c r="AG15" s="7"/>
    </row>
    <row r="16" spans="1:33" x14ac:dyDescent="0.3">
      <c r="A16" s="7"/>
      <c r="B16" s="66" t="s">
        <v>636</v>
      </c>
      <c r="C16" s="7">
        <f>INDEX(REPORT!$171:$171,MATCH(EOMONTH(Charts!$C$3,-1),REPORT!$1:$1,0))</f>
        <v>41</v>
      </c>
      <c r="D16" s="7">
        <f>C16-C15+COUNTIFS(LIST!$F:$F,Charts!$B$4,LIST!$B:$B,Charts!C$3,LIST!$A:$A,Charts!$B$13)</f>
        <v>40</v>
      </c>
      <c r="E16" s="7">
        <f>D16-D15+COUNTIFS(LIST!$F:$F,Charts!$B$4,LIST!$B:$B,Charts!D$3,LIST!$A:$A,Charts!$B$13)</f>
        <v>47</v>
      </c>
      <c r="F16" s="7">
        <f>E16-E15+COUNTIFS(LIST!$F:$F,Charts!$B$4,LIST!$B:$B,Charts!E$3,LIST!$A:$A,Charts!$B$13)</f>
        <v>40</v>
      </c>
      <c r="G16" s="7">
        <f>F16-F15+COUNTIFS(LIST!$F:$F,Charts!$B$4,LIST!$B:$B,Charts!F$3,LIST!$A:$A,Charts!$B$13)</f>
        <v>55</v>
      </c>
      <c r="H16" s="7">
        <f>G16-G15+COUNTIFS(LIST!$F:$F,Charts!$B$4,LIST!$B:$B,Charts!G$3,LIST!$A:$A,Charts!$B$13)</f>
        <v>92</v>
      </c>
      <c r="I16" s="7">
        <f>H16-H15+COUNTIFS(LIST!$F:$F,Charts!$B$4,LIST!$B:$B,Charts!H$3,LIST!$A:$A,Charts!$B$13)</f>
        <v>79</v>
      </c>
      <c r="J16" s="7">
        <f>I16-I15+COUNTIFS(LIST!$F:$F,Charts!$B$4,LIST!$B:$B,Charts!I$3,LIST!$A:$A,Charts!$B$13)</f>
        <v>66</v>
      </c>
      <c r="K16" s="7">
        <f>J16-J15+COUNTIFS(LIST!$F:$F,Charts!$B$4,LIST!$B:$B,Charts!J$3,LIST!$A:$A,Charts!$B$13)</f>
        <v>58</v>
      </c>
      <c r="L16" s="7">
        <f>K16-K15+COUNTIFS(LIST!$F:$F,Charts!$B$4,LIST!$B:$B,Charts!K$3,LIST!$A:$A,Charts!$B$13)</f>
        <v>52</v>
      </c>
      <c r="M16" s="7">
        <f>L16-L15+COUNTIFS(LIST!$F:$F,Charts!$B$4,LIST!$B:$B,Charts!L$3,LIST!$A:$A,Charts!$B$13)</f>
        <v>44</v>
      </c>
      <c r="N16" s="7">
        <f>M16-M15+COUNTIFS(LIST!$F:$F,Charts!$B$4,LIST!$B:$B,Charts!M$3,LIST!$A:$A,Charts!$B$13)</f>
        <v>81</v>
      </c>
      <c r="O16" s="65">
        <f>N16-N15+COUNTIFS(LIST!$F:$F,Charts!$B$4,LIST!$B:$B,Charts!N$3,LIST!$A:$A,Charts!$B$13)</f>
        <v>79</v>
      </c>
      <c r="P16" s="7"/>
      <c r="Q16" s="88" t="str">
        <v>ისრაელი</v>
      </c>
      <c r="R16" s="107">
        <f t="shared" si="3"/>
        <v>2</v>
      </c>
      <c r="S16" s="107">
        <f>COUNTIFS(SALES!$P:$P,Charts!$Q16,SALES!$C:$C,Charts!S$12,SALES!$F:$F,"საცხოვრებელი")+COUNTIFS(Consolidate!$P:$P,Charts!$Q16,Consolidate!$C:$C,Charts!S$12,Consolidate!$F:$F,"საცხოვრებელი")</f>
        <v>1</v>
      </c>
      <c r="T16" s="107">
        <f>COUNTIFS(SALES!$P:$P,Charts!$Q16,SALES!$C:$C,Charts!T$12,SALES!$F:$F,"საცხოვრებელი")+COUNTIFS(Consolidate!$P:$P,Charts!$Q16,Consolidate!$C:$C,Charts!T$12,Consolidate!$F:$F,"საცხოვრებელი")</f>
        <v>1</v>
      </c>
      <c r="U16" s="107">
        <f>COUNTIFS(SALES!$P:$P,Charts!$Q16,SALES!$C:$C,Charts!U$12,SALES!$F:$F,"საცხოვრებელი")+COUNTIFS(Consolidate!$P:$P,Charts!$Q16,Consolidate!$C:$C,Charts!U$12,Consolidate!$F:$F,"საცხოვრებელი")</f>
        <v>4</v>
      </c>
      <c r="V16" s="89">
        <f>COUNTIFS(SALES!$P:$P,Charts!$Q16,SALES!$C:$C,Charts!V$12,SALES!$F:$F,"საცხოვრებელი")+COUNTIFS(Consolidate!$P:$P,Charts!$Q16,Consolidate!$C:$C,Charts!V$12,Consolidate!$F:$F,"საცხოვრებელი")</f>
        <v>1</v>
      </c>
      <c r="W16" s="7"/>
      <c r="X16" s="7"/>
      <c r="Y16" s="7"/>
      <c r="Z16" s="7"/>
      <c r="AA16" s="7"/>
      <c r="AB16" s="7"/>
      <c r="AC16" s="7"/>
      <c r="AD16" s="7"/>
      <c r="AE16" s="7"/>
      <c r="AF16" s="7"/>
      <c r="AG16" s="7"/>
    </row>
    <row r="17" spans="1:33" x14ac:dyDescent="0.3">
      <c r="A17" s="7"/>
      <c r="B17" s="67" t="s">
        <v>637</v>
      </c>
      <c r="C17" s="68">
        <f t="shared" ref="C17:O17" si="4">C15/C16</f>
        <v>2.4390243902439025E-2</v>
      </c>
      <c r="D17" s="68">
        <f t="shared" si="4"/>
        <v>0.1</v>
      </c>
      <c r="E17" s="68">
        <f t="shared" si="4"/>
        <v>0.14893617021276595</v>
      </c>
      <c r="F17" s="68">
        <f t="shared" si="4"/>
        <v>0.17499999999999999</v>
      </c>
      <c r="G17" s="68">
        <f t="shared" si="4"/>
        <v>0.12727272727272726</v>
      </c>
      <c r="H17" s="68">
        <f t="shared" si="4"/>
        <v>0.14130434782608695</v>
      </c>
      <c r="I17" s="68">
        <f t="shared" si="4"/>
        <v>0.16455696202531644</v>
      </c>
      <c r="J17" s="68">
        <f t="shared" si="4"/>
        <v>0.12121212121212122</v>
      </c>
      <c r="K17" s="68">
        <f t="shared" si="4"/>
        <v>0.10344827586206896</v>
      </c>
      <c r="L17" s="68">
        <f t="shared" si="4"/>
        <v>0.15384615384615385</v>
      </c>
      <c r="M17" s="68">
        <f t="shared" si="4"/>
        <v>0.11363636363636363</v>
      </c>
      <c r="N17" s="68">
        <f t="shared" si="4"/>
        <v>2.4691358024691357E-2</v>
      </c>
      <c r="O17" s="69">
        <f t="shared" si="4"/>
        <v>5.0632911392405063E-2</v>
      </c>
      <c r="P17" s="7"/>
      <c r="Q17" s="88" t="str">
        <v>ესპანეთი</v>
      </c>
      <c r="R17" s="107">
        <f t="shared" si="3"/>
        <v>2</v>
      </c>
      <c r="S17" s="107">
        <f>COUNTIFS(SALES!$P:$P,Charts!$Q17,SALES!$C:$C,Charts!S$12,SALES!$F:$F,"საცხოვრებელი")+COUNTIFS(Consolidate!$P:$P,Charts!$Q17,Consolidate!$C:$C,Charts!S$12,Consolidate!$F:$F,"საცხოვრებელი")</f>
        <v>2</v>
      </c>
      <c r="T17" s="107">
        <f>COUNTIFS(SALES!$P:$P,Charts!$Q17,SALES!$C:$C,Charts!T$12,SALES!$F:$F,"საცხოვრებელი")+COUNTIFS(Consolidate!$P:$P,Charts!$Q17,Consolidate!$C:$C,Charts!T$12,Consolidate!$F:$F,"საცხოვრებელი")</f>
        <v>0</v>
      </c>
      <c r="U17" s="107">
        <f>COUNTIFS(SALES!$P:$P,Charts!$Q17,SALES!$C:$C,Charts!U$12,SALES!$F:$F,"საცხოვრებელი")+COUNTIFS(Consolidate!$P:$P,Charts!$Q17,Consolidate!$C:$C,Charts!U$12,Consolidate!$F:$F,"საცხოვრებელი")</f>
        <v>0</v>
      </c>
      <c r="V17" s="89">
        <f>COUNTIFS(SALES!$P:$P,Charts!$Q17,SALES!$C:$C,Charts!V$12,SALES!$F:$F,"საცხოვრებელი")+COUNTIFS(Consolidate!$P:$P,Charts!$Q17,Consolidate!$C:$C,Charts!V$12,Consolidate!$F:$F,"საცხოვრებელი")</f>
        <v>0</v>
      </c>
      <c r="W17" s="7"/>
      <c r="X17" s="7"/>
      <c r="Y17" s="7"/>
      <c r="Z17" s="7"/>
      <c r="AA17" s="7"/>
      <c r="AB17" s="7"/>
      <c r="AC17" s="7"/>
      <c r="AD17" s="7"/>
      <c r="AE17" s="7"/>
      <c r="AF17" s="7"/>
      <c r="AG17" s="7"/>
    </row>
    <row r="18" spans="1:33" x14ac:dyDescent="0.3">
      <c r="A18" s="7"/>
      <c r="B18" s="63" t="s">
        <v>418</v>
      </c>
      <c r="C18" s="72"/>
      <c r="D18" s="72"/>
      <c r="E18" s="72"/>
      <c r="F18" s="72"/>
      <c r="G18" s="72"/>
      <c r="H18" s="72"/>
      <c r="I18" s="72"/>
      <c r="J18" s="72"/>
      <c r="K18" s="72"/>
      <c r="L18" s="72"/>
      <c r="M18" s="72"/>
      <c r="N18" s="72"/>
      <c r="O18" s="73"/>
      <c r="P18" s="7"/>
      <c r="Q18" s="88" t="str">
        <v>სომხეთი</v>
      </c>
      <c r="R18" s="107">
        <f t="shared" si="3"/>
        <v>4</v>
      </c>
      <c r="S18" s="107">
        <f>COUNTIFS(SALES!$P:$P,Charts!$Q18,SALES!$C:$C,Charts!S$12,SALES!$F:$F,"საცხოვრებელი")+COUNTIFS(Consolidate!$P:$P,Charts!$Q18,Consolidate!$C:$C,Charts!S$12,Consolidate!$F:$F,"საცხოვრებელი")</f>
        <v>4</v>
      </c>
      <c r="T18" s="107">
        <f>COUNTIFS(SALES!$P:$P,Charts!$Q18,SALES!$C:$C,Charts!T$12,SALES!$F:$F,"საცხოვრებელი")+COUNTIFS(Consolidate!$P:$P,Charts!$Q18,Consolidate!$C:$C,Charts!T$12,Consolidate!$F:$F,"საცხოვრებელი")</f>
        <v>0</v>
      </c>
      <c r="U18" s="107">
        <f>COUNTIFS(SALES!$P:$P,Charts!$Q18,SALES!$C:$C,Charts!U$12,SALES!$F:$F,"საცხოვრებელი")+COUNTIFS(Consolidate!$P:$P,Charts!$Q18,Consolidate!$C:$C,Charts!U$12,Consolidate!$F:$F,"საცხოვრებელი")</f>
        <v>0</v>
      </c>
      <c r="V18" s="89">
        <f>COUNTIFS(SALES!$P:$P,Charts!$Q18,SALES!$C:$C,Charts!V$12,SALES!$F:$F,"საცხოვრებელი")+COUNTIFS(Consolidate!$P:$P,Charts!$Q18,Consolidate!$C:$C,Charts!V$12,Consolidate!$F:$F,"საცხოვრებელი")</f>
        <v>0</v>
      </c>
      <c r="W18" s="7"/>
      <c r="X18" s="7"/>
      <c r="Y18" s="7"/>
      <c r="Z18" s="7"/>
      <c r="AA18" s="7"/>
      <c r="AB18" s="7"/>
      <c r="AC18" s="7"/>
      <c r="AD18" s="7"/>
      <c r="AE18" s="7"/>
      <c r="AF18" s="7"/>
      <c r="AG18" s="7"/>
    </row>
    <row r="19" spans="1:33" x14ac:dyDescent="0.3">
      <c r="A19" s="7"/>
      <c r="B19" s="64" t="s">
        <v>412</v>
      </c>
      <c r="C19" s="7"/>
      <c r="D19" s="7"/>
      <c r="E19" s="7"/>
      <c r="F19" s="7"/>
      <c r="G19" s="7"/>
      <c r="H19" s="7"/>
      <c r="I19" s="7"/>
      <c r="J19" s="7"/>
      <c r="K19" s="7"/>
      <c r="L19" s="7"/>
      <c r="M19" s="7"/>
      <c r="N19" s="7"/>
      <c r="O19" s="65"/>
      <c r="P19" s="7"/>
      <c r="Q19" s="88" t="str">
        <v>ირანი</v>
      </c>
      <c r="R19" s="107">
        <f t="shared" si="3"/>
        <v>11</v>
      </c>
      <c r="S19" s="107">
        <f>COUNTIFS(SALES!$P:$P,Charts!$Q19,SALES!$C:$C,Charts!S$12,SALES!$F:$F,"საცხოვრებელი")+COUNTIFS(Consolidate!$P:$P,Charts!$Q19,Consolidate!$C:$C,Charts!S$12,Consolidate!$F:$F,"საცხოვრებელი")</f>
        <v>2</v>
      </c>
      <c r="T19" s="107">
        <f>COUNTIFS(SALES!$P:$P,Charts!$Q19,SALES!$C:$C,Charts!T$12,SALES!$F:$F,"საცხოვრებელი")+COUNTIFS(Consolidate!$P:$P,Charts!$Q19,Consolidate!$C:$C,Charts!T$12,Consolidate!$F:$F,"საცხოვრებელი")</f>
        <v>9</v>
      </c>
      <c r="U19" s="107">
        <f>COUNTIFS(SALES!$P:$P,Charts!$Q19,SALES!$C:$C,Charts!U$12,SALES!$F:$F,"საცხოვრებელი")+COUNTIFS(Consolidate!$P:$P,Charts!$Q19,Consolidate!$C:$C,Charts!U$12,Consolidate!$F:$F,"საცხოვრებელი")</f>
        <v>2</v>
      </c>
      <c r="V19" s="89">
        <f>COUNTIFS(SALES!$P:$P,Charts!$Q19,SALES!$C:$C,Charts!V$12,SALES!$F:$F,"საცხოვრებელი")+COUNTIFS(Consolidate!$P:$P,Charts!$Q19,Consolidate!$C:$C,Charts!V$12,Consolidate!$F:$F,"საცხოვრებელი")</f>
        <v>0</v>
      </c>
      <c r="W19" s="7"/>
      <c r="X19" s="7"/>
      <c r="Y19" s="7"/>
      <c r="Z19" s="7"/>
      <c r="AA19" s="7"/>
      <c r="AB19" s="7"/>
      <c r="AC19" s="7"/>
      <c r="AD19" s="7"/>
      <c r="AE19" s="7"/>
      <c r="AF19" s="7"/>
      <c r="AG19" s="7"/>
    </row>
    <row r="20" spans="1:33" x14ac:dyDescent="0.3">
      <c r="A20" s="7"/>
      <c r="B20" s="66" t="s">
        <v>635</v>
      </c>
      <c r="C20" s="7">
        <f>INDEX(REPORT!$57:$57,MATCH(Charts!C$3,REPORT!$1:$1,0))</f>
        <v>11</v>
      </c>
      <c r="D20" s="7">
        <f>INDEX(REPORT!$57:$57,MATCH(Charts!D$3,REPORT!$1:$1,0))</f>
        <v>27</v>
      </c>
      <c r="E20" s="7">
        <f>INDEX(REPORT!$57:$57,MATCH(Charts!E$3,REPORT!$1:$1,0))</f>
        <v>8</v>
      </c>
      <c r="F20" s="7">
        <f>INDEX(REPORT!$57:$57,MATCH(Charts!F$3,REPORT!$1:$1,0))</f>
        <v>10</v>
      </c>
      <c r="G20" s="7">
        <f>INDEX(REPORT!$57:$57,MATCH(Charts!G$3,REPORT!$1:$1,0))</f>
        <v>5</v>
      </c>
      <c r="H20" s="7">
        <f>INDEX(REPORT!$57:$57,MATCH(Charts!H$3,REPORT!$1:$1,0))</f>
        <v>10</v>
      </c>
      <c r="I20" s="7">
        <f>INDEX(REPORT!$57:$57,MATCH(Charts!I$3,REPORT!$1:$1,0))</f>
        <v>10</v>
      </c>
      <c r="J20" s="7">
        <f>INDEX(REPORT!$57:$57,MATCH(Charts!J$3,REPORT!$1:$1,0))</f>
        <v>13</v>
      </c>
      <c r="K20" s="7">
        <f>INDEX(REPORT!$57:$57,MATCH(Charts!K$3,REPORT!$1:$1,0))</f>
        <v>15</v>
      </c>
      <c r="L20" s="7">
        <f>INDEX(REPORT!$57:$57,MATCH(Charts!L$3,REPORT!$1:$1,0))</f>
        <v>14</v>
      </c>
      <c r="M20" s="7">
        <f>INDEX(REPORT!$57:$57,MATCH(Charts!M$3,REPORT!$1:$1,0))</f>
        <v>29</v>
      </c>
      <c r="N20" s="7">
        <f>INDEX(REPORT!$57:$57,MATCH(Charts!N$3,REPORT!$1:$1,0))</f>
        <v>26</v>
      </c>
      <c r="O20" s="65">
        <f>INDEX(REPORT!$57:$57,MATCH(Charts!O$3,REPORT!$1:$1,0))</f>
        <v>33</v>
      </c>
      <c r="P20" s="7"/>
      <c r="Q20" s="88" t="str">
        <v>ბელორუსია</v>
      </c>
      <c r="R20" s="107">
        <f t="shared" si="3"/>
        <v>6</v>
      </c>
      <c r="S20" s="107">
        <f>COUNTIFS(SALES!$P:$P,Charts!$Q20,SALES!$C:$C,Charts!S$12,SALES!$F:$F,"საცხოვრებელი")+COUNTIFS(Consolidate!$P:$P,Charts!$Q20,Consolidate!$C:$C,Charts!S$12,Consolidate!$F:$F,"საცხოვრებელი")</f>
        <v>1</v>
      </c>
      <c r="T20" s="107">
        <f>COUNTIFS(SALES!$P:$P,Charts!$Q20,SALES!$C:$C,Charts!T$12,SALES!$F:$F,"საცხოვრებელი")+COUNTIFS(Consolidate!$P:$P,Charts!$Q20,Consolidate!$C:$C,Charts!T$12,Consolidate!$F:$F,"საცხოვრებელი")</f>
        <v>5</v>
      </c>
      <c r="U20" s="107">
        <f>COUNTIFS(SALES!$P:$P,Charts!$Q20,SALES!$C:$C,Charts!U$12,SALES!$F:$F,"საცხოვრებელი")+COUNTIFS(Consolidate!$P:$P,Charts!$Q20,Consolidate!$C:$C,Charts!U$12,Consolidate!$F:$F,"საცხოვრებელი")</f>
        <v>2</v>
      </c>
      <c r="V20" s="89">
        <f>COUNTIFS(SALES!$P:$P,Charts!$Q20,SALES!$C:$C,Charts!V$12,SALES!$F:$F,"საცხოვრებელი")+COUNTIFS(Consolidate!$P:$P,Charts!$Q20,Consolidate!$C:$C,Charts!V$12,Consolidate!$F:$F,"საცხოვრებელი")</f>
        <v>1</v>
      </c>
      <c r="W20" s="7"/>
      <c r="X20" s="7"/>
      <c r="Y20" s="7"/>
      <c r="Z20" s="7"/>
      <c r="AA20" s="7"/>
      <c r="AB20" s="7"/>
      <c r="AC20" s="7"/>
      <c r="AD20" s="7"/>
      <c r="AE20" s="7"/>
      <c r="AF20" s="7"/>
      <c r="AG20" s="7"/>
    </row>
    <row r="21" spans="1:33" x14ac:dyDescent="0.3">
      <c r="A21" s="7"/>
      <c r="B21" s="66" t="s">
        <v>636</v>
      </c>
      <c r="C21" s="7">
        <f>INDEX(REPORT!$177:$177,MATCH(EOMONTH(Charts!$C$3,-1),REPORT!$1:$1,0))</f>
        <v>140</v>
      </c>
      <c r="D21" s="7">
        <f>C21-C20+COUNTIFS(LIST!$F:$F,Charts!$B$4,LIST!$B:$B,Charts!C$3,LIST!$A:$A,Charts!$B$18)</f>
        <v>129</v>
      </c>
      <c r="E21" s="7">
        <f>D21-D20+COUNTIFS(LIST!$F:$F,Charts!$B$4,LIST!$B:$B,Charts!D$3,LIST!$A:$A,Charts!$B$18)</f>
        <v>217</v>
      </c>
      <c r="F21" s="7">
        <f>E21-E20+COUNTIFS(LIST!$F:$F,Charts!$B$4,LIST!$B:$B,Charts!E$3,LIST!$A:$A,Charts!$B$18)</f>
        <v>209</v>
      </c>
      <c r="G21" s="7">
        <f>F21-F20+COUNTIFS(LIST!$F:$F,Charts!$B$4,LIST!$B:$B,Charts!F$3,LIST!$A:$A,Charts!$B$18)</f>
        <v>199</v>
      </c>
      <c r="H21" s="7">
        <f>G21-G20+COUNTIFS(LIST!$F:$F,Charts!$B$4,LIST!$B:$B,Charts!G$3,LIST!$A:$A,Charts!$B$18)</f>
        <v>194</v>
      </c>
      <c r="I21" s="7">
        <f>H21-H20+COUNTIFS(LIST!$F:$F,Charts!$B$4,LIST!$B:$B,Charts!H$3,LIST!$A:$A,Charts!$B$18)</f>
        <v>184</v>
      </c>
      <c r="J21" s="7">
        <f>I21-I20+COUNTIFS(LIST!$F:$F,Charts!$B$4,LIST!$B:$B,Charts!I$3,LIST!$A:$A,Charts!$B$18)</f>
        <v>174</v>
      </c>
      <c r="K21" s="7">
        <f>J21-J20+COUNTIFS(LIST!$F:$F,Charts!$B$4,LIST!$B:$B,Charts!J$3,LIST!$A:$A,Charts!$B$18)</f>
        <v>161</v>
      </c>
      <c r="L21" s="7">
        <f>K21-K20+COUNTIFS(LIST!$F:$F,Charts!$B$4,LIST!$B:$B,Charts!K$3,LIST!$A:$A,Charts!$B$18)</f>
        <v>146</v>
      </c>
      <c r="M21" s="7">
        <f>L21-L20+COUNTIFS(LIST!$F:$F,Charts!$B$4,LIST!$B:$B,Charts!L$3,LIST!$A:$A,Charts!$B$18)</f>
        <v>132</v>
      </c>
      <c r="N21" s="7">
        <f>M21-M20+COUNTIFS(LIST!$F:$F,Charts!$B$4,LIST!$B:$B,Charts!M$3,LIST!$A:$A,Charts!$B$18)</f>
        <v>157</v>
      </c>
      <c r="O21" s="65">
        <f>N21-N20+COUNTIFS(LIST!$F:$F,Charts!$B$4,LIST!$B:$B,Charts!N$3,LIST!$A:$A,Charts!$B$18)</f>
        <v>131</v>
      </c>
      <c r="P21" s="7"/>
      <c r="Q21" s="88" t="str">
        <v>გერმანია</v>
      </c>
      <c r="R21" s="107">
        <f t="shared" si="3"/>
        <v>5</v>
      </c>
      <c r="S21" s="107">
        <f>COUNTIFS(SALES!$P:$P,Charts!$Q21,SALES!$C:$C,Charts!S$12,SALES!$F:$F,"საცხოვრებელი")+COUNTIFS(Consolidate!$P:$P,Charts!$Q21,Consolidate!$C:$C,Charts!S$12,Consolidate!$F:$F,"საცხოვრებელი")</f>
        <v>2</v>
      </c>
      <c r="T21" s="107">
        <f>COUNTIFS(SALES!$P:$P,Charts!$Q21,SALES!$C:$C,Charts!T$12,SALES!$F:$F,"საცხოვრებელი")+COUNTIFS(Consolidate!$P:$P,Charts!$Q21,Consolidate!$C:$C,Charts!T$12,Consolidate!$F:$F,"საცხოვრებელი")</f>
        <v>3</v>
      </c>
      <c r="U21" s="107">
        <f>COUNTIFS(SALES!$P:$P,Charts!$Q21,SALES!$C:$C,Charts!U$12,SALES!$F:$F,"საცხოვრებელი")+COUNTIFS(Consolidate!$P:$P,Charts!$Q21,Consolidate!$C:$C,Charts!U$12,Consolidate!$F:$F,"საცხოვრებელი")</f>
        <v>4</v>
      </c>
      <c r="V21" s="89">
        <f>COUNTIFS(SALES!$P:$P,Charts!$Q21,SALES!$C:$C,Charts!V$12,SALES!$F:$F,"საცხოვრებელი")+COUNTIFS(Consolidate!$P:$P,Charts!$Q21,Consolidate!$C:$C,Charts!V$12,Consolidate!$F:$F,"საცხოვრებელი")</f>
        <v>0</v>
      </c>
      <c r="W21" s="7"/>
      <c r="X21" s="7"/>
      <c r="Y21" s="7"/>
      <c r="Z21" s="7"/>
      <c r="AA21" s="7"/>
      <c r="AB21" s="7"/>
      <c r="AC21" s="7"/>
      <c r="AD21" s="7"/>
      <c r="AE21" s="7"/>
      <c r="AF21" s="7"/>
      <c r="AG21" s="7"/>
    </row>
    <row r="22" spans="1:33" x14ac:dyDescent="0.3">
      <c r="A22" s="7"/>
      <c r="B22" s="67" t="s">
        <v>637</v>
      </c>
      <c r="C22" s="68">
        <f t="shared" ref="C22:O22" si="5">C20/C21</f>
        <v>7.857142857142857E-2</v>
      </c>
      <c r="D22" s="68">
        <f t="shared" si="5"/>
        <v>0.20930232558139536</v>
      </c>
      <c r="E22" s="68">
        <f t="shared" si="5"/>
        <v>3.6866359447004608E-2</v>
      </c>
      <c r="F22" s="68">
        <f t="shared" si="5"/>
        <v>4.784688995215311E-2</v>
      </c>
      <c r="G22" s="68">
        <f t="shared" si="5"/>
        <v>2.5125628140703519E-2</v>
      </c>
      <c r="H22" s="68">
        <f t="shared" si="5"/>
        <v>5.1546391752577317E-2</v>
      </c>
      <c r="I22" s="68">
        <f t="shared" si="5"/>
        <v>5.434782608695652E-2</v>
      </c>
      <c r="J22" s="68">
        <f t="shared" si="5"/>
        <v>7.4712643678160925E-2</v>
      </c>
      <c r="K22" s="68">
        <f t="shared" si="5"/>
        <v>9.3167701863354033E-2</v>
      </c>
      <c r="L22" s="68">
        <f t="shared" si="5"/>
        <v>9.5890410958904104E-2</v>
      </c>
      <c r="M22" s="68">
        <f t="shared" si="5"/>
        <v>0.2196969696969697</v>
      </c>
      <c r="N22" s="68">
        <f t="shared" si="5"/>
        <v>0.16560509554140126</v>
      </c>
      <c r="O22" s="69">
        <f t="shared" si="5"/>
        <v>0.25190839694656486</v>
      </c>
      <c r="P22" s="7"/>
      <c r="Q22" s="88" t="str">
        <v>ბელგია</v>
      </c>
      <c r="R22" s="107">
        <f t="shared" si="3"/>
        <v>1</v>
      </c>
      <c r="S22" s="107">
        <f>COUNTIFS(SALES!$P:$P,Charts!$Q22,SALES!$C:$C,Charts!S$12,SALES!$F:$F,"საცხოვრებელი")+COUNTIFS(Consolidate!$P:$P,Charts!$Q22,Consolidate!$C:$C,Charts!S$12,Consolidate!$F:$F,"საცხოვრებელი")</f>
        <v>1</v>
      </c>
      <c r="T22" s="107">
        <f>COUNTIFS(SALES!$P:$P,Charts!$Q22,SALES!$C:$C,Charts!T$12,SALES!$F:$F,"საცხოვრებელი")+COUNTIFS(Consolidate!$P:$P,Charts!$Q22,Consolidate!$C:$C,Charts!T$12,Consolidate!$F:$F,"საცხოვრებელი")</f>
        <v>0</v>
      </c>
      <c r="U22" s="107">
        <f>COUNTIFS(SALES!$P:$P,Charts!$Q22,SALES!$C:$C,Charts!U$12,SALES!$F:$F,"საცხოვრებელი")+COUNTIFS(Consolidate!$P:$P,Charts!$Q22,Consolidate!$C:$C,Charts!U$12,Consolidate!$F:$F,"საცხოვრებელი")</f>
        <v>0</v>
      </c>
      <c r="V22" s="89">
        <f>COUNTIFS(SALES!$P:$P,Charts!$Q22,SALES!$C:$C,Charts!V$12,SALES!$F:$F,"საცხოვრებელი")+COUNTIFS(Consolidate!$P:$P,Charts!$Q22,Consolidate!$C:$C,Charts!V$12,Consolidate!$F:$F,"საცხოვრებელი")</f>
        <v>0</v>
      </c>
      <c r="W22" s="7"/>
      <c r="X22" s="7"/>
      <c r="Y22" s="7"/>
      <c r="Z22" s="7"/>
      <c r="AA22" s="7"/>
      <c r="AB22" s="7"/>
      <c r="AC22" s="7"/>
      <c r="AD22" s="7"/>
      <c r="AE22" s="7"/>
      <c r="AF22" s="7"/>
      <c r="AG22" s="7"/>
    </row>
    <row r="23" spans="1:33" x14ac:dyDescent="0.3">
      <c r="A23" s="7"/>
      <c r="B23" s="7"/>
      <c r="C23" s="7"/>
      <c r="D23" s="7"/>
      <c r="E23" s="7"/>
      <c r="F23" s="7"/>
      <c r="G23" s="7"/>
      <c r="H23" s="7"/>
      <c r="I23" s="7"/>
      <c r="J23" s="7"/>
      <c r="K23" s="7"/>
      <c r="L23" s="7"/>
      <c r="M23" s="7"/>
      <c r="N23" s="7"/>
      <c r="O23" s="7"/>
      <c r="P23" s="7"/>
      <c r="Q23" s="88" t="str">
        <v>უკრაინა</v>
      </c>
      <c r="R23" s="107">
        <f t="shared" si="3"/>
        <v>6</v>
      </c>
      <c r="S23" s="107">
        <f>COUNTIFS(SALES!$P:$P,Charts!$Q23,SALES!$C:$C,Charts!S$12,SALES!$F:$F,"საცხოვრებელი")+COUNTIFS(Consolidate!$P:$P,Charts!$Q23,Consolidate!$C:$C,Charts!S$12,Consolidate!$F:$F,"საცხოვრებელი")</f>
        <v>1</v>
      </c>
      <c r="T23" s="107">
        <f>COUNTIFS(SALES!$P:$P,Charts!$Q23,SALES!$C:$C,Charts!T$12,SALES!$F:$F,"საცხოვრებელი")+COUNTIFS(Consolidate!$P:$P,Charts!$Q23,Consolidate!$C:$C,Charts!T$12,Consolidate!$F:$F,"საცხოვრებელი")</f>
        <v>5</v>
      </c>
      <c r="U23" s="107">
        <f>COUNTIFS(SALES!$P:$P,Charts!$Q23,SALES!$C:$C,Charts!U$12,SALES!$F:$F,"საცხოვრებელი")+COUNTIFS(Consolidate!$P:$P,Charts!$Q23,Consolidate!$C:$C,Charts!U$12,Consolidate!$F:$F,"საცხოვრებელი")</f>
        <v>3</v>
      </c>
      <c r="V23" s="89">
        <f>COUNTIFS(SALES!$P:$P,Charts!$Q23,SALES!$C:$C,Charts!V$12,SALES!$F:$F,"საცხოვრებელი")+COUNTIFS(Consolidate!$P:$P,Charts!$Q23,Consolidate!$C:$C,Charts!V$12,Consolidate!$F:$F,"საცხოვრებელი")</f>
        <v>2</v>
      </c>
      <c r="W23" s="7"/>
      <c r="X23" s="7"/>
      <c r="Y23" s="7"/>
      <c r="Z23" s="7"/>
      <c r="AA23" s="7"/>
      <c r="AB23" s="7"/>
      <c r="AC23" s="7"/>
      <c r="AD23" s="7"/>
      <c r="AE23" s="7"/>
      <c r="AF23" s="7"/>
      <c r="AG23" s="7"/>
    </row>
    <row r="24" spans="1:33" x14ac:dyDescent="0.3">
      <c r="A24" s="7"/>
      <c r="B24" s="70" t="s">
        <v>1544</v>
      </c>
      <c r="C24" s="71">
        <f t="shared" ref="C24:O24" si="6">C6-C11-C16-C21</f>
        <v>0</v>
      </c>
      <c r="D24" s="71">
        <f t="shared" si="6"/>
        <v>0</v>
      </c>
      <c r="E24" s="71">
        <f t="shared" si="6"/>
        <v>0</v>
      </c>
      <c r="F24" s="71">
        <f t="shared" si="6"/>
        <v>0</v>
      </c>
      <c r="G24" s="71">
        <f t="shared" si="6"/>
        <v>0</v>
      </c>
      <c r="H24" s="71">
        <f t="shared" si="6"/>
        <v>0</v>
      </c>
      <c r="I24" s="71">
        <f t="shared" si="6"/>
        <v>0</v>
      </c>
      <c r="J24" s="71">
        <f t="shared" si="6"/>
        <v>0</v>
      </c>
      <c r="K24" s="71">
        <f t="shared" si="6"/>
        <v>0</v>
      </c>
      <c r="L24" s="71">
        <f t="shared" si="6"/>
        <v>0</v>
      </c>
      <c r="M24" s="71">
        <f t="shared" si="6"/>
        <v>0</v>
      </c>
      <c r="N24" s="71">
        <f t="shared" si="6"/>
        <v>0</v>
      </c>
      <c r="O24" s="71">
        <f t="shared" si="6"/>
        <v>0</v>
      </c>
      <c r="P24" s="7"/>
      <c r="Q24" s="88" t="str">
        <v>ტუნისი</v>
      </c>
      <c r="R24" s="107">
        <f t="shared" si="3"/>
        <v>1</v>
      </c>
      <c r="S24" s="107">
        <f>COUNTIFS(SALES!$P:$P,Charts!$Q24,SALES!$C:$C,Charts!S$12,SALES!$F:$F,"საცხოვრებელი")+COUNTIFS(Consolidate!$P:$P,Charts!$Q24,Consolidate!$C:$C,Charts!S$12,Consolidate!$F:$F,"საცხოვრებელი")</f>
        <v>1</v>
      </c>
      <c r="T24" s="107">
        <f>COUNTIFS(SALES!$P:$P,Charts!$Q24,SALES!$C:$C,Charts!T$12,SALES!$F:$F,"საცხოვრებელი")+COUNTIFS(Consolidate!$P:$P,Charts!$Q24,Consolidate!$C:$C,Charts!T$12,Consolidate!$F:$F,"საცხოვრებელი")</f>
        <v>0</v>
      </c>
      <c r="U24" s="107">
        <f>COUNTIFS(SALES!$P:$P,Charts!$Q24,SALES!$C:$C,Charts!U$12,SALES!$F:$F,"საცხოვრებელი")+COUNTIFS(Consolidate!$P:$P,Charts!$Q24,Consolidate!$C:$C,Charts!U$12,Consolidate!$F:$F,"საცხოვრებელი")</f>
        <v>0</v>
      </c>
      <c r="V24" s="89">
        <f>COUNTIFS(SALES!$P:$P,Charts!$Q24,SALES!$C:$C,Charts!V$12,SALES!$F:$F,"საცხოვრებელი")+COUNTIFS(Consolidate!$P:$P,Charts!$Q24,Consolidate!$C:$C,Charts!V$12,Consolidate!$F:$F,"საცხოვრებელი")</f>
        <v>0</v>
      </c>
      <c r="W24" s="7"/>
      <c r="X24" s="7"/>
      <c r="Y24" s="7"/>
      <c r="Z24" s="7"/>
      <c r="AA24" s="7"/>
      <c r="AB24" s="7"/>
      <c r="AC24" s="7"/>
      <c r="AD24" s="7"/>
      <c r="AE24" s="7"/>
      <c r="AF24" s="7"/>
      <c r="AG24" s="7"/>
    </row>
    <row r="25" spans="1:33" x14ac:dyDescent="0.3">
      <c r="A25" s="7"/>
      <c r="B25" s="7"/>
      <c r="C25" s="7"/>
      <c r="D25" s="7"/>
      <c r="E25" s="7"/>
      <c r="F25" s="7"/>
      <c r="G25" s="7"/>
      <c r="H25" s="7"/>
      <c r="I25" s="7"/>
      <c r="J25" s="7"/>
      <c r="K25" s="7"/>
      <c r="L25" s="7"/>
      <c r="M25" s="7"/>
      <c r="N25" s="7"/>
      <c r="O25" s="7"/>
      <c r="P25" s="7"/>
      <c r="Q25" s="88" t="str">
        <v>ამერიკა</v>
      </c>
      <c r="R25" s="107">
        <f t="shared" si="3"/>
        <v>1</v>
      </c>
      <c r="S25" s="107">
        <f>COUNTIFS(SALES!$P:$P,Charts!$Q25,SALES!$C:$C,Charts!S$12,SALES!$F:$F,"საცხოვრებელი")+COUNTIFS(Consolidate!$P:$P,Charts!$Q25,Consolidate!$C:$C,Charts!S$12,Consolidate!$F:$F,"საცხოვრებელი")</f>
        <v>1</v>
      </c>
      <c r="T25" s="107">
        <f>COUNTIFS(SALES!$P:$P,Charts!$Q25,SALES!$C:$C,Charts!T$12,SALES!$F:$F,"საცხოვრებელი")+COUNTIFS(Consolidate!$P:$P,Charts!$Q25,Consolidate!$C:$C,Charts!T$12,Consolidate!$F:$F,"საცხოვრებელი")</f>
        <v>0</v>
      </c>
      <c r="U25" s="107">
        <f>COUNTIFS(SALES!$P:$P,Charts!$Q25,SALES!$C:$C,Charts!U$12,SALES!$F:$F,"საცხოვრებელი")+COUNTIFS(Consolidate!$P:$P,Charts!$Q25,Consolidate!$C:$C,Charts!U$12,Consolidate!$F:$F,"საცხოვრებელი")</f>
        <v>0</v>
      </c>
      <c r="V25" s="89">
        <f>COUNTIFS(SALES!$P:$P,Charts!$Q25,SALES!$C:$C,Charts!V$12,SALES!$F:$F,"საცხოვრებელი")+COUNTIFS(Consolidate!$P:$P,Charts!$Q25,Consolidate!$C:$C,Charts!V$12,Consolidate!$F:$F,"საცხოვრებელი")</f>
        <v>1</v>
      </c>
      <c r="W25" s="7"/>
      <c r="X25" s="7"/>
      <c r="Y25" s="7"/>
      <c r="Z25" s="7"/>
      <c r="AA25" s="7"/>
      <c r="AB25" s="7"/>
      <c r="AC25" s="7"/>
      <c r="AD25" s="7"/>
      <c r="AE25" s="7"/>
      <c r="AF25" s="7"/>
      <c r="AG25" s="7"/>
    </row>
    <row r="26" spans="1:33" x14ac:dyDescent="0.3">
      <c r="A26" s="7"/>
      <c r="B26" s="74" t="s">
        <v>1835</v>
      </c>
      <c r="C26" s="75">
        <f>EOMONTH(B1,-12)</f>
        <v>45777</v>
      </c>
      <c r="D26" s="75">
        <f t="shared" ref="D26:O26" si="7">EOMONTH(C26,1)</f>
        <v>45808</v>
      </c>
      <c r="E26" s="75">
        <f t="shared" si="7"/>
        <v>45838</v>
      </c>
      <c r="F26" s="75">
        <f t="shared" si="7"/>
        <v>45869</v>
      </c>
      <c r="G26" s="75">
        <f t="shared" si="7"/>
        <v>45900</v>
      </c>
      <c r="H26" s="75">
        <f t="shared" si="7"/>
        <v>45930</v>
      </c>
      <c r="I26" s="75">
        <f t="shared" si="7"/>
        <v>45961</v>
      </c>
      <c r="J26" s="75">
        <f t="shared" si="7"/>
        <v>45991</v>
      </c>
      <c r="K26" s="75">
        <f t="shared" si="7"/>
        <v>46022</v>
      </c>
      <c r="L26" s="75">
        <f t="shared" si="7"/>
        <v>46053</v>
      </c>
      <c r="M26" s="75">
        <f t="shared" si="7"/>
        <v>46081</v>
      </c>
      <c r="N26" s="75">
        <f t="shared" si="7"/>
        <v>46112</v>
      </c>
      <c r="O26" s="97">
        <f t="shared" si="7"/>
        <v>46142</v>
      </c>
      <c r="P26" s="7"/>
      <c r="Q26" s="88" t="str">
        <v>არაბი</v>
      </c>
      <c r="R26" s="107">
        <f t="shared" si="3"/>
        <v>2</v>
      </c>
      <c r="S26" s="107">
        <f>COUNTIFS(SALES!$P:$P,Charts!$Q26,SALES!$C:$C,Charts!S$12,SALES!$F:$F,"საცხოვრებელი")+COUNTIFS(Consolidate!$P:$P,Charts!$Q26,Consolidate!$C:$C,Charts!S$12,Consolidate!$F:$F,"საცხოვრებელი")</f>
        <v>0</v>
      </c>
      <c r="T26" s="107">
        <f>COUNTIFS(SALES!$P:$P,Charts!$Q26,SALES!$C:$C,Charts!T$12,SALES!$F:$F,"საცხოვრებელი")+COUNTIFS(Consolidate!$P:$P,Charts!$Q26,Consolidate!$C:$C,Charts!T$12,Consolidate!$F:$F,"საცხოვრებელი")</f>
        <v>2</v>
      </c>
      <c r="U26" s="107">
        <f>COUNTIFS(SALES!$P:$P,Charts!$Q26,SALES!$C:$C,Charts!U$12,SALES!$F:$F,"საცხოვრებელი")+COUNTIFS(Consolidate!$P:$P,Charts!$Q26,Consolidate!$C:$C,Charts!U$12,Consolidate!$F:$F,"საცხოვრებელი")</f>
        <v>0</v>
      </c>
      <c r="V26" s="89">
        <f>COUNTIFS(SALES!$P:$P,Charts!$Q26,SALES!$C:$C,Charts!V$12,SALES!$F:$F,"საცხოვრებელი")+COUNTIFS(Consolidate!$P:$P,Charts!$Q26,Consolidate!$C:$C,Charts!V$12,Consolidate!$F:$F,"საცხოვრებელი")</f>
        <v>0</v>
      </c>
      <c r="W26" s="7"/>
      <c r="X26" s="7"/>
      <c r="Y26" s="7"/>
      <c r="Z26" s="7"/>
      <c r="AA26" s="7"/>
      <c r="AB26" s="7"/>
      <c r="AC26" s="7"/>
      <c r="AD26" s="7"/>
      <c r="AE26" s="7"/>
      <c r="AF26" s="7"/>
      <c r="AG26" s="7"/>
    </row>
    <row r="27" spans="1:33" x14ac:dyDescent="0.3">
      <c r="A27" s="7"/>
      <c r="B27" s="102">
        <v>1</v>
      </c>
      <c r="C27" s="100">
        <f>COUNTIFS(SALES!$R:$R,$B27,SALES!$B:$B,C$26)+COUNTIFS(Consolidate!$R:$R,$B27,Consolidate!$B:$B,C$26)-COUNTIFS(SALES!$R:$R,$B27,SALES!$B:$B,C$26,SALES!$T:$T,"Cancelled")*2</f>
        <v>12</v>
      </c>
      <c r="D27" s="100">
        <f>COUNTIFS(SALES!$R:$R,$B27,SALES!$B:$B,D$26)+COUNTIFS(Consolidate!$R:$R,$B27,Consolidate!$B:$B,D$26)-COUNTIFS(SALES!$R:$R,$B27,SALES!$B:$B,D$26,SALES!$T:$T,"Cancelled")*2</f>
        <v>23</v>
      </c>
      <c r="E27" s="100">
        <f>COUNTIFS(SALES!$R:$R,$B27,SALES!$B:$B,E$26)+COUNTIFS(Consolidate!$R:$R,$B27,Consolidate!$B:$B,E$26)-COUNTIFS(SALES!$R:$R,$B27,SALES!$B:$B,E$26,SALES!$T:$T,"Cancelled")*2</f>
        <v>13</v>
      </c>
      <c r="F27" s="100">
        <f>COUNTIFS(SALES!$R:$R,$B27,SALES!$B:$B,F$26)+COUNTIFS(Consolidate!$R:$R,$B27,Consolidate!$B:$B,F$26)-COUNTIFS(SALES!$R:$R,$B27,SALES!$B:$B,F$26,SALES!$T:$T,"Cancelled")*2</f>
        <v>15</v>
      </c>
      <c r="G27" s="100">
        <f>COUNTIFS(SALES!$R:$R,$B27,SALES!$B:$B,G$26)+COUNTIFS(Consolidate!$R:$R,$B27,Consolidate!$B:$B,G$26)-COUNTIFS(SALES!$R:$R,$B27,SALES!$B:$B,G$26,SALES!$T:$T,"Cancelled")*2</f>
        <v>11</v>
      </c>
      <c r="H27" s="100">
        <f>COUNTIFS(SALES!$R:$R,$B27,SALES!$B:$B,H$26)+COUNTIFS(Consolidate!$R:$R,$B27,Consolidate!$B:$B,H$26)-COUNTIFS(SALES!$R:$R,$B27,SALES!$B:$B,H$26,SALES!$T:$T,"Cancelled")*2</f>
        <v>14</v>
      </c>
      <c r="I27" s="100">
        <f>COUNTIFS(SALES!$R:$R,$B27,SALES!$B:$B,I$26)+COUNTIFS(Consolidate!$R:$R,$B27,Consolidate!$B:$B,I$26)-COUNTIFS(SALES!$R:$R,$B27,SALES!$B:$B,I$26,SALES!$T:$T,"Cancelled")*2</f>
        <v>13</v>
      </c>
      <c r="J27" s="100">
        <f>COUNTIFS(SALES!$R:$R,$B27,SALES!$B:$B,J$26)+COUNTIFS(Consolidate!$R:$R,$B27,Consolidate!$B:$B,J$26)-COUNTIFS(SALES!$R:$R,$B27,SALES!$B:$B,J$26,SALES!$T:$T,"Cancelled")*2</f>
        <v>17</v>
      </c>
      <c r="K27" s="100">
        <f>COUNTIFS(SALES!$R:$R,$B27,SALES!$B:$B,K$26)+COUNTIFS(Consolidate!$R:$R,$B27,Consolidate!$B:$B,K$26)-COUNTIFS(SALES!$R:$R,$B27,SALES!$B:$B,K$26,SALES!$T:$T,"Cancelled")*2</f>
        <v>16</v>
      </c>
      <c r="L27" s="100">
        <f>COUNTIFS(SALES!$R:$R,$B27,SALES!$B:$B,L$26)+COUNTIFS(Consolidate!$R:$R,$B27,Consolidate!$B:$B,L$26)-COUNTIFS(SALES!$R:$R,$B27,SALES!$B:$B,L$26,SALES!$T:$T,"Cancelled")*2</f>
        <v>15</v>
      </c>
      <c r="M27" s="100">
        <f>COUNTIFS(SALES!$R:$R,$B27,SALES!$B:$B,M$26)+COUNTIFS(Consolidate!$R:$R,$B27,Consolidate!$B:$B,M$26)-COUNTIFS(SALES!$R:$R,$B27,SALES!$B:$B,M$26,SALES!$T:$T,"Cancelled")*2</f>
        <v>14</v>
      </c>
      <c r="N27" s="100">
        <f>COUNTIFS(SALES!$R:$R,$B27,SALES!$B:$B,N$26)+COUNTIFS(Consolidate!$R:$R,$B27,Consolidate!$B:$B,N$26)-COUNTIFS(SALES!$R:$R,$B27,SALES!$B:$B,N$26,SALES!$T:$T,"Cancelled")*2</f>
        <v>12</v>
      </c>
      <c r="O27" s="101">
        <f>COUNTIFS(SALES!$R:$R,$B27,SALES!$B:$B,O$26)+COUNTIFS(Consolidate!$R:$R,$B27,Consolidate!$B:$B,O$26)-COUNTIFS(SALES!$R:$R,$B27,SALES!$B:$B,O$26,SALES!$T:$T,"Cancelled")*2</f>
        <v>10</v>
      </c>
      <c r="P27" s="7"/>
      <c r="Q27" s="88" t="str">
        <v>იტალია</v>
      </c>
      <c r="R27" s="107">
        <f t="shared" si="3"/>
        <v>1</v>
      </c>
      <c r="S27" s="107">
        <f>COUNTIFS(SALES!$P:$P,Charts!$Q27,SALES!$C:$C,Charts!S$12,SALES!$F:$F,"საცხოვრებელი")+COUNTIFS(Consolidate!$P:$P,Charts!$Q27,Consolidate!$C:$C,Charts!S$12,Consolidate!$F:$F,"საცხოვრებელი")</f>
        <v>0</v>
      </c>
      <c r="T27" s="107">
        <f>COUNTIFS(SALES!$P:$P,Charts!$Q27,SALES!$C:$C,Charts!T$12,SALES!$F:$F,"საცხოვრებელი")+COUNTIFS(Consolidate!$P:$P,Charts!$Q27,Consolidate!$C:$C,Charts!T$12,Consolidate!$F:$F,"საცხოვრებელი")</f>
        <v>1</v>
      </c>
      <c r="U27" s="107">
        <f>COUNTIFS(SALES!$P:$P,Charts!$Q27,SALES!$C:$C,Charts!U$12,SALES!$F:$F,"საცხოვრებელი")+COUNTIFS(Consolidate!$P:$P,Charts!$Q27,Consolidate!$C:$C,Charts!U$12,Consolidate!$F:$F,"საცხოვრებელი")</f>
        <v>1</v>
      </c>
      <c r="V27" s="89">
        <f>COUNTIFS(SALES!$P:$P,Charts!$Q27,SALES!$C:$C,Charts!V$12,SALES!$F:$F,"საცხოვრებელი")+COUNTIFS(Consolidate!$P:$P,Charts!$Q27,Consolidate!$C:$C,Charts!V$12,Consolidate!$F:$F,"საცხოვრებელი")</f>
        <v>0</v>
      </c>
      <c r="W27" s="7"/>
      <c r="X27" s="7"/>
      <c r="Y27" s="7"/>
      <c r="Z27" s="7"/>
      <c r="AA27" s="7"/>
      <c r="AB27" s="7"/>
      <c r="AC27" s="7"/>
      <c r="AD27" s="7"/>
      <c r="AE27" s="7"/>
      <c r="AF27" s="7"/>
      <c r="AG27" s="7"/>
    </row>
    <row r="28" spans="1:33" x14ac:dyDescent="0.3">
      <c r="A28" s="7"/>
      <c r="B28" s="77" t="s">
        <v>1836</v>
      </c>
      <c r="C28" s="98">
        <f>COUNTIFS(SALES!$R:$R,$B28,SALES!$B:$B,C$26)+COUNTIFS(Consolidate!$R:$R,$B28,Consolidate!$B:$B,C$26)-COUNTIFS(SALES!$R:$R,$B28,SALES!$B:$B,C$26,SALES!$T:$T,"Cancelled")*2</f>
        <v>7</v>
      </c>
      <c r="D28" s="98">
        <f>COUNTIFS(SALES!$R:$R,$B28,SALES!$B:$B,D$26)+COUNTIFS(Consolidate!$R:$R,$B28,Consolidate!$B:$B,D$26)-COUNTIFS(SALES!$R:$R,$B28,SALES!$B:$B,D$26,SALES!$T:$T,"Cancelled")*2</f>
        <v>5</v>
      </c>
      <c r="E28" s="98">
        <f>COUNTIFS(SALES!$R:$R,$B28,SALES!$B:$B,E$26)+COUNTIFS(Consolidate!$R:$R,$B28,Consolidate!$B:$B,E$26)-COUNTIFS(SALES!$R:$R,$B28,SALES!$B:$B,E$26,SALES!$T:$T,"Cancelled")*2</f>
        <v>0</v>
      </c>
      <c r="F28" s="98">
        <f>COUNTIFS(SALES!$R:$R,$B28,SALES!$B:$B,F$26)+COUNTIFS(Consolidate!$R:$R,$B28,Consolidate!$B:$B,F$26)-COUNTIFS(SALES!$R:$R,$B28,SALES!$B:$B,F$26,SALES!$T:$T,"Cancelled")*2</f>
        <v>3</v>
      </c>
      <c r="G28" s="98">
        <f>COUNTIFS(SALES!$R:$R,$B28,SALES!$B:$B,G$26)+COUNTIFS(Consolidate!$R:$R,$B28,Consolidate!$B:$B,G$26)-COUNTIFS(SALES!$R:$R,$B28,SALES!$B:$B,G$26,SALES!$T:$T,"Cancelled")*2</f>
        <v>1</v>
      </c>
      <c r="H28" s="98">
        <f>COUNTIFS(SALES!$R:$R,$B28,SALES!$B:$B,H$26)+COUNTIFS(Consolidate!$R:$R,$B28,Consolidate!$B:$B,H$26)-COUNTIFS(SALES!$R:$R,$B28,SALES!$B:$B,H$26,SALES!$T:$T,"Cancelled")*2</f>
        <v>1</v>
      </c>
      <c r="I28" s="98">
        <f>COUNTIFS(SALES!$R:$R,$B28,SALES!$B:$B,I$26)+COUNTIFS(Consolidate!$R:$R,$B28,Consolidate!$B:$B,I$26)-COUNTIFS(SALES!$R:$R,$B28,SALES!$B:$B,I$26,SALES!$T:$T,"Cancelled")*2</f>
        <v>7</v>
      </c>
      <c r="J28" s="98">
        <f>COUNTIFS(SALES!$R:$R,$B28,SALES!$B:$B,J$26)+COUNTIFS(Consolidate!$R:$R,$B28,Consolidate!$B:$B,J$26)-COUNTIFS(SALES!$R:$R,$B28,SALES!$B:$B,J$26,SALES!$T:$T,"Cancelled")*2</f>
        <v>1</v>
      </c>
      <c r="K28" s="98">
        <f>COUNTIFS(SALES!$R:$R,$B28,SALES!$B:$B,K$26)+COUNTIFS(Consolidate!$R:$R,$B28,Consolidate!$B:$B,K$26)-COUNTIFS(SALES!$R:$R,$B28,SALES!$B:$B,K$26,SALES!$T:$T,"Cancelled")*2</f>
        <v>3</v>
      </c>
      <c r="L28" s="98">
        <f>COUNTIFS(SALES!$R:$R,$B28,SALES!$B:$B,L$26)+COUNTIFS(Consolidate!$R:$R,$B28,Consolidate!$B:$B,L$26)-COUNTIFS(SALES!$R:$R,$B28,SALES!$B:$B,L$26,SALES!$T:$T,"Cancelled")*2</f>
        <v>6</v>
      </c>
      <c r="M28" s="98">
        <f>COUNTIFS(SALES!$R:$R,$B28,SALES!$B:$B,M$26)+COUNTIFS(Consolidate!$R:$R,$B28,Consolidate!$B:$B,M$26)-COUNTIFS(SALES!$R:$R,$B28,SALES!$B:$B,M$26,SALES!$T:$T,"Cancelled")*2</f>
        <v>8</v>
      </c>
      <c r="N28" s="98">
        <f>COUNTIFS(SALES!$R:$R,$B28,SALES!$B:$B,N$26)+COUNTIFS(Consolidate!$R:$R,$B28,Consolidate!$B:$B,N$26)-COUNTIFS(SALES!$R:$R,$B28,SALES!$B:$B,N$26,SALES!$T:$T,"Cancelled")*2</f>
        <v>14</v>
      </c>
      <c r="O28" s="76">
        <f>COUNTIFS(SALES!$R:$R,$B28,SALES!$B:$B,O$26)+COUNTIFS(Consolidate!$R:$R,$B28,Consolidate!$B:$B,O$26)-COUNTIFS(SALES!$R:$R,$B28,SALES!$B:$B,O$26,SALES!$T:$T,"Cancelled")*2</f>
        <v>1</v>
      </c>
      <c r="P28" s="7"/>
      <c r="Q28" s="88" t="str">
        <v>აზერბაიჯანი</v>
      </c>
      <c r="R28" s="107">
        <f t="shared" si="3"/>
        <v>1</v>
      </c>
      <c r="S28" s="107">
        <f>COUNTIFS(SALES!$P:$P,Charts!$Q28,SALES!$C:$C,Charts!S$12,SALES!$F:$F,"საცხოვრებელი")+COUNTIFS(Consolidate!$P:$P,Charts!$Q28,Consolidate!$C:$C,Charts!S$12,Consolidate!$F:$F,"საცხოვრებელი")</f>
        <v>0</v>
      </c>
      <c r="T28" s="107">
        <f>COUNTIFS(SALES!$P:$P,Charts!$Q28,SALES!$C:$C,Charts!T$12,SALES!$F:$F,"საცხოვრებელი")+COUNTIFS(Consolidate!$P:$P,Charts!$Q28,Consolidate!$C:$C,Charts!T$12,Consolidate!$F:$F,"საცხოვრებელი")</f>
        <v>1</v>
      </c>
      <c r="U28" s="107">
        <f>COUNTIFS(SALES!$P:$P,Charts!$Q28,SALES!$C:$C,Charts!U$12,SALES!$F:$F,"საცხოვრებელი")+COUNTIFS(Consolidate!$P:$P,Charts!$Q28,Consolidate!$C:$C,Charts!U$12,Consolidate!$F:$F,"საცხოვრებელი")</f>
        <v>0</v>
      </c>
      <c r="V28" s="89">
        <f>COUNTIFS(SALES!$P:$P,Charts!$Q28,SALES!$C:$C,Charts!V$12,SALES!$F:$F,"საცხოვრებელი")+COUNTIFS(Consolidate!$P:$P,Charts!$Q28,Consolidate!$C:$C,Charts!V$12,Consolidate!$F:$F,"საცხოვრებელი")</f>
        <v>1</v>
      </c>
      <c r="W28" s="7"/>
      <c r="X28" s="7"/>
      <c r="Y28" s="7"/>
      <c r="Z28" s="7"/>
      <c r="AA28" s="7"/>
      <c r="AB28" s="7"/>
      <c r="AC28" s="7"/>
      <c r="AD28" s="7"/>
      <c r="AE28" s="7"/>
      <c r="AF28" s="7"/>
      <c r="AG28" s="7"/>
    </row>
    <row r="29" spans="1:33" x14ac:dyDescent="0.3">
      <c r="A29" s="7"/>
      <c r="B29" s="78" t="s">
        <v>1837</v>
      </c>
      <c r="C29" s="103">
        <f>COUNTIFS(SALES!$R:$R,$B29,SALES!$B:$B,C$26)+COUNTIFS(Consolidate!$R:$R,$B29,Consolidate!$B:$B,C$26)-COUNTIFS(SALES!$R:$R,$B29,SALES!$B:$B,C$26,SALES!$T:$T,"Cancelled")*2</f>
        <v>6</v>
      </c>
      <c r="D29" s="103">
        <f>COUNTIFS(SALES!$R:$R,$B29,SALES!$B:$B,D$26)+COUNTIFS(Consolidate!$R:$R,$B29,Consolidate!$B:$B,D$26)-COUNTIFS(SALES!$R:$R,$B29,SALES!$B:$B,D$26,SALES!$T:$T,"Cancelled")*2</f>
        <v>12</v>
      </c>
      <c r="E29" s="103">
        <f>COUNTIFS(SALES!$R:$R,$B29,SALES!$B:$B,E$26)+COUNTIFS(Consolidate!$R:$R,$B29,Consolidate!$B:$B,E$26)-COUNTIFS(SALES!$R:$R,$B29,SALES!$B:$B,E$26,SALES!$T:$T,"Cancelled")*2</f>
        <v>6</v>
      </c>
      <c r="F29" s="103">
        <f>COUNTIFS(SALES!$R:$R,$B29,SALES!$B:$B,F$26)+COUNTIFS(Consolidate!$R:$R,$B29,Consolidate!$B:$B,F$26)-COUNTIFS(SALES!$R:$R,$B29,SALES!$B:$B,F$26,SALES!$T:$T,"Cancelled")*2</f>
        <v>5</v>
      </c>
      <c r="G29" s="103">
        <f>COUNTIFS(SALES!$R:$R,$B29,SALES!$B:$B,G$26)+COUNTIFS(Consolidate!$R:$R,$B29,Consolidate!$B:$B,G$26)-COUNTIFS(SALES!$R:$R,$B29,SALES!$B:$B,G$26,SALES!$T:$T,"Cancelled")*2</f>
        <v>7</v>
      </c>
      <c r="H29" s="103">
        <f>COUNTIFS(SALES!$R:$R,$B29,SALES!$B:$B,H$26)+COUNTIFS(Consolidate!$R:$R,$B29,Consolidate!$B:$B,H$26)-COUNTIFS(SALES!$R:$R,$B29,SALES!$B:$B,H$26,SALES!$T:$T,"Cancelled")*2</f>
        <v>12</v>
      </c>
      <c r="I29" s="103">
        <f>COUNTIFS(SALES!$R:$R,$B29,SALES!$B:$B,I$26)+COUNTIFS(Consolidate!$R:$R,$B29,Consolidate!$B:$B,I$26)-COUNTIFS(SALES!$R:$R,$B29,SALES!$B:$B,I$26,SALES!$T:$T,"Cancelled")*2</f>
        <v>12</v>
      </c>
      <c r="J29" s="103">
        <f>COUNTIFS(SALES!$R:$R,$B29,SALES!$B:$B,J$26)+COUNTIFS(Consolidate!$R:$R,$B29,Consolidate!$B:$B,J$26)-COUNTIFS(SALES!$R:$R,$B29,SALES!$B:$B,J$26,SALES!$T:$T,"Cancelled")*2</f>
        <v>5</v>
      </c>
      <c r="K29" s="103">
        <f>COUNTIFS(SALES!$R:$R,$B29,SALES!$B:$B,K$26)+COUNTIFS(Consolidate!$R:$R,$B29,Consolidate!$B:$B,K$26)-COUNTIFS(SALES!$R:$R,$B29,SALES!$B:$B,K$26,SALES!$T:$T,"Cancelled")*2</f>
        <v>6</v>
      </c>
      <c r="L29" s="103">
        <f>COUNTIFS(SALES!$R:$R,$B29,SALES!$B:$B,L$26)+COUNTIFS(Consolidate!$R:$R,$B29,Consolidate!$B:$B,L$26)-COUNTIFS(SALES!$R:$R,$B29,SALES!$B:$B,L$26,SALES!$T:$T,"Cancelled")*2</f>
        <v>3</v>
      </c>
      <c r="M29" s="103">
        <f>COUNTIFS(SALES!$R:$R,$B29,SALES!$B:$B,M$26)+COUNTIFS(Consolidate!$R:$R,$B29,Consolidate!$B:$B,M$26)-COUNTIFS(SALES!$R:$R,$B29,SALES!$B:$B,M$26,SALES!$T:$T,"Cancelled")*2</f>
        <v>15</v>
      </c>
      <c r="N29" s="103">
        <f>COUNTIFS(SALES!$R:$R,$B29,SALES!$B:$B,N$26)+COUNTIFS(Consolidate!$R:$R,$B29,Consolidate!$B:$B,N$26)-COUNTIFS(SALES!$R:$R,$B29,SALES!$B:$B,N$26,SALES!$T:$T,"Cancelled")*2</f>
        <v>9</v>
      </c>
      <c r="O29" s="104">
        <f>COUNTIFS(SALES!$R:$R,$B29,SALES!$B:$B,O$26)+COUNTIFS(Consolidate!$R:$R,$B29,Consolidate!$B:$B,O$26)-COUNTIFS(SALES!$R:$R,$B29,SALES!$B:$B,O$26,SALES!$T:$T,"Cancelled")*2</f>
        <v>26</v>
      </c>
      <c r="P29" s="7"/>
      <c r="Q29" s="88" t="str">
        <v>ინდოეთი</v>
      </c>
      <c r="R29" s="107">
        <f t="shared" si="3"/>
        <v>3</v>
      </c>
      <c r="S29" s="107">
        <f>COUNTIFS(SALES!$P:$P,Charts!$Q29,SALES!$C:$C,Charts!S$12,SALES!$F:$F,"საცხოვრებელი")+COUNTIFS(Consolidate!$P:$P,Charts!$Q29,Consolidate!$C:$C,Charts!S$12,Consolidate!$F:$F,"საცხოვრებელი")</f>
        <v>0</v>
      </c>
      <c r="T29" s="107">
        <f>COUNTIFS(SALES!$P:$P,Charts!$Q29,SALES!$C:$C,Charts!T$12,SALES!$F:$F,"საცხოვრებელი")+COUNTIFS(Consolidate!$P:$P,Charts!$Q29,Consolidate!$C:$C,Charts!T$12,Consolidate!$F:$F,"საცხოვრებელი")</f>
        <v>3</v>
      </c>
      <c r="U29" s="107">
        <f>COUNTIFS(SALES!$P:$P,Charts!$Q29,SALES!$C:$C,Charts!U$12,SALES!$F:$F,"საცხოვრებელი")+COUNTIFS(Consolidate!$P:$P,Charts!$Q29,Consolidate!$C:$C,Charts!U$12,Consolidate!$F:$F,"საცხოვრებელი")</f>
        <v>0</v>
      </c>
      <c r="V29" s="89">
        <f>COUNTIFS(SALES!$P:$P,Charts!$Q29,SALES!$C:$C,Charts!V$12,SALES!$F:$F,"საცხოვრებელი")+COUNTIFS(Consolidate!$P:$P,Charts!$Q29,Consolidate!$C:$C,Charts!V$12,Consolidate!$F:$F,"საცხოვრებელი")</f>
        <v>0</v>
      </c>
      <c r="W29" s="7"/>
      <c r="X29" s="7"/>
      <c r="Y29" s="7"/>
      <c r="Z29" s="7"/>
      <c r="AA29" s="7"/>
      <c r="AB29" s="7"/>
      <c r="AC29" s="7"/>
      <c r="AD29" s="7"/>
      <c r="AE29" s="7"/>
      <c r="AF29" s="7"/>
      <c r="AG29" s="7"/>
    </row>
    <row r="30" spans="1:33" x14ac:dyDescent="0.3">
      <c r="A30" s="7"/>
      <c r="B30" s="70"/>
      <c r="C30" s="70"/>
      <c r="D30" s="70"/>
      <c r="E30" s="70"/>
      <c r="F30" s="70"/>
      <c r="G30" s="70"/>
      <c r="H30" s="70"/>
      <c r="I30" s="70"/>
      <c r="J30" s="70"/>
      <c r="K30" s="70"/>
      <c r="L30" s="70"/>
      <c r="M30" s="70"/>
      <c r="N30" s="70"/>
      <c r="O30" s="70"/>
      <c r="P30" s="7"/>
      <c r="Q30" s="88" t="str">
        <v>თურქეთი</v>
      </c>
      <c r="R30" s="107">
        <f t="shared" si="3"/>
        <v>1</v>
      </c>
      <c r="S30" s="107">
        <f>COUNTIFS(SALES!$P:$P,Charts!$Q30,SALES!$C:$C,Charts!S$12,SALES!$F:$F,"საცხოვრებელი")+COUNTIFS(Consolidate!$P:$P,Charts!$Q30,Consolidate!$C:$C,Charts!S$12,Consolidate!$F:$F,"საცხოვრებელი")</f>
        <v>0</v>
      </c>
      <c r="T30" s="107">
        <f>COUNTIFS(SALES!$P:$P,Charts!$Q30,SALES!$C:$C,Charts!T$12,SALES!$F:$F,"საცხოვრებელი")+COUNTIFS(Consolidate!$P:$P,Charts!$Q30,Consolidate!$C:$C,Charts!T$12,Consolidate!$F:$F,"საცხოვრებელი")</f>
        <v>1</v>
      </c>
      <c r="U30" s="107">
        <f>COUNTIFS(SALES!$P:$P,Charts!$Q30,SALES!$C:$C,Charts!U$12,SALES!$F:$F,"საცხოვრებელი")+COUNTIFS(Consolidate!$P:$P,Charts!$Q30,Consolidate!$C:$C,Charts!U$12,Consolidate!$F:$F,"საცხოვრებელი")</f>
        <v>3</v>
      </c>
      <c r="V30" s="89">
        <f>COUNTIFS(SALES!$P:$P,Charts!$Q30,SALES!$C:$C,Charts!V$12,SALES!$F:$F,"საცხოვრებელი")+COUNTIFS(Consolidate!$P:$P,Charts!$Q30,Consolidate!$C:$C,Charts!V$12,Consolidate!$F:$F,"საცხოვრებელი")</f>
        <v>0</v>
      </c>
      <c r="W30" s="7"/>
      <c r="X30" s="7"/>
      <c r="Y30" s="7"/>
      <c r="Z30" s="7"/>
      <c r="AA30" s="7"/>
      <c r="AB30" s="7"/>
      <c r="AC30" s="7"/>
      <c r="AD30" s="7"/>
      <c r="AE30" s="7"/>
      <c r="AF30" s="7"/>
      <c r="AG30" s="7"/>
    </row>
    <row r="31" spans="1:33" x14ac:dyDescent="0.3">
      <c r="A31" s="7"/>
      <c r="B31" s="7"/>
      <c r="C31" s="7"/>
      <c r="D31" s="7"/>
      <c r="E31" s="7"/>
      <c r="F31" s="7"/>
      <c r="G31" s="7"/>
      <c r="H31" s="7"/>
      <c r="I31" s="7"/>
      <c r="J31" s="7"/>
      <c r="K31" s="7"/>
      <c r="L31" s="7"/>
      <c r="M31" s="7"/>
      <c r="N31" s="7"/>
      <c r="O31" s="7"/>
      <c r="P31" s="7"/>
      <c r="Q31" s="88" t="str">
        <v>ჩეხეთი</v>
      </c>
      <c r="R31" s="107">
        <f t="shared" si="3"/>
        <v>0</v>
      </c>
      <c r="S31" s="107">
        <f>COUNTIFS(SALES!$P:$P,Charts!$Q31,SALES!$C:$C,Charts!S$12,SALES!$F:$F,"საცხოვრებელი")+COUNTIFS(Consolidate!$P:$P,Charts!$Q31,Consolidate!$C:$C,Charts!S$12,Consolidate!$F:$F,"საცხოვრებელი")</f>
        <v>0</v>
      </c>
      <c r="T31" s="107">
        <f>COUNTIFS(SALES!$P:$P,Charts!$Q31,SALES!$C:$C,Charts!T$12,SALES!$F:$F,"საცხოვრებელი")+COUNTIFS(Consolidate!$P:$P,Charts!$Q31,Consolidate!$C:$C,Charts!T$12,Consolidate!$F:$F,"საცხოვრებელი")</f>
        <v>0</v>
      </c>
      <c r="U31" s="107">
        <f>COUNTIFS(SALES!$P:$P,Charts!$Q31,SALES!$C:$C,Charts!U$12,SALES!$F:$F,"საცხოვრებელი")+COUNTIFS(Consolidate!$P:$P,Charts!$Q31,Consolidate!$C:$C,Charts!U$12,Consolidate!$F:$F,"საცხოვრებელი")</f>
        <v>3</v>
      </c>
      <c r="V31" s="89">
        <f>COUNTIFS(SALES!$P:$P,Charts!$Q31,SALES!$C:$C,Charts!V$12,SALES!$F:$F,"საცხოვრებელი")+COUNTIFS(Consolidate!$P:$P,Charts!$Q31,Consolidate!$C:$C,Charts!V$12,Consolidate!$F:$F,"საცხოვრებელი")</f>
        <v>1</v>
      </c>
      <c r="W31" s="7"/>
      <c r="X31" s="7"/>
      <c r="Y31" s="7"/>
      <c r="Z31" s="7"/>
      <c r="AA31" s="7"/>
      <c r="AB31" s="7"/>
      <c r="AC31" s="7"/>
      <c r="AD31" s="7"/>
      <c r="AE31" s="7"/>
      <c r="AF31" s="7"/>
      <c r="AG31" s="7"/>
    </row>
    <row r="32" spans="1:33" x14ac:dyDescent="0.3">
      <c r="A32" s="7"/>
      <c r="P32" s="7"/>
      <c r="Q32" s="88" t="str">
        <v>ეგვიპტე</v>
      </c>
      <c r="R32" s="107">
        <f t="shared" si="3"/>
        <v>0</v>
      </c>
      <c r="S32" s="107">
        <f>COUNTIFS(SALES!$P:$P,Charts!$Q32,SALES!$C:$C,Charts!S$12,SALES!$F:$F,"საცხოვრებელი")+COUNTIFS(Consolidate!$P:$P,Charts!$Q32,Consolidate!$C:$C,Charts!S$12,Consolidate!$F:$F,"საცხოვრებელი")</f>
        <v>0</v>
      </c>
      <c r="T32" s="107">
        <f>COUNTIFS(SALES!$P:$P,Charts!$Q32,SALES!$C:$C,Charts!T$12,SALES!$F:$F,"საცხოვრებელი")+COUNTIFS(Consolidate!$P:$P,Charts!$Q32,Consolidate!$C:$C,Charts!T$12,Consolidate!$F:$F,"საცხოვრებელი")</f>
        <v>0</v>
      </c>
      <c r="U32" s="107">
        <f>COUNTIFS(SALES!$P:$P,Charts!$Q32,SALES!$C:$C,Charts!U$12,SALES!$F:$F,"საცხოვრებელი")+COUNTIFS(Consolidate!$P:$P,Charts!$Q32,Consolidate!$C:$C,Charts!U$12,Consolidate!$F:$F,"საცხოვრებელი")</f>
        <v>1</v>
      </c>
      <c r="V32" s="89">
        <f>COUNTIFS(SALES!$P:$P,Charts!$Q32,SALES!$C:$C,Charts!V$12,SALES!$F:$F,"საცხოვრებელი")+COUNTIFS(Consolidate!$P:$P,Charts!$Q32,Consolidate!$C:$C,Charts!V$12,Consolidate!$F:$F,"საცხოვრებელი")</f>
        <v>0</v>
      </c>
      <c r="W32" s="7"/>
      <c r="X32" s="7"/>
      <c r="Y32" s="7"/>
      <c r="Z32" s="7"/>
      <c r="AA32" s="7"/>
      <c r="AB32" s="7"/>
      <c r="AC32" s="7"/>
      <c r="AD32" s="7"/>
      <c r="AE32" s="7"/>
      <c r="AF32" s="7"/>
      <c r="AG32" s="7"/>
    </row>
    <row r="33" spans="1:33" x14ac:dyDescent="0.3">
      <c r="A33" s="7"/>
      <c r="P33" s="7"/>
      <c r="Q33" s="108" t="str">
        <v>პოლონეთი</v>
      </c>
      <c r="R33" s="107">
        <f t="shared" si="3"/>
        <v>0</v>
      </c>
      <c r="S33" s="107">
        <f>COUNTIFS(SALES!$P:$P,Charts!$Q33,SALES!$C:$C,Charts!S$12,SALES!$F:$F,"საცხოვრებელი")+COUNTIFS(Consolidate!$P:$P,Charts!$Q33,Consolidate!$C:$C,Charts!S$12,Consolidate!$F:$F,"საცხოვრებელი")</f>
        <v>0</v>
      </c>
      <c r="T33" s="107">
        <f>COUNTIFS(SALES!$P:$P,Charts!$Q33,SALES!$C:$C,Charts!T$12,SALES!$F:$F,"საცხოვრებელი")+COUNTIFS(Consolidate!$P:$P,Charts!$Q33,Consolidate!$C:$C,Charts!T$12,Consolidate!$F:$F,"საცხოვრებელი")</f>
        <v>0</v>
      </c>
      <c r="U33" s="107">
        <f>COUNTIFS(SALES!$P:$P,Charts!$Q33,SALES!$C:$C,Charts!U$12,SALES!$F:$F,"საცხოვრებელი")+COUNTIFS(Consolidate!$P:$P,Charts!$Q33,Consolidate!$C:$C,Charts!U$12,Consolidate!$F:$F,"საცხოვრებელი")</f>
        <v>1</v>
      </c>
      <c r="V33" s="89">
        <f>COUNTIFS(SALES!$P:$P,Charts!$Q33,SALES!$C:$C,Charts!V$12,SALES!$F:$F,"საცხოვრებელი")+COUNTIFS(Consolidate!$P:$P,Charts!$Q33,Consolidate!$C:$C,Charts!V$12,Consolidate!$F:$F,"საცხოვრებელი")</f>
        <v>0</v>
      </c>
      <c r="W33" s="7"/>
      <c r="X33" s="7"/>
      <c r="Y33" s="7"/>
      <c r="Z33" s="7"/>
      <c r="AA33" s="7"/>
      <c r="AB33" s="7"/>
      <c r="AC33" s="7"/>
      <c r="AD33" s="7"/>
      <c r="AE33" s="7"/>
      <c r="AF33" s="7"/>
      <c r="AG33" s="7"/>
    </row>
    <row r="34" spans="1:33" x14ac:dyDescent="0.3">
      <c r="A34" s="7"/>
      <c r="P34" s="7"/>
      <c r="Q34" s="88" t="str">
        <v>ნიდერლანდები</v>
      </c>
      <c r="R34" s="107">
        <f t="shared" si="3"/>
        <v>0</v>
      </c>
      <c r="S34" s="107">
        <f>COUNTIFS(SALES!$P:$P,Charts!$Q34,SALES!$C:$C,Charts!S$12,SALES!$F:$F,"საცხოვრებელი")+COUNTIFS(Consolidate!$P:$P,Charts!$Q34,Consolidate!$C:$C,Charts!S$12,Consolidate!$F:$F,"საცხოვრებელი")</f>
        <v>0</v>
      </c>
      <c r="T34" s="107">
        <f>COUNTIFS(SALES!$P:$P,Charts!$Q34,SALES!$C:$C,Charts!T$12,SALES!$F:$F,"საცხოვრებელი")+COUNTIFS(Consolidate!$P:$P,Charts!$Q34,Consolidate!$C:$C,Charts!T$12,Consolidate!$F:$F,"საცხოვრებელი")</f>
        <v>0</v>
      </c>
      <c r="U34" s="107">
        <f>COUNTIFS(SALES!$P:$P,Charts!$Q34,SALES!$C:$C,Charts!U$12,SALES!$F:$F,"საცხოვრებელი")+COUNTIFS(Consolidate!$P:$P,Charts!$Q34,Consolidate!$C:$C,Charts!U$12,Consolidate!$F:$F,"საცხოვრებელი")</f>
        <v>0</v>
      </c>
      <c r="V34" s="89">
        <f>COUNTIFS(SALES!$P:$P,Charts!$Q34,SALES!$C:$C,Charts!V$12,SALES!$F:$F,"საცხოვრებელი")+COUNTIFS(Consolidate!$P:$P,Charts!$Q34,Consolidate!$C:$C,Charts!V$12,Consolidate!$F:$F,"საცხოვრებელი")</f>
        <v>1</v>
      </c>
      <c r="W34" s="7"/>
      <c r="X34" s="7"/>
      <c r="Y34" s="7"/>
      <c r="Z34" s="7"/>
      <c r="AA34" s="7"/>
      <c r="AB34" s="7"/>
      <c r="AC34" s="7"/>
      <c r="AD34" s="7"/>
      <c r="AE34" s="7"/>
      <c r="AF34" s="7"/>
      <c r="AG34" s="7"/>
    </row>
    <row r="35" spans="1:33" x14ac:dyDescent="0.3">
      <c r="A35" s="7"/>
      <c r="P35" s="7"/>
      <c r="Q35" s="90" t="s">
        <v>639</v>
      </c>
      <c r="R35" s="91">
        <f>SUM(R13:R34)</f>
        <v>774</v>
      </c>
      <c r="S35" s="91">
        <f>SUM(S13:S34)</f>
        <v>429</v>
      </c>
      <c r="T35" s="172">
        <f>SUM(T13:T34)</f>
        <v>345</v>
      </c>
      <c r="U35" s="173">
        <f>SUM(U13:U34)</f>
        <v>309</v>
      </c>
      <c r="V35" s="91">
        <f>SUM(V13:V34)</f>
        <v>129</v>
      </c>
      <c r="W35" s="7"/>
      <c r="X35" s="7"/>
      <c r="Y35" s="7"/>
      <c r="Z35" s="7"/>
      <c r="AA35" s="7"/>
      <c r="AB35" s="7"/>
      <c r="AC35" s="7"/>
      <c r="AD35" s="7"/>
      <c r="AE35" s="7"/>
      <c r="AF35" s="7"/>
      <c r="AG35" s="7"/>
    </row>
    <row r="36" spans="1:33" x14ac:dyDescent="0.3">
      <c r="A36" s="7"/>
      <c r="P36" s="7"/>
      <c r="V36" s="7"/>
      <c r="W36" s="7"/>
      <c r="X36" s="7"/>
      <c r="Y36" s="7"/>
      <c r="Z36" s="7"/>
      <c r="AA36" s="7"/>
      <c r="AB36" s="7"/>
      <c r="AC36" s="7"/>
      <c r="AD36" s="7"/>
      <c r="AE36" s="7"/>
      <c r="AF36" s="7"/>
      <c r="AG36" s="7"/>
    </row>
    <row r="37" spans="1:33" x14ac:dyDescent="0.3">
      <c r="A37" s="7"/>
      <c r="P37" s="7"/>
      <c r="Q37" s="174" t="s">
        <v>1667</v>
      </c>
      <c r="R37" s="175">
        <f>R13/R35</f>
        <v>0.88501291989664088</v>
      </c>
      <c r="S37" s="175">
        <f>S13/S35</f>
        <v>0.90909090909090906</v>
      </c>
      <c r="T37" s="175">
        <f>T13/T35</f>
        <v>0.85507246376811596</v>
      </c>
      <c r="U37" s="175">
        <f>U13/U35</f>
        <v>0.85760517799352753</v>
      </c>
      <c r="V37" s="176">
        <f>V13/V35</f>
        <v>0.78294573643410847</v>
      </c>
      <c r="W37" s="7"/>
      <c r="X37" s="7"/>
      <c r="Y37" s="7"/>
      <c r="Z37" s="7"/>
      <c r="AA37" s="7"/>
      <c r="AB37" s="7"/>
      <c r="AC37" s="7"/>
      <c r="AD37" s="7"/>
      <c r="AE37" s="7"/>
      <c r="AF37" s="7"/>
      <c r="AG37" s="7"/>
    </row>
    <row r="38" spans="1:33" x14ac:dyDescent="0.3">
      <c r="A38" s="7"/>
      <c r="P38" s="7"/>
      <c r="Q38" s="88" t="s">
        <v>16932</v>
      </c>
      <c r="R38" s="177">
        <f>R23/R35</f>
        <v>7.7519379844961239E-3</v>
      </c>
      <c r="S38" s="177">
        <f>S23/S35</f>
        <v>2.331002331002331E-3</v>
      </c>
      <c r="T38" s="177">
        <f>T23/T35</f>
        <v>1.4492753623188406E-2</v>
      </c>
      <c r="U38" s="177">
        <f>U23/U35</f>
        <v>9.7087378640776691E-3</v>
      </c>
      <c r="V38" s="178">
        <f>V23/V35</f>
        <v>1.5503875968992248E-2</v>
      </c>
      <c r="W38" s="7"/>
      <c r="X38" s="7"/>
      <c r="Y38" s="7"/>
      <c r="Z38" s="7"/>
      <c r="AA38" s="7"/>
      <c r="AB38" s="7"/>
      <c r="AC38" s="7"/>
      <c r="AD38" s="7"/>
      <c r="AE38" s="7"/>
      <c r="AF38" s="7"/>
      <c r="AG38" s="7"/>
    </row>
    <row r="39" spans="1:33" x14ac:dyDescent="0.3">
      <c r="A39" s="7"/>
      <c r="P39" s="7"/>
      <c r="Q39" s="88" t="s">
        <v>1668</v>
      </c>
      <c r="R39" s="177">
        <f>R14/R35</f>
        <v>5.1679586563307491E-2</v>
      </c>
      <c r="S39" s="177">
        <f>S14/S35</f>
        <v>4.8951048951048952E-2</v>
      </c>
      <c r="T39" s="177">
        <f>T14/T35</f>
        <v>5.5072463768115941E-2</v>
      </c>
      <c r="U39" s="177">
        <f>U14/U35</f>
        <v>6.4724919093851127E-2</v>
      </c>
      <c r="V39" s="178">
        <f>V14/V35</f>
        <v>0.15503875968992248</v>
      </c>
      <c r="W39" s="7"/>
      <c r="X39" s="7"/>
      <c r="Y39" s="7"/>
      <c r="Z39" s="7"/>
      <c r="AA39" s="7"/>
      <c r="AB39" s="7"/>
      <c r="AC39" s="7"/>
      <c r="AD39" s="7"/>
      <c r="AE39" s="7"/>
      <c r="AF39" s="7"/>
      <c r="AG39" s="7"/>
    </row>
    <row r="40" spans="1:33" x14ac:dyDescent="0.3">
      <c r="A40" s="7"/>
      <c r="P40" s="7"/>
      <c r="Q40" s="88" t="s">
        <v>1670</v>
      </c>
      <c r="R40" s="177">
        <f>R16/R35</f>
        <v>2.5839793281653748E-3</v>
      </c>
      <c r="S40" s="177">
        <f>S16/S35</f>
        <v>2.331002331002331E-3</v>
      </c>
      <c r="T40" s="177">
        <f>T16/T35</f>
        <v>2.8985507246376812E-3</v>
      </c>
      <c r="U40" s="177">
        <f>U16/U35</f>
        <v>1.2944983818770227E-2</v>
      </c>
      <c r="V40" s="178">
        <f>V16/V35</f>
        <v>7.7519379844961239E-3</v>
      </c>
      <c r="W40" s="7"/>
      <c r="X40" s="7"/>
      <c r="Y40" s="7"/>
      <c r="Z40" s="7"/>
      <c r="AA40" s="7"/>
      <c r="AB40" s="7"/>
      <c r="AC40" s="7"/>
      <c r="AD40" s="7"/>
      <c r="AE40" s="7"/>
      <c r="AF40" s="7"/>
      <c r="AG40" s="7"/>
    </row>
    <row r="41" spans="1:33" x14ac:dyDescent="0.3">
      <c r="A41" s="7"/>
      <c r="P41" s="7"/>
      <c r="Q41" s="88" t="s">
        <v>1675</v>
      </c>
      <c r="R41" s="177">
        <f>R19/R35</f>
        <v>1.4211886304909561E-2</v>
      </c>
      <c r="S41" s="177">
        <f>S19/S35</f>
        <v>4.662004662004662E-3</v>
      </c>
      <c r="T41" s="177">
        <f>T19/T35</f>
        <v>2.6086956521739129E-2</v>
      </c>
      <c r="U41" s="177">
        <f>U19/U35</f>
        <v>6.4724919093851136E-3</v>
      </c>
      <c r="V41" s="178">
        <f>V19/V35</f>
        <v>0</v>
      </c>
      <c r="W41" s="7"/>
      <c r="X41" s="7"/>
      <c r="Y41" s="7"/>
      <c r="Z41" s="7"/>
      <c r="AA41" s="7"/>
      <c r="AB41" s="7"/>
      <c r="AC41" s="7"/>
      <c r="AD41" s="7"/>
      <c r="AE41" s="7"/>
      <c r="AF41" s="7"/>
      <c r="AG41" s="7"/>
    </row>
    <row r="42" spans="1:33" x14ac:dyDescent="0.3">
      <c r="A42" s="7"/>
      <c r="P42" s="7"/>
      <c r="Q42" s="88" t="s">
        <v>16933</v>
      </c>
      <c r="R42" s="177">
        <f>(R15+R17+R21+R22+R27+R31+R33+R34)/R35</f>
        <v>1.4211886304909561E-2</v>
      </c>
      <c r="S42" s="177">
        <f>(S15+S17+S21+S22+S27+S31+S33+S34)/S35</f>
        <v>1.6317016317016316E-2</v>
      </c>
      <c r="T42" s="177">
        <f>(T15+T17+T21+T22+T27+T31+T33+T34)/T35</f>
        <v>1.1594202898550725E-2</v>
      </c>
      <c r="U42" s="177">
        <f>(U15+U17+U21+U22+U27+U31+U33+U34)/U35</f>
        <v>2.9126213592233011E-2</v>
      </c>
      <c r="V42" s="178">
        <f>(V15+V17+V21+V22+V27+V31+V33+V34)/V35</f>
        <v>1.5503875968992248E-2</v>
      </c>
      <c r="W42" s="7"/>
      <c r="X42" s="7"/>
      <c r="Y42" s="7"/>
      <c r="Z42" s="7"/>
      <c r="AA42" s="7"/>
      <c r="AB42" s="7"/>
      <c r="AC42" s="7"/>
      <c r="AD42" s="7"/>
      <c r="AE42" s="7"/>
      <c r="AF42" s="7"/>
      <c r="AG42" s="7"/>
    </row>
    <row r="43" spans="1:33" x14ac:dyDescent="0.3">
      <c r="A43" s="7"/>
      <c r="P43" s="7"/>
      <c r="Q43" s="179" t="s">
        <v>16934</v>
      </c>
      <c r="R43" s="180">
        <f>1-SUM(R37:R42)</f>
        <v>2.4547803617571029E-2</v>
      </c>
      <c r="S43" s="180">
        <f>1-SUM(S37:S42)</f>
        <v>1.631701631701632E-2</v>
      </c>
      <c r="T43" s="180">
        <f>1-SUM(T37:T42)</f>
        <v>3.4782608695652306E-2</v>
      </c>
      <c r="U43" s="180">
        <f>1-SUM(U37:U42)</f>
        <v>1.9417475728155331E-2</v>
      </c>
      <c r="V43" s="181">
        <f>1-SUM(V37:V42)</f>
        <v>2.3255813953488413E-2</v>
      </c>
      <c r="W43" s="7"/>
      <c r="X43" s="7"/>
      <c r="Y43" s="7"/>
      <c r="Z43" s="7"/>
      <c r="AA43" s="7"/>
      <c r="AB43" s="7"/>
      <c r="AC43" s="7"/>
      <c r="AD43" s="7"/>
      <c r="AE43" s="7"/>
      <c r="AF43" s="7"/>
      <c r="AG43" s="7"/>
    </row>
    <row r="44" spans="1:33" x14ac:dyDescent="0.3">
      <c r="A44" s="7"/>
      <c r="P44" s="7"/>
      <c r="R44" s="7"/>
      <c r="S44" s="7"/>
      <c r="T44" s="7"/>
      <c r="U44" s="7"/>
      <c r="V44" s="7"/>
      <c r="W44" s="7"/>
      <c r="X44" s="7"/>
      <c r="Y44" s="7"/>
      <c r="Z44" s="7"/>
      <c r="AA44" s="7"/>
      <c r="AB44" s="7"/>
      <c r="AC44" s="7"/>
      <c r="AD44" s="7"/>
      <c r="AE44" s="7"/>
      <c r="AF44" s="7"/>
      <c r="AG44" s="7"/>
    </row>
    <row r="45" spans="1:33" x14ac:dyDescent="0.3">
      <c r="A45" s="7"/>
      <c r="P45" s="7"/>
      <c r="Q45" s="258" t="s">
        <v>17129</v>
      </c>
      <c r="R45" s="259"/>
      <c r="S45" s="259"/>
      <c r="T45" s="259"/>
      <c r="U45" s="259"/>
      <c r="V45" s="260"/>
      <c r="W45" s="7"/>
      <c r="X45" s="7"/>
      <c r="Y45" s="7"/>
      <c r="Z45" s="7"/>
      <c r="AA45" s="7"/>
      <c r="AB45" s="7"/>
      <c r="AC45" s="7"/>
      <c r="AD45" s="7"/>
      <c r="AE45" s="7"/>
      <c r="AF45" s="7"/>
      <c r="AG45" s="7"/>
    </row>
    <row r="46" spans="1:33" x14ac:dyDescent="0.3">
      <c r="A46" s="7"/>
      <c r="P46" s="7"/>
      <c r="Q46" s="169" t="s">
        <v>1835</v>
      </c>
      <c r="R46" s="170" t="s">
        <v>639</v>
      </c>
      <c r="S46" s="170">
        <v>2023</v>
      </c>
      <c r="T46" s="170">
        <v>2024</v>
      </c>
      <c r="U46" s="170">
        <v>2025</v>
      </c>
      <c r="V46" s="171">
        <v>2026</v>
      </c>
      <c r="W46" s="7"/>
      <c r="X46" s="7"/>
      <c r="Y46" s="7"/>
      <c r="Z46" s="7"/>
      <c r="AA46" s="7"/>
      <c r="AB46" s="7"/>
      <c r="AC46" s="7"/>
      <c r="AD46" s="7"/>
      <c r="AE46" s="7"/>
      <c r="AF46" s="7"/>
      <c r="AG46" s="7"/>
    </row>
    <row r="47" spans="1:33" x14ac:dyDescent="0.3">
      <c r="A47" s="7"/>
      <c r="P47" s="7"/>
      <c r="Q47" s="185">
        <v>1</v>
      </c>
      <c r="R47" s="107">
        <f>SUM(S47:V47)</f>
        <v>356</v>
      </c>
      <c r="S47" s="107">
        <f>COUNTIFS(SALES!$C:$C,Charts!S$46,SALES!$R:$R,Charts!$Q47,SALES!$F:$F,"საცხოვრებელი")+COUNTIFS(Consolidate!$C:$C,Charts!S$46,Consolidate!$R:$R,Charts!$Q47,Consolidate!$F:$F,"საცხოვრებელი")</f>
        <v>0</v>
      </c>
      <c r="T47" s="107">
        <f>COUNTIFS(SALES!$C:$C,Charts!T$46,SALES!$R:$R,Charts!$Q47,SALES!$F:$F,"საცხოვრებელი")+COUNTIFS(Consolidate!$C:$C,Charts!T$46,Consolidate!$R:$R,Charts!$Q47,Consolidate!$F:$F,"საცხოვრებელი")</f>
        <v>133</v>
      </c>
      <c r="U47" s="107">
        <f>COUNTIFS(SALES!$C:$C,Charts!U$46,SALES!$R:$R,Charts!$Q47,SALES!$F:$F,"საცხოვრებელი")+COUNTIFS(Consolidate!$C:$C,Charts!U$46,Consolidate!$R:$R,Charts!$Q47,Consolidate!$F:$F,"საცხოვრებელი")</f>
        <v>172</v>
      </c>
      <c r="V47" s="89">
        <f>COUNTIFS(SALES!$C:$C,Charts!V$46,SALES!$R:$R,Charts!$Q47,SALES!$F:$F,"საცხოვრებელი")+COUNTIFS(Consolidate!$C:$C,Charts!V$46,Consolidate!$R:$R,Charts!$Q47,Consolidate!$F:$F,"საცხოვრებელი")</f>
        <v>51</v>
      </c>
      <c r="W47" s="7"/>
      <c r="X47" s="7"/>
      <c r="Y47" s="7"/>
      <c r="Z47" s="7"/>
      <c r="AA47" s="7"/>
      <c r="AB47" s="7"/>
      <c r="AC47" s="7"/>
      <c r="AD47" s="7"/>
      <c r="AE47" s="7"/>
      <c r="AF47" s="7"/>
      <c r="AG47" s="7"/>
    </row>
    <row r="48" spans="1:33" x14ac:dyDescent="0.3">
      <c r="A48" s="7"/>
      <c r="B48" s="7"/>
      <c r="C48" s="7"/>
      <c r="D48" s="7"/>
      <c r="E48" s="7"/>
      <c r="F48" s="7"/>
      <c r="G48" s="7"/>
      <c r="H48" s="7"/>
      <c r="I48" s="7"/>
      <c r="J48" s="7"/>
      <c r="K48" s="7"/>
      <c r="L48" s="7"/>
      <c r="M48" s="7"/>
      <c r="N48" s="7"/>
      <c r="O48" s="7"/>
      <c r="P48" s="7"/>
      <c r="Q48" s="186" t="s">
        <v>1837</v>
      </c>
      <c r="R48" s="107">
        <f t="shared" ref="R48:R51" si="8">SUM(S48:V48)</f>
        <v>283</v>
      </c>
      <c r="S48" s="107">
        <f>COUNTIFS(SALES!$C:$C,Charts!S$46,SALES!$R:$R,Charts!$Q48,SALES!$F:$F,"საცხოვრებელი")+COUNTIFS(Consolidate!$C:$C,Charts!S$46,Consolidate!$R:$R,Charts!$Q48,Consolidate!$F:$F,"საცხოვრებელი")</f>
        <v>0</v>
      </c>
      <c r="T48" s="107">
        <f>COUNTIFS(SALES!$C:$C,Charts!T$46,SALES!$R:$R,Charts!$Q48,SALES!$F:$F,"საცხოვრებელი")+COUNTIFS(Consolidate!$C:$C,Charts!T$46,Consolidate!$R:$R,Charts!$Q48,Consolidate!$F:$F,"საცხოვრებელი")</f>
        <v>134</v>
      </c>
      <c r="U48" s="107">
        <f>COUNTIFS(SALES!$C:$C,Charts!U$46,SALES!$R:$R,Charts!$Q48,SALES!$F:$F,"საცხოვრებელი")+COUNTIFS(Consolidate!$C:$C,Charts!U$46,Consolidate!$R:$R,Charts!$Q48,Consolidate!$F:$F,"საცხოვრებელი")</f>
        <v>96</v>
      </c>
      <c r="V48" s="89">
        <f>COUNTIFS(SALES!$C:$C,Charts!V$46,SALES!$R:$R,Charts!$Q48,SALES!$F:$F,"საცხოვრებელი")+COUNTIFS(Consolidate!$C:$C,Charts!V$46,Consolidate!$R:$R,Charts!$Q48,Consolidate!$F:$F,"საცხოვრებელი")</f>
        <v>53</v>
      </c>
      <c r="W48" s="7"/>
      <c r="X48" s="7"/>
      <c r="Y48" s="7"/>
      <c r="Z48" s="7"/>
      <c r="AA48" s="7"/>
      <c r="AB48" s="7"/>
      <c r="AC48" s="7"/>
      <c r="AD48" s="7"/>
      <c r="AE48" s="7"/>
      <c r="AF48" s="7"/>
      <c r="AG48" s="7"/>
    </row>
    <row r="49" spans="1:33" x14ac:dyDescent="0.3">
      <c r="A49" s="7"/>
      <c r="O49" s="7"/>
      <c r="P49" s="7"/>
      <c r="Q49" s="186" t="s">
        <v>1836</v>
      </c>
      <c r="R49" s="107">
        <f t="shared" si="8"/>
        <v>95</v>
      </c>
      <c r="S49" s="107">
        <f>COUNTIFS(SALES!$C:$C,Charts!S$46,SALES!$R:$R,Charts!$Q49,SALES!$F:$F,"საცხოვრებელი")+COUNTIFS(Consolidate!$C:$C,Charts!S$46,Consolidate!$R:$R,Charts!$Q49,Consolidate!$F:$F,"საცხოვრებელი")</f>
        <v>0</v>
      </c>
      <c r="T49" s="107">
        <f>COUNTIFS(SALES!$C:$C,Charts!T$46,SALES!$R:$R,Charts!$Q49,SALES!$F:$F,"საცხოვრებელი")+COUNTIFS(Consolidate!$C:$C,Charts!T$46,Consolidate!$R:$R,Charts!$Q49,Consolidate!$F:$F,"საცხოვრებელი")</f>
        <v>22</v>
      </c>
      <c r="U49" s="107">
        <f>COUNTIFS(SALES!$C:$C,Charts!U$46,SALES!$R:$R,Charts!$Q49,SALES!$F:$F,"საცხოვრებელი")+COUNTIFS(Consolidate!$C:$C,Charts!U$46,Consolidate!$R:$R,Charts!$Q49,Consolidate!$F:$F,"საცხოვრებელი")</f>
        <v>44</v>
      </c>
      <c r="V49" s="89">
        <f>COUNTIFS(SALES!$C:$C,Charts!V$46,SALES!$R:$R,Charts!$Q49,SALES!$F:$F,"საცხოვრებელი")+COUNTIFS(Consolidate!$C:$C,Charts!V$46,Consolidate!$R:$R,Charts!$Q49,Consolidate!$F:$F,"საცხოვრებელი")</f>
        <v>29</v>
      </c>
      <c r="W49" s="7"/>
      <c r="X49" s="7"/>
      <c r="Y49" s="7"/>
      <c r="Z49" s="7"/>
      <c r="AA49" s="7"/>
      <c r="AB49" s="7"/>
      <c r="AC49" s="7"/>
      <c r="AD49" s="7"/>
      <c r="AE49" s="7"/>
      <c r="AF49" s="7"/>
      <c r="AG49" s="7"/>
    </row>
    <row r="50" spans="1:33" x14ac:dyDescent="0.3">
      <c r="A50" s="7"/>
      <c r="O50" s="7"/>
      <c r="P50" s="7"/>
      <c r="Q50" s="187" t="s">
        <v>17130</v>
      </c>
      <c r="R50" s="107">
        <f t="shared" si="8"/>
        <v>8</v>
      </c>
      <c r="S50" s="188">
        <f>COUNTIFS(SALES!$C:$C,Charts!S$46,SALES!$S:$S,Charts!$Q50,SALES!$F:$F,"საცხოვრებელი")+COUNTIFS(Consolidate!$C:$C,Charts!S$46,Consolidate!$S:$S,Charts!$Q50,Consolidate!$F:$F,"საცხოვრებელი")</f>
        <v>0</v>
      </c>
      <c r="T50" s="188">
        <f>COUNTIFS(SALES!$C:$C,Charts!T$46,SALES!$S:$S,Charts!$Q50,SALES!$F:$F,"საცხოვრებელი")+COUNTIFS(Consolidate!$C:$C,Charts!T$46,Consolidate!$S:$S,Charts!$Q50,Consolidate!$F:$F,"საცხოვრებელი")</f>
        <v>0</v>
      </c>
      <c r="U50" s="188">
        <f>COUNTIFS(SALES!$C:$C,Charts!U$46,SALES!$S:$S,Charts!$Q50,SALES!$F:$F,"საცხოვრებელი")+COUNTIFS(Consolidate!$C:$C,Charts!U$46,Consolidate!$S:$S,Charts!$Q50,Consolidate!$F:$F,"საცხოვრებელი")</f>
        <v>0</v>
      </c>
      <c r="V50" s="189">
        <f>COUNTIFS(SALES!$C:$C,Charts!V$46,SALES!$S:$S,Charts!$Q50,SALES!$F:$F,"საცხოვრებელი")+COUNTIFS(Consolidate!$C:$C,Charts!V$46,Consolidate!$S:$S,Charts!$Q50,Consolidate!$F:$F,"საცხოვრებელი")</f>
        <v>8</v>
      </c>
      <c r="W50" s="7"/>
      <c r="X50" s="7"/>
      <c r="Y50" s="7"/>
      <c r="Z50" s="7"/>
      <c r="AA50" s="7"/>
      <c r="AB50" s="7"/>
      <c r="AC50" s="7"/>
      <c r="AD50" s="7"/>
      <c r="AE50" s="7"/>
      <c r="AF50" s="7"/>
      <c r="AG50" s="7"/>
    </row>
    <row r="51" spans="1:33" x14ac:dyDescent="0.3">
      <c r="A51" s="7"/>
      <c r="O51" s="7"/>
      <c r="P51" s="7"/>
      <c r="Q51" s="187" t="s">
        <v>17131</v>
      </c>
      <c r="R51" s="107">
        <f t="shared" si="8"/>
        <v>17</v>
      </c>
      <c r="S51" s="188">
        <f>COUNTIFS(SALES!$C:$C,Charts!S$46,SALES!$S:$S,Charts!$Q51,SALES!$F:$F,"საცხოვრებელი")+COUNTIFS(Consolidate!$C:$C,Charts!S$46,Consolidate!$S:$S,Charts!$Q51,Consolidate!$F:$F,"საცხოვრებელი")</f>
        <v>0</v>
      </c>
      <c r="T51" s="188">
        <f>COUNTIFS(SALES!$C:$C,Charts!T$46,SALES!$S:$S,Charts!$Q51,SALES!$F:$F,"საცხოვრებელი")+COUNTIFS(Consolidate!$C:$C,Charts!T$46,Consolidate!$S:$S,Charts!$Q51,Consolidate!$F:$F,"საცხოვრებელი")</f>
        <v>0</v>
      </c>
      <c r="U51" s="188">
        <f>COUNTIFS(SALES!$C:$C,Charts!U$46,SALES!$S:$S,Charts!$Q51,SALES!$F:$F,"საცხოვრებელი")+COUNTIFS(Consolidate!$C:$C,Charts!U$46,Consolidate!$S:$S,Charts!$Q51,Consolidate!$F:$F,"საცხოვრებელი")</f>
        <v>0</v>
      </c>
      <c r="V51" s="189">
        <f>COUNTIFS(SALES!$C:$C,Charts!V$46,SALES!$S:$S,Charts!$Q51,SALES!$F:$F,"საცხოვრებელი")+COUNTIFS(Consolidate!$C:$C,Charts!V$46,Consolidate!$S:$S,Charts!$Q51,Consolidate!$F:$F,"საცხოვრებელი")</f>
        <v>17</v>
      </c>
      <c r="W51" s="7"/>
      <c r="X51" s="7"/>
      <c r="Y51" s="7"/>
      <c r="Z51" s="7"/>
      <c r="AA51" s="7"/>
      <c r="AB51" s="7"/>
      <c r="AC51" s="7"/>
      <c r="AD51" s="7"/>
      <c r="AE51" s="7"/>
      <c r="AF51" s="7"/>
      <c r="AG51" s="7"/>
    </row>
    <row r="52" spans="1:33" x14ac:dyDescent="0.3">
      <c r="A52" s="7"/>
      <c r="O52" s="7"/>
      <c r="P52" s="7"/>
      <c r="Q52" s="186" t="s">
        <v>2217</v>
      </c>
      <c r="R52" s="107">
        <f t="shared" ref="R52" si="9">SUM(S52:V52)</f>
        <v>9</v>
      </c>
      <c r="S52" s="107">
        <f>COUNTIFS(SALES!$C:$C,Charts!S$46,SALES!$R:$R,Charts!$Q52,SALES!$F:$F,"საცხოვრებელი")+COUNTIFS(Consolidate!$C:$C,Charts!S$46,Consolidate!$R:$R,Charts!$Q52,Consolidate!$F:$F,"საცხოვრებელი")</f>
        <v>0</v>
      </c>
      <c r="T52" s="107">
        <f>COUNTIFS(SALES!$C:$C,Charts!T$46,SALES!$R:$R,Charts!$Q52,SALES!$F:$F,"საცხოვრებელი")+COUNTIFS(Consolidate!$C:$C,Charts!T$46,Consolidate!$R:$R,Charts!$Q52,Consolidate!$F:$F,"საცხოვრებელი")</f>
        <v>3</v>
      </c>
      <c r="U52" s="107">
        <f>COUNTIFS(SALES!$C:$C,Charts!U$46,SALES!$R:$R,Charts!$Q52,SALES!$F:$F,"საცხოვრებელი")+COUNTIFS(Consolidate!$C:$C,Charts!U$46,Consolidate!$R:$R,Charts!$Q52,Consolidate!$F:$F,"საცხოვრებელი")</f>
        <v>5</v>
      </c>
      <c r="V52" s="89">
        <f>COUNTIFS(SALES!$C:$C,Charts!V$46,SALES!$R:$R,Charts!$Q52,SALES!$F:$F,"საცხოვრებელი")+COUNTIFS(Consolidate!$C:$C,Charts!V$46,Consolidate!$R:$R,Charts!$Q52,Consolidate!$F:$F,"საცხოვრებელი")</f>
        <v>1</v>
      </c>
      <c r="W52" s="7"/>
      <c r="X52" s="7"/>
      <c r="Y52" s="7"/>
      <c r="Z52" s="7"/>
      <c r="AA52" s="7"/>
      <c r="AB52" s="7"/>
      <c r="AC52" s="7"/>
      <c r="AD52" s="7"/>
      <c r="AE52" s="7"/>
      <c r="AF52" s="7"/>
      <c r="AG52" s="7"/>
    </row>
    <row r="53" spans="1:33" x14ac:dyDescent="0.3">
      <c r="A53" s="7"/>
      <c r="O53" s="7"/>
      <c r="P53" s="7"/>
      <c r="Q53" s="90" t="s">
        <v>639</v>
      </c>
      <c r="R53" s="91">
        <f>SUM(R47:R49)+SUM(R52)</f>
        <v>743</v>
      </c>
      <c r="S53" s="91">
        <f t="shared" ref="S53:V53" si="10">SUM(S47:S49)+SUM(S52)</f>
        <v>0</v>
      </c>
      <c r="T53" s="91">
        <f t="shared" si="10"/>
        <v>292</v>
      </c>
      <c r="U53" s="91">
        <f t="shared" si="10"/>
        <v>317</v>
      </c>
      <c r="V53" s="91">
        <f t="shared" si="10"/>
        <v>134</v>
      </c>
      <c r="W53" s="7"/>
      <c r="X53" s="7"/>
      <c r="Y53" s="7"/>
      <c r="Z53" s="7"/>
      <c r="AA53" s="7"/>
      <c r="AB53" s="7"/>
      <c r="AC53" s="7"/>
      <c r="AD53" s="7"/>
      <c r="AE53" s="7"/>
      <c r="AF53" s="7"/>
      <c r="AG53" s="7"/>
    </row>
    <row r="54" spans="1:33" x14ac:dyDescent="0.3">
      <c r="A54" s="7"/>
      <c r="O54" s="7"/>
      <c r="P54" s="7"/>
      <c r="Q54" s="7"/>
      <c r="R54" s="7"/>
      <c r="S54" s="7"/>
      <c r="T54" s="7"/>
      <c r="U54" s="7"/>
      <c r="V54" s="7"/>
      <c r="W54" s="7"/>
      <c r="X54" s="7"/>
      <c r="Y54" s="7"/>
      <c r="Z54" s="7"/>
      <c r="AA54" s="7"/>
      <c r="AB54" s="7"/>
      <c r="AC54" s="7"/>
      <c r="AD54" s="7"/>
      <c r="AE54" s="7"/>
      <c r="AF54" s="7"/>
      <c r="AG54" s="7"/>
    </row>
    <row r="55" spans="1:33" x14ac:dyDescent="0.3">
      <c r="A55" s="7"/>
      <c r="O55" s="7"/>
      <c r="P55" s="7"/>
      <c r="Q55" s="193" t="s">
        <v>1835</v>
      </c>
      <c r="R55" s="194" t="s">
        <v>639</v>
      </c>
      <c r="S55" s="194">
        <v>2023</v>
      </c>
      <c r="T55" s="194">
        <v>2024</v>
      </c>
      <c r="U55" s="194">
        <v>2025</v>
      </c>
      <c r="V55" s="195">
        <v>2026</v>
      </c>
      <c r="W55" s="7"/>
      <c r="X55" s="7"/>
      <c r="Y55" s="7"/>
      <c r="Z55" s="7"/>
      <c r="AA55" s="7"/>
      <c r="AB55" s="7"/>
      <c r="AC55" s="7"/>
      <c r="AD55" s="7"/>
      <c r="AE55" s="7"/>
      <c r="AF55" s="7"/>
      <c r="AG55" s="7"/>
    </row>
    <row r="56" spans="1:33" x14ac:dyDescent="0.3">
      <c r="A56" s="7"/>
      <c r="O56" s="7"/>
      <c r="P56" s="7"/>
      <c r="Q56" s="200">
        <f>Q47</f>
        <v>1</v>
      </c>
      <c r="R56" s="177">
        <f>IFERROR(R47/R$53,0)</f>
        <v>0.47913862718707939</v>
      </c>
      <c r="S56" s="177">
        <f t="shared" ref="S56:V56" si="11">IFERROR(S47/S$53,0)</f>
        <v>0</v>
      </c>
      <c r="T56" s="177">
        <f t="shared" si="11"/>
        <v>0.45547945205479451</v>
      </c>
      <c r="U56" s="177">
        <f t="shared" si="11"/>
        <v>0.54258675078864349</v>
      </c>
      <c r="V56" s="178">
        <f t="shared" si="11"/>
        <v>0.38059701492537312</v>
      </c>
      <c r="W56" s="7"/>
      <c r="X56" s="7"/>
      <c r="Y56" s="7"/>
      <c r="Z56" s="7"/>
      <c r="AA56" s="7"/>
      <c r="AB56" s="7"/>
      <c r="AC56" s="7"/>
      <c r="AD56" s="7"/>
      <c r="AE56" s="7"/>
      <c r="AF56" s="7"/>
      <c r="AG56" s="7"/>
    </row>
    <row r="57" spans="1:33" x14ac:dyDescent="0.3">
      <c r="A57" s="7"/>
      <c r="O57" s="7"/>
      <c r="P57" s="7"/>
      <c r="Q57" s="201" t="str">
        <f t="shared" ref="Q57:Q61" si="12">Q48</f>
        <v>შიდა განვადება</v>
      </c>
      <c r="R57" s="177">
        <f t="shared" ref="R57:V57" si="13">IFERROR(R48/R$53,0)</f>
        <v>0.38088829071332436</v>
      </c>
      <c r="S57" s="177">
        <f t="shared" si="13"/>
        <v>0</v>
      </c>
      <c r="T57" s="177">
        <f t="shared" si="13"/>
        <v>0.4589041095890411</v>
      </c>
      <c r="U57" s="177">
        <f t="shared" si="13"/>
        <v>0.30283911671924291</v>
      </c>
      <c r="V57" s="178">
        <f t="shared" si="13"/>
        <v>0.39552238805970147</v>
      </c>
      <c r="W57" s="7"/>
      <c r="X57" s="7"/>
      <c r="Y57" s="7"/>
      <c r="Z57" s="7"/>
      <c r="AA57" s="7"/>
      <c r="AB57" s="7"/>
      <c r="AC57" s="7"/>
      <c r="AD57" s="7"/>
      <c r="AE57" s="7"/>
      <c r="AF57" s="7"/>
      <c r="AG57" s="7"/>
    </row>
    <row r="58" spans="1:33" x14ac:dyDescent="0.3">
      <c r="A58" s="7"/>
      <c r="O58" s="7"/>
      <c r="P58" s="7"/>
      <c r="Q58" s="202" t="str">
        <f t="shared" si="12"/>
        <v>ბანკი</v>
      </c>
      <c r="R58" s="198">
        <f t="shared" ref="R58:V58" si="14">IFERROR(R49/R$53,0)</f>
        <v>0.12786002691790041</v>
      </c>
      <c r="S58" s="198">
        <f t="shared" si="14"/>
        <v>0</v>
      </c>
      <c r="T58" s="198">
        <f t="shared" si="14"/>
        <v>7.5342465753424653E-2</v>
      </c>
      <c r="U58" s="198">
        <f t="shared" si="14"/>
        <v>0.13880126182965299</v>
      </c>
      <c r="V58" s="199">
        <f t="shared" si="14"/>
        <v>0.21641791044776118</v>
      </c>
      <c r="W58" s="7"/>
      <c r="X58" s="7"/>
      <c r="Y58" s="7"/>
      <c r="Z58" s="7"/>
      <c r="AA58" s="7"/>
      <c r="AB58" s="7"/>
      <c r="AC58" s="7"/>
      <c r="AD58" s="7"/>
      <c r="AE58" s="7"/>
      <c r="AF58" s="7"/>
      <c r="AG58" s="7"/>
    </row>
    <row r="59" spans="1:33" x14ac:dyDescent="0.3">
      <c r="A59" s="7"/>
      <c r="O59" s="7"/>
      <c r="P59" s="7"/>
      <c r="Q59" s="204" t="str">
        <f t="shared" si="12"/>
        <v>TBC</v>
      </c>
      <c r="R59" s="205">
        <f>IFERROR(R50/R$49,0)</f>
        <v>8.4210526315789472E-2</v>
      </c>
      <c r="S59" s="205">
        <f t="shared" ref="S59:V59" si="15">IFERROR(S50/S$49,0)</f>
        <v>0</v>
      </c>
      <c r="T59" s="205">
        <f t="shared" si="15"/>
        <v>0</v>
      </c>
      <c r="U59" s="205">
        <f t="shared" si="15"/>
        <v>0</v>
      </c>
      <c r="V59" s="206">
        <f t="shared" si="15"/>
        <v>0.27586206896551724</v>
      </c>
      <c r="W59" s="7"/>
      <c r="X59" s="7"/>
      <c r="Y59" s="7"/>
      <c r="Z59" s="7"/>
      <c r="AA59" s="7"/>
      <c r="AB59" s="7"/>
      <c r="AC59" s="7"/>
      <c r="AD59" s="7"/>
      <c r="AE59" s="7"/>
      <c r="AF59" s="7"/>
      <c r="AG59" s="7"/>
    </row>
    <row r="60" spans="1:33" x14ac:dyDescent="0.3">
      <c r="A60" s="7"/>
      <c r="O60" s="7"/>
      <c r="P60" s="7"/>
      <c r="Q60" s="207" t="str">
        <f t="shared" si="12"/>
        <v>BOG</v>
      </c>
      <c r="R60" s="208">
        <f t="shared" ref="R60:V60" si="16">IFERROR(R51/R$49,0)</f>
        <v>0.17894736842105263</v>
      </c>
      <c r="S60" s="208">
        <f t="shared" si="16"/>
        <v>0</v>
      </c>
      <c r="T60" s="208">
        <f t="shared" si="16"/>
        <v>0</v>
      </c>
      <c r="U60" s="208">
        <f t="shared" si="16"/>
        <v>0</v>
      </c>
      <c r="V60" s="209">
        <f t="shared" si="16"/>
        <v>0.58620689655172409</v>
      </c>
      <c r="W60" s="7"/>
      <c r="X60" s="7"/>
      <c r="Y60" s="7"/>
      <c r="Z60" s="7"/>
      <c r="AA60" s="7"/>
      <c r="AB60" s="7"/>
      <c r="AC60" s="7"/>
      <c r="AD60" s="7"/>
      <c r="AE60" s="7"/>
      <c r="AF60" s="7"/>
      <c r="AG60" s="7"/>
    </row>
    <row r="61" spans="1:33" x14ac:dyDescent="0.3">
      <c r="A61" s="7"/>
      <c r="O61" s="7"/>
      <c r="P61" s="7"/>
      <c r="Q61" s="203" t="str">
        <f t="shared" si="12"/>
        <v>cancelled</v>
      </c>
      <c r="R61" s="196">
        <f>IFERROR(R52/R$53,0)</f>
        <v>1.2113055181695828E-2</v>
      </c>
      <c r="S61" s="196">
        <f t="shared" ref="S61:V61" si="17">IFERROR(S52/S$53,0)</f>
        <v>0</v>
      </c>
      <c r="T61" s="196">
        <f t="shared" si="17"/>
        <v>1.0273972602739725E-2</v>
      </c>
      <c r="U61" s="196">
        <f t="shared" si="17"/>
        <v>1.5772870662460567E-2</v>
      </c>
      <c r="V61" s="197">
        <f t="shared" si="17"/>
        <v>7.462686567164179E-3</v>
      </c>
      <c r="W61" s="7"/>
      <c r="X61" s="7"/>
      <c r="Y61" s="7"/>
      <c r="Z61" s="7"/>
      <c r="AA61" s="7"/>
      <c r="AB61" s="7"/>
      <c r="AC61" s="7"/>
      <c r="AD61" s="7"/>
      <c r="AE61" s="7"/>
      <c r="AF61" s="7"/>
      <c r="AG61" s="7"/>
    </row>
    <row r="62" spans="1:33" x14ac:dyDescent="0.3">
      <c r="A62" s="7"/>
      <c r="O62" s="7"/>
      <c r="P62" s="7"/>
      <c r="Q62" s="7"/>
      <c r="R62" s="7"/>
      <c r="S62" s="7"/>
      <c r="T62" s="7"/>
      <c r="U62" s="7"/>
      <c r="V62" s="7"/>
      <c r="W62" s="7"/>
      <c r="X62" s="7"/>
      <c r="Y62" s="7"/>
      <c r="Z62" s="7"/>
      <c r="AA62" s="7"/>
      <c r="AB62" s="7"/>
      <c r="AC62" s="7"/>
      <c r="AD62" s="7"/>
      <c r="AE62" s="7"/>
      <c r="AF62" s="7"/>
      <c r="AG62" s="7"/>
    </row>
    <row r="63" spans="1:33" x14ac:dyDescent="0.3">
      <c r="A63" s="7"/>
      <c r="O63" s="7"/>
      <c r="P63" s="7"/>
      <c r="Q63" s="7"/>
      <c r="R63" s="7"/>
      <c r="S63" s="7"/>
      <c r="T63" s="7"/>
      <c r="U63" s="7"/>
      <c r="V63" s="7"/>
      <c r="W63" s="7"/>
      <c r="X63" s="7"/>
      <c r="Y63" s="7"/>
      <c r="Z63" s="7"/>
      <c r="AA63" s="7"/>
      <c r="AB63" s="7"/>
      <c r="AC63" s="7"/>
      <c r="AD63" s="7"/>
      <c r="AE63" s="7"/>
      <c r="AF63" s="7"/>
      <c r="AG63" s="7"/>
    </row>
    <row r="64" spans="1:33" x14ac:dyDescent="0.3">
      <c r="A64" s="7"/>
      <c r="O64" s="7"/>
      <c r="P64" s="7"/>
      <c r="Q64" s="7"/>
      <c r="R64" s="7"/>
      <c r="S64" s="7"/>
      <c r="T64" s="7"/>
      <c r="U64" s="7"/>
      <c r="V64" s="7"/>
      <c r="W64" s="7"/>
      <c r="X64" s="7"/>
      <c r="Y64" s="7"/>
      <c r="Z64" s="7"/>
      <c r="AA64" s="7"/>
      <c r="AB64" s="7"/>
      <c r="AC64" s="7"/>
      <c r="AD64" s="7"/>
      <c r="AE64" s="7"/>
      <c r="AF64" s="7"/>
      <c r="AG64" s="7"/>
    </row>
    <row r="65" spans="1:33" ht="14.7" customHeight="1" x14ac:dyDescent="0.3">
      <c r="A65" s="7"/>
      <c r="B65" s="7"/>
      <c r="C65" s="85"/>
      <c r="D65" s="85"/>
      <c r="E65" s="85"/>
      <c r="F65" s="85"/>
      <c r="G65" s="85"/>
      <c r="H65" s="85"/>
      <c r="I65" s="85"/>
      <c r="J65" s="85"/>
      <c r="K65" s="85"/>
      <c r="L65" s="85"/>
      <c r="M65" s="85"/>
      <c r="N65" s="85"/>
      <c r="O65" s="85"/>
      <c r="P65" s="7"/>
      <c r="Q65" s="254" t="s">
        <v>1683</v>
      </c>
      <c r="R65" s="254" t="s">
        <v>16935</v>
      </c>
      <c r="S65" s="254" t="s">
        <v>2672</v>
      </c>
      <c r="T65" s="7"/>
      <c r="U65" s="7"/>
      <c r="V65" s="7"/>
      <c r="W65" s="7"/>
      <c r="X65" s="7"/>
      <c r="Y65" s="7"/>
      <c r="Z65" s="7"/>
      <c r="AA65" s="7"/>
      <c r="AB65" s="7"/>
      <c r="AC65" s="7"/>
      <c r="AD65" s="7"/>
      <c r="AE65" s="7"/>
      <c r="AF65" s="7"/>
      <c r="AG65" s="7"/>
    </row>
    <row r="66" spans="1:33" ht="14.7" customHeight="1" x14ac:dyDescent="0.3">
      <c r="A66" s="7"/>
      <c r="B66" s="7"/>
      <c r="C66" s="84">
        <f t="shared" ref="C66:N66" si="18">EOMONTH(D66,-1)</f>
        <v>45777</v>
      </c>
      <c r="D66" s="84">
        <f t="shared" si="18"/>
        <v>45808</v>
      </c>
      <c r="E66" s="84">
        <f t="shared" si="18"/>
        <v>45838</v>
      </c>
      <c r="F66" s="84">
        <f t="shared" si="18"/>
        <v>45869</v>
      </c>
      <c r="G66" s="84">
        <f t="shared" si="18"/>
        <v>45900</v>
      </c>
      <c r="H66" s="84">
        <f t="shared" si="18"/>
        <v>45930</v>
      </c>
      <c r="I66" s="84">
        <f t="shared" si="18"/>
        <v>45961</v>
      </c>
      <c r="J66" s="84">
        <f t="shared" si="18"/>
        <v>45991</v>
      </c>
      <c r="K66" s="84">
        <f t="shared" si="18"/>
        <v>46022</v>
      </c>
      <c r="L66" s="84">
        <f t="shared" si="18"/>
        <v>46053</v>
      </c>
      <c r="M66" s="84">
        <f t="shared" si="18"/>
        <v>46081</v>
      </c>
      <c r="N66" s="84">
        <f t="shared" si="18"/>
        <v>46112</v>
      </c>
      <c r="O66" s="84">
        <f>B1</f>
        <v>46142</v>
      </c>
      <c r="P66" s="7"/>
      <c r="Q66" s="254"/>
      <c r="R66" s="254"/>
      <c r="S66" s="254"/>
      <c r="T66" s="7"/>
      <c r="U66" s="7"/>
      <c r="V66" s="7"/>
      <c r="W66" s="7"/>
      <c r="X66" s="7"/>
      <c r="Y66" s="7"/>
      <c r="Z66" s="7"/>
      <c r="AA66" s="7"/>
      <c r="AB66" s="7"/>
      <c r="AC66" s="7"/>
      <c r="AD66" s="7"/>
      <c r="AE66" s="7"/>
      <c r="AF66" s="7"/>
      <c r="AG66" s="7"/>
    </row>
    <row r="67" spans="1:33" x14ac:dyDescent="0.3">
      <c r="A67" s="7"/>
      <c r="B67" s="7" t="s">
        <v>418</v>
      </c>
      <c r="C67" s="85">
        <f>IF(SUMIFS(REPORT!$147:$147,REPORT!$1:$1,Charts!C$66)=0,SUMIFS(REPORT!$147:$147,REPORT!$1:$1,EOMONTH(Charts!C$66,-1)),SUMIFS(REPORT!$147:$147,REPORT!$1:$1,Charts!C$66))</f>
        <v>1645.0407830342576</v>
      </c>
      <c r="D67" s="85">
        <f>IF(SUMIFS(REPORT!$147:$147,REPORT!$1:$1,Charts!D$66)=0,SUMIFS(REPORT!$147:$147,REPORT!$1:$1,EOMONTH(Charts!D$66,-1)),SUMIFS(REPORT!$147:$147,REPORT!$1:$1,Charts!D$66))</f>
        <v>1675.2812293655077</v>
      </c>
      <c r="E67" s="85">
        <f>IF(SUMIFS(REPORT!$147:$147,REPORT!$1:$1,Charts!E$66)=0,SUMIFS(REPORT!$147:$147,REPORT!$1:$1,EOMONTH(Charts!E$66,-1)),SUMIFS(REPORT!$147:$147,REPORT!$1:$1,Charts!E$66))</f>
        <v>1752.5914315569489</v>
      </c>
      <c r="F67" s="85">
        <f>IF(SUMIFS(REPORT!$147:$147,REPORT!$1:$1,Charts!F$66)=0,SUMIFS(REPORT!$147:$147,REPORT!$1:$1,EOMONTH(Charts!F$66,-1)),SUMIFS(REPORT!$147:$147,REPORT!$1:$1,Charts!F$66))</f>
        <v>1792.6547406082291</v>
      </c>
      <c r="G67" s="85">
        <f>IF(SUMIFS(REPORT!$147:$147,REPORT!$1:$1,Charts!G$66)=0,SUMIFS(REPORT!$147:$147,REPORT!$1:$1,EOMONTH(Charts!G$66,-1)),SUMIFS(REPORT!$147:$147,REPORT!$1:$1,Charts!G$66))</f>
        <v>2010.1412639405205</v>
      </c>
      <c r="H67" s="85">
        <f>IF(SUMIFS(REPORT!$147:$147,REPORT!$1:$1,Charts!H$66)=0,SUMIFS(REPORT!$147:$147,REPORT!$1:$1,EOMONTH(Charts!H$66,-1)),SUMIFS(REPORT!$147:$147,REPORT!$1:$1,Charts!H$66))</f>
        <v>1812.1788919839057</v>
      </c>
      <c r="I67" s="85">
        <f>IF(SUMIFS(REPORT!$147:$147,REPORT!$1:$1,Charts!I$66)=0,SUMIFS(REPORT!$147:$147,REPORT!$1:$1,EOMONTH(Charts!I$66,-1)),SUMIFS(REPORT!$147:$147,REPORT!$1:$1,Charts!I$66))</f>
        <v>1792.8824907934384</v>
      </c>
      <c r="J67" s="85">
        <f>IF(SUMIFS(REPORT!$147:$147,REPORT!$1:$1,Charts!J$66)=0,SUMIFS(REPORT!$147:$147,REPORT!$1:$1,EOMONTH(Charts!J$66,-1)),SUMIFS(REPORT!$147:$147,REPORT!$1:$1,Charts!J$66))</f>
        <v>1931.9349251515525</v>
      </c>
      <c r="K67" s="85">
        <f>IF(SUMIFS(REPORT!$147:$147,REPORT!$1:$1,Charts!K$66)=0,SUMIFS(REPORT!$147:$147,REPORT!$1:$1,EOMONTH(Charts!K$66,-1)),SUMIFS(REPORT!$147:$147,REPORT!$1:$1,Charts!K$66))</f>
        <v>1811.7527509544122</v>
      </c>
      <c r="L67" s="85">
        <f>IF(SUMIFS(REPORT!$147:$147,REPORT!$1:$1,Charts!L$66)=0,SUMIFS(REPORT!$147:$147,REPORT!$1:$1,EOMONTH(Charts!L$66,-1)),SUMIFS(REPORT!$147:$147,REPORT!$1:$1,Charts!L$66))</f>
        <v>1788.921867072552</v>
      </c>
      <c r="M67" s="85">
        <f>IF(SUMIFS(REPORT!$147:$147,REPORT!$1:$1,Charts!M$66)=0,SUMIFS(REPORT!$147:$147,REPORT!$1:$1,EOMONTH(Charts!M$66,-1)),SUMIFS(REPORT!$147:$147,REPORT!$1:$1,Charts!M$66))</f>
        <v>1981.2086609259957</v>
      </c>
      <c r="N67" s="85">
        <f>IF(SUMIFS(REPORT!$147:$147,REPORT!$1:$1,Charts!N$66)=0,SUMIFS(REPORT!$147:$147,REPORT!$1:$1,EOMONTH(Charts!N$66,-1)),SUMIFS(REPORT!$147:$147,REPORT!$1:$1,Charts!N$66))</f>
        <v>1799.8156244060062</v>
      </c>
      <c r="O67" s="85">
        <f>IF(SUMIFS(REPORT!$147:$147,REPORT!$1:$1,Charts!O$66)=0,SUMIFS(REPORT!$147:$147,REPORT!$1:$1,EOMONTH(Charts!O$66,-1)),SUMIFS(REPORT!$147:$147,REPORT!$1:$1,Charts!O$66))</f>
        <v>1896.0125349463733</v>
      </c>
      <c r="P67" s="86"/>
      <c r="Q67" s="83">
        <f>IFERROR((O67-C67)/C67,0)</f>
        <v>0.1525626321854473</v>
      </c>
      <c r="R67" s="83">
        <f>IFERROR((O67-M67)/M67,0)</f>
        <v>-4.3002096477714066E-2</v>
      </c>
      <c r="S67" s="83">
        <f>IFERROR((REPORT!BY147-REPORT!BM147)/REPORT!BM147,0)</f>
        <v>0.11765100101698962</v>
      </c>
      <c r="T67" s="7"/>
      <c r="U67" s="7"/>
      <c r="V67" s="7"/>
      <c r="W67" s="7"/>
      <c r="X67" s="7"/>
      <c r="Y67" s="7"/>
      <c r="Z67" s="7"/>
      <c r="AA67" s="7"/>
      <c r="AB67" s="7"/>
      <c r="AC67" s="7"/>
      <c r="AD67" s="7"/>
      <c r="AE67" s="7"/>
      <c r="AF67" s="7"/>
      <c r="AG67" s="7"/>
    </row>
    <row r="68" spans="1:33" x14ac:dyDescent="0.3">
      <c r="A68" s="7"/>
      <c r="B68" s="7" t="s">
        <v>416</v>
      </c>
      <c r="C68" s="85">
        <f>SUMIFS(REPORT!$141:$141,REPORT!$1:$1,Charts!C$66)</f>
        <v>1474.3965517241379</v>
      </c>
      <c r="D68" s="85">
        <f>IF(SUMIFS(REPORT!$141:$141,REPORT!$1:$1,Charts!D$66)=0,SUMIFS(REPORT!$141:$141,REPORT!$1:$1,Charts!D$66),SUMIFS(REPORT!$141:$141,REPORT!$1:$1,Charts!D$66))</f>
        <v>1454.7850678733032</v>
      </c>
      <c r="E68" s="85">
        <f>IF(SUMIFS(REPORT!$141:$141,REPORT!$1:$1,Charts!E$66)=0,SUMIFS(REPORT!$141:$141,REPORT!$1:$1,Charts!E$66),SUMIFS(REPORT!$141:$141,REPORT!$1:$1,Charts!E$66))</f>
        <v>1491.6257647565703</v>
      </c>
      <c r="F68" s="85">
        <f>IF(SUMIFS(REPORT!$141:$141,REPORT!$1:$1,Charts!F$66)=0,SUMIFS(REPORT!$141:$141,REPORT!$1:$1,Charts!F$66),SUMIFS(REPORT!$141:$141,REPORT!$1:$1,Charts!F$66))</f>
        <v>1518.9919617640671</v>
      </c>
      <c r="G68" s="85">
        <f>IF(SUMIFS(REPORT!$141:$141,REPORT!$1:$1,Charts!G$66)=0,SUMIFS(REPORT!$141:$141,REPORT!$1:$1,Charts!G$66),SUMIFS(REPORT!$141:$141,REPORT!$1:$1,Charts!G$66))</f>
        <v>1541.5762834417931</v>
      </c>
      <c r="H68" s="85">
        <f>IF(SUMIFS(REPORT!$141:$141,REPORT!$1:$1,Charts!H$66)=0,SUMIFS(REPORT!$141:$141,REPORT!$1:$1,Charts!H$66),SUMIFS(REPORT!$141:$141,REPORT!$1:$1,Charts!H$66))</f>
        <v>1514.5098458904113</v>
      </c>
      <c r="I68" s="85">
        <f>IF(SUMIFS(REPORT!$141:$141,REPORT!$1:$1,Charts!I$66)=0,SUMIFS(REPORT!$141:$141,REPORT!$1:$1,Charts!I$66),SUMIFS(REPORT!$141:$141,REPORT!$1:$1,Charts!I$66))</f>
        <v>1510.8588901879664</v>
      </c>
      <c r="J68" s="85">
        <f>IF(SUMIFS(REPORT!$141:$141,REPORT!$1:$1,Charts!J$66)=0,SUMIFS(REPORT!$141:$141,REPORT!$1:$1,Charts!J$66),SUMIFS(REPORT!$141:$141,REPORT!$1:$1,Charts!J$66))</f>
        <v>1473.8508170795994</v>
      </c>
      <c r="K68" s="85">
        <f>IF(SUMIFS(REPORT!$141:$141,REPORT!$1:$1,Charts!K$66)=0,SUMIFS(REPORT!$141:$141,REPORT!$1:$1,Charts!K$66),SUMIFS(REPORT!$141:$141,REPORT!$1:$1,Charts!K$66))</f>
        <v>1514.3363239015412</v>
      </c>
      <c r="L68" s="85">
        <f>IF(SUMIFS(REPORT!$141:$141,REPORT!$1:$1,Charts!L$66)=0,SUMIFS(REPORT!$141:$141,REPORT!$1:$1,Charts!L$66),SUMIFS(REPORT!$141:$141,REPORT!$1:$1,Charts!L$66))</f>
        <v>1598.7571626160836</v>
      </c>
      <c r="M68" s="85">
        <f>IF(SUMIFS(REPORT!$141:$141,REPORT!$1:$1,Charts!M$66)=0,SUMIFS(REPORT!$141:$141,REPORT!$1:$1,Charts!M$66),SUMIFS(REPORT!$141:$141,REPORT!$1:$1,Charts!M$66))</f>
        <v>1624.1597426963281</v>
      </c>
      <c r="N68" s="85">
        <f>IF(SUMIFS(REPORT!$141:$141,REPORT!$1:$1,Charts!N$66)=0,SUMIFS(REPORT!$141:$141,REPORT!$1:$1,Charts!N$66),SUMIFS(REPORT!$141:$141,REPORT!$1:$1,Charts!N$66))</f>
        <v>1609.2248062015503</v>
      </c>
      <c r="O68" s="85">
        <f>IF(SUMIFS(REPORT!$141:$141,REPORT!$1:$1,Charts!O$66)=0,SUMIFS(REPORT!$141:$141,REPORT!$1:$1,Charts!O$66),SUMIFS(REPORT!$141:$141,REPORT!$1:$1,Charts!O$66))</f>
        <v>1467.2761960669213</v>
      </c>
      <c r="P68" s="86"/>
      <c r="Q68" s="83">
        <f>IFERROR((O68-C68)/C68,0)</f>
        <v>-4.8293355331644923E-3</v>
      </c>
      <c r="R68" s="83">
        <f>IFERROR((O68-M68)/M68,0)</f>
        <v>-9.6593667793389903E-2</v>
      </c>
      <c r="S68" s="83">
        <f>IFERROR((REPORT!BY141-REPORT!BM141)/REPORT!BM141,0)</f>
        <v>5.5535297890160762E-2</v>
      </c>
      <c r="T68" s="7"/>
      <c r="U68" s="7"/>
      <c r="V68" s="7"/>
      <c r="W68" s="7"/>
      <c r="X68" s="7"/>
      <c r="Y68" s="7"/>
      <c r="Z68" s="7"/>
      <c r="AA68" s="7"/>
      <c r="AB68" s="7"/>
      <c r="AC68" s="7"/>
      <c r="AD68" s="7"/>
      <c r="AE68" s="7"/>
      <c r="AF68" s="7"/>
      <c r="AG68" s="7"/>
    </row>
    <row r="69" spans="1:33" x14ac:dyDescent="0.3">
      <c r="A69" s="7"/>
      <c r="B69" s="7" t="s">
        <v>417</v>
      </c>
      <c r="C69" s="85">
        <f>SUMIFS(REPORT!$135:$135,REPORT!$1:$1,Charts!C$66)</f>
        <v>1242.3398542385885</v>
      </c>
      <c r="D69" s="85">
        <f>IF(SUMIFS(REPORT!$135:$135,REPORT!$1:$1,Charts!D$66)=0,SUMIFS(REPORT!$135:$135,REPORT!$1:$1,Charts!C$66),SUMIFS(REPORT!$135:$135,REPORT!$1:$1,Charts!D$66))</f>
        <v>1183.6239889524561</v>
      </c>
      <c r="E69" s="85">
        <f>IF(SUMIFS(REPORT!$135:$135,REPORT!$1:$1,Charts!E$66)=0,SUMIFS(REPORT!$135:$135,REPORT!$1:$1,Charts!D$66),SUMIFS(REPORT!$135:$135,REPORT!$1:$1,Charts!E$66))</f>
        <v>1161.4155906264943</v>
      </c>
      <c r="F69" s="85">
        <f>IF(SUMIFS(REPORT!$135:$135,REPORT!$1:$1,Charts!F$66)=0,SUMIFS(REPORT!$135:$135,REPORT!$1:$1,Charts!E$66),SUMIFS(REPORT!$135:$135,REPORT!$1:$1,Charts!F$66))</f>
        <v>1408.6473565804276</v>
      </c>
      <c r="G69" s="85">
        <f>IF(SUMIFS(REPORT!$135:$135,REPORT!$1:$1,Charts!G$66)=0,SUMIFS(REPORT!$135:$135,REPORT!$1:$1,Charts!F$66),SUMIFS(REPORT!$135:$135,REPORT!$1:$1,Charts!G$66))</f>
        <v>1295.2388059701493</v>
      </c>
      <c r="H69" s="85">
        <f>IF(SUMIFS(REPORT!$135:$135,REPORT!$1:$1,Charts!H$66)=0,SUMIFS(REPORT!$135:$135,REPORT!$1:$1,Charts!G$66),SUMIFS(REPORT!$135:$135,REPORT!$1:$1,Charts!H$66))</f>
        <v>1215.5237280889269</v>
      </c>
      <c r="I69" s="85">
        <f>IF(SUMIFS(REPORT!$135:$135,REPORT!$1:$1,Charts!I$66)=0,SUMIFS(REPORT!$135:$135,REPORT!$1:$1,Charts!H$66),SUMIFS(REPORT!$135:$135,REPORT!$1:$1,Charts!I$66))</f>
        <v>1203.3055770720373</v>
      </c>
      <c r="J69" s="85">
        <f>IF(SUMIFS(REPORT!$135:$135,REPORT!$1:$1,Charts!J$66)=0,SUMIFS(REPORT!$135:$135,REPORT!$1:$1,Charts!I$66),SUMIFS(REPORT!$135:$135,REPORT!$1:$1,Charts!J$66))</f>
        <v>1489.6006655574045</v>
      </c>
      <c r="K69" s="85">
        <f>IF(SUMIFS(REPORT!$135:$135,REPORT!$1:$1,Charts!K$66)=0,SUMIFS(REPORT!$135:$135,REPORT!$1:$1,Charts!J$66),SUMIFS(REPORT!$135:$135,REPORT!$1:$1,Charts!K$66))</f>
        <v>1230.4493351673545</v>
      </c>
      <c r="L69" s="85">
        <f>IF(SUMIFS(REPORT!$135:$135,REPORT!$1:$1,Charts!L$66)=0,SUMIFS(REPORT!$135:$135,REPORT!$1:$1,Charts!K$66),SUMIFS(REPORT!$135:$135,REPORT!$1:$1,Charts!L$66))</f>
        <v>1199.9557522123894</v>
      </c>
      <c r="M69" s="85">
        <f>IF(SUMIFS(REPORT!$135:$135,REPORT!$1:$1,Charts!M$66)=0,SUMIFS(REPORT!$135:$135,REPORT!$1:$1,Charts!L$66),SUMIFS(REPORT!$135:$135,REPORT!$1:$1,Charts!M$66))</f>
        <v>1387.6946107784431</v>
      </c>
      <c r="N69" s="85">
        <f>IF(SUMIFS(REPORT!$135:$135,REPORT!$1:$1,Charts!N$66)=0,SUMIFS(REPORT!$135:$135,REPORT!$1:$1,Charts!M$66),SUMIFS(REPORT!$135:$135,REPORT!$1:$1,Charts!N$66))</f>
        <v>1209.5942720763724</v>
      </c>
      <c r="O69" s="85">
        <f>IF(SUMIFS(REPORT!$135:$135,REPORT!$1:$1,Charts!O$66)=0,SUMIFS(REPORT!$135:$135,REPORT!$1:$1,Charts!N$66),SUMIFS(REPORT!$135:$135,REPORT!$1:$1,Charts!O$66))</f>
        <v>1209.5942720763724</v>
      </c>
      <c r="P69" s="86"/>
      <c r="Q69" s="83">
        <f>IFERROR((O69-C69)/C69,0)</f>
        <v>-2.6357990569565524E-2</v>
      </c>
      <c r="R69" s="83">
        <f>IFERROR((O69-M69)/M69,0)</f>
        <v>-0.1283426031338144</v>
      </c>
      <c r="S69" s="83">
        <f>IFERROR((REPORT!BY135-REPORT!BM135)/REPORT!BM135,0)</f>
        <v>9.2938406136925111E-2</v>
      </c>
      <c r="T69" s="7"/>
      <c r="U69" s="7"/>
      <c r="V69" s="7"/>
      <c r="W69" s="7"/>
      <c r="X69" s="7"/>
      <c r="Y69" s="7"/>
      <c r="Z69" s="7"/>
      <c r="AA69" s="7"/>
      <c r="AB69" s="7"/>
      <c r="AC69" s="7"/>
      <c r="AD69" s="7"/>
      <c r="AE69" s="7"/>
      <c r="AF69" s="7"/>
      <c r="AG69" s="7"/>
    </row>
    <row r="70" spans="1:33" x14ac:dyDescent="0.3">
      <c r="A70" s="7"/>
      <c r="B70" s="7"/>
      <c r="C70" s="7"/>
      <c r="D70" s="7"/>
      <c r="E70" s="7"/>
      <c r="F70" s="7"/>
      <c r="G70" s="7"/>
      <c r="H70" s="7"/>
      <c r="I70" s="7"/>
      <c r="J70" s="7"/>
      <c r="K70" s="7"/>
      <c r="L70" s="7"/>
      <c r="M70" s="7"/>
      <c r="N70" s="7"/>
      <c r="O70" s="7"/>
      <c r="P70" s="7"/>
      <c r="T70" s="7"/>
      <c r="U70" s="7"/>
      <c r="V70" s="7"/>
      <c r="W70" s="7"/>
      <c r="X70" s="7"/>
      <c r="Y70" s="7"/>
      <c r="Z70" s="7"/>
      <c r="AA70" s="7"/>
      <c r="AB70" s="7"/>
      <c r="AC70" s="7"/>
      <c r="AD70" s="7"/>
      <c r="AE70" s="7"/>
      <c r="AF70" s="7"/>
      <c r="AG70" s="7"/>
    </row>
    <row r="71" spans="1:33" x14ac:dyDescent="0.3">
      <c r="A71" s="7"/>
      <c r="P71" s="7"/>
      <c r="Q71" s="7"/>
      <c r="R71" s="7"/>
      <c r="S71" s="7"/>
      <c r="T71" s="7"/>
      <c r="U71" s="7"/>
      <c r="V71" s="7"/>
      <c r="W71" s="7"/>
      <c r="X71" s="7"/>
      <c r="Y71" s="7"/>
      <c r="Z71" s="7"/>
      <c r="AA71" s="7"/>
      <c r="AB71" s="7"/>
      <c r="AC71" s="7"/>
      <c r="AD71" s="7"/>
      <c r="AE71" s="7"/>
      <c r="AF71" s="7"/>
      <c r="AG71" s="7"/>
    </row>
    <row r="72" spans="1:33" x14ac:dyDescent="0.3">
      <c r="A72" s="7"/>
      <c r="B72">
        <f t="shared" ref="B72:O72" si="19">B66</f>
        <v>0</v>
      </c>
      <c r="C72">
        <f t="shared" si="19"/>
        <v>45777</v>
      </c>
      <c r="D72">
        <f t="shared" si="19"/>
        <v>45808</v>
      </c>
      <c r="E72">
        <f t="shared" si="19"/>
        <v>45838</v>
      </c>
      <c r="F72">
        <f t="shared" si="19"/>
        <v>45869</v>
      </c>
      <c r="G72">
        <f t="shared" si="19"/>
        <v>45900</v>
      </c>
      <c r="H72">
        <f t="shared" si="19"/>
        <v>45930</v>
      </c>
      <c r="I72">
        <f t="shared" si="19"/>
        <v>45961</v>
      </c>
      <c r="J72">
        <f t="shared" si="19"/>
        <v>45991</v>
      </c>
      <c r="K72">
        <f t="shared" si="19"/>
        <v>46022</v>
      </c>
      <c r="L72">
        <f t="shared" si="19"/>
        <v>46053</v>
      </c>
      <c r="M72">
        <f t="shared" si="19"/>
        <v>46081</v>
      </c>
      <c r="N72">
        <f t="shared" si="19"/>
        <v>46112</v>
      </c>
      <c r="O72">
        <f t="shared" si="19"/>
        <v>46142</v>
      </c>
      <c r="P72" s="7"/>
      <c r="Q72" s="7"/>
      <c r="R72" s="7"/>
      <c r="S72" s="7"/>
      <c r="T72" s="7"/>
      <c r="U72" s="7"/>
      <c r="V72" s="7"/>
      <c r="W72" s="7"/>
      <c r="X72" s="7"/>
      <c r="Y72" s="7"/>
      <c r="Z72" s="7"/>
      <c r="AA72" s="7"/>
      <c r="AB72" s="7"/>
      <c r="AC72" s="7"/>
      <c r="AD72" s="7"/>
      <c r="AE72" s="7"/>
      <c r="AF72" s="7"/>
      <c r="AG72" s="7"/>
    </row>
    <row r="73" spans="1:33" x14ac:dyDescent="0.3">
      <c r="A73" s="7"/>
      <c r="B73" t="str">
        <f>B67</f>
        <v>უნივერსიტეტი</v>
      </c>
      <c r="E73" s="149">
        <f>E67</f>
        <v>1752.5914315569489</v>
      </c>
      <c r="F73" s="149"/>
      <c r="H73" s="149">
        <f>H67</f>
        <v>1812.1788919839057</v>
      </c>
      <c r="I73" s="149"/>
      <c r="K73" s="149">
        <f>K67</f>
        <v>1811.7527509544122</v>
      </c>
      <c r="L73" s="149"/>
      <c r="N73" s="149"/>
      <c r="O73" s="149">
        <f>O67</f>
        <v>1896.0125349463733</v>
      </c>
      <c r="P73" s="7"/>
      <c r="Q73" s="7"/>
      <c r="R73" s="7"/>
      <c r="S73" s="7"/>
      <c r="T73" s="7"/>
      <c r="U73" s="7"/>
      <c r="V73" s="7"/>
      <c r="W73" s="7"/>
      <c r="X73" s="7"/>
      <c r="Y73" s="7"/>
      <c r="Z73" s="7"/>
      <c r="AA73" s="7"/>
      <c r="AB73" s="7"/>
      <c r="AC73" s="7"/>
      <c r="AD73" s="7"/>
      <c r="AE73" s="7"/>
      <c r="AF73" s="7"/>
      <c r="AG73" s="7"/>
    </row>
    <row r="74" spans="1:33" x14ac:dyDescent="0.3">
      <c r="A74" s="7"/>
      <c r="B74" t="str">
        <f>B68</f>
        <v>ლისი</v>
      </c>
      <c r="D74">
        <f>D68</f>
        <v>1454.7850678733032</v>
      </c>
      <c r="G74">
        <f>G68</f>
        <v>1541.5762834417931</v>
      </c>
      <c r="J74">
        <f>J68</f>
        <v>1473.8508170795994</v>
      </c>
      <c r="M74">
        <f>M68</f>
        <v>1624.1597426963281</v>
      </c>
      <c r="O74">
        <f>O68</f>
        <v>1467.2761960669213</v>
      </c>
      <c r="P74" s="7"/>
      <c r="Q74" s="7"/>
      <c r="R74" s="7"/>
      <c r="S74" s="7"/>
      <c r="T74" s="7"/>
      <c r="U74" s="7"/>
      <c r="V74" s="7"/>
      <c r="W74" s="7"/>
      <c r="X74" s="7"/>
      <c r="Y74" s="7"/>
      <c r="Z74" s="7"/>
      <c r="AA74" s="7"/>
      <c r="AB74" s="7"/>
      <c r="AC74" s="7"/>
      <c r="AD74" s="7"/>
      <c r="AE74" s="7"/>
      <c r="AF74" s="7"/>
      <c r="AG74" s="7"/>
    </row>
    <row r="75" spans="1:33" x14ac:dyDescent="0.3">
      <c r="A75" s="7"/>
      <c r="B75" t="str">
        <f>B69</f>
        <v>სამგორი</v>
      </c>
      <c r="C75" s="149">
        <f>C69</f>
        <v>1242.3398542385885</v>
      </c>
      <c r="F75" s="149">
        <f>F69</f>
        <v>1408.6473565804276</v>
      </c>
      <c r="I75" s="149">
        <f>I69</f>
        <v>1203.3055770720373</v>
      </c>
      <c r="K75" s="149"/>
      <c r="L75" s="149"/>
      <c r="O75">
        <f>O69</f>
        <v>1209.5942720763724</v>
      </c>
      <c r="P75" s="7"/>
      <c r="Q75" s="7"/>
      <c r="R75" s="7"/>
      <c r="S75" s="7"/>
      <c r="T75" s="7"/>
      <c r="U75" s="7"/>
      <c r="V75" s="7"/>
      <c r="W75" s="7"/>
      <c r="X75" s="7"/>
      <c r="Y75" s="7"/>
      <c r="Z75" s="7"/>
      <c r="AA75" s="7"/>
      <c r="AB75" s="7"/>
      <c r="AC75" s="7"/>
      <c r="AD75" s="7"/>
      <c r="AE75" s="7"/>
      <c r="AF75" s="7"/>
      <c r="AG75" s="7"/>
    </row>
    <row r="76" spans="1:33" x14ac:dyDescent="0.3">
      <c r="A76" s="7"/>
      <c r="P76" s="7"/>
      <c r="Q76" s="7"/>
      <c r="R76" s="7"/>
      <c r="S76" s="7"/>
      <c r="T76" s="7"/>
      <c r="U76" s="7"/>
      <c r="V76" s="7"/>
      <c r="W76" s="7"/>
      <c r="X76" s="7"/>
      <c r="Y76" s="7"/>
      <c r="Z76" s="7"/>
      <c r="AA76" s="7"/>
      <c r="AB76" s="7"/>
      <c r="AC76" s="7"/>
      <c r="AD76" s="7"/>
      <c r="AE76" s="7"/>
      <c r="AF76" s="7"/>
      <c r="AG76" s="7"/>
    </row>
    <row r="77" spans="1:33" x14ac:dyDescent="0.3">
      <c r="A77" s="7"/>
      <c r="P77" s="7"/>
      <c r="Q77" s="7"/>
      <c r="R77" s="7"/>
      <c r="S77" s="7"/>
      <c r="T77" s="7"/>
      <c r="U77" s="7"/>
      <c r="V77" s="7"/>
      <c r="W77" s="7"/>
      <c r="X77" s="7"/>
      <c r="Y77" s="7"/>
      <c r="Z77" s="7"/>
      <c r="AA77" s="7"/>
      <c r="AB77" s="7"/>
      <c r="AC77" s="7"/>
      <c r="AD77" s="7"/>
      <c r="AE77" s="7"/>
      <c r="AF77" s="7"/>
      <c r="AG77" s="7"/>
    </row>
    <row r="78" spans="1:33" x14ac:dyDescent="0.3">
      <c r="A78" s="7"/>
      <c r="P78" s="7"/>
      <c r="Q78" s="7"/>
      <c r="R78" s="7"/>
      <c r="S78" s="7"/>
      <c r="T78" s="7"/>
      <c r="U78" s="7"/>
      <c r="V78" s="7"/>
      <c r="W78" s="7"/>
      <c r="X78" s="7"/>
      <c r="Y78" s="7"/>
      <c r="Z78" s="7"/>
      <c r="AA78" s="7"/>
      <c r="AB78" s="7"/>
      <c r="AC78" s="7"/>
      <c r="AD78" s="7"/>
      <c r="AE78" s="7"/>
      <c r="AF78" s="7"/>
      <c r="AG78" s="7"/>
    </row>
    <row r="79" spans="1:33" x14ac:dyDescent="0.3">
      <c r="A79" s="7"/>
      <c r="P79" s="7"/>
      <c r="Q79" s="7"/>
      <c r="R79" s="7"/>
      <c r="S79" s="7"/>
      <c r="T79" s="7"/>
      <c r="U79" s="7"/>
      <c r="V79" s="7"/>
      <c r="W79" s="7"/>
      <c r="X79" s="7"/>
      <c r="Y79" s="7"/>
      <c r="Z79" s="7"/>
      <c r="AA79" s="7"/>
      <c r="AB79" s="7"/>
      <c r="AC79" s="7"/>
      <c r="AD79" s="7"/>
      <c r="AE79" s="7"/>
      <c r="AF79" s="7"/>
      <c r="AG79" s="7"/>
    </row>
    <row r="80" spans="1:33" x14ac:dyDescent="0.3">
      <c r="A80" s="7"/>
      <c r="P80" s="7"/>
      <c r="Q80" s="7"/>
      <c r="R80" s="7"/>
      <c r="S80" s="7"/>
      <c r="T80" s="7"/>
      <c r="U80" s="7"/>
      <c r="V80" s="7"/>
      <c r="W80" s="7"/>
      <c r="X80" s="7"/>
      <c r="Y80" s="7"/>
      <c r="Z80" s="7"/>
      <c r="AA80" s="7"/>
      <c r="AB80" s="7"/>
      <c r="AC80" s="7"/>
      <c r="AD80" s="7"/>
      <c r="AE80" s="7"/>
      <c r="AF80" s="7"/>
      <c r="AG80" s="7"/>
    </row>
    <row r="81" spans="1:33" x14ac:dyDescent="0.3">
      <c r="A81" s="7"/>
      <c r="P81" s="7"/>
      <c r="Q81" s="7"/>
      <c r="R81" s="7"/>
      <c r="S81" s="7"/>
      <c r="T81" s="7"/>
      <c r="U81" s="7"/>
      <c r="V81" s="7"/>
      <c r="W81" s="7"/>
      <c r="X81" s="7"/>
      <c r="Y81" s="7"/>
      <c r="Z81" s="7"/>
      <c r="AA81" s="7"/>
      <c r="AB81" s="7"/>
      <c r="AC81" s="7"/>
      <c r="AD81" s="7"/>
      <c r="AE81" s="7"/>
      <c r="AF81" s="7"/>
      <c r="AG81" s="7"/>
    </row>
    <row r="82" spans="1:33" x14ac:dyDescent="0.3">
      <c r="A82" s="7"/>
      <c r="P82" s="7"/>
      <c r="Q82" s="7"/>
      <c r="R82" s="7"/>
      <c r="S82" s="7"/>
      <c r="T82" s="7"/>
      <c r="U82" s="7"/>
      <c r="V82" s="7"/>
      <c r="W82" s="7"/>
      <c r="X82" s="7"/>
      <c r="Y82" s="7"/>
      <c r="Z82" s="7"/>
      <c r="AA82" s="7"/>
      <c r="AB82" s="7"/>
      <c r="AC82" s="7"/>
      <c r="AD82" s="7"/>
      <c r="AE82" s="7"/>
      <c r="AF82" s="7"/>
      <c r="AG82" s="7"/>
    </row>
    <row r="83" spans="1:33" x14ac:dyDescent="0.3">
      <c r="A83" s="7"/>
      <c r="P83" s="7"/>
      <c r="Q83" s="7"/>
      <c r="R83" s="7"/>
      <c r="S83" s="7"/>
      <c r="T83" s="7"/>
      <c r="U83" s="7"/>
      <c r="V83" s="7"/>
      <c r="W83" s="7"/>
      <c r="X83" s="7"/>
      <c r="Y83" s="7"/>
      <c r="Z83" s="7"/>
      <c r="AA83" s="7"/>
      <c r="AB83" s="7"/>
      <c r="AC83" s="7"/>
      <c r="AD83" s="7"/>
      <c r="AE83" s="7"/>
      <c r="AF83" s="7"/>
      <c r="AG83" s="7"/>
    </row>
    <row r="84" spans="1:33" x14ac:dyDescent="0.3">
      <c r="A84" s="7"/>
      <c r="P84" s="7"/>
      <c r="Q84" s="7"/>
      <c r="R84" s="7"/>
      <c r="S84" s="7"/>
      <c r="T84" s="7"/>
      <c r="U84" s="7"/>
      <c r="V84" s="7"/>
      <c r="W84" s="7"/>
      <c r="X84" s="7"/>
      <c r="Y84" s="7"/>
      <c r="Z84" s="7"/>
      <c r="AA84" s="7"/>
      <c r="AB84" s="7"/>
      <c r="AC84" s="7"/>
      <c r="AD84" s="7"/>
      <c r="AE84" s="7"/>
      <c r="AF84" s="7"/>
      <c r="AG84" s="7"/>
    </row>
    <row r="85" spans="1:33" x14ac:dyDescent="0.3">
      <c r="A85" s="7"/>
      <c r="P85" s="7"/>
      <c r="Q85" s="7"/>
      <c r="R85" s="7"/>
      <c r="S85" s="7"/>
      <c r="T85" s="7"/>
      <c r="U85" s="7"/>
      <c r="V85" s="7"/>
      <c r="W85" s="7"/>
      <c r="X85" s="7"/>
      <c r="Y85" s="7"/>
      <c r="Z85" s="7"/>
      <c r="AA85" s="7"/>
      <c r="AB85" s="7"/>
      <c r="AC85" s="7"/>
      <c r="AD85" s="7"/>
      <c r="AE85" s="7"/>
      <c r="AF85" s="7"/>
      <c r="AG85" s="7"/>
    </row>
    <row r="86" spans="1:33" x14ac:dyDescent="0.3">
      <c r="A86" s="7"/>
      <c r="P86" s="7"/>
      <c r="Q86" s="7"/>
      <c r="R86" s="7"/>
      <c r="S86" s="7"/>
      <c r="T86" s="7"/>
      <c r="U86" s="7"/>
      <c r="V86" s="7"/>
      <c r="W86" s="7"/>
      <c r="X86" s="7"/>
      <c r="Y86" s="7"/>
      <c r="Z86" s="7"/>
      <c r="AA86" s="7"/>
      <c r="AB86" s="7"/>
      <c r="AC86" s="7"/>
      <c r="AD86" s="7"/>
      <c r="AE86" s="7"/>
      <c r="AF86" s="7"/>
      <c r="AG86" s="7"/>
    </row>
    <row r="87" spans="1:33"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x14ac:dyDescent="0.3">
      <c r="A93" s="7"/>
      <c r="B93" s="7"/>
      <c r="C93" s="7"/>
      <c r="D93" s="7"/>
      <c r="E93" s="7"/>
      <c r="F93" s="7"/>
      <c r="G93" s="7"/>
      <c r="H93" s="7"/>
      <c r="I93" s="7"/>
      <c r="J93" s="7"/>
      <c r="K93" s="7"/>
      <c r="L93" s="7"/>
      <c r="M93" s="7"/>
      <c r="N93" s="7"/>
      <c r="O93" s="7"/>
      <c r="P93" s="7"/>
      <c r="Q93" s="7"/>
      <c r="R93" s="7"/>
      <c r="S93" s="7"/>
      <c r="T93" s="7"/>
      <c r="U93" s="7"/>
      <c r="V93" s="7"/>
    </row>
    <row r="94" spans="1:33" x14ac:dyDescent="0.3">
      <c r="A94" s="7"/>
    </row>
    <row r="95" spans="1:33" x14ac:dyDescent="0.3">
      <c r="A95" s="7"/>
    </row>
    <row r="96" spans="1:33" x14ac:dyDescent="0.3">
      <c r="A96" s="7"/>
    </row>
    <row r="97" spans="1:1" x14ac:dyDescent="0.3">
      <c r="A97" s="7"/>
    </row>
    <row r="98" spans="1:1" x14ac:dyDescent="0.3">
      <c r="A98" s="7"/>
    </row>
    <row r="99" spans="1:1" x14ac:dyDescent="0.3">
      <c r="A99" s="7"/>
    </row>
    <row r="100" spans="1:1" x14ac:dyDescent="0.3">
      <c r="A100" s="7"/>
    </row>
    <row r="101" spans="1:1" x14ac:dyDescent="0.3">
      <c r="A101" s="7"/>
    </row>
    <row r="102" spans="1:1" x14ac:dyDescent="0.3">
      <c r="A102" s="7"/>
    </row>
    <row r="103" spans="1:1" x14ac:dyDescent="0.3">
      <c r="A103" s="7"/>
    </row>
    <row r="104" spans="1:1" x14ac:dyDescent="0.3">
      <c r="A104" s="7"/>
    </row>
    <row r="105" spans="1:1" x14ac:dyDescent="0.3">
      <c r="A105" s="7"/>
    </row>
    <row r="106" spans="1:1" x14ac:dyDescent="0.3">
      <c r="A106" s="7"/>
    </row>
    <row r="107" spans="1:1" x14ac:dyDescent="0.3">
      <c r="A107" s="7"/>
    </row>
    <row r="108" spans="1:1" x14ac:dyDescent="0.3">
      <c r="A108" s="7"/>
    </row>
    <row r="109" spans="1:1" x14ac:dyDescent="0.3">
      <c r="A109" s="7"/>
    </row>
    <row r="110" spans="1:1" x14ac:dyDescent="0.3">
      <c r="A110" s="7"/>
    </row>
    <row r="111" spans="1:1" x14ac:dyDescent="0.3">
      <c r="A111" s="7"/>
    </row>
    <row r="112" spans="1:1" x14ac:dyDescent="0.3">
      <c r="A112" s="7"/>
    </row>
    <row r="113" spans="1:1" x14ac:dyDescent="0.3">
      <c r="A113" s="7"/>
    </row>
    <row r="114" spans="1:1" x14ac:dyDescent="0.3">
      <c r="A114" s="7"/>
    </row>
    <row r="115" spans="1:1" x14ac:dyDescent="0.3">
      <c r="A115" s="7"/>
    </row>
    <row r="116" spans="1:1" x14ac:dyDescent="0.3">
      <c r="A116" s="7"/>
    </row>
    <row r="117" spans="1:1" x14ac:dyDescent="0.3">
      <c r="A117" s="7"/>
    </row>
    <row r="118" spans="1:1" x14ac:dyDescent="0.3">
      <c r="A118" s="7"/>
    </row>
    <row r="119" spans="1:1" x14ac:dyDescent="0.3">
      <c r="A119" s="7"/>
    </row>
    <row r="120" spans="1:1" x14ac:dyDescent="0.3">
      <c r="A120" s="7"/>
    </row>
    <row r="121" spans="1:1" x14ac:dyDescent="0.3">
      <c r="A121" s="7"/>
    </row>
    <row r="122" spans="1:1" x14ac:dyDescent="0.3">
      <c r="A122" s="7"/>
    </row>
    <row r="123" spans="1:1" x14ac:dyDescent="0.3">
      <c r="A123" s="7"/>
    </row>
    <row r="124" spans="1:1" x14ac:dyDescent="0.3">
      <c r="A124" s="7"/>
    </row>
    <row r="125" spans="1:1" x14ac:dyDescent="0.3">
      <c r="A125" s="7"/>
    </row>
    <row r="126" spans="1:1" x14ac:dyDescent="0.3">
      <c r="A126" s="7"/>
    </row>
    <row r="127" spans="1:1" x14ac:dyDescent="0.3">
      <c r="A127" s="7"/>
    </row>
    <row r="128" spans="1:1" x14ac:dyDescent="0.3">
      <c r="A128" s="7"/>
    </row>
    <row r="129" spans="1:1" x14ac:dyDescent="0.3">
      <c r="A129" s="7"/>
    </row>
    <row r="130" spans="1:1" x14ac:dyDescent="0.3">
      <c r="A130" s="7"/>
    </row>
    <row r="131" spans="1:1" x14ac:dyDescent="0.3">
      <c r="A131" s="7"/>
    </row>
    <row r="132" spans="1:1" x14ac:dyDescent="0.3">
      <c r="A132" s="7"/>
    </row>
    <row r="133" spans="1:1" x14ac:dyDescent="0.3">
      <c r="A133" s="7"/>
    </row>
    <row r="134" spans="1:1" x14ac:dyDescent="0.3">
      <c r="A134" s="7"/>
    </row>
    <row r="135" spans="1:1" x14ac:dyDescent="0.3">
      <c r="A135" s="7"/>
    </row>
    <row r="136" spans="1:1" x14ac:dyDescent="0.3">
      <c r="A136" s="7"/>
    </row>
    <row r="137" spans="1:1" x14ac:dyDescent="0.3">
      <c r="A137" s="7"/>
    </row>
    <row r="138" spans="1:1" x14ac:dyDescent="0.3">
      <c r="A138" s="7"/>
    </row>
    <row r="139" spans="1:1" x14ac:dyDescent="0.3">
      <c r="A139" s="7"/>
    </row>
    <row r="140" spans="1:1" x14ac:dyDescent="0.3">
      <c r="A140" s="7"/>
    </row>
    <row r="141" spans="1:1" x14ac:dyDescent="0.3">
      <c r="A141" s="7"/>
    </row>
    <row r="142" spans="1:1" x14ac:dyDescent="0.3">
      <c r="A142" s="7"/>
    </row>
    <row r="143" spans="1:1" x14ac:dyDescent="0.3">
      <c r="A143" s="7"/>
    </row>
    <row r="144" spans="1:1" x14ac:dyDescent="0.3">
      <c r="A144" s="7"/>
    </row>
    <row r="145" spans="1:1" x14ac:dyDescent="0.3">
      <c r="A145" s="7"/>
    </row>
    <row r="146" spans="1:1" x14ac:dyDescent="0.3">
      <c r="A146" s="7"/>
    </row>
    <row r="147" spans="1:1" x14ac:dyDescent="0.3">
      <c r="A147" s="7"/>
    </row>
    <row r="148" spans="1:1" x14ac:dyDescent="0.3">
      <c r="A148" s="7"/>
    </row>
    <row r="149" spans="1:1" x14ac:dyDescent="0.3">
      <c r="A149" s="7"/>
    </row>
    <row r="150" spans="1:1" x14ac:dyDescent="0.3">
      <c r="A150" s="7"/>
    </row>
    <row r="151" spans="1:1" x14ac:dyDescent="0.3">
      <c r="A151" s="7"/>
    </row>
    <row r="152" spans="1:1" x14ac:dyDescent="0.3">
      <c r="A152" s="7"/>
    </row>
    <row r="153" spans="1:1" x14ac:dyDescent="0.3">
      <c r="A153" s="7"/>
    </row>
    <row r="154" spans="1:1" x14ac:dyDescent="0.3">
      <c r="A154" s="7"/>
    </row>
    <row r="155" spans="1:1" x14ac:dyDescent="0.3">
      <c r="A155" s="7"/>
    </row>
    <row r="156" spans="1:1" x14ac:dyDescent="0.3">
      <c r="A156" s="7"/>
    </row>
    <row r="157" spans="1:1" x14ac:dyDescent="0.3">
      <c r="A157" s="7"/>
    </row>
    <row r="158" spans="1:1" x14ac:dyDescent="0.3">
      <c r="A158" s="7"/>
    </row>
    <row r="159" spans="1:1" x14ac:dyDescent="0.3">
      <c r="A159" s="7"/>
    </row>
    <row r="160" spans="1:1" x14ac:dyDescent="0.3">
      <c r="A160" s="7"/>
    </row>
    <row r="161" spans="1:1" x14ac:dyDescent="0.3">
      <c r="A161" s="7"/>
    </row>
    <row r="162" spans="1:1" x14ac:dyDescent="0.3">
      <c r="A162" s="7"/>
    </row>
    <row r="163" spans="1:1" x14ac:dyDescent="0.3">
      <c r="A163" s="7"/>
    </row>
    <row r="164" spans="1:1" x14ac:dyDescent="0.3">
      <c r="A164" s="7"/>
    </row>
    <row r="165" spans="1:1" x14ac:dyDescent="0.3">
      <c r="A165" s="7"/>
    </row>
    <row r="166" spans="1:1" x14ac:dyDescent="0.3">
      <c r="A166" s="7"/>
    </row>
    <row r="167" spans="1:1" x14ac:dyDescent="0.3">
      <c r="A167" s="7"/>
    </row>
    <row r="168" spans="1:1" x14ac:dyDescent="0.3">
      <c r="A168" s="7"/>
    </row>
  </sheetData>
  <mergeCells count="6">
    <mergeCell ref="Q65:Q66"/>
    <mergeCell ref="R65:R66"/>
    <mergeCell ref="S65:S66"/>
    <mergeCell ref="Q3:S3"/>
    <mergeCell ref="Q11:V11"/>
    <mergeCell ref="Q45:V45"/>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E4D0BE5A-0548-4D4A-A38D-0CC96E359F0C}">
            <x14:iconSet iconSet="3Arrows" custom="1">
              <x14:cfvo type="percent">
                <xm:f>0</xm:f>
              </x14:cfvo>
              <x14:cfvo type="num">
                <xm:f>-9.9999999999999998E-13</xm:f>
              </x14:cfvo>
              <x14:cfvo type="num" gte="0">
                <xm:f>0</xm:f>
              </x14:cfvo>
              <x14:cfIcon iconSet="3Arrows" iconId="0"/>
              <x14:cfIcon iconSet="3Arrows" iconId="1"/>
              <x14:cfIcon iconSet="3Arrows" iconId="2"/>
            </x14:iconSet>
          </x14:cfRule>
          <xm:sqref>Q67:R69</xm:sqref>
        </x14:conditionalFormatting>
        <x14:conditionalFormatting xmlns:xm="http://schemas.microsoft.com/office/excel/2006/main">
          <x14:cfRule type="iconSet" priority="2" id="{E18AF7B2-0BE1-43CA-86BC-051DD8800324}">
            <x14:iconSet iconSet="3Arrows" custom="1">
              <x14:cfvo type="percent">
                <xm:f>0</xm:f>
              </x14:cfvo>
              <x14:cfvo type="num">
                <xm:f>-9.9999999999999998E-13</xm:f>
              </x14:cfvo>
              <x14:cfvo type="num" gte="0">
                <xm:f>0</xm:f>
              </x14:cfvo>
              <x14:cfIcon iconSet="3Arrows" iconId="0"/>
              <x14:cfIcon iconSet="3Arrows" iconId="1"/>
              <x14:cfIcon iconSet="3Arrows" iconId="2"/>
            </x14:iconSet>
          </x14:cfRule>
          <xm:sqref>S67:S69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E24E-4CE6-49E2-916C-513F58E85D3B}">
  <dimension ref="A1:CC194"/>
  <sheetViews>
    <sheetView zoomScale="80" zoomScaleNormal="80" workbookViewId="0">
      <pane xSplit="12" ySplit="1" topLeftCell="BY152" activePane="bottomRight" state="frozen"/>
      <selection activeCell="CA171" sqref="CA171"/>
      <selection pane="topRight" activeCell="CA171" sqref="CA171"/>
      <selection pane="bottomLeft" activeCell="CA171" sqref="CA171"/>
      <selection pane="bottomRight" activeCell="CC175" sqref="CC175"/>
    </sheetView>
  </sheetViews>
  <sheetFormatPr defaultColWidth="8.6640625" defaultRowHeight="14.4" x14ac:dyDescent="0.3"/>
  <cols>
    <col min="1" max="1" width="8.6640625" style="7" customWidth="1"/>
    <col min="2" max="2" width="21.6640625" style="7" bestFit="1" customWidth="1"/>
    <col min="3" max="12" width="11.6640625" style="166" customWidth="1"/>
    <col min="13" max="39" width="10.6640625" style="7" customWidth="1"/>
    <col min="40" max="41" width="11.6640625" style="166" customWidth="1"/>
    <col min="42" max="66" width="10.6640625" style="7" customWidth="1"/>
    <col min="67" max="67" width="10.33203125" style="7" bestFit="1" customWidth="1"/>
    <col min="68" max="68" width="10.44140625" style="7" customWidth="1"/>
    <col min="69" max="70" width="12.33203125" style="7" customWidth="1"/>
    <col min="71" max="71" width="11.5546875" style="7" customWidth="1"/>
    <col min="72" max="72" width="11.6640625" style="7" customWidth="1"/>
    <col min="73" max="74" width="11.33203125" style="7" customWidth="1"/>
    <col min="75" max="75" width="11.5546875" style="7" customWidth="1"/>
    <col min="76" max="76" width="12.33203125" style="7" customWidth="1"/>
    <col min="77" max="77" width="12.6640625" style="7" customWidth="1"/>
    <col min="78" max="78" width="12.33203125" style="7" customWidth="1"/>
    <col min="79" max="79" width="11.33203125" style="7" customWidth="1"/>
    <col min="80" max="80" width="11.44140625" style="7" customWidth="1"/>
    <col min="81" max="81" width="11.33203125" style="7" customWidth="1"/>
    <col min="82" max="16384" width="8.6640625" style="7"/>
  </cols>
  <sheetData>
    <row r="1" spans="1:81" ht="24" x14ac:dyDescent="0.3">
      <c r="A1" s="32">
        <v>44562</v>
      </c>
      <c r="C1" s="8" t="s">
        <v>1680</v>
      </c>
      <c r="D1" s="8">
        <v>2020</v>
      </c>
      <c r="E1" s="8">
        <v>2021</v>
      </c>
      <c r="F1" s="8">
        <v>2022</v>
      </c>
      <c r="G1" s="8">
        <v>2023</v>
      </c>
      <c r="H1" s="8">
        <v>2024</v>
      </c>
      <c r="I1" s="8">
        <v>2025</v>
      </c>
      <c r="J1" s="8">
        <v>2026</v>
      </c>
      <c r="K1" s="8" t="s">
        <v>425</v>
      </c>
      <c r="L1" s="8" t="s">
        <v>429</v>
      </c>
      <c r="M1" s="9">
        <v>44074</v>
      </c>
      <c r="N1" s="9">
        <v>44104</v>
      </c>
      <c r="O1" s="9">
        <v>44135</v>
      </c>
      <c r="P1" s="9">
        <v>44165</v>
      </c>
      <c r="Q1" s="9">
        <v>44196</v>
      </c>
      <c r="R1" s="9">
        <v>44227</v>
      </c>
      <c r="S1" s="9">
        <v>44255</v>
      </c>
      <c r="T1" s="9">
        <v>44286</v>
      </c>
      <c r="U1" s="9">
        <v>44316</v>
      </c>
      <c r="V1" s="9">
        <v>44347</v>
      </c>
      <c r="W1" s="9">
        <v>44377</v>
      </c>
      <c r="X1" s="9">
        <v>44408</v>
      </c>
      <c r="Y1" s="9">
        <v>44439</v>
      </c>
      <c r="Z1" s="9">
        <v>44469</v>
      </c>
      <c r="AA1" s="9">
        <v>44500</v>
      </c>
      <c r="AB1" s="9">
        <v>44530</v>
      </c>
      <c r="AC1" s="9">
        <v>44561</v>
      </c>
      <c r="AD1" s="9">
        <v>44592</v>
      </c>
      <c r="AE1" s="9">
        <v>44620</v>
      </c>
      <c r="AF1" s="9">
        <v>44651</v>
      </c>
      <c r="AG1" s="9">
        <v>44681</v>
      </c>
      <c r="AH1" s="9">
        <v>44712</v>
      </c>
      <c r="AI1" s="9">
        <v>44742</v>
      </c>
      <c r="AJ1" s="9">
        <v>44773</v>
      </c>
      <c r="AK1" s="9">
        <v>44804</v>
      </c>
      <c r="AL1" s="9">
        <v>44834</v>
      </c>
      <c r="AM1" s="9">
        <v>44865</v>
      </c>
      <c r="AN1" s="9">
        <v>44895</v>
      </c>
      <c r="AO1" s="9">
        <v>44926</v>
      </c>
      <c r="AP1" s="9">
        <v>44957</v>
      </c>
      <c r="AQ1" s="9">
        <f t="shared" ref="AQ1:CC1" si="0">EOMONTH(AP1,1)</f>
        <v>44985</v>
      </c>
      <c r="AR1" s="9">
        <f t="shared" si="0"/>
        <v>45016</v>
      </c>
      <c r="AS1" s="9">
        <f t="shared" si="0"/>
        <v>45046</v>
      </c>
      <c r="AT1" s="9">
        <f t="shared" si="0"/>
        <v>45077</v>
      </c>
      <c r="AU1" s="9">
        <f t="shared" si="0"/>
        <v>45107</v>
      </c>
      <c r="AV1" s="9">
        <f t="shared" si="0"/>
        <v>45138</v>
      </c>
      <c r="AW1" s="9">
        <f t="shared" si="0"/>
        <v>45169</v>
      </c>
      <c r="AX1" s="9">
        <f t="shared" si="0"/>
        <v>45199</v>
      </c>
      <c r="AY1" s="9">
        <f t="shared" si="0"/>
        <v>45230</v>
      </c>
      <c r="AZ1" s="9">
        <f t="shared" si="0"/>
        <v>45260</v>
      </c>
      <c r="BA1" s="9">
        <f t="shared" si="0"/>
        <v>45291</v>
      </c>
      <c r="BB1" s="9">
        <f t="shared" si="0"/>
        <v>45322</v>
      </c>
      <c r="BC1" s="9">
        <f t="shared" si="0"/>
        <v>45351</v>
      </c>
      <c r="BD1" s="9">
        <f t="shared" si="0"/>
        <v>45382</v>
      </c>
      <c r="BE1" s="9">
        <f t="shared" si="0"/>
        <v>45412</v>
      </c>
      <c r="BF1" s="9">
        <f t="shared" si="0"/>
        <v>45443</v>
      </c>
      <c r="BG1" s="9">
        <f t="shared" si="0"/>
        <v>45473</v>
      </c>
      <c r="BH1" s="9">
        <f t="shared" si="0"/>
        <v>45504</v>
      </c>
      <c r="BI1" s="9">
        <f t="shared" si="0"/>
        <v>45535</v>
      </c>
      <c r="BJ1" s="9">
        <f t="shared" si="0"/>
        <v>45565</v>
      </c>
      <c r="BK1" s="9">
        <f t="shared" si="0"/>
        <v>45596</v>
      </c>
      <c r="BL1" s="9">
        <f t="shared" si="0"/>
        <v>45626</v>
      </c>
      <c r="BM1" s="9">
        <f t="shared" si="0"/>
        <v>45657</v>
      </c>
      <c r="BN1" s="9">
        <f t="shared" si="0"/>
        <v>45688</v>
      </c>
      <c r="BO1" s="9">
        <f t="shared" si="0"/>
        <v>45716</v>
      </c>
      <c r="BP1" s="9">
        <f t="shared" si="0"/>
        <v>45747</v>
      </c>
      <c r="BQ1" s="9">
        <f t="shared" si="0"/>
        <v>45777</v>
      </c>
      <c r="BR1" s="9">
        <f t="shared" si="0"/>
        <v>45808</v>
      </c>
      <c r="BS1" s="9">
        <f t="shared" si="0"/>
        <v>45838</v>
      </c>
      <c r="BT1" s="9">
        <f t="shared" si="0"/>
        <v>45869</v>
      </c>
      <c r="BU1" s="9">
        <f t="shared" si="0"/>
        <v>45900</v>
      </c>
      <c r="BV1" s="9">
        <f t="shared" si="0"/>
        <v>45930</v>
      </c>
      <c r="BW1" s="9">
        <f t="shared" si="0"/>
        <v>45961</v>
      </c>
      <c r="BX1" s="9">
        <f t="shared" si="0"/>
        <v>45991</v>
      </c>
      <c r="BY1" s="9">
        <f t="shared" si="0"/>
        <v>46022</v>
      </c>
      <c r="BZ1" s="9">
        <f t="shared" si="0"/>
        <v>46053</v>
      </c>
      <c r="CA1" s="9">
        <f t="shared" si="0"/>
        <v>46081</v>
      </c>
      <c r="CB1" s="9">
        <f t="shared" si="0"/>
        <v>46112</v>
      </c>
      <c r="CC1" s="9">
        <f t="shared" si="0"/>
        <v>46142</v>
      </c>
    </row>
    <row r="2" spans="1:81" x14ac:dyDescent="0.3">
      <c r="A2" s="15" t="s">
        <v>426</v>
      </c>
      <c r="B2" s="15" t="s">
        <v>430</v>
      </c>
      <c r="C2" s="13">
        <f>SUM(C3:C7)</f>
        <v>1595</v>
      </c>
      <c r="D2" s="13"/>
      <c r="E2" s="13"/>
      <c r="F2" s="13"/>
      <c r="G2" s="13">
        <f t="shared" ref="G2:AL2" si="1">SUM(G3:G7)</f>
        <v>611</v>
      </c>
      <c r="H2" s="13">
        <f t="shared" si="1"/>
        <v>464</v>
      </c>
      <c r="I2" s="13">
        <f t="shared" si="1"/>
        <v>520</v>
      </c>
      <c r="J2" s="13">
        <f t="shared" si="1"/>
        <v>164</v>
      </c>
      <c r="K2" s="13">
        <f t="shared" si="1"/>
        <v>0</v>
      </c>
      <c r="L2" s="13">
        <f t="shared" si="1"/>
        <v>0</v>
      </c>
      <c r="M2" s="10">
        <f t="shared" si="1"/>
        <v>9</v>
      </c>
      <c r="N2" s="10">
        <f t="shared" si="1"/>
        <v>1</v>
      </c>
      <c r="O2" s="10">
        <f t="shared" si="1"/>
        <v>3</v>
      </c>
      <c r="P2" s="10">
        <f t="shared" si="1"/>
        <v>2</v>
      </c>
      <c r="Q2" s="10">
        <f t="shared" si="1"/>
        <v>20</v>
      </c>
      <c r="R2" s="10">
        <f t="shared" si="1"/>
        <v>6</v>
      </c>
      <c r="S2" s="10">
        <f t="shared" si="1"/>
        <v>11</v>
      </c>
      <c r="T2" s="10">
        <f t="shared" si="1"/>
        <v>4</v>
      </c>
      <c r="U2" s="10">
        <f t="shared" si="1"/>
        <v>10</v>
      </c>
      <c r="V2" s="10">
        <f t="shared" si="1"/>
        <v>6</v>
      </c>
      <c r="W2" s="10">
        <f t="shared" si="1"/>
        <v>3</v>
      </c>
      <c r="X2" s="10">
        <f t="shared" si="1"/>
        <v>4</v>
      </c>
      <c r="Y2" s="10">
        <f t="shared" si="1"/>
        <v>2</v>
      </c>
      <c r="Z2" s="10">
        <f t="shared" si="1"/>
        <v>7</v>
      </c>
      <c r="AA2" s="10">
        <f t="shared" si="1"/>
        <v>9</v>
      </c>
      <c r="AB2" s="10">
        <f t="shared" si="1"/>
        <v>15</v>
      </c>
      <c r="AC2" s="10">
        <f t="shared" si="1"/>
        <v>16</v>
      </c>
      <c r="AD2" s="10">
        <f t="shared" si="1"/>
        <v>31</v>
      </c>
      <c r="AE2" s="10">
        <f t="shared" si="1"/>
        <v>15</v>
      </c>
      <c r="AF2" s="10">
        <f t="shared" si="1"/>
        <v>19</v>
      </c>
      <c r="AG2" s="10">
        <f t="shared" si="1"/>
        <v>30</v>
      </c>
      <c r="AH2" s="10">
        <f t="shared" si="1"/>
        <v>15</v>
      </c>
      <c r="AI2" s="10">
        <f t="shared" si="1"/>
        <v>49</v>
      </c>
      <c r="AJ2" s="10">
        <f t="shared" si="1"/>
        <v>35</v>
      </c>
      <c r="AK2" s="10">
        <f t="shared" si="1"/>
        <v>45</v>
      </c>
      <c r="AL2" s="10">
        <f t="shared" si="1"/>
        <v>85</v>
      </c>
      <c r="AM2" s="10">
        <f t="shared" ref="AM2:BR2" si="2">SUM(AM3:AM7)</f>
        <v>38</v>
      </c>
      <c r="AN2" s="10">
        <f t="shared" si="2"/>
        <v>49</v>
      </c>
      <c r="AO2" s="10">
        <f t="shared" si="2"/>
        <v>47</v>
      </c>
      <c r="AP2" s="10">
        <f t="shared" si="2"/>
        <v>68</v>
      </c>
      <c r="AQ2" s="10">
        <f t="shared" si="2"/>
        <v>50</v>
      </c>
      <c r="AR2" s="10">
        <f t="shared" si="2"/>
        <v>45</v>
      </c>
      <c r="AS2" s="10">
        <f t="shared" si="2"/>
        <v>69</v>
      </c>
      <c r="AT2" s="10">
        <f t="shared" si="2"/>
        <v>55</v>
      </c>
      <c r="AU2" s="10">
        <f t="shared" si="2"/>
        <v>67</v>
      </c>
      <c r="AV2" s="10">
        <f t="shared" si="2"/>
        <v>27</v>
      </c>
      <c r="AW2" s="10">
        <f t="shared" si="2"/>
        <v>39</v>
      </c>
      <c r="AX2" s="10">
        <f t="shared" si="2"/>
        <v>37</v>
      </c>
      <c r="AY2" s="10">
        <f t="shared" si="2"/>
        <v>64</v>
      </c>
      <c r="AZ2" s="10">
        <f t="shared" si="2"/>
        <v>49</v>
      </c>
      <c r="BA2" s="10">
        <f t="shared" si="2"/>
        <v>41</v>
      </c>
      <c r="BB2" s="10">
        <f t="shared" si="2"/>
        <v>59</v>
      </c>
      <c r="BC2" s="10">
        <f t="shared" si="2"/>
        <v>31</v>
      </c>
      <c r="BD2" s="10">
        <f t="shared" si="2"/>
        <v>21</v>
      </c>
      <c r="BE2" s="10">
        <f t="shared" si="2"/>
        <v>39</v>
      </c>
      <c r="BF2" s="10">
        <f t="shared" si="2"/>
        <v>25</v>
      </c>
      <c r="BG2" s="10">
        <f t="shared" si="2"/>
        <v>27</v>
      </c>
      <c r="BH2" s="10">
        <f t="shared" si="2"/>
        <v>41</v>
      </c>
      <c r="BI2" s="10">
        <f t="shared" si="2"/>
        <v>40</v>
      </c>
      <c r="BJ2" s="10">
        <f t="shared" si="2"/>
        <v>46</v>
      </c>
      <c r="BK2" s="10">
        <f t="shared" si="2"/>
        <v>60</v>
      </c>
      <c r="BL2" s="10">
        <f t="shared" si="2"/>
        <v>48</v>
      </c>
      <c r="BM2" s="10">
        <f t="shared" si="2"/>
        <v>27</v>
      </c>
      <c r="BN2" s="10">
        <f t="shared" si="2"/>
        <v>26</v>
      </c>
      <c r="BO2" s="10">
        <f t="shared" si="2"/>
        <v>56</v>
      </c>
      <c r="BP2" s="10">
        <f t="shared" si="2"/>
        <v>91</v>
      </c>
      <c r="BQ2" s="10">
        <f t="shared" si="2"/>
        <v>44</v>
      </c>
      <c r="BR2" s="10">
        <f t="shared" si="2"/>
        <v>47</v>
      </c>
      <c r="BS2" s="10">
        <f t="shared" ref="BS2:CA2" si="3">SUM(BS3:BS7)</f>
        <v>27</v>
      </c>
      <c r="BT2" s="10">
        <f t="shared" si="3"/>
        <v>27</v>
      </c>
      <c r="BU2" s="10">
        <f t="shared" si="3"/>
        <v>24</v>
      </c>
      <c r="BV2" s="10">
        <f t="shared" si="3"/>
        <v>46</v>
      </c>
      <c r="BW2" s="10">
        <f t="shared" si="3"/>
        <v>54</v>
      </c>
      <c r="BX2" s="10">
        <f t="shared" si="3"/>
        <v>37</v>
      </c>
      <c r="BY2" s="10">
        <f t="shared" si="3"/>
        <v>41</v>
      </c>
      <c r="BZ2" s="10">
        <f t="shared" si="3"/>
        <v>36</v>
      </c>
      <c r="CA2" s="10">
        <f t="shared" si="3"/>
        <v>42</v>
      </c>
      <c r="CB2" s="10">
        <f t="shared" ref="CB2:CC2" si="4">SUM(CB3:CB7)</f>
        <v>45</v>
      </c>
      <c r="CC2" s="10">
        <f t="shared" si="4"/>
        <v>41</v>
      </c>
    </row>
    <row r="3" spans="1:81" x14ac:dyDescent="0.3">
      <c r="A3" s="16" t="s">
        <v>426</v>
      </c>
      <c r="B3" s="16" t="s">
        <v>412</v>
      </c>
      <c r="C3" s="14">
        <f>G3+H3+I3</f>
        <v>1094</v>
      </c>
      <c r="D3" s="14">
        <f t="shared" ref="D3:G7" si="5">SUM(AM3:AX3)</f>
        <v>419</v>
      </c>
      <c r="E3" s="14">
        <f t="shared" si="5"/>
        <v>443</v>
      </c>
      <c r="F3" s="14">
        <f t="shared" si="5"/>
        <v>438</v>
      </c>
      <c r="G3" s="14">
        <f t="shared" si="5"/>
        <v>437</v>
      </c>
      <c r="H3" s="14">
        <f>SUM(BB3:BM3)</f>
        <v>345</v>
      </c>
      <c r="I3" s="14">
        <f>SUM(BN3:BY3)</f>
        <v>312</v>
      </c>
      <c r="J3" s="14">
        <f>SUM(BZ3:CK3)</f>
        <v>133</v>
      </c>
      <c r="K3" s="14"/>
      <c r="L3" s="14"/>
      <c r="M3" s="27">
        <f t="shared" ref="M3:AR3" si="6">M33+M39+M45+M51+M57</f>
        <v>9</v>
      </c>
      <c r="N3" s="27">
        <f t="shared" si="6"/>
        <v>1</v>
      </c>
      <c r="O3" s="27">
        <f t="shared" si="6"/>
        <v>3</v>
      </c>
      <c r="P3" s="27">
        <f t="shared" si="6"/>
        <v>2</v>
      </c>
      <c r="Q3" s="27">
        <f t="shared" si="6"/>
        <v>20</v>
      </c>
      <c r="R3" s="27">
        <f t="shared" si="6"/>
        <v>6</v>
      </c>
      <c r="S3" s="27">
        <f t="shared" si="6"/>
        <v>11</v>
      </c>
      <c r="T3" s="27">
        <f t="shared" si="6"/>
        <v>4</v>
      </c>
      <c r="U3" s="27">
        <f t="shared" si="6"/>
        <v>10</v>
      </c>
      <c r="V3" s="27">
        <f t="shared" si="6"/>
        <v>6</v>
      </c>
      <c r="W3" s="27">
        <f t="shared" si="6"/>
        <v>3</v>
      </c>
      <c r="X3" s="27">
        <f t="shared" si="6"/>
        <v>4</v>
      </c>
      <c r="Y3" s="27">
        <f t="shared" si="6"/>
        <v>2</v>
      </c>
      <c r="Z3" s="27">
        <f t="shared" si="6"/>
        <v>7</v>
      </c>
      <c r="AA3" s="27">
        <f t="shared" si="6"/>
        <v>9</v>
      </c>
      <c r="AB3" s="27">
        <f t="shared" si="6"/>
        <v>15</v>
      </c>
      <c r="AC3" s="27">
        <f t="shared" si="6"/>
        <v>11</v>
      </c>
      <c r="AD3" s="27">
        <f t="shared" si="6"/>
        <v>9</v>
      </c>
      <c r="AE3" s="27">
        <f t="shared" si="6"/>
        <v>15</v>
      </c>
      <c r="AF3" s="27">
        <f t="shared" si="6"/>
        <v>19</v>
      </c>
      <c r="AG3" s="27">
        <f t="shared" si="6"/>
        <v>24</v>
      </c>
      <c r="AH3" s="27">
        <f t="shared" si="6"/>
        <v>15</v>
      </c>
      <c r="AI3" s="27">
        <f t="shared" si="6"/>
        <v>49</v>
      </c>
      <c r="AJ3" s="27">
        <f t="shared" si="6"/>
        <v>28</v>
      </c>
      <c r="AK3" s="27">
        <f t="shared" si="6"/>
        <v>40</v>
      </c>
      <c r="AL3" s="27">
        <f t="shared" si="6"/>
        <v>82</v>
      </c>
      <c r="AM3" s="27">
        <f t="shared" si="6"/>
        <v>38</v>
      </c>
      <c r="AN3" s="27">
        <f t="shared" si="6"/>
        <v>49</v>
      </c>
      <c r="AO3" s="27">
        <f t="shared" si="6"/>
        <v>33</v>
      </c>
      <c r="AP3" s="27">
        <f t="shared" si="6"/>
        <v>50</v>
      </c>
      <c r="AQ3" s="27">
        <f t="shared" si="6"/>
        <v>38</v>
      </c>
      <c r="AR3" s="27">
        <f t="shared" si="6"/>
        <v>26</v>
      </c>
      <c r="AS3" s="27">
        <f t="shared" ref="AS3:CA3" si="7">AS33+AS39+AS45+AS51+AS57</f>
        <v>12</v>
      </c>
      <c r="AT3" s="27">
        <f t="shared" si="7"/>
        <v>40</v>
      </c>
      <c r="AU3" s="27">
        <f t="shared" si="7"/>
        <v>41</v>
      </c>
      <c r="AV3" s="27">
        <f t="shared" si="7"/>
        <v>21</v>
      </c>
      <c r="AW3" s="27">
        <f t="shared" si="7"/>
        <v>36</v>
      </c>
      <c r="AX3" s="27">
        <f t="shared" si="7"/>
        <v>35</v>
      </c>
      <c r="AY3" s="27">
        <f t="shared" si="7"/>
        <v>62</v>
      </c>
      <c r="AZ3" s="27">
        <f t="shared" si="7"/>
        <v>44</v>
      </c>
      <c r="BA3" s="27">
        <f t="shared" si="7"/>
        <v>32</v>
      </c>
      <c r="BB3" s="27">
        <f t="shared" si="7"/>
        <v>16</v>
      </c>
      <c r="BC3" s="27">
        <f t="shared" si="7"/>
        <v>21</v>
      </c>
      <c r="BD3" s="27">
        <f t="shared" si="7"/>
        <v>20</v>
      </c>
      <c r="BE3" s="27">
        <f t="shared" si="7"/>
        <v>33</v>
      </c>
      <c r="BF3" s="27">
        <f t="shared" si="7"/>
        <v>18</v>
      </c>
      <c r="BG3" s="27">
        <f t="shared" si="7"/>
        <v>20</v>
      </c>
      <c r="BH3" s="27">
        <f t="shared" si="7"/>
        <v>39</v>
      </c>
      <c r="BI3" s="27">
        <f t="shared" si="7"/>
        <v>37</v>
      </c>
      <c r="BJ3" s="27">
        <f t="shared" si="7"/>
        <v>39</v>
      </c>
      <c r="BK3" s="27">
        <f t="shared" si="7"/>
        <v>42</v>
      </c>
      <c r="BL3" s="27">
        <f t="shared" si="7"/>
        <v>39</v>
      </c>
      <c r="BM3" s="27">
        <f t="shared" si="7"/>
        <v>21</v>
      </c>
      <c r="BN3" s="27">
        <f t="shared" si="7"/>
        <v>18</v>
      </c>
      <c r="BO3" s="27">
        <f t="shared" si="7"/>
        <v>35</v>
      </c>
      <c r="BP3" s="27">
        <f t="shared" si="7"/>
        <v>26</v>
      </c>
      <c r="BQ3" s="27">
        <f t="shared" si="7"/>
        <v>25</v>
      </c>
      <c r="BR3" s="27">
        <f t="shared" si="7"/>
        <v>40</v>
      </c>
      <c r="BS3" s="27">
        <f t="shared" si="7"/>
        <v>19</v>
      </c>
      <c r="BT3" s="27">
        <f t="shared" si="7"/>
        <v>23</v>
      </c>
      <c r="BU3" s="27">
        <f t="shared" si="7"/>
        <v>19</v>
      </c>
      <c r="BV3" s="27">
        <f t="shared" si="7"/>
        <v>27</v>
      </c>
      <c r="BW3" s="27">
        <f t="shared" si="7"/>
        <v>32</v>
      </c>
      <c r="BX3" s="27">
        <f t="shared" si="7"/>
        <v>23</v>
      </c>
      <c r="BY3" s="27">
        <f t="shared" si="7"/>
        <v>25</v>
      </c>
      <c r="BZ3" s="27">
        <f t="shared" si="7"/>
        <v>24</v>
      </c>
      <c r="CA3" s="27">
        <f t="shared" si="7"/>
        <v>37</v>
      </c>
      <c r="CB3" s="27">
        <f t="shared" ref="CB3:CC3" si="8">CB33+CB39+CB45+CB51+CB57</f>
        <v>35</v>
      </c>
      <c r="CC3" s="27">
        <f t="shared" si="8"/>
        <v>37</v>
      </c>
    </row>
    <row r="4" spans="1:81" x14ac:dyDescent="0.3">
      <c r="A4" s="16" t="s">
        <v>426</v>
      </c>
      <c r="B4" s="16" t="s">
        <v>421</v>
      </c>
      <c r="C4" s="14">
        <f>G4+H4+I4</f>
        <v>48</v>
      </c>
      <c r="D4" s="14">
        <f t="shared" si="5"/>
        <v>2</v>
      </c>
      <c r="E4" s="14">
        <f t="shared" si="5"/>
        <v>2</v>
      </c>
      <c r="F4" s="14">
        <f t="shared" si="5"/>
        <v>2</v>
      </c>
      <c r="G4" s="14">
        <f t="shared" si="5"/>
        <v>3</v>
      </c>
      <c r="H4" s="14">
        <f>SUM(BB4:BM4)</f>
        <v>21</v>
      </c>
      <c r="I4" s="14">
        <f>SUM(BN4:BY4)</f>
        <v>24</v>
      </c>
      <c r="J4" s="14">
        <f>SUM(BZ4:CK4)</f>
        <v>6</v>
      </c>
      <c r="K4" s="14"/>
      <c r="L4" s="14"/>
      <c r="M4" s="27">
        <f t="shared" ref="M4:AR4" si="9">M34+M40+M46+M52+M58</f>
        <v>0</v>
      </c>
      <c r="N4" s="27">
        <f t="shared" si="9"/>
        <v>0</v>
      </c>
      <c r="O4" s="27">
        <f t="shared" si="9"/>
        <v>0</v>
      </c>
      <c r="P4" s="27">
        <f t="shared" si="9"/>
        <v>0</v>
      </c>
      <c r="Q4" s="27">
        <f t="shared" si="9"/>
        <v>0</v>
      </c>
      <c r="R4" s="27">
        <f t="shared" si="9"/>
        <v>0</v>
      </c>
      <c r="S4" s="27">
        <f t="shared" si="9"/>
        <v>0</v>
      </c>
      <c r="T4" s="27">
        <f t="shared" si="9"/>
        <v>0</v>
      </c>
      <c r="U4" s="27">
        <f t="shared" si="9"/>
        <v>0</v>
      </c>
      <c r="V4" s="27">
        <f t="shared" si="9"/>
        <v>0</v>
      </c>
      <c r="W4" s="27">
        <f t="shared" si="9"/>
        <v>0</v>
      </c>
      <c r="X4" s="27">
        <f t="shared" si="9"/>
        <v>0</v>
      </c>
      <c r="Y4" s="27">
        <f t="shared" si="9"/>
        <v>0</v>
      </c>
      <c r="Z4" s="27">
        <f t="shared" si="9"/>
        <v>0</v>
      </c>
      <c r="AA4" s="27">
        <f t="shared" si="9"/>
        <v>0</v>
      </c>
      <c r="AB4" s="27">
        <f t="shared" si="9"/>
        <v>0</v>
      </c>
      <c r="AC4" s="27">
        <f t="shared" si="9"/>
        <v>0</v>
      </c>
      <c r="AD4" s="27">
        <f t="shared" si="9"/>
        <v>0</v>
      </c>
      <c r="AE4" s="27">
        <f t="shared" si="9"/>
        <v>0</v>
      </c>
      <c r="AF4" s="27">
        <f t="shared" si="9"/>
        <v>0</v>
      </c>
      <c r="AG4" s="27">
        <f t="shared" si="9"/>
        <v>0</v>
      </c>
      <c r="AH4" s="27">
        <f t="shared" si="9"/>
        <v>0</v>
      </c>
      <c r="AI4" s="27">
        <f t="shared" si="9"/>
        <v>0</v>
      </c>
      <c r="AJ4" s="27">
        <f t="shared" si="9"/>
        <v>0</v>
      </c>
      <c r="AK4" s="27">
        <f t="shared" si="9"/>
        <v>0</v>
      </c>
      <c r="AL4" s="27">
        <f t="shared" si="9"/>
        <v>0</v>
      </c>
      <c r="AM4" s="27">
        <f t="shared" si="9"/>
        <v>0</v>
      </c>
      <c r="AN4" s="27">
        <f t="shared" si="9"/>
        <v>0</v>
      </c>
      <c r="AO4" s="27">
        <f t="shared" si="9"/>
        <v>0</v>
      </c>
      <c r="AP4" s="27">
        <f t="shared" si="9"/>
        <v>0</v>
      </c>
      <c r="AQ4" s="27">
        <f t="shared" si="9"/>
        <v>0</v>
      </c>
      <c r="AR4" s="27">
        <f t="shared" si="9"/>
        <v>0</v>
      </c>
      <c r="AS4" s="27">
        <f t="shared" ref="AS4:CA4" si="10">AS34+AS40+AS46+AS52+AS58</f>
        <v>0</v>
      </c>
      <c r="AT4" s="27">
        <f t="shared" si="10"/>
        <v>0</v>
      </c>
      <c r="AU4" s="27">
        <f t="shared" si="10"/>
        <v>0</v>
      </c>
      <c r="AV4" s="27">
        <f t="shared" si="10"/>
        <v>2</v>
      </c>
      <c r="AW4" s="27">
        <f t="shared" si="10"/>
        <v>0</v>
      </c>
      <c r="AX4" s="27">
        <f t="shared" si="10"/>
        <v>0</v>
      </c>
      <c r="AY4" s="27">
        <f t="shared" si="10"/>
        <v>0</v>
      </c>
      <c r="AZ4" s="27">
        <f t="shared" si="10"/>
        <v>0</v>
      </c>
      <c r="BA4" s="27">
        <f t="shared" si="10"/>
        <v>1</v>
      </c>
      <c r="BB4" s="27">
        <f t="shared" si="10"/>
        <v>2</v>
      </c>
      <c r="BC4" s="27">
        <f t="shared" si="10"/>
        <v>0</v>
      </c>
      <c r="BD4" s="27">
        <f t="shared" si="10"/>
        <v>0</v>
      </c>
      <c r="BE4" s="27">
        <f t="shared" si="10"/>
        <v>0</v>
      </c>
      <c r="BF4" s="27">
        <f t="shared" si="10"/>
        <v>3</v>
      </c>
      <c r="BG4" s="27">
        <f t="shared" si="10"/>
        <v>1</v>
      </c>
      <c r="BH4" s="27">
        <f t="shared" si="10"/>
        <v>1</v>
      </c>
      <c r="BI4" s="27">
        <f t="shared" si="10"/>
        <v>2</v>
      </c>
      <c r="BJ4" s="27">
        <f t="shared" si="10"/>
        <v>5</v>
      </c>
      <c r="BK4" s="27">
        <f t="shared" si="10"/>
        <v>0</v>
      </c>
      <c r="BL4" s="27">
        <f t="shared" si="10"/>
        <v>2</v>
      </c>
      <c r="BM4" s="27">
        <f t="shared" si="10"/>
        <v>5</v>
      </c>
      <c r="BN4" s="27">
        <f t="shared" si="10"/>
        <v>1</v>
      </c>
      <c r="BO4" s="27">
        <f t="shared" si="10"/>
        <v>4</v>
      </c>
      <c r="BP4" s="27">
        <f t="shared" si="10"/>
        <v>2</v>
      </c>
      <c r="BQ4" s="27">
        <f t="shared" si="10"/>
        <v>2</v>
      </c>
      <c r="BR4" s="27">
        <f t="shared" si="10"/>
        <v>2</v>
      </c>
      <c r="BS4" s="27">
        <f t="shared" si="10"/>
        <v>3</v>
      </c>
      <c r="BT4" s="27">
        <f t="shared" si="10"/>
        <v>2</v>
      </c>
      <c r="BU4" s="27">
        <f t="shared" si="10"/>
        <v>1</v>
      </c>
      <c r="BV4" s="27">
        <f t="shared" si="10"/>
        <v>1</v>
      </c>
      <c r="BW4" s="27">
        <f t="shared" si="10"/>
        <v>1</v>
      </c>
      <c r="BX4" s="27">
        <f t="shared" si="10"/>
        <v>3</v>
      </c>
      <c r="BY4" s="27">
        <f t="shared" si="10"/>
        <v>2</v>
      </c>
      <c r="BZ4" s="27">
        <f t="shared" si="10"/>
        <v>1</v>
      </c>
      <c r="CA4" s="27">
        <f t="shared" si="10"/>
        <v>0</v>
      </c>
      <c r="CB4" s="27">
        <f t="shared" ref="CB4:CC4" si="11">CB34+CB40+CB46+CB52+CB58</f>
        <v>3</v>
      </c>
      <c r="CC4" s="27">
        <f t="shared" si="11"/>
        <v>2</v>
      </c>
    </row>
    <row r="5" spans="1:81" x14ac:dyDescent="0.3">
      <c r="A5" s="16" t="s">
        <v>426</v>
      </c>
      <c r="B5" s="16" t="s">
        <v>413</v>
      </c>
      <c r="C5" s="14">
        <f>G5+H5+I5</f>
        <v>400</v>
      </c>
      <c r="D5" s="14">
        <f t="shared" si="5"/>
        <v>151</v>
      </c>
      <c r="E5" s="14">
        <f t="shared" si="5"/>
        <v>153</v>
      </c>
      <c r="F5" s="14">
        <f t="shared" si="5"/>
        <v>158</v>
      </c>
      <c r="G5" s="14">
        <f t="shared" si="5"/>
        <v>144</v>
      </c>
      <c r="H5" s="14">
        <f>SUM(BB5:BM5)</f>
        <v>84</v>
      </c>
      <c r="I5" s="14">
        <f>SUM(BN5:BY5)</f>
        <v>172</v>
      </c>
      <c r="J5" s="14">
        <f>SUM(BZ5:CK5)</f>
        <v>21</v>
      </c>
      <c r="K5" s="14"/>
      <c r="L5" s="14"/>
      <c r="M5" s="27">
        <f t="shared" ref="M5:AR5" si="12">M35+M41+M47+M53+M59</f>
        <v>0</v>
      </c>
      <c r="N5" s="27">
        <f t="shared" si="12"/>
        <v>0</v>
      </c>
      <c r="O5" s="27">
        <f t="shared" si="12"/>
        <v>0</v>
      </c>
      <c r="P5" s="27">
        <f t="shared" si="12"/>
        <v>0</v>
      </c>
      <c r="Q5" s="27">
        <f t="shared" si="12"/>
        <v>0</v>
      </c>
      <c r="R5" s="27">
        <f t="shared" si="12"/>
        <v>0</v>
      </c>
      <c r="S5" s="27">
        <f t="shared" si="12"/>
        <v>0</v>
      </c>
      <c r="T5" s="27">
        <f t="shared" si="12"/>
        <v>0</v>
      </c>
      <c r="U5" s="27">
        <f t="shared" si="12"/>
        <v>0</v>
      </c>
      <c r="V5" s="27">
        <f t="shared" si="12"/>
        <v>0</v>
      </c>
      <c r="W5" s="27">
        <f t="shared" si="12"/>
        <v>0</v>
      </c>
      <c r="X5" s="27">
        <f t="shared" si="12"/>
        <v>0</v>
      </c>
      <c r="Y5" s="27">
        <f t="shared" si="12"/>
        <v>0</v>
      </c>
      <c r="Z5" s="27">
        <f t="shared" si="12"/>
        <v>0</v>
      </c>
      <c r="AA5" s="27">
        <f t="shared" si="12"/>
        <v>0</v>
      </c>
      <c r="AB5" s="27">
        <f t="shared" si="12"/>
        <v>0</v>
      </c>
      <c r="AC5" s="27">
        <f t="shared" si="12"/>
        <v>5</v>
      </c>
      <c r="AD5" s="27">
        <f t="shared" si="12"/>
        <v>22</v>
      </c>
      <c r="AE5" s="27">
        <f t="shared" si="12"/>
        <v>0</v>
      </c>
      <c r="AF5" s="27">
        <f t="shared" si="12"/>
        <v>0</v>
      </c>
      <c r="AG5" s="27">
        <f t="shared" si="12"/>
        <v>6</v>
      </c>
      <c r="AH5" s="27">
        <f t="shared" si="12"/>
        <v>0</v>
      </c>
      <c r="AI5" s="27">
        <f t="shared" si="12"/>
        <v>0</v>
      </c>
      <c r="AJ5" s="27">
        <f t="shared" si="12"/>
        <v>7</v>
      </c>
      <c r="AK5" s="27">
        <f t="shared" si="12"/>
        <v>5</v>
      </c>
      <c r="AL5" s="27">
        <f t="shared" si="12"/>
        <v>3</v>
      </c>
      <c r="AM5" s="27">
        <f t="shared" si="12"/>
        <v>0</v>
      </c>
      <c r="AN5" s="27">
        <f t="shared" si="12"/>
        <v>0</v>
      </c>
      <c r="AO5" s="27">
        <f t="shared" si="12"/>
        <v>14</v>
      </c>
      <c r="AP5" s="27">
        <f t="shared" si="12"/>
        <v>12</v>
      </c>
      <c r="AQ5" s="27">
        <f t="shared" si="12"/>
        <v>8</v>
      </c>
      <c r="AR5" s="27">
        <f t="shared" si="12"/>
        <v>19</v>
      </c>
      <c r="AS5" s="27">
        <f t="shared" ref="AS5:CA5" si="13">AS35+AS41+AS47+AS53+AS59</f>
        <v>57</v>
      </c>
      <c r="AT5" s="27">
        <f t="shared" si="13"/>
        <v>11</v>
      </c>
      <c r="AU5" s="27">
        <f t="shared" si="13"/>
        <v>25</v>
      </c>
      <c r="AV5" s="27">
        <f t="shared" si="13"/>
        <v>1</v>
      </c>
      <c r="AW5" s="27">
        <f t="shared" si="13"/>
        <v>2</v>
      </c>
      <c r="AX5" s="27">
        <f t="shared" si="13"/>
        <v>2</v>
      </c>
      <c r="AY5" s="27">
        <f t="shared" si="13"/>
        <v>2</v>
      </c>
      <c r="AZ5" s="27">
        <f t="shared" si="13"/>
        <v>5</v>
      </c>
      <c r="BA5" s="27">
        <f t="shared" si="13"/>
        <v>0</v>
      </c>
      <c r="BB5" s="27">
        <f t="shared" si="13"/>
        <v>40</v>
      </c>
      <c r="BC5" s="27">
        <f t="shared" si="13"/>
        <v>4</v>
      </c>
      <c r="BD5" s="27">
        <f t="shared" si="13"/>
        <v>1</v>
      </c>
      <c r="BE5" s="27">
        <f t="shared" si="13"/>
        <v>3</v>
      </c>
      <c r="BF5" s="27">
        <f t="shared" si="13"/>
        <v>4</v>
      </c>
      <c r="BG5" s="27">
        <f t="shared" si="13"/>
        <v>6</v>
      </c>
      <c r="BH5" s="27">
        <f t="shared" si="13"/>
        <v>1</v>
      </c>
      <c r="BI5" s="27">
        <f t="shared" si="13"/>
        <v>0</v>
      </c>
      <c r="BJ5" s="27">
        <f t="shared" si="13"/>
        <v>0</v>
      </c>
      <c r="BK5" s="27">
        <f t="shared" si="13"/>
        <v>17</v>
      </c>
      <c r="BL5" s="27">
        <f t="shared" si="13"/>
        <v>7</v>
      </c>
      <c r="BM5" s="27">
        <f t="shared" si="13"/>
        <v>1</v>
      </c>
      <c r="BN5" s="27">
        <f t="shared" si="13"/>
        <v>5</v>
      </c>
      <c r="BO5" s="27">
        <f t="shared" si="13"/>
        <v>16</v>
      </c>
      <c r="BP5" s="27">
        <f t="shared" si="13"/>
        <v>63</v>
      </c>
      <c r="BQ5" s="27">
        <f t="shared" si="13"/>
        <v>17</v>
      </c>
      <c r="BR5" s="27">
        <f t="shared" si="13"/>
        <v>4</v>
      </c>
      <c r="BS5" s="27">
        <f t="shared" si="13"/>
        <v>4</v>
      </c>
      <c r="BT5" s="27">
        <f t="shared" si="13"/>
        <v>2</v>
      </c>
      <c r="BU5" s="27">
        <f t="shared" si="13"/>
        <v>2</v>
      </c>
      <c r="BV5" s="27">
        <f t="shared" si="13"/>
        <v>18</v>
      </c>
      <c r="BW5" s="27">
        <f t="shared" si="13"/>
        <v>20</v>
      </c>
      <c r="BX5" s="27">
        <f t="shared" si="13"/>
        <v>8</v>
      </c>
      <c r="BY5" s="27">
        <f t="shared" si="13"/>
        <v>13</v>
      </c>
      <c r="BZ5" s="27">
        <f t="shared" si="13"/>
        <v>11</v>
      </c>
      <c r="CA5" s="27">
        <f t="shared" si="13"/>
        <v>4</v>
      </c>
      <c r="CB5" s="27">
        <f t="shared" ref="CB5:CC5" si="14">CB35+CB41+CB47+CB53+CB59</f>
        <v>4</v>
      </c>
      <c r="CC5" s="27">
        <f t="shared" si="14"/>
        <v>2</v>
      </c>
    </row>
    <row r="6" spans="1:81" x14ac:dyDescent="0.3">
      <c r="A6" s="16" t="s">
        <v>426</v>
      </c>
      <c r="B6" s="16" t="s">
        <v>5</v>
      </c>
      <c r="C6" s="14">
        <f>G6+H6+I6</f>
        <v>17</v>
      </c>
      <c r="D6" s="14">
        <f t="shared" si="5"/>
        <v>17</v>
      </c>
      <c r="E6" s="14">
        <f t="shared" si="5"/>
        <v>17</v>
      </c>
      <c r="F6" s="14">
        <f t="shared" si="5"/>
        <v>17</v>
      </c>
      <c r="G6" s="14">
        <f t="shared" si="5"/>
        <v>17</v>
      </c>
      <c r="H6" s="14">
        <f>SUM(BB6:BM6)</f>
        <v>0</v>
      </c>
      <c r="I6" s="14">
        <f>SUM(BN6:BY6)</f>
        <v>0</v>
      </c>
      <c r="J6" s="14">
        <f>SUM(BZ6:CK6)</f>
        <v>0</v>
      </c>
      <c r="K6" s="14"/>
      <c r="L6" s="14"/>
      <c r="M6" s="27">
        <f t="shared" ref="M6:AR6" si="15">M36+M42+M48+M54+M60</f>
        <v>0</v>
      </c>
      <c r="N6" s="27">
        <f t="shared" si="15"/>
        <v>0</v>
      </c>
      <c r="O6" s="27">
        <f t="shared" si="15"/>
        <v>0</v>
      </c>
      <c r="P6" s="27">
        <f t="shared" si="15"/>
        <v>0</v>
      </c>
      <c r="Q6" s="27">
        <f t="shared" si="15"/>
        <v>0</v>
      </c>
      <c r="R6" s="27">
        <f t="shared" si="15"/>
        <v>0</v>
      </c>
      <c r="S6" s="27">
        <f t="shared" si="15"/>
        <v>0</v>
      </c>
      <c r="T6" s="27">
        <f t="shared" si="15"/>
        <v>0</v>
      </c>
      <c r="U6" s="27">
        <f t="shared" si="15"/>
        <v>0</v>
      </c>
      <c r="V6" s="27">
        <f t="shared" si="15"/>
        <v>0</v>
      </c>
      <c r="W6" s="27">
        <f t="shared" si="15"/>
        <v>0</v>
      </c>
      <c r="X6" s="27">
        <f t="shared" si="15"/>
        <v>0</v>
      </c>
      <c r="Y6" s="27">
        <f t="shared" si="15"/>
        <v>0</v>
      </c>
      <c r="Z6" s="27">
        <f t="shared" si="15"/>
        <v>0</v>
      </c>
      <c r="AA6" s="27">
        <f t="shared" si="15"/>
        <v>0</v>
      </c>
      <c r="AB6" s="27">
        <f t="shared" si="15"/>
        <v>0</v>
      </c>
      <c r="AC6" s="27">
        <f t="shared" si="15"/>
        <v>0</v>
      </c>
      <c r="AD6" s="27">
        <f t="shared" si="15"/>
        <v>0</v>
      </c>
      <c r="AE6" s="27">
        <f t="shared" si="15"/>
        <v>0</v>
      </c>
      <c r="AF6" s="27">
        <f t="shared" si="15"/>
        <v>0</v>
      </c>
      <c r="AG6" s="27">
        <f t="shared" si="15"/>
        <v>0</v>
      </c>
      <c r="AH6" s="27">
        <f t="shared" si="15"/>
        <v>0</v>
      </c>
      <c r="AI6" s="27">
        <f t="shared" si="15"/>
        <v>0</v>
      </c>
      <c r="AJ6" s="27">
        <f t="shared" si="15"/>
        <v>0</v>
      </c>
      <c r="AK6" s="27">
        <f t="shared" si="15"/>
        <v>0</v>
      </c>
      <c r="AL6" s="27">
        <f t="shared" si="15"/>
        <v>0</v>
      </c>
      <c r="AM6" s="27">
        <f t="shared" si="15"/>
        <v>0</v>
      </c>
      <c r="AN6" s="27">
        <f t="shared" si="15"/>
        <v>0</v>
      </c>
      <c r="AO6" s="27">
        <f t="shared" si="15"/>
        <v>0</v>
      </c>
      <c r="AP6" s="27">
        <f t="shared" si="15"/>
        <v>4</v>
      </c>
      <c r="AQ6" s="27">
        <f t="shared" si="15"/>
        <v>4</v>
      </c>
      <c r="AR6" s="27">
        <f t="shared" si="15"/>
        <v>0</v>
      </c>
      <c r="AS6" s="27">
        <f t="shared" ref="AS6:CA6" si="16">AS36+AS42+AS48+AS54+AS60</f>
        <v>0</v>
      </c>
      <c r="AT6" s="27">
        <f t="shared" si="16"/>
        <v>4</v>
      </c>
      <c r="AU6" s="27">
        <f t="shared" si="16"/>
        <v>1</v>
      </c>
      <c r="AV6" s="27">
        <f t="shared" si="16"/>
        <v>3</v>
      </c>
      <c r="AW6" s="27">
        <f t="shared" si="16"/>
        <v>1</v>
      </c>
      <c r="AX6" s="27">
        <f t="shared" si="16"/>
        <v>0</v>
      </c>
      <c r="AY6" s="27">
        <f t="shared" si="16"/>
        <v>0</v>
      </c>
      <c r="AZ6" s="27">
        <f t="shared" si="16"/>
        <v>0</v>
      </c>
      <c r="BA6" s="27">
        <f t="shared" si="16"/>
        <v>0</v>
      </c>
      <c r="BB6" s="27">
        <f t="shared" si="16"/>
        <v>0</v>
      </c>
      <c r="BC6" s="27">
        <f t="shared" si="16"/>
        <v>0</v>
      </c>
      <c r="BD6" s="27">
        <f t="shared" si="16"/>
        <v>0</v>
      </c>
      <c r="BE6" s="27">
        <f t="shared" si="16"/>
        <v>0</v>
      </c>
      <c r="BF6" s="27">
        <f t="shared" si="16"/>
        <v>0</v>
      </c>
      <c r="BG6" s="27">
        <f t="shared" si="16"/>
        <v>0</v>
      </c>
      <c r="BH6" s="27">
        <f t="shared" si="16"/>
        <v>0</v>
      </c>
      <c r="BI6" s="27">
        <f t="shared" si="16"/>
        <v>0</v>
      </c>
      <c r="BJ6" s="27">
        <f t="shared" si="16"/>
        <v>0</v>
      </c>
      <c r="BK6" s="27">
        <f t="shared" si="16"/>
        <v>0</v>
      </c>
      <c r="BL6" s="27">
        <f t="shared" si="16"/>
        <v>0</v>
      </c>
      <c r="BM6" s="27">
        <f t="shared" si="16"/>
        <v>0</v>
      </c>
      <c r="BN6" s="27">
        <f t="shared" si="16"/>
        <v>0</v>
      </c>
      <c r="BO6" s="27">
        <f t="shared" si="16"/>
        <v>0</v>
      </c>
      <c r="BP6" s="27">
        <f t="shared" si="16"/>
        <v>0</v>
      </c>
      <c r="BQ6" s="27">
        <f t="shared" si="16"/>
        <v>0</v>
      </c>
      <c r="BR6" s="27">
        <f t="shared" si="16"/>
        <v>0</v>
      </c>
      <c r="BS6" s="27">
        <f t="shared" si="16"/>
        <v>0</v>
      </c>
      <c r="BT6" s="27">
        <f t="shared" si="16"/>
        <v>0</v>
      </c>
      <c r="BU6" s="27">
        <f t="shared" si="16"/>
        <v>0</v>
      </c>
      <c r="BV6" s="27">
        <f t="shared" si="16"/>
        <v>0</v>
      </c>
      <c r="BW6" s="27">
        <f t="shared" si="16"/>
        <v>0</v>
      </c>
      <c r="BX6" s="27">
        <f t="shared" si="16"/>
        <v>0</v>
      </c>
      <c r="BY6" s="27">
        <f t="shared" si="16"/>
        <v>0</v>
      </c>
      <c r="BZ6" s="27">
        <f t="shared" si="16"/>
        <v>0</v>
      </c>
      <c r="CA6" s="27">
        <f t="shared" si="16"/>
        <v>0</v>
      </c>
      <c r="CB6" s="27">
        <f t="shared" ref="CB6:CC6" si="17">CB36+CB42+CB48+CB54+CB60</f>
        <v>0</v>
      </c>
      <c r="CC6" s="27">
        <f t="shared" si="17"/>
        <v>0</v>
      </c>
    </row>
    <row r="7" spans="1:81" x14ac:dyDescent="0.3">
      <c r="A7" s="16" t="s">
        <v>426</v>
      </c>
      <c r="B7" s="16" t="s">
        <v>1</v>
      </c>
      <c r="C7" s="14">
        <f>G7+H7+I7</f>
        <v>36</v>
      </c>
      <c r="D7" s="14">
        <f t="shared" si="5"/>
        <v>2</v>
      </c>
      <c r="E7" s="14">
        <f t="shared" si="5"/>
        <v>2</v>
      </c>
      <c r="F7" s="14">
        <f t="shared" si="5"/>
        <v>2</v>
      </c>
      <c r="G7" s="14">
        <f t="shared" si="5"/>
        <v>10</v>
      </c>
      <c r="H7" s="14">
        <f>SUM(BB7:BM7)</f>
        <v>14</v>
      </c>
      <c r="I7" s="14">
        <f>SUM(BN7:BY7)</f>
        <v>12</v>
      </c>
      <c r="J7" s="14">
        <f>SUM(BZ7:CK7)</f>
        <v>4</v>
      </c>
      <c r="K7" s="14"/>
      <c r="L7" s="14"/>
      <c r="M7" s="27">
        <f t="shared" ref="M7:AR7" si="18">M37+M43+M49+M55+M61</f>
        <v>0</v>
      </c>
      <c r="N7" s="27">
        <f t="shared" si="18"/>
        <v>0</v>
      </c>
      <c r="O7" s="27">
        <f t="shared" si="18"/>
        <v>0</v>
      </c>
      <c r="P7" s="27">
        <f t="shared" si="18"/>
        <v>0</v>
      </c>
      <c r="Q7" s="27">
        <f t="shared" si="18"/>
        <v>0</v>
      </c>
      <c r="R7" s="27">
        <f t="shared" si="18"/>
        <v>0</v>
      </c>
      <c r="S7" s="27">
        <f t="shared" si="18"/>
        <v>0</v>
      </c>
      <c r="T7" s="27">
        <f t="shared" si="18"/>
        <v>0</v>
      </c>
      <c r="U7" s="27">
        <f t="shared" si="18"/>
        <v>0</v>
      </c>
      <c r="V7" s="27">
        <f t="shared" si="18"/>
        <v>0</v>
      </c>
      <c r="W7" s="27">
        <f t="shared" si="18"/>
        <v>0</v>
      </c>
      <c r="X7" s="27">
        <f t="shared" si="18"/>
        <v>0</v>
      </c>
      <c r="Y7" s="27">
        <f t="shared" si="18"/>
        <v>0</v>
      </c>
      <c r="Z7" s="27">
        <f t="shared" si="18"/>
        <v>0</v>
      </c>
      <c r="AA7" s="27">
        <f t="shared" si="18"/>
        <v>0</v>
      </c>
      <c r="AB7" s="27">
        <f t="shared" si="18"/>
        <v>0</v>
      </c>
      <c r="AC7" s="27">
        <f t="shared" si="18"/>
        <v>0</v>
      </c>
      <c r="AD7" s="27">
        <f t="shared" si="18"/>
        <v>0</v>
      </c>
      <c r="AE7" s="27">
        <f t="shared" si="18"/>
        <v>0</v>
      </c>
      <c r="AF7" s="27">
        <f t="shared" si="18"/>
        <v>0</v>
      </c>
      <c r="AG7" s="27">
        <f t="shared" si="18"/>
        <v>0</v>
      </c>
      <c r="AH7" s="27">
        <f t="shared" si="18"/>
        <v>0</v>
      </c>
      <c r="AI7" s="27">
        <f t="shared" si="18"/>
        <v>0</v>
      </c>
      <c r="AJ7" s="27">
        <f t="shared" si="18"/>
        <v>0</v>
      </c>
      <c r="AK7" s="27">
        <f t="shared" si="18"/>
        <v>0</v>
      </c>
      <c r="AL7" s="27">
        <f t="shared" si="18"/>
        <v>0</v>
      </c>
      <c r="AM7" s="27">
        <f t="shared" si="18"/>
        <v>0</v>
      </c>
      <c r="AN7" s="27">
        <f t="shared" si="18"/>
        <v>0</v>
      </c>
      <c r="AO7" s="27">
        <f t="shared" si="18"/>
        <v>0</v>
      </c>
      <c r="AP7" s="27">
        <f t="shared" si="18"/>
        <v>2</v>
      </c>
      <c r="AQ7" s="27">
        <f t="shared" si="18"/>
        <v>0</v>
      </c>
      <c r="AR7" s="27">
        <f t="shared" si="18"/>
        <v>0</v>
      </c>
      <c r="AS7" s="27">
        <f t="shared" ref="AS7:CA7" si="19">AS37+AS43+AS49+AS55+AS61</f>
        <v>0</v>
      </c>
      <c r="AT7" s="27">
        <f t="shared" si="19"/>
        <v>0</v>
      </c>
      <c r="AU7" s="27">
        <f t="shared" si="19"/>
        <v>0</v>
      </c>
      <c r="AV7" s="27">
        <f t="shared" si="19"/>
        <v>0</v>
      </c>
      <c r="AW7" s="27">
        <f t="shared" si="19"/>
        <v>0</v>
      </c>
      <c r="AX7" s="27">
        <f t="shared" si="19"/>
        <v>0</v>
      </c>
      <c r="AY7" s="27">
        <f t="shared" si="19"/>
        <v>0</v>
      </c>
      <c r="AZ7" s="27">
        <f t="shared" si="19"/>
        <v>0</v>
      </c>
      <c r="BA7" s="27">
        <f t="shared" si="19"/>
        <v>8</v>
      </c>
      <c r="BB7" s="27">
        <f t="shared" si="19"/>
        <v>1</v>
      </c>
      <c r="BC7" s="27">
        <f t="shared" si="19"/>
        <v>6</v>
      </c>
      <c r="BD7" s="27">
        <f t="shared" si="19"/>
        <v>0</v>
      </c>
      <c r="BE7" s="27">
        <f t="shared" si="19"/>
        <v>3</v>
      </c>
      <c r="BF7" s="27">
        <f t="shared" si="19"/>
        <v>0</v>
      </c>
      <c r="BG7" s="27">
        <f t="shared" si="19"/>
        <v>0</v>
      </c>
      <c r="BH7" s="27">
        <f t="shared" si="19"/>
        <v>0</v>
      </c>
      <c r="BI7" s="27">
        <f t="shared" si="19"/>
        <v>1</v>
      </c>
      <c r="BJ7" s="27">
        <f t="shared" si="19"/>
        <v>2</v>
      </c>
      <c r="BK7" s="27">
        <f t="shared" si="19"/>
        <v>1</v>
      </c>
      <c r="BL7" s="27">
        <f t="shared" si="19"/>
        <v>0</v>
      </c>
      <c r="BM7" s="27">
        <f t="shared" si="19"/>
        <v>0</v>
      </c>
      <c r="BN7" s="27">
        <f t="shared" si="19"/>
        <v>2</v>
      </c>
      <c r="BO7" s="27">
        <f t="shared" si="19"/>
        <v>1</v>
      </c>
      <c r="BP7" s="27">
        <f t="shared" si="19"/>
        <v>0</v>
      </c>
      <c r="BQ7" s="27">
        <f t="shared" si="19"/>
        <v>0</v>
      </c>
      <c r="BR7" s="27">
        <f t="shared" si="19"/>
        <v>1</v>
      </c>
      <c r="BS7" s="27">
        <f t="shared" si="19"/>
        <v>1</v>
      </c>
      <c r="BT7" s="27">
        <f t="shared" si="19"/>
        <v>0</v>
      </c>
      <c r="BU7" s="27">
        <f t="shared" si="19"/>
        <v>2</v>
      </c>
      <c r="BV7" s="27">
        <f t="shared" si="19"/>
        <v>0</v>
      </c>
      <c r="BW7" s="27">
        <f t="shared" si="19"/>
        <v>1</v>
      </c>
      <c r="BX7" s="27">
        <f t="shared" si="19"/>
        <v>3</v>
      </c>
      <c r="BY7" s="27">
        <f t="shared" si="19"/>
        <v>1</v>
      </c>
      <c r="BZ7" s="27">
        <f t="shared" si="19"/>
        <v>0</v>
      </c>
      <c r="CA7" s="27">
        <f t="shared" si="19"/>
        <v>1</v>
      </c>
      <c r="CB7" s="27">
        <f t="shared" ref="CB7:CC7" si="20">CB37+CB43+CB49+CB55+CB61</f>
        <v>3</v>
      </c>
      <c r="CC7" s="27">
        <f t="shared" si="20"/>
        <v>0</v>
      </c>
    </row>
    <row r="8" spans="1:81" x14ac:dyDescent="0.3">
      <c r="A8" s="15" t="s">
        <v>427</v>
      </c>
      <c r="B8" s="15" t="s">
        <v>430</v>
      </c>
      <c r="C8" s="13">
        <f t="shared" ref="C8:AH8" si="21">SUM(C9:C13)</f>
        <v>77662.849999999991</v>
      </c>
      <c r="D8" s="13">
        <f t="shared" si="21"/>
        <v>27626.100000000002</v>
      </c>
      <c r="E8" s="13">
        <f t="shared" si="21"/>
        <v>29016.85</v>
      </c>
      <c r="F8" s="13">
        <f t="shared" si="21"/>
        <v>28964.35</v>
      </c>
      <c r="G8" s="13">
        <f t="shared" si="21"/>
        <v>28832.65</v>
      </c>
      <c r="H8" s="13">
        <f t="shared" si="21"/>
        <v>23633.500000000004</v>
      </c>
      <c r="I8" s="13">
        <f t="shared" si="21"/>
        <v>25196.7</v>
      </c>
      <c r="J8" s="13">
        <f t="shared" si="21"/>
        <v>8784.9999999999982</v>
      </c>
      <c r="K8" s="13">
        <f t="shared" si="21"/>
        <v>0</v>
      </c>
      <c r="L8" s="13">
        <f t="shared" si="21"/>
        <v>0</v>
      </c>
      <c r="M8" s="10">
        <f t="shared" si="21"/>
        <v>487.7</v>
      </c>
      <c r="N8" s="10">
        <f t="shared" si="21"/>
        <v>40.6</v>
      </c>
      <c r="O8" s="10">
        <f t="shared" si="21"/>
        <v>125</v>
      </c>
      <c r="P8" s="10">
        <f t="shared" si="21"/>
        <v>100.69999999999999</v>
      </c>
      <c r="Q8" s="10">
        <f t="shared" si="21"/>
        <v>940.1</v>
      </c>
      <c r="R8" s="10">
        <f t="shared" si="21"/>
        <v>270.7</v>
      </c>
      <c r="S8" s="10">
        <f t="shared" si="21"/>
        <v>614.30000000000007</v>
      </c>
      <c r="T8" s="10">
        <f t="shared" si="21"/>
        <v>188.79999999999998</v>
      </c>
      <c r="U8" s="10">
        <f t="shared" si="21"/>
        <v>560.4</v>
      </c>
      <c r="V8" s="10">
        <f t="shared" si="21"/>
        <v>316.09999999999997</v>
      </c>
      <c r="W8" s="10">
        <f t="shared" si="21"/>
        <v>163.19999999999999</v>
      </c>
      <c r="X8" s="10">
        <f t="shared" si="21"/>
        <v>221.7</v>
      </c>
      <c r="Y8" s="10">
        <f t="shared" si="21"/>
        <v>119.5</v>
      </c>
      <c r="Z8" s="10">
        <f t="shared" si="21"/>
        <v>333.6</v>
      </c>
      <c r="AA8" s="10">
        <f t="shared" si="21"/>
        <v>427.1</v>
      </c>
      <c r="AB8" s="10">
        <f t="shared" si="21"/>
        <v>738</v>
      </c>
      <c r="AC8" s="10">
        <f t="shared" si="21"/>
        <v>690.40000000000009</v>
      </c>
      <c r="AD8" s="10">
        <f t="shared" si="21"/>
        <v>907.39999999999986</v>
      </c>
      <c r="AE8" s="10">
        <f t="shared" si="21"/>
        <v>810.49999999999989</v>
      </c>
      <c r="AF8" s="10">
        <f t="shared" si="21"/>
        <v>1041.9999999999998</v>
      </c>
      <c r="AG8" s="10">
        <f t="shared" si="21"/>
        <v>1342.8999999999999</v>
      </c>
      <c r="AH8" s="10">
        <f t="shared" si="21"/>
        <v>792.9</v>
      </c>
      <c r="AI8" s="10">
        <f t="shared" ref="AI8:BN8" si="22">SUM(AI9:AI13)</f>
        <v>2654.7</v>
      </c>
      <c r="AJ8" s="10">
        <f t="shared" si="22"/>
        <v>1627.2</v>
      </c>
      <c r="AK8" s="10">
        <f t="shared" si="22"/>
        <v>2370.6</v>
      </c>
      <c r="AL8" s="10">
        <f t="shared" si="22"/>
        <v>4518.7999999999993</v>
      </c>
      <c r="AM8" s="10">
        <f t="shared" si="22"/>
        <v>2192.1999999999998</v>
      </c>
      <c r="AN8" s="10">
        <f t="shared" si="22"/>
        <v>2657.9999999999991</v>
      </c>
      <c r="AO8" s="10">
        <f t="shared" si="22"/>
        <v>2210.3000000000002</v>
      </c>
      <c r="AP8" s="10">
        <f t="shared" si="22"/>
        <v>3359.7999999999993</v>
      </c>
      <c r="AQ8" s="10">
        <f t="shared" si="22"/>
        <v>2436.8000000000002</v>
      </c>
      <c r="AR8" s="10">
        <f t="shared" si="22"/>
        <v>1837.6</v>
      </c>
      <c r="AS8" s="10">
        <f t="shared" si="22"/>
        <v>1742.0499999999993</v>
      </c>
      <c r="AT8" s="10">
        <f t="shared" si="22"/>
        <v>2692.2000000000003</v>
      </c>
      <c r="AU8" s="10">
        <f t="shared" si="22"/>
        <v>2786.25</v>
      </c>
      <c r="AV8" s="10">
        <f t="shared" si="22"/>
        <v>1512.0000000000005</v>
      </c>
      <c r="AW8" s="10">
        <f t="shared" si="22"/>
        <v>2109.8000000000006</v>
      </c>
      <c r="AX8" s="10">
        <f t="shared" si="22"/>
        <v>2089.1</v>
      </c>
      <c r="AY8" s="10">
        <f t="shared" si="22"/>
        <v>3582.9499999999989</v>
      </c>
      <c r="AZ8" s="10">
        <f t="shared" si="22"/>
        <v>2605.5</v>
      </c>
      <c r="BA8" s="10">
        <f t="shared" si="22"/>
        <v>2078.6000000000004</v>
      </c>
      <c r="BB8" s="10">
        <f t="shared" si="22"/>
        <v>1815.7</v>
      </c>
      <c r="BC8" s="10">
        <f t="shared" si="22"/>
        <v>1450.55</v>
      </c>
      <c r="BD8" s="10">
        <f t="shared" si="22"/>
        <v>1061.3999999999999</v>
      </c>
      <c r="BE8" s="10">
        <f t="shared" si="22"/>
        <v>1904.85</v>
      </c>
      <c r="BF8" s="10">
        <f t="shared" si="22"/>
        <v>1566.4999999999998</v>
      </c>
      <c r="BG8" s="10">
        <f t="shared" si="22"/>
        <v>1405.3999999999999</v>
      </c>
      <c r="BH8" s="10">
        <f t="shared" si="22"/>
        <v>2555.4999999999995</v>
      </c>
      <c r="BI8" s="10">
        <f t="shared" si="22"/>
        <v>2255.4</v>
      </c>
      <c r="BJ8" s="10">
        <f t="shared" si="22"/>
        <v>2770.7</v>
      </c>
      <c r="BK8" s="10">
        <f t="shared" si="22"/>
        <v>2629.3</v>
      </c>
      <c r="BL8" s="10">
        <f t="shared" si="22"/>
        <v>2505.1000000000004</v>
      </c>
      <c r="BM8" s="10">
        <f t="shared" si="22"/>
        <v>1713.1</v>
      </c>
      <c r="BN8" s="10">
        <f t="shared" si="22"/>
        <v>1252.2</v>
      </c>
      <c r="BO8" s="10">
        <f t="shared" ref="BO8:CA8" si="23">SUM(BO9:BO13)</f>
        <v>2761.3999999999996</v>
      </c>
      <c r="BP8" s="10">
        <f t="shared" si="23"/>
        <v>2813.0999999999995</v>
      </c>
      <c r="BQ8" s="10">
        <f t="shared" si="23"/>
        <v>2006.4</v>
      </c>
      <c r="BR8" s="10">
        <f t="shared" si="23"/>
        <v>2877.3</v>
      </c>
      <c r="BS8" s="10">
        <f t="shared" si="23"/>
        <v>1554.5000000000002</v>
      </c>
      <c r="BT8" s="10">
        <f t="shared" si="23"/>
        <v>1568.6999999999998</v>
      </c>
      <c r="BU8" s="10">
        <f t="shared" si="23"/>
        <v>1506.7</v>
      </c>
      <c r="BV8" s="10">
        <f t="shared" si="23"/>
        <v>2155.1999999999998</v>
      </c>
      <c r="BW8" s="10">
        <f t="shared" si="23"/>
        <v>2605.4000000000005</v>
      </c>
      <c r="BX8" s="10">
        <f t="shared" si="23"/>
        <v>2140.5</v>
      </c>
      <c r="BY8" s="10">
        <f t="shared" si="23"/>
        <v>1955.3000000000002</v>
      </c>
      <c r="BZ8" s="10">
        <f t="shared" si="23"/>
        <v>1632.3000000000002</v>
      </c>
      <c r="CA8" s="10">
        <f t="shared" si="23"/>
        <v>2212.1</v>
      </c>
      <c r="CB8" s="10">
        <f t="shared" ref="CB8:CC8" si="24">SUM(CB9:CB13)</f>
        <v>2418.2000000000003</v>
      </c>
      <c r="CC8" s="10">
        <f t="shared" si="24"/>
        <v>2522.4</v>
      </c>
    </row>
    <row r="9" spans="1:81" x14ac:dyDescent="0.3">
      <c r="A9" s="17" t="s">
        <v>428</v>
      </c>
      <c r="B9" s="16" t="s">
        <v>412</v>
      </c>
      <c r="C9" s="14">
        <f>G9+H9+I9</f>
        <v>66387.700000000012</v>
      </c>
      <c r="D9" s="14">
        <f t="shared" ref="D9:G13" si="25">SUM(AM9:AX9)</f>
        <v>24906.300000000003</v>
      </c>
      <c r="E9" s="14">
        <f t="shared" si="25"/>
        <v>26269.599999999999</v>
      </c>
      <c r="F9" s="14">
        <f t="shared" si="25"/>
        <v>26148.6</v>
      </c>
      <c r="G9" s="14">
        <f t="shared" si="25"/>
        <v>25955.1</v>
      </c>
      <c r="H9" s="14">
        <f>SUM(BB9:BM9)</f>
        <v>20368.700000000004</v>
      </c>
      <c r="I9" s="14">
        <f>SUM(BN9:BY9)</f>
        <v>20063.900000000001</v>
      </c>
      <c r="J9" s="14">
        <f>SUM(BZ9:CK9)</f>
        <v>7916.8</v>
      </c>
      <c r="K9" s="14"/>
      <c r="L9" s="14"/>
      <c r="M9" s="27">
        <f t="shared" ref="M9:AR9" si="26">M63+M69+M75+M81+M87</f>
        <v>487.7</v>
      </c>
      <c r="N9" s="27">
        <f t="shared" si="26"/>
        <v>40.6</v>
      </c>
      <c r="O9" s="27">
        <f t="shared" si="26"/>
        <v>125</v>
      </c>
      <c r="P9" s="27">
        <f t="shared" si="26"/>
        <v>100.69999999999999</v>
      </c>
      <c r="Q9" s="27">
        <f t="shared" si="26"/>
        <v>940.1</v>
      </c>
      <c r="R9" s="27">
        <f t="shared" si="26"/>
        <v>270.7</v>
      </c>
      <c r="S9" s="27">
        <f t="shared" si="26"/>
        <v>614.30000000000007</v>
      </c>
      <c r="T9" s="27">
        <f t="shared" si="26"/>
        <v>188.79999999999998</v>
      </c>
      <c r="U9" s="27">
        <f t="shared" si="26"/>
        <v>560.4</v>
      </c>
      <c r="V9" s="27">
        <f t="shared" si="26"/>
        <v>316.09999999999997</v>
      </c>
      <c r="W9" s="27">
        <f t="shared" si="26"/>
        <v>163.19999999999999</v>
      </c>
      <c r="X9" s="27">
        <f t="shared" si="26"/>
        <v>221.7</v>
      </c>
      <c r="Y9" s="27">
        <f t="shared" si="26"/>
        <v>119.5</v>
      </c>
      <c r="Z9" s="27">
        <f t="shared" si="26"/>
        <v>333.6</v>
      </c>
      <c r="AA9" s="27">
        <f t="shared" si="26"/>
        <v>427.1</v>
      </c>
      <c r="AB9" s="27">
        <f t="shared" si="26"/>
        <v>738</v>
      </c>
      <c r="AC9" s="27">
        <f t="shared" si="26"/>
        <v>615.90000000000009</v>
      </c>
      <c r="AD9" s="27">
        <f t="shared" si="26"/>
        <v>572.5</v>
      </c>
      <c r="AE9" s="27">
        <f t="shared" si="26"/>
        <v>810.49999999999989</v>
      </c>
      <c r="AF9" s="27">
        <f t="shared" si="26"/>
        <v>1041.9999999999998</v>
      </c>
      <c r="AG9" s="27">
        <f t="shared" si="26"/>
        <v>1253.4999999999998</v>
      </c>
      <c r="AH9" s="27">
        <f t="shared" si="26"/>
        <v>792.9</v>
      </c>
      <c r="AI9" s="27">
        <f t="shared" si="26"/>
        <v>2654.7</v>
      </c>
      <c r="AJ9" s="27">
        <f t="shared" si="26"/>
        <v>1522.9</v>
      </c>
      <c r="AK9" s="27">
        <f t="shared" si="26"/>
        <v>2297.2999999999997</v>
      </c>
      <c r="AL9" s="27">
        <f t="shared" si="26"/>
        <v>4476.4999999999991</v>
      </c>
      <c r="AM9" s="27">
        <f t="shared" si="26"/>
        <v>2192.1999999999998</v>
      </c>
      <c r="AN9" s="27">
        <f t="shared" si="26"/>
        <v>2657.9999999999991</v>
      </c>
      <c r="AO9" s="27">
        <f t="shared" si="26"/>
        <v>1997.5</v>
      </c>
      <c r="AP9" s="27">
        <f t="shared" si="26"/>
        <v>3070.0999999999995</v>
      </c>
      <c r="AQ9" s="27">
        <f t="shared" si="26"/>
        <v>2266.4</v>
      </c>
      <c r="AR9" s="27">
        <f t="shared" si="26"/>
        <v>1566.5</v>
      </c>
      <c r="AS9" s="27">
        <f t="shared" ref="AS9:CA9" si="27">AS63+AS69+AS75+AS81+AS87</f>
        <v>890.4</v>
      </c>
      <c r="AT9" s="27">
        <f t="shared" si="27"/>
        <v>2477.9000000000005</v>
      </c>
      <c r="AU9" s="27">
        <f t="shared" si="27"/>
        <v>2395.1999999999998</v>
      </c>
      <c r="AV9" s="27">
        <f t="shared" si="27"/>
        <v>1263.1000000000004</v>
      </c>
      <c r="AW9" s="27">
        <f t="shared" si="27"/>
        <v>2067.4000000000005</v>
      </c>
      <c r="AX9" s="27">
        <f t="shared" si="27"/>
        <v>2061.6</v>
      </c>
      <c r="AY9" s="27">
        <f t="shared" si="27"/>
        <v>3555.4999999999991</v>
      </c>
      <c r="AZ9" s="27">
        <f t="shared" si="27"/>
        <v>2537</v>
      </c>
      <c r="BA9" s="27">
        <f t="shared" si="27"/>
        <v>1804.0000000000002</v>
      </c>
      <c r="BB9" s="27">
        <f t="shared" si="27"/>
        <v>1021.3</v>
      </c>
      <c r="BC9" s="27">
        <f t="shared" si="27"/>
        <v>1278.5</v>
      </c>
      <c r="BD9" s="27">
        <f t="shared" si="27"/>
        <v>1047.6999999999998</v>
      </c>
      <c r="BE9" s="27">
        <f t="shared" si="27"/>
        <v>1825.1999999999998</v>
      </c>
      <c r="BF9" s="27">
        <f t="shared" si="27"/>
        <v>1230.1999999999998</v>
      </c>
      <c r="BG9" s="27">
        <f t="shared" si="27"/>
        <v>1233.0999999999999</v>
      </c>
      <c r="BH9" s="27">
        <f t="shared" si="27"/>
        <v>2464.6</v>
      </c>
      <c r="BI9" s="27">
        <f t="shared" si="27"/>
        <v>2107.9</v>
      </c>
      <c r="BJ9" s="27">
        <f t="shared" si="27"/>
        <v>2289.8999999999996</v>
      </c>
      <c r="BK9" s="27">
        <f t="shared" si="27"/>
        <v>2379</v>
      </c>
      <c r="BL9" s="27">
        <f t="shared" si="27"/>
        <v>2244.4000000000005</v>
      </c>
      <c r="BM9" s="27">
        <f t="shared" si="27"/>
        <v>1246.8999999999999</v>
      </c>
      <c r="BN9" s="27">
        <f t="shared" si="27"/>
        <v>1067</v>
      </c>
      <c r="BO9" s="27">
        <f t="shared" si="27"/>
        <v>2108.3999999999996</v>
      </c>
      <c r="BP9" s="27">
        <f t="shared" si="27"/>
        <v>1721.8</v>
      </c>
      <c r="BQ9" s="27">
        <f t="shared" si="27"/>
        <v>1572.4</v>
      </c>
      <c r="BR9" s="27">
        <f t="shared" si="27"/>
        <v>2438.0000000000005</v>
      </c>
      <c r="BS9" s="27">
        <f t="shared" si="27"/>
        <v>1151.8</v>
      </c>
      <c r="BT9" s="27">
        <f t="shared" si="27"/>
        <v>1374.8999999999999</v>
      </c>
      <c r="BU9" s="27">
        <f t="shared" si="27"/>
        <v>1358.7</v>
      </c>
      <c r="BV9" s="27">
        <f t="shared" si="27"/>
        <v>1814.5</v>
      </c>
      <c r="BW9" s="27">
        <f t="shared" si="27"/>
        <v>2225.7000000000003</v>
      </c>
      <c r="BX9" s="27">
        <f t="shared" si="27"/>
        <v>1687.3000000000002</v>
      </c>
      <c r="BY9" s="27">
        <f t="shared" si="27"/>
        <v>1543.4000000000003</v>
      </c>
      <c r="BZ9" s="27">
        <f t="shared" si="27"/>
        <v>1407.5</v>
      </c>
      <c r="CA9" s="27">
        <f t="shared" si="27"/>
        <v>2142.6999999999998</v>
      </c>
      <c r="CB9" s="27">
        <f t="shared" ref="CB9:CC9" si="28">CB63+CB69+CB75+CB81+CB87</f>
        <v>2058.6000000000004</v>
      </c>
      <c r="CC9" s="27">
        <f t="shared" si="28"/>
        <v>2308</v>
      </c>
    </row>
    <row r="10" spans="1:81" x14ac:dyDescent="0.3">
      <c r="A10" s="17" t="s">
        <v>428</v>
      </c>
      <c r="B10" s="16" t="s">
        <v>421</v>
      </c>
      <c r="C10" s="14">
        <f>G10+H10+I10</f>
        <v>4662.3999999999996</v>
      </c>
      <c r="D10" s="14">
        <f t="shared" si="25"/>
        <v>189.3</v>
      </c>
      <c r="E10" s="14">
        <f t="shared" si="25"/>
        <v>189.3</v>
      </c>
      <c r="F10" s="14">
        <f t="shared" si="25"/>
        <v>189.3</v>
      </c>
      <c r="G10" s="14">
        <f t="shared" si="25"/>
        <v>288.89999999999998</v>
      </c>
      <c r="H10" s="14">
        <f>SUM(BB10:BM10)</f>
        <v>1851.3000000000002</v>
      </c>
      <c r="I10" s="14">
        <f>SUM(BN10:BY10)</f>
        <v>2522.1999999999998</v>
      </c>
      <c r="J10" s="14">
        <f>SUM(BZ10:CK10)</f>
        <v>545.5</v>
      </c>
      <c r="K10" s="14"/>
      <c r="L10" s="14"/>
      <c r="M10" s="27">
        <f t="shared" ref="M10:AR10" si="29">M64+M70+M76+M82+M88</f>
        <v>0</v>
      </c>
      <c r="N10" s="27">
        <f t="shared" si="29"/>
        <v>0</v>
      </c>
      <c r="O10" s="27">
        <f t="shared" si="29"/>
        <v>0</v>
      </c>
      <c r="P10" s="27">
        <f t="shared" si="29"/>
        <v>0</v>
      </c>
      <c r="Q10" s="27">
        <f t="shared" si="29"/>
        <v>0</v>
      </c>
      <c r="R10" s="27">
        <f t="shared" si="29"/>
        <v>0</v>
      </c>
      <c r="S10" s="27">
        <f t="shared" si="29"/>
        <v>0</v>
      </c>
      <c r="T10" s="27">
        <f t="shared" si="29"/>
        <v>0</v>
      </c>
      <c r="U10" s="27">
        <f t="shared" si="29"/>
        <v>0</v>
      </c>
      <c r="V10" s="27">
        <f t="shared" si="29"/>
        <v>0</v>
      </c>
      <c r="W10" s="27">
        <f t="shared" si="29"/>
        <v>0</v>
      </c>
      <c r="X10" s="27">
        <f t="shared" si="29"/>
        <v>0</v>
      </c>
      <c r="Y10" s="27">
        <f t="shared" si="29"/>
        <v>0</v>
      </c>
      <c r="Z10" s="27">
        <f t="shared" si="29"/>
        <v>0</v>
      </c>
      <c r="AA10" s="27">
        <f t="shared" si="29"/>
        <v>0</v>
      </c>
      <c r="AB10" s="27">
        <f t="shared" si="29"/>
        <v>0</v>
      </c>
      <c r="AC10" s="27">
        <f t="shared" si="29"/>
        <v>0</v>
      </c>
      <c r="AD10" s="27">
        <f t="shared" si="29"/>
        <v>0</v>
      </c>
      <c r="AE10" s="27">
        <f t="shared" si="29"/>
        <v>0</v>
      </c>
      <c r="AF10" s="27">
        <f t="shared" si="29"/>
        <v>0</v>
      </c>
      <c r="AG10" s="27">
        <f t="shared" si="29"/>
        <v>0</v>
      </c>
      <c r="AH10" s="27">
        <f t="shared" si="29"/>
        <v>0</v>
      </c>
      <c r="AI10" s="27">
        <f t="shared" si="29"/>
        <v>0</v>
      </c>
      <c r="AJ10" s="27">
        <f t="shared" si="29"/>
        <v>0</v>
      </c>
      <c r="AK10" s="27">
        <f t="shared" si="29"/>
        <v>0</v>
      </c>
      <c r="AL10" s="27">
        <f t="shared" si="29"/>
        <v>0</v>
      </c>
      <c r="AM10" s="27">
        <f t="shared" si="29"/>
        <v>0</v>
      </c>
      <c r="AN10" s="27">
        <f t="shared" si="29"/>
        <v>0</v>
      </c>
      <c r="AO10" s="27">
        <f t="shared" si="29"/>
        <v>0</v>
      </c>
      <c r="AP10" s="27">
        <f t="shared" si="29"/>
        <v>0</v>
      </c>
      <c r="AQ10" s="27">
        <f t="shared" si="29"/>
        <v>0</v>
      </c>
      <c r="AR10" s="27">
        <f t="shared" si="29"/>
        <v>0</v>
      </c>
      <c r="AS10" s="27">
        <f t="shared" ref="AS10:CA10" si="30">AS64+AS70+AS76+AS82+AS88</f>
        <v>0</v>
      </c>
      <c r="AT10" s="27">
        <f t="shared" si="30"/>
        <v>0</v>
      </c>
      <c r="AU10" s="27">
        <f t="shared" si="30"/>
        <v>0</v>
      </c>
      <c r="AV10" s="27">
        <f t="shared" si="30"/>
        <v>189.3</v>
      </c>
      <c r="AW10" s="27">
        <f t="shared" si="30"/>
        <v>0</v>
      </c>
      <c r="AX10" s="27">
        <f t="shared" si="30"/>
        <v>0</v>
      </c>
      <c r="AY10" s="27">
        <f t="shared" si="30"/>
        <v>0</v>
      </c>
      <c r="AZ10" s="27">
        <f t="shared" si="30"/>
        <v>0</v>
      </c>
      <c r="BA10" s="27">
        <f t="shared" si="30"/>
        <v>99.6</v>
      </c>
      <c r="BB10" s="27">
        <f t="shared" si="30"/>
        <v>199.3</v>
      </c>
      <c r="BC10" s="27">
        <f t="shared" si="30"/>
        <v>0</v>
      </c>
      <c r="BD10" s="27">
        <f t="shared" si="30"/>
        <v>0</v>
      </c>
      <c r="BE10" s="27">
        <f t="shared" si="30"/>
        <v>0</v>
      </c>
      <c r="BF10" s="27">
        <f t="shared" si="30"/>
        <v>281.3</v>
      </c>
      <c r="BG10" s="27">
        <f t="shared" si="30"/>
        <v>89.8</v>
      </c>
      <c r="BH10" s="27">
        <f t="shared" si="30"/>
        <v>77.2</v>
      </c>
      <c r="BI10" s="27">
        <f t="shared" si="30"/>
        <v>135</v>
      </c>
      <c r="BJ10" s="27">
        <f t="shared" si="30"/>
        <v>441.8</v>
      </c>
      <c r="BK10" s="27">
        <f t="shared" si="30"/>
        <v>0</v>
      </c>
      <c r="BL10" s="27">
        <f t="shared" si="30"/>
        <v>173.2</v>
      </c>
      <c r="BM10" s="27">
        <f t="shared" si="30"/>
        <v>453.70000000000005</v>
      </c>
      <c r="BN10" s="27">
        <f t="shared" si="30"/>
        <v>95.8</v>
      </c>
      <c r="BO10" s="27">
        <f t="shared" si="30"/>
        <v>378.9</v>
      </c>
      <c r="BP10" s="27">
        <f t="shared" si="30"/>
        <v>185.7</v>
      </c>
      <c r="BQ10" s="27">
        <f t="shared" si="30"/>
        <v>189.5</v>
      </c>
      <c r="BR10" s="27">
        <f t="shared" si="30"/>
        <v>370.6</v>
      </c>
      <c r="BS10" s="27">
        <f t="shared" si="30"/>
        <v>338.1</v>
      </c>
      <c r="BT10" s="27">
        <f t="shared" si="30"/>
        <v>167.5</v>
      </c>
      <c r="BU10" s="27">
        <f t="shared" si="30"/>
        <v>99.5</v>
      </c>
      <c r="BV10" s="27">
        <f t="shared" si="30"/>
        <v>74.2</v>
      </c>
      <c r="BW10" s="27">
        <f t="shared" si="30"/>
        <v>89.9</v>
      </c>
      <c r="BX10" s="27">
        <f t="shared" si="30"/>
        <v>315.89999999999998</v>
      </c>
      <c r="BY10" s="27">
        <f t="shared" si="30"/>
        <v>216.6</v>
      </c>
      <c r="BZ10" s="27">
        <f t="shared" si="30"/>
        <v>74.400000000000006</v>
      </c>
      <c r="CA10" s="27">
        <f t="shared" si="30"/>
        <v>0</v>
      </c>
      <c r="CB10" s="27">
        <f t="shared" ref="CB10:CC10" si="31">CB64+CB70+CB76+CB82+CB88</f>
        <v>281.7</v>
      </c>
      <c r="CC10" s="27">
        <f t="shared" si="31"/>
        <v>189.4</v>
      </c>
    </row>
    <row r="11" spans="1:81" x14ac:dyDescent="0.3">
      <c r="A11" s="17" t="s">
        <v>428</v>
      </c>
      <c r="B11" s="16" t="s">
        <v>413</v>
      </c>
      <c r="C11" s="14">
        <f>G11+H11+I11</f>
        <v>5750.65</v>
      </c>
      <c r="D11" s="14">
        <f t="shared" si="25"/>
        <v>2240.2999999999997</v>
      </c>
      <c r="E11" s="14">
        <f t="shared" si="25"/>
        <v>2267.7499999999995</v>
      </c>
      <c r="F11" s="14">
        <f t="shared" si="25"/>
        <v>2336.2499999999995</v>
      </c>
      <c r="G11" s="14">
        <f t="shared" si="25"/>
        <v>2123.4499999999998</v>
      </c>
      <c r="H11" s="14">
        <f>SUM(BB11:BM11)</f>
        <v>1162.7000000000003</v>
      </c>
      <c r="I11" s="14">
        <f>SUM(BN11:BY11)</f>
        <v>2464.5</v>
      </c>
      <c r="J11" s="14">
        <f>SUM(BZ11:CK11)</f>
        <v>284.29999999999995</v>
      </c>
      <c r="K11" s="14"/>
      <c r="L11" s="14"/>
      <c r="M11" s="27">
        <f t="shared" ref="M11:AR11" si="32">M65+M71+M77+M83+M89</f>
        <v>0</v>
      </c>
      <c r="N11" s="27">
        <f t="shared" si="32"/>
        <v>0</v>
      </c>
      <c r="O11" s="27">
        <f t="shared" si="32"/>
        <v>0</v>
      </c>
      <c r="P11" s="27">
        <f t="shared" si="32"/>
        <v>0</v>
      </c>
      <c r="Q11" s="27">
        <f t="shared" si="32"/>
        <v>0</v>
      </c>
      <c r="R11" s="27">
        <f t="shared" si="32"/>
        <v>0</v>
      </c>
      <c r="S11" s="27">
        <f t="shared" si="32"/>
        <v>0</v>
      </c>
      <c r="T11" s="27">
        <f t="shared" si="32"/>
        <v>0</v>
      </c>
      <c r="U11" s="27">
        <f t="shared" si="32"/>
        <v>0</v>
      </c>
      <c r="V11" s="27">
        <f t="shared" si="32"/>
        <v>0</v>
      </c>
      <c r="W11" s="27">
        <f t="shared" si="32"/>
        <v>0</v>
      </c>
      <c r="X11" s="27">
        <f t="shared" si="32"/>
        <v>0</v>
      </c>
      <c r="Y11" s="27">
        <f t="shared" si="32"/>
        <v>0</v>
      </c>
      <c r="Z11" s="27">
        <f t="shared" si="32"/>
        <v>0</v>
      </c>
      <c r="AA11" s="27">
        <f t="shared" si="32"/>
        <v>0</v>
      </c>
      <c r="AB11" s="27">
        <f t="shared" si="32"/>
        <v>0</v>
      </c>
      <c r="AC11" s="27">
        <f t="shared" si="32"/>
        <v>74.5</v>
      </c>
      <c r="AD11" s="27">
        <f t="shared" si="32"/>
        <v>334.89999999999992</v>
      </c>
      <c r="AE11" s="27">
        <f t="shared" si="32"/>
        <v>0</v>
      </c>
      <c r="AF11" s="27">
        <f t="shared" si="32"/>
        <v>0</v>
      </c>
      <c r="AG11" s="27">
        <f t="shared" si="32"/>
        <v>89.4</v>
      </c>
      <c r="AH11" s="27">
        <f t="shared" si="32"/>
        <v>0</v>
      </c>
      <c r="AI11" s="27">
        <f t="shared" si="32"/>
        <v>0</v>
      </c>
      <c r="AJ11" s="27">
        <f t="shared" si="32"/>
        <v>104.30000000000001</v>
      </c>
      <c r="AK11" s="27">
        <f t="shared" si="32"/>
        <v>73.3</v>
      </c>
      <c r="AL11" s="27">
        <f t="shared" si="32"/>
        <v>42.3</v>
      </c>
      <c r="AM11" s="27">
        <f t="shared" si="32"/>
        <v>0</v>
      </c>
      <c r="AN11" s="27">
        <f t="shared" si="32"/>
        <v>0</v>
      </c>
      <c r="AO11" s="27">
        <f t="shared" si="32"/>
        <v>212.80000000000004</v>
      </c>
      <c r="AP11" s="27">
        <f t="shared" si="32"/>
        <v>193.20000000000002</v>
      </c>
      <c r="AQ11" s="27">
        <f t="shared" si="32"/>
        <v>110.80000000000001</v>
      </c>
      <c r="AR11" s="27">
        <f t="shared" si="32"/>
        <v>271.10000000000002</v>
      </c>
      <c r="AS11" s="27">
        <f t="shared" ref="AS11:CA11" si="33">AS65+AS71+AS77+AS83+AS89</f>
        <v>851.64999999999941</v>
      </c>
      <c r="AT11" s="27">
        <f t="shared" si="33"/>
        <v>154.69999999999999</v>
      </c>
      <c r="AU11" s="27">
        <f t="shared" si="33"/>
        <v>376.15000000000009</v>
      </c>
      <c r="AV11" s="27">
        <f t="shared" si="33"/>
        <v>14.9</v>
      </c>
      <c r="AW11" s="27">
        <f t="shared" si="33"/>
        <v>27.5</v>
      </c>
      <c r="AX11" s="27">
        <f t="shared" si="33"/>
        <v>27.5</v>
      </c>
      <c r="AY11" s="27">
        <f t="shared" si="33"/>
        <v>27.45</v>
      </c>
      <c r="AZ11" s="27">
        <f t="shared" si="33"/>
        <v>68.5</v>
      </c>
      <c r="BA11" s="27">
        <f t="shared" si="33"/>
        <v>0</v>
      </c>
      <c r="BB11" s="27">
        <f t="shared" si="33"/>
        <v>572.9000000000002</v>
      </c>
      <c r="BC11" s="27">
        <f t="shared" si="33"/>
        <v>56.25</v>
      </c>
      <c r="BD11" s="27">
        <f t="shared" si="33"/>
        <v>13.7</v>
      </c>
      <c r="BE11" s="27">
        <f t="shared" si="33"/>
        <v>41.25</v>
      </c>
      <c r="BF11" s="27">
        <f t="shared" si="33"/>
        <v>55</v>
      </c>
      <c r="BG11" s="27">
        <f t="shared" si="33"/>
        <v>82.5</v>
      </c>
      <c r="BH11" s="27">
        <f t="shared" si="33"/>
        <v>13.7</v>
      </c>
      <c r="BI11" s="27">
        <f t="shared" si="33"/>
        <v>0</v>
      </c>
      <c r="BJ11" s="27">
        <f t="shared" si="33"/>
        <v>0</v>
      </c>
      <c r="BK11" s="27">
        <f t="shared" si="33"/>
        <v>227.4</v>
      </c>
      <c r="BL11" s="27">
        <f t="shared" si="33"/>
        <v>87.5</v>
      </c>
      <c r="BM11" s="27">
        <f t="shared" si="33"/>
        <v>12.5</v>
      </c>
      <c r="BN11" s="27">
        <f t="shared" si="33"/>
        <v>62.5</v>
      </c>
      <c r="BO11" s="27">
        <f t="shared" si="33"/>
        <v>251.90000000000003</v>
      </c>
      <c r="BP11" s="27">
        <f t="shared" si="33"/>
        <v>905.59999999999945</v>
      </c>
      <c r="BQ11" s="27">
        <f t="shared" si="33"/>
        <v>244.50000000000003</v>
      </c>
      <c r="BR11" s="27">
        <f t="shared" si="33"/>
        <v>57.7</v>
      </c>
      <c r="BS11" s="27">
        <f t="shared" si="33"/>
        <v>56.400000000000006</v>
      </c>
      <c r="BT11" s="27">
        <f t="shared" si="33"/>
        <v>26.3</v>
      </c>
      <c r="BU11" s="27">
        <f t="shared" si="33"/>
        <v>27.4</v>
      </c>
      <c r="BV11" s="27">
        <f t="shared" si="33"/>
        <v>266.5</v>
      </c>
      <c r="BW11" s="27">
        <f t="shared" si="33"/>
        <v>275.3</v>
      </c>
      <c r="BX11" s="27">
        <f t="shared" si="33"/>
        <v>107.60000000000001</v>
      </c>
      <c r="BY11" s="27">
        <f t="shared" si="33"/>
        <v>182.8</v>
      </c>
      <c r="BZ11" s="27">
        <f t="shared" si="33"/>
        <v>150.39999999999998</v>
      </c>
      <c r="CA11" s="27">
        <f t="shared" si="33"/>
        <v>55.1</v>
      </c>
      <c r="CB11" s="27">
        <f t="shared" ref="CB11:CC11" si="34">CB65+CB71+CB77+CB83+CB89</f>
        <v>53.8</v>
      </c>
      <c r="CC11" s="27">
        <f t="shared" si="34"/>
        <v>25</v>
      </c>
    </row>
    <row r="12" spans="1:81" x14ac:dyDescent="0.3">
      <c r="A12" s="17" t="s">
        <v>428</v>
      </c>
      <c r="B12" s="16" t="s">
        <v>5</v>
      </c>
      <c r="C12" s="14">
        <f>G12+H12+I12</f>
        <v>264.39999999999998</v>
      </c>
      <c r="D12" s="14">
        <f t="shared" si="25"/>
        <v>264.39999999999998</v>
      </c>
      <c r="E12" s="14">
        <f t="shared" si="25"/>
        <v>264.39999999999998</v>
      </c>
      <c r="F12" s="14">
        <f t="shared" si="25"/>
        <v>264.39999999999998</v>
      </c>
      <c r="G12" s="14">
        <f t="shared" si="25"/>
        <v>264.39999999999998</v>
      </c>
      <c r="H12" s="14">
        <f>SUM(BB12:BM12)</f>
        <v>0</v>
      </c>
      <c r="I12" s="14">
        <f>SUM(BN12:BY12)</f>
        <v>0</v>
      </c>
      <c r="J12" s="14">
        <f>SUM(BZ12:CK12)</f>
        <v>0</v>
      </c>
      <c r="K12" s="14"/>
      <c r="L12" s="14"/>
      <c r="M12" s="27">
        <f t="shared" ref="M12:AR12" si="35">M66+M72+M78+M84+M90</f>
        <v>0</v>
      </c>
      <c r="N12" s="27">
        <f t="shared" si="35"/>
        <v>0</v>
      </c>
      <c r="O12" s="27">
        <f t="shared" si="35"/>
        <v>0</v>
      </c>
      <c r="P12" s="27">
        <f t="shared" si="35"/>
        <v>0</v>
      </c>
      <c r="Q12" s="27">
        <f t="shared" si="35"/>
        <v>0</v>
      </c>
      <c r="R12" s="27">
        <f t="shared" si="35"/>
        <v>0</v>
      </c>
      <c r="S12" s="27">
        <f t="shared" si="35"/>
        <v>0</v>
      </c>
      <c r="T12" s="27">
        <f t="shared" si="35"/>
        <v>0</v>
      </c>
      <c r="U12" s="27">
        <f t="shared" si="35"/>
        <v>0</v>
      </c>
      <c r="V12" s="27">
        <f t="shared" si="35"/>
        <v>0</v>
      </c>
      <c r="W12" s="27">
        <f t="shared" si="35"/>
        <v>0</v>
      </c>
      <c r="X12" s="27">
        <f t="shared" si="35"/>
        <v>0</v>
      </c>
      <c r="Y12" s="27">
        <f t="shared" si="35"/>
        <v>0</v>
      </c>
      <c r="Z12" s="27">
        <f t="shared" si="35"/>
        <v>0</v>
      </c>
      <c r="AA12" s="27">
        <f t="shared" si="35"/>
        <v>0</v>
      </c>
      <c r="AB12" s="27">
        <f t="shared" si="35"/>
        <v>0</v>
      </c>
      <c r="AC12" s="27">
        <f t="shared" si="35"/>
        <v>0</v>
      </c>
      <c r="AD12" s="27">
        <f t="shared" si="35"/>
        <v>0</v>
      </c>
      <c r="AE12" s="27">
        <f t="shared" si="35"/>
        <v>0</v>
      </c>
      <c r="AF12" s="27">
        <f t="shared" si="35"/>
        <v>0</v>
      </c>
      <c r="AG12" s="27">
        <f t="shared" si="35"/>
        <v>0</v>
      </c>
      <c r="AH12" s="27">
        <f t="shared" si="35"/>
        <v>0</v>
      </c>
      <c r="AI12" s="27">
        <f t="shared" si="35"/>
        <v>0</v>
      </c>
      <c r="AJ12" s="27">
        <f t="shared" si="35"/>
        <v>0</v>
      </c>
      <c r="AK12" s="27">
        <f t="shared" si="35"/>
        <v>0</v>
      </c>
      <c r="AL12" s="27">
        <f t="shared" si="35"/>
        <v>0</v>
      </c>
      <c r="AM12" s="27">
        <f t="shared" si="35"/>
        <v>0</v>
      </c>
      <c r="AN12" s="27">
        <f t="shared" si="35"/>
        <v>0</v>
      </c>
      <c r="AO12" s="27">
        <f t="shared" si="35"/>
        <v>0</v>
      </c>
      <c r="AP12" s="27">
        <f t="shared" si="35"/>
        <v>70.699999999999989</v>
      </c>
      <c r="AQ12" s="27">
        <f t="shared" si="35"/>
        <v>59.6</v>
      </c>
      <c r="AR12" s="27">
        <f t="shared" si="35"/>
        <v>0</v>
      </c>
      <c r="AS12" s="27">
        <f t="shared" ref="AS12:CA12" si="36">AS66+AS72+AS78+AS84+AS90</f>
        <v>0</v>
      </c>
      <c r="AT12" s="27">
        <f t="shared" si="36"/>
        <v>59.6</v>
      </c>
      <c r="AU12" s="27">
        <f t="shared" si="36"/>
        <v>14.9</v>
      </c>
      <c r="AV12" s="27">
        <f t="shared" si="36"/>
        <v>44.7</v>
      </c>
      <c r="AW12" s="27">
        <f t="shared" si="36"/>
        <v>14.9</v>
      </c>
      <c r="AX12" s="27">
        <f t="shared" si="36"/>
        <v>0</v>
      </c>
      <c r="AY12" s="27">
        <f t="shared" si="36"/>
        <v>0</v>
      </c>
      <c r="AZ12" s="27">
        <f t="shared" si="36"/>
        <v>0</v>
      </c>
      <c r="BA12" s="27">
        <f t="shared" si="36"/>
        <v>0</v>
      </c>
      <c r="BB12" s="27">
        <f t="shared" si="36"/>
        <v>0</v>
      </c>
      <c r="BC12" s="27">
        <f t="shared" si="36"/>
        <v>0</v>
      </c>
      <c r="BD12" s="27">
        <f t="shared" si="36"/>
        <v>0</v>
      </c>
      <c r="BE12" s="27">
        <f t="shared" si="36"/>
        <v>0</v>
      </c>
      <c r="BF12" s="27">
        <f t="shared" si="36"/>
        <v>0</v>
      </c>
      <c r="BG12" s="27">
        <f t="shared" si="36"/>
        <v>0</v>
      </c>
      <c r="BH12" s="27">
        <f t="shared" si="36"/>
        <v>0</v>
      </c>
      <c r="BI12" s="27">
        <f t="shared" si="36"/>
        <v>0</v>
      </c>
      <c r="BJ12" s="27">
        <f t="shared" si="36"/>
        <v>0</v>
      </c>
      <c r="BK12" s="27">
        <f t="shared" si="36"/>
        <v>0</v>
      </c>
      <c r="BL12" s="27">
        <f t="shared" si="36"/>
        <v>0</v>
      </c>
      <c r="BM12" s="27">
        <f t="shared" si="36"/>
        <v>0</v>
      </c>
      <c r="BN12" s="27">
        <f t="shared" si="36"/>
        <v>0</v>
      </c>
      <c r="BO12" s="27">
        <f t="shared" si="36"/>
        <v>0</v>
      </c>
      <c r="BP12" s="27">
        <f t="shared" si="36"/>
        <v>0</v>
      </c>
      <c r="BQ12" s="27">
        <f t="shared" si="36"/>
        <v>0</v>
      </c>
      <c r="BR12" s="27">
        <f t="shared" si="36"/>
        <v>0</v>
      </c>
      <c r="BS12" s="27">
        <f t="shared" si="36"/>
        <v>0</v>
      </c>
      <c r="BT12" s="27">
        <f t="shared" si="36"/>
        <v>0</v>
      </c>
      <c r="BU12" s="27">
        <f t="shared" si="36"/>
        <v>0</v>
      </c>
      <c r="BV12" s="27">
        <f t="shared" si="36"/>
        <v>0</v>
      </c>
      <c r="BW12" s="27">
        <f t="shared" si="36"/>
        <v>0</v>
      </c>
      <c r="BX12" s="27">
        <f t="shared" si="36"/>
        <v>0</v>
      </c>
      <c r="BY12" s="27">
        <f t="shared" si="36"/>
        <v>0</v>
      </c>
      <c r="BZ12" s="27">
        <f t="shared" si="36"/>
        <v>0</v>
      </c>
      <c r="CA12" s="27">
        <f t="shared" si="36"/>
        <v>0</v>
      </c>
      <c r="CB12" s="27">
        <f t="shared" ref="CB12:CC12" si="37">CB66+CB72+CB78+CB84+CB90</f>
        <v>0</v>
      </c>
      <c r="CC12" s="27">
        <f t="shared" si="37"/>
        <v>0</v>
      </c>
    </row>
    <row r="13" spans="1:81" x14ac:dyDescent="0.3">
      <c r="A13" s="17" t="s">
        <v>428</v>
      </c>
      <c r="B13" s="16" t="s">
        <v>1</v>
      </c>
      <c r="C13" s="14">
        <f>G13+H13+I13</f>
        <v>597.70000000000005</v>
      </c>
      <c r="D13" s="14">
        <f t="shared" si="25"/>
        <v>25.8</v>
      </c>
      <c r="E13" s="14">
        <f t="shared" si="25"/>
        <v>25.8</v>
      </c>
      <c r="F13" s="14">
        <f t="shared" si="25"/>
        <v>25.8</v>
      </c>
      <c r="G13" s="14">
        <f t="shared" si="25"/>
        <v>200.8</v>
      </c>
      <c r="H13" s="14">
        <f>SUM(BB13:BM13)</f>
        <v>250.8</v>
      </c>
      <c r="I13" s="14">
        <f>SUM(BN13:BY13)</f>
        <v>146.1</v>
      </c>
      <c r="J13" s="14">
        <f>SUM(BZ13:CK13)</f>
        <v>38.400000000000006</v>
      </c>
      <c r="K13" s="14"/>
      <c r="L13" s="14"/>
      <c r="M13" s="27">
        <f t="shared" ref="M13:AR13" si="38">M67+M73+M79+M85+M91</f>
        <v>0</v>
      </c>
      <c r="N13" s="27">
        <f t="shared" si="38"/>
        <v>0</v>
      </c>
      <c r="O13" s="27">
        <f t="shared" si="38"/>
        <v>0</v>
      </c>
      <c r="P13" s="27">
        <f t="shared" si="38"/>
        <v>0</v>
      </c>
      <c r="Q13" s="27">
        <f t="shared" si="38"/>
        <v>0</v>
      </c>
      <c r="R13" s="27">
        <f t="shared" si="38"/>
        <v>0</v>
      </c>
      <c r="S13" s="27">
        <f t="shared" si="38"/>
        <v>0</v>
      </c>
      <c r="T13" s="27">
        <f t="shared" si="38"/>
        <v>0</v>
      </c>
      <c r="U13" s="27">
        <f t="shared" si="38"/>
        <v>0</v>
      </c>
      <c r="V13" s="27">
        <f t="shared" si="38"/>
        <v>0</v>
      </c>
      <c r="W13" s="27">
        <f t="shared" si="38"/>
        <v>0</v>
      </c>
      <c r="X13" s="27">
        <f t="shared" si="38"/>
        <v>0</v>
      </c>
      <c r="Y13" s="27">
        <f t="shared" si="38"/>
        <v>0</v>
      </c>
      <c r="Z13" s="27">
        <f t="shared" si="38"/>
        <v>0</v>
      </c>
      <c r="AA13" s="27">
        <f t="shared" si="38"/>
        <v>0</v>
      </c>
      <c r="AB13" s="27">
        <f t="shared" si="38"/>
        <v>0</v>
      </c>
      <c r="AC13" s="27">
        <f t="shared" si="38"/>
        <v>0</v>
      </c>
      <c r="AD13" s="27">
        <f t="shared" si="38"/>
        <v>0</v>
      </c>
      <c r="AE13" s="27">
        <f t="shared" si="38"/>
        <v>0</v>
      </c>
      <c r="AF13" s="27">
        <f t="shared" si="38"/>
        <v>0</v>
      </c>
      <c r="AG13" s="27">
        <f t="shared" si="38"/>
        <v>0</v>
      </c>
      <c r="AH13" s="27">
        <f t="shared" si="38"/>
        <v>0</v>
      </c>
      <c r="AI13" s="27">
        <f t="shared" si="38"/>
        <v>0</v>
      </c>
      <c r="AJ13" s="27">
        <f t="shared" si="38"/>
        <v>0</v>
      </c>
      <c r="AK13" s="27">
        <f t="shared" si="38"/>
        <v>0</v>
      </c>
      <c r="AL13" s="27">
        <f t="shared" si="38"/>
        <v>0</v>
      </c>
      <c r="AM13" s="27">
        <f t="shared" si="38"/>
        <v>0</v>
      </c>
      <c r="AN13" s="27">
        <f t="shared" si="38"/>
        <v>0</v>
      </c>
      <c r="AO13" s="27">
        <f t="shared" si="38"/>
        <v>0</v>
      </c>
      <c r="AP13" s="27">
        <f t="shared" si="38"/>
        <v>25.8</v>
      </c>
      <c r="AQ13" s="27">
        <f t="shared" si="38"/>
        <v>0</v>
      </c>
      <c r="AR13" s="27">
        <f t="shared" si="38"/>
        <v>0</v>
      </c>
      <c r="AS13" s="27">
        <f t="shared" ref="AS13:CA13" si="39">AS67+AS73+AS79+AS85+AS91</f>
        <v>0</v>
      </c>
      <c r="AT13" s="27">
        <f t="shared" si="39"/>
        <v>0</v>
      </c>
      <c r="AU13" s="27">
        <f t="shared" si="39"/>
        <v>0</v>
      </c>
      <c r="AV13" s="27">
        <f t="shared" si="39"/>
        <v>0</v>
      </c>
      <c r="AW13" s="27">
        <f t="shared" si="39"/>
        <v>0</v>
      </c>
      <c r="AX13" s="27">
        <f t="shared" si="39"/>
        <v>0</v>
      </c>
      <c r="AY13" s="27">
        <f t="shared" si="39"/>
        <v>0</v>
      </c>
      <c r="AZ13" s="27">
        <f t="shared" si="39"/>
        <v>0</v>
      </c>
      <c r="BA13" s="27">
        <f t="shared" si="39"/>
        <v>175</v>
      </c>
      <c r="BB13" s="27">
        <f t="shared" si="39"/>
        <v>22.2</v>
      </c>
      <c r="BC13" s="27">
        <f t="shared" si="39"/>
        <v>115.8</v>
      </c>
      <c r="BD13" s="27">
        <f t="shared" si="39"/>
        <v>0</v>
      </c>
      <c r="BE13" s="27">
        <f t="shared" si="39"/>
        <v>38.400000000000006</v>
      </c>
      <c r="BF13" s="27">
        <f t="shared" si="39"/>
        <v>0</v>
      </c>
      <c r="BG13" s="27">
        <f t="shared" si="39"/>
        <v>0</v>
      </c>
      <c r="BH13" s="27">
        <f t="shared" si="39"/>
        <v>0</v>
      </c>
      <c r="BI13" s="27">
        <f t="shared" si="39"/>
        <v>12.5</v>
      </c>
      <c r="BJ13" s="27">
        <f t="shared" si="39"/>
        <v>39</v>
      </c>
      <c r="BK13" s="27">
        <f t="shared" si="39"/>
        <v>22.900000000000002</v>
      </c>
      <c r="BL13" s="27">
        <f t="shared" si="39"/>
        <v>0</v>
      </c>
      <c r="BM13" s="27">
        <f t="shared" si="39"/>
        <v>0</v>
      </c>
      <c r="BN13" s="27">
        <f t="shared" si="39"/>
        <v>26.9</v>
      </c>
      <c r="BO13" s="27">
        <f t="shared" si="39"/>
        <v>22.2</v>
      </c>
      <c r="BP13" s="27">
        <f t="shared" si="39"/>
        <v>0</v>
      </c>
      <c r="BQ13" s="27">
        <f t="shared" si="39"/>
        <v>0</v>
      </c>
      <c r="BR13" s="27">
        <f t="shared" si="39"/>
        <v>11</v>
      </c>
      <c r="BS13" s="27">
        <f t="shared" si="39"/>
        <v>8.1999999999999993</v>
      </c>
      <c r="BT13" s="27">
        <f t="shared" si="39"/>
        <v>0</v>
      </c>
      <c r="BU13" s="27">
        <f t="shared" si="39"/>
        <v>21.1</v>
      </c>
      <c r="BV13" s="27">
        <f t="shared" si="39"/>
        <v>0</v>
      </c>
      <c r="BW13" s="27">
        <f t="shared" si="39"/>
        <v>14.5</v>
      </c>
      <c r="BX13" s="27">
        <f t="shared" si="39"/>
        <v>29.699999999999996</v>
      </c>
      <c r="BY13" s="27">
        <f t="shared" si="39"/>
        <v>12.5</v>
      </c>
      <c r="BZ13" s="27">
        <f t="shared" si="39"/>
        <v>0</v>
      </c>
      <c r="CA13" s="27">
        <f t="shared" si="39"/>
        <v>14.3</v>
      </c>
      <c r="CB13" s="27">
        <f t="shared" ref="CB13:CC13" si="40">CB67+CB73+CB79+CB85+CB91</f>
        <v>24.1</v>
      </c>
      <c r="CC13" s="27">
        <f t="shared" si="40"/>
        <v>0</v>
      </c>
    </row>
    <row r="14" spans="1:81" x14ac:dyDescent="0.3">
      <c r="A14" s="15" t="s">
        <v>581</v>
      </c>
      <c r="B14" s="15" t="s">
        <v>430</v>
      </c>
      <c r="C14" s="30">
        <f t="shared" ref="C14:AH14" si="41">SUM(C15:C19)</f>
        <v>98129652.060000002</v>
      </c>
      <c r="D14" s="30">
        <f t="shared" si="41"/>
        <v>27220060</v>
      </c>
      <c r="E14" s="30">
        <f t="shared" si="41"/>
        <v>29237074</v>
      </c>
      <c r="F14" s="30">
        <f t="shared" si="41"/>
        <v>30086824</v>
      </c>
      <c r="G14" s="30">
        <f t="shared" si="41"/>
        <v>30413378</v>
      </c>
      <c r="H14" s="30">
        <f t="shared" si="41"/>
        <v>31091261.379999999</v>
      </c>
      <c r="I14" s="30">
        <f t="shared" si="41"/>
        <v>36625012.68</v>
      </c>
      <c r="J14" s="30">
        <f t="shared" si="41"/>
        <v>15107511.460000001</v>
      </c>
      <c r="K14" s="13">
        <f t="shared" si="41"/>
        <v>0</v>
      </c>
      <c r="L14" s="13">
        <f t="shared" si="41"/>
        <v>0</v>
      </c>
      <c r="M14" s="29">
        <f t="shared" si="41"/>
        <v>292760.37</v>
      </c>
      <c r="N14" s="29">
        <f t="shared" si="41"/>
        <v>24417</v>
      </c>
      <c r="O14" s="29">
        <f t="shared" si="41"/>
        <v>75401</v>
      </c>
      <c r="P14" s="29">
        <f t="shared" si="41"/>
        <v>62022</v>
      </c>
      <c r="Q14" s="29">
        <f t="shared" si="41"/>
        <v>554270</v>
      </c>
      <c r="R14" s="29">
        <f t="shared" si="41"/>
        <v>161414</v>
      </c>
      <c r="S14" s="29">
        <f t="shared" si="41"/>
        <v>362918</v>
      </c>
      <c r="T14" s="29">
        <f t="shared" si="41"/>
        <v>121135</v>
      </c>
      <c r="U14" s="29">
        <f t="shared" si="41"/>
        <v>339254</v>
      </c>
      <c r="V14" s="29">
        <f t="shared" si="41"/>
        <v>190456</v>
      </c>
      <c r="W14" s="29">
        <f t="shared" si="41"/>
        <v>101620</v>
      </c>
      <c r="X14" s="29">
        <f t="shared" si="41"/>
        <v>139937</v>
      </c>
      <c r="Y14" s="29">
        <f t="shared" si="41"/>
        <v>78752</v>
      </c>
      <c r="Z14" s="29">
        <f t="shared" si="41"/>
        <v>210621</v>
      </c>
      <c r="AA14" s="29">
        <f t="shared" si="41"/>
        <v>279482</v>
      </c>
      <c r="AB14" s="29">
        <f t="shared" si="41"/>
        <v>485164</v>
      </c>
      <c r="AC14" s="29">
        <f t="shared" si="41"/>
        <v>405460</v>
      </c>
      <c r="AD14" s="29">
        <f t="shared" si="41"/>
        <v>470554</v>
      </c>
      <c r="AE14" s="29">
        <f t="shared" si="41"/>
        <v>528719</v>
      </c>
      <c r="AF14" s="29">
        <f t="shared" si="41"/>
        <v>727882.5</v>
      </c>
      <c r="AG14" s="29">
        <f t="shared" si="41"/>
        <v>854424</v>
      </c>
      <c r="AH14" s="29">
        <f t="shared" si="41"/>
        <v>568623.5</v>
      </c>
      <c r="AI14" s="29">
        <f t="shared" ref="AI14:BN14" si="42">SUM(AI15:AI19)</f>
        <v>2299870</v>
      </c>
      <c r="AJ14" s="29">
        <f t="shared" si="42"/>
        <v>1283290.5</v>
      </c>
      <c r="AK14" s="29">
        <f t="shared" si="42"/>
        <v>1957706</v>
      </c>
      <c r="AL14" s="29">
        <f t="shared" si="42"/>
        <v>4292955.0032000002</v>
      </c>
      <c r="AM14" s="29">
        <f t="shared" si="42"/>
        <v>1898768</v>
      </c>
      <c r="AN14" s="29">
        <f t="shared" si="42"/>
        <v>2366129</v>
      </c>
      <c r="AO14" s="29">
        <f t="shared" si="42"/>
        <v>2005098</v>
      </c>
      <c r="AP14" s="29">
        <f t="shared" si="42"/>
        <v>3191597</v>
      </c>
      <c r="AQ14" s="29">
        <f t="shared" si="42"/>
        <v>2481999</v>
      </c>
      <c r="AR14" s="29">
        <f t="shared" si="42"/>
        <v>1745782</v>
      </c>
      <c r="AS14" s="29">
        <f t="shared" si="42"/>
        <v>1203527</v>
      </c>
      <c r="AT14" s="29">
        <f t="shared" si="42"/>
        <v>2770603</v>
      </c>
      <c r="AU14" s="29">
        <f t="shared" si="42"/>
        <v>3209412</v>
      </c>
      <c r="AV14" s="29">
        <f t="shared" si="42"/>
        <v>1661394</v>
      </c>
      <c r="AW14" s="29">
        <f t="shared" si="42"/>
        <v>2352695</v>
      </c>
      <c r="AX14" s="29">
        <f t="shared" si="42"/>
        <v>2333056</v>
      </c>
      <c r="AY14" s="29">
        <f t="shared" si="42"/>
        <v>3915782</v>
      </c>
      <c r="AZ14" s="29">
        <f t="shared" si="42"/>
        <v>3215879</v>
      </c>
      <c r="BA14" s="29">
        <f t="shared" si="42"/>
        <v>2331652</v>
      </c>
      <c r="BB14" s="29">
        <f t="shared" si="42"/>
        <v>1911629</v>
      </c>
      <c r="BC14" s="29">
        <f t="shared" si="42"/>
        <v>1694557</v>
      </c>
      <c r="BD14" s="29">
        <f t="shared" si="42"/>
        <v>1210666</v>
      </c>
      <c r="BE14" s="29">
        <f t="shared" si="42"/>
        <v>2380963</v>
      </c>
      <c r="BF14" s="29">
        <f t="shared" si="42"/>
        <v>2231890</v>
      </c>
      <c r="BG14" s="29">
        <f t="shared" si="42"/>
        <v>1889525</v>
      </c>
      <c r="BH14" s="29">
        <f t="shared" si="42"/>
        <v>3571696</v>
      </c>
      <c r="BI14" s="29">
        <f t="shared" si="42"/>
        <v>3044908</v>
      </c>
      <c r="BJ14" s="29">
        <f t="shared" si="42"/>
        <v>4043277</v>
      </c>
      <c r="BK14" s="29">
        <f t="shared" si="42"/>
        <v>3222307</v>
      </c>
      <c r="BL14" s="29">
        <f t="shared" si="42"/>
        <v>3155146.9999999995</v>
      </c>
      <c r="BM14" s="29">
        <f t="shared" si="42"/>
        <v>2734696.38</v>
      </c>
      <c r="BN14" s="29">
        <f t="shared" si="42"/>
        <v>1838519</v>
      </c>
      <c r="BO14" s="29">
        <f t="shared" ref="BO14:CA14" si="43">SUM(BO15:BO19)</f>
        <v>3813216</v>
      </c>
      <c r="BP14" s="29">
        <f t="shared" si="43"/>
        <v>3070120</v>
      </c>
      <c r="BQ14" s="29">
        <f t="shared" si="43"/>
        <v>2770945</v>
      </c>
      <c r="BR14" s="29">
        <f t="shared" si="43"/>
        <v>4373949</v>
      </c>
      <c r="BS14" s="29">
        <f t="shared" si="43"/>
        <v>2445465.6799999997</v>
      </c>
      <c r="BT14" s="29">
        <f t="shared" si="43"/>
        <v>2578413</v>
      </c>
      <c r="BU14" s="29">
        <f t="shared" si="43"/>
        <v>2350038</v>
      </c>
      <c r="BV14" s="29">
        <f t="shared" si="43"/>
        <v>3123774</v>
      </c>
      <c r="BW14" s="29">
        <f t="shared" si="43"/>
        <v>3677144</v>
      </c>
      <c r="BX14" s="29">
        <f t="shared" si="43"/>
        <v>3484141</v>
      </c>
      <c r="BY14" s="29">
        <f t="shared" si="43"/>
        <v>3099288</v>
      </c>
      <c r="BZ14" s="29">
        <f t="shared" si="43"/>
        <v>2567612</v>
      </c>
      <c r="CA14" s="29">
        <f t="shared" si="43"/>
        <v>4054239</v>
      </c>
      <c r="CB14" s="29">
        <f t="shared" ref="CB14:CC14" si="44">SUM(CB15:CB19)</f>
        <v>3964389</v>
      </c>
      <c r="CC14" s="29">
        <f t="shared" si="44"/>
        <v>4521271.46</v>
      </c>
    </row>
    <row r="15" spans="1:81" x14ac:dyDescent="0.3">
      <c r="A15" s="17" t="s">
        <v>581</v>
      </c>
      <c r="B15" s="16" t="s">
        <v>412</v>
      </c>
      <c r="C15" s="31">
        <f>G15+H15+I15</f>
        <v>86202229.060000002</v>
      </c>
      <c r="D15" s="31">
        <f t="shared" ref="D15:G19" si="45">SUM(AM15:AX15)</f>
        <v>26119180</v>
      </c>
      <c r="E15" s="31">
        <f t="shared" si="45"/>
        <v>28120194</v>
      </c>
      <c r="F15" s="31">
        <f t="shared" si="45"/>
        <v>28929444</v>
      </c>
      <c r="G15" s="31">
        <f t="shared" si="45"/>
        <v>29128160</v>
      </c>
      <c r="H15" s="31">
        <f>SUM(BB15:BM15)</f>
        <v>26452376.379999999</v>
      </c>
      <c r="I15" s="31">
        <f>SUM(BN15:BY15)</f>
        <v>30621692.68</v>
      </c>
      <c r="J15" s="14">
        <f>SUM(BZ15:CK15)</f>
        <v>14060701.460000001</v>
      </c>
      <c r="K15" s="14"/>
      <c r="L15" s="14"/>
      <c r="M15" s="28">
        <f t="shared" ref="M15:AR15" si="46">M93+M99+M105+M111+M117</f>
        <v>292760.37</v>
      </c>
      <c r="N15" s="28">
        <f t="shared" si="46"/>
        <v>24417</v>
      </c>
      <c r="O15" s="28">
        <f t="shared" si="46"/>
        <v>75401</v>
      </c>
      <c r="P15" s="28">
        <f t="shared" si="46"/>
        <v>62022</v>
      </c>
      <c r="Q15" s="28">
        <f t="shared" si="46"/>
        <v>554270</v>
      </c>
      <c r="R15" s="28">
        <f t="shared" si="46"/>
        <v>161414</v>
      </c>
      <c r="S15" s="28">
        <f t="shared" si="46"/>
        <v>362918</v>
      </c>
      <c r="T15" s="28">
        <f t="shared" si="46"/>
        <v>121135</v>
      </c>
      <c r="U15" s="28">
        <f t="shared" si="46"/>
        <v>339254</v>
      </c>
      <c r="V15" s="28">
        <f t="shared" si="46"/>
        <v>190456</v>
      </c>
      <c r="W15" s="28">
        <f t="shared" si="46"/>
        <v>101620</v>
      </c>
      <c r="X15" s="28">
        <f t="shared" si="46"/>
        <v>139937</v>
      </c>
      <c r="Y15" s="28">
        <f t="shared" si="46"/>
        <v>78752</v>
      </c>
      <c r="Z15" s="28">
        <f t="shared" si="46"/>
        <v>210621</v>
      </c>
      <c r="AA15" s="28">
        <f t="shared" si="46"/>
        <v>279482</v>
      </c>
      <c r="AB15" s="28">
        <f t="shared" si="46"/>
        <v>485164</v>
      </c>
      <c r="AC15" s="28">
        <f t="shared" si="46"/>
        <v>391960</v>
      </c>
      <c r="AD15" s="28">
        <f t="shared" si="46"/>
        <v>408224</v>
      </c>
      <c r="AE15" s="28">
        <f t="shared" si="46"/>
        <v>528719</v>
      </c>
      <c r="AF15" s="28">
        <f t="shared" si="46"/>
        <v>727882.5</v>
      </c>
      <c r="AG15" s="28">
        <f t="shared" si="46"/>
        <v>839424</v>
      </c>
      <c r="AH15" s="28">
        <f t="shared" si="46"/>
        <v>568623.5</v>
      </c>
      <c r="AI15" s="28">
        <f t="shared" si="46"/>
        <v>2299870</v>
      </c>
      <c r="AJ15" s="28">
        <f t="shared" si="46"/>
        <v>1261390.5</v>
      </c>
      <c r="AK15" s="28">
        <f t="shared" si="46"/>
        <v>1938706</v>
      </c>
      <c r="AL15" s="28">
        <f t="shared" si="46"/>
        <v>4275955.0032000002</v>
      </c>
      <c r="AM15" s="28">
        <f t="shared" si="46"/>
        <v>1898768</v>
      </c>
      <c r="AN15" s="28">
        <f t="shared" si="46"/>
        <v>2366129</v>
      </c>
      <c r="AO15" s="28">
        <f t="shared" si="46"/>
        <v>1960698</v>
      </c>
      <c r="AP15" s="28">
        <f t="shared" si="46"/>
        <v>3115087</v>
      </c>
      <c r="AQ15" s="28">
        <f t="shared" si="46"/>
        <v>2410249</v>
      </c>
      <c r="AR15" s="28">
        <f t="shared" si="46"/>
        <v>1643182</v>
      </c>
      <c r="AS15" s="28">
        <f t="shared" ref="AS15:CA15" si="47">AS93+AS99+AS105+AS111+AS117</f>
        <v>939327</v>
      </c>
      <c r="AT15" s="28">
        <f t="shared" si="47"/>
        <v>2675103</v>
      </c>
      <c r="AU15" s="28">
        <f t="shared" si="47"/>
        <v>3083512</v>
      </c>
      <c r="AV15" s="28">
        <f t="shared" si="47"/>
        <v>1378374</v>
      </c>
      <c r="AW15" s="28">
        <f t="shared" si="47"/>
        <v>2332195</v>
      </c>
      <c r="AX15" s="28">
        <f t="shared" si="47"/>
        <v>2316556</v>
      </c>
      <c r="AY15" s="28">
        <f t="shared" si="47"/>
        <v>3899782</v>
      </c>
      <c r="AZ15" s="28">
        <f t="shared" si="47"/>
        <v>3175379</v>
      </c>
      <c r="BA15" s="28">
        <f t="shared" si="47"/>
        <v>2159414</v>
      </c>
      <c r="BB15" s="28">
        <f t="shared" si="47"/>
        <v>1395704</v>
      </c>
      <c r="BC15" s="28">
        <f t="shared" si="47"/>
        <v>1611902</v>
      </c>
      <c r="BD15" s="28">
        <f t="shared" si="47"/>
        <v>1202666</v>
      </c>
      <c r="BE15" s="28">
        <f t="shared" si="47"/>
        <v>2339183</v>
      </c>
      <c r="BF15" s="28">
        <f t="shared" si="47"/>
        <v>1598990</v>
      </c>
      <c r="BG15" s="28">
        <f t="shared" si="47"/>
        <v>1710925</v>
      </c>
      <c r="BH15" s="28">
        <f t="shared" si="47"/>
        <v>3370696</v>
      </c>
      <c r="BI15" s="28">
        <f t="shared" si="47"/>
        <v>2735633</v>
      </c>
      <c r="BJ15" s="28">
        <f t="shared" si="47"/>
        <v>2951882</v>
      </c>
      <c r="BK15" s="28">
        <f t="shared" si="47"/>
        <v>3033872</v>
      </c>
      <c r="BL15" s="28">
        <f t="shared" si="47"/>
        <v>2667147</v>
      </c>
      <c r="BM15" s="28">
        <f t="shared" si="47"/>
        <v>1833776.38</v>
      </c>
      <c r="BN15" s="28">
        <f t="shared" si="47"/>
        <v>1538164</v>
      </c>
      <c r="BO15" s="28">
        <f t="shared" si="47"/>
        <v>2977617</v>
      </c>
      <c r="BP15" s="28">
        <f t="shared" si="47"/>
        <v>2274640</v>
      </c>
      <c r="BQ15" s="28">
        <f t="shared" si="47"/>
        <v>2251915</v>
      </c>
      <c r="BR15" s="28">
        <f t="shared" si="47"/>
        <v>3776639</v>
      </c>
      <c r="BS15" s="28">
        <f t="shared" si="47"/>
        <v>1773879.68</v>
      </c>
      <c r="BT15" s="28">
        <f t="shared" si="47"/>
        <v>2202201</v>
      </c>
      <c r="BU15" s="28">
        <f t="shared" si="47"/>
        <v>2184578</v>
      </c>
      <c r="BV15" s="28">
        <f t="shared" si="47"/>
        <v>2870499</v>
      </c>
      <c r="BW15" s="28">
        <f t="shared" si="47"/>
        <v>3372379</v>
      </c>
      <c r="BX15" s="28">
        <f t="shared" si="47"/>
        <v>2858991</v>
      </c>
      <c r="BY15" s="28">
        <f t="shared" si="47"/>
        <v>2540190</v>
      </c>
      <c r="BZ15" s="28">
        <f t="shared" si="47"/>
        <v>2355112</v>
      </c>
      <c r="CA15" s="28">
        <f t="shared" si="47"/>
        <v>4012804</v>
      </c>
      <c r="CB15" s="28">
        <f t="shared" ref="CB15:CC15" si="48">CB93+CB99+CB105+CB111+CB117</f>
        <v>3462859</v>
      </c>
      <c r="CC15" s="28">
        <f t="shared" si="48"/>
        <v>4229926.46</v>
      </c>
    </row>
    <row r="16" spans="1:81" x14ac:dyDescent="0.3">
      <c r="A16" s="17" t="s">
        <v>581</v>
      </c>
      <c r="B16" s="16" t="s">
        <v>421</v>
      </c>
      <c r="C16" s="31">
        <f>G16+H16+I16</f>
        <v>8833411</v>
      </c>
      <c r="D16" s="31">
        <f t="shared" si="45"/>
        <v>265020</v>
      </c>
      <c r="E16" s="31">
        <f t="shared" si="45"/>
        <v>265020</v>
      </c>
      <c r="F16" s="31">
        <f t="shared" si="45"/>
        <v>265020</v>
      </c>
      <c r="G16" s="31">
        <f t="shared" si="45"/>
        <v>374580</v>
      </c>
      <c r="H16" s="31">
        <f>SUM(BB16:BM16)</f>
        <v>3887459.9999999995</v>
      </c>
      <c r="I16" s="31">
        <f>SUM(BN16:BY16)</f>
        <v>4571371</v>
      </c>
      <c r="J16" s="14">
        <f>SUM(BZ16:CK16)</f>
        <v>844915</v>
      </c>
      <c r="K16" s="14"/>
      <c r="L16" s="14"/>
      <c r="M16" s="28">
        <f t="shared" ref="M16:AR16" si="49">M94+M100+M106+M112+M118</f>
        <v>0</v>
      </c>
      <c r="N16" s="28">
        <f t="shared" si="49"/>
        <v>0</v>
      </c>
      <c r="O16" s="28">
        <f t="shared" si="49"/>
        <v>0</v>
      </c>
      <c r="P16" s="28">
        <f t="shared" si="49"/>
        <v>0</v>
      </c>
      <c r="Q16" s="28">
        <f t="shared" si="49"/>
        <v>0</v>
      </c>
      <c r="R16" s="28">
        <f t="shared" si="49"/>
        <v>0</v>
      </c>
      <c r="S16" s="28">
        <f t="shared" si="49"/>
        <v>0</v>
      </c>
      <c r="T16" s="28">
        <f t="shared" si="49"/>
        <v>0</v>
      </c>
      <c r="U16" s="28">
        <f t="shared" si="49"/>
        <v>0</v>
      </c>
      <c r="V16" s="28">
        <f t="shared" si="49"/>
        <v>0</v>
      </c>
      <c r="W16" s="28">
        <f t="shared" si="49"/>
        <v>0</v>
      </c>
      <c r="X16" s="28">
        <f t="shared" si="49"/>
        <v>0</v>
      </c>
      <c r="Y16" s="28">
        <f t="shared" si="49"/>
        <v>0</v>
      </c>
      <c r="Z16" s="28">
        <f t="shared" si="49"/>
        <v>0</v>
      </c>
      <c r="AA16" s="28">
        <f t="shared" si="49"/>
        <v>0</v>
      </c>
      <c r="AB16" s="28">
        <f t="shared" si="49"/>
        <v>0</v>
      </c>
      <c r="AC16" s="28">
        <f t="shared" si="49"/>
        <v>0</v>
      </c>
      <c r="AD16" s="28">
        <f t="shared" si="49"/>
        <v>0</v>
      </c>
      <c r="AE16" s="28">
        <f t="shared" si="49"/>
        <v>0</v>
      </c>
      <c r="AF16" s="28">
        <f t="shared" si="49"/>
        <v>0</v>
      </c>
      <c r="AG16" s="28">
        <f t="shared" si="49"/>
        <v>0</v>
      </c>
      <c r="AH16" s="28">
        <f t="shared" si="49"/>
        <v>0</v>
      </c>
      <c r="AI16" s="28">
        <f t="shared" si="49"/>
        <v>0</v>
      </c>
      <c r="AJ16" s="28">
        <f t="shared" si="49"/>
        <v>0</v>
      </c>
      <c r="AK16" s="28">
        <f t="shared" si="49"/>
        <v>0</v>
      </c>
      <c r="AL16" s="28">
        <f t="shared" si="49"/>
        <v>0</v>
      </c>
      <c r="AM16" s="28">
        <f t="shared" si="49"/>
        <v>0</v>
      </c>
      <c r="AN16" s="28">
        <f t="shared" si="49"/>
        <v>0</v>
      </c>
      <c r="AO16" s="28">
        <f t="shared" si="49"/>
        <v>0</v>
      </c>
      <c r="AP16" s="28">
        <f t="shared" si="49"/>
        <v>0</v>
      </c>
      <c r="AQ16" s="28">
        <f t="shared" si="49"/>
        <v>0</v>
      </c>
      <c r="AR16" s="28">
        <f t="shared" si="49"/>
        <v>0</v>
      </c>
      <c r="AS16" s="28">
        <f t="shared" ref="AS16:CA16" si="50">AS94+AS100+AS106+AS112+AS118</f>
        <v>0</v>
      </c>
      <c r="AT16" s="28">
        <f t="shared" si="50"/>
        <v>0</v>
      </c>
      <c r="AU16" s="28">
        <f t="shared" si="50"/>
        <v>0</v>
      </c>
      <c r="AV16" s="28">
        <f t="shared" si="50"/>
        <v>265020</v>
      </c>
      <c r="AW16" s="28">
        <f t="shared" si="50"/>
        <v>0</v>
      </c>
      <c r="AX16" s="28">
        <f t="shared" si="50"/>
        <v>0</v>
      </c>
      <c r="AY16" s="28">
        <f t="shared" si="50"/>
        <v>0</v>
      </c>
      <c r="AZ16" s="28">
        <f t="shared" si="50"/>
        <v>0</v>
      </c>
      <c r="BA16" s="28">
        <f t="shared" si="50"/>
        <v>109560</v>
      </c>
      <c r="BB16" s="28">
        <f t="shared" si="50"/>
        <v>268030</v>
      </c>
      <c r="BC16" s="28">
        <f t="shared" si="50"/>
        <v>0</v>
      </c>
      <c r="BD16" s="28">
        <f t="shared" si="50"/>
        <v>0</v>
      </c>
      <c r="BE16" s="28">
        <f t="shared" si="50"/>
        <v>0</v>
      </c>
      <c r="BF16" s="28">
        <f t="shared" si="50"/>
        <v>600900</v>
      </c>
      <c r="BG16" s="28">
        <f t="shared" si="50"/>
        <v>134700</v>
      </c>
      <c r="BH16" s="28">
        <f t="shared" si="50"/>
        <v>193000</v>
      </c>
      <c r="BI16" s="28">
        <f t="shared" si="50"/>
        <v>302400</v>
      </c>
      <c r="BJ16" s="28">
        <f t="shared" si="50"/>
        <v>1072510</v>
      </c>
      <c r="BK16" s="28">
        <f t="shared" si="50"/>
        <v>0</v>
      </c>
      <c r="BL16" s="28">
        <f t="shared" si="50"/>
        <v>424999.99999999965</v>
      </c>
      <c r="BM16" s="28">
        <f t="shared" si="50"/>
        <v>890920</v>
      </c>
      <c r="BN16" s="28">
        <f t="shared" si="50"/>
        <v>239250</v>
      </c>
      <c r="BO16" s="28">
        <f t="shared" si="50"/>
        <v>700965</v>
      </c>
      <c r="BP16" s="28">
        <f t="shared" si="50"/>
        <v>332490</v>
      </c>
      <c r="BQ16" s="28">
        <f t="shared" si="50"/>
        <v>365030</v>
      </c>
      <c r="BR16" s="28">
        <f t="shared" si="50"/>
        <v>562350</v>
      </c>
      <c r="BS16" s="28">
        <f t="shared" si="50"/>
        <v>635461</v>
      </c>
      <c r="BT16" s="28">
        <f t="shared" si="50"/>
        <v>359212</v>
      </c>
      <c r="BU16" s="28">
        <f t="shared" si="50"/>
        <v>134325</v>
      </c>
      <c r="BV16" s="28">
        <f t="shared" si="50"/>
        <v>111300</v>
      </c>
      <c r="BW16" s="28">
        <f t="shared" si="50"/>
        <v>143840</v>
      </c>
      <c r="BX16" s="28">
        <f t="shared" si="50"/>
        <v>540925</v>
      </c>
      <c r="BY16" s="28">
        <f t="shared" si="50"/>
        <v>446223</v>
      </c>
      <c r="BZ16" s="28">
        <f t="shared" si="50"/>
        <v>125000</v>
      </c>
      <c r="CA16" s="28">
        <f t="shared" si="50"/>
        <v>0</v>
      </c>
      <c r="CB16" s="28">
        <f t="shared" ref="CB16:CC16" si="51">CB94+CB100+CB106+CB112+CB118</f>
        <v>448570</v>
      </c>
      <c r="CC16" s="28">
        <f t="shared" si="51"/>
        <v>271345</v>
      </c>
    </row>
    <row r="17" spans="1:81" x14ac:dyDescent="0.3">
      <c r="A17" s="17" t="s">
        <v>581</v>
      </c>
      <c r="B17" s="16" t="s">
        <v>413</v>
      </c>
      <c r="C17" s="31">
        <f>G17+H17+I17</f>
        <v>2725905</v>
      </c>
      <c r="D17" s="31">
        <f t="shared" si="45"/>
        <v>747250</v>
      </c>
      <c r="E17" s="31">
        <f t="shared" si="45"/>
        <v>763250</v>
      </c>
      <c r="F17" s="31">
        <f t="shared" si="45"/>
        <v>803750</v>
      </c>
      <c r="G17" s="31">
        <f t="shared" si="45"/>
        <v>759350</v>
      </c>
      <c r="H17" s="31">
        <f>SUM(BB17:BM17)</f>
        <v>613390</v>
      </c>
      <c r="I17" s="31">
        <f>SUM(BN17:BY17)</f>
        <v>1353165</v>
      </c>
      <c r="J17" s="14">
        <f>SUM(BZ17:CK17)</f>
        <v>180000</v>
      </c>
      <c r="K17" s="14"/>
      <c r="L17" s="14"/>
      <c r="M17" s="28">
        <f t="shared" ref="M17:AR17" si="52">M95+M101+M107+M113+M119</f>
        <v>0</v>
      </c>
      <c r="N17" s="28">
        <f t="shared" si="52"/>
        <v>0</v>
      </c>
      <c r="O17" s="28">
        <f t="shared" si="52"/>
        <v>0</v>
      </c>
      <c r="P17" s="28">
        <f t="shared" si="52"/>
        <v>0</v>
      </c>
      <c r="Q17" s="28">
        <f t="shared" si="52"/>
        <v>0</v>
      </c>
      <c r="R17" s="28">
        <f t="shared" si="52"/>
        <v>0</v>
      </c>
      <c r="S17" s="28">
        <f t="shared" si="52"/>
        <v>0</v>
      </c>
      <c r="T17" s="28">
        <f t="shared" si="52"/>
        <v>0</v>
      </c>
      <c r="U17" s="28">
        <f t="shared" si="52"/>
        <v>0</v>
      </c>
      <c r="V17" s="28">
        <f t="shared" si="52"/>
        <v>0</v>
      </c>
      <c r="W17" s="28">
        <f t="shared" si="52"/>
        <v>0</v>
      </c>
      <c r="X17" s="28">
        <f t="shared" si="52"/>
        <v>0</v>
      </c>
      <c r="Y17" s="28">
        <f t="shared" si="52"/>
        <v>0</v>
      </c>
      <c r="Z17" s="28">
        <f t="shared" si="52"/>
        <v>0</v>
      </c>
      <c r="AA17" s="28">
        <f t="shared" si="52"/>
        <v>0</v>
      </c>
      <c r="AB17" s="28">
        <f t="shared" si="52"/>
        <v>0</v>
      </c>
      <c r="AC17" s="28">
        <f t="shared" si="52"/>
        <v>13500</v>
      </c>
      <c r="AD17" s="28">
        <f t="shared" si="52"/>
        <v>62330</v>
      </c>
      <c r="AE17" s="28">
        <f t="shared" si="52"/>
        <v>0</v>
      </c>
      <c r="AF17" s="28">
        <f t="shared" si="52"/>
        <v>0</v>
      </c>
      <c r="AG17" s="28">
        <f t="shared" si="52"/>
        <v>15000</v>
      </c>
      <c r="AH17" s="28">
        <f t="shared" si="52"/>
        <v>0</v>
      </c>
      <c r="AI17" s="28">
        <f t="shared" si="52"/>
        <v>0</v>
      </c>
      <c r="AJ17" s="28">
        <f t="shared" si="52"/>
        <v>21900</v>
      </c>
      <c r="AK17" s="28">
        <f t="shared" si="52"/>
        <v>19000</v>
      </c>
      <c r="AL17" s="28">
        <f t="shared" si="52"/>
        <v>17000</v>
      </c>
      <c r="AM17" s="28">
        <f t="shared" si="52"/>
        <v>0</v>
      </c>
      <c r="AN17" s="28">
        <f t="shared" si="52"/>
        <v>0</v>
      </c>
      <c r="AO17" s="28">
        <f t="shared" si="52"/>
        <v>44400</v>
      </c>
      <c r="AP17" s="28">
        <f t="shared" si="52"/>
        <v>46400</v>
      </c>
      <c r="AQ17" s="28">
        <f t="shared" si="52"/>
        <v>53750</v>
      </c>
      <c r="AR17" s="28">
        <f t="shared" si="52"/>
        <v>102600</v>
      </c>
      <c r="AS17" s="28">
        <f t="shared" ref="AS17:CA17" si="53">AS95+AS101+AS107+AS113+AS119</f>
        <v>264200</v>
      </c>
      <c r="AT17" s="28">
        <f t="shared" si="53"/>
        <v>77500</v>
      </c>
      <c r="AU17" s="28">
        <f t="shared" si="53"/>
        <v>121400</v>
      </c>
      <c r="AV17" s="28">
        <f t="shared" si="53"/>
        <v>4500</v>
      </c>
      <c r="AW17" s="28">
        <f t="shared" si="53"/>
        <v>16000</v>
      </c>
      <c r="AX17" s="28">
        <f t="shared" si="53"/>
        <v>16500</v>
      </c>
      <c r="AY17" s="28">
        <f t="shared" si="53"/>
        <v>16000</v>
      </c>
      <c r="AZ17" s="28">
        <f t="shared" si="53"/>
        <v>40500</v>
      </c>
      <c r="BA17" s="28">
        <f t="shared" si="53"/>
        <v>0</v>
      </c>
      <c r="BB17" s="28">
        <f t="shared" si="53"/>
        <v>240590</v>
      </c>
      <c r="BC17" s="28">
        <f t="shared" si="53"/>
        <v>25400</v>
      </c>
      <c r="BD17" s="28">
        <f t="shared" si="53"/>
        <v>8000</v>
      </c>
      <c r="BE17" s="28">
        <f t="shared" si="53"/>
        <v>24500</v>
      </c>
      <c r="BF17" s="28">
        <f t="shared" si="53"/>
        <v>32000</v>
      </c>
      <c r="BG17" s="28">
        <f t="shared" si="53"/>
        <v>43900</v>
      </c>
      <c r="BH17" s="28">
        <f t="shared" si="53"/>
        <v>8000</v>
      </c>
      <c r="BI17" s="28">
        <f t="shared" si="53"/>
        <v>0</v>
      </c>
      <c r="BJ17" s="28">
        <f t="shared" si="53"/>
        <v>0</v>
      </c>
      <c r="BK17" s="28">
        <f t="shared" si="53"/>
        <v>158000</v>
      </c>
      <c r="BL17" s="28">
        <f t="shared" si="53"/>
        <v>63000</v>
      </c>
      <c r="BM17" s="28">
        <f t="shared" si="53"/>
        <v>10000</v>
      </c>
      <c r="BN17" s="28">
        <f t="shared" si="53"/>
        <v>49000</v>
      </c>
      <c r="BO17" s="28">
        <f t="shared" si="53"/>
        <v>124200</v>
      </c>
      <c r="BP17" s="28">
        <f t="shared" si="53"/>
        <v>462990</v>
      </c>
      <c r="BQ17" s="28">
        <f t="shared" si="53"/>
        <v>154000</v>
      </c>
      <c r="BR17" s="28">
        <f t="shared" si="53"/>
        <v>28000</v>
      </c>
      <c r="BS17" s="28">
        <f t="shared" si="53"/>
        <v>31000</v>
      </c>
      <c r="BT17" s="28">
        <f t="shared" si="53"/>
        <v>17000</v>
      </c>
      <c r="BU17" s="28">
        <f t="shared" si="53"/>
        <v>20000</v>
      </c>
      <c r="BV17" s="28">
        <f t="shared" si="53"/>
        <v>141975</v>
      </c>
      <c r="BW17" s="28">
        <f t="shared" si="53"/>
        <v>151500</v>
      </c>
      <c r="BX17" s="28">
        <f t="shared" si="53"/>
        <v>67500</v>
      </c>
      <c r="BY17" s="28">
        <f t="shared" si="53"/>
        <v>106000</v>
      </c>
      <c r="BZ17" s="28">
        <f t="shared" si="53"/>
        <v>87500</v>
      </c>
      <c r="CA17" s="28">
        <f t="shared" si="53"/>
        <v>35000</v>
      </c>
      <c r="CB17" s="28">
        <f t="shared" ref="CB17:CC17" si="54">CB95+CB101+CB107+CB113+CB119</f>
        <v>37500</v>
      </c>
      <c r="CC17" s="28">
        <f t="shared" si="54"/>
        <v>20000</v>
      </c>
    </row>
    <row r="18" spans="1:81" x14ac:dyDescent="0.3">
      <c r="A18" s="17" t="s">
        <v>581</v>
      </c>
      <c r="B18" s="16" t="s">
        <v>5</v>
      </c>
      <c r="C18" s="31">
        <f>G18+H18+I18</f>
        <v>77000</v>
      </c>
      <c r="D18" s="31">
        <f t="shared" si="45"/>
        <v>77000</v>
      </c>
      <c r="E18" s="31">
        <f t="shared" si="45"/>
        <v>77000</v>
      </c>
      <c r="F18" s="31">
        <f t="shared" si="45"/>
        <v>77000</v>
      </c>
      <c r="G18" s="31">
        <f t="shared" si="45"/>
        <v>77000</v>
      </c>
      <c r="H18" s="31">
        <f>SUM(BB18:BM18)</f>
        <v>0</v>
      </c>
      <c r="I18" s="31">
        <f>SUM(BN18:BY18)</f>
        <v>0</v>
      </c>
      <c r="J18" s="14">
        <f>SUM(BZ18:CK18)</f>
        <v>0</v>
      </c>
      <c r="K18" s="14"/>
      <c r="L18" s="14"/>
      <c r="M18" s="28">
        <f t="shared" ref="M18:AR18" si="55">M96+M102+M108+M114+M120</f>
        <v>0</v>
      </c>
      <c r="N18" s="28">
        <f t="shared" si="55"/>
        <v>0</v>
      </c>
      <c r="O18" s="28">
        <f t="shared" si="55"/>
        <v>0</v>
      </c>
      <c r="P18" s="28">
        <f t="shared" si="55"/>
        <v>0</v>
      </c>
      <c r="Q18" s="28">
        <f t="shared" si="55"/>
        <v>0</v>
      </c>
      <c r="R18" s="28">
        <f t="shared" si="55"/>
        <v>0</v>
      </c>
      <c r="S18" s="28">
        <f t="shared" si="55"/>
        <v>0</v>
      </c>
      <c r="T18" s="28">
        <f t="shared" si="55"/>
        <v>0</v>
      </c>
      <c r="U18" s="28">
        <f t="shared" si="55"/>
        <v>0</v>
      </c>
      <c r="V18" s="28">
        <f t="shared" si="55"/>
        <v>0</v>
      </c>
      <c r="W18" s="28">
        <f t="shared" si="55"/>
        <v>0</v>
      </c>
      <c r="X18" s="28">
        <f t="shared" si="55"/>
        <v>0</v>
      </c>
      <c r="Y18" s="28">
        <f t="shared" si="55"/>
        <v>0</v>
      </c>
      <c r="Z18" s="28">
        <f t="shared" si="55"/>
        <v>0</v>
      </c>
      <c r="AA18" s="28">
        <f t="shared" si="55"/>
        <v>0</v>
      </c>
      <c r="AB18" s="28">
        <f t="shared" si="55"/>
        <v>0</v>
      </c>
      <c r="AC18" s="28">
        <f t="shared" si="55"/>
        <v>0</v>
      </c>
      <c r="AD18" s="28">
        <f t="shared" si="55"/>
        <v>0</v>
      </c>
      <c r="AE18" s="28">
        <f t="shared" si="55"/>
        <v>0</v>
      </c>
      <c r="AF18" s="28">
        <f t="shared" si="55"/>
        <v>0</v>
      </c>
      <c r="AG18" s="28">
        <f t="shared" si="55"/>
        <v>0</v>
      </c>
      <c r="AH18" s="28">
        <f t="shared" si="55"/>
        <v>0</v>
      </c>
      <c r="AI18" s="28">
        <f t="shared" si="55"/>
        <v>0</v>
      </c>
      <c r="AJ18" s="28">
        <f t="shared" si="55"/>
        <v>0</v>
      </c>
      <c r="AK18" s="28">
        <f t="shared" si="55"/>
        <v>0</v>
      </c>
      <c r="AL18" s="28">
        <f t="shared" si="55"/>
        <v>0</v>
      </c>
      <c r="AM18" s="28">
        <f t="shared" si="55"/>
        <v>0</v>
      </c>
      <c r="AN18" s="28">
        <f t="shared" si="55"/>
        <v>0</v>
      </c>
      <c r="AO18" s="28">
        <f t="shared" si="55"/>
        <v>0</v>
      </c>
      <c r="AP18" s="28">
        <f t="shared" si="55"/>
        <v>18500</v>
      </c>
      <c r="AQ18" s="28">
        <f t="shared" si="55"/>
        <v>18000</v>
      </c>
      <c r="AR18" s="28">
        <f t="shared" si="55"/>
        <v>0</v>
      </c>
      <c r="AS18" s="28">
        <f t="shared" ref="AS18:CA18" si="56">AS96+AS102+AS108+AS114+AS120</f>
        <v>0</v>
      </c>
      <c r="AT18" s="28">
        <f t="shared" si="56"/>
        <v>18000</v>
      </c>
      <c r="AU18" s="28">
        <f t="shared" si="56"/>
        <v>4500</v>
      </c>
      <c r="AV18" s="28">
        <f t="shared" si="56"/>
        <v>13500</v>
      </c>
      <c r="AW18" s="28">
        <f t="shared" si="56"/>
        <v>4500</v>
      </c>
      <c r="AX18" s="28">
        <f t="shared" si="56"/>
        <v>0</v>
      </c>
      <c r="AY18" s="28">
        <f t="shared" si="56"/>
        <v>0</v>
      </c>
      <c r="AZ18" s="28">
        <f t="shared" si="56"/>
        <v>0</v>
      </c>
      <c r="BA18" s="28">
        <f t="shared" si="56"/>
        <v>0</v>
      </c>
      <c r="BB18" s="28">
        <f t="shared" si="56"/>
        <v>0</v>
      </c>
      <c r="BC18" s="28">
        <f t="shared" si="56"/>
        <v>0</v>
      </c>
      <c r="BD18" s="28">
        <f t="shared" si="56"/>
        <v>0</v>
      </c>
      <c r="BE18" s="28">
        <f t="shared" si="56"/>
        <v>0</v>
      </c>
      <c r="BF18" s="28">
        <f t="shared" si="56"/>
        <v>0</v>
      </c>
      <c r="BG18" s="28">
        <f t="shared" si="56"/>
        <v>0</v>
      </c>
      <c r="BH18" s="28">
        <f t="shared" si="56"/>
        <v>0</v>
      </c>
      <c r="BI18" s="28">
        <f t="shared" si="56"/>
        <v>0</v>
      </c>
      <c r="BJ18" s="28">
        <f t="shared" si="56"/>
        <v>0</v>
      </c>
      <c r="BK18" s="28">
        <f t="shared" si="56"/>
        <v>0</v>
      </c>
      <c r="BL18" s="28">
        <f t="shared" si="56"/>
        <v>0</v>
      </c>
      <c r="BM18" s="28">
        <f t="shared" si="56"/>
        <v>0</v>
      </c>
      <c r="BN18" s="28">
        <f t="shared" si="56"/>
        <v>0</v>
      </c>
      <c r="BO18" s="28">
        <f t="shared" si="56"/>
        <v>0</v>
      </c>
      <c r="BP18" s="28">
        <f t="shared" si="56"/>
        <v>0</v>
      </c>
      <c r="BQ18" s="28">
        <f t="shared" si="56"/>
        <v>0</v>
      </c>
      <c r="BR18" s="28">
        <f t="shared" si="56"/>
        <v>0</v>
      </c>
      <c r="BS18" s="28">
        <f t="shared" si="56"/>
        <v>0</v>
      </c>
      <c r="BT18" s="28">
        <f t="shared" si="56"/>
        <v>0</v>
      </c>
      <c r="BU18" s="28">
        <f t="shared" si="56"/>
        <v>0</v>
      </c>
      <c r="BV18" s="28">
        <f t="shared" si="56"/>
        <v>0</v>
      </c>
      <c r="BW18" s="28">
        <f t="shared" si="56"/>
        <v>0</v>
      </c>
      <c r="BX18" s="28">
        <f t="shared" si="56"/>
        <v>0</v>
      </c>
      <c r="BY18" s="28">
        <f t="shared" si="56"/>
        <v>0</v>
      </c>
      <c r="BZ18" s="28">
        <f t="shared" si="56"/>
        <v>0</v>
      </c>
      <c r="CA18" s="28">
        <f t="shared" si="56"/>
        <v>0</v>
      </c>
      <c r="CB18" s="28">
        <f t="shared" ref="CB18:CC18" si="57">CB96+CB102+CB108+CB114+CB120</f>
        <v>0</v>
      </c>
      <c r="CC18" s="28">
        <f t="shared" si="57"/>
        <v>0</v>
      </c>
    </row>
    <row r="19" spans="1:81" x14ac:dyDescent="0.3">
      <c r="A19" s="17" t="s">
        <v>581</v>
      </c>
      <c r="B19" s="16" t="s">
        <v>1</v>
      </c>
      <c r="C19" s="31">
        <f>G19+H19+I19</f>
        <v>291107</v>
      </c>
      <c r="D19" s="31">
        <f t="shared" si="45"/>
        <v>11610</v>
      </c>
      <c r="E19" s="31">
        <f t="shared" si="45"/>
        <v>11610</v>
      </c>
      <c r="F19" s="31">
        <f t="shared" si="45"/>
        <v>11610</v>
      </c>
      <c r="G19" s="31">
        <f t="shared" si="45"/>
        <v>74288</v>
      </c>
      <c r="H19" s="31">
        <f>SUM(BB19:BM19)</f>
        <v>138035</v>
      </c>
      <c r="I19" s="31">
        <f>SUM(BN19:BY19)</f>
        <v>78784</v>
      </c>
      <c r="J19" s="14">
        <f>SUM(BZ19:CK19)</f>
        <v>21895</v>
      </c>
      <c r="K19" s="14"/>
      <c r="L19" s="14"/>
      <c r="M19" s="28">
        <f t="shared" ref="M19:AR19" si="58">M97+M103+M109+M115+M121</f>
        <v>0</v>
      </c>
      <c r="N19" s="28">
        <f t="shared" si="58"/>
        <v>0</v>
      </c>
      <c r="O19" s="28">
        <f t="shared" si="58"/>
        <v>0</v>
      </c>
      <c r="P19" s="28">
        <f t="shared" si="58"/>
        <v>0</v>
      </c>
      <c r="Q19" s="28">
        <f t="shared" si="58"/>
        <v>0</v>
      </c>
      <c r="R19" s="28">
        <f t="shared" si="58"/>
        <v>0</v>
      </c>
      <c r="S19" s="28">
        <f t="shared" si="58"/>
        <v>0</v>
      </c>
      <c r="T19" s="28">
        <f t="shared" si="58"/>
        <v>0</v>
      </c>
      <c r="U19" s="28">
        <f t="shared" si="58"/>
        <v>0</v>
      </c>
      <c r="V19" s="28">
        <f t="shared" si="58"/>
        <v>0</v>
      </c>
      <c r="W19" s="28">
        <f t="shared" si="58"/>
        <v>0</v>
      </c>
      <c r="X19" s="28">
        <f t="shared" si="58"/>
        <v>0</v>
      </c>
      <c r="Y19" s="28">
        <f t="shared" si="58"/>
        <v>0</v>
      </c>
      <c r="Z19" s="28">
        <f t="shared" si="58"/>
        <v>0</v>
      </c>
      <c r="AA19" s="28">
        <f t="shared" si="58"/>
        <v>0</v>
      </c>
      <c r="AB19" s="28">
        <f t="shared" si="58"/>
        <v>0</v>
      </c>
      <c r="AC19" s="28">
        <f t="shared" si="58"/>
        <v>0</v>
      </c>
      <c r="AD19" s="28">
        <f t="shared" si="58"/>
        <v>0</v>
      </c>
      <c r="AE19" s="28">
        <f t="shared" si="58"/>
        <v>0</v>
      </c>
      <c r="AF19" s="28">
        <f t="shared" si="58"/>
        <v>0</v>
      </c>
      <c r="AG19" s="28">
        <f t="shared" si="58"/>
        <v>0</v>
      </c>
      <c r="AH19" s="28">
        <f t="shared" si="58"/>
        <v>0</v>
      </c>
      <c r="AI19" s="28">
        <f t="shared" si="58"/>
        <v>0</v>
      </c>
      <c r="AJ19" s="28">
        <f t="shared" si="58"/>
        <v>0</v>
      </c>
      <c r="AK19" s="28">
        <f t="shared" si="58"/>
        <v>0</v>
      </c>
      <c r="AL19" s="28">
        <f t="shared" si="58"/>
        <v>0</v>
      </c>
      <c r="AM19" s="28">
        <f t="shared" si="58"/>
        <v>0</v>
      </c>
      <c r="AN19" s="28">
        <f t="shared" si="58"/>
        <v>0</v>
      </c>
      <c r="AO19" s="28">
        <f t="shared" si="58"/>
        <v>0</v>
      </c>
      <c r="AP19" s="28">
        <f t="shared" si="58"/>
        <v>11610</v>
      </c>
      <c r="AQ19" s="28">
        <f t="shared" si="58"/>
        <v>0</v>
      </c>
      <c r="AR19" s="28">
        <f t="shared" si="58"/>
        <v>0</v>
      </c>
      <c r="AS19" s="28">
        <f t="shared" ref="AS19:CA19" si="59">AS97+AS103+AS109+AS115+AS121</f>
        <v>0</v>
      </c>
      <c r="AT19" s="28">
        <f t="shared" si="59"/>
        <v>0</v>
      </c>
      <c r="AU19" s="28">
        <f t="shared" si="59"/>
        <v>0</v>
      </c>
      <c r="AV19" s="28">
        <f t="shared" si="59"/>
        <v>0</v>
      </c>
      <c r="AW19" s="28">
        <f t="shared" si="59"/>
        <v>0</v>
      </c>
      <c r="AX19" s="28">
        <f t="shared" si="59"/>
        <v>0</v>
      </c>
      <c r="AY19" s="28">
        <f t="shared" si="59"/>
        <v>0</v>
      </c>
      <c r="AZ19" s="28">
        <f t="shared" si="59"/>
        <v>0</v>
      </c>
      <c r="BA19" s="28">
        <f t="shared" si="59"/>
        <v>62678</v>
      </c>
      <c r="BB19" s="28">
        <f t="shared" si="59"/>
        <v>7305</v>
      </c>
      <c r="BC19" s="28">
        <f t="shared" si="59"/>
        <v>57255</v>
      </c>
      <c r="BD19" s="28">
        <f t="shared" si="59"/>
        <v>0</v>
      </c>
      <c r="BE19" s="28">
        <f t="shared" si="59"/>
        <v>17280</v>
      </c>
      <c r="BF19" s="28">
        <f t="shared" si="59"/>
        <v>0</v>
      </c>
      <c r="BG19" s="28">
        <f t="shared" si="59"/>
        <v>0</v>
      </c>
      <c r="BH19" s="28">
        <f t="shared" si="59"/>
        <v>0</v>
      </c>
      <c r="BI19" s="28">
        <f t="shared" si="59"/>
        <v>6875</v>
      </c>
      <c r="BJ19" s="28">
        <f t="shared" si="59"/>
        <v>18885</v>
      </c>
      <c r="BK19" s="28">
        <f t="shared" si="59"/>
        <v>30435</v>
      </c>
      <c r="BL19" s="28">
        <f t="shared" si="59"/>
        <v>0</v>
      </c>
      <c r="BM19" s="28">
        <f t="shared" si="59"/>
        <v>0</v>
      </c>
      <c r="BN19" s="28">
        <f t="shared" si="59"/>
        <v>12105</v>
      </c>
      <c r="BO19" s="28">
        <f t="shared" si="59"/>
        <v>10434</v>
      </c>
      <c r="BP19" s="28">
        <f t="shared" si="59"/>
        <v>0</v>
      </c>
      <c r="BQ19" s="28">
        <f t="shared" si="59"/>
        <v>0</v>
      </c>
      <c r="BR19" s="28">
        <f t="shared" si="59"/>
        <v>6960</v>
      </c>
      <c r="BS19" s="28">
        <f t="shared" si="59"/>
        <v>5125</v>
      </c>
      <c r="BT19" s="28">
        <f t="shared" si="59"/>
        <v>0</v>
      </c>
      <c r="BU19" s="28">
        <f t="shared" si="59"/>
        <v>11135</v>
      </c>
      <c r="BV19" s="28">
        <f t="shared" si="59"/>
        <v>0</v>
      </c>
      <c r="BW19" s="28">
        <f t="shared" si="59"/>
        <v>9425</v>
      </c>
      <c r="BX19" s="28">
        <f t="shared" si="59"/>
        <v>16725</v>
      </c>
      <c r="BY19" s="28">
        <f t="shared" si="59"/>
        <v>6875</v>
      </c>
      <c r="BZ19" s="28">
        <f t="shared" si="59"/>
        <v>0</v>
      </c>
      <c r="CA19" s="28">
        <f t="shared" si="59"/>
        <v>6435</v>
      </c>
      <c r="CB19" s="28">
        <f t="shared" ref="CB19:CC19" si="60">CB97+CB103+CB109+CB115+CB121</f>
        <v>15460</v>
      </c>
      <c r="CC19" s="28">
        <f t="shared" si="60"/>
        <v>0</v>
      </c>
    </row>
    <row r="20" spans="1:81" x14ac:dyDescent="0.3">
      <c r="A20" s="15" t="s">
        <v>582</v>
      </c>
      <c r="B20" s="15" t="s">
        <v>430</v>
      </c>
      <c r="C20" s="30"/>
      <c r="D20" s="13"/>
      <c r="E20" s="13"/>
      <c r="F20" s="13"/>
      <c r="G20" s="13"/>
      <c r="H20" s="13"/>
      <c r="I20" s="13"/>
      <c r="J20" s="13"/>
      <c r="K20" s="13"/>
      <c r="L20" s="13"/>
      <c r="M20" s="29">
        <f t="shared" ref="M20:AR20" si="61">SUM(M21:M25)</f>
        <v>600.28782038138195</v>
      </c>
      <c r="N20" s="29">
        <f t="shared" si="61"/>
        <v>601.4039408866995</v>
      </c>
      <c r="O20" s="29">
        <f t="shared" si="61"/>
        <v>603.20799999999997</v>
      </c>
      <c r="P20" s="29">
        <f t="shared" si="61"/>
        <v>615.90863952333666</v>
      </c>
      <c r="Q20" s="29">
        <f t="shared" si="61"/>
        <v>589.58621423252839</v>
      </c>
      <c r="R20" s="29">
        <f t="shared" si="61"/>
        <v>596.28370890284452</v>
      </c>
      <c r="S20" s="29">
        <f t="shared" si="61"/>
        <v>590.78300504639424</v>
      </c>
      <c r="T20" s="29">
        <f t="shared" si="61"/>
        <v>641.60487288135596</v>
      </c>
      <c r="U20" s="29">
        <f t="shared" si="61"/>
        <v>605.37830121341904</v>
      </c>
      <c r="V20" s="29">
        <f t="shared" si="61"/>
        <v>602.51819044606145</v>
      </c>
      <c r="W20" s="29">
        <f t="shared" si="61"/>
        <v>622.67156862745105</v>
      </c>
      <c r="X20" s="29">
        <f t="shared" si="61"/>
        <v>631.19981957600362</v>
      </c>
      <c r="Y20" s="29">
        <f t="shared" si="61"/>
        <v>659.01255230125525</v>
      </c>
      <c r="Z20" s="29">
        <f t="shared" si="61"/>
        <v>631.35791366906471</v>
      </c>
      <c r="AA20" s="29">
        <f t="shared" si="61"/>
        <v>654.3713416061812</v>
      </c>
      <c r="AB20" s="29">
        <f t="shared" si="61"/>
        <v>657.40379403794043</v>
      </c>
      <c r="AC20" s="29">
        <f t="shared" si="61"/>
        <v>3336.4020133138497</v>
      </c>
      <c r="AD20" s="29">
        <f t="shared" si="61"/>
        <v>3546.2368400158794</v>
      </c>
      <c r="AE20" s="29">
        <f t="shared" si="61"/>
        <v>652.33682911782864</v>
      </c>
      <c r="AF20" s="29">
        <f t="shared" si="61"/>
        <v>698.54366602687151</v>
      </c>
      <c r="AG20" s="29">
        <f t="shared" si="61"/>
        <v>3169.664140406861</v>
      </c>
      <c r="AH20" s="29">
        <f t="shared" si="61"/>
        <v>717.14402825072523</v>
      </c>
      <c r="AI20" s="29">
        <f t="shared" si="61"/>
        <v>866.33894602026601</v>
      </c>
      <c r="AJ20" s="29">
        <f t="shared" si="61"/>
        <v>3956.8533249533311</v>
      </c>
      <c r="AK20" s="29">
        <f t="shared" si="61"/>
        <v>4643.9063248160883</v>
      </c>
      <c r="AL20" s="29">
        <f t="shared" si="61"/>
        <v>6621.8671588368898</v>
      </c>
      <c r="AM20" s="29">
        <f t="shared" si="61"/>
        <v>866.14724933856405</v>
      </c>
      <c r="AN20" s="29">
        <f t="shared" si="61"/>
        <v>890.19149736644124</v>
      </c>
      <c r="AO20" s="29">
        <f t="shared" si="61"/>
        <v>4153.0045413910248</v>
      </c>
      <c r="AP20" s="29">
        <f t="shared" si="61"/>
        <v>9956.3199352898373</v>
      </c>
      <c r="AQ20" s="29">
        <f t="shared" si="61"/>
        <v>12282.2202612072</v>
      </c>
      <c r="AR20" s="29">
        <f t="shared" si="61"/>
        <v>6448.9511650175555</v>
      </c>
      <c r="AS20" s="29">
        <f t="shared" ref="AS20:BX20" si="62">SUM(AS21:AS25)</f>
        <v>5690.0371802146874</v>
      </c>
      <c r="AT20" s="29">
        <f t="shared" si="62"/>
        <v>12625.039274458944</v>
      </c>
      <c r="AU20" s="29">
        <f t="shared" si="62"/>
        <v>10643.371409485637</v>
      </c>
      <c r="AV20" s="29">
        <f t="shared" si="62"/>
        <v>11491.262766210119</v>
      </c>
      <c r="AW20" s="29">
        <f t="shared" si="62"/>
        <v>13628.081164747993</v>
      </c>
      <c r="AX20" s="29">
        <f t="shared" si="62"/>
        <v>9373.6689949553747</v>
      </c>
      <c r="AY20" s="29">
        <f t="shared" si="62"/>
        <v>9096.8308254816475</v>
      </c>
      <c r="AZ20" s="29">
        <f t="shared" si="62"/>
        <v>9351.6275128104062</v>
      </c>
      <c r="BA20" s="29">
        <f t="shared" si="62"/>
        <v>2655.1744124168508</v>
      </c>
      <c r="BB20" s="29">
        <f t="shared" si="62"/>
        <v>9055.2565690717329</v>
      </c>
      <c r="BC20" s="29">
        <f t="shared" si="62"/>
        <v>8105.2059610821452</v>
      </c>
      <c r="BD20" s="29">
        <f t="shared" si="62"/>
        <v>9147.9106614488883</v>
      </c>
      <c r="BE20" s="29">
        <f t="shared" si="62"/>
        <v>9898.2703265395576</v>
      </c>
      <c r="BF20" s="29">
        <f t="shared" si="62"/>
        <v>11435.934096190302</v>
      </c>
      <c r="BG20" s="29">
        <f t="shared" si="62"/>
        <v>10204.165652961372</v>
      </c>
      <c r="BH20" s="29">
        <f t="shared" si="62"/>
        <v>11867.644242473423</v>
      </c>
      <c r="BI20" s="29">
        <f t="shared" si="62"/>
        <v>4087.8001802742065</v>
      </c>
      <c r="BJ20" s="29">
        <f t="shared" si="62"/>
        <v>4200.9101727586631</v>
      </c>
      <c r="BK20" s="29">
        <f t="shared" si="62"/>
        <v>11898.428911378534</v>
      </c>
      <c r="BL20" s="29">
        <f t="shared" si="62"/>
        <v>12642.166977147739</v>
      </c>
      <c r="BM20" s="29">
        <f t="shared" si="62"/>
        <v>13434.344799711616</v>
      </c>
      <c r="BN20" s="29">
        <f t="shared" si="62"/>
        <v>14188.96865345446</v>
      </c>
      <c r="BO20" s="29">
        <f t="shared" si="62"/>
        <v>11494.763801935118</v>
      </c>
      <c r="BP20" s="29">
        <f t="shared" si="62"/>
        <v>10460.598704613669</v>
      </c>
      <c r="BQ20" s="29">
        <f t="shared" si="62"/>
        <v>12417.25470096002</v>
      </c>
      <c r="BR20" s="29">
        <f t="shared" si="62"/>
        <v>10699.204082609656</v>
      </c>
      <c r="BS20" s="29">
        <f t="shared" si="62"/>
        <v>11794.599551747739</v>
      </c>
      <c r="BT20" s="29">
        <f t="shared" si="62"/>
        <v>12246.266469528855</v>
      </c>
      <c r="BU20" s="29">
        <f t="shared" si="62"/>
        <v>13485.569381381771</v>
      </c>
      <c r="BV20" s="29">
        <f t="shared" si="62"/>
        <v>10969.477955359604</v>
      </c>
      <c r="BW20" s="29">
        <f t="shared" si="62"/>
        <v>11340.199263153165</v>
      </c>
      <c r="BX20" s="29">
        <f t="shared" si="62"/>
        <v>12407.378873115536</v>
      </c>
      <c r="BY20" s="29">
        <f t="shared" ref="BY20:CA20" si="63">SUM(BY21:BY25)</f>
        <v>12409.811160054342</v>
      </c>
      <c r="BZ20" s="29">
        <f t="shared" si="63"/>
        <v>11307.911951231794</v>
      </c>
      <c r="CA20" s="29">
        <f t="shared" si="63"/>
        <v>11072.779203808279</v>
      </c>
      <c r="CB20" s="29">
        <f t="shared" ref="CB20:CC20" si="64">SUM(CB21:CB25)</f>
        <v>13291.004261414038</v>
      </c>
      <c r="CC20" s="29">
        <f t="shared" si="64"/>
        <v>13265.379524513239</v>
      </c>
    </row>
    <row r="21" spans="1:81" x14ac:dyDescent="0.3">
      <c r="A21" s="17" t="s">
        <v>582</v>
      </c>
      <c r="B21" s="16" t="s">
        <v>412</v>
      </c>
      <c r="C21" s="31">
        <f>G21+H21+I21</f>
        <v>3951.1415869187713</v>
      </c>
      <c r="D21" s="31">
        <f t="shared" ref="D21:G25" si="65">IFERROR(AVERAGEIF(AM21:AX21,"&gt;0"),0)</f>
        <v>1052.4923280696125</v>
      </c>
      <c r="E21" s="31">
        <f t="shared" si="65"/>
        <v>1071.7159594148698</v>
      </c>
      <c r="F21" s="31">
        <f t="shared" si="65"/>
        <v>1101.8356273685333</v>
      </c>
      <c r="G21" s="31">
        <f t="shared" si="65"/>
        <v>1119.7888309063999</v>
      </c>
      <c r="H21" s="31">
        <f>IFERROR(AVERAGEIF(BB21:BM21,"&gt;0"),0)</f>
        <v>1302.7495074892131</v>
      </c>
      <c r="I21" s="31">
        <f>IFERROR(AVERAGEIF(BN21:BY21,"&gt;0"),0)</f>
        <v>1528.6032485231578</v>
      </c>
      <c r="J21" s="31">
        <f>IFERROR(AVERAGEIF(BZ21:CK21,"&gt;0"),0)</f>
        <v>1765.226165365644</v>
      </c>
      <c r="K21" s="14"/>
      <c r="L21" s="14"/>
      <c r="M21" s="28">
        <f t="shared" ref="M21:AR21" si="66">IFERROR(M15/M9,0)</f>
        <v>600.28782038138195</v>
      </c>
      <c r="N21" s="28">
        <f t="shared" si="66"/>
        <v>601.4039408866995</v>
      </c>
      <c r="O21" s="28">
        <f t="shared" si="66"/>
        <v>603.20799999999997</v>
      </c>
      <c r="P21" s="28">
        <f t="shared" si="66"/>
        <v>615.90863952333666</v>
      </c>
      <c r="Q21" s="28">
        <f t="shared" si="66"/>
        <v>589.58621423252839</v>
      </c>
      <c r="R21" s="28">
        <f t="shared" si="66"/>
        <v>596.28370890284452</v>
      </c>
      <c r="S21" s="28">
        <f t="shared" si="66"/>
        <v>590.78300504639424</v>
      </c>
      <c r="T21" s="28">
        <f t="shared" si="66"/>
        <v>641.60487288135596</v>
      </c>
      <c r="U21" s="28">
        <f t="shared" si="66"/>
        <v>605.37830121341904</v>
      </c>
      <c r="V21" s="28">
        <f t="shared" si="66"/>
        <v>602.51819044606145</v>
      </c>
      <c r="W21" s="28">
        <f t="shared" si="66"/>
        <v>622.67156862745105</v>
      </c>
      <c r="X21" s="28">
        <f t="shared" si="66"/>
        <v>631.19981957600362</v>
      </c>
      <c r="Y21" s="28">
        <f t="shared" si="66"/>
        <v>659.01255230125525</v>
      </c>
      <c r="Z21" s="28">
        <f t="shared" si="66"/>
        <v>631.35791366906471</v>
      </c>
      <c r="AA21" s="28">
        <f t="shared" si="66"/>
        <v>654.3713416061812</v>
      </c>
      <c r="AB21" s="28">
        <f t="shared" si="66"/>
        <v>657.40379403794043</v>
      </c>
      <c r="AC21" s="28">
        <f t="shared" si="66"/>
        <v>636.40201331384958</v>
      </c>
      <c r="AD21" s="28">
        <f t="shared" si="66"/>
        <v>713.05502183406111</v>
      </c>
      <c r="AE21" s="28">
        <f t="shared" si="66"/>
        <v>652.33682911782864</v>
      </c>
      <c r="AF21" s="28">
        <f t="shared" si="66"/>
        <v>698.54366602687151</v>
      </c>
      <c r="AG21" s="28">
        <f t="shared" si="66"/>
        <v>669.66414040686095</v>
      </c>
      <c r="AH21" s="28">
        <f t="shared" si="66"/>
        <v>717.14402825072523</v>
      </c>
      <c r="AI21" s="28">
        <f t="shared" si="66"/>
        <v>866.33894602026601</v>
      </c>
      <c r="AJ21" s="28">
        <f t="shared" si="66"/>
        <v>828.28189638190292</v>
      </c>
      <c r="AK21" s="28">
        <f t="shared" si="66"/>
        <v>843.9063248160885</v>
      </c>
      <c r="AL21" s="28">
        <f t="shared" si="66"/>
        <v>955.20049217022245</v>
      </c>
      <c r="AM21" s="28">
        <f t="shared" si="66"/>
        <v>866.14724933856405</v>
      </c>
      <c r="AN21" s="28">
        <f t="shared" si="66"/>
        <v>890.19149736644124</v>
      </c>
      <c r="AO21" s="28">
        <f t="shared" si="66"/>
        <v>981.57596996245309</v>
      </c>
      <c r="AP21" s="28">
        <f t="shared" si="66"/>
        <v>1014.653268623172</v>
      </c>
      <c r="AQ21" s="28">
        <f t="shared" si="66"/>
        <v>1063.4702612072008</v>
      </c>
      <c r="AR21" s="28">
        <f t="shared" si="66"/>
        <v>1048.951165017555</v>
      </c>
      <c r="AS21" s="28">
        <f t="shared" ref="AS21:CA21" si="67">IFERROR(AS15/AS9,0)</f>
        <v>1054.9494609164421</v>
      </c>
      <c r="AT21" s="28">
        <f t="shared" si="67"/>
        <v>1079.5847290043987</v>
      </c>
      <c r="AU21" s="28">
        <f t="shared" si="67"/>
        <v>1287.371409485638</v>
      </c>
      <c r="AV21" s="28">
        <f t="shared" si="67"/>
        <v>1091.2627662101177</v>
      </c>
      <c r="AW21" s="28">
        <f t="shared" si="67"/>
        <v>1128.0811647479923</v>
      </c>
      <c r="AX21" s="28">
        <f t="shared" si="67"/>
        <v>1123.6689949553745</v>
      </c>
      <c r="AY21" s="28">
        <f t="shared" si="67"/>
        <v>1096.8308254816484</v>
      </c>
      <c r="AZ21" s="28">
        <f t="shared" si="67"/>
        <v>1251.627512810406</v>
      </c>
      <c r="BA21" s="28">
        <f t="shared" si="67"/>
        <v>1197.0144124168512</v>
      </c>
      <c r="BB21" s="28">
        <f t="shared" si="67"/>
        <v>1366.595515519436</v>
      </c>
      <c r="BC21" s="28">
        <f t="shared" si="67"/>
        <v>1260.7759092686742</v>
      </c>
      <c r="BD21" s="28">
        <f t="shared" si="67"/>
        <v>1147.9106614488883</v>
      </c>
      <c r="BE21" s="28">
        <f t="shared" si="67"/>
        <v>1281.6036598728908</v>
      </c>
      <c r="BF21" s="28">
        <f t="shared" si="67"/>
        <v>1299.7805234921152</v>
      </c>
      <c r="BG21" s="28">
        <f t="shared" si="67"/>
        <v>1387.4989862947045</v>
      </c>
      <c r="BH21" s="28">
        <f t="shared" si="67"/>
        <v>1367.6442424734237</v>
      </c>
      <c r="BI21" s="28">
        <f t="shared" si="67"/>
        <v>1297.8001802742065</v>
      </c>
      <c r="BJ21" s="28">
        <f t="shared" si="67"/>
        <v>1289.0877330887813</v>
      </c>
      <c r="BK21" s="28">
        <f t="shared" si="67"/>
        <v>1275.2719630096678</v>
      </c>
      <c r="BL21" s="28">
        <f t="shared" si="67"/>
        <v>1188.3563535911599</v>
      </c>
      <c r="BM21" s="28">
        <f t="shared" si="67"/>
        <v>1470.668361536611</v>
      </c>
      <c r="BN21" s="28">
        <f t="shared" si="67"/>
        <v>1441.5782567947517</v>
      </c>
      <c r="BO21" s="28">
        <f t="shared" si="67"/>
        <v>1412.2638019351168</v>
      </c>
      <c r="BP21" s="28">
        <f t="shared" si="67"/>
        <v>1321.0825879893137</v>
      </c>
      <c r="BQ21" s="28">
        <f t="shared" si="67"/>
        <v>1432.1514881709488</v>
      </c>
      <c r="BR21" s="28">
        <f t="shared" si="67"/>
        <v>1549.0726004922064</v>
      </c>
      <c r="BS21" s="28">
        <f t="shared" si="67"/>
        <v>1540.0934884528565</v>
      </c>
      <c r="BT21" s="28">
        <f t="shared" si="67"/>
        <v>1601.7172157975126</v>
      </c>
      <c r="BU21" s="28">
        <f t="shared" si="67"/>
        <v>1607.8442628983587</v>
      </c>
      <c r="BV21" s="28">
        <f t="shared" si="67"/>
        <v>1581.9779553596031</v>
      </c>
      <c r="BW21" s="28">
        <f t="shared" si="67"/>
        <v>1515.199263153165</v>
      </c>
      <c r="BX21" s="28">
        <f t="shared" si="67"/>
        <v>1694.4177087654832</v>
      </c>
      <c r="BY21" s="28">
        <f t="shared" si="67"/>
        <v>1645.8403524685755</v>
      </c>
      <c r="BZ21" s="28">
        <f t="shared" si="67"/>
        <v>1673.2589698046181</v>
      </c>
      <c r="CA21" s="28">
        <f t="shared" si="67"/>
        <v>1872.7792038082794</v>
      </c>
      <c r="CB21" s="28">
        <f t="shared" ref="CB21:CC21" si="68">IFERROR(CB15/CB9,0)</f>
        <v>1682.1427183522781</v>
      </c>
      <c r="CC21" s="28">
        <f t="shared" si="68"/>
        <v>1832.7237694974003</v>
      </c>
    </row>
    <row r="22" spans="1:81" x14ac:dyDescent="0.3">
      <c r="A22" s="17" t="s">
        <v>582</v>
      </c>
      <c r="B22" s="16" t="s">
        <v>421</v>
      </c>
      <c r="C22" s="31">
        <f>G22+H22+I22</f>
        <v>5139.7655471282669</v>
      </c>
      <c r="D22" s="31">
        <f t="shared" si="65"/>
        <v>1400</v>
      </c>
      <c r="E22" s="31">
        <f t="shared" si="65"/>
        <v>1400</v>
      </c>
      <c r="F22" s="31">
        <f t="shared" si="65"/>
        <v>1400</v>
      </c>
      <c r="G22" s="31">
        <f t="shared" si="65"/>
        <v>1250</v>
      </c>
      <c r="H22" s="31">
        <f>IFERROR(AVERAGEIF(BB22:BM22,"&gt;0"),0)</f>
        <v>2070.7611630458914</v>
      </c>
      <c r="I22" s="31">
        <f>IFERROR(AVERAGEIF(BN22:BY22,"&gt;0"),0)</f>
        <v>1819.0043840823755</v>
      </c>
      <c r="J22" s="31">
        <f>IFERROR(AVERAGEIF(BZ22:CK22,"&gt;0"),0)</f>
        <v>1568.3770163419033</v>
      </c>
      <c r="K22" s="14"/>
      <c r="L22" s="14"/>
      <c r="M22" s="28">
        <f t="shared" ref="M22:AR22" si="69">IFERROR(M16/M10,0)</f>
        <v>0</v>
      </c>
      <c r="N22" s="28">
        <f t="shared" si="69"/>
        <v>0</v>
      </c>
      <c r="O22" s="28">
        <f t="shared" si="69"/>
        <v>0</v>
      </c>
      <c r="P22" s="28">
        <f t="shared" si="69"/>
        <v>0</v>
      </c>
      <c r="Q22" s="28">
        <f t="shared" si="69"/>
        <v>0</v>
      </c>
      <c r="R22" s="28">
        <f t="shared" si="69"/>
        <v>0</v>
      </c>
      <c r="S22" s="28">
        <f t="shared" si="69"/>
        <v>0</v>
      </c>
      <c r="T22" s="28">
        <f t="shared" si="69"/>
        <v>0</v>
      </c>
      <c r="U22" s="28">
        <f t="shared" si="69"/>
        <v>0</v>
      </c>
      <c r="V22" s="28">
        <f t="shared" si="69"/>
        <v>0</v>
      </c>
      <c r="W22" s="28">
        <f t="shared" si="69"/>
        <v>0</v>
      </c>
      <c r="X22" s="28">
        <f t="shared" si="69"/>
        <v>0</v>
      </c>
      <c r="Y22" s="28">
        <f t="shared" si="69"/>
        <v>0</v>
      </c>
      <c r="Z22" s="28">
        <f t="shared" si="69"/>
        <v>0</v>
      </c>
      <c r="AA22" s="28">
        <f t="shared" si="69"/>
        <v>0</v>
      </c>
      <c r="AB22" s="28">
        <f t="shared" si="69"/>
        <v>0</v>
      </c>
      <c r="AC22" s="28">
        <f t="shared" si="69"/>
        <v>0</v>
      </c>
      <c r="AD22" s="28">
        <f t="shared" si="69"/>
        <v>0</v>
      </c>
      <c r="AE22" s="28">
        <f t="shared" si="69"/>
        <v>0</v>
      </c>
      <c r="AF22" s="28">
        <f t="shared" si="69"/>
        <v>0</v>
      </c>
      <c r="AG22" s="28">
        <f t="shared" si="69"/>
        <v>0</v>
      </c>
      <c r="AH22" s="28">
        <f t="shared" si="69"/>
        <v>0</v>
      </c>
      <c r="AI22" s="28">
        <f t="shared" si="69"/>
        <v>0</v>
      </c>
      <c r="AJ22" s="28">
        <f t="shared" si="69"/>
        <v>0</v>
      </c>
      <c r="AK22" s="28">
        <f t="shared" si="69"/>
        <v>0</v>
      </c>
      <c r="AL22" s="28">
        <f t="shared" si="69"/>
        <v>0</v>
      </c>
      <c r="AM22" s="28">
        <f t="shared" si="69"/>
        <v>0</v>
      </c>
      <c r="AN22" s="28">
        <f t="shared" si="69"/>
        <v>0</v>
      </c>
      <c r="AO22" s="28">
        <f t="shared" si="69"/>
        <v>0</v>
      </c>
      <c r="AP22" s="28">
        <f t="shared" si="69"/>
        <v>0</v>
      </c>
      <c r="AQ22" s="28">
        <f t="shared" si="69"/>
        <v>0</v>
      </c>
      <c r="AR22" s="28">
        <f t="shared" si="69"/>
        <v>0</v>
      </c>
      <c r="AS22" s="28">
        <f t="shared" ref="AS22:CA22" si="70">IFERROR(AS16/AS10,0)</f>
        <v>0</v>
      </c>
      <c r="AT22" s="28">
        <f t="shared" si="70"/>
        <v>0</v>
      </c>
      <c r="AU22" s="28">
        <f t="shared" si="70"/>
        <v>0</v>
      </c>
      <c r="AV22" s="28">
        <f t="shared" si="70"/>
        <v>1400</v>
      </c>
      <c r="AW22" s="28">
        <f t="shared" si="70"/>
        <v>0</v>
      </c>
      <c r="AX22" s="28">
        <f t="shared" si="70"/>
        <v>0</v>
      </c>
      <c r="AY22" s="28">
        <f t="shared" si="70"/>
        <v>0</v>
      </c>
      <c r="AZ22" s="28">
        <f t="shared" si="70"/>
        <v>0</v>
      </c>
      <c r="BA22" s="28">
        <f t="shared" si="70"/>
        <v>1100</v>
      </c>
      <c r="BB22" s="28">
        <f t="shared" si="70"/>
        <v>1344.8569994982438</v>
      </c>
      <c r="BC22" s="28">
        <f t="shared" si="70"/>
        <v>0</v>
      </c>
      <c r="BD22" s="28">
        <f t="shared" si="70"/>
        <v>0</v>
      </c>
      <c r="BE22" s="28">
        <f t="shared" si="70"/>
        <v>0</v>
      </c>
      <c r="BF22" s="28">
        <f t="shared" si="70"/>
        <v>2136.153572698187</v>
      </c>
      <c r="BG22" s="28">
        <f t="shared" si="70"/>
        <v>1500</v>
      </c>
      <c r="BH22" s="28">
        <f t="shared" si="70"/>
        <v>2500</v>
      </c>
      <c r="BI22" s="28">
        <f t="shared" si="70"/>
        <v>2240</v>
      </c>
      <c r="BJ22" s="28">
        <f t="shared" si="70"/>
        <v>2427.5916704391125</v>
      </c>
      <c r="BK22" s="28">
        <f t="shared" si="70"/>
        <v>0</v>
      </c>
      <c r="BL22" s="28">
        <f t="shared" si="70"/>
        <v>2453.8106235565801</v>
      </c>
      <c r="BM22" s="28">
        <f t="shared" si="70"/>
        <v>1963.6764381750054</v>
      </c>
      <c r="BN22" s="28">
        <f t="shared" si="70"/>
        <v>2497.3903966597077</v>
      </c>
      <c r="BO22" s="28">
        <f t="shared" si="70"/>
        <v>1850</v>
      </c>
      <c r="BP22" s="28">
        <f t="shared" si="70"/>
        <v>1790.4684975767368</v>
      </c>
      <c r="BQ22" s="28">
        <f t="shared" si="70"/>
        <v>1926.2796833773086</v>
      </c>
      <c r="BR22" s="28">
        <f t="shared" si="70"/>
        <v>1517.404209390178</v>
      </c>
      <c r="BS22" s="28">
        <f t="shared" si="70"/>
        <v>1879.506063294883</v>
      </c>
      <c r="BT22" s="28">
        <f t="shared" si="70"/>
        <v>2144.5492537313435</v>
      </c>
      <c r="BU22" s="28">
        <f t="shared" si="70"/>
        <v>1350</v>
      </c>
      <c r="BV22" s="28">
        <f t="shared" si="70"/>
        <v>1500</v>
      </c>
      <c r="BW22" s="28">
        <f t="shared" si="70"/>
        <v>1600</v>
      </c>
      <c r="BX22" s="28">
        <f t="shared" si="70"/>
        <v>1712.3298512187403</v>
      </c>
      <c r="BY22" s="28">
        <f t="shared" si="70"/>
        <v>2060.1246537396123</v>
      </c>
      <c r="BZ22" s="28">
        <f t="shared" si="70"/>
        <v>1680.1075268817203</v>
      </c>
      <c r="CA22" s="28">
        <f t="shared" si="70"/>
        <v>0</v>
      </c>
      <c r="CB22" s="28">
        <f t="shared" ref="CB22:CC22" si="71">IFERROR(CB16/CB10,0)</f>
        <v>1592.3677671281505</v>
      </c>
      <c r="CC22" s="28">
        <f t="shared" si="71"/>
        <v>1432.6557550158395</v>
      </c>
    </row>
    <row r="23" spans="1:81" x14ac:dyDescent="0.3">
      <c r="A23" s="17" t="s">
        <v>582</v>
      </c>
      <c r="B23" s="16" t="s">
        <v>413</v>
      </c>
      <c r="C23" s="31">
        <f>G23+H23+I23</f>
        <v>22593.613260936145</v>
      </c>
      <c r="D23" s="31">
        <f t="shared" si="65"/>
        <v>5644.3387502848027</v>
      </c>
      <c r="E23" s="31">
        <f t="shared" si="65"/>
        <v>5858.4897729861841</v>
      </c>
      <c r="F23" s="31">
        <f t="shared" si="65"/>
        <v>6045.2822919040018</v>
      </c>
      <c r="G23" s="31">
        <f t="shared" si="65"/>
        <v>6306.5417210381329</v>
      </c>
      <c r="H23" s="31">
        <f>IFERROR(AVERAGEIF(BB23:BM23,"&gt;0"),0)</f>
        <v>8014.2200980392172</v>
      </c>
      <c r="I23" s="31">
        <f>IFERROR(AVERAGEIF(BN23:BY23,"&gt;0"),0)</f>
        <v>8272.8514418587947</v>
      </c>
      <c r="J23" s="31">
        <f>IFERROR(AVERAGEIF(BZ23:CK23,"&gt;0"),0)</f>
        <v>9019.886363636364</v>
      </c>
      <c r="K23" s="14"/>
      <c r="L23" s="14"/>
      <c r="M23" s="28">
        <f t="shared" ref="M23:AR23" si="72">IFERROR(M17/M5,0)</f>
        <v>0</v>
      </c>
      <c r="N23" s="28">
        <f t="shared" si="72"/>
        <v>0</v>
      </c>
      <c r="O23" s="28">
        <f t="shared" si="72"/>
        <v>0</v>
      </c>
      <c r="P23" s="28">
        <f t="shared" si="72"/>
        <v>0</v>
      </c>
      <c r="Q23" s="28">
        <f t="shared" si="72"/>
        <v>0</v>
      </c>
      <c r="R23" s="28">
        <f t="shared" si="72"/>
        <v>0</v>
      </c>
      <c r="S23" s="28">
        <f t="shared" si="72"/>
        <v>0</v>
      </c>
      <c r="T23" s="28">
        <f t="shared" si="72"/>
        <v>0</v>
      </c>
      <c r="U23" s="28">
        <f t="shared" si="72"/>
        <v>0</v>
      </c>
      <c r="V23" s="28">
        <f t="shared" si="72"/>
        <v>0</v>
      </c>
      <c r="W23" s="28">
        <f t="shared" si="72"/>
        <v>0</v>
      </c>
      <c r="X23" s="28">
        <f t="shared" si="72"/>
        <v>0</v>
      </c>
      <c r="Y23" s="28">
        <f t="shared" si="72"/>
        <v>0</v>
      </c>
      <c r="Z23" s="28">
        <f t="shared" si="72"/>
        <v>0</v>
      </c>
      <c r="AA23" s="28">
        <f t="shared" si="72"/>
        <v>0</v>
      </c>
      <c r="AB23" s="28">
        <f t="shared" si="72"/>
        <v>0</v>
      </c>
      <c r="AC23" s="28">
        <f t="shared" si="72"/>
        <v>2700</v>
      </c>
      <c r="AD23" s="28">
        <f t="shared" si="72"/>
        <v>2833.181818181818</v>
      </c>
      <c r="AE23" s="28">
        <f t="shared" si="72"/>
        <v>0</v>
      </c>
      <c r="AF23" s="28">
        <f t="shared" si="72"/>
        <v>0</v>
      </c>
      <c r="AG23" s="28">
        <f t="shared" si="72"/>
        <v>2500</v>
      </c>
      <c r="AH23" s="28">
        <f t="shared" si="72"/>
        <v>0</v>
      </c>
      <c r="AI23" s="28">
        <f t="shared" si="72"/>
        <v>0</v>
      </c>
      <c r="AJ23" s="28">
        <f t="shared" si="72"/>
        <v>3128.5714285714284</v>
      </c>
      <c r="AK23" s="28">
        <f t="shared" si="72"/>
        <v>3800</v>
      </c>
      <c r="AL23" s="28">
        <f t="shared" si="72"/>
        <v>5666.666666666667</v>
      </c>
      <c r="AM23" s="28">
        <f t="shared" si="72"/>
        <v>0</v>
      </c>
      <c r="AN23" s="28">
        <f t="shared" si="72"/>
        <v>0</v>
      </c>
      <c r="AO23" s="28">
        <f t="shared" si="72"/>
        <v>3171.4285714285716</v>
      </c>
      <c r="AP23" s="28">
        <f t="shared" si="72"/>
        <v>3866.6666666666665</v>
      </c>
      <c r="AQ23" s="28">
        <f t="shared" si="72"/>
        <v>6718.75</v>
      </c>
      <c r="AR23" s="28">
        <f t="shared" si="72"/>
        <v>5400</v>
      </c>
      <c r="AS23" s="28">
        <f t="shared" ref="AS23:CA23" si="73">IFERROR(AS17/AS5,0)</f>
        <v>4635.0877192982452</v>
      </c>
      <c r="AT23" s="28">
        <f t="shared" si="73"/>
        <v>7045.454545454545</v>
      </c>
      <c r="AU23" s="28">
        <f t="shared" si="73"/>
        <v>4856</v>
      </c>
      <c r="AV23" s="28">
        <f t="shared" si="73"/>
        <v>4500</v>
      </c>
      <c r="AW23" s="28">
        <f t="shared" si="73"/>
        <v>8000</v>
      </c>
      <c r="AX23" s="28">
        <f t="shared" si="73"/>
        <v>8250</v>
      </c>
      <c r="AY23" s="28">
        <f t="shared" si="73"/>
        <v>8000</v>
      </c>
      <c r="AZ23" s="28">
        <f t="shared" si="73"/>
        <v>8100</v>
      </c>
      <c r="BA23" s="28">
        <f t="shared" si="73"/>
        <v>0</v>
      </c>
      <c r="BB23" s="28">
        <f t="shared" si="73"/>
        <v>6014.75</v>
      </c>
      <c r="BC23" s="28">
        <f t="shared" si="73"/>
        <v>6350</v>
      </c>
      <c r="BD23" s="28">
        <f t="shared" si="73"/>
        <v>8000</v>
      </c>
      <c r="BE23" s="28">
        <f t="shared" si="73"/>
        <v>8166.666666666667</v>
      </c>
      <c r="BF23" s="28">
        <f t="shared" si="73"/>
        <v>8000</v>
      </c>
      <c r="BG23" s="28">
        <f t="shared" si="73"/>
        <v>7316.666666666667</v>
      </c>
      <c r="BH23" s="28">
        <f t="shared" si="73"/>
        <v>8000</v>
      </c>
      <c r="BI23" s="28">
        <f t="shared" si="73"/>
        <v>0</v>
      </c>
      <c r="BJ23" s="28">
        <f t="shared" si="73"/>
        <v>0</v>
      </c>
      <c r="BK23" s="28">
        <f t="shared" si="73"/>
        <v>9294.1176470588234</v>
      </c>
      <c r="BL23" s="28">
        <f t="shared" si="73"/>
        <v>9000</v>
      </c>
      <c r="BM23" s="28">
        <f t="shared" si="73"/>
        <v>10000</v>
      </c>
      <c r="BN23" s="28">
        <f t="shared" si="73"/>
        <v>9800</v>
      </c>
      <c r="BO23" s="28">
        <f t="shared" si="73"/>
        <v>7762.5</v>
      </c>
      <c r="BP23" s="28">
        <f t="shared" si="73"/>
        <v>7349.0476190476193</v>
      </c>
      <c r="BQ23" s="28">
        <f t="shared" si="73"/>
        <v>9058.823529411764</v>
      </c>
      <c r="BR23" s="28">
        <f t="shared" si="73"/>
        <v>7000</v>
      </c>
      <c r="BS23" s="28">
        <f t="shared" si="73"/>
        <v>7750</v>
      </c>
      <c r="BT23" s="28">
        <f t="shared" si="73"/>
        <v>8500</v>
      </c>
      <c r="BU23" s="28">
        <f t="shared" si="73"/>
        <v>10000</v>
      </c>
      <c r="BV23" s="28">
        <f t="shared" si="73"/>
        <v>7887.5</v>
      </c>
      <c r="BW23" s="28">
        <f t="shared" si="73"/>
        <v>7575</v>
      </c>
      <c r="BX23" s="28">
        <f t="shared" si="73"/>
        <v>8437.5</v>
      </c>
      <c r="BY23" s="28">
        <f t="shared" si="73"/>
        <v>8153.8461538461543</v>
      </c>
      <c r="BZ23" s="28">
        <f t="shared" si="73"/>
        <v>7954.545454545455</v>
      </c>
      <c r="CA23" s="28">
        <f t="shared" si="73"/>
        <v>8750</v>
      </c>
      <c r="CB23" s="28">
        <f t="shared" ref="CB23:CC23" si="74">IFERROR(CB17/CB5,0)</f>
        <v>9375</v>
      </c>
      <c r="CC23" s="28">
        <f t="shared" si="74"/>
        <v>10000</v>
      </c>
    </row>
    <row r="24" spans="1:81" x14ac:dyDescent="0.3">
      <c r="A24" s="17" t="s">
        <v>582</v>
      </c>
      <c r="B24" s="16" t="s">
        <v>5</v>
      </c>
      <c r="C24" s="31">
        <f>G24+H24+I24</f>
        <v>4520.833333333333</v>
      </c>
      <c r="D24" s="31">
        <f t="shared" si="65"/>
        <v>4520.833333333333</v>
      </c>
      <c r="E24" s="31">
        <f t="shared" si="65"/>
        <v>4520.833333333333</v>
      </c>
      <c r="F24" s="31">
        <f t="shared" si="65"/>
        <v>4520.833333333333</v>
      </c>
      <c r="G24" s="31">
        <f t="shared" si="65"/>
        <v>4520.833333333333</v>
      </c>
      <c r="H24" s="31">
        <f>IFERROR(AVERAGEIF(BB24:BM24,"&gt;0"),0)</f>
        <v>0</v>
      </c>
      <c r="I24" s="31">
        <f>IFERROR(AVERAGEIF(BN24:BY24,"&gt;0"),0)</f>
        <v>0</v>
      </c>
      <c r="J24" s="31">
        <f>IFERROR(AVERAGEIF(BZ24:CK24,"&gt;0"),0)</f>
        <v>0</v>
      </c>
      <c r="K24" s="14"/>
      <c r="L24" s="14"/>
      <c r="M24" s="28">
        <f t="shared" ref="M24:AR24" si="75">IFERROR(M18/M6,0)</f>
        <v>0</v>
      </c>
      <c r="N24" s="28">
        <f t="shared" si="75"/>
        <v>0</v>
      </c>
      <c r="O24" s="28">
        <f t="shared" si="75"/>
        <v>0</v>
      </c>
      <c r="P24" s="28">
        <f t="shared" si="75"/>
        <v>0</v>
      </c>
      <c r="Q24" s="28">
        <f t="shared" si="75"/>
        <v>0</v>
      </c>
      <c r="R24" s="28">
        <f t="shared" si="75"/>
        <v>0</v>
      </c>
      <c r="S24" s="28">
        <f t="shared" si="75"/>
        <v>0</v>
      </c>
      <c r="T24" s="28">
        <f t="shared" si="75"/>
        <v>0</v>
      </c>
      <c r="U24" s="28">
        <f t="shared" si="75"/>
        <v>0</v>
      </c>
      <c r="V24" s="28">
        <f t="shared" si="75"/>
        <v>0</v>
      </c>
      <c r="W24" s="28">
        <f t="shared" si="75"/>
        <v>0</v>
      </c>
      <c r="X24" s="28">
        <f t="shared" si="75"/>
        <v>0</v>
      </c>
      <c r="Y24" s="28">
        <f t="shared" si="75"/>
        <v>0</v>
      </c>
      <c r="Z24" s="28">
        <f t="shared" si="75"/>
        <v>0</v>
      </c>
      <c r="AA24" s="28">
        <f t="shared" si="75"/>
        <v>0</v>
      </c>
      <c r="AB24" s="28">
        <f t="shared" si="75"/>
        <v>0</v>
      </c>
      <c r="AC24" s="28">
        <f t="shared" si="75"/>
        <v>0</v>
      </c>
      <c r="AD24" s="28">
        <f t="shared" si="75"/>
        <v>0</v>
      </c>
      <c r="AE24" s="28">
        <f t="shared" si="75"/>
        <v>0</v>
      </c>
      <c r="AF24" s="28">
        <f t="shared" si="75"/>
        <v>0</v>
      </c>
      <c r="AG24" s="28">
        <f t="shared" si="75"/>
        <v>0</v>
      </c>
      <c r="AH24" s="28">
        <f t="shared" si="75"/>
        <v>0</v>
      </c>
      <c r="AI24" s="28">
        <f t="shared" si="75"/>
        <v>0</v>
      </c>
      <c r="AJ24" s="28">
        <f t="shared" si="75"/>
        <v>0</v>
      </c>
      <c r="AK24" s="28">
        <f t="shared" si="75"/>
        <v>0</v>
      </c>
      <c r="AL24" s="28">
        <f t="shared" si="75"/>
        <v>0</v>
      </c>
      <c r="AM24" s="28">
        <f t="shared" si="75"/>
        <v>0</v>
      </c>
      <c r="AN24" s="28">
        <f t="shared" si="75"/>
        <v>0</v>
      </c>
      <c r="AO24" s="28">
        <f t="shared" si="75"/>
        <v>0</v>
      </c>
      <c r="AP24" s="28">
        <f t="shared" si="75"/>
        <v>4625</v>
      </c>
      <c r="AQ24" s="28">
        <f t="shared" si="75"/>
        <v>4500</v>
      </c>
      <c r="AR24" s="28">
        <f t="shared" si="75"/>
        <v>0</v>
      </c>
      <c r="AS24" s="28">
        <f t="shared" ref="AS24:CA24" si="76">IFERROR(AS18/AS6,0)</f>
        <v>0</v>
      </c>
      <c r="AT24" s="28">
        <f t="shared" si="76"/>
        <v>4500</v>
      </c>
      <c r="AU24" s="28">
        <f t="shared" si="76"/>
        <v>4500</v>
      </c>
      <c r="AV24" s="28">
        <f t="shared" si="76"/>
        <v>4500</v>
      </c>
      <c r="AW24" s="28">
        <f t="shared" si="76"/>
        <v>4500</v>
      </c>
      <c r="AX24" s="28">
        <f t="shared" si="76"/>
        <v>0</v>
      </c>
      <c r="AY24" s="28">
        <f t="shared" si="76"/>
        <v>0</v>
      </c>
      <c r="AZ24" s="28">
        <f t="shared" si="76"/>
        <v>0</v>
      </c>
      <c r="BA24" s="28">
        <f t="shared" si="76"/>
        <v>0</v>
      </c>
      <c r="BB24" s="28">
        <f t="shared" si="76"/>
        <v>0</v>
      </c>
      <c r="BC24" s="28">
        <f t="shared" si="76"/>
        <v>0</v>
      </c>
      <c r="BD24" s="28">
        <f t="shared" si="76"/>
        <v>0</v>
      </c>
      <c r="BE24" s="28">
        <f t="shared" si="76"/>
        <v>0</v>
      </c>
      <c r="BF24" s="28">
        <f t="shared" si="76"/>
        <v>0</v>
      </c>
      <c r="BG24" s="28">
        <f t="shared" si="76"/>
        <v>0</v>
      </c>
      <c r="BH24" s="28">
        <f t="shared" si="76"/>
        <v>0</v>
      </c>
      <c r="BI24" s="28">
        <f t="shared" si="76"/>
        <v>0</v>
      </c>
      <c r="BJ24" s="28">
        <f t="shared" si="76"/>
        <v>0</v>
      </c>
      <c r="BK24" s="28">
        <f t="shared" si="76"/>
        <v>0</v>
      </c>
      <c r="BL24" s="28">
        <f t="shared" si="76"/>
        <v>0</v>
      </c>
      <c r="BM24" s="28">
        <f t="shared" si="76"/>
        <v>0</v>
      </c>
      <c r="BN24" s="28">
        <f t="shared" si="76"/>
        <v>0</v>
      </c>
      <c r="BO24" s="28">
        <f t="shared" si="76"/>
        <v>0</v>
      </c>
      <c r="BP24" s="28">
        <f t="shared" si="76"/>
        <v>0</v>
      </c>
      <c r="BQ24" s="28">
        <f t="shared" si="76"/>
        <v>0</v>
      </c>
      <c r="BR24" s="28">
        <f t="shared" si="76"/>
        <v>0</v>
      </c>
      <c r="BS24" s="28">
        <f t="shared" si="76"/>
        <v>0</v>
      </c>
      <c r="BT24" s="28">
        <f t="shared" si="76"/>
        <v>0</v>
      </c>
      <c r="BU24" s="28">
        <f t="shared" si="76"/>
        <v>0</v>
      </c>
      <c r="BV24" s="28">
        <f t="shared" si="76"/>
        <v>0</v>
      </c>
      <c r="BW24" s="28">
        <f t="shared" si="76"/>
        <v>0</v>
      </c>
      <c r="BX24" s="28">
        <f t="shared" si="76"/>
        <v>0</v>
      </c>
      <c r="BY24" s="28">
        <f t="shared" si="76"/>
        <v>0</v>
      </c>
      <c r="BZ24" s="28">
        <f t="shared" si="76"/>
        <v>0</v>
      </c>
      <c r="CA24" s="28">
        <f t="shared" si="76"/>
        <v>0</v>
      </c>
      <c r="CB24" s="28">
        <f t="shared" ref="CB24:CC24" si="77">IFERROR(CB18/CB6,0)</f>
        <v>0</v>
      </c>
      <c r="CC24" s="28">
        <f t="shared" si="77"/>
        <v>0</v>
      </c>
    </row>
    <row r="25" spans="1:81" x14ac:dyDescent="0.3">
      <c r="A25" s="17" t="s">
        <v>582</v>
      </c>
      <c r="B25" s="16" t="s">
        <v>1</v>
      </c>
      <c r="C25" s="31">
        <f>G25+H25+I25</f>
        <v>1568.7786591108061</v>
      </c>
      <c r="D25" s="31">
        <f t="shared" si="65"/>
        <v>450</v>
      </c>
      <c r="E25" s="31">
        <f t="shared" si="65"/>
        <v>450</v>
      </c>
      <c r="F25" s="31">
        <f t="shared" si="65"/>
        <v>450</v>
      </c>
      <c r="G25" s="31">
        <f t="shared" si="65"/>
        <v>404.08000000000004</v>
      </c>
      <c r="H25" s="31">
        <f>IFERROR(AVERAGEIF(BB25:BM25,"&gt;0"),0)</f>
        <v>606.1256960680563</v>
      </c>
      <c r="I25" s="31">
        <f>IFERROR(AVERAGEIF(BN25:BY25,"&gt;0"),0)</f>
        <v>558.57296304274973</v>
      </c>
      <c r="J25" s="31">
        <f>IFERROR(AVERAGEIF(BZ25:CK25,"&gt;0"),0)</f>
        <v>545.74688796680493</v>
      </c>
      <c r="K25" s="14"/>
      <c r="L25" s="14"/>
      <c r="M25" s="28">
        <f t="shared" ref="M25:AR25" si="78">IFERROR(M19/M13,0)</f>
        <v>0</v>
      </c>
      <c r="N25" s="28">
        <f t="shared" si="78"/>
        <v>0</v>
      </c>
      <c r="O25" s="28">
        <f t="shared" si="78"/>
        <v>0</v>
      </c>
      <c r="P25" s="28">
        <f t="shared" si="78"/>
        <v>0</v>
      </c>
      <c r="Q25" s="28">
        <f t="shared" si="78"/>
        <v>0</v>
      </c>
      <c r="R25" s="28">
        <f t="shared" si="78"/>
        <v>0</v>
      </c>
      <c r="S25" s="28">
        <f t="shared" si="78"/>
        <v>0</v>
      </c>
      <c r="T25" s="28">
        <f t="shared" si="78"/>
        <v>0</v>
      </c>
      <c r="U25" s="28">
        <f t="shared" si="78"/>
        <v>0</v>
      </c>
      <c r="V25" s="28">
        <f t="shared" si="78"/>
        <v>0</v>
      </c>
      <c r="W25" s="28">
        <f t="shared" si="78"/>
        <v>0</v>
      </c>
      <c r="X25" s="28">
        <f t="shared" si="78"/>
        <v>0</v>
      </c>
      <c r="Y25" s="28">
        <f t="shared" si="78"/>
        <v>0</v>
      </c>
      <c r="Z25" s="28">
        <f t="shared" si="78"/>
        <v>0</v>
      </c>
      <c r="AA25" s="28">
        <f t="shared" si="78"/>
        <v>0</v>
      </c>
      <c r="AB25" s="28">
        <f t="shared" si="78"/>
        <v>0</v>
      </c>
      <c r="AC25" s="28">
        <f t="shared" si="78"/>
        <v>0</v>
      </c>
      <c r="AD25" s="28">
        <f t="shared" si="78"/>
        <v>0</v>
      </c>
      <c r="AE25" s="28">
        <f t="shared" si="78"/>
        <v>0</v>
      </c>
      <c r="AF25" s="28">
        <f t="shared" si="78"/>
        <v>0</v>
      </c>
      <c r="AG25" s="28">
        <f t="shared" si="78"/>
        <v>0</v>
      </c>
      <c r="AH25" s="28">
        <f t="shared" si="78"/>
        <v>0</v>
      </c>
      <c r="AI25" s="28">
        <f t="shared" si="78"/>
        <v>0</v>
      </c>
      <c r="AJ25" s="28">
        <f t="shared" si="78"/>
        <v>0</v>
      </c>
      <c r="AK25" s="28">
        <f t="shared" si="78"/>
        <v>0</v>
      </c>
      <c r="AL25" s="28">
        <f t="shared" si="78"/>
        <v>0</v>
      </c>
      <c r="AM25" s="28">
        <f t="shared" si="78"/>
        <v>0</v>
      </c>
      <c r="AN25" s="28">
        <f t="shared" si="78"/>
        <v>0</v>
      </c>
      <c r="AO25" s="28">
        <f t="shared" si="78"/>
        <v>0</v>
      </c>
      <c r="AP25" s="28">
        <f t="shared" si="78"/>
        <v>450</v>
      </c>
      <c r="AQ25" s="28">
        <f t="shared" si="78"/>
        <v>0</v>
      </c>
      <c r="AR25" s="28">
        <f t="shared" si="78"/>
        <v>0</v>
      </c>
      <c r="AS25" s="28">
        <f t="shared" ref="AS25:CA25" si="79">IFERROR(AS19/AS13,0)</f>
        <v>0</v>
      </c>
      <c r="AT25" s="28">
        <f t="shared" si="79"/>
        <v>0</v>
      </c>
      <c r="AU25" s="28">
        <f t="shared" si="79"/>
        <v>0</v>
      </c>
      <c r="AV25" s="28">
        <f t="shared" si="79"/>
        <v>0</v>
      </c>
      <c r="AW25" s="28">
        <f t="shared" si="79"/>
        <v>0</v>
      </c>
      <c r="AX25" s="28">
        <f t="shared" si="79"/>
        <v>0</v>
      </c>
      <c r="AY25" s="28">
        <f t="shared" si="79"/>
        <v>0</v>
      </c>
      <c r="AZ25" s="28">
        <f t="shared" si="79"/>
        <v>0</v>
      </c>
      <c r="BA25" s="28">
        <f t="shared" si="79"/>
        <v>358.16</v>
      </c>
      <c r="BB25" s="28">
        <f t="shared" si="79"/>
        <v>329.05405405405406</v>
      </c>
      <c r="BC25" s="28">
        <f t="shared" si="79"/>
        <v>494.43005181347149</v>
      </c>
      <c r="BD25" s="28">
        <f t="shared" si="79"/>
        <v>0</v>
      </c>
      <c r="BE25" s="28">
        <f t="shared" si="79"/>
        <v>449.99999999999994</v>
      </c>
      <c r="BF25" s="28">
        <f t="shared" si="79"/>
        <v>0</v>
      </c>
      <c r="BG25" s="28">
        <f t="shared" si="79"/>
        <v>0</v>
      </c>
      <c r="BH25" s="28">
        <f t="shared" si="79"/>
        <v>0</v>
      </c>
      <c r="BI25" s="28">
        <f t="shared" si="79"/>
        <v>550</v>
      </c>
      <c r="BJ25" s="28">
        <f t="shared" si="79"/>
        <v>484.23076923076923</v>
      </c>
      <c r="BK25" s="28">
        <f t="shared" si="79"/>
        <v>1329.0393013100436</v>
      </c>
      <c r="BL25" s="28">
        <f t="shared" si="79"/>
        <v>0</v>
      </c>
      <c r="BM25" s="28">
        <f t="shared" si="79"/>
        <v>0</v>
      </c>
      <c r="BN25" s="28">
        <f t="shared" si="79"/>
        <v>450</v>
      </c>
      <c r="BO25" s="28">
        <f t="shared" si="79"/>
        <v>470</v>
      </c>
      <c r="BP25" s="28">
        <f t="shared" si="79"/>
        <v>0</v>
      </c>
      <c r="BQ25" s="28">
        <f t="shared" si="79"/>
        <v>0</v>
      </c>
      <c r="BR25" s="28">
        <f t="shared" si="79"/>
        <v>632.72727272727275</v>
      </c>
      <c r="BS25" s="28">
        <f t="shared" si="79"/>
        <v>625</v>
      </c>
      <c r="BT25" s="28">
        <f t="shared" si="79"/>
        <v>0</v>
      </c>
      <c r="BU25" s="28">
        <f t="shared" si="79"/>
        <v>527.7251184834123</v>
      </c>
      <c r="BV25" s="28">
        <f t="shared" si="79"/>
        <v>0</v>
      </c>
      <c r="BW25" s="28">
        <f t="shared" si="79"/>
        <v>650</v>
      </c>
      <c r="BX25" s="28">
        <f t="shared" si="79"/>
        <v>563.13131313131316</v>
      </c>
      <c r="BY25" s="28">
        <f t="shared" si="79"/>
        <v>550</v>
      </c>
      <c r="BZ25" s="28">
        <f t="shared" si="79"/>
        <v>0</v>
      </c>
      <c r="CA25" s="28">
        <f t="shared" si="79"/>
        <v>450</v>
      </c>
      <c r="CB25" s="28">
        <f t="shared" ref="CB25:CC25" si="80">IFERROR(CB19/CB13,0)</f>
        <v>641.49377593360987</v>
      </c>
      <c r="CC25" s="28">
        <f t="shared" si="80"/>
        <v>0</v>
      </c>
    </row>
    <row r="26" spans="1:81" x14ac:dyDescent="0.3">
      <c r="A26" s="15" t="s">
        <v>1679</v>
      </c>
      <c r="B26" s="15" t="s">
        <v>430</v>
      </c>
      <c r="C26" s="13">
        <f t="shared" ref="C26:AH26" si="81">SUM(C27:C31)</f>
        <v>2564</v>
      </c>
      <c r="D26" s="13">
        <f t="shared" si="81"/>
        <v>61</v>
      </c>
      <c r="E26" s="13">
        <f t="shared" si="81"/>
        <v>128</v>
      </c>
      <c r="F26" s="13">
        <f t="shared" si="81"/>
        <v>712</v>
      </c>
      <c r="G26" s="13">
        <f t="shared" si="81"/>
        <v>628</v>
      </c>
      <c r="H26" s="13">
        <f t="shared" si="81"/>
        <v>625</v>
      </c>
      <c r="I26" s="13">
        <f t="shared" si="81"/>
        <v>410</v>
      </c>
      <c r="J26" s="13">
        <f t="shared" si="81"/>
        <v>151</v>
      </c>
      <c r="K26" s="13">
        <f t="shared" si="81"/>
        <v>320</v>
      </c>
      <c r="L26" s="13">
        <f t="shared" si="81"/>
        <v>189</v>
      </c>
      <c r="M26" s="10">
        <f t="shared" si="81"/>
        <v>52</v>
      </c>
      <c r="N26" s="10">
        <f t="shared" si="81"/>
        <v>51</v>
      </c>
      <c r="O26" s="10">
        <f t="shared" si="81"/>
        <v>48</v>
      </c>
      <c r="P26" s="10">
        <f t="shared" si="81"/>
        <v>46</v>
      </c>
      <c r="Q26" s="10">
        <f t="shared" si="81"/>
        <v>26</v>
      </c>
      <c r="R26" s="10">
        <f t="shared" si="81"/>
        <v>20</v>
      </c>
      <c r="S26" s="10">
        <f t="shared" si="81"/>
        <v>68</v>
      </c>
      <c r="T26" s="10">
        <f t="shared" si="81"/>
        <v>64</v>
      </c>
      <c r="U26" s="10">
        <f t="shared" si="81"/>
        <v>54</v>
      </c>
      <c r="V26" s="10">
        <f t="shared" si="81"/>
        <v>48</v>
      </c>
      <c r="W26" s="10">
        <f t="shared" si="81"/>
        <v>45</v>
      </c>
      <c r="X26" s="10">
        <f t="shared" si="81"/>
        <v>41</v>
      </c>
      <c r="Y26" s="10">
        <f t="shared" si="81"/>
        <v>39</v>
      </c>
      <c r="Z26" s="10">
        <f t="shared" si="81"/>
        <v>32</v>
      </c>
      <c r="AA26" s="10">
        <f t="shared" si="81"/>
        <v>23</v>
      </c>
      <c r="AB26" s="10">
        <f t="shared" si="81"/>
        <v>61</v>
      </c>
      <c r="AC26" s="10">
        <f t="shared" si="81"/>
        <v>61</v>
      </c>
      <c r="AD26" s="10">
        <f t="shared" si="81"/>
        <v>30</v>
      </c>
      <c r="AE26" s="10">
        <f t="shared" si="81"/>
        <v>15</v>
      </c>
      <c r="AF26" s="10">
        <f t="shared" si="81"/>
        <v>57</v>
      </c>
      <c r="AG26" s="10">
        <f t="shared" si="81"/>
        <v>40</v>
      </c>
      <c r="AH26" s="10">
        <f t="shared" si="81"/>
        <v>83</v>
      </c>
      <c r="AI26" s="10">
        <f t="shared" ref="AI26:BN26" si="82">SUM(AI27:AI31)</f>
        <v>91</v>
      </c>
      <c r="AJ26" s="10">
        <f t="shared" si="82"/>
        <v>56</v>
      </c>
      <c r="AK26" s="10">
        <f t="shared" si="82"/>
        <v>104</v>
      </c>
      <c r="AL26" s="10">
        <f t="shared" si="82"/>
        <v>58</v>
      </c>
      <c r="AM26" s="10">
        <f t="shared" si="82"/>
        <v>20</v>
      </c>
      <c r="AN26" s="10">
        <f t="shared" si="82"/>
        <v>61</v>
      </c>
      <c r="AO26" s="10">
        <f t="shared" si="82"/>
        <v>265</v>
      </c>
      <c r="AP26" s="10">
        <f t="shared" si="82"/>
        <v>212</v>
      </c>
      <c r="AQ26" s="10">
        <f t="shared" si="82"/>
        <v>162</v>
      </c>
      <c r="AR26" s="10">
        <f t="shared" si="82"/>
        <v>196</v>
      </c>
      <c r="AS26" s="10">
        <f t="shared" si="82"/>
        <v>151</v>
      </c>
      <c r="AT26" s="10">
        <f t="shared" si="82"/>
        <v>210</v>
      </c>
      <c r="AU26" s="10">
        <f t="shared" si="82"/>
        <v>198</v>
      </c>
      <c r="AV26" s="10">
        <f t="shared" si="82"/>
        <v>171</v>
      </c>
      <c r="AW26" s="10">
        <f t="shared" si="82"/>
        <v>196</v>
      </c>
      <c r="AX26" s="10">
        <f t="shared" si="82"/>
        <v>265</v>
      </c>
      <c r="AY26" s="10">
        <f t="shared" si="82"/>
        <v>201</v>
      </c>
      <c r="AZ26" s="10">
        <f t="shared" si="82"/>
        <v>271</v>
      </c>
      <c r="BA26" s="10">
        <f t="shared" si="82"/>
        <v>282</v>
      </c>
      <c r="BB26" s="10">
        <f t="shared" si="82"/>
        <v>223</v>
      </c>
      <c r="BC26" s="10">
        <f t="shared" si="82"/>
        <v>273</v>
      </c>
      <c r="BD26" s="10">
        <f t="shared" si="82"/>
        <v>257</v>
      </c>
      <c r="BE26" s="10">
        <f t="shared" si="82"/>
        <v>384</v>
      </c>
      <c r="BF26" s="10">
        <f t="shared" si="82"/>
        <v>436</v>
      </c>
      <c r="BG26" s="10">
        <f t="shared" si="82"/>
        <v>409</v>
      </c>
      <c r="BH26" s="10">
        <f t="shared" si="82"/>
        <v>368</v>
      </c>
      <c r="BI26" s="10">
        <f t="shared" si="82"/>
        <v>388</v>
      </c>
      <c r="BJ26" s="10">
        <f t="shared" si="82"/>
        <v>342</v>
      </c>
      <c r="BK26" s="10">
        <f t="shared" si="82"/>
        <v>320</v>
      </c>
      <c r="BL26" s="10">
        <f t="shared" si="82"/>
        <v>326</v>
      </c>
      <c r="BM26" s="10">
        <f t="shared" si="82"/>
        <v>443</v>
      </c>
      <c r="BN26" s="10">
        <f t="shared" si="82"/>
        <v>417</v>
      </c>
      <c r="BO26" s="10">
        <f t="shared" ref="BO26:CA26" si="83">SUM(BO27:BO31)</f>
        <v>506</v>
      </c>
      <c r="BP26" s="10">
        <f t="shared" si="83"/>
        <v>415</v>
      </c>
      <c r="BQ26" s="10">
        <f t="shared" si="83"/>
        <v>371</v>
      </c>
      <c r="BR26" s="10">
        <f t="shared" si="83"/>
        <v>450</v>
      </c>
      <c r="BS26" s="10">
        <f t="shared" si="83"/>
        <v>423</v>
      </c>
      <c r="BT26" s="10">
        <f t="shared" si="83"/>
        <v>434</v>
      </c>
      <c r="BU26" s="10">
        <f t="shared" si="83"/>
        <v>454</v>
      </c>
      <c r="BV26" s="10">
        <f t="shared" si="83"/>
        <v>457</v>
      </c>
      <c r="BW26" s="10">
        <f t="shared" si="83"/>
        <v>403</v>
      </c>
      <c r="BX26" s="10">
        <f t="shared" si="83"/>
        <v>366</v>
      </c>
      <c r="BY26" s="10">
        <f t="shared" si="83"/>
        <v>333</v>
      </c>
      <c r="BZ26" s="10">
        <f t="shared" si="83"/>
        <v>297</v>
      </c>
      <c r="CA26" s="10">
        <f t="shared" si="83"/>
        <v>355</v>
      </c>
      <c r="CB26" s="10">
        <f t="shared" ref="CB26:CC26" si="84">SUM(CB27:CB31)</f>
        <v>310</v>
      </c>
      <c r="CC26" s="10">
        <f t="shared" si="84"/>
        <v>320</v>
      </c>
    </row>
    <row r="27" spans="1:81" x14ac:dyDescent="0.3">
      <c r="A27" s="16" t="s">
        <v>1679</v>
      </c>
      <c r="B27" s="16" t="s">
        <v>412</v>
      </c>
      <c r="C27" s="14">
        <f>D27+E27+F27+G27+H27+I27</f>
        <v>1832</v>
      </c>
      <c r="D27" s="14">
        <f>COUNTIFS(LIST!$F:$F,REPORT!$B27,LIST!$C:$C,REPORT!D$1)</f>
        <v>57</v>
      </c>
      <c r="E27" s="14">
        <f>COUNTIFS(LIST!$F:$F,REPORT!$B27,LIST!$C:$C,REPORT!E$1)</f>
        <v>109</v>
      </c>
      <c r="F27" s="14">
        <f>COUNTIFS(LIST!$F:$F,REPORT!$B27,LIST!$C:$C,REPORT!F$1)</f>
        <v>486</v>
      </c>
      <c r="G27" s="14">
        <f>COUNTIFS(LIST!$F:$F,REPORT!$B27,LIST!$C:$C,REPORT!G$1)</f>
        <v>478</v>
      </c>
      <c r="H27" s="14">
        <f>COUNTIFS(LIST!$F:$F,REPORT!$B27,LIST!$C:$C,REPORT!H$1)</f>
        <v>490</v>
      </c>
      <c r="I27" s="14">
        <f>COUNTIFS(LIST!$F:$F,REPORT!$B27,LIST!$C:$C,REPORT!I$1)</f>
        <v>212</v>
      </c>
      <c r="J27" s="14">
        <f>COUNTIFS(LIST!$F:$F,REPORT!$B27,LIST!$C:$C,REPORT!J$1)</f>
        <v>144</v>
      </c>
      <c r="K27" s="14" cm="1">
        <f t="array" ref="K27">INDEX(AP27:ABH27,1,COUNTA(AP27:ABH27))</f>
        <v>225</v>
      </c>
      <c r="L27" s="14">
        <f>COUNTIFS(LIST!$F:$F,REPORT!$B27,LIST!$B:$B,"&lt;"&amp;$A$1)</f>
        <v>166</v>
      </c>
      <c r="M27" s="27">
        <f t="shared" ref="M27:AR27" si="85">M153+M159+M165+M171+M177</f>
        <v>48</v>
      </c>
      <c r="N27" s="27">
        <f t="shared" si="85"/>
        <v>47</v>
      </c>
      <c r="O27" s="27">
        <f t="shared" si="85"/>
        <v>44</v>
      </c>
      <c r="P27" s="27">
        <f t="shared" si="85"/>
        <v>42</v>
      </c>
      <c r="Q27" s="27">
        <f t="shared" si="85"/>
        <v>22</v>
      </c>
      <c r="R27" s="27">
        <f t="shared" si="85"/>
        <v>16</v>
      </c>
      <c r="S27" s="27">
        <f t="shared" si="85"/>
        <v>61</v>
      </c>
      <c r="T27" s="27">
        <f t="shared" si="85"/>
        <v>57</v>
      </c>
      <c r="U27" s="27">
        <f t="shared" si="85"/>
        <v>47</v>
      </c>
      <c r="V27" s="27">
        <f t="shared" si="85"/>
        <v>41</v>
      </c>
      <c r="W27" s="27">
        <f t="shared" si="85"/>
        <v>38</v>
      </c>
      <c r="X27" s="27">
        <f t="shared" si="85"/>
        <v>34</v>
      </c>
      <c r="Y27" s="27">
        <f t="shared" si="85"/>
        <v>32</v>
      </c>
      <c r="Z27" s="27">
        <f t="shared" si="85"/>
        <v>25</v>
      </c>
      <c r="AA27" s="27">
        <f t="shared" si="85"/>
        <v>16</v>
      </c>
      <c r="AB27" s="27">
        <f t="shared" si="85"/>
        <v>54</v>
      </c>
      <c r="AC27" s="27">
        <f t="shared" si="85"/>
        <v>43</v>
      </c>
      <c r="AD27" s="27">
        <f t="shared" si="85"/>
        <v>34</v>
      </c>
      <c r="AE27" s="27">
        <f t="shared" si="85"/>
        <v>19</v>
      </c>
      <c r="AF27" s="27">
        <f t="shared" si="85"/>
        <v>61</v>
      </c>
      <c r="AG27" s="27">
        <f t="shared" si="85"/>
        <v>37</v>
      </c>
      <c r="AH27" s="27">
        <f t="shared" si="85"/>
        <v>80</v>
      </c>
      <c r="AI27" s="27">
        <f t="shared" si="85"/>
        <v>88</v>
      </c>
      <c r="AJ27" s="27">
        <f t="shared" si="85"/>
        <v>60</v>
      </c>
      <c r="AK27" s="27">
        <f t="shared" si="85"/>
        <v>93</v>
      </c>
      <c r="AL27" s="27">
        <f t="shared" si="85"/>
        <v>50</v>
      </c>
      <c r="AM27" s="27">
        <f t="shared" si="85"/>
        <v>12</v>
      </c>
      <c r="AN27" s="27">
        <f t="shared" si="85"/>
        <v>18</v>
      </c>
      <c r="AO27" s="27">
        <f t="shared" si="85"/>
        <v>128</v>
      </c>
      <c r="AP27" s="27">
        <f t="shared" si="85"/>
        <v>78</v>
      </c>
      <c r="AQ27" s="27">
        <f t="shared" si="85"/>
        <v>40</v>
      </c>
      <c r="AR27" s="27">
        <f t="shared" si="85"/>
        <v>65</v>
      </c>
      <c r="AS27" s="27">
        <f t="shared" ref="AS27:CA27" si="86">AS153+AS159+AS165+AS171+AS177</f>
        <v>53</v>
      </c>
      <c r="AT27" s="27">
        <f t="shared" si="86"/>
        <v>127</v>
      </c>
      <c r="AU27" s="27">
        <f t="shared" si="86"/>
        <v>141</v>
      </c>
      <c r="AV27" s="27">
        <f t="shared" si="86"/>
        <v>120</v>
      </c>
      <c r="AW27" s="27">
        <f t="shared" si="86"/>
        <v>148</v>
      </c>
      <c r="AX27" s="27">
        <f t="shared" si="86"/>
        <v>204</v>
      </c>
      <c r="AY27" s="27">
        <f t="shared" si="86"/>
        <v>142</v>
      </c>
      <c r="AZ27" s="27">
        <f t="shared" si="86"/>
        <v>201</v>
      </c>
      <c r="BA27" s="27">
        <f t="shared" si="86"/>
        <v>169</v>
      </c>
      <c r="BB27" s="27">
        <f t="shared" si="86"/>
        <v>153</v>
      </c>
      <c r="BC27" s="27">
        <f t="shared" si="86"/>
        <v>213</v>
      </c>
      <c r="BD27" s="27">
        <f t="shared" si="86"/>
        <v>198</v>
      </c>
      <c r="BE27" s="27">
        <f t="shared" si="86"/>
        <v>327</v>
      </c>
      <c r="BF27" s="27">
        <f t="shared" si="86"/>
        <v>365</v>
      </c>
      <c r="BG27" s="27">
        <f t="shared" si="86"/>
        <v>345</v>
      </c>
      <c r="BH27" s="27">
        <f t="shared" si="86"/>
        <v>306</v>
      </c>
      <c r="BI27" s="27">
        <f t="shared" si="86"/>
        <v>325</v>
      </c>
      <c r="BJ27" s="27">
        <f t="shared" si="86"/>
        <v>286</v>
      </c>
      <c r="BK27" s="27">
        <f t="shared" si="86"/>
        <v>244</v>
      </c>
      <c r="BL27" s="27">
        <f t="shared" si="86"/>
        <v>227</v>
      </c>
      <c r="BM27" s="27">
        <f t="shared" si="86"/>
        <v>314</v>
      </c>
      <c r="BN27" s="27">
        <f t="shared" si="86"/>
        <v>296</v>
      </c>
      <c r="BO27" s="27">
        <f t="shared" si="86"/>
        <v>281</v>
      </c>
      <c r="BP27" s="27">
        <f t="shared" si="86"/>
        <v>255</v>
      </c>
      <c r="BQ27" s="27">
        <f t="shared" si="86"/>
        <v>230</v>
      </c>
      <c r="BR27" s="27">
        <f t="shared" si="86"/>
        <v>316</v>
      </c>
      <c r="BS27" s="27">
        <f t="shared" si="86"/>
        <v>297</v>
      </c>
      <c r="BT27" s="27">
        <f t="shared" si="86"/>
        <v>296</v>
      </c>
      <c r="BU27" s="27">
        <f t="shared" si="86"/>
        <v>321</v>
      </c>
      <c r="BV27" s="27">
        <f t="shared" si="86"/>
        <v>294</v>
      </c>
      <c r="BW27" s="27">
        <f t="shared" si="86"/>
        <v>262</v>
      </c>
      <c r="BX27" s="27">
        <f t="shared" si="86"/>
        <v>239</v>
      </c>
      <c r="BY27" s="27">
        <f t="shared" si="86"/>
        <v>214</v>
      </c>
      <c r="BZ27" s="27">
        <f t="shared" si="86"/>
        <v>190</v>
      </c>
      <c r="CA27" s="27">
        <f t="shared" si="86"/>
        <v>249</v>
      </c>
      <c r="CB27" s="27">
        <f t="shared" ref="CB27:CC27" si="87">CB153+CB159+CB165+CB171+CB177</f>
        <v>214</v>
      </c>
      <c r="CC27" s="27">
        <f t="shared" si="87"/>
        <v>225</v>
      </c>
    </row>
    <row r="28" spans="1:81" x14ac:dyDescent="0.3">
      <c r="A28" s="16" t="s">
        <v>1679</v>
      </c>
      <c r="B28" s="16" t="s">
        <v>421</v>
      </c>
      <c r="C28" s="14">
        <f>D28+E28+F28+G28+H28+I28</f>
        <v>52</v>
      </c>
      <c r="D28" s="14">
        <f>COUNTIFS(LIST!$F:$F,REPORT!$B28,LIST!$C:$C,REPORT!D$1)</f>
        <v>4</v>
      </c>
      <c r="E28" s="14">
        <f>COUNTIFS(LIST!$F:$F,REPORT!$B28,LIST!$C:$C,REPORT!E$1)</f>
        <v>3</v>
      </c>
      <c r="F28" s="14">
        <f>COUNTIFS(LIST!$F:$F,REPORT!$B28,LIST!$C:$C,REPORT!F$1)</f>
        <v>12</v>
      </c>
      <c r="G28" s="14">
        <f>COUNTIFS(LIST!$F:$F,REPORT!$B28,LIST!$C:$C,REPORT!G$1)</f>
        <v>4</v>
      </c>
      <c r="H28" s="14">
        <f>COUNTIFS(LIST!$F:$F,REPORT!$B28,LIST!$C:$C,REPORT!H$1)</f>
        <v>29</v>
      </c>
      <c r="I28" s="14">
        <f>COUNTIFS(LIST!$F:$F,REPORT!$B28,LIST!$C:$C,REPORT!I$1)</f>
        <v>0</v>
      </c>
      <c r="J28" s="14">
        <f>COUNTIFS(LIST!$F:$F,REPORT!$B28,LIST!$C:$C,REPORT!J$1)</f>
        <v>7</v>
      </c>
      <c r="K28" s="14" cm="1">
        <f t="array" ref="K28">INDEX(AP28:ABH28,1,COUNTA(AP28:ABH28))</f>
        <v>5</v>
      </c>
      <c r="L28" s="14">
        <f>COUNTIFS(LIST!$F:$F,REPORT!$B28,LIST!$B:$B,"&lt;"&amp;$A$1)</f>
        <v>7</v>
      </c>
      <c r="M28" s="27">
        <f t="shared" ref="M28:AR28" si="88">M154+M160+M166+M172+M178</f>
        <v>4</v>
      </c>
      <c r="N28" s="27">
        <f t="shared" si="88"/>
        <v>4</v>
      </c>
      <c r="O28" s="27">
        <f t="shared" si="88"/>
        <v>4</v>
      </c>
      <c r="P28" s="27">
        <f t="shared" si="88"/>
        <v>4</v>
      </c>
      <c r="Q28" s="27">
        <f t="shared" si="88"/>
        <v>4</v>
      </c>
      <c r="R28" s="27">
        <f t="shared" si="88"/>
        <v>4</v>
      </c>
      <c r="S28" s="27">
        <f t="shared" si="88"/>
        <v>7</v>
      </c>
      <c r="T28" s="27">
        <f t="shared" si="88"/>
        <v>7</v>
      </c>
      <c r="U28" s="27">
        <f t="shared" si="88"/>
        <v>7</v>
      </c>
      <c r="V28" s="27">
        <f t="shared" si="88"/>
        <v>7</v>
      </c>
      <c r="W28" s="27">
        <f t="shared" si="88"/>
        <v>7</v>
      </c>
      <c r="X28" s="27">
        <f t="shared" si="88"/>
        <v>7</v>
      </c>
      <c r="Y28" s="27">
        <f t="shared" si="88"/>
        <v>7</v>
      </c>
      <c r="Z28" s="27">
        <f t="shared" si="88"/>
        <v>7</v>
      </c>
      <c r="AA28" s="27">
        <f t="shared" si="88"/>
        <v>7</v>
      </c>
      <c r="AB28" s="27">
        <f t="shared" si="88"/>
        <v>7</v>
      </c>
      <c r="AC28" s="27">
        <f t="shared" si="88"/>
        <v>7</v>
      </c>
      <c r="AD28" s="27">
        <f t="shared" si="88"/>
        <v>7</v>
      </c>
      <c r="AE28" s="27">
        <f t="shared" si="88"/>
        <v>7</v>
      </c>
      <c r="AF28" s="27">
        <f t="shared" si="88"/>
        <v>7</v>
      </c>
      <c r="AG28" s="27">
        <f t="shared" si="88"/>
        <v>7</v>
      </c>
      <c r="AH28" s="27">
        <f t="shared" si="88"/>
        <v>7</v>
      </c>
      <c r="AI28" s="27">
        <f t="shared" si="88"/>
        <v>7</v>
      </c>
      <c r="AJ28" s="27">
        <f t="shared" si="88"/>
        <v>7</v>
      </c>
      <c r="AK28" s="27">
        <f t="shared" si="88"/>
        <v>7</v>
      </c>
      <c r="AL28" s="27">
        <f t="shared" si="88"/>
        <v>7</v>
      </c>
      <c r="AM28" s="27">
        <f t="shared" si="88"/>
        <v>7</v>
      </c>
      <c r="AN28" s="27">
        <f t="shared" si="88"/>
        <v>7</v>
      </c>
      <c r="AO28" s="27">
        <f t="shared" si="88"/>
        <v>19</v>
      </c>
      <c r="AP28" s="27">
        <f t="shared" si="88"/>
        <v>19</v>
      </c>
      <c r="AQ28" s="27">
        <f t="shared" si="88"/>
        <v>19</v>
      </c>
      <c r="AR28" s="27">
        <f t="shared" si="88"/>
        <v>23</v>
      </c>
      <c r="AS28" s="27">
        <f t="shared" ref="AS28:CA28" si="89">AS154+AS160+AS166+AS172+AS178</f>
        <v>23</v>
      </c>
      <c r="AT28" s="27">
        <f t="shared" si="89"/>
        <v>23</v>
      </c>
      <c r="AU28" s="27">
        <f t="shared" si="89"/>
        <v>23</v>
      </c>
      <c r="AV28" s="27">
        <f t="shared" si="89"/>
        <v>21</v>
      </c>
      <c r="AW28" s="27">
        <f t="shared" si="89"/>
        <v>21</v>
      </c>
      <c r="AX28" s="27">
        <f t="shared" si="89"/>
        <v>21</v>
      </c>
      <c r="AY28" s="27">
        <f t="shared" si="89"/>
        <v>21</v>
      </c>
      <c r="AZ28" s="27">
        <f t="shared" si="89"/>
        <v>21</v>
      </c>
      <c r="BA28" s="27">
        <f t="shared" si="89"/>
        <v>20</v>
      </c>
      <c r="BB28" s="27">
        <f t="shared" si="89"/>
        <v>18</v>
      </c>
      <c r="BC28" s="27">
        <f t="shared" si="89"/>
        <v>18</v>
      </c>
      <c r="BD28" s="27">
        <f t="shared" si="89"/>
        <v>18</v>
      </c>
      <c r="BE28" s="27">
        <f t="shared" si="89"/>
        <v>22</v>
      </c>
      <c r="BF28" s="27">
        <f t="shared" si="89"/>
        <v>40</v>
      </c>
      <c r="BG28" s="27">
        <f t="shared" si="89"/>
        <v>39</v>
      </c>
      <c r="BH28" s="27">
        <f t="shared" si="89"/>
        <v>38</v>
      </c>
      <c r="BI28" s="27">
        <f t="shared" si="89"/>
        <v>40</v>
      </c>
      <c r="BJ28" s="27">
        <f t="shared" si="89"/>
        <v>35</v>
      </c>
      <c r="BK28" s="27">
        <f t="shared" si="89"/>
        <v>35</v>
      </c>
      <c r="BL28" s="27">
        <f t="shared" si="89"/>
        <v>33</v>
      </c>
      <c r="BM28" s="27">
        <f t="shared" si="89"/>
        <v>28</v>
      </c>
      <c r="BN28" s="27">
        <f t="shared" si="89"/>
        <v>27</v>
      </c>
      <c r="BO28" s="27">
        <f t="shared" si="89"/>
        <v>23</v>
      </c>
      <c r="BP28" s="27">
        <f t="shared" si="89"/>
        <v>21</v>
      </c>
      <c r="BQ28" s="27">
        <f t="shared" si="89"/>
        <v>19</v>
      </c>
      <c r="BR28" s="27">
        <f t="shared" si="89"/>
        <v>17</v>
      </c>
      <c r="BS28" s="27">
        <f t="shared" si="89"/>
        <v>14</v>
      </c>
      <c r="BT28" s="27">
        <f t="shared" si="89"/>
        <v>12</v>
      </c>
      <c r="BU28" s="27">
        <f t="shared" si="89"/>
        <v>11</v>
      </c>
      <c r="BV28" s="27">
        <f t="shared" si="89"/>
        <v>10</v>
      </c>
      <c r="BW28" s="27">
        <f t="shared" si="89"/>
        <v>9</v>
      </c>
      <c r="BX28" s="27">
        <f t="shared" si="89"/>
        <v>6</v>
      </c>
      <c r="BY28" s="27">
        <f t="shared" si="89"/>
        <v>4</v>
      </c>
      <c r="BZ28" s="27">
        <f t="shared" si="89"/>
        <v>3</v>
      </c>
      <c r="CA28" s="27">
        <f t="shared" si="89"/>
        <v>7</v>
      </c>
      <c r="CB28" s="27">
        <f t="shared" ref="CB28:CC28" si="90">CB154+CB160+CB166+CB172+CB178</f>
        <v>4</v>
      </c>
      <c r="CC28" s="27">
        <f t="shared" si="90"/>
        <v>5</v>
      </c>
    </row>
    <row r="29" spans="1:81" x14ac:dyDescent="0.3">
      <c r="A29" s="16" t="s">
        <v>1679</v>
      </c>
      <c r="B29" s="16" t="s">
        <v>413</v>
      </c>
      <c r="C29" s="14">
        <f>D29+E29+F29+G29+H29+I29</f>
        <v>554</v>
      </c>
      <c r="D29" s="14">
        <f>COUNTIFS(LIST!$F:$F,REPORT!$B29,LIST!$C:$C,REPORT!D$1)</f>
        <v>0</v>
      </c>
      <c r="E29" s="14">
        <f>COUNTIFS(LIST!$F:$F,REPORT!$B29,LIST!$C:$C,REPORT!E$1)</f>
        <v>16</v>
      </c>
      <c r="F29" s="14">
        <f>COUNTIFS(LIST!$F:$F,REPORT!$B29,LIST!$C:$C,REPORT!F$1)</f>
        <v>168</v>
      </c>
      <c r="G29" s="14">
        <f>COUNTIFS(LIST!$F:$F,REPORT!$B29,LIST!$C:$C,REPORT!G$1)</f>
        <v>114</v>
      </c>
      <c r="H29" s="14">
        <f>COUNTIFS(LIST!$F:$F,REPORT!$B29,LIST!$C:$C,REPORT!H$1)</f>
        <v>74</v>
      </c>
      <c r="I29" s="14">
        <f>COUNTIFS(LIST!$F:$F,REPORT!$B29,LIST!$C:$C,REPORT!I$1)</f>
        <v>182</v>
      </c>
      <c r="J29" s="14">
        <f>COUNTIFS(LIST!$F:$F,REPORT!$B29,LIST!$C:$C,REPORT!J$1)</f>
        <v>0</v>
      </c>
      <c r="K29" s="14" cm="1">
        <f t="array" ref="K29">INDEX(AP29:ABH29,1,COUNTA(AP29:ABH29))</f>
        <v>67</v>
      </c>
      <c r="L29" s="14">
        <f>COUNTIFS(LIST!$F:$F,REPORT!$B29,LIST!$B:$B,"&lt;"&amp;$A$1)</f>
        <v>16</v>
      </c>
      <c r="M29" s="27">
        <f t="shared" ref="M29:AR29" si="91">M155+M161+M167+M173+M179</f>
        <v>0</v>
      </c>
      <c r="N29" s="27">
        <f t="shared" si="91"/>
        <v>0</v>
      </c>
      <c r="O29" s="27">
        <f t="shared" si="91"/>
        <v>0</v>
      </c>
      <c r="P29" s="27">
        <f t="shared" si="91"/>
        <v>0</v>
      </c>
      <c r="Q29" s="27">
        <f t="shared" si="91"/>
        <v>0</v>
      </c>
      <c r="R29" s="27">
        <f t="shared" si="91"/>
        <v>0</v>
      </c>
      <c r="S29" s="27">
        <f t="shared" si="91"/>
        <v>0</v>
      </c>
      <c r="T29" s="27">
        <f t="shared" si="91"/>
        <v>0</v>
      </c>
      <c r="U29" s="27">
        <f t="shared" si="91"/>
        <v>0</v>
      </c>
      <c r="V29" s="27">
        <f t="shared" si="91"/>
        <v>0</v>
      </c>
      <c r="W29" s="27">
        <f t="shared" si="91"/>
        <v>0</v>
      </c>
      <c r="X29" s="27">
        <f t="shared" si="91"/>
        <v>0</v>
      </c>
      <c r="Y29" s="27">
        <f t="shared" si="91"/>
        <v>0</v>
      </c>
      <c r="Z29" s="27">
        <f t="shared" si="91"/>
        <v>0</v>
      </c>
      <c r="AA29" s="27">
        <f t="shared" si="91"/>
        <v>0</v>
      </c>
      <c r="AB29" s="27">
        <f t="shared" si="91"/>
        <v>0</v>
      </c>
      <c r="AC29" s="27">
        <f t="shared" si="91"/>
        <v>11</v>
      </c>
      <c r="AD29" s="27">
        <f t="shared" si="91"/>
        <v>-11</v>
      </c>
      <c r="AE29" s="27">
        <f t="shared" si="91"/>
        <v>-11</v>
      </c>
      <c r="AF29" s="27">
        <f t="shared" si="91"/>
        <v>-11</v>
      </c>
      <c r="AG29" s="27">
        <f t="shared" si="91"/>
        <v>-4</v>
      </c>
      <c r="AH29" s="27">
        <f t="shared" si="91"/>
        <v>-4</v>
      </c>
      <c r="AI29" s="27">
        <f t="shared" si="91"/>
        <v>-4</v>
      </c>
      <c r="AJ29" s="27">
        <f t="shared" si="91"/>
        <v>-11</v>
      </c>
      <c r="AK29" s="27">
        <f t="shared" si="91"/>
        <v>4</v>
      </c>
      <c r="AL29" s="27">
        <f t="shared" si="91"/>
        <v>1</v>
      </c>
      <c r="AM29" s="27">
        <f t="shared" si="91"/>
        <v>1</v>
      </c>
      <c r="AN29" s="27">
        <f t="shared" si="91"/>
        <v>36</v>
      </c>
      <c r="AO29" s="27">
        <f t="shared" si="91"/>
        <v>118</v>
      </c>
      <c r="AP29" s="27">
        <f t="shared" si="91"/>
        <v>121</v>
      </c>
      <c r="AQ29" s="27">
        <f t="shared" si="91"/>
        <v>113</v>
      </c>
      <c r="AR29" s="27">
        <f t="shared" si="91"/>
        <v>118</v>
      </c>
      <c r="AS29" s="27">
        <f t="shared" ref="AS29:CA29" si="92">AS155+AS161+AS167+AS173+AS179</f>
        <v>85</v>
      </c>
      <c r="AT29" s="27">
        <f t="shared" si="92"/>
        <v>74</v>
      </c>
      <c r="AU29" s="27">
        <f t="shared" si="92"/>
        <v>49</v>
      </c>
      <c r="AV29" s="27">
        <f t="shared" si="92"/>
        <v>48</v>
      </c>
      <c r="AW29" s="27">
        <f t="shared" si="92"/>
        <v>46</v>
      </c>
      <c r="AX29" s="27">
        <f t="shared" si="92"/>
        <v>59</v>
      </c>
      <c r="AY29" s="27">
        <f t="shared" si="92"/>
        <v>57</v>
      </c>
      <c r="AZ29" s="27">
        <f t="shared" si="92"/>
        <v>52</v>
      </c>
      <c r="BA29" s="27">
        <f t="shared" si="92"/>
        <v>88</v>
      </c>
      <c r="BB29" s="27">
        <f t="shared" si="92"/>
        <v>48</v>
      </c>
      <c r="BC29" s="27">
        <f t="shared" si="92"/>
        <v>44</v>
      </c>
      <c r="BD29" s="27">
        <f t="shared" si="92"/>
        <v>43</v>
      </c>
      <c r="BE29" s="27">
        <f t="shared" si="92"/>
        <v>40</v>
      </c>
      <c r="BF29" s="27">
        <f t="shared" si="92"/>
        <v>36</v>
      </c>
      <c r="BG29" s="27">
        <f t="shared" si="92"/>
        <v>30</v>
      </c>
      <c r="BH29" s="27">
        <f t="shared" si="92"/>
        <v>29</v>
      </c>
      <c r="BI29" s="27">
        <f t="shared" si="92"/>
        <v>29</v>
      </c>
      <c r="BJ29" s="27">
        <f t="shared" si="92"/>
        <v>29</v>
      </c>
      <c r="BK29" s="27">
        <f t="shared" si="92"/>
        <v>50</v>
      </c>
      <c r="BL29" s="27">
        <f t="shared" si="92"/>
        <v>43</v>
      </c>
      <c r="BM29" s="27">
        <f t="shared" si="92"/>
        <v>78</v>
      </c>
      <c r="BN29" s="27">
        <f t="shared" si="92"/>
        <v>73</v>
      </c>
      <c r="BO29" s="27">
        <f t="shared" si="92"/>
        <v>182</v>
      </c>
      <c r="BP29" s="27">
        <f t="shared" si="92"/>
        <v>119</v>
      </c>
      <c r="BQ29" s="27">
        <f t="shared" si="92"/>
        <v>102</v>
      </c>
      <c r="BR29" s="27">
        <f t="shared" si="92"/>
        <v>98</v>
      </c>
      <c r="BS29" s="27">
        <f t="shared" si="92"/>
        <v>94</v>
      </c>
      <c r="BT29" s="27">
        <f t="shared" si="92"/>
        <v>92</v>
      </c>
      <c r="BU29" s="27">
        <f t="shared" si="92"/>
        <v>90</v>
      </c>
      <c r="BV29" s="27">
        <f t="shared" si="92"/>
        <v>121</v>
      </c>
      <c r="BW29" s="27">
        <f t="shared" si="92"/>
        <v>101</v>
      </c>
      <c r="BX29" s="27">
        <f t="shared" si="92"/>
        <v>93</v>
      </c>
      <c r="BY29" s="27">
        <f t="shared" si="92"/>
        <v>88</v>
      </c>
      <c r="BZ29" s="27">
        <f t="shared" si="92"/>
        <v>77</v>
      </c>
      <c r="CA29" s="27">
        <f t="shared" si="92"/>
        <v>73</v>
      </c>
      <c r="CB29" s="27">
        <f t="shared" ref="CB29:CC29" si="93">CB155+CB161+CB167+CB173+CB179</f>
        <v>69</v>
      </c>
      <c r="CC29" s="27">
        <f t="shared" si="93"/>
        <v>67</v>
      </c>
    </row>
    <row r="30" spans="1:81" x14ac:dyDescent="0.3">
      <c r="A30" s="16" t="s">
        <v>1679</v>
      </c>
      <c r="B30" s="16" t="s">
        <v>5</v>
      </c>
      <c r="C30" s="14">
        <f>D30+E30+F30+G30+H30+I30</f>
        <v>18</v>
      </c>
      <c r="D30" s="14">
        <f>COUNTIFS(LIST!$F:$F,REPORT!$B30,LIST!$C:$C,REPORT!D$1)</f>
        <v>0</v>
      </c>
      <c r="E30" s="14">
        <f>COUNTIFS(LIST!$F:$F,REPORT!$B30,LIST!$C:$C,REPORT!E$1)</f>
        <v>0</v>
      </c>
      <c r="F30" s="14">
        <f>COUNTIFS(LIST!$F:$F,REPORT!$B30,LIST!$C:$C,REPORT!F$1)</f>
        <v>18</v>
      </c>
      <c r="G30" s="14">
        <f>COUNTIFS(LIST!$F:$F,REPORT!$B30,LIST!$C:$C,REPORT!G$1)</f>
        <v>0</v>
      </c>
      <c r="H30" s="14">
        <f>COUNTIFS(LIST!$F:$F,REPORT!$B30,LIST!$C:$C,REPORT!H$1)</f>
        <v>0</v>
      </c>
      <c r="I30" s="14">
        <f>COUNTIFS(LIST!$F:$F,REPORT!$B30,LIST!$C:$C,REPORT!I$1)</f>
        <v>0</v>
      </c>
      <c r="J30" s="14">
        <f>COUNTIFS(LIST!$F:$F,REPORT!$B30,LIST!$C:$C,REPORT!J$1)</f>
        <v>0</v>
      </c>
      <c r="K30" s="14" cm="1">
        <f t="array" ref="K30">INDEX(AP30:ABH30,1,COUNTA(AP30:ABH30))</f>
        <v>-17</v>
      </c>
      <c r="L30" s="14">
        <f>COUNTIFS(LIST!$F:$F,REPORT!$B30,LIST!$B:$B,"&lt;"&amp;$A$1)</f>
        <v>0</v>
      </c>
      <c r="M30" s="27">
        <f t="shared" ref="M30:AR30" si="94">M156+M162+M168+M174+M180</f>
        <v>0</v>
      </c>
      <c r="N30" s="27">
        <f t="shared" si="94"/>
        <v>0</v>
      </c>
      <c r="O30" s="27">
        <f t="shared" si="94"/>
        <v>0</v>
      </c>
      <c r="P30" s="27">
        <f t="shared" si="94"/>
        <v>0</v>
      </c>
      <c r="Q30" s="27">
        <f t="shared" si="94"/>
        <v>0</v>
      </c>
      <c r="R30" s="27">
        <f t="shared" si="94"/>
        <v>0</v>
      </c>
      <c r="S30" s="27">
        <f t="shared" si="94"/>
        <v>0</v>
      </c>
      <c r="T30" s="27">
        <f t="shared" si="94"/>
        <v>0</v>
      </c>
      <c r="U30" s="27">
        <f t="shared" si="94"/>
        <v>0</v>
      </c>
      <c r="V30" s="27">
        <f t="shared" si="94"/>
        <v>0</v>
      </c>
      <c r="W30" s="27">
        <f t="shared" si="94"/>
        <v>0</v>
      </c>
      <c r="X30" s="27">
        <f t="shared" si="94"/>
        <v>0</v>
      </c>
      <c r="Y30" s="27">
        <f t="shared" si="94"/>
        <v>0</v>
      </c>
      <c r="Z30" s="27">
        <f t="shared" si="94"/>
        <v>0</v>
      </c>
      <c r="AA30" s="27">
        <f t="shared" si="94"/>
        <v>0</v>
      </c>
      <c r="AB30" s="27">
        <f t="shared" si="94"/>
        <v>0</v>
      </c>
      <c r="AC30" s="27">
        <f t="shared" si="94"/>
        <v>0</v>
      </c>
      <c r="AD30" s="27">
        <f t="shared" si="94"/>
        <v>0</v>
      </c>
      <c r="AE30" s="27">
        <f t="shared" si="94"/>
        <v>0</v>
      </c>
      <c r="AF30" s="27">
        <f t="shared" si="94"/>
        <v>0</v>
      </c>
      <c r="AG30" s="27">
        <f t="shared" si="94"/>
        <v>0</v>
      </c>
      <c r="AH30" s="27">
        <f t="shared" si="94"/>
        <v>0</v>
      </c>
      <c r="AI30" s="27">
        <f t="shared" si="94"/>
        <v>0</v>
      </c>
      <c r="AJ30" s="27">
        <f t="shared" si="94"/>
        <v>0</v>
      </c>
      <c r="AK30" s="27">
        <f t="shared" si="94"/>
        <v>0</v>
      </c>
      <c r="AL30" s="27">
        <f t="shared" si="94"/>
        <v>0</v>
      </c>
      <c r="AM30" s="27">
        <f t="shared" si="94"/>
        <v>0</v>
      </c>
      <c r="AN30" s="27">
        <f t="shared" si="94"/>
        <v>0</v>
      </c>
      <c r="AO30" s="27">
        <f t="shared" si="94"/>
        <v>0</v>
      </c>
      <c r="AP30" s="27">
        <f t="shared" si="94"/>
        <v>-4</v>
      </c>
      <c r="AQ30" s="27">
        <f t="shared" si="94"/>
        <v>-8</v>
      </c>
      <c r="AR30" s="27">
        <f t="shared" si="94"/>
        <v>-8</v>
      </c>
      <c r="AS30" s="27">
        <f t="shared" ref="AS30:CA30" si="95">AS156+AS162+AS168+AS174+AS180</f>
        <v>-8</v>
      </c>
      <c r="AT30" s="27">
        <f t="shared" si="95"/>
        <v>-12</v>
      </c>
      <c r="AU30" s="27">
        <f t="shared" si="95"/>
        <v>-13</v>
      </c>
      <c r="AV30" s="27">
        <f t="shared" si="95"/>
        <v>-16</v>
      </c>
      <c r="AW30" s="27">
        <f t="shared" si="95"/>
        <v>-17</v>
      </c>
      <c r="AX30" s="27">
        <f t="shared" si="95"/>
        <v>-17</v>
      </c>
      <c r="AY30" s="27">
        <f t="shared" si="95"/>
        <v>-17</v>
      </c>
      <c r="AZ30" s="27">
        <f t="shared" si="95"/>
        <v>-17</v>
      </c>
      <c r="BA30" s="27">
        <f t="shared" si="95"/>
        <v>-17</v>
      </c>
      <c r="BB30" s="27">
        <f t="shared" si="95"/>
        <v>-17</v>
      </c>
      <c r="BC30" s="27">
        <f t="shared" si="95"/>
        <v>-17</v>
      </c>
      <c r="BD30" s="27">
        <f t="shared" si="95"/>
        <v>-17</v>
      </c>
      <c r="BE30" s="27">
        <f t="shared" si="95"/>
        <v>-17</v>
      </c>
      <c r="BF30" s="27">
        <f t="shared" si="95"/>
        <v>-17</v>
      </c>
      <c r="BG30" s="27">
        <f t="shared" si="95"/>
        <v>-17</v>
      </c>
      <c r="BH30" s="27">
        <f t="shared" si="95"/>
        <v>-17</v>
      </c>
      <c r="BI30" s="27">
        <f t="shared" si="95"/>
        <v>-17</v>
      </c>
      <c r="BJ30" s="27">
        <f t="shared" si="95"/>
        <v>-17</v>
      </c>
      <c r="BK30" s="27">
        <f t="shared" si="95"/>
        <v>-17</v>
      </c>
      <c r="BL30" s="27">
        <f t="shared" si="95"/>
        <v>-17</v>
      </c>
      <c r="BM30" s="27">
        <f t="shared" si="95"/>
        <v>-17</v>
      </c>
      <c r="BN30" s="27">
        <f t="shared" si="95"/>
        <v>-17</v>
      </c>
      <c r="BO30" s="27">
        <f t="shared" si="95"/>
        <v>-17</v>
      </c>
      <c r="BP30" s="27">
        <f t="shared" si="95"/>
        <v>-17</v>
      </c>
      <c r="BQ30" s="27">
        <f t="shared" si="95"/>
        <v>-17</v>
      </c>
      <c r="BR30" s="27">
        <f t="shared" si="95"/>
        <v>-17</v>
      </c>
      <c r="BS30" s="27">
        <f t="shared" si="95"/>
        <v>-17</v>
      </c>
      <c r="BT30" s="27">
        <f t="shared" si="95"/>
        <v>-17</v>
      </c>
      <c r="BU30" s="27">
        <f t="shared" si="95"/>
        <v>-17</v>
      </c>
      <c r="BV30" s="27">
        <f t="shared" si="95"/>
        <v>-17</v>
      </c>
      <c r="BW30" s="27">
        <f t="shared" si="95"/>
        <v>-17</v>
      </c>
      <c r="BX30" s="27">
        <f t="shared" si="95"/>
        <v>-17</v>
      </c>
      <c r="BY30" s="27">
        <f t="shared" si="95"/>
        <v>-17</v>
      </c>
      <c r="BZ30" s="27">
        <f t="shared" si="95"/>
        <v>-17</v>
      </c>
      <c r="CA30" s="27">
        <f t="shared" si="95"/>
        <v>-17</v>
      </c>
      <c r="CB30" s="27">
        <f t="shared" ref="CB30:CC30" si="96">CB156+CB162+CB168+CB174+CB180</f>
        <v>-17</v>
      </c>
      <c r="CC30" s="27">
        <f t="shared" si="96"/>
        <v>-17</v>
      </c>
    </row>
    <row r="31" spans="1:81" x14ac:dyDescent="0.3">
      <c r="A31" s="16" t="s">
        <v>1679</v>
      </c>
      <c r="B31" s="16" t="s">
        <v>1</v>
      </c>
      <c r="C31" s="14">
        <f>D31+E31+F31+G31+H31+I31</f>
        <v>108</v>
      </c>
      <c r="D31" s="14">
        <f>COUNTIFS(LIST!$F:$F,REPORT!$B31,LIST!$C:$C,REPORT!D$1)</f>
        <v>0</v>
      </c>
      <c r="E31" s="14">
        <f>COUNTIFS(LIST!$F:$F,REPORT!$B31,LIST!$C:$C,REPORT!E$1)</f>
        <v>0</v>
      </c>
      <c r="F31" s="14">
        <f>COUNTIFS(LIST!$F:$F,REPORT!$B31,LIST!$C:$C,REPORT!F$1)</f>
        <v>28</v>
      </c>
      <c r="G31" s="14">
        <f>COUNTIFS(LIST!$F:$F,REPORT!$B31,LIST!$C:$C,REPORT!G$1)</f>
        <v>32</v>
      </c>
      <c r="H31" s="14">
        <f>COUNTIFS(LIST!$F:$F,REPORT!$B31,LIST!$C:$C,REPORT!H$1)</f>
        <v>32</v>
      </c>
      <c r="I31" s="14">
        <f>COUNTIFS(LIST!$F:$F,REPORT!$B31,LIST!$C:$C,REPORT!I$1)</f>
        <v>16</v>
      </c>
      <c r="J31" s="14">
        <f>COUNTIFS(LIST!$F:$F,REPORT!$B31,LIST!$C:$C,REPORT!J$1)</f>
        <v>0</v>
      </c>
      <c r="K31" s="14" cm="1">
        <f t="array" ref="K31">INDEX(AP31:ABH31,1,COUNTA(AP31:ABH31))</f>
        <v>40</v>
      </c>
      <c r="L31" s="14">
        <f>COUNTIFS(LIST!$F:$F,REPORT!$B31,LIST!$B:$B,"&lt;"&amp;$A$1)</f>
        <v>0</v>
      </c>
      <c r="M31" s="27">
        <f t="shared" ref="M31:AR31" si="97">M157+M163+M169+M175+M181</f>
        <v>0</v>
      </c>
      <c r="N31" s="27">
        <f t="shared" si="97"/>
        <v>0</v>
      </c>
      <c r="O31" s="27">
        <f t="shared" si="97"/>
        <v>0</v>
      </c>
      <c r="P31" s="27">
        <f t="shared" si="97"/>
        <v>0</v>
      </c>
      <c r="Q31" s="27">
        <f t="shared" si="97"/>
        <v>0</v>
      </c>
      <c r="R31" s="27">
        <f t="shared" si="97"/>
        <v>0</v>
      </c>
      <c r="S31" s="27">
        <f t="shared" si="97"/>
        <v>0</v>
      </c>
      <c r="T31" s="27">
        <f t="shared" si="97"/>
        <v>0</v>
      </c>
      <c r="U31" s="27">
        <f t="shared" si="97"/>
        <v>0</v>
      </c>
      <c r="V31" s="27">
        <f t="shared" si="97"/>
        <v>0</v>
      </c>
      <c r="W31" s="27">
        <f t="shared" si="97"/>
        <v>0</v>
      </c>
      <c r="X31" s="27">
        <f t="shared" si="97"/>
        <v>0</v>
      </c>
      <c r="Y31" s="27">
        <f t="shared" si="97"/>
        <v>0</v>
      </c>
      <c r="Z31" s="27">
        <f t="shared" si="97"/>
        <v>0</v>
      </c>
      <c r="AA31" s="27">
        <f t="shared" si="97"/>
        <v>0</v>
      </c>
      <c r="AB31" s="27">
        <f t="shared" si="97"/>
        <v>0</v>
      </c>
      <c r="AC31" s="27">
        <f t="shared" si="97"/>
        <v>0</v>
      </c>
      <c r="AD31" s="27">
        <f t="shared" si="97"/>
        <v>0</v>
      </c>
      <c r="AE31" s="27">
        <f t="shared" si="97"/>
        <v>0</v>
      </c>
      <c r="AF31" s="27">
        <f t="shared" si="97"/>
        <v>0</v>
      </c>
      <c r="AG31" s="27">
        <f t="shared" si="97"/>
        <v>0</v>
      </c>
      <c r="AH31" s="27">
        <f t="shared" si="97"/>
        <v>0</v>
      </c>
      <c r="AI31" s="27">
        <f t="shared" si="97"/>
        <v>0</v>
      </c>
      <c r="AJ31" s="27">
        <f t="shared" si="97"/>
        <v>0</v>
      </c>
      <c r="AK31" s="27">
        <f t="shared" si="97"/>
        <v>0</v>
      </c>
      <c r="AL31" s="27">
        <f t="shared" si="97"/>
        <v>0</v>
      </c>
      <c r="AM31" s="27">
        <f t="shared" si="97"/>
        <v>0</v>
      </c>
      <c r="AN31" s="27">
        <f t="shared" si="97"/>
        <v>0</v>
      </c>
      <c r="AO31" s="27">
        <f t="shared" si="97"/>
        <v>0</v>
      </c>
      <c r="AP31" s="27">
        <f t="shared" si="97"/>
        <v>-2</v>
      </c>
      <c r="AQ31" s="27">
        <f t="shared" si="97"/>
        <v>-2</v>
      </c>
      <c r="AR31" s="27">
        <f t="shared" si="97"/>
        <v>-2</v>
      </c>
      <c r="AS31" s="27">
        <f t="shared" ref="AS31:CA31" si="98">AS157+AS163+AS169+AS175+AS181</f>
        <v>-2</v>
      </c>
      <c r="AT31" s="27">
        <f t="shared" si="98"/>
        <v>-2</v>
      </c>
      <c r="AU31" s="27">
        <f t="shared" si="98"/>
        <v>-2</v>
      </c>
      <c r="AV31" s="27">
        <f t="shared" si="98"/>
        <v>-2</v>
      </c>
      <c r="AW31" s="27">
        <f t="shared" si="98"/>
        <v>-2</v>
      </c>
      <c r="AX31" s="27">
        <f t="shared" si="98"/>
        <v>-2</v>
      </c>
      <c r="AY31" s="27">
        <f t="shared" si="98"/>
        <v>-2</v>
      </c>
      <c r="AZ31" s="27">
        <f t="shared" si="98"/>
        <v>14</v>
      </c>
      <c r="BA31" s="27">
        <f t="shared" si="98"/>
        <v>22</v>
      </c>
      <c r="BB31" s="27">
        <f t="shared" si="98"/>
        <v>21</v>
      </c>
      <c r="BC31" s="27">
        <f t="shared" si="98"/>
        <v>15</v>
      </c>
      <c r="BD31" s="27">
        <f t="shared" si="98"/>
        <v>15</v>
      </c>
      <c r="BE31" s="27">
        <f t="shared" si="98"/>
        <v>12</v>
      </c>
      <c r="BF31" s="27">
        <f t="shared" si="98"/>
        <v>12</v>
      </c>
      <c r="BG31" s="27">
        <f t="shared" si="98"/>
        <v>12</v>
      </c>
      <c r="BH31" s="27">
        <f t="shared" si="98"/>
        <v>12</v>
      </c>
      <c r="BI31" s="27">
        <f t="shared" si="98"/>
        <v>11</v>
      </c>
      <c r="BJ31" s="27">
        <f t="shared" si="98"/>
        <v>9</v>
      </c>
      <c r="BK31" s="27">
        <f t="shared" si="98"/>
        <v>8</v>
      </c>
      <c r="BL31" s="27">
        <f t="shared" si="98"/>
        <v>40</v>
      </c>
      <c r="BM31" s="27">
        <f t="shared" si="98"/>
        <v>40</v>
      </c>
      <c r="BN31" s="27">
        <f t="shared" si="98"/>
        <v>38</v>
      </c>
      <c r="BO31" s="27">
        <f t="shared" si="98"/>
        <v>37</v>
      </c>
      <c r="BP31" s="27">
        <f t="shared" si="98"/>
        <v>37</v>
      </c>
      <c r="BQ31" s="27">
        <f t="shared" si="98"/>
        <v>37</v>
      </c>
      <c r="BR31" s="27">
        <f t="shared" si="98"/>
        <v>36</v>
      </c>
      <c r="BS31" s="27">
        <f t="shared" si="98"/>
        <v>35</v>
      </c>
      <c r="BT31" s="27">
        <f t="shared" si="98"/>
        <v>51</v>
      </c>
      <c r="BU31" s="27">
        <f t="shared" si="98"/>
        <v>49</v>
      </c>
      <c r="BV31" s="27">
        <f t="shared" si="98"/>
        <v>49</v>
      </c>
      <c r="BW31" s="27">
        <f t="shared" si="98"/>
        <v>48</v>
      </c>
      <c r="BX31" s="27">
        <f t="shared" si="98"/>
        <v>45</v>
      </c>
      <c r="BY31" s="27">
        <f t="shared" si="98"/>
        <v>44</v>
      </c>
      <c r="BZ31" s="27">
        <f t="shared" si="98"/>
        <v>44</v>
      </c>
      <c r="CA31" s="27">
        <f t="shared" si="98"/>
        <v>43</v>
      </c>
      <c r="CB31" s="27">
        <f t="shared" ref="CB31:CC31" si="99">CB157+CB163+CB169+CB175+CB181</f>
        <v>40</v>
      </c>
      <c r="CC31" s="27">
        <f t="shared" si="99"/>
        <v>40</v>
      </c>
    </row>
    <row r="32" spans="1:81" x14ac:dyDescent="0.3">
      <c r="A32" s="18" t="s">
        <v>426</v>
      </c>
      <c r="B32" s="18" t="s">
        <v>414</v>
      </c>
      <c r="C32" s="11">
        <f t="shared" ref="C32:AH32" si="100">SUM(C33:C37)</f>
        <v>38</v>
      </c>
      <c r="D32" s="11">
        <f t="shared" si="100"/>
        <v>0</v>
      </c>
      <c r="E32" s="11">
        <f t="shared" si="100"/>
        <v>0</v>
      </c>
      <c r="F32" s="11">
        <f t="shared" si="100"/>
        <v>0</v>
      </c>
      <c r="G32" s="11">
        <f t="shared" si="100"/>
        <v>2</v>
      </c>
      <c r="H32" s="11">
        <f t="shared" si="100"/>
        <v>23</v>
      </c>
      <c r="I32" s="11">
        <f t="shared" si="100"/>
        <v>13</v>
      </c>
      <c r="J32" s="11">
        <f t="shared" si="100"/>
        <v>4</v>
      </c>
      <c r="K32" s="11">
        <f t="shared" si="100"/>
        <v>0</v>
      </c>
      <c r="L32" s="11">
        <f t="shared" si="100"/>
        <v>0</v>
      </c>
      <c r="M32" s="10">
        <f t="shared" si="100"/>
        <v>0</v>
      </c>
      <c r="N32" s="10">
        <f t="shared" si="100"/>
        <v>0</v>
      </c>
      <c r="O32" s="10">
        <f t="shared" si="100"/>
        <v>0</v>
      </c>
      <c r="P32" s="10">
        <f t="shared" si="100"/>
        <v>0</v>
      </c>
      <c r="Q32" s="10">
        <f t="shared" si="100"/>
        <v>0</v>
      </c>
      <c r="R32" s="10">
        <f t="shared" si="100"/>
        <v>0</v>
      </c>
      <c r="S32" s="10">
        <f t="shared" si="100"/>
        <v>0</v>
      </c>
      <c r="T32" s="10">
        <f t="shared" si="100"/>
        <v>0</v>
      </c>
      <c r="U32" s="10">
        <f t="shared" si="100"/>
        <v>0</v>
      </c>
      <c r="V32" s="10">
        <f t="shared" si="100"/>
        <v>0</v>
      </c>
      <c r="W32" s="10">
        <f t="shared" si="100"/>
        <v>0</v>
      </c>
      <c r="X32" s="10">
        <f t="shared" si="100"/>
        <v>0</v>
      </c>
      <c r="Y32" s="10">
        <f t="shared" si="100"/>
        <v>0</v>
      </c>
      <c r="Z32" s="10">
        <f t="shared" si="100"/>
        <v>0</v>
      </c>
      <c r="AA32" s="10">
        <f t="shared" si="100"/>
        <v>0</v>
      </c>
      <c r="AB32" s="10">
        <f t="shared" si="100"/>
        <v>0</v>
      </c>
      <c r="AC32" s="10">
        <f t="shared" si="100"/>
        <v>0</v>
      </c>
      <c r="AD32" s="10">
        <f t="shared" si="100"/>
        <v>0</v>
      </c>
      <c r="AE32" s="10">
        <f t="shared" si="100"/>
        <v>0</v>
      </c>
      <c r="AF32" s="10">
        <f t="shared" si="100"/>
        <v>0</v>
      </c>
      <c r="AG32" s="10">
        <f t="shared" si="100"/>
        <v>0</v>
      </c>
      <c r="AH32" s="10">
        <f t="shared" si="100"/>
        <v>0</v>
      </c>
      <c r="AI32" s="10">
        <f t="shared" ref="AI32:BN32" si="101">SUM(AI33:AI37)</f>
        <v>0</v>
      </c>
      <c r="AJ32" s="10">
        <f t="shared" si="101"/>
        <v>0</v>
      </c>
      <c r="AK32" s="10">
        <f t="shared" si="101"/>
        <v>0</v>
      </c>
      <c r="AL32" s="10">
        <f t="shared" si="101"/>
        <v>0</v>
      </c>
      <c r="AM32" s="10">
        <f t="shared" si="101"/>
        <v>0</v>
      </c>
      <c r="AN32" s="10">
        <f t="shared" si="101"/>
        <v>0</v>
      </c>
      <c r="AO32" s="10">
        <f t="shared" si="101"/>
        <v>0</v>
      </c>
      <c r="AP32" s="10">
        <f t="shared" si="101"/>
        <v>2</v>
      </c>
      <c r="AQ32" s="10">
        <f t="shared" si="101"/>
        <v>0</v>
      </c>
      <c r="AR32" s="10">
        <f t="shared" si="101"/>
        <v>0</v>
      </c>
      <c r="AS32" s="10">
        <f t="shared" si="101"/>
        <v>0</v>
      </c>
      <c r="AT32" s="10">
        <f t="shared" si="101"/>
        <v>0</v>
      </c>
      <c r="AU32" s="10">
        <f t="shared" si="101"/>
        <v>0</v>
      </c>
      <c r="AV32" s="10">
        <f t="shared" si="101"/>
        <v>0</v>
      </c>
      <c r="AW32" s="10">
        <f t="shared" si="101"/>
        <v>0</v>
      </c>
      <c r="AX32" s="10">
        <f t="shared" si="101"/>
        <v>0</v>
      </c>
      <c r="AY32" s="10">
        <f t="shared" si="101"/>
        <v>0</v>
      </c>
      <c r="AZ32" s="10">
        <f t="shared" si="101"/>
        <v>0</v>
      </c>
      <c r="BA32" s="10">
        <f t="shared" si="101"/>
        <v>0</v>
      </c>
      <c r="BB32" s="10">
        <f t="shared" si="101"/>
        <v>0</v>
      </c>
      <c r="BC32" s="10">
        <f t="shared" si="101"/>
        <v>3</v>
      </c>
      <c r="BD32" s="10">
        <f t="shared" si="101"/>
        <v>0</v>
      </c>
      <c r="BE32" s="10">
        <f t="shared" si="101"/>
        <v>3</v>
      </c>
      <c r="BF32" s="10">
        <f t="shared" si="101"/>
        <v>3</v>
      </c>
      <c r="BG32" s="10">
        <f t="shared" si="101"/>
        <v>0</v>
      </c>
      <c r="BH32" s="10">
        <f t="shared" si="101"/>
        <v>1</v>
      </c>
      <c r="BI32" s="10">
        <f t="shared" si="101"/>
        <v>2</v>
      </c>
      <c r="BJ32" s="10">
        <f t="shared" si="101"/>
        <v>6</v>
      </c>
      <c r="BK32" s="10">
        <f t="shared" si="101"/>
        <v>0</v>
      </c>
      <c r="BL32" s="10">
        <f t="shared" si="101"/>
        <v>2</v>
      </c>
      <c r="BM32" s="10">
        <f t="shared" si="101"/>
        <v>3</v>
      </c>
      <c r="BN32" s="10">
        <f t="shared" si="101"/>
        <v>3</v>
      </c>
      <c r="BO32" s="10">
        <f t="shared" ref="BO32:CA32" si="102">SUM(BO33:BO37)</f>
        <v>0</v>
      </c>
      <c r="BP32" s="10">
        <f t="shared" si="102"/>
        <v>2</v>
      </c>
      <c r="BQ32" s="10">
        <f t="shared" si="102"/>
        <v>0</v>
      </c>
      <c r="BR32" s="10">
        <f t="shared" si="102"/>
        <v>1</v>
      </c>
      <c r="BS32" s="10">
        <f t="shared" si="102"/>
        <v>0</v>
      </c>
      <c r="BT32" s="10">
        <f t="shared" si="102"/>
        <v>1</v>
      </c>
      <c r="BU32" s="10">
        <f t="shared" si="102"/>
        <v>1</v>
      </c>
      <c r="BV32" s="10">
        <f t="shared" si="102"/>
        <v>1</v>
      </c>
      <c r="BW32" s="10">
        <f t="shared" si="102"/>
        <v>0</v>
      </c>
      <c r="BX32" s="10">
        <f t="shared" si="102"/>
        <v>3</v>
      </c>
      <c r="BY32" s="10">
        <f t="shared" si="102"/>
        <v>1</v>
      </c>
      <c r="BZ32" s="10">
        <f t="shared" si="102"/>
        <v>1</v>
      </c>
      <c r="CA32" s="10">
        <f t="shared" si="102"/>
        <v>1</v>
      </c>
      <c r="CB32" s="10">
        <f t="shared" ref="CB32:CC32" si="103">SUM(CB33:CB37)</f>
        <v>2</v>
      </c>
      <c r="CC32" s="10">
        <f t="shared" si="103"/>
        <v>0</v>
      </c>
    </row>
    <row r="33" spans="1:81" x14ac:dyDescent="0.3">
      <c r="A33" s="19" t="s">
        <v>426</v>
      </c>
      <c r="B33" s="19" t="s">
        <v>412</v>
      </c>
      <c r="C33" s="12">
        <f>G33+H33+I33+F33+E33+D33</f>
        <v>0</v>
      </c>
      <c r="D33" s="12">
        <f>SUM(M33:Q33)</f>
        <v>0</v>
      </c>
      <c r="E33" s="12">
        <f>SUM(R33:AC33)</f>
        <v>0</v>
      </c>
      <c r="F33" s="12">
        <f>SUM(AD33:AO33)</f>
        <v>0</v>
      </c>
      <c r="G33" s="12">
        <f>SUM(AP33:BA33)</f>
        <v>0</v>
      </c>
      <c r="H33" s="12">
        <f>SUM(BB33:BM33)</f>
        <v>0</v>
      </c>
      <c r="I33" s="12">
        <f>SUM(BN33:BY33)</f>
        <v>0</v>
      </c>
      <c r="J33" s="12">
        <f>SUM(BZ33:CK33)</f>
        <v>0</v>
      </c>
      <c r="K33" s="12"/>
      <c r="L33" s="12"/>
      <c r="M33" s="27">
        <f>COUNTIFS(SALES!$A:$A,REPORT!$B$32,SALES!$F:$F,REPORT!$B33,SALES!$B:$B,REPORT!M$1)+COUNTIFS(Consolidate!$A:$A,REPORT!$B$32,Consolidate!$F:$F,REPORT!$B33,Consolidate!$B:$B,REPORT!M$1)</f>
        <v>0</v>
      </c>
      <c r="N33" s="27">
        <f>COUNTIFS(SALES!$A:$A,REPORT!$B$32,SALES!$F:$F,REPORT!$B33,SALES!$B:$B,REPORT!N$1)+COUNTIFS(Consolidate!$A:$A,REPORT!$B$32,Consolidate!$F:$F,REPORT!$B33,Consolidate!$B:$B,REPORT!N$1)</f>
        <v>0</v>
      </c>
      <c r="O33" s="27">
        <f>COUNTIFS(SALES!$A:$A,REPORT!$B$32,SALES!$F:$F,REPORT!$B33,SALES!$B:$B,REPORT!O$1)+COUNTIFS(Consolidate!$A:$A,REPORT!$B$32,Consolidate!$F:$F,REPORT!$B33,Consolidate!$B:$B,REPORT!O$1)</f>
        <v>0</v>
      </c>
      <c r="P33" s="27">
        <f>COUNTIFS(SALES!$A:$A,REPORT!$B$32,SALES!$F:$F,REPORT!$B33,SALES!$B:$B,REPORT!P$1)+COUNTIFS(Consolidate!$A:$A,REPORT!$B$32,Consolidate!$F:$F,REPORT!$B33,Consolidate!$B:$B,REPORT!P$1)</f>
        <v>0</v>
      </c>
      <c r="Q33" s="27">
        <f>COUNTIFS(SALES!$A:$A,REPORT!$B$32,SALES!$F:$F,REPORT!$B33,SALES!$B:$B,REPORT!Q$1)+COUNTIFS(Consolidate!$A:$A,REPORT!$B$32,Consolidate!$F:$F,REPORT!$B33,Consolidate!$B:$B,REPORT!Q$1)</f>
        <v>0</v>
      </c>
      <c r="R33" s="27">
        <f>COUNTIFS(SALES!$A:$A,REPORT!$B$32,SALES!$F:$F,REPORT!$B33,SALES!$B:$B,REPORT!R$1)+COUNTIFS(Consolidate!$A:$A,REPORT!$B$32,Consolidate!$F:$F,REPORT!$B33,Consolidate!$B:$B,REPORT!R$1)</f>
        <v>0</v>
      </c>
      <c r="S33" s="27">
        <f>COUNTIFS(SALES!$A:$A,REPORT!$B$32,SALES!$F:$F,REPORT!$B33,SALES!$B:$B,REPORT!S$1)+COUNTIFS(Consolidate!$A:$A,REPORT!$B$32,Consolidate!$F:$F,REPORT!$B33,Consolidate!$B:$B,REPORT!S$1)</f>
        <v>0</v>
      </c>
      <c r="T33" s="27">
        <f>COUNTIFS(SALES!$A:$A,REPORT!$B$32,SALES!$F:$F,REPORT!$B33,SALES!$B:$B,REPORT!T$1)+COUNTIFS(Consolidate!$A:$A,REPORT!$B$32,Consolidate!$F:$F,REPORT!$B33,Consolidate!$B:$B,REPORT!T$1)</f>
        <v>0</v>
      </c>
      <c r="U33" s="27">
        <f>COUNTIFS(SALES!$A:$A,REPORT!$B$32,SALES!$F:$F,REPORT!$B33,SALES!$B:$B,REPORT!U$1)+COUNTIFS(Consolidate!$A:$A,REPORT!$B$32,Consolidate!$F:$F,REPORT!$B33,Consolidate!$B:$B,REPORT!U$1)</f>
        <v>0</v>
      </c>
      <c r="V33" s="27">
        <f>COUNTIFS(SALES!$A:$A,REPORT!$B$32,SALES!$F:$F,REPORT!$B33,SALES!$B:$B,REPORT!V$1)+COUNTIFS(Consolidate!$A:$A,REPORT!$B$32,Consolidate!$F:$F,REPORT!$B33,Consolidate!$B:$B,REPORT!V$1)</f>
        <v>0</v>
      </c>
      <c r="W33" s="27">
        <f>COUNTIFS(SALES!$A:$A,REPORT!$B$32,SALES!$F:$F,REPORT!$B33,SALES!$B:$B,REPORT!W$1)+COUNTIFS(Consolidate!$A:$A,REPORT!$B$32,Consolidate!$F:$F,REPORT!$B33,Consolidate!$B:$B,REPORT!W$1)</f>
        <v>0</v>
      </c>
      <c r="X33" s="27">
        <f>COUNTIFS(SALES!$A:$A,REPORT!$B$32,SALES!$F:$F,REPORT!$B33,SALES!$B:$B,REPORT!X$1)+COUNTIFS(Consolidate!$A:$A,REPORT!$B$32,Consolidate!$F:$F,REPORT!$B33,Consolidate!$B:$B,REPORT!X$1)</f>
        <v>0</v>
      </c>
      <c r="Y33" s="27">
        <f>COUNTIFS(SALES!$A:$A,REPORT!$B$32,SALES!$F:$F,REPORT!$B33,SALES!$B:$B,REPORT!Y$1)+COUNTIFS(Consolidate!$A:$A,REPORT!$B$32,Consolidate!$F:$F,REPORT!$B33,Consolidate!$B:$B,REPORT!Y$1)</f>
        <v>0</v>
      </c>
      <c r="Z33" s="27">
        <f>COUNTIFS(SALES!$A:$A,REPORT!$B$32,SALES!$F:$F,REPORT!$B33,SALES!$B:$B,REPORT!Z$1)+COUNTIFS(Consolidate!$A:$A,REPORT!$B$32,Consolidate!$F:$F,REPORT!$B33,Consolidate!$B:$B,REPORT!Z$1)</f>
        <v>0</v>
      </c>
      <c r="AA33" s="27">
        <f>COUNTIFS(SALES!$A:$A,REPORT!$B$32,SALES!$F:$F,REPORT!$B33,SALES!$B:$B,REPORT!AA$1)+COUNTIFS(Consolidate!$A:$A,REPORT!$B$32,Consolidate!$F:$F,REPORT!$B33,Consolidate!$B:$B,REPORT!AA$1)</f>
        <v>0</v>
      </c>
      <c r="AB33" s="27">
        <f>COUNTIFS(SALES!$A:$A,REPORT!$B$32,SALES!$F:$F,REPORT!$B33,SALES!$B:$B,REPORT!AB$1)+COUNTIFS(Consolidate!$A:$A,REPORT!$B$32,Consolidate!$F:$F,REPORT!$B33,Consolidate!$B:$B,REPORT!AB$1)</f>
        <v>0</v>
      </c>
      <c r="AC33" s="27">
        <f>COUNTIFS(SALES!$A:$A,REPORT!$B$32,SALES!$F:$F,REPORT!$B33,SALES!$B:$B,REPORT!AC$1)+COUNTIFS(Consolidate!$A:$A,REPORT!$B$32,Consolidate!$F:$F,REPORT!$B33,Consolidate!$B:$B,REPORT!AC$1)</f>
        <v>0</v>
      </c>
      <c r="AD33" s="27">
        <f>COUNTIFS(SALES!$A:$A,REPORT!$B$32,SALES!$F:$F,REPORT!$B33,SALES!$B:$B,REPORT!AD$1)+COUNTIFS(Consolidate!$A:$A,REPORT!$B$32,Consolidate!$F:$F,REPORT!$B33,Consolidate!$B:$B,REPORT!AD$1)</f>
        <v>0</v>
      </c>
      <c r="AE33" s="27">
        <f>COUNTIFS(SALES!$A:$A,REPORT!$B$32,SALES!$F:$F,REPORT!$B33,SALES!$B:$B,REPORT!AE$1)+COUNTIFS(Consolidate!$A:$A,REPORT!$B$32,Consolidate!$F:$F,REPORT!$B33,Consolidate!$B:$B,REPORT!AE$1)</f>
        <v>0</v>
      </c>
      <c r="AF33" s="27">
        <f>COUNTIFS(SALES!$A:$A,REPORT!$B$32,SALES!$F:$F,REPORT!$B33,SALES!$B:$B,REPORT!AF$1)+COUNTIFS(Consolidate!$A:$A,REPORT!$B$32,Consolidate!$F:$F,REPORT!$B33,Consolidate!$B:$B,REPORT!AF$1)</f>
        <v>0</v>
      </c>
      <c r="AG33" s="27">
        <f>COUNTIFS(SALES!$A:$A,REPORT!$B$32,SALES!$F:$F,REPORT!$B33,SALES!$B:$B,REPORT!AG$1)+COUNTIFS(Consolidate!$A:$A,REPORT!$B$32,Consolidate!$F:$F,REPORT!$B33,Consolidate!$B:$B,REPORT!AG$1)</f>
        <v>0</v>
      </c>
      <c r="AH33" s="27">
        <f>COUNTIFS(SALES!$A:$A,REPORT!$B$32,SALES!$F:$F,REPORT!$B33,SALES!$B:$B,REPORT!AH$1)+COUNTIFS(Consolidate!$A:$A,REPORT!$B$32,Consolidate!$F:$F,REPORT!$B33,Consolidate!$B:$B,REPORT!AH$1)</f>
        <v>0</v>
      </c>
      <c r="AI33" s="27">
        <f>COUNTIFS(SALES!$A:$A,REPORT!$B$32,SALES!$F:$F,REPORT!$B33,SALES!$B:$B,REPORT!AI$1)+COUNTIFS(Consolidate!$A:$A,REPORT!$B$32,Consolidate!$F:$F,REPORT!$B33,Consolidate!$B:$B,REPORT!AI$1)</f>
        <v>0</v>
      </c>
      <c r="AJ33" s="27">
        <f>COUNTIFS(SALES!$A:$A,REPORT!$B$32,SALES!$F:$F,REPORT!$B33,SALES!$B:$B,REPORT!AJ$1)+COUNTIFS(Consolidate!$A:$A,REPORT!$B$32,Consolidate!$F:$F,REPORT!$B33,Consolidate!$B:$B,REPORT!AJ$1)</f>
        <v>0</v>
      </c>
      <c r="AK33" s="27">
        <f>COUNTIFS(SALES!$A:$A,REPORT!$B$32,SALES!$F:$F,REPORT!$B33,SALES!$B:$B,REPORT!AK$1)+COUNTIFS(Consolidate!$A:$A,REPORT!$B$32,Consolidate!$F:$F,REPORT!$B33,Consolidate!$B:$B,REPORT!AK$1)</f>
        <v>0</v>
      </c>
      <c r="AL33" s="27">
        <f>COUNTIFS(SALES!$A:$A,REPORT!$B$32,SALES!$F:$F,REPORT!$B33,SALES!$B:$B,REPORT!AL$1)+COUNTIFS(Consolidate!$A:$A,REPORT!$B$32,Consolidate!$F:$F,REPORT!$B33,Consolidate!$B:$B,REPORT!AL$1)</f>
        <v>0</v>
      </c>
      <c r="AM33" s="27">
        <f>COUNTIFS(SALES!$A:$A,REPORT!$B$32,SALES!$F:$F,REPORT!$B33,SALES!$B:$B,REPORT!AM$1)+COUNTIFS(Consolidate!$A:$A,REPORT!$B$32,Consolidate!$F:$F,REPORT!$B33,Consolidate!$B:$B,REPORT!AM$1)</f>
        <v>0</v>
      </c>
      <c r="AN33" s="27">
        <f>COUNTIFS(SALES!$A:$A,REPORT!$B$32,SALES!$F:$F,REPORT!$B33,SALES!$B:$B,REPORT!AN$1)+COUNTIFS(Consolidate!$A:$A,REPORT!$B$32,Consolidate!$F:$F,REPORT!$B33,Consolidate!$B:$B,REPORT!AN$1)</f>
        <v>0</v>
      </c>
      <c r="AO33" s="27">
        <f>COUNTIFS(SALES!$A:$A,REPORT!$B$32,SALES!$F:$F,REPORT!$B33,SALES!$B:$B,REPORT!AO$1)+COUNTIFS(Consolidate!$A:$A,REPORT!$B$32,Consolidate!$F:$F,REPORT!$B33,Consolidate!$B:$B,REPORT!AO$1)</f>
        <v>0</v>
      </c>
      <c r="AP33" s="27">
        <f>COUNTIFS(SALES!$A:$A,REPORT!$B$32,SALES!$F:$F,REPORT!$B33,SALES!$B:$B,REPORT!AP$1)+COUNTIFS(Consolidate!$A:$A,REPORT!$B$32,Consolidate!$F:$F,REPORT!$B33,Consolidate!$B:$B,REPORT!AP$1)</f>
        <v>0</v>
      </c>
      <c r="AQ33" s="27">
        <f>COUNTIFS(SALES!$A:$A,REPORT!$B$32,SALES!$F:$F,REPORT!$B33,SALES!$B:$B,REPORT!AQ$1)+COUNTIFS(Consolidate!$A:$A,REPORT!$B$32,Consolidate!$F:$F,REPORT!$B33,Consolidate!$B:$B,REPORT!AQ$1)</f>
        <v>0</v>
      </c>
      <c r="AR33" s="27">
        <f>COUNTIFS(SALES!$A:$A,REPORT!$B$32,SALES!$F:$F,REPORT!$B33,SALES!$B:$B,REPORT!AR$1)+COUNTIFS(Consolidate!$A:$A,REPORT!$B$32,Consolidate!$F:$F,REPORT!$B33,Consolidate!$B:$B,REPORT!AR$1)</f>
        <v>0</v>
      </c>
      <c r="AS33" s="27">
        <f>COUNTIFS(SALES!$A:$A,REPORT!$B$32,SALES!$F:$F,REPORT!$B33,SALES!$B:$B,REPORT!AS$1)+COUNTIFS(Consolidate!$A:$A,REPORT!$B$32,Consolidate!$F:$F,REPORT!$B33,Consolidate!$B:$B,REPORT!AS$1)</f>
        <v>0</v>
      </c>
      <c r="AT33" s="27">
        <f>COUNTIFS(SALES!$A:$A,REPORT!$B$32,SALES!$F:$F,REPORT!$B33,SALES!$B:$B,REPORT!AT$1)+COUNTIFS(Consolidate!$A:$A,REPORT!$B$32,Consolidate!$F:$F,REPORT!$B33,Consolidate!$B:$B,REPORT!AT$1)</f>
        <v>0</v>
      </c>
      <c r="AU33" s="27">
        <f>COUNTIFS(SALES!$A:$A,REPORT!$B$32,SALES!$F:$F,REPORT!$B33,SALES!$B:$B,REPORT!AU$1)+COUNTIFS(Consolidate!$A:$A,REPORT!$B$32,Consolidate!$F:$F,REPORT!$B33,Consolidate!$B:$B,REPORT!AU$1)</f>
        <v>0</v>
      </c>
      <c r="AV33" s="27">
        <f>COUNTIFS(SALES!$A:$A,REPORT!$B$32,SALES!$F:$F,REPORT!$B33,SALES!$B:$B,REPORT!AV$1)+COUNTIFS(Consolidate!$A:$A,REPORT!$B$32,Consolidate!$F:$F,REPORT!$B33,Consolidate!$B:$B,REPORT!AV$1)</f>
        <v>0</v>
      </c>
      <c r="AW33" s="27">
        <f>COUNTIFS(SALES!$A:$A,REPORT!$B$32,SALES!$F:$F,REPORT!$B33,SALES!$B:$B,REPORT!AW$1)+COUNTIFS(Consolidate!$A:$A,REPORT!$B$32,Consolidate!$F:$F,REPORT!$B33,Consolidate!$B:$B,REPORT!AW$1)</f>
        <v>0</v>
      </c>
      <c r="AX33" s="27">
        <f>COUNTIFS(SALES!$A:$A,REPORT!$B$32,SALES!$F:$F,REPORT!$B33,SALES!$B:$B,REPORT!AX$1)+COUNTIFS(Consolidate!$A:$A,REPORT!$B$32,Consolidate!$F:$F,REPORT!$B33,Consolidate!$B:$B,REPORT!AX$1)</f>
        <v>0</v>
      </c>
      <c r="AY33" s="27">
        <f>COUNTIFS(SALES!$A:$A,REPORT!$B$32,SALES!$F:$F,REPORT!$B33,SALES!$B:$B,REPORT!AY$1)+COUNTIFS(Consolidate!$A:$A,REPORT!$B$32,Consolidate!$F:$F,REPORT!$B33,Consolidate!$B:$B,REPORT!AY$1)</f>
        <v>0</v>
      </c>
      <c r="AZ33" s="27">
        <f>COUNTIFS(SALES!$A:$A,REPORT!$B$32,SALES!$F:$F,REPORT!$B33,SALES!$B:$B,REPORT!AZ$1)+COUNTIFS(Consolidate!$A:$A,REPORT!$B$32,Consolidate!$F:$F,REPORT!$B33,Consolidate!$B:$B,REPORT!AZ$1)</f>
        <v>0</v>
      </c>
      <c r="BA33" s="27">
        <f>COUNTIFS(SALES!$A:$A,REPORT!$B$32,SALES!$F:$F,REPORT!$B33,SALES!$B:$B,REPORT!BA$1)+COUNTIFS(Consolidate!$A:$A,REPORT!$B$32,Consolidate!$F:$F,REPORT!$B33,Consolidate!$B:$B,REPORT!BA$1)</f>
        <v>0</v>
      </c>
      <c r="BB33" s="27">
        <f>COUNTIFS(SALES!$A:$A,REPORT!$B$32,SALES!$F:$F,REPORT!$B33,SALES!$B:$B,REPORT!BB$1)+COUNTIFS(Consolidate!$A:$A,REPORT!$B$32,Consolidate!$F:$F,REPORT!$B33,Consolidate!$B:$B,REPORT!BB$1)</f>
        <v>0</v>
      </c>
      <c r="BC33" s="27">
        <f>COUNTIFS(SALES!$A:$A,REPORT!$B$32,SALES!$F:$F,REPORT!$B33,SALES!$B:$B,REPORT!BC$1)+COUNTIFS(Consolidate!$A:$A,REPORT!$B$32,Consolidate!$F:$F,REPORT!$B33,Consolidate!$B:$B,REPORT!BC$1)</f>
        <v>0</v>
      </c>
      <c r="BD33" s="27">
        <f>COUNTIFS(SALES!$A:$A,REPORT!$B$32,SALES!$F:$F,REPORT!$B33,SALES!$B:$B,REPORT!BD$1)+COUNTIFS(Consolidate!$A:$A,REPORT!$B$32,Consolidate!$F:$F,REPORT!$B33,Consolidate!$B:$B,REPORT!BD$1)</f>
        <v>0</v>
      </c>
      <c r="BE33" s="27">
        <f>COUNTIFS(SALES!$A:$A,REPORT!$B$32,SALES!$F:$F,REPORT!$B33,SALES!$B:$B,REPORT!BE$1)+COUNTIFS(Consolidate!$A:$A,REPORT!$B$32,Consolidate!$F:$F,REPORT!$B33,Consolidate!$B:$B,REPORT!BE$1)</f>
        <v>0</v>
      </c>
      <c r="BF33" s="27">
        <f>COUNTIFS(SALES!$A:$A,REPORT!$B$32,SALES!$F:$F,REPORT!$B33,SALES!$B:$B,REPORT!BF$1)+COUNTIFS(Consolidate!$A:$A,REPORT!$B$32,Consolidate!$F:$F,REPORT!$B33,Consolidate!$B:$B,REPORT!BF$1)</f>
        <v>0</v>
      </c>
      <c r="BG33" s="27">
        <f>COUNTIFS(SALES!$A:$A,REPORT!$B$32,SALES!$F:$F,REPORT!$B33,SALES!$B:$B,REPORT!BG$1)+COUNTIFS(Consolidate!$A:$A,REPORT!$B$32,Consolidate!$F:$F,REPORT!$B33,Consolidate!$B:$B,REPORT!BG$1)-COUNTIFS(SALES!$A:$A,REPORT!$B$32,SALES!$F:$F,REPORT!$B33,SALES!$B:$B,REPORT!BG$1,SALES!$T:$T,"cancelled")*2</f>
        <v>0</v>
      </c>
      <c r="BH33" s="27">
        <f>COUNTIFS(SALES!$A:$A,REPORT!$B$32,SALES!$F:$F,REPORT!$B33,SALES!$B:$B,REPORT!BH$1)+COUNTIFS(Consolidate!$A:$A,REPORT!$B$32,Consolidate!$F:$F,REPORT!$B33,Consolidate!$B:$B,REPORT!BH$1)-COUNTIFS(SALES!$A:$A,REPORT!$B$32,SALES!$F:$F,REPORT!$B33,SALES!$B:$B,REPORT!BH$1,SALES!$T:$T,"cancelled")*2</f>
        <v>0</v>
      </c>
      <c r="BI33" s="27">
        <f>COUNTIFS(SALES!$A:$A,REPORT!$B$32,SALES!$F:$F,REPORT!$B33,SALES!$B:$B,REPORT!BI$1)+COUNTIFS(Consolidate!$A:$A,REPORT!$B$32,Consolidate!$F:$F,REPORT!$B33,Consolidate!$B:$B,REPORT!BI$1)-COUNTIFS(SALES!$A:$A,REPORT!$B$32,SALES!$F:$F,REPORT!$B33,SALES!$B:$B,REPORT!BI$1,SALES!$T:$T,"cancelled")*2</f>
        <v>0</v>
      </c>
      <c r="BJ33" s="27">
        <f>COUNTIFS(SALES!$A:$A,REPORT!$B$32,SALES!$F:$F,REPORT!$B33,SALES!$B:$B,REPORT!BJ$1)+COUNTIFS(Consolidate!$A:$A,REPORT!$B$32,Consolidate!$F:$F,REPORT!$B33,Consolidate!$B:$B,REPORT!BJ$1)-COUNTIFS(SALES!$A:$A,REPORT!$B$32,SALES!$F:$F,REPORT!$B33,SALES!$B:$B,REPORT!BJ$1,SALES!$T:$T,"cancelled")*2</f>
        <v>0</v>
      </c>
      <c r="BK33" s="27">
        <f>COUNTIFS(SALES!$A:$A,REPORT!$B$32,SALES!$F:$F,REPORT!$B33,SALES!$B:$B,REPORT!BK$1)+COUNTIFS(Consolidate!$A:$A,REPORT!$B$32,Consolidate!$F:$F,REPORT!$B33,Consolidate!$B:$B,REPORT!BK$1)-COUNTIFS(SALES!$A:$A,REPORT!$B$32,SALES!$F:$F,REPORT!$B33,SALES!$B:$B,REPORT!BK$1,SALES!$T:$T,"cancelled")*2</f>
        <v>0</v>
      </c>
      <c r="BL33" s="27">
        <f>COUNTIFS(SALES!$A:$A,REPORT!$B$32,SALES!$F:$F,REPORT!$B33,SALES!$B:$B,REPORT!BL$1)+COUNTIFS(Consolidate!$A:$A,REPORT!$B$32,Consolidate!$F:$F,REPORT!$B33,Consolidate!$B:$B,REPORT!BL$1)-COUNTIFS(SALES!$A:$A,REPORT!$B$32,SALES!$F:$F,REPORT!$B33,SALES!$B:$B,REPORT!BL$1,SALES!$T:$T,"cancelled")*2</f>
        <v>0</v>
      </c>
      <c r="BM33" s="27">
        <f>COUNTIFS(SALES!$A:$A,REPORT!$B$32,SALES!$F:$F,REPORT!$B33,SALES!$B:$B,REPORT!BM$1)+COUNTIFS(Consolidate!$A:$A,REPORT!$B$32,Consolidate!$F:$F,REPORT!$B33,Consolidate!$B:$B,REPORT!BM$1)-COUNTIFS(SALES!$A:$A,REPORT!$B$32,SALES!$F:$F,REPORT!$B33,SALES!$B:$B,REPORT!BM$1,SALES!$T:$T,"cancelled")*2</f>
        <v>0</v>
      </c>
      <c r="BN33" s="27">
        <f>COUNTIFS(SALES!$A:$A,REPORT!$B$32,SALES!$F:$F,REPORT!$B33,SALES!$B:$B,REPORT!BN$1)+COUNTIFS(Consolidate!$A:$A,REPORT!$B$32,Consolidate!$F:$F,REPORT!$B33,Consolidate!$B:$B,REPORT!BN$1)-COUNTIFS(SALES!$A:$A,REPORT!$B$32,SALES!$F:$F,REPORT!$B33,SALES!$B:$B,REPORT!BN$1,SALES!$T:$T,"cancelled")*2</f>
        <v>0</v>
      </c>
      <c r="BO33" s="27">
        <f>COUNTIFS(SALES!$A:$A,REPORT!$B$32,SALES!$F:$F,REPORT!$B33,SALES!$B:$B,REPORT!BO$1)+COUNTIFS(Consolidate!$A:$A,REPORT!$B$32,Consolidate!$F:$F,REPORT!$B33,Consolidate!$B:$B,REPORT!BO$1)-COUNTIFS(SALES!$A:$A,REPORT!$B$32,SALES!$F:$F,REPORT!$B33,SALES!$B:$B,REPORT!BO$1,SALES!$T:$T,"cancelled")*2</f>
        <v>0</v>
      </c>
      <c r="BP33" s="27">
        <f>COUNTIFS(SALES!$A:$A,REPORT!$B$32,SALES!$F:$F,REPORT!$B33,SALES!$B:$B,REPORT!BP$1)+COUNTIFS(Consolidate!$A:$A,REPORT!$B$32,Consolidate!$F:$F,REPORT!$B33,Consolidate!$B:$B,REPORT!BP$1)-COUNTIFS(SALES!$A:$A,REPORT!$B$32,SALES!$F:$F,REPORT!$B33,SALES!$B:$B,REPORT!BP$1,SALES!$T:$T,"cancelled")*2</f>
        <v>0</v>
      </c>
      <c r="BQ33" s="27">
        <f>COUNTIFS(SALES!$A:$A,REPORT!$B$32,SALES!$F:$F,REPORT!$B33,SALES!$B:$B,REPORT!BQ$1)+COUNTIFS(Consolidate!$A:$A,REPORT!$B$32,Consolidate!$F:$F,REPORT!$B33,Consolidate!$B:$B,REPORT!BQ$1)-COUNTIFS(SALES!$A:$A,REPORT!$B$32,SALES!$F:$F,REPORT!$B33,SALES!$B:$B,REPORT!BQ$1,SALES!$T:$T,"cancelled")*2</f>
        <v>0</v>
      </c>
      <c r="BR33" s="27">
        <f>COUNTIFS(SALES!$A:$A,REPORT!$B$32,SALES!$F:$F,REPORT!$B33,SALES!$B:$B,REPORT!BR$1)+COUNTIFS(Consolidate!$A:$A,REPORT!$B$32,Consolidate!$F:$F,REPORT!$B33,Consolidate!$B:$B,REPORT!BR$1)-COUNTIFS(SALES!$A:$A,REPORT!$B$32,SALES!$F:$F,REPORT!$B33,SALES!$B:$B,REPORT!BR$1,SALES!$T:$T,"cancelled")*2</f>
        <v>0</v>
      </c>
      <c r="BS33" s="27">
        <f>COUNTIFS(SALES!$A:$A,REPORT!$B$32,SALES!$F:$F,REPORT!$B33,SALES!$B:$B,REPORT!BS$1)+COUNTIFS(Consolidate!$A:$A,REPORT!$B$32,Consolidate!$F:$F,REPORT!$B33,Consolidate!$B:$B,REPORT!BS$1)-COUNTIFS(SALES!$A:$A,REPORT!$B$32,SALES!$F:$F,REPORT!$B33,SALES!$B:$B,REPORT!BS$1,SALES!$T:$T,"cancelled")*2</f>
        <v>0</v>
      </c>
      <c r="BT33" s="27">
        <f>COUNTIFS(SALES!$A:$A,REPORT!$B$32,SALES!$F:$F,REPORT!$B33,SALES!$B:$B,REPORT!BT$1)+COUNTIFS(Consolidate!$A:$A,REPORT!$B$32,Consolidate!$F:$F,REPORT!$B33,Consolidate!$B:$B,REPORT!BT$1)-COUNTIFS(SALES!$A:$A,REPORT!$B$32,SALES!$F:$F,REPORT!$B33,SALES!$B:$B,REPORT!BT$1,SALES!$T:$T,"cancelled")*2</f>
        <v>0</v>
      </c>
      <c r="BU33" s="27">
        <f>COUNTIFS(SALES!$A:$A,REPORT!$B$32,SALES!$F:$F,REPORT!$B33,SALES!$B:$B,REPORT!BU$1)+COUNTIFS(Consolidate!$A:$A,REPORT!$B$32,Consolidate!$F:$F,REPORT!$B33,Consolidate!$B:$B,REPORT!BU$1)-COUNTIFS(SALES!$A:$A,REPORT!$B$32,SALES!$F:$F,REPORT!$B33,SALES!$B:$B,REPORT!BU$1,SALES!$T:$T,"cancelled")*2</f>
        <v>0</v>
      </c>
      <c r="BV33" s="27">
        <f>COUNTIFS(SALES!$A:$A,REPORT!$B$32,SALES!$F:$F,REPORT!$B33,SALES!$B:$B,REPORT!BV$1)+COUNTIFS(Consolidate!$A:$A,REPORT!$B$32,Consolidate!$F:$F,REPORT!$B33,Consolidate!$B:$B,REPORT!BV$1)-COUNTIFS(SALES!$A:$A,REPORT!$B$32,SALES!$F:$F,REPORT!$B33,SALES!$B:$B,REPORT!BV$1,SALES!$T:$T,"cancelled")*2</f>
        <v>0</v>
      </c>
      <c r="BW33" s="27">
        <f>COUNTIFS(SALES!$A:$A,REPORT!$B$32,SALES!$F:$F,REPORT!$B33,SALES!$B:$B,REPORT!BW$1)+COUNTIFS(Consolidate!$A:$A,REPORT!$B$32,Consolidate!$F:$F,REPORT!$B33,Consolidate!$B:$B,REPORT!BW$1)-COUNTIFS(SALES!$A:$A,REPORT!$B$32,SALES!$F:$F,REPORT!$B33,SALES!$B:$B,REPORT!BW$1,SALES!$T:$T,"cancelled")*2</f>
        <v>0</v>
      </c>
      <c r="BX33" s="27">
        <f>COUNTIFS(SALES!$A:$A,REPORT!$B$32,SALES!$F:$F,REPORT!$B33,SALES!$B:$B,REPORT!BX$1)+COUNTIFS(Consolidate!$A:$A,REPORT!$B$32,Consolidate!$F:$F,REPORT!$B33,Consolidate!$B:$B,REPORT!BX$1)-COUNTIFS(SALES!$A:$A,REPORT!$B$32,SALES!$F:$F,REPORT!$B33,SALES!$B:$B,REPORT!BX$1,SALES!$T:$T,"cancelled")*2</f>
        <v>0</v>
      </c>
      <c r="BY33" s="27">
        <f>COUNTIFS(SALES!$A:$A,REPORT!$B$32,SALES!$F:$F,REPORT!$B33,SALES!$B:$B,REPORT!BY$1)+COUNTIFS(Consolidate!$A:$A,REPORT!$B$32,Consolidate!$F:$F,REPORT!$B33,Consolidate!$B:$B,REPORT!BY$1)-COUNTIFS(SALES!$A:$A,REPORT!$B$32,SALES!$F:$F,REPORT!$B33,SALES!$B:$B,REPORT!BY$1,SALES!$T:$T,"cancelled")*2</f>
        <v>0</v>
      </c>
      <c r="BZ33" s="27">
        <f>COUNTIFS(SALES!$A:$A,REPORT!$B$32,SALES!$F:$F,REPORT!$B33,SALES!$B:$B,REPORT!BZ$1)+COUNTIFS(Consolidate!$A:$A,REPORT!$B$32,Consolidate!$F:$F,REPORT!$B33,Consolidate!$B:$B,REPORT!BZ$1)-COUNTIFS(SALES!$A:$A,REPORT!$B$32,SALES!$F:$F,REPORT!$B33,SALES!$B:$B,REPORT!BZ$1,SALES!$T:$T,"cancelled")*2</f>
        <v>0</v>
      </c>
      <c r="CA33" s="27">
        <f>COUNTIFS(SALES!$A:$A,REPORT!$B$32,SALES!$F:$F,REPORT!$B33,SALES!$B:$B,REPORT!CA$1)+COUNTIFS(Consolidate!$A:$A,REPORT!$B$32,Consolidate!$F:$F,REPORT!$B33,Consolidate!$B:$B,REPORT!CA$1)-COUNTIFS(SALES!$A:$A,REPORT!$B$32,SALES!$F:$F,REPORT!$B33,SALES!$B:$B,REPORT!CA$1,SALES!$T:$T,"cancelled")*2</f>
        <v>0</v>
      </c>
      <c r="CB33" s="27">
        <f>COUNTIFS(SALES!$A:$A,REPORT!$B$32,SALES!$F:$F,REPORT!$B33,SALES!$B:$B,REPORT!CB$1)+COUNTIFS(Consolidate!$A:$A,REPORT!$B$32,Consolidate!$F:$F,REPORT!$B33,Consolidate!$B:$B,REPORT!CB$1)-COUNTIFS(SALES!$A:$A,REPORT!$B$32,SALES!$F:$F,REPORT!$B33,SALES!$B:$B,REPORT!CB$1,SALES!$T:$T,"cancelled")*2</f>
        <v>0</v>
      </c>
      <c r="CC33" s="27">
        <f>COUNTIFS(SALES!$A:$A,REPORT!$B$32,SALES!$F:$F,REPORT!$B33,SALES!$B:$B,REPORT!CC$1)+COUNTIFS(Consolidate!$A:$A,REPORT!$B$32,Consolidate!$F:$F,REPORT!$B33,Consolidate!$B:$B,REPORT!CC$1)-COUNTIFS(SALES!$A:$A,REPORT!$B$32,SALES!$F:$F,REPORT!$B33,SALES!$B:$B,REPORT!CC$1,SALES!$T:$T,"cancelled")*2</f>
        <v>0</v>
      </c>
    </row>
    <row r="34" spans="1:81" x14ac:dyDescent="0.3">
      <c r="A34" s="19" t="s">
        <v>426</v>
      </c>
      <c r="B34" s="19" t="s">
        <v>421</v>
      </c>
      <c r="C34" s="12">
        <f>G34+H34+I34+F34+E34+D34</f>
        <v>25</v>
      </c>
      <c r="D34" s="12">
        <f>SUM(M34:Q34)</f>
        <v>0</v>
      </c>
      <c r="E34" s="12">
        <f>SUM(R34:AC34)</f>
        <v>0</v>
      </c>
      <c r="F34" s="12">
        <f>SUM(AD34:AO34)</f>
        <v>0</v>
      </c>
      <c r="G34" s="12">
        <f>SUM(AP34:BA34)</f>
        <v>0</v>
      </c>
      <c r="H34" s="12">
        <f>SUM(BB34:BM34)</f>
        <v>16</v>
      </c>
      <c r="I34" s="12">
        <f>SUM(BN34:BY34)</f>
        <v>9</v>
      </c>
      <c r="J34" s="12">
        <f>SUM(BZ34:CK34)</f>
        <v>3</v>
      </c>
      <c r="K34" s="12"/>
      <c r="L34" s="12"/>
      <c r="M34" s="27">
        <f>COUNTIFS(SALES!$A:$A,REPORT!$B$32,SALES!$F:$F,REPORT!$B34,SALES!$B:$B,REPORT!M$1)+COUNTIFS(Consolidate!$A:$A,REPORT!$B$32,Consolidate!$F:$F,REPORT!$B34,Consolidate!$B:$B,REPORT!M$1)</f>
        <v>0</v>
      </c>
      <c r="N34" s="27">
        <f>COUNTIFS(SALES!$A:$A,REPORT!$B$32,SALES!$F:$F,REPORT!$B34,SALES!$B:$B,REPORT!N$1)+COUNTIFS(Consolidate!$A:$A,REPORT!$B$32,Consolidate!$F:$F,REPORT!$B34,Consolidate!$B:$B,REPORT!N$1)</f>
        <v>0</v>
      </c>
      <c r="O34" s="27">
        <f>COUNTIFS(SALES!$A:$A,REPORT!$B$32,SALES!$F:$F,REPORT!$B34,SALES!$B:$B,REPORT!O$1)+COUNTIFS(Consolidate!$A:$A,REPORT!$B$32,Consolidate!$F:$F,REPORT!$B34,Consolidate!$B:$B,REPORT!O$1)</f>
        <v>0</v>
      </c>
      <c r="P34" s="27">
        <f>COUNTIFS(SALES!$A:$A,REPORT!$B$32,SALES!$F:$F,REPORT!$B34,SALES!$B:$B,REPORT!P$1)+COUNTIFS(Consolidate!$A:$A,REPORT!$B$32,Consolidate!$F:$F,REPORT!$B34,Consolidate!$B:$B,REPORT!P$1)</f>
        <v>0</v>
      </c>
      <c r="Q34" s="27">
        <f>COUNTIFS(SALES!$A:$A,REPORT!$B$32,SALES!$F:$F,REPORT!$B34,SALES!$B:$B,REPORT!Q$1)+COUNTIFS(Consolidate!$A:$A,REPORT!$B$32,Consolidate!$F:$F,REPORT!$B34,Consolidate!$B:$B,REPORT!Q$1)</f>
        <v>0</v>
      </c>
      <c r="R34" s="27">
        <f>COUNTIFS(SALES!$A:$A,REPORT!$B$32,SALES!$F:$F,REPORT!$B34,SALES!$B:$B,REPORT!R$1)+COUNTIFS(Consolidate!$A:$A,REPORT!$B$32,Consolidate!$F:$F,REPORT!$B34,Consolidate!$B:$B,REPORT!R$1)</f>
        <v>0</v>
      </c>
      <c r="S34" s="27">
        <f>COUNTIFS(SALES!$A:$A,REPORT!$B$32,SALES!$F:$F,REPORT!$B34,SALES!$B:$B,REPORT!S$1)+COUNTIFS(Consolidate!$A:$A,REPORT!$B$32,Consolidate!$F:$F,REPORT!$B34,Consolidate!$B:$B,REPORT!S$1)</f>
        <v>0</v>
      </c>
      <c r="T34" s="27">
        <f>COUNTIFS(SALES!$A:$A,REPORT!$B$32,SALES!$F:$F,REPORT!$B34,SALES!$B:$B,REPORT!T$1)+COUNTIFS(Consolidate!$A:$A,REPORT!$B$32,Consolidate!$F:$F,REPORT!$B34,Consolidate!$B:$B,REPORT!T$1)</f>
        <v>0</v>
      </c>
      <c r="U34" s="27">
        <f>COUNTIFS(SALES!$A:$A,REPORT!$B$32,SALES!$F:$F,REPORT!$B34,SALES!$B:$B,REPORT!U$1)+COUNTIFS(Consolidate!$A:$A,REPORT!$B$32,Consolidate!$F:$F,REPORT!$B34,Consolidate!$B:$B,REPORT!U$1)</f>
        <v>0</v>
      </c>
      <c r="V34" s="27">
        <f>COUNTIFS(SALES!$A:$A,REPORT!$B$32,SALES!$F:$F,REPORT!$B34,SALES!$B:$B,REPORT!V$1)+COUNTIFS(Consolidate!$A:$A,REPORT!$B$32,Consolidate!$F:$F,REPORT!$B34,Consolidate!$B:$B,REPORT!V$1)</f>
        <v>0</v>
      </c>
      <c r="W34" s="27">
        <f>COUNTIFS(SALES!$A:$A,REPORT!$B$32,SALES!$F:$F,REPORT!$B34,SALES!$B:$B,REPORT!W$1)+COUNTIFS(Consolidate!$A:$A,REPORT!$B$32,Consolidate!$F:$F,REPORT!$B34,Consolidate!$B:$B,REPORT!W$1)</f>
        <v>0</v>
      </c>
      <c r="X34" s="27">
        <f>COUNTIFS(SALES!$A:$A,REPORT!$B$32,SALES!$F:$F,REPORT!$B34,SALES!$B:$B,REPORT!X$1)+COUNTIFS(Consolidate!$A:$A,REPORT!$B$32,Consolidate!$F:$F,REPORT!$B34,Consolidate!$B:$B,REPORT!X$1)</f>
        <v>0</v>
      </c>
      <c r="Y34" s="27">
        <f>COUNTIFS(SALES!$A:$A,REPORT!$B$32,SALES!$F:$F,REPORT!$B34,SALES!$B:$B,REPORT!Y$1)+COUNTIFS(Consolidate!$A:$A,REPORT!$B$32,Consolidate!$F:$F,REPORT!$B34,Consolidate!$B:$B,REPORT!Y$1)</f>
        <v>0</v>
      </c>
      <c r="Z34" s="27">
        <f>COUNTIFS(SALES!$A:$A,REPORT!$B$32,SALES!$F:$F,REPORT!$B34,SALES!$B:$B,REPORT!Z$1)+COUNTIFS(Consolidate!$A:$A,REPORT!$B$32,Consolidate!$F:$F,REPORT!$B34,Consolidate!$B:$B,REPORT!Z$1)</f>
        <v>0</v>
      </c>
      <c r="AA34" s="27">
        <f>COUNTIFS(SALES!$A:$A,REPORT!$B$32,SALES!$F:$F,REPORT!$B34,SALES!$B:$B,REPORT!AA$1)+COUNTIFS(Consolidate!$A:$A,REPORT!$B$32,Consolidate!$F:$F,REPORT!$B34,Consolidate!$B:$B,REPORT!AA$1)</f>
        <v>0</v>
      </c>
      <c r="AB34" s="27">
        <f>COUNTIFS(SALES!$A:$A,REPORT!$B$32,SALES!$F:$F,REPORT!$B34,SALES!$B:$B,REPORT!AB$1)+COUNTIFS(Consolidate!$A:$A,REPORT!$B$32,Consolidate!$F:$F,REPORT!$B34,Consolidate!$B:$B,REPORT!AB$1)</f>
        <v>0</v>
      </c>
      <c r="AC34" s="27">
        <f>COUNTIFS(SALES!$A:$A,REPORT!$B$32,SALES!$F:$F,REPORT!$B34,SALES!$B:$B,REPORT!AC$1)+COUNTIFS(Consolidate!$A:$A,REPORT!$B$32,Consolidate!$F:$F,REPORT!$B34,Consolidate!$B:$B,REPORT!AC$1)</f>
        <v>0</v>
      </c>
      <c r="AD34" s="27">
        <f>COUNTIFS(SALES!$A:$A,REPORT!$B$32,SALES!$F:$F,REPORT!$B34,SALES!$B:$B,REPORT!AD$1)+COUNTIFS(Consolidate!$A:$A,REPORT!$B$32,Consolidate!$F:$F,REPORT!$B34,Consolidate!$B:$B,REPORT!AD$1)</f>
        <v>0</v>
      </c>
      <c r="AE34" s="27">
        <f>COUNTIFS(SALES!$A:$A,REPORT!$B$32,SALES!$F:$F,REPORT!$B34,SALES!$B:$B,REPORT!AE$1)+COUNTIFS(Consolidate!$A:$A,REPORT!$B$32,Consolidate!$F:$F,REPORT!$B34,Consolidate!$B:$B,REPORT!AE$1)</f>
        <v>0</v>
      </c>
      <c r="AF34" s="27">
        <f>COUNTIFS(SALES!$A:$A,REPORT!$B$32,SALES!$F:$F,REPORT!$B34,SALES!$B:$B,REPORT!AF$1)+COUNTIFS(Consolidate!$A:$A,REPORT!$B$32,Consolidate!$F:$F,REPORT!$B34,Consolidate!$B:$B,REPORT!AF$1)</f>
        <v>0</v>
      </c>
      <c r="AG34" s="27">
        <f>COUNTIFS(SALES!$A:$A,REPORT!$B$32,SALES!$F:$F,REPORT!$B34,SALES!$B:$B,REPORT!AG$1)+COUNTIFS(Consolidate!$A:$A,REPORT!$B$32,Consolidate!$F:$F,REPORT!$B34,Consolidate!$B:$B,REPORT!AG$1)</f>
        <v>0</v>
      </c>
      <c r="AH34" s="27">
        <f>COUNTIFS(SALES!$A:$A,REPORT!$B$32,SALES!$F:$F,REPORT!$B34,SALES!$B:$B,REPORT!AH$1)+COUNTIFS(Consolidate!$A:$A,REPORT!$B$32,Consolidate!$F:$F,REPORT!$B34,Consolidate!$B:$B,REPORT!AH$1)</f>
        <v>0</v>
      </c>
      <c r="AI34" s="27">
        <f>COUNTIFS(SALES!$A:$A,REPORT!$B$32,SALES!$F:$F,REPORT!$B34,SALES!$B:$B,REPORT!AI$1)+COUNTIFS(Consolidate!$A:$A,REPORT!$B$32,Consolidate!$F:$F,REPORT!$B34,Consolidate!$B:$B,REPORT!AI$1)</f>
        <v>0</v>
      </c>
      <c r="AJ34" s="27">
        <f>COUNTIFS(SALES!$A:$A,REPORT!$B$32,SALES!$F:$F,REPORT!$B34,SALES!$B:$B,REPORT!AJ$1)+COUNTIFS(Consolidate!$A:$A,REPORT!$B$32,Consolidate!$F:$F,REPORT!$B34,Consolidate!$B:$B,REPORT!AJ$1)</f>
        <v>0</v>
      </c>
      <c r="AK34" s="27">
        <f>COUNTIFS(SALES!$A:$A,REPORT!$B$32,SALES!$F:$F,REPORT!$B34,SALES!$B:$B,REPORT!AK$1)+COUNTIFS(Consolidate!$A:$A,REPORT!$B$32,Consolidate!$F:$F,REPORT!$B34,Consolidate!$B:$B,REPORT!AK$1)</f>
        <v>0</v>
      </c>
      <c r="AL34" s="27">
        <f>COUNTIFS(SALES!$A:$A,REPORT!$B$32,SALES!$F:$F,REPORT!$B34,SALES!$B:$B,REPORT!AL$1)+COUNTIFS(Consolidate!$A:$A,REPORT!$B$32,Consolidate!$F:$F,REPORT!$B34,Consolidate!$B:$B,REPORT!AL$1)</f>
        <v>0</v>
      </c>
      <c r="AM34" s="27">
        <f>COUNTIFS(SALES!$A:$A,REPORT!$B$32,SALES!$F:$F,REPORT!$B34,SALES!$B:$B,REPORT!AM$1)+COUNTIFS(Consolidate!$A:$A,REPORT!$B$32,Consolidate!$F:$F,REPORT!$B34,Consolidate!$B:$B,REPORT!AM$1)</f>
        <v>0</v>
      </c>
      <c r="AN34" s="27">
        <f>COUNTIFS(SALES!$A:$A,REPORT!$B$32,SALES!$F:$F,REPORT!$B34,SALES!$B:$B,REPORT!AN$1)+COUNTIFS(Consolidate!$A:$A,REPORT!$B$32,Consolidate!$F:$F,REPORT!$B34,Consolidate!$B:$B,REPORT!AN$1)</f>
        <v>0</v>
      </c>
      <c r="AO34" s="27">
        <f>COUNTIFS(SALES!$A:$A,REPORT!$B$32,SALES!$F:$F,REPORT!$B34,SALES!$B:$B,REPORT!AO$1)+COUNTIFS(Consolidate!$A:$A,REPORT!$B$32,Consolidate!$F:$F,REPORT!$B34,Consolidate!$B:$B,REPORT!AO$1)</f>
        <v>0</v>
      </c>
      <c r="AP34" s="27">
        <f>COUNTIFS(SALES!$A:$A,REPORT!$B$32,SALES!$F:$F,REPORT!$B34,SALES!$B:$B,REPORT!AP$1)+COUNTIFS(Consolidate!$A:$A,REPORT!$B$32,Consolidate!$F:$F,REPORT!$B34,Consolidate!$B:$B,REPORT!AP$1)</f>
        <v>0</v>
      </c>
      <c r="AQ34" s="27">
        <f>COUNTIFS(SALES!$A:$A,REPORT!$B$32,SALES!$F:$F,REPORT!$B34,SALES!$B:$B,REPORT!AQ$1)+COUNTIFS(Consolidate!$A:$A,REPORT!$B$32,Consolidate!$F:$F,REPORT!$B34,Consolidate!$B:$B,REPORT!AQ$1)</f>
        <v>0</v>
      </c>
      <c r="AR34" s="27">
        <f>COUNTIFS(SALES!$A:$A,REPORT!$B$32,SALES!$F:$F,REPORT!$B34,SALES!$B:$B,REPORT!AR$1)+COUNTIFS(Consolidate!$A:$A,REPORT!$B$32,Consolidate!$F:$F,REPORT!$B34,Consolidate!$B:$B,REPORT!AR$1)</f>
        <v>0</v>
      </c>
      <c r="AS34" s="27">
        <f>COUNTIFS(SALES!$A:$A,REPORT!$B$32,SALES!$F:$F,REPORT!$B34,SALES!$B:$B,REPORT!AS$1)+COUNTIFS(Consolidate!$A:$A,REPORT!$B$32,Consolidate!$F:$F,REPORT!$B34,Consolidate!$B:$B,REPORT!AS$1)</f>
        <v>0</v>
      </c>
      <c r="AT34" s="27">
        <f>COUNTIFS(SALES!$A:$A,REPORT!$B$32,SALES!$F:$F,REPORT!$B34,SALES!$B:$B,REPORT!AT$1)+COUNTIFS(Consolidate!$A:$A,REPORT!$B$32,Consolidate!$F:$F,REPORT!$B34,Consolidate!$B:$B,REPORT!AT$1)</f>
        <v>0</v>
      </c>
      <c r="AU34" s="27">
        <f>COUNTIFS(SALES!$A:$A,REPORT!$B$32,SALES!$F:$F,REPORT!$B34,SALES!$B:$B,REPORT!AU$1)+COUNTIFS(Consolidate!$A:$A,REPORT!$B$32,Consolidate!$F:$F,REPORT!$B34,Consolidate!$B:$B,REPORT!AU$1)</f>
        <v>0</v>
      </c>
      <c r="AV34" s="27">
        <f>COUNTIFS(SALES!$A:$A,REPORT!$B$32,SALES!$F:$F,REPORT!$B34,SALES!$B:$B,REPORT!AV$1)+COUNTIFS(Consolidate!$A:$A,REPORT!$B$32,Consolidate!$F:$F,REPORT!$B34,Consolidate!$B:$B,REPORT!AV$1)</f>
        <v>0</v>
      </c>
      <c r="AW34" s="27">
        <f>COUNTIFS(SALES!$A:$A,REPORT!$B$32,SALES!$F:$F,REPORT!$B34,SALES!$B:$B,REPORT!AW$1)+COUNTIFS(Consolidate!$A:$A,REPORT!$B$32,Consolidate!$F:$F,REPORT!$B34,Consolidate!$B:$B,REPORT!AW$1)</f>
        <v>0</v>
      </c>
      <c r="AX34" s="27">
        <f>COUNTIFS(SALES!$A:$A,REPORT!$B$32,SALES!$F:$F,REPORT!$B34,SALES!$B:$B,REPORT!AX$1)+COUNTIFS(Consolidate!$A:$A,REPORT!$B$32,Consolidate!$F:$F,REPORT!$B34,Consolidate!$B:$B,REPORT!AX$1)</f>
        <v>0</v>
      </c>
      <c r="AY34" s="27">
        <f>COUNTIFS(SALES!$A:$A,REPORT!$B$32,SALES!$F:$F,REPORT!$B34,SALES!$B:$B,REPORT!AY$1)+COUNTIFS(Consolidate!$A:$A,REPORT!$B$32,Consolidate!$F:$F,REPORT!$B34,Consolidate!$B:$B,REPORT!AY$1)</f>
        <v>0</v>
      </c>
      <c r="AZ34" s="27">
        <f>COUNTIFS(SALES!$A:$A,REPORT!$B$32,SALES!$F:$F,REPORT!$B34,SALES!$B:$B,REPORT!AZ$1)+COUNTIFS(Consolidate!$A:$A,REPORT!$B$32,Consolidate!$F:$F,REPORT!$B34,Consolidate!$B:$B,REPORT!AZ$1)</f>
        <v>0</v>
      </c>
      <c r="BA34" s="27">
        <f>COUNTIFS(SALES!$A:$A,REPORT!$B$32,SALES!$F:$F,REPORT!$B34,SALES!$B:$B,REPORT!BA$1)+COUNTIFS(Consolidate!$A:$A,REPORT!$B$32,Consolidate!$F:$F,REPORT!$B34,Consolidate!$B:$B,REPORT!BA$1)</f>
        <v>0</v>
      </c>
      <c r="BB34" s="27">
        <f>COUNTIFS(SALES!$A:$A,REPORT!$B$32,SALES!$F:$F,REPORT!$B34,SALES!$B:$B,REPORT!BB$1)+COUNTIFS(Consolidate!$A:$A,REPORT!$B$32,Consolidate!$F:$F,REPORT!$B34,Consolidate!$B:$B,REPORT!BB$1)</f>
        <v>0</v>
      </c>
      <c r="BC34" s="27">
        <f>COUNTIFS(SALES!$A:$A,REPORT!$B$32,SALES!$F:$F,REPORT!$B34,SALES!$B:$B,REPORT!BC$1)+COUNTIFS(Consolidate!$A:$A,REPORT!$B$32,Consolidate!$F:$F,REPORT!$B34,Consolidate!$B:$B,REPORT!BC$1)</f>
        <v>0</v>
      </c>
      <c r="BD34" s="27">
        <f>COUNTIFS(SALES!$A:$A,REPORT!$B$32,SALES!$F:$F,REPORT!$B34,SALES!$B:$B,REPORT!BD$1)+COUNTIFS(Consolidate!$A:$A,REPORT!$B$32,Consolidate!$F:$F,REPORT!$B34,Consolidate!$B:$B,REPORT!BD$1)</f>
        <v>0</v>
      </c>
      <c r="BE34" s="27">
        <f>COUNTIFS(SALES!$A:$A,REPORT!$B$32,SALES!$F:$F,REPORT!$B34,SALES!$B:$B,REPORT!BE$1)+COUNTIFS(Consolidate!$A:$A,REPORT!$B$32,Consolidate!$F:$F,REPORT!$B34,Consolidate!$B:$B,REPORT!BE$1)</f>
        <v>0</v>
      </c>
      <c r="BF34" s="27">
        <f>COUNTIFS(SALES!$A:$A,REPORT!$B$32,SALES!$F:$F,REPORT!$B34,SALES!$B:$B,REPORT!BF$1)+COUNTIFS(Consolidate!$A:$A,REPORT!$B$32,Consolidate!$F:$F,REPORT!$B34,Consolidate!$B:$B,REPORT!BF$1)</f>
        <v>3</v>
      </c>
      <c r="BG34" s="27">
        <f>COUNTIFS(SALES!$A:$A,REPORT!$B$32,SALES!$F:$F,REPORT!$B34,SALES!$B:$B,REPORT!BG$1)+COUNTIFS(Consolidate!$A:$A,REPORT!$B$32,Consolidate!$F:$F,REPORT!$B34,Consolidate!$B:$B,REPORT!BG$1)-COUNTIFS(SALES!$A:$A,REPORT!$B$32,SALES!$F:$F,REPORT!$B34,SALES!$B:$B,REPORT!BG$1,SALES!$T:$T,"cancelled")*2</f>
        <v>0</v>
      </c>
      <c r="BH34" s="27">
        <f>COUNTIFS(SALES!$A:$A,REPORT!$B$32,SALES!$F:$F,REPORT!$B34,SALES!$B:$B,REPORT!BH$1)+COUNTIFS(Consolidate!$A:$A,REPORT!$B$32,Consolidate!$F:$F,REPORT!$B34,Consolidate!$B:$B,REPORT!BH$1)-COUNTIFS(SALES!$A:$A,REPORT!$B$32,SALES!$F:$F,REPORT!$B34,SALES!$B:$B,REPORT!BH$1,SALES!$T:$T,"cancelled")*2</f>
        <v>1</v>
      </c>
      <c r="BI34" s="27">
        <f>COUNTIFS(SALES!$A:$A,REPORT!$B$32,SALES!$F:$F,REPORT!$B34,SALES!$B:$B,REPORT!BI$1)+COUNTIFS(Consolidate!$A:$A,REPORT!$B$32,Consolidate!$F:$F,REPORT!$B34,Consolidate!$B:$B,REPORT!BI$1)-COUNTIFS(SALES!$A:$A,REPORT!$B$32,SALES!$F:$F,REPORT!$B34,SALES!$B:$B,REPORT!BI$1,SALES!$T:$T,"cancelled")*2</f>
        <v>2</v>
      </c>
      <c r="BJ34" s="27">
        <f>COUNTIFS(SALES!$A:$A,REPORT!$B$32,SALES!$F:$F,REPORT!$B34,SALES!$B:$B,REPORT!BJ$1)+COUNTIFS(Consolidate!$A:$A,REPORT!$B$32,Consolidate!$F:$F,REPORT!$B34,Consolidate!$B:$B,REPORT!BJ$1)-COUNTIFS(SALES!$A:$A,REPORT!$B$32,SALES!$F:$F,REPORT!$B34,SALES!$B:$B,REPORT!BJ$1,SALES!$T:$T,"cancelled")*2</f>
        <v>5</v>
      </c>
      <c r="BK34" s="27">
        <f>COUNTIFS(SALES!$A:$A,REPORT!$B$32,SALES!$F:$F,REPORT!$B34,SALES!$B:$B,REPORT!BK$1)+COUNTIFS(Consolidate!$A:$A,REPORT!$B$32,Consolidate!$F:$F,REPORT!$B34,Consolidate!$B:$B,REPORT!BK$1)-COUNTIFS(SALES!$A:$A,REPORT!$B$32,SALES!$F:$F,REPORT!$B34,SALES!$B:$B,REPORT!BK$1,SALES!$T:$T,"cancelled")*2</f>
        <v>0</v>
      </c>
      <c r="BL34" s="27">
        <f>COUNTIFS(SALES!$A:$A,REPORT!$B$32,SALES!$F:$F,REPORT!$B34,SALES!$B:$B,REPORT!BL$1)+COUNTIFS(Consolidate!$A:$A,REPORT!$B$32,Consolidate!$F:$F,REPORT!$B34,Consolidate!$B:$B,REPORT!BL$1)-COUNTIFS(SALES!$A:$A,REPORT!$B$32,SALES!$F:$F,REPORT!$B34,SALES!$B:$B,REPORT!BL$1,SALES!$T:$T,"cancelled")*2</f>
        <v>2</v>
      </c>
      <c r="BM34" s="27">
        <f>COUNTIFS(SALES!$A:$A,REPORT!$B$32,SALES!$F:$F,REPORT!$B34,SALES!$B:$B,REPORT!BM$1)+COUNTIFS(Consolidate!$A:$A,REPORT!$B$32,Consolidate!$F:$F,REPORT!$B34,Consolidate!$B:$B,REPORT!BM$1)-COUNTIFS(SALES!$A:$A,REPORT!$B$32,SALES!$F:$F,REPORT!$B34,SALES!$B:$B,REPORT!BM$1,SALES!$T:$T,"cancelled")*2</f>
        <v>3</v>
      </c>
      <c r="BN34" s="27">
        <f>COUNTIFS(SALES!$A:$A,REPORT!$B$32,SALES!$F:$F,REPORT!$B34,SALES!$B:$B,REPORT!BN$1)+COUNTIFS(Consolidate!$A:$A,REPORT!$B$32,Consolidate!$F:$F,REPORT!$B34,Consolidate!$B:$B,REPORT!BN$1)-COUNTIFS(SALES!$A:$A,REPORT!$B$32,SALES!$F:$F,REPORT!$B34,SALES!$B:$B,REPORT!BN$1,SALES!$T:$T,"cancelled")*2</f>
        <v>1</v>
      </c>
      <c r="BO34" s="27">
        <f>COUNTIFS(SALES!$A:$A,REPORT!$B$32,SALES!$F:$F,REPORT!$B34,SALES!$B:$B,REPORT!BO$1)+COUNTIFS(Consolidate!$A:$A,REPORT!$B$32,Consolidate!$F:$F,REPORT!$B34,Consolidate!$B:$B,REPORT!BO$1)-COUNTIFS(SALES!$A:$A,REPORT!$B$32,SALES!$F:$F,REPORT!$B34,SALES!$B:$B,REPORT!BO$1,SALES!$T:$T,"cancelled")*2</f>
        <v>0</v>
      </c>
      <c r="BP34" s="27">
        <f>COUNTIFS(SALES!$A:$A,REPORT!$B$32,SALES!$F:$F,REPORT!$B34,SALES!$B:$B,REPORT!BP$1)+COUNTIFS(Consolidate!$A:$A,REPORT!$B$32,Consolidate!$F:$F,REPORT!$B34,Consolidate!$B:$B,REPORT!BP$1)-COUNTIFS(SALES!$A:$A,REPORT!$B$32,SALES!$F:$F,REPORT!$B34,SALES!$B:$B,REPORT!BP$1,SALES!$T:$T,"cancelled")*2</f>
        <v>2</v>
      </c>
      <c r="BQ34" s="27">
        <f>COUNTIFS(SALES!$A:$A,REPORT!$B$32,SALES!$F:$F,REPORT!$B34,SALES!$B:$B,REPORT!BQ$1)+COUNTIFS(Consolidate!$A:$A,REPORT!$B$32,Consolidate!$F:$F,REPORT!$B34,Consolidate!$B:$B,REPORT!BQ$1)-COUNTIFS(SALES!$A:$A,REPORT!$B$32,SALES!$F:$F,REPORT!$B34,SALES!$B:$B,REPORT!BQ$1,SALES!$T:$T,"cancelled")*2</f>
        <v>0</v>
      </c>
      <c r="BR34" s="27">
        <f>COUNTIFS(SALES!$A:$A,REPORT!$B$32,SALES!$F:$F,REPORT!$B34,SALES!$B:$B,REPORT!BR$1)+COUNTIFS(Consolidate!$A:$A,REPORT!$B$32,Consolidate!$F:$F,REPORT!$B34,Consolidate!$B:$B,REPORT!BR$1)-COUNTIFS(SALES!$A:$A,REPORT!$B$32,SALES!$F:$F,REPORT!$B34,SALES!$B:$B,REPORT!BR$1,SALES!$T:$T,"cancelled")*2</f>
        <v>1</v>
      </c>
      <c r="BS34" s="27">
        <f>COUNTIFS(SALES!$A:$A,REPORT!$B$32,SALES!$F:$F,REPORT!$B34,SALES!$B:$B,REPORT!BS$1)+COUNTIFS(Consolidate!$A:$A,REPORT!$B$32,Consolidate!$F:$F,REPORT!$B34,Consolidate!$B:$B,REPORT!BS$1)-COUNTIFS(SALES!$A:$A,REPORT!$B$32,SALES!$F:$F,REPORT!$B34,SALES!$B:$B,REPORT!BS$1,SALES!$T:$T,"cancelled")*2</f>
        <v>0</v>
      </c>
      <c r="BT34" s="27">
        <f>COUNTIFS(SALES!$A:$A,REPORT!$B$32,SALES!$F:$F,REPORT!$B34,SALES!$B:$B,REPORT!BT$1)+COUNTIFS(Consolidate!$A:$A,REPORT!$B$32,Consolidate!$F:$F,REPORT!$B34,Consolidate!$B:$B,REPORT!BT$1)-COUNTIFS(SALES!$A:$A,REPORT!$B$32,SALES!$F:$F,REPORT!$B34,SALES!$B:$B,REPORT!BT$1,SALES!$T:$T,"cancelled")*2</f>
        <v>1</v>
      </c>
      <c r="BU34" s="27">
        <f>COUNTIFS(SALES!$A:$A,REPORT!$B$32,SALES!$F:$F,REPORT!$B34,SALES!$B:$B,REPORT!BU$1)+COUNTIFS(Consolidate!$A:$A,REPORT!$B$32,Consolidate!$F:$F,REPORT!$B34,Consolidate!$B:$B,REPORT!BU$1)-COUNTIFS(SALES!$A:$A,REPORT!$B$32,SALES!$F:$F,REPORT!$B34,SALES!$B:$B,REPORT!BU$1,SALES!$T:$T,"cancelled")*2</f>
        <v>0</v>
      </c>
      <c r="BV34" s="27">
        <f>COUNTIFS(SALES!$A:$A,REPORT!$B$32,SALES!$F:$F,REPORT!$B34,SALES!$B:$B,REPORT!BV$1)+COUNTIFS(Consolidate!$A:$A,REPORT!$B$32,Consolidate!$F:$F,REPORT!$B34,Consolidate!$B:$B,REPORT!BV$1)-COUNTIFS(SALES!$A:$A,REPORT!$B$32,SALES!$F:$F,REPORT!$B34,SALES!$B:$B,REPORT!BV$1,SALES!$T:$T,"cancelled")*2</f>
        <v>1</v>
      </c>
      <c r="BW34" s="27">
        <f>COUNTIFS(SALES!$A:$A,REPORT!$B$32,SALES!$F:$F,REPORT!$B34,SALES!$B:$B,REPORT!BW$1)+COUNTIFS(Consolidate!$A:$A,REPORT!$B$32,Consolidate!$F:$F,REPORT!$B34,Consolidate!$B:$B,REPORT!BW$1)-COUNTIFS(SALES!$A:$A,REPORT!$B$32,SALES!$F:$F,REPORT!$B34,SALES!$B:$B,REPORT!BW$1,SALES!$T:$T,"cancelled")*2</f>
        <v>0</v>
      </c>
      <c r="BX34" s="27">
        <f>COUNTIFS(SALES!$A:$A,REPORT!$B$32,SALES!$F:$F,REPORT!$B34,SALES!$B:$B,REPORT!BX$1)+COUNTIFS(Consolidate!$A:$A,REPORT!$B$32,Consolidate!$F:$F,REPORT!$B34,Consolidate!$B:$B,REPORT!BX$1)-COUNTIFS(SALES!$A:$A,REPORT!$B$32,SALES!$F:$F,REPORT!$B34,SALES!$B:$B,REPORT!BX$1,SALES!$T:$T,"cancelled")*2</f>
        <v>2</v>
      </c>
      <c r="BY34" s="27">
        <f>COUNTIFS(SALES!$A:$A,REPORT!$B$32,SALES!$F:$F,REPORT!$B34,SALES!$B:$B,REPORT!BY$1)+COUNTIFS(Consolidate!$A:$A,REPORT!$B$32,Consolidate!$F:$F,REPORT!$B34,Consolidate!$B:$B,REPORT!BY$1)-COUNTIFS(SALES!$A:$A,REPORT!$B$32,SALES!$F:$F,REPORT!$B34,SALES!$B:$B,REPORT!BY$1,SALES!$T:$T,"cancelled")*2</f>
        <v>1</v>
      </c>
      <c r="BZ34" s="27">
        <f>COUNTIFS(SALES!$A:$A,REPORT!$B$32,SALES!$F:$F,REPORT!$B34,SALES!$B:$B,REPORT!BZ$1)+COUNTIFS(Consolidate!$A:$A,REPORT!$B$32,Consolidate!$F:$F,REPORT!$B34,Consolidate!$B:$B,REPORT!BZ$1)-COUNTIFS(SALES!$A:$A,REPORT!$B$32,SALES!$F:$F,REPORT!$B34,SALES!$B:$B,REPORT!BZ$1,SALES!$T:$T,"cancelled")*2</f>
        <v>1</v>
      </c>
      <c r="CA34" s="27">
        <f>COUNTIFS(SALES!$A:$A,REPORT!$B$32,SALES!$F:$F,REPORT!$B34,SALES!$B:$B,REPORT!CA$1)+COUNTIFS(Consolidate!$A:$A,REPORT!$B$32,Consolidate!$F:$F,REPORT!$B34,Consolidate!$B:$B,REPORT!CA$1)-COUNTIFS(SALES!$A:$A,REPORT!$B$32,SALES!$F:$F,REPORT!$B34,SALES!$B:$B,REPORT!CA$1,SALES!$T:$T,"cancelled")*2</f>
        <v>0</v>
      </c>
      <c r="CB34" s="27">
        <f>COUNTIFS(SALES!$A:$A,REPORT!$B$32,SALES!$F:$F,REPORT!$B34,SALES!$B:$B,REPORT!CB$1)+COUNTIFS(Consolidate!$A:$A,REPORT!$B$32,Consolidate!$F:$F,REPORT!$B34,Consolidate!$B:$B,REPORT!CB$1)-COUNTIFS(SALES!$A:$A,REPORT!$B$32,SALES!$F:$F,REPORT!$B34,SALES!$B:$B,REPORT!CB$1,SALES!$T:$T,"cancelled")*2</f>
        <v>2</v>
      </c>
      <c r="CC34" s="27">
        <f>COUNTIFS(SALES!$A:$A,REPORT!$B$32,SALES!$F:$F,REPORT!$B34,SALES!$B:$B,REPORT!CC$1)+COUNTIFS(Consolidate!$A:$A,REPORT!$B$32,Consolidate!$F:$F,REPORT!$B34,Consolidate!$B:$B,REPORT!CC$1)-COUNTIFS(SALES!$A:$A,REPORT!$B$32,SALES!$F:$F,REPORT!$B34,SALES!$B:$B,REPORT!CC$1,SALES!$T:$T,"cancelled")*2</f>
        <v>0</v>
      </c>
    </row>
    <row r="35" spans="1:81" x14ac:dyDescent="0.3">
      <c r="A35" s="19" t="s">
        <v>426</v>
      </c>
      <c r="B35" s="19" t="s">
        <v>413</v>
      </c>
      <c r="C35" s="12">
        <f>G35+H35+I35+F35+E35+D35</f>
        <v>1</v>
      </c>
      <c r="D35" s="12">
        <f>SUM(M35:Q35)</f>
        <v>0</v>
      </c>
      <c r="E35" s="12">
        <f>SUM(R35:AC35)</f>
        <v>0</v>
      </c>
      <c r="F35" s="12">
        <f>SUM(AD35:AO35)</f>
        <v>0</v>
      </c>
      <c r="G35" s="12">
        <f>SUM(AP35:BA35)</f>
        <v>0</v>
      </c>
      <c r="H35" s="12">
        <f>SUM(BB35:BM35)</f>
        <v>1</v>
      </c>
      <c r="I35" s="12">
        <f>SUM(BN35:BY35)</f>
        <v>0</v>
      </c>
      <c r="J35" s="12">
        <f>SUM(BZ35:CK35)</f>
        <v>0</v>
      </c>
      <c r="K35" s="12"/>
      <c r="L35" s="12"/>
      <c r="M35" s="27">
        <f>COUNTIFS(SALES!$A:$A,REPORT!$B$32,SALES!$F:$F,REPORT!$B35,SALES!$B:$B,REPORT!M$1)+COUNTIFS(Consolidate!$A:$A,REPORT!$B$32,Consolidate!$F:$F,REPORT!$B35,Consolidate!$B:$B,REPORT!M$1)</f>
        <v>0</v>
      </c>
      <c r="N35" s="27">
        <f>COUNTIFS(SALES!$A:$A,REPORT!$B$32,SALES!$F:$F,REPORT!$B35,SALES!$B:$B,REPORT!N$1)+COUNTIFS(Consolidate!$A:$A,REPORT!$B$32,Consolidate!$F:$F,REPORT!$B35,Consolidate!$B:$B,REPORT!N$1)</f>
        <v>0</v>
      </c>
      <c r="O35" s="27">
        <f>COUNTIFS(SALES!$A:$A,REPORT!$B$32,SALES!$F:$F,REPORT!$B35,SALES!$B:$B,REPORT!O$1)+COUNTIFS(Consolidate!$A:$A,REPORT!$B$32,Consolidate!$F:$F,REPORT!$B35,Consolidate!$B:$B,REPORT!O$1)</f>
        <v>0</v>
      </c>
      <c r="P35" s="27">
        <f>COUNTIFS(SALES!$A:$A,REPORT!$B$32,SALES!$F:$F,REPORT!$B35,SALES!$B:$B,REPORT!P$1)+COUNTIFS(Consolidate!$A:$A,REPORT!$B$32,Consolidate!$F:$F,REPORT!$B35,Consolidate!$B:$B,REPORT!P$1)</f>
        <v>0</v>
      </c>
      <c r="Q35" s="27">
        <f>COUNTIFS(SALES!$A:$A,REPORT!$B$32,SALES!$F:$F,REPORT!$B35,SALES!$B:$B,REPORT!Q$1)+COUNTIFS(Consolidate!$A:$A,REPORT!$B$32,Consolidate!$F:$F,REPORT!$B35,Consolidate!$B:$B,REPORT!Q$1)</f>
        <v>0</v>
      </c>
      <c r="R35" s="27">
        <f>COUNTIFS(SALES!$A:$A,REPORT!$B$32,SALES!$F:$F,REPORT!$B35,SALES!$B:$B,REPORT!R$1)+COUNTIFS(Consolidate!$A:$A,REPORT!$B$32,Consolidate!$F:$F,REPORT!$B35,Consolidate!$B:$B,REPORT!R$1)</f>
        <v>0</v>
      </c>
      <c r="S35" s="27">
        <f>COUNTIFS(SALES!$A:$A,REPORT!$B$32,SALES!$F:$F,REPORT!$B35,SALES!$B:$B,REPORT!S$1)+COUNTIFS(Consolidate!$A:$A,REPORT!$B$32,Consolidate!$F:$F,REPORT!$B35,Consolidate!$B:$B,REPORT!S$1)</f>
        <v>0</v>
      </c>
      <c r="T35" s="27">
        <f>COUNTIFS(SALES!$A:$A,REPORT!$B$32,SALES!$F:$F,REPORT!$B35,SALES!$B:$B,REPORT!T$1)+COUNTIFS(Consolidate!$A:$A,REPORT!$B$32,Consolidate!$F:$F,REPORT!$B35,Consolidate!$B:$B,REPORT!T$1)</f>
        <v>0</v>
      </c>
      <c r="U35" s="27">
        <f>COUNTIFS(SALES!$A:$A,REPORT!$B$32,SALES!$F:$F,REPORT!$B35,SALES!$B:$B,REPORT!U$1)+COUNTIFS(Consolidate!$A:$A,REPORT!$B$32,Consolidate!$F:$F,REPORT!$B35,Consolidate!$B:$B,REPORT!U$1)</f>
        <v>0</v>
      </c>
      <c r="V35" s="27">
        <f>COUNTIFS(SALES!$A:$A,REPORT!$B$32,SALES!$F:$F,REPORT!$B35,SALES!$B:$B,REPORT!V$1)+COUNTIFS(Consolidate!$A:$A,REPORT!$B$32,Consolidate!$F:$F,REPORT!$B35,Consolidate!$B:$B,REPORT!V$1)</f>
        <v>0</v>
      </c>
      <c r="W35" s="27">
        <f>COUNTIFS(SALES!$A:$A,REPORT!$B$32,SALES!$F:$F,REPORT!$B35,SALES!$B:$B,REPORT!W$1)+COUNTIFS(Consolidate!$A:$A,REPORT!$B$32,Consolidate!$F:$F,REPORT!$B35,Consolidate!$B:$B,REPORT!W$1)</f>
        <v>0</v>
      </c>
      <c r="X35" s="27">
        <f>COUNTIFS(SALES!$A:$A,REPORT!$B$32,SALES!$F:$F,REPORT!$B35,SALES!$B:$B,REPORT!X$1)+COUNTIFS(Consolidate!$A:$A,REPORT!$B$32,Consolidate!$F:$F,REPORT!$B35,Consolidate!$B:$B,REPORT!X$1)</f>
        <v>0</v>
      </c>
      <c r="Y35" s="27">
        <f>COUNTIFS(SALES!$A:$A,REPORT!$B$32,SALES!$F:$F,REPORT!$B35,SALES!$B:$B,REPORT!Y$1)+COUNTIFS(Consolidate!$A:$A,REPORT!$B$32,Consolidate!$F:$F,REPORT!$B35,Consolidate!$B:$B,REPORT!Y$1)</f>
        <v>0</v>
      </c>
      <c r="Z35" s="27">
        <f>COUNTIFS(SALES!$A:$A,REPORT!$B$32,SALES!$F:$F,REPORT!$B35,SALES!$B:$B,REPORT!Z$1)+COUNTIFS(Consolidate!$A:$A,REPORT!$B$32,Consolidate!$F:$F,REPORT!$B35,Consolidate!$B:$B,REPORT!Z$1)</f>
        <v>0</v>
      </c>
      <c r="AA35" s="27">
        <f>COUNTIFS(SALES!$A:$A,REPORT!$B$32,SALES!$F:$F,REPORT!$B35,SALES!$B:$B,REPORT!AA$1)+COUNTIFS(Consolidate!$A:$A,REPORT!$B$32,Consolidate!$F:$F,REPORT!$B35,Consolidate!$B:$B,REPORT!AA$1)</f>
        <v>0</v>
      </c>
      <c r="AB35" s="27">
        <f>COUNTIFS(SALES!$A:$A,REPORT!$B$32,SALES!$F:$F,REPORT!$B35,SALES!$B:$B,REPORT!AB$1)+COUNTIFS(Consolidate!$A:$A,REPORT!$B$32,Consolidate!$F:$F,REPORT!$B35,Consolidate!$B:$B,REPORT!AB$1)</f>
        <v>0</v>
      </c>
      <c r="AC35" s="27">
        <f>COUNTIFS(SALES!$A:$A,REPORT!$B$32,SALES!$F:$F,REPORT!$B35,SALES!$B:$B,REPORT!AC$1)+COUNTIFS(Consolidate!$A:$A,REPORT!$B$32,Consolidate!$F:$F,REPORT!$B35,Consolidate!$B:$B,REPORT!AC$1)</f>
        <v>0</v>
      </c>
      <c r="AD35" s="27">
        <f>COUNTIFS(SALES!$A:$A,REPORT!$B$32,SALES!$F:$F,REPORT!$B35,SALES!$B:$B,REPORT!AD$1)+COUNTIFS(Consolidate!$A:$A,REPORT!$B$32,Consolidate!$F:$F,REPORT!$B35,Consolidate!$B:$B,REPORT!AD$1)</f>
        <v>0</v>
      </c>
      <c r="AE35" s="27">
        <f>COUNTIFS(SALES!$A:$A,REPORT!$B$32,SALES!$F:$F,REPORT!$B35,SALES!$B:$B,REPORT!AE$1)+COUNTIFS(Consolidate!$A:$A,REPORT!$B$32,Consolidate!$F:$F,REPORT!$B35,Consolidate!$B:$B,REPORT!AE$1)</f>
        <v>0</v>
      </c>
      <c r="AF35" s="27">
        <f>COUNTIFS(SALES!$A:$A,REPORT!$B$32,SALES!$F:$F,REPORT!$B35,SALES!$B:$B,REPORT!AF$1)+COUNTIFS(Consolidate!$A:$A,REPORT!$B$32,Consolidate!$F:$F,REPORT!$B35,Consolidate!$B:$B,REPORT!AF$1)</f>
        <v>0</v>
      </c>
      <c r="AG35" s="27">
        <f>COUNTIFS(SALES!$A:$A,REPORT!$B$32,SALES!$F:$F,REPORT!$B35,SALES!$B:$B,REPORT!AG$1)+COUNTIFS(Consolidate!$A:$A,REPORT!$B$32,Consolidate!$F:$F,REPORT!$B35,Consolidate!$B:$B,REPORT!AG$1)</f>
        <v>0</v>
      </c>
      <c r="AH35" s="27">
        <f>COUNTIFS(SALES!$A:$A,REPORT!$B$32,SALES!$F:$F,REPORT!$B35,SALES!$B:$B,REPORT!AH$1)+COUNTIFS(Consolidate!$A:$A,REPORT!$B$32,Consolidate!$F:$F,REPORT!$B35,Consolidate!$B:$B,REPORT!AH$1)</f>
        <v>0</v>
      </c>
      <c r="AI35" s="27">
        <f>COUNTIFS(SALES!$A:$A,REPORT!$B$32,SALES!$F:$F,REPORT!$B35,SALES!$B:$B,REPORT!AI$1)+COUNTIFS(Consolidate!$A:$A,REPORT!$B$32,Consolidate!$F:$F,REPORT!$B35,Consolidate!$B:$B,REPORT!AI$1)</f>
        <v>0</v>
      </c>
      <c r="AJ35" s="27">
        <f>COUNTIFS(SALES!$A:$A,REPORT!$B$32,SALES!$F:$F,REPORT!$B35,SALES!$B:$B,REPORT!AJ$1)+COUNTIFS(Consolidate!$A:$A,REPORT!$B$32,Consolidate!$F:$F,REPORT!$B35,Consolidate!$B:$B,REPORT!AJ$1)</f>
        <v>0</v>
      </c>
      <c r="AK35" s="27">
        <f>COUNTIFS(SALES!$A:$A,REPORT!$B$32,SALES!$F:$F,REPORT!$B35,SALES!$B:$B,REPORT!AK$1)+COUNTIFS(Consolidate!$A:$A,REPORT!$B$32,Consolidate!$F:$F,REPORT!$B35,Consolidate!$B:$B,REPORT!AK$1)</f>
        <v>0</v>
      </c>
      <c r="AL35" s="27">
        <f>COUNTIFS(SALES!$A:$A,REPORT!$B$32,SALES!$F:$F,REPORT!$B35,SALES!$B:$B,REPORT!AL$1)+COUNTIFS(Consolidate!$A:$A,REPORT!$B$32,Consolidate!$F:$F,REPORT!$B35,Consolidate!$B:$B,REPORT!AL$1)</f>
        <v>0</v>
      </c>
      <c r="AM35" s="27">
        <f>COUNTIFS(SALES!$A:$A,REPORT!$B$32,SALES!$F:$F,REPORT!$B35,SALES!$B:$B,REPORT!AM$1)+COUNTIFS(Consolidate!$A:$A,REPORT!$B$32,Consolidate!$F:$F,REPORT!$B35,Consolidate!$B:$B,REPORT!AM$1)</f>
        <v>0</v>
      </c>
      <c r="AN35" s="27">
        <f>COUNTIFS(SALES!$A:$A,REPORT!$B$32,SALES!$F:$F,REPORT!$B35,SALES!$B:$B,REPORT!AN$1)+COUNTIFS(Consolidate!$A:$A,REPORT!$B$32,Consolidate!$F:$F,REPORT!$B35,Consolidate!$B:$B,REPORT!AN$1)</f>
        <v>0</v>
      </c>
      <c r="AO35" s="27">
        <f>COUNTIFS(SALES!$A:$A,REPORT!$B$32,SALES!$F:$F,REPORT!$B35,SALES!$B:$B,REPORT!AO$1)+COUNTIFS(Consolidate!$A:$A,REPORT!$B$32,Consolidate!$F:$F,REPORT!$B35,Consolidate!$B:$B,REPORT!AO$1)</f>
        <v>0</v>
      </c>
      <c r="AP35" s="27">
        <f>COUNTIFS(SALES!$A:$A,REPORT!$B$32,SALES!$F:$F,REPORT!$B35,SALES!$B:$B,REPORT!AP$1)+COUNTIFS(Consolidate!$A:$A,REPORT!$B$32,Consolidate!$F:$F,REPORT!$B35,Consolidate!$B:$B,REPORT!AP$1)</f>
        <v>0</v>
      </c>
      <c r="AQ35" s="27">
        <f>COUNTIFS(SALES!$A:$A,REPORT!$B$32,SALES!$F:$F,REPORT!$B35,SALES!$B:$B,REPORT!AQ$1)+COUNTIFS(Consolidate!$A:$A,REPORT!$B$32,Consolidate!$F:$F,REPORT!$B35,Consolidate!$B:$B,REPORT!AQ$1)</f>
        <v>0</v>
      </c>
      <c r="AR35" s="27">
        <f>COUNTIFS(SALES!$A:$A,REPORT!$B$32,SALES!$F:$F,REPORT!$B35,SALES!$B:$B,REPORT!AR$1)+COUNTIFS(Consolidate!$A:$A,REPORT!$B$32,Consolidate!$F:$F,REPORT!$B35,Consolidate!$B:$B,REPORT!AR$1)</f>
        <v>0</v>
      </c>
      <c r="AS35" s="27">
        <f>COUNTIFS(SALES!$A:$A,REPORT!$B$32,SALES!$F:$F,REPORT!$B35,SALES!$B:$B,REPORT!AS$1)+COUNTIFS(Consolidate!$A:$A,REPORT!$B$32,Consolidate!$F:$F,REPORT!$B35,Consolidate!$B:$B,REPORT!AS$1)</f>
        <v>0</v>
      </c>
      <c r="AT35" s="27">
        <f>COUNTIFS(SALES!$A:$A,REPORT!$B$32,SALES!$F:$F,REPORT!$B35,SALES!$B:$B,REPORT!AT$1)+COUNTIFS(Consolidate!$A:$A,REPORT!$B$32,Consolidate!$F:$F,REPORT!$B35,Consolidate!$B:$B,REPORT!AT$1)</f>
        <v>0</v>
      </c>
      <c r="AU35" s="27">
        <f>COUNTIFS(SALES!$A:$A,REPORT!$B$32,SALES!$F:$F,REPORT!$B35,SALES!$B:$B,REPORT!AU$1)+COUNTIFS(Consolidate!$A:$A,REPORT!$B$32,Consolidate!$F:$F,REPORT!$B35,Consolidate!$B:$B,REPORT!AU$1)</f>
        <v>0</v>
      </c>
      <c r="AV35" s="27">
        <f>COUNTIFS(SALES!$A:$A,REPORT!$B$32,SALES!$F:$F,REPORT!$B35,SALES!$B:$B,REPORT!AV$1)+COUNTIFS(Consolidate!$A:$A,REPORT!$B$32,Consolidate!$F:$F,REPORT!$B35,Consolidate!$B:$B,REPORT!AV$1)</f>
        <v>0</v>
      </c>
      <c r="AW35" s="27">
        <f>COUNTIFS(SALES!$A:$A,REPORT!$B$32,SALES!$F:$F,REPORT!$B35,SALES!$B:$B,REPORT!AW$1)+COUNTIFS(Consolidate!$A:$A,REPORT!$B$32,Consolidate!$F:$F,REPORT!$B35,Consolidate!$B:$B,REPORT!AW$1)</f>
        <v>0</v>
      </c>
      <c r="AX35" s="27">
        <f>COUNTIFS(SALES!$A:$A,REPORT!$B$32,SALES!$F:$F,REPORT!$B35,SALES!$B:$B,REPORT!AX$1)+COUNTIFS(Consolidate!$A:$A,REPORT!$B$32,Consolidate!$F:$F,REPORT!$B35,Consolidate!$B:$B,REPORT!AX$1)</f>
        <v>0</v>
      </c>
      <c r="AY35" s="27">
        <f>COUNTIFS(SALES!$A:$A,REPORT!$B$32,SALES!$F:$F,REPORT!$B35,SALES!$B:$B,REPORT!AY$1)+COUNTIFS(Consolidate!$A:$A,REPORT!$B$32,Consolidate!$F:$F,REPORT!$B35,Consolidate!$B:$B,REPORT!AY$1)</f>
        <v>0</v>
      </c>
      <c r="AZ35" s="27">
        <f>COUNTIFS(SALES!$A:$A,REPORT!$B$32,SALES!$F:$F,REPORT!$B35,SALES!$B:$B,REPORT!AZ$1)+COUNTIFS(Consolidate!$A:$A,REPORT!$B$32,Consolidate!$F:$F,REPORT!$B35,Consolidate!$B:$B,REPORT!AZ$1)</f>
        <v>0</v>
      </c>
      <c r="BA35" s="27">
        <f>COUNTIFS(SALES!$A:$A,REPORT!$B$32,SALES!$F:$F,REPORT!$B35,SALES!$B:$B,REPORT!BA$1)+COUNTIFS(Consolidate!$A:$A,REPORT!$B$32,Consolidate!$F:$F,REPORT!$B35,Consolidate!$B:$B,REPORT!BA$1)</f>
        <v>0</v>
      </c>
      <c r="BB35" s="27">
        <f>COUNTIFS(SALES!$A:$A,REPORT!$B$32,SALES!$F:$F,REPORT!$B35,SALES!$B:$B,REPORT!BB$1)+COUNTIFS(Consolidate!$A:$A,REPORT!$B$32,Consolidate!$F:$F,REPORT!$B35,Consolidate!$B:$B,REPORT!BB$1)</f>
        <v>0</v>
      </c>
      <c r="BC35" s="27">
        <f>COUNTIFS(SALES!$A:$A,REPORT!$B$32,SALES!$F:$F,REPORT!$B35,SALES!$B:$B,REPORT!BC$1)+COUNTIFS(Consolidate!$A:$A,REPORT!$B$32,Consolidate!$F:$F,REPORT!$B35,Consolidate!$B:$B,REPORT!BC$1)</f>
        <v>1</v>
      </c>
      <c r="BD35" s="27">
        <f>COUNTIFS(SALES!$A:$A,REPORT!$B$32,SALES!$F:$F,REPORT!$B35,SALES!$B:$B,REPORT!BD$1)+COUNTIFS(Consolidate!$A:$A,REPORT!$B$32,Consolidate!$F:$F,REPORT!$B35,Consolidate!$B:$B,REPORT!BD$1)</f>
        <v>0</v>
      </c>
      <c r="BE35" s="27">
        <f>COUNTIFS(SALES!$A:$A,REPORT!$B$32,SALES!$F:$F,REPORT!$B35,SALES!$B:$B,REPORT!BE$1)+COUNTIFS(Consolidate!$A:$A,REPORT!$B$32,Consolidate!$F:$F,REPORT!$B35,Consolidate!$B:$B,REPORT!BE$1)</f>
        <v>0</v>
      </c>
      <c r="BF35" s="27">
        <f>COUNTIFS(SALES!$A:$A,REPORT!$B$32,SALES!$F:$F,REPORT!$B35,SALES!$B:$B,REPORT!BF$1)+COUNTIFS(Consolidate!$A:$A,REPORT!$B$32,Consolidate!$F:$F,REPORT!$B35,Consolidate!$B:$B,REPORT!BF$1)</f>
        <v>0</v>
      </c>
      <c r="BG35" s="27">
        <f>COUNTIFS(SALES!$A:$A,REPORT!$B$32,SALES!$F:$F,REPORT!$B35,SALES!$B:$B,REPORT!BG$1)+COUNTIFS(Consolidate!$A:$A,REPORT!$B$32,Consolidate!$F:$F,REPORT!$B35,Consolidate!$B:$B,REPORT!BG$1)-COUNTIFS(SALES!$A:$A,REPORT!$B$32,SALES!$F:$F,REPORT!$B35,SALES!$B:$B,REPORT!BG$1,SALES!$T:$T,"cancelled")*2</f>
        <v>0</v>
      </c>
      <c r="BH35" s="27">
        <f>COUNTIFS(SALES!$A:$A,REPORT!$B$32,SALES!$F:$F,REPORT!$B35,SALES!$B:$B,REPORT!BH$1)+COUNTIFS(Consolidate!$A:$A,REPORT!$B$32,Consolidate!$F:$F,REPORT!$B35,Consolidate!$B:$B,REPORT!BH$1)-COUNTIFS(SALES!$A:$A,REPORT!$B$32,SALES!$F:$F,REPORT!$B35,SALES!$B:$B,REPORT!BH$1,SALES!$T:$T,"cancelled")*2</f>
        <v>0</v>
      </c>
      <c r="BI35" s="27">
        <f>COUNTIFS(SALES!$A:$A,REPORT!$B$32,SALES!$F:$F,REPORT!$B35,SALES!$B:$B,REPORT!BI$1)+COUNTIFS(Consolidate!$A:$A,REPORT!$B$32,Consolidate!$F:$F,REPORT!$B35,Consolidate!$B:$B,REPORT!BI$1)-COUNTIFS(SALES!$A:$A,REPORT!$B$32,SALES!$F:$F,REPORT!$B35,SALES!$B:$B,REPORT!BI$1,SALES!$T:$T,"cancelled")*2</f>
        <v>0</v>
      </c>
      <c r="BJ35" s="27">
        <f>COUNTIFS(SALES!$A:$A,REPORT!$B$32,SALES!$F:$F,REPORT!$B35,SALES!$B:$B,REPORT!BJ$1)+COUNTIFS(Consolidate!$A:$A,REPORT!$B$32,Consolidate!$F:$F,REPORT!$B35,Consolidate!$B:$B,REPORT!BJ$1)-COUNTIFS(SALES!$A:$A,REPORT!$B$32,SALES!$F:$F,REPORT!$B35,SALES!$B:$B,REPORT!BJ$1,SALES!$T:$T,"cancelled")*2</f>
        <v>0</v>
      </c>
      <c r="BK35" s="27">
        <f>COUNTIFS(SALES!$A:$A,REPORT!$B$32,SALES!$F:$F,REPORT!$B35,SALES!$B:$B,REPORT!BK$1)+COUNTIFS(Consolidate!$A:$A,REPORT!$B$32,Consolidate!$F:$F,REPORT!$B35,Consolidate!$B:$B,REPORT!BK$1)-COUNTIFS(SALES!$A:$A,REPORT!$B$32,SALES!$F:$F,REPORT!$B35,SALES!$B:$B,REPORT!BK$1,SALES!$T:$T,"cancelled")*2</f>
        <v>0</v>
      </c>
      <c r="BL35" s="27">
        <f>COUNTIFS(SALES!$A:$A,REPORT!$B$32,SALES!$F:$F,REPORT!$B35,SALES!$B:$B,REPORT!BL$1)+COUNTIFS(Consolidate!$A:$A,REPORT!$B$32,Consolidate!$F:$F,REPORT!$B35,Consolidate!$B:$B,REPORT!BL$1)-COUNTIFS(SALES!$A:$A,REPORT!$B$32,SALES!$F:$F,REPORT!$B35,SALES!$B:$B,REPORT!BL$1,SALES!$T:$T,"cancelled")*2</f>
        <v>0</v>
      </c>
      <c r="BM35" s="27">
        <f>COUNTIFS(SALES!$A:$A,REPORT!$B$32,SALES!$F:$F,REPORT!$B35,SALES!$B:$B,REPORT!BM$1)+COUNTIFS(Consolidate!$A:$A,REPORT!$B$32,Consolidate!$F:$F,REPORT!$B35,Consolidate!$B:$B,REPORT!BM$1)-COUNTIFS(SALES!$A:$A,REPORT!$B$32,SALES!$F:$F,REPORT!$B35,SALES!$B:$B,REPORT!BM$1,SALES!$T:$T,"cancelled")*2</f>
        <v>0</v>
      </c>
      <c r="BN35" s="27">
        <f>COUNTIFS(SALES!$A:$A,REPORT!$B$32,SALES!$F:$F,REPORT!$B35,SALES!$B:$B,REPORT!BN$1)+COUNTIFS(Consolidate!$A:$A,REPORT!$B$32,Consolidate!$F:$F,REPORT!$B35,Consolidate!$B:$B,REPORT!BN$1)-COUNTIFS(SALES!$A:$A,REPORT!$B$32,SALES!$F:$F,REPORT!$B35,SALES!$B:$B,REPORT!BN$1,SALES!$T:$T,"cancelled")*2</f>
        <v>0</v>
      </c>
      <c r="BO35" s="27">
        <f>COUNTIFS(SALES!$A:$A,REPORT!$B$32,SALES!$F:$F,REPORT!$B35,SALES!$B:$B,REPORT!BO$1)+COUNTIFS(Consolidate!$A:$A,REPORT!$B$32,Consolidate!$F:$F,REPORT!$B35,Consolidate!$B:$B,REPORT!BO$1)-COUNTIFS(SALES!$A:$A,REPORT!$B$32,SALES!$F:$F,REPORT!$B35,SALES!$B:$B,REPORT!BO$1,SALES!$T:$T,"cancelled")*2</f>
        <v>0</v>
      </c>
      <c r="BP35" s="27">
        <f>COUNTIFS(SALES!$A:$A,REPORT!$B$32,SALES!$F:$F,REPORT!$B35,SALES!$B:$B,REPORT!BP$1)+COUNTIFS(Consolidate!$A:$A,REPORT!$B$32,Consolidate!$F:$F,REPORT!$B35,Consolidate!$B:$B,REPORT!BP$1)-COUNTIFS(SALES!$A:$A,REPORT!$B$32,SALES!$F:$F,REPORT!$B35,SALES!$B:$B,REPORT!BP$1,SALES!$T:$T,"cancelled")*2</f>
        <v>0</v>
      </c>
      <c r="BQ35" s="27">
        <f>COUNTIFS(SALES!$A:$A,REPORT!$B$32,SALES!$F:$F,REPORT!$B35,SALES!$B:$B,REPORT!BQ$1)+COUNTIFS(Consolidate!$A:$A,REPORT!$B$32,Consolidate!$F:$F,REPORT!$B35,Consolidate!$B:$B,REPORT!BQ$1)-COUNTIFS(SALES!$A:$A,REPORT!$B$32,SALES!$F:$F,REPORT!$B35,SALES!$B:$B,REPORT!BQ$1,SALES!$T:$T,"cancelled")*2</f>
        <v>0</v>
      </c>
      <c r="BR35" s="27">
        <f>COUNTIFS(SALES!$A:$A,REPORT!$B$32,SALES!$F:$F,REPORT!$B35,SALES!$B:$B,REPORT!BR$1)+COUNTIFS(Consolidate!$A:$A,REPORT!$B$32,Consolidate!$F:$F,REPORT!$B35,Consolidate!$B:$B,REPORT!BR$1)-COUNTIFS(SALES!$A:$A,REPORT!$B$32,SALES!$F:$F,REPORT!$B35,SALES!$B:$B,REPORT!BR$1,SALES!$T:$T,"cancelled")*2</f>
        <v>0</v>
      </c>
      <c r="BS35" s="27">
        <f>COUNTIFS(SALES!$A:$A,REPORT!$B$32,SALES!$F:$F,REPORT!$B35,SALES!$B:$B,REPORT!BS$1)+COUNTIFS(Consolidate!$A:$A,REPORT!$B$32,Consolidate!$F:$F,REPORT!$B35,Consolidate!$B:$B,REPORT!BS$1)-COUNTIFS(SALES!$A:$A,REPORT!$B$32,SALES!$F:$F,REPORT!$B35,SALES!$B:$B,REPORT!BS$1,SALES!$T:$T,"cancelled")*2</f>
        <v>0</v>
      </c>
      <c r="BT35" s="27">
        <f>COUNTIFS(SALES!$A:$A,REPORT!$B$32,SALES!$F:$F,REPORT!$B35,SALES!$B:$B,REPORT!BT$1)+COUNTIFS(Consolidate!$A:$A,REPORT!$B$32,Consolidate!$F:$F,REPORT!$B35,Consolidate!$B:$B,REPORT!BT$1)-COUNTIFS(SALES!$A:$A,REPORT!$B$32,SALES!$F:$F,REPORT!$B35,SALES!$B:$B,REPORT!BT$1,SALES!$T:$T,"cancelled")*2</f>
        <v>0</v>
      </c>
      <c r="BU35" s="27">
        <f>COUNTIFS(SALES!$A:$A,REPORT!$B$32,SALES!$F:$F,REPORT!$B35,SALES!$B:$B,REPORT!BU$1)+COUNTIFS(Consolidate!$A:$A,REPORT!$B$32,Consolidate!$F:$F,REPORT!$B35,Consolidate!$B:$B,REPORT!BU$1)-COUNTIFS(SALES!$A:$A,REPORT!$B$32,SALES!$F:$F,REPORT!$B35,SALES!$B:$B,REPORT!BU$1,SALES!$T:$T,"cancelled")*2</f>
        <v>0</v>
      </c>
      <c r="BV35" s="27">
        <f>COUNTIFS(SALES!$A:$A,REPORT!$B$32,SALES!$F:$F,REPORT!$B35,SALES!$B:$B,REPORT!BV$1)+COUNTIFS(Consolidate!$A:$A,REPORT!$B$32,Consolidate!$F:$F,REPORT!$B35,Consolidate!$B:$B,REPORT!BV$1)-COUNTIFS(SALES!$A:$A,REPORT!$B$32,SALES!$F:$F,REPORT!$B35,SALES!$B:$B,REPORT!BV$1,SALES!$T:$T,"cancelled")*2</f>
        <v>0</v>
      </c>
      <c r="BW35" s="27">
        <f>COUNTIFS(SALES!$A:$A,REPORT!$B$32,SALES!$F:$F,REPORT!$B35,SALES!$B:$B,REPORT!BW$1)+COUNTIFS(Consolidate!$A:$A,REPORT!$B$32,Consolidate!$F:$F,REPORT!$B35,Consolidate!$B:$B,REPORT!BW$1)-COUNTIFS(SALES!$A:$A,REPORT!$B$32,SALES!$F:$F,REPORT!$B35,SALES!$B:$B,REPORT!BW$1,SALES!$T:$T,"cancelled")*2</f>
        <v>0</v>
      </c>
      <c r="BX35" s="27">
        <f>COUNTIFS(SALES!$A:$A,REPORT!$B$32,SALES!$F:$F,REPORT!$B35,SALES!$B:$B,REPORT!BX$1)+COUNTIFS(Consolidate!$A:$A,REPORT!$B$32,Consolidate!$F:$F,REPORT!$B35,Consolidate!$B:$B,REPORT!BX$1)-COUNTIFS(SALES!$A:$A,REPORT!$B$32,SALES!$F:$F,REPORT!$B35,SALES!$B:$B,REPORT!BX$1,SALES!$T:$T,"cancelled")*2</f>
        <v>0</v>
      </c>
      <c r="BY35" s="27">
        <f>COUNTIFS(SALES!$A:$A,REPORT!$B$32,SALES!$F:$F,REPORT!$B35,SALES!$B:$B,REPORT!BY$1)+COUNTIFS(Consolidate!$A:$A,REPORT!$B$32,Consolidate!$F:$F,REPORT!$B35,Consolidate!$B:$B,REPORT!BY$1)-COUNTIFS(SALES!$A:$A,REPORT!$B$32,SALES!$F:$F,REPORT!$B35,SALES!$B:$B,REPORT!BY$1,SALES!$T:$T,"cancelled")*2</f>
        <v>0</v>
      </c>
      <c r="BZ35" s="27">
        <f>COUNTIFS(SALES!$A:$A,REPORT!$B$32,SALES!$F:$F,REPORT!$B35,SALES!$B:$B,REPORT!BZ$1)+COUNTIFS(Consolidate!$A:$A,REPORT!$B$32,Consolidate!$F:$F,REPORT!$B35,Consolidate!$B:$B,REPORT!BZ$1)-COUNTIFS(SALES!$A:$A,REPORT!$B$32,SALES!$F:$F,REPORT!$B35,SALES!$B:$B,REPORT!BZ$1,SALES!$T:$T,"cancelled")*2</f>
        <v>0</v>
      </c>
      <c r="CA35" s="27">
        <f>COUNTIFS(SALES!$A:$A,REPORT!$B$32,SALES!$F:$F,REPORT!$B35,SALES!$B:$B,REPORT!CA$1)+COUNTIFS(Consolidate!$A:$A,REPORT!$B$32,Consolidate!$F:$F,REPORT!$B35,Consolidate!$B:$B,REPORT!CA$1)-COUNTIFS(SALES!$A:$A,REPORT!$B$32,SALES!$F:$F,REPORT!$B35,SALES!$B:$B,REPORT!CA$1,SALES!$T:$T,"cancelled")*2</f>
        <v>0</v>
      </c>
      <c r="CB35" s="27">
        <f>COUNTIFS(SALES!$A:$A,REPORT!$B$32,SALES!$F:$F,REPORT!$B35,SALES!$B:$B,REPORT!CB$1)+COUNTIFS(Consolidate!$A:$A,REPORT!$B$32,Consolidate!$F:$F,REPORT!$B35,Consolidate!$B:$B,REPORT!CB$1)-COUNTIFS(SALES!$A:$A,REPORT!$B$32,SALES!$F:$F,REPORT!$B35,SALES!$B:$B,REPORT!CB$1,SALES!$T:$T,"cancelled")*2</f>
        <v>0</v>
      </c>
      <c r="CC35" s="27">
        <f>COUNTIFS(SALES!$A:$A,REPORT!$B$32,SALES!$F:$F,REPORT!$B35,SALES!$B:$B,REPORT!CC$1)+COUNTIFS(Consolidate!$A:$A,REPORT!$B$32,Consolidate!$F:$F,REPORT!$B35,Consolidate!$B:$B,REPORT!CC$1)-COUNTIFS(SALES!$A:$A,REPORT!$B$32,SALES!$F:$F,REPORT!$B35,SALES!$B:$B,REPORT!CC$1,SALES!$T:$T,"cancelled")*2</f>
        <v>0</v>
      </c>
    </row>
    <row r="36" spans="1:81" x14ac:dyDescent="0.3">
      <c r="A36" s="19" t="s">
        <v>426</v>
      </c>
      <c r="B36" s="19" t="s">
        <v>5</v>
      </c>
      <c r="C36" s="12">
        <f>G36+H36+I36+F36+E36+D36</f>
        <v>0</v>
      </c>
      <c r="D36" s="12">
        <f>SUM(M36:Q36)</f>
        <v>0</v>
      </c>
      <c r="E36" s="12">
        <f>SUM(R36:AC36)</f>
        <v>0</v>
      </c>
      <c r="F36" s="12">
        <f>SUM(AD36:AO36)</f>
        <v>0</v>
      </c>
      <c r="G36" s="12">
        <f>SUM(AP36:BA36)</f>
        <v>0</v>
      </c>
      <c r="H36" s="12">
        <f>SUM(BB36:BM36)</f>
        <v>0</v>
      </c>
      <c r="I36" s="12">
        <f>SUM(BN36:BY36)</f>
        <v>0</v>
      </c>
      <c r="J36" s="12">
        <f>SUM(BZ36:CK36)</f>
        <v>0</v>
      </c>
      <c r="K36" s="12"/>
      <c r="L36" s="12"/>
      <c r="M36" s="27">
        <f>COUNTIFS(SALES!$A:$A,REPORT!$B$32,SALES!$F:$F,REPORT!$B36,SALES!$B:$B,REPORT!M$1)+COUNTIFS(Consolidate!$A:$A,REPORT!$B$32,Consolidate!$F:$F,REPORT!$B36,Consolidate!$B:$B,REPORT!M$1)</f>
        <v>0</v>
      </c>
      <c r="N36" s="27">
        <f>COUNTIFS(SALES!$A:$A,REPORT!$B$32,SALES!$F:$F,REPORT!$B36,SALES!$B:$B,REPORT!N$1)+COUNTIFS(Consolidate!$A:$A,REPORT!$B$32,Consolidate!$F:$F,REPORT!$B36,Consolidate!$B:$B,REPORT!N$1)</f>
        <v>0</v>
      </c>
      <c r="O36" s="27">
        <f>COUNTIFS(SALES!$A:$A,REPORT!$B$32,SALES!$F:$F,REPORT!$B36,SALES!$B:$B,REPORT!O$1)+COUNTIFS(Consolidate!$A:$A,REPORT!$B$32,Consolidate!$F:$F,REPORT!$B36,Consolidate!$B:$B,REPORT!O$1)</f>
        <v>0</v>
      </c>
      <c r="P36" s="27">
        <f>COUNTIFS(SALES!$A:$A,REPORT!$B$32,SALES!$F:$F,REPORT!$B36,SALES!$B:$B,REPORT!P$1)+COUNTIFS(Consolidate!$A:$A,REPORT!$B$32,Consolidate!$F:$F,REPORT!$B36,Consolidate!$B:$B,REPORT!P$1)</f>
        <v>0</v>
      </c>
      <c r="Q36" s="27">
        <f>COUNTIFS(SALES!$A:$A,REPORT!$B$32,SALES!$F:$F,REPORT!$B36,SALES!$B:$B,REPORT!Q$1)+COUNTIFS(Consolidate!$A:$A,REPORT!$B$32,Consolidate!$F:$F,REPORT!$B36,Consolidate!$B:$B,REPORT!Q$1)</f>
        <v>0</v>
      </c>
      <c r="R36" s="27">
        <f>COUNTIFS(SALES!$A:$A,REPORT!$B$32,SALES!$F:$F,REPORT!$B36,SALES!$B:$B,REPORT!R$1)+COUNTIFS(Consolidate!$A:$A,REPORT!$B$32,Consolidate!$F:$F,REPORT!$B36,Consolidate!$B:$B,REPORT!R$1)</f>
        <v>0</v>
      </c>
      <c r="S36" s="27">
        <f>COUNTIFS(SALES!$A:$A,REPORT!$B$32,SALES!$F:$F,REPORT!$B36,SALES!$B:$B,REPORT!S$1)+COUNTIFS(Consolidate!$A:$A,REPORT!$B$32,Consolidate!$F:$F,REPORT!$B36,Consolidate!$B:$B,REPORT!S$1)</f>
        <v>0</v>
      </c>
      <c r="T36" s="27">
        <f>COUNTIFS(SALES!$A:$A,REPORT!$B$32,SALES!$F:$F,REPORT!$B36,SALES!$B:$B,REPORT!T$1)+COUNTIFS(Consolidate!$A:$A,REPORT!$B$32,Consolidate!$F:$F,REPORT!$B36,Consolidate!$B:$B,REPORT!T$1)</f>
        <v>0</v>
      </c>
      <c r="U36" s="27">
        <f>COUNTIFS(SALES!$A:$A,REPORT!$B$32,SALES!$F:$F,REPORT!$B36,SALES!$B:$B,REPORT!U$1)+COUNTIFS(Consolidate!$A:$A,REPORT!$B$32,Consolidate!$F:$F,REPORT!$B36,Consolidate!$B:$B,REPORT!U$1)</f>
        <v>0</v>
      </c>
      <c r="V36" s="27">
        <f>COUNTIFS(SALES!$A:$A,REPORT!$B$32,SALES!$F:$F,REPORT!$B36,SALES!$B:$B,REPORT!V$1)+COUNTIFS(Consolidate!$A:$A,REPORT!$B$32,Consolidate!$F:$F,REPORT!$B36,Consolidate!$B:$B,REPORT!V$1)</f>
        <v>0</v>
      </c>
      <c r="W36" s="27">
        <f>COUNTIFS(SALES!$A:$A,REPORT!$B$32,SALES!$F:$F,REPORT!$B36,SALES!$B:$B,REPORT!W$1)+COUNTIFS(Consolidate!$A:$A,REPORT!$B$32,Consolidate!$F:$F,REPORT!$B36,Consolidate!$B:$B,REPORT!W$1)</f>
        <v>0</v>
      </c>
      <c r="X36" s="27">
        <f>COUNTIFS(SALES!$A:$A,REPORT!$B$32,SALES!$F:$F,REPORT!$B36,SALES!$B:$B,REPORT!X$1)+COUNTIFS(Consolidate!$A:$A,REPORT!$B$32,Consolidate!$F:$F,REPORT!$B36,Consolidate!$B:$B,REPORT!X$1)</f>
        <v>0</v>
      </c>
      <c r="Y36" s="27">
        <f>COUNTIFS(SALES!$A:$A,REPORT!$B$32,SALES!$F:$F,REPORT!$B36,SALES!$B:$B,REPORT!Y$1)+COUNTIFS(Consolidate!$A:$A,REPORT!$B$32,Consolidate!$F:$F,REPORT!$B36,Consolidate!$B:$B,REPORT!Y$1)</f>
        <v>0</v>
      </c>
      <c r="Z36" s="27">
        <f>COUNTIFS(SALES!$A:$A,REPORT!$B$32,SALES!$F:$F,REPORT!$B36,SALES!$B:$B,REPORT!Z$1)+COUNTIFS(Consolidate!$A:$A,REPORT!$B$32,Consolidate!$F:$F,REPORT!$B36,Consolidate!$B:$B,REPORT!Z$1)</f>
        <v>0</v>
      </c>
      <c r="AA36" s="27">
        <f>COUNTIFS(SALES!$A:$A,REPORT!$B$32,SALES!$F:$F,REPORT!$B36,SALES!$B:$B,REPORT!AA$1)+COUNTIFS(Consolidate!$A:$A,REPORT!$B$32,Consolidate!$F:$F,REPORT!$B36,Consolidate!$B:$B,REPORT!AA$1)</f>
        <v>0</v>
      </c>
      <c r="AB36" s="27">
        <f>COUNTIFS(SALES!$A:$A,REPORT!$B$32,SALES!$F:$F,REPORT!$B36,SALES!$B:$B,REPORT!AB$1)+COUNTIFS(Consolidate!$A:$A,REPORT!$B$32,Consolidate!$F:$F,REPORT!$B36,Consolidate!$B:$B,REPORT!AB$1)</f>
        <v>0</v>
      </c>
      <c r="AC36" s="27">
        <f>COUNTIFS(SALES!$A:$A,REPORT!$B$32,SALES!$F:$F,REPORT!$B36,SALES!$B:$B,REPORT!AC$1)+COUNTIFS(Consolidate!$A:$A,REPORT!$B$32,Consolidate!$F:$F,REPORT!$B36,Consolidate!$B:$B,REPORT!AC$1)</f>
        <v>0</v>
      </c>
      <c r="AD36" s="27">
        <f>COUNTIFS(SALES!$A:$A,REPORT!$B$32,SALES!$F:$F,REPORT!$B36,SALES!$B:$B,REPORT!AD$1)+COUNTIFS(Consolidate!$A:$A,REPORT!$B$32,Consolidate!$F:$F,REPORT!$B36,Consolidate!$B:$B,REPORT!AD$1)</f>
        <v>0</v>
      </c>
      <c r="AE36" s="27">
        <f>COUNTIFS(SALES!$A:$A,REPORT!$B$32,SALES!$F:$F,REPORT!$B36,SALES!$B:$B,REPORT!AE$1)+COUNTIFS(Consolidate!$A:$A,REPORT!$B$32,Consolidate!$F:$F,REPORT!$B36,Consolidate!$B:$B,REPORT!AE$1)</f>
        <v>0</v>
      </c>
      <c r="AF36" s="27">
        <f>COUNTIFS(SALES!$A:$A,REPORT!$B$32,SALES!$F:$F,REPORT!$B36,SALES!$B:$B,REPORT!AF$1)+COUNTIFS(Consolidate!$A:$A,REPORT!$B$32,Consolidate!$F:$F,REPORT!$B36,Consolidate!$B:$B,REPORT!AF$1)</f>
        <v>0</v>
      </c>
      <c r="AG36" s="27">
        <f>COUNTIFS(SALES!$A:$A,REPORT!$B$32,SALES!$F:$F,REPORT!$B36,SALES!$B:$B,REPORT!AG$1)+COUNTIFS(Consolidate!$A:$A,REPORT!$B$32,Consolidate!$F:$F,REPORT!$B36,Consolidate!$B:$B,REPORT!AG$1)</f>
        <v>0</v>
      </c>
      <c r="AH36" s="27">
        <f>COUNTIFS(SALES!$A:$A,REPORT!$B$32,SALES!$F:$F,REPORT!$B36,SALES!$B:$B,REPORT!AH$1)+COUNTIFS(Consolidate!$A:$A,REPORT!$B$32,Consolidate!$F:$F,REPORT!$B36,Consolidate!$B:$B,REPORT!AH$1)</f>
        <v>0</v>
      </c>
      <c r="AI36" s="27">
        <f>COUNTIFS(SALES!$A:$A,REPORT!$B$32,SALES!$F:$F,REPORT!$B36,SALES!$B:$B,REPORT!AI$1)+COUNTIFS(Consolidate!$A:$A,REPORT!$B$32,Consolidate!$F:$F,REPORT!$B36,Consolidate!$B:$B,REPORT!AI$1)</f>
        <v>0</v>
      </c>
      <c r="AJ36" s="27">
        <f>COUNTIFS(SALES!$A:$A,REPORT!$B$32,SALES!$F:$F,REPORT!$B36,SALES!$B:$B,REPORT!AJ$1)+COUNTIFS(Consolidate!$A:$A,REPORT!$B$32,Consolidate!$F:$F,REPORT!$B36,Consolidate!$B:$B,REPORT!AJ$1)</f>
        <v>0</v>
      </c>
      <c r="AK36" s="27">
        <f>COUNTIFS(SALES!$A:$A,REPORT!$B$32,SALES!$F:$F,REPORT!$B36,SALES!$B:$B,REPORT!AK$1)+COUNTIFS(Consolidate!$A:$A,REPORT!$B$32,Consolidate!$F:$F,REPORT!$B36,Consolidate!$B:$B,REPORT!AK$1)</f>
        <v>0</v>
      </c>
      <c r="AL36" s="27">
        <f>COUNTIFS(SALES!$A:$A,REPORT!$B$32,SALES!$F:$F,REPORT!$B36,SALES!$B:$B,REPORT!AL$1)+COUNTIFS(Consolidate!$A:$A,REPORT!$B$32,Consolidate!$F:$F,REPORT!$B36,Consolidate!$B:$B,REPORT!AL$1)</f>
        <v>0</v>
      </c>
      <c r="AM36" s="27">
        <f>COUNTIFS(SALES!$A:$A,REPORT!$B$32,SALES!$F:$F,REPORT!$B36,SALES!$B:$B,REPORT!AM$1)+COUNTIFS(Consolidate!$A:$A,REPORT!$B$32,Consolidate!$F:$F,REPORT!$B36,Consolidate!$B:$B,REPORT!AM$1)</f>
        <v>0</v>
      </c>
      <c r="AN36" s="27">
        <f>COUNTIFS(SALES!$A:$A,REPORT!$B$32,SALES!$F:$F,REPORT!$B36,SALES!$B:$B,REPORT!AN$1)+COUNTIFS(Consolidate!$A:$A,REPORT!$B$32,Consolidate!$F:$F,REPORT!$B36,Consolidate!$B:$B,REPORT!AN$1)</f>
        <v>0</v>
      </c>
      <c r="AO36" s="27">
        <f>COUNTIFS(SALES!$A:$A,REPORT!$B$32,SALES!$F:$F,REPORT!$B36,SALES!$B:$B,REPORT!AO$1)+COUNTIFS(Consolidate!$A:$A,REPORT!$B$32,Consolidate!$F:$F,REPORT!$B36,Consolidate!$B:$B,REPORT!AO$1)</f>
        <v>0</v>
      </c>
      <c r="AP36" s="27">
        <f>COUNTIFS(SALES!$A:$A,REPORT!$B$32,SALES!$F:$F,REPORT!$B36,SALES!$B:$B,REPORT!AP$1)+COUNTIFS(Consolidate!$A:$A,REPORT!$B$32,Consolidate!$F:$F,REPORT!$B36,Consolidate!$B:$B,REPORT!AP$1)</f>
        <v>0</v>
      </c>
      <c r="AQ36" s="27">
        <f>COUNTIFS(SALES!$A:$A,REPORT!$B$32,SALES!$F:$F,REPORT!$B36,SALES!$B:$B,REPORT!AQ$1)+COUNTIFS(Consolidate!$A:$A,REPORT!$B$32,Consolidate!$F:$F,REPORT!$B36,Consolidate!$B:$B,REPORT!AQ$1)</f>
        <v>0</v>
      </c>
      <c r="AR36" s="27">
        <f>COUNTIFS(SALES!$A:$A,REPORT!$B$32,SALES!$F:$F,REPORT!$B36,SALES!$B:$B,REPORT!AR$1)+COUNTIFS(Consolidate!$A:$A,REPORT!$B$32,Consolidate!$F:$F,REPORT!$B36,Consolidate!$B:$B,REPORT!AR$1)</f>
        <v>0</v>
      </c>
      <c r="AS36" s="27">
        <f>COUNTIFS(SALES!$A:$A,REPORT!$B$32,SALES!$F:$F,REPORT!$B36,SALES!$B:$B,REPORT!AS$1)+COUNTIFS(Consolidate!$A:$A,REPORT!$B$32,Consolidate!$F:$F,REPORT!$B36,Consolidate!$B:$B,REPORT!AS$1)</f>
        <v>0</v>
      </c>
      <c r="AT36" s="27">
        <f>COUNTIFS(SALES!$A:$A,REPORT!$B$32,SALES!$F:$F,REPORT!$B36,SALES!$B:$B,REPORT!AT$1)+COUNTIFS(Consolidate!$A:$A,REPORT!$B$32,Consolidate!$F:$F,REPORT!$B36,Consolidate!$B:$B,REPORT!AT$1)</f>
        <v>0</v>
      </c>
      <c r="AU36" s="27">
        <f>COUNTIFS(SALES!$A:$A,REPORT!$B$32,SALES!$F:$F,REPORT!$B36,SALES!$B:$B,REPORT!AU$1)+COUNTIFS(Consolidate!$A:$A,REPORT!$B$32,Consolidate!$F:$F,REPORT!$B36,Consolidate!$B:$B,REPORT!AU$1)</f>
        <v>0</v>
      </c>
      <c r="AV36" s="27">
        <f>COUNTIFS(SALES!$A:$A,REPORT!$B$32,SALES!$F:$F,REPORT!$B36,SALES!$B:$B,REPORT!AV$1)+COUNTIFS(Consolidate!$A:$A,REPORT!$B$32,Consolidate!$F:$F,REPORT!$B36,Consolidate!$B:$B,REPORT!AV$1)</f>
        <v>0</v>
      </c>
      <c r="AW36" s="27">
        <f>COUNTIFS(SALES!$A:$A,REPORT!$B$32,SALES!$F:$F,REPORT!$B36,SALES!$B:$B,REPORT!AW$1)+COUNTIFS(Consolidate!$A:$A,REPORT!$B$32,Consolidate!$F:$F,REPORT!$B36,Consolidate!$B:$B,REPORT!AW$1)</f>
        <v>0</v>
      </c>
      <c r="AX36" s="27">
        <f>COUNTIFS(SALES!$A:$A,REPORT!$B$32,SALES!$F:$F,REPORT!$B36,SALES!$B:$B,REPORT!AX$1)+COUNTIFS(Consolidate!$A:$A,REPORT!$B$32,Consolidate!$F:$F,REPORT!$B36,Consolidate!$B:$B,REPORT!AX$1)</f>
        <v>0</v>
      </c>
      <c r="AY36" s="27">
        <f>COUNTIFS(SALES!$A:$A,REPORT!$B$32,SALES!$F:$F,REPORT!$B36,SALES!$B:$B,REPORT!AY$1)+COUNTIFS(Consolidate!$A:$A,REPORT!$B$32,Consolidate!$F:$F,REPORT!$B36,Consolidate!$B:$B,REPORT!AY$1)</f>
        <v>0</v>
      </c>
      <c r="AZ36" s="27">
        <f>COUNTIFS(SALES!$A:$A,REPORT!$B$32,SALES!$F:$F,REPORT!$B36,SALES!$B:$B,REPORT!AZ$1)+COUNTIFS(Consolidate!$A:$A,REPORT!$B$32,Consolidate!$F:$F,REPORT!$B36,Consolidate!$B:$B,REPORT!AZ$1)</f>
        <v>0</v>
      </c>
      <c r="BA36" s="27">
        <f>COUNTIFS(SALES!$A:$A,REPORT!$B$32,SALES!$F:$F,REPORT!$B36,SALES!$B:$B,REPORT!BA$1)+COUNTIFS(Consolidate!$A:$A,REPORT!$B$32,Consolidate!$F:$F,REPORT!$B36,Consolidate!$B:$B,REPORT!BA$1)</f>
        <v>0</v>
      </c>
      <c r="BB36" s="27">
        <f>COUNTIFS(SALES!$A:$A,REPORT!$B$32,SALES!$F:$F,REPORT!$B36,SALES!$B:$B,REPORT!BB$1)+COUNTIFS(Consolidate!$A:$A,REPORT!$B$32,Consolidate!$F:$F,REPORT!$B36,Consolidate!$B:$B,REPORT!BB$1)</f>
        <v>0</v>
      </c>
      <c r="BC36" s="27">
        <f>COUNTIFS(SALES!$A:$A,REPORT!$B$32,SALES!$F:$F,REPORT!$B36,SALES!$B:$B,REPORT!BC$1)+COUNTIFS(Consolidate!$A:$A,REPORT!$B$32,Consolidate!$F:$F,REPORT!$B36,Consolidate!$B:$B,REPORT!BC$1)</f>
        <v>0</v>
      </c>
      <c r="BD36" s="27">
        <f>COUNTIFS(SALES!$A:$A,REPORT!$B$32,SALES!$F:$F,REPORT!$B36,SALES!$B:$B,REPORT!BD$1)+COUNTIFS(Consolidate!$A:$A,REPORT!$B$32,Consolidate!$F:$F,REPORT!$B36,Consolidate!$B:$B,REPORT!BD$1)</f>
        <v>0</v>
      </c>
      <c r="BE36" s="27">
        <f>COUNTIFS(SALES!$A:$A,REPORT!$B$32,SALES!$F:$F,REPORT!$B36,SALES!$B:$B,REPORT!BE$1)+COUNTIFS(Consolidate!$A:$A,REPORT!$B$32,Consolidate!$F:$F,REPORT!$B36,Consolidate!$B:$B,REPORT!BE$1)</f>
        <v>0</v>
      </c>
      <c r="BF36" s="27">
        <f>COUNTIFS(SALES!$A:$A,REPORT!$B$32,SALES!$F:$F,REPORT!$B36,SALES!$B:$B,REPORT!BF$1)+COUNTIFS(Consolidate!$A:$A,REPORT!$B$32,Consolidate!$F:$F,REPORT!$B36,Consolidate!$B:$B,REPORT!BF$1)</f>
        <v>0</v>
      </c>
      <c r="BG36" s="27">
        <f>COUNTIFS(SALES!$A:$A,REPORT!$B$32,SALES!$F:$F,REPORT!$B36,SALES!$B:$B,REPORT!BG$1)+COUNTIFS(Consolidate!$A:$A,REPORT!$B$32,Consolidate!$F:$F,REPORT!$B36,Consolidate!$B:$B,REPORT!BG$1)-COUNTIFS(SALES!$A:$A,REPORT!$B$32,SALES!$F:$F,REPORT!$B36,SALES!$B:$B,REPORT!BG$1,SALES!$T:$T,"cancelled")*2</f>
        <v>0</v>
      </c>
      <c r="BH36" s="27">
        <f>COUNTIFS(SALES!$A:$A,REPORT!$B$32,SALES!$F:$F,REPORT!$B36,SALES!$B:$B,REPORT!BH$1)+COUNTIFS(Consolidate!$A:$A,REPORT!$B$32,Consolidate!$F:$F,REPORT!$B36,Consolidate!$B:$B,REPORT!BH$1)-COUNTIFS(SALES!$A:$A,REPORT!$B$32,SALES!$F:$F,REPORT!$B36,SALES!$B:$B,REPORT!BH$1,SALES!$T:$T,"cancelled")*2</f>
        <v>0</v>
      </c>
      <c r="BI36" s="27">
        <f>COUNTIFS(SALES!$A:$A,REPORT!$B$32,SALES!$F:$F,REPORT!$B36,SALES!$B:$B,REPORT!BI$1)+COUNTIFS(Consolidate!$A:$A,REPORT!$B$32,Consolidate!$F:$F,REPORT!$B36,Consolidate!$B:$B,REPORT!BI$1)-COUNTIFS(SALES!$A:$A,REPORT!$B$32,SALES!$F:$F,REPORT!$B36,SALES!$B:$B,REPORT!BI$1,SALES!$T:$T,"cancelled")*2</f>
        <v>0</v>
      </c>
      <c r="BJ36" s="27">
        <f>COUNTIFS(SALES!$A:$A,REPORT!$B$32,SALES!$F:$F,REPORT!$B36,SALES!$B:$B,REPORT!BJ$1)+COUNTIFS(Consolidate!$A:$A,REPORT!$B$32,Consolidate!$F:$F,REPORT!$B36,Consolidate!$B:$B,REPORT!BJ$1)-COUNTIFS(SALES!$A:$A,REPORT!$B$32,SALES!$F:$F,REPORT!$B36,SALES!$B:$B,REPORT!BJ$1,SALES!$T:$T,"cancelled")*2</f>
        <v>0</v>
      </c>
      <c r="BK36" s="27">
        <f>COUNTIFS(SALES!$A:$A,REPORT!$B$32,SALES!$F:$F,REPORT!$B36,SALES!$B:$B,REPORT!BK$1)+COUNTIFS(Consolidate!$A:$A,REPORT!$B$32,Consolidate!$F:$F,REPORT!$B36,Consolidate!$B:$B,REPORT!BK$1)-COUNTIFS(SALES!$A:$A,REPORT!$B$32,SALES!$F:$F,REPORT!$B36,SALES!$B:$B,REPORT!BK$1,SALES!$T:$T,"cancelled")*2</f>
        <v>0</v>
      </c>
      <c r="BL36" s="27">
        <f>COUNTIFS(SALES!$A:$A,REPORT!$B$32,SALES!$F:$F,REPORT!$B36,SALES!$B:$B,REPORT!BL$1)+COUNTIFS(Consolidate!$A:$A,REPORT!$B$32,Consolidate!$F:$F,REPORT!$B36,Consolidate!$B:$B,REPORT!BL$1)-COUNTIFS(SALES!$A:$A,REPORT!$B$32,SALES!$F:$F,REPORT!$B36,SALES!$B:$B,REPORT!BL$1,SALES!$T:$T,"cancelled")*2</f>
        <v>0</v>
      </c>
      <c r="BM36" s="27">
        <f>COUNTIFS(SALES!$A:$A,REPORT!$B$32,SALES!$F:$F,REPORT!$B36,SALES!$B:$B,REPORT!BM$1)+COUNTIFS(Consolidate!$A:$A,REPORT!$B$32,Consolidate!$F:$F,REPORT!$B36,Consolidate!$B:$B,REPORT!BM$1)-COUNTIFS(SALES!$A:$A,REPORT!$B$32,SALES!$F:$F,REPORT!$B36,SALES!$B:$B,REPORT!BM$1,SALES!$T:$T,"cancelled")*2</f>
        <v>0</v>
      </c>
      <c r="BN36" s="27">
        <f>COUNTIFS(SALES!$A:$A,REPORT!$B$32,SALES!$F:$F,REPORT!$B36,SALES!$B:$B,REPORT!BN$1)+COUNTIFS(Consolidate!$A:$A,REPORT!$B$32,Consolidate!$F:$F,REPORT!$B36,Consolidate!$B:$B,REPORT!BN$1)-COUNTIFS(SALES!$A:$A,REPORT!$B$32,SALES!$F:$F,REPORT!$B36,SALES!$B:$B,REPORT!BN$1,SALES!$T:$T,"cancelled")*2</f>
        <v>0</v>
      </c>
      <c r="BO36" s="27">
        <f>COUNTIFS(SALES!$A:$A,REPORT!$B$32,SALES!$F:$F,REPORT!$B36,SALES!$B:$B,REPORT!BO$1)+COUNTIFS(Consolidate!$A:$A,REPORT!$B$32,Consolidate!$F:$F,REPORT!$B36,Consolidate!$B:$B,REPORT!BO$1)-COUNTIFS(SALES!$A:$A,REPORT!$B$32,SALES!$F:$F,REPORT!$B36,SALES!$B:$B,REPORT!BO$1,SALES!$T:$T,"cancelled")*2</f>
        <v>0</v>
      </c>
      <c r="BP36" s="27">
        <f>COUNTIFS(SALES!$A:$A,REPORT!$B$32,SALES!$F:$F,REPORT!$B36,SALES!$B:$B,REPORT!BP$1)+COUNTIFS(Consolidate!$A:$A,REPORT!$B$32,Consolidate!$F:$F,REPORT!$B36,Consolidate!$B:$B,REPORT!BP$1)-COUNTIFS(SALES!$A:$A,REPORT!$B$32,SALES!$F:$F,REPORT!$B36,SALES!$B:$B,REPORT!BP$1,SALES!$T:$T,"cancelled")*2</f>
        <v>0</v>
      </c>
      <c r="BQ36" s="27">
        <f>COUNTIFS(SALES!$A:$A,REPORT!$B$32,SALES!$F:$F,REPORT!$B36,SALES!$B:$B,REPORT!BQ$1)+COUNTIFS(Consolidate!$A:$A,REPORT!$B$32,Consolidate!$F:$F,REPORT!$B36,Consolidate!$B:$B,REPORT!BQ$1)-COUNTIFS(SALES!$A:$A,REPORT!$B$32,SALES!$F:$F,REPORT!$B36,SALES!$B:$B,REPORT!BQ$1,SALES!$T:$T,"cancelled")*2</f>
        <v>0</v>
      </c>
      <c r="BR36" s="27">
        <f>COUNTIFS(SALES!$A:$A,REPORT!$B$32,SALES!$F:$F,REPORT!$B36,SALES!$B:$B,REPORT!BR$1)+COUNTIFS(Consolidate!$A:$A,REPORT!$B$32,Consolidate!$F:$F,REPORT!$B36,Consolidate!$B:$B,REPORT!BR$1)-COUNTIFS(SALES!$A:$A,REPORT!$B$32,SALES!$F:$F,REPORT!$B36,SALES!$B:$B,REPORT!BR$1,SALES!$T:$T,"cancelled")*2</f>
        <v>0</v>
      </c>
      <c r="BS36" s="27">
        <f>COUNTIFS(SALES!$A:$A,REPORT!$B$32,SALES!$F:$F,REPORT!$B36,SALES!$B:$B,REPORT!BS$1)+COUNTIFS(Consolidate!$A:$A,REPORT!$B$32,Consolidate!$F:$F,REPORT!$B36,Consolidate!$B:$B,REPORT!BS$1)-COUNTIFS(SALES!$A:$A,REPORT!$B$32,SALES!$F:$F,REPORT!$B36,SALES!$B:$B,REPORT!BS$1,SALES!$T:$T,"cancelled")*2</f>
        <v>0</v>
      </c>
      <c r="BT36" s="27">
        <f>COUNTIFS(SALES!$A:$A,REPORT!$B$32,SALES!$F:$F,REPORT!$B36,SALES!$B:$B,REPORT!BT$1)+COUNTIFS(Consolidate!$A:$A,REPORT!$B$32,Consolidate!$F:$F,REPORT!$B36,Consolidate!$B:$B,REPORT!BT$1)-COUNTIFS(SALES!$A:$A,REPORT!$B$32,SALES!$F:$F,REPORT!$B36,SALES!$B:$B,REPORT!BT$1,SALES!$T:$T,"cancelled")*2</f>
        <v>0</v>
      </c>
      <c r="BU36" s="27">
        <f>COUNTIFS(SALES!$A:$A,REPORT!$B$32,SALES!$F:$F,REPORT!$B36,SALES!$B:$B,REPORT!BU$1)+COUNTIFS(Consolidate!$A:$A,REPORT!$B$32,Consolidate!$F:$F,REPORT!$B36,Consolidate!$B:$B,REPORT!BU$1)-COUNTIFS(SALES!$A:$A,REPORT!$B$32,SALES!$F:$F,REPORT!$B36,SALES!$B:$B,REPORT!BU$1,SALES!$T:$T,"cancelled")*2</f>
        <v>0</v>
      </c>
      <c r="BV36" s="27">
        <f>COUNTIFS(SALES!$A:$A,REPORT!$B$32,SALES!$F:$F,REPORT!$B36,SALES!$B:$B,REPORT!BV$1)+COUNTIFS(Consolidate!$A:$A,REPORT!$B$32,Consolidate!$F:$F,REPORT!$B36,Consolidate!$B:$B,REPORT!BV$1)-COUNTIFS(SALES!$A:$A,REPORT!$B$32,SALES!$F:$F,REPORT!$B36,SALES!$B:$B,REPORT!BV$1,SALES!$T:$T,"cancelled")*2</f>
        <v>0</v>
      </c>
      <c r="BW36" s="27">
        <f>COUNTIFS(SALES!$A:$A,REPORT!$B$32,SALES!$F:$F,REPORT!$B36,SALES!$B:$B,REPORT!BW$1)+COUNTIFS(Consolidate!$A:$A,REPORT!$B$32,Consolidate!$F:$F,REPORT!$B36,Consolidate!$B:$B,REPORT!BW$1)-COUNTIFS(SALES!$A:$A,REPORT!$B$32,SALES!$F:$F,REPORT!$B36,SALES!$B:$B,REPORT!BW$1,SALES!$T:$T,"cancelled")*2</f>
        <v>0</v>
      </c>
      <c r="BX36" s="27">
        <f>COUNTIFS(SALES!$A:$A,REPORT!$B$32,SALES!$F:$F,REPORT!$B36,SALES!$B:$B,REPORT!BX$1)+COUNTIFS(Consolidate!$A:$A,REPORT!$B$32,Consolidate!$F:$F,REPORT!$B36,Consolidate!$B:$B,REPORT!BX$1)-COUNTIFS(SALES!$A:$A,REPORT!$B$32,SALES!$F:$F,REPORT!$B36,SALES!$B:$B,REPORT!BX$1,SALES!$T:$T,"cancelled")*2</f>
        <v>0</v>
      </c>
      <c r="BY36" s="27">
        <f>COUNTIFS(SALES!$A:$A,REPORT!$B$32,SALES!$F:$F,REPORT!$B36,SALES!$B:$B,REPORT!BY$1)+COUNTIFS(Consolidate!$A:$A,REPORT!$B$32,Consolidate!$F:$F,REPORT!$B36,Consolidate!$B:$B,REPORT!BY$1)-COUNTIFS(SALES!$A:$A,REPORT!$B$32,SALES!$F:$F,REPORT!$B36,SALES!$B:$B,REPORT!BY$1,SALES!$T:$T,"cancelled")*2</f>
        <v>0</v>
      </c>
      <c r="BZ36" s="27">
        <f>COUNTIFS(SALES!$A:$A,REPORT!$B$32,SALES!$F:$F,REPORT!$B36,SALES!$B:$B,REPORT!BZ$1)+COUNTIFS(Consolidate!$A:$A,REPORT!$B$32,Consolidate!$F:$F,REPORT!$B36,Consolidate!$B:$B,REPORT!BZ$1)-COUNTIFS(SALES!$A:$A,REPORT!$B$32,SALES!$F:$F,REPORT!$B36,SALES!$B:$B,REPORT!BZ$1,SALES!$T:$T,"cancelled")*2</f>
        <v>0</v>
      </c>
      <c r="CA36" s="27">
        <f>COUNTIFS(SALES!$A:$A,REPORT!$B$32,SALES!$F:$F,REPORT!$B36,SALES!$B:$B,REPORT!CA$1)+COUNTIFS(Consolidate!$A:$A,REPORT!$B$32,Consolidate!$F:$F,REPORT!$B36,Consolidate!$B:$B,REPORT!CA$1)-COUNTIFS(SALES!$A:$A,REPORT!$B$32,SALES!$F:$F,REPORT!$B36,SALES!$B:$B,REPORT!CA$1,SALES!$T:$T,"cancelled")*2</f>
        <v>0</v>
      </c>
      <c r="CB36" s="27">
        <f>COUNTIFS(SALES!$A:$A,REPORT!$B$32,SALES!$F:$F,REPORT!$B36,SALES!$B:$B,REPORT!CB$1)+COUNTIFS(Consolidate!$A:$A,REPORT!$B$32,Consolidate!$F:$F,REPORT!$B36,Consolidate!$B:$B,REPORT!CB$1)-COUNTIFS(SALES!$A:$A,REPORT!$B$32,SALES!$F:$F,REPORT!$B36,SALES!$B:$B,REPORT!CB$1,SALES!$T:$T,"cancelled")*2</f>
        <v>0</v>
      </c>
      <c r="CC36" s="27">
        <f>COUNTIFS(SALES!$A:$A,REPORT!$B$32,SALES!$F:$F,REPORT!$B36,SALES!$B:$B,REPORT!CC$1)+COUNTIFS(Consolidate!$A:$A,REPORT!$B$32,Consolidate!$F:$F,REPORT!$B36,Consolidate!$B:$B,REPORT!CC$1)-COUNTIFS(SALES!$A:$A,REPORT!$B$32,SALES!$F:$F,REPORT!$B36,SALES!$B:$B,REPORT!CC$1,SALES!$T:$T,"cancelled")*2</f>
        <v>0</v>
      </c>
    </row>
    <row r="37" spans="1:81" x14ac:dyDescent="0.3">
      <c r="A37" s="19" t="s">
        <v>426</v>
      </c>
      <c r="B37" s="19" t="s">
        <v>1</v>
      </c>
      <c r="C37" s="12">
        <f>G37+H37+I37+F37+E37+D37</f>
        <v>12</v>
      </c>
      <c r="D37" s="12">
        <f>SUM(M37:Q37)</f>
        <v>0</v>
      </c>
      <c r="E37" s="12">
        <f>SUM(R37:AC37)</f>
        <v>0</v>
      </c>
      <c r="F37" s="12">
        <f>SUM(AD37:AO37)</f>
        <v>0</v>
      </c>
      <c r="G37" s="12">
        <f>SUM(AP37:BA37)</f>
        <v>2</v>
      </c>
      <c r="H37" s="12">
        <f>SUM(BB37:BM37)</f>
        <v>6</v>
      </c>
      <c r="I37" s="12">
        <f>SUM(BN37:BY37)</f>
        <v>4</v>
      </c>
      <c r="J37" s="12">
        <f>SUM(BZ37:CK37)</f>
        <v>1</v>
      </c>
      <c r="K37" s="12"/>
      <c r="L37" s="12"/>
      <c r="M37" s="27">
        <f>COUNTIFS(SALES!$A:$A,REPORT!$B$32,SALES!$F:$F,REPORT!$B37,SALES!$B:$B,REPORT!M$1)+COUNTIFS(Consolidate!$A:$A,REPORT!$B$32,Consolidate!$F:$F,REPORT!$B37,Consolidate!$B:$B,REPORT!M$1)</f>
        <v>0</v>
      </c>
      <c r="N37" s="27">
        <f>COUNTIFS(SALES!$A:$A,REPORT!$B$32,SALES!$F:$F,REPORT!$B37,SALES!$B:$B,REPORT!N$1)+COUNTIFS(Consolidate!$A:$A,REPORT!$B$32,Consolidate!$F:$F,REPORT!$B37,Consolidate!$B:$B,REPORT!N$1)</f>
        <v>0</v>
      </c>
      <c r="O37" s="27">
        <f>COUNTIFS(SALES!$A:$A,REPORT!$B$32,SALES!$F:$F,REPORT!$B37,SALES!$B:$B,REPORT!O$1)+COUNTIFS(Consolidate!$A:$A,REPORT!$B$32,Consolidate!$F:$F,REPORT!$B37,Consolidate!$B:$B,REPORT!O$1)</f>
        <v>0</v>
      </c>
      <c r="P37" s="27">
        <f>COUNTIFS(SALES!$A:$A,REPORT!$B$32,SALES!$F:$F,REPORT!$B37,SALES!$B:$B,REPORT!P$1)+COUNTIFS(Consolidate!$A:$A,REPORT!$B$32,Consolidate!$F:$F,REPORT!$B37,Consolidate!$B:$B,REPORT!P$1)</f>
        <v>0</v>
      </c>
      <c r="Q37" s="27">
        <f>COUNTIFS(SALES!$A:$A,REPORT!$B$32,SALES!$F:$F,REPORT!$B37,SALES!$B:$B,REPORT!Q$1)+COUNTIFS(Consolidate!$A:$A,REPORT!$B$32,Consolidate!$F:$F,REPORT!$B37,Consolidate!$B:$B,REPORT!Q$1)</f>
        <v>0</v>
      </c>
      <c r="R37" s="27">
        <f>COUNTIFS(SALES!$A:$A,REPORT!$B$32,SALES!$F:$F,REPORT!$B37,SALES!$B:$B,REPORT!R$1)+COUNTIFS(Consolidate!$A:$A,REPORT!$B$32,Consolidate!$F:$F,REPORT!$B37,Consolidate!$B:$B,REPORT!R$1)</f>
        <v>0</v>
      </c>
      <c r="S37" s="27">
        <f>COUNTIFS(SALES!$A:$A,REPORT!$B$32,SALES!$F:$F,REPORT!$B37,SALES!$B:$B,REPORT!S$1)+COUNTIFS(Consolidate!$A:$A,REPORT!$B$32,Consolidate!$F:$F,REPORT!$B37,Consolidate!$B:$B,REPORT!S$1)</f>
        <v>0</v>
      </c>
      <c r="T37" s="27">
        <f>COUNTIFS(SALES!$A:$A,REPORT!$B$32,SALES!$F:$F,REPORT!$B37,SALES!$B:$B,REPORT!T$1)+COUNTIFS(Consolidate!$A:$A,REPORT!$B$32,Consolidate!$F:$F,REPORT!$B37,Consolidate!$B:$B,REPORT!T$1)</f>
        <v>0</v>
      </c>
      <c r="U37" s="27">
        <f>COUNTIFS(SALES!$A:$A,REPORT!$B$32,SALES!$F:$F,REPORT!$B37,SALES!$B:$B,REPORT!U$1)+COUNTIFS(Consolidate!$A:$A,REPORT!$B$32,Consolidate!$F:$F,REPORT!$B37,Consolidate!$B:$B,REPORT!U$1)</f>
        <v>0</v>
      </c>
      <c r="V37" s="27">
        <f>COUNTIFS(SALES!$A:$A,REPORT!$B$32,SALES!$F:$F,REPORT!$B37,SALES!$B:$B,REPORT!V$1)+COUNTIFS(Consolidate!$A:$A,REPORT!$B$32,Consolidate!$F:$F,REPORT!$B37,Consolidate!$B:$B,REPORT!V$1)</f>
        <v>0</v>
      </c>
      <c r="W37" s="27">
        <f>COUNTIFS(SALES!$A:$A,REPORT!$B$32,SALES!$F:$F,REPORT!$B37,SALES!$B:$B,REPORT!W$1)+COUNTIFS(Consolidate!$A:$A,REPORT!$B$32,Consolidate!$F:$F,REPORT!$B37,Consolidate!$B:$B,REPORT!W$1)</f>
        <v>0</v>
      </c>
      <c r="X37" s="27">
        <f>COUNTIFS(SALES!$A:$A,REPORT!$B$32,SALES!$F:$F,REPORT!$B37,SALES!$B:$B,REPORT!X$1)+COUNTIFS(Consolidate!$A:$A,REPORT!$B$32,Consolidate!$F:$F,REPORT!$B37,Consolidate!$B:$B,REPORT!X$1)</f>
        <v>0</v>
      </c>
      <c r="Y37" s="27">
        <f>COUNTIFS(SALES!$A:$A,REPORT!$B$32,SALES!$F:$F,REPORT!$B37,SALES!$B:$B,REPORT!Y$1)+COUNTIFS(Consolidate!$A:$A,REPORT!$B$32,Consolidate!$F:$F,REPORT!$B37,Consolidate!$B:$B,REPORT!Y$1)</f>
        <v>0</v>
      </c>
      <c r="Z37" s="27">
        <f>COUNTIFS(SALES!$A:$A,REPORT!$B$32,SALES!$F:$F,REPORT!$B37,SALES!$B:$B,REPORT!Z$1)+COUNTIFS(Consolidate!$A:$A,REPORT!$B$32,Consolidate!$F:$F,REPORT!$B37,Consolidate!$B:$B,REPORT!Z$1)</f>
        <v>0</v>
      </c>
      <c r="AA37" s="27">
        <f>COUNTIFS(SALES!$A:$A,REPORT!$B$32,SALES!$F:$F,REPORT!$B37,SALES!$B:$B,REPORT!AA$1)+COUNTIFS(Consolidate!$A:$A,REPORT!$B$32,Consolidate!$F:$F,REPORT!$B37,Consolidate!$B:$B,REPORT!AA$1)</f>
        <v>0</v>
      </c>
      <c r="AB37" s="27">
        <f>COUNTIFS(SALES!$A:$A,REPORT!$B$32,SALES!$F:$F,REPORT!$B37,SALES!$B:$B,REPORT!AB$1)+COUNTIFS(Consolidate!$A:$A,REPORT!$B$32,Consolidate!$F:$F,REPORT!$B37,Consolidate!$B:$B,REPORT!AB$1)</f>
        <v>0</v>
      </c>
      <c r="AC37" s="27">
        <f>COUNTIFS(SALES!$A:$A,REPORT!$B$32,SALES!$F:$F,REPORT!$B37,SALES!$B:$B,REPORT!AC$1)+COUNTIFS(Consolidate!$A:$A,REPORT!$B$32,Consolidate!$F:$F,REPORT!$B37,Consolidate!$B:$B,REPORT!AC$1)</f>
        <v>0</v>
      </c>
      <c r="AD37" s="27">
        <f>COUNTIFS(SALES!$A:$A,REPORT!$B$32,SALES!$F:$F,REPORT!$B37,SALES!$B:$B,REPORT!AD$1)+COUNTIFS(Consolidate!$A:$A,REPORT!$B$32,Consolidate!$F:$F,REPORT!$B37,Consolidate!$B:$B,REPORT!AD$1)</f>
        <v>0</v>
      </c>
      <c r="AE37" s="27">
        <f>COUNTIFS(SALES!$A:$A,REPORT!$B$32,SALES!$F:$F,REPORT!$B37,SALES!$B:$B,REPORT!AE$1)+COUNTIFS(Consolidate!$A:$A,REPORT!$B$32,Consolidate!$F:$F,REPORT!$B37,Consolidate!$B:$B,REPORT!AE$1)</f>
        <v>0</v>
      </c>
      <c r="AF37" s="27">
        <f>COUNTIFS(SALES!$A:$A,REPORT!$B$32,SALES!$F:$F,REPORT!$B37,SALES!$B:$B,REPORT!AF$1)+COUNTIFS(Consolidate!$A:$A,REPORT!$B$32,Consolidate!$F:$F,REPORT!$B37,Consolidate!$B:$B,REPORT!AF$1)</f>
        <v>0</v>
      </c>
      <c r="AG37" s="27">
        <f>COUNTIFS(SALES!$A:$A,REPORT!$B$32,SALES!$F:$F,REPORT!$B37,SALES!$B:$B,REPORT!AG$1)+COUNTIFS(Consolidate!$A:$A,REPORT!$B$32,Consolidate!$F:$F,REPORT!$B37,Consolidate!$B:$B,REPORT!AG$1)</f>
        <v>0</v>
      </c>
      <c r="AH37" s="27">
        <f>COUNTIFS(SALES!$A:$A,REPORT!$B$32,SALES!$F:$F,REPORT!$B37,SALES!$B:$B,REPORT!AH$1)+COUNTIFS(Consolidate!$A:$A,REPORT!$B$32,Consolidate!$F:$F,REPORT!$B37,Consolidate!$B:$B,REPORT!AH$1)</f>
        <v>0</v>
      </c>
      <c r="AI37" s="27">
        <f>COUNTIFS(SALES!$A:$A,REPORT!$B$32,SALES!$F:$F,REPORT!$B37,SALES!$B:$B,REPORT!AI$1)+COUNTIFS(Consolidate!$A:$A,REPORT!$B$32,Consolidate!$F:$F,REPORT!$B37,Consolidate!$B:$B,REPORT!AI$1)</f>
        <v>0</v>
      </c>
      <c r="AJ37" s="27">
        <f>COUNTIFS(SALES!$A:$A,REPORT!$B$32,SALES!$F:$F,REPORT!$B37,SALES!$B:$B,REPORT!AJ$1)+COUNTIFS(Consolidate!$A:$A,REPORT!$B$32,Consolidate!$F:$F,REPORT!$B37,Consolidate!$B:$B,REPORT!AJ$1)</f>
        <v>0</v>
      </c>
      <c r="AK37" s="27">
        <f>COUNTIFS(SALES!$A:$A,REPORT!$B$32,SALES!$F:$F,REPORT!$B37,SALES!$B:$B,REPORT!AK$1)+COUNTIFS(Consolidate!$A:$A,REPORT!$B$32,Consolidate!$F:$F,REPORT!$B37,Consolidate!$B:$B,REPORT!AK$1)</f>
        <v>0</v>
      </c>
      <c r="AL37" s="27">
        <f>COUNTIFS(SALES!$A:$A,REPORT!$B$32,SALES!$F:$F,REPORT!$B37,SALES!$B:$B,REPORT!AL$1)+COUNTIFS(Consolidate!$A:$A,REPORT!$B$32,Consolidate!$F:$F,REPORT!$B37,Consolidate!$B:$B,REPORT!AL$1)</f>
        <v>0</v>
      </c>
      <c r="AM37" s="27">
        <f>COUNTIFS(SALES!$A:$A,REPORT!$B$32,SALES!$F:$F,REPORT!$B37,SALES!$B:$B,REPORT!AM$1)+COUNTIFS(Consolidate!$A:$A,REPORT!$B$32,Consolidate!$F:$F,REPORT!$B37,Consolidate!$B:$B,REPORT!AM$1)</f>
        <v>0</v>
      </c>
      <c r="AN37" s="27">
        <f>COUNTIFS(SALES!$A:$A,REPORT!$B$32,SALES!$F:$F,REPORT!$B37,SALES!$B:$B,REPORT!AN$1)+COUNTIFS(Consolidate!$A:$A,REPORT!$B$32,Consolidate!$F:$F,REPORT!$B37,Consolidate!$B:$B,REPORT!AN$1)</f>
        <v>0</v>
      </c>
      <c r="AO37" s="27">
        <f>COUNTIFS(SALES!$A:$A,REPORT!$B$32,SALES!$F:$F,REPORT!$B37,SALES!$B:$B,REPORT!AO$1)+COUNTIFS(Consolidate!$A:$A,REPORT!$B$32,Consolidate!$F:$F,REPORT!$B37,Consolidate!$B:$B,REPORT!AO$1)</f>
        <v>0</v>
      </c>
      <c r="AP37" s="27">
        <f>COUNTIFS(SALES!$A:$A,REPORT!$B$32,SALES!$F:$F,REPORT!$B37,SALES!$B:$B,REPORT!AP$1)+COUNTIFS(Consolidate!$A:$A,REPORT!$B$32,Consolidate!$F:$F,REPORT!$B37,Consolidate!$B:$B,REPORT!AP$1)</f>
        <v>2</v>
      </c>
      <c r="AQ37" s="27">
        <f>COUNTIFS(SALES!$A:$A,REPORT!$B$32,SALES!$F:$F,REPORT!$B37,SALES!$B:$B,REPORT!AQ$1)+COUNTIFS(Consolidate!$A:$A,REPORT!$B$32,Consolidate!$F:$F,REPORT!$B37,Consolidate!$B:$B,REPORT!AQ$1)</f>
        <v>0</v>
      </c>
      <c r="AR37" s="27">
        <f>COUNTIFS(SALES!$A:$A,REPORT!$B$32,SALES!$F:$F,REPORT!$B37,SALES!$B:$B,REPORT!AR$1)+COUNTIFS(Consolidate!$A:$A,REPORT!$B$32,Consolidate!$F:$F,REPORT!$B37,Consolidate!$B:$B,REPORT!AR$1)</f>
        <v>0</v>
      </c>
      <c r="AS37" s="27">
        <f>COUNTIFS(SALES!$A:$A,REPORT!$B$32,SALES!$F:$F,REPORT!$B37,SALES!$B:$B,REPORT!AS$1)+COUNTIFS(Consolidate!$A:$A,REPORT!$B$32,Consolidate!$F:$F,REPORT!$B37,Consolidate!$B:$B,REPORT!AS$1)</f>
        <v>0</v>
      </c>
      <c r="AT37" s="27">
        <f>COUNTIFS(SALES!$A:$A,REPORT!$B$32,SALES!$F:$F,REPORT!$B37,SALES!$B:$B,REPORT!AT$1)+COUNTIFS(Consolidate!$A:$A,REPORT!$B$32,Consolidate!$F:$F,REPORT!$B37,Consolidate!$B:$B,REPORT!AT$1)</f>
        <v>0</v>
      </c>
      <c r="AU37" s="27">
        <f>COUNTIFS(SALES!$A:$A,REPORT!$B$32,SALES!$F:$F,REPORT!$B37,SALES!$B:$B,REPORT!AU$1)+COUNTIFS(Consolidate!$A:$A,REPORT!$B$32,Consolidate!$F:$F,REPORT!$B37,Consolidate!$B:$B,REPORT!AU$1)</f>
        <v>0</v>
      </c>
      <c r="AV37" s="27">
        <f>COUNTIFS(SALES!$A:$A,REPORT!$B$32,SALES!$F:$F,REPORT!$B37,SALES!$B:$B,REPORT!AV$1)+COUNTIFS(Consolidate!$A:$A,REPORT!$B$32,Consolidate!$F:$F,REPORT!$B37,Consolidate!$B:$B,REPORT!AV$1)</f>
        <v>0</v>
      </c>
      <c r="AW37" s="27">
        <f>COUNTIFS(SALES!$A:$A,REPORT!$B$32,SALES!$F:$F,REPORT!$B37,SALES!$B:$B,REPORT!AW$1)+COUNTIFS(Consolidate!$A:$A,REPORT!$B$32,Consolidate!$F:$F,REPORT!$B37,Consolidate!$B:$B,REPORT!AW$1)</f>
        <v>0</v>
      </c>
      <c r="AX37" s="27">
        <f>COUNTIFS(SALES!$A:$A,REPORT!$B$32,SALES!$F:$F,REPORT!$B37,SALES!$B:$B,REPORT!AX$1)+COUNTIFS(Consolidate!$A:$A,REPORT!$B$32,Consolidate!$F:$F,REPORT!$B37,Consolidate!$B:$B,REPORT!AX$1)</f>
        <v>0</v>
      </c>
      <c r="AY37" s="27">
        <f>COUNTIFS(SALES!$A:$A,REPORT!$B$32,SALES!$F:$F,REPORT!$B37,SALES!$B:$B,REPORT!AY$1)+COUNTIFS(Consolidate!$A:$A,REPORT!$B$32,Consolidate!$F:$F,REPORT!$B37,Consolidate!$B:$B,REPORT!AY$1)</f>
        <v>0</v>
      </c>
      <c r="AZ37" s="27">
        <f>COUNTIFS(SALES!$A:$A,REPORT!$B$32,SALES!$F:$F,REPORT!$B37,SALES!$B:$B,REPORT!AZ$1)+COUNTIFS(Consolidate!$A:$A,REPORT!$B$32,Consolidate!$F:$F,REPORT!$B37,Consolidate!$B:$B,REPORT!AZ$1)</f>
        <v>0</v>
      </c>
      <c r="BA37" s="27">
        <f>COUNTIFS(SALES!$A:$A,REPORT!$B$32,SALES!$F:$F,REPORT!$B37,SALES!$B:$B,REPORT!BA$1)+COUNTIFS(Consolidate!$A:$A,REPORT!$B$32,Consolidate!$F:$F,REPORT!$B37,Consolidate!$B:$B,REPORT!BA$1)</f>
        <v>0</v>
      </c>
      <c r="BB37" s="27">
        <f>COUNTIFS(SALES!$A:$A,REPORT!$B$32,SALES!$F:$F,REPORT!$B37,SALES!$B:$B,REPORT!BB$1)+COUNTIFS(Consolidate!$A:$A,REPORT!$B$32,Consolidate!$F:$F,REPORT!$B37,Consolidate!$B:$B,REPORT!BB$1)</f>
        <v>0</v>
      </c>
      <c r="BC37" s="27">
        <f>COUNTIFS(SALES!$A:$A,REPORT!$B$32,SALES!$F:$F,REPORT!$B37,SALES!$B:$B,REPORT!BC$1)+COUNTIFS(Consolidate!$A:$A,REPORT!$B$32,Consolidate!$F:$F,REPORT!$B37,Consolidate!$B:$B,REPORT!BC$1)</f>
        <v>2</v>
      </c>
      <c r="BD37" s="27">
        <f>COUNTIFS(SALES!$A:$A,REPORT!$B$32,SALES!$F:$F,REPORT!$B37,SALES!$B:$B,REPORT!BD$1)+COUNTIFS(Consolidate!$A:$A,REPORT!$B$32,Consolidate!$F:$F,REPORT!$B37,Consolidate!$B:$B,REPORT!BD$1)</f>
        <v>0</v>
      </c>
      <c r="BE37" s="27">
        <f>COUNTIFS(SALES!$A:$A,REPORT!$B$32,SALES!$F:$F,REPORT!$B37,SALES!$B:$B,REPORT!BE$1)+COUNTIFS(Consolidate!$A:$A,REPORT!$B$32,Consolidate!$F:$F,REPORT!$B37,Consolidate!$B:$B,REPORT!BE$1)</f>
        <v>3</v>
      </c>
      <c r="BF37" s="27">
        <f>COUNTIFS(SALES!$A:$A,REPORT!$B$32,SALES!$F:$F,REPORT!$B37,SALES!$B:$B,REPORT!BF$1)+COUNTIFS(Consolidate!$A:$A,REPORT!$B$32,Consolidate!$F:$F,REPORT!$B37,Consolidate!$B:$B,REPORT!BF$1)</f>
        <v>0</v>
      </c>
      <c r="BG37" s="27">
        <f>COUNTIFS(SALES!$A:$A,REPORT!$B$32,SALES!$F:$F,REPORT!$B37,SALES!$B:$B,REPORT!BG$1)+COUNTIFS(Consolidate!$A:$A,REPORT!$B$32,Consolidate!$F:$F,REPORT!$B37,Consolidate!$B:$B,REPORT!BG$1)-COUNTIFS(SALES!$A:$A,REPORT!$B$32,SALES!$F:$F,REPORT!$B37,SALES!$B:$B,REPORT!BG$1,SALES!$T:$T,"cancelled")*2</f>
        <v>0</v>
      </c>
      <c r="BH37" s="27">
        <f>COUNTIFS(SALES!$A:$A,REPORT!$B$32,SALES!$F:$F,REPORT!$B37,SALES!$B:$B,REPORT!BH$1)+COUNTIFS(Consolidate!$A:$A,REPORT!$B$32,Consolidate!$F:$F,REPORT!$B37,Consolidate!$B:$B,REPORT!BH$1)-COUNTIFS(SALES!$A:$A,REPORT!$B$32,SALES!$F:$F,REPORT!$B37,SALES!$B:$B,REPORT!BH$1,SALES!$T:$T,"cancelled")*2</f>
        <v>0</v>
      </c>
      <c r="BI37" s="27">
        <f>COUNTIFS(SALES!$A:$A,REPORT!$B$32,SALES!$F:$F,REPORT!$B37,SALES!$B:$B,REPORT!BI$1)+COUNTIFS(Consolidate!$A:$A,REPORT!$B$32,Consolidate!$F:$F,REPORT!$B37,Consolidate!$B:$B,REPORT!BI$1)-COUNTIFS(SALES!$A:$A,REPORT!$B$32,SALES!$F:$F,REPORT!$B37,SALES!$B:$B,REPORT!BI$1,SALES!$T:$T,"cancelled")*2</f>
        <v>0</v>
      </c>
      <c r="BJ37" s="27">
        <f>COUNTIFS(SALES!$A:$A,REPORT!$B$32,SALES!$F:$F,REPORT!$B37,SALES!$B:$B,REPORT!BJ$1)+COUNTIFS(Consolidate!$A:$A,REPORT!$B$32,Consolidate!$F:$F,REPORT!$B37,Consolidate!$B:$B,REPORT!BJ$1)-COUNTIFS(SALES!$A:$A,REPORT!$B$32,SALES!$F:$F,REPORT!$B37,SALES!$B:$B,REPORT!BJ$1,SALES!$T:$T,"cancelled")*2</f>
        <v>1</v>
      </c>
      <c r="BK37" s="27">
        <f>COUNTIFS(SALES!$A:$A,REPORT!$B$32,SALES!$F:$F,REPORT!$B37,SALES!$B:$B,REPORT!BK$1)+COUNTIFS(Consolidate!$A:$A,REPORT!$B$32,Consolidate!$F:$F,REPORT!$B37,Consolidate!$B:$B,REPORT!BK$1)-COUNTIFS(SALES!$A:$A,REPORT!$B$32,SALES!$F:$F,REPORT!$B37,SALES!$B:$B,REPORT!BK$1,SALES!$T:$T,"cancelled")*2</f>
        <v>0</v>
      </c>
      <c r="BL37" s="27">
        <f>COUNTIFS(SALES!$A:$A,REPORT!$B$32,SALES!$F:$F,REPORT!$B37,SALES!$B:$B,REPORT!BL$1)+COUNTIFS(Consolidate!$A:$A,REPORT!$B$32,Consolidate!$F:$F,REPORT!$B37,Consolidate!$B:$B,REPORT!BL$1)-COUNTIFS(SALES!$A:$A,REPORT!$B$32,SALES!$F:$F,REPORT!$B37,SALES!$B:$B,REPORT!BL$1,SALES!$T:$T,"cancelled")*2</f>
        <v>0</v>
      </c>
      <c r="BM37" s="27">
        <f>COUNTIFS(SALES!$A:$A,REPORT!$B$32,SALES!$F:$F,REPORT!$B37,SALES!$B:$B,REPORT!BM$1)+COUNTIFS(Consolidate!$A:$A,REPORT!$B$32,Consolidate!$F:$F,REPORT!$B37,Consolidate!$B:$B,REPORT!BM$1)-COUNTIFS(SALES!$A:$A,REPORT!$B$32,SALES!$F:$F,REPORT!$B37,SALES!$B:$B,REPORT!BM$1,SALES!$T:$T,"cancelled")*2</f>
        <v>0</v>
      </c>
      <c r="BN37" s="27">
        <f>COUNTIFS(SALES!$A:$A,REPORT!$B$32,SALES!$F:$F,REPORT!$B37,SALES!$B:$B,REPORT!BN$1)+COUNTIFS(Consolidate!$A:$A,REPORT!$B$32,Consolidate!$F:$F,REPORT!$B37,Consolidate!$B:$B,REPORT!BN$1)-COUNTIFS(SALES!$A:$A,REPORT!$B$32,SALES!$F:$F,REPORT!$B37,SALES!$B:$B,REPORT!BN$1,SALES!$T:$T,"cancelled")*2</f>
        <v>2</v>
      </c>
      <c r="BO37" s="27">
        <f>COUNTIFS(SALES!$A:$A,REPORT!$B$32,SALES!$F:$F,REPORT!$B37,SALES!$B:$B,REPORT!BO$1)+COUNTIFS(Consolidate!$A:$A,REPORT!$B$32,Consolidate!$F:$F,REPORT!$B37,Consolidate!$B:$B,REPORT!BO$1)-COUNTIFS(SALES!$A:$A,REPORT!$B$32,SALES!$F:$F,REPORT!$B37,SALES!$B:$B,REPORT!BO$1,SALES!$T:$T,"cancelled")*2</f>
        <v>0</v>
      </c>
      <c r="BP37" s="27">
        <f>COUNTIFS(SALES!$A:$A,REPORT!$B$32,SALES!$F:$F,REPORT!$B37,SALES!$B:$B,REPORT!BP$1)+COUNTIFS(Consolidate!$A:$A,REPORT!$B$32,Consolidate!$F:$F,REPORT!$B37,Consolidate!$B:$B,REPORT!BP$1)-COUNTIFS(SALES!$A:$A,REPORT!$B$32,SALES!$F:$F,REPORT!$B37,SALES!$B:$B,REPORT!BP$1,SALES!$T:$T,"cancelled")*2</f>
        <v>0</v>
      </c>
      <c r="BQ37" s="27">
        <f>COUNTIFS(SALES!$A:$A,REPORT!$B$32,SALES!$F:$F,REPORT!$B37,SALES!$B:$B,REPORT!BQ$1)+COUNTIFS(Consolidate!$A:$A,REPORT!$B$32,Consolidate!$F:$F,REPORT!$B37,Consolidate!$B:$B,REPORT!BQ$1)-COUNTIFS(SALES!$A:$A,REPORT!$B$32,SALES!$F:$F,REPORT!$B37,SALES!$B:$B,REPORT!BQ$1,SALES!$T:$T,"cancelled")*2</f>
        <v>0</v>
      </c>
      <c r="BR37" s="27">
        <f>COUNTIFS(SALES!$A:$A,REPORT!$B$32,SALES!$F:$F,REPORT!$B37,SALES!$B:$B,REPORT!BR$1)+COUNTIFS(Consolidate!$A:$A,REPORT!$B$32,Consolidate!$F:$F,REPORT!$B37,Consolidate!$B:$B,REPORT!BR$1)-COUNTIFS(SALES!$A:$A,REPORT!$B$32,SALES!$F:$F,REPORT!$B37,SALES!$B:$B,REPORT!BR$1,SALES!$T:$T,"cancelled")*2</f>
        <v>0</v>
      </c>
      <c r="BS37" s="27">
        <f>COUNTIFS(SALES!$A:$A,REPORT!$B$32,SALES!$F:$F,REPORT!$B37,SALES!$B:$B,REPORT!BS$1)+COUNTIFS(Consolidate!$A:$A,REPORT!$B$32,Consolidate!$F:$F,REPORT!$B37,Consolidate!$B:$B,REPORT!BS$1)-COUNTIFS(SALES!$A:$A,REPORT!$B$32,SALES!$F:$F,REPORT!$B37,SALES!$B:$B,REPORT!BS$1,SALES!$T:$T,"cancelled")*2</f>
        <v>0</v>
      </c>
      <c r="BT37" s="27">
        <f>COUNTIFS(SALES!$A:$A,REPORT!$B$32,SALES!$F:$F,REPORT!$B37,SALES!$B:$B,REPORT!BT$1)+COUNTIFS(Consolidate!$A:$A,REPORT!$B$32,Consolidate!$F:$F,REPORT!$B37,Consolidate!$B:$B,REPORT!BT$1)-COUNTIFS(SALES!$A:$A,REPORT!$B$32,SALES!$F:$F,REPORT!$B37,SALES!$B:$B,REPORT!BT$1,SALES!$T:$T,"cancelled")*2</f>
        <v>0</v>
      </c>
      <c r="BU37" s="27">
        <f>COUNTIFS(SALES!$A:$A,REPORT!$B$32,SALES!$F:$F,REPORT!$B37,SALES!$B:$B,REPORT!BU$1)+COUNTIFS(Consolidate!$A:$A,REPORT!$B$32,Consolidate!$F:$F,REPORT!$B37,Consolidate!$B:$B,REPORT!BU$1)-COUNTIFS(SALES!$A:$A,REPORT!$B$32,SALES!$F:$F,REPORT!$B37,SALES!$B:$B,REPORT!BU$1,SALES!$T:$T,"cancelled")*2</f>
        <v>1</v>
      </c>
      <c r="BV37" s="27">
        <f>COUNTIFS(SALES!$A:$A,REPORT!$B$32,SALES!$F:$F,REPORT!$B37,SALES!$B:$B,REPORT!BV$1)+COUNTIFS(Consolidate!$A:$A,REPORT!$B$32,Consolidate!$F:$F,REPORT!$B37,Consolidate!$B:$B,REPORT!BV$1)-COUNTIFS(SALES!$A:$A,REPORT!$B$32,SALES!$F:$F,REPORT!$B37,SALES!$B:$B,REPORT!BV$1,SALES!$T:$T,"cancelled")*2</f>
        <v>0</v>
      </c>
      <c r="BW37" s="27">
        <f>COUNTIFS(SALES!$A:$A,REPORT!$B$32,SALES!$F:$F,REPORT!$B37,SALES!$B:$B,REPORT!BW$1)+COUNTIFS(Consolidate!$A:$A,REPORT!$B$32,Consolidate!$F:$F,REPORT!$B37,Consolidate!$B:$B,REPORT!BW$1)-COUNTIFS(SALES!$A:$A,REPORT!$B$32,SALES!$F:$F,REPORT!$B37,SALES!$B:$B,REPORT!BW$1,SALES!$T:$T,"cancelled")*2</f>
        <v>0</v>
      </c>
      <c r="BX37" s="27">
        <f>COUNTIFS(SALES!$A:$A,REPORT!$B$32,SALES!$F:$F,REPORT!$B37,SALES!$B:$B,REPORT!BX$1)+COUNTIFS(Consolidate!$A:$A,REPORT!$B$32,Consolidate!$F:$F,REPORT!$B37,Consolidate!$B:$B,REPORT!BX$1)-COUNTIFS(SALES!$A:$A,REPORT!$B$32,SALES!$F:$F,REPORT!$B37,SALES!$B:$B,REPORT!BX$1,SALES!$T:$T,"cancelled")*2</f>
        <v>1</v>
      </c>
      <c r="BY37" s="27">
        <f>COUNTIFS(SALES!$A:$A,REPORT!$B$32,SALES!$F:$F,REPORT!$B37,SALES!$B:$B,REPORT!BY$1)+COUNTIFS(Consolidate!$A:$A,REPORT!$B$32,Consolidate!$F:$F,REPORT!$B37,Consolidate!$B:$B,REPORT!BY$1)-COUNTIFS(SALES!$A:$A,REPORT!$B$32,SALES!$F:$F,REPORT!$B37,SALES!$B:$B,REPORT!BY$1,SALES!$T:$T,"cancelled")*2</f>
        <v>0</v>
      </c>
      <c r="BZ37" s="27">
        <f>COUNTIFS(SALES!$A:$A,REPORT!$B$32,SALES!$F:$F,REPORT!$B37,SALES!$B:$B,REPORT!BZ$1)+COUNTIFS(Consolidate!$A:$A,REPORT!$B$32,Consolidate!$F:$F,REPORT!$B37,Consolidate!$B:$B,REPORT!BZ$1)-COUNTIFS(SALES!$A:$A,REPORT!$B$32,SALES!$F:$F,REPORT!$B37,SALES!$B:$B,REPORT!BZ$1,SALES!$T:$T,"cancelled")*2</f>
        <v>0</v>
      </c>
      <c r="CA37" s="27">
        <f>COUNTIFS(SALES!$A:$A,REPORT!$B$32,SALES!$F:$F,REPORT!$B37,SALES!$B:$B,REPORT!CA$1)+COUNTIFS(Consolidate!$A:$A,REPORT!$B$32,Consolidate!$F:$F,REPORT!$B37,Consolidate!$B:$B,REPORT!CA$1)-COUNTIFS(SALES!$A:$A,REPORT!$B$32,SALES!$F:$F,REPORT!$B37,SALES!$B:$B,REPORT!CA$1,SALES!$T:$T,"cancelled")*2</f>
        <v>1</v>
      </c>
      <c r="CB37" s="27">
        <f>COUNTIFS(SALES!$A:$A,REPORT!$B$32,SALES!$F:$F,REPORT!$B37,SALES!$B:$B,REPORT!CB$1)+COUNTIFS(Consolidate!$A:$A,REPORT!$B$32,Consolidate!$F:$F,REPORT!$B37,Consolidate!$B:$B,REPORT!CB$1)-COUNTIFS(SALES!$A:$A,REPORT!$B$32,SALES!$F:$F,REPORT!$B37,SALES!$B:$B,REPORT!CB$1,SALES!$T:$T,"cancelled")*2</f>
        <v>0</v>
      </c>
      <c r="CC37" s="27">
        <f>COUNTIFS(SALES!$A:$A,REPORT!$B$32,SALES!$F:$F,REPORT!$B37,SALES!$B:$B,REPORT!CC$1)+COUNTIFS(Consolidate!$A:$A,REPORT!$B$32,Consolidate!$F:$F,REPORT!$B37,Consolidate!$B:$B,REPORT!CC$1)-COUNTIFS(SALES!$A:$A,REPORT!$B$32,SALES!$F:$F,REPORT!$B37,SALES!$B:$B,REPORT!CC$1,SALES!$T:$T,"cancelled")*2</f>
        <v>0</v>
      </c>
    </row>
    <row r="38" spans="1:81" x14ac:dyDescent="0.3">
      <c r="A38" s="18" t="s">
        <v>426</v>
      </c>
      <c r="B38" s="18" t="s">
        <v>415</v>
      </c>
      <c r="C38" s="11">
        <f t="shared" ref="C38:AH38" si="104">SUM(C39:C43)</f>
        <v>18</v>
      </c>
      <c r="D38" s="11">
        <f t="shared" si="104"/>
        <v>0</v>
      </c>
      <c r="E38" s="11">
        <f t="shared" si="104"/>
        <v>0</v>
      </c>
      <c r="F38" s="11">
        <f t="shared" si="104"/>
        <v>0</v>
      </c>
      <c r="G38" s="11">
        <f t="shared" si="104"/>
        <v>18</v>
      </c>
      <c r="H38" s="11">
        <f t="shared" si="104"/>
        <v>0</v>
      </c>
      <c r="I38" s="11">
        <f t="shared" si="104"/>
        <v>0</v>
      </c>
      <c r="J38" s="11">
        <f t="shared" si="104"/>
        <v>0</v>
      </c>
      <c r="K38" s="11">
        <f t="shared" si="104"/>
        <v>0</v>
      </c>
      <c r="L38" s="11">
        <f t="shared" si="104"/>
        <v>0</v>
      </c>
      <c r="M38" s="10">
        <f t="shared" si="104"/>
        <v>0</v>
      </c>
      <c r="N38" s="10">
        <f t="shared" si="104"/>
        <v>0</v>
      </c>
      <c r="O38" s="10">
        <f t="shared" si="104"/>
        <v>0</v>
      </c>
      <c r="P38" s="10">
        <f t="shared" si="104"/>
        <v>0</v>
      </c>
      <c r="Q38" s="10">
        <f t="shared" si="104"/>
        <v>0</v>
      </c>
      <c r="R38" s="10">
        <f t="shared" si="104"/>
        <v>0</v>
      </c>
      <c r="S38" s="10">
        <f t="shared" si="104"/>
        <v>0</v>
      </c>
      <c r="T38" s="10">
        <f t="shared" si="104"/>
        <v>0</v>
      </c>
      <c r="U38" s="10">
        <f t="shared" si="104"/>
        <v>0</v>
      </c>
      <c r="V38" s="10">
        <f t="shared" si="104"/>
        <v>0</v>
      </c>
      <c r="W38" s="10">
        <f t="shared" si="104"/>
        <v>0</v>
      </c>
      <c r="X38" s="10">
        <f t="shared" si="104"/>
        <v>0</v>
      </c>
      <c r="Y38" s="10">
        <f t="shared" si="104"/>
        <v>0</v>
      </c>
      <c r="Z38" s="10">
        <f t="shared" si="104"/>
        <v>0</v>
      </c>
      <c r="AA38" s="10">
        <f t="shared" si="104"/>
        <v>0</v>
      </c>
      <c r="AB38" s="10">
        <f t="shared" si="104"/>
        <v>0</v>
      </c>
      <c r="AC38" s="10">
        <f t="shared" si="104"/>
        <v>0</v>
      </c>
      <c r="AD38" s="10">
        <f t="shared" si="104"/>
        <v>0</v>
      </c>
      <c r="AE38" s="10">
        <f t="shared" si="104"/>
        <v>0</v>
      </c>
      <c r="AF38" s="10">
        <f t="shared" si="104"/>
        <v>0</v>
      </c>
      <c r="AG38" s="10">
        <f t="shared" si="104"/>
        <v>0</v>
      </c>
      <c r="AH38" s="10">
        <f t="shared" si="104"/>
        <v>0</v>
      </c>
      <c r="AI38" s="10">
        <f t="shared" ref="AI38:BN38" si="105">SUM(AI39:AI43)</f>
        <v>0</v>
      </c>
      <c r="AJ38" s="10">
        <f t="shared" si="105"/>
        <v>0</v>
      </c>
      <c r="AK38" s="10">
        <f t="shared" si="105"/>
        <v>0</v>
      </c>
      <c r="AL38" s="10">
        <f t="shared" si="105"/>
        <v>0</v>
      </c>
      <c r="AM38" s="10">
        <f t="shared" si="105"/>
        <v>0</v>
      </c>
      <c r="AN38" s="10">
        <f t="shared" si="105"/>
        <v>0</v>
      </c>
      <c r="AO38" s="10">
        <f t="shared" si="105"/>
        <v>0</v>
      </c>
      <c r="AP38" s="10">
        <f t="shared" si="105"/>
        <v>4</v>
      </c>
      <c r="AQ38" s="10">
        <f t="shared" si="105"/>
        <v>4</v>
      </c>
      <c r="AR38" s="10">
        <f t="shared" si="105"/>
        <v>0</v>
      </c>
      <c r="AS38" s="10">
        <f t="shared" si="105"/>
        <v>0</v>
      </c>
      <c r="AT38" s="10">
        <f t="shared" si="105"/>
        <v>4</v>
      </c>
      <c r="AU38" s="10">
        <f t="shared" si="105"/>
        <v>1</v>
      </c>
      <c r="AV38" s="10">
        <f t="shared" si="105"/>
        <v>3</v>
      </c>
      <c r="AW38" s="10">
        <f t="shared" si="105"/>
        <v>1</v>
      </c>
      <c r="AX38" s="10">
        <f t="shared" si="105"/>
        <v>0</v>
      </c>
      <c r="AY38" s="10">
        <f t="shared" si="105"/>
        <v>0</v>
      </c>
      <c r="AZ38" s="10">
        <f t="shared" si="105"/>
        <v>0</v>
      </c>
      <c r="BA38" s="10">
        <f t="shared" si="105"/>
        <v>1</v>
      </c>
      <c r="BB38" s="10">
        <f t="shared" si="105"/>
        <v>0</v>
      </c>
      <c r="BC38" s="10">
        <f t="shared" si="105"/>
        <v>0</v>
      </c>
      <c r="BD38" s="10">
        <f t="shared" si="105"/>
        <v>0</v>
      </c>
      <c r="BE38" s="10">
        <f t="shared" si="105"/>
        <v>0</v>
      </c>
      <c r="BF38" s="10">
        <f t="shared" si="105"/>
        <v>0</v>
      </c>
      <c r="BG38" s="10">
        <f t="shared" si="105"/>
        <v>0</v>
      </c>
      <c r="BH38" s="10">
        <f t="shared" si="105"/>
        <v>0</v>
      </c>
      <c r="BI38" s="10">
        <f t="shared" si="105"/>
        <v>0</v>
      </c>
      <c r="BJ38" s="10">
        <f t="shared" si="105"/>
        <v>0</v>
      </c>
      <c r="BK38" s="10">
        <f t="shared" si="105"/>
        <v>0</v>
      </c>
      <c r="BL38" s="10">
        <f t="shared" si="105"/>
        <v>0</v>
      </c>
      <c r="BM38" s="10">
        <f t="shared" si="105"/>
        <v>0</v>
      </c>
      <c r="BN38" s="10">
        <f t="shared" si="105"/>
        <v>0</v>
      </c>
      <c r="BO38" s="10">
        <f t="shared" ref="BO38:CA38" si="106">SUM(BO39:BO43)</f>
        <v>0</v>
      </c>
      <c r="BP38" s="10">
        <f t="shared" si="106"/>
        <v>0</v>
      </c>
      <c r="BQ38" s="10">
        <f t="shared" si="106"/>
        <v>0</v>
      </c>
      <c r="BR38" s="10">
        <f t="shared" si="106"/>
        <v>0</v>
      </c>
      <c r="BS38" s="10">
        <f t="shared" si="106"/>
        <v>0</v>
      </c>
      <c r="BT38" s="10">
        <f t="shared" si="106"/>
        <v>0</v>
      </c>
      <c r="BU38" s="10">
        <f t="shared" si="106"/>
        <v>0</v>
      </c>
      <c r="BV38" s="10">
        <f t="shared" si="106"/>
        <v>0</v>
      </c>
      <c r="BW38" s="10">
        <f t="shared" si="106"/>
        <v>0</v>
      </c>
      <c r="BX38" s="10">
        <f t="shared" si="106"/>
        <v>0</v>
      </c>
      <c r="BY38" s="10">
        <f t="shared" si="106"/>
        <v>0</v>
      </c>
      <c r="BZ38" s="10">
        <f t="shared" si="106"/>
        <v>0</v>
      </c>
      <c r="CA38" s="10">
        <f t="shared" si="106"/>
        <v>0</v>
      </c>
      <c r="CB38" s="10">
        <f t="shared" ref="CB38:CC38" si="107">SUM(CB39:CB43)</f>
        <v>0</v>
      </c>
      <c r="CC38" s="10">
        <f t="shared" si="107"/>
        <v>0</v>
      </c>
    </row>
    <row r="39" spans="1:81" x14ac:dyDescent="0.3">
      <c r="A39" s="19" t="s">
        <v>426</v>
      </c>
      <c r="B39" s="19" t="s">
        <v>412</v>
      </c>
      <c r="C39" s="12">
        <f>G39+H39+I39+F39+E39+D39</f>
        <v>0</v>
      </c>
      <c r="D39" s="12">
        <f>SUM(M39:Q39)</f>
        <v>0</v>
      </c>
      <c r="E39" s="12">
        <f>SUM(R39:AC39)</f>
        <v>0</v>
      </c>
      <c r="F39" s="12">
        <f>SUM(AD39:AO39)</f>
        <v>0</v>
      </c>
      <c r="G39" s="12">
        <f>SUM(AP39:BA39)</f>
        <v>0</v>
      </c>
      <c r="H39" s="12">
        <f>SUM(BB39:BM39)</f>
        <v>0</v>
      </c>
      <c r="I39" s="12">
        <f>SUM(BN39:BY39)</f>
        <v>0</v>
      </c>
      <c r="J39" s="12">
        <f>SUM(BZ39:CK39)</f>
        <v>0</v>
      </c>
      <c r="K39" s="12"/>
      <c r="L39" s="12"/>
      <c r="M39" s="27">
        <f>COUNTIFS(SALES!$A:$A,REPORT!$B$38,SALES!$F:$F,REPORT!$B39,SALES!$B:$B,REPORT!M$1)+COUNTIFS(Consolidate!$A:$A,REPORT!$B$38,Consolidate!$F:$F,REPORT!$B39,Consolidate!$B:$B,REPORT!M$1)</f>
        <v>0</v>
      </c>
      <c r="N39" s="27">
        <f>COUNTIFS(SALES!$A:$A,REPORT!$B$38,SALES!$F:$F,REPORT!$B39,SALES!$B:$B,REPORT!N$1)+COUNTIFS(Consolidate!$A:$A,REPORT!$B$38,Consolidate!$F:$F,REPORT!$B39,Consolidate!$B:$B,REPORT!N$1)</f>
        <v>0</v>
      </c>
      <c r="O39" s="27">
        <f>COUNTIFS(SALES!$A:$A,REPORT!$B$38,SALES!$F:$F,REPORT!$B39,SALES!$B:$B,REPORT!O$1)+COUNTIFS(Consolidate!$A:$A,REPORT!$B$38,Consolidate!$F:$F,REPORT!$B39,Consolidate!$B:$B,REPORT!O$1)</f>
        <v>0</v>
      </c>
      <c r="P39" s="27">
        <f>COUNTIFS(SALES!$A:$A,REPORT!$B$38,SALES!$F:$F,REPORT!$B39,SALES!$B:$B,REPORT!P$1)+COUNTIFS(Consolidate!$A:$A,REPORT!$B$38,Consolidate!$F:$F,REPORT!$B39,Consolidate!$B:$B,REPORT!P$1)</f>
        <v>0</v>
      </c>
      <c r="Q39" s="27">
        <f>COUNTIFS(SALES!$A:$A,REPORT!$B$38,SALES!$F:$F,REPORT!$B39,SALES!$B:$B,REPORT!Q$1)+COUNTIFS(Consolidate!$A:$A,REPORT!$B$38,Consolidate!$F:$F,REPORT!$B39,Consolidate!$B:$B,REPORT!Q$1)</f>
        <v>0</v>
      </c>
      <c r="R39" s="27">
        <f>COUNTIFS(SALES!$A:$A,REPORT!$B$38,SALES!$F:$F,REPORT!$B39,SALES!$B:$B,REPORT!R$1)+COUNTIFS(Consolidate!$A:$A,REPORT!$B$38,Consolidate!$F:$F,REPORT!$B39,Consolidate!$B:$B,REPORT!R$1)</f>
        <v>0</v>
      </c>
      <c r="S39" s="27">
        <f>COUNTIFS(SALES!$A:$A,REPORT!$B$38,SALES!$F:$F,REPORT!$B39,SALES!$B:$B,REPORT!S$1)+COUNTIFS(Consolidate!$A:$A,REPORT!$B$38,Consolidate!$F:$F,REPORT!$B39,Consolidate!$B:$B,REPORT!S$1)</f>
        <v>0</v>
      </c>
      <c r="T39" s="27">
        <f>COUNTIFS(SALES!$A:$A,REPORT!$B$38,SALES!$F:$F,REPORT!$B39,SALES!$B:$B,REPORT!T$1)+COUNTIFS(Consolidate!$A:$A,REPORT!$B$38,Consolidate!$F:$F,REPORT!$B39,Consolidate!$B:$B,REPORT!T$1)</f>
        <v>0</v>
      </c>
      <c r="U39" s="27">
        <f>COUNTIFS(SALES!$A:$A,REPORT!$B$38,SALES!$F:$F,REPORT!$B39,SALES!$B:$B,REPORT!U$1)+COUNTIFS(Consolidate!$A:$A,REPORT!$B$38,Consolidate!$F:$F,REPORT!$B39,Consolidate!$B:$B,REPORT!U$1)</f>
        <v>0</v>
      </c>
      <c r="V39" s="27">
        <f>COUNTIFS(SALES!$A:$A,REPORT!$B$38,SALES!$F:$F,REPORT!$B39,SALES!$B:$B,REPORT!V$1)+COUNTIFS(Consolidate!$A:$A,REPORT!$B$38,Consolidate!$F:$F,REPORT!$B39,Consolidate!$B:$B,REPORT!V$1)</f>
        <v>0</v>
      </c>
      <c r="W39" s="27">
        <f>COUNTIFS(SALES!$A:$A,REPORT!$B$38,SALES!$F:$F,REPORT!$B39,SALES!$B:$B,REPORT!W$1)+COUNTIFS(Consolidate!$A:$A,REPORT!$B$38,Consolidate!$F:$F,REPORT!$B39,Consolidate!$B:$B,REPORT!W$1)</f>
        <v>0</v>
      </c>
      <c r="X39" s="27">
        <f>COUNTIFS(SALES!$A:$A,REPORT!$B$38,SALES!$F:$F,REPORT!$B39,SALES!$B:$B,REPORT!X$1)+COUNTIFS(Consolidate!$A:$A,REPORT!$B$38,Consolidate!$F:$F,REPORT!$B39,Consolidate!$B:$B,REPORT!X$1)</f>
        <v>0</v>
      </c>
      <c r="Y39" s="27">
        <f>COUNTIFS(SALES!$A:$A,REPORT!$B$38,SALES!$F:$F,REPORT!$B39,SALES!$B:$B,REPORT!Y$1)+COUNTIFS(Consolidate!$A:$A,REPORT!$B$38,Consolidate!$F:$F,REPORT!$B39,Consolidate!$B:$B,REPORT!Y$1)</f>
        <v>0</v>
      </c>
      <c r="Z39" s="27">
        <f>COUNTIFS(SALES!$A:$A,REPORT!$B$38,SALES!$F:$F,REPORT!$B39,SALES!$B:$B,REPORT!Z$1)+COUNTIFS(Consolidate!$A:$A,REPORT!$B$38,Consolidate!$F:$F,REPORT!$B39,Consolidate!$B:$B,REPORT!Z$1)</f>
        <v>0</v>
      </c>
      <c r="AA39" s="27">
        <f>COUNTIFS(SALES!$A:$A,REPORT!$B$38,SALES!$F:$F,REPORT!$B39,SALES!$B:$B,REPORT!AA$1)+COUNTIFS(Consolidate!$A:$A,REPORT!$B$38,Consolidate!$F:$F,REPORT!$B39,Consolidate!$B:$B,REPORT!AA$1)</f>
        <v>0</v>
      </c>
      <c r="AB39" s="27">
        <f>COUNTIFS(SALES!$A:$A,REPORT!$B$38,SALES!$F:$F,REPORT!$B39,SALES!$B:$B,REPORT!AB$1)+COUNTIFS(Consolidate!$A:$A,REPORT!$B$38,Consolidate!$F:$F,REPORT!$B39,Consolidate!$B:$B,REPORT!AB$1)</f>
        <v>0</v>
      </c>
      <c r="AC39" s="27">
        <f>COUNTIFS(SALES!$A:$A,REPORT!$B$38,SALES!$F:$F,REPORT!$B39,SALES!$B:$B,REPORT!AC$1)+COUNTIFS(Consolidate!$A:$A,REPORT!$B$38,Consolidate!$F:$F,REPORT!$B39,Consolidate!$B:$B,REPORT!AC$1)</f>
        <v>0</v>
      </c>
      <c r="AD39" s="27">
        <f>COUNTIFS(SALES!$A:$A,REPORT!$B$38,SALES!$F:$F,REPORT!$B39,SALES!$B:$B,REPORT!AD$1)+COUNTIFS(Consolidate!$A:$A,REPORT!$B$38,Consolidate!$F:$F,REPORT!$B39,Consolidate!$B:$B,REPORT!AD$1)</f>
        <v>0</v>
      </c>
      <c r="AE39" s="27">
        <f>COUNTIFS(SALES!$A:$A,REPORT!$B$38,SALES!$F:$F,REPORT!$B39,SALES!$B:$B,REPORT!AE$1)+COUNTIFS(Consolidate!$A:$A,REPORT!$B$38,Consolidate!$F:$F,REPORT!$B39,Consolidate!$B:$B,REPORT!AE$1)</f>
        <v>0</v>
      </c>
      <c r="AF39" s="27">
        <f>COUNTIFS(SALES!$A:$A,REPORT!$B$38,SALES!$F:$F,REPORT!$B39,SALES!$B:$B,REPORT!AF$1)+COUNTIFS(Consolidate!$A:$A,REPORT!$B$38,Consolidate!$F:$F,REPORT!$B39,Consolidate!$B:$B,REPORT!AF$1)</f>
        <v>0</v>
      </c>
      <c r="AG39" s="27">
        <f>COUNTIFS(SALES!$A:$A,REPORT!$B$38,SALES!$F:$F,REPORT!$B39,SALES!$B:$B,REPORT!AG$1)+COUNTIFS(Consolidate!$A:$A,REPORT!$B$38,Consolidate!$F:$F,REPORT!$B39,Consolidate!$B:$B,REPORT!AG$1)</f>
        <v>0</v>
      </c>
      <c r="AH39" s="27">
        <f>COUNTIFS(SALES!$A:$A,REPORT!$B$38,SALES!$F:$F,REPORT!$B39,SALES!$B:$B,REPORT!AH$1)+COUNTIFS(Consolidate!$A:$A,REPORT!$B$38,Consolidate!$F:$F,REPORT!$B39,Consolidate!$B:$B,REPORT!AH$1)</f>
        <v>0</v>
      </c>
      <c r="AI39" s="27">
        <f>COUNTIFS(SALES!$A:$A,REPORT!$B$38,SALES!$F:$F,REPORT!$B39,SALES!$B:$B,REPORT!AI$1)+COUNTIFS(Consolidate!$A:$A,REPORT!$B$38,Consolidate!$F:$F,REPORT!$B39,Consolidate!$B:$B,REPORT!AI$1)</f>
        <v>0</v>
      </c>
      <c r="AJ39" s="27">
        <f>COUNTIFS(SALES!$A:$A,REPORT!$B$38,SALES!$F:$F,REPORT!$B39,SALES!$B:$B,REPORT!AJ$1)+COUNTIFS(Consolidate!$A:$A,REPORT!$B$38,Consolidate!$F:$F,REPORT!$B39,Consolidate!$B:$B,REPORT!AJ$1)</f>
        <v>0</v>
      </c>
      <c r="AK39" s="27">
        <f>COUNTIFS(SALES!$A:$A,REPORT!$B$38,SALES!$F:$F,REPORT!$B39,SALES!$B:$B,REPORT!AK$1)+COUNTIFS(Consolidate!$A:$A,REPORT!$B$38,Consolidate!$F:$F,REPORT!$B39,Consolidate!$B:$B,REPORT!AK$1)</f>
        <v>0</v>
      </c>
      <c r="AL39" s="27">
        <f>COUNTIFS(SALES!$A:$A,REPORT!$B$38,SALES!$F:$F,REPORT!$B39,SALES!$B:$B,REPORT!AL$1)+COUNTIFS(Consolidate!$A:$A,REPORT!$B$38,Consolidate!$F:$F,REPORT!$B39,Consolidate!$B:$B,REPORT!AL$1)</f>
        <v>0</v>
      </c>
      <c r="AM39" s="27">
        <f>COUNTIFS(SALES!$A:$A,REPORT!$B$38,SALES!$F:$F,REPORT!$B39,SALES!$B:$B,REPORT!AM$1)+COUNTIFS(Consolidate!$A:$A,REPORT!$B$38,Consolidate!$F:$F,REPORT!$B39,Consolidate!$B:$B,REPORT!AM$1)</f>
        <v>0</v>
      </c>
      <c r="AN39" s="27">
        <f>COUNTIFS(SALES!$A:$A,REPORT!$B$38,SALES!$F:$F,REPORT!$B39,SALES!$B:$B,REPORT!AN$1)+COUNTIFS(Consolidate!$A:$A,REPORT!$B$38,Consolidate!$F:$F,REPORT!$B39,Consolidate!$B:$B,REPORT!AN$1)</f>
        <v>0</v>
      </c>
      <c r="AO39" s="27">
        <f>COUNTIFS(SALES!$A:$A,REPORT!$B$38,SALES!$F:$F,REPORT!$B39,SALES!$B:$B,REPORT!AO$1)+COUNTIFS(Consolidate!$A:$A,REPORT!$B$38,Consolidate!$F:$F,REPORT!$B39,Consolidate!$B:$B,REPORT!AO$1)</f>
        <v>0</v>
      </c>
      <c r="AP39" s="27">
        <f>COUNTIFS(SALES!$A:$A,REPORT!$B$38,SALES!$F:$F,REPORT!$B39,SALES!$B:$B,REPORT!AP$1)+COUNTIFS(Consolidate!$A:$A,REPORT!$B$38,Consolidate!$F:$F,REPORT!$B39,Consolidate!$B:$B,REPORT!AP$1)</f>
        <v>0</v>
      </c>
      <c r="AQ39" s="27">
        <f>COUNTIFS(SALES!$A:$A,REPORT!$B$38,SALES!$F:$F,REPORT!$B39,SALES!$B:$B,REPORT!AQ$1)+COUNTIFS(Consolidate!$A:$A,REPORT!$B$38,Consolidate!$F:$F,REPORT!$B39,Consolidate!$B:$B,REPORT!AQ$1)</f>
        <v>0</v>
      </c>
      <c r="AR39" s="27">
        <f>COUNTIFS(SALES!$A:$A,REPORT!$B$38,SALES!$F:$F,REPORT!$B39,SALES!$B:$B,REPORT!AR$1)+COUNTIFS(Consolidate!$A:$A,REPORT!$B$38,Consolidate!$F:$F,REPORT!$B39,Consolidate!$B:$B,REPORT!AR$1)</f>
        <v>0</v>
      </c>
      <c r="AS39" s="27">
        <f>COUNTIFS(SALES!$A:$A,REPORT!$B$38,SALES!$F:$F,REPORT!$B39,SALES!$B:$B,REPORT!AS$1)+COUNTIFS(Consolidate!$A:$A,REPORT!$B$38,Consolidate!$F:$F,REPORT!$B39,Consolidate!$B:$B,REPORT!AS$1)</f>
        <v>0</v>
      </c>
      <c r="AT39" s="27">
        <f>COUNTIFS(SALES!$A:$A,REPORT!$B$38,SALES!$F:$F,REPORT!$B39,SALES!$B:$B,REPORT!AT$1)+COUNTIFS(Consolidate!$A:$A,REPORT!$B$38,Consolidate!$F:$F,REPORT!$B39,Consolidate!$B:$B,REPORT!AT$1)</f>
        <v>0</v>
      </c>
      <c r="AU39" s="27">
        <f>COUNTIFS(SALES!$A:$A,REPORT!$B$38,SALES!$F:$F,REPORT!$B39,SALES!$B:$B,REPORT!AU$1)+COUNTIFS(Consolidate!$A:$A,REPORT!$B$38,Consolidate!$F:$F,REPORT!$B39,Consolidate!$B:$B,REPORT!AU$1)</f>
        <v>0</v>
      </c>
      <c r="AV39" s="27">
        <f>COUNTIFS(SALES!$A:$A,REPORT!$B$38,SALES!$F:$F,REPORT!$B39,SALES!$B:$B,REPORT!AV$1)+COUNTIFS(Consolidate!$A:$A,REPORT!$B$38,Consolidate!$F:$F,REPORT!$B39,Consolidate!$B:$B,REPORT!AV$1)</f>
        <v>0</v>
      </c>
      <c r="AW39" s="27">
        <f>COUNTIFS(SALES!$A:$A,REPORT!$B$38,SALES!$F:$F,REPORT!$B39,SALES!$B:$B,REPORT!AW$1)+COUNTIFS(Consolidate!$A:$A,REPORT!$B$38,Consolidate!$F:$F,REPORT!$B39,Consolidate!$B:$B,REPORT!AW$1)</f>
        <v>0</v>
      </c>
      <c r="AX39" s="27">
        <f>COUNTIFS(SALES!$A:$A,REPORT!$B$38,SALES!$F:$F,REPORT!$B39,SALES!$B:$B,REPORT!AX$1)+COUNTIFS(Consolidate!$A:$A,REPORT!$B$38,Consolidate!$F:$F,REPORT!$B39,Consolidate!$B:$B,REPORT!AX$1)</f>
        <v>0</v>
      </c>
      <c r="AY39" s="27">
        <f>COUNTIFS(SALES!$A:$A,REPORT!$B$38,SALES!$F:$F,REPORT!$B39,SALES!$B:$B,REPORT!AY$1)+COUNTIFS(Consolidate!$A:$A,REPORT!$B$38,Consolidate!$F:$F,REPORT!$B39,Consolidate!$B:$B,REPORT!AY$1)</f>
        <v>0</v>
      </c>
      <c r="AZ39" s="27">
        <f>COUNTIFS(SALES!$A:$A,REPORT!$B$38,SALES!$F:$F,REPORT!$B39,SALES!$B:$B,REPORT!AZ$1)+COUNTIFS(Consolidate!$A:$A,REPORT!$B$38,Consolidate!$F:$F,REPORT!$B39,Consolidate!$B:$B,REPORT!AZ$1)</f>
        <v>0</v>
      </c>
      <c r="BA39" s="27">
        <f>COUNTIFS(SALES!$A:$A,REPORT!$B$38,SALES!$F:$F,REPORT!$B39,SALES!$B:$B,REPORT!BA$1)+COUNTIFS(Consolidate!$A:$A,REPORT!$B$38,Consolidate!$F:$F,REPORT!$B39,Consolidate!$B:$B,REPORT!BA$1)</f>
        <v>0</v>
      </c>
      <c r="BB39" s="27">
        <f>COUNTIFS(SALES!$A:$A,REPORT!$B$38,SALES!$F:$F,REPORT!$B39,SALES!$B:$B,REPORT!BB$1)+COUNTIFS(Consolidate!$A:$A,REPORT!$B$38,Consolidate!$F:$F,REPORT!$B39,Consolidate!$B:$B,REPORT!BB$1)</f>
        <v>0</v>
      </c>
      <c r="BC39" s="27">
        <f>COUNTIFS(SALES!$A:$A,REPORT!$B$38,SALES!$F:$F,REPORT!$B39,SALES!$B:$B,REPORT!BC$1)+COUNTIFS(Consolidate!$A:$A,REPORT!$B$38,Consolidate!$F:$F,REPORT!$B39,Consolidate!$B:$B,REPORT!BC$1)</f>
        <v>0</v>
      </c>
      <c r="BD39" s="27">
        <f>COUNTIFS(SALES!$A:$A,REPORT!$B$38,SALES!$F:$F,REPORT!$B39,SALES!$B:$B,REPORT!BD$1)+COUNTIFS(Consolidate!$A:$A,REPORT!$B$38,Consolidate!$F:$F,REPORT!$B39,Consolidate!$B:$B,REPORT!BD$1)</f>
        <v>0</v>
      </c>
      <c r="BE39" s="27">
        <f>COUNTIFS(SALES!$A:$A,REPORT!$B$38,SALES!$F:$F,REPORT!$B39,SALES!$B:$B,REPORT!BE$1)+COUNTIFS(Consolidate!$A:$A,REPORT!$B$38,Consolidate!$F:$F,REPORT!$B39,Consolidate!$B:$B,REPORT!BE$1)</f>
        <v>0</v>
      </c>
      <c r="BF39" s="27">
        <f>COUNTIFS(SALES!$A:$A,REPORT!$B$38,SALES!$F:$F,REPORT!$B39,SALES!$B:$B,REPORT!BF$1)+COUNTIFS(Consolidate!$A:$A,REPORT!$B$38,Consolidate!$F:$F,REPORT!$B39,Consolidate!$B:$B,REPORT!BF$1)</f>
        <v>0</v>
      </c>
      <c r="BG39" s="27">
        <f>COUNTIFS(SALES!$A:$A,REPORT!$B$38,SALES!$F:$F,REPORT!$B39,SALES!$B:$B,REPORT!BG$1)+COUNTIFS(Consolidate!$A:$A,REPORT!$B$38,Consolidate!$F:$F,REPORT!$B39,Consolidate!$B:$B,REPORT!BG$1)-COUNTIFS(SALES!$A:$A,REPORT!$B$38,SALES!$F:$F,REPORT!$B39,SALES!$B:$B,REPORT!BG$1,SALES!$T:$T,"cancelled")*2</f>
        <v>0</v>
      </c>
      <c r="BH39" s="27">
        <f>COUNTIFS(SALES!$A:$A,REPORT!$B$38,SALES!$F:$F,REPORT!$B39,SALES!$B:$B,REPORT!BH$1)+COUNTIFS(Consolidate!$A:$A,REPORT!$B$38,Consolidate!$F:$F,REPORT!$B39,Consolidate!$B:$B,REPORT!BH$1)-COUNTIFS(SALES!$A:$A,REPORT!$B$38,SALES!$F:$F,REPORT!$B39,SALES!$B:$B,REPORT!BH$1,SALES!$T:$T,"cancelled")*2</f>
        <v>0</v>
      </c>
      <c r="BI39" s="27">
        <f>COUNTIFS(SALES!$A:$A,REPORT!$B$38,SALES!$F:$F,REPORT!$B39,SALES!$B:$B,REPORT!BI$1)+COUNTIFS(Consolidate!$A:$A,REPORT!$B$38,Consolidate!$F:$F,REPORT!$B39,Consolidate!$B:$B,REPORT!BI$1)-COUNTIFS(SALES!$A:$A,REPORT!$B$38,SALES!$F:$F,REPORT!$B39,SALES!$B:$B,REPORT!BI$1,SALES!$T:$T,"cancelled")*2</f>
        <v>0</v>
      </c>
      <c r="BJ39" s="27">
        <f>COUNTIFS(SALES!$A:$A,REPORT!$B$38,SALES!$F:$F,REPORT!$B39,SALES!$B:$B,REPORT!BJ$1)+COUNTIFS(Consolidate!$A:$A,REPORT!$B$38,Consolidate!$F:$F,REPORT!$B39,Consolidate!$B:$B,REPORT!BJ$1)-COUNTIFS(SALES!$A:$A,REPORT!$B$38,SALES!$F:$F,REPORT!$B39,SALES!$B:$B,REPORT!BJ$1,SALES!$T:$T,"cancelled")*2</f>
        <v>0</v>
      </c>
      <c r="BK39" s="27">
        <f>COUNTIFS(SALES!$A:$A,REPORT!$B$38,SALES!$F:$F,REPORT!$B39,SALES!$B:$B,REPORT!BK$1)+COUNTIFS(Consolidate!$A:$A,REPORT!$B$38,Consolidate!$F:$F,REPORT!$B39,Consolidate!$B:$B,REPORT!BK$1)-COUNTIFS(SALES!$A:$A,REPORT!$B$38,SALES!$F:$F,REPORT!$B39,SALES!$B:$B,REPORT!BK$1,SALES!$T:$T,"cancelled")*2</f>
        <v>0</v>
      </c>
      <c r="BL39" s="27">
        <f>COUNTIFS(SALES!$A:$A,REPORT!$B$38,SALES!$F:$F,REPORT!$B39,SALES!$B:$B,REPORT!BL$1)+COUNTIFS(Consolidate!$A:$A,REPORT!$B$38,Consolidate!$F:$F,REPORT!$B39,Consolidate!$B:$B,REPORT!BL$1)-COUNTIFS(SALES!$A:$A,REPORT!$B$38,SALES!$F:$F,REPORT!$B39,SALES!$B:$B,REPORT!BL$1,SALES!$T:$T,"cancelled")*2</f>
        <v>0</v>
      </c>
      <c r="BM39" s="27">
        <f>COUNTIFS(SALES!$A:$A,REPORT!$B$38,SALES!$F:$F,REPORT!$B39,SALES!$B:$B,REPORT!BM$1)+COUNTIFS(Consolidate!$A:$A,REPORT!$B$38,Consolidate!$F:$F,REPORT!$B39,Consolidate!$B:$B,REPORT!BM$1)-COUNTIFS(SALES!$A:$A,REPORT!$B$38,SALES!$F:$F,REPORT!$B39,SALES!$B:$B,REPORT!BM$1,SALES!$T:$T,"cancelled")*2</f>
        <v>0</v>
      </c>
      <c r="BN39" s="27">
        <f>COUNTIFS(SALES!$A:$A,REPORT!$B$38,SALES!$F:$F,REPORT!$B39,SALES!$B:$B,REPORT!BN$1)+COUNTIFS(Consolidate!$A:$A,REPORT!$B$38,Consolidate!$F:$F,REPORT!$B39,Consolidate!$B:$B,REPORT!BN$1)-COUNTIFS(SALES!$A:$A,REPORT!$B$38,SALES!$F:$F,REPORT!$B39,SALES!$B:$B,REPORT!BN$1,SALES!$T:$T,"cancelled")*2</f>
        <v>0</v>
      </c>
      <c r="BO39" s="27">
        <f>COUNTIFS(SALES!$A:$A,REPORT!$B$38,SALES!$F:$F,REPORT!$B39,SALES!$B:$B,REPORT!BO$1)+COUNTIFS(Consolidate!$A:$A,REPORT!$B$38,Consolidate!$F:$F,REPORT!$B39,Consolidate!$B:$B,REPORT!BO$1)-COUNTIFS(SALES!$A:$A,REPORT!$B$38,SALES!$F:$F,REPORT!$B39,SALES!$B:$B,REPORT!BO$1,SALES!$T:$T,"cancelled")*2</f>
        <v>0</v>
      </c>
      <c r="BP39" s="27">
        <f>COUNTIFS(SALES!$A:$A,REPORT!$B$38,SALES!$F:$F,REPORT!$B39,SALES!$B:$B,REPORT!BP$1)+COUNTIFS(Consolidate!$A:$A,REPORT!$B$38,Consolidate!$F:$F,REPORT!$B39,Consolidate!$B:$B,REPORT!BP$1)-COUNTIFS(SALES!$A:$A,REPORT!$B$38,SALES!$F:$F,REPORT!$B39,SALES!$B:$B,REPORT!BP$1,SALES!$T:$T,"cancelled")*2</f>
        <v>0</v>
      </c>
      <c r="BQ39" s="27">
        <f>COUNTIFS(SALES!$A:$A,REPORT!$B$38,SALES!$F:$F,REPORT!$B39,SALES!$B:$B,REPORT!BQ$1)+COUNTIFS(Consolidate!$A:$A,REPORT!$B$38,Consolidate!$F:$F,REPORT!$B39,Consolidate!$B:$B,REPORT!BQ$1)-COUNTIFS(SALES!$A:$A,REPORT!$B$38,SALES!$F:$F,REPORT!$B39,SALES!$B:$B,REPORT!BQ$1,SALES!$T:$T,"cancelled")*2</f>
        <v>0</v>
      </c>
      <c r="BR39" s="27">
        <f>COUNTIFS(SALES!$A:$A,REPORT!$B$38,SALES!$F:$F,REPORT!$B39,SALES!$B:$B,REPORT!BR$1)+COUNTIFS(Consolidate!$A:$A,REPORT!$B$38,Consolidate!$F:$F,REPORT!$B39,Consolidate!$B:$B,REPORT!BR$1)-COUNTIFS(SALES!$A:$A,REPORT!$B$38,SALES!$F:$F,REPORT!$B39,SALES!$B:$B,REPORT!BR$1,SALES!$T:$T,"cancelled")*2</f>
        <v>0</v>
      </c>
      <c r="BS39" s="27">
        <f>COUNTIFS(SALES!$A:$A,REPORT!$B$38,SALES!$F:$F,REPORT!$B39,SALES!$B:$B,REPORT!BS$1)+COUNTIFS(Consolidate!$A:$A,REPORT!$B$38,Consolidate!$F:$F,REPORT!$B39,Consolidate!$B:$B,REPORT!BS$1)-COUNTIFS(SALES!$A:$A,REPORT!$B$38,SALES!$F:$F,REPORT!$B39,SALES!$B:$B,REPORT!BS$1,SALES!$T:$T,"cancelled")*2</f>
        <v>0</v>
      </c>
      <c r="BT39" s="27">
        <f>COUNTIFS(SALES!$A:$A,REPORT!$B$38,SALES!$F:$F,REPORT!$B39,SALES!$B:$B,REPORT!BT$1)+COUNTIFS(Consolidate!$A:$A,REPORT!$B$38,Consolidate!$F:$F,REPORT!$B39,Consolidate!$B:$B,REPORT!BT$1)-COUNTIFS(SALES!$A:$A,REPORT!$B$38,SALES!$F:$F,REPORT!$B39,SALES!$B:$B,REPORT!BT$1,SALES!$T:$T,"cancelled")*2</f>
        <v>0</v>
      </c>
      <c r="BU39" s="27">
        <f>COUNTIFS(SALES!$A:$A,REPORT!$B$38,SALES!$F:$F,REPORT!$B39,SALES!$B:$B,REPORT!BU$1)+COUNTIFS(Consolidate!$A:$A,REPORT!$B$38,Consolidate!$F:$F,REPORT!$B39,Consolidate!$B:$B,REPORT!BU$1)-COUNTIFS(SALES!$A:$A,REPORT!$B$38,SALES!$F:$F,REPORT!$B39,SALES!$B:$B,REPORT!BU$1,SALES!$T:$T,"cancelled")*2</f>
        <v>0</v>
      </c>
      <c r="BV39" s="27">
        <f>COUNTIFS(SALES!$A:$A,REPORT!$B$38,SALES!$F:$F,REPORT!$B39,SALES!$B:$B,REPORT!BV$1)+COUNTIFS(Consolidate!$A:$A,REPORT!$B$38,Consolidate!$F:$F,REPORT!$B39,Consolidate!$B:$B,REPORT!BV$1)-COUNTIFS(SALES!$A:$A,REPORT!$B$38,SALES!$F:$F,REPORT!$B39,SALES!$B:$B,REPORT!BV$1,SALES!$T:$T,"cancelled")*2</f>
        <v>0</v>
      </c>
      <c r="BW39" s="27">
        <f>COUNTIFS(SALES!$A:$A,REPORT!$B$38,SALES!$F:$F,REPORT!$B39,SALES!$B:$B,REPORT!BW$1)+COUNTIFS(Consolidate!$A:$A,REPORT!$B$38,Consolidate!$F:$F,REPORT!$B39,Consolidate!$B:$B,REPORT!BW$1)-COUNTIFS(SALES!$A:$A,REPORT!$B$38,SALES!$F:$F,REPORT!$B39,SALES!$B:$B,REPORT!BW$1,SALES!$T:$T,"cancelled")*2</f>
        <v>0</v>
      </c>
      <c r="BX39" s="27">
        <f>COUNTIFS(SALES!$A:$A,REPORT!$B$38,SALES!$F:$F,REPORT!$B39,SALES!$B:$B,REPORT!BX$1)+COUNTIFS(Consolidate!$A:$A,REPORT!$B$38,Consolidate!$F:$F,REPORT!$B39,Consolidate!$B:$B,REPORT!BX$1)-COUNTIFS(SALES!$A:$A,REPORT!$B$38,SALES!$F:$F,REPORT!$B39,SALES!$B:$B,REPORT!BX$1,SALES!$T:$T,"cancelled")*2</f>
        <v>0</v>
      </c>
      <c r="BY39" s="27">
        <f>COUNTIFS(SALES!$A:$A,REPORT!$B$38,SALES!$F:$F,REPORT!$B39,SALES!$B:$B,REPORT!BY$1)+COUNTIFS(Consolidate!$A:$A,REPORT!$B$38,Consolidate!$F:$F,REPORT!$B39,Consolidate!$B:$B,REPORT!BY$1)-COUNTIFS(SALES!$A:$A,REPORT!$B$38,SALES!$F:$F,REPORT!$B39,SALES!$B:$B,REPORT!BY$1,SALES!$T:$T,"cancelled")*2</f>
        <v>0</v>
      </c>
      <c r="BZ39" s="27">
        <f>COUNTIFS(SALES!$A:$A,REPORT!$B$38,SALES!$F:$F,REPORT!$B39,SALES!$B:$B,REPORT!BZ$1)+COUNTIFS(Consolidate!$A:$A,REPORT!$B$38,Consolidate!$F:$F,REPORT!$B39,Consolidate!$B:$B,REPORT!BZ$1)-COUNTIFS(SALES!$A:$A,REPORT!$B$38,SALES!$F:$F,REPORT!$B39,SALES!$B:$B,REPORT!BZ$1,SALES!$T:$T,"cancelled")*2</f>
        <v>0</v>
      </c>
      <c r="CA39" s="27">
        <f>COUNTIFS(SALES!$A:$A,REPORT!$B$38,SALES!$F:$F,REPORT!$B39,SALES!$B:$B,REPORT!CA$1)+COUNTIFS(Consolidate!$A:$A,REPORT!$B$38,Consolidate!$F:$F,REPORT!$B39,Consolidate!$B:$B,REPORT!CA$1)-COUNTIFS(SALES!$A:$A,REPORT!$B$38,SALES!$F:$F,REPORT!$B39,SALES!$B:$B,REPORT!CA$1,SALES!$T:$T,"cancelled")*2</f>
        <v>0</v>
      </c>
      <c r="CB39" s="27">
        <f>COUNTIFS(SALES!$A:$A,REPORT!$B$38,SALES!$F:$F,REPORT!$B39,SALES!$B:$B,REPORT!CB$1)+COUNTIFS(Consolidate!$A:$A,REPORT!$B$38,Consolidate!$F:$F,REPORT!$B39,Consolidate!$B:$B,REPORT!CB$1)-COUNTIFS(SALES!$A:$A,REPORT!$B$38,SALES!$F:$F,REPORT!$B39,SALES!$B:$B,REPORT!CB$1,SALES!$T:$T,"cancelled")*2</f>
        <v>0</v>
      </c>
      <c r="CC39" s="27">
        <f>COUNTIFS(SALES!$A:$A,REPORT!$B$38,SALES!$F:$F,REPORT!$B39,SALES!$B:$B,REPORT!CC$1)+COUNTIFS(Consolidate!$A:$A,REPORT!$B$38,Consolidate!$F:$F,REPORT!$B39,Consolidate!$B:$B,REPORT!CC$1)-COUNTIFS(SALES!$A:$A,REPORT!$B$38,SALES!$F:$F,REPORT!$B39,SALES!$B:$B,REPORT!CC$1,SALES!$T:$T,"cancelled")*2</f>
        <v>0</v>
      </c>
    </row>
    <row r="40" spans="1:81" x14ac:dyDescent="0.3">
      <c r="A40" s="19" t="s">
        <v>426</v>
      </c>
      <c r="B40" s="19" t="s">
        <v>421</v>
      </c>
      <c r="C40" s="12">
        <f>G40+H40+I40+F40+E40+D40</f>
        <v>0</v>
      </c>
      <c r="D40" s="12">
        <f>SUM(M40:Q40)</f>
        <v>0</v>
      </c>
      <c r="E40" s="12">
        <f>SUM(R40:AC40)</f>
        <v>0</v>
      </c>
      <c r="F40" s="12">
        <f>SUM(AD40:AO40)</f>
        <v>0</v>
      </c>
      <c r="G40" s="12">
        <f>SUM(AP40:BA40)</f>
        <v>0</v>
      </c>
      <c r="H40" s="12">
        <f>SUM(BB40:BM40)</f>
        <v>0</v>
      </c>
      <c r="I40" s="12">
        <f>SUM(BN40:BY40)</f>
        <v>0</v>
      </c>
      <c r="J40" s="12">
        <f>SUM(BZ40:CK40)</f>
        <v>0</v>
      </c>
      <c r="K40" s="12"/>
      <c r="L40" s="12"/>
      <c r="M40" s="27">
        <f>COUNTIFS(SALES!$A:$A,REPORT!$B$38,SALES!$F:$F,REPORT!$B40,SALES!$B:$B,REPORT!M$1)+COUNTIFS(Consolidate!$A:$A,REPORT!$B$38,Consolidate!$F:$F,REPORT!$B40,Consolidate!$B:$B,REPORT!M$1)</f>
        <v>0</v>
      </c>
      <c r="N40" s="27">
        <f>COUNTIFS(SALES!$A:$A,REPORT!$B$38,SALES!$F:$F,REPORT!$B40,SALES!$B:$B,REPORT!N$1)+COUNTIFS(Consolidate!$A:$A,REPORT!$B$38,Consolidate!$F:$F,REPORT!$B40,Consolidate!$B:$B,REPORT!N$1)</f>
        <v>0</v>
      </c>
      <c r="O40" s="27">
        <f>COUNTIFS(SALES!$A:$A,REPORT!$B$38,SALES!$F:$F,REPORT!$B40,SALES!$B:$B,REPORT!O$1)+COUNTIFS(Consolidate!$A:$A,REPORT!$B$38,Consolidate!$F:$F,REPORT!$B40,Consolidate!$B:$B,REPORT!O$1)</f>
        <v>0</v>
      </c>
      <c r="P40" s="27">
        <f>COUNTIFS(SALES!$A:$A,REPORT!$B$38,SALES!$F:$F,REPORT!$B40,SALES!$B:$B,REPORT!P$1)+COUNTIFS(Consolidate!$A:$A,REPORT!$B$38,Consolidate!$F:$F,REPORT!$B40,Consolidate!$B:$B,REPORT!P$1)</f>
        <v>0</v>
      </c>
      <c r="Q40" s="27">
        <f>COUNTIFS(SALES!$A:$A,REPORT!$B$38,SALES!$F:$F,REPORT!$B40,SALES!$B:$B,REPORT!Q$1)+COUNTIFS(Consolidate!$A:$A,REPORT!$B$38,Consolidate!$F:$F,REPORT!$B40,Consolidate!$B:$B,REPORT!Q$1)</f>
        <v>0</v>
      </c>
      <c r="R40" s="27">
        <f>COUNTIFS(SALES!$A:$A,REPORT!$B$38,SALES!$F:$F,REPORT!$B40,SALES!$B:$B,REPORT!R$1)+COUNTIFS(Consolidate!$A:$A,REPORT!$B$38,Consolidate!$F:$F,REPORT!$B40,Consolidate!$B:$B,REPORT!R$1)</f>
        <v>0</v>
      </c>
      <c r="S40" s="27">
        <f>COUNTIFS(SALES!$A:$A,REPORT!$B$38,SALES!$F:$F,REPORT!$B40,SALES!$B:$B,REPORT!S$1)+COUNTIFS(Consolidate!$A:$A,REPORT!$B$38,Consolidate!$F:$F,REPORT!$B40,Consolidate!$B:$B,REPORT!S$1)</f>
        <v>0</v>
      </c>
      <c r="T40" s="27">
        <f>COUNTIFS(SALES!$A:$A,REPORT!$B$38,SALES!$F:$F,REPORT!$B40,SALES!$B:$B,REPORT!T$1)+COUNTIFS(Consolidate!$A:$A,REPORT!$B$38,Consolidate!$F:$F,REPORT!$B40,Consolidate!$B:$B,REPORT!T$1)</f>
        <v>0</v>
      </c>
      <c r="U40" s="27">
        <f>COUNTIFS(SALES!$A:$A,REPORT!$B$38,SALES!$F:$F,REPORT!$B40,SALES!$B:$B,REPORT!U$1)+COUNTIFS(Consolidate!$A:$A,REPORT!$B$38,Consolidate!$F:$F,REPORT!$B40,Consolidate!$B:$B,REPORT!U$1)</f>
        <v>0</v>
      </c>
      <c r="V40" s="27">
        <f>COUNTIFS(SALES!$A:$A,REPORT!$B$38,SALES!$F:$F,REPORT!$B40,SALES!$B:$B,REPORT!V$1)+COUNTIFS(Consolidate!$A:$A,REPORT!$B$38,Consolidate!$F:$F,REPORT!$B40,Consolidate!$B:$B,REPORT!V$1)</f>
        <v>0</v>
      </c>
      <c r="W40" s="27">
        <f>COUNTIFS(SALES!$A:$A,REPORT!$B$38,SALES!$F:$F,REPORT!$B40,SALES!$B:$B,REPORT!W$1)+COUNTIFS(Consolidate!$A:$A,REPORT!$B$38,Consolidate!$F:$F,REPORT!$B40,Consolidate!$B:$B,REPORT!W$1)</f>
        <v>0</v>
      </c>
      <c r="X40" s="27">
        <f>COUNTIFS(SALES!$A:$A,REPORT!$B$38,SALES!$F:$F,REPORT!$B40,SALES!$B:$B,REPORT!X$1)+COUNTIFS(Consolidate!$A:$A,REPORT!$B$38,Consolidate!$F:$F,REPORT!$B40,Consolidate!$B:$B,REPORT!X$1)</f>
        <v>0</v>
      </c>
      <c r="Y40" s="27">
        <f>COUNTIFS(SALES!$A:$A,REPORT!$B$38,SALES!$F:$F,REPORT!$B40,SALES!$B:$B,REPORT!Y$1)+COUNTIFS(Consolidate!$A:$A,REPORT!$B$38,Consolidate!$F:$F,REPORT!$B40,Consolidate!$B:$B,REPORT!Y$1)</f>
        <v>0</v>
      </c>
      <c r="Z40" s="27">
        <f>COUNTIFS(SALES!$A:$A,REPORT!$B$38,SALES!$F:$F,REPORT!$B40,SALES!$B:$B,REPORT!Z$1)+COUNTIFS(Consolidate!$A:$A,REPORT!$B$38,Consolidate!$F:$F,REPORT!$B40,Consolidate!$B:$B,REPORT!Z$1)</f>
        <v>0</v>
      </c>
      <c r="AA40" s="27">
        <f>COUNTIFS(SALES!$A:$A,REPORT!$B$38,SALES!$F:$F,REPORT!$B40,SALES!$B:$B,REPORT!AA$1)+COUNTIFS(Consolidate!$A:$A,REPORT!$B$38,Consolidate!$F:$F,REPORT!$B40,Consolidate!$B:$B,REPORT!AA$1)</f>
        <v>0</v>
      </c>
      <c r="AB40" s="27">
        <f>COUNTIFS(SALES!$A:$A,REPORT!$B$38,SALES!$F:$F,REPORT!$B40,SALES!$B:$B,REPORT!AB$1)+COUNTIFS(Consolidate!$A:$A,REPORT!$B$38,Consolidate!$F:$F,REPORT!$B40,Consolidate!$B:$B,REPORT!AB$1)</f>
        <v>0</v>
      </c>
      <c r="AC40" s="27">
        <f>COUNTIFS(SALES!$A:$A,REPORT!$B$38,SALES!$F:$F,REPORT!$B40,SALES!$B:$B,REPORT!AC$1)+COUNTIFS(Consolidate!$A:$A,REPORT!$B$38,Consolidate!$F:$F,REPORT!$B40,Consolidate!$B:$B,REPORT!AC$1)</f>
        <v>0</v>
      </c>
      <c r="AD40" s="27">
        <f>COUNTIFS(SALES!$A:$A,REPORT!$B$38,SALES!$F:$F,REPORT!$B40,SALES!$B:$B,REPORT!AD$1)+COUNTIFS(Consolidate!$A:$A,REPORT!$B$38,Consolidate!$F:$F,REPORT!$B40,Consolidate!$B:$B,REPORT!AD$1)</f>
        <v>0</v>
      </c>
      <c r="AE40" s="27">
        <f>COUNTIFS(SALES!$A:$A,REPORT!$B$38,SALES!$F:$F,REPORT!$B40,SALES!$B:$B,REPORT!AE$1)+COUNTIFS(Consolidate!$A:$A,REPORT!$B$38,Consolidate!$F:$F,REPORT!$B40,Consolidate!$B:$B,REPORT!AE$1)</f>
        <v>0</v>
      </c>
      <c r="AF40" s="27">
        <f>COUNTIFS(SALES!$A:$A,REPORT!$B$38,SALES!$F:$F,REPORT!$B40,SALES!$B:$B,REPORT!AF$1)+COUNTIFS(Consolidate!$A:$A,REPORT!$B$38,Consolidate!$F:$F,REPORT!$B40,Consolidate!$B:$B,REPORT!AF$1)</f>
        <v>0</v>
      </c>
      <c r="AG40" s="27">
        <f>COUNTIFS(SALES!$A:$A,REPORT!$B$38,SALES!$F:$F,REPORT!$B40,SALES!$B:$B,REPORT!AG$1)+COUNTIFS(Consolidate!$A:$A,REPORT!$B$38,Consolidate!$F:$F,REPORT!$B40,Consolidate!$B:$B,REPORT!AG$1)</f>
        <v>0</v>
      </c>
      <c r="AH40" s="27">
        <f>COUNTIFS(SALES!$A:$A,REPORT!$B$38,SALES!$F:$F,REPORT!$B40,SALES!$B:$B,REPORT!AH$1)+COUNTIFS(Consolidate!$A:$A,REPORT!$B$38,Consolidate!$F:$F,REPORT!$B40,Consolidate!$B:$B,REPORT!AH$1)</f>
        <v>0</v>
      </c>
      <c r="AI40" s="27">
        <f>COUNTIFS(SALES!$A:$A,REPORT!$B$38,SALES!$F:$F,REPORT!$B40,SALES!$B:$B,REPORT!AI$1)+COUNTIFS(Consolidate!$A:$A,REPORT!$B$38,Consolidate!$F:$F,REPORT!$B40,Consolidate!$B:$B,REPORT!AI$1)</f>
        <v>0</v>
      </c>
      <c r="AJ40" s="27">
        <f>COUNTIFS(SALES!$A:$A,REPORT!$B$38,SALES!$F:$F,REPORT!$B40,SALES!$B:$B,REPORT!AJ$1)+COUNTIFS(Consolidate!$A:$A,REPORT!$B$38,Consolidate!$F:$F,REPORT!$B40,Consolidate!$B:$B,REPORT!AJ$1)</f>
        <v>0</v>
      </c>
      <c r="AK40" s="27">
        <f>COUNTIFS(SALES!$A:$A,REPORT!$B$38,SALES!$F:$F,REPORT!$B40,SALES!$B:$B,REPORT!AK$1)+COUNTIFS(Consolidate!$A:$A,REPORT!$B$38,Consolidate!$F:$F,REPORT!$B40,Consolidate!$B:$B,REPORT!AK$1)</f>
        <v>0</v>
      </c>
      <c r="AL40" s="27">
        <f>COUNTIFS(SALES!$A:$A,REPORT!$B$38,SALES!$F:$F,REPORT!$B40,SALES!$B:$B,REPORT!AL$1)+COUNTIFS(Consolidate!$A:$A,REPORT!$B$38,Consolidate!$F:$F,REPORT!$B40,Consolidate!$B:$B,REPORT!AL$1)</f>
        <v>0</v>
      </c>
      <c r="AM40" s="27">
        <f>COUNTIFS(SALES!$A:$A,REPORT!$B$38,SALES!$F:$F,REPORT!$B40,SALES!$B:$B,REPORT!AM$1)+COUNTIFS(Consolidate!$A:$A,REPORT!$B$38,Consolidate!$F:$F,REPORT!$B40,Consolidate!$B:$B,REPORT!AM$1)</f>
        <v>0</v>
      </c>
      <c r="AN40" s="27">
        <f>COUNTIFS(SALES!$A:$A,REPORT!$B$38,SALES!$F:$F,REPORT!$B40,SALES!$B:$B,REPORT!AN$1)+COUNTIFS(Consolidate!$A:$A,REPORT!$B$38,Consolidate!$F:$F,REPORT!$B40,Consolidate!$B:$B,REPORT!AN$1)</f>
        <v>0</v>
      </c>
      <c r="AO40" s="27">
        <f>COUNTIFS(SALES!$A:$A,REPORT!$B$38,SALES!$F:$F,REPORT!$B40,SALES!$B:$B,REPORT!AO$1)+COUNTIFS(Consolidate!$A:$A,REPORT!$B$38,Consolidate!$F:$F,REPORT!$B40,Consolidate!$B:$B,REPORT!AO$1)</f>
        <v>0</v>
      </c>
      <c r="AP40" s="27">
        <f>COUNTIFS(SALES!$A:$A,REPORT!$B$38,SALES!$F:$F,REPORT!$B40,SALES!$B:$B,REPORT!AP$1)+COUNTIFS(Consolidate!$A:$A,REPORT!$B$38,Consolidate!$F:$F,REPORT!$B40,Consolidate!$B:$B,REPORT!AP$1)</f>
        <v>0</v>
      </c>
      <c r="AQ40" s="27">
        <f>COUNTIFS(SALES!$A:$A,REPORT!$B$38,SALES!$F:$F,REPORT!$B40,SALES!$B:$B,REPORT!AQ$1)+COUNTIFS(Consolidate!$A:$A,REPORT!$B$38,Consolidate!$F:$F,REPORT!$B40,Consolidate!$B:$B,REPORT!AQ$1)</f>
        <v>0</v>
      </c>
      <c r="AR40" s="27">
        <f>COUNTIFS(SALES!$A:$A,REPORT!$B$38,SALES!$F:$F,REPORT!$B40,SALES!$B:$B,REPORT!AR$1)+COUNTIFS(Consolidate!$A:$A,REPORT!$B$38,Consolidate!$F:$F,REPORT!$B40,Consolidate!$B:$B,REPORT!AR$1)</f>
        <v>0</v>
      </c>
      <c r="AS40" s="27">
        <f>COUNTIFS(SALES!$A:$A,REPORT!$B$38,SALES!$F:$F,REPORT!$B40,SALES!$B:$B,REPORT!AS$1)+COUNTIFS(Consolidate!$A:$A,REPORT!$B$38,Consolidate!$F:$F,REPORT!$B40,Consolidate!$B:$B,REPORT!AS$1)</f>
        <v>0</v>
      </c>
      <c r="AT40" s="27">
        <f>COUNTIFS(SALES!$A:$A,REPORT!$B$38,SALES!$F:$F,REPORT!$B40,SALES!$B:$B,REPORT!AT$1)+COUNTIFS(Consolidate!$A:$A,REPORT!$B$38,Consolidate!$F:$F,REPORT!$B40,Consolidate!$B:$B,REPORT!AT$1)</f>
        <v>0</v>
      </c>
      <c r="AU40" s="27">
        <f>COUNTIFS(SALES!$A:$A,REPORT!$B$38,SALES!$F:$F,REPORT!$B40,SALES!$B:$B,REPORT!AU$1)+COUNTIFS(Consolidate!$A:$A,REPORT!$B$38,Consolidate!$F:$F,REPORT!$B40,Consolidate!$B:$B,REPORT!AU$1)</f>
        <v>0</v>
      </c>
      <c r="AV40" s="27">
        <f>COUNTIFS(SALES!$A:$A,REPORT!$B$38,SALES!$F:$F,REPORT!$B40,SALES!$B:$B,REPORT!AV$1)+COUNTIFS(Consolidate!$A:$A,REPORT!$B$38,Consolidate!$F:$F,REPORT!$B40,Consolidate!$B:$B,REPORT!AV$1)</f>
        <v>0</v>
      </c>
      <c r="AW40" s="27">
        <f>COUNTIFS(SALES!$A:$A,REPORT!$B$38,SALES!$F:$F,REPORT!$B40,SALES!$B:$B,REPORT!AW$1)+COUNTIFS(Consolidate!$A:$A,REPORT!$B$38,Consolidate!$F:$F,REPORT!$B40,Consolidate!$B:$B,REPORT!AW$1)</f>
        <v>0</v>
      </c>
      <c r="AX40" s="27">
        <f>COUNTIFS(SALES!$A:$A,REPORT!$B$38,SALES!$F:$F,REPORT!$B40,SALES!$B:$B,REPORT!AX$1)+COUNTIFS(Consolidate!$A:$A,REPORT!$B$38,Consolidate!$F:$F,REPORT!$B40,Consolidate!$B:$B,REPORT!AX$1)</f>
        <v>0</v>
      </c>
      <c r="AY40" s="27">
        <f>COUNTIFS(SALES!$A:$A,REPORT!$B$38,SALES!$F:$F,REPORT!$B40,SALES!$B:$B,REPORT!AY$1)+COUNTIFS(Consolidate!$A:$A,REPORT!$B$38,Consolidate!$F:$F,REPORT!$B40,Consolidate!$B:$B,REPORT!AY$1)</f>
        <v>0</v>
      </c>
      <c r="AZ40" s="27">
        <f>COUNTIFS(SALES!$A:$A,REPORT!$B$38,SALES!$F:$F,REPORT!$B40,SALES!$B:$B,REPORT!AZ$1)+COUNTIFS(Consolidate!$A:$A,REPORT!$B$38,Consolidate!$F:$F,REPORT!$B40,Consolidate!$B:$B,REPORT!AZ$1)</f>
        <v>0</v>
      </c>
      <c r="BA40" s="27">
        <f>COUNTIFS(SALES!$A:$A,REPORT!$B$38,SALES!$F:$F,REPORT!$B40,SALES!$B:$B,REPORT!BA$1)+COUNTIFS(Consolidate!$A:$A,REPORT!$B$38,Consolidate!$F:$F,REPORT!$B40,Consolidate!$B:$B,REPORT!BA$1)</f>
        <v>0</v>
      </c>
      <c r="BB40" s="27">
        <f>COUNTIFS(SALES!$A:$A,REPORT!$B$38,SALES!$F:$F,REPORT!$B40,SALES!$B:$B,REPORT!BB$1)+COUNTIFS(Consolidate!$A:$A,REPORT!$B$38,Consolidate!$F:$F,REPORT!$B40,Consolidate!$B:$B,REPORT!BB$1)</f>
        <v>0</v>
      </c>
      <c r="BC40" s="27">
        <f>COUNTIFS(SALES!$A:$A,REPORT!$B$38,SALES!$F:$F,REPORT!$B40,SALES!$B:$B,REPORT!BC$1)+COUNTIFS(Consolidate!$A:$A,REPORT!$B$38,Consolidate!$F:$F,REPORT!$B40,Consolidate!$B:$B,REPORT!BC$1)</f>
        <v>0</v>
      </c>
      <c r="BD40" s="27">
        <f>COUNTIFS(SALES!$A:$A,REPORT!$B$38,SALES!$F:$F,REPORT!$B40,SALES!$B:$B,REPORT!BD$1)+COUNTIFS(Consolidate!$A:$A,REPORT!$B$38,Consolidate!$F:$F,REPORT!$B40,Consolidate!$B:$B,REPORT!BD$1)</f>
        <v>0</v>
      </c>
      <c r="BE40" s="27">
        <f>COUNTIFS(SALES!$A:$A,REPORT!$B$38,SALES!$F:$F,REPORT!$B40,SALES!$B:$B,REPORT!BE$1)+COUNTIFS(Consolidate!$A:$A,REPORT!$B$38,Consolidate!$F:$F,REPORT!$B40,Consolidate!$B:$B,REPORT!BE$1)</f>
        <v>0</v>
      </c>
      <c r="BF40" s="27">
        <f>COUNTIFS(SALES!$A:$A,REPORT!$B$38,SALES!$F:$F,REPORT!$B40,SALES!$B:$B,REPORT!BF$1)+COUNTIFS(Consolidate!$A:$A,REPORT!$B$38,Consolidate!$F:$F,REPORT!$B40,Consolidate!$B:$B,REPORT!BF$1)</f>
        <v>0</v>
      </c>
      <c r="BG40" s="27">
        <f>COUNTIFS(SALES!$A:$A,REPORT!$B$38,SALES!$F:$F,REPORT!$B40,SALES!$B:$B,REPORT!BG$1)+COUNTIFS(Consolidate!$A:$A,REPORT!$B$38,Consolidate!$F:$F,REPORT!$B40,Consolidate!$B:$B,REPORT!BG$1)-COUNTIFS(SALES!$A:$A,REPORT!$B$38,SALES!$F:$F,REPORT!$B40,SALES!$B:$B,REPORT!BG$1,SALES!$T:$T,"cancelled")*2</f>
        <v>0</v>
      </c>
      <c r="BH40" s="27">
        <f>COUNTIFS(SALES!$A:$A,REPORT!$B$38,SALES!$F:$F,REPORT!$B40,SALES!$B:$B,REPORT!BH$1)+COUNTIFS(Consolidate!$A:$A,REPORT!$B$38,Consolidate!$F:$F,REPORT!$B40,Consolidate!$B:$B,REPORT!BH$1)-COUNTIFS(SALES!$A:$A,REPORT!$B$38,SALES!$F:$F,REPORT!$B40,SALES!$B:$B,REPORT!BH$1,SALES!$T:$T,"cancelled")*2</f>
        <v>0</v>
      </c>
      <c r="BI40" s="27">
        <f>COUNTIFS(SALES!$A:$A,REPORT!$B$38,SALES!$F:$F,REPORT!$B40,SALES!$B:$B,REPORT!BI$1)+COUNTIFS(Consolidate!$A:$A,REPORT!$B$38,Consolidate!$F:$F,REPORT!$B40,Consolidate!$B:$B,REPORT!BI$1)-COUNTIFS(SALES!$A:$A,REPORT!$B$38,SALES!$F:$F,REPORT!$B40,SALES!$B:$B,REPORT!BI$1,SALES!$T:$T,"cancelled")*2</f>
        <v>0</v>
      </c>
      <c r="BJ40" s="27">
        <f>COUNTIFS(SALES!$A:$A,REPORT!$B$38,SALES!$F:$F,REPORT!$B40,SALES!$B:$B,REPORT!BJ$1)+COUNTIFS(Consolidate!$A:$A,REPORT!$B$38,Consolidate!$F:$F,REPORT!$B40,Consolidate!$B:$B,REPORT!BJ$1)-COUNTIFS(SALES!$A:$A,REPORT!$B$38,SALES!$F:$F,REPORT!$B40,SALES!$B:$B,REPORT!BJ$1,SALES!$T:$T,"cancelled")*2</f>
        <v>0</v>
      </c>
      <c r="BK40" s="27">
        <f>COUNTIFS(SALES!$A:$A,REPORT!$B$38,SALES!$F:$F,REPORT!$B40,SALES!$B:$B,REPORT!BK$1)+COUNTIFS(Consolidate!$A:$A,REPORT!$B$38,Consolidate!$F:$F,REPORT!$B40,Consolidate!$B:$B,REPORT!BK$1)-COUNTIFS(SALES!$A:$A,REPORT!$B$38,SALES!$F:$F,REPORT!$B40,SALES!$B:$B,REPORT!BK$1,SALES!$T:$T,"cancelled")*2</f>
        <v>0</v>
      </c>
      <c r="BL40" s="27">
        <f>COUNTIFS(SALES!$A:$A,REPORT!$B$38,SALES!$F:$F,REPORT!$B40,SALES!$B:$B,REPORT!BL$1)+COUNTIFS(Consolidate!$A:$A,REPORT!$B$38,Consolidate!$F:$F,REPORT!$B40,Consolidate!$B:$B,REPORT!BL$1)-COUNTIFS(SALES!$A:$A,REPORT!$B$38,SALES!$F:$F,REPORT!$B40,SALES!$B:$B,REPORT!BL$1,SALES!$T:$T,"cancelled")*2</f>
        <v>0</v>
      </c>
      <c r="BM40" s="27">
        <f>COUNTIFS(SALES!$A:$A,REPORT!$B$38,SALES!$F:$F,REPORT!$B40,SALES!$B:$B,REPORT!BM$1)+COUNTIFS(Consolidate!$A:$A,REPORT!$B$38,Consolidate!$F:$F,REPORT!$B40,Consolidate!$B:$B,REPORT!BM$1)-COUNTIFS(SALES!$A:$A,REPORT!$B$38,SALES!$F:$F,REPORT!$B40,SALES!$B:$B,REPORT!BM$1,SALES!$T:$T,"cancelled")*2</f>
        <v>0</v>
      </c>
      <c r="BN40" s="27">
        <f>COUNTIFS(SALES!$A:$A,REPORT!$B$38,SALES!$F:$F,REPORT!$B40,SALES!$B:$B,REPORT!BN$1)+COUNTIFS(Consolidate!$A:$A,REPORT!$B$38,Consolidate!$F:$F,REPORT!$B40,Consolidate!$B:$B,REPORT!BN$1)-COUNTIFS(SALES!$A:$A,REPORT!$B$38,SALES!$F:$F,REPORT!$B40,SALES!$B:$B,REPORT!BN$1,SALES!$T:$T,"cancelled")*2</f>
        <v>0</v>
      </c>
      <c r="BO40" s="27">
        <f>COUNTIFS(SALES!$A:$A,REPORT!$B$38,SALES!$F:$F,REPORT!$B40,SALES!$B:$B,REPORT!BO$1)+COUNTIFS(Consolidate!$A:$A,REPORT!$B$38,Consolidate!$F:$F,REPORT!$B40,Consolidate!$B:$B,REPORT!BO$1)-COUNTIFS(SALES!$A:$A,REPORT!$B$38,SALES!$F:$F,REPORT!$B40,SALES!$B:$B,REPORT!BO$1,SALES!$T:$T,"cancelled")*2</f>
        <v>0</v>
      </c>
      <c r="BP40" s="27">
        <f>COUNTIFS(SALES!$A:$A,REPORT!$B$38,SALES!$F:$F,REPORT!$B40,SALES!$B:$B,REPORT!BP$1)+COUNTIFS(Consolidate!$A:$A,REPORT!$B$38,Consolidate!$F:$F,REPORT!$B40,Consolidate!$B:$B,REPORT!BP$1)-COUNTIFS(SALES!$A:$A,REPORT!$B$38,SALES!$F:$F,REPORT!$B40,SALES!$B:$B,REPORT!BP$1,SALES!$T:$T,"cancelled")*2</f>
        <v>0</v>
      </c>
      <c r="BQ40" s="27">
        <f>COUNTIFS(SALES!$A:$A,REPORT!$B$38,SALES!$F:$F,REPORT!$B40,SALES!$B:$B,REPORT!BQ$1)+COUNTIFS(Consolidate!$A:$A,REPORT!$B$38,Consolidate!$F:$F,REPORT!$B40,Consolidate!$B:$B,REPORT!BQ$1)-COUNTIFS(SALES!$A:$A,REPORT!$B$38,SALES!$F:$F,REPORT!$B40,SALES!$B:$B,REPORT!BQ$1,SALES!$T:$T,"cancelled")*2</f>
        <v>0</v>
      </c>
      <c r="BR40" s="27">
        <f>COUNTIFS(SALES!$A:$A,REPORT!$B$38,SALES!$F:$F,REPORT!$B40,SALES!$B:$B,REPORT!BR$1)+COUNTIFS(Consolidate!$A:$A,REPORT!$B$38,Consolidate!$F:$F,REPORT!$B40,Consolidate!$B:$B,REPORT!BR$1)-COUNTIFS(SALES!$A:$A,REPORT!$B$38,SALES!$F:$F,REPORT!$B40,SALES!$B:$B,REPORT!BR$1,SALES!$T:$T,"cancelled")*2</f>
        <v>0</v>
      </c>
      <c r="BS40" s="27">
        <f>COUNTIFS(SALES!$A:$A,REPORT!$B$38,SALES!$F:$F,REPORT!$B40,SALES!$B:$B,REPORT!BS$1)+COUNTIFS(Consolidate!$A:$A,REPORT!$B$38,Consolidate!$F:$F,REPORT!$B40,Consolidate!$B:$B,REPORT!BS$1)-COUNTIFS(SALES!$A:$A,REPORT!$B$38,SALES!$F:$F,REPORT!$B40,SALES!$B:$B,REPORT!BS$1,SALES!$T:$T,"cancelled")*2</f>
        <v>0</v>
      </c>
      <c r="BT40" s="27">
        <f>COUNTIFS(SALES!$A:$A,REPORT!$B$38,SALES!$F:$F,REPORT!$B40,SALES!$B:$B,REPORT!BT$1)+COUNTIFS(Consolidate!$A:$A,REPORT!$B$38,Consolidate!$F:$F,REPORT!$B40,Consolidate!$B:$B,REPORT!BT$1)-COUNTIFS(SALES!$A:$A,REPORT!$B$38,SALES!$F:$F,REPORT!$B40,SALES!$B:$B,REPORT!BT$1,SALES!$T:$T,"cancelled")*2</f>
        <v>0</v>
      </c>
      <c r="BU40" s="27">
        <f>COUNTIFS(SALES!$A:$A,REPORT!$B$38,SALES!$F:$F,REPORT!$B40,SALES!$B:$B,REPORT!BU$1)+COUNTIFS(Consolidate!$A:$A,REPORT!$B$38,Consolidate!$F:$F,REPORT!$B40,Consolidate!$B:$B,REPORT!BU$1)-COUNTIFS(SALES!$A:$A,REPORT!$B$38,SALES!$F:$F,REPORT!$B40,SALES!$B:$B,REPORT!BU$1,SALES!$T:$T,"cancelled")*2</f>
        <v>0</v>
      </c>
      <c r="BV40" s="27">
        <f>COUNTIFS(SALES!$A:$A,REPORT!$B$38,SALES!$F:$F,REPORT!$B40,SALES!$B:$B,REPORT!BV$1)+COUNTIFS(Consolidate!$A:$A,REPORT!$B$38,Consolidate!$F:$F,REPORT!$B40,Consolidate!$B:$B,REPORT!BV$1)-COUNTIFS(SALES!$A:$A,REPORT!$B$38,SALES!$F:$F,REPORT!$B40,SALES!$B:$B,REPORT!BV$1,SALES!$T:$T,"cancelled")*2</f>
        <v>0</v>
      </c>
      <c r="BW40" s="27">
        <f>COUNTIFS(SALES!$A:$A,REPORT!$B$38,SALES!$F:$F,REPORT!$B40,SALES!$B:$B,REPORT!BW$1)+COUNTIFS(Consolidate!$A:$A,REPORT!$B$38,Consolidate!$F:$F,REPORT!$B40,Consolidate!$B:$B,REPORT!BW$1)-COUNTIFS(SALES!$A:$A,REPORT!$B$38,SALES!$F:$F,REPORT!$B40,SALES!$B:$B,REPORT!BW$1,SALES!$T:$T,"cancelled")*2</f>
        <v>0</v>
      </c>
      <c r="BX40" s="27">
        <f>COUNTIFS(SALES!$A:$A,REPORT!$B$38,SALES!$F:$F,REPORT!$B40,SALES!$B:$B,REPORT!BX$1)+COUNTIFS(Consolidate!$A:$A,REPORT!$B$38,Consolidate!$F:$F,REPORT!$B40,Consolidate!$B:$B,REPORT!BX$1)-COUNTIFS(SALES!$A:$A,REPORT!$B$38,SALES!$F:$F,REPORT!$B40,SALES!$B:$B,REPORT!BX$1,SALES!$T:$T,"cancelled")*2</f>
        <v>0</v>
      </c>
      <c r="BY40" s="27">
        <f>COUNTIFS(SALES!$A:$A,REPORT!$B$38,SALES!$F:$F,REPORT!$B40,SALES!$B:$B,REPORT!BY$1)+COUNTIFS(Consolidate!$A:$A,REPORT!$B$38,Consolidate!$F:$F,REPORT!$B40,Consolidate!$B:$B,REPORT!BY$1)-COUNTIFS(SALES!$A:$A,REPORT!$B$38,SALES!$F:$F,REPORT!$B40,SALES!$B:$B,REPORT!BY$1,SALES!$T:$T,"cancelled")*2</f>
        <v>0</v>
      </c>
      <c r="BZ40" s="27">
        <f>COUNTIFS(SALES!$A:$A,REPORT!$B$38,SALES!$F:$F,REPORT!$B40,SALES!$B:$B,REPORT!BZ$1)+COUNTIFS(Consolidate!$A:$A,REPORT!$B$38,Consolidate!$F:$F,REPORT!$B40,Consolidate!$B:$B,REPORT!BZ$1)-COUNTIFS(SALES!$A:$A,REPORT!$B$38,SALES!$F:$F,REPORT!$B40,SALES!$B:$B,REPORT!BZ$1,SALES!$T:$T,"cancelled")*2</f>
        <v>0</v>
      </c>
      <c r="CA40" s="27">
        <f>COUNTIFS(SALES!$A:$A,REPORT!$B$38,SALES!$F:$F,REPORT!$B40,SALES!$B:$B,REPORT!CA$1)+COUNTIFS(Consolidate!$A:$A,REPORT!$B$38,Consolidate!$F:$F,REPORT!$B40,Consolidate!$B:$B,REPORT!CA$1)-COUNTIFS(SALES!$A:$A,REPORT!$B$38,SALES!$F:$F,REPORT!$B40,SALES!$B:$B,REPORT!CA$1,SALES!$T:$T,"cancelled")*2</f>
        <v>0</v>
      </c>
      <c r="CB40" s="27">
        <f>COUNTIFS(SALES!$A:$A,REPORT!$B$38,SALES!$F:$F,REPORT!$B40,SALES!$B:$B,REPORT!CB$1)+COUNTIFS(Consolidate!$A:$A,REPORT!$B$38,Consolidate!$F:$F,REPORT!$B40,Consolidate!$B:$B,REPORT!CB$1)-COUNTIFS(SALES!$A:$A,REPORT!$B$38,SALES!$F:$F,REPORT!$B40,SALES!$B:$B,REPORT!CB$1,SALES!$T:$T,"cancelled")*2</f>
        <v>0</v>
      </c>
      <c r="CC40" s="27">
        <f>COUNTIFS(SALES!$A:$A,REPORT!$B$38,SALES!$F:$F,REPORT!$B40,SALES!$B:$B,REPORT!CC$1)+COUNTIFS(Consolidate!$A:$A,REPORT!$B$38,Consolidate!$F:$F,REPORT!$B40,Consolidate!$B:$B,REPORT!CC$1)-COUNTIFS(SALES!$A:$A,REPORT!$B$38,SALES!$F:$F,REPORT!$B40,SALES!$B:$B,REPORT!CC$1,SALES!$T:$T,"cancelled")*2</f>
        <v>0</v>
      </c>
    </row>
    <row r="41" spans="1:81" x14ac:dyDescent="0.3">
      <c r="A41" s="19" t="s">
        <v>426</v>
      </c>
      <c r="B41" s="19" t="s">
        <v>413</v>
      </c>
      <c r="C41" s="12">
        <f>G41+H41+I41+F41+E41+D41</f>
        <v>0</v>
      </c>
      <c r="D41" s="12">
        <f>SUM(M41:Q41)</f>
        <v>0</v>
      </c>
      <c r="E41" s="12">
        <f>SUM(R41:AC41)</f>
        <v>0</v>
      </c>
      <c r="F41" s="12">
        <f>SUM(AD41:AO41)</f>
        <v>0</v>
      </c>
      <c r="G41" s="12">
        <f>SUM(AP41:BA41)</f>
        <v>0</v>
      </c>
      <c r="H41" s="12">
        <f>SUM(BB41:BM41)</f>
        <v>0</v>
      </c>
      <c r="I41" s="12">
        <f>SUM(BN41:BY41)</f>
        <v>0</v>
      </c>
      <c r="J41" s="12">
        <f>SUM(BZ41:CK41)</f>
        <v>0</v>
      </c>
      <c r="K41" s="12"/>
      <c r="L41" s="12"/>
      <c r="M41" s="27">
        <f>COUNTIFS(SALES!$A:$A,REPORT!$B$38,SALES!$F:$F,REPORT!$B41,SALES!$B:$B,REPORT!M$1)+COUNTIFS(Consolidate!$A:$A,REPORT!$B$38,Consolidate!$F:$F,REPORT!$B41,Consolidate!$B:$B,REPORT!M$1)</f>
        <v>0</v>
      </c>
      <c r="N41" s="27">
        <f>COUNTIFS(SALES!$A:$A,REPORT!$B$38,SALES!$F:$F,REPORT!$B41,SALES!$B:$B,REPORT!N$1)+COUNTIFS(Consolidate!$A:$A,REPORT!$B$38,Consolidate!$F:$F,REPORT!$B41,Consolidate!$B:$B,REPORT!N$1)</f>
        <v>0</v>
      </c>
      <c r="O41" s="27">
        <f>COUNTIFS(SALES!$A:$A,REPORT!$B$38,SALES!$F:$F,REPORT!$B41,SALES!$B:$B,REPORT!O$1)+COUNTIFS(Consolidate!$A:$A,REPORT!$B$38,Consolidate!$F:$F,REPORT!$B41,Consolidate!$B:$B,REPORT!O$1)</f>
        <v>0</v>
      </c>
      <c r="P41" s="27">
        <f>COUNTIFS(SALES!$A:$A,REPORT!$B$38,SALES!$F:$F,REPORT!$B41,SALES!$B:$B,REPORT!P$1)+COUNTIFS(Consolidate!$A:$A,REPORT!$B$38,Consolidate!$F:$F,REPORT!$B41,Consolidate!$B:$B,REPORT!P$1)</f>
        <v>0</v>
      </c>
      <c r="Q41" s="27">
        <f>COUNTIFS(SALES!$A:$A,REPORT!$B$38,SALES!$F:$F,REPORT!$B41,SALES!$B:$B,REPORT!Q$1)+COUNTIFS(Consolidate!$A:$A,REPORT!$B$38,Consolidate!$F:$F,REPORT!$B41,Consolidate!$B:$B,REPORT!Q$1)</f>
        <v>0</v>
      </c>
      <c r="R41" s="27">
        <f>COUNTIFS(SALES!$A:$A,REPORT!$B$38,SALES!$F:$F,REPORT!$B41,SALES!$B:$B,REPORT!R$1)+COUNTIFS(Consolidate!$A:$A,REPORT!$B$38,Consolidate!$F:$F,REPORT!$B41,Consolidate!$B:$B,REPORT!R$1)</f>
        <v>0</v>
      </c>
      <c r="S41" s="27">
        <f>COUNTIFS(SALES!$A:$A,REPORT!$B$38,SALES!$F:$F,REPORT!$B41,SALES!$B:$B,REPORT!S$1)+COUNTIFS(Consolidate!$A:$A,REPORT!$B$38,Consolidate!$F:$F,REPORT!$B41,Consolidate!$B:$B,REPORT!S$1)</f>
        <v>0</v>
      </c>
      <c r="T41" s="27">
        <f>COUNTIFS(SALES!$A:$A,REPORT!$B$38,SALES!$F:$F,REPORT!$B41,SALES!$B:$B,REPORT!T$1)+COUNTIFS(Consolidate!$A:$A,REPORT!$B$38,Consolidate!$F:$F,REPORT!$B41,Consolidate!$B:$B,REPORT!T$1)</f>
        <v>0</v>
      </c>
      <c r="U41" s="27">
        <f>COUNTIFS(SALES!$A:$A,REPORT!$B$38,SALES!$F:$F,REPORT!$B41,SALES!$B:$B,REPORT!U$1)+COUNTIFS(Consolidate!$A:$A,REPORT!$B$38,Consolidate!$F:$F,REPORT!$B41,Consolidate!$B:$B,REPORT!U$1)</f>
        <v>0</v>
      </c>
      <c r="V41" s="27">
        <f>COUNTIFS(SALES!$A:$A,REPORT!$B$38,SALES!$F:$F,REPORT!$B41,SALES!$B:$B,REPORT!V$1)+COUNTIFS(Consolidate!$A:$A,REPORT!$B$38,Consolidate!$F:$F,REPORT!$B41,Consolidate!$B:$B,REPORT!V$1)</f>
        <v>0</v>
      </c>
      <c r="W41" s="27">
        <f>COUNTIFS(SALES!$A:$A,REPORT!$B$38,SALES!$F:$F,REPORT!$B41,SALES!$B:$B,REPORT!W$1)+COUNTIFS(Consolidate!$A:$A,REPORT!$B$38,Consolidate!$F:$F,REPORT!$B41,Consolidate!$B:$B,REPORT!W$1)</f>
        <v>0</v>
      </c>
      <c r="X41" s="27">
        <f>COUNTIFS(SALES!$A:$A,REPORT!$B$38,SALES!$F:$F,REPORT!$B41,SALES!$B:$B,REPORT!X$1)+COUNTIFS(Consolidate!$A:$A,REPORT!$B$38,Consolidate!$F:$F,REPORT!$B41,Consolidate!$B:$B,REPORT!X$1)</f>
        <v>0</v>
      </c>
      <c r="Y41" s="27">
        <f>COUNTIFS(SALES!$A:$A,REPORT!$B$38,SALES!$F:$F,REPORT!$B41,SALES!$B:$B,REPORT!Y$1)+COUNTIFS(Consolidate!$A:$A,REPORT!$B$38,Consolidate!$F:$F,REPORT!$B41,Consolidate!$B:$B,REPORT!Y$1)</f>
        <v>0</v>
      </c>
      <c r="Z41" s="27">
        <f>COUNTIFS(SALES!$A:$A,REPORT!$B$38,SALES!$F:$F,REPORT!$B41,SALES!$B:$B,REPORT!Z$1)+COUNTIFS(Consolidate!$A:$A,REPORT!$B$38,Consolidate!$F:$F,REPORT!$B41,Consolidate!$B:$B,REPORT!Z$1)</f>
        <v>0</v>
      </c>
      <c r="AA41" s="27">
        <f>COUNTIFS(SALES!$A:$A,REPORT!$B$38,SALES!$F:$F,REPORT!$B41,SALES!$B:$B,REPORT!AA$1)+COUNTIFS(Consolidate!$A:$A,REPORT!$B$38,Consolidate!$F:$F,REPORT!$B41,Consolidate!$B:$B,REPORT!AA$1)</f>
        <v>0</v>
      </c>
      <c r="AB41" s="27">
        <f>COUNTIFS(SALES!$A:$A,REPORT!$B$38,SALES!$F:$F,REPORT!$B41,SALES!$B:$B,REPORT!AB$1)+COUNTIFS(Consolidate!$A:$A,REPORT!$B$38,Consolidate!$F:$F,REPORT!$B41,Consolidate!$B:$B,REPORT!AB$1)</f>
        <v>0</v>
      </c>
      <c r="AC41" s="27">
        <f>COUNTIFS(SALES!$A:$A,REPORT!$B$38,SALES!$F:$F,REPORT!$B41,SALES!$B:$B,REPORT!AC$1)+COUNTIFS(Consolidate!$A:$A,REPORT!$B$38,Consolidate!$F:$F,REPORT!$B41,Consolidate!$B:$B,REPORT!AC$1)</f>
        <v>0</v>
      </c>
      <c r="AD41" s="27">
        <f>COUNTIFS(SALES!$A:$A,REPORT!$B$38,SALES!$F:$F,REPORT!$B41,SALES!$B:$B,REPORT!AD$1)+COUNTIFS(Consolidate!$A:$A,REPORT!$B$38,Consolidate!$F:$F,REPORT!$B41,Consolidate!$B:$B,REPORT!AD$1)</f>
        <v>0</v>
      </c>
      <c r="AE41" s="27">
        <f>COUNTIFS(SALES!$A:$A,REPORT!$B$38,SALES!$F:$F,REPORT!$B41,SALES!$B:$B,REPORT!AE$1)+COUNTIFS(Consolidate!$A:$A,REPORT!$B$38,Consolidate!$F:$F,REPORT!$B41,Consolidate!$B:$B,REPORT!AE$1)</f>
        <v>0</v>
      </c>
      <c r="AF41" s="27">
        <f>COUNTIFS(SALES!$A:$A,REPORT!$B$38,SALES!$F:$F,REPORT!$B41,SALES!$B:$B,REPORT!AF$1)+COUNTIFS(Consolidate!$A:$A,REPORT!$B$38,Consolidate!$F:$F,REPORT!$B41,Consolidate!$B:$B,REPORT!AF$1)</f>
        <v>0</v>
      </c>
      <c r="AG41" s="27">
        <f>COUNTIFS(SALES!$A:$A,REPORT!$B$38,SALES!$F:$F,REPORT!$B41,SALES!$B:$B,REPORT!AG$1)+COUNTIFS(Consolidate!$A:$A,REPORT!$B$38,Consolidate!$F:$F,REPORT!$B41,Consolidate!$B:$B,REPORT!AG$1)</f>
        <v>0</v>
      </c>
      <c r="AH41" s="27">
        <f>COUNTIFS(SALES!$A:$A,REPORT!$B$38,SALES!$F:$F,REPORT!$B41,SALES!$B:$B,REPORT!AH$1)+COUNTIFS(Consolidate!$A:$A,REPORT!$B$38,Consolidate!$F:$F,REPORT!$B41,Consolidate!$B:$B,REPORT!AH$1)</f>
        <v>0</v>
      </c>
      <c r="AI41" s="27">
        <f>COUNTIFS(SALES!$A:$A,REPORT!$B$38,SALES!$F:$F,REPORT!$B41,SALES!$B:$B,REPORT!AI$1)+COUNTIFS(Consolidate!$A:$A,REPORT!$B$38,Consolidate!$F:$F,REPORT!$B41,Consolidate!$B:$B,REPORT!AI$1)</f>
        <v>0</v>
      </c>
      <c r="AJ41" s="27">
        <f>COUNTIFS(SALES!$A:$A,REPORT!$B$38,SALES!$F:$F,REPORT!$B41,SALES!$B:$B,REPORT!AJ$1)+COUNTIFS(Consolidate!$A:$A,REPORT!$B$38,Consolidate!$F:$F,REPORT!$B41,Consolidate!$B:$B,REPORT!AJ$1)</f>
        <v>0</v>
      </c>
      <c r="AK41" s="27">
        <f>COUNTIFS(SALES!$A:$A,REPORT!$B$38,SALES!$F:$F,REPORT!$B41,SALES!$B:$B,REPORT!AK$1)+COUNTIFS(Consolidate!$A:$A,REPORT!$B$38,Consolidate!$F:$F,REPORT!$B41,Consolidate!$B:$B,REPORT!AK$1)</f>
        <v>0</v>
      </c>
      <c r="AL41" s="27">
        <f>COUNTIFS(SALES!$A:$A,REPORT!$B$38,SALES!$F:$F,REPORT!$B41,SALES!$B:$B,REPORT!AL$1)+COUNTIFS(Consolidate!$A:$A,REPORT!$B$38,Consolidate!$F:$F,REPORT!$B41,Consolidate!$B:$B,REPORT!AL$1)</f>
        <v>0</v>
      </c>
      <c r="AM41" s="27">
        <f>COUNTIFS(SALES!$A:$A,REPORT!$B$38,SALES!$F:$F,REPORT!$B41,SALES!$B:$B,REPORT!AM$1)+COUNTIFS(Consolidate!$A:$A,REPORT!$B$38,Consolidate!$F:$F,REPORT!$B41,Consolidate!$B:$B,REPORT!AM$1)</f>
        <v>0</v>
      </c>
      <c r="AN41" s="27">
        <f>COUNTIFS(SALES!$A:$A,REPORT!$B$38,SALES!$F:$F,REPORT!$B41,SALES!$B:$B,REPORT!AN$1)+COUNTIFS(Consolidate!$A:$A,REPORT!$B$38,Consolidate!$F:$F,REPORT!$B41,Consolidate!$B:$B,REPORT!AN$1)</f>
        <v>0</v>
      </c>
      <c r="AO41" s="27">
        <f>COUNTIFS(SALES!$A:$A,REPORT!$B$38,SALES!$F:$F,REPORT!$B41,SALES!$B:$B,REPORT!AO$1)+COUNTIFS(Consolidate!$A:$A,REPORT!$B$38,Consolidate!$F:$F,REPORT!$B41,Consolidate!$B:$B,REPORT!AO$1)</f>
        <v>0</v>
      </c>
      <c r="AP41" s="27">
        <f>COUNTIFS(SALES!$A:$A,REPORT!$B$38,SALES!$F:$F,REPORT!$B41,SALES!$B:$B,REPORT!AP$1)+COUNTIFS(Consolidate!$A:$A,REPORT!$B$38,Consolidate!$F:$F,REPORT!$B41,Consolidate!$B:$B,REPORT!AP$1)</f>
        <v>0</v>
      </c>
      <c r="AQ41" s="27">
        <f>COUNTIFS(SALES!$A:$A,REPORT!$B$38,SALES!$F:$F,REPORT!$B41,SALES!$B:$B,REPORT!AQ$1)+COUNTIFS(Consolidate!$A:$A,REPORT!$B$38,Consolidate!$F:$F,REPORT!$B41,Consolidate!$B:$B,REPORT!AQ$1)</f>
        <v>0</v>
      </c>
      <c r="AR41" s="27">
        <f>COUNTIFS(SALES!$A:$A,REPORT!$B$38,SALES!$F:$F,REPORT!$B41,SALES!$B:$B,REPORT!AR$1)+COUNTIFS(Consolidate!$A:$A,REPORT!$B$38,Consolidate!$F:$F,REPORT!$B41,Consolidate!$B:$B,REPORT!AR$1)</f>
        <v>0</v>
      </c>
      <c r="AS41" s="27">
        <f>COUNTIFS(SALES!$A:$A,REPORT!$B$38,SALES!$F:$F,REPORT!$B41,SALES!$B:$B,REPORT!AS$1)+COUNTIFS(Consolidate!$A:$A,REPORT!$B$38,Consolidate!$F:$F,REPORT!$B41,Consolidate!$B:$B,REPORT!AS$1)</f>
        <v>0</v>
      </c>
      <c r="AT41" s="27">
        <f>COUNTIFS(SALES!$A:$A,REPORT!$B$38,SALES!$F:$F,REPORT!$B41,SALES!$B:$B,REPORT!AT$1)+COUNTIFS(Consolidate!$A:$A,REPORT!$B$38,Consolidate!$F:$F,REPORT!$B41,Consolidate!$B:$B,REPORT!AT$1)</f>
        <v>0</v>
      </c>
      <c r="AU41" s="27">
        <f>COUNTIFS(SALES!$A:$A,REPORT!$B$38,SALES!$F:$F,REPORT!$B41,SALES!$B:$B,REPORT!AU$1)+COUNTIFS(Consolidate!$A:$A,REPORT!$B$38,Consolidate!$F:$F,REPORT!$B41,Consolidate!$B:$B,REPORT!AU$1)</f>
        <v>0</v>
      </c>
      <c r="AV41" s="27">
        <f>COUNTIFS(SALES!$A:$A,REPORT!$B$38,SALES!$F:$F,REPORT!$B41,SALES!$B:$B,REPORT!AV$1)+COUNTIFS(Consolidate!$A:$A,REPORT!$B$38,Consolidate!$F:$F,REPORT!$B41,Consolidate!$B:$B,REPORT!AV$1)</f>
        <v>0</v>
      </c>
      <c r="AW41" s="27">
        <f>COUNTIFS(SALES!$A:$A,REPORT!$B$38,SALES!$F:$F,REPORT!$B41,SALES!$B:$B,REPORT!AW$1)+COUNTIFS(Consolidate!$A:$A,REPORT!$B$38,Consolidate!$F:$F,REPORT!$B41,Consolidate!$B:$B,REPORT!AW$1)</f>
        <v>0</v>
      </c>
      <c r="AX41" s="27">
        <f>COUNTIFS(SALES!$A:$A,REPORT!$B$38,SALES!$F:$F,REPORT!$B41,SALES!$B:$B,REPORT!AX$1)+COUNTIFS(Consolidate!$A:$A,REPORT!$B$38,Consolidate!$F:$F,REPORT!$B41,Consolidate!$B:$B,REPORT!AX$1)</f>
        <v>0</v>
      </c>
      <c r="AY41" s="27">
        <f>COUNTIFS(SALES!$A:$A,REPORT!$B$38,SALES!$F:$F,REPORT!$B41,SALES!$B:$B,REPORT!AY$1)+COUNTIFS(Consolidate!$A:$A,REPORT!$B$38,Consolidate!$F:$F,REPORT!$B41,Consolidate!$B:$B,REPORT!AY$1)</f>
        <v>0</v>
      </c>
      <c r="AZ41" s="27">
        <f>COUNTIFS(SALES!$A:$A,REPORT!$B$38,SALES!$F:$F,REPORT!$B41,SALES!$B:$B,REPORT!AZ$1)+COUNTIFS(Consolidate!$A:$A,REPORT!$B$38,Consolidate!$F:$F,REPORT!$B41,Consolidate!$B:$B,REPORT!AZ$1)</f>
        <v>0</v>
      </c>
      <c r="BA41" s="27">
        <f>COUNTIFS(SALES!$A:$A,REPORT!$B$38,SALES!$F:$F,REPORT!$B41,SALES!$B:$B,REPORT!BA$1)+COUNTIFS(Consolidate!$A:$A,REPORT!$B$38,Consolidate!$F:$F,REPORT!$B41,Consolidate!$B:$B,REPORT!BA$1)</f>
        <v>0</v>
      </c>
      <c r="BB41" s="27">
        <f>COUNTIFS(SALES!$A:$A,REPORT!$B$38,SALES!$F:$F,REPORT!$B41,SALES!$B:$B,REPORT!BB$1)+COUNTIFS(Consolidate!$A:$A,REPORT!$B$38,Consolidate!$F:$F,REPORT!$B41,Consolidate!$B:$B,REPORT!BB$1)</f>
        <v>0</v>
      </c>
      <c r="BC41" s="27">
        <f>COUNTIFS(SALES!$A:$A,REPORT!$B$38,SALES!$F:$F,REPORT!$B41,SALES!$B:$B,REPORT!BC$1)+COUNTIFS(Consolidate!$A:$A,REPORT!$B$38,Consolidate!$F:$F,REPORT!$B41,Consolidate!$B:$B,REPORT!BC$1)</f>
        <v>0</v>
      </c>
      <c r="BD41" s="27">
        <f>COUNTIFS(SALES!$A:$A,REPORT!$B$38,SALES!$F:$F,REPORT!$B41,SALES!$B:$B,REPORT!BD$1)+COUNTIFS(Consolidate!$A:$A,REPORT!$B$38,Consolidate!$F:$F,REPORT!$B41,Consolidate!$B:$B,REPORT!BD$1)</f>
        <v>0</v>
      </c>
      <c r="BE41" s="27">
        <f>COUNTIFS(SALES!$A:$A,REPORT!$B$38,SALES!$F:$F,REPORT!$B41,SALES!$B:$B,REPORT!BE$1)+COUNTIFS(Consolidate!$A:$A,REPORT!$B$38,Consolidate!$F:$F,REPORT!$B41,Consolidate!$B:$B,REPORT!BE$1)</f>
        <v>0</v>
      </c>
      <c r="BF41" s="27">
        <f>COUNTIFS(SALES!$A:$A,REPORT!$B$38,SALES!$F:$F,REPORT!$B41,SALES!$B:$B,REPORT!BF$1)+COUNTIFS(Consolidate!$A:$A,REPORT!$B$38,Consolidate!$F:$F,REPORT!$B41,Consolidate!$B:$B,REPORT!BF$1)</f>
        <v>0</v>
      </c>
      <c r="BG41" s="27">
        <f>COUNTIFS(SALES!$A:$A,REPORT!$B$38,SALES!$F:$F,REPORT!$B41,SALES!$B:$B,REPORT!BG$1)+COUNTIFS(Consolidate!$A:$A,REPORT!$B$38,Consolidate!$F:$F,REPORT!$B41,Consolidate!$B:$B,REPORT!BG$1)-COUNTIFS(SALES!$A:$A,REPORT!$B$38,SALES!$F:$F,REPORT!$B41,SALES!$B:$B,REPORT!BG$1,SALES!$T:$T,"cancelled")*2</f>
        <v>0</v>
      </c>
      <c r="BH41" s="27">
        <f>COUNTIFS(SALES!$A:$A,REPORT!$B$38,SALES!$F:$F,REPORT!$B41,SALES!$B:$B,REPORT!BH$1)+COUNTIFS(Consolidate!$A:$A,REPORT!$B$38,Consolidate!$F:$F,REPORT!$B41,Consolidate!$B:$B,REPORT!BH$1)-COUNTIFS(SALES!$A:$A,REPORT!$B$38,SALES!$F:$F,REPORT!$B41,SALES!$B:$B,REPORT!BH$1,SALES!$T:$T,"cancelled")*2</f>
        <v>0</v>
      </c>
      <c r="BI41" s="27">
        <f>COUNTIFS(SALES!$A:$A,REPORT!$B$38,SALES!$F:$F,REPORT!$B41,SALES!$B:$B,REPORT!BI$1)+COUNTIFS(Consolidate!$A:$A,REPORT!$B$38,Consolidate!$F:$F,REPORT!$B41,Consolidate!$B:$B,REPORT!BI$1)-COUNTIFS(SALES!$A:$A,REPORT!$B$38,SALES!$F:$F,REPORT!$B41,SALES!$B:$B,REPORT!BI$1,SALES!$T:$T,"cancelled")*2</f>
        <v>0</v>
      </c>
      <c r="BJ41" s="27">
        <f>COUNTIFS(SALES!$A:$A,REPORT!$B$38,SALES!$F:$F,REPORT!$B41,SALES!$B:$B,REPORT!BJ$1)+COUNTIFS(Consolidate!$A:$A,REPORT!$B$38,Consolidate!$F:$F,REPORT!$B41,Consolidate!$B:$B,REPORT!BJ$1)-COUNTIFS(SALES!$A:$A,REPORT!$B$38,SALES!$F:$F,REPORT!$B41,SALES!$B:$B,REPORT!BJ$1,SALES!$T:$T,"cancelled")*2</f>
        <v>0</v>
      </c>
      <c r="BK41" s="27">
        <f>COUNTIFS(SALES!$A:$A,REPORT!$B$38,SALES!$F:$F,REPORT!$B41,SALES!$B:$B,REPORT!BK$1)+COUNTIFS(Consolidate!$A:$A,REPORT!$B$38,Consolidate!$F:$F,REPORT!$B41,Consolidate!$B:$B,REPORT!BK$1)-COUNTIFS(SALES!$A:$A,REPORT!$B$38,SALES!$F:$F,REPORT!$B41,SALES!$B:$B,REPORT!BK$1,SALES!$T:$T,"cancelled")*2</f>
        <v>0</v>
      </c>
      <c r="BL41" s="27">
        <f>COUNTIFS(SALES!$A:$A,REPORT!$B$38,SALES!$F:$F,REPORT!$B41,SALES!$B:$B,REPORT!BL$1)+COUNTIFS(Consolidate!$A:$A,REPORT!$B$38,Consolidate!$F:$F,REPORT!$B41,Consolidate!$B:$B,REPORT!BL$1)-COUNTIFS(SALES!$A:$A,REPORT!$B$38,SALES!$F:$F,REPORT!$B41,SALES!$B:$B,REPORT!BL$1,SALES!$T:$T,"cancelled")*2</f>
        <v>0</v>
      </c>
      <c r="BM41" s="27">
        <f>COUNTIFS(SALES!$A:$A,REPORT!$B$38,SALES!$F:$F,REPORT!$B41,SALES!$B:$B,REPORT!BM$1)+COUNTIFS(Consolidate!$A:$A,REPORT!$B$38,Consolidate!$F:$F,REPORT!$B41,Consolidate!$B:$B,REPORT!BM$1)-COUNTIFS(SALES!$A:$A,REPORT!$B$38,SALES!$F:$F,REPORT!$B41,SALES!$B:$B,REPORT!BM$1,SALES!$T:$T,"cancelled")*2</f>
        <v>0</v>
      </c>
      <c r="BN41" s="27">
        <f>COUNTIFS(SALES!$A:$A,REPORT!$B$38,SALES!$F:$F,REPORT!$B41,SALES!$B:$B,REPORT!BN$1)+COUNTIFS(Consolidate!$A:$A,REPORT!$B$38,Consolidate!$F:$F,REPORT!$B41,Consolidate!$B:$B,REPORT!BN$1)-COUNTIFS(SALES!$A:$A,REPORT!$B$38,SALES!$F:$F,REPORT!$B41,SALES!$B:$B,REPORT!BN$1,SALES!$T:$T,"cancelled")*2</f>
        <v>0</v>
      </c>
      <c r="BO41" s="27">
        <f>COUNTIFS(SALES!$A:$A,REPORT!$B$38,SALES!$F:$F,REPORT!$B41,SALES!$B:$B,REPORT!BO$1)+COUNTIFS(Consolidate!$A:$A,REPORT!$B$38,Consolidate!$F:$F,REPORT!$B41,Consolidate!$B:$B,REPORT!BO$1)-COUNTIFS(SALES!$A:$A,REPORT!$B$38,SALES!$F:$F,REPORT!$B41,SALES!$B:$B,REPORT!BO$1,SALES!$T:$T,"cancelled")*2</f>
        <v>0</v>
      </c>
      <c r="BP41" s="27">
        <f>COUNTIFS(SALES!$A:$A,REPORT!$B$38,SALES!$F:$F,REPORT!$B41,SALES!$B:$B,REPORT!BP$1)+COUNTIFS(Consolidate!$A:$A,REPORT!$B$38,Consolidate!$F:$F,REPORT!$B41,Consolidate!$B:$B,REPORT!BP$1)-COUNTIFS(SALES!$A:$A,REPORT!$B$38,SALES!$F:$F,REPORT!$B41,SALES!$B:$B,REPORT!BP$1,SALES!$T:$T,"cancelled")*2</f>
        <v>0</v>
      </c>
      <c r="BQ41" s="27">
        <f>COUNTIFS(SALES!$A:$A,REPORT!$B$38,SALES!$F:$F,REPORT!$B41,SALES!$B:$B,REPORT!BQ$1)+COUNTIFS(Consolidate!$A:$A,REPORT!$B$38,Consolidate!$F:$F,REPORT!$B41,Consolidate!$B:$B,REPORT!BQ$1)-COUNTIFS(SALES!$A:$A,REPORT!$B$38,SALES!$F:$F,REPORT!$B41,SALES!$B:$B,REPORT!BQ$1,SALES!$T:$T,"cancelled")*2</f>
        <v>0</v>
      </c>
      <c r="BR41" s="27">
        <f>COUNTIFS(SALES!$A:$A,REPORT!$B$38,SALES!$F:$F,REPORT!$B41,SALES!$B:$B,REPORT!BR$1)+COUNTIFS(Consolidate!$A:$A,REPORT!$B$38,Consolidate!$F:$F,REPORT!$B41,Consolidate!$B:$B,REPORT!BR$1)-COUNTIFS(SALES!$A:$A,REPORT!$B$38,SALES!$F:$F,REPORT!$B41,SALES!$B:$B,REPORT!BR$1,SALES!$T:$T,"cancelled")*2</f>
        <v>0</v>
      </c>
      <c r="BS41" s="27">
        <f>COUNTIFS(SALES!$A:$A,REPORT!$B$38,SALES!$F:$F,REPORT!$B41,SALES!$B:$B,REPORT!BS$1)+COUNTIFS(Consolidate!$A:$A,REPORT!$B$38,Consolidate!$F:$F,REPORT!$B41,Consolidate!$B:$B,REPORT!BS$1)-COUNTIFS(SALES!$A:$A,REPORT!$B$38,SALES!$F:$F,REPORT!$B41,SALES!$B:$B,REPORT!BS$1,SALES!$T:$T,"cancelled")*2</f>
        <v>0</v>
      </c>
      <c r="BT41" s="27">
        <f>COUNTIFS(SALES!$A:$A,REPORT!$B$38,SALES!$F:$F,REPORT!$B41,SALES!$B:$B,REPORT!BT$1)+COUNTIFS(Consolidate!$A:$A,REPORT!$B$38,Consolidate!$F:$F,REPORT!$B41,Consolidate!$B:$B,REPORT!BT$1)-COUNTIFS(SALES!$A:$A,REPORT!$B$38,SALES!$F:$F,REPORT!$B41,SALES!$B:$B,REPORT!BT$1,SALES!$T:$T,"cancelled")*2</f>
        <v>0</v>
      </c>
      <c r="BU41" s="27">
        <f>COUNTIFS(SALES!$A:$A,REPORT!$B$38,SALES!$F:$F,REPORT!$B41,SALES!$B:$B,REPORT!BU$1)+COUNTIFS(Consolidate!$A:$A,REPORT!$B$38,Consolidate!$F:$F,REPORT!$B41,Consolidate!$B:$B,REPORT!BU$1)-COUNTIFS(SALES!$A:$A,REPORT!$B$38,SALES!$F:$F,REPORT!$B41,SALES!$B:$B,REPORT!BU$1,SALES!$T:$T,"cancelled")*2</f>
        <v>0</v>
      </c>
      <c r="BV41" s="27">
        <f>COUNTIFS(SALES!$A:$A,REPORT!$B$38,SALES!$F:$F,REPORT!$B41,SALES!$B:$B,REPORT!BV$1)+COUNTIFS(Consolidate!$A:$A,REPORT!$B$38,Consolidate!$F:$F,REPORT!$B41,Consolidate!$B:$B,REPORT!BV$1)-COUNTIFS(SALES!$A:$A,REPORT!$B$38,SALES!$F:$F,REPORT!$B41,SALES!$B:$B,REPORT!BV$1,SALES!$T:$T,"cancelled")*2</f>
        <v>0</v>
      </c>
      <c r="BW41" s="27">
        <f>COUNTIFS(SALES!$A:$A,REPORT!$B$38,SALES!$F:$F,REPORT!$B41,SALES!$B:$B,REPORT!BW$1)+COUNTIFS(Consolidate!$A:$A,REPORT!$B$38,Consolidate!$F:$F,REPORT!$B41,Consolidate!$B:$B,REPORT!BW$1)-COUNTIFS(SALES!$A:$A,REPORT!$B$38,SALES!$F:$F,REPORT!$B41,SALES!$B:$B,REPORT!BW$1,SALES!$T:$T,"cancelled")*2</f>
        <v>0</v>
      </c>
      <c r="BX41" s="27">
        <f>COUNTIFS(SALES!$A:$A,REPORT!$B$38,SALES!$F:$F,REPORT!$B41,SALES!$B:$B,REPORT!BX$1)+COUNTIFS(Consolidate!$A:$A,REPORT!$B$38,Consolidate!$F:$F,REPORT!$B41,Consolidate!$B:$B,REPORT!BX$1)-COUNTIFS(SALES!$A:$A,REPORT!$B$38,SALES!$F:$F,REPORT!$B41,SALES!$B:$B,REPORT!BX$1,SALES!$T:$T,"cancelled")*2</f>
        <v>0</v>
      </c>
      <c r="BY41" s="27">
        <f>COUNTIFS(SALES!$A:$A,REPORT!$B$38,SALES!$F:$F,REPORT!$B41,SALES!$B:$B,REPORT!BY$1)+COUNTIFS(Consolidate!$A:$A,REPORT!$B$38,Consolidate!$F:$F,REPORT!$B41,Consolidate!$B:$B,REPORT!BY$1)-COUNTIFS(SALES!$A:$A,REPORT!$B$38,SALES!$F:$F,REPORT!$B41,SALES!$B:$B,REPORT!BY$1,SALES!$T:$T,"cancelled")*2</f>
        <v>0</v>
      </c>
      <c r="BZ41" s="27">
        <f>COUNTIFS(SALES!$A:$A,REPORT!$B$38,SALES!$F:$F,REPORT!$B41,SALES!$B:$B,REPORT!BZ$1)+COUNTIFS(Consolidate!$A:$A,REPORT!$B$38,Consolidate!$F:$F,REPORT!$B41,Consolidate!$B:$B,REPORT!BZ$1)-COUNTIFS(SALES!$A:$A,REPORT!$B$38,SALES!$F:$F,REPORT!$B41,SALES!$B:$B,REPORT!BZ$1,SALES!$T:$T,"cancelled")*2</f>
        <v>0</v>
      </c>
      <c r="CA41" s="27">
        <f>COUNTIFS(SALES!$A:$A,REPORT!$B$38,SALES!$F:$F,REPORT!$B41,SALES!$B:$B,REPORT!CA$1)+COUNTIFS(Consolidate!$A:$A,REPORT!$B$38,Consolidate!$F:$F,REPORT!$B41,Consolidate!$B:$B,REPORT!CA$1)-COUNTIFS(SALES!$A:$A,REPORT!$B$38,SALES!$F:$F,REPORT!$B41,SALES!$B:$B,REPORT!CA$1,SALES!$T:$T,"cancelled")*2</f>
        <v>0</v>
      </c>
      <c r="CB41" s="27">
        <f>COUNTIFS(SALES!$A:$A,REPORT!$B$38,SALES!$F:$F,REPORT!$B41,SALES!$B:$B,REPORT!CB$1)+COUNTIFS(Consolidate!$A:$A,REPORT!$B$38,Consolidate!$F:$F,REPORT!$B41,Consolidate!$B:$B,REPORT!CB$1)-COUNTIFS(SALES!$A:$A,REPORT!$B$38,SALES!$F:$F,REPORT!$B41,SALES!$B:$B,REPORT!CB$1,SALES!$T:$T,"cancelled")*2</f>
        <v>0</v>
      </c>
      <c r="CC41" s="27">
        <f>COUNTIFS(SALES!$A:$A,REPORT!$B$38,SALES!$F:$F,REPORT!$B41,SALES!$B:$B,REPORT!CC$1)+COUNTIFS(Consolidate!$A:$A,REPORT!$B$38,Consolidate!$F:$F,REPORT!$B41,Consolidate!$B:$B,REPORT!CC$1)-COUNTIFS(SALES!$A:$A,REPORT!$B$38,SALES!$F:$F,REPORT!$B41,SALES!$B:$B,REPORT!CC$1,SALES!$T:$T,"cancelled")*2</f>
        <v>0</v>
      </c>
    </row>
    <row r="42" spans="1:81" x14ac:dyDescent="0.3">
      <c r="A42" s="19" t="s">
        <v>426</v>
      </c>
      <c r="B42" s="19" t="s">
        <v>5</v>
      </c>
      <c r="C42" s="12">
        <f>G42+H42+I42+F42+E42+D42</f>
        <v>17</v>
      </c>
      <c r="D42" s="12">
        <f>SUM(M42:Q42)</f>
        <v>0</v>
      </c>
      <c r="E42" s="12">
        <f>SUM(R42:AC42)</f>
        <v>0</v>
      </c>
      <c r="F42" s="12">
        <f>SUM(AD42:AO42)</f>
        <v>0</v>
      </c>
      <c r="G42" s="12">
        <f>SUM(AP42:BA42)</f>
        <v>17</v>
      </c>
      <c r="H42" s="12">
        <f>SUM(BB42:BM42)</f>
        <v>0</v>
      </c>
      <c r="I42" s="12">
        <f>SUM(BN42:BY42)</f>
        <v>0</v>
      </c>
      <c r="J42" s="12">
        <f>SUM(BZ42:CK42)</f>
        <v>0</v>
      </c>
      <c r="K42" s="12"/>
      <c r="L42" s="12"/>
      <c r="M42" s="27">
        <f>COUNTIFS(SALES!$A:$A,REPORT!$B$38,SALES!$F:$F,REPORT!$B42,SALES!$B:$B,REPORT!M$1)+COUNTIFS(Consolidate!$A:$A,REPORT!$B$38,Consolidate!$F:$F,REPORT!$B42,Consolidate!$B:$B,REPORT!M$1)</f>
        <v>0</v>
      </c>
      <c r="N42" s="27">
        <f>COUNTIFS(SALES!$A:$A,REPORT!$B$38,SALES!$F:$F,REPORT!$B42,SALES!$B:$B,REPORT!N$1)+COUNTIFS(Consolidate!$A:$A,REPORT!$B$38,Consolidate!$F:$F,REPORT!$B42,Consolidate!$B:$B,REPORT!N$1)</f>
        <v>0</v>
      </c>
      <c r="O42" s="27">
        <f>COUNTIFS(SALES!$A:$A,REPORT!$B$38,SALES!$F:$F,REPORT!$B42,SALES!$B:$B,REPORT!O$1)+COUNTIFS(Consolidate!$A:$A,REPORT!$B$38,Consolidate!$F:$F,REPORT!$B42,Consolidate!$B:$B,REPORT!O$1)</f>
        <v>0</v>
      </c>
      <c r="P42" s="27">
        <f>COUNTIFS(SALES!$A:$A,REPORT!$B$38,SALES!$F:$F,REPORT!$B42,SALES!$B:$B,REPORT!P$1)+COUNTIFS(Consolidate!$A:$A,REPORT!$B$38,Consolidate!$F:$F,REPORT!$B42,Consolidate!$B:$B,REPORT!P$1)</f>
        <v>0</v>
      </c>
      <c r="Q42" s="27">
        <f>COUNTIFS(SALES!$A:$A,REPORT!$B$38,SALES!$F:$F,REPORT!$B42,SALES!$B:$B,REPORT!Q$1)+COUNTIFS(Consolidate!$A:$A,REPORT!$B$38,Consolidate!$F:$F,REPORT!$B42,Consolidate!$B:$B,REPORT!Q$1)</f>
        <v>0</v>
      </c>
      <c r="R42" s="27">
        <f>COUNTIFS(SALES!$A:$A,REPORT!$B$38,SALES!$F:$F,REPORT!$B42,SALES!$B:$B,REPORT!R$1)+COUNTIFS(Consolidate!$A:$A,REPORT!$B$38,Consolidate!$F:$F,REPORT!$B42,Consolidate!$B:$B,REPORT!R$1)</f>
        <v>0</v>
      </c>
      <c r="S42" s="27">
        <f>COUNTIFS(SALES!$A:$A,REPORT!$B$38,SALES!$F:$F,REPORT!$B42,SALES!$B:$B,REPORT!S$1)+COUNTIFS(Consolidate!$A:$A,REPORT!$B$38,Consolidate!$F:$F,REPORT!$B42,Consolidate!$B:$B,REPORT!S$1)</f>
        <v>0</v>
      </c>
      <c r="T42" s="27">
        <f>COUNTIFS(SALES!$A:$A,REPORT!$B$38,SALES!$F:$F,REPORT!$B42,SALES!$B:$B,REPORT!T$1)+COUNTIFS(Consolidate!$A:$A,REPORT!$B$38,Consolidate!$F:$F,REPORT!$B42,Consolidate!$B:$B,REPORT!T$1)</f>
        <v>0</v>
      </c>
      <c r="U42" s="27">
        <f>COUNTIFS(SALES!$A:$A,REPORT!$B$38,SALES!$F:$F,REPORT!$B42,SALES!$B:$B,REPORT!U$1)+COUNTIFS(Consolidate!$A:$A,REPORT!$B$38,Consolidate!$F:$F,REPORT!$B42,Consolidate!$B:$B,REPORT!U$1)</f>
        <v>0</v>
      </c>
      <c r="V42" s="27">
        <f>COUNTIFS(SALES!$A:$A,REPORT!$B$38,SALES!$F:$F,REPORT!$B42,SALES!$B:$B,REPORT!V$1)+COUNTIFS(Consolidate!$A:$A,REPORT!$B$38,Consolidate!$F:$F,REPORT!$B42,Consolidate!$B:$B,REPORT!V$1)</f>
        <v>0</v>
      </c>
      <c r="W42" s="27">
        <f>COUNTIFS(SALES!$A:$A,REPORT!$B$38,SALES!$F:$F,REPORT!$B42,SALES!$B:$B,REPORT!W$1)+COUNTIFS(Consolidate!$A:$A,REPORT!$B$38,Consolidate!$F:$F,REPORT!$B42,Consolidate!$B:$B,REPORT!W$1)</f>
        <v>0</v>
      </c>
      <c r="X42" s="27">
        <f>COUNTIFS(SALES!$A:$A,REPORT!$B$38,SALES!$F:$F,REPORT!$B42,SALES!$B:$B,REPORT!X$1)+COUNTIFS(Consolidate!$A:$A,REPORT!$B$38,Consolidate!$F:$F,REPORT!$B42,Consolidate!$B:$B,REPORT!X$1)</f>
        <v>0</v>
      </c>
      <c r="Y42" s="27">
        <f>COUNTIFS(SALES!$A:$A,REPORT!$B$38,SALES!$F:$F,REPORT!$B42,SALES!$B:$B,REPORT!Y$1)+COUNTIFS(Consolidate!$A:$A,REPORT!$B$38,Consolidate!$F:$F,REPORT!$B42,Consolidate!$B:$B,REPORT!Y$1)</f>
        <v>0</v>
      </c>
      <c r="Z42" s="27">
        <f>COUNTIFS(SALES!$A:$A,REPORT!$B$38,SALES!$F:$F,REPORT!$B42,SALES!$B:$B,REPORT!Z$1)+COUNTIFS(Consolidate!$A:$A,REPORT!$B$38,Consolidate!$F:$F,REPORT!$B42,Consolidate!$B:$B,REPORT!Z$1)</f>
        <v>0</v>
      </c>
      <c r="AA42" s="27">
        <f>COUNTIFS(SALES!$A:$A,REPORT!$B$38,SALES!$F:$F,REPORT!$B42,SALES!$B:$B,REPORT!AA$1)+COUNTIFS(Consolidate!$A:$A,REPORT!$B$38,Consolidate!$F:$F,REPORT!$B42,Consolidate!$B:$B,REPORT!AA$1)</f>
        <v>0</v>
      </c>
      <c r="AB42" s="27">
        <f>COUNTIFS(SALES!$A:$A,REPORT!$B$38,SALES!$F:$F,REPORT!$B42,SALES!$B:$B,REPORT!AB$1)+COUNTIFS(Consolidate!$A:$A,REPORT!$B$38,Consolidate!$F:$F,REPORT!$B42,Consolidate!$B:$B,REPORT!AB$1)</f>
        <v>0</v>
      </c>
      <c r="AC42" s="27">
        <f>COUNTIFS(SALES!$A:$A,REPORT!$B$38,SALES!$F:$F,REPORT!$B42,SALES!$B:$B,REPORT!AC$1)+COUNTIFS(Consolidate!$A:$A,REPORT!$B$38,Consolidate!$F:$F,REPORT!$B42,Consolidate!$B:$B,REPORT!AC$1)</f>
        <v>0</v>
      </c>
      <c r="AD42" s="27">
        <f>COUNTIFS(SALES!$A:$A,REPORT!$B$38,SALES!$F:$F,REPORT!$B42,SALES!$B:$B,REPORT!AD$1)+COUNTIFS(Consolidate!$A:$A,REPORT!$B$38,Consolidate!$F:$F,REPORT!$B42,Consolidate!$B:$B,REPORT!AD$1)</f>
        <v>0</v>
      </c>
      <c r="AE42" s="27">
        <f>COUNTIFS(SALES!$A:$A,REPORT!$B$38,SALES!$F:$F,REPORT!$B42,SALES!$B:$B,REPORT!AE$1)+COUNTIFS(Consolidate!$A:$A,REPORT!$B$38,Consolidate!$F:$F,REPORT!$B42,Consolidate!$B:$B,REPORT!AE$1)</f>
        <v>0</v>
      </c>
      <c r="AF42" s="27">
        <f>COUNTIFS(SALES!$A:$A,REPORT!$B$38,SALES!$F:$F,REPORT!$B42,SALES!$B:$B,REPORT!AF$1)+COUNTIFS(Consolidate!$A:$A,REPORT!$B$38,Consolidate!$F:$F,REPORT!$B42,Consolidate!$B:$B,REPORT!AF$1)</f>
        <v>0</v>
      </c>
      <c r="AG42" s="27">
        <f>COUNTIFS(SALES!$A:$A,REPORT!$B$38,SALES!$F:$F,REPORT!$B42,SALES!$B:$B,REPORT!AG$1)+COUNTIFS(Consolidate!$A:$A,REPORT!$B$38,Consolidate!$F:$F,REPORT!$B42,Consolidate!$B:$B,REPORT!AG$1)</f>
        <v>0</v>
      </c>
      <c r="AH42" s="27">
        <f>COUNTIFS(SALES!$A:$A,REPORT!$B$38,SALES!$F:$F,REPORT!$B42,SALES!$B:$B,REPORT!AH$1)+COUNTIFS(Consolidate!$A:$A,REPORT!$B$38,Consolidate!$F:$F,REPORT!$B42,Consolidate!$B:$B,REPORT!AH$1)</f>
        <v>0</v>
      </c>
      <c r="AI42" s="27">
        <f>COUNTIFS(SALES!$A:$A,REPORT!$B$38,SALES!$F:$F,REPORT!$B42,SALES!$B:$B,REPORT!AI$1)+COUNTIFS(Consolidate!$A:$A,REPORT!$B$38,Consolidate!$F:$F,REPORT!$B42,Consolidate!$B:$B,REPORT!AI$1)</f>
        <v>0</v>
      </c>
      <c r="AJ42" s="27">
        <f>COUNTIFS(SALES!$A:$A,REPORT!$B$38,SALES!$F:$F,REPORT!$B42,SALES!$B:$B,REPORT!AJ$1)+COUNTIFS(Consolidate!$A:$A,REPORT!$B$38,Consolidate!$F:$F,REPORT!$B42,Consolidate!$B:$B,REPORT!AJ$1)</f>
        <v>0</v>
      </c>
      <c r="AK42" s="27">
        <f>COUNTIFS(SALES!$A:$A,REPORT!$B$38,SALES!$F:$F,REPORT!$B42,SALES!$B:$B,REPORT!AK$1)+COUNTIFS(Consolidate!$A:$A,REPORT!$B$38,Consolidate!$F:$F,REPORT!$B42,Consolidate!$B:$B,REPORT!AK$1)</f>
        <v>0</v>
      </c>
      <c r="AL42" s="27">
        <f>COUNTIFS(SALES!$A:$A,REPORT!$B$38,SALES!$F:$F,REPORT!$B42,SALES!$B:$B,REPORT!AL$1)+COUNTIFS(Consolidate!$A:$A,REPORT!$B$38,Consolidate!$F:$F,REPORT!$B42,Consolidate!$B:$B,REPORT!AL$1)</f>
        <v>0</v>
      </c>
      <c r="AM42" s="27">
        <f>COUNTIFS(SALES!$A:$A,REPORT!$B$38,SALES!$F:$F,REPORT!$B42,SALES!$B:$B,REPORT!AM$1)+COUNTIFS(Consolidate!$A:$A,REPORT!$B$38,Consolidate!$F:$F,REPORT!$B42,Consolidate!$B:$B,REPORT!AM$1)</f>
        <v>0</v>
      </c>
      <c r="AN42" s="27">
        <f>COUNTIFS(SALES!$A:$A,REPORT!$B$38,SALES!$F:$F,REPORT!$B42,SALES!$B:$B,REPORT!AN$1)+COUNTIFS(Consolidate!$A:$A,REPORT!$B$38,Consolidate!$F:$F,REPORT!$B42,Consolidate!$B:$B,REPORT!AN$1)</f>
        <v>0</v>
      </c>
      <c r="AO42" s="27">
        <f>COUNTIFS(SALES!$A:$A,REPORT!$B$38,SALES!$F:$F,REPORT!$B42,SALES!$B:$B,REPORT!AO$1)+COUNTIFS(Consolidate!$A:$A,REPORT!$B$38,Consolidate!$F:$F,REPORT!$B42,Consolidate!$B:$B,REPORT!AO$1)</f>
        <v>0</v>
      </c>
      <c r="AP42" s="27">
        <f>COUNTIFS(SALES!$A:$A,REPORT!$B$38,SALES!$F:$F,REPORT!$B42,SALES!$B:$B,REPORT!AP$1)+COUNTIFS(Consolidate!$A:$A,REPORT!$B$38,Consolidate!$F:$F,REPORT!$B42,Consolidate!$B:$B,REPORT!AP$1)</f>
        <v>4</v>
      </c>
      <c r="AQ42" s="27">
        <f>COUNTIFS(SALES!$A:$A,REPORT!$B$38,SALES!$F:$F,REPORT!$B42,SALES!$B:$B,REPORT!AQ$1)+COUNTIFS(Consolidate!$A:$A,REPORT!$B$38,Consolidate!$F:$F,REPORT!$B42,Consolidate!$B:$B,REPORT!AQ$1)</f>
        <v>4</v>
      </c>
      <c r="AR42" s="27">
        <f>COUNTIFS(SALES!$A:$A,REPORT!$B$38,SALES!$F:$F,REPORT!$B42,SALES!$B:$B,REPORT!AR$1)+COUNTIFS(Consolidate!$A:$A,REPORT!$B$38,Consolidate!$F:$F,REPORT!$B42,Consolidate!$B:$B,REPORT!AR$1)</f>
        <v>0</v>
      </c>
      <c r="AS42" s="27">
        <f>COUNTIFS(SALES!$A:$A,REPORT!$B$38,SALES!$F:$F,REPORT!$B42,SALES!$B:$B,REPORT!AS$1)+COUNTIFS(Consolidate!$A:$A,REPORT!$B$38,Consolidate!$F:$F,REPORT!$B42,Consolidate!$B:$B,REPORT!AS$1)</f>
        <v>0</v>
      </c>
      <c r="AT42" s="27">
        <f>COUNTIFS(SALES!$A:$A,REPORT!$B$38,SALES!$F:$F,REPORT!$B42,SALES!$B:$B,REPORT!AT$1)+COUNTIFS(Consolidate!$A:$A,REPORT!$B$38,Consolidate!$F:$F,REPORT!$B42,Consolidate!$B:$B,REPORT!AT$1)</f>
        <v>4</v>
      </c>
      <c r="AU42" s="27">
        <f>COUNTIFS(SALES!$A:$A,REPORT!$B$38,SALES!$F:$F,REPORT!$B42,SALES!$B:$B,REPORT!AU$1)+COUNTIFS(Consolidate!$A:$A,REPORT!$B$38,Consolidate!$F:$F,REPORT!$B42,Consolidate!$B:$B,REPORT!AU$1)</f>
        <v>1</v>
      </c>
      <c r="AV42" s="27">
        <f>COUNTIFS(SALES!$A:$A,REPORT!$B$38,SALES!$F:$F,REPORT!$B42,SALES!$B:$B,REPORT!AV$1)+COUNTIFS(Consolidate!$A:$A,REPORT!$B$38,Consolidate!$F:$F,REPORT!$B42,Consolidate!$B:$B,REPORT!AV$1)</f>
        <v>3</v>
      </c>
      <c r="AW42" s="27">
        <f>COUNTIFS(SALES!$A:$A,REPORT!$B$38,SALES!$F:$F,REPORT!$B42,SALES!$B:$B,REPORT!AW$1)+COUNTIFS(Consolidate!$A:$A,REPORT!$B$38,Consolidate!$F:$F,REPORT!$B42,Consolidate!$B:$B,REPORT!AW$1)</f>
        <v>1</v>
      </c>
      <c r="AX42" s="27">
        <f>COUNTIFS(SALES!$A:$A,REPORT!$B$38,SALES!$F:$F,REPORT!$B42,SALES!$B:$B,REPORT!AX$1)+COUNTIFS(Consolidate!$A:$A,REPORT!$B$38,Consolidate!$F:$F,REPORT!$B42,Consolidate!$B:$B,REPORT!AX$1)</f>
        <v>0</v>
      </c>
      <c r="AY42" s="27">
        <f>COUNTIFS(SALES!$A:$A,REPORT!$B$38,SALES!$F:$F,REPORT!$B42,SALES!$B:$B,REPORT!AY$1)+COUNTIFS(Consolidate!$A:$A,REPORT!$B$38,Consolidate!$F:$F,REPORT!$B42,Consolidate!$B:$B,REPORT!AY$1)</f>
        <v>0</v>
      </c>
      <c r="AZ42" s="27">
        <f>COUNTIFS(SALES!$A:$A,REPORT!$B$38,SALES!$F:$F,REPORT!$B42,SALES!$B:$B,REPORT!AZ$1)+COUNTIFS(Consolidate!$A:$A,REPORT!$B$38,Consolidate!$F:$F,REPORT!$B42,Consolidate!$B:$B,REPORT!AZ$1)</f>
        <v>0</v>
      </c>
      <c r="BA42" s="27">
        <f>COUNTIFS(SALES!$A:$A,REPORT!$B$38,SALES!$F:$F,REPORT!$B42,SALES!$B:$B,REPORT!BA$1)+COUNTIFS(Consolidate!$A:$A,REPORT!$B$38,Consolidate!$F:$F,REPORT!$B42,Consolidate!$B:$B,REPORT!BA$1)</f>
        <v>0</v>
      </c>
      <c r="BB42" s="27">
        <f>COUNTIFS(SALES!$A:$A,REPORT!$B$38,SALES!$F:$F,REPORT!$B42,SALES!$B:$B,REPORT!BB$1)+COUNTIFS(Consolidate!$A:$A,REPORT!$B$38,Consolidate!$F:$F,REPORT!$B42,Consolidate!$B:$B,REPORT!BB$1)</f>
        <v>0</v>
      </c>
      <c r="BC42" s="27">
        <f>COUNTIFS(SALES!$A:$A,REPORT!$B$38,SALES!$F:$F,REPORT!$B42,SALES!$B:$B,REPORT!BC$1)+COUNTIFS(Consolidate!$A:$A,REPORT!$B$38,Consolidate!$F:$F,REPORT!$B42,Consolidate!$B:$B,REPORT!BC$1)</f>
        <v>0</v>
      </c>
      <c r="BD42" s="27">
        <f>COUNTIFS(SALES!$A:$A,REPORT!$B$38,SALES!$F:$F,REPORT!$B42,SALES!$B:$B,REPORT!BD$1)+COUNTIFS(Consolidate!$A:$A,REPORT!$B$38,Consolidate!$F:$F,REPORT!$B42,Consolidate!$B:$B,REPORT!BD$1)</f>
        <v>0</v>
      </c>
      <c r="BE42" s="27">
        <f>COUNTIFS(SALES!$A:$A,REPORT!$B$38,SALES!$F:$F,REPORT!$B42,SALES!$B:$B,REPORT!BE$1)+COUNTIFS(Consolidate!$A:$A,REPORT!$B$38,Consolidate!$F:$F,REPORT!$B42,Consolidate!$B:$B,REPORT!BE$1)</f>
        <v>0</v>
      </c>
      <c r="BF42" s="27">
        <f>COUNTIFS(SALES!$A:$A,REPORT!$B$38,SALES!$F:$F,REPORT!$B42,SALES!$B:$B,REPORT!BF$1)+COUNTIFS(Consolidate!$A:$A,REPORT!$B$38,Consolidate!$F:$F,REPORT!$B42,Consolidate!$B:$B,REPORT!BF$1)</f>
        <v>0</v>
      </c>
      <c r="BG42" s="27">
        <f>COUNTIFS(SALES!$A:$A,REPORT!$B$38,SALES!$F:$F,REPORT!$B42,SALES!$B:$B,REPORT!BG$1)+COUNTIFS(Consolidate!$A:$A,REPORT!$B$38,Consolidate!$F:$F,REPORT!$B42,Consolidate!$B:$B,REPORT!BG$1)-COUNTIFS(SALES!$A:$A,REPORT!$B$38,SALES!$F:$F,REPORT!$B42,SALES!$B:$B,REPORT!BG$1,SALES!$T:$T,"cancelled")*2</f>
        <v>0</v>
      </c>
      <c r="BH42" s="27">
        <f>COUNTIFS(SALES!$A:$A,REPORT!$B$38,SALES!$F:$F,REPORT!$B42,SALES!$B:$B,REPORT!BH$1)+COUNTIFS(Consolidate!$A:$A,REPORT!$B$38,Consolidate!$F:$F,REPORT!$B42,Consolidate!$B:$B,REPORT!BH$1)-COUNTIFS(SALES!$A:$A,REPORT!$B$38,SALES!$F:$F,REPORT!$B42,SALES!$B:$B,REPORT!BH$1,SALES!$T:$T,"cancelled")*2</f>
        <v>0</v>
      </c>
      <c r="BI42" s="27">
        <f>COUNTIFS(SALES!$A:$A,REPORT!$B$38,SALES!$F:$F,REPORT!$B42,SALES!$B:$B,REPORT!BI$1)+COUNTIFS(Consolidate!$A:$A,REPORT!$B$38,Consolidate!$F:$F,REPORT!$B42,Consolidate!$B:$B,REPORT!BI$1)-COUNTIFS(SALES!$A:$A,REPORT!$B$38,SALES!$F:$F,REPORT!$B42,SALES!$B:$B,REPORT!BI$1,SALES!$T:$T,"cancelled")*2</f>
        <v>0</v>
      </c>
      <c r="BJ42" s="27">
        <f>COUNTIFS(SALES!$A:$A,REPORT!$B$38,SALES!$F:$F,REPORT!$B42,SALES!$B:$B,REPORT!BJ$1)+COUNTIFS(Consolidate!$A:$A,REPORT!$B$38,Consolidate!$F:$F,REPORT!$B42,Consolidate!$B:$B,REPORT!BJ$1)-COUNTIFS(SALES!$A:$A,REPORT!$B$38,SALES!$F:$F,REPORT!$B42,SALES!$B:$B,REPORT!BJ$1,SALES!$T:$T,"cancelled")*2</f>
        <v>0</v>
      </c>
      <c r="BK42" s="27">
        <f>COUNTIFS(SALES!$A:$A,REPORT!$B$38,SALES!$F:$F,REPORT!$B42,SALES!$B:$B,REPORT!BK$1)+COUNTIFS(Consolidate!$A:$A,REPORT!$B$38,Consolidate!$F:$F,REPORT!$B42,Consolidate!$B:$B,REPORT!BK$1)-COUNTIFS(SALES!$A:$A,REPORT!$B$38,SALES!$F:$F,REPORT!$B42,SALES!$B:$B,REPORT!BK$1,SALES!$T:$T,"cancelled")*2</f>
        <v>0</v>
      </c>
      <c r="BL42" s="27">
        <f>COUNTIFS(SALES!$A:$A,REPORT!$B$38,SALES!$F:$F,REPORT!$B42,SALES!$B:$B,REPORT!BL$1)+COUNTIFS(Consolidate!$A:$A,REPORT!$B$38,Consolidate!$F:$F,REPORT!$B42,Consolidate!$B:$B,REPORT!BL$1)-COUNTIFS(SALES!$A:$A,REPORT!$B$38,SALES!$F:$F,REPORT!$B42,SALES!$B:$B,REPORT!BL$1,SALES!$T:$T,"cancelled")*2</f>
        <v>0</v>
      </c>
      <c r="BM42" s="27">
        <f>COUNTIFS(SALES!$A:$A,REPORT!$B$38,SALES!$F:$F,REPORT!$B42,SALES!$B:$B,REPORT!BM$1)+COUNTIFS(Consolidate!$A:$A,REPORT!$B$38,Consolidate!$F:$F,REPORT!$B42,Consolidate!$B:$B,REPORT!BM$1)-COUNTIFS(SALES!$A:$A,REPORT!$B$38,SALES!$F:$F,REPORT!$B42,SALES!$B:$B,REPORT!BM$1,SALES!$T:$T,"cancelled")*2</f>
        <v>0</v>
      </c>
      <c r="BN42" s="27">
        <f>COUNTIFS(SALES!$A:$A,REPORT!$B$38,SALES!$F:$F,REPORT!$B42,SALES!$B:$B,REPORT!BN$1)+COUNTIFS(Consolidate!$A:$A,REPORT!$B$38,Consolidate!$F:$F,REPORT!$B42,Consolidate!$B:$B,REPORT!BN$1)-COUNTIFS(SALES!$A:$A,REPORT!$B$38,SALES!$F:$F,REPORT!$B42,SALES!$B:$B,REPORT!BN$1,SALES!$T:$T,"cancelled")*2</f>
        <v>0</v>
      </c>
      <c r="BO42" s="27">
        <f>COUNTIFS(SALES!$A:$A,REPORT!$B$38,SALES!$F:$F,REPORT!$B42,SALES!$B:$B,REPORT!BO$1)+COUNTIFS(Consolidate!$A:$A,REPORT!$B$38,Consolidate!$F:$F,REPORT!$B42,Consolidate!$B:$B,REPORT!BO$1)-COUNTIFS(SALES!$A:$A,REPORT!$B$38,SALES!$F:$F,REPORT!$B42,SALES!$B:$B,REPORT!BO$1,SALES!$T:$T,"cancelled")*2</f>
        <v>0</v>
      </c>
      <c r="BP42" s="27">
        <f>COUNTIFS(SALES!$A:$A,REPORT!$B$38,SALES!$F:$F,REPORT!$B42,SALES!$B:$B,REPORT!BP$1)+COUNTIFS(Consolidate!$A:$A,REPORT!$B$38,Consolidate!$F:$F,REPORT!$B42,Consolidate!$B:$B,REPORT!BP$1)-COUNTIFS(SALES!$A:$A,REPORT!$B$38,SALES!$F:$F,REPORT!$B42,SALES!$B:$B,REPORT!BP$1,SALES!$T:$T,"cancelled")*2</f>
        <v>0</v>
      </c>
      <c r="BQ42" s="27">
        <f>COUNTIFS(SALES!$A:$A,REPORT!$B$38,SALES!$F:$F,REPORT!$B42,SALES!$B:$B,REPORT!BQ$1)+COUNTIFS(Consolidate!$A:$A,REPORT!$B$38,Consolidate!$F:$F,REPORT!$B42,Consolidate!$B:$B,REPORT!BQ$1)-COUNTIFS(SALES!$A:$A,REPORT!$B$38,SALES!$F:$F,REPORT!$B42,SALES!$B:$B,REPORT!BQ$1,SALES!$T:$T,"cancelled")*2</f>
        <v>0</v>
      </c>
      <c r="BR42" s="27">
        <f>COUNTIFS(SALES!$A:$A,REPORT!$B$38,SALES!$F:$F,REPORT!$B42,SALES!$B:$B,REPORT!BR$1)+COUNTIFS(Consolidate!$A:$A,REPORT!$B$38,Consolidate!$F:$F,REPORT!$B42,Consolidate!$B:$B,REPORT!BR$1)-COUNTIFS(SALES!$A:$A,REPORT!$B$38,SALES!$F:$F,REPORT!$B42,SALES!$B:$B,REPORT!BR$1,SALES!$T:$T,"cancelled")*2</f>
        <v>0</v>
      </c>
      <c r="BS42" s="27">
        <f>COUNTIFS(SALES!$A:$A,REPORT!$B$38,SALES!$F:$F,REPORT!$B42,SALES!$B:$B,REPORT!BS$1)+COUNTIFS(Consolidate!$A:$A,REPORT!$B$38,Consolidate!$F:$F,REPORT!$B42,Consolidate!$B:$B,REPORT!BS$1)-COUNTIFS(SALES!$A:$A,REPORT!$B$38,SALES!$F:$F,REPORT!$B42,SALES!$B:$B,REPORT!BS$1,SALES!$T:$T,"cancelled")*2</f>
        <v>0</v>
      </c>
      <c r="BT42" s="27">
        <f>COUNTIFS(SALES!$A:$A,REPORT!$B$38,SALES!$F:$F,REPORT!$B42,SALES!$B:$B,REPORT!BT$1)+COUNTIFS(Consolidate!$A:$A,REPORT!$B$38,Consolidate!$F:$F,REPORT!$B42,Consolidate!$B:$B,REPORT!BT$1)-COUNTIFS(SALES!$A:$A,REPORT!$B$38,SALES!$F:$F,REPORT!$B42,SALES!$B:$B,REPORT!BT$1,SALES!$T:$T,"cancelled")*2</f>
        <v>0</v>
      </c>
      <c r="BU42" s="27">
        <f>COUNTIFS(SALES!$A:$A,REPORT!$B$38,SALES!$F:$F,REPORT!$B42,SALES!$B:$B,REPORT!BU$1)+COUNTIFS(Consolidate!$A:$A,REPORT!$B$38,Consolidate!$F:$F,REPORT!$B42,Consolidate!$B:$B,REPORT!BU$1)-COUNTIFS(SALES!$A:$A,REPORT!$B$38,SALES!$F:$F,REPORT!$B42,SALES!$B:$B,REPORT!BU$1,SALES!$T:$T,"cancelled")*2</f>
        <v>0</v>
      </c>
      <c r="BV42" s="27">
        <f>COUNTIFS(SALES!$A:$A,REPORT!$B$38,SALES!$F:$F,REPORT!$B42,SALES!$B:$B,REPORT!BV$1)+COUNTIFS(Consolidate!$A:$A,REPORT!$B$38,Consolidate!$F:$F,REPORT!$B42,Consolidate!$B:$B,REPORT!BV$1)-COUNTIFS(SALES!$A:$A,REPORT!$B$38,SALES!$F:$F,REPORT!$B42,SALES!$B:$B,REPORT!BV$1,SALES!$T:$T,"cancelled")*2</f>
        <v>0</v>
      </c>
      <c r="BW42" s="27">
        <f>COUNTIFS(SALES!$A:$A,REPORT!$B$38,SALES!$F:$F,REPORT!$B42,SALES!$B:$B,REPORT!BW$1)+COUNTIFS(Consolidate!$A:$A,REPORT!$B$38,Consolidate!$F:$F,REPORT!$B42,Consolidate!$B:$B,REPORT!BW$1)-COUNTIFS(SALES!$A:$A,REPORT!$B$38,SALES!$F:$F,REPORT!$B42,SALES!$B:$B,REPORT!BW$1,SALES!$T:$T,"cancelled")*2</f>
        <v>0</v>
      </c>
      <c r="BX42" s="27">
        <f>COUNTIFS(SALES!$A:$A,REPORT!$B$38,SALES!$F:$F,REPORT!$B42,SALES!$B:$B,REPORT!BX$1)+COUNTIFS(Consolidate!$A:$A,REPORT!$B$38,Consolidate!$F:$F,REPORT!$B42,Consolidate!$B:$B,REPORT!BX$1)-COUNTIFS(SALES!$A:$A,REPORT!$B$38,SALES!$F:$F,REPORT!$B42,SALES!$B:$B,REPORT!BX$1,SALES!$T:$T,"cancelled")*2</f>
        <v>0</v>
      </c>
      <c r="BY42" s="27">
        <f>COUNTIFS(SALES!$A:$A,REPORT!$B$38,SALES!$F:$F,REPORT!$B42,SALES!$B:$B,REPORT!BY$1)+COUNTIFS(Consolidate!$A:$A,REPORT!$B$38,Consolidate!$F:$F,REPORT!$B42,Consolidate!$B:$B,REPORT!BY$1)-COUNTIFS(SALES!$A:$A,REPORT!$B$38,SALES!$F:$F,REPORT!$B42,SALES!$B:$B,REPORT!BY$1,SALES!$T:$T,"cancelled")*2</f>
        <v>0</v>
      </c>
      <c r="BZ42" s="27">
        <f>COUNTIFS(SALES!$A:$A,REPORT!$B$38,SALES!$F:$F,REPORT!$B42,SALES!$B:$B,REPORT!BZ$1)+COUNTIFS(Consolidate!$A:$A,REPORT!$B$38,Consolidate!$F:$F,REPORT!$B42,Consolidate!$B:$B,REPORT!BZ$1)-COUNTIFS(SALES!$A:$A,REPORT!$B$38,SALES!$F:$F,REPORT!$B42,SALES!$B:$B,REPORT!BZ$1,SALES!$T:$T,"cancelled")*2</f>
        <v>0</v>
      </c>
      <c r="CA42" s="27">
        <f>COUNTIFS(SALES!$A:$A,REPORT!$B$38,SALES!$F:$F,REPORT!$B42,SALES!$B:$B,REPORT!CA$1)+COUNTIFS(Consolidate!$A:$A,REPORT!$B$38,Consolidate!$F:$F,REPORT!$B42,Consolidate!$B:$B,REPORT!CA$1)-COUNTIFS(SALES!$A:$A,REPORT!$B$38,SALES!$F:$F,REPORT!$B42,SALES!$B:$B,REPORT!CA$1,SALES!$T:$T,"cancelled")*2</f>
        <v>0</v>
      </c>
      <c r="CB42" s="27">
        <f>COUNTIFS(SALES!$A:$A,REPORT!$B$38,SALES!$F:$F,REPORT!$B42,SALES!$B:$B,REPORT!CB$1)+COUNTIFS(Consolidate!$A:$A,REPORT!$B$38,Consolidate!$F:$F,REPORT!$B42,Consolidate!$B:$B,REPORT!CB$1)-COUNTIFS(SALES!$A:$A,REPORT!$B$38,SALES!$F:$F,REPORT!$B42,SALES!$B:$B,REPORT!CB$1,SALES!$T:$T,"cancelled")*2</f>
        <v>0</v>
      </c>
      <c r="CC42" s="27">
        <f>COUNTIFS(SALES!$A:$A,REPORT!$B$38,SALES!$F:$F,REPORT!$B42,SALES!$B:$B,REPORT!CC$1)+COUNTIFS(Consolidate!$A:$A,REPORT!$B$38,Consolidate!$F:$F,REPORT!$B42,Consolidate!$B:$B,REPORT!CC$1)-COUNTIFS(SALES!$A:$A,REPORT!$B$38,SALES!$F:$F,REPORT!$B42,SALES!$B:$B,REPORT!CC$1,SALES!$T:$T,"cancelled")*2</f>
        <v>0</v>
      </c>
    </row>
    <row r="43" spans="1:81" x14ac:dyDescent="0.3">
      <c r="A43" s="19" t="s">
        <v>426</v>
      </c>
      <c r="B43" s="19" t="s">
        <v>1</v>
      </c>
      <c r="C43" s="12">
        <f>G43+H43+I43+F43+E43+D43</f>
        <v>1</v>
      </c>
      <c r="D43" s="12">
        <f>SUM(M43:Q43)</f>
        <v>0</v>
      </c>
      <c r="E43" s="12">
        <f>SUM(R43:AC43)</f>
        <v>0</v>
      </c>
      <c r="F43" s="12">
        <f>SUM(AD43:AO43)</f>
        <v>0</v>
      </c>
      <c r="G43" s="12">
        <f>SUM(AP43:BA43)</f>
        <v>1</v>
      </c>
      <c r="H43" s="12">
        <f>SUM(BB43:BM43)</f>
        <v>0</v>
      </c>
      <c r="I43" s="12">
        <f>SUM(BN43:BY43)</f>
        <v>0</v>
      </c>
      <c r="J43" s="12">
        <f>SUM(BZ43:CK43)</f>
        <v>0</v>
      </c>
      <c r="K43" s="12"/>
      <c r="L43" s="12"/>
      <c r="M43" s="27">
        <f>COUNTIFS(SALES!$A:$A,REPORT!$B$38,SALES!$F:$F,REPORT!$B43,SALES!$B:$B,REPORT!M$1)+COUNTIFS(Consolidate!$A:$A,REPORT!$B$38,Consolidate!$F:$F,REPORT!$B43,Consolidate!$B:$B,REPORT!M$1)</f>
        <v>0</v>
      </c>
      <c r="N43" s="27">
        <f>COUNTIFS(SALES!$A:$A,REPORT!$B$38,SALES!$F:$F,REPORT!$B43,SALES!$B:$B,REPORT!N$1)+COUNTIFS(Consolidate!$A:$A,REPORT!$B$38,Consolidate!$F:$F,REPORT!$B43,Consolidate!$B:$B,REPORT!N$1)</f>
        <v>0</v>
      </c>
      <c r="O43" s="27">
        <f>COUNTIFS(SALES!$A:$A,REPORT!$B$38,SALES!$F:$F,REPORT!$B43,SALES!$B:$B,REPORT!O$1)+COUNTIFS(Consolidate!$A:$A,REPORT!$B$38,Consolidate!$F:$F,REPORT!$B43,Consolidate!$B:$B,REPORT!O$1)</f>
        <v>0</v>
      </c>
      <c r="P43" s="27">
        <f>COUNTIFS(SALES!$A:$A,REPORT!$B$38,SALES!$F:$F,REPORT!$B43,SALES!$B:$B,REPORT!P$1)+COUNTIFS(Consolidate!$A:$A,REPORT!$B$38,Consolidate!$F:$F,REPORT!$B43,Consolidate!$B:$B,REPORT!P$1)</f>
        <v>0</v>
      </c>
      <c r="Q43" s="27">
        <f>COUNTIFS(SALES!$A:$A,REPORT!$B$38,SALES!$F:$F,REPORT!$B43,SALES!$B:$B,REPORT!Q$1)+COUNTIFS(Consolidate!$A:$A,REPORT!$B$38,Consolidate!$F:$F,REPORT!$B43,Consolidate!$B:$B,REPORT!Q$1)</f>
        <v>0</v>
      </c>
      <c r="R43" s="27">
        <f>COUNTIFS(SALES!$A:$A,REPORT!$B$38,SALES!$F:$F,REPORT!$B43,SALES!$B:$B,REPORT!R$1)+COUNTIFS(Consolidate!$A:$A,REPORT!$B$38,Consolidate!$F:$F,REPORT!$B43,Consolidate!$B:$B,REPORT!R$1)</f>
        <v>0</v>
      </c>
      <c r="S43" s="27">
        <f>COUNTIFS(SALES!$A:$A,REPORT!$B$38,SALES!$F:$F,REPORT!$B43,SALES!$B:$B,REPORT!S$1)+COUNTIFS(Consolidate!$A:$A,REPORT!$B$38,Consolidate!$F:$F,REPORT!$B43,Consolidate!$B:$B,REPORT!S$1)</f>
        <v>0</v>
      </c>
      <c r="T43" s="27">
        <f>COUNTIFS(SALES!$A:$A,REPORT!$B$38,SALES!$F:$F,REPORT!$B43,SALES!$B:$B,REPORT!T$1)+COUNTIFS(Consolidate!$A:$A,REPORT!$B$38,Consolidate!$F:$F,REPORT!$B43,Consolidate!$B:$B,REPORT!T$1)</f>
        <v>0</v>
      </c>
      <c r="U43" s="27">
        <f>COUNTIFS(SALES!$A:$A,REPORT!$B$38,SALES!$F:$F,REPORT!$B43,SALES!$B:$B,REPORT!U$1)+COUNTIFS(Consolidate!$A:$A,REPORT!$B$38,Consolidate!$F:$F,REPORT!$B43,Consolidate!$B:$B,REPORT!U$1)</f>
        <v>0</v>
      </c>
      <c r="V43" s="27">
        <f>COUNTIFS(SALES!$A:$A,REPORT!$B$38,SALES!$F:$F,REPORT!$B43,SALES!$B:$B,REPORT!V$1)+COUNTIFS(Consolidate!$A:$A,REPORT!$B$38,Consolidate!$F:$F,REPORT!$B43,Consolidate!$B:$B,REPORT!V$1)</f>
        <v>0</v>
      </c>
      <c r="W43" s="27">
        <f>COUNTIFS(SALES!$A:$A,REPORT!$B$38,SALES!$F:$F,REPORT!$B43,SALES!$B:$B,REPORT!W$1)+COUNTIFS(Consolidate!$A:$A,REPORT!$B$38,Consolidate!$F:$F,REPORT!$B43,Consolidate!$B:$B,REPORT!W$1)</f>
        <v>0</v>
      </c>
      <c r="X43" s="27">
        <f>COUNTIFS(SALES!$A:$A,REPORT!$B$38,SALES!$F:$F,REPORT!$B43,SALES!$B:$B,REPORT!X$1)+COUNTIFS(Consolidate!$A:$A,REPORT!$B$38,Consolidate!$F:$F,REPORT!$B43,Consolidate!$B:$B,REPORT!X$1)</f>
        <v>0</v>
      </c>
      <c r="Y43" s="27">
        <f>COUNTIFS(SALES!$A:$A,REPORT!$B$38,SALES!$F:$F,REPORT!$B43,SALES!$B:$B,REPORT!Y$1)+COUNTIFS(Consolidate!$A:$A,REPORT!$B$38,Consolidate!$F:$F,REPORT!$B43,Consolidate!$B:$B,REPORT!Y$1)</f>
        <v>0</v>
      </c>
      <c r="Z43" s="27">
        <f>COUNTIFS(SALES!$A:$A,REPORT!$B$38,SALES!$F:$F,REPORT!$B43,SALES!$B:$B,REPORT!Z$1)+COUNTIFS(Consolidate!$A:$A,REPORT!$B$38,Consolidate!$F:$F,REPORT!$B43,Consolidate!$B:$B,REPORT!Z$1)</f>
        <v>0</v>
      </c>
      <c r="AA43" s="27">
        <f>COUNTIFS(SALES!$A:$A,REPORT!$B$38,SALES!$F:$F,REPORT!$B43,SALES!$B:$B,REPORT!AA$1)+COUNTIFS(Consolidate!$A:$A,REPORT!$B$38,Consolidate!$F:$F,REPORT!$B43,Consolidate!$B:$B,REPORT!AA$1)</f>
        <v>0</v>
      </c>
      <c r="AB43" s="27">
        <f>COUNTIFS(SALES!$A:$A,REPORT!$B$38,SALES!$F:$F,REPORT!$B43,SALES!$B:$B,REPORT!AB$1)+COUNTIFS(Consolidate!$A:$A,REPORT!$B$38,Consolidate!$F:$F,REPORT!$B43,Consolidate!$B:$B,REPORT!AB$1)</f>
        <v>0</v>
      </c>
      <c r="AC43" s="27">
        <f>COUNTIFS(SALES!$A:$A,REPORT!$B$38,SALES!$F:$F,REPORT!$B43,SALES!$B:$B,REPORT!AC$1)+COUNTIFS(Consolidate!$A:$A,REPORT!$B$38,Consolidate!$F:$F,REPORT!$B43,Consolidate!$B:$B,REPORT!AC$1)</f>
        <v>0</v>
      </c>
      <c r="AD43" s="27">
        <f>COUNTIFS(SALES!$A:$A,REPORT!$B$38,SALES!$F:$F,REPORT!$B43,SALES!$B:$B,REPORT!AD$1)+COUNTIFS(Consolidate!$A:$A,REPORT!$B$38,Consolidate!$F:$F,REPORT!$B43,Consolidate!$B:$B,REPORT!AD$1)</f>
        <v>0</v>
      </c>
      <c r="AE43" s="27">
        <f>COUNTIFS(SALES!$A:$A,REPORT!$B$38,SALES!$F:$F,REPORT!$B43,SALES!$B:$B,REPORT!AE$1)+COUNTIFS(Consolidate!$A:$A,REPORT!$B$38,Consolidate!$F:$F,REPORT!$B43,Consolidate!$B:$B,REPORT!AE$1)</f>
        <v>0</v>
      </c>
      <c r="AF43" s="27">
        <f>COUNTIFS(SALES!$A:$A,REPORT!$B$38,SALES!$F:$F,REPORT!$B43,SALES!$B:$B,REPORT!AF$1)+COUNTIFS(Consolidate!$A:$A,REPORT!$B$38,Consolidate!$F:$F,REPORT!$B43,Consolidate!$B:$B,REPORT!AF$1)</f>
        <v>0</v>
      </c>
      <c r="AG43" s="27">
        <f>COUNTIFS(SALES!$A:$A,REPORT!$B$38,SALES!$F:$F,REPORT!$B43,SALES!$B:$B,REPORT!AG$1)+COUNTIFS(Consolidate!$A:$A,REPORT!$B$38,Consolidate!$F:$F,REPORT!$B43,Consolidate!$B:$B,REPORT!AG$1)</f>
        <v>0</v>
      </c>
      <c r="AH43" s="27">
        <f>COUNTIFS(SALES!$A:$A,REPORT!$B$38,SALES!$F:$F,REPORT!$B43,SALES!$B:$B,REPORT!AH$1)+COUNTIFS(Consolidate!$A:$A,REPORT!$B$38,Consolidate!$F:$F,REPORT!$B43,Consolidate!$B:$B,REPORT!AH$1)</f>
        <v>0</v>
      </c>
      <c r="AI43" s="27">
        <f>COUNTIFS(SALES!$A:$A,REPORT!$B$38,SALES!$F:$F,REPORT!$B43,SALES!$B:$B,REPORT!AI$1)+COUNTIFS(Consolidate!$A:$A,REPORT!$B$38,Consolidate!$F:$F,REPORT!$B43,Consolidate!$B:$B,REPORT!AI$1)</f>
        <v>0</v>
      </c>
      <c r="AJ43" s="27">
        <f>COUNTIFS(SALES!$A:$A,REPORT!$B$38,SALES!$F:$F,REPORT!$B43,SALES!$B:$B,REPORT!AJ$1)+COUNTIFS(Consolidate!$A:$A,REPORT!$B$38,Consolidate!$F:$F,REPORT!$B43,Consolidate!$B:$B,REPORT!AJ$1)</f>
        <v>0</v>
      </c>
      <c r="AK43" s="27">
        <f>COUNTIFS(SALES!$A:$A,REPORT!$B$38,SALES!$F:$F,REPORT!$B43,SALES!$B:$B,REPORT!AK$1)+COUNTIFS(Consolidate!$A:$A,REPORT!$B$38,Consolidate!$F:$F,REPORT!$B43,Consolidate!$B:$B,REPORT!AK$1)</f>
        <v>0</v>
      </c>
      <c r="AL43" s="27">
        <f>COUNTIFS(SALES!$A:$A,REPORT!$B$38,SALES!$F:$F,REPORT!$B43,SALES!$B:$B,REPORT!AL$1)+COUNTIFS(Consolidate!$A:$A,REPORT!$B$38,Consolidate!$F:$F,REPORT!$B43,Consolidate!$B:$B,REPORT!AL$1)</f>
        <v>0</v>
      </c>
      <c r="AM43" s="27">
        <f>COUNTIFS(SALES!$A:$A,REPORT!$B$38,SALES!$F:$F,REPORT!$B43,SALES!$B:$B,REPORT!AM$1)+COUNTIFS(Consolidate!$A:$A,REPORT!$B$38,Consolidate!$F:$F,REPORT!$B43,Consolidate!$B:$B,REPORT!AM$1)</f>
        <v>0</v>
      </c>
      <c r="AN43" s="27">
        <f>COUNTIFS(SALES!$A:$A,REPORT!$B$38,SALES!$F:$F,REPORT!$B43,SALES!$B:$B,REPORT!AN$1)+COUNTIFS(Consolidate!$A:$A,REPORT!$B$38,Consolidate!$F:$F,REPORT!$B43,Consolidate!$B:$B,REPORT!AN$1)</f>
        <v>0</v>
      </c>
      <c r="AO43" s="27">
        <f>COUNTIFS(SALES!$A:$A,REPORT!$B$38,SALES!$F:$F,REPORT!$B43,SALES!$B:$B,REPORT!AO$1)+COUNTIFS(Consolidate!$A:$A,REPORT!$B$38,Consolidate!$F:$F,REPORT!$B43,Consolidate!$B:$B,REPORT!AO$1)</f>
        <v>0</v>
      </c>
      <c r="AP43" s="27">
        <f>COUNTIFS(SALES!$A:$A,REPORT!$B$38,SALES!$F:$F,REPORT!$B43,SALES!$B:$B,REPORT!AP$1)+COUNTIFS(Consolidate!$A:$A,REPORT!$B$38,Consolidate!$F:$F,REPORT!$B43,Consolidate!$B:$B,REPORT!AP$1)</f>
        <v>0</v>
      </c>
      <c r="AQ43" s="27">
        <f>COUNTIFS(SALES!$A:$A,REPORT!$B$38,SALES!$F:$F,REPORT!$B43,SALES!$B:$B,REPORT!AQ$1)+COUNTIFS(Consolidate!$A:$A,REPORT!$B$38,Consolidate!$F:$F,REPORT!$B43,Consolidate!$B:$B,REPORT!AQ$1)</f>
        <v>0</v>
      </c>
      <c r="AR43" s="27">
        <f>COUNTIFS(SALES!$A:$A,REPORT!$B$38,SALES!$F:$F,REPORT!$B43,SALES!$B:$B,REPORT!AR$1)+COUNTIFS(Consolidate!$A:$A,REPORT!$B$38,Consolidate!$F:$F,REPORT!$B43,Consolidate!$B:$B,REPORT!AR$1)</f>
        <v>0</v>
      </c>
      <c r="AS43" s="27">
        <f>COUNTIFS(SALES!$A:$A,REPORT!$B$38,SALES!$F:$F,REPORT!$B43,SALES!$B:$B,REPORT!AS$1)+COUNTIFS(Consolidate!$A:$A,REPORT!$B$38,Consolidate!$F:$F,REPORT!$B43,Consolidate!$B:$B,REPORT!AS$1)</f>
        <v>0</v>
      </c>
      <c r="AT43" s="27">
        <f>COUNTIFS(SALES!$A:$A,REPORT!$B$38,SALES!$F:$F,REPORT!$B43,SALES!$B:$B,REPORT!AT$1)+COUNTIFS(Consolidate!$A:$A,REPORT!$B$38,Consolidate!$F:$F,REPORT!$B43,Consolidate!$B:$B,REPORT!AT$1)</f>
        <v>0</v>
      </c>
      <c r="AU43" s="27">
        <f>COUNTIFS(SALES!$A:$A,REPORT!$B$38,SALES!$F:$F,REPORT!$B43,SALES!$B:$B,REPORT!AU$1)+COUNTIFS(Consolidate!$A:$A,REPORT!$B$38,Consolidate!$F:$F,REPORT!$B43,Consolidate!$B:$B,REPORT!AU$1)</f>
        <v>0</v>
      </c>
      <c r="AV43" s="27">
        <f>COUNTIFS(SALES!$A:$A,REPORT!$B$38,SALES!$F:$F,REPORT!$B43,SALES!$B:$B,REPORT!AV$1)+COUNTIFS(Consolidate!$A:$A,REPORT!$B$38,Consolidate!$F:$F,REPORT!$B43,Consolidate!$B:$B,REPORT!AV$1)</f>
        <v>0</v>
      </c>
      <c r="AW43" s="27">
        <f>COUNTIFS(SALES!$A:$A,REPORT!$B$38,SALES!$F:$F,REPORT!$B43,SALES!$B:$B,REPORT!AW$1)+COUNTIFS(Consolidate!$A:$A,REPORT!$B$38,Consolidate!$F:$F,REPORT!$B43,Consolidate!$B:$B,REPORT!AW$1)</f>
        <v>0</v>
      </c>
      <c r="AX43" s="27">
        <f>COUNTIFS(SALES!$A:$A,REPORT!$B$38,SALES!$F:$F,REPORT!$B43,SALES!$B:$B,REPORT!AX$1)+COUNTIFS(Consolidate!$A:$A,REPORT!$B$38,Consolidate!$F:$F,REPORT!$B43,Consolidate!$B:$B,REPORT!AX$1)</f>
        <v>0</v>
      </c>
      <c r="AY43" s="27">
        <f>COUNTIFS(SALES!$A:$A,REPORT!$B$38,SALES!$F:$F,REPORT!$B43,SALES!$B:$B,REPORT!AY$1)+COUNTIFS(Consolidate!$A:$A,REPORT!$B$38,Consolidate!$F:$F,REPORT!$B43,Consolidate!$B:$B,REPORT!AY$1)</f>
        <v>0</v>
      </c>
      <c r="AZ43" s="27">
        <f>COUNTIFS(SALES!$A:$A,REPORT!$B$38,SALES!$F:$F,REPORT!$B43,SALES!$B:$B,REPORT!AZ$1)+COUNTIFS(Consolidate!$A:$A,REPORT!$B$38,Consolidate!$F:$F,REPORT!$B43,Consolidate!$B:$B,REPORT!AZ$1)</f>
        <v>0</v>
      </c>
      <c r="BA43" s="27">
        <f>COUNTIFS(SALES!$A:$A,REPORT!$B$38,SALES!$F:$F,REPORT!$B43,SALES!$B:$B,REPORT!BA$1)+COUNTIFS(Consolidate!$A:$A,REPORT!$B$38,Consolidate!$F:$F,REPORT!$B43,Consolidate!$B:$B,REPORT!BA$1)</f>
        <v>1</v>
      </c>
      <c r="BB43" s="27">
        <f>COUNTIFS(SALES!$A:$A,REPORT!$B$38,SALES!$F:$F,REPORT!$B43,SALES!$B:$B,REPORT!BB$1)+COUNTIFS(Consolidate!$A:$A,REPORT!$B$38,Consolidate!$F:$F,REPORT!$B43,Consolidate!$B:$B,REPORT!BB$1)</f>
        <v>0</v>
      </c>
      <c r="BC43" s="27">
        <f>COUNTIFS(SALES!$A:$A,REPORT!$B$38,SALES!$F:$F,REPORT!$B43,SALES!$B:$B,REPORT!BC$1)+COUNTIFS(Consolidate!$A:$A,REPORT!$B$38,Consolidate!$F:$F,REPORT!$B43,Consolidate!$B:$B,REPORT!BC$1)</f>
        <v>0</v>
      </c>
      <c r="BD43" s="27">
        <f>COUNTIFS(SALES!$A:$A,REPORT!$B$38,SALES!$F:$F,REPORT!$B43,SALES!$B:$B,REPORT!BD$1)+COUNTIFS(Consolidate!$A:$A,REPORT!$B$38,Consolidate!$F:$F,REPORT!$B43,Consolidate!$B:$B,REPORT!BD$1)</f>
        <v>0</v>
      </c>
      <c r="BE43" s="27">
        <f>COUNTIFS(SALES!$A:$A,REPORT!$B$38,SALES!$F:$F,REPORT!$B43,SALES!$B:$B,REPORT!BE$1)+COUNTIFS(Consolidate!$A:$A,REPORT!$B$38,Consolidate!$F:$F,REPORT!$B43,Consolidate!$B:$B,REPORT!BE$1)</f>
        <v>0</v>
      </c>
      <c r="BF43" s="27">
        <f>COUNTIFS(SALES!$A:$A,REPORT!$B$38,SALES!$F:$F,REPORT!$B43,SALES!$B:$B,REPORT!BF$1)+COUNTIFS(Consolidate!$A:$A,REPORT!$B$38,Consolidate!$F:$F,REPORT!$B43,Consolidate!$B:$B,REPORT!BF$1)</f>
        <v>0</v>
      </c>
      <c r="BG43" s="27">
        <f>COUNTIFS(SALES!$A:$A,REPORT!$B$38,SALES!$F:$F,REPORT!$B43,SALES!$B:$B,REPORT!BG$1)+COUNTIFS(Consolidate!$A:$A,REPORT!$B$38,Consolidate!$F:$F,REPORT!$B43,Consolidate!$B:$B,REPORT!BG$1)-COUNTIFS(SALES!$A:$A,REPORT!$B$38,SALES!$F:$F,REPORT!$B43,SALES!$B:$B,REPORT!BG$1,SALES!$T:$T,"cancelled")*2</f>
        <v>0</v>
      </c>
      <c r="BH43" s="27">
        <f>COUNTIFS(SALES!$A:$A,REPORT!$B$38,SALES!$F:$F,REPORT!$B43,SALES!$B:$B,REPORT!BH$1)+COUNTIFS(Consolidate!$A:$A,REPORT!$B$38,Consolidate!$F:$F,REPORT!$B43,Consolidate!$B:$B,REPORT!BH$1)-COUNTIFS(SALES!$A:$A,REPORT!$B$38,SALES!$F:$F,REPORT!$B43,SALES!$B:$B,REPORT!BH$1,SALES!$T:$T,"cancelled")*2</f>
        <v>0</v>
      </c>
      <c r="BI43" s="27">
        <f>COUNTIFS(SALES!$A:$A,REPORT!$B$38,SALES!$F:$F,REPORT!$B43,SALES!$B:$B,REPORT!BI$1)+COUNTIFS(Consolidate!$A:$A,REPORT!$B$38,Consolidate!$F:$F,REPORT!$B43,Consolidate!$B:$B,REPORT!BI$1)-COUNTIFS(SALES!$A:$A,REPORT!$B$38,SALES!$F:$F,REPORT!$B43,SALES!$B:$B,REPORT!BI$1,SALES!$T:$T,"cancelled")*2</f>
        <v>0</v>
      </c>
      <c r="BJ43" s="27">
        <f>COUNTIFS(SALES!$A:$A,REPORT!$B$38,SALES!$F:$F,REPORT!$B43,SALES!$B:$B,REPORT!BJ$1)+COUNTIFS(Consolidate!$A:$A,REPORT!$B$38,Consolidate!$F:$F,REPORT!$B43,Consolidate!$B:$B,REPORT!BJ$1)-COUNTIFS(SALES!$A:$A,REPORT!$B$38,SALES!$F:$F,REPORT!$B43,SALES!$B:$B,REPORT!BJ$1,SALES!$T:$T,"cancelled")*2</f>
        <v>0</v>
      </c>
      <c r="BK43" s="27">
        <f>COUNTIFS(SALES!$A:$A,REPORT!$B$38,SALES!$F:$F,REPORT!$B43,SALES!$B:$B,REPORT!BK$1)+COUNTIFS(Consolidate!$A:$A,REPORT!$B$38,Consolidate!$F:$F,REPORT!$B43,Consolidate!$B:$B,REPORT!BK$1)-COUNTIFS(SALES!$A:$A,REPORT!$B$38,SALES!$F:$F,REPORT!$B43,SALES!$B:$B,REPORT!BK$1,SALES!$T:$T,"cancelled")*2</f>
        <v>0</v>
      </c>
      <c r="BL43" s="27">
        <f>COUNTIFS(SALES!$A:$A,REPORT!$B$38,SALES!$F:$F,REPORT!$B43,SALES!$B:$B,REPORT!BL$1)+COUNTIFS(Consolidate!$A:$A,REPORT!$B$38,Consolidate!$F:$F,REPORT!$B43,Consolidate!$B:$B,REPORT!BL$1)-COUNTIFS(SALES!$A:$A,REPORT!$B$38,SALES!$F:$F,REPORT!$B43,SALES!$B:$B,REPORT!BL$1,SALES!$T:$T,"cancelled")*2</f>
        <v>0</v>
      </c>
      <c r="BM43" s="27">
        <f>COUNTIFS(SALES!$A:$A,REPORT!$B$38,SALES!$F:$F,REPORT!$B43,SALES!$B:$B,REPORT!BM$1)+COUNTIFS(Consolidate!$A:$A,REPORT!$B$38,Consolidate!$F:$F,REPORT!$B43,Consolidate!$B:$B,REPORT!BM$1)-COUNTIFS(SALES!$A:$A,REPORT!$B$38,SALES!$F:$F,REPORT!$B43,SALES!$B:$B,REPORT!BM$1,SALES!$T:$T,"cancelled")*2</f>
        <v>0</v>
      </c>
      <c r="BN43" s="27">
        <f>COUNTIFS(SALES!$A:$A,REPORT!$B$38,SALES!$F:$F,REPORT!$B43,SALES!$B:$B,REPORT!BN$1)+COUNTIFS(Consolidate!$A:$A,REPORT!$B$38,Consolidate!$F:$F,REPORT!$B43,Consolidate!$B:$B,REPORT!BN$1)-COUNTIFS(SALES!$A:$A,REPORT!$B$38,SALES!$F:$F,REPORT!$B43,SALES!$B:$B,REPORT!BN$1,SALES!$T:$T,"cancelled")*2</f>
        <v>0</v>
      </c>
      <c r="BO43" s="27">
        <f>COUNTIFS(SALES!$A:$A,REPORT!$B$38,SALES!$F:$F,REPORT!$B43,SALES!$B:$B,REPORT!BO$1)+COUNTIFS(Consolidate!$A:$A,REPORT!$B$38,Consolidate!$F:$F,REPORT!$B43,Consolidate!$B:$B,REPORT!BO$1)-COUNTIFS(SALES!$A:$A,REPORT!$B$38,SALES!$F:$F,REPORT!$B43,SALES!$B:$B,REPORT!BO$1,SALES!$T:$T,"cancelled")*2</f>
        <v>0</v>
      </c>
      <c r="BP43" s="27">
        <f>COUNTIFS(SALES!$A:$A,REPORT!$B$38,SALES!$F:$F,REPORT!$B43,SALES!$B:$B,REPORT!BP$1)+COUNTIFS(Consolidate!$A:$A,REPORT!$B$38,Consolidate!$F:$F,REPORT!$B43,Consolidate!$B:$B,REPORT!BP$1)-COUNTIFS(SALES!$A:$A,REPORT!$B$38,SALES!$F:$F,REPORT!$B43,SALES!$B:$B,REPORT!BP$1,SALES!$T:$T,"cancelled")*2</f>
        <v>0</v>
      </c>
      <c r="BQ43" s="27">
        <f>COUNTIFS(SALES!$A:$A,REPORT!$B$38,SALES!$F:$F,REPORT!$B43,SALES!$B:$B,REPORT!BQ$1)+COUNTIFS(Consolidate!$A:$A,REPORT!$B$38,Consolidate!$F:$F,REPORT!$B43,Consolidate!$B:$B,REPORT!BQ$1)-COUNTIFS(SALES!$A:$A,REPORT!$B$38,SALES!$F:$F,REPORT!$B43,SALES!$B:$B,REPORT!BQ$1,SALES!$T:$T,"cancelled")*2</f>
        <v>0</v>
      </c>
      <c r="BR43" s="27">
        <f>COUNTIFS(SALES!$A:$A,REPORT!$B$38,SALES!$F:$F,REPORT!$B43,SALES!$B:$B,REPORT!BR$1)+COUNTIFS(Consolidate!$A:$A,REPORT!$B$38,Consolidate!$F:$F,REPORT!$B43,Consolidate!$B:$B,REPORT!BR$1)-COUNTIFS(SALES!$A:$A,REPORT!$B$38,SALES!$F:$F,REPORT!$B43,SALES!$B:$B,REPORT!BR$1,SALES!$T:$T,"cancelled")*2</f>
        <v>0</v>
      </c>
      <c r="BS43" s="27">
        <f>COUNTIFS(SALES!$A:$A,REPORT!$B$38,SALES!$F:$F,REPORT!$B43,SALES!$B:$B,REPORT!BS$1)+COUNTIFS(Consolidate!$A:$A,REPORT!$B$38,Consolidate!$F:$F,REPORT!$B43,Consolidate!$B:$B,REPORT!BS$1)-COUNTIFS(SALES!$A:$A,REPORT!$B$38,SALES!$F:$F,REPORT!$B43,SALES!$B:$B,REPORT!BS$1,SALES!$T:$T,"cancelled")*2</f>
        <v>0</v>
      </c>
      <c r="BT43" s="27">
        <f>COUNTIFS(SALES!$A:$A,REPORT!$B$38,SALES!$F:$F,REPORT!$B43,SALES!$B:$B,REPORT!BT$1)+COUNTIFS(Consolidate!$A:$A,REPORT!$B$38,Consolidate!$F:$F,REPORT!$B43,Consolidate!$B:$B,REPORT!BT$1)-COUNTIFS(SALES!$A:$A,REPORT!$B$38,SALES!$F:$F,REPORT!$B43,SALES!$B:$B,REPORT!BT$1,SALES!$T:$T,"cancelled")*2</f>
        <v>0</v>
      </c>
      <c r="BU43" s="27">
        <f>COUNTIFS(SALES!$A:$A,REPORT!$B$38,SALES!$F:$F,REPORT!$B43,SALES!$B:$B,REPORT!BU$1)+COUNTIFS(Consolidate!$A:$A,REPORT!$B$38,Consolidate!$F:$F,REPORT!$B43,Consolidate!$B:$B,REPORT!BU$1)-COUNTIFS(SALES!$A:$A,REPORT!$B$38,SALES!$F:$F,REPORT!$B43,SALES!$B:$B,REPORT!BU$1,SALES!$T:$T,"cancelled")*2</f>
        <v>0</v>
      </c>
      <c r="BV43" s="27">
        <f>COUNTIFS(SALES!$A:$A,REPORT!$B$38,SALES!$F:$F,REPORT!$B43,SALES!$B:$B,REPORT!BV$1)+COUNTIFS(Consolidate!$A:$A,REPORT!$B$38,Consolidate!$F:$F,REPORT!$B43,Consolidate!$B:$B,REPORT!BV$1)-COUNTIFS(SALES!$A:$A,REPORT!$B$38,SALES!$F:$F,REPORT!$B43,SALES!$B:$B,REPORT!BV$1,SALES!$T:$T,"cancelled")*2</f>
        <v>0</v>
      </c>
      <c r="BW43" s="27">
        <f>COUNTIFS(SALES!$A:$A,REPORT!$B$38,SALES!$F:$F,REPORT!$B43,SALES!$B:$B,REPORT!BW$1)+COUNTIFS(Consolidate!$A:$A,REPORT!$B$38,Consolidate!$F:$F,REPORT!$B43,Consolidate!$B:$B,REPORT!BW$1)-COUNTIFS(SALES!$A:$A,REPORT!$B$38,SALES!$F:$F,REPORT!$B43,SALES!$B:$B,REPORT!BW$1,SALES!$T:$T,"cancelled")*2</f>
        <v>0</v>
      </c>
      <c r="BX43" s="27">
        <f>COUNTIFS(SALES!$A:$A,REPORT!$B$38,SALES!$F:$F,REPORT!$B43,SALES!$B:$B,REPORT!BX$1)+COUNTIFS(Consolidate!$A:$A,REPORT!$B$38,Consolidate!$F:$F,REPORT!$B43,Consolidate!$B:$B,REPORT!BX$1)-COUNTIFS(SALES!$A:$A,REPORT!$B$38,SALES!$F:$F,REPORT!$B43,SALES!$B:$B,REPORT!BX$1,SALES!$T:$T,"cancelled")*2</f>
        <v>0</v>
      </c>
      <c r="BY43" s="27">
        <f>COUNTIFS(SALES!$A:$A,REPORT!$B$38,SALES!$F:$F,REPORT!$B43,SALES!$B:$B,REPORT!BY$1)+COUNTIFS(Consolidate!$A:$A,REPORT!$B$38,Consolidate!$F:$F,REPORT!$B43,Consolidate!$B:$B,REPORT!BY$1)-COUNTIFS(SALES!$A:$A,REPORT!$B$38,SALES!$F:$F,REPORT!$B43,SALES!$B:$B,REPORT!BY$1,SALES!$T:$T,"cancelled")*2</f>
        <v>0</v>
      </c>
      <c r="BZ43" s="27">
        <f>COUNTIFS(SALES!$A:$A,REPORT!$B$38,SALES!$F:$F,REPORT!$B43,SALES!$B:$B,REPORT!BZ$1)+COUNTIFS(Consolidate!$A:$A,REPORT!$B$38,Consolidate!$F:$F,REPORT!$B43,Consolidate!$B:$B,REPORT!BZ$1)-COUNTIFS(SALES!$A:$A,REPORT!$B$38,SALES!$F:$F,REPORT!$B43,SALES!$B:$B,REPORT!BZ$1,SALES!$T:$T,"cancelled")*2</f>
        <v>0</v>
      </c>
      <c r="CA43" s="27">
        <f>COUNTIFS(SALES!$A:$A,REPORT!$B$38,SALES!$F:$F,REPORT!$B43,SALES!$B:$B,REPORT!CA$1)+COUNTIFS(Consolidate!$A:$A,REPORT!$B$38,Consolidate!$F:$F,REPORT!$B43,Consolidate!$B:$B,REPORT!CA$1)-COUNTIFS(SALES!$A:$A,REPORT!$B$38,SALES!$F:$F,REPORT!$B43,SALES!$B:$B,REPORT!CA$1,SALES!$T:$T,"cancelled")*2</f>
        <v>0</v>
      </c>
      <c r="CB43" s="27">
        <f>COUNTIFS(SALES!$A:$A,REPORT!$B$38,SALES!$F:$F,REPORT!$B43,SALES!$B:$B,REPORT!CB$1)+COUNTIFS(Consolidate!$A:$A,REPORT!$B$38,Consolidate!$F:$F,REPORT!$B43,Consolidate!$B:$B,REPORT!CB$1)-COUNTIFS(SALES!$A:$A,REPORT!$B$38,SALES!$F:$F,REPORT!$B43,SALES!$B:$B,REPORT!CB$1,SALES!$T:$T,"cancelled")*2</f>
        <v>0</v>
      </c>
      <c r="CC43" s="27">
        <f>COUNTIFS(SALES!$A:$A,REPORT!$B$38,SALES!$F:$F,REPORT!$B43,SALES!$B:$B,REPORT!CC$1)+COUNTIFS(Consolidate!$A:$A,REPORT!$B$38,Consolidate!$F:$F,REPORT!$B43,Consolidate!$B:$B,REPORT!CC$1)-COUNTIFS(SALES!$A:$A,REPORT!$B$38,SALES!$F:$F,REPORT!$B43,SALES!$B:$B,REPORT!CC$1,SALES!$T:$T,"cancelled")*2</f>
        <v>0</v>
      </c>
    </row>
    <row r="44" spans="1:81" x14ac:dyDescent="0.3">
      <c r="A44" s="18" t="s">
        <v>426</v>
      </c>
      <c r="B44" s="18" t="s">
        <v>417</v>
      </c>
      <c r="C44" s="11">
        <f t="shared" ref="C44:AH44" si="108">SUM(C45:C49)</f>
        <v>1315</v>
      </c>
      <c r="D44" s="11">
        <f t="shared" si="108"/>
        <v>35</v>
      </c>
      <c r="E44" s="11">
        <f t="shared" si="108"/>
        <v>93</v>
      </c>
      <c r="F44" s="11">
        <f t="shared" si="108"/>
        <v>327</v>
      </c>
      <c r="G44" s="11">
        <f t="shared" si="108"/>
        <v>368</v>
      </c>
      <c r="H44" s="11">
        <f t="shared" si="108"/>
        <v>237</v>
      </c>
      <c r="I44" s="11">
        <f t="shared" si="108"/>
        <v>255</v>
      </c>
      <c r="J44" s="11">
        <f t="shared" si="108"/>
        <v>26</v>
      </c>
      <c r="K44" s="11">
        <f t="shared" si="108"/>
        <v>0</v>
      </c>
      <c r="L44" s="11">
        <f t="shared" si="108"/>
        <v>0</v>
      </c>
      <c r="M44" s="10">
        <f t="shared" si="108"/>
        <v>9</v>
      </c>
      <c r="N44" s="10">
        <f t="shared" si="108"/>
        <v>1</v>
      </c>
      <c r="O44" s="10">
        <f t="shared" si="108"/>
        <v>3</v>
      </c>
      <c r="P44" s="10">
        <f t="shared" si="108"/>
        <v>2</v>
      </c>
      <c r="Q44" s="10">
        <f t="shared" si="108"/>
        <v>20</v>
      </c>
      <c r="R44" s="10">
        <f t="shared" si="108"/>
        <v>6</v>
      </c>
      <c r="S44" s="10">
        <f t="shared" si="108"/>
        <v>11</v>
      </c>
      <c r="T44" s="10">
        <f t="shared" si="108"/>
        <v>4</v>
      </c>
      <c r="U44" s="10">
        <f t="shared" si="108"/>
        <v>10</v>
      </c>
      <c r="V44" s="10">
        <f t="shared" si="108"/>
        <v>6</v>
      </c>
      <c r="W44" s="10">
        <f t="shared" si="108"/>
        <v>3</v>
      </c>
      <c r="X44" s="10">
        <f t="shared" si="108"/>
        <v>4</v>
      </c>
      <c r="Y44" s="10">
        <f t="shared" si="108"/>
        <v>2</v>
      </c>
      <c r="Z44" s="10">
        <f t="shared" si="108"/>
        <v>7</v>
      </c>
      <c r="AA44" s="10">
        <f t="shared" si="108"/>
        <v>9</v>
      </c>
      <c r="AB44" s="10">
        <f t="shared" si="108"/>
        <v>15</v>
      </c>
      <c r="AC44" s="10">
        <f t="shared" si="108"/>
        <v>16</v>
      </c>
      <c r="AD44" s="10">
        <f t="shared" si="108"/>
        <v>30</v>
      </c>
      <c r="AE44" s="10">
        <f t="shared" si="108"/>
        <v>15</v>
      </c>
      <c r="AF44" s="10">
        <f t="shared" si="108"/>
        <v>17</v>
      </c>
      <c r="AG44" s="10">
        <f t="shared" si="108"/>
        <v>30</v>
      </c>
      <c r="AH44" s="10">
        <f t="shared" si="108"/>
        <v>14</v>
      </c>
      <c r="AI44" s="10">
        <f t="shared" ref="AI44:BN44" si="109">SUM(AI45:AI49)</f>
        <v>24</v>
      </c>
      <c r="AJ44" s="10">
        <f t="shared" si="109"/>
        <v>27</v>
      </c>
      <c r="AK44" s="10">
        <f t="shared" si="109"/>
        <v>29</v>
      </c>
      <c r="AL44" s="10">
        <f t="shared" si="109"/>
        <v>40</v>
      </c>
      <c r="AM44" s="10">
        <f t="shared" si="109"/>
        <v>27</v>
      </c>
      <c r="AN44" s="10">
        <f t="shared" si="109"/>
        <v>43</v>
      </c>
      <c r="AO44" s="10">
        <f t="shared" si="109"/>
        <v>31</v>
      </c>
      <c r="AP44" s="10">
        <f t="shared" si="109"/>
        <v>36</v>
      </c>
      <c r="AQ44" s="10">
        <f t="shared" si="109"/>
        <v>20</v>
      </c>
      <c r="AR44" s="10">
        <f t="shared" si="109"/>
        <v>27</v>
      </c>
      <c r="AS44" s="10">
        <f t="shared" si="109"/>
        <v>53</v>
      </c>
      <c r="AT44" s="10">
        <f t="shared" si="109"/>
        <v>32</v>
      </c>
      <c r="AU44" s="10">
        <f t="shared" si="109"/>
        <v>38</v>
      </c>
      <c r="AV44" s="10">
        <f t="shared" si="109"/>
        <v>18</v>
      </c>
      <c r="AW44" s="10">
        <f t="shared" si="109"/>
        <v>24</v>
      </c>
      <c r="AX44" s="10">
        <f t="shared" si="109"/>
        <v>24</v>
      </c>
      <c r="AY44" s="10">
        <f t="shared" si="109"/>
        <v>50</v>
      </c>
      <c r="AZ44" s="10">
        <f t="shared" si="109"/>
        <v>23</v>
      </c>
      <c r="BA44" s="10">
        <f t="shared" si="109"/>
        <v>23</v>
      </c>
      <c r="BB44" s="10">
        <f t="shared" si="109"/>
        <v>41</v>
      </c>
      <c r="BC44" s="10">
        <f t="shared" si="109"/>
        <v>14</v>
      </c>
      <c r="BD44" s="10">
        <f t="shared" si="109"/>
        <v>17</v>
      </c>
      <c r="BE44" s="10">
        <f t="shared" si="109"/>
        <v>19</v>
      </c>
      <c r="BF44" s="10">
        <f t="shared" si="109"/>
        <v>11</v>
      </c>
      <c r="BG44" s="10">
        <f t="shared" si="109"/>
        <v>14</v>
      </c>
      <c r="BH44" s="10">
        <f t="shared" si="109"/>
        <v>13</v>
      </c>
      <c r="BI44" s="10">
        <f t="shared" si="109"/>
        <v>20</v>
      </c>
      <c r="BJ44" s="10">
        <f t="shared" si="109"/>
        <v>21</v>
      </c>
      <c r="BK44" s="10">
        <f t="shared" si="109"/>
        <v>27</v>
      </c>
      <c r="BL44" s="10">
        <f t="shared" si="109"/>
        <v>32</v>
      </c>
      <c r="BM44" s="10">
        <f t="shared" si="109"/>
        <v>8</v>
      </c>
      <c r="BN44" s="10">
        <f t="shared" si="109"/>
        <v>9</v>
      </c>
      <c r="BO44" s="10">
        <f t="shared" ref="BO44:CA44" si="110">SUM(BO45:BO49)</f>
        <v>35</v>
      </c>
      <c r="BP44" s="10">
        <f t="shared" si="110"/>
        <v>71</v>
      </c>
      <c r="BQ44" s="10">
        <f t="shared" si="110"/>
        <v>28</v>
      </c>
      <c r="BR44" s="10">
        <f t="shared" si="110"/>
        <v>13</v>
      </c>
      <c r="BS44" s="10">
        <f t="shared" si="110"/>
        <v>9</v>
      </c>
      <c r="BT44" s="10">
        <f t="shared" si="110"/>
        <v>8</v>
      </c>
      <c r="BU44" s="10">
        <f t="shared" si="110"/>
        <v>8</v>
      </c>
      <c r="BV44" s="10">
        <f t="shared" si="110"/>
        <v>21</v>
      </c>
      <c r="BW44" s="10">
        <f t="shared" si="110"/>
        <v>30</v>
      </c>
      <c r="BX44" s="10">
        <f t="shared" si="110"/>
        <v>8</v>
      </c>
      <c r="BY44" s="10">
        <f t="shared" si="110"/>
        <v>15</v>
      </c>
      <c r="BZ44" s="10">
        <f t="shared" si="110"/>
        <v>11</v>
      </c>
      <c r="CA44" s="10">
        <f t="shared" si="110"/>
        <v>5</v>
      </c>
      <c r="CB44" s="10">
        <f t="shared" ref="CB44:CC44" si="111">SUM(CB45:CB49)</f>
        <v>8</v>
      </c>
      <c r="CC44" s="10">
        <f t="shared" si="111"/>
        <v>2</v>
      </c>
    </row>
    <row r="45" spans="1:81" x14ac:dyDescent="0.3">
      <c r="A45" s="19" t="s">
        <v>426</v>
      </c>
      <c r="B45" s="19" t="s">
        <v>412</v>
      </c>
      <c r="C45" s="12">
        <f>G45+H45+I45+F45+E45+D45</f>
        <v>956</v>
      </c>
      <c r="D45" s="12">
        <f>SUM(M45:Q45)</f>
        <v>35</v>
      </c>
      <c r="E45" s="12">
        <f>SUM(R45:AC45)</f>
        <v>88</v>
      </c>
      <c r="F45" s="12">
        <f>SUM(AD45:AO45)</f>
        <v>273</v>
      </c>
      <c r="G45" s="12">
        <f>SUM(AP45:BA45)</f>
        <v>270</v>
      </c>
      <c r="H45" s="12">
        <f>SUM(BB45:BM45)</f>
        <v>193</v>
      </c>
      <c r="I45" s="12">
        <f>SUM(BN45:BY45)</f>
        <v>97</v>
      </c>
      <c r="J45" s="12">
        <f>SUM(BZ45:CK45)</f>
        <v>12</v>
      </c>
      <c r="K45" s="12"/>
      <c r="L45" s="12"/>
      <c r="M45" s="27">
        <f>COUNTIFS(SALES!$A:$A,REPORT!$B$44,SALES!$F:$F,REPORT!$B45,SALES!$B:$B,REPORT!M$1)+COUNTIFS(Consolidate!$A:$A,REPORT!$B$44,Consolidate!$F:$F,REPORT!$B45,Consolidate!$B:$B,REPORT!M$1)</f>
        <v>9</v>
      </c>
      <c r="N45" s="27">
        <f>COUNTIFS(SALES!$A:$A,REPORT!$B$44,SALES!$F:$F,REPORT!$B45,SALES!$B:$B,REPORT!N$1)+COUNTIFS(Consolidate!$A:$A,REPORT!$B$44,Consolidate!$F:$F,REPORT!$B45,Consolidate!$B:$B,REPORT!N$1)</f>
        <v>1</v>
      </c>
      <c r="O45" s="27">
        <f>COUNTIFS(SALES!$A:$A,REPORT!$B$44,SALES!$F:$F,REPORT!$B45,SALES!$B:$B,REPORT!O$1)+COUNTIFS(Consolidate!$A:$A,REPORT!$B$44,Consolidate!$F:$F,REPORT!$B45,Consolidate!$B:$B,REPORT!O$1)</f>
        <v>3</v>
      </c>
      <c r="P45" s="27">
        <f>COUNTIFS(SALES!$A:$A,REPORT!$B$44,SALES!$F:$F,REPORT!$B45,SALES!$B:$B,REPORT!P$1)+COUNTIFS(Consolidate!$A:$A,REPORT!$B$44,Consolidate!$F:$F,REPORT!$B45,Consolidate!$B:$B,REPORT!P$1)</f>
        <v>2</v>
      </c>
      <c r="Q45" s="27">
        <f>COUNTIFS(SALES!$A:$A,REPORT!$B$44,SALES!$F:$F,REPORT!$B45,SALES!$B:$B,REPORT!Q$1)+COUNTIFS(Consolidate!$A:$A,REPORT!$B$44,Consolidate!$F:$F,REPORT!$B45,Consolidate!$B:$B,REPORT!Q$1)</f>
        <v>20</v>
      </c>
      <c r="R45" s="27">
        <f>COUNTIFS(SALES!$A:$A,REPORT!$B$44,SALES!$F:$F,REPORT!$B45,SALES!$B:$B,REPORT!R$1)+COUNTIFS(Consolidate!$A:$A,REPORT!$B$44,Consolidate!$F:$F,REPORT!$B45,Consolidate!$B:$B,REPORT!R$1)</f>
        <v>6</v>
      </c>
      <c r="S45" s="27">
        <f>COUNTIFS(SALES!$A:$A,REPORT!$B$44,SALES!$F:$F,REPORT!$B45,SALES!$B:$B,REPORT!S$1)+COUNTIFS(Consolidate!$A:$A,REPORT!$B$44,Consolidate!$F:$F,REPORT!$B45,Consolidate!$B:$B,REPORT!S$1)</f>
        <v>11</v>
      </c>
      <c r="T45" s="27">
        <f>COUNTIFS(SALES!$A:$A,REPORT!$B$44,SALES!$F:$F,REPORT!$B45,SALES!$B:$B,REPORT!T$1)+COUNTIFS(Consolidate!$A:$A,REPORT!$B$44,Consolidate!$F:$F,REPORT!$B45,Consolidate!$B:$B,REPORT!T$1)</f>
        <v>4</v>
      </c>
      <c r="U45" s="27">
        <f>COUNTIFS(SALES!$A:$A,REPORT!$B$44,SALES!$F:$F,REPORT!$B45,SALES!$B:$B,REPORT!U$1)+COUNTIFS(Consolidate!$A:$A,REPORT!$B$44,Consolidate!$F:$F,REPORT!$B45,Consolidate!$B:$B,REPORT!U$1)</f>
        <v>10</v>
      </c>
      <c r="V45" s="27">
        <f>COUNTIFS(SALES!$A:$A,REPORT!$B$44,SALES!$F:$F,REPORT!$B45,SALES!$B:$B,REPORT!V$1)+COUNTIFS(Consolidate!$A:$A,REPORT!$B$44,Consolidate!$F:$F,REPORT!$B45,Consolidate!$B:$B,REPORT!V$1)</f>
        <v>6</v>
      </c>
      <c r="W45" s="27">
        <f>COUNTIFS(SALES!$A:$A,REPORT!$B$44,SALES!$F:$F,REPORT!$B45,SALES!$B:$B,REPORT!W$1)+COUNTIFS(Consolidate!$A:$A,REPORT!$B$44,Consolidate!$F:$F,REPORT!$B45,Consolidate!$B:$B,REPORT!W$1)</f>
        <v>3</v>
      </c>
      <c r="X45" s="27">
        <f>COUNTIFS(SALES!$A:$A,REPORT!$B$44,SALES!$F:$F,REPORT!$B45,SALES!$B:$B,REPORT!X$1)+COUNTIFS(Consolidate!$A:$A,REPORT!$B$44,Consolidate!$F:$F,REPORT!$B45,Consolidate!$B:$B,REPORT!X$1)</f>
        <v>4</v>
      </c>
      <c r="Y45" s="27">
        <f>COUNTIFS(SALES!$A:$A,REPORT!$B$44,SALES!$F:$F,REPORT!$B45,SALES!$B:$B,REPORT!Y$1)+COUNTIFS(Consolidate!$A:$A,REPORT!$B$44,Consolidate!$F:$F,REPORT!$B45,Consolidate!$B:$B,REPORT!Y$1)</f>
        <v>2</v>
      </c>
      <c r="Z45" s="27">
        <f>COUNTIFS(SALES!$A:$A,REPORT!$B$44,SALES!$F:$F,REPORT!$B45,SALES!$B:$B,REPORT!Z$1)+COUNTIFS(Consolidate!$A:$A,REPORT!$B$44,Consolidate!$F:$F,REPORT!$B45,Consolidate!$B:$B,REPORT!Z$1)</f>
        <v>7</v>
      </c>
      <c r="AA45" s="27">
        <f>COUNTIFS(SALES!$A:$A,REPORT!$B$44,SALES!$F:$F,REPORT!$B45,SALES!$B:$B,REPORT!AA$1)+COUNTIFS(Consolidate!$A:$A,REPORT!$B$44,Consolidate!$F:$F,REPORT!$B45,Consolidate!$B:$B,REPORT!AA$1)</f>
        <v>9</v>
      </c>
      <c r="AB45" s="27">
        <f>COUNTIFS(SALES!$A:$A,REPORT!$B$44,SALES!$F:$F,REPORT!$B45,SALES!$B:$B,REPORT!AB$1)+COUNTIFS(Consolidate!$A:$A,REPORT!$B$44,Consolidate!$F:$F,REPORT!$B45,Consolidate!$B:$B,REPORT!AB$1)</f>
        <v>15</v>
      </c>
      <c r="AC45" s="27">
        <f>COUNTIFS(SALES!$A:$A,REPORT!$B$44,SALES!$F:$F,REPORT!$B45,SALES!$B:$B,REPORT!AC$1)+COUNTIFS(Consolidate!$A:$A,REPORT!$B$44,Consolidate!$F:$F,REPORT!$B45,Consolidate!$B:$B,REPORT!AC$1)</f>
        <v>11</v>
      </c>
      <c r="AD45" s="27">
        <f>COUNTIFS(SALES!$A:$A,REPORT!$B$44,SALES!$F:$F,REPORT!$B45,SALES!$B:$B,REPORT!AD$1)+COUNTIFS(Consolidate!$A:$A,REPORT!$B$44,Consolidate!$F:$F,REPORT!$B45,Consolidate!$B:$B,REPORT!AD$1)</f>
        <v>8</v>
      </c>
      <c r="AE45" s="27">
        <f>COUNTIFS(SALES!$A:$A,REPORT!$B$44,SALES!$F:$F,REPORT!$B45,SALES!$B:$B,REPORT!AE$1)+COUNTIFS(Consolidate!$A:$A,REPORT!$B$44,Consolidate!$F:$F,REPORT!$B45,Consolidate!$B:$B,REPORT!AE$1)</f>
        <v>15</v>
      </c>
      <c r="AF45" s="27">
        <f>COUNTIFS(SALES!$A:$A,REPORT!$B$44,SALES!$F:$F,REPORT!$B45,SALES!$B:$B,REPORT!AF$1)+COUNTIFS(Consolidate!$A:$A,REPORT!$B$44,Consolidate!$F:$F,REPORT!$B45,Consolidate!$B:$B,REPORT!AF$1)</f>
        <v>17</v>
      </c>
      <c r="AG45" s="27">
        <f>COUNTIFS(SALES!$A:$A,REPORT!$B$44,SALES!$F:$F,REPORT!$B45,SALES!$B:$B,REPORT!AG$1)+COUNTIFS(Consolidate!$A:$A,REPORT!$B$44,Consolidate!$F:$F,REPORT!$B45,Consolidate!$B:$B,REPORT!AG$1)</f>
        <v>24</v>
      </c>
      <c r="AH45" s="27">
        <f>COUNTIFS(SALES!$A:$A,REPORT!$B$44,SALES!$F:$F,REPORT!$B45,SALES!$B:$B,REPORT!AH$1)+COUNTIFS(Consolidate!$A:$A,REPORT!$B$44,Consolidate!$F:$F,REPORT!$B45,Consolidate!$B:$B,REPORT!AH$1)</f>
        <v>14</v>
      </c>
      <c r="AI45" s="27">
        <f>COUNTIFS(SALES!$A:$A,REPORT!$B$44,SALES!$F:$F,REPORT!$B45,SALES!$B:$B,REPORT!AI$1)+COUNTIFS(Consolidate!$A:$A,REPORT!$B$44,Consolidate!$F:$F,REPORT!$B45,Consolidate!$B:$B,REPORT!AI$1)</f>
        <v>24</v>
      </c>
      <c r="AJ45" s="27">
        <f>COUNTIFS(SALES!$A:$A,REPORT!$B$44,SALES!$F:$F,REPORT!$B45,SALES!$B:$B,REPORT!AJ$1)+COUNTIFS(Consolidate!$A:$A,REPORT!$B$44,Consolidate!$F:$F,REPORT!$B45,Consolidate!$B:$B,REPORT!AJ$1)</f>
        <v>20</v>
      </c>
      <c r="AK45" s="27">
        <f>COUNTIFS(SALES!$A:$A,REPORT!$B$44,SALES!$F:$F,REPORT!$B45,SALES!$B:$B,REPORT!AK$1)+COUNTIFS(Consolidate!$A:$A,REPORT!$B$44,Consolidate!$F:$F,REPORT!$B45,Consolidate!$B:$B,REPORT!AK$1)</f>
        <v>25</v>
      </c>
      <c r="AL45" s="27">
        <f>COUNTIFS(SALES!$A:$A,REPORT!$B$44,SALES!$F:$F,REPORT!$B45,SALES!$B:$B,REPORT!AL$1)+COUNTIFS(Consolidate!$A:$A,REPORT!$B$44,Consolidate!$F:$F,REPORT!$B45,Consolidate!$B:$B,REPORT!AL$1)</f>
        <v>39</v>
      </c>
      <c r="AM45" s="27">
        <f>COUNTIFS(SALES!$A:$A,REPORT!$B$44,SALES!$F:$F,REPORT!$B45,SALES!$B:$B,REPORT!AM$1)+COUNTIFS(Consolidate!$A:$A,REPORT!$B$44,Consolidate!$F:$F,REPORT!$B45,Consolidate!$B:$B,REPORT!AM$1)</f>
        <v>27</v>
      </c>
      <c r="AN45" s="27">
        <f>COUNTIFS(SALES!$A:$A,REPORT!$B$44,SALES!$F:$F,REPORT!$B45,SALES!$B:$B,REPORT!AN$1)+COUNTIFS(Consolidate!$A:$A,REPORT!$B$44,Consolidate!$F:$F,REPORT!$B45,Consolidate!$B:$B,REPORT!AN$1)</f>
        <v>43</v>
      </c>
      <c r="AO45" s="27">
        <f>COUNTIFS(SALES!$A:$A,REPORT!$B$44,SALES!$F:$F,REPORT!$B45,SALES!$B:$B,REPORT!AO$1)+COUNTIFS(Consolidate!$A:$A,REPORT!$B$44,Consolidate!$F:$F,REPORT!$B45,Consolidate!$B:$B,REPORT!AO$1)</f>
        <v>17</v>
      </c>
      <c r="AP45" s="27">
        <f>COUNTIFS(SALES!$A:$A,REPORT!$B$44,SALES!$F:$F,REPORT!$B45,SALES!$B:$B,REPORT!AP$1)+COUNTIFS(Consolidate!$A:$A,REPORT!$B$44,Consolidate!$F:$F,REPORT!$B45,Consolidate!$B:$B,REPORT!AP$1)</f>
        <v>25</v>
      </c>
      <c r="AQ45" s="27">
        <f>COUNTIFS(SALES!$A:$A,REPORT!$B$44,SALES!$F:$F,REPORT!$B45,SALES!$B:$B,REPORT!AQ$1)+COUNTIFS(Consolidate!$A:$A,REPORT!$B$44,Consolidate!$F:$F,REPORT!$B45,Consolidate!$B:$B,REPORT!AQ$1)</f>
        <v>19</v>
      </c>
      <c r="AR45" s="27">
        <f>COUNTIFS(SALES!$A:$A,REPORT!$B$44,SALES!$F:$F,REPORT!$B45,SALES!$B:$B,REPORT!AR$1)+COUNTIFS(Consolidate!$A:$A,REPORT!$B$44,Consolidate!$F:$F,REPORT!$B45,Consolidate!$B:$B,REPORT!AR$1)</f>
        <v>18</v>
      </c>
      <c r="AS45" s="27">
        <f>COUNTIFS(SALES!$A:$A,REPORT!$B$44,SALES!$F:$F,REPORT!$B45,SALES!$B:$B,REPORT!AS$1)+COUNTIFS(Consolidate!$A:$A,REPORT!$B$44,Consolidate!$F:$F,REPORT!$B45,Consolidate!$B:$B,REPORT!AS$1)</f>
        <v>6</v>
      </c>
      <c r="AT45" s="27">
        <f>COUNTIFS(SALES!$A:$A,REPORT!$B$44,SALES!$F:$F,REPORT!$B45,SALES!$B:$B,REPORT!AT$1)+COUNTIFS(Consolidate!$A:$A,REPORT!$B$44,Consolidate!$F:$F,REPORT!$B45,Consolidate!$B:$B,REPORT!AT$1)</f>
        <v>29</v>
      </c>
      <c r="AU45" s="27">
        <f>COUNTIFS(SALES!$A:$A,REPORT!$B$44,SALES!$F:$F,REPORT!$B45,SALES!$B:$B,REPORT!AU$1)+COUNTIFS(Consolidate!$A:$A,REPORT!$B$44,Consolidate!$F:$F,REPORT!$B45,Consolidate!$B:$B,REPORT!AU$1)</f>
        <v>15</v>
      </c>
      <c r="AV45" s="27">
        <f>COUNTIFS(SALES!$A:$A,REPORT!$B$44,SALES!$F:$F,REPORT!$B45,SALES!$B:$B,REPORT!AV$1)+COUNTIFS(Consolidate!$A:$A,REPORT!$B$44,Consolidate!$F:$F,REPORT!$B45,Consolidate!$B:$B,REPORT!AV$1)</f>
        <v>15</v>
      </c>
      <c r="AW45" s="27">
        <f>COUNTIFS(SALES!$A:$A,REPORT!$B$44,SALES!$F:$F,REPORT!$B45,SALES!$B:$B,REPORT!AW$1)+COUNTIFS(Consolidate!$A:$A,REPORT!$B$44,Consolidate!$F:$F,REPORT!$B45,Consolidate!$B:$B,REPORT!AW$1)</f>
        <v>24</v>
      </c>
      <c r="AX45" s="27">
        <f>COUNTIFS(SALES!$A:$A,REPORT!$B$44,SALES!$F:$F,REPORT!$B45,SALES!$B:$B,REPORT!AX$1)+COUNTIFS(Consolidate!$A:$A,REPORT!$B$44,Consolidate!$F:$F,REPORT!$B45,Consolidate!$B:$B,REPORT!AX$1)</f>
        <v>24</v>
      </c>
      <c r="AY45" s="27">
        <f>COUNTIFS(SALES!$A:$A,REPORT!$B$44,SALES!$F:$F,REPORT!$B45,SALES!$B:$B,REPORT!AY$1)+COUNTIFS(Consolidate!$A:$A,REPORT!$B$44,Consolidate!$F:$F,REPORT!$B45,Consolidate!$B:$B,REPORT!AY$1)</f>
        <v>50</v>
      </c>
      <c r="AZ45" s="27">
        <f>COUNTIFS(SALES!$A:$A,REPORT!$B$44,SALES!$F:$F,REPORT!$B45,SALES!$B:$B,REPORT!AZ$1)+COUNTIFS(Consolidate!$A:$A,REPORT!$B$44,Consolidate!$F:$F,REPORT!$B45,Consolidate!$B:$B,REPORT!AZ$1)</f>
        <v>23</v>
      </c>
      <c r="BA45" s="27">
        <f>COUNTIFS(SALES!$A:$A,REPORT!$B$44,SALES!$F:$F,REPORT!$B45,SALES!$B:$B,REPORT!BA$1)+COUNTIFS(Consolidate!$A:$A,REPORT!$B$44,Consolidate!$F:$F,REPORT!$B45,Consolidate!$B:$B,REPORT!BA$1)</f>
        <v>22</v>
      </c>
      <c r="BB45" s="27">
        <f>COUNTIFS(SALES!$A:$A,REPORT!$B$44,SALES!$F:$F,REPORT!$B45,SALES!$B:$B,REPORT!BB$1)+COUNTIFS(Consolidate!$A:$A,REPORT!$B$44,Consolidate!$F:$F,REPORT!$B45,Consolidate!$B:$B,REPORT!BB$1)</f>
        <v>4</v>
      </c>
      <c r="BC45" s="27">
        <f>COUNTIFS(SALES!$A:$A,REPORT!$B$44,SALES!$F:$F,REPORT!$B45,SALES!$B:$B,REPORT!BC$1)+COUNTIFS(Consolidate!$A:$A,REPORT!$B$44,Consolidate!$F:$F,REPORT!$B45,Consolidate!$B:$B,REPORT!BC$1)</f>
        <v>12</v>
      </c>
      <c r="BD45" s="27">
        <f>COUNTIFS(SALES!$A:$A,REPORT!$B$44,SALES!$F:$F,REPORT!$B45,SALES!$B:$B,REPORT!BD$1)+COUNTIFS(Consolidate!$A:$A,REPORT!$B$44,Consolidate!$F:$F,REPORT!$B45,Consolidate!$B:$B,REPORT!BD$1)</f>
        <v>17</v>
      </c>
      <c r="BE45" s="27">
        <f>COUNTIFS(SALES!$A:$A,REPORT!$B$44,SALES!$F:$F,REPORT!$B45,SALES!$B:$B,REPORT!BE$1)+COUNTIFS(Consolidate!$A:$A,REPORT!$B$44,Consolidate!$F:$F,REPORT!$B45,Consolidate!$B:$B,REPORT!BE$1)</f>
        <v>19</v>
      </c>
      <c r="BF45" s="27">
        <f>COUNTIFS(SALES!$A:$A,REPORT!$B$44,SALES!$F:$F,REPORT!$B45,SALES!$B:$B,REPORT!BF$1)+COUNTIFS(Consolidate!$A:$A,REPORT!$B$44,Consolidate!$F:$F,REPORT!$B45,Consolidate!$B:$B,REPORT!BF$1)</f>
        <v>11</v>
      </c>
      <c r="BG45" s="27">
        <f>COUNTIFS(SALES!$A:$A,REPORT!$B$44,SALES!$F:$F,REPORT!$B45,SALES!$B:$B,REPORT!BG$1)+COUNTIFS(Consolidate!$A:$A,REPORT!$B$44,Consolidate!$F:$F,REPORT!$B45,Consolidate!$B:$B,REPORT!BG$1)-COUNTIFS(SALES!$A:$A,REPORT!$B$44,SALES!$F:$F,REPORT!$B45,SALES!$B:$B,REPORT!BG$1,SALES!$T:$T,"cancelled")*2</f>
        <v>11</v>
      </c>
      <c r="BH45" s="27">
        <f>COUNTIFS(SALES!$A:$A,REPORT!$B$44,SALES!$F:$F,REPORT!$B45,SALES!$B:$B,REPORT!BH$1)+COUNTIFS(Consolidate!$A:$A,REPORT!$B$44,Consolidate!$F:$F,REPORT!$B45,Consolidate!$B:$B,REPORT!BH$1)-COUNTIFS(SALES!$A:$A,REPORT!$B$44,SALES!$F:$F,REPORT!$B45,SALES!$B:$B,REPORT!BH$1,SALES!$T:$T,"cancelled")*2</f>
        <v>13</v>
      </c>
      <c r="BI45" s="27">
        <f>COUNTIFS(SALES!$A:$A,REPORT!$B$44,SALES!$F:$F,REPORT!$B45,SALES!$B:$B,REPORT!BI$1)+COUNTIFS(Consolidate!$A:$A,REPORT!$B$44,Consolidate!$F:$F,REPORT!$B45,Consolidate!$B:$B,REPORT!BI$1)-COUNTIFS(SALES!$A:$A,REPORT!$B$44,SALES!$F:$F,REPORT!$B45,SALES!$B:$B,REPORT!BI$1,SALES!$T:$T,"cancelled")*2</f>
        <v>20</v>
      </c>
      <c r="BJ45" s="27">
        <f>COUNTIFS(SALES!$A:$A,REPORT!$B$44,SALES!$F:$F,REPORT!$B45,SALES!$B:$B,REPORT!BJ$1)+COUNTIFS(Consolidate!$A:$A,REPORT!$B$44,Consolidate!$F:$F,REPORT!$B45,Consolidate!$B:$B,REPORT!BJ$1)-COUNTIFS(SALES!$A:$A,REPORT!$B$44,SALES!$F:$F,REPORT!$B45,SALES!$B:$B,REPORT!BJ$1,SALES!$T:$T,"cancelled")*2</f>
        <v>21</v>
      </c>
      <c r="BK45" s="27">
        <f>COUNTIFS(SALES!$A:$A,REPORT!$B$44,SALES!$F:$F,REPORT!$B45,SALES!$B:$B,REPORT!BK$1)+COUNTIFS(Consolidate!$A:$A,REPORT!$B$44,Consolidate!$F:$F,REPORT!$B45,Consolidate!$B:$B,REPORT!BK$1)-COUNTIFS(SALES!$A:$A,REPORT!$B$44,SALES!$F:$F,REPORT!$B45,SALES!$B:$B,REPORT!BK$1,SALES!$T:$T,"cancelled")*2</f>
        <v>27</v>
      </c>
      <c r="BL45" s="27">
        <f>COUNTIFS(SALES!$A:$A,REPORT!$B$44,SALES!$F:$F,REPORT!$B45,SALES!$B:$B,REPORT!BL$1)+COUNTIFS(Consolidate!$A:$A,REPORT!$B$44,Consolidate!$F:$F,REPORT!$B45,Consolidate!$B:$B,REPORT!BL$1)-COUNTIFS(SALES!$A:$A,REPORT!$B$44,SALES!$F:$F,REPORT!$B45,SALES!$B:$B,REPORT!BL$1,SALES!$T:$T,"cancelled")*2</f>
        <v>32</v>
      </c>
      <c r="BM45" s="27">
        <f>COUNTIFS(SALES!$A:$A,REPORT!$B$44,SALES!$F:$F,REPORT!$B45,SALES!$B:$B,REPORT!BM$1)+COUNTIFS(Consolidate!$A:$A,REPORT!$B$44,Consolidate!$F:$F,REPORT!$B45,Consolidate!$B:$B,REPORT!BM$1)-COUNTIFS(SALES!$A:$A,REPORT!$B$44,SALES!$F:$F,REPORT!$B45,SALES!$B:$B,REPORT!BM$1,SALES!$T:$T,"cancelled")*2</f>
        <v>6</v>
      </c>
      <c r="BN45" s="27">
        <f>COUNTIFS(SALES!$A:$A,REPORT!$B$44,SALES!$F:$F,REPORT!$B45,SALES!$B:$B,REPORT!BN$1)+COUNTIFS(Consolidate!$A:$A,REPORT!$B$44,Consolidate!$F:$F,REPORT!$B45,Consolidate!$B:$B,REPORT!BN$1)-COUNTIFS(SALES!$A:$A,REPORT!$B$44,SALES!$F:$F,REPORT!$B45,SALES!$B:$B,REPORT!BN$1,SALES!$T:$T,"cancelled")*2</f>
        <v>9</v>
      </c>
      <c r="BO45" s="27">
        <f>COUNTIFS(SALES!$A:$A,REPORT!$B$44,SALES!$F:$F,REPORT!$B45,SALES!$B:$B,REPORT!BO$1)+COUNTIFS(Consolidate!$A:$A,REPORT!$B$44,Consolidate!$F:$F,REPORT!$B45,Consolidate!$B:$B,REPORT!BO$1)-COUNTIFS(SALES!$A:$A,REPORT!$B$44,SALES!$F:$F,REPORT!$B45,SALES!$B:$B,REPORT!BO$1,SALES!$T:$T,"cancelled")*2</f>
        <v>17</v>
      </c>
      <c r="BP45" s="27">
        <f>COUNTIFS(SALES!$A:$A,REPORT!$B$44,SALES!$F:$F,REPORT!$B45,SALES!$B:$B,REPORT!BP$1)+COUNTIFS(Consolidate!$A:$A,REPORT!$B$44,Consolidate!$F:$F,REPORT!$B45,Consolidate!$B:$B,REPORT!BP$1)-COUNTIFS(SALES!$A:$A,REPORT!$B$44,SALES!$F:$F,REPORT!$B45,SALES!$B:$B,REPORT!BP$1,SALES!$T:$T,"cancelled")*2</f>
        <v>13</v>
      </c>
      <c r="BQ45" s="27">
        <f>COUNTIFS(SALES!$A:$A,REPORT!$B$44,SALES!$F:$F,REPORT!$B45,SALES!$B:$B,REPORT!BQ$1)+COUNTIFS(Consolidate!$A:$A,REPORT!$B$44,Consolidate!$F:$F,REPORT!$B45,Consolidate!$B:$B,REPORT!BQ$1)-COUNTIFS(SALES!$A:$A,REPORT!$B$44,SALES!$F:$F,REPORT!$B45,SALES!$B:$B,REPORT!BQ$1,SALES!$T:$T,"cancelled")*2</f>
        <v>13</v>
      </c>
      <c r="BR45" s="27">
        <f>COUNTIFS(SALES!$A:$A,REPORT!$B$44,SALES!$F:$F,REPORT!$B45,SALES!$B:$B,REPORT!BR$1)+COUNTIFS(Consolidate!$A:$A,REPORT!$B$44,Consolidate!$F:$F,REPORT!$B45,Consolidate!$B:$B,REPORT!BR$1)-COUNTIFS(SALES!$A:$A,REPORT!$B$44,SALES!$F:$F,REPORT!$B45,SALES!$B:$B,REPORT!BR$1,SALES!$T:$T,"cancelled")*2</f>
        <v>9</v>
      </c>
      <c r="BS45" s="27">
        <f>COUNTIFS(SALES!$A:$A,REPORT!$B$44,SALES!$F:$F,REPORT!$B45,SALES!$B:$B,REPORT!BS$1)+COUNTIFS(Consolidate!$A:$A,REPORT!$B$44,Consolidate!$F:$F,REPORT!$B45,Consolidate!$B:$B,REPORT!BS$1)-COUNTIFS(SALES!$A:$A,REPORT!$B$44,SALES!$F:$F,REPORT!$B45,SALES!$B:$B,REPORT!BS$1,SALES!$T:$T,"cancelled")*2</f>
        <v>4</v>
      </c>
      <c r="BT45" s="27">
        <f>COUNTIFS(SALES!$A:$A,REPORT!$B$44,SALES!$F:$F,REPORT!$B45,SALES!$B:$B,REPORT!BT$1)+COUNTIFS(Consolidate!$A:$A,REPORT!$B$44,Consolidate!$F:$F,REPORT!$B45,Consolidate!$B:$B,REPORT!BT$1)-COUNTIFS(SALES!$A:$A,REPORT!$B$44,SALES!$F:$F,REPORT!$B45,SALES!$B:$B,REPORT!BT$1,SALES!$T:$T,"cancelled")*2</f>
        <v>6</v>
      </c>
      <c r="BU45" s="27">
        <f>COUNTIFS(SALES!$A:$A,REPORT!$B$44,SALES!$F:$F,REPORT!$B45,SALES!$B:$B,REPORT!BU$1)+COUNTIFS(Consolidate!$A:$A,REPORT!$B$44,Consolidate!$F:$F,REPORT!$B45,Consolidate!$B:$B,REPORT!BU$1)-COUNTIFS(SALES!$A:$A,REPORT!$B$44,SALES!$F:$F,REPORT!$B45,SALES!$B:$B,REPORT!BU$1,SALES!$T:$T,"cancelled")*2</f>
        <v>7</v>
      </c>
      <c r="BV45" s="27">
        <f>COUNTIFS(SALES!$A:$A,REPORT!$B$44,SALES!$F:$F,REPORT!$B45,SALES!$B:$B,REPORT!BV$1)+COUNTIFS(Consolidate!$A:$A,REPORT!$B$44,Consolidate!$F:$F,REPORT!$B45,Consolidate!$B:$B,REPORT!BV$1)-COUNTIFS(SALES!$A:$A,REPORT!$B$44,SALES!$F:$F,REPORT!$B45,SALES!$B:$B,REPORT!BV$1,SALES!$T:$T,"cancelled")*2</f>
        <v>4</v>
      </c>
      <c r="BW45" s="27">
        <f>COUNTIFS(SALES!$A:$A,REPORT!$B$44,SALES!$F:$F,REPORT!$B45,SALES!$B:$B,REPORT!BW$1)+COUNTIFS(Consolidate!$A:$A,REPORT!$B$44,Consolidate!$F:$F,REPORT!$B45,Consolidate!$B:$B,REPORT!BW$1)-COUNTIFS(SALES!$A:$A,REPORT!$B$44,SALES!$F:$F,REPORT!$B45,SALES!$B:$B,REPORT!BW$1,SALES!$T:$T,"cancelled")*2</f>
        <v>9</v>
      </c>
      <c r="BX45" s="27">
        <f>COUNTIFS(SALES!$A:$A,REPORT!$B$44,SALES!$F:$F,REPORT!$B45,SALES!$B:$B,REPORT!BX$1)+COUNTIFS(Consolidate!$A:$A,REPORT!$B$44,Consolidate!$F:$F,REPORT!$B45,Consolidate!$B:$B,REPORT!BX$1)-COUNTIFS(SALES!$A:$A,REPORT!$B$44,SALES!$F:$F,REPORT!$B45,SALES!$B:$B,REPORT!BX$1,SALES!$T:$T,"cancelled")*2</f>
        <v>2</v>
      </c>
      <c r="BY45" s="27">
        <f>COUNTIFS(SALES!$A:$A,REPORT!$B$44,SALES!$F:$F,REPORT!$B45,SALES!$B:$B,REPORT!BY$1)+COUNTIFS(Consolidate!$A:$A,REPORT!$B$44,Consolidate!$F:$F,REPORT!$B45,Consolidate!$B:$B,REPORT!BY$1)-COUNTIFS(SALES!$A:$A,REPORT!$B$44,SALES!$F:$F,REPORT!$B45,SALES!$B:$B,REPORT!BY$1,SALES!$T:$T,"cancelled")*2</f>
        <v>4</v>
      </c>
      <c r="BZ45" s="27">
        <f>COUNTIFS(SALES!$A:$A,REPORT!$B$44,SALES!$F:$F,REPORT!$B45,SALES!$B:$B,REPORT!BZ$1)+COUNTIFS(Consolidate!$A:$A,REPORT!$B$44,Consolidate!$F:$F,REPORT!$B45,Consolidate!$B:$B,REPORT!BZ$1)-COUNTIFS(SALES!$A:$A,REPORT!$B$44,SALES!$F:$F,REPORT!$B45,SALES!$B:$B,REPORT!BZ$1,SALES!$T:$T,"cancelled")</f>
        <v>2</v>
      </c>
      <c r="CA45" s="27">
        <f>COUNTIFS(SALES!$A:$A,REPORT!$B$44,SALES!$F:$F,REPORT!$B45,SALES!$B:$B,REPORT!CA$1)+COUNTIFS(Consolidate!$A:$A,REPORT!$B$44,Consolidate!$F:$F,REPORT!$B45,Consolidate!$B:$B,REPORT!CA$1)-COUNTIFS(SALES!$A:$A,REPORT!$B$44,SALES!$F:$F,REPORT!$B45,SALES!$B:$B,REPORT!CA$1,SALES!$T:$T,"cancelled")</f>
        <v>3</v>
      </c>
      <c r="CB45" s="27">
        <f>COUNTIFS(SALES!$A:$A,REPORT!$B$44,SALES!$F:$F,REPORT!$B45,SALES!$B:$B,REPORT!CB$1)+COUNTIFS(Consolidate!$A:$A,REPORT!$B$44,Consolidate!$F:$F,REPORT!$B45,Consolidate!$B:$B,REPORT!CB$1)-COUNTIFS(SALES!$A:$A,REPORT!$B$44,SALES!$F:$F,REPORT!$B45,SALES!$B:$B,REPORT!CB$1,SALES!$T:$T,"cancelled")</f>
        <v>7</v>
      </c>
      <c r="CC45" s="27">
        <f>COUNTIFS(SALES!$A:$A,REPORT!$B$44,SALES!$F:$F,REPORT!$B45,SALES!$B:$B,REPORT!CC$1)+COUNTIFS(Consolidate!$A:$A,REPORT!$B$44,Consolidate!$F:$F,REPORT!$B45,Consolidate!$B:$B,REPORT!CC$1)-COUNTIFS(SALES!$A:$A,REPORT!$B$44,SALES!$F:$F,REPORT!$B45,SALES!$B:$B,REPORT!CC$1,SALES!$T:$T,"cancelled")</f>
        <v>0</v>
      </c>
    </row>
    <row r="46" spans="1:81" x14ac:dyDescent="0.3">
      <c r="A46" s="19" t="s">
        <v>426</v>
      </c>
      <c r="B46" s="19" t="s">
        <v>421</v>
      </c>
      <c r="C46" s="12">
        <f>G46+H46+I46+F46+E46+D46</f>
        <v>20</v>
      </c>
      <c r="D46" s="12">
        <f>SUM(M46:Q46)</f>
        <v>0</v>
      </c>
      <c r="E46" s="12">
        <f>SUM(R46:AC46)</f>
        <v>0</v>
      </c>
      <c r="F46" s="12">
        <f>SUM(AD46:AO46)</f>
        <v>0</v>
      </c>
      <c r="G46" s="12">
        <f>SUM(AP46:BA46)</f>
        <v>3</v>
      </c>
      <c r="H46" s="12">
        <f>SUM(BB46:BM46)</f>
        <v>5</v>
      </c>
      <c r="I46" s="12">
        <f>SUM(BN46:BY46)</f>
        <v>12</v>
      </c>
      <c r="J46" s="12">
        <f>SUM(BZ46:CK46)</f>
        <v>2</v>
      </c>
      <c r="K46" s="12"/>
      <c r="L46" s="12"/>
      <c r="M46" s="27">
        <f>COUNTIFS(SALES!$A:$A,REPORT!$B$44,SALES!$F:$F,REPORT!$B46,SALES!$B:$B,REPORT!M$1)+COUNTIFS(Consolidate!$A:$A,REPORT!$B$44,Consolidate!$F:$F,REPORT!$B46,Consolidate!$B:$B,REPORT!M$1)</f>
        <v>0</v>
      </c>
      <c r="N46" s="27">
        <f>COUNTIFS(SALES!$A:$A,REPORT!$B$44,SALES!$F:$F,REPORT!$B46,SALES!$B:$B,REPORT!N$1)+COUNTIFS(Consolidate!$A:$A,REPORT!$B$44,Consolidate!$F:$F,REPORT!$B46,Consolidate!$B:$B,REPORT!N$1)</f>
        <v>0</v>
      </c>
      <c r="O46" s="27">
        <f>COUNTIFS(SALES!$A:$A,REPORT!$B$44,SALES!$F:$F,REPORT!$B46,SALES!$B:$B,REPORT!O$1)+COUNTIFS(Consolidate!$A:$A,REPORT!$B$44,Consolidate!$F:$F,REPORT!$B46,Consolidate!$B:$B,REPORT!O$1)</f>
        <v>0</v>
      </c>
      <c r="P46" s="27">
        <f>COUNTIFS(SALES!$A:$A,REPORT!$B$44,SALES!$F:$F,REPORT!$B46,SALES!$B:$B,REPORT!P$1)+COUNTIFS(Consolidate!$A:$A,REPORT!$B$44,Consolidate!$F:$F,REPORT!$B46,Consolidate!$B:$B,REPORT!P$1)</f>
        <v>0</v>
      </c>
      <c r="Q46" s="27">
        <f>COUNTIFS(SALES!$A:$A,REPORT!$B$44,SALES!$F:$F,REPORT!$B46,SALES!$B:$B,REPORT!Q$1)+COUNTIFS(Consolidate!$A:$A,REPORT!$B$44,Consolidate!$F:$F,REPORT!$B46,Consolidate!$B:$B,REPORT!Q$1)</f>
        <v>0</v>
      </c>
      <c r="R46" s="27">
        <f>COUNTIFS(SALES!$A:$A,REPORT!$B$44,SALES!$F:$F,REPORT!$B46,SALES!$B:$B,REPORT!R$1)+COUNTIFS(Consolidate!$A:$A,REPORT!$B$44,Consolidate!$F:$F,REPORT!$B46,Consolidate!$B:$B,REPORT!R$1)</f>
        <v>0</v>
      </c>
      <c r="S46" s="27">
        <f>COUNTIFS(SALES!$A:$A,REPORT!$B$44,SALES!$F:$F,REPORT!$B46,SALES!$B:$B,REPORT!S$1)+COUNTIFS(Consolidate!$A:$A,REPORT!$B$44,Consolidate!$F:$F,REPORT!$B46,Consolidate!$B:$B,REPORT!S$1)</f>
        <v>0</v>
      </c>
      <c r="T46" s="27">
        <f>COUNTIFS(SALES!$A:$A,REPORT!$B$44,SALES!$F:$F,REPORT!$B46,SALES!$B:$B,REPORT!T$1)+COUNTIFS(Consolidate!$A:$A,REPORT!$B$44,Consolidate!$F:$F,REPORT!$B46,Consolidate!$B:$B,REPORT!T$1)</f>
        <v>0</v>
      </c>
      <c r="U46" s="27">
        <f>COUNTIFS(SALES!$A:$A,REPORT!$B$44,SALES!$F:$F,REPORT!$B46,SALES!$B:$B,REPORT!U$1)+COUNTIFS(Consolidate!$A:$A,REPORT!$B$44,Consolidate!$F:$F,REPORT!$B46,Consolidate!$B:$B,REPORT!U$1)</f>
        <v>0</v>
      </c>
      <c r="V46" s="27">
        <f>COUNTIFS(SALES!$A:$A,REPORT!$B$44,SALES!$F:$F,REPORT!$B46,SALES!$B:$B,REPORT!V$1)+COUNTIFS(Consolidate!$A:$A,REPORT!$B$44,Consolidate!$F:$F,REPORT!$B46,Consolidate!$B:$B,REPORT!V$1)</f>
        <v>0</v>
      </c>
      <c r="W46" s="27">
        <f>COUNTIFS(SALES!$A:$A,REPORT!$B$44,SALES!$F:$F,REPORT!$B46,SALES!$B:$B,REPORT!W$1)+COUNTIFS(Consolidate!$A:$A,REPORT!$B$44,Consolidate!$F:$F,REPORT!$B46,Consolidate!$B:$B,REPORT!W$1)</f>
        <v>0</v>
      </c>
      <c r="X46" s="27">
        <f>COUNTIFS(SALES!$A:$A,REPORT!$B$44,SALES!$F:$F,REPORT!$B46,SALES!$B:$B,REPORT!X$1)+COUNTIFS(Consolidate!$A:$A,REPORT!$B$44,Consolidate!$F:$F,REPORT!$B46,Consolidate!$B:$B,REPORT!X$1)</f>
        <v>0</v>
      </c>
      <c r="Y46" s="27">
        <f>COUNTIFS(SALES!$A:$A,REPORT!$B$44,SALES!$F:$F,REPORT!$B46,SALES!$B:$B,REPORT!Y$1)+COUNTIFS(Consolidate!$A:$A,REPORT!$B$44,Consolidate!$F:$F,REPORT!$B46,Consolidate!$B:$B,REPORT!Y$1)</f>
        <v>0</v>
      </c>
      <c r="Z46" s="27">
        <f>COUNTIFS(SALES!$A:$A,REPORT!$B$44,SALES!$F:$F,REPORT!$B46,SALES!$B:$B,REPORT!Z$1)+COUNTIFS(Consolidate!$A:$A,REPORT!$B$44,Consolidate!$F:$F,REPORT!$B46,Consolidate!$B:$B,REPORT!Z$1)</f>
        <v>0</v>
      </c>
      <c r="AA46" s="27">
        <f>COUNTIFS(SALES!$A:$A,REPORT!$B$44,SALES!$F:$F,REPORT!$B46,SALES!$B:$B,REPORT!AA$1)+COUNTIFS(Consolidate!$A:$A,REPORT!$B$44,Consolidate!$F:$F,REPORT!$B46,Consolidate!$B:$B,REPORT!AA$1)</f>
        <v>0</v>
      </c>
      <c r="AB46" s="27">
        <f>COUNTIFS(SALES!$A:$A,REPORT!$B$44,SALES!$F:$F,REPORT!$B46,SALES!$B:$B,REPORT!AB$1)+COUNTIFS(Consolidate!$A:$A,REPORT!$B$44,Consolidate!$F:$F,REPORT!$B46,Consolidate!$B:$B,REPORT!AB$1)</f>
        <v>0</v>
      </c>
      <c r="AC46" s="27">
        <f>COUNTIFS(SALES!$A:$A,REPORT!$B$44,SALES!$F:$F,REPORT!$B46,SALES!$B:$B,REPORT!AC$1)+COUNTIFS(Consolidate!$A:$A,REPORT!$B$44,Consolidate!$F:$F,REPORT!$B46,Consolidate!$B:$B,REPORT!AC$1)</f>
        <v>0</v>
      </c>
      <c r="AD46" s="27">
        <f>COUNTIFS(SALES!$A:$A,REPORT!$B$44,SALES!$F:$F,REPORT!$B46,SALES!$B:$B,REPORT!AD$1)+COUNTIFS(Consolidate!$A:$A,REPORT!$B$44,Consolidate!$F:$F,REPORT!$B46,Consolidate!$B:$B,REPORT!AD$1)</f>
        <v>0</v>
      </c>
      <c r="AE46" s="27">
        <f>COUNTIFS(SALES!$A:$A,REPORT!$B$44,SALES!$F:$F,REPORT!$B46,SALES!$B:$B,REPORT!AE$1)+COUNTIFS(Consolidate!$A:$A,REPORT!$B$44,Consolidate!$F:$F,REPORT!$B46,Consolidate!$B:$B,REPORT!AE$1)</f>
        <v>0</v>
      </c>
      <c r="AF46" s="27">
        <f>COUNTIFS(SALES!$A:$A,REPORT!$B$44,SALES!$F:$F,REPORT!$B46,SALES!$B:$B,REPORT!AF$1)+COUNTIFS(Consolidate!$A:$A,REPORT!$B$44,Consolidate!$F:$F,REPORT!$B46,Consolidate!$B:$B,REPORT!AF$1)</f>
        <v>0</v>
      </c>
      <c r="AG46" s="27">
        <f>COUNTIFS(SALES!$A:$A,REPORT!$B$44,SALES!$F:$F,REPORT!$B46,SALES!$B:$B,REPORT!AG$1)+COUNTIFS(Consolidate!$A:$A,REPORT!$B$44,Consolidate!$F:$F,REPORT!$B46,Consolidate!$B:$B,REPORT!AG$1)</f>
        <v>0</v>
      </c>
      <c r="AH46" s="27">
        <f>COUNTIFS(SALES!$A:$A,REPORT!$B$44,SALES!$F:$F,REPORT!$B46,SALES!$B:$B,REPORT!AH$1)+COUNTIFS(Consolidate!$A:$A,REPORT!$B$44,Consolidate!$F:$F,REPORT!$B46,Consolidate!$B:$B,REPORT!AH$1)</f>
        <v>0</v>
      </c>
      <c r="AI46" s="27">
        <f>COUNTIFS(SALES!$A:$A,REPORT!$B$44,SALES!$F:$F,REPORT!$B46,SALES!$B:$B,REPORT!AI$1)+COUNTIFS(Consolidate!$A:$A,REPORT!$B$44,Consolidate!$F:$F,REPORT!$B46,Consolidate!$B:$B,REPORT!AI$1)</f>
        <v>0</v>
      </c>
      <c r="AJ46" s="27">
        <f>COUNTIFS(SALES!$A:$A,REPORT!$B$44,SALES!$F:$F,REPORT!$B46,SALES!$B:$B,REPORT!AJ$1)+COUNTIFS(Consolidate!$A:$A,REPORT!$B$44,Consolidate!$F:$F,REPORT!$B46,Consolidate!$B:$B,REPORT!AJ$1)</f>
        <v>0</v>
      </c>
      <c r="AK46" s="27">
        <f>COUNTIFS(SALES!$A:$A,REPORT!$B$44,SALES!$F:$F,REPORT!$B46,SALES!$B:$B,REPORT!AK$1)+COUNTIFS(Consolidate!$A:$A,REPORT!$B$44,Consolidate!$F:$F,REPORT!$B46,Consolidate!$B:$B,REPORT!AK$1)</f>
        <v>0</v>
      </c>
      <c r="AL46" s="27">
        <f>COUNTIFS(SALES!$A:$A,REPORT!$B$44,SALES!$F:$F,REPORT!$B46,SALES!$B:$B,REPORT!AL$1)+COUNTIFS(Consolidate!$A:$A,REPORT!$B$44,Consolidate!$F:$F,REPORT!$B46,Consolidate!$B:$B,REPORT!AL$1)</f>
        <v>0</v>
      </c>
      <c r="AM46" s="27">
        <f>COUNTIFS(SALES!$A:$A,REPORT!$B$44,SALES!$F:$F,REPORT!$B46,SALES!$B:$B,REPORT!AM$1)+COUNTIFS(Consolidate!$A:$A,REPORT!$B$44,Consolidate!$F:$F,REPORT!$B46,Consolidate!$B:$B,REPORT!AM$1)</f>
        <v>0</v>
      </c>
      <c r="AN46" s="27">
        <f>COUNTIFS(SALES!$A:$A,REPORT!$B$44,SALES!$F:$F,REPORT!$B46,SALES!$B:$B,REPORT!AN$1)+COUNTIFS(Consolidate!$A:$A,REPORT!$B$44,Consolidate!$F:$F,REPORT!$B46,Consolidate!$B:$B,REPORT!AN$1)</f>
        <v>0</v>
      </c>
      <c r="AO46" s="27">
        <f>COUNTIFS(SALES!$A:$A,REPORT!$B$44,SALES!$F:$F,REPORT!$B46,SALES!$B:$B,REPORT!AO$1)+COUNTIFS(Consolidate!$A:$A,REPORT!$B$44,Consolidate!$F:$F,REPORT!$B46,Consolidate!$B:$B,REPORT!AO$1)</f>
        <v>0</v>
      </c>
      <c r="AP46" s="27">
        <f>COUNTIFS(SALES!$A:$A,REPORT!$B$44,SALES!$F:$F,REPORT!$B46,SALES!$B:$B,REPORT!AP$1)+COUNTIFS(Consolidate!$A:$A,REPORT!$B$44,Consolidate!$F:$F,REPORT!$B46,Consolidate!$B:$B,REPORT!AP$1)</f>
        <v>0</v>
      </c>
      <c r="AQ46" s="27">
        <f>COUNTIFS(SALES!$A:$A,REPORT!$B$44,SALES!$F:$F,REPORT!$B46,SALES!$B:$B,REPORT!AQ$1)+COUNTIFS(Consolidate!$A:$A,REPORT!$B$44,Consolidate!$F:$F,REPORT!$B46,Consolidate!$B:$B,REPORT!AQ$1)</f>
        <v>0</v>
      </c>
      <c r="AR46" s="27">
        <f>COUNTIFS(SALES!$A:$A,REPORT!$B$44,SALES!$F:$F,REPORT!$B46,SALES!$B:$B,REPORT!AR$1)+COUNTIFS(Consolidate!$A:$A,REPORT!$B$44,Consolidate!$F:$F,REPORT!$B46,Consolidate!$B:$B,REPORT!AR$1)</f>
        <v>0</v>
      </c>
      <c r="AS46" s="27">
        <f>COUNTIFS(SALES!$A:$A,REPORT!$B$44,SALES!$F:$F,REPORT!$B46,SALES!$B:$B,REPORT!AS$1)+COUNTIFS(Consolidate!$A:$A,REPORT!$B$44,Consolidate!$F:$F,REPORT!$B46,Consolidate!$B:$B,REPORT!AS$1)</f>
        <v>0</v>
      </c>
      <c r="AT46" s="27">
        <f>COUNTIFS(SALES!$A:$A,REPORT!$B$44,SALES!$F:$F,REPORT!$B46,SALES!$B:$B,REPORT!AT$1)+COUNTIFS(Consolidate!$A:$A,REPORT!$B$44,Consolidate!$F:$F,REPORT!$B46,Consolidate!$B:$B,REPORT!AT$1)</f>
        <v>0</v>
      </c>
      <c r="AU46" s="27">
        <f>COUNTIFS(SALES!$A:$A,REPORT!$B$44,SALES!$F:$F,REPORT!$B46,SALES!$B:$B,REPORT!AU$1)+COUNTIFS(Consolidate!$A:$A,REPORT!$B$44,Consolidate!$F:$F,REPORT!$B46,Consolidate!$B:$B,REPORT!AU$1)</f>
        <v>0</v>
      </c>
      <c r="AV46" s="27">
        <f>COUNTIFS(SALES!$A:$A,REPORT!$B$44,SALES!$F:$F,REPORT!$B46,SALES!$B:$B,REPORT!AV$1)+COUNTIFS(Consolidate!$A:$A,REPORT!$B$44,Consolidate!$F:$F,REPORT!$B46,Consolidate!$B:$B,REPORT!AV$1)</f>
        <v>2</v>
      </c>
      <c r="AW46" s="27">
        <f>COUNTIFS(SALES!$A:$A,REPORT!$B$44,SALES!$F:$F,REPORT!$B46,SALES!$B:$B,REPORT!AW$1)+COUNTIFS(Consolidate!$A:$A,REPORT!$B$44,Consolidate!$F:$F,REPORT!$B46,Consolidate!$B:$B,REPORT!AW$1)</f>
        <v>0</v>
      </c>
      <c r="AX46" s="27">
        <f>COUNTIFS(SALES!$A:$A,REPORT!$B$44,SALES!$F:$F,REPORT!$B46,SALES!$B:$B,REPORT!AX$1)+COUNTIFS(Consolidate!$A:$A,REPORT!$B$44,Consolidate!$F:$F,REPORT!$B46,Consolidate!$B:$B,REPORT!AX$1)</f>
        <v>0</v>
      </c>
      <c r="AY46" s="27">
        <f>COUNTIFS(SALES!$A:$A,REPORT!$B$44,SALES!$F:$F,REPORT!$B46,SALES!$B:$B,REPORT!AY$1)+COUNTIFS(Consolidate!$A:$A,REPORT!$B$44,Consolidate!$F:$F,REPORT!$B46,Consolidate!$B:$B,REPORT!AY$1)</f>
        <v>0</v>
      </c>
      <c r="AZ46" s="27">
        <f>COUNTIFS(SALES!$A:$A,REPORT!$B$44,SALES!$F:$F,REPORT!$B46,SALES!$B:$B,REPORT!AZ$1)+COUNTIFS(Consolidate!$A:$A,REPORT!$B$44,Consolidate!$F:$F,REPORT!$B46,Consolidate!$B:$B,REPORT!AZ$1)</f>
        <v>0</v>
      </c>
      <c r="BA46" s="27">
        <f>COUNTIFS(SALES!$A:$A,REPORT!$B$44,SALES!$F:$F,REPORT!$B46,SALES!$B:$B,REPORT!BA$1)+COUNTIFS(Consolidate!$A:$A,REPORT!$B$44,Consolidate!$F:$F,REPORT!$B46,Consolidate!$B:$B,REPORT!BA$1)</f>
        <v>1</v>
      </c>
      <c r="BB46" s="27">
        <f>COUNTIFS(SALES!$A:$A,REPORT!$B$44,SALES!$F:$F,REPORT!$B46,SALES!$B:$B,REPORT!BB$1)+COUNTIFS(Consolidate!$A:$A,REPORT!$B$44,Consolidate!$F:$F,REPORT!$B46,Consolidate!$B:$B,REPORT!BB$1)</f>
        <v>2</v>
      </c>
      <c r="BC46" s="27">
        <f>COUNTIFS(SALES!$A:$A,REPORT!$B$44,SALES!$F:$F,REPORT!$B46,SALES!$B:$B,REPORT!BC$1)+COUNTIFS(Consolidate!$A:$A,REPORT!$B$44,Consolidate!$F:$F,REPORT!$B46,Consolidate!$B:$B,REPORT!BC$1)</f>
        <v>0</v>
      </c>
      <c r="BD46" s="27">
        <f>COUNTIFS(SALES!$A:$A,REPORT!$B$44,SALES!$F:$F,REPORT!$B46,SALES!$B:$B,REPORT!BD$1)+COUNTIFS(Consolidate!$A:$A,REPORT!$B$44,Consolidate!$F:$F,REPORT!$B46,Consolidate!$B:$B,REPORT!BD$1)</f>
        <v>0</v>
      </c>
      <c r="BE46" s="27">
        <f>COUNTIFS(SALES!$A:$A,REPORT!$B$44,SALES!$F:$F,REPORT!$B46,SALES!$B:$B,REPORT!BE$1)+COUNTIFS(Consolidate!$A:$A,REPORT!$B$44,Consolidate!$F:$F,REPORT!$B46,Consolidate!$B:$B,REPORT!BE$1)</f>
        <v>0</v>
      </c>
      <c r="BF46" s="27">
        <f>COUNTIFS(SALES!$A:$A,REPORT!$B$44,SALES!$F:$F,REPORT!$B46,SALES!$B:$B,REPORT!BF$1)+COUNTIFS(Consolidate!$A:$A,REPORT!$B$44,Consolidate!$F:$F,REPORT!$B46,Consolidate!$B:$B,REPORT!BF$1)</f>
        <v>0</v>
      </c>
      <c r="BG46" s="27">
        <f>COUNTIFS(SALES!$A:$A,REPORT!$B$44,SALES!$F:$F,REPORT!$B46,SALES!$B:$B,REPORT!BG$1)+COUNTIFS(Consolidate!$A:$A,REPORT!$B$44,Consolidate!$F:$F,REPORT!$B46,Consolidate!$B:$B,REPORT!BG$1)-COUNTIFS(SALES!$A:$A,REPORT!$B$44,SALES!$F:$F,REPORT!$B46,SALES!$B:$B,REPORT!BG$1,SALES!$T:$T,"cancelled")*2</f>
        <v>1</v>
      </c>
      <c r="BH46" s="27">
        <f>COUNTIFS(SALES!$A:$A,REPORT!$B$44,SALES!$F:$F,REPORT!$B46,SALES!$B:$B,REPORT!BH$1)+COUNTIFS(Consolidate!$A:$A,REPORT!$B$44,Consolidate!$F:$F,REPORT!$B46,Consolidate!$B:$B,REPORT!BH$1)-COUNTIFS(SALES!$A:$A,REPORT!$B$44,SALES!$F:$F,REPORT!$B46,SALES!$B:$B,REPORT!BH$1,SALES!$T:$T,"cancelled")*2</f>
        <v>0</v>
      </c>
      <c r="BI46" s="27">
        <f>COUNTIFS(SALES!$A:$A,REPORT!$B$44,SALES!$F:$F,REPORT!$B46,SALES!$B:$B,REPORT!BI$1)+COUNTIFS(Consolidate!$A:$A,REPORT!$B$44,Consolidate!$F:$F,REPORT!$B46,Consolidate!$B:$B,REPORT!BI$1)-COUNTIFS(SALES!$A:$A,REPORT!$B$44,SALES!$F:$F,REPORT!$B46,SALES!$B:$B,REPORT!BI$1,SALES!$T:$T,"cancelled")*2</f>
        <v>0</v>
      </c>
      <c r="BJ46" s="27">
        <f>COUNTIFS(SALES!$A:$A,REPORT!$B$44,SALES!$F:$F,REPORT!$B46,SALES!$B:$B,REPORT!BJ$1)+COUNTIFS(Consolidate!$A:$A,REPORT!$B$44,Consolidate!$F:$F,REPORT!$B46,Consolidate!$B:$B,REPORT!BJ$1)-COUNTIFS(SALES!$A:$A,REPORT!$B$44,SALES!$F:$F,REPORT!$B46,SALES!$B:$B,REPORT!BJ$1,SALES!$T:$T,"cancelled")*2</f>
        <v>0</v>
      </c>
      <c r="BK46" s="27">
        <f>COUNTIFS(SALES!$A:$A,REPORT!$B$44,SALES!$F:$F,REPORT!$B46,SALES!$B:$B,REPORT!BK$1)+COUNTIFS(Consolidate!$A:$A,REPORT!$B$44,Consolidate!$F:$F,REPORT!$B46,Consolidate!$B:$B,REPORT!BK$1)-COUNTIFS(SALES!$A:$A,REPORT!$B$44,SALES!$F:$F,REPORT!$B46,SALES!$B:$B,REPORT!BK$1,SALES!$T:$T,"cancelled")*2</f>
        <v>0</v>
      </c>
      <c r="BL46" s="27">
        <f>COUNTIFS(SALES!$A:$A,REPORT!$B$44,SALES!$F:$F,REPORT!$B46,SALES!$B:$B,REPORT!BL$1)+COUNTIFS(Consolidate!$A:$A,REPORT!$B$44,Consolidate!$F:$F,REPORT!$B46,Consolidate!$B:$B,REPORT!BL$1)-COUNTIFS(SALES!$A:$A,REPORT!$B$44,SALES!$F:$F,REPORT!$B46,SALES!$B:$B,REPORT!BL$1,SALES!$T:$T,"cancelled")*2</f>
        <v>0</v>
      </c>
      <c r="BM46" s="27">
        <f>COUNTIFS(SALES!$A:$A,REPORT!$B$44,SALES!$F:$F,REPORT!$B46,SALES!$B:$B,REPORT!BM$1)+COUNTIFS(Consolidate!$A:$A,REPORT!$B$44,Consolidate!$F:$F,REPORT!$B46,Consolidate!$B:$B,REPORT!BM$1)-COUNTIFS(SALES!$A:$A,REPORT!$B$44,SALES!$F:$F,REPORT!$B46,SALES!$B:$B,REPORT!BM$1,SALES!$T:$T,"cancelled")*2</f>
        <v>2</v>
      </c>
      <c r="BN46" s="27">
        <f>COUNTIFS(SALES!$A:$A,REPORT!$B$44,SALES!$F:$F,REPORT!$B46,SALES!$B:$B,REPORT!BN$1)+COUNTIFS(Consolidate!$A:$A,REPORT!$B$44,Consolidate!$F:$F,REPORT!$B46,Consolidate!$B:$B,REPORT!BN$1)-COUNTIFS(SALES!$A:$A,REPORT!$B$44,SALES!$F:$F,REPORT!$B46,SALES!$B:$B,REPORT!BN$1,SALES!$T:$T,"cancelled")*2</f>
        <v>0</v>
      </c>
      <c r="BO46" s="27">
        <f>COUNTIFS(SALES!$A:$A,REPORT!$B$44,SALES!$F:$F,REPORT!$B46,SALES!$B:$B,REPORT!BO$1)+COUNTIFS(Consolidate!$A:$A,REPORT!$B$44,Consolidate!$F:$F,REPORT!$B46,Consolidate!$B:$B,REPORT!BO$1)-COUNTIFS(SALES!$A:$A,REPORT!$B$44,SALES!$F:$F,REPORT!$B46,SALES!$B:$B,REPORT!BO$1,SALES!$T:$T,"cancelled")*2</f>
        <v>4</v>
      </c>
      <c r="BP46" s="27">
        <f>COUNTIFS(SALES!$A:$A,REPORT!$B$44,SALES!$F:$F,REPORT!$B46,SALES!$B:$B,REPORT!BP$1)+COUNTIFS(Consolidate!$A:$A,REPORT!$B$44,Consolidate!$F:$F,REPORT!$B46,Consolidate!$B:$B,REPORT!BP$1)-COUNTIFS(SALES!$A:$A,REPORT!$B$44,SALES!$F:$F,REPORT!$B46,SALES!$B:$B,REPORT!BP$1,SALES!$T:$T,"cancelled")*2</f>
        <v>0</v>
      </c>
      <c r="BQ46" s="27">
        <f>COUNTIFS(SALES!$A:$A,REPORT!$B$44,SALES!$F:$F,REPORT!$B46,SALES!$B:$B,REPORT!BQ$1)+COUNTIFS(Consolidate!$A:$A,REPORT!$B$44,Consolidate!$F:$F,REPORT!$B46,Consolidate!$B:$B,REPORT!BQ$1)-COUNTIFS(SALES!$A:$A,REPORT!$B$44,SALES!$F:$F,REPORT!$B46,SALES!$B:$B,REPORT!BQ$1,SALES!$T:$T,"cancelled")*2</f>
        <v>2</v>
      </c>
      <c r="BR46" s="27">
        <f>COUNTIFS(SALES!$A:$A,REPORT!$B$44,SALES!$F:$F,REPORT!$B46,SALES!$B:$B,REPORT!BR$1)+COUNTIFS(Consolidate!$A:$A,REPORT!$B$44,Consolidate!$F:$F,REPORT!$B46,Consolidate!$B:$B,REPORT!BR$1)-COUNTIFS(SALES!$A:$A,REPORT!$B$44,SALES!$F:$F,REPORT!$B46,SALES!$B:$B,REPORT!BR$1,SALES!$T:$T,"cancelled")*2</f>
        <v>0</v>
      </c>
      <c r="BS46" s="27">
        <f>COUNTIFS(SALES!$A:$A,REPORT!$B$44,SALES!$F:$F,REPORT!$B46,SALES!$B:$B,REPORT!BS$1)+COUNTIFS(Consolidate!$A:$A,REPORT!$B$44,Consolidate!$F:$F,REPORT!$B46,Consolidate!$B:$B,REPORT!BS$1)-COUNTIFS(SALES!$A:$A,REPORT!$B$44,SALES!$F:$F,REPORT!$B46,SALES!$B:$B,REPORT!BS$1,SALES!$T:$T,"cancelled")*2</f>
        <v>2</v>
      </c>
      <c r="BT46" s="27">
        <f>COUNTIFS(SALES!$A:$A,REPORT!$B$44,SALES!$F:$F,REPORT!$B46,SALES!$B:$B,REPORT!BT$1)+COUNTIFS(Consolidate!$A:$A,REPORT!$B$44,Consolidate!$F:$F,REPORT!$B46,Consolidate!$B:$B,REPORT!BT$1)-COUNTIFS(SALES!$A:$A,REPORT!$B$44,SALES!$F:$F,REPORT!$B46,SALES!$B:$B,REPORT!BT$1,SALES!$T:$T,"cancelled")*2</f>
        <v>1</v>
      </c>
      <c r="BU46" s="27">
        <f>COUNTIFS(SALES!$A:$A,REPORT!$B$44,SALES!$F:$F,REPORT!$B46,SALES!$B:$B,REPORT!BU$1)+COUNTIFS(Consolidate!$A:$A,REPORT!$B$44,Consolidate!$F:$F,REPORT!$B46,Consolidate!$B:$B,REPORT!BU$1)-COUNTIFS(SALES!$A:$A,REPORT!$B$44,SALES!$F:$F,REPORT!$B46,SALES!$B:$B,REPORT!BU$1,SALES!$T:$T,"cancelled")*2</f>
        <v>1</v>
      </c>
      <c r="BV46" s="27">
        <f>COUNTIFS(SALES!$A:$A,REPORT!$B$44,SALES!$F:$F,REPORT!$B46,SALES!$B:$B,REPORT!BV$1)+COUNTIFS(Consolidate!$A:$A,REPORT!$B$44,Consolidate!$F:$F,REPORT!$B46,Consolidate!$B:$B,REPORT!BV$1)-COUNTIFS(SALES!$A:$A,REPORT!$B$44,SALES!$F:$F,REPORT!$B46,SALES!$B:$B,REPORT!BV$1,SALES!$T:$T,"cancelled")*2</f>
        <v>0</v>
      </c>
      <c r="BW46" s="27">
        <f>COUNTIFS(SALES!$A:$A,REPORT!$B$44,SALES!$F:$F,REPORT!$B46,SALES!$B:$B,REPORT!BW$1)+COUNTIFS(Consolidate!$A:$A,REPORT!$B$44,Consolidate!$F:$F,REPORT!$B46,Consolidate!$B:$B,REPORT!BW$1)-COUNTIFS(SALES!$A:$A,REPORT!$B$44,SALES!$F:$F,REPORT!$B46,SALES!$B:$B,REPORT!BW$1,SALES!$T:$T,"cancelled")*2</f>
        <v>1</v>
      </c>
      <c r="BX46" s="27">
        <f>COUNTIFS(SALES!$A:$A,REPORT!$B$44,SALES!$F:$F,REPORT!$B46,SALES!$B:$B,REPORT!BX$1)+COUNTIFS(Consolidate!$A:$A,REPORT!$B$44,Consolidate!$F:$F,REPORT!$B46,Consolidate!$B:$B,REPORT!BX$1)-COUNTIFS(SALES!$A:$A,REPORT!$B$44,SALES!$F:$F,REPORT!$B46,SALES!$B:$B,REPORT!BX$1,SALES!$T:$T,"cancelled")*2</f>
        <v>1</v>
      </c>
      <c r="BY46" s="27">
        <f>COUNTIFS(SALES!$A:$A,REPORT!$B$44,SALES!$F:$F,REPORT!$B46,SALES!$B:$B,REPORT!BY$1)+COUNTIFS(Consolidate!$A:$A,REPORT!$B$44,Consolidate!$F:$F,REPORT!$B46,Consolidate!$B:$B,REPORT!BY$1)-COUNTIFS(SALES!$A:$A,REPORT!$B$44,SALES!$F:$F,REPORT!$B46,SALES!$B:$B,REPORT!BY$1,SALES!$T:$T,"cancelled")*2</f>
        <v>0</v>
      </c>
      <c r="BZ46" s="27">
        <f>COUNTIFS(SALES!$A:$A,REPORT!$B$44,SALES!$F:$F,REPORT!$B46,SALES!$B:$B,REPORT!BZ$1)+COUNTIFS(Consolidate!$A:$A,REPORT!$B$44,Consolidate!$F:$F,REPORT!$B46,Consolidate!$B:$B,REPORT!BZ$1)-COUNTIFS(SALES!$A:$A,REPORT!$B$44,SALES!$F:$F,REPORT!$B46,SALES!$B:$B,REPORT!BZ$1,SALES!$T:$T,"cancelled")</f>
        <v>0</v>
      </c>
      <c r="CA46" s="27">
        <f>COUNTIFS(SALES!$A:$A,REPORT!$B$44,SALES!$F:$F,REPORT!$B46,SALES!$B:$B,REPORT!CA$1)+COUNTIFS(Consolidate!$A:$A,REPORT!$B$44,Consolidate!$F:$F,REPORT!$B46,Consolidate!$B:$B,REPORT!CA$1)-COUNTIFS(SALES!$A:$A,REPORT!$B$44,SALES!$F:$F,REPORT!$B46,SALES!$B:$B,REPORT!CA$1,SALES!$T:$T,"cancelled")</f>
        <v>0</v>
      </c>
      <c r="CB46" s="27">
        <f>COUNTIFS(SALES!$A:$A,REPORT!$B$44,SALES!$F:$F,REPORT!$B46,SALES!$B:$B,REPORT!CB$1)+COUNTIFS(Consolidate!$A:$A,REPORT!$B$44,Consolidate!$F:$F,REPORT!$B46,Consolidate!$B:$B,REPORT!CB$1)-COUNTIFS(SALES!$A:$A,REPORT!$B$44,SALES!$F:$F,REPORT!$B46,SALES!$B:$B,REPORT!CB$1,SALES!$T:$T,"cancelled")</f>
        <v>0</v>
      </c>
      <c r="CC46" s="27">
        <f>COUNTIFS(SALES!$A:$A,REPORT!$B$44,SALES!$F:$F,REPORT!$B46,SALES!$B:$B,REPORT!CC$1)+COUNTIFS(Consolidate!$A:$A,REPORT!$B$44,Consolidate!$F:$F,REPORT!$B46,Consolidate!$B:$B,REPORT!CC$1)-COUNTIFS(SALES!$A:$A,REPORT!$B$44,SALES!$F:$F,REPORT!$B46,SALES!$B:$B,REPORT!CC$1,SALES!$T:$T,"cancelled")</f>
        <v>2</v>
      </c>
    </row>
    <row r="47" spans="1:81" x14ac:dyDescent="0.3">
      <c r="A47" s="19" t="s">
        <v>426</v>
      </c>
      <c r="B47" s="19" t="s">
        <v>413</v>
      </c>
      <c r="C47" s="12">
        <f>G47+H47+I47+F47+E47+D47</f>
        <v>339</v>
      </c>
      <c r="D47" s="12">
        <f>SUM(M47:Q47)</f>
        <v>0</v>
      </c>
      <c r="E47" s="12">
        <f>SUM(R47:AC47)</f>
        <v>5</v>
      </c>
      <c r="F47" s="12">
        <f>SUM(AD47:AO47)</f>
        <v>54</v>
      </c>
      <c r="G47" s="12">
        <f>SUM(AP47:BA47)</f>
        <v>95</v>
      </c>
      <c r="H47" s="12">
        <f>SUM(BB47:BM47)</f>
        <v>39</v>
      </c>
      <c r="I47" s="12">
        <f>SUM(BN47:BY47)</f>
        <v>146</v>
      </c>
      <c r="J47" s="12">
        <f>SUM(BZ47:CK47)</f>
        <v>12</v>
      </c>
      <c r="K47" s="12"/>
      <c r="L47" s="12"/>
      <c r="M47" s="27">
        <f>COUNTIFS(SALES!$A:$A,REPORT!$B$44,SALES!$F:$F,REPORT!$B47,SALES!$B:$B,REPORT!M$1)+COUNTIFS(Consolidate!$A:$A,REPORT!$B$44,Consolidate!$F:$F,REPORT!$B47,Consolidate!$B:$B,REPORT!M$1)</f>
        <v>0</v>
      </c>
      <c r="N47" s="27">
        <f>COUNTIFS(SALES!$A:$A,REPORT!$B$44,SALES!$F:$F,REPORT!$B47,SALES!$B:$B,REPORT!N$1)+COUNTIFS(Consolidate!$A:$A,REPORT!$B$44,Consolidate!$F:$F,REPORT!$B47,Consolidate!$B:$B,REPORT!N$1)</f>
        <v>0</v>
      </c>
      <c r="O47" s="27">
        <f>COUNTIFS(SALES!$A:$A,REPORT!$B$44,SALES!$F:$F,REPORT!$B47,SALES!$B:$B,REPORT!O$1)+COUNTIFS(Consolidate!$A:$A,REPORT!$B$44,Consolidate!$F:$F,REPORT!$B47,Consolidate!$B:$B,REPORT!O$1)</f>
        <v>0</v>
      </c>
      <c r="P47" s="27">
        <f>COUNTIFS(SALES!$A:$A,REPORT!$B$44,SALES!$F:$F,REPORT!$B47,SALES!$B:$B,REPORT!P$1)+COUNTIFS(Consolidate!$A:$A,REPORT!$B$44,Consolidate!$F:$F,REPORT!$B47,Consolidate!$B:$B,REPORT!P$1)</f>
        <v>0</v>
      </c>
      <c r="Q47" s="27">
        <f>COUNTIFS(SALES!$A:$A,REPORT!$B$44,SALES!$F:$F,REPORT!$B47,SALES!$B:$B,REPORT!Q$1)+COUNTIFS(Consolidate!$A:$A,REPORT!$B$44,Consolidate!$F:$F,REPORT!$B47,Consolidate!$B:$B,REPORT!Q$1)</f>
        <v>0</v>
      </c>
      <c r="R47" s="27">
        <f>COUNTIFS(SALES!$A:$A,REPORT!$B$44,SALES!$F:$F,REPORT!$B47,SALES!$B:$B,REPORT!R$1)+COUNTIFS(Consolidate!$A:$A,REPORT!$B$44,Consolidate!$F:$F,REPORT!$B47,Consolidate!$B:$B,REPORT!R$1)</f>
        <v>0</v>
      </c>
      <c r="S47" s="27">
        <f>COUNTIFS(SALES!$A:$A,REPORT!$B$44,SALES!$F:$F,REPORT!$B47,SALES!$B:$B,REPORT!S$1)+COUNTIFS(Consolidate!$A:$A,REPORT!$B$44,Consolidate!$F:$F,REPORT!$B47,Consolidate!$B:$B,REPORT!S$1)</f>
        <v>0</v>
      </c>
      <c r="T47" s="27">
        <f>COUNTIFS(SALES!$A:$A,REPORT!$B$44,SALES!$F:$F,REPORT!$B47,SALES!$B:$B,REPORT!T$1)+COUNTIFS(Consolidate!$A:$A,REPORT!$B$44,Consolidate!$F:$F,REPORT!$B47,Consolidate!$B:$B,REPORT!T$1)</f>
        <v>0</v>
      </c>
      <c r="U47" s="27">
        <f>COUNTIFS(SALES!$A:$A,REPORT!$B$44,SALES!$F:$F,REPORT!$B47,SALES!$B:$B,REPORT!U$1)+COUNTIFS(Consolidate!$A:$A,REPORT!$B$44,Consolidate!$F:$F,REPORT!$B47,Consolidate!$B:$B,REPORT!U$1)</f>
        <v>0</v>
      </c>
      <c r="V47" s="27">
        <f>COUNTIFS(SALES!$A:$A,REPORT!$B$44,SALES!$F:$F,REPORT!$B47,SALES!$B:$B,REPORT!V$1)+COUNTIFS(Consolidate!$A:$A,REPORT!$B$44,Consolidate!$F:$F,REPORT!$B47,Consolidate!$B:$B,REPORT!V$1)</f>
        <v>0</v>
      </c>
      <c r="W47" s="27">
        <f>COUNTIFS(SALES!$A:$A,REPORT!$B$44,SALES!$F:$F,REPORT!$B47,SALES!$B:$B,REPORT!W$1)+COUNTIFS(Consolidate!$A:$A,REPORT!$B$44,Consolidate!$F:$F,REPORT!$B47,Consolidate!$B:$B,REPORT!W$1)</f>
        <v>0</v>
      </c>
      <c r="X47" s="27">
        <f>COUNTIFS(SALES!$A:$A,REPORT!$B$44,SALES!$F:$F,REPORT!$B47,SALES!$B:$B,REPORT!X$1)+COUNTIFS(Consolidate!$A:$A,REPORT!$B$44,Consolidate!$F:$F,REPORT!$B47,Consolidate!$B:$B,REPORT!X$1)</f>
        <v>0</v>
      </c>
      <c r="Y47" s="27">
        <f>COUNTIFS(SALES!$A:$A,REPORT!$B$44,SALES!$F:$F,REPORT!$B47,SALES!$B:$B,REPORT!Y$1)+COUNTIFS(Consolidate!$A:$A,REPORT!$B$44,Consolidate!$F:$F,REPORT!$B47,Consolidate!$B:$B,REPORT!Y$1)</f>
        <v>0</v>
      </c>
      <c r="Z47" s="27">
        <f>COUNTIFS(SALES!$A:$A,REPORT!$B$44,SALES!$F:$F,REPORT!$B47,SALES!$B:$B,REPORT!Z$1)+COUNTIFS(Consolidate!$A:$A,REPORT!$B$44,Consolidate!$F:$F,REPORT!$B47,Consolidate!$B:$B,REPORT!Z$1)</f>
        <v>0</v>
      </c>
      <c r="AA47" s="27">
        <f>COUNTIFS(SALES!$A:$A,REPORT!$B$44,SALES!$F:$F,REPORT!$B47,SALES!$B:$B,REPORT!AA$1)+COUNTIFS(Consolidate!$A:$A,REPORT!$B$44,Consolidate!$F:$F,REPORT!$B47,Consolidate!$B:$B,REPORT!AA$1)</f>
        <v>0</v>
      </c>
      <c r="AB47" s="27">
        <f>COUNTIFS(SALES!$A:$A,REPORT!$B$44,SALES!$F:$F,REPORT!$B47,SALES!$B:$B,REPORT!AB$1)+COUNTIFS(Consolidate!$A:$A,REPORT!$B$44,Consolidate!$F:$F,REPORT!$B47,Consolidate!$B:$B,REPORT!AB$1)</f>
        <v>0</v>
      </c>
      <c r="AC47" s="27">
        <f>COUNTIFS(SALES!$A:$A,REPORT!$B$44,SALES!$F:$F,REPORT!$B47,SALES!$B:$B,REPORT!AC$1)+COUNTIFS(Consolidate!$A:$A,REPORT!$B$44,Consolidate!$F:$F,REPORT!$B47,Consolidate!$B:$B,REPORT!AC$1)</f>
        <v>5</v>
      </c>
      <c r="AD47" s="27">
        <f>COUNTIFS(SALES!$A:$A,REPORT!$B$44,SALES!$F:$F,REPORT!$B47,SALES!$B:$B,REPORT!AD$1)+COUNTIFS(Consolidate!$A:$A,REPORT!$B$44,Consolidate!$F:$F,REPORT!$B47,Consolidate!$B:$B,REPORT!AD$1)</f>
        <v>22</v>
      </c>
      <c r="AE47" s="27">
        <f>COUNTIFS(SALES!$A:$A,REPORT!$B$44,SALES!$F:$F,REPORT!$B47,SALES!$B:$B,REPORT!AE$1)+COUNTIFS(Consolidate!$A:$A,REPORT!$B$44,Consolidate!$F:$F,REPORT!$B47,Consolidate!$B:$B,REPORT!AE$1)</f>
        <v>0</v>
      </c>
      <c r="AF47" s="27">
        <f>COUNTIFS(SALES!$A:$A,REPORT!$B$44,SALES!$F:$F,REPORT!$B47,SALES!$B:$B,REPORT!AF$1)+COUNTIFS(Consolidate!$A:$A,REPORT!$B$44,Consolidate!$F:$F,REPORT!$B47,Consolidate!$B:$B,REPORT!AF$1)</f>
        <v>0</v>
      </c>
      <c r="AG47" s="27">
        <f>COUNTIFS(SALES!$A:$A,REPORT!$B$44,SALES!$F:$F,REPORT!$B47,SALES!$B:$B,REPORT!AG$1)+COUNTIFS(Consolidate!$A:$A,REPORT!$B$44,Consolidate!$F:$F,REPORT!$B47,Consolidate!$B:$B,REPORT!AG$1)</f>
        <v>6</v>
      </c>
      <c r="AH47" s="27">
        <f>COUNTIFS(SALES!$A:$A,REPORT!$B$44,SALES!$F:$F,REPORT!$B47,SALES!$B:$B,REPORT!AH$1)+COUNTIFS(Consolidate!$A:$A,REPORT!$B$44,Consolidate!$F:$F,REPORT!$B47,Consolidate!$B:$B,REPORT!AH$1)</f>
        <v>0</v>
      </c>
      <c r="AI47" s="27">
        <f>COUNTIFS(SALES!$A:$A,REPORT!$B$44,SALES!$F:$F,REPORT!$B47,SALES!$B:$B,REPORT!AI$1)+COUNTIFS(Consolidate!$A:$A,REPORT!$B$44,Consolidate!$F:$F,REPORT!$B47,Consolidate!$B:$B,REPORT!AI$1)</f>
        <v>0</v>
      </c>
      <c r="AJ47" s="27">
        <f>COUNTIFS(SALES!$A:$A,REPORT!$B$44,SALES!$F:$F,REPORT!$B47,SALES!$B:$B,REPORT!AJ$1)+COUNTIFS(Consolidate!$A:$A,REPORT!$B$44,Consolidate!$F:$F,REPORT!$B47,Consolidate!$B:$B,REPORT!AJ$1)</f>
        <v>7</v>
      </c>
      <c r="AK47" s="27">
        <f>COUNTIFS(SALES!$A:$A,REPORT!$B$44,SALES!$F:$F,REPORT!$B47,SALES!$B:$B,REPORT!AK$1)+COUNTIFS(Consolidate!$A:$A,REPORT!$B$44,Consolidate!$F:$F,REPORT!$B47,Consolidate!$B:$B,REPORT!AK$1)</f>
        <v>4</v>
      </c>
      <c r="AL47" s="27">
        <f>COUNTIFS(SALES!$A:$A,REPORT!$B$44,SALES!$F:$F,REPORT!$B47,SALES!$B:$B,REPORT!AL$1)+COUNTIFS(Consolidate!$A:$A,REPORT!$B$44,Consolidate!$F:$F,REPORT!$B47,Consolidate!$B:$B,REPORT!AL$1)</f>
        <v>1</v>
      </c>
      <c r="AM47" s="27">
        <f>COUNTIFS(SALES!$A:$A,REPORT!$B$44,SALES!$F:$F,REPORT!$B47,SALES!$B:$B,REPORT!AM$1)+COUNTIFS(Consolidate!$A:$A,REPORT!$B$44,Consolidate!$F:$F,REPORT!$B47,Consolidate!$B:$B,REPORT!AM$1)</f>
        <v>0</v>
      </c>
      <c r="AN47" s="27">
        <f>COUNTIFS(SALES!$A:$A,REPORT!$B$44,SALES!$F:$F,REPORT!$B47,SALES!$B:$B,REPORT!AN$1)+COUNTIFS(Consolidate!$A:$A,REPORT!$B$44,Consolidate!$F:$F,REPORT!$B47,Consolidate!$B:$B,REPORT!AN$1)</f>
        <v>0</v>
      </c>
      <c r="AO47" s="27">
        <f>COUNTIFS(SALES!$A:$A,REPORT!$B$44,SALES!$F:$F,REPORT!$B47,SALES!$B:$B,REPORT!AO$1)+COUNTIFS(Consolidate!$A:$A,REPORT!$B$44,Consolidate!$F:$F,REPORT!$B47,Consolidate!$B:$B,REPORT!AO$1)</f>
        <v>14</v>
      </c>
      <c r="AP47" s="27">
        <f>COUNTIFS(SALES!$A:$A,REPORT!$B$44,SALES!$F:$F,REPORT!$B47,SALES!$B:$B,REPORT!AP$1)+COUNTIFS(Consolidate!$A:$A,REPORT!$B$44,Consolidate!$F:$F,REPORT!$B47,Consolidate!$B:$B,REPORT!AP$1)</f>
        <v>11</v>
      </c>
      <c r="AQ47" s="27">
        <f>COUNTIFS(SALES!$A:$A,REPORT!$B$44,SALES!$F:$F,REPORT!$B47,SALES!$B:$B,REPORT!AQ$1)+COUNTIFS(Consolidate!$A:$A,REPORT!$B$44,Consolidate!$F:$F,REPORT!$B47,Consolidate!$B:$B,REPORT!AQ$1)</f>
        <v>1</v>
      </c>
      <c r="AR47" s="27">
        <f>COUNTIFS(SALES!$A:$A,REPORT!$B$44,SALES!$F:$F,REPORT!$B47,SALES!$B:$B,REPORT!AR$1)+COUNTIFS(Consolidate!$A:$A,REPORT!$B$44,Consolidate!$F:$F,REPORT!$B47,Consolidate!$B:$B,REPORT!AR$1)</f>
        <v>9</v>
      </c>
      <c r="AS47" s="27">
        <f>COUNTIFS(SALES!$A:$A,REPORT!$B$44,SALES!$F:$F,REPORT!$B47,SALES!$B:$B,REPORT!AS$1)+COUNTIFS(Consolidate!$A:$A,REPORT!$B$44,Consolidate!$F:$F,REPORT!$B47,Consolidate!$B:$B,REPORT!AS$1)</f>
        <v>47</v>
      </c>
      <c r="AT47" s="27">
        <f>COUNTIFS(SALES!$A:$A,REPORT!$B$44,SALES!$F:$F,REPORT!$B47,SALES!$B:$B,REPORT!AT$1)+COUNTIFS(Consolidate!$A:$A,REPORT!$B$44,Consolidate!$F:$F,REPORT!$B47,Consolidate!$B:$B,REPORT!AT$1)</f>
        <v>3</v>
      </c>
      <c r="AU47" s="27">
        <f>COUNTIFS(SALES!$A:$A,REPORT!$B$44,SALES!$F:$F,REPORT!$B47,SALES!$B:$B,REPORT!AU$1)+COUNTIFS(Consolidate!$A:$A,REPORT!$B$44,Consolidate!$F:$F,REPORT!$B47,Consolidate!$B:$B,REPORT!AU$1)</f>
        <v>23</v>
      </c>
      <c r="AV47" s="27">
        <f>COUNTIFS(SALES!$A:$A,REPORT!$B$44,SALES!$F:$F,REPORT!$B47,SALES!$B:$B,REPORT!AV$1)+COUNTIFS(Consolidate!$A:$A,REPORT!$B$44,Consolidate!$F:$F,REPORT!$B47,Consolidate!$B:$B,REPORT!AV$1)</f>
        <v>1</v>
      </c>
      <c r="AW47" s="27">
        <f>COUNTIFS(SALES!$A:$A,REPORT!$B$44,SALES!$F:$F,REPORT!$B47,SALES!$B:$B,REPORT!AW$1)+COUNTIFS(Consolidate!$A:$A,REPORT!$B$44,Consolidate!$F:$F,REPORT!$B47,Consolidate!$B:$B,REPORT!AW$1)</f>
        <v>0</v>
      </c>
      <c r="AX47" s="27">
        <f>COUNTIFS(SALES!$A:$A,REPORT!$B$44,SALES!$F:$F,REPORT!$B47,SALES!$B:$B,REPORT!AX$1)+COUNTIFS(Consolidate!$A:$A,REPORT!$B$44,Consolidate!$F:$F,REPORT!$B47,Consolidate!$B:$B,REPORT!AX$1)</f>
        <v>0</v>
      </c>
      <c r="AY47" s="27">
        <f>COUNTIFS(SALES!$A:$A,REPORT!$B$44,SALES!$F:$F,REPORT!$B47,SALES!$B:$B,REPORT!AY$1)+COUNTIFS(Consolidate!$A:$A,REPORT!$B$44,Consolidate!$F:$F,REPORT!$B47,Consolidate!$B:$B,REPORT!AY$1)</f>
        <v>0</v>
      </c>
      <c r="AZ47" s="27">
        <f>COUNTIFS(SALES!$A:$A,REPORT!$B$44,SALES!$F:$F,REPORT!$B47,SALES!$B:$B,REPORT!AZ$1)+COUNTIFS(Consolidate!$A:$A,REPORT!$B$44,Consolidate!$F:$F,REPORT!$B47,Consolidate!$B:$B,REPORT!AZ$1)</f>
        <v>0</v>
      </c>
      <c r="BA47" s="27">
        <f>COUNTIFS(SALES!$A:$A,REPORT!$B$44,SALES!$F:$F,REPORT!$B47,SALES!$B:$B,REPORT!BA$1)+COUNTIFS(Consolidate!$A:$A,REPORT!$B$44,Consolidate!$F:$F,REPORT!$B47,Consolidate!$B:$B,REPORT!BA$1)</f>
        <v>0</v>
      </c>
      <c r="BB47" s="27">
        <f>COUNTIFS(SALES!$A:$A,REPORT!$B$44,SALES!$F:$F,REPORT!$B47,SALES!$B:$B,REPORT!BB$1)+COUNTIFS(Consolidate!$A:$A,REPORT!$B$44,Consolidate!$F:$F,REPORT!$B47,Consolidate!$B:$B,REPORT!BB$1)</f>
        <v>35</v>
      </c>
      <c r="BC47" s="27">
        <f>COUNTIFS(SALES!$A:$A,REPORT!$B$44,SALES!$F:$F,REPORT!$B47,SALES!$B:$B,REPORT!BC$1)+COUNTIFS(Consolidate!$A:$A,REPORT!$B$44,Consolidate!$F:$F,REPORT!$B47,Consolidate!$B:$B,REPORT!BC$1)</f>
        <v>2</v>
      </c>
      <c r="BD47" s="27">
        <f>COUNTIFS(SALES!$A:$A,REPORT!$B$44,SALES!$F:$F,REPORT!$B47,SALES!$B:$B,REPORT!BD$1)+COUNTIFS(Consolidate!$A:$A,REPORT!$B$44,Consolidate!$F:$F,REPORT!$B47,Consolidate!$B:$B,REPORT!BD$1)</f>
        <v>0</v>
      </c>
      <c r="BE47" s="27">
        <f>COUNTIFS(SALES!$A:$A,REPORT!$B$44,SALES!$F:$F,REPORT!$B47,SALES!$B:$B,REPORT!BE$1)+COUNTIFS(Consolidate!$A:$A,REPORT!$B$44,Consolidate!$F:$F,REPORT!$B47,Consolidate!$B:$B,REPORT!BE$1)</f>
        <v>0</v>
      </c>
      <c r="BF47" s="27">
        <f>COUNTIFS(SALES!$A:$A,REPORT!$B$44,SALES!$F:$F,REPORT!$B47,SALES!$B:$B,REPORT!BF$1)+COUNTIFS(Consolidate!$A:$A,REPORT!$B$44,Consolidate!$F:$F,REPORT!$B47,Consolidate!$B:$B,REPORT!BF$1)</f>
        <v>0</v>
      </c>
      <c r="BG47" s="27">
        <f>COUNTIFS(SALES!$A:$A,REPORT!$B$44,SALES!$F:$F,REPORT!$B47,SALES!$B:$B,REPORT!BG$1)+COUNTIFS(Consolidate!$A:$A,REPORT!$B$44,Consolidate!$F:$F,REPORT!$B47,Consolidate!$B:$B,REPORT!BG$1)-COUNTIFS(SALES!$A:$A,REPORT!$B$44,SALES!$F:$F,REPORT!$B47,SALES!$B:$B,REPORT!BG$1,SALES!$T:$T,"cancelled")*2</f>
        <v>2</v>
      </c>
      <c r="BH47" s="27">
        <f>COUNTIFS(SALES!$A:$A,REPORT!$B$44,SALES!$F:$F,REPORT!$B47,SALES!$B:$B,REPORT!BH$1)+COUNTIFS(Consolidate!$A:$A,REPORT!$B$44,Consolidate!$F:$F,REPORT!$B47,Consolidate!$B:$B,REPORT!BH$1)-COUNTIFS(SALES!$A:$A,REPORT!$B$44,SALES!$F:$F,REPORT!$B47,SALES!$B:$B,REPORT!BH$1,SALES!$T:$T,"cancelled")*2</f>
        <v>0</v>
      </c>
      <c r="BI47" s="27">
        <f>COUNTIFS(SALES!$A:$A,REPORT!$B$44,SALES!$F:$F,REPORT!$B47,SALES!$B:$B,REPORT!BI$1)+COUNTIFS(Consolidate!$A:$A,REPORT!$B$44,Consolidate!$F:$F,REPORT!$B47,Consolidate!$B:$B,REPORT!BI$1)-COUNTIFS(SALES!$A:$A,REPORT!$B$44,SALES!$F:$F,REPORT!$B47,SALES!$B:$B,REPORT!BI$1,SALES!$T:$T,"cancelled")*2</f>
        <v>0</v>
      </c>
      <c r="BJ47" s="27">
        <f>COUNTIFS(SALES!$A:$A,REPORT!$B$44,SALES!$F:$F,REPORT!$B47,SALES!$B:$B,REPORT!BJ$1)+COUNTIFS(Consolidate!$A:$A,REPORT!$B$44,Consolidate!$F:$F,REPORT!$B47,Consolidate!$B:$B,REPORT!BJ$1)-COUNTIFS(SALES!$A:$A,REPORT!$B$44,SALES!$F:$F,REPORT!$B47,SALES!$B:$B,REPORT!BJ$1,SALES!$T:$T,"cancelled")*2</f>
        <v>0</v>
      </c>
      <c r="BK47" s="27">
        <f>COUNTIFS(SALES!$A:$A,REPORT!$B$44,SALES!$F:$F,REPORT!$B47,SALES!$B:$B,REPORT!BK$1)+COUNTIFS(Consolidate!$A:$A,REPORT!$B$44,Consolidate!$F:$F,REPORT!$B47,Consolidate!$B:$B,REPORT!BK$1)-COUNTIFS(SALES!$A:$A,REPORT!$B$44,SALES!$F:$F,REPORT!$B47,SALES!$B:$B,REPORT!BK$1,SALES!$T:$T,"cancelled")*2</f>
        <v>0</v>
      </c>
      <c r="BL47" s="27">
        <f>COUNTIFS(SALES!$A:$A,REPORT!$B$44,SALES!$F:$F,REPORT!$B47,SALES!$B:$B,REPORT!BL$1)+COUNTIFS(Consolidate!$A:$A,REPORT!$B$44,Consolidate!$F:$F,REPORT!$B47,Consolidate!$B:$B,REPORT!BL$1)-COUNTIFS(SALES!$A:$A,REPORT!$B$44,SALES!$F:$F,REPORT!$B47,SALES!$B:$B,REPORT!BL$1,SALES!$T:$T,"cancelled")*2</f>
        <v>0</v>
      </c>
      <c r="BM47" s="27">
        <f>COUNTIFS(SALES!$A:$A,REPORT!$B$44,SALES!$F:$F,REPORT!$B47,SALES!$B:$B,REPORT!BM$1)+COUNTIFS(Consolidate!$A:$A,REPORT!$B$44,Consolidate!$F:$F,REPORT!$B47,Consolidate!$B:$B,REPORT!BM$1)-COUNTIFS(SALES!$A:$A,REPORT!$B$44,SALES!$F:$F,REPORT!$B47,SALES!$B:$B,REPORT!BM$1,SALES!$T:$T,"cancelled")*2</f>
        <v>0</v>
      </c>
      <c r="BN47" s="27">
        <f>COUNTIFS(SALES!$A:$A,REPORT!$B$44,SALES!$F:$F,REPORT!$B47,SALES!$B:$B,REPORT!BN$1)+COUNTIFS(Consolidate!$A:$A,REPORT!$B$44,Consolidate!$F:$F,REPORT!$B47,Consolidate!$B:$B,REPORT!BN$1)-COUNTIFS(SALES!$A:$A,REPORT!$B$44,SALES!$F:$F,REPORT!$B47,SALES!$B:$B,REPORT!BN$1,SALES!$T:$T,"cancelled")*2</f>
        <v>0</v>
      </c>
      <c r="BO47" s="27">
        <f>COUNTIFS(SALES!$A:$A,REPORT!$B$44,SALES!$F:$F,REPORT!$B47,SALES!$B:$B,REPORT!BO$1)+COUNTIFS(Consolidate!$A:$A,REPORT!$B$44,Consolidate!$F:$F,REPORT!$B47,Consolidate!$B:$B,REPORT!BO$1)-COUNTIFS(SALES!$A:$A,REPORT!$B$44,SALES!$F:$F,REPORT!$B47,SALES!$B:$B,REPORT!BO$1,SALES!$T:$T,"cancelled")*2</f>
        <v>14</v>
      </c>
      <c r="BP47" s="27">
        <f>COUNTIFS(SALES!$A:$A,REPORT!$B$44,SALES!$F:$F,REPORT!$B47,SALES!$B:$B,REPORT!BP$1)+COUNTIFS(Consolidate!$A:$A,REPORT!$B$44,Consolidate!$F:$F,REPORT!$B47,Consolidate!$B:$B,REPORT!BP$1)-COUNTIFS(SALES!$A:$A,REPORT!$B$44,SALES!$F:$F,REPORT!$B47,SALES!$B:$B,REPORT!BP$1,SALES!$T:$T,"cancelled")*2</f>
        <v>58</v>
      </c>
      <c r="BQ47" s="27">
        <f>COUNTIFS(SALES!$A:$A,REPORT!$B$44,SALES!$F:$F,REPORT!$B47,SALES!$B:$B,REPORT!BQ$1)+COUNTIFS(Consolidate!$A:$A,REPORT!$B$44,Consolidate!$F:$F,REPORT!$B47,Consolidate!$B:$B,REPORT!BQ$1)-COUNTIFS(SALES!$A:$A,REPORT!$B$44,SALES!$F:$F,REPORT!$B47,SALES!$B:$B,REPORT!BQ$1,SALES!$T:$T,"cancelled")*2</f>
        <v>13</v>
      </c>
      <c r="BR47" s="27">
        <f>COUNTIFS(SALES!$A:$A,REPORT!$B$44,SALES!$F:$F,REPORT!$B47,SALES!$B:$B,REPORT!BR$1)+COUNTIFS(Consolidate!$A:$A,REPORT!$B$44,Consolidate!$F:$F,REPORT!$B47,Consolidate!$B:$B,REPORT!BR$1)-COUNTIFS(SALES!$A:$A,REPORT!$B$44,SALES!$F:$F,REPORT!$B47,SALES!$B:$B,REPORT!BR$1,SALES!$T:$T,"cancelled")*2</f>
        <v>4</v>
      </c>
      <c r="BS47" s="27">
        <f>COUNTIFS(SALES!$A:$A,REPORT!$B$44,SALES!$F:$F,REPORT!$B47,SALES!$B:$B,REPORT!BS$1)+COUNTIFS(Consolidate!$A:$A,REPORT!$B$44,Consolidate!$F:$F,REPORT!$B47,Consolidate!$B:$B,REPORT!BS$1)-COUNTIFS(SALES!$A:$A,REPORT!$B$44,SALES!$F:$F,REPORT!$B47,SALES!$B:$B,REPORT!BS$1,SALES!$T:$T,"cancelled")*2</f>
        <v>3</v>
      </c>
      <c r="BT47" s="27">
        <f>COUNTIFS(SALES!$A:$A,REPORT!$B$44,SALES!$F:$F,REPORT!$B47,SALES!$B:$B,REPORT!BT$1)+COUNTIFS(Consolidate!$A:$A,REPORT!$B$44,Consolidate!$F:$F,REPORT!$B47,Consolidate!$B:$B,REPORT!BT$1)-COUNTIFS(SALES!$A:$A,REPORT!$B$44,SALES!$F:$F,REPORT!$B47,SALES!$B:$B,REPORT!BT$1,SALES!$T:$T,"cancelled")*2</f>
        <v>1</v>
      </c>
      <c r="BU47" s="27">
        <f>COUNTIFS(SALES!$A:$A,REPORT!$B$44,SALES!$F:$F,REPORT!$B47,SALES!$B:$B,REPORT!BU$1)+COUNTIFS(Consolidate!$A:$A,REPORT!$B$44,Consolidate!$F:$F,REPORT!$B47,Consolidate!$B:$B,REPORT!BU$1)-COUNTIFS(SALES!$A:$A,REPORT!$B$44,SALES!$F:$F,REPORT!$B47,SALES!$B:$B,REPORT!BU$1,SALES!$T:$T,"cancelled")*2</f>
        <v>0</v>
      </c>
      <c r="BV47" s="27">
        <f>COUNTIFS(SALES!$A:$A,REPORT!$B$44,SALES!$F:$F,REPORT!$B47,SALES!$B:$B,REPORT!BV$1)+COUNTIFS(Consolidate!$A:$A,REPORT!$B$44,Consolidate!$F:$F,REPORT!$B47,Consolidate!$B:$B,REPORT!BV$1)-COUNTIFS(SALES!$A:$A,REPORT!$B$44,SALES!$F:$F,REPORT!$B47,SALES!$B:$B,REPORT!BV$1,SALES!$T:$T,"cancelled")*2</f>
        <v>17</v>
      </c>
      <c r="BW47" s="27">
        <f>COUNTIFS(SALES!$A:$A,REPORT!$B$44,SALES!$F:$F,REPORT!$B47,SALES!$B:$B,REPORT!BW$1)+COUNTIFS(Consolidate!$A:$A,REPORT!$B$44,Consolidate!$F:$F,REPORT!$B47,Consolidate!$B:$B,REPORT!BW$1)-COUNTIFS(SALES!$A:$A,REPORT!$B$44,SALES!$F:$F,REPORT!$B47,SALES!$B:$B,REPORT!BW$1,SALES!$T:$T,"cancelled")*2</f>
        <v>20</v>
      </c>
      <c r="BX47" s="27">
        <f>COUNTIFS(SALES!$A:$A,REPORT!$B$44,SALES!$F:$F,REPORT!$B47,SALES!$B:$B,REPORT!BX$1)+COUNTIFS(Consolidate!$A:$A,REPORT!$B$44,Consolidate!$F:$F,REPORT!$B47,Consolidate!$B:$B,REPORT!BX$1)-COUNTIFS(SALES!$A:$A,REPORT!$B$44,SALES!$F:$F,REPORT!$B47,SALES!$B:$B,REPORT!BX$1,SALES!$T:$T,"cancelled")*2</f>
        <v>5</v>
      </c>
      <c r="BY47" s="27">
        <f>COUNTIFS(SALES!$A:$A,REPORT!$B$44,SALES!$F:$F,REPORT!$B47,SALES!$B:$B,REPORT!BY$1)+COUNTIFS(Consolidate!$A:$A,REPORT!$B$44,Consolidate!$F:$F,REPORT!$B47,Consolidate!$B:$B,REPORT!BY$1)-COUNTIFS(SALES!$A:$A,REPORT!$B$44,SALES!$F:$F,REPORT!$B47,SALES!$B:$B,REPORT!BY$1,SALES!$T:$T,"cancelled")*2</f>
        <v>11</v>
      </c>
      <c r="BZ47" s="27">
        <f>COUNTIFS(SALES!$A:$A,REPORT!$B$44,SALES!$F:$F,REPORT!$B47,SALES!$B:$B,REPORT!BZ$1)+COUNTIFS(Consolidate!$A:$A,REPORT!$B$44,Consolidate!$F:$F,REPORT!$B47,Consolidate!$B:$B,REPORT!BZ$1)-COUNTIFS(SALES!$A:$A,REPORT!$B$44,SALES!$F:$F,REPORT!$B47,SALES!$B:$B,REPORT!BZ$1,SALES!$T:$T,"cancelled")</f>
        <v>9</v>
      </c>
      <c r="CA47" s="27">
        <f>COUNTIFS(SALES!$A:$A,REPORT!$B$44,SALES!$F:$F,REPORT!$B47,SALES!$B:$B,REPORT!CA$1)+COUNTIFS(Consolidate!$A:$A,REPORT!$B$44,Consolidate!$F:$F,REPORT!$B47,Consolidate!$B:$B,REPORT!CA$1)-COUNTIFS(SALES!$A:$A,REPORT!$B$44,SALES!$F:$F,REPORT!$B47,SALES!$B:$B,REPORT!CA$1,SALES!$T:$T,"cancelled")</f>
        <v>2</v>
      </c>
      <c r="CB47" s="27">
        <f>COUNTIFS(SALES!$A:$A,REPORT!$B$44,SALES!$F:$F,REPORT!$B47,SALES!$B:$B,REPORT!CB$1)+COUNTIFS(Consolidate!$A:$A,REPORT!$B$44,Consolidate!$F:$F,REPORT!$B47,Consolidate!$B:$B,REPORT!CB$1)-COUNTIFS(SALES!$A:$A,REPORT!$B$44,SALES!$F:$F,REPORT!$B47,SALES!$B:$B,REPORT!CB$1,SALES!$T:$T,"cancelled")</f>
        <v>1</v>
      </c>
      <c r="CC47" s="27">
        <f>COUNTIFS(SALES!$A:$A,REPORT!$B$44,SALES!$F:$F,REPORT!$B47,SALES!$B:$B,REPORT!CC$1)+COUNTIFS(Consolidate!$A:$A,REPORT!$B$44,Consolidate!$F:$F,REPORT!$B47,Consolidate!$B:$B,REPORT!CC$1)-COUNTIFS(SALES!$A:$A,REPORT!$B$44,SALES!$F:$F,REPORT!$B47,SALES!$B:$B,REPORT!CC$1,SALES!$T:$T,"cancelled")</f>
        <v>0</v>
      </c>
    </row>
    <row r="48" spans="1:81" x14ac:dyDescent="0.3">
      <c r="A48" s="19" t="s">
        <v>426</v>
      </c>
      <c r="B48" s="19" t="s">
        <v>5</v>
      </c>
      <c r="C48" s="12">
        <f>G48+H48+I48+F48+E48+D48</f>
        <v>0</v>
      </c>
      <c r="D48" s="12">
        <f>SUM(M48:Q48)</f>
        <v>0</v>
      </c>
      <c r="E48" s="12">
        <f>SUM(R48:AC48)</f>
        <v>0</v>
      </c>
      <c r="F48" s="12">
        <f>SUM(AD48:AO48)</f>
        <v>0</v>
      </c>
      <c r="G48" s="12">
        <f>SUM(AP48:BA48)</f>
        <v>0</v>
      </c>
      <c r="H48" s="12">
        <f>SUM(BB48:BM48)</f>
        <v>0</v>
      </c>
      <c r="I48" s="12">
        <f>SUM(BN48:BY48)</f>
        <v>0</v>
      </c>
      <c r="J48" s="12">
        <f>SUM(BZ48:CK48)</f>
        <v>0</v>
      </c>
      <c r="K48" s="12"/>
      <c r="L48" s="12"/>
      <c r="M48" s="27">
        <f>COUNTIFS(SALES!$A:$A,REPORT!$B$44,SALES!$F:$F,REPORT!$B48,SALES!$B:$B,REPORT!M$1)+COUNTIFS(Consolidate!$A:$A,REPORT!$B$44,Consolidate!$F:$F,REPORT!$B48,Consolidate!$B:$B,REPORT!M$1)</f>
        <v>0</v>
      </c>
      <c r="N48" s="27">
        <f>COUNTIFS(SALES!$A:$A,REPORT!$B$44,SALES!$F:$F,REPORT!$B48,SALES!$B:$B,REPORT!N$1)+COUNTIFS(Consolidate!$A:$A,REPORT!$B$44,Consolidate!$F:$F,REPORT!$B48,Consolidate!$B:$B,REPORT!N$1)</f>
        <v>0</v>
      </c>
      <c r="O48" s="27">
        <f>COUNTIFS(SALES!$A:$A,REPORT!$B$44,SALES!$F:$F,REPORT!$B48,SALES!$B:$B,REPORT!O$1)+COUNTIFS(Consolidate!$A:$A,REPORT!$B$44,Consolidate!$F:$F,REPORT!$B48,Consolidate!$B:$B,REPORT!O$1)</f>
        <v>0</v>
      </c>
      <c r="P48" s="27">
        <f>COUNTIFS(SALES!$A:$A,REPORT!$B$44,SALES!$F:$F,REPORT!$B48,SALES!$B:$B,REPORT!P$1)+COUNTIFS(Consolidate!$A:$A,REPORT!$B$44,Consolidate!$F:$F,REPORT!$B48,Consolidate!$B:$B,REPORT!P$1)</f>
        <v>0</v>
      </c>
      <c r="Q48" s="27">
        <f>COUNTIFS(SALES!$A:$A,REPORT!$B$44,SALES!$F:$F,REPORT!$B48,SALES!$B:$B,REPORT!Q$1)+COUNTIFS(Consolidate!$A:$A,REPORT!$B$44,Consolidate!$F:$F,REPORT!$B48,Consolidate!$B:$B,REPORT!Q$1)</f>
        <v>0</v>
      </c>
      <c r="R48" s="27">
        <f>COUNTIFS(SALES!$A:$A,REPORT!$B$44,SALES!$F:$F,REPORT!$B48,SALES!$B:$B,REPORT!R$1)+COUNTIFS(Consolidate!$A:$A,REPORT!$B$44,Consolidate!$F:$F,REPORT!$B48,Consolidate!$B:$B,REPORT!R$1)</f>
        <v>0</v>
      </c>
      <c r="S48" s="27">
        <f>COUNTIFS(SALES!$A:$A,REPORT!$B$44,SALES!$F:$F,REPORT!$B48,SALES!$B:$B,REPORT!S$1)+COUNTIFS(Consolidate!$A:$A,REPORT!$B$44,Consolidate!$F:$F,REPORT!$B48,Consolidate!$B:$B,REPORT!S$1)</f>
        <v>0</v>
      </c>
      <c r="T48" s="27">
        <f>COUNTIFS(SALES!$A:$A,REPORT!$B$44,SALES!$F:$F,REPORT!$B48,SALES!$B:$B,REPORT!T$1)+COUNTIFS(Consolidate!$A:$A,REPORT!$B$44,Consolidate!$F:$F,REPORT!$B48,Consolidate!$B:$B,REPORT!T$1)</f>
        <v>0</v>
      </c>
      <c r="U48" s="27">
        <f>COUNTIFS(SALES!$A:$A,REPORT!$B$44,SALES!$F:$F,REPORT!$B48,SALES!$B:$B,REPORT!U$1)+COUNTIFS(Consolidate!$A:$A,REPORT!$B$44,Consolidate!$F:$F,REPORT!$B48,Consolidate!$B:$B,REPORT!U$1)</f>
        <v>0</v>
      </c>
      <c r="V48" s="27">
        <f>COUNTIFS(SALES!$A:$A,REPORT!$B$44,SALES!$F:$F,REPORT!$B48,SALES!$B:$B,REPORT!V$1)+COUNTIFS(Consolidate!$A:$A,REPORT!$B$44,Consolidate!$F:$F,REPORT!$B48,Consolidate!$B:$B,REPORT!V$1)</f>
        <v>0</v>
      </c>
      <c r="W48" s="27">
        <f>COUNTIFS(SALES!$A:$A,REPORT!$B$44,SALES!$F:$F,REPORT!$B48,SALES!$B:$B,REPORT!W$1)+COUNTIFS(Consolidate!$A:$A,REPORT!$B$44,Consolidate!$F:$F,REPORT!$B48,Consolidate!$B:$B,REPORT!W$1)</f>
        <v>0</v>
      </c>
      <c r="X48" s="27">
        <f>COUNTIFS(SALES!$A:$A,REPORT!$B$44,SALES!$F:$F,REPORT!$B48,SALES!$B:$B,REPORT!X$1)+COUNTIFS(Consolidate!$A:$A,REPORT!$B$44,Consolidate!$F:$F,REPORT!$B48,Consolidate!$B:$B,REPORT!X$1)</f>
        <v>0</v>
      </c>
      <c r="Y48" s="27">
        <f>COUNTIFS(SALES!$A:$A,REPORT!$B$44,SALES!$F:$F,REPORT!$B48,SALES!$B:$B,REPORT!Y$1)+COUNTIFS(Consolidate!$A:$A,REPORT!$B$44,Consolidate!$F:$F,REPORT!$B48,Consolidate!$B:$B,REPORT!Y$1)</f>
        <v>0</v>
      </c>
      <c r="Z48" s="27">
        <f>COUNTIFS(SALES!$A:$A,REPORT!$B$44,SALES!$F:$F,REPORT!$B48,SALES!$B:$B,REPORT!Z$1)+COUNTIFS(Consolidate!$A:$A,REPORT!$B$44,Consolidate!$F:$F,REPORT!$B48,Consolidate!$B:$B,REPORT!Z$1)</f>
        <v>0</v>
      </c>
      <c r="AA48" s="27">
        <f>COUNTIFS(SALES!$A:$A,REPORT!$B$44,SALES!$F:$F,REPORT!$B48,SALES!$B:$B,REPORT!AA$1)+COUNTIFS(Consolidate!$A:$A,REPORT!$B$44,Consolidate!$F:$F,REPORT!$B48,Consolidate!$B:$B,REPORT!AA$1)</f>
        <v>0</v>
      </c>
      <c r="AB48" s="27">
        <f>COUNTIFS(SALES!$A:$A,REPORT!$B$44,SALES!$F:$F,REPORT!$B48,SALES!$B:$B,REPORT!AB$1)+COUNTIFS(Consolidate!$A:$A,REPORT!$B$44,Consolidate!$F:$F,REPORT!$B48,Consolidate!$B:$B,REPORT!AB$1)</f>
        <v>0</v>
      </c>
      <c r="AC48" s="27">
        <f>COUNTIFS(SALES!$A:$A,REPORT!$B$44,SALES!$F:$F,REPORT!$B48,SALES!$B:$B,REPORT!AC$1)+COUNTIFS(Consolidate!$A:$A,REPORT!$B$44,Consolidate!$F:$F,REPORT!$B48,Consolidate!$B:$B,REPORT!AC$1)</f>
        <v>0</v>
      </c>
      <c r="AD48" s="27">
        <f>COUNTIFS(SALES!$A:$A,REPORT!$B$44,SALES!$F:$F,REPORT!$B48,SALES!$B:$B,REPORT!AD$1)+COUNTIFS(Consolidate!$A:$A,REPORT!$B$44,Consolidate!$F:$F,REPORT!$B48,Consolidate!$B:$B,REPORT!AD$1)</f>
        <v>0</v>
      </c>
      <c r="AE48" s="27">
        <f>COUNTIFS(SALES!$A:$A,REPORT!$B$44,SALES!$F:$F,REPORT!$B48,SALES!$B:$B,REPORT!AE$1)+COUNTIFS(Consolidate!$A:$A,REPORT!$B$44,Consolidate!$F:$F,REPORT!$B48,Consolidate!$B:$B,REPORT!AE$1)</f>
        <v>0</v>
      </c>
      <c r="AF48" s="27">
        <f>COUNTIFS(SALES!$A:$A,REPORT!$B$44,SALES!$F:$F,REPORT!$B48,SALES!$B:$B,REPORT!AF$1)+COUNTIFS(Consolidate!$A:$A,REPORT!$B$44,Consolidate!$F:$F,REPORT!$B48,Consolidate!$B:$B,REPORT!AF$1)</f>
        <v>0</v>
      </c>
      <c r="AG48" s="27">
        <f>COUNTIFS(SALES!$A:$A,REPORT!$B$44,SALES!$F:$F,REPORT!$B48,SALES!$B:$B,REPORT!AG$1)+COUNTIFS(Consolidate!$A:$A,REPORT!$B$44,Consolidate!$F:$F,REPORT!$B48,Consolidate!$B:$B,REPORT!AG$1)</f>
        <v>0</v>
      </c>
      <c r="AH48" s="27">
        <f>COUNTIFS(SALES!$A:$A,REPORT!$B$44,SALES!$F:$F,REPORT!$B48,SALES!$B:$B,REPORT!AH$1)+COUNTIFS(Consolidate!$A:$A,REPORT!$B$44,Consolidate!$F:$F,REPORT!$B48,Consolidate!$B:$B,REPORT!AH$1)</f>
        <v>0</v>
      </c>
      <c r="AI48" s="27">
        <f>COUNTIFS(SALES!$A:$A,REPORT!$B$44,SALES!$F:$F,REPORT!$B48,SALES!$B:$B,REPORT!AI$1)+COUNTIFS(Consolidate!$A:$A,REPORT!$B$44,Consolidate!$F:$F,REPORT!$B48,Consolidate!$B:$B,REPORT!AI$1)</f>
        <v>0</v>
      </c>
      <c r="AJ48" s="27">
        <f>COUNTIFS(SALES!$A:$A,REPORT!$B$44,SALES!$F:$F,REPORT!$B48,SALES!$B:$B,REPORT!AJ$1)+COUNTIFS(Consolidate!$A:$A,REPORT!$B$44,Consolidate!$F:$F,REPORT!$B48,Consolidate!$B:$B,REPORT!AJ$1)</f>
        <v>0</v>
      </c>
      <c r="AK48" s="27">
        <f>COUNTIFS(SALES!$A:$A,REPORT!$B$44,SALES!$F:$F,REPORT!$B48,SALES!$B:$B,REPORT!AK$1)+COUNTIFS(Consolidate!$A:$A,REPORT!$B$44,Consolidate!$F:$F,REPORT!$B48,Consolidate!$B:$B,REPORT!AK$1)</f>
        <v>0</v>
      </c>
      <c r="AL48" s="27">
        <f>COUNTIFS(SALES!$A:$A,REPORT!$B$44,SALES!$F:$F,REPORT!$B48,SALES!$B:$B,REPORT!AL$1)+COUNTIFS(Consolidate!$A:$A,REPORT!$B$44,Consolidate!$F:$F,REPORT!$B48,Consolidate!$B:$B,REPORT!AL$1)</f>
        <v>0</v>
      </c>
      <c r="AM48" s="27">
        <f>COUNTIFS(SALES!$A:$A,REPORT!$B$44,SALES!$F:$F,REPORT!$B48,SALES!$B:$B,REPORT!AM$1)+COUNTIFS(Consolidate!$A:$A,REPORT!$B$44,Consolidate!$F:$F,REPORT!$B48,Consolidate!$B:$B,REPORT!AM$1)</f>
        <v>0</v>
      </c>
      <c r="AN48" s="27">
        <f>COUNTIFS(SALES!$A:$A,REPORT!$B$44,SALES!$F:$F,REPORT!$B48,SALES!$B:$B,REPORT!AN$1)+COUNTIFS(Consolidate!$A:$A,REPORT!$B$44,Consolidate!$F:$F,REPORT!$B48,Consolidate!$B:$B,REPORT!AN$1)</f>
        <v>0</v>
      </c>
      <c r="AO48" s="27">
        <f>COUNTIFS(SALES!$A:$A,REPORT!$B$44,SALES!$F:$F,REPORT!$B48,SALES!$B:$B,REPORT!AO$1)+COUNTIFS(Consolidate!$A:$A,REPORT!$B$44,Consolidate!$F:$F,REPORT!$B48,Consolidate!$B:$B,REPORT!AO$1)</f>
        <v>0</v>
      </c>
      <c r="AP48" s="27">
        <f>COUNTIFS(SALES!$A:$A,REPORT!$B$44,SALES!$F:$F,REPORT!$B48,SALES!$B:$B,REPORT!AP$1)+COUNTIFS(Consolidate!$A:$A,REPORT!$B$44,Consolidate!$F:$F,REPORT!$B48,Consolidate!$B:$B,REPORT!AP$1)</f>
        <v>0</v>
      </c>
      <c r="AQ48" s="27">
        <f>COUNTIFS(SALES!$A:$A,REPORT!$B$44,SALES!$F:$F,REPORT!$B48,SALES!$B:$B,REPORT!AQ$1)+COUNTIFS(Consolidate!$A:$A,REPORT!$B$44,Consolidate!$F:$F,REPORT!$B48,Consolidate!$B:$B,REPORT!AQ$1)</f>
        <v>0</v>
      </c>
      <c r="AR48" s="27">
        <f>COUNTIFS(SALES!$A:$A,REPORT!$B$44,SALES!$F:$F,REPORT!$B48,SALES!$B:$B,REPORT!AR$1)+COUNTIFS(Consolidate!$A:$A,REPORT!$B$44,Consolidate!$F:$F,REPORT!$B48,Consolidate!$B:$B,REPORT!AR$1)</f>
        <v>0</v>
      </c>
      <c r="AS48" s="27">
        <f>COUNTIFS(SALES!$A:$A,REPORT!$B$44,SALES!$F:$F,REPORT!$B48,SALES!$B:$B,REPORT!AS$1)+COUNTIFS(Consolidate!$A:$A,REPORT!$B$44,Consolidate!$F:$F,REPORT!$B48,Consolidate!$B:$B,REPORT!AS$1)</f>
        <v>0</v>
      </c>
      <c r="AT48" s="27">
        <f>COUNTIFS(SALES!$A:$A,REPORT!$B$44,SALES!$F:$F,REPORT!$B48,SALES!$B:$B,REPORT!AT$1)+COUNTIFS(Consolidate!$A:$A,REPORT!$B$44,Consolidate!$F:$F,REPORT!$B48,Consolidate!$B:$B,REPORT!AT$1)</f>
        <v>0</v>
      </c>
      <c r="AU48" s="27">
        <f>COUNTIFS(SALES!$A:$A,REPORT!$B$44,SALES!$F:$F,REPORT!$B48,SALES!$B:$B,REPORT!AU$1)+COUNTIFS(Consolidate!$A:$A,REPORT!$B$44,Consolidate!$F:$F,REPORT!$B48,Consolidate!$B:$B,REPORT!AU$1)</f>
        <v>0</v>
      </c>
      <c r="AV48" s="27">
        <f>COUNTIFS(SALES!$A:$A,REPORT!$B$44,SALES!$F:$F,REPORT!$B48,SALES!$B:$B,REPORT!AV$1)+COUNTIFS(Consolidate!$A:$A,REPORT!$B$44,Consolidate!$F:$F,REPORT!$B48,Consolidate!$B:$B,REPORT!AV$1)</f>
        <v>0</v>
      </c>
      <c r="AW48" s="27">
        <f>COUNTIFS(SALES!$A:$A,REPORT!$B$44,SALES!$F:$F,REPORT!$B48,SALES!$B:$B,REPORT!AW$1)+COUNTIFS(Consolidate!$A:$A,REPORT!$B$44,Consolidate!$F:$F,REPORT!$B48,Consolidate!$B:$B,REPORT!AW$1)</f>
        <v>0</v>
      </c>
      <c r="AX48" s="27">
        <f>COUNTIFS(SALES!$A:$A,REPORT!$B$44,SALES!$F:$F,REPORT!$B48,SALES!$B:$B,REPORT!AX$1)+COUNTIFS(Consolidate!$A:$A,REPORT!$B$44,Consolidate!$F:$F,REPORT!$B48,Consolidate!$B:$B,REPORT!AX$1)</f>
        <v>0</v>
      </c>
      <c r="AY48" s="27">
        <f>COUNTIFS(SALES!$A:$A,REPORT!$B$44,SALES!$F:$F,REPORT!$B48,SALES!$B:$B,REPORT!AY$1)+COUNTIFS(Consolidate!$A:$A,REPORT!$B$44,Consolidate!$F:$F,REPORT!$B48,Consolidate!$B:$B,REPORT!AY$1)</f>
        <v>0</v>
      </c>
      <c r="AZ48" s="27">
        <f>COUNTIFS(SALES!$A:$A,REPORT!$B$44,SALES!$F:$F,REPORT!$B48,SALES!$B:$B,REPORT!AZ$1)+COUNTIFS(Consolidate!$A:$A,REPORT!$B$44,Consolidate!$F:$F,REPORT!$B48,Consolidate!$B:$B,REPORT!AZ$1)</f>
        <v>0</v>
      </c>
      <c r="BA48" s="27">
        <f>COUNTIFS(SALES!$A:$A,REPORT!$B$44,SALES!$F:$F,REPORT!$B48,SALES!$B:$B,REPORT!BA$1)+COUNTIFS(Consolidate!$A:$A,REPORT!$B$44,Consolidate!$F:$F,REPORT!$B48,Consolidate!$B:$B,REPORT!BA$1)</f>
        <v>0</v>
      </c>
      <c r="BB48" s="27">
        <f>COUNTIFS(SALES!$A:$A,REPORT!$B$44,SALES!$F:$F,REPORT!$B48,SALES!$B:$B,REPORT!BB$1)+COUNTIFS(Consolidate!$A:$A,REPORT!$B$44,Consolidate!$F:$F,REPORT!$B48,Consolidate!$B:$B,REPORT!BB$1)</f>
        <v>0</v>
      </c>
      <c r="BC48" s="27">
        <f>COUNTIFS(SALES!$A:$A,REPORT!$B$44,SALES!$F:$F,REPORT!$B48,SALES!$B:$B,REPORT!BC$1)+COUNTIFS(Consolidate!$A:$A,REPORT!$B$44,Consolidate!$F:$F,REPORT!$B48,Consolidate!$B:$B,REPORT!BC$1)</f>
        <v>0</v>
      </c>
      <c r="BD48" s="27">
        <f>COUNTIFS(SALES!$A:$A,REPORT!$B$44,SALES!$F:$F,REPORT!$B48,SALES!$B:$B,REPORT!BD$1)+COUNTIFS(Consolidate!$A:$A,REPORT!$B$44,Consolidate!$F:$F,REPORT!$B48,Consolidate!$B:$B,REPORT!BD$1)</f>
        <v>0</v>
      </c>
      <c r="BE48" s="27">
        <f>COUNTIFS(SALES!$A:$A,REPORT!$B$44,SALES!$F:$F,REPORT!$B48,SALES!$B:$B,REPORT!BE$1)+COUNTIFS(Consolidate!$A:$A,REPORT!$B$44,Consolidate!$F:$F,REPORT!$B48,Consolidate!$B:$B,REPORT!BE$1)</f>
        <v>0</v>
      </c>
      <c r="BF48" s="27">
        <f>COUNTIFS(SALES!$A:$A,REPORT!$B$44,SALES!$F:$F,REPORT!$B48,SALES!$B:$B,REPORT!BF$1)+COUNTIFS(Consolidate!$A:$A,REPORT!$B$44,Consolidate!$F:$F,REPORT!$B48,Consolidate!$B:$B,REPORT!BF$1)</f>
        <v>0</v>
      </c>
      <c r="BG48" s="27">
        <f>COUNTIFS(SALES!$A:$A,REPORT!$B$44,SALES!$F:$F,REPORT!$B48,SALES!$B:$B,REPORT!BG$1)+COUNTIFS(Consolidate!$A:$A,REPORT!$B$44,Consolidate!$F:$F,REPORT!$B48,Consolidate!$B:$B,REPORT!BG$1)-COUNTIFS(SALES!$A:$A,REPORT!$B$44,SALES!$F:$F,REPORT!$B48,SALES!$B:$B,REPORT!BG$1,SALES!$T:$T,"cancelled")*2</f>
        <v>0</v>
      </c>
      <c r="BH48" s="27">
        <f>COUNTIFS(SALES!$A:$A,REPORT!$B$44,SALES!$F:$F,REPORT!$B48,SALES!$B:$B,REPORT!BH$1)+COUNTIFS(Consolidate!$A:$A,REPORT!$B$44,Consolidate!$F:$F,REPORT!$B48,Consolidate!$B:$B,REPORT!BH$1)-COUNTIFS(SALES!$A:$A,REPORT!$B$44,SALES!$F:$F,REPORT!$B48,SALES!$B:$B,REPORT!BH$1,SALES!$T:$T,"cancelled")*2</f>
        <v>0</v>
      </c>
      <c r="BI48" s="27">
        <f>COUNTIFS(SALES!$A:$A,REPORT!$B$44,SALES!$F:$F,REPORT!$B48,SALES!$B:$B,REPORT!BI$1)+COUNTIFS(Consolidate!$A:$A,REPORT!$B$44,Consolidate!$F:$F,REPORT!$B48,Consolidate!$B:$B,REPORT!BI$1)-COUNTIFS(SALES!$A:$A,REPORT!$B$44,SALES!$F:$F,REPORT!$B48,SALES!$B:$B,REPORT!BI$1,SALES!$T:$T,"cancelled")*2</f>
        <v>0</v>
      </c>
      <c r="BJ48" s="27">
        <f>COUNTIFS(SALES!$A:$A,REPORT!$B$44,SALES!$F:$F,REPORT!$B48,SALES!$B:$B,REPORT!BJ$1)+COUNTIFS(Consolidate!$A:$A,REPORT!$B$44,Consolidate!$F:$F,REPORT!$B48,Consolidate!$B:$B,REPORT!BJ$1)-COUNTIFS(SALES!$A:$A,REPORT!$B$44,SALES!$F:$F,REPORT!$B48,SALES!$B:$B,REPORT!BJ$1,SALES!$T:$T,"cancelled")*2</f>
        <v>0</v>
      </c>
      <c r="BK48" s="27">
        <f>COUNTIFS(SALES!$A:$A,REPORT!$B$44,SALES!$F:$F,REPORT!$B48,SALES!$B:$B,REPORT!BK$1)+COUNTIFS(Consolidate!$A:$A,REPORT!$B$44,Consolidate!$F:$F,REPORT!$B48,Consolidate!$B:$B,REPORT!BK$1)-COUNTIFS(SALES!$A:$A,REPORT!$B$44,SALES!$F:$F,REPORT!$B48,SALES!$B:$B,REPORT!BK$1,SALES!$T:$T,"cancelled")*2</f>
        <v>0</v>
      </c>
      <c r="BL48" s="27">
        <f>COUNTIFS(SALES!$A:$A,REPORT!$B$44,SALES!$F:$F,REPORT!$B48,SALES!$B:$B,REPORT!BL$1)+COUNTIFS(Consolidate!$A:$A,REPORT!$B$44,Consolidate!$F:$F,REPORT!$B48,Consolidate!$B:$B,REPORT!BL$1)-COUNTIFS(SALES!$A:$A,REPORT!$B$44,SALES!$F:$F,REPORT!$B48,SALES!$B:$B,REPORT!BL$1,SALES!$T:$T,"cancelled")*2</f>
        <v>0</v>
      </c>
      <c r="BM48" s="27">
        <f>COUNTIFS(SALES!$A:$A,REPORT!$B$44,SALES!$F:$F,REPORT!$B48,SALES!$B:$B,REPORT!BM$1)+COUNTIFS(Consolidate!$A:$A,REPORT!$B$44,Consolidate!$F:$F,REPORT!$B48,Consolidate!$B:$B,REPORT!BM$1)-COUNTIFS(SALES!$A:$A,REPORT!$B$44,SALES!$F:$F,REPORT!$B48,SALES!$B:$B,REPORT!BM$1,SALES!$T:$T,"cancelled")*2</f>
        <v>0</v>
      </c>
      <c r="BN48" s="27">
        <f>COUNTIFS(SALES!$A:$A,REPORT!$B$44,SALES!$F:$F,REPORT!$B48,SALES!$B:$B,REPORT!BN$1)+COUNTIFS(Consolidate!$A:$A,REPORT!$B$44,Consolidate!$F:$F,REPORT!$B48,Consolidate!$B:$B,REPORT!BN$1)-COUNTIFS(SALES!$A:$A,REPORT!$B$44,SALES!$F:$F,REPORT!$B48,SALES!$B:$B,REPORT!BN$1,SALES!$T:$T,"cancelled")*2</f>
        <v>0</v>
      </c>
      <c r="BO48" s="27">
        <f>COUNTIFS(SALES!$A:$A,REPORT!$B$44,SALES!$F:$F,REPORT!$B48,SALES!$B:$B,REPORT!BO$1)+COUNTIFS(Consolidate!$A:$A,REPORT!$B$44,Consolidate!$F:$F,REPORT!$B48,Consolidate!$B:$B,REPORT!BO$1)-COUNTIFS(SALES!$A:$A,REPORT!$B$44,SALES!$F:$F,REPORT!$B48,SALES!$B:$B,REPORT!BO$1,SALES!$T:$T,"cancelled")*2</f>
        <v>0</v>
      </c>
      <c r="BP48" s="27">
        <f>COUNTIFS(SALES!$A:$A,REPORT!$B$44,SALES!$F:$F,REPORT!$B48,SALES!$B:$B,REPORT!BP$1)+COUNTIFS(Consolidate!$A:$A,REPORT!$B$44,Consolidate!$F:$F,REPORT!$B48,Consolidate!$B:$B,REPORT!BP$1)-COUNTIFS(SALES!$A:$A,REPORT!$B$44,SALES!$F:$F,REPORT!$B48,SALES!$B:$B,REPORT!BP$1,SALES!$T:$T,"cancelled")*2</f>
        <v>0</v>
      </c>
      <c r="BQ48" s="27">
        <f>COUNTIFS(SALES!$A:$A,REPORT!$B$44,SALES!$F:$F,REPORT!$B48,SALES!$B:$B,REPORT!BQ$1)+COUNTIFS(Consolidate!$A:$A,REPORT!$B$44,Consolidate!$F:$F,REPORT!$B48,Consolidate!$B:$B,REPORT!BQ$1)-COUNTIFS(SALES!$A:$A,REPORT!$B$44,SALES!$F:$F,REPORT!$B48,SALES!$B:$B,REPORT!BQ$1,SALES!$T:$T,"cancelled")*2</f>
        <v>0</v>
      </c>
      <c r="BR48" s="27">
        <f>COUNTIFS(SALES!$A:$A,REPORT!$B$44,SALES!$F:$F,REPORT!$B48,SALES!$B:$B,REPORT!BR$1)+COUNTIFS(Consolidate!$A:$A,REPORT!$B$44,Consolidate!$F:$F,REPORT!$B48,Consolidate!$B:$B,REPORT!BR$1)-COUNTIFS(SALES!$A:$A,REPORT!$B$44,SALES!$F:$F,REPORT!$B48,SALES!$B:$B,REPORT!BR$1,SALES!$T:$T,"cancelled")*2</f>
        <v>0</v>
      </c>
      <c r="BS48" s="27">
        <f>COUNTIFS(SALES!$A:$A,REPORT!$B$44,SALES!$F:$F,REPORT!$B48,SALES!$B:$B,REPORT!BS$1)+COUNTIFS(Consolidate!$A:$A,REPORT!$B$44,Consolidate!$F:$F,REPORT!$B48,Consolidate!$B:$B,REPORT!BS$1)-COUNTIFS(SALES!$A:$A,REPORT!$B$44,SALES!$F:$F,REPORT!$B48,SALES!$B:$B,REPORT!BS$1,SALES!$T:$T,"cancelled")*2</f>
        <v>0</v>
      </c>
      <c r="BT48" s="27">
        <f>COUNTIFS(SALES!$A:$A,REPORT!$B$44,SALES!$F:$F,REPORT!$B48,SALES!$B:$B,REPORT!BT$1)+COUNTIFS(Consolidate!$A:$A,REPORT!$B$44,Consolidate!$F:$F,REPORT!$B48,Consolidate!$B:$B,REPORT!BT$1)-COUNTIFS(SALES!$A:$A,REPORT!$B$44,SALES!$F:$F,REPORT!$B48,SALES!$B:$B,REPORT!BT$1,SALES!$T:$T,"cancelled")*2</f>
        <v>0</v>
      </c>
      <c r="BU48" s="27">
        <f>COUNTIFS(SALES!$A:$A,REPORT!$B$44,SALES!$F:$F,REPORT!$B48,SALES!$B:$B,REPORT!BU$1)+COUNTIFS(Consolidate!$A:$A,REPORT!$B$44,Consolidate!$F:$F,REPORT!$B48,Consolidate!$B:$B,REPORT!BU$1)-COUNTIFS(SALES!$A:$A,REPORT!$B$44,SALES!$F:$F,REPORT!$B48,SALES!$B:$B,REPORT!BU$1,SALES!$T:$T,"cancelled")*2</f>
        <v>0</v>
      </c>
      <c r="BV48" s="27">
        <f>COUNTIFS(SALES!$A:$A,REPORT!$B$44,SALES!$F:$F,REPORT!$B48,SALES!$B:$B,REPORT!BV$1)+COUNTIFS(Consolidate!$A:$A,REPORT!$B$44,Consolidate!$F:$F,REPORT!$B48,Consolidate!$B:$B,REPORT!BV$1)-COUNTIFS(SALES!$A:$A,REPORT!$B$44,SALES!$F:$F,REPORT!$B48,SALES!$B:$B,REPORT!BV$1,SALES!$T:$T,"cancelled")*2</f>
        <v>0</v>
      </c>
      <c r="BW48" s="27">
        <f>COUNTIFS(SALES!$A:$A,REPORT!$B$44,SALES!$F:$F,REPORT!$B48,SALES!$B:$B,REPORT!BW$1)+COUNTIFS(Consolidate!$A:$A,REPORT!$B$44,Consolidate!$F:$F,REPORT!$B48,Consolidate!$B:$B,REPORT!BW$1)-COUNTIFS(SALES!$A:$A,REPORT!$B$44,SALES!$F:$F,REPORT!$B48,SALES!$B:$B,REPORT!BW$1,SALES!$T:$T,"cancelled")*2</f>
        <v>0</v>
      </c>
      <c r="BX48" s="27">
        <f>COUNTIFS(SALES!$A:$A,REPORT!$B$44,SALES!$F:$F,REPORT!$B48,SALES!$B:$B,REPORT!BX$1)+COUNTIFS(Consolidate!$A:$A,REPORT!$B$44,Consolidate!$F:$F,REPORT!$B48,Consolidate!$B:$B,REPORT!BX$1)-COUNTIFS(SALES!$A:$A,REPORT!$B$44,SALES!$F:$F,REPORT!$B48,SALES!$B:$B,REPORT!BX$1,SALES!$T:$T,"cancelled")*2</f>
        <v>0</v>
      </c>
      <c r="BY48" s="27">
        <f>COUNTIFS(SALES!$A:$A,REPORT!$B$44,SALES!$F:$F,REPORT!$B48,SALES!$B:$B,REPORT!BY$1)+COUNTIFS(Consolidate!$A:$A,REPORT!$B$44,Consolidate!$F:$F,REPORT!$B48,Consolidate!$B:$B,REPORT!BY$1)-COUNTIFS(SALES!$A:$A,REPORT!$B$44,SALES!$F:$F,REPORT!$B48,SALES!$B:$B,REPORT!BY$1,SALES!$T:$T,"cancelled")*2</f>
        <v>0</v>
      </c>
      <c r="BZ48" s="27">
        <f>COUNTIFS(SALES!$A:$A,REPORT!$B$44,SALES!$F:$F,REPORT!$B48,SALES!$B:$B,REPORT!BZ$1)+COUNTIFS(Consolidate!$A:$A,REPORT!$B$44,Consolidate!$F:$F,REPORT!$B48,Consolidate!$B:$B,REPORT!BZ$1)-COUNTIFS(SALES!$A:$A,REPORT!$B$44,SALES!$F:$F,REPORT!$B48,SALES!$B:$B,REPORT!BZ$1,SALES!$T:$T,"cancelled")</f>
        <v>0</v>
      </c>
      <c r="CA48" s="27">
        <f>COUNTIFS(SALES!$A:$A,REPORT!$B$44,SALES!$F:$F,REPORT!$B48,SALES!$B:$B,REPORT!CA$1)+COUNTIFS(Consolidate!$A:$A,REPORT!$B$44,Consolidate!$F:$F,REPORT!$B48,Consolidate!$B:$B,REPORT!CA$1)-COUNTIFS(SALES!$A:$A,REPORT!$B$44,SALES!$F:$F,REPORT!$B48,SALES!$B:$B,REPORT!CA$1,SALES!$T:$T,"cancelled")</f>
        <v>0</v>
      </c>
      <c r="CB48" s="27">
        <f>COUNTIFS(SALES!$A:$A,REPORT!$B$44,SALES!$F:$F,REPORT!$B48,SALES!$B:$B,REPORT!CB$1)+COUNTIFS(Consolidate!$A:$A,REPORT!$B$44,Consolidate!$F:$F,REPORT!$B48,Consolidate!$B:$B,REPORT!CB$1)-COUNTIFS(SALES!$A:$A,REPORT!$B$44,SALES!$F:$F,REPORT!$B48,SALES!$B:$B,REPORT!CB$1,SALES!$T:$T,"cancelled")</f>
        <v>0</v>
      </c>
      <c r="CC48" s="27">
        <f>COUNTIFS(SALES!$A:$A,REPORT!$B$44,SALES!$F:$F,REPORT!$B48,SALES!$B:$B,REPORT!CC$1)+COUNTIFS(Consolidate!$A:$A,REPORT!$B$44,Consolidate!$F:$F,REPORT!$B48,Consolidate!$B:$B,REPORT!CC$1)-COUNTIFS(SALES!$A:$A,REPORT!$B$44,SALES!$F:$F,REPORT!$B48,SALES!$B:$B,REPORT!CC$1,SALES!$T:$T,"cancelled")</f>
        <v>0</v>
      </c>
    </row>
    <row r="49" spans="1:81" x14ac:dyDescent="0.3">
      <c r="A49" s="19" t="s">
        <v>426</v>
      </c>
      <c r="B49" s="19" t="s">
        <v>1</v>
      </c>
      <c r="C49" s="12">
        <f>G49+H49+I49+F49+E49+D49</f>
        <v>0</v>
      </c>
      <c r="D49" s="12">
        <f>SUM(M49:Q49)</f>
        <v>0</v>
      </c>
      <c r="E49" s="12">
        <f>SUM(R49:AC49)</f>
        <v>0</v>
      </c>
      <c r="F49" s="12">
        <f>SUM(AD49:AO49)</f>
        <v>0</v>
      </c>
      <c r="G49" s="12">
        <f>SUM(AP49:BA49)</f>
        <v>0</v>
      </c>
      <c r="H49" s="12">
        <f>SUM(BB49:BM49)</f>
        <v>0</v>
      </c>
      <c r="I49" s="12">
        <f>SUM(BN49:BY49)</f>
        <v>0</v>
      </c>
      <c r="J49" s="12">
        <f>SUM(BZ49:CK49)</f>
        <v>0</v>
      </c>
      <c r="K49" s="12"/>
      <c r="L49" s="12"/>
      <c r="M49" s="27">
        <f>COUNTIFS(SALES!$A:$A,REPORT!$B$44,SALES!$F:$F,REPORT!$B49,SALES!$B:$B,REPORT!M$1)+COUNTIFS(Consolidate!$A:$A,REPORT!$B$44,Consolidate!$F:$F,REPORT!$B49,Consolidate!$B:$B,REPORT!M$1)</f>
        <v>0</v>
      </c>
      <c r="N49" s="27">
        <f>COUNTIFS(SALES!$A:$A,REPORT!$B$44,SALES!$F:$F,REPORT!$B49,SALES!$B:$B,REPORT!N$1)+COUNTIFS(Consolidate!$A:$A,REPORT!$B$44,Consolidate!$F:$F,REPORT!$B49,Consolidate!$B:$B,REPORT!N$1)</f>
        <v>0</v>
      </c>
      <c r="O49" s="27">
        <f>COUNTIFS(SALES!$A:$A,REPORT!$B$44,SALES!$F:$F,REPORT!$B49,SALES!$B:$B,REPORT!O$1)+COUNTIFS(Consolidate!$A:$A,REPORT!$B$44,Consolidate!$F:$F,REPORT!$B49,Consolidate!$B:$B,REPORT!O$1)</f>
        <v>0</v>
      </c>
      <c r="P49" s="27">
        <f>COUNTIFS(SALES!$A:$A,REPORT!$B$44,SALES!$F:$F,REPORT!$B49,SALES!$B:$B,REPORT!P$1)+COUNTIFS(Consolidate!$A:$A,REPORT!$B$44,Consolidate!$F:$F,REPORT!$B49,Consolidate!$B:$B,REPORT!P$1)</f>
        <v>0</v>
      </c>
      <c r="Q49" s="27">
        <f>COUNTIFS(SALES!$A:$A,REPORT!$B$44,SALES!$F:$F,REPORT!$B49,SALES!$B:$B,REPORT!Q$1)+COUNTIFS(Consolidate!$A:$A,REPORT!$B$44,Consolidate!$F:$F,REPORT!$B49,Consolidate!$B:$B,REPORT!Q$1)</f>
        <v>0</v>
      </c>
      <c r="R49" s="27">
        <f>COUNTIFS(SALES!$A:$A,REPORT!$B$44,SALES!$F:$F,REPORT!$B49,SALES!$B:$B,REPORT!R$1)+COUNTIFS(Consolidate!$A:$A,REPORT!$B$44,Consolidate!$F:$F,REPORT!$B49,Consolidate!$B:$B,REPORT!R$1)</f>
        <v>0</v>
      </c>
      <c r="S49" s="27">
        <f>COUNTIFS(SALES!$A:$A,REPORT!$B$44,SALES!$F:$F,REPORT!$B49,SALES!$B:$B,REPORT!S$1)+COUNTIFS(Consolidate!$A:$A,REPORT!$B$44,Consolidate!$F:$F,REPORT!$B49,Consolidate!$B:$B,REPORT!S$1)</f>
        <v>0</v>
      </c>
      <c r="T49" s="27">
        <f>COUNTIFS(SALES!$A:$A,REPORT!$B$44,SALES!$F:$F,REPORT!$B49,SALES!$B:$B,REPORT!T$1)+COUNTIFS(Consolidate!$A:$A,REPORT!$B$44,Consolidate!$F:$F,REPORT!$B49,Consolidate!$B:$B,REPORT!T$1)</f>
        <v>0</v>
      </c>
      <c r="U49" s="27">
        <f>COUNTIFS(SALES!$A:$A,REPORT!$B$44,SALES!$F:$F,REPORT!$B49,SALES!$B:$B,REPORT!U$1)+COUNTIFS(Consolidate!$A:$A,REPORT!$B$44,Consolidate!$F:$F,REPORT!$B49,Consolidate!$B:$B,REPORT!U$1)</f>
        <v>0</v>
      </c>
      <c r="V49" s="27">
        <f>COUNTIFS(SALES!$A:$A,REPORT!$B$44,SALES!$F:$F,REPORT!$B49,SALES!$B:$B,REPORT!V$1)+COUNTIFS(Consolidate!$A:$A,REPORT!$B$44,Consolidate!$F:$F,REPORT!$B49,Consolidate!$B:$B,REPORT!V$1)</f>
        <v>0</v>
      </c>
      <c r="W49" s="27">
        <f>COUNTIFS(SALES!$A:$A,REPORT!$B$44,SALES!$F:$F,REPORT!$B49,SALES!$B:$B,REPORT!W$1)+COUNTIFS(Consolidate!$A:$A,REPORT!$B$44,Consolidate!$F:$F,REPORT!$B49,Consolidate!$B:$B,REPORT!W$1)</f>
        <v>0</v>
      </c>
      <c r="X49" s="27">
        <f>COUNTIFS(SALES!$A:$A,REPORT!$B$44,SALES!$F:$F,REPORT!$B49,SALES!$B:$B,REPORT!X$1)+COUNTIFS(Consolidate!$A:$A,REPORT!$B$44,Consolidate!$F:$F,REPORT!$B49,Consolidate!$B:$B,REPORT!X$1)</f>
        <v>0</v>
      </c>
      <c r="Y49" s="27">
        <f>COUNTIFS(SALES!$A:$A,REPORT!$B$44,SALES!$F:$F,REPORT!$B49,SALES!$B:$B,REPORT!Y$1)+COUNTIFS(Consolidate!$A:$A,REPORT!$B$44,Consolidate!$F:$F,REPORT!$B49,Consolidate!$B:$B,REPORT!Y$1)</f>
        <v>0</v>
      </c>
      <c r="Z49" s="27">
        <f>COUNTIFS(SALES!$A:$A,REPORT!$B$44,SALES!$F:$F,REPORT!$B49,SALES!$B:$B,REPORT!Z$1)+COUNTIFS(Consolidate!$A:$A,REPORT!$B$44,Consolidate!$F:$F,REPORT!$B49,Consolidate!$B:$B,REPORT!Z$1)</f>
        <v>0</v>
      </c>
      <c r="AA49" s="27">
        <f>COUNTIFS(SALES!$A:$A,REPORT!$B$44,SALES!$F:$F,REPORT!$B49,SALES!$B:$B,REPORT!AA$1)+COUNTIFS(Consolidate!$A:$A,REPORT!$B$44,Consolidate!$F:$F,REPORT!$B49,Consolidate!$B:$B,REPORT!AA$1)</f>
        <v>0</v>
      </c>
      <c r="AB49" s="27">
        <f>COUNTIFS(SALES!$A:$A,REPORT!$B$44,SALES!$F:$F,REPORT!$B49,SALES!$B:$B,REPORT!AB$1)+COUNTIFS(Consolidate!$A:$A,REPORT!$B$44,Consolidate!$F:$F,REPORT!$B49,Consolidate!$B:$B,REPORT!AB$1)</f>
        <v>0</v>
      </c>
      <c r="AC49" s="27">
        <f>COUNTIFS(SALES!$A:$A,REPORT!$B$44,SALES!$F:$F,REPORT!$B49,SALES!$B:$B,REPORT!AC$1)+COUNTIFS(Consolidate!$A:$A,REPORT!$B$44,Consolidate!$F:$F,REPORT!$B49,Consolidate!$B:$B,REPORT!AC$1)</f>
        <v>0</v>
      </c>
      <c r="AD49" s="27">
        <f>COUNTIFS(SALES!$A:$A,REPORT!$B$44,SALES!$F:$F,REPORT!$B49,SALES!$B:$B,REPORT!AD$1)+COUNTIFS(Consolidate!$A:$A,REPORT!$B$44,Consolidate!$F:$F,REPORT!$B49,Consolidate!$B:$B,REPORT!AD$1)</f>
        <v>0</v>
      </c>
      <c r="AE49" s="27">
        <f>COUNTIFS(SALES!$A:$A,REPORT!$B$44,SALES!$F:$F,REPORT!$B49,SALES!$B:$B,REPORT!AE$1)+COUNTIFS(Consolidate!$A:$A,REPORT!$B$44,Consolidate!$F:$F,REPORT!$B49,Consolidate!$B:$B,REPORT!AE$1)</f>
        <v>0</v>
      </c>
      <c r="AF49" s="27">
        <f>COUNTIFS(SALES!$A:$A,REPORT!$B$44,SALES!$F:$F,REPORT!$B49,SALES!$B:$B,REPORT!AF$1)+COUNTIFS(Consolidate!$A:$A,REPORT!$B$44,Consolidate!$F:$F,REPORT!$B49,Consolidate!$B:$B,REPORT!AF$1)</f>
        <v>0</v>
      </c>
      <c r="AG49" s="27">
        <f>COUNTIFS(SALES!$A:$A,REPORT!$B$44,SALES!$F:$F,REPORT!$B49,SALES!$B:$B,REPORT!AG$1)+COUNTIFS(Consolidate!$A:$A,REPORT!$B$44,Consolidate!$F:$F,REPORT!$B49,Consolidate!$B:$B,REPORT!AG$1)</f>
        <v>0</v>
      </c>
      <c r="AH49" s="27">
        <f>COUNTIFS(SALES!$A:$A,REPORT!$B$44,SALES!$F:$F,REPORT!$B49,SALES!$B:$B,REPORT!AH$1)+COUNTIFS(Consolidate!$A:$A,REPORT!$B$44,Consolidate!$F:$F,REPORT!$B49,Consolidate!$B:$B,REPORT!AH$1)</f>
        <v>0</v>
      </c>
      <c r="AI49" s="27">
        <f>COUNTIFS(SALES!$A:$A,REPORT!$B$44,SALES!$F:$F,REPORT!$B49,SALES!$B:$B,REPORT!AI$1)+COUNTIFS(Consolidate!$A:$A,REPORT!$B$44,Consolidate!$F:$F,REPORT!$B49,Consolidate!$B:$B,REPORT!AI$1)</f>
        <v>0</v>
      </c>
      <c r="AJ49" s="27">
        <f>COUNTIFS(SALES!$A:$A,REPORT!$B$44,SALES!$F:$F,REPORT!$B49,SALES!$B:$B,REPORT!AJ$1)+COUNTIFS(Consolidate!$A:$A,REPORT!$B$44,Consolidate!$F:$F,REPORT!$B49,Consolidate!$B:$B,REPORT!AJ$1)</f>
        <v>0</v>
      </c>
      <c r="AK49" s="27">
        <f>COUNTIFS(SALES!$A:$A,REPORT!$B$44,SALES!$F:$F,REPORT!$B49,SALES!$B:$B,REPORT!AK$1)+COUNTIFS(Consolidate!$A:$A,REPORT!$B$44,Consolidate!$F:$F,REPORT!$B49,Consolidate!$B:$B,REPORT!AK$1)</f>
        <v>0</v>
      </c>
      <c r="AL49" s="27">
        <f>COUNTIFS(SALES!$A:$A,REPORT!$B$44,SALES!$F:$F,REPORT!$B49,SALES!$B:$B,REPORT!AL$1)+COUNTIFS(Consolidate!$A:$A,REPORT!$B$44,Consolidate!$F:$F,REPORT!$B49,Consolidate!$B:$B,REPORT!AL$1)</f>
        <v>0</v>
      </c>
      <c r="AM49" s="27">
        <f>COUNTIFS(SALES!$A:$A,REPORT!$B$44,SALES!$F:$F,REPORT!$B49,SALES!$B:$B,REPORT!AM$1)+COUNTIFS(Consolidate!$A:$A,REPORT!$B$44,Consolidate!$F:$F,REPORT!$B49,Consolidate!$B:$B,REPORT!AM$1)</f>
        <v>0</v>
      </c>
      <c r="AN49" s="27">
        <f>COUNTIFS(SALES!$A:$A,REPORT!$B$44,SALES!$F:$F,REPORT!$B49,SALES!$B:$B,REPORT!AN$1)+COUNTIFS(Consolidate!$A:$A,REPORT!$B$44,Consolidate!$F:$F,REPORT!$B49,Consolidate!$B:$B,REPORT!AN$1)</f>
        <v>0</v>
      </c>
      <c r="AO49" s="27">
        <f>COUNTIFS(SALES!$A:$A,REPORT!$B$44,SALES!$F:$F,REPORT!$B49,SALES!$B:$B,REPORT!AO$1)+COUNTIFS(Consolidate!$A:$A,REPORT!$B$44,Consolidate!$F:$F,REPORT!$B49,Consolidate!$B:$B,REPORT!AO$1)</f>
        <v>0</v>
      </c>
      <c r="AP49" s="27">
        <f>COUNTIFS(SALES!$A:$A,REPORT!$B$44,SALES!$F:$F,REPORT!$B49,SALES!$B:$B,REPORT!AP$1)+COUNTIFS(Consolidate!$A:$A,REPORT!$B$44,Consolidate!$F:$F,REPORT!$B49,Consolidate!$B:$B,REPORT!AP$1)</f>
        <v>0</v>
      </c>
      <c r="AQ49" s="27">
        <f>COUNTIFS(SALES!$A:$A,REPORT!$B$44,SALES!$F:$F,REPORT!$B49,SALES!$B:$B,REPORT!AQ$1)+COUNTIFS(Consolidate!$A:$A,REPORT!$B$44,Consolidate!$F:$F,REPORT!$B49,Consolidate!$B:$B,REPORT!AQ$1)</f>
        <v>0</v>
      </c>
      <c r="AR49" s="27">
        <f>COUNTIFS(SALES!$A:$A,REPORT!$B$44,SALES!$F:$F,REPORT!$B49,SALES!$B:$B,REPORT!AR$1)+COUNTIFS(Consolidate!$A:$A,REPORT!$B$44,Consolidate!$F:$F,REPORT!$B49,Consolidate!$B:$B,REPORT!AR$1)</f>
        <v>0</v>
      </c>
      <c r="AS49" s="27">
        <f>COUNTIFS(SALES!$A:$A,REPORT!$B$44,SALES!$F:$F,REPORT!$B49,SALES!$B:$B,REPORT!AS$1)+COUNTIFS(Consolidate!$A:$A,REPORT!$B$44,Consolidate!$F:$F,REPORT!$B49,Consolidate!$B:$B,REPORT!AS$1)</f>
        <v>0</v>
      </c>
      <c r="AT49" s="27">
        <f>COUNTIFS(SALES!$A:$A,REPORT!$B$44,SALES!$F:$F,REPORT!$B49,SALES!$B:$B,REPORT!AT$1)+COUNTIFS(Consolidate!$A:$A,REPORT!$B$44,Consolidate!$F:$F,REPORT!$B49,Consolidate!$B:$B,REPORT!AT$1)</f>
        <v>0</v>
      </c>
      <c r="AU49" s="27">
        <f>COUNTIFS(SALES!$A:$A,REPORT!$B$44,SALES!$F:$F,REPORT!$B49,SALES!$B:$B,REPORT!AU$1)+COUNTIFS(Consolidate!$A:$A,REPORT!$B$44,Consolidate!$F:$F,REPORT!$B49,Consolidate!$B:$B,REPORT!AU$1)</f>
        <v>0</v>
      </c>
      <c r="AV49" s="27">
        <f>COUNTIFS(SALES!$A:$A,REPORT!$B$44,SALES!$F:$F,REPORT!$B49,SALES!$B:$B,REPORT!AV$1)+COUNTIFS(Consolidate!$A:$A,REPORT!$B$44,Consolidate!$F:$F,REPORT!$B49,Consolidate!$B:$B,REPORT!AV$1)</f>
        <v>0</v>
      </c>
      <c r="AW49" s="27">
        <f>COUNTIFS(SALES!$A:$A,REPORT!$B$44,SALES!$F:$F,REPORT!$B49,SALES!$B:$B,REPORT!AW$1)+COUNTIFS(Consolidate!$A:$A,REPORT!$B$44,Consolidate!$F:$F,REPORT!$B49,Consolidate!$B:$B,REPORT!AW$1)</f>
        <v>0</v>
      </c>
      <c r="AX49" s="27">
        <f>COUNTIFS(SALES!$A:$A,REPORT!$B$44,SALES!$F:$F,REPORT!$B49,SALES!$B:$B,REPORT!AX$1)+COUNTIFS(Consolidate!$A:$A,REPORT!$B$44,Consolidate!$F:$F,REPORT!$B49,Consolidate!$B:$B,REPORT!AX$1)</f>
        <v>0</v>
      </c>
      <c r="AY49" s="27">
        <f>COUNTIFS(SALES!$A:$A,REPORT!$B$44,SALES!$F:$F,REPORT!$B49,SALES!$B:$B,REPORT!AY$1)+COUNTIFS(Consolidate!$A:$A,REPORT!$B$44,Consolidate!$F:$F,REPORT!$B49,Consolidate!$B:$B,REPORT!AY$1)</f>
        <v>0</v>
      </c>
      <c r="AZ49" s="27">
        <f>COUNTIFS(SALES!$A:$A,REPORT!$B$44,SALES!$F:$F,REPORT!$B49,SALES!$B:$B,REPORT!AZ$1)+COUNTIFS(Consolidate!$A:$A,REPORT!$B$44,Consolidate!$F:$F,REPORT!$B49,Consolidate!$B:$B,REPORT!AZ$1)</f>
        <v>0</v>
      </c>
      <c r="BA49" s="27">
        <f>COUNTIFS(SALES!$A:$A,REPORT!$B$44,SALES!$F:$F,REPORT!$B49,SALES!$B:$B,REPORT!BA$1)+COUNTIFS(Consolidate!$A:$A,REPORT!$B$44,Consolidate!$F:$F,REPORT!$B49,Consolidate!$B:$B,REPORT!BA$1)</f>
        <v>0</v>
      </c>
      <c r="BB49" s="27">
        <f>COUNTIFS(SALES!$A:$A,REPORT!$B$44,SALES!$F:$F,REPORT!$B49,SALES!$B:$B,REPORT!BB$1)+COUNTIFS(Consolidate!$A:$A,REPORT!$B$44,Consolidate!$F:$F,REPORT!$B49,Consolidate!$B:$B,REPORT!BB$1)</f>
        <v>0</v>
      </c>
      <c r="BC49" s="27">
        <f>COUNTIFS(SALES!$A:$A,REPORT!$B$44,SALES!$F:$F,REPORT!$B49,SALES!$B:$B,REPORT!BC$1)+COUNTIFS(Consolidate!$A:$A,REPORT!$B$44,Consolidate!$F:$F,REPORT!$B49,Consolidate!$B:$B,REPORT!BC$1)</f>
        <v>0</v>
      </c>
      <c r="BD49" s="27">
        <f>COUNTIFS(SALES!$A:$A,REPORT!$B$44,SALES!$F:$F,REPORT!$B49,SALES!$B:$B,REPORT!BD$1)+COUNTIFS(Consolidate!$A:$A,REPORT!$B$44,Consolidate!$F:$F,REPORT!$B49,Consolidate!$B:$B,REPORT!BD$1)</f>
        <v>0</v>
      </c>
      <c r="BE49" s="27">
        <f>COUNTIFS(SALES!$A:$A,REPORT!$B$44,SALES!$F:$F,REPORT!$B49,SALES!$B:$B,REPORT!BE$1)+COUNTIFS(Consolidate!$A:$A,REPORT!$B$44,Consolidate!$F:$F,REPORT!$B49,Consolidate!$B:$B,REPORT!BE$1)</f>
        <v>0</v>
      </c>
      <c r="BF49" s="27">
        <f>COUNTIFS(SALES!$A:$A,REPORT!$B$44,SALES!$F:$F,REPORT!$B49,SALES!$B:$B,REPORT!BF$1)+COUNTIFS(Consolidate!$A:$A,REPORT!$B$44,Consolidate!$F:$F,REPORT!$B49,Consolidate!$B:$B,REPORT!BF$1)</f>
        <v>0</v>
      </c>
      <c r="BG49" s="27">
        <f>COUNTIFS(SALES!$A:$A,REPORT!$B$44,SALES!$F:$F,REPORT!$B49,SALES!$B:$B,REPORT!BG$1)+COUNTIFS(Consolidate!$A:$A,REPORT!$B$44,Consolidate!$F:$F,REPORT!$B49,Consolidate!$B:$B,REPORT!BG$1)-COUNTIFS(SALES!$A:$A,REPORT!$B$44,SALES!$F:$F,REPORT!$B49,SALES!$B:$B,REPORT!BG$1,SALES!$T:$T,"cancelled")*2</f>
        <v>0</v>
      </c>
      <c r="BH49" s="27">
        <f>COUNTIFS(SALES!$A:$A,REPORT!$B$44,SALES!$F:$F,REPORT!$B49,SALES!$B:$B,REPORT!BH$1)+COUNTIFS(Consolidate!$A:$A,REPORT!$B$44,Consolidate!$F:$F,REPORT!$B49,Consolidate!$B:$B,REPORT!BH$1)-COUNTIFS(SALES!$A:$A,REPORT!$B$44,SALES!$F:$F,REPORT!$B49,SALES!$B:$B,REPORT!BH$1,SALES!$T:$T,"cancelled")*2</f>
        <v>0</v>
      </c>
      <c r="BI49" s="27">
        <f>COUNTIFS(SALES!$A:$A,REPORT!$B$44,SALES!$F:$F,REPORT!$B49,SALES!$B:$B,REPORT!BI$1)+COUNTIFS(Consolidate!$A:$A,REPORT!$B$44,Consolidate!$F:$F,REPORT!$B49,Consolidate!$B:$B,REPORT!BI$1)-COUNTIFS(SALES!$A:$A,REPORT!$B$44,SALES!$F:$F,REPORT!$B49,SALES!$B:$B,REPORT!BI$1,SALES!$T:$T,"cancelled")*2</f>
        <v>0</v>
      </c>
      <c r="BJ49" s="27">
        <f>COUNTIFS(SALES!$A:$A,REPORT!$B$44,SALES!$F:$F,REPORT!$B49,SALES!$B:$B,REPORT!BJ$1)+COUNTIFS(Consolidate!$A:$A,REPORT!$B$44,Consolidate!$F:$F,REPORT!$B49,Consolidate!$B:$B,REPORT!BJ$1)-COUNTIFS(SALES!$A:$A,REPORT!$B$44,SALES!$F:$F,REPORT!$B49,SALES!$B:$B,REPORT!BJ$1,SALES!$T:$T,"cancelled")*2</f>
        <v>0</v>
      </c>
      <c r="BK49" s="27">
        <f>COUNTIFS(SALES!$A:$A,REPORT!$B$44,SALES!$F:$F,REPORT!$B49,SALES!$B:$B,REPORT!BK$1)+COUNTIFS(Consolidate!$A:$A,REPORT!$B$44,Consolidate!$F:$F,REPORT!$B49,Consolidate!$B:$B,REPORT!BK$1)-COUNTIFS(SALES!$A:$A,REPORT!$B$44,SALES!$F:$F,REPORT!$B49,SALES!$B:$B,REPORT!BK$1,SALES!$T:$T,"cancelled")*2</f>
        <v>0</v>
      </c>
      <c r="BL49" s="27">
        <f>COUNTIFS(SALES!$A:$A,REPORT!$B$44,SALES!$F:$F,REPORT!$B49,SALES!$B:$B,REPORT!BL$1)+COUNTIFS(Consolidate!$A:$A,REPORT!$B$44,Consolidate!$F:$F,REPORT!$B49,Consolidate!$B:$B,REPORT!BL$1)-COUNTIFS(SALES!$A:$A,REPORT!$B$44,SALES!$F:$F,REPORT!$B49,SALES!$B:$B,REPORT!BL$1,SALES!$T:$T,"cancelled")*2</f>
        <v>0</v>
      </c>
      <c r="BM49" s="27">
        <f>COUNTIFS(SALES!$A:$A,REPORT!$B$44,SALES!$F:$F,REPORT!$B49,SALES!$B:$B,REPORT!BM$1)+COUNTIFS(Consolidate!$A:$A,REPORT!$B$44,Consolidate!$F:$F,REPORT!$B49,Consolidate!$B:$B,REPORT!BM$1)-COUNTIFS(SALES!$A:$A,REPORT!$B$44,SALES!$F:$F,REPORT!$B49,SALES!$B:$B,REPORT!BM$1,SALES!$T:$T,"cancelled")*2</f>
        <v>0</v>
      </c>
      <c r="BN49" s="27">
        <f>COUNTIFS(SALES!$A:$A,REPORT!$B$44,SALES!$F:$F,REPORT!$B49,SALES!$B:$B,REPORT!BN$1)+COUNTIFS(Consolidate!$A:$A,REPORT!$B$44,Consolidate!$F:$F,REPORT!$B49,Consolidate!$B:$B,REPORT!BN$1)-COUNTIFS(SALES!$A:$A,REPORT!$B$44,SALES!$F:$F,REPORT!$B49,SALES!$B:$B,REPORT!BN$1,SALES!$T:$T,"cancelled")*2</f>
        <v>0</v>
      </c>
      <c r="BO49" s="27">
        <f>COUNTIFS(SALES!$A:$A,REPORT!$B$44,SALES!$F:$F,REPORT!$B49,SALES!$B:$B,REPORT!BO$1)+COUNTIFS(Consolidate!$A:$A,REPORT!$B$44,Consolidate!$F:$F,REPORT!$B49,Consolidate!$B:$B,REPORT!BO$1)-COUNTIFS(SALES!$A:$A,REPORT!$B$44,SALES!$F:$F,REPORT!$B49,SALES!$B:$B,REPORT!BO$1,SALES!$T:$T,"cancelled")*2</f>
        <v>0</v>
      </c>
      <c r="BP49" s="27">
        <f>COUNTIFS(SALES!$A:$A,REPORT!$B$44,SALES!$F:$F,REPORT!$B49,SALES!$B:$B,REPORT!BP$1)+COUNTIFS(Consolidate!$A:$A,REPORT!$B$44,Consolidate!$F:$F,REPORT!$B49,Consolidate!$B:$B,REPORT!BP$1)-COUNTIFS(SALES!$A:$A,REPORT!$B$44,SALES!$F:$F,REPORT!$B49,SALES!$B:$B,REPORT!BP$1,SALES!$T:$T,"cancelled")*2</f>
        <v>0</v>
      </c>
      <c r="BQ49" s="27">
        <f>COUNTIFS(SALES!$A:$A,REPORT!$B$44,SALES!$F:$F,REPORT!$B49,SALES!$B:$B,REPORT!BQ$1)+COUNTIFS(Consolidate!$A:$A,REPORT!$B$44,Consolidate!$F:$F,REPORT!$B49,Consolidate!$B:$B,REPORT!BQ$1)-COUNTIFS(SALES!$A:$A,REPORT!$B$44,SALES!$F:$F,REPORT!$B49,SALES!$B:$B,REPORT!BQ$1,SALES!$T:$T,"cancelled")*2</f>
        <v>0</v>
      </c>
      <c r="BR49" s="27">
        <f>COUNTIFS(SALES!$A:$A,REPORT!$B$44,SALES!$F:$F,REPORT!$B49,SALES!$B:$B,REPORT!BR$1)+COUNTIFS(Consolidate!$A:$A,REPORT!$B$44,Consolidate!$F:$F,REPORT!$B49,Consolidate!$B:$B,REPORT!BR$1)-COUNTIFS(SALES!$A:$A,REPORT!$B$44,SALES!$F:$F,REPORT!$B49,SALES!$B:$B,REPORT!BR$1,SALES!$T:$T,"cancelled")*2</f>
        <v>0</v>
      </c>
      <c r="BS49" s="27">
        <f>COUNTIFS(SALES!$A:$A,REPORT!$B$44,SALES!$F:$F,REPORT!$B49,SALES!$B:$B,REPORT!BS$1)+COUNTIFS(Consolidate!$A:$A,REPORT!$B$44,Consolidate!$F:$F,REPORT!$B49,Consolidate!$B:$B,REPORT!BS$1)-COUNTIFS(SALES!$A:$A,REPORT!$B$44,SALES!$F:$F,REPORT!$B49,SALES!$B:$B,REPORT!BS$1,SALES!$T:$T,"cancelled")*2</f>
        <v>0</v>
      </c>
      <c r="BT49" s="27">
        <f>COUNTIFS(SALES!$A:$A,REPORT!$B$44,SALES!$F:$F,REPORT!$B49,SALES!$B:$B,REPORT!BT$1)+COUNTIFS(Consolidate!$A:$A,REPORT!$B$44,Consolidate!$F:$F,REPORT!$B49,Consolidate!$B:$B,REPORT!BT$1)-COUNTIFS(SALES!$A:$A,REPORT!$B$44,SALES!$F:$F,REPORT!$B49,SALES!$B:$B,REPORT!BT$1,SALES!$T:$T,"cancelled")*2</f>
        <v>0</v>
      </c>
      <c r="BU49" s="27">
        <f>COUNTIFS(SALES!$A:$A,REPORT!$B$44,SALES!$F:$F,REPORT!$B49,SALES!$B:$B,REPORT!BU$1)+COUNTIFS(Consolidate!$A:$A,REPORT!$B$44,Consolidate!$F:$F,REPORT!$B49,Consolidate!$B:$B,REPORT!BU$1)-COUNTIFS(SALES!$A:$A,REPORT!$B$44,SALES!$F:$F,REPORT!$B49,SALES!$B:$B,REPORT!BU$1,SALES!$T:$T,"cancelled")*2</f>
        <v>0</v>
      </c>
      <c r="BV49" s="27">
        <f>COUNTIFS(SALES!$A:$A,REPORT!$B$44,SALES!$F:$F,REPORT!$B49,SALES!$B:$B,REPORT!BV$1)+COUNTIFS(Consolidate!$A:$A,REPORT!$B$44,Consolidate!$F:$F,REPORT!$B49,Consolidate!$B:$B,REPORT!BV$1)-COUNTIFS(SALES!$A:$A,REPORT!$B$44,SALES!$F:$F,REPORT!$B49,SALES!$B:$B,REPORT!BV$1,SALES!$T:$T,"cancelled")*2</f>
        <v>0</v>
      </c>
      <c r="BW49" s="27">
        <f>COUNTIFS(SALES!$A:$A,REPORT!$B$44,SALES!$F:$F,REPORT!$B49,SALES!$B:$B,REPORT!BW$1)+COUNTIFS(Consolidate!$A:$A,REPORT!$B$44,Consolidate!$F:$F,REPORT!$B49,Consolidate!$B:$B,REPORT!BW$1)-COUNTIFS(SALES!$A:$A,REPORT!$B$44,SALES!$F:$F,REPORT!$B49,SALES!$B:$B,REPORT!BW$1,SALES!$T:$T,"cancelled")*2</f>
        <v>0</v>
      </c>
      <c r="BX49" s="27">
        <f>COUNTIFS(SALES!$A:$A,REPORT!$B$44,SALES!$F:$F,REPORT!$B49,SALES!$B:$B,REPORT!BX$1)+COUNTIFS(Consolidate!$A:$A,REPORT!$B$44,Consolidate!$F:$F,REPORT!$B49,Consolidate!$B:$B,REPORT!BX$1)-COUNTIFS(SALES!$A:$A,REPORT!$B$44,SALES!$F:$F,REPORT!$B49,SALES!$B:$B,REPORT!BX$1,SALES!$T:$T,"cancelled")*2</f>
        <v>0</v>
      </c>
      <c r="BY49" s="27">
        <f>COUNTIFS(SALES!$A:$A,REPORT!$B$44,SALES!$F:$F,REPORT!$B49,SALES!$B:$B,REPORT!BY$1)+COUNTIFS(Consolidate!$A:$A,REPORT!$B$44,Consolidate!$F:$F,REPORT!$B49,Consolidate!$B:$B,REPORT!BY$1)-COUNTIFS(SALES!$A:$A,REPORT!$B$44,SALES!$F:$F,REPORT!$B49,SALES!$B:$B,REPORT!BY$1,SALES!$T:$T,"cancelled")*2</f>
        <v>0</v>
      </c>
      <c r="BZ49" s="27">
        <f>COUNTIFS(SALES!$A:$A,REPORT!$B$44,SALES!$F:$F,REPORT!$B49,SALES!$B:$B,REPORT!BZ$1)+COUNTIFS(Consolidate!$A:$A,REPORT!$B$44,Consolidate!$F:$F,REPORT!$B49,Consolidate!$B:$B,REPORT!BZ$1)-COUNTIFS(SALES!$A:$A,REPORT!$B$44,SALES!$F:$F,REPORT!$B49,SALES!$B:$B,REPORT!BZ$1,SALES!$T:$T,"cancelled")</f>
        <v>0</v>
      </c>
      <c r="CA49" s="27">
        <f>COUNTIFS(SALES!$A:$A,REPORT!$B$44,SALES!$F:$F,REPORT!$B49,SALES!$B:$B,REPORT!CA$1)+COUNTIFS(Consolidate!$A:$A,REPORT!$B$44,Consolidate!$F:$F,REPORT!$B49,Consolidate!$B:$B,REPORT!CA$1)-COUNTIFS(SALES!$A:$A,REPORT!$B$44,SALES!$F:$F,REPORT!$B49,SALES!$B:$B,REPORT!CA$1,SALES!$T:$T,"cancelled")</f>
        <v>0</v>
      </c>
      <c r="CB49" s="27">
        <f>COUNTIFS(SALES!$A:$A,REPORT!$B$44,SALES!$F:$F,REPORT!$B49,SALES!$B:$B,REPORT!CB$1)+COUNTIFS(Consolidate!$A:$A,REPORT!$B$44,Consolidate!$F:$F,REPORT!$B49,Consolidate!$B:$B,REPORT!CB$1)-COUNTIFS(SALES!$A:$A,REPORT!$B$44,SALES!$F:$F,REPORT!$B49,SALES!$B:$B,REPORT!CB$1,SALES!$T:$T,"cancelled")</f>
        <v>0</v>
      </c>
      <c r="CC49" s="27">
        <f>COUNTIFS(SALES!$A:$A,REPORT!$B$44,SALES!$F:$F,REPORT!$B49,SALES!$B:$B,REPORT!CC$1)+COUNTIFS(Consolidate!$A:$A,REPORT!$B$44,Consolidate!$F:$F,REPORT!$B49,Consolidate!$B:$B,REPORT!CC$1)-COUNTIFS(SALES!$A:$A,REPORT!$B$44,SALES!$F:$F,REPORT!$B49,SALES!$B:$B,REPORT!CC$1,SALES!$T:$T,"cancelled")</f>
        <v>0</v>
      </c>
    </row>
    <row r="50" spans="1:81" x14ac:dyDescent="0.3">
      <c r="A50" s="18" t="s">
        <v>426</v>
      </c>
      <c r="B50" s="18" t="s">
        <v>416</v>
      </c>
      <c r="C50" s="11">
        <f t="shared" ref="C50:AH50" si="112">SUM(C51:C55)</f>
        <v>356</v>
      </c>
      <c r="D50" s="11">
        <f t="shared" si="112"/>
        <v>0</v>
      </c>
      <c r="E50" s="11">
        <f t="shared" si="112"/>
        <v>0</v>
      </c>
      <c r="F50" s="11">
        <f t="shared" si="112"/>
        <v>31</v>
      </c>
      <c r="G50" s="11">
        <f t="shared" si="112"/>
        <v>127</v>
      </c>
      <c r="H50" s="11">
        <f t="shared" si="112"/>
        <v>86</v>
      </c>
      <c r="I50" s="11">
        <f t="shared" si="112"/>
        <v>112</v>
      </c>
      <c r="J50" s="11">
        <f t="shared" si="112"/>
        <v>32</v>
      </c>
      <c r="K50" s="11">
        <f t="shared" si="112"/>
        <v>0</v>
      </c>
      <c r="L50" s="11">
        <f t="shared" si="112"/>
        <v>0</v>
      </c>
      <c r="M50" s="10">
        <f t="shared" si="112"/>
        <v>0</v>
      </c>
      <c r="N50" s="10">
        <f t="shared" si="112"/>
        <v>0</v>
      </c>
      <c r="O50" s="10">
        <f t="shared" si="112"/>
        <v>0</v>
      </c>
      <c r="P50" s="10">
        <f t="shared" si="112"/>
        <v>0</v>
      </c>
      <c r="Q50" s="10">
        <f t="shared" si="112"/>
        <v>0</v>
      </c>
      <c r="R50" s="10">
        <f t="shared" si="112"/>
        <v>0</v>
      </c>
      <c r="S50" s="10">
        <f t="shared" si="112"/>
        <v>0</v>
      </c>
      <c r="T50" s="10">
        <f t="shared" si="112"/>
        <v>0</v>
      </c>
      <c r="U50" s="10">
        <f t="shared" si="112"/>
        <v>0</v>
      </c>
      <c r="V50" s="10">
        <f t="shared" si="112"/>
        <v>0</v>
      </c>
      <c r="W50" s="10">
        <f t="shared" si="112"/>
        <v>0</v>
      </c>
      <c r="X50" s="10">
        <f t="shared" si="112"/>
        <v>0</v>
      </c>
      <c r="Y50" s="10">
        <f t="shared" si="112"/>
        <v>0</v>
      </c>
      <c r="Z50" s="10">
        <f t="shared" si="112"/>
        <v>0</v>
      </c>
      <c r="AA50" s="10">
        <f t="shared" si="112"/>
        <v>0</v>
      </c>
      <c r="AB50" s="10">
        <f t="shared" si="112"/>
        <v>0</v>
      </c>
      <c r="AC50" s="10">
        <f t="shared" si="112"/>
        <v>0</v>
      </c>
      <c r="AD50" s="10">
        <f t="shared" si="112"/>
        <v>1</v>
      </c>
      <c r="AE50" s="10">
        <f t="shared" si="112"/>
        <v>0</v>
      </c>
      <c r="AF50" s="10">
        <f t="shared" si="112"/>
        <v>2</v>
      </c>
      <c r="AG50" s="10">
        <f t="shared" si="112"/>
        <v>0</v>
      </c>
      <c r="AH50" s="10">
        <f t="shared" si="112"/>
        <v>1</v>
      </c>
      <c r="AI50" s="10">
        <f t="shared" ref="AI50:BN50" si="113">SUM(AI51:AI55)</f>
        <v>0</v>
      </c>
      <c r="AJ50" s="10">
        <f t="shared" si="113"/>
        <v>0</v>
      </c>
      <c r="AK50" s="10">
        <f t="shared" si="113"/>
        <v>5</v>
      </c>
      <c r="AL50" s="10">
        <f t="shared" si="113"/>
        <v>10</v>
      </c>
      <c r="AM50" s="10">
        <f t="shared" si="113"/>
        <v>3</v>
      </c>
      <c r="AN50" s="10">
        <f t="shared" si="113"/>
        <v>1</v>
      </c>
      <c r="AO50" s="10">
        <f t="shared" si="113"/>
        <v>8</v>
      </c>
      <c r="AP50" s="10">
        <f t="shared" si="113"/>
        <v>16</v>
      </c>
      <c r="AQ50" s="10">
        <f t="shared" si="113"/>
        <v>18</v>
      </c>
      <c r="AR50" s="10">
        <f t="shared" si="113"/>
        <v>17</v>
      </c>
      <c r="AS50" s="10">
        <f t="shared" si="113"/>
        <v>12</v>
      </c>
      <c r="AT50" s="10">
        <f t="shared" si="113"/>
        <v>12</v>
      </c>
      <c r="AU50" s="10">
        <f t="shared" si="113"/>
        <v>6</v>
      </c>
      <c r="AV50" s="10">
        <f t="shared" si="113"/>
        <v>2</v>
      </c>
      <c r="AW50" s="10">
        <f t="shared" si="113"/>
        <v>7</v>
      </c>
      <c r="AX50" s="10">
        <f t="shared" si="113"/>
        <v>5</v>
      </c>
      <c r="AY50" s="10">
        <f t="shared" si="113"/>
        <v>7</v>
      </c>
      <c r="AZ50" s="10">
        <f t="shared" si="113"/>
        <v>15</v>
      </c>
      <c r="BA50" s="10">
        <f t="shared" si="113"/>
        <v>10</v>
      </c>
      <c r="BB50" s="10">
        <f t="shared" si="113"/>
        <v>10</v>
      </c>
      <c r="BC50" s="10">
        <f t="shared" si="113"/>
        <v>8</v>
      </c>
      <c r="BD50" s="10">
        <f t="shared" si="113"/>
        <v>2</v>
      </c>
      <c r="BE50" s="10">
        <f t="shared" si="113"/>
        <v>4</v>
      </c>
      <c r="BF50" s="10">
        <f t="shared" si="113"/>
        <v>1</v>
      </c>
      <c r="BG50" s="10">
        <f t="shared" si="113"/>
        <v>2</v>
      </c>
      <c r="BH50" s="10">
        <f t="shared" si="113"/>
        <v>11</v>
      </c>
      <c r="BI50" s="10">
        <f t="shared" si="113"/>
        <v>6</v>
      </c>
      <c r="BJ50" s="10">
        <f t="shared" si="113"/>
        <v>10</v>
      </c>
      <c r="BK50" s="10">
        <f t="shared" si="113"/>
        <v>18</v>
      </c>
      <c r="BL50" s="10">
        <f t="shared" si="113"/>
        <v>11</v>
      </c>
      <c r="BM50" s="10">
        <f t="shared" si="113"/>
        <v>3</v>
      </c>
      <c r="BN50" s="10">
        <f t="shared" si="113"/>
        <v>5</v>
      </c>
      <c r="BO50" s="10">
        <f t="shared" ref="BO50:CA50" si="114">SUM(BO51:BO55)</f>
        <v>5</v>
      </c>
      <c r="BP50" s="10">
        <f t="shared" si="114"/>
        <v>12</v>
      </c>
      <c r="BQ50" s="10">
        <f t="shared" si="114"/>
        <v>5</v>
      </c>
      <c r="BR50" s="10">
        <f t="shared" si="114"/>
        <v>6</v>
      </c>
      <c r="BS50" s="10">
        <f t="shared" si="114"/>
        <v>10</v>
      </c>
      <c r="BT50" s="10">
        <f t="shared" si="114"/>
        <v>8</v>
      </c>
      <c r="BU50" s="10">
        <f t="shared" si="114"/>
        <v>10</v>
      </c>
      <c r="BV50" s="10">
        <f t="shared" si="114"/>
        <v>14</v>
      </c>
      <c r="BW50" s="10">
        <f t="shared" si="114"/>
        <v>14</v>
      </c>
      <c r="BX50" s="10">
        <f t="shared" si="114"/>
        <v>13</v>
      </c>
      <c r="BY50" s="10">
        <f t="shared" si="114"/>
        <v>10</v>
      </c>
      <c r="BZ50" s="10">
        <f t="shared" si="114"/>
        <v>10</v>
      </c>
      <c r="CA50" s="10">
        <f t="shared" si="114"/>
        <v>7</v>
      </c>
      <c r="CB50" s="10">
        <f t="shared" ref="CB50:CC50" si="115">SUM(CB51:CB55)</f>
        <v>9</v>
      </c>
      <c r="CC50" s="10">
        <f t="shared" si="115"/>
        <v>6</v>
      </c>
    </row>
    <row r="51" spans="1:81" x14ac:dyDescent="0.3">
      <c r="A51" s="19" t="s">
        <v>426</v>
      </c>
      <c r="B51" s="19" t="s">
        <v>412</v>
      </c>
      <c r="C51" s="12">
        <f>G51+H51+I51+F51+E51+D51</f>
        <v>238</v>
      </c>
      <c r="D51" s="12">
        <f>SUM(M51:Q51)</f>
        <v>0</v>
      </c>
      <c r="E51" s="12">
        <f>SUM(R51:AC51)</f>
        <v>0</v>
      </c>
      <c r="F51" s="12">
        <f>SUM(AD51:AO51)</f>
        <v>28</v>
      </c>
      <c r="G51" s="12">
        <f>SUM(AP51:BA51)</f>
        <v>87</v>
      </c>
      <c r="H51" s="12">
        <f>SUM(BB51:BM51)</f>
        <v>47</v>
      </c>
      <c r="I51" s="12">
        <f>SUM(BN51:BY51)</f>
        <v>76</v>
      </c>
      <c r="J51" s="12">
        <f>SUM(BZ51:CK51)</f>
        <v>19</v>
      </c>
      <c r="K51" s="12"/>
      <c r="L51" s="12"/>
      <c r="M51" s="27">
        <f>COUNTIFS(SALES!$A:$A,REPORT!$B$50,SALES!$F:$F,REPORT!$B51,SALES!$B:$B,REPORT!M$1)+COUNTIFS(Consolidate!$A:$A,REPORT!$B$50,Consolidate!$F:$F,REPORT!$B51,Consolidate!$B:$B,REPORT!M$1)</f>
        <v>0</v>
      </c>
      <c r="N51" s="27">
        <f>COUNTIFS(SALES!$A:$A,REPORT!$B$50,SALES!$F:$F,REPORT!$B51,SALES!$B:$B,REPORT!N$1)+COUNTIFS(Consolidate!$A:$A,REPORT!$B$50,Consolidate!$F:$F,REPORT!$B51,Consolidate!$B:$B,REPORT!N$1)</f>
        <v>0</v>
      </c>
      <c r="O51" s="27">
        <f>COUNTIFS(SALES!$A:$A,REPORT!$B$50,SALES!$F:$F,REPORT!$B51,SALES!$B:$B,REPORT!O$1)+COUNTIFS(Consolidate!$A:$A,REPORT!$B$50,Consolidate!$F:$F,REPORT!$B51,Consolidate!$B:$B,REPORT!O$1)</f>
        <v>0</v>
      </c>
      <c r="P51" s="27">
        <f>COUNTIFS(SALES!$A:$A,REPORT!$B$50,SALES!$F:$F,REPORT!$B51,SALES!$B:$B,REPORT!P$1)+COUNTIFS(Consolidate!$A:$A,REPORT!$B$50,Consolidate!$F:$F,REPORT!$B51,Consolidate!$B:$B,REPORT!P$1)</f>
        <v>0</v>
      </c>
      <c r="Q51" s="27">
        <f>COUNTIFS(SALES!$A:$A,REPORT!$B$50,SALES!$F:$F,REPORT!$B51,SALES!$B:$B,REPORT!Q$1)+COUNTIFS(Consolidate!$A:$A,REPORT!$B$50,Consolidate!$F:$F,REPORT!$B51,Consolidate!$B:$B,REPORT!Q$1)</f>
        <v>0</v>
      </c>
      <c r="R51" s="27">
        <f>COUNTIFS(SALES!$A:$A,REPORT!$B$50,SALES!$F:$F,REPORT!$B51,SALES!$B:$B,REPORT!R$1)+COUNTIFS(Consolidate!$A:$A,REPORT!$B$50,Consolidate!$F:$F,REPORT!$B51,Consolidate!$B:$B,REPORT!R$1)</f>
        <v>0</v>
      </c>
      <c r="S51" s="27">
        <f>COUNTIFS(SALES!$A:$A,REPORT!$B$50,SALES!$F:$F,REPORT!$B51,SALES!$B:$B,REPORT!S$1)+COUNTIFS(Consolidate!$A:$A,REPORT!$B$50,Consolidate!$F:$F,REPORT!$B51,Consolidate!$B:$B,REPORT!S$1)</f>
        <v>0</v>
      </c>
      <c r="T51" s="27">
        <f>COUNTIFS(SALES!$A:$A,REPORT!$B$50,SALES!$F:$F,REPORT!$B51,SALES!$B:$B,REPORT!T$1)+COUNTIFS(Consolidate!$A:$A,REPORT!$B$50,Consolidate!$F:$F,REPORT!$B51,Consolidate!$B:$B,REPORT!T$1)</f>
        <v>0</v>
      </c>
      <c r="U51" s="27">
        <f>COUNTIFS(SALES!$A:$A,REPORT!$B$50,SALES!$F:$F,REPORT!$B51,SALES!$B:$B,REPORT!U$1)+COUNTIFS(Consolidate!$A:$A,REPORT!$B$50,Consolidate!$F:$F,REPORT!$B51,Consolidate!$B:$B,REPORT!U$1)</f>
        <v>0</v>
      </c>
      <c r="V51" s="27">
        <f>COUNTIFS(SALES!$A:$A,REPORT!$B$50,SALES!$F:$F,REPORT!$B51,SALES!$B:$B,REPORT!V$1)+COUNTIFS(Consolidate!$A:$A,REPORT!$B$50,Consolidate!$F:$F,REPORT!$B51,Consolidate!$B:$B,REPORT!V$1)</f>
        <v>0</v>
      </c>
      <c r="W51" s="27">
        <f>COUNTIFS(SALES!$A:$A,REPORT!$B$50,SALES!$F:$F,REPORT!$B51,SALES!$B:$B,REPORT!W$1)+COUNTIFS(Consolidate!$A:$A,REPORT!$B$50,Consolidate!$F:$F,REPORT!$B51,Consolidate!$B:$B,REPORT!W$1)</f>
        <v>0</v>
      </c>
      <c r="X51" s="27">
        <f>COUNTIFS(SALES!$A:$A,REPORT!$B$50,SALES!$F:$F,REPORT!$B51,SALES!$B:$B,REPORT!X$1)+COUNTIFS(Consolidate!$A:$A,REPORT!$B$50,Consolidate!$F:$F,REPORT!$B51,Consolidate!$B:$B,REPORT!X$1)</f>
        <v>0</v>
      </c>
      <c r="Y51" s="27">
        <f>COUNTIFS(SALES!$A:$A,REPORT!$B$50,SALES!$F:$F,REPORT!$B51,SALES!$B:$B,REPORT!Y$1)+COUNTIFS(Consolidate!$A:$A,REPORT!$B$50,Consolidate!$F:$F,REPORT!$B51,Consolidate!$B:$B,REPORT!Y$1)</f>
        <v>0</v>
      </c>
      <c r="Z51" s="27">
        <f>COUNTIFS(SALES!$A:$A,REPORT!$B$50,SALES!$F:$F,REPORT!$B51,SALES!$B:$B,REPORT!Z$1)+COUNTIFS(Consolidate!$A:$A,REPORT!$B$50,Consolidate!$F:$F,REPORT!$B51,Consolidate!$B:$B,REPORT!Z$1)</f>
        <v>0</v>
      </c>
      <c r="AA51" s="27">
        <f>COUNTIFS(SALES!$A:$A,REPORT!$B$50,SALES!$F:$F,REPORT!$B51,SALES!$B:$B,REPORT!AA$1)+COUNTIFS(Consolidate!$A:$A,REPORT!$B$50,Consolidate!$F:$F,REPORT!$B51,Consolidate!$B:$B,REPORT!AA$1)</f>
        <v>0</v>
      </c>
      <c r="AB51" s="27">
        <f>COUNTIFS(SALES!$A:$A,REPORT!$B$50,SALES!$F:$F,REPORT!$B51,SALES!$B:$B,REPORT!AB$1)+COUNTIFS(Consolidate!$A:$A,REPORT!$B$50,Consolidate!$F:$F,REPORT!$B51,Consolidate!$B:$B,REPORT!AB$1)</f>
        <v>0</v>
      </c>
      <c r="AC51" s="27">
        <f>COUNTIFS(SALES!$A:$A,REPORT!$B$50,SALES!$F:$F,REPORT!$B51,SALES!$B:$B,REPORT!AC$1)+COUNTIFS(Consolidate!$A:$A,REPORT!$B$50,Consolidate!$F:$F,REPORT!$B51,Consolidate!$B:$B,REPORT!AC$1)</f>
        <v>0</v>
      </c>
      <c r="AD51" s="27">
        <f>COUNTIFS(SALES!$A:$A,REPORT!$B$50,SALES!$F:$F,REPORT!$B51,SALES!$B:$B,REPORT!AD$1)+COUNTIFS(Consolidate!$A:$A,REPORT!$B$50,Consolidate!$F:$F,REPORT!$B51,Consolidate!$B:$B,REPORT!AD$1)</f>
        <v>1</v>
      </c>
      <c r="AE51" s="27">
        <f>COUNTIFS(SALES!$A:$A,REPORT!$B$50,SALES!$F:$F,REPORT!$B51,SALES!$B:$B,REPORT!AE$1)+COUNTIFS(Consolidate!$A:$A,REPORT!$B$50,Consolidate!$F:$F,REPORT!$B51,Consolidate!$B:$B,REPORT!AE$1)</f>
        <v>0</v>
      </c>
      <c r="AF51" s="27">
        <f>COUNTIFS(SALES!$A:$A,REPORT!$B$50,SALES!$F:$F,REPORT!$B51,SALES!$B:$B,REPORT!AF$1)+COUNTIFS(Consolidate!$A:$A,REPORT!$B$50,Consolidate!$F:$F,REPORT!$B51,Consolidate!$B:$B,REPORT!AF$1)</f>
        <v>2</v>
      </c>
      <c r="AG51" s="27">
        <f>COUNTIFS(SALES!$A:$A,REPORT!$B$50,SALES!$F:$F,REPORT!$B51,SALES!$B:$B,REPORT!AG$1)+COUNTIFS(Consolidate!$A:$A,REPORT!$B$50,Consolidate!$F:$F,REPORT!$B51,Consolidate!$B:$B,REPORT!AG$1)</f>
        <v>0</v>
      </c>
      <c r="AH51" s="27">
        <f>COUNTIFS(SALES!$A:$A,REPORT!$B$50,SALES!$F:$F,REPORT!$B51,SALES!$B:$B,REPORT!AH$1)+COUNTIFS(Consolidate!$A:$A,REPORT!$B$50,Consolidate!$F:$F,REPORT!$B51,Consolidate!$B:$B,REPORT!AH$1)</f>
        <v>1</v>
      </c>
      <c r="AI51" s="27">
        <f>COUNTIFS(SALES!$A:$A,REPORT!$B$50,SALES!$F:$F,REPORT!$B51,SALES!$B:$B,REPORT!AI$1)+COUNTIFS(Consolidate!$A:$A,REPORT!$B$50,Consolidate!$F:$F,REPORT!$B51,Consolidate!$B:$B,REPORT!AI$1)</f>
        <v>0</v>
      </c>
      <c r="AJ51" s="27">
        <f>COUNTIFS(SALES!$A:$A,REPORT!$B$50,SALES!$F:$F,REPORT!$B51,SALES!$B:$B,REPORT!AJ$1)+COUNTIFS(Consolidate!$A:$A,REPORT!$B$50,Consolidate!$F:$F,REPORT!$B51,Consolidate!$B:$B,REPORT!AJ$1)</f>
        <v>0</v>
      </c>
      <c r="AK51" s="27">
        <f>COUNTIFS(SALES!$A:$A,REPORT!$B$50,SALES!$F:$F,REPORT!$B51,SALES!$B:$B,REPORT!AK$1)+COUNTIFS(Consolidate!$A:$A,REPORT!$B$50,Consolidate!$F:$F,REPORT!$B51,Consolidate!$B:$B,REPORT!AK$1)</f>
        <v>4</v>
      </c>
      <c r="AL51" s="27">
        <f>COUNTIFS(SALES!$A:$A,REPORT!$B$50,SALES!$F:$F,REPORT!$B51,SALES!$B:$B,REPORT!AL$1)+COUNTIFS(Consolidate!$A:$A,REPORT!$B$50,Consolidate!$F:$F,REPORT!$B51,Consolidate!$B:$B,REPORT!AL$1)</f>
        <v>8</v>
      </c>
      <c r="AM51" s="27">
        <f>COUNTIFS(SALES!$A:$A,REPORT!$B$50,SALES!$F:$F,REPORT!$B51,SALES!$B:$B,REPORT!AM$1)+COUNTIFS(Consolidate!$A:$A,REPORT!$B$50,Consolidate!$F:$F,REPORT!$B51,Consolidate!$B:$B,REPORT!AM$1)</f>
        <v>3</v>
      </c>
      <c r="AN51" s="27">
        <f>COUNTIFS(SALES!$A:$A,REPORT!$B$50,SALES!$F:$F,REPORT!$B51,SALES!$B:$B,REPORT!AN$1)+COUNTIFS(Consolidate!$A:$A,REPORT!$B$50,Consolidate!$F:$F,REPORT!$B51,Consolidate!$B:$B,REPORT!AN$1)</f>
        <v>1</v>
      </c>
      <c r="AO51" s="27">
        <f>COUNTIFS(SALES!$A:$A,REPORT!$B$50,SALES!$F:$F,REPORT!$B51,SALES!$B:$B,REPORT!AO$1)+COUNTIFS(Consolidate!$A:$A,REPORT!$B$50,Consolidate!$F:$F,REPORT!$B51,Consolidate!$B:$B,REPORT!AO$1)</f>
        <v>8</v>
      </c>
      <c r="AP51" s="27">
        <f>COUNTIFS(SALES!$A:$A,REPORT!$B$50,SALES!$F:$F,REPORT!$B51,SALES!$B:$B,REPORT!AP$1)+COUNTIFS(Consolidate!$A:$A,REPORT!$B$50,Consolidate!$F:$F,REPORT!$B51,Consolidate!$B:$B,REPORT!AP$1)</f>
        <v>15</v>
      </c>
      <c r="AQ51" s="27">
        <f>COUNTIFS(SALES!$A:$A,REPORT!$B$50,SALES!$F:$F,REPORT!$B51,SALES!$B:$B,REPORT!AQ$1)+COUNTIFS(Consolidate!$A:$A,REPORT!$B$50,Consolidate!$F:$F,REPORT!$B51,Consolidate!$B:$B,REPORT!AQ$1)</f>
        <v>11</v>
      </c>
      <c r="AR51" s="27">
        <f>COUNTIFS(SALES!$A:$A,REPORT!$B$50,SALES!$F:$F,REPORT!$B51,SALES!$B:$B,REPORT!AR$1)+COUNTIFS(Consolidate!$A:$A,REPORT!$B$50,Consolidate!$F:$F,REPORT!$B51,Consolidate!$B:$B,REPORT!AR$1)</f>
        <v>7</v>
      </c>
      <c r="AS51" s="27">
        <f>COUNTIFS(SALES!$A:$A,REPORT!$B$50,SALES!$F:$F,REPORT!$B51,SALES!$B:$B,REPORT!AS$1)+COUNTIFS(Consolidate!$A:$A,REPORT!$B$50,Consolidate!$F:$F,REPORT!$B51,Consolidate!$B:$B,REPORT!AS$1)</f>
        <v>5</v>
      </c>
      <c r="AT51" s="27">
        <f>COUNTIFS(SALES!$A:$A,REPORT!$B$50,SALES!$F:$F,REPORT!$B51,SALES!$B:$B,REPORT!AT$1)+COUNTIFS(Consolidate!$A:$A,REPORT!$B$50,Consolidate!$F:$F,REPORT!$B51,Consolidate!$B:$B,REPORT!AT$1)</f>
        <v>11</v>
      </c>
      <c r="AU51" s="27">
        <f>COUNTIFS(SALES!$A:$A,REPORT!$B$50,SALES!$F:$F,REPORT!$B51,SALES!$B:$B,REPORT!AU$1)+COUNTIFS(Consolidate!$A:$A,REPORT!$B$50,Consolidate!$F:$F,REPORT!$B51,Consolidate!$B:$B,REPORT!AU$1)</f>
        <v>5</v>
      </c>
      <c r="AV51" s="27">
        <f>COUNTIFS(SALES!$A:$A,REPORT!$B$50,SALES!$F:$F,REPORT!$B51,SALES!$B:$B,REPORT!AV$1)+COUNTIFS(Consolidate!$A:$A,REPORT!$B$50,Consolidate!$F:$F,REPORT!$B51,Consolidate!$B:$B,REPORT!AV$1)</f>
        <v>2</v>
      </c>
      <c r="AW51" s="27">
        <f>COUNTIFS(SALES!$A:$A,REPORT!$B$50,SALES!$F:$F,REPORT!$B51,SALES!$B:$B,REPORT!AW$1)+COUNTIFS(Consolidate!$A:$A,REPORT!$B$50,Consolidate!$F:$F,REPORT!$B51,Consolidate!$B:$B,REPORT!AW$1)</f>
        <v>7</v>
      </c>
      <c r="AX51" s="27">
        <f>COUNTIFS(SALES!$A:$A,REPORT!$B$50,SALES!$F:$F,REPORT!$B51,SALES!$B:$B,REPORT!AX$1)+COUNTIFS(Consolidate!$A:$A,REPORT!$B$50,Consolidate!$F:$F,REPORT!$B51,Consolidate!$B:$B,REPORT!AX$1)</f>
        <v>5</v>
      </c>
      <c r="AY51" s="27">
        <f>COUNTIFS(SALES!$A:$A,REPORT!$B$50,SALES!$F:$F,REPORT!$B51,SALES!$B:$B,REPORT!AY$1)+COUNTIFS(Consolidate!$A:$A,REPORT!$B$50,Consolidate!$F:$F,REPORT!$B51,Consolidate!$B:$B,REPORT!AY$1)</f>
        <v>6</v>
      </c>
      <c r="AZ51" s="27">
        <f>COUNTIFS(SALES!$A:$A,REPORT!$B$50,SALES!$F:$F,REPORT!$B51,SALES!$B:$B,REPORT!AZ$1)+COUNTIFS(Consolidate!$A:$A,REPORT!$B$50,Consolidate!$F:$F,REPORT!$B51,Consolidate!$B:$B,REPORT!AZ$1)</f>
        <v>10</v>
      </c>
      <c r="BA51" s="27">
        <f>COUNTIFS(SALES!$A:$A,REPORT!$B$50,SALES!$F:$F,REPORT!$B51,SALES!$B:$B,REPORT!BA$1)+COUNTIFS(Consolidate!$A:$A,REPORT!$B$50,Consolidate!$F:$F,REPORT!$B51,Consolidate!$B:$B,REPORT!BA$1)</f>
        <v>3</v>
      </c>
      <c r="BB51" s="27">
        <f>COUNTIFS(SALES!$A:$A,REPORT!$B$50,SALES!$F:$F,REPORT!$B51,SALES!$B:$B,REPORT!BB$1)+COUNTIFS(Consolidate!$A:$A,REPORT!$B$50,Consolidate!$F:$F,REPORT!$B51,Consolidate!$B:$B,REPORT!BB$1)</f>
        <v>6</v>
      </c>
      <c r="BC51" s="27">
        <f>COUNTIFS(SALES!$A:$A,REPORT!$B$50,SALES!$F:$F,REPORT!$B51,SALES!$B:$B,REPORT!BC$1)+COUNTIFS(Consolidate!$A:$A,REPORT!$B$50,Consolidate!$F:$F,REPORT!$B51,Consolidate!$B:$B,REPORT!BC$1)</f>
        <v>3</v>
      </c>
      <c r="BD51" s="27">
        <f>COUNTIFS(SALES!$A:$A,REPORT!$B$50,SALES!$F:$F,REPORT!$B51,SALES!$B:$B,REPORT!BD$1)+COUNTIFS(Consolidate!$A:$A,REPORT!$B$50,Consolidate!$F:$F,REPORT!$B51,Consolidate!$B:$B,REPORT!BD$1)</f>
        <v>1</v>
      </c>
      <c r="BE51" s="27">
        <f>COUNTIFS(SALES!$A:$A,REPORT!$B$50,SALES!$F:$F,REPORT!$B51,SALES!$B:$B,REPORT!BE$1)+COUNTIFS(Consolidate!$A:$A,REPORT!$B$50,Consolidate!$F:$F,REPORT!$B51,Consolidate!$B:$B,REPORT!BE$1)</f>
        <v>4</v>
      </c>
      <c r="BF51" s="27">
        <f>COUNTIFS(SALES!$A:$A,REPORT!$B$50,SALES!$F:$F,REPORT!$B51,SALES!$B:$B,REPORT!BF$1)+COUNTIFS(Consolidate!$A:$A,REPORT!$B$50,Consolidate!$F:$F,REPORT!$B51,Consolidate!$B:$B,REPORT!BF$1)</f>
        <v>1</v>
      </c>
      <c r="BG51" s="27">
        <f>COUNTIFS(SALES!$A:$A,REPORT!$B$50,SALES!$F:$F,REPORT!$B51,SALES!$B:$B,REPORT!BG$1)+COUNTIFS(Consolidate!$A:$A,REPORT!$B$50,Consolidate!$F:$F,REPORT!$B51,Consolidate!$B:$B,REPORT!BG$1)-COUNTIFS(SALES!$A:$A,REPORT!$B$50,SALES!$F:$F,REPORT!$B51,SALES!$B:$B,REPORT!BG$1,SALES!$T:$T,"cancelled")*2</f>
        <v>2</v>
      </c>
      <c r="BH51" s="27">
        <f>COUNTIFS(SALES!$A:$A,REPORT!$B$50,SALES!$F:$F,REPORT!$B51,SALES!$B:$B,REPORT!BH$1)+COUNTIFS(Consolidate!$A:$A,REPORT!$B$50,Consolidate!$F:$F,REPORT!$B51,Consolidate!$B:$B,REPORT!BH$1)-COUNTIFS(SALES!$A:$A,REPORT!$B$50,SALES!$F:$F,REPORT!$B51,SALES!$B:$B,REPORT!BH$1,SALES!$T:$T,"cancelled")*2</f>
        <v>10</v>
      </c>
      <c r="BI51" s="27">
        <f>COUNTIFS(SALES!$A:$A,REPORT!$B$50,SALES!$F:$F,REPORT!$B51,SALES!$B:$B,REPORT!BI$1)+COUNTIFS(Consolidate!$A:$A,REPORT!$B$50,Consolidate!$F:$F,REPORT!$B51,Consolidate!$B:$B,REPORT!BI$1)-COUNTIFS(SALES!$A:$A,REPORT!$B$50,SALES!$F:$F,REPORT!$B51,SALES!$B:$B,REPORT!BI$1,SALES!$T:$T,"cancelled")*2</f>
        <v>5</v>
      </c>
      <c r="BJ51" s="27">
        <f>COUNTIFS(SALES!$A:$A,REPORT!$B$50,SALES!$F:$F,REPORT!$B51,SALES!$B:$B,REPORT!BJ$1)+COUNTIFS(Consolidate!$A:$A,REPORT!$B$50,Consolidate!$F:$F,REPORT!$B51,Consolidate!$B:$B,REPORT!BJ$1)-COUNTIFS(SALES!$A:$A,REPORT!$B$50,SALES!$F:$F,REPORT!$B51,SALES!$B:$B,REPORT!BJ$1,SALES!$T:$T,"cancelled")*2</f>
        <v>9</v>
      </c>
      <c r="BK51" s="27">
        <f>COUNTIFS(SALES!$A:$A,REPORT!$B$50,SALES!$F:$F,REPORT!$B51,SALES!$B:$B,REPORT!BK$1)+COUNTIFS(Consolidate!$A:$A,REPORT!$B$50,Consolidate!$F:$F,REPORT!$B51,Consolidate!$B:$B,REPORT!BK$1)-COUNTIFS(SALES!$A:$A,REPORT!$B$50,SALES!$F:$F,REPORT!$B51,SALES!$B:$B,REPORT!BK$1,SALES!$T:$T,"cancelled")*2</f>
        <v>0</v>
      </c>
      <c r="BL51" s="27">
        <f>COUNTIFS(SALES!$A:$A,REPORT!$B$50,SALES!$F:$F,REPORT!$B51,SALES!$B:$B,REPORT!BL$1)+COUNTIFS(Consolidate!$A:$A,REPORT!$B$50,Consolidate!$F:$F,REPORT!$B51,Consolidate!$B:$B,REPORT!BL$1)-COUNTIFS(SALES!$A:$A,REPORT!$B$50,SALES!$F:$F,REPORT!$B51,SALES!$B:$B,REPORT!BL$1,SALES!$T:$T,"cancelled")*2</f>
        <v>4</v>
      </c>
      <c r="BM51" s="27">
        <f>COUNTIFS(SALES!$A:$A,REPORT!$B$50,SALES!$F:$F,REPORT!$B51,SALES!$B:$B,REPORT!BM$1)+COUNTIFS(Consolidate!$A:$A,REPORT!$B$50,Consolidate!$F:$F,REPORT!$B51,Consolidate!$B:$B,REPORT!BM$1)-COUNTIFS(SALES!$A:$A,REPORT!$B$50,SALES!$F:$F,REPORT!$B51,SALES!$B:$B,REPORT!BM$1,SALES!$T:$T,"cancelled")*2</f>
        <v>2</v>
      </c>
      <c r="BN51" s="27">
        <f>COUNTIFS(SALES!$A:$A,REPORT!$B$50,SALES!$F:$F,REPORT!$B51,SALES!$B:$B,REPORT!BN$1)+COUNTIFS(Consolidate!$A:$A,REPORT!$B$50,Consolidate!$F:$F,REPORT!$B51,Consolidate!$B:$B,REPORT!BN$1)-COUNTIFS(SALES!$A:$A,REPORT!$B$50,SALES!$F:$F,REPORT!$B51,SALES!$B:$B,REPORT!BN$1,SALES!$T:$T,"cancelled")*2</f>
        <v>0</v>
      </c>
      <c r="BO51" s="27">
        <f>COUNTIFS(SALES!$A:$A,REPORT!$B$50,SALES!$F:$F,REPORT!$B51,SALES!$B:$B,REPORT!BO$1)+COUNTIFS(Consolidate!$A:$A,REPORT!$B$50,Consolidate!$F:$F,REPORT!$B51,Consolidate!$B:$B,REPORT!BO$1)-COUNTIFS(SALES!$A:$A,REPORT!$B$50,SALES!$F:$F,REPORT!$B51,SALES!$B:$B,REPORT!BO$1,SALES!$T:$T,"cancelled")*2</f>
        <v>2</v>
      </c>
      <c r="BP51" s="27">
        <f>COUNTIFS(SALES!$A:$A,REPORT!$B$50,SALES!$F:$F,REPORT!$B51,SALES!$B:$B,REPORT!BP$1)+COUNTIFS(Consolidate!$A:$A,REPORT!$B$50,Consolidate!$F:$F,REPORT!$B51,Consolidate!$B:$B,REPORT!BP$1)-COUNTIFS(SALES!$A:$A,REPORT!$B$50,SALES!$F:$F,REPORT!$B51,SALES!$B:$B,REPORT!BP$1,SALES!$T:$T,"cancelled")*2</f>
        <v>8</v>
      </c>
      <c r="BQ51" s="27">
        <f>COUNTIFS(SALES!$A:$A,REPORT!$B$50,SALES!$F:$F,REPORT!$B51,SALES!$B:$B,REPORT!BQ$1)+COUNTIFS(Consolidate!$A:$A,REPORT!$B$50,Consolidate!$F:$F,REPORT!$B51,Consolidate!$B:$B,REPORT!BQ$1)-COUNTIFS(SALES!$A:$A,REPORT!$B$50,SALES!$F:$F,REPORT!$B51,SALES!$B:$B,REPORT!BQ$1,SALES!$T:$T,"cancelled")*2</f>
        <v>1</v>
      </c>
      <c r="BR51" s="27">
        <f>COUNTIFS(SALES!$A:$A,REPORT!$B$50,SALES!$F:$F,REPORT!$B51,SALES!$B:$B,REPORT!BR$1)+COUNTIFS(Consolidate!$A:$A,REPORT!$B$50,Consolidate!$F:$F,REPORT!$B51,Consolidate!$B:$B,REPORT!BR$1)-COUNTIFS(SALES!$A:$A,REPORT!$B$50,SALES!$F:$F,REPORT!$B51,SALES!$B:$B,REPORT!BR$1,SALES!$T:$T,"cancelled")*2</f>
        <v>4</v>
      </c>
      <c r="BS51" s="27">
        <f>COUNTIFS(SALES!$A:$A,REPORT!$B$50,SALES!$F:$F,REPORT!$B51,SALES!$B:$B,REPORT!BS$1)+COUNTIFS(Consolidate!$A:$A,REPORT!$B$50,Consolidate!$F:$F,REPORT!$B51,Consolidate!$B:$B,REPORT!BS$1)-COUNTIFS(SALES!$A:$A,REPORT!$B$50,SALES!$F:$F,REPORT!$B51,SALES!$B:$B,REPORT!BS$1,SALES!$T:$T,"cancelled")*2</f>
        <v>7</v>
      </c>
      <c r="BT51" s="27">
        <f>COUNTIFS(SALES!$A:$A,REPORT!$B$50,SALES!$F:$F,REPORT!$B51,SALES!$B:$B,REPORT!BT$1)+COUNTIFS(Consolidate!$A:$A,REPORT!$B$50,Consolidate!$F:$F,REPORT!$B51,Consolidate!$B:$B,REPORT!BT$1)-COUNTIFS(SALES!$A:$A,REPORT!$B$50,SALES!$F:$F,REPORT!$B51,SALES!$B:$B,REPORT!BT$1,SALES!$T:$T,"cancelled")*2</f>
        <v>7</v>
      </c>
      <c r="BU51" s="27">
        <f>COUNTIFS(SALES!$A:$A,REPORT!$B$50,SALES!$F:$F,REPORT!$B51,SALES!$B:$B,REPORT!BU$1)+COUNTIFS(Consolidate!$A:$A,REPORT!$B$50,Consolidate!$F:$F,REPORT!$B51,Consolidate!$B:$B,REPORT!BU$1)-COUNTIFS(SALES!$A:$A,REPORT!$B$50,SALES!$F:$F,REPORT!$B51,SALES!$B:$B,REPORT!BU$1,SALES!$T:$T,"cancelled")*2</f>
        <v>7</v>
      </c>
      <c r="BV51" s="27">
        <f>COUNTIFS(SALES!$A:$A,REPORT!$B$50,SALES!$F:$F,REPORT!$B51,SALES!$B:$B,REPORT!BV$1)+COUNTIFS(Consolidate!$A:$A,REPORT!$B$50,Consolidate!$F:$F,REPORT!$B51,Consolidate!$B:$B,REPORT!BV$1)-COUNTIFS(SALES!$A:$A,REPORT!$B$50,SALES!$F:$F,REPORT!$B51,SALES!$B:$B,REPORT!BV$1,SALES!$T:$T,"cancelled")*2</f>
        <v>13</v>
      </c>
      <c r="BW51" s="27">
        <f>COUNTIFS(SALES!$A:$A,REPORT!$B$50,SALES!$F:$F,REPORT!$B51,SALES!$B:$B,REPORT!BW$1)+COUNTIFS(Consolidate!$A:$A,REPORT!$B$50,Consolidate!$F:$F,REPORT!$B51,Consolidate!$B:$B,REPORT!BW$1)-COUNTIFS(SALES!$A:$A,REPORT!$B$50,SALES!$F:$F,REPORT!$B51,SALES!$B:$B,REPORT!BW$1,SALES!$T:$T,"cancelled")*2</f>
        <v>13</v>
      </c>
      <c r="BX51" s="27">
        <f>COUNTIFS(SALES!$A:$A,REPORT!$B$50,SALES!$F:$F,REPORT!$B51,SALES!$B:$B,REPORT!BX$1)+COUNTIFS(Consolidate!$A:$A,REPORT!$B$50,Consolidate!$F:$F,REPORT!$B51,Consolidate!$B:$B,REPORT!BX$1)-COUNTIFS(SALES!$A:$A,REPORT!$B$50,SALES!$F:$F,REPORT!$B51,SALES!$B:$B,REPORT!BX$1,SALES!$T:$T,"cancelled")*2</f>
        <v>8</v>
      </c>
      <c r="BY51" s="27">
        <f>COUNTIFS(SALES!$A:$A,REPORT!$B$50,SALES!$F:$F,REPORT!$B51,SALES!$B:$B,REPORT!BY$1)+COUNTIFS(Consolidate!$A:$A,REPORT!$B$50,Consolidate!$F:$F,REPORT!$B51,Consolidate!$B:$B,REPORT!BY$1)-COUNTIFS(SALES!$A:$A,REPORT!$B$50,SALES!$F:$F,REPORT!$B51,SALES!$B:$B,REPORT!BY$1,SALES!$T:$T,"cancelled")*2</f>
        <v>6</v>
      </c>
      <c r="BZ51" s="27">
        <f>COUNTIFS(SALES!$A:$A,REPORT!$B$50,SALES!$F:$F,REPORT!$B51,SALES!$B:$B,REPORT!BZ$1)+COUNTIFS(Consolidate!$A:$A,REPORT!$B$50,Consolidate!$F:$F,REPORT!$B51,Consolidate!$B:$B,REPORT!BZ$1)-COUNTIFS(SALES!$A:$A,REPORT!$B$50,SALES!$F:$F,REPORT!$B51,SALES!$B:$B,REPORT!BZ$1,SALES!$T:$T,"cancelled")</f>
        <v>8</v>
      </c>
      <c r="CA51" s="27">
        <f>COUNTIFS(SALES!$A:$A,REPORT!$B$50,SALES!$F:$F,REPORT!$B51,SALES!$B:$B,REPORT!CA$1)+COUNTIFS(Consolidate!$A:$A,REPORT!$B$50,Consolidate!$F:$F,REPORT!$B51,Consolidate!$B:$B,REPORT!CA$1)-COUNTIFS(SALES!$A:$A,REPORT!$B$50,SALES!$F:$F,REPORT!$B51,SALES!$B:$B,REPORT!CA$1,SALES!$T:$T,"cancelled")</f>
        <v>5</v>
      </c>
      <c r="CB51" s="27">
        <f>COUNTIFS(SALES!$A:$A,REPORT!$B$50,SALES!$F:$F,REPORT!$B51,SALES!$B:$B,REPORT!CB$1)+COUNTIFS(Consolidate!$A:$A,REPORT!$B$50,Consolidate!$F:$F,REPORT!$B51,Consolidate!$B:$B,REPORT!CB$1)-COUNTIFS(SALES!$A:$A,REPORT!$B$50,SALES!$F:$F,REPORT!$B51,SALES!$B:$B,REPORT!CB$1,SALES!$T:$T,"cancelled")</f>
        <v>2</v>
      </c>
      <c r="CC51" s="27">
        <f>COUNTIFS(SALES!$A:$A,REPORT!$B$50,SALES!$F:$F,REPORT!$B51,SALES!$B:$B,REPORT!CC$1)+COUNTIFS(Consolidate!$A:$A,REPORT!$B$50,Consolidate!$F:$F,REPORT!$B51,Consolidate!$B:$B,REPORT!CC$1)-COUNTIFS(SALES!$A:$A,REPORT!$B$50,SALES!$F:$F,REPORT!$B51,SALES!$B:$B,REPORT!CC$1,SALES!$T:$T,"cancelled")</f>
        <v>4</v>
      </c>
    </row>
    <row r="52" spans="1:81" x14ac:dyDescent="0.3">
      <c r="A52" s="19" t="s">
        <v>426</v>
      </c>
      <c r="B52" s="19" t="s">
        <v>421</v>
      </c>
      <c r="C52" s="12">
        <f>G52+H52+I52+F52+E52+D52</f>
        <v>3</v>
      </c>
      <c r="D52" s="12">
        <f>SUM(M52:Q52)</f>
        <v>0</v>
      </c>
      <c r="E52" s="12">
        <f>SUM(R52:AC52)</f>
        <v>0</v>
      </c>
      <c r="F52" s="12">
        <f>SUM(AD52:AO52)</f>
        <v>0</v>
      </c>
      <c r="G52" s="12">
        <f>SUM(AP52:BA52)</f>
        <v>0</v>
      </c>
      <c r="H52" s="12">
        <f>SUM(BB52:BM52)</f>
        <v>0</v>
      </c>
      <c r="I52" s="12">
        <f>SUM(BN52:BY52)</f>
        <v>3</v>
      </c>
      <c r="J52" s="12">
        <f>SUM(BZ52:CK52)</f>
        <v>1</v>
      </c>
      <c r="K52" s="12"/>
      <c r="L52" s="12"/>
      <c r="M52" s="27">
        <f>COUNTIFS(SALES!$A:$A,REPORT!$B$50,SALES!$F:$F,REPORT!$B52,SALES!$B:$B,REPORT!M$1)+COUNTIFS(Consolidate!$A:$A,REPORT!$B$50,Consolidate!$F:$F,REPORT!$B52,Consolidate!$B:$B,REPORT!M$1)</f>
        <v>0</v>
      </c>
      <c r="N52" s="27">
        <f>COUNTIFS(SALES!$A:$A,REPORT!$B$50,SALES!$F:$F,REPORT!$B52,SALES!$B:$B,REPORT!N$1)+COUNTIFS(Consolidate!$A:$A,REPORT!$B$50,Consolidate!$F:$F,REPORT!$B52,Consolidate!$B:$B,REPORT!N$1)</f>
        <v>0</v>
      </c>
      <c r="O52" s="27">
        <f>COUNTIFS(SALES!$A:$A,REPORT!$B$50,SALES!$F:$F,REPORT!$B52,SALES!$B:$B,REPORT!O$1)+COUNTIFS(Consolidate!$A:$A,REPORT!$B$50,Consolidate!$F:$F,REPORT!$B52,Consolidate!$B:$B,REPORT!O$1)</f>
        <v>0</v>
      </c>
      <c r="P52" s="27">
        <f>COUNTIFS(SALES!$A:$A,REPORT!$B$50,SALES!$F:$F,REPORT!$B52,SALES!$B:$B,REPORT!P$1)+COUNTIFS(Consolidate!$A:$A,REPORT!$B$50,Consolidate!$F:$F,REPORT!$B52,Consolidate!$B:$B,REPORT!P$1)</f>
        <v>0</v>
      </c>
      <c r="Q52" s="27">
        <f>COUNTIFS(SALES!$A:$A,REPORT!$B$50,SALES!$F:$F,REPORT!$B52,SALES!$B:$B,REPORT!Q$1)+COUNTIFS(Consolidate!$A:$A,REPORT!$B$50,Consolidate!$F:$F,REPORT!$B52,Consolidate!$B:$B,REPORT!Q$1)</f>
        <v>0</v>
      </c>
      <c r="R52" s="27">
        <f>COUNTIFS(SALES!$A:$A,REPORT!$B$50,SALES!$F:$F,REPORT!$B52,SALES!$B:$B,REPORT!R$1)+COUNTIFS(Consolidate!$A:$A,REPORT!$B$50,Consolidate!$F:$F,REPORT!$B52,Consolidate!$B:$B,REPORT!R$1)</f>
        <v>0</v>
      </c>
      <c r="S52" s="27">
        <f>COUNTIFS(SALES!$A:$A,REPORT!$B$50,SALES!$F:$F,REPORT!$B52,SALES!$B:$B,REPORT!S$1)+COUNTIFS(Consolidate!$A:$A,REPORT!$B$50,Consolidate!$F:$F,REPORT!$B52,Consolidate!$B:$B,REPORT!S$1)</f>
        <v>0</v>
      </c>
      <c r="T52" s="27">
        <f>COUNTIFS(SALES!$A:$A,REPORT!$B$50,SALES!$F:$F,REPORT!$B52,SALES!$B:$B,REPORT!T$1)+COUNTIFS(Consolidate!$A:$A,REPORT!$B$50,Consolidate!$F:$F,REPORT!$B52,Consolidate!$B:$B,REPORT!T$1)</f>
        <v>0</v>
      </c>
      <c r="U52" s="27">
        <f>COUNTIFS(SALES!$A:$A,REPORT!$B$50,SALES!$F:$F,REPORT!$B52,SALES!$B:$B,REPORT!U$1)+COUNTIFS(Consolidate!$A:$A,REPORT!$B$50,Consolidate!$F:$F,REPORT!$B52,Consolidate!$B:$B,REPORT!U$1)</f>
        <v>0</v>
      </c>
      <c r="V52" s="27">
        <f>COUNTIFS(SALES!$A:$A,REPORT!$B$50,SALES!$F:$F,REPORT!$B52,SALES!$B:$B,REPORT!V$1)+COUNTIFS(Consolidate!$A:$A,REPORT!$B$50,Consolidate!$F:$F,REPORT!$B52,Consolidate!$B:$B,REPORT!V$1)</f>
        <v>0</v>
      </c>
      <c r="W52" s="27">
        <f>COUNTIFS(SALES!$A:$A,REPORT!$B$50,SALES!$F:$F,REPORT!$B52,SALES!$B:$B,REPORT!W$1)+COUNTIFS(Consolidate!$A:$A,REPORT!$B$50,Consolidate!$F:$F,REPORT!$B52,Consolidate!$B:$B,REPORT!W$1)</f>
        <v>0</v>
      </c>
      <c r="X52" s="27">
        <f>COUNTIFS(SALES!$A:$A,REPORT!$B$50,SALES!$F:$F,REPORT!$B52,SALES!$B:$B,REPORT!X$1)+COUNTIFS(Consolidate!$A:$A,REPORT!$B$50,Consolidate!$F:$F,REPORT!$B52,Consolidate!$B:$B,REPORT!X$1)</f>
        <v>0</v>
      </c>
      <c r="Y52" s="27">
        <f>COUNTIFS(SALES!$A:$A,REPORT!$B$50,SALES!$F:$F,REPORT!$B52,SALES!$B:$B,REPORT!Y$1)+COUNTIFS(Consolidate!$A:$A,REPORT!$B$50,Consolidate!$F:$F,REPORT!$B52,Consolidate!$B:$B,REPORT!Y$1)</f>
        <v>0</v>
      </c>
      <c r="Z52" s="27">
        <f>COUNTIFS(SALES!$A:$A,REPORT!$B$50,SALES!$F:$F,REPORT!$B52,SALES!$B:$B,REPORT!Z$1)+COUNTIFS(Consolidate!$A:$A,REPORT!$B$50,Consolidate!$F:$F,REPORT!$B52,Consolidate!$B:$B,REPORT!Z$1)</f>
        <v>0</v>
      </c>
      <c r="AA52" s="27">
        <f>COUNTIFS(SALES!$A:$A,REPORT!$B$50,SALES!$F:$F,REPORT!$B52,SALES!$B:$B,REPORT!AA$1)+COUNTIFS(Consolidate!$A:$A,REPORT!$B$50,Consolidate!$F:$F,REPORT!$B52,Consolidate!$B:$B,REPORT!AA$1)</f>
        <v>0</v>
      </c>
      <c r="AB52" s="27">
        <f>COUNTIFS(SALES!$A:$A,REPORT!$B$50,SALES!$F:$F,REPORT!$B52,SALES!$B:$B,REPORT!AB$1)+COUNTIFS(Consolidate!$A:$A,REPORT!$B$50,Consolidate!$F:$F,REPORT!$B52,Consolidate!$B:$B,REPORT!AB$1)</f>
        <v>0</v>
      </c>
      <c r="AC52" s="27">
        <f>COUNTIFS(SALES!$A:$A,REPORT!$B$50,SALES!$F:$F,REPORT!$B52,SALES!$B:$B,REPORT!AC$1)+COUNTIFS(Consolidate!$A:$A,REPORT!$B$50,Consolidate!$F:$F,REPORT!$B52,Consolidate!$B:$B,REPORT!AC$1)</f>
        <v>0</v>
      </c>
      <c r="AD52" s="27">
        <f>COUNTIFS(SALES!$A:$A,REPORT!$B$50,SALES!$F:$F,REPORT!$B52,SALES!$B:$B,REPORT!AD$1)+COUNTIFS(Consolidate!$A:$A,REPORT!$B$50,Consolidate!$F:$F,REPORT!$B52,Consolidate!$B:$B,REPORT!AD$1)</f>
        <v>0</v>
      </c>
      <c r="AE52" s="27">
        <f>COUNTIFS(SALES!$A:$A,REPORT!$B$50,SALES!$F:$F,REPORT!$B52,SALES!$B:$B,REPORT!AE$1)+COUNTIFS(Consolidate!$A:$A,REPORT!$B$50,Consolidate!$F:$F,REPORT!$B52,Consolidate!$B:$B,REPORT!AE$1)</f>
        <v>0</v>
      </c>
      <c r="AF52" s="27">
        <f>COUNTIFS(SALES!$A:$A,REPORT!$B$50,SALES!$F:$F,REPORT!$B52,SALES!$B:$B,REPORT!AF$1)+COUNTIFS(Consolidate!$A:$A,REPORT!$B$50,Consolidate!$F:$F,REPORT!$B52,Consolidate!$B:$B,REPORT!AF$1)</f>
        <v>0</v>
      </c>
      <c r="AG52" s="27">
        <f>COUNTIFS(SALES!$A:$A,REPORT!$B$50,SALES!$F:$F,REPORT!$B52,SALES!$B:$B,REPORT!AG$1)+COUNTIFS(Consolidate!$A:$A,REPORT!$B$50,Consolidate!$F:$F,REPORT!$B52,Consolidate!$B:$B,REPORT!AG$1)</f>
        <v>0</v>
      </c>
      <c r="AH52" s="27">
        <f>COUNTIFS(SALES!$A:$A,REPORT!$B$50,SALES!$F:$F,REPORT!$B52,SALES!$B:$B,REPORT!AH$1)+COUNTIFS(Consolidate!$A:$A,REPORT!$B$50,Consolidate!$F:$F,REPORT!$B52,Consolidate!$B:$B,REPORT!AH$1)</f>
        <v>0</v>
      </c>
      <c r="AI52" s="27">
        <f>COUNTIFS(SALES!$A:$A,REPORT!$B$50,SALES!$F:$F,REPORT!$B52,SALES!$B:$B,REPORT!AI$1)+COUNTIFS(Consolidate!$A:$A,REPORT!$B$50,Consolidate!$F:$F,REPORT!$B52,Consolidate!$B:$B,REPORT!AI$1)</f>
        <v>0</v>
      </c>
      <c r="AJ52" s="27">
        <f>COUNTIFS(SALES!$A:$A,REPORT!$B$50,SALES!$F:$F,REPORT!$B52,SALES!$B:$B,REPORT!AJ$1)+COUNTIFS(Consolidate!$A:$A,REPORT!$B$50,Consolidate!$F:$F,REPORT!$B52,Consolidate!$B:$B,REPORT!AJ$1)</f>
        <v>0</v>
      </c>
      <c r="AK52" s="27">
        <f>COUNTIFS(SALES!$A:$A,REPORT!$B$50,SALES!$F:$F,REPORT!$B52,SALES!$B:$B,REPORT!AK$1)+COUNTIFS(Consolidate!$A:$A,REPORT!$B$50,Consolidate!$F:$F,REPORT!$B52,Consolidate!$B:$B,REPORT!AK$1)</f>
        <v>0</v>
      </c>
      <c r="AL52" s="27">
        <f>COUNTIFS(SALES!$A:$A,REPORT!$B$50,SALES!$F:$F,REPORT!$B52,SALES!$B:$B,REPORT!AL$1)+COUNTIFS(Consolidate!$A:$A,REPORT!$B$50,Consolidate!$F:$F,REPORT!$B52,Consolidate!$B:$B,REPORT!AL$1)</f>
        <v>0</v>
      </c>
      <c r="AM52" s="27">
        <f>COUNTIFS(SALES!$A:$A,REPORT!$B$50,SALES!$F:$F,REPORT!$B52,SALES!$B:$B,REPORT!AM$1)+COUNTIFS(Consolidate!$A:$A,REPORT!$B$50,Consolidate!$F:$F,REPORT!$B52,Consolidate!$B:$B,REPORT!AM$1)</f>
        <v>0</v>
      </c>
      <c r="AN52" s="27">
        <f>COUNTIFS(SALES!$A:$A,REPORT!$B$50,SALES!$F:$F,REPORT!$B52,SALES!$B:$B,REPORT!AN$1)+COUNTIFS(Consolidate!$A:$A,REPORT!$B$50,Consolidate!$F:$F,REPORT!$B52,Consolidate!$B:$B,REPORT!AN$1)</f>
        <v>0</v>
      </c>
      <c r="AO52" s="27">
        <f>COUNTIFS(SALES!$A:$A,REPORT!$B$50,SALES!$F:$F,REPORT!$B52,SALES!$B:$B,REPORT!AO$1)+COUNTIFS(Consolidate!$A:$A,REPORT!$B$50,Consolidate!$F:$F,REPORT!$B52,Consolidate!$B:$B,REPORT!AO$1)</f>
        <v>0</v>
      </c>
      <c r="AP52" s="27">
        <f>COUNTIFS(SALES!$A:$A,REPORT!$B$50,SALES!$F:$F,REPORT!$B52,SALES!$B:$B,REPORT!AP$1)+COUNTIFS(Consolidate!$A:$A,REPORT!$B$50,Consolidate!$F:$F,REPORT!$B52,Consolidate!$B:$B,REPORT!AP$1)</f>
        <v>0</v>
      </c>
      <c r="AQ52" s="27">
        <f>COUNTIFS(SALES!$A:$A,REPORT!$B$50,SALES!$F:$F,REPORT!$B52,SALES!$B:$B,REPORT!AQ$1)+COUNTIFS(Consolidate!$A:$A,REPORT!$B$50,Consolidate!$F:$F,REPORT!$B52,Consolidate!$B:$B,REPORT!AQ$1)</f>
        <v>0</v>
      </c>
      <c r="AR52" s="27">
        <f>COUNTIFS(SALES!$A:$A,REPORT!$B$50,SALES!$F:$F,REPORT!$B52,SALES!$B:$B,REPORT!AR$1)+COUNTIFS(Consolidate!$A:$A,REPORT!$B$50,Consolidate!$F:$F,REPORT!$B52,Consolidate!$B:$B,REPORT!AR$1)</f>
        <v>0</v>
      </c>
      <c r="AS52" s="27">
        <f>COUNTIFS(SALES!$A:$A,REPORT!$B$50,SALES!$F:$F,REPORT!$B52,SALES!$B:$B,REPORT!AS$1)+COUNTIFS(Consolidate!$A:$A,REPORT!$B$50,Consolidate!$F:$F,REPORT!$B52,Consolidate!$B:$B,REPORT!AS$1)</f>
        <v>0</v>
      </c>
      <c r="AT52" s="27">
        <f>COUNTIFS(SALES!$A:$A,REPORT!$B$50,SALES!$F:$F,REPORT!$B52,SALES!$B:$B,REPORT!AT$1)+COUNTIFS(Consolidate!$A:$A,REPORT!$B$50,Consolidate!$F:$F,REPORT!$B52,Consolidate!$B:$B,REPORT!AT$1)</f>
        <v>0</v>
      </c>
      <c r="AU52" s="27">
        <f>COUNTIFS(SALES!$A:$A,REPORT!$B$50,SALES!$F:$F,REPORT!$B52,SALES!$B:$B,REPORT!AU$1)+COUNTIFS(Consolidate!$A:$A,REPORT!$B$50,Consolidate!$F:$F,REPORT!$B52,Consolidate!$B:$B,REPORT!AU$1)</f>
        <v>0</v>
      </c>
      <c r="AV52" s="27">
        <f>COUNTIFS(SALES!$A:$A,REPORT!$B$50,SALES!$F:$F,REPORT!$B52,SALES!$B:$B,REPORT!AV$1)+COUNTIFS(Consolidate!$A:$A,REPORT!$B$50,Consolidate!$F:$F,REPORT!$B52,Consolidate!$B:$B,REPORT!AV$1)</f>
        <v>0</v>
      </c>
      <c r="AW52" s="27">
        <f>COUNTIFS(SALES!$A:$A,REPORT!$B$50,SALES!$F:$F,REPORT!$B52,SALES!$B:$B,REPORT!AW$1)+COUNTIFS(Consolidate!$A:$A,REPORT!$B$50,Consolidate!$F:$F,REPORT!$B52,Consolidate!$B:$B,REPORT!AW$1)</f>
        <v>0</v>
      </c>
      <c r="AX52" s="27">
        <f>COUNTIFS(SALES!$A:$A,REPORT!$B$50,SALES!$F:$F,REPORT!$B52,SALES!$B:$B,REPORT!AX$1)+COUNTIFS(Consolidate!$A:$A,REPORT!$B$50,Consolidate!$F:$F,REPORT!$B52,Consolidate!$B:$B,REPORT!AX$1)</f>
        <v>0</v>
      </c>
      <c r="AY52" s="27">
        <f>COUNTIFS(SALES!$A:$A,REPORT!$B$50,SALES!$F:$F,REPORT!$B52,SALES!$B:$B,REPORT!AY$1)+COUNTIFS(Consolidate!$A:$A,REPORT!$B$50,Consolidate!$F:$F,REPORT!$B52,Consolidate!$B:$B,REPORT!AY$1)</f>
        <v>0</v>
      </c>
      <c r="AZ52" s="27">
        <f>COUNTIFS(SALES!$A:$A,REPORT!$B$50,SALES!$F:$F,REPORT!$B52,SALES!$B:$B,REPORT!AZ$1)+COUNTIFS(Consolidate!$A:$A,REPORT!$B$50,Consolidate!$F:$F,REPORT!$B52,Consolidate!$B:$B,REPORT!AZ$1)</f>
        <v>0</v>
      </c>
      <c r="BA52" s="27">
        <f>COUNTIFS(SALES!$A:$A,REPORT!$B$50,SALES!$F:$F,REPORT!$B52,SALES!$B:$B,REPORT!BA$1)+COUNTIFS(Consolidate!$A:$A,REPORT!$B$50,Consolidate!$F:$F,REPORT!$B52,Consolidate!$B:$B,REPORT!BA$1)</f>
        <v>0</v>
      </c>
      <c r="BB52" s="27">
        <f>COUNTIFS(SALES!$A:$A,REPORT!$B$50,SALES!$F:$F,REPORT!$B52,SALES!$B:$B,REPORT!BB$1)+COUNTIFS(Consolidate!$A:$A,REPORT!$B$50,Consolidate!$F:$F,REPORT!$B52,Consolidate!$B:$B,REPORT!BB$1)</f>
        <v>0</v>
      </c>
      <c r="BC52" s="27">
        <f>COUNTIFS(SALES!$A:$A,REPORT!$B$50,SALES!$F:$F,REPORT!$B52,SALES!$B:$B,REPORT!BC$1)+COUNTIFS(Consolidate!$A:$A,REPORT!$B$50,Consolidate!$F:$F,REPORT!$B52,Consolidate!$B:$B,REPORT!BC$1)</f>
        <v>0</v>
      </c>
      <c r="BD52" s="27">
        <f>COUNTIFS(SALES!$A:$A,REPORT!$B$50,SALES!$F:$F,REPORT!$B52,SALES!$B:$B,REPORT!BD$1)+COUNTIFS(Consolidate!$A:$A,REPORT!$B$50,Consolidate!$F:$F,REPORT!$B52,Consolidate!$B:$B,REPORT!BD$1)</f>
        <v>0</v>
      </c>
      <c r="BE52" s="27">
        <f>COUNTIFS(SALES!$A:$A,REPORT!$B$50,SALES!$F:$F,REPORT!$B52,SALES!$B:$B,REPORT!BE$1)+COUNTIFS(Consolidate!$A:$A,REPORT!$B$50,Consolidate!$F:$F,REPORT!$B52,Consolidate!$B:$B,REPORT!BE$1)</f>
        <v>0</v>
      </c>
      <c r="BF52" s="27">
        <f>COUNTIFS(SALES!$A:$A,REPORT!$B$50,SALES!$F:$F,REPORT!$B52,SALES!$B:$B,REPORT!BF$1)+COUNTIFS(Consolidate!$A:$A,REPORT!$B$50,Consolidate!$F:$F,REPORT!$B52,Consolidate!$B:$B,REPORT!BF$1)</f>
        <v>0</v>
      </c>
      <c r="BG52" s="27">
        <f>COUNTIFS(SALES!$A:$A,REPORT!$B$50,SALES!$F:$F,REPORT!$B52,SALES!$B:$B,REPORT!BG$1)+COUNTIFS(Consolidate!$A:$A,REPORT!$B$50,Consolidate!$F:$F,REPORT!$B52,Consolidate!$B:$B,REPORT!BG$1)-COUNTIFS(SALES!$A:$A,REPORT!$B$50,SALES!$F:$F,REPORT!$B52,SALES!$B:$B,REPORT!BG$1,SALES!$T:$T,"cancelled")*2</f>
        <v>0</v>
      </c>
      <c r="BH52" s="27">
        <f>COUNTIFS(SALES!$A:$A,REPORT!$B$50,SALES!$F:$F,REPORT!$B52,SALES!$B:$B,REPORT!BH$1)+COUNTIFS(Consolidate!$A:$A,REPORT!$B$50,Consolidate!$F:$F,REPORT!$B52,Consolidate!$B:$B,REPORT!BH$1)-COUNTIFS(SALES!$A:$A,REPORT!$B$50,SALES!$F:$F,REPORT!$B52,SALES!$B:$B,REPORT!BH$1,SALES!$T:$T,"cancelled")*2</f>
        <v>0</v>
      </c>
      <c r="BI52" s="27">
        <f>COUNTIFS(SALES!$A:$A,REPORT!$B$50,SALES!$F:$F,REPORT!$B52,SALES!$B:$B,REPORT!BI$1)+COUNTIFS(Consolidate!$A:$A,REPORT!$B$50,Consolidate!$F:$F,REPORT!$B52,Consolidate!$B:$B,REPORT!BI$1)-COUNTIFS(SALES!$A:$A,REPORT!$B$50,SALES!$F:$F,REPORT!$B52,SALES!$B:$B,REPORT!BI$1,SALES!$T:$T,"cancelled")*2</f>
        <v>0</v>
      </c>
      <c r="BJ52" s="27">
        <f>COUNTIFS(SALES!$A:$A,REPORT!$B$50,SALES!$F:$F,REPORT!$B52,SALES!$B:$B,REPORT!BJ$1)+COUNTIFS(Consolidate!$A:$A,REPORT!$B$50,Consolidate!$F:$F,REPORT!$B52,Consolidate!$B:$B,REPORT!BJ$1)-COUNTIFS(SALES!$A:$A,REPORT!$B$50,SALES!$F:$F,REPORT!$B52,SALES!$B:$B,REPORT!BJ$1,SALES!$T:$T,"cancelled")*2</f>
        <v>0</v>
      </c>
      <c r="BK52" s="27">
        <f>COUNTIFS(SALES!$A:$A,REPORT!$B$50,SALES!$F:$F,REPORT!$B52,SALES!$B:$B,REPORT!BK$1)+COUNTIFS(Consolidate!$A:$A,REPORT!$B$50,Consolidate!$F:$F,REPORT!$B52,Consolidate!$B:$B,REPORT!BK$1)-COUNTIFS(SALES!$A:$A,REPORT!$B$50,SALES!$F:$F,REPORT!$B52,SALES!$B:$B,REPORT!BK$1,SALES!$T:$T,"cancelled")*2</f>
        <v>0</v>
      </c>
      <c r="BL52" s="27">
        <f>COUNTIFS(SALES!$A:$A,REPORT!$B$50,SALES!$F:$F,REPORT!$B52,SALES!$B:$B,REPORT!BL$1)+COUNTIFS(Consolidate!$A:$A,REPORT!$B$50,Consolidate!$F:$F,REPORT!$B52,Consolidate!$B:$B,REPORT!BL$1)-COUNTIFS(SALES!$A:$A,REPORT!$B$50,SALES!$F:$F,REPORT!$B52,SALES!$B:$B,REPORT!BL$1,SALES!$T:$T,"cancelled")*2</f>
        <v>0</v>
      </c>
      <c r="BM52" s="27">
        <f>COUNTIFS(SALES!$A:$A,REPORT!$B$50,SALES!$F:$F,REPORT!$B52,SALES!$B:$B,REPORT!BM$1)+COUNTIFS(Consolidate!$A:$A,REPORT!$B$50,Consolidate!$F:$F,REPORT!$B52,Consolidate!$B:$B,REPORT!BM$1)-COUNTIFS(SALES!$A:$A,REPORT!$B$50,SALES!$F:$F,REPORT!$B52,SALES!$B:$B,REPORT!BM$1,SALES!$T:$T,"cancelled")*2</f>
        <v>0</v>
      </c>
      <c r="BN52" s="27">
        <f>COUNTIFS(SALES!$A:$A,REPORT!$B$50,SALES!$F:$F,REPORT!$B52,SALES!$B:$B,REPORT!BN$1)+COUNTIFS(Consolidate!$A:$A,REPORT!$B$50,Consolidate!$F:$F,REPORT!$B52,Consolidate!$B:$B,REPORT!BN$1)-COUNTIFS(SALES!$A:$A,REPORT!$B$50,SALES!$F:$F,REPORT!$B52,SALES!$B:$B,REPORT!BN$1,SALES!$T:$T,"cancelled")*2</f>
        <v>0</v>
      </c>
      <c r="BO52" s="27">
        <f>COUNTIFS(SALES!$A:$A,REPORT!$B$50,SALES!$F:$F,REPORT!$B52,SALES!$B:$B,REPORT!BO$1)+COUNTIFS(Consolidate!$A:$A,REPORT!$B$50,Consolidate!$F:$F,REPORT!$B52,Consolidate!$B:$B,REPORT!BO$1)-COUNTIFS(SALES!$A:$A,REPORT!$B$50,SALES!$F:$F,REPORT!$B52,SALES!$B:$B,REPORT!BO$1,SALES!$T:$T,"cancelled")*2</f>
        <v>0</v>
      </c>
      <c r="BP52" s="27">
        <f>COUNTIFS(SALES!$A:$A,REPORT!$B$50,SALES!$F:$F,REPORT!$B52,SALES!$B:$B,REPORT!BP$1)+COUNTIFS(Consolidate!$A:$A,REPORT!$B$50,Consolidate!$F:$F,REPORT!$B52,Consolidate!$B:$B,REPORT!BP$1)-COUNTIFS(SALES!$A:$A,REPORT!$B$50,SALES!$F:$F,REPORT!$B52,SALES!$B:$B,REPORT!BP$1,SALES!$T:$T,"cancelled")*2</f>
        <v>0</v>
      </c>
      <c r="BQ52" s="27">
        <f>COUNTIFS(SALES!$A:$A,REPORT!$B$50,SALES!$F:$F,REPORT!$B52,SALES!$B:$B,REPORT!BQ$1)+COUNTIFS(Consolidate!$A:$A,REPORT!$B$50,Consolidate!$F:$F,REPORT!$B52,Consolidate!$B:$B,REPORT!BQ$1)-COUNTIFS(SALES!$A:$A,REPORT!$B$50,SALES!$F:$F,REPORT!$B52,SALES!$B:$B,REPORT!BQ$1,SALES!$T:$T,"cancelled")*2</f>
        <v>0</v>
      </c>
      <c r="BR52" s="27">
        <f>COUNTIFS(SALES!$A:$A,REPORT!$B$50,SALES!$F:$F,REPORT!$B52,SALES!$B:$B,REPORT!BR$1)+COUNTIFS(Consolidate!$A:$A,REPORT!$B$50,Consolidate!$F:$F,REPORT!$B52,Consolidate!$B:$B,REPORT!BR$1)-COUNTIFS(SALES!$A:$A,REPORT!$B$50,SALES!$F:$F,REPORT!$B52,SALES!$B:$B,REPORT!BR$1,SALES!$T:$T,"cancelled")*2</f>
        <v>1</v>
      </c>
      <c r="BS52" s="27">
        <f>COUNTIFS(SALES!$A:$A,REPORT!$B$50,SALES!$F:$F,REPORT!$B52,SALES!$B:$B,REPORT!BS$1)+COUNTIFS(Consolidate!$A:$A,REPORT!$B$50,Consolidate!$F:$F,REPORT!$B52,Consolidate!$B:$B,REPORT!BS$1)-COUNTIFS(SALES!$A:$A,REPORT!$B$50,SALES!$F:$F,REPORT!$B52,SALES!$B:$B,REPORT!BS$1,SALES!$T:$T,"cancelled")*2</f>
        <v>1</v>
      </c>
      <c r="BT52" s="27">
        <f>COUNTIFS(SALES!$A:$A,REPORT!$B$50,SALES!$F:$F,REPORT!$B52,SALES!$B:$B,REPORT!BT$1)+COUNTIFS(Consolidate!$A:$A,REPORT!$B$50,Consolidate!$F:$F,REPORT!$B52,Consolidate!$B:$B,REPORT!BT$1)-COUNTIFS(SALES!$A:$A,REPORT!$B$50,SALES!$F:$F,REPORT!$B52,SALES!$B:$B,REPORT!BT$1,SALES!$T:$T,"cancelled")*2</f>
        <v>0</v>
      </c>
      <c r="BU52" s="27">
        <f>COUNTIFS(SALES!$A:$A,REPORT!$B$50,SALES!$F:$F,REPORT!$B52,SALES!$B:$B,REPORT!BU$1)+COUNTIFS(Consolidate!$A:$A,REPORT!$B$50,Consolidate!$F:$F,REPORT!$B52,Consolidate!$B:$B,REPORT!BU$1)-COUNTIFS(SALES!$A:$A,REPORT!$B$50,SALES!$F:$F,REPORT!$B52,SALES!$B:$B,REPORT!BU$1,SALES!$T:$T,"cancelled")*2</f>
        <v>0</v>
      </c>
      <c r="BV52" s="27">
        <f>COUNTIFS(SALES!$A:$A,REPORT!$B$50,SALES!$F:$F,REPORT!$B52,SALES!$B:$B,REPORT!BV$1)+COUNTIFS(Consolidate!$A:$A,REPORT!$B$50,Consolidate!$F:$F,REPORT!$B52,Consolidate!$B:$B,REPORT!BV$1)-COUNTIFS(SALES!$A:$A,REPORT!$B$50,SALES!$F:$F,REPORT!$B52,SALES!$B:$B,REPORT!BV$1,SALES!$T:$T,"cancelled")*2</f>
        <v>0</v>
      </c>
      <c r="BW52" s="27">
        <f>COUNTIFS(SALES!$A:$A,REPORT!$B$50,SALES!$F:$F,REPORT!$B52,SALES!$B:$B,REPORT!BW$1)+COUNTIFS(Consolidate!$A:$A,REPORT!$B$50,Consolidate!$F:$F,REPORT!$B52,Consolidate!$B:$B,REPORT!BW$1)-COUNTIFS(SALES!$A:$A,REPORT!$B$50,SALES!$F:$F,REPORT!$B52,SALES!$B:$B,REPORT!BW$1,SALES!$T:$T,"cancelled")*2</f>
        <v>0</v>
      </c>
      <c r="BX52" s="27">
        <f>COUNTIFS(SALES!$A:$A,REPORT!$B$50,SALES!$F:$F,REPORT!$B52,SALES!$B:$B,REPORT!BX$1)+COUNTIFS(Consolidate!$A:$A,REPORT!$B$50,Consolidate!$F:$F,REPORT!$B52,Consolidate!$B:$B,REPORT!BX$1)-COUNTIFS(SALES!$A:$A,REPORT!$B$50,SALES!$F:$F,REPORT!$B52,SALES!$B:$B,REPORT!BX$1,SALES!$T:$T,"cancelled")*2</f>
        <v>0</v>
      </c>
      <c r="BY52" s="27">
        <f>COUNTIFS(SALES!$A:$A,REPORT!$B$50,SALES!$F:$F,REPORT!$B52,SALES!$B:$B,REPORT!BY$1)+COUNTIFS(Consolidate!$A:$A,REPORT!$B$50,Consolidate!$F:$F,REPORT!$B52,Consolidate!$B:$B,REPORT!BY$1)-COUNTIFS(SALES!$A:$A,REPORT!$B$50,SALES!$F:$F,REPORT!$B52,SALES!$B:$B,REPORT!BY$1,SALES!$T:$T,"cancelled")*2</f>
        <v>1</v>
      </c>
      <c r="BZ52" s="27">
        <f>COUNTIFS(SALES!$A:$A,REPORT!$B$50,SALES!$F:$F,REPORT!$B52,SALES!$B:$B,REPORT!BZ$1)+COUNTIFS(Consolidate!$A:$A,REPORT!$B$50,Consolidate!$F:$F,REPORT!$B52,Consolidate!$B:$B,REPORT!BZ$1)-COUNTIFS(SALES!$A:$A,REPORT!$B$50,SALES!$F:$F,REPORT!$B52,SALES!$B:$B,REPORT!BZ$1,SALES!$T:$T,"cancelled")</f>
        <v>0</v>
      </c>
      <c r="CA52" s="27">
        <f>COUNTIFS(SALES!$A:$A,REPORT!$B$50,SALES!$F:$F,REPORT!$B52,SALES!$B:$B,REPORT!CA$1)+COUNTIFS(Consolidate!$A:$A,REPORT!$B$50,Consolidate!$F:$F,REPORT!$B52,Consolidate!$B:$B,REPORT!CA$1)-COUNTIFS(SALES!$A:$A,REPORT!$B$50,SALES!$F:$F,REPORT!$B52,SALES!$B:$B,REPORT!CA$1,SALES!$T:$T,"cancelled")</f>
        <v>0</v>
      </c>
      <c r="CB52" s="27">
        <f>COUNTIFS(SALES!$A:$A,REPORT!$B$50,SALES!$F:$F,REPORT!$B52,SALES!$B:$B,REPORT!CB$1)+COUNTIFS(Consolidate!$A:$A,REPORT!$B$50,Consolidate!$F:$F,REPORT!$B52,Consolidate!$B:$B,REPORT!CB$1)-COUNTIFS(SALES!$A:$A,REPORT!$B$50,SALES!$F:$F,REPORT!$B52,SALES!$B:$B,REPORT!CB$1,SALES!$T:$T,"cancelled")</f>
        <v>1</v>
      </c>
      <c r="CC52" s="27">
        <f>COUNTIFS(SALES!$A:$A,REPORT!$B$50,SALES!$F:$F,REPORT!$B52,SALES!$B:$B,REPORT!CC$1)+COUNTIFS(Consolidate!$A:$A,REPORT!$B$50,Consolidate!$F:$F,REPORT!$B52,Consolidate!$B:$B,REPORT!CC$1)-COUNTIFS(SALES!$A:$A,REPORT!$B$50,SALES!$F:$F,REPORT!$B52,SALES!$B:$B,REPORT!CC$1,SALES!$T:$T,"cancelled")</f>
        <v>0</v>
      </c>
    </row>
    <row r="53" spans="1:81" x14ac:dyDescent="0.3">
      <c r="A53" s="19" t="s">
        <v>426</v>
      </c>
      <c r="B53" s="19" t="s">
        <v>413</v>
      </c>
      <c r="C53" s="12">
        <f>G53+H53+I53+F53+E53+D53</f>
        <v>92</v>
      </c>
      <c r="D53" s="12">
        <f>SUM(M53:Q53)</f>
        <v>0</v>
      </c>
      <c r="E53" s="12">
        <f>SUM(R53:AC53)</f>
        <v>0</v>
      </c>
      <c r="F53" s="12">
        <f>SUM(AD53:AO53)</f>
        <v>3</v>
      </c>
      <c r="G53" s="12">
        <f>SUM(AP53:BA53)</f>
        <v>33</v>
      </c>
      <c r="H53" s="12">
        <f>SUM(BB53:BM53)</f>
        <v>31</v>
      </c>
      <c r="I53" s="12">
        <f>SUM(BN53:BY53)</f>
        <v>25</v>
      </c>
      <c r="J53" s="12">
        <f>SUM(BZ53:CK53)</f>
        <v>9</v>
      </c>
      <c r="K53" s="12"/>
      <c r="L53" s="12"/>
      <c r="M53" s="27">
        <f>COUNTIFS(SALES!$A:$A,REPORT!$B$50,SALES!$F:$F,REPORT!$B53,SALES!$B:$B,REPORT!M$1)+COUNTIFS(Consolidate!$A:$A,REPORT!$B$50,Consolidate!$F:$F,REPORT!$B53,Consolidate!$B:$B,REPORT!M$1)</f>
        <v>0</v>
      </c>
      <c r="N53" s="27">
        <f>COUNTIFS(SALES!$A:$A,REPORT!$B$50,SALES!$F:$F,REPORT!$B53,SALES!$B:$B,REPORT!N$1)+COUNTIFS(Consolidate!$A:$A,REPORT!$B$50,Consolidate!$F:$F,REPORT!$B53,Consolidate!$B:$B,REPORT!N$1)</f>
        <v>0</v>
      </c>
      <c r="O53" s="27">
        <f>COUNTIFS(SALES!$A:$A,REPORT!$B$50,SALES!$F:$F,REPORT!$B53,SALES!$B:$B,REPORT!O$1)+COUNTIFS(Consolidate!$A:$A,REPORT!$B$50,Consolidate!$F:$F,REPORT!$B53,Consolidate!$B:$B,REPORT!O$1)</f>
        <v>0</v>
      </c>
      <c r="P53" s="27">
        <f>COUNTIFS(SALES!$A:$A,REPORT!$B$50,SALES!$F:$F,REPORT!$B53,SALES!$B:$B,REPORT!P$1)+COUNTIFS(Consolidate!$A:$A,REPORT!$B$50,Consolidate!$F:$F,REPORT!$B53,Consolidate!$B:$B,REPORT!P$1)</f>
        <v>0</v>
      </c>
      <c r="Q53" s="27">
        <f>COUNTIFS(SALES!$A:$A,REPORT!$B$50,SALES!$F:$F,REPORT!$B53,SALES!$B:$B,REPORT!Q$1)+COUNTIFS(Consolidate!$A:$A,REPORT!$B$50,Consolidate!$F:$F,REPORT!$B53,Consolidate!$B:$B,REPORT!Q$1)</f>
        <v>0</v>
      </c>
      <c r="R53" s="27">
        <f>COUNTIFS(SALES!$A:$A,REPORT!$B$50,SALES!$F:$F,REPORT!$B53,SALES!$B:$B,REPORT!R$1)+COUNTIFS(Consolidate!$A:$A,REPORT!$B$50,Consolidate!$F:$F,REPORT!$B53,Consolidate!$B:$B,REPORT!R$1)</f>
        <v>0</v>
      </c>
      <c r="S53" s="27">
        <f>COUNTIFS(SALES!$A:$A,REPORT!$B$50,SALES!$F:$F,REPORT!$B53,SALES!$B:$B,REPORT!S$1)+COUNTIFS(Consolidate!$A:$A,REPORT!$B$50,Consolidate!$F:$F,REPORT!$B53,Consolidate!$B:$B,REPORT!S$1)</f>
        <v>0</v>
      </c>
      <c r="T53" s="27">
        <f>COUNTIFS(SALES!$A:$A,REPORT!$B$50,SALES!$F:$F,REPORT!$B53,SALES!$B:$B,REPORT!T$1)+COUNTIFS(Consolidate!$A:$A,REPORT!$B$50,Consolidate!$F:$F,REPORT!$B53,Consolidate!$B:$B,REPORT!T$1)</f>
        <v>0</v>
      </c>
      <c r="U53" s="27">
        <f>COUNTIFS(SALES!$A:$A,REPORT!$B$50,SALES!$F:$F,REPORT!$B53,SALES!$B:$B,REPORT!U$1)+COUNTIFS(Consolidate!$A:$A,REPORT!$B$50,Consolidate!$F:$F,REPORT!$B53,Consolidate!$B:$B,REPORT!U$1)</f>
        <v>0</v>
      </c>
      <c r="V53" s="27">
        <f>COUNTIFS(SALES!$A:$A,REPORT!$B$50,SALES!$F:$F,REPORT!$B53,SALES!$B:$B,REPORT!V$1)+COUNTIFS(Consolidate!$A:$A,REPORT!$B$50,Consolidate!$F:$F,REPORT!$B53,Consolidate!$B:$B,REPORT!V$1)</f>
        <v>0</v>
      </c>
      <c r="W53" s="27">
        <f>COUNTIFS(SALES!$A:$A,REPORT!$B$50,SALES!$F:$F,REPORT!$B53,SALES!$B:$B,REPORT!W$1)+COUNTIFS(Consolidate!$A:$A,REPORT!$B$50,Consolidate!$F:$F,REPORT!$B53,Consolidate!$B:$B,REPORT!W$1)</f>
        <v>0</v>
      </c>
      <c r="X53" s="27">
        <f>COUNTIFS(SALES!$A:$A,REPORT!$B$50,SALES!$F:$F,REPORT!$B53,SALES!$B:$B,REPORT!X$1)+COUNTIFS(Consolidate!$A:$A,REPORT!$B$50,Consolidate!$F:$F,REPORT!$B53,Consolidate!$B:$B,REPORT!X$1)</f>
        <v>0</v>
      </c>
      <c r="Y53" s="27">
        <f>COUNTIFS(SALES!$A:$A,REPORT!$B$50,SALES!$F:$F,REPORT!$B53,SALES!$B:$B,REPORT!Y$1)+COUNTIFS(Consolidate!$A:$A,REPORT!$B$50,Consolidate!$F:$F,REPORT!$B53,Consolidate!$B:$B,REPORT!Y$1)</f>
        <v>0</v>
      </c>
      <c r="Z53" s="27">
        <f>COUNTIFS(SALES!$A:$A,REPORT!$B$50,SALES!$F:$F,REPORT!$B53,SALES!$B:$B,REPORT!Z$1)+COUNTIFS(Consolidate!$A:$A,REPORT!$B$50,Consolidate!$F:$F,REPORT!$B53,Consolidate!$B:$B,REPORT!Z$1)</f>
        <v>0</v>
      </c>
      <c r="AA53" s="27">
        <f>COUNTIFS(SALES!$A:$A,REPORT!$B$50,SALES!$F:$F,REPORT!$B53,SALES!$B:$B,REPORT!AA$1)+COUNTIFS(Consolidate!$A:$A,REPORT!$B$50,Consolidate!$F:$F,REPORT!$B53,Consolidate!$B:$B,REPORT!AA$1)</f>
        <v>0</v>
      </c>
      <c r="AB53" s="27">
        <f>COUNTIFS(SALES!$A:$A,REPORT!$B$50,SALES!$F:$F,REPORT!$B53,SALES!$B:$B,REPORT!AB$1)+COUNTIFS(Consolidate!$A:$A,REPORT!$B$50,Consolidate!$F:$F,REPORT!$B53,Consolidate!$B:$B,REPORT!AB$1)</f>
        <v>0</v>
      </c>
      <c r="AC53" s="27">
        <f>COUNTIFS(SALES!$A:$A,REPORT!$B$50,SALES!$F:$F,REPORT!$B53,SALES!$B:$B,REPORT!AC$1)+COUNTIFS(Consolidate!$A:$A,REPORT!$B$50,Consolidate!$F:$F,REPORT!$B53,Consolidate!$B:$B,REPORT!AC$1)</f>
        <v>0</v>
      </c>
      <c r="AD53" s="27">
        <f>COUNTIFS(SALES!$A:$A,REPORT!$B$50,SALES!$F:$F,REPORT!$B53,SALES!$B:$B,REPORT!AD$1)+COUNTIFS(Consolidate!$A:$A,REPORT!$B$50,Consolidate!$F:$F,REPORT!$B53,Consolidate!$B:$B,REPORT!AD$1)</f>
        <v>0</v>
      </c>
      <c r="AE53" s="27">
        <f>COUNTIFS(SALES!$A:$A,REPORT!$B$50,SALES!$F:$F,REPORT!$B53,SALES!$B:$B,REPORT!AE$1)+COUNTIFS(Consolidate!$A:$A,REPORT!$B$50,Consolidate!$F:$F,REPORT!$B53,Consolidate!$B:$B,REPORT!AE$1)</f>
        <v>0</v>
      </c>
      <c r="AF53" s="27">
        <f>COUNTIFS(SALES!$A:$A,REPORT!$B$50,SALES!$F:$F,REPORT!$B53,SALES!$B:$B,REPORT!AF$1)+COUNTIFS(Consolidate!$A:$A,REPORT!$B$50,Consolidate!$F:$F,REPORT!$B53,Consolidate!$B:$B,REPORT!AF$1)</f>
        <v>0</v>
      </c>
      <c r="AG53" s="27">
        <f>COUNTIFS(SALES!$A:$A,REPORT!$B$50,SALES!$F:$F,REPORT!$B53,SALES!$B:$B,REPORT!AG$1)+COUNTIFS(Consolidate!$A:$A,REPORT!$B$50,Consolidate!$F:$F,REPORT!$B53,Consolidate!$B:$B,REPORT!AG$1)</f>
        <v>0</v>
      </c>
      <c r="AH53" s="27">
        <f>COUNTIFS(SALES!$A:$A,REPORT!$B$50,SALES!$F:$F,REPORT!$B53,SALES!$B:$B,REPORT!AH$1)+COUNTIFS(Consolidate!$A:$A,REPORT!$B$50,Consolidate!$F:$F,REPORT!$B53,Consolidate!$B:$B,REPORT!AH$1)</f>
        <v>0</v>
      </c>
      <c r="AI53" s="27">
        <f>COUNTIFS(SALES!$A:$A,REPORT!$B$50,SALES!$F:$F,REPORT!$B53,SALES!$B:$B,REPORT!AI$1)+COUNTIFS(Consolidate!$A:$A,REPORT!$B$50,Consolidate!$F:$F,REPORT!$B53,Consolidate!$B:$B,REPORT!AI$1)</f>
        <v>0</v>
      </c>
      <c r="AJ53" s="27">
        <f>COUNTIFS(SALES!$A:$A,REPORT!$B$50,SALES!$F:$F,REPORT!$B53,SALES!$B:$B,REPORT!AJ$1)+COUNTIFS(Consolidate!$A:$A,REPORT!$B$50,Consolidate!$F:$F,REPORT!$B53,Consolidate!$B:$B,REPORT!AJ$1)</f>
        <v>0</v>
      </c>
      <c r="AK53" s="27">
        <f>COUNTIFS(SALES!$A:$A,REPORT!$B$50,SALES!$F:$F,REPORT!$B53,SALES!$B:$B,REPORT!AK$1)+COUNTIFS(Consolidate!$A:$A,REPORT!$B$50,Consolidate!$F:$F,REPORT!$B53,Consolidate!$B:$B,REPORT!AK$1)</f>
        <v>1</v>
      </c>
      <c r="AL53" s="27">
        <f>COUNTIFS(SALES!$A:$A,REPORT!$B$50,SALES!$F:$F,REPORT!$B53,SALES!$B:$B,REPORT!AL$1)+COUNTIFS(Consolidate!$A:$A,REPORT!$B$50,Consolidate!$F:$F,REPORT!$B53,Consolidate!$B:$B,REPORT!AL$1)</f>
        <v>2</v>
      </c>
      <c r="AM53" s="27">
        <f>COUNTIFS(SALES!$A:$A,REPORT!$B$50,SALES!$F:$F,REPORT!$B53,SALES!$B:$B,REPORT!AM$1)+COUNTIFS(Consolidate!$A:$A,REPORT!$B$50,Consolidate!$F:$F,REPORT!$B53,Consolidate!$B:$B,REPORT!AM$1)</f>
        <v>0</v>
      </c>
      <c r="AN53" s="27">
        <f>COUNTIFS(SALES!$A:$A,REPORT!$B$50,SALES!$F:$F,REPORT!$B53,SALES!$B:$B,REPORT!AN$1)+COUNTIFS(Consolidate!$A:$A,REPORT!$B$50,Consolidate!$F:$F,REPORT!$B53,Consolidate!$B:$B,REPORT!AN$1)</f>
        <v>0</v>
      </c>
      <c r="AO53" s="27">
        <f>COUNTIFS(SALES!$A:$A,REPORT!$B$50,SALES!$F:$F,REPORT!$B53,SALES!$B:$B,REPORT!AO$1)+COUNTIFS(Consolidate!$A:$A,REPORT!$B$50,Consolidate!$F:$F,REPORT!$B53,Consolidate!$B:$B,REPORT!AO$1)</f>
        <v>0</v>
      </c>
      <c r="AP53" s="27">
        <f>COUNTIFS(SALES!$A:$A,REPORT!$B$50,SALES!$F:$F,REPORT!$B53,SALES!$B:$B,REPORT!AP$1)+COUNTIFS(Consolidate!$A:$A,REPORT!$B$50,Consolidate!$F:$F,REPORT!$B53,Consolidate!$B:$B,REPORT!AP$1)</f>
        <v>1</v>
      </c>
      <c r="AQ53" s="27">
        <f>COUNTIFS(SALES!$A:$A,REPORT!$B$50,SALES!$F:$F,REPORT!$B53,SALES!$B:$B,REPORT!AQ$1)+COUNTIFS(Consolidate!$A:$A,REPORT!$B$50,Consolidate!$F:$F,REPORT!$B53,Consolidate!$B:$B,REPORT!AQ$1)</f>
        <v>7</v>
      </c>
      <c r="AR53" s="27">
        <f>COUNTIFS(SALES!$A:$A,REPORT!$B$50,SALES!$F:$F,REPORT!$B53,SALES!$B:$B,REPORT!AR$1)+COUNTIFS(Consolidate!$A:$A,REPORT!$B$50,Consolidate!$F:$F,REPORT!$B53,Consolidate!$B:$B,REPORT!AR$1)</f>
        <v>10</v>
      </c>
      <c r="AS53" s="27">
        <f>COUNTIFS(SALES!$A:$A,REPORT!$B$50,SALES!$F:$F,REPORT!$B53,SALES!$B:$B,REPORT!AS$1)+COUNTIFS(Consolidate!$A:$A,REPORT!$B$50,Consolidate!$F:$F,REPORT!$B53,Consolidate!$B:$B,REPORT!AS$1)</f>
        <v>7</v>
      </c>
      <c r="AT53" s="27">
        <f>COUNTIFS(SALES!$A:$A,REPORT!$B$50,SALES!$F:$F,REPORT!$B53,SALES!$B:$B,REPORT!AT$1)+COUNTIFS(Consolidate!$A:$A,REPORT!$B$50,Consolidate!$F:$F,REPORT!$B53,Consolidate!$B:$B,REPORT!AT$1)</f>
        <v>1</v>
      </c>
      <c r="AU53" s="27">
        <f>COUNTIFS(SALES!$A:$A,REPORT!$B$50,SALES!$F:$F,REPORT!$B53,SALES!$B:$B,REPORT!AU$1)+COUNTIFS(Consolidate!$A:$A,REPORT!$B$50,Consolidate!$F:$F,REPORT!$B53,Consolidate!$B:$B,REPORT!AU$1)</f>
        <v>1</v>
      </c>
      <c r="AV53" s="27">
        <f>COUNTIFS(SALES!$A:$A,REPORT!$B$50,SALES!$F:$F,REPORT!$B53,SALES!$B:$B,REPORT!AV$1)+COUNTIFS(Consolidate!$A:$A,REPORT!$B$50,Consolidate!$F:$F,REPORT!$B53,Consolidate!$B:$B,REPORT!AV$1)</f>
        <v>0</v>
      </c>
      <c r="AW53" s="27">
        <f>COUNTIFS(SALES!$A:$A,REPORT!$B$50,SALES!$F:$F,REPORT!$B53,SALES!$B:$B,REPORT!AW$1)+COUNTIFS(Consolidate!$A:$A,REPORT!$B$50,Consolidate!$F:$F,REPORT!$B53,Consolidate!$B:$B,REPORT!AW$1)</f>
        <v>0</v>
      </c>
      <c r="AX53" s="27">
        <f>COUNTIFS(SALES!$A:$A,REPORT!$B$50,SALES!$F:$F,REPORT!$B53,SALES!$B:$B,REPORT!AX$1)+COUNTIFS(Consolidate!$A:$A,REPORT!$B$50,Consolidate!$F:$F,REPORT!$B53,Consolidate!$B:$B,REPORT!AX$1)</f>
        <v>0</v>
      </c>
      <c r="AY53" s="27">
        <f>COUNTIFS(SALES!$A:$A,REPORT!$B$50,SALES!$F:$F,REPORT!$B53,SALES!$B:$B,REPORT!AY$1)+COUNTIFS(Consolidate!$A:$A,REPORT!$B$50,Consolidate!$F:$F,REPORT!$B53,Consolidate!$B:$B,REPORT!AY$1)</f>
        <v>1</v>
      </c>
      <c r="AZ53" s="27">
        <f>COUNTIFS(SALES!$A:$A,REPORT!$B$50,SALES!$F:$F,REPORT!$B53,SALES!$B:$B,REPORT!AZ$1)+COUNTIFS(Consolidate!$A:$A,REPORT!$B$50,Consolidate!$F:$F,REPORT!$B53,Consolidate!$B:$B,REPORT!AZ$1)</f>
        <v>5</v>
      </c>
      <c r="BA53" s="27">
        <f>COUNTIFS(SALES!$A:$A,REPORT!$B$50,SALES!$F:$F,REPORT!$B53,SALES!$B:$B,REPORT!BA$1)+COUNTIFS(Consolidate!$A:$A,REPORT!$B$50,Consolidate!$F:$F,REPORT!$B53,Consolidate!$B:$B,REPORT!BA$1)</f>
        <v>0</v>
      </c>
      <c r="BB53" s="27">
        <f>COUNTIFS(SALES!$A:$A,REPORT!$B$50,SALES!$F:$F,REPORT!$B53,SALES!$B:$B,REPORT!BB$1)+COUNTIFS(Consolidate!$A:$A,REPORT!$B$50,Consolidate!$F:$F,REPORT!$B53,Consolidate!$B:$B,REPORT!BB$1)</f>
        <v>3</v>
      </c>
      <c r="BC53" s="27">
        <f>COUNTIFS(SALES!$A:$A,REPORT!$B$50,SALES!$F:$F,REPORT!$B53,SALES!$B:$B,REPORT!BC$1)+COUNTIFS(Consolidate!$A:$A,REPORT!$B$50,Consolidate!$F:$F,REPORT!$B53,Consolidate!$B:$B,REPORT!BC$1)</f>
        <v>1</v>
      </c>
      <c r="BD53" s="27">
        <f>COUNTIFS(SALES!$A:$A,REPORT!$B$50,SALES!$F:$F,REPORT!$B53,SALES!$B:$B,REPORT!BD$1)+COUNTIFS(Consolidate!$A:$A,REPORT!$B$50,Consolidate!$F:$F,REPORT!$B53,Consolidate!$B:$B,REPORT!BD$1)</f>
        <v>1</v>
      </c>
      <c r="BE53" s="27">
        <f>COUNTIFS(SALES!$A:$A,REPORT!$B$50,SALES!$F:$F,REPORT!$B53,SALES!$B:$B,REPORT!BE$1)+COUNTIFS(Consolidate!$A:$A,REPORT!$B$50,Consolidate!$F:$F,REPORT!$B53,Consolidate!$B:$B,REPORT!BE$1)</f>
        <v>0</v>
      </c>
      <c r="BF53" s="27">
        <f>COUNTIFS(SALES!$A:$A,REPORT!$B$50,SALES!$F:$F,REPORT!$B53,SALES!$B:$B,REPORT!BF$1)+COUNTIFS(Consolidate!$A:$A,REPORT!$B$50,Consolidate!$F:$F,REPORT!$B53,Consolidate!$B:$B,REPORT!BF$1)</f>
        <v>0</v>
      </c>
      <c r="BG53" s="27">
        <f>COUNTIFS(SALES!$A:$A,REPORT!$B$50,SALES!$F:$F,REPORT!$B53,SALES!$B:$B,REPORT!BG$1)+COUNTIFS(Consolidate!$A:$A,REPORT!$B$50,Consolidate!$F:$F,REPORT!$B53,Consolidate!$B:$B,REPORT!BG$1)-COUNTIFS(SALES!$A:$A,REPORT!$B$50,SALES!$F:$F,REPORT!$B53,SALES!$B:$B,REPORT!BG$1,SALES!$T:$T,"cancelled")*2</f>
        <v>0</v>
      </c>
      <c r="BH53" s="27">
        <f>COUNTIFS(SALES!$A:$A,REPORT!$B$50,SALES!$F:$F,REPORT!$B53,SALES!$B:$B,REPORT!BH$1)+COUNTIFS(Consolidate!$A:$A,REPORT!$B$50,Consolidate!$F:$F,REPORT!$B53,Consolidate!$B:$B,REPORT!BH$1)-COUNTIFS(SALES!$A:$A,REPORT!$B$50,SALES!$F:$F,REPORT!$B53,SALES!$B:$B,REPORT!BH$1,SALES!$T:$T,"cancelled")*2</f>
        <v>1</v>
      </c>
      <c r="BI53" s="27">
        <f>COUNTIFS(SALES!$A:$A,REPORT!$B$50,SALES!$F:$F,REPORT!$B53,SALES!$B:$B,REPORT!BI$1)+COUNTIFS(Consolidate!$A:$A,REPORT!$B$50,Consolidate!$F:$F,REPORT!$B53,Consolidate!$B:$B,REPORT!BI$1)-COUNTIFS(SALES!$A:$A,REPORT!$B$50,SALES!$F:$F,REPORT!$B53,SALES!$B:$B,REPORT!BI$1,SALES!$T:$T,"cancelled")*2</f>
        <v>0</v>
      </c>
      <c r="BJ53" s="27">
        <f>COUNTIFS(SALES!$A:$A,REPORT!$B$50,SALES!$F:$F,REPORT!$B53,SALES!$B:$B,REPORT!BJ$1)+COUNTIFS(Consolidate!$A:$A,REPORT!$B$50,Consolidate!$F:$F,REPORT!$B53,Consolidate!$B:$B,REPORT!BJ$1)-COUNTIFS(SALES!$A:$A,REPORT!$B$50,SALES!$F:$F,REPORT!$B53,SALES!$B:$B,REPORT!BJ$1,SALES!$T:$T,"cancelled")*2</f>
        <v>0</v>
      </c>
      <c r="BK53" s="27">
        <f>COUNTIFS(SALES!$A:$A,REPORT!$B$50,SALES!$F:$F,REPORT!$B53,SALES!$B:$B,REPORT!BK$1)+COUNTIFS(Consolidate!$A:$A,REPORT!$B$50,Consolidate!$F:$F,REPORT!$B53,Consolidate!$B:$B,REPORT!BK$1)-COUNTIFS(SALES!$A:$A,REPORT!$B$50,SALES!$F:$F,REPORT!$B53,SALES!$B:$B,REPORT!BK$1,SALES!$T:$T,"cancelled")*2</f>
        <v>17</v>
      </c>
      <c r="BL53" s="27">
        <f>COUNTIFS(SALES!$A:$A,REPORT!$B$50,SALES!$F:$F,REPORT!$B53,SALES!$B:$B,REPORT!BL$1)+COUNTIFS(Consolidate!$A:$A,REPORT!$B$50,Consolidate!$F:$F,REPORT!$B53,Consolidate!$B:$B,REPORT!BL$1)-COUNTIFS(SALES!$A:$A,REPORT!$B$50,SALES!$F:$F,REPORT!$B53,SALES!$B:$B,REPORT!BL$1,SALES!$T:$T,"cancelled")*2</f>
        <v>7</v>
      </c>
      <c r="BM53" s="27">
        <f>COUNTIFS(SALES!$A:$A,REPORT!$B$50,SALES!$F:$F,REPORT!$B53,SALES!$B:$B,REPORT!BM$1)+COUNTIFS(Consolidate!$A:$A,REPORT!$B$50,Consolidate!$F:$F,REPORT!$B53,Consolidate!$B:$B,REPORT!BM$1)-COUNTIFS(SALES!$A:$A,REPORT!$B$50,SALES!$F:$F,REPORT!$B53,SALES!$B:$B,REPORT!BM$1,SALES!$T:$T,"cancelled")*2</f>
        <v>1</v>
      </c>
      <c r="BN53" s="27">
        <f>COUNTIFS(SALES!$A:$A,REPORT!$B$50,SALES!$F:$F,REPORT!$B53,SALES!$B:$B,REPORT!BN$1)+COUNTIFS(Consolidate!$A:$A,REPORT!$B$50,Consolidate!$F:$F,REPORT!$B53,Consolidate!$B:$B,REPORT!BN$1)-COUNTIFS(SALES!$A:$A,REPORT!$B$50,SALES!$F:$F,REPORT!$B53,SALES!$B:$B,REPORT!BN$1,SALES!$T:$T,"cancelled")*2</f>
        <v>5</v>
      </c>
      <c r="BO53" s="27">
        <f>COUNTIFS(SALES!$A:$A,REPORT!$B$50,SALES!$F:$F,REPORT!$B53,SALES!$B:$B,REPORT!BO$1)+COUNTIFS(Consolidate!$A:$A,REPORT!$B$50,Consolidate!$F:$F,REPORT!$B53,Consolidate!$B:$B,REPORT!BO$1)-COUNTIFS(SALES!$A:$A,REPORT!$B$50,SALES!$F:$F,REPORT!$B53,SALES!$B:$B,REPORT!BO$1,SALES!$T:$T,"cancelled")*2</f>
        <v>2</v>
      </c>
      <c r="BP53" s="27">
        <f>COUNTIFS(SALES!$A:$A,REPORT!$B$50,SALES!$F:$F,REPORT!$B53,SALES!$B:$B,REPORT!BP$1)+COUNTIFS(Consolidate!$A:$A,REPORT!$B$50,Consolidate!$F:$F,REPORT!$B53,Consolidate!$B:$B,REPORT!BP$1)-COUNTIFS(SALES!$A:$A,REPORT!$B$50,SALES!$F:$F,REPORT!$B53,SALES!$B:$B,REPORT!BP$1,SALES!$T:$T,"cancelled")*2</f>
        <v>4</v>
      </c>
      <c r="BQ53" s="27">
        <f>COUNTIFS(SALES!$A:$A,REPORT!$B$50,SALES!$F:$F,REPORT!$B53,SALES!$B:$B,REPORT!BQ$1)+COUNTIFS(Consolidate!$A:$A,REPORT!$B$50,Consolidate!$F:$F,REPORT!$B53,Consolidate!$B:$B,REPORT!BQ$1)-COUNTIFS(SALES!$A:$A,REPORT!$B$50,SALES!$F:$F,REPORT!$B53,SALES!$B:$B,REPORT!BQ$1,SALES!$T:$T,"cancelled")*2</f>
        <v>4</v>
      </c>
      <c r="BR53" s="27">
        <f>COUNTIFS(SALES!$A:$A,REPORT!$B$50,SALES!$F:$F,REPORT!$B53,SALES!$B:$B,REPORT!BR$1)+COUNTIFS(Consolidate!$A:$A,REPORT!$B$50,Consolidate!$F:$F,REPORT!$B53,Consolidate!$B:$B,REPORT!BR$1)-COUNTIFS(SALES!$A:$A,REPORT!$B$50,SALES!$F:$F,REPORT!$B53,SALES!$B:$B,REPORT!BR$1,SALES!$T:$T,"cancelled")*2</f>
        <v>0</v>
      </c>
      <c r="BS53" s="27">
        <f>COUNTIFS(SALES!$A:$A,REPORT!$B$50,SALES!$F:$F,REPORT!$B53,SALES!$B:$B,REPORT!BS$1)+COUNTIFS(Consolidate!$A:$A,REPORT!$B$50,Consolidate!$F:$F,REPORT!$B53,Consolidate!$B:$B,REPORT!BS$1)-COUNTIFS(SALES!$A:$A,REPORT!$B$50,SALES!$F:$F,REPORT!$B53,SALES!$B:$B,REPORT!BS$1,SALES!$T:$T,"cancelled")*2</f>
        <v>1</v>
      </c>
      <c r="BT53" s="27">
        <f>COUNTIFS(SALES!$A:$A,REPORT!$B$50,SALES!$F:$F,REPORT!$B53,SALES!$B:$B,REPORT!BT$1)+COUNTIFS(Consolidate!$A:$A,REPORT!$B$50,Consolidate!$F:$F,REPORT!$B53,Consolidate!$B:$B,REPORT!BT$1)-COUNTIFS(SALES!$A:$A,REPORT!$B$50,SALES!$F:$F,REPORT!$B53,SALES!$B:$B,REPORT!BT$1,SALES!$T:$T,"cancelled")*2</f>
        <v>1</v>
      </c>
      <c r="BU53" s="27">
        <f>COUNTIFS(SALES!$A:$A,REPORT!$B$50,SALES!$F:$F,REPORT!$B53,SALES!$B:$B,REPORT!BU$1)+COUNTIFS(Consolidate!$A:$A,REPORT!$B$50,Consolidate!$F:$F,REPORT!$B53,Consolidate!$B:$B,REPORT!BU$1)-COUNTIFS(SALES!$A:$A,REPORT!$B$50,SALES!$F:$F,REPORT!$B53,SALES!$B:$B,REPORT!BU$1,SALES!$T:$T,"cancelled")*2</f>
        <v>2</v>
      </c>
      <c r="BV53" s="27">
        <f>COUNTIFS(SALES!$A:$A,REPORT!$B$50,SALES!$F:$F,REPORT!$B53,SALES!$B:$B,REPORT!BV$1)+COUNTIFS(Consolidate!$A:$A,REPORT!$B$50,Consolidate!$F:$F,REPORT!$B53,Consolidate!$B:$B,REPORT!BV$1)-COUNTIFS(SALES!$A:$A,REPORT!$B$50,SALES!$F:$F,REPORT!$B53,SALES!$B:$B,REPORT!BV$1,SALES!$T:$T,"cancelled")*2</f>
        <v>1</v>
      </c>
      <c r="BW53" s="27">
        <f>COUNTIFS(SALES!$A:$A,REPORT!$B$50,SALES!$F:$F,REPORT!$B53,SALES!$B:$B,REPORT!BW$1)+COUNTIFS(Consolidate!$A:$A,REPORT!$B$50,Consolidate!$F:$F,REPORT!$B53,Consolidate!$B:$B,REPORT!BW$1)-COUNTIFS(SALES!$A:$A,REPORT!$B$50,SALES!$F:$F,REPORT!$B53,SALES!$B:$B,REPORT!BW$1,SALES!$T:$T,"cancelled")*2</f>
        <v>0</v>
      </c>
      <c r="BX53" s="27">
        <f>COUNTIFS(SALES!$A:$A,REPORT!$B$50,SALES!$F:$F,REPORT!$B53,SALES!$B:$B,REPORT!BX$1)+COUNTIFS(Consolidate!$A:$A,REPORT!$B$50,Consolidate!$F:$F,REPORT!$B53,Consolidate!$B:$B,REPORT!BX$1)-COUNTIFS(SALES!$A:$A,REPORT!$B$50,SALES!$F:$F,REPORT!$B53,SALES!$B:$B,REPORT!BX$1,SALES!$T:$T,"cancelled")*2</f>
        <v>3</v>
      </c>
      <c r="BY53" s="27">
        <f>COUNTIFS(SALES!$A:$A,REPORT!$B$50,SALES!$F:$F,REPORT!$B53,SALES!$B:$B,REPORT!BY$1)+COUNTIFS(Consolidate!$A:$A,REPORT!$B$50,Consolidate!$F:$F,REPORT!$B53,Consolidate!$B:$B,REPORT!BY$1)-COUNTIFS(SALES!$A:$A,REPORT!$B$50,SALES!$F:$F,REPORT!$B53,SALES!$B:$B,REPORT!BY$1,SALES!$T:$T,"cancelled")*2</f>
        <v>2</v>
      </c>
      <c r="BZ53" s="27">
        <f>COUNTIFS(SALES!$A:$A,REPORT!$B$50,SALES!$F:$F,REPORT!$B53,SALES!$B:$B,REPORT!BZ$1)+COUNTIFS(Consolidate!$A:$A,REPORT!$B$50,Consolidate!$F:$F,REPORT!$B53,Consolidate!$B:$B,REPORT!BZ$1)-COUNTIFS(SALES!$A:$A,REPORT!$B$50,SALES!$F:$F,REPORT!$B53,SALES!$B:$B,REPORT!BZ$1,SALES!$T:$T,"cancelled")</f>
        <v>2</v>
      </c>
      <c r="CA53" s="27">
        <f>COUNTIFS(SALES!$A:$A,REPORT!$B$50,SALES!$F:$F,REPORT!$B53,SALES!$B:$B,REPORT!CA$1)+COUNTIFS(Consolidate!$A:$A,REPORT!$B$50,Consolidate!$F:$F,REPORT!$B53,Consolidate!$B:$B,REPORT!CA$1)-COUNTIFS(SALES!$A:$A,REPORT!$B$50,SALES!$F:$F,REPORT!$B53,SALES!$B:$B,REPORT!CA$1,SALES!$T:$T,"cancelled")</f>
        <v>2</v>
      </c>
      <c r="CB53" s="27">
        <f>COUNTIFS(SALES!$A:$A,REPORT!$B$50,SALES!$F:$F,REPORT!$B53,SALES!$B:$B,REPORT!CB$1)+COUNTIFS(Consolidate!$A:$A,REPORT!$B$50,Consolidate!$F:$F,REPORT!$B53,Consolidate!$B:$B,REPORT!CB$1)-COUNTIFS(SALES!$A:$A,REPORT!$B$50,SALES!$F:$F,REPORT!$B53,SALES!$B:$B,REPORT!CB$1,SALES!$T:$T,"cancelled")</f>
        <v>3</v>
      </c>
      <c r="CC53" s="27">
        <f>COUNTIFS(SALES!$A:$A,REPORT!$B$50,SALES!$F:$F,REPORT!$B53,SALES!$B:$B,REPORT!CC$1)+COUNTIFS(Consolidate!$A:$A,REPORT!$B$50,Consolidate!$F:$F,REPORT!$B53,Consolidate!$B:$B,REPORT!CC$1)-COUNTIFS(SALES!$A:$A,REPORT!$B$50,SALES!$F:$F,REPORT!$B53,SALES!$B:$B,REPORT!CC$1,SALES!$T:$T,"cancelled")</f>
        <v>2</v>
      </c>
    </row>
    <row r="54" spans="1:81" x14ac:dyDescent="0.3">
      <c r="A54" s="19" t="s">
        <v>426</v>
      </c>
      <c r="B54" s="19" t="s">
        <v>5</v>
      </c>
      <c r="C54" s="12">
        <f>G54+H54+I54+F54+E54+D54</f>
        <v>0</v>
      </c>
      <c r="D54" s="12">
        <f>SUM(M54:Q54)</f>
        <v>0</v>
      </c>
      <c r="E54" s="12">
        <f>SUM(R54:AC54)</f>
        <v>0</v>
      </c>
      <c r="F54" s="12">
        <f>SUM(AD54:AO54)</f>
        <v>0</v>
      </c>
      <c r="G54" s="12">
        <f>SUM(AP54:BA54)</f>
        <v>0</v>
      </c>
      <c r="H54" s="12">
        <f>SUM(BB54:BM54)</f>
        <v>0</v>
      </c>
      <c r="I54" s="12">
        <f>SUM(BN54:BY54)</f>
        <v>0</v>
      </c>
      <c r="J54" s="12">
        <f>SUM(BZ54:CK54)</f>
        <v>0</v>
      </c>
      <c r="K54" s="12"/>
      <c r="L54" s="12"/>
      <c r="M54" s="27">
        <f>COUNTIFS(SALES!$A:$A,REPORT!$B$50,SALES!$F:$F,REPORT!$B54,SALES!$B:$B,REPORT!M$1)+COUNTIFS(Consolidate!$A:$A,REPORT!$B$50,Consolidate!$F:$F,REPORT!$B54,Consolidate!$B:$B,REPORT!M$1)</f>
        <v>0</v>
      </c>
      <c r="N54" s="27">
        <f>COUNTIFS(SALES!$A:$A,REPORT!$B$50,SALES!$F:$F,REPORT!$B54,SALES!$B:$B,REPORT!N$1)+COUNTIFS(Consolidate!$A:$A,REPORT!$B$50,Consolidate!$F:$F,REPORT!$B54,Consolidate!$B:$B,REPORT!N$1)</f>
        <v>0</v>
      </c>
      <c r="O54" s="27">
        <f>COUNTIFS(SALES!$A:$A,REPORT!$B$50,SALES!$F:$F,REPORT!$B54,SALES!$B:$B,REPORT!O$1)+COUNTIFS(Consolidate!$A:$A,REPORT!$B$50,Consolidate!$F:$F,REPORT!$B54,Consolidate!$B:$B,REPORT!O$1)</f>
        <v>0</v>
      </c>
      <c r="P54" s="27">
        <f>COUNTIFS(SALES!$A:$A,REPORT!$B$50,SALES!$F:$F,REPORT!$B54,SALES!$B:$B,REPORT!P$1)+COUNTIFS(Consolidate!$A:$A,REPORT!$B$50,Consolidate!$F:$F,REPORT!$B54,Consolidate!$B:$B,REPORT!P$1)</f>
        <v>0</v>
      </c>
      <c r="Q54" s="27">
        <f>COUNTIFS(SALES!$A:$A,REPORT!$B$50,SALES!$F:$F,REPORT!$B54,SALES!$B:$B,REPORT!Q$1)+COUNTIFS(Consolidate!$A:$A,REPORT!$B$50,Consolidate!$F:$F,REPORT!$B54,Consolidate!$B:$B,REPORT!Q$1)</f>
        <v>0</v>
      </c>
      <c r="R54" s="27">
        <f>COUNTIFS(SALES!$A:$A,REPORT!$B$50,SALES!$F:$F,REPORT!$B54,SALES!$B:$B,REPORT!R$1)+COUNTIFS(Consolidate!$A:$A,REPORT!$B$50,Consolidate!$F:$F,REPORT!$B54,Consolidate!$B:$B,REPORT!R$1)</f>
        <v>0</v>
      </c>
      <c r="S54" s="27">
        <f>COUNTIFS(SALES!$A:$A,REPORT!$B$50,SALES!$F:$F,REPORT!$B54,SALES!$B:$B,REPORT!S$1)+COUNTIFS(Consolidate!$A:$A,REPORT!$B$50,Consolidate!$F:$F,REPORT!$B54,Consolidate!$B:$B,REPORT!S$1)</f>
        <v>0</v>
      </c>
      <c r="T54" s="27">
        <f>COUNTIFS(SALES!$A:$A,REPORT!$B$50,SALES!$F:$F,REPORT!$B54,SALES!$B:$B,REPORT!T$1)+COUNTIFS(Consolidate!$A:$A,REPORT!$B$50,Consolidate!$F:$F,REPORT!$B54,Consolidate!$B:$B,REPORT!T$1)</f>
        <v>0</v>
      </c>
      <c r="U54" s="27">
        <f>COUNTIFS(SALES!$A:$A,REPORT!$B$50,SALES!$F:$F,REPORT!$B54,SALES!$B:$B,REPORT!U$1)+COUNTIFS(Consolidate!$A:$A,REPORT!$B$50,Consolidate!$F:$F,REPORT!$B54,Consolidate!$B:$B,REPORT!U$1)</f>
        <v>0</v>
      </c>
      <c r="V54" s="27">
        <f>COUNTIFS(SALES!$A:$A,REPORT!$B$50,SALES!$F:$F,REPORT!$B54,SALES!$B:$B,REPORT!V$1)+COUNTIFS(Consolidate!$A:$A,REPORT!$B$50,Consolidate!$F:$F,REPORT!$B54,Consolidate!$B:$B,REPORT!V$1)</f>
        <v>0</v>
      </c>
      <c r="W54" s="27">
        <f>COUNTIFS(SALES!$A:$A,REPORT!$B$50,SALES!$F:$F,REPORT!$B54,SALES!$B:$B,REPORT!W$1)+COUNTIFS(Consolidate!$A:$A,REPORT!$B$50,Consolidate!$F:$F,REPORT!$B54,Consolidate!$B:$B,REPORT!W$1)</f>
        <v>0</v>
      </c>
      <c r="X54" s="27">
        <f>COUNTIFS(SALES!$A:$A,REPORT!$B$50,SALES!$F:$F,REPORT!$B54,SALES!$B:$B,REPORT!X$1)+COUNTIFS(Consolidate!$A:$A,REPORT!$B$50,Consolidate!$F:$F,REPORT!$B54,Consolidate!$B:$B,REPORT!X$1)</f>
        <v>0</v>
      </c>
      <c r="Y54" s="27">
        <f>COUNTIFS(SALES!$A:$A,REPORT!$B$50,SALES!$F:$F,REPORT!$B54,SALES!$B:$B,REPORT!Y$1)+COUNTIFS(Consolidate!$A:$A,REPORT!$B$50,Consolidate!$F:$F,REPORT!$B54,Consolidate!$B:$B,REPORT!Y$1)</f>
        <v>0</v>
      </c>
      <c r="Z54" s="27">
        <f>COUNTIFS(SALES!$A:$A,REPORT!$B$50,SALES!$F:$F,REPORT!$B54,SALES!$B:$B,REPORT!Z$1)+COUNTIFS(Consolidate!$A:$A,REPORT!$B$50,Consolidate!$F:$F,REPORT!$B54,Consolidate!$B:$B,REPORT!Z$1)</f>
        <v>0</v>
      </c>
      <c r="AA54" s="27">
        <f>COUNTIFS(SALES!$A:$A,REPORT!$B$50,SALES!$F:$F,REPORT!$B54,SALES!$B:$B,REPORT!AA$1)+COUNTIFS(Consolidate!$A:$A,REPORT!$B$50,Consolidate!$F:$F,REPORT!$B54,Consolidate!$B:$B,REPORT!AA$1)</f>
        <v>0</v>
      </c>
      <c r="AB54" s="27">
        <f>COUNTIFS(SALES!$A:$A,REPORT!$B$50,SALES!$F:$F,REPORT!$B54,SALES!$B:$B,REPORT!AB$1)+COUNTIFS(Consolidate!$A:$A,REPORT!$B$50,Consolidate!$F:$F,REPORT!$B54,Consolidate!$B:$B,REPORT!AB$1)</f>
        <v>0</v>
      </c>
      <c r="AC54" s="27">
        <f>COUNTIFS(SALES!$A:$A,REPORT!$B$50,SALES!$F:$F,REPORT!$B54,SALES!$B:$B,REPORT!AC$1)+COUNTIFS(Consolidate!$A:$A,REPORT!$B$50,Consolidate!$F:$F,REPORT!$B54,Consolidate!$B:$B,REPORT!AC$1)</f>
        <v>0</v>
      </c>
      <c r="AD54" s="27">
        <f>COUNTIFS(SALES!$A:$A,REPORT!$B$50,SALES!$F:$F,REPORT!$B54,SALES!$B:$B,REPORT!AD$1)+COUNTIFS(Consolidate!$A:$A,REPORT!$B$50,Consolidate!$F:$F,REPORT!$B54,Consolidate!$B:$B,REPORT!AD$1)</f>
        <v>0</v>
      </c>
      <c r="AE54" s="27">
        <f>COUNTIFS(SALES!$A:$A,REPORT!$B$50,SALES!$F:$F,REPORT!$B54,SALES!$B:$B,REPORT!AE$1)+COUNTIFS(Consolidate!$A:$A,REPORT!$B$50,Consolidate!$F:$F,REPORT!$B54,Consolidate!$B:$B,REPORT!AE$1)</f>
        <v>0</v>
      </c>
      <c r="AF54" s="27">
        <f>COUNTIFS(SALES!$A:$A,REPORT!$B$50,SALES!$F:$F,REPORT!$B54,SALES!$B:$B,REPORT!AF$1)+COUNTIFS(Consolidate!$A:$A,REPORT!$B$50,Consolidate!$F:$F,REPORT!$B54,Consolidate!$B:$B,REPORT!AF$1)</f>
        <v>0</v>
      </c>
      <c r="AG54" s="27">
        <f>COUNTIFS(SALES!$A:$A,REPORT!$B$50,SALES!$F:$F,REPORT!$B54,SALES!$B:$B,REPORT!AG$1)+COUNTIFS(Consolidate!$A:$A,REPORT!$B$50,Consolidate!$F:$F,REPORT!$B54,Consolidate!$B:$B,REPORT!AG$1)</f>
        <v>0</v>
      </c>
      <c r="AH54" s="27">
        <f>COUNTIFS(SALES!$A:$A,REPORT!$B$50,SALES!$F:$F,REPORT!$B54,SALES!$B:$B,REPORT!AH$1)+COUNTIFS(Consolidate!$A:$A,REPORT!$B$50,Consolidate!$F:$F,REPORT!$B54,Consolidate!$B:$B,REPORT!AH$1)</f>
        <v>0</v>
      </c>
      <c r="AI54" s="27">
        <f>COUNTIFS(SALES!$A:$A,REPORT!$B$50,SALES!$F:$F,REPORT!$B54,SALES!$B:$B,REPORT!AI$1)+COUNTIFS(Consolidate!$A:$A,REPORT!$B$50,Consolidate!$F:$F,REPORT!$B54,Consolidate!$B:$B,REPORT!AI$1)</f>
        <v>0</v>
      </c>
      <c r="AJ54" s="27">
        <f>COUNTIFS(SALES!$A:$A,REPORT!$B$50,SALES!$F:$F,REPORT!$B54,SALES!$B:$B,REPORT!AJ$1)+COUNTIFS(Consolidate!$A:$A,REPORT!$B$50,Consolidate!$F:$F,REPORT!$B54,Consolidate!$B:$B,REPORT!AJ$1)</f>
        <v>0</v>
      </c>
      <c r="AK54" s="27">
        <f>COUNTIFS(SALES!$A:$A,REPORT!$B$50,SALES!$F:$F,REPORT!$B54,SALES!$B:$B,REPORT!AK$1)+COUNTIFS(Consolidate!$A:$A,REPORT!$B$50,Consolidate!$F:$F,REPORT!$B54,Consolidate!$B:$B,REPORT!AK$1)</f>
        <v>0</v>
      </c>
      <c r="AL54" s="27">
        <f>COUNTIFS(SALES!$A:$A,REPORT!$B$50,SALES!$F:$F,REPORT!$B54,SALES!$B:$B,REPORT!AL$1)+COUNTIFS(Consolidate!$A:$A,REPORT!$B$50,Consolidate!$F:$F,REPORT!$B54,Consolidate!$B:$B,REPORT!AL$1)</f>
        <v>0</v>
      </c>
      <c r="AM54" s="27">
        <f>COUNTIFS(SALES!$A:$A,REPORT!$B$50,SALES!$F:$F,REPORT!$B54,SALES!$B:$B,REPORT!AM$1)+COUNTIFS(Consolidate!$A:$A,REPORT!$B$50,Consolidate!$F:$F,REPORT!$B54,Consolidate!$B:$B,REPORT!AM$1)</f>
        <v>0</v>
      </c>
      <c r="AN54" s="27">
        <f>COUNTIFS(SALES!$A:$A,REPORT!$B$50,SALES!$F:$F,REPORT!$B54,SALES!$B:$B,REPORT!AN$1)+COUNTIFS(Consolidate!$A:$A,REPORT!$B$50,Consolidate!$F:$F,REPORT!$B54,Consolidate!$B:$B,REPORT!AN$1)</f>
        <v>0</v>
      </c>
      <c r="AO54" s="27">
        <f>COUNTIFS(SALES!$A:$A,REPORT!$B$50,SALES!$F:$F,REPORT!$B54,SALES!$B:$B,REPORT!AO$1)+COUNTIFS(Consolidate!$A:$A,REPORT!$B$50,Consolidate!$F:$F,REPORT!$B54,Consolidate!$B:$B,REPORT!AO$1)</f>
        <v>0</v>
      </c>
      <c r="AP54" s="27">
        <f>COUNTIFS(SALES!$A:$A,REPORT!$B$50,SALES!$F:$F,REPORT!$B54,SALES!$B:$B,REPORT!AP$1)+COUNTIFS(Consolidate!$A:$A,REPORT!$B$50,Consolidate!$F:$F,REPORT!$B54,Consolidate!$B:$B,REPORT!AP$1)</f>
        <v>0</v>
      </c>
      <c r="AQ54" s="27">
        <f>COUNTIFS(SALES!$A:$A,REPORT!$B$50,SALES!$F:$F,REPORT!$B54,SALES!$B:$B,REPORT!AQ$1)+COUNTIFS(Consolidate!$A:$A,REPORT!$B$50,Consolidate!$F:$F,REPORT!$B54,Consolidate!$B:$B,REPORT!AQ$1)</f>
        <v>0</v>
      </c>
      <c r="AR54" s="27">
        <f>COUNTIFS(SALES!$A:$A,REPORT!$B$50,SALES!$F:$F,REPORT!$B54,SALES!$B:$B,REPORT!AR$1)+COUNTIFS(Consolidate!$A:$A,REPORT!$B$50,Consolidate!$F:$F,REPORT!$B54,Consolidate!$B:$B,REPORT!AR$1)</f>
        <v>0</v>
      </c>
      <c r="AS54" s="27">
        <f>COUNTIFS(SALES!$A:$A,REPORT!$B$50,SALES!$F:$F,REPORT!$B54,SALES!$B:$B,REPORT!AS$1)+COUNTIFS(Consolidate!$A:$A,REPORT!$B$50,Consolidate!$F:$F,REPORT!$B54,Consolidate!$B:$B,REPORT!AS$1)</f>
        <v>0</v>
      </c>
      <c r="AT54" s="27">
        <f>COUNTIFS(SALES!$A:$A,REPORT!$B$50,SALES!$F:$F,REPORT!$B54,SALES!$B:$B,REPORT!AT$1)+COUNTIFS(Consolidate!$A:$A,REPORT!$B$50,Consolidate!$F:$F,REPORT!$B54,Consolidate!$B:$B,REPORT!AT$1)</f>
        <v>0</v>
      </c>
      <c r="AU54" s="27">
        <f>COUNTIFS(SALES!$A:$A,REPORT!$B$50,SALES!$F:$F,REPORT!$B54,SALES!$B:$B,REPORT!AU$1)+COUNTIFS(Consolidate!$A:$A,REPORT!$B$50,Consolidate!$F:$F,REPORT!$B54,Consolidate!$B:$B,REPORT!AU$1)</f>
        <v>0</v>
      </c>
      <c r="AV54" s="27">
        <f>COUNTIFS(SALES!$A:$A,REPORT!$B$50,SALES!$F:$F,REPORT!$B54,SALES!$B:$B,REPORT!AV$1)+COUNTIFS(Consolidate!$A:$A,REPORT!$B$50,Consolidate!$F:$F,REPORT!$B54,Consolidate!$B:$B,REPORT!AV$1)</f>
        <v>0</v>
      </c>
      <c r="AW54" s="27">
        <f>COUNTIFS(SALES!$A:$A,REPORT!$B$50,SALES!$F:$F,REPORT!$B54,SALES!$B:$B,REPORT!AW$1)+COUNTIFS(Consolidate!$A:$A,REPORT!$B$50,Consolidate!$F:$F,REPORT!$B54,Consolidate!$B:$B,REPORT!AW$1)</f>
        <v>0</v>
      </c>
      <c r="AX54" s="27">
        <f>COUNTIFS(SALES!$A:$A,REPORT!$B$50,SALES!$F:$F,REPORT!$B54,SALES!$B:$B,REPORT!AX$1)+COUNTIFS(Consolidate!$A:$A,REPORT!$B$50,Consolidate!$F:$F,REPORT!$B54,Consolidate!$B:$B,REPORT!AX$1)</f>
        <v>0</v>
      </c>
      <c r="AY54" s="27">
        <f>COUNTIFS(SALES!$A:$A,REPORT!$B$50,SALES!$F:$F,REPORT!$B54,SALES!$B:$B,REPORT!AY$1)+COUNTIFS(Consolidate!$A:$A,REPORT!$B$50,Consolidate!$F:$F,REPORT!$B54,Consolidate!$B:$B,REPORT!AY$1)</f>
        <v>0</v>
      </c>
      <c r="AZ54" s="27">
        <f>COUNTIFS(SALES!$A:$A,REPORT!$B$50,SALES!$F:$F,REPORT!$B54,SALES!$B:$B,REPORT!AZ$1)+COUNTIFS(Consolidate!$A:$A,REPORT!$B$50,Consolidate!$F:$F,REPORT!$B54,Consolidate!$B:$B,REPORT!AZ$1)</f>
        <v>0</v>
      </c>
      <c r="BA54" s="27">
        <f>COUNTIFS(SALES!$A:$A,REPORT!$B$50,SALES!$F:$F,REPORT!$B54,SALES!$B:$B,REPORT!BA$1)+COUNTIFS(Consolidate!$A:$A,REPORT!$B$50,Consolidate!$F:$F,REPORT!$B54,Consolidate!$B:$B,REPORT!BA$1)</f>
        <v>0</v>
      </c>
      <c r="BB54" s="27">
        <f>COUNTIFS(SALES!$A:$A,REPORT!$B$50,SALES!$F:$F,REPORT!$B54,SALES!$B:$B,REPORT!BB$1)+COUNTIFS(Consolidate!$A:$A,REPORT!$B$50,Consolidate!$F:$F,REPORT!$B54,Consolidate!$B:$B,REPORT!BB$1)</f>
        <v>0</v>
      </c>
      <c r="BC54" s="27">
        <f>COUNTIFS(SALES!$A:$A,REPORT!$B$50,SALES!$F:$F,REPORT!$B54,SALES!$B:$B,REPORT!BC$1)+COUNTIFS(Consolidate!$A:$A,REPORT!$B$50,Consolidate!$F:$F,REPORT!$B54,Consolidate!$B:$B,REPORT!BC$1)</f>
        <v>0</v>
      </c>
      <c r="BD54" s="27">
        <f>COUNTIFS(SALES!$A:$A,REPORT!$B$50,SALES!$F:$F,REPORT!$B54,SALES!$B:$B,REPORT!BD$1)+COUNTIFS(Consolidate!$A:$A,REPORT!$B$50,Consolidate!$F:$F,REPORT!$B54,Consolidate!$B:$B,REPORT!BD$1)</f>
        <v>0</v>
      </c>
      <c r="BE54" s="27">
        <f>COUNTIFS(SALES!$A:$A,REPORT!$B$50,SALES!$F:$F,REPORT!$B54,SALES!$B:$B,REPORT!BE$1)+COUNTIFS(Consolidate!$A:$A,REPORT!$B$50,Consolidate!$F:$F,REPORT!$B54,Consolidate!$B:$B,REPORT!BE$1)</f>
        <v>0</v>
      </c>
      <c r="BF54" s="27">
        <f>COUNTIFS(SALES!$A:$A,REPORT!$B$50,SALES!$F:$F,REPORT!$B54,SALES!$B:$B,REPORT!BF$1)+COUNTIFS(Consolidate!$A:$A,REPORT!$B$50,Consolidate!$F:$F,REPORT!$B54,Consolidate!$B:$B,REPORT!BF$1)</f>
        <v>0</v>
      </c>
      <c r="BG54" s="27">
        <f>COUNTIFS(SALES!$A:$A,REPORT!$B$50,SALES!$F:$F,REPORT!$B54,SALES!$B:$B,REPORT!BG$1)+COUNTIFS(Consolidate!$A:$A,REPORT!$B$50,Consolidate!$F:$F,REPORT!$B54,Consolidate!$B:$B,REPORT!BG$1)-COUNTIFS(SALES!$A:$A,REPORT!$B$50,SALES!$F:$F,REPORT!$B54,SALES!$B:$B,REPORT!BG$1,SALES!$T:$T,"cancelled")*2</f>
        <v>0</v>
      </c>
      <c r="BH54" s="27">
        <f>COUNTIFS(SALES!$A:$A,REPORT!$B$50,SALES!$F:$F,REPORT!$B54,SALES!$B:$B,REPORT!BH$1)+COUNTIFS(Consolidate!$A:$A,REPORT!$B$50,Consolidate!$F:$F,REPORT!$B54,Consolidate!$B:$B,REPORT!BH$1)-COUNTIFS(SALES!$A:$A,REPORT!$B$50,SALES!$F:$F,REPORT!$B54,SALES!$B:$B,REPORT!BH$1,SALES!$T:$T,"cancelled")*2</f>
        <v>0</v>
      </c>
      <c r="BI54" s="27">
        <f>COUNTIFS(SALES!$A:$A,REPORT!$B$50,SALES!$F:$F,REPORT!$B54,SALES!$B:$B,REPORT!BI$1)+COUNTIFS(Consolidate!$A:$A,REPORT!$B$50,Consolidate!$F:$F,REPORT!$B54,Consolidate!$B:$B,REPORT!BI$1)-COUNTIFS(SALES!$A:$A,REPORT!$B$50,SALES!$F:$F,REPORT!$B54,SALES!$B:$B,REPORT!BI$1,SALES!$T:$T,"cancelled")*2</f>
        <v>0</v>
      </c>
      <c r="BJ54" s="27">
        <f>COUNTIFS(SALES!$A:$A,REPORT!$B$50,SALES!$F:$F,REPORT!$B54,SALES!$B:$B,REPORT!BJ$1)+COUNTIFS(Consolidate!$A:$A,REPORT!$B$50,Consolidate!$F:$F,REPORT!$B54,Consolidate!$B:$B,REPORT!BJ$1)-COUNTIFS(SALES!$A:$A,REPORT!$B$50,SALES!$F:$F,REPORT!$B54,SALES!$B:$B,REPORT!BJ$1,SALES!$T:$T,"cancelled")*2</f>
        <v>0</v>
      </c>
      <c r="BK54" s="27">
        <f>COUNTIFS(SALES!$A:$A,REPORT!$B$50,SALES!$F:$F,REPORT!$B54,SALES!$B:$B,REPORT!BK$1)+COUNTIFS(Consolidate!$A:$A,REPORT!$B$50,Consolidate!$F:$F,REPORT!$B54,Consolidate!$B:$B,REPORT!BK$1)-COUNTIFS(SALES!$A:$A,REPORT!$B$50,SALES!$F:$F,REPORT!$B54,SALES!$B:$B,REPORT!BK$1,SALES!$T:$T,"cancelled")*2</f>
        <v>0</v>
      </c>
      <c r="BL54" s="27">
        <f>COUNTIFS(SALES!$A:$A,REPORT!$B$50,SALES!$F:$F,REPORT!$B54,SALES!$B:$B,REPORT!BL$1)+COUNTIFS(Consolidate!$A:$A,REPORT!$B$50,Consolidate!$F:$F,REPORT!$B54,Consolidate!$B:$B,REPORT!BL$1)-COUNTIFS(SALES!$A:$A,REPORT!$B$50,SALES!$F:$F,REPORT!$B54,SALES!$B:$B,REPORT!BL$1,SALES!$T:$T,"cancelled")*2</f>
        <v>0</v>
      </c>
      <c r="BM54" s="27">
        <f>COUNTIFS(SALES!$A:$A,REPORT!$B$50,SALES!$F:$F,REPORT!$B54,SALES!$B:$B,REPORT!BM$1)+COUNTIFS(Consolidate!$A:$A,REPORT!$B$50,Consolidate!$F:$F,REPORT!$B54,Consolidate!$B:$B,REPORT!BM$1)-COUNTIFS(SALES!$A:$A,REPORT!$B$50,SALES!$F:$F,REPORT!$B54,SALES!$B:$B,REPORT!BM$1,SALES!$T:$T,"cancelled")*2</f>
        <v>0</v>
      </c>
      <c r="BN54" s="27">
        <f>COUNTIFS(SALES!$A:$A,REPORT!$B$50,SALES!$F:$F,REPORT!$B54,SALES!$B:$B,REPORT!BN$1)+COUNTIFS(Consolidate!$A:$A,REPORT!$B$50,Consolidate!$F:$F,REPORT!$B54,Consolidate!$B:$B,REPORT!BN$1)-COUNTIFS(SALES!$A:$A,REPORT!$B$50,SALES!$F:$F,REPORT!$B54,SALES!$B:$B,REPORT!BN$1,SALES!$T:$T,"cancelled")*2</f>
        <v>0</v>
      </c>
      <c r="BO54" s="27">
        <f>COUNTIFS(SALES!$A:$A,REPORT!$B$50,SALES!$F:$F,REPORT!$B54,SALES!$B:$B,REPORT!BO$1)+COUNTIFS(Consolidate!$A:$A,REPORT!$B$50,Consolidate!$F:$F,REPORT!$B54,Consolidate!$B:$B,REPORT!BO$1)-COUNTIFS(SALES!$A:$A,REPORT!$B$50,SALES!$F:$F,REPORT!$B54,SALES!$B:$B,REPORT!BO$1,SALES!$T:$T,"cancelled")*2</f>
        <v>0</v>
      </c>
      <c r="BP54" s="27">
        <f>COUNTIFS(SALES!$A:$A,REPORT!$B$50,SALES!$F:$F,REPORT!$B54,SALES!$B:$B,REPORT!BP$1)+COUNTIFS(Consolidate!$A:$A,REPORT!$B$50,Consolidate!$F:$F,REPORT!$B54,Consolidate!$B:$B,REPORT!BP$1)-COUNTIFS(SALES!$A:$A,REPORT!$B$50,SALES!$F:$F,REPORT!$B54,SALES!$B:$B,REPORT!BP$1,SALES!$T:$T,"cancelled")*2</f>
        <v>0</v>
      </c>
      <c r="BQ54" s="27">
        <f>COUNTIFS(SALES!$A:$A,REPORT!$B$50,SALES!$F:$F,REPORT!$B54,SALES!$B:$B,REPORT!BQ$1)+COUNTIFS(Consolidate!$A:$A,REPORT!$B$50,Consolidate!$F:$F,REPORT!$B54,Consolidate!$B:$B,REPORT!BQ$1)-COUNTIFS(SALES!$A:$A,REPORT!$B$50,SALES!$F:$F,REPORT!$B54,SALES!$B:$B,REPORT!BQ$1,SALES!$T:$T,"cancelled")*2</f>
        <v>0</v>
      </c>
      <c r="BR54" s="27">
        <f>COUNTIFS(SALES!$A:$A,REPORT!$B$50,SALES!$F:$F,REPORT!$B54,SALES!$B:$B,REPORT!BR$1)+COUNTIFS(Consolidate!$A:$A,REPORT!$B$50,Consolidate!$F:$F,REPORT!$B54,Consolidate!$B:$B,REPORT!BR$1)-COUNTIFS(SALES!$A:$A,REPORT!$B$50,SALES!$F:$F,REPORT!$B54,SALES!$B:$B,REPORT!BR$1,SALES!$T:$T,"cancelled")*2</f>
        <v>0</v>
      </c>
      <c r="BS54" s="27">
        <f>COUNTIFS(SALES!$A:$A,REPORT!$B$50,SALES!$F:$F,REPORT!$B54,SALES!$B:$B,REPORT!BS$1)+COUNTIFS(Consolidate!$A:$A,REPORT!$B$50,Consolidate!$F:$F,REPORT!$B54,Consolidate!$B:$B,REPORT!BS$1)-COUNTIFS(SALES!$A:$A,REPORT!$B$50,SALES!$F:$F,REPORT!$B54,SALES!$B:$B,REPORT!BS$1,SALES!$T:$T,"cancelled")*2</f>
        <v>0</v>
      </c>
      <c r="BT54" s="27">
        <f>COUNTIFS(SALES!$A:$A,REPORT!$B$50,SALES!$F:$F,REPORT!$B54,SALES!$B:$B,REPORT!BT$1)+COUNTIFS(Consolidate!$A:$A,REPORT!$B$50,Consolidate!$F:$F,REPORT!$B54,Consolidate!$B:$B,REPORT!BT$1)-COUNTIFS(SALES!$A:$A,REPORT!$B$50,SALES!$F:$F,REPORT!$B54,SALES!$B:$B,REPORT!BT$1,SALES!$T:$T,"cancelled")*2</f>
        <v>0</v>
      </c>
      <c r="BU54" s="27">
        <f>COUNTIFS(SALES!$A:$A,REPORT!$B$50,SALES!$F:$F,REPORT!$B54,SALES!$B:$B,REPORT!BU$1)+COUNTIFS(Consolidate!$A:$A,REPORT!$B$50,Consolidate!$F:$F,REPORT!$B54,Consolidate!$B:$B,REPORT!BU$1)-COUNTIFS(SALES!$A:$A,REPORT!$B$50,SALES!$F:$F,REPORT!$B54,SALES!$B:$B,REPORT!BU$1,SALES!$T:$T,"cancelled")*2</f>
        <v>0</v>
      </c>
      <c r="BV54" s="27">
        <f>COUNTIFS(SALES!$A:$A,REPORT!$B$50,SALES!$F:$F,REPORT!$B54,SALES!$B:$B,REPORT!BV$1)+COUNTIFS(Consolidate!$A:$A,REPORT!$B$50,Consolidate!$F:$F,REPORT!$B54,Consolidate!$B:$B,REPORT!BV$1)-COUNTIFS(SALES!$A:$A,REPORT!$B$50,SALES!$F:$F,REPORT!$B54,SALES!$B:$B,REPORT!BV$1,SALES!$T:$T,"cancelled")*2</f>
        <v>0</v>
      </c>
      <c r="BW54" s="27">
        <f>COUNTIFS(SALES!$A:$A,REPORT!$B$50,SALES!$F:$F,REPORT!$B54,SALES!$B:$B,REPORT!BW$1)+COUNTIFS(Consolidate!$A:$A,REPORT!$B$50,Consolidate!$F:$F,REPORT!$B54,Consolidate!$B:$B,REPORT!BW$1)-COUNTIFS(SALES!$A:$A,REPORT!$B$50,SALES!$F:$F,REPORT!$B54,SALES!$B:$B,REPORT!BW$1,SALES!$T:$T,"cancelled")*2</f>
        <v>0</v>
      </c>
      <c r="BX54" s="27">
        <f>COUNTIFS(SALES!$A:$A,REPORT!$B$50,SALES!$F:$F,REPORT!$B54,SALES!$B:$B,REPORT!BX$1)+COUNTIFS(Consolidate!$A:$A,REPORT!$B$50,Consolidate!$F:$F,REPORT!$B54,Consolidate!$B:$B,REPORT!BX$1)-COUNTIFS(SALES!$A:$A,REPORT!$B$50,SALES!$F:$F,REPORT!$B54,SALES!$B:$B,REPORT!BX$1,SALES!$T:$T,"cancelled")*2</f>
        <v>0</v>
      </c>
      <c r="BY54" s="27">
        <f>COUNTIFS(SALES!$A:$A,REPORT!$B$50,SALES!$F:$F,REPORT!$B54,SALES!$B:$B,REPORT!BY$1)+COUNTIFS(Consolidate!$A:$A,REPORT!$B$50,Consolidate!$F:$F,REPORT!$B54,Consolidate!$B:$B,REPORT!BY$1)-COUNTIFS(SALES!$A:$A,REPORT!$B$50,SALES!$F:$F,REPORT!$B54,SALES!$B:$B,REPORT!BY$1,SALES!$T:$T,"cancelled")*2</f>
        <v>0</v>
      </c>
      <c r="BZ54" s="27">
        <f>COUNTIFS(SALES!$A:$A,REPORT!$B$50,SALES!$F:$F,REPORT!$B54,SALES!$B:$B,REPORT!BZ$1)+COUNTIFS(Consolidate!$A:$A,REPORT!$B$50,Consolidate!$F:$F,REPORT!$B54,Consolidate!$B:$B,REPORT!BZ$1)-COUNTIFS(SALES!$A:$A,REPORT!$B$50,SALES!$F:$F,REPORT!$B54,SALES!$B:$B,REPORT!BZ$1,SALES!$T:$T,"cancelled")</f>
        <v>0</v>
      </c>
      <c r="CA54" s="27">
        <f>COUNTIFS(SALES!$A:$A,REPORT!$B$50,SALES!$F:$F,REPORT!$B54,SALES!$B:$B,REPORT!CA$1)+COUNTIFS(Consolidate!$A:$A,REPORT!$B$50,Consolidate!$F:$F,REPORT!$B54,Consolidate!$B:$B,REPORT!CA$1)-COUNTIFS(SALES!$A:$A,REPORT!$B$50,SALES!$F:$F,REPORT!$B54,SALES!$B:$B,REPORT!CA$1,SALES!$T:$T,"cancelled")</f>
        <v>0</v>
      </c>
      <c r="CB54" s="27">
        <f>COUNTIFS(SALES!$A:$A,REPORT!$B$50,SALES!$F:$F,REPORT!$B54,SALES!$B:$B,REPORT!CB$1)+COUNTIFS(Consolidate!$A:$A,REPORT!$B$50,Consolidate!$F:$F,REPORT!$B54,Consolidate!$B:$B,REPORT!CB$1)-COUNTIFS(SALES!$A:$A,REPORT!$B$50,SALES!$F:$F,REPORT!$B54,SALES!$B:$B,REPORT!CB$1,SALES!$T:$T,"cancelled")</f>
        <v>0</v>
      </c>
      <c r="CC54" s="27">
        <f>COUNTIFS(SALES!$A:$A,REPORT!$B$50,SALES!$F:$F,REPORT!$B54,SALES!$B:$B,REPORT!CC$1)+COUNTIFS(Consolidate!$A:$A,REPORT!$B$50,Consolidate!$F:$F,REPORT!$B54,Consolidate!$B:$B,REPORT!CC$1)-COUNTIFS(SALES!$A:$A,REPORT!$B$50,SALES!$F:$F,REPORT!$B54,SALES!$B:$B,REPORT!CC$1,SALES!$T:$T,"cancelled")</f>
        <v>0</v>
      </c>
    </row>
    <row r="55" spans="1:81" x14ac:dyDescent="0.3">
      <c r="A55" s="19" t="s">
        <v>426</v>
      </c>
      <c r="B55" s="19" t="s">
        <v>1</v>
      </c>
      <c r="C55" s="12">
        <f>G55+H55+I55+F55+E55+D55</f>
        <v>23</v>
      </c>
      <c r="D55" s="12">
        <f>SUM(M55:Q55)</f>
        <v>0</v>
      </c>
      <c r="E55" s="12">
        <f>SUM(R55:AC55)</f>
        <v>0</v>
      </c>
      <c r="F55" s="12">
        <f>SUM(AD55:AO55)</f>
        <v>0</v>
      </c>
      <c r="G55" s="12">
        <f>SUM(AP55:BA55)</f>
        <v>7</v>
      </c>
      <c r="H55" s="12">
        <f>SUM(BB55:BM55)</f>
        <v>8</v>
      </c>
      <c r="I55" s="12">
        <f>SUM(BN55:BY55)</f>
        <v>8</v>
      </c>
      <c r="J55" s="12">
        <f>SUM(BZ55:CK55)</f>
        <v>3</v>
      </c>
      <c r="K55" s="12"/>
      <c r="L55" s="12"/>
      <c r="M55" s="27">
        <f>COUNTIFS(SALES!$A:$A,REPORT!$B$50,SALES!$F:$F,REPORT!$B55,SALES!$B:$B,REPORT!M$1)+COUNTIFS(Consolidate!$A:$A,REPORT!$B$50,Consolidate!$F:$F,REPORT!$B55,Consolidate!$B:$B,REPORT!M$1)</f>
        <v>0</v>
      </c>
      <c r="N55" s="27">
        <f>COUNTIFS(SALES!$A:$A,REPORT!$B$50,SALES!$F:$F,REPORT!$B55,SALES!$B:$B,REPORT!N$1)+COUNTIFS(Consolidate!$A:$A,REPORT!$B$50,Consolidate!$F:$F,REPORT!$B55,Consolidate!$B:$B,REPORT!N$1)</f>
        <v>0</v>
      </c>
      <c r="O55" s="27">
        <f>COUNTIFS(SALES!$A:$A,REPORT!$B$50,SALES!$F:$F,REPORT!$B55,SALES!$B:$B,REPORT!O$1)+COUNTIFS(Consolidate!$A:$A,REPORT!$B$50,Consolidate!$F:$F,REPORT!$B55,Consolidate!$B:$B,REPORT!O$1)</f>
        <v>0</v>
      </c>
      <c r="P55" s="27">
        <f>COUNTIFS(SALES!$A:$A,REPORT!$B$50,SALES!$F:$F,REPORT!$B55,SALES!$B:$B,REPORT!P$1)+COUNTIFS(Consolidate!$A:$A,REPORT!$B$50,Consolidate!$F:$F,REPORT!$B55,Consolidate!$B:$B,REPORT!P$1)</f>
        <v>0</v>
      </c>
      <c r="Q55" s="27">
        <f>COUNTIFS(SALES!$A:$A,REPORT!$B$50,SALES!$F:$F,REPORT!$B55,SALES!$B:$B,REPORT!Q$1)+COUNTIFS(Consolidate!$A:$A,REPORT!$B$50,Consolidate!$F:$F,REPORT!$B55,Consolidate!$B:$B,REPORT!Q$1)</f>
        <v>0</v>
      </c>
      <c r="R55" s="27">
        <f>COUNTIFS(SALES!$A:$A,REPORT!$B$50,SALES!$F:$F,REPORT!$B55,SALES!$B:$B,REPORT!R$1)+COUNTIFS(Consolidate!$A:$A,REPORT!$B$50,Consolidate!$F:$F,REPORT!$B55,Consolidate!$B:$B,REPORT!R$1)</f>
        <v>0</v>
      </c>
      <c r="S55" s="27">
        <f>COUNTIFS(SALES!$A:$A,REPORT!$B$50,SALES!$F:$F,REPORT!$B55,SALES!$B:$B,REPORT!S$1)+COUNTIFS(Consolidate!$A:$A,REPORT!$B$50,Consolidate!$F:$F,REPORT!$B55,Consolidate!$B:$B,REPORT!S$1)</f>
        <v>0</v>
      </c>
      <c r="T55" s="27">
        <f>COUNTIFS(SALES!$A:$A,REPORT!$B$50,SALES!$F:$F,REPORT!$B55,SALES!$B:$B,REPORT!T$1)+COUNTIFS(Consolidate!$A:$A,REPORT!$B$50,Consolidate!$F:$F,REPORT!$B55,Consolidate!$B:$B,REPORT!T$1)</f>
        <v>0</v>
      </c>
      <c r="U55" s="27">
        <f>COUNTIFS(SALES!$A:$A,REPORT!$B$50,SALES!$F:$F,REPORT!$B55,SALES!$B:$B,REPORT!U$1)+COUNTIFS(Consolidate!$A:$A,REPORT!$B$50,Consolidate!$F:$F,REPORT!$B55,Consolidate!$B:$B,REPORT!U$1)</f>
        <v>0</v>
      </c>
      <c r="V55" s="27">
        <f>COUNTIFS(SALES!$A:$A,REPORT!$B$50,SALES!$F:$F,REPORT!$B55,SALES!$B:$B,REPORT!V$1)+COUNTIFS(Consolidate!$A:$A,REPORT!$B$50,Consolidate!$F:$F,REPORT!$B55,Consolidate!$B:$B,REPORT!V$1)</f>
        <v>0</v>
      </c>
      <c r="W55" s="27">
        <f>COUNTIFS(SALES!$A:$A,REPORT!$B$50,SALES!$F:$F,REPORT!$B55,SALES!$B:$B,REPORT!W$1)+COUNTIFS(Consolidate!$A:$A,REPORT!$B$50,Consolidate!$F:$F,REPORT!$B55,Consolidate!$B:$B,REPORT!W$1)</f>
        <v>0</v>
      </c>
      <c r="X55" s="27">
        <f>COUNTIFS(SALES!$A:$A,REPORT!$B$50,SALES!$F:$F,REPORT!$B55,SALES!$B:$B,REPORT!X$1)+COUNTIFS(Consolidate!$A:$A,REPORT!$B$50,Consolidate!$F:$F,REPORT!$B55,Consolidate!$B:$B,REPORT!X$1)</f>
        <v>0</v>
      </c>
      <c r="Y55" s="27">
        <f>COUNTIFS(SALES!$A:$A,REPORT!$B$50,SALES!$F:$F,REPORT!$B55,SALES!$B:$B,REPORT!Y$1)+COUNTIFS(Consolidate!$A:$A,REPORT!$B$50,Consolidate!$F:$F,REPORT!$B55,Consolidate!$B:$B,REPORT!Y$1)</f>
        <v>0</v>
      </c>
      <c r="Z55" s="27">
        <f>COUNTIFS(SALES!$A:$A,REPORT!$B$50,SALES!$F:$F,REPORT!$B55,SALES!$B:$B,REPORT!Z$1)+COUNTIFS(Consolidate!$A:$A,REPORT!$B$50,Consolidate!$F:$F,REPORT!$B55,Consolidate!$B:$B,REPORT!Z$1)</f>
        <v>0</v>
      </c>
      <c r="AA55" s="27">
        <f>COUNTIFS(SALES!$A:$A,REPORT!$B$50,SALES!$F:$F,REPORT!$B55,SALES!$B:$B,REPORT!AA$1)+COUNTIFS(Consolidate!$A:$A,REPORT!$B$50,Consolidate!$F:$F,REPORT!$B55,Consolidate!$B:$B,REPORT!AA$1)</f>
        <v>0</v>
      </c>
      <c r="AB55" s="27">
        <f>COUNTIFS(SALES!$A:$A,REPORT!$B$50,SALES!$F:$F,REPORT!$B55,SALES!$B:$B,REPORT!AB$1)+COUNTIFS(Consolidate!$A:$A,REPORT!$B$50,Consolidate!$F:$F,REPORT!$B55,Consolidate!$B:$B,REPORT!AB$1)</f>
        <v>0</v>
      </c>
      <c r="AC55" s="27">
        <f>COUNTIFS(SALES!$A:$A,REPORT!$B$50,SALES!$F:$F,REPORT!$B55,SALES!$B:$B,REPORT!AC$1)+COUNTIFS(Consolidate!$A:$A,REPORT!$B$50,Consolidate!$F:$F,REPORT!$B55,Consolidate!$B:$B,REPORT!AC$1)</f>
        <v>0</v>
      </c>
      <c r="AD55" s="27">
        <f>COUNTIFS(SALES!$A:$A,REPORT!$B$50,SALES!$F:$F,REPORT!$B55,SALES!$B:$B,REPORT!AD$1)+COUNTIFS(Consolidate!$A:$A,REPORT!$B$50,Consolidate!$F:$F,REPORT!$B55,Consolidate!$B:$B,REPORT!AD$1)</f>
        <v>0</v>
      </c>
      <c r="AE55" s="27">
        <f>COUNTIFS(SALES!$A:$A,REPORT!$B$50,SALES!$F:$F,REPORT!$B55,SALES!$B:$B,REPORT!AE$1)+COUNTIFS(Consolidate!$A:$A,REPORT!$B$50,Consolidate!$F:$F,REPORT!$B55,Consolidate!$B:$B,REPORT!AE$1)</f>
        <v>0</v>
      </c>
      <c r="AF55" s="27">
        <f>COUNTIFS(SALES!$A:$A,REPORT!$B$50,SALES!$F:$F,REPORT!$B55,SALES!$B:$B,REPORT!AF$1)+COUNTIFS(Consolidate!$A:$A,REPORT!$B$50,Consolidate!$F:$F,REPORT!$B55,Consolidate!$B:$B,REPORT!AF$1)</f>
        <v>0</v>
      </c>
      <c r="AG55" s="27">
        <f>COUNTIFS(SALES!$A:$A,REPORT!$B$50,SALES!$F:$F,REPORT!$B55,SALES!$B:$B,REPORT!AG$1)+COUNTIFS(Consolidate!$A:$A,REPORT!$B$50,Consolidate!$F:$F,REPORT!$B55,Consolidate!$B:$B,REPORT!AG$1)</f>
        <v>0</v>
      </c>
      <c r="AH55" s="27">
        <f>COUNTIFS(SALES!$A:$A,REPORT!$B$50,SALES!$F:$F,REPORT!$B55,SALES!$B:$B,REPORT!AH$1)+COUNTIFS(Consolidate!$A:$A,REPORT!$B$50,Consolidate!$F:$F,REPORT!$B55,Consolidate!$B:$B,REPORT!AH$1)</f>
        <v>0</v>
      </c>
      <c r="AI55" s="27">
        <f>COUNTIFS(SALES!$A:$A,REPORT!$B$50,SALES!$F:$F,REPORT!$B55,SALES!$B:$B,REPORT!AI$1)+COUNTIFS(Consolidate!$A:$A,REPORT!$B$50,Consolidate!$F:$F,REPORT!$B55,Consolidate!$B:$B,REPORT!AI$1)</f>
        <v>0</v>
      </c>
      <c r="AJ55" s="27">
        <f>COUNTIFS(SALES!$A:$A,REPORT!$B$50,SALES!$F:$F,REPORT!$B55,SALES!$B:$B,REPORT!AJ$1)+COUNTIFS(Consolidate!$A:$A,REPORT!$B$50,Consolidate!$F:$F,REPORT!$B55,Consolidate!$B:$B,REPORT!AJ$1)</f>
        <v>0</v>
      </c>
      <c r="AK55" s="27">
        <f>COUNTIFS(SALES!$A:$A,REPORT!$B$50,SALES!$F:$F,REPORT!$B55,SALES!$B:$B,REPORT!AK$1)+COUNTIFS(Consolidate!$A:$A,REPORT!$B$50,Consolidate!$F:$F,REPORT!$B55,Consolidate!$B:$B,REPORT!AK$1)</f>
        <v>0</v>
      </c>
      <c r="AL55" s="27">
        <f>COUNTIFS(SALES!$A:$A,REPORT!$B$50,SALES!$F:$F,REPORT!$B55,SALES!$B:$B,REPORT!AL$1)+COUNTIFS(Consolidate!$A:$A,REPORT!$B$50,Consolidate!$F:$F,REPORT!$B55,Consolidate!$B:$B,REPORT!AL$1)</f>
        <v>0</v>
      </c>
      <c r="AM55" s="27">
        <f>COUNTIFS(SALES!$A:$A,REPORT!$B$50,SALES!$F:$F,REPORT!$B55,SALES!$B:$B,REPORT!AM$1)+COUNTIFS(Consolidate!$A:$A,REPORT!$B$50,Consolidate!$F:$F,REPORT!$B55,Consolidate!$B:$B,REPORT!AM$1)</f>
        <v>0</v>
      </c>
      <c r="AN55" s="27">
        <f>COUNTIFS(SALES!$A:$A,REPORT!$B$50,SALES!$F:$F,REPORT!$B55,SALES!$B:$B,REPORT!AN$1)+COUNTIFS(Consolidate!$A:$A,REPORT!$B$50,Consolidate!$F:$F,REPORT!$B55,Consolidate!$B:$B,REPORT!AN$1)</f>
        <v>0</v>
      </c>
      <c r="AO55" s="27">
        <f>COUNTIFS(SALES!$A:$A,REPORT!$B$50,SALES!$F:$F,REPORT!$B55,SALES!$B:$B,REPORT!AO$1)+COUNTIFS(Consolidate!$A:$A,REPORT!$B$50,Consolidate!$F:$F,REPORT!$B55,Consolidate!$B:$B,REPORT!AO$1)</f>
        <v>0</v>
      </c>
      <c r="AP55" s="27">
        <f>COUNTIFS(SALES!$A:$A,REPORT!$B$50,SALES!$F:$F,REPORT!$B55,SALES!$B:$B,REPORT!AP$1)+COUNTIFS(Consolidate!$A:$A,REPORT!$B$50,Consolidate!$F:$F,REPORT!$B55,Consolidate!$B:$B,REPORT!AP$1)</f>
        <v>0</v>
      </c>
      <c r="AQ55" s="27">
        <f>COUNTIFS(SALES!$A:$A,REPORT!$B$50,SALES!$F:$F,REPORT!$B55,SALES!$B:$B,REPORT!AQ$1)+COUNTIFS(Consolidate!$A:$A,REPORT!$B$50,Consolidate!$F:$F,REPORT!$B55,Consolidate!$B:$B,REPORT!AQ$1)</f>
        <v>0</v>
      </c>
      <c r="AR55" s="27">
        <f>COUNTIFS(SALES!$A:$A,REPORT!$B$50,SALES!$F:$F,REPORT!$B55,SALES!$B:$B,REPORT!AR$1)+COUNTIFS(Consolidate!$A:$A,REPORT!$B$50,Consolidate!$F:$F,REPORT!$B55,Consolidate!$B:$B,REPORT!AR$1)</f>
        <v>0</v>
      </c>
      <c r="AS55" s="27">
        <f>COUNTIFS(SALES!$A:$A,REPORT!$B$50,SALES!$F:$F,REPORT!$B55,SALES!$B:$B,REPORT!AS$1)+COUNTIFS(Consolidate!$A:$A,REPORT!$B$50,Consolidate!$F:$F,REPORT!$B55,Consolidate!$B:$B,REPORT!AS$1)</f>
        <v>0</v>
      </c>
      <c r="AT55" s="27">
        <f>COUNTIFS(SALES!$A:$A,REPORT!$B$50,SALES!$F:$F,REPORT!$B55,SALES!$B:$B,REPORT!AT$1)+COUNTIFS(Consolidate!$A:$A,REPORT!$B$50,Consolidate!$F:$F,REPORT!$B55,Consolidate!$B:$B,REPORT!AT$1)</f>
        <v>0</v>
      </c>
      <c r="AU55" s="27">
        <f>COUNTIFS(SALES!$A:$A,REPORT!$B$50,SALES!$F:$F,REPORT!$B55,SALES!$B:$B,REPORT!AU$1)+COUNTIFS(Consolidate!$A:$A,REPORT!$B$50,Consolidate!$F:$F,REPORT!$B55,Consolidate!$B:$B,REPORT!AU$1)</f>
        <v>0</v>
      </c>
      <c r="AV55" s="27">
        <f>COUNTIFS(SALES!$A:$A,REPORT!$B$50,SALES!$F:$F,REPORT!$B55,SALES!$B:$B,REPORT!AV$1)+COUNTIFS(Consolidate!$A:$A,REPORT!$B$50,Consolidate!$F:$F,REPORT!$B55,Consolidate!$B:$B,REPORT!AV$1)</f>
        <v>0</v>
      </c>
      <c r="AW55" s="27">
        <f>COUNTIFS(SALES!$A:$A,REPORT!$B$50,SALES!$F:$F,REPORT!$B55,SALES!$B:$B,REPORT!AW$1)+COUNTIFS(Consolidate!$A:$A,REPORT!$B$50,Consolidate!$F:$F,REPORT!$B55,Consolidate!$B:$B,REPORT!AW$1)</f>
        <v>0</v>
      </c>
      <c r="AX55" s="27">
        <f>COUNTIFS(SALES!$A:$A,REPORT!$B$50,SALES!$F:$F,REPORT!$B55,SALES!$B:$B,REPORT!AX$1)+COUNTIFS(Consolidate!$A:$A,REPORT!$B$50,Consolidate!$F:$F,REPORT!$B55,Consolidate!$B:$B,REPORT!AX$1)</f>
        <v>0</v>
      </c>
      <c r="AY55" s="27">
        <f>COUNTIFS(SALES!$A:$A,REPORT!$B$50,SALES!$F:$F,REPORT!$B55,SALES!$B:$B,REPORT!AY$1)+COUNTIFS(Consolidate!$A:$A,REPORT!$B$50,Consolidate!$F:$F,REPORT!$B55,Consolidate!$B:$B,REPORT!AY$1)</f>
        <v>0</v>
      </c>
      <c r="AZ55" s="27">
        <f>COUNTIFS(SALES!$A:$A,REPORT!$B$50,SALES!$F:$F,REPORT!$B55,SALES!$B:$B,REPORT!AZ$1)+COUNTIFS(Consolidate!$A:$A,REPORT!$B$50,Consolidate!$F:$F,REPORT!$B55,Consolidate!$B:$B,REPORT!AZ$1)</f>
        <v>0</v>
      </c>
      <c r="BA55" s="27">
        <f>COUNTIFS(SALES!$A:$A,REPORT!$B$50,SALES!$F:$F,REPORT!$B55,SALES!$B:$B,REPORT!BA$1)+COUNTIFS(Consolidate!$A:$A,REPORT!$B$50,Consolidate!$F:$F,REPORT!$B55,Consolidate!$B:$B,REPORT!BA$1)</f>
        <v>7</v>
      </c>
      <c r="BB55" s="27">
        <f>COUNTIFS(SALES!$A:$A,REPORT!$B$50,SALES!$F:$F,REPORT!$B55,SALES!$B:$B,REPORT!BB$1)+COUNTIFS(Consolidate!$A:$A,REPORT!$B$50,Consolidate!$F:$F,REPORT!$B55,Consolidate!$B:$B,REPORT!BB$1)</f>
        <v>1</v>
      </c>
      <c r="BC55" s="27">
        <f>COUNTIFS(SALES!$A:$A,REPORT!$B$50,SALES!$F:$F,REPORT!$B55,SALES!$B:$B,REPORT!BC$1)+COUNTIFS(Consolidate!$A:$A,REPORT!$B$50,Consolidate!$F:$F,REPORT!$B55,Consolidate!$B:$B,REPORT!BC$1)</f>
        <v>4</v>
      </c>
      <c r="BD55" s="27">
        <f>COUNTIFS(SALES!$A:$A,REPORT!$B$50,SALES!$F:$F,REPORT!$B55,SALES!$B:$B,REPORT!BD$1)+COUNTIFS(Consolidate!$A:$A,REPORT!$B$50,Consolidate!$F:$F,REPORT!$B55,Consolidate!$B:$B,REPORT!BD$1)</f>
        <v>0</v>
      </c>
      <c r="BE55" s="27">
        <f>COUNTIFS(SALES!$A:$A,REPORT!$B$50,SALES!$F:$F,REPORT!$B55,SALES!$B:$B,REPORT!BE$1)+COUNTIFS(Consolidate!$A:$A,REPORT!$B$50,Consolidate!$F:$F,REPORT!$B55,Consolidate!$B:$B,REPORT!BE$1)</f>
        <v>0</v>
      </c>
      <c r="BF55" s="27">
        <f>COUNTIFS(SALES!$A:$A,REPORT!$B$50,SALES!$F:$F,REPORT!$B55,SALES!$B:$B,REPORT!BF$1)+COUNTIFS(Consolidate!$A:$A,REPORT!$B$50,Consolidate!$F:$F,REPORT!$B55,Consolidate!$B:$B,REPORT!BF$1)</f>
        <v>0</v>
      </c>
      <c r="BG55" s="27">
        <f>COUNTIFS(SALES!$A:$A,REPORT!$B$50,SALES!$F:$F,REPORT!$B55,SALES!$B:$B,REPORT!BG$1)+COUNTIFS(Consolidate!$A:$A,REPORT!$B$50,Consolidate!$F:$F,REPORT!$B55,Consolidate!$B:$B,REPORT!BG$1)-COUNTIFS(SALES!$A:$A,REPORT!$B$50,SALES!$F:$F,REPORT!$B55,SALES!$B:$B,REPORT!BG$1,SALES!$T:$T,"cancelled")*2</f>
        <v>0</v>
      </c>
      <c r="BH55" s="27">
        <f>COUNTIFS(SALES!$A:$A,REPORT!$B$50,SALES!$F:$F,REPORT!$B55,SALES!$B:$B,REPORT!BH$1)+COUNTIFS(Consolidate!$A:$A,REPORT!$B$50,Consolidate!$F:$F,REPORT!$B55,Consolidate!$B:$B,REPORT!BH$1)-COUNTIFS(SALES!$A:$A,REPORT!$B$50,SALES!$F:$F,REPORT!$B55,SALES!$B:$B,REPORT!BH$1,SALES!$T:$T,"cancelled")*2</f>
        <v>0</v>
      </c>
      <c r="BI55" s="27">
        <f>COUNTIFS(SALES!$A:$A,REPORT!$B$50,SALES!$F:$F,REPORT!$B55,SALES!$B:$B,REPORT!BI$1)+COUNTIFS(Consolidate!$A:$A,REPORT!$B$50,Consolidate!$F:$F,REPORT!$B55,Consolidate!$B:$B,REPORT!BI$1)-COUNTIFS(SALES!$A:$A,REPORT!$B$50,SALES!$F:$F,REPORT!$B55,SALES!$B:$B,REPORT!BI$1,SALES!$T:$T,"cancelled")*2</f>
        <v>1</v>
      </c>
      <c r="BJ55" s="27">
        <f>COUNTIFS(SALES!$A:$A,REPORT!$B$50,SALES!$F:$F,REPORT!$B55,SALES!$B:$B,REPORT!BJ$1)+COUNTIFS(Consolidate!$A:$A,REPORT!$B$50,Consolidate!$F:$F,REPORT!$B55,Consolidate!$B:$B,REPORT!BJ$1)-COUNTIFS(SALES!$A:$A,REPORT!$B$50,SALES!$F:$F,REPORT!$B55,SALES!$B:$B,REPORT!BJ$1,SALES!$T:$T,"cancelled")*2</f>
        <v>1</v>
      </c>
      <c r="BK55" s="27">
        <f>COUNTIFS(SALES!$A:$A,REPORT!$B$50,SALES!$F:$F,REPORT!$B55,SALES!$B:$B,REPORT!BK$1)+COUNTIFS(Consolidate!$A:$A,REPORT!$B$50,Consolidate!$F:$F,REPORT!$B55,Consolidate!$B:$B,REPORT!BK$1)-COUNTIFS(SALES!$A:$A,REPORT!$B$50,SALES!$F:$F,REPORT!$B55,SALES!$B:$B,REPORT!BK$1,SALES!$T:$T,"cancelled")*2</f>
        <v>1</v>
      </c>
      <c r="BL55" s="27">
        <f>COUNTIFS(SALES!$A:$A,REPORT!$B$50,SALES!$F:$F,REPORT!$B55,SALES!$B:$B,REPORT!BL$1)+COUNTIFS(Consolidate!$A:$A,REPORT!$B$50,Consolidate!$F:$F,REPORT!$B55,Consolidate!$B:$B,REPORT!BL$1)-COUNTIFS(SALES!$A:$A,REPORT!$B$50,SALES!$F:$F,REPORT!$B55,SALES!$B:$B,REPORT!BL$1,SALES!$T:$T,"cancelled")*2</f>
        <v>0</v>
      </c>
      <c r="BM55" s="27">
        <f>COUNTIFS(SALES!$A:$A,REPORT!$B$50,SALES!$F:$F,REPORT!$B55,SALES!$B:$B,REPORT!BM$1)+COUNTIFS(Consolidate!$A:$A,REPORT!$B$50,Consolidate!$F:$F,REPORT!$B55,Consolidate!$B:$B,REPORT!BM$1)-COUNTIFS(SALES!$A:$A,REPORT!$B$50,SALES!$F:$F,REPORT!$B55,SALES!$B:$B,REPORT!BM$1,SALES!$T:$T,"cancelled")*2</f>
        <v>0</v>
      </c>
      <c r="BN55" s="27">
        <f>COUNTIFS(SALES!$A:$A,REPORT!$B$50,SALES!$F:$F,REPORT!$B55,SALES!$B:$B,REPORT!BN$1)+COUNTIFS(Consolidate!$A:$A,REPORT!$B$50,Consolidate!$F:$F,REPORT!$B55,Consolidate!$B:$B,REPORT!BN$1)-COUNTIFS(SALES!$A:$A,REPORT!$B$50,SALES!$F:$F,REPORT!$B55,SALES!$B:$B,REPORT!BN$1,SALES!$T:$T,"cancelled")*2</f>
        <v>0</v>
      </c>
      <c r="BO55" s="27">
        <f>COUNTIFS(SALES!$A:$A,REPORT!$B$50,SALES!$F:$F,REPORT!$B55,SALES!$B:$B,REPORT!BO$1)+COUNTIFS(Consolidate!$A:$A,REPORT!$B$50,Consolidate!$F:$F,REPORT!$B55,Consolidate!$B:$B,REPORT!BO$1)-COUNTIFS(SALES!$A:$A,REPORT!$B$50,SALES!$F:$F,REPORT!$B55,SALES!$B:$B,REPORT!BO$1,SALES!$T:$T,"cancelled")*2</f>
        <v>1</v>
      </c>
      <c r="BP55" s="27">
        <f>COUNTIFS(SALES!$A:$A,REPORT!$B$50,SALES!$F:$F,REPORT!$B55,SALES!$B:$B,REPORT!BP$1)+COUNTIFS(Consolidate!$A:$A,REPORT!$B$50,Consolidate!$F:$F,REPORT!$B55,Consolidate!$B:$B,REPORT!BP$1)-COUNTIFS(SALES!$A:$A,REPORT!$B$50,SALES!$F:$F,REPORT!$B55,SALES!$B:$B,REPORT!BP$1,SALES!$T:$T,"cancelled")*2</f>
        <v>0</v>
      </c>
      <c r="BQ55" s="27">
        <f>COUNTIFS(SALES!$A:$A,REPORT!$B$50,SALES!$F:$F,REPORT!$B55,SALES!$B:$B,REPORT!BQ$1)+COUNTIFS(Consolidate!$A:$A,REPORT!$B$50,Consolidate!$F:$F,REPORT!$B55,Consolidate!$B:$B,REPORT!BQ$1)-COUNTIFS(SALES!$A:$A,REPORT!$B$50,SALES!$F:$F,REPORT!$B55,SALES!$B:$B,REPORT!BQ$1,SALES!$T:$T,"cancelled")*2</f>
        <v>0</v>
      </c>
      <c r="BR55" s="27">
        <f>COUNTIFS(SALES!$A:$A,REPORT!$B$50,SALES!$F:$F,REPORT!$B55,SALES!$B:$B,REPORT!BR$1)+COUNTIFS(Consolidate!$A:$A,REPORT!$B$50,Consolidate!$F:$F,REPORT!$B55,Consolidate!$B:$B,REPORT!BR$1)-COUNTIFS(SALES!$A:$A,REPORT!$B$50,SALES!$F:$F,REPORT!$B55,SALES!$B:$B,REPORT!BR$1,SALES!$T:$T,"cancelled")*2</f>
        <v>1</v>
      </c>
      <c r="BS55" s="27">
        <f>COUNTIFS(SALES!$A:$A,REPORT!$B$50,SALES!$F:$F,REPORT!$B55,SALES!$B:$B,REPORT!BS$1)+COUNTIFS(Consolidate!$A:$A,REPORT!$B$50,Consolidate!$F:$F,REPORT!$B55,Consolidate!$B:$B,REPORT!BS$1)-COUNTIFS(SALES!$A:$A,REPORT!$B$50,SALES!$F:$F,REPORT!$B55,SALES!$B:$B,REPORT!BS$1,SALES!$T:$T,"cancelled")*2</f>
        <v>1</v>
      </c>
      <c r="BT55" s="27">
        <f>COUNTIFS(SALES!$A:$A,REPORT!$B$50,SALES!$F:$F,REPORT!$B55,SALES!$B:$B,REPORT!BT$1)+COUNTIFS(Consolidate!$A:$A,REPORT!$B$50,Consolidate!$F:$F,REPORT!$B55,Consolidate!$B:$B,REPORT!BT$1)-COUNTIFS(SALES!$A:$A,REPORT!$B$50,SALES!$F:$F,REPORT!$B55,SALES!$B:$B,REPORT!BT$1,SALES!$T:$T,"cancelled")*2</f>
        <v>0</v>
      </c>
      <c r="BU55" s="27">
        <f>COUNTIFS(SALES!$A:$A,REPORT!$B$50,SALES!$F:$F,REPORT!$B55,SALES!$B:$B,REPORT!BU$1)+COUNTIFS(Consolidate!$A:$A,REPORT!$B$50,Consolidate!$F:$F,REPORT!$B55,Consolidate!$B:$B,REPORT!BU$1)-COUNTIFS(SALES!$A:$A,REPORT!$B$50,SALES!$F:$F,REPORT!$B55,SALES!$B:$B,REPORT!BU$1,SALES!$T:$T,"cancelled")*2</f>
        <v>1</v>
      </c>
      <c r="BV55" s="27">
        <f>COUNTIFS(SALES!$A:$A,REPORT!$B$50,SALES!$F:$F,REPORT!$B55,SALES!$B:$B,REPORT!BV$1)+COUNTIFS(Consolidate!$A:$A,REPORT!$B$50,Consolidate!$F:$F,REPORT!$B55,Consolidate!$B:$B,REPORT!BV$1)-COUNTIFS(SALES!$A:$A,REPORT!$B$50,SALES!$F:$F,REPORT!$B55,SALES!$B:$B,REPORT!BV$1,SALES!$T:$T,"cancelled")*2</f>
        <v>0</v>
      </c>
      <c r="BW55" s="27">
        <f>COUNTIFS(SALES!$A:$A,REPORT!$B$50,SALES!$F:$F,REPORT!$B55,SALES!$B:$B,REPORT!BW$1)+COUNTIFS(Consolidate!$A:$A,REPORT!$B$50,Consolidate!$F:$F,REPORT!$B55,Consolidate!$B:$B,REPORT!BW$1)-COUNTIFS(SALES!$A:$A,REPORT!$B$50,SALES!$F:$F,REPORT!$B55,SALES!$B:$B,REPORT!BW$1,SALES!$T:$T,"cancelled")*2</f>
        <v>1</v>
      </c>
      <c r="BX55" s="27">
        <f>COUNTIFS(SALES!$A:$A,REPORT!$B$50,SALES!$F:$F,REPORT!$B55,SALES!$B:$B,REPORT!BX$1)+COUNTIFS(Consolidate!$A:$A,REPORT!$B$50,Consolidate!$F:$F,REPORT!$B55,Consolidate!$B:$B,REPORT!BX$1)-COUNTIFS(SALES!$A:$A,REPORT!$B$50,SALES!$F:$F,REPORT!$B55,SALES!$B:$B,REPORT!BX$1,SALES!$T:$T,"cancelled")*2</f>
        <v>2</v>
      </c>
      <c r="BY55" s="27">
        <f>COUNTIFS(SALES!$A:$A,REPORT!$B$50,SALES!$F:$F,REPORT!$B55,SALES!$B:$B,REPORT!BY$1)+COUNTIFS(Consolidate!$A:$A,REPORT!$B$50,Consolidate!$F:$F,REPORT!$B55,Consolidate!$B:$B,REPORT!BY$1)-COUNTIFS(SALES!$A:$A,REPORT!$B$50,SALES!$F:$F,REPORT!$B55,SALES!$B:$B,REPORT!BY$1,SALES!$T:$T,"cancelled")*2</f>
        <v>1</v>
      </c>
      <c r="BZ55" s="27">
        <f>COUNTIFS(SALES!$A:$A,REPORT!$B$50,SALES!$F:$F,REPORT!$B55,SALES!$B:$B,REPORT!BZ$1)+COUNTIFS(Consolidate!$A:$A,REPORT!$B$50,Consolidate!$F:$F,REPORT!$B55,Consolidate!$B:$B,REPORT!BZ$1)-COUNTIFS(SALES!$A:$A,REPORT!$B$50,SALES!$F:$F,REPORT!$B55,SALES!$B:$B,REPORT!BZ$1,SALES!$T:$T,"cancelled")</f>
        <v>0</v>
      </c>
      <c r="CA55" s="27">
        <f>COUNTIFS(SALES!$A:$A,REPORT!$B$50,SALES!$F:$F,REPORT!$B55,SALES!$B:$B,REPORT!CA$1)+COUNTIFS(Consolidate!$A:$A,REPORT!$B$50,Consolidate!$F:$F,REPORT!$B55,Consolidate!$B:$B,REPORT!CA$1)-COUNTIFS(SALES!$A:$A,REPORT!$B$50,SALES!$F:$F,REPORT!$B55,SALES!$B:$B,REPORT!CA$1,SALES!$T:$T,"cancelled")</f>
        <v>0</v>
      </c>
      <c r="CB55" s="27">
        <f>COUNTIFS(SALES!$A:$A,REPORT!$B$50,SALES!$F:$F,REPORT!$B55,SALES!$B:$B,REPORT!CB$1)+COUNTIFS(Consolidate!$A:$A,REPORT!$B$50,Consolidate!$F:$F,REPORT!$B55,Consolidate!$B:$B,REPORT!CB$1)-COUNTIFS(SALES!$A:$A,REPORT!$B$50,SALES!$F:$F,REPORT!$B55,SALES!$B:$B,REPORT!CB$1,SALES!$T:$T,"cancelled")</f>
        <v>3</v>
      </c>
      <c r="CC55" s="27">
        <f>COUNTIFS(SALES!$A:$A,REPORT!$B$50,SALES!$F:$F,REPORT!$B55,SALES!$B:$B,REPORT!CC$1)+COUNTIFS(Consolidate!$A:$A,REPORT!$B$50,Consolidate!$F:$F,REPORT!$B55,Consolidate!$B:$B,REPORT!CC$1)-COUNTIFS(SALES!$A:$A,REPORT!$B$50,SALES!$F:$F,REPORT!$B55,SALES!$B:$B,REPORT!CC$1,SALES!$T:$T,"cancelled")</f>
        <v>0</v>
      </c>
    </row>
    <row r="56" spans="1:81" x14ac:dyDescent="0.3">
      <c r="A56" s="18" t="s">
        <v>426</v>
      </c>
      <c r="B56" s="18" t="s">
        <v>418</v>
      </c>
      <c r="C56" s="11">
        <f t="shared" ref="C56:AH56" si="116">SUM(C57:C61)</f>
        <v>454</v>
      </c>
      <c r="D56" s="11">
        <f t="shared" si="116"/>
        <v>0</v>
      </c>
      <c r="E56" s="11">
        <f t="shared" si="116"/>
        <v>0</v>
      </c>
      <c r="F56" s="11">
        <f t="shared" si="116"/>
        <v>100</v>
      </c>
      <c r="G56" s="11">
        <f t="shared" si="116"/>
        <v>96</v>
      </c>
      <c r="H56" s="11">
        <f t="shared" si="116"/>
        <v>118</v>
      </c>
      <c r="I56" s="11">
        <f t="shared" si="116"/>
        <v>140</v>
      </c>
      <c r="J56" s="11">
        <f t="shared" si="116"/>
        <v>102</v>
      </c>
      <c r="K56" s="11">
        <f t="shared" si="116"/>
        <v>0</v>
      </c>
      <c r="L56" s="11">
        <f t="shared" si="116"/>
        <v>0</v>
      </c>
      <c r="M56" s="10">
        <f t="shared" si="116"/>
        <v>0</v>
      </c>
      <c r="N56" s="10">
        <f t="shared" si="116"/>
        <v>0</v>
      </c>
      <c r="O56" s="10">
        <f t="shared" si="116"/>
        <v>0</v>
      </c>
      <c r="P56" s="10">
        <f t="shared" si="116"/>
        <v>0</v>
      </c>
      <c r="Q56" s="10">
        <f t="shared" si="116"/>
        <v>0</v>
      </c>
      <c r="R56" s="10">
        <f t="shared" si="116"/>
        <v>0</v>
      </c>
      <c r="S56" s="10">
        <f t="shared" si="116"/>
        <v>0</v>
      </c>
      <c r="T56" s="10">
        <f t="shared" si="116"/>
        <v>0</v>
      </c>
      <c r="U56" s="10">
        <f t="shared" si="116"/>
        <v>0</v>
      </c>
      <c r="V56" s="10">
        <f t="shared" si="116"/>
        <v>0</v>
      </c>
      <c r="W56" s="10">
        <f t="shared" si="116"/>
        <v>0</v>
      </c>
      <c r="X56" s="10">
        <f t="shared" si="116"/>
        <v>0</v>
      </c>
      <c r="Y56" s="10">
        <f t="shared" si="116"/>
        <v>0</v>
      </c>
      <c r="Z56" s="10">
        <f t="shared" si="116"/>
        <v>0</v>
      </c>
      <c r="AA56" s="10">
        <f t="shared" si="116"/>
        <v>0</v>
      </c>
      <c r="AB56" s="10">
        <f t="shared" si="116"/>
        <v>0</v>
      </c>
      <c r="AC56" s="10">
        <f t="shared" si="116"/>
        <v>0</v>
      </c>
      <c r="AD56" s="10">
        <f t="shared" si="116"/>
        <v>0</v>
      </c>
      <c r="AE56" s="10">
        <f t="shared" si="116"/>
        <v>0</v>
      </c>
      <c r="AF56" s="10">
        <f t="shared" si="116"/>
        <v>0</v>
      </c>
      <c r="AG56" s="10">
        <f t="shared" si="116"/>
        <v>0</v>
      </c>
      <c r="AH56" s="10">
        <f t="shared" si="116"/>
        <v>0</v>
      </c>
      <c r="AI56" s="10">
        <f t="shared" ref="AI56:BN56" si="117">SUM(AI57:AI61)</f>
        <v>25</v>
      </c>
      <c r="AJ56" s="10">
        <f t="shared" si="117"/>
        <v>8</v>
      </c>
      <c r="AK56" s="10">
        <f t="shared" si="117"/>
        <v>11</v>
      </c>
      <c r="AL56" s="10">
        <f t="shared" si="117"/>
        <v>35</v>
      </c>
      <c r="AM56" s="10">
        <f t="shared" si="117"/>
        <v>8</v>
      </c>
      <c r="AN56" s="10">
        <f t="shared" si="117"/>
        <v>5</v>
      </c>
      <c r="AO56" s="10">
        <f t="shared" si="117"/>
        <v>8</v>
      </c>
      <c r="AP56" s="10">
        <f t="shared" si="117"/>
        <v>10</v>
      </c>
      <c r="AQ56" s="10">
        <f t="shared" si="117"/>
        <v>8</v>
      </c>
      <c r="AR56" s="10">
        <f t="shared" si="117"/>
        <v>1</v>
      </c>
      <c r="AS56" s="10">
        <f t="shared" si="117"/>
        <v>4</v>
      </c>
      <c r="AT56" s="10">
        <f t="shared" si="117"/>
        <v>7</v>
      </c>
      <c r="AU56" s="10">
        <f t="shared" si="117"/>
        <v>22</v>
      </c>
      <c r="AV56" s="10">
        <f t="shared" si="117"/>
        <v>4</v>
      </c>
      <c r="AW56" s="10">
        <f t="shared" si="117"/>
        <v>7</v>
      </c>
      <c r="AX56" s="10">
        <f t="shared" si="117"/>
        <v>8</v>
      </c>
      <c r="AY56" s="10">
        <f t="shared" si="117"/>
        <v>7</v>
      </c>
      <c r="AZ56" s="10">
        <f t="shared" si="117"/>
        <v>11</v>
      </c>
      <c r="BA56" s="10">
        <f t="shared" si="117"/>
        <v>7</v>
      </c>
      <c r="BB56" s="10">
        <f t="shared" si="117"/>
        <v>8</v>
      </c>
      <c r="BC56" s="10">
        <f t="shared" si="117"/>
        <v>6</v>
      </c>
      <c r="BD56" s="10">
        <f t="shared" si="117"/>
        <v>2</v>
      </c>
      <c r="BE56" s="10">
        <f t="shared" si="117"/>
        <v>13</v>
      </c>
      <c r="BF56" s="10">
        <f t="shared" si="117"/>
        <v>10</v>
      </c>
      <c r="BG56" s="10">
        <f t="shared" si="117"/>
        <v>11</v>
      </c>
      <c r="BH56" s="10">
        <f t="shared" si="117"/>
        <v>16</v>
      </c>
      <c r="BI56" s="10">
        <f t="shared" si="117"/>
        <v>12</v>
      </c>
      <c r="BJ56" s="10">
        <f t="shared" si="117"/>
        <v>9</v>
      </c>
      <c r="BK56" s="10">
        <f t="shared" si="117"/>
        <v>15</v>
      </c>
      <c r="BL56" s="10">
        <f t="shared" si="117"/>
        <v>3</v>
      </c>
      <c r="BM56" s="10">
        <f t="shared" si="117"/>
        <v>13</v>
      </c>
      <c r="BN56" s="10">
        <f t="shared" si="117"/>
        <v>9</v>
      </c>
      <c r="BO56" s="10">
        <f t="shared" ref="BO56:CA56" si="118">SUM(BO57:BO61)</f>
        <v>16</v>
      </c>
      <c r="BP56" s="10">
        <f t="shared" si="118"/>
        <v>6</v>
      </c>
      <c r="BQ56" s="10">
        <f t="shared" si="118"/>
        <v>11</v>
      </c>
      <c r="BR56" s="10">
        <f t="shared" si="118"/>
        <v>27</v>
      </c>
      <c r="BS56" s="10">
        <f t="shared" si="118"/>
        <v>8</v>
      </c>
      <c r="BT56" s="10">
        <f t="shared" si="118"/>
        <v>10</v>
      </c>
      <c r="BU56" s="10">
        <f t="shared" si="118"/>
        <v>5</v>
      </c>
      <c r="BV56" s="10">
        <f t="shared" si="118"/>
        <v>10</v>
      </c>
      <c r="BW56" s="10">
        <f t="shared" si="118"/>
        <v>10</v>
      </c>
      <c r="BX56" s="10">
        <f t="shared" si="118"/>
        <v>13</v>
      </c>
      <c r="BY56" s="10">
        <f t="shared" si="118"/>
        <v>15</v>
      </c>
      <c r="BZ56" s="10">
        <f t="shared" si="118"/>
        <v>14</v>
      </c>
      <c r="CA56" s="10">
        <f t="shared" si="118"/>
        <v>29</v>
      </c>
      <c r="CB56" s="10">
        <f t="shared" ref="CB56:CC56" si="119">SUM(CB57:CB61)</f>
        <v>26</v>
      </c>
      <c r="CC56" s="10">
        <f t="shared" si="119"/>
        <v>33</v>
      </c>
    </row>
    <row r="57" spans="1:81" x14ac:dyDescent="0.3">
      <c r="A57" s="19" t="s">
        <v>426</v>
      </c>
      <c r="B57" s="19" t="s">
        <v>412</v>
      </c>
      <c r="C57" s="12">
        <f>G57+H57+I57+F57+E57+D57</f>
        <v>424</v>
      </c>
      <c r="D57" s="12">
        <f>SUM(M57:Q57)</f>
        <v>0</v>
      </c>
      <c r="E57" s="12">
        <f>SUM(R57:AC57)</f>
        <v>0</v>
      </c>
      <c r="F57" s="12">
        <f>SUM(AD57:AO57)</f>
        <v>100</v>
      </c>
      <c r="G57" s="12">
        <f>SUM(AP57:BA57)</f>
        <v>80</v>
      </c>
      <c r="H57" s="12">
        <f>SUM(BB57:BM57)</f>
        <v>105</v>
      </c>
      <c r="I57" s="12">
        <f>SUM(BN57:BY57)</f>
        <v>139</v>
      </c>
      <c r="J57" s="12">
        <f>SUM(BZ57:CK57)</f>
        <v>102</v>
      </c>
      <c r="K57" s="12"/>
      <c r="L57" s="12"/>
      <c r="M57" s="27">
        <f>COUNTIFS(SALES!$A:$A,REPORT!$B$56,SALES!$F:$F,REPORT!$B57,SALES!$B:$B,REPORT!M$1)+COUNTIFS(Consolidate!$A:$A,REPORT!$B$56,Consolidate!$F:$F,REPORT!$B57,Consolidate!$B:$B,REPORT!M$1)-COUNTIFS(SALES!$A:$A,REPORT!$B$56,SALES!$F:$F,REPORT!$B57,SALES!$B:$B,REPORT!M$1,SALES!$T:$T,"cancelled")*2</f>
        <v>0</v>
      </c>
      <c r="N57" s="27">
        <f>COUNTIFS(SALES!$A:$A,REPORT!$B$56,SALES!$F:$F,REPORT!$B57,SALES!$B:$B,REPORT!N$1)+COUNTIFS(Consolidate!$A:$A,REPORT!$B$56,Consolidate!$F:$F,REPORT!$B57,Consolidate!$B:$B,REPORT!N$1)-COUNTIFS(SALES!$A:$A,REPORT!$B$56,SALES!$F:$F,REPORT!$B57,SALES!$B:$B,REPORT!N$1,SALES!$T:$T,"cancelled")*2</f>
        <v>0</v>
      </c>
      <c r="O57" s="27">
        <f>COUNTIFS(SALES!$A:$A,REPORT!$B$56,SALES!$F:$F,REPORT!$B57,SALES!$B:$B,REPORT!O$1)+COUNTIFS(Consolidate!$A:$A,REPORT!$B$56,Consolidate!$F:$F,REPORT!$B57,Consolidate!$B:$B,REPORT!O$1)-COUNTIFS(SALES!$A:$A,REPORT!$B$56,SALES!$F:$F,REPORT!$B57,SALES!$B:$B,REPORT!O$1,SALES!$T:$T,"cancelled")*2</f>
        <v>0</v>
      </c>
      <c r="P57" s="27">
        <f>COUNTIFS(SALES!$A:$A,REPORT!$B$56,SALES!$F:$F,REPORT!$B57,SALES!$B:$B,REPORT!P$1)+COUNTIFS(Consolidate!$A:$A,REPORT!$B$56,Consolidate!$F:$F,REPORT!$B57,Consolidate!$B:$B,REPORT!P$1)-COUNTIFS(SALES!$A:$A,REPORT!$B$56,SALES!$F:$F,REPORT!$B57,SALES!$B:$B,REPORT!P$1,SALES!$T:$T,"cancelled")*2</f>
        <v>0</v>
      </c>
      <c r="Q57" s="27">
        <f>COUNTIFS(SALES!$A:$A,REPORT!$B$56,SALES!$F:$F,REPORT!$B57,SALES!$B:$B,REPORT!Q$1)+COUNTIFS(Consolidate!$A:$A,REPORT!$B$56,Consolidate!$F:$F,REPORT!$B57,Consolidate!$B:$B,REPORT!Q$1)-COUNTIFS(SALES!$A:$A,REPORT!$B$56,SALES!$F:$F,REPORT!$B57,SALES!$B:$B,REPORT!Q$1,SALES!$T:$T,"cancelled")*2</f>
        <v>0</v>
      </c>
      <c r="R57" s="27">
        <f>COUNTIFS(SALES!$A:$A,REPORT!$B$56,SALES!$F:$F,REPORT!$B57,SALES!$B:$B,REPORT!R$1)+COUNTIFS(Consolidate!$A:$A,REPORT!$B$56,Consolidate!$F:$F,REPORT!$B57,Consolidate!$B:$B,REPORT!R$1)-COUNTIFS(SALES!$A:$A,REPORT!$B$56,SALES!$F:$F,REPORT!$B57,SALES!$B:$B,REPORT!R$1,SALES!$T:$T,"cancelled")*2</f>
        <v>0</v>
      </c>
      <c r="S57" s="27">
        <f>COUNTIFS(SALES!$A:$A,REPORT!$B$56,SALES!$F:$F,REPORT!$B57,SALES!$B:$B,REPORT!S$1)+COUNTIFS(Consolidate!$A:$A,REPORT!$B$56,Consolidate!$F:$F,REPORT!$B57,Consolidate!$B:$B,REPORT!S$1)-COUNTIFS(SALES!$A:$A,REPORT!$B$56,SALES!$F:$F,REPORT!$B57,SALES!$B:$B,REPORT!S$1,SALES!$T:$T,"cancelled")*2</f>
        <v>0</v>
      </c>
      <c r="T57" s="27">
        <f>COUNTIFS(SALES!$A:$A,REPORT!$B$56,SALES!$F:$F,REPORT!$B57,SALES!$B:$B,REPORT!T$1)+COUNTIFS(Consolidate!$A:$A,REPORT!$B$56,Consolidate!$F:$F,REPORT!$B57,Consolidate!$B:$B,REPORT!T$1)-COUNTIFS(SALES!$A:$A,REPORT!$B$56,SALES!$F:$F,REPORT!$B57,SALES!$B:$B,REPORT!T$1,SALES!$T:$T,"cancelled")*2</f>
        <v>0</v>
      </c>
      <c r="U57" s="27">
        <f>COUNTIFS(SALES!$A:$A,REPORT!$B$56,SALES!$F:$F,REPORT!$B57,SALES!$B:$B,REPORT!U$1)+COUNTIFS(Consolidate!$A:$A,REPORT!$B$56,Consolidate!$F:$F,REPORT!$B57,Consolidate!$B:$B,REPORT!U$1)-COUNTIFS(SALES!$A:$A,REPORT!$B$56,SALES!$F:$F,REPORT!$B57,SALES!$B:$B,REPORT!U$1,SALES!$T:$T,"cancelled")*2</f>
        <v>0</v>
      </c>
      <c r="V57" s="27">
        <f>COUNTIFS(SALES!$A:$A,REPORT!$B$56,SALES!$F:$F,REPORT!$B57,SALES!$B:$B,REPORT!V$1)+COUNTIFS(Consolidate!$A:$A,REPORT!$B$56,Consolidate!$F:$F,REPORT!$B57,Consolidate!$B:$B,REPORT!V$1)-COUNTIFS(SALES!$A:$A,REPORT!$B$56,SALES!$F:$F,REPORT!$B57,SALES!$B:$B,REPORT!V$1,SALES!$T:$T,"cancelled")*2</f>
        <v>0</v>
      </c>
      <c r="W57" s="27">
        <f>COUNTIFS(SALES!$A:$A,REPORT!$B$56,SALES!$F:$F,REPORT!$B57,SALES!$B:$B,REPORT!W$1)+COUNTIFS(Consolidate!$A:$A,REPORT!$B$56,Consolidate!$F:$F,REPORT!$B57,Consolidate!$B:$B,REPORT!W$1)-COUNTIFS(SALES!$A:$A,REPORT!$B$56,SALES!$F:$F,REPORT!$B57,SALES!$B:$B,REPORT!W$1,SALES!$T:$T,"cancelled")*2</f>
        <v>0</v>
      </c>
      <c r="X57" s="27">
        <f>COUNTIFS(SALES!$A:$A,REPORT!$B$56,SALES!$F:$F,REPORT!$B57,SALES!$B:$B,REPORT!X$1)+COUNTIFS(Consolidate!$A:$A,REPORT!$B$56,Consolidate!$F:$F,REPORT!$B57,Consolidate!$B:$B,REPORT!X$1)-COUNTIFS(SALES!$A:$A,REPORT!$B$56,SALES!$F:$F,REPORT!$B57,SALES!$B:$B,REPORT!X$1,SALES!$T:$T,"cancelled")*2</f>
        <v>0</v>
      </c>
      <c r="Y57" s="27">
        <f>COUNTIFS(SALES!$A:$A,REPORT!$B$56,SALES!$F:$F,REPORT!$B57,SALES!$B:$B,REPORT!Y$1)+COUNTIFS(Consolidate!$A:$A,REPORT!$B$56,Consolidate!$F:$F,REPORT!$B57,Consolidate!$B:$B,REPORT!Y$1)-COUNTIFS(SALES!$A:$A,REPORT!$B$56,SALES!$F:$F,REPORT!$B57,SALES!$B:$B,REPORT!Y$1,SALES!$T:$T,"cancelled")*2</f>
        <v>0</v>
      </c>
      <c r="Z57" s="27">
        <f>COUNTIFS(SALES!$A:$A,REPORT!$B$56,SALES!$F:$F,REPORT!$B57,SALES!$B:$B,REPORT!Z$1)+COUNTIFS(Consolidate!$A:$A,REPORT!$B$56,Consolidate!$F:$F,REPORT!$B57,Consolidate!$B:$B,REPORT!Z$1)-COUNTIFS(SALES!$A:$A,REPORT!$B$56,SALES!$F:$F,REPORT!$B57,SALES!$B:$B,REPORT!Z$1,SALES!$T:$T,"cancelled")*2</f>
        <v>0</v>
      </c>
      <c r="AA57" s="27">
        <f>COUNTIFS(SALES!$A:$A,REPORT!$B$56,SALES!$F:$F,REPORT!$B57,SALES!$B:$B,REPORT!AA$1)+COUNTIFS(Consolidate!$A:$A,REPORT!$B$56,Consolidate!$F:$F,REPORT!$B57,Consolidate!$B:$B,REPORT!AA$1)-COUNTIFS(SALES!$A:$A,REPORT!$B$56,SALES!$F:$F,REPORT!$B57,SALES!$B:$B,REPORT!AA$1,SALES!$T:$T,"cancelled")*2</f>
        <v>0</v>
      </c>
      <c r="AB57" s="27">
        <f>COUNTIFS(SALES!$A:$A,REPORT!$B$56,SALES!$F:$F,REPORT!$B57,SALES!$B:$B,REPORT!AB$1)+COUNTIFS(Consolidate!$A:$A,REPORT!$B$56,Consolidate!$F:$F,REPORT!$B57,Consolidate!$B:$B,REPORT!AB$1)-COUNTIFS(SALES!$A:$A,REPORT!$B$56,SALES!$F:$F,REPORT!$B57,SALES!$B:$B,REPORT!AB$1,SALES!$T:$T,"cancelled")*2</f>
        <v>0</v>
      </c>
      <c r="AC57" s="27">
        <f>COUNTIFS(SALES!$A:$A,REPORT!$B$56,SALES!$F:$F,REPORT!$B57,SALES!$B:$B,REPORT!AC$1)+COUNTIFS(Consolidate!$A:$A,REPORT!$B$56,Consolidate!$F:$F,REPORT!$B57,Consolidate!$B:$B,REPORT!AC$1)-COUNTIFS(SALES!$A:$A,REPORT!$B$56,SALES!$F:$F,REPORT!$B57,SALES!$B:$B,REPORT!AC$1,SALES!$T:$T,"cancelled")*2</f>
        <v>0</v>
      </c>
      <c r="AD57" s="27">
        <f>COUNTIFS(SALES!$A:$A,REPORT!$B$56,SALES!$F:$F,REPORT!$B57,SALES!$B:$B,REPORT!AD$1)+COUNTIFS(Consolidate!$A:$A,REPORT!$B$56,Consolidate!$F:$F,REPORT!$B57,Consolidate!$B:$B,REPORT!AD$1)-COUNTIFS(SALES!$A:$A,REPORT!$B$56,SALES!$F:$F,REPORT!$B57,SALES!$B:$B,REPORT!AD$1,SALES!$T:$T,"cancelled")*2</f>
        <v>0</v>
      </c>
      <c r="AE57" s="27">
        <f>COUNTIFS(SALES!$A:$A,REPORT!$B$56,SALES!$F:$F,REPORT!$B57,SALES!$B:$B,REPORT!AE$1)+COUNTIFS(Consolidate!$A:$A,REPORT!$B$56,Consolidate!$F:$F,REPORT!$B57,Consolidate!$B:$B,REPORT!AE$1)-COUNTIFS(SALES!$A:$A,REPORT!$B$56,SALES!$F:$F,REPORT!$B57,SALES!$B:$B,REPORT!AE$1,SALES!$T:$T,"cancelled")*2</f>
        <v>0</v>
      </c>
      <c r="AF57" s="27">
        <f>COUNTIFS(SALES!$A:$A,REPORT!$B$56,SALES!$F:$F,REPORT!$B57,SALES!$B:$B,REPORT!AF$1)+COUNTIFS(Consolidate!$A:$A,REPORT!$B$56,Consolidate!$F:$F,REPORT!$B57,Consolidate!$B:$B,REPORT!AF$1)-COUNTIFS(SALES!$A:$A,REPORT!$B$56,SALES!$F:$F,REPORT!$B57,SALES!$B:$B,REPORT!AF$1,SALES!$T:$T,"cancelled")*2</f>
        <v>0</v>
      </c>
      <c r="AG57" s="27">
        <f>COUNTIFS(SALES!$A:$A,REPORT!$B$56,SALES!$F:$F,REPORT!$B57,SALES!$B:$B,REPORT!AG$1)+COUNTIFS(Consolidate!$A:$A,REPORT!$B$56,Consolidate!$F:$F,REPORT!$B57,Consolidate!$B:$B,REPORT!AG$1)-COUNTIFS(SALES!$A:$A,REPORT!$B$56,SALES!$F:$F,REPORT!$B57,SALES!$B:$B,REPORT!AG$1,SALES!$T:$T,"cancelled")*2</f>
        <v>0</v>
      </c>
      <c r="AH57" s="27">
        <f>COUNTIFS(SALES!$A:$A,REPORT!$B$56,SALES!$F:$F,REPORT!$B57,SALES!$B:$B,REPORT!AH$1)+COUNTIFS(Consolidate!$A:$A,REPORT!$B$56,Consolidate!$F:$F,REPORT!$B57,Consolidate!$B:$B,REPORT!AH$1)-COUNTIFS(SALES!$A:$A,REPORT!$B$56,SALES!$F:$F,REPORT!$B57,SALES!$B:$B,REPORT!AH$1,SALES!$T:$T,"cancelled")*2</f>
        <v>0</v>
      </c>
      <c r="AI57" s="27">
        <f>COUNTIFS(SALES!$A:$A,REPORT!$B$56,SALES!$F:$F,REPORT!$B57,SALES!$B:$B,REPORT!AI$1)+COUNTIFS(Consolidate!$A:$A,REPORT!$B$56,Consolidate!$F:$F,REPORT!$B57,Consolidate!$B:$B,REPORT!AI$1)-COUNTIFS(SALES!$A:$A,REPORT!$B$56,SALES!$F:$F,REPORT!$B57,SALES!$B:$B,REPORT!AI$1,SALES!$T:$T,"cancelled")*2</f>
        <v>25</v>
      </c>
      <c r="AJ57" s="27">
        <f>COUNTIFS(SALES!$A:$A,REPORT!$B$56,SALES!$F:$F,REPORT!$B57,SALES!$B:$B,REPORT!AJ$1)+COUNTIFS(Consolidate!$A:$A,REPORT!$B$56,Consolidate!$F:$F,REPORT!$B57,Consolidate!$B:$B,REPORT!AJ$1)-COUNTIFS(SALES!$A:$A,REPORT!$B$56,SALES!$F:$F,REPORT!$B57,SALES!$B:$B,REPORT!AJ$1,SALES!$T:$T,"cancelled")*2</f>
        <v>8</v>
      </c>
      <c r="AK57" s="27">
        <f>COUNTIFS(SALES!$A:$A,REPORT!$B$56,SALES!$F:$F,REPORT!$B57,SALES!$B:$B,REPORT!AK$1)+COUNTIFS(Consolidate!$A:$A,REPORT!$B$56,Consolidate!$F:$F,REPORT!$B57,Consolidate!$B:$B,REPORT!AK$1)-COUNTIFS(SALES!$A:$A,REPORT!$B$56,SALES!$F:$F,REPORT!$B57,SALES!$B:$B,REPORT!AK$1,SALES!$T:$T,"cancelled")*2</f>
        <v>11</v>
      </c>
      <c r="AL57" s="27">
        <f>COUNTIFS(SALES!$A:$A,REPORT!$B$56,SALES!$F:$F,REPORT!$B57,SALES!$B:$B,REPORT!AL$1)+COUNTIFS(Consolidate!$A:$A,REPORT!$B$56,Consolidate!$F:$F,REPORT!$B57,Consolidate!$B:$B,REPORT!AL$1)-COUNTIFS(SALES!$A:$A,REPORT!$B$56,SALES!$F:$F,REPORT!$B57,SALES!$B:$B,REPORT!AL$1,SALES!$T:$T,"cancelled")*2</f>
        <v>35</v>
      </c>
      <c r="AM57" s="27">
        <f>COUNTIFS(SALES!$A:$A,REPORT!$B$56,SALES!$F:$F,REPORT!$B57,SALES!$B:$B,REPORT!AM$1)+COUNTIFS(Consolidate!$A:$A,REPORT!$B$56,Consolidate!$F:$F,REPORT!$B57,Consolidate!$B:$B,REPORT!AM$1)-COUNTIFS(SALES!$A:$A,REPORT!$B$56,SALES!$F:$F,REPORT!$B57,SALES!$B:$B,REPORT!AM$1,SALES!$T:$T,"cancelled")*2</f>
        <v>8</v>
      </c>
      <c r="AN57" s="27">
        <f>COUNTIFS(SALES!$A:$A,REPORT!$B$56,SALES!$F:$F,REPORT!$B57,SALES!$B:$B,REPORT!AN$1)+COUNTIFS(Consolidate!$A:$A,REPORT!$B$56,Consolidate!$F:$F,REPORT!$B57,Consolidate!$B:$B,REPORT!AN$1)-COUNTIFS(SALES!$A:$A,REPORT!$B$56,SALES!$F:$F,REPORT!$B57,SALES!$B:$B,REPORT!AN$1,SALES!$T:$T,"cancelled")*2</f>
        <v>5</v>
      </c>
      <c r="AO57" s="27">
        <f>COUNTIFS(SALES!$A:$A,REPORT!$B$56,SALES!$F:$F,REPORT!$B57,SALES!$B:$B,REPORT!AO$1)+COUNTIFS(Consolidate!$A:$A,REPORT!$B$56,Consolidate!$F:$F,REPORT!$B57,Consolidate!$B:$B,REPORT!AO$1)-COUNTIFS(SALES!$A:$A,REPORT!$B$56,SALES!$F:$F,REPORT!$B57,SALES!$B:$B,REPORT!AO$1,SALES!$T:$T,"cancelled")*2</f>
        <v>8</v>
      </c>
      <c r="AP57" s="27">
        <f>COUNTIFS(SALES!$A:$A,REPORT!$B$56,SALES!$F:$F,REPORT!$B57,SALES!$B:$B,REPORT!AP$1)+COUNTIFS(Consolidate!$A:$A,REPORT!$B$56,Consolidate!$F:$F,REPORT!$B57,Consolidate!$B:$B,REPORT!AP$1)-COUNTIFS(SALES!$A:$A,REPORT!$B$56,SALES!$F:$F,REPORT!$B57,SALES!$B:$B,REPORT!AP$1,SALES!$T:$T,"cancelled")*2</f>
        <v>10</v>
      </c>
      <c r="AQ57" s="27">
        <f>COUNTIFS(SALES!$A:$A,REPORT!$B$56,SALES!$F:$F,REPORT!$B57,SALES!$B:$B,REPORT!AQ$1)+COUNTIFS(Consolidate!$A:$A,REPORT!$B$56,Consolidate!$F:$F,REPORT!$B57,Consolidate!$B:$B,REPORT!AQ$1)-COUNTIFS(SALES!$A:$A,REPORT!$B$56,SALES!$F:$F,REPORT!$B57,SALES!$B:$B,REPORT!AQ$1,SALES!$T:$T,"cancelled")*2</f>
        <v>8</v>
      </c>
      <c r="AR57" s="27">
        <f>COUNTIFS(SALES!$A:$A,REPORT!$B$56,SALES!$F:$F,REPORT!$B57,SALES!$B:$B,REPORT!AR$1)+COUNTIFS(Consolidate!$A:$A,REPORT!$B$56,Consolidate!$F:$F,REPORT!$B57,Consolidate!$B:$B,REPORT!AR$1)-COUNTIFS(SALES!$A:$A,REPORT!$B$56,SALES!$F:$F,REPORT!$B57,SALES!$B:$B,REPORT!AR$1,SALES!$T:$T,"cancelled")*2</f>
        <v>1</v>
      </c>
      <c r="AS57" s="27">
        <f>COUNTIFS(SALES!$A:$A,REPORT!$B$56,SALES!$F:$F,REPORT!$B57,SALES!$B:$B,REPORT!AS$1)+COUNTIFS(Consolidate!$A:$A,REPORT!$B$56,Consolidate!$F:$F,REPORT!$B57,Consolidate!$B:$B,REPORT!AS$1)-COUNTIFS(SALES!$A:$A,REPORT!$B$56,SALES!$F:$F,REPORT!$B57,SALES!$B:$B,REPORT!AS$1,SALES!$T:$T,"cancelled")*2</f>
        <v>1</v>
      </c>
      <c r="AT57" s="27">
        <f>COUNTIFS(SALES!$A:$A,REPORT!$B$56,SALES!$F:$F,REPORT!$B57,SALES!$B:$B,REPORT!AT$1)+COUNTIFS(Consolidate!$A:$A,REPORT!$B$56,Consolidate!$F:$F,REPORT!$B57,Consolidate!$B:$B,REPORT!AT$1)-COUNTIFS(SALES!$A:$A,REPORT!$B$56,SALES!$F:$F,REPORT!$B57,SALES!$B:$B,REPORT!AT$1,SALES!$T:$T,"cancelled")*2</f>
        <v>0</v>
      </c>
      <c r="AU57" s="27">
        <f>COUNTIFS(SALES!$A:$A,REPORT!$B$56,SALES!$F:$F,REPORT!$B57,SALES!$B:$B,REPORT!AU$1)+COUNTIFS(Consolidate!$A:$A,REPORT!$B$56,Consolidate!$F:$F,REPORT!$B57,Consolidate!$B:$B,REPORT!AU$1)-COUNTIFS(SALES!$A:$A,REPORT!$B$56,SALES!$F:$F,REPORT!$B57,SALES!$B:$B,REPORT!AU$1,SALES!$T:$T,"cancelled")*2</f>
        <v>21</v>
      </c>
      <c r="AV57" s="27">
        <f>COUNTIFS(SALES!$A:$A,REPORT!$B$56,SALES!$F:$F,REPORT!$B57,SALES!$B:$B,REPORT!AV$1)+COUNTIFS(Consolidate!$A:$A,REPORT!$B$56,Consolidate!$F:$F,REPORT!$B57,Consolidate!$B:$B,REPORT!AV$1)-COUNTIFS(SALES!$A:$A,REPORT!$B$56,SALES!$F:$F,REPORT!$B57,SALES!$B:$B,REPORT!AV$1,SALES!$T:$T,"cancelled")*2</f>
        <v>4</v>
      </c>
      <c r="AW57" s="27">
        <f>COUNTIFS(SALES!$A:$A,REPORT!$B$56,SALES!$F:$F,REPORT!$B57,SALES!$B:$B,REPORT!AW$1)+COUNTIFS(Consolidate!$A:$A,REPORT!$B$56,Consolidate!$F:$F,REPORT!$B57,Consolidate!$B:$B,REPORT!AW$1)-COUNTIFS(SALES!$A:$A,REPORT!$B$56,SALES!$F:$F,REPORT!$B57,SALES!$B:$B,REPORT!AW$1,SALES!$T:$T,"cancelled")*2</f>
        <v>5</v>
      </c>
      <c r="AX57" s="27">
        <f>COUNTIFS(SALES!$A:$A,REPORT!$B$56,SALES!$F:$F,REPORT!$B57,SALES!$B:$B,REPORT!AX$1)+COUNTIFS(Consolidate!$A:$A,REPORT!$B$56,Consolidate!$F:$F,REPORT!$B57,Consolidate!$B:$B,REPORT!AX$1)-COUNTIFS(SALES!$A:$A,REPORT!$B$56,SALES!$F:$F,REPORT!$B57,SALES!$B:$B,REPORT!AX$1,SALES!$T:$T,"cancelled")*2</f>
        <v>6</v>
      </c>
      <c r="AY57" s="27">
        <f>COUNTIFS(SALES!$A:$A,REPORT!$B$56,SALES!$F:$F,REPORT!$B57,SALES!$B:$B,REPORT!AY$1)+COUNTIFS(Consolidate!$A:$A,REPORT!$B$56,Consolidate!$F:$F,REPORT!$B57,Consolidate!$B:$B,REPORT!AY$1)-COUNTIFS(SALES!$A:$A,REPORT!$B$56,SALES!$F:$F,REPORT!$B57,SALES!$B:$B,REPORT!AY$1,SALES!$T:$T,"cancelled")*2</f>
        <v>6</v>
      </c>
      <c r="AZ57" s="27">
        <f>COUNTIFS(SALES!$A:$A,REPORT!$B$56,SALES!$F:$F,REPORT!$B57,SALES!$B:$B,REPORT!AZ$1)+COUNTIFS(Consolidate!$A:$A,REPORT!$B$56,Consolidate!$F:$F,REPORT!$B57,Consolidate!$B:$B,REPORT!AZ$1)-COUNTIFS(SALES!$A:$A,REPORT!$B$56,SALES!$F:$F,REPORT!$B57,SALES!$B:$B,REPORT!AZ$1,SALES!$T:$T,"cancelled")*2</f>
        <v>11</v>
      </c>
      <c r="BA57" s="27">
        <f>COUNTIFS(SALES!$A:$A,REPORT!$B$56,SALES!$F:$F,REPORT!$B57,SALES!$B:$B,REPORT!BA$1)+COUNTIFS(Consolidate!$A:$A,REPORT!$B$56,Consolidate!$F:$F,REPORT!$B57,Consolidate!$B:$B,REPORT!BA$1)-COUNTIFS(SALES!$A:$A,REPORT!$B$56,SALES!$F:$F,REPORT!$B57,SALES!$B:$B,REPORT!BA$1,SALES!$T:$T,"cancelled")*2</f>
        <v>7</v>
      </c>
      <c r="BB57" s="27">
        <f>COUNTIFS(SALES!$A:$A,REPORT!$B$56,SALES!$F:$F,REPORT!$B57,SALES!$B:$B,REPORT!BB$1)+COUNTIFS(Consolidate!$A:$A,REPORT!$B$56,Consolidate!$F:$F,REPORT!$B57,Consolidate!$B:$B,REPORT!BB$1)-COUNTIFS(SALES!$A:$A,REPORT!$B$56,SALES!$F:$F,REPORT!$B57,SALES!$B:$B,REPORT!BB$1,SALES!$T:$T,"cancelled")*2</f>
        <v>6</v>
      </c>
      <c r="BC57" s="27">
        <f>COUNTIFS(SALES!$A:$A,REPORT!$B$56,SALES!$F:$F,REPORT!$B57,SALES!$B:$B,REPORT!BC$1)+COUNTIFS(Consolidate!$A:$A,REPORT!$B$56,Consolidate!$F:$F,REPORT!$B57,Consolidate!$B:$B,REPORT!BC$1)-COUNTIFS(SALES!$A:$A,REPORT!$B$56,SALES!$F:$F,REPORT!$B57,SALES!$B:$B,REPORT!BC$1,SALES!$T:$T,"cancelled")*2</f>
        <v>6</v>
      </c>
      <c r="BD57" s="27">
        <f>COUNTIFS(SALES!$A:$A,REPORT!$B$56,SALES!$F:$F,REPORT!$B57,SALES!$B:$B,REPORT!BD$1)+COUNTIFS(Consolidate!$A:$A,REPORT!$B$56,Consolidate!$F:$F,REPORT!$B57,Consolidate!$B:$B,REPORT!BD$1)-COUNTIFS(SALES!$A:$A,REPORT!$B$56,SALES!$F:$F,REPORT!$B57,SALES!$B:$B,REPORT!BD$1,SALES!$T:$T,"cancelled")*2</f>
        <v>2</v>
      </c>
      <c r="BE57" s="27">
        <f>COUNTIFS(SALES!$A:$A,REPORT!$B$56,SALES!$F:$F,REPORT!$B57,SALES!$B:$B,REPORT!BE$1)+COUNTIFS(Consolidate!$A:$A,REPORT!$B$56,Consolidate!$F:$F,REPORT!$B57,Consolidate!$B:$B,REPORT!BE$1)-COUNTIFS(SALES!$A:$A,REPORT!$B$56,SALES!$F:$F,REPORT!$B57,SALES!$B:$B,REPORT!BE$1,SALES!$T:$T,"cancelled")*2</f>
        <v>10</v>
      </c>
      <c r="BF57" s="27">
        <f>COUNTIFS(SALES!$A:$A,REPORT!$B$56,SALES!$F:$F,REPORT!$B57,SALES!$B:$B,REPORT!BF$1)+COUNTIFS(Consolidate!$A:$A,REPORT!$B$56,Consolidate!$F:$F,REPORT!$B57,Consolidate!$B:$B,REPORT!BF$1)-COUNTIFS(SALES!$A:$A,REPORT!$B$56,SALES!$F:$F,REPORT!$B57,SALES!$B:$B,REPORT!BF$1,SALES!$T:$T,"cancelled")*2</f>
        <v>6</v>
      </c>
      <c r="BG57" s="27">
        <f>COUNTIFS(SALES!$A:$A,REPORT!$B$56,SALES!$F:$F,REPORT!$B57,SALES!$B:$B,REPORT!BG$1)+COUNTIFS(Consolidate!$A:$A,REPORT!$B$56,Consolidate!$F:$F,REPORT!$B57,Consolidate!$B:$B,REPORT!BG$1)-COUNTIFS(SALES!$A:$A,REPORT!$B$56,SALES!$F:$F,REPORT!$B57,SALES!$B:$B,REPORT!BG$1,SALES!$T:$T,"cancelled")*2</f>
        <v>7</v>
      </c>
      <c r="BH57" s="27">
        <f>COUNTIFS(SALES!$A:$A,REPORT!$B$56,SALES!$F:$F,REPORT!$B57,SALES!$B:$B,REPORT!BH$1)+COUNTIFS(Consolidate!$A:$A,REPORT!$B$56,Consolidate!$F:$F,REPORT!$B57,Consolidate!$B:$B,REPORT!BH$1)-COUNTIFS(SALES!$A:$A,REPORT!$B$56,SALES!$F:$F,REPORT!$B57,SALES!$B:$B,REPORT!BH$1,SALES!$T:$T,"cancelled")*2</f>
        <v>16</v>
      </c>
      <c r="BI57" s="27">
        <f>COUNTIFS(SALES!$A:$A,REPORT!$B$56,SALES!$F:$F,REPORT!$B57,SALES!$B:$B,REPORT!BI$1)+COUNTIFS(Consolidate!$A:$A,REPORT!$B$56,Consolidate!$F:$F,REPORT!$B57,Consolidate!$B:$B,REPORT!BI$1)-COUNTIFS(SALES!$A:$A,REPORT!$B$56,SALES!$F:$F,REPORT!$B57,SALES!$B:$B,REPORT!BI$1,SALES!$T:$T,"cancelled")*2</f>
        <v>12</v>
      </c>
      <c r="BJ57" s="27">
        <f>COUNTIFS(SALES!$A:$A,REPORT!$B$56,SALES!$F:$F,REPORT!$B57,SALES!$B:$B,REPORT!BJ$1)+COUNTIFS(Consolidate!$A:$A,REPORT!$B$56,Consolidate!$F:$F,REPORT!$B57,Consolidate!$B:$B,REPORT!BJ$1)-COUNTIFS(SALES!$A:$A,REPORT!$B$56,SALES!$F:$F,REPORT!$B57,SALES!$B:$B,REPORT!BJ$1,SALES!$T:$T,"cancelled")*2</f>
        <v>9</v>
      </c>
      <c r="BK57" s="27">
        <f>COUNTIFS(SALES!$A:$A,REPORT!$B$56,SALES!$F:$F,REPORT!$B57,SALES!$B:$B,REPORT!BK$1)+COUNTIFS(Consolidate!$A:$A,REPORT!$B$56,Consolidate!$F:$F,REPORT!$B57,Consolidate!$B:$B,REPORT!BK$1)-COUNTIFS(SALES!$A:$A,REPORT!$B$56,SALES!$F:$F,REPORT!$B57,SALES!$B:$B,REPORT!BK$1,SALES!$T:$T,"cancelled")*2</f>
        <v>15</v>
      </c>
      <c r="BL57" s="27">
        <f>COUNTIFS(SALES!$A:$A,REPORT!$B$56,SALES!$F:$F,REPORT!$B57,SALES!$B:$B,REPORT!BL$1)+COUNTIFS(Consolidate!$A:$A,REPORT!$B$56,Consolidate!$F:$F,REPORT!$B57,Consolidate!$B:$B,REPORT!BL$1)-COUNTIFS(SALES!$A:$A,REPORT!$B$56,SALES!$F:$F,REPORT!$B57,SALES!$B:$B,REPORT!BL$1,SALES!$T:$T,"cancelled")*2</f>
        <v>3</v>
      </c>
      <c r="BM57" s="27">
        <f>COUNTIFS(SALES!$A:$A,REPORT!$B$56,SALES!$F:$F,REPORT!$B57,SALES!$B:$B,REPORT!BM$1)+COUNTIFS(Consolidate!$A:$A,REPORT!$B$56,Consolidate!$F:$F,REPORT!$B57,Consolidate!$B:$B,REPORT!BM$1)-COUNTIFS(SALES!$A:$A,REPORT!$B$56,SALES!$F:$F,REPORT!$B57,SALES!$B:$B,REPORT!BM$1,SALES!$T:$T,"cancelled")*2</f>
        <v>13</v>
      </c>
      <c r="BN57" s="27">
        <f>COUNTIFS(SALES!$A:$A,REPORT!$B$56,SALES!$F:$F,REPORT!$B57,SALES!$B:$B,REPORT!BN$1)+COUNTIFS(Consolidate!$A:$A,REPORT!$B$56,Consolidate!$F:$F,REPORT!$B57,Consolidate!$B:$B,REPORT!BN$1)-COUNTIFS(SALES!$A:$A,REPORT!$B$56,SALES!$F:$F,REPORT!$B57,SALES!$B:$B,REPORT!BN$1,SALES!$T:$T,"cancelled")*2</f>
        <v>9</v>
      </c>
      <c r="BO57" s="27">
        <f>COUNTIFS(SALES!$A:$A,REPORT!$B$56,SALES!$F:$F,REPORT!$B57,SALES!$B:$B,REPORT!BO$1)+COUNTIFS(Consolidate!$A:$A,REPORT!$B$56,Consolidate!$F:$F,REPORT!$B57,Consolidate!$B:$B,REPORT!BO$1)-COUNTIFS(SALES!$A:$A,REPORT!$B$56,SALES!$F:$F,REPORT!$B57,SALES!$B:$B,REPORT!BO$1,SALES!$T:$T,"cancelled")*2</f>
        <v>16</v>
      </c>
      <c r="BP57" s="27">
        <f>COUNTIFS(SALES!$A:$A,REPORT!$B$56,SALES!$F:$F,REPORT!$B57,SALES!$B:$B,REPORT!BP$1)+COUNTIFS(Consolidate!$A:$A,REPORT!$B$56,Consolidate!$F:$F,REPORT!$B57,Consolidate!$B:$B,REPORT!BP$1)-COUNTIFS(SALES!$A:$A,REPORT!$B$56,SALES!$F:$F,REPORT!$B57,SALES!$B:$B,REPORT!BP$1,SALES!$T:$T,"cancelled")*2</f>
        <v>5</v>
      </c>
      <c r="BQ57" s="27">
        <f>COUNTIFS(SALES!$A:$A,REPORT!$B$56,SALES!$F:$F,REPORT!$B57,SALES!$B:$B,REPORT!BQ$1)+COUNTIFS(Consolidate!$A:$A,REPORT!$B$56,Consolidate!$F:$F,REPORT!$B57,Consolidate!$B:$B,REPORT!BQ$1)-COUNTIFS(SALES!$A:$A,REPORT!$B$56,SALES!$F:$F,REPORT!$B57,SALES!$B:$B,REPORT!BQ$1,SALES!$T:$T,"cancelled")*2</f>
        <v>11</v>
      </c>
      <c r="BR57" s="27">
        <f>COUNTIFS(SALES!$A:$A,REPORT!$B$56,SALES!$F:$F,REPORT!$B57,SALES!$B:$B,REPORT!BR$1)+COUNTIFS(Consolidate!$A:$A,REPORT!$B$56,Consolidate!$F:$F,REPORT!$B57,Consolidate!$B:$B,REPORT!BR$1)-COUNTIFS(SALES!$A:$A,REPORT!$B$56,SALES!$F:$F,REPORT!$B57,SALES!$B:$B,REPORT!BR$1,SALES!$T:$T,"cancelled")*2</f>
        <v>27</v>
      </c>
      <c r="BS57" s="27">
        <f>COUNTIFS(SALES!$A:$A,REPORT!$B$56,SALES!$F:$F,REPORT!$B57,SALES!$B:$B,REPORT!BS$1)+COUNTIFS(Consolidate!$A:$A,REPORT!$B$56,Consolidate!$F:$F,REPORT!$B57,Consolidate!$B:$B,REPORT!BS$1)-COUNTIFS(SALES!$A:$A,REPORT!$B$56,SALES!$F:$F,REPORT!$B57,SALES!$B:$B,REPORT!BS$1,SALES!$T:$T,"cancelled")*2</f>
        <v>8</v>
      </c>
      <c r="BT57" s="27">
        <f>COUNTIFS(SALES!$A:$A,REPORT!$B$56,SALES!$F:$F,REPORT!$B57,SALES!$B:$B,REPORT!BT$1)+COUNTIFS(Consolidate!$A:$A,REPORT!$B$56,Consolidate!$F:$F,REPORT!$B57,Consolidate!$B:$B,REPORT!BT$1)-COUNTIFS(SALES!$A:$A,REPORT!$B$56,SALES!$F:$F,REPORT!$B57,SALES!$B:$B,REPORT!BT$1,SALES!$T:$T,"cancelled")*2</f>
        <v>10</v>
      </c>
      <c r="BU57" s="27">
        <f>COUNTIFS(SALES!$A:$A,REPORT!$B$56,SALES!$F:$F,REPORT!$B57,SALES!$B:$B,REPORT!BU$1)+COUNTIFS(Consolidate!$A:$A,REPORT!$B$56,Consolidate!$F:$F,REPORT!$B57,Consolidate!$B:$B,REPORT!BU$1)-COUNTIFS(SALES!$A:$A,REPORT!$B$56,SALES!$F:$F,REPORT!$B57,SALES!$B:$B,REPORT!BU$1,SALES!$T:$T,"cancelled")*2</f>
        <v>5</v>
      </c>
      <c r="BV57" s="27">
        <f>COUNTIFS(SALES!$A:$A,REPORT!$B$56,SALES!$F:$F,REPORT!$B57,SALES!$B:$B,REPORT!BV$1)+COUNTIFS(Consolidate!$A:$A,REPORT!$B$56,Consolidate!$F:$F,REPORT!$B57,Consolidate!$B:$B,REPORT!BV$1)-COUNTIFS(SALES!$A:$A,REPORT!$B$56,SALES!$F:$F,REPORT!$B57,SALES!$B:$B,REPORT!BV$1,SALES!$T:$T,"cancelled")*2</f>
        <v>10</v>
      </c>
      <c r="BW57" s="27">
        <f>COUNTIFS(SALES!$A:$A,REPORT!$B$56,SALES!$F:$F,REPORT!$B57,SALES!$B:$B,REPORT!BW$1)+COUNTIFS(Consolidate!$A:$A,REPORT!$B$56,Consolidate!$F:$F,REPORT!$B57,Consolidate!$B:$B,REPORT!BW$1)-COUNTIFS(SALES!$A:$A,REPORT!$B$56,SALES!$F:$F,REPORT!$B57,SALES!$B:$B,REPORT!BW$1,SALES!$T:$T,"cancelled")*2</f>
        <v>10</v>
      </c>
      <c r="BX57" s="27">
        <f>COUNTIFS(SALES!$A:$A,REPORT!$B$56,SALES!$F:$F,REPORT!$B57,SALES!$B:$B,REPORT!BX$1)+COUNTIFS(Consolidate!$A:$A,REPORT!$B$56,Consolidate!$F:$F,REPORT!$B57,Consolidate!$B:$B,REPORT!BX$1)-COUNTIFS(SALES!$A:$A,REPORT!$B$56,SALES!$F:$F,REPORT!$B57,SALES!$B:$B,REPORT!BX$1,SALES!$T:$T,"cancelled")*2</f>
        <v>13</v>
      </c>
      <c r="BY57" s="27">
        <f>COUNTIFS(SALES!$A:$A,REPORT!$B$56,SALES!$F:$F,REPORT!$B57,SALES!$B:$B,REPORT!BY$1)+COUNTIFS(Consolidate!$A:$A,REPORT!$B$56,Consolidate!$F:$F,REPORT!$B57,Consolidate!$B:$B,REPORT!BY$1)-COUNTIFS(SALES!$A:$A,REPORT!$B$56,SALES!$F:$F,REPORT!$B57,SALES!$B:$B,REPORT!BY$1,SALES!$T:$T,"cancelled")*2</f>
        <v>15</v>
      </c>
      <c r="BZ57" s="27">
        <f>COUNTIFS(SALES!$A:$A,REPORT!$B$56,SALES!$F:$F,REPORT!$B57,SALES!$B:$B,REPORT!BZ$1)+COUNTIFS(Consolidate!$A:$A,REPORT!$B$56,Consolidate!$F:$F,REPORT!$B57,Consolidate!$B:$B,REPORT!BZ$1)-COUNTIFS(SALES!$A:$A,REPORT!$B$56,SALES!$F:$F,REPORT!$B57,SALES!$B:$B,REPORT!BZ$1,SALES!$T:$T,"cancelled")</f>
        <v>14</v>
      </c>
      <c r="CA57" s="27">
        <f>COUNTIFS(SALES!$A:$A,REPORT!$B$56,SALES!$F:$F,REPORT!$B57,SALES!$B:$B,REPORT!CA$1)+COUNTIFS(Consolidate!$A:$A,REPORT!$B$56,Consolidate!$F:$F,REPORT!$B57,Consolidate!$B:$B,REPORT!CA$1)-COUNTIFS(SALES!$A:$A,REPORT!$B$56,SALES!$F:$F,REPORT!$B57,SALES!$B:$B,REPORT!CA$1,SALES!$T:$T,"cancelled")</f>
        <v>29</v>
      </c>
      <c r="CB57" s="27">
        <f>COUNTIFS(SALES!$A:$A,REPORT!$B$56,SALES!$F:$F,REPORT!$B57,SALES!$B:$B,REPORT!CB$1)+COUNTIFS(Consolidate!$A:$A,REPORT!$B$56,Consolidate!$F:$F,REPORT!$B57,Consolidate!$B:$B,REPORT!CB$1)-COUNTIFS(SALES!$A:$A,REPORT!$B$56,SALES!$F:$F,REPORT!$B57,SALES!$B:$B,REPORT!CB$1,SALES!$T:$T,"cancelled")</f>
        <v>26</v>
      </c>
      <c r="CC57" s="27">
        <f>COUNTIFS(SALES!$A:$A,REPORT!$B$56,SALES!$F:$F,REPORT!$B57,SALES!$B:$B,REPORT!CC$1)+COUNTIFS(Consolidate!$A:$A,REPORT!$B$56,Consolidate!$F:$F,REPORT!$B57,Consolidate!$B:$B,REPORT!CC$1)-COUNTIFS(SALES!$A:$A,REPORT!$B$56,SALES!$F:$F,REPORT!$B57,SALES!$B:$B,REPORT!CC$1,SALES!$T:$T,"cancelled")</f>
        <v>33</v>
      </c>
    </row>
    <row r="58" spans="1:81" x14ac:dyDescent="0.3">
      <c r="A58" s="19" t="s">
        <v>426</v>
      </c>
      <c r="B58" s="19" t="s">
        <v>421</v>
      </c>
      <c r="C58" s="12">
        <f>G58+H58+I58+F58+E58+D58</f>
        <v>0</v>
      </c>
      <c r="D58" s="12">
        <f>SUM(M58:Q58)</f>
        <v>0</v>
      </c>
      <c r="E58" s="12">
        <f>SUM(R58:AC58)</f>
        <v>0</v>
      </c>
      <c r="F58" s="12">
        <f>SUM(AD58:AO58)</f>
        <v>0</v>
      </c>
      <c r="G58" s="12">
        <f>SUM(AP58:BA58)</f>
        <v>0</v>
      </c>
      <c r="H58" s="12">
        <f>SUM(BB58:BM58)</f>
        <v>0</v>
      </c>
      <c r="I58" s="12">
        <f>SUM(BN58:BY58)</f>
        <v>0</v>
      </c>
      <c r="J58" s="12">
        <f>SUM(BZ58:CK58)</f>
        <v>0</v>
      </c>
      <c r="K58" s="12"/>
      <c r="L58" s="12"/>
      <c r="M58" s="27">
        <f>COUNTIFS(SALES!$A:$A,REPORT!$B$56,SALES!$F:$F,REPORT!$B58,SALES!$B:$B,REPORT!M$1)+COUNTIFS(Consolidate!$A:$A,REPORT!$B$56,Consolidate!$F:$F,REPORT!$B58,Consolidate!$B:$B,REPORT!M$1)</f>
        <v>0</v>
      </c>
      <c r="N58" s="27">
        <f>COUNTIFS(SALES!$A:$A,REPORT!$B$56,SALES!$F:$F,REPORT!$B58,SALES!$B:$B,REPORT!N$1)+COUNTIFS(Consolidate!$A:$A,REPORT!$B$56,Consolidate!$F:$F,REPORT!$B58,Consolidate!$B:$B,REPORT!N$1)</f>
        <v>0</v>
      </c>
      <c r="O58" s="27">
        <f>COUNTIFS(SALES!$A:$A,REPORT!$B$56,SALES!$F:$F,REPORT!$B58,SALES!$B:$B,REPORT!O$1)+COUNTIFS(Consolidate!$A:$A,REPORT!$B$56,Consolidate!$F:$F,REPORT!$B58,Consolidate!$B:$B,REPORT!O$1)</f>
        <v>0</v>
      </c>
      <c r="P58" s="27">
        <f>COUNTIFS(SALES!$A:$A,REPORT!$B$56,SALES!$F:$F,REPORT!$B58,SALES!$B:$B,REPORT!P$1)+COUNTIFS(Consolidate!$A:$A,REPORT!$B$56,Consolidate!$F:$F,REPORT!$B58,Consolidate!$B:$B,REPORT!P$1)</f>
        <v>0</v>
      </c>
      <c r="Q58" s="27">
        <f>COUNTIFS(SALES!$A:$A,REPORT!$B$56,SALES!$F:$F,REPORT!$B58,SALES!$B:$B,REPORT!Q$1)+COUNTIFS(Consolidate!$A:$A,REPORT!$B$56,Consolidate!$F:$F,REPORT!$B58,Consolidate!$B:$B,REPORT!Q$1)</f>
        <v>0</v>
      </c>
      <c r="R58" s="27">
        <f>COUNTIFS(SALES!$A:$A,REPORT!$B$56,SALES!$F:$F,REPORT!$B58,SALES!$B:$B,REPORT!R$1)+COUNTIFS(Consolidate!$A:$A,REPORT!$B$56,Consolidate!$F:$F,REPORT!$B58,Consolidate!$B:$B,REPORT!R$1)</f>
        <v>0</v>
      </c>
      <c r="S58" s="27">
        <f>COUNTIFS(SALES!$A:$A,REPORT!$B$56,SALES!$F:$F,REPORT!$B58,SALES!$B:$B,REPORT!S$1)+COUNTIFS(Consolidate!$A:$A,REPORT!$B$56,Consolidate!$F:$F,REPORT!$B58,Consolidate!$B:$B,REPORT!S$1)</f>
        <v>0</v>
      </c>
      <c r="T58" s="27">
        <f>COUNTIFS(SALES!$A:$A,REPORT!$B$56,SALES!$F:$F,REPORT!$B58,SALES!$B:$B,REPORT!T$1)+COUNTIFS(Consolidate!$A:$A,REPORT!$B$56,Consolidate!$F:$F,REPORT!$B58,Consolidate!$B:$B,REPORT!T$1)</f>
        <v>0</v>
      </c>
      <c r="U58" s="27">
        <f>COUNTIFS(SALES!$A:$A,REPORT!$B$56,SALES!$F:$F,REPORT!$B58,SALES!$B:$B,REPORT!U$1)+COUNTIFS(Consolidate!$A:$A,REPORT!$B$56,Consolidate!$F:$F,REPORT!$B58,Consolidate!$B:$B,REPORT!U$1)</f>
        <v>0</v>
      </c>
      <c r="V58" s="27">
        <f>COUNTIFS(SALES!$A:$A,REPORT!$B$56,SALES!$F:$F,REPORT!$B58,SALES!$B:$B,REPORT!V$1)+COUNTIFS(Consolidate!$A:$A,REPORT!$B$56,Consolidate!$F:$F,REPORT!$B58,Consolidate!$B:$B,REPORT!V$1)</f>
        <v>0</v>
      </c>
      <c r="W58" s="27">
        <f>COUNTIFS(SALES!$A:$A,REPORT!$B$56,SALES!$F:$F,REPORT!$B58,SALES!$B:$B,REPORT!W$1)+COUNTIFS(Consolidate!$A:$A,REPORT!$B$56,Consolidate!$F:$F,REPORT!$B58,Consolidate!$B:$B,REPORT!W$1)</f>
        <v>0</v>
      </c>
      <c r="X58" s="27">
        <f>COUNTIFS(SALES!$A:$A,REPORT!$B$56,SALES!$F:$F,REPORT!$B58,SALES!$B:$B,REPORT!X$1)+COUNTIFS(Consolidate!$A:$A,REPORT!$B$56,Consolidate!$F:$F,REPORT!$B58,Consolidate!$B:$B,REPORT!X$1)</f>
        <v>0</v>
      </c>
      <c r="Y58" s="27">
        <f>COUNTIFS(SALES!$A:$A,REPORT!$B$56,SALES!$F:$F,REPORT!$B58,SALES!$B:$B,REPORT!Y$1)+COUNTIFS(Consolidate!$A:$A,REPORT!$B$56,Consolidate!$F:$F,REPORT!$B58,Consolidate!$B:$B,REPORT!Y$1)</f>
        <v>0</v>
      </c>
      <c r="Z58" s="27">
        <f>COUNTIFS(SALES!$A:$A,REPORT!$B$56,SALES!$F:$F,REPORT!$B58,SALES!$B:$B,REPORT!Z$1)+COUNTIFS(Consolidate!$A:$A,REPORT!$B$56,Consolidate!$F:$F,REPORT!$B58,Consolidate!$B:$B,REPORT!Z$1)</f>
        <v>0</v>
      </c>
      <c r="AA58" s="27">
        <f>COUNTIFS(SALES!$A:$A,REPORT!$B$56,SALES!$F:$F,REPORT!$B58,SALES!$B:$B,REPORT!AA$1)+COUNTIFS(Consolidate!$A:$A,REPORT!$B$56,Consolidate!$F:$F,REPORT!$B58,Consolidate!$B:$B,REPORT!AA$1)</f>
        <v>0</v>
      </c>
      <c r="AB58" s="27">
        <f>COUNTIFS(SALES!$A:$A,REPORT!$B$56,SALES!$F:$F,REPORT!$B58,SALES!$B:$B,REPORT!AB$1)+COUNTIFS(Consolidate!$A:$A,REPORT!$B$56,Consolidate!$F:$F,REPORT!$B58,Consolidate!$B:$B,REPORT!AB$1)</f>
        <v>0</v>
      </c>
      <c r="AC58" s="27">
        <f>COUNTIFS(SALES!$A:$A,REPORT!$B$56,SALES!$F:$F,REPORT!$B58,SALES!$B:$B,REPORT!AC$1)+COUNTIFS(Consolidate!$A:$A,REPORT!$B$56,Consolidate!$F:$F,REPORT!$B58,Consolidate!$B:$B,REPORT!AC$1)</f>
        <v>0</v>
      </c>
      <c r="AD58" s="27">
        <f>COUNTIFS(SALES!$A:$A,REPORT!$B$56,SALES!$F:$F,REPORT!$B58,SALES!$B:$B,REPORT!AD$1)+COUNTIFS(Consolidate!$A:$A,REPORT!$B$56,Consolidate!$F:$F,REPORT!$B58,Consolidate!$B:$B,REPORT!AD$1)</f>
        <v>0</v>
      </c>
      <c r="AE58" s="27">
        <f>COUNTIFS(SALES!$A:$A,REPORT!$B$56,SALES!$F:$F,REPORT!$B58,SALES!$B:$B,REPORT!AE$1)+COUNTIFS(Consolidate!$A:$A,REPORT!$B$56,Consolidate!$F:$F,REPORT!$B58,Consolidate!$B:$B,REPORT!AE$1)</f>
        <v>0</v>
      </c>
      <c r="AF58" s="27">
        <f>COUNTIFS(SALES!$A:$A,REPORT!$B$56,SALES!$F:$F,REPORT!$B58,SALES!$B:$B,REPORT!AF$1)+COUNTIFS(Consolidate!$A:$A,REPORT!$B$56,Consolidate!$F:$F,REPORT!$B58,Consolidate!$B:$B,REPORT!AF$1)</f>
        <v>0</v>
      </c>
      <c r="AG58" s="27">
        <f>COUNTIFS(SALES!$A:$A,REPORT!$B$56,SALES!$F:$F,REPORT!$B58,SALES!$B:$B,REPORT!AG$1)+COUNTIFS(Consolidate!$A:$A,REPORT!$B$56,Consolidate!$F:$F,REPORT!$B58,Consolidate!$B:$B,REPORT!AG$1)</f>
        <v>0</v>
      </c>
      <c r="AH58" s="27">
        <f>COUNTIFS(SALES!$A:$A,REPORT!$B$56,SALES!$F:$F,REPORT!$B58,SALES!$B:$B,REPORT!AH$1)+COUNTIFS(Consolidate!$A:$A,REPORT!$B$56,Consolidate!$F:$F,REPORT!$B58,Consolidate!$B:$B,REPORT!AH$1)</f>
        <v>0</v>
      </c>
      <c r="AI58" s="27">
        <f>COUNTIFS(SALES!$A:$A,REPORT!$B$56,SALES!$F:$F,REPORT!$B58,SALES!$B:$B,REPORT!AI$1)+COUNTIFS(Consolidate!$A:$A,REPORT!$B$56,Consolidate!$F:$F,REPORT!$B58,Consolidate!$B:$B,REPORT!AI$1)</f>
        <v>0</v>
      </c>
      <c r="AJ58" s="27">
        <f>COUNTIFS(SALES!$A:$A,REPORT!$B$56,SALES!$F:$F,REPORT!$B58,SALES!$B:$B,REPORT!AJ$1)+COUNTIFS(Consolidate!$A:$A,REPORT!$B$56,Consolidate!$F:$F,REPORT!$B58,Consolidate!$B:$B,REPORT!AJ$1)</f>
        <v>0</v>
      </c>
      <c r="AK58" s="27">
        <f>COUNTIFS(SALES!$A:$A,REPORT!$B$56,SALES!$F:$F,REPORT!$B58,SALES!$B:$B,REPORT!AK$1)+COUNTIFS(Consolidate!$A:$A,REPORT!$B$56,Consolidate!$F:$F,REPORT!$B58,Consolidate!$B:$B,REPORT!AK$1)</f>
        <v>0</v>
      </c>
      <c r="AL58" s="27">
        <f>COUNTIFS(SALES!$A:$A,REPORT!$B$56,SALES!$F:$F,REPORT!$B58,SALES!$B:$B,REPORT!AL$1)+COUNTIFS(Consolidate!$A:$A,REPORT!$B$56,Consolidate!$F:$F,REPORT!$B58,Consolidate!$B:$B,REPORT!AL$1)</f>
        <v>0</v>
      </c>
      <c r="AM58" s="27">
        <f>COUNTIFS(SALES!$A:$A,REPORT!$B$56,SALES!$F:$F,REPORT!$B58,SALES!$B:$B,REPORT!AM$1)+COUNTIFS(Consolidate!$A:$A,REPORT!$B$56,Consolidate!$F:$F,REPORT!$B58,Consolidate!$B:$B,REPORT!AM$1)</f>
        <v>0</v>
      </c>
      <c r="AN58" s="27">
        <f>COUNTIFS(SALES!$A:$A,REPORT!$B$56,SALES!$F:$F,REPORT!$B58,SALES!$B:$B,REPORT!AN$1)+COUNTIFS(Consolidate!$A:$A,REPORT!$B$56,Consolidate!$F:$F,REPORT!$B58,Consolidate!$B:$B,REPORT!AN$1)</f>
        <v>0</v>
      </c>
      <c r="AO58" s="27">
        <f>COUNTIFS(SALES!$A:$A,REPORT!$B$56,SALES!$F:$F,REPORT!$B58,SALES!$B:$B,REPORT!AO$1)+COUNTIFS(Consolidate!$A:$A,REPORT!$B$56,Consolidate!$F:$F,REPORT!$B58,Consolidate!$B:$B,REPORT!AO$1)</f>
        <v>0</v>
      </c>
      <c r="AP58" s="27">
        <f>COUNTIFS(SALES!$A:$A,REPORT!$B$56,SALES!$F:$F,REPORT!$B58,SALES!$B:$B,REPORT!AP$1)+COUNTIFS(Consolidate!$A:$A,REPORT!$B$56,Consolidate!$F:$F,REPORT!$B58,Consolidate!$B:$B,REPORT!AP$1)</f>
        <v>0</v>
      </c>
      <c r="AQ58" s="27">
        <f>COUNTIFS(SALES!$A:$A,REPORT!$B$56,SALES!$F:$F,REPORT!$B58,SALES!$B:$B,REPORT!AQ$1)+COUNTIFS(Consolidate!$A:$A,REPORT!$B$56,Consolidate!$F:$F,REPORT!$B58,Consolidate!$B:$B,REPORT!AQ$1)</f>
        <v>0</v>
      </c>
      <c r="AR58" s="27">
        <f>COUNTIFS(SALES!$A:$A,REPORT!$B$56,SALES!$F:$F,REPORT!$B58,SALES!$B:$B,REPORT!AR$1)+COUNTIFS(Consolidate!$A:$A,REPORT!$B$56,Consolidate!$F:$F,REPORT!$B58,Consolidate!$B:$B,REPORT!AR$1)</f>
        <v>0</v>
      </c>
      <c r="AS58" s="27">
        <f>COUNTIFS(SALES!$A:$A,REPORT!$B$56,SALES!$F:$F,REPORT!$B58,SALES!$B:$B,REPORT!AS$1)+COUNTIFS(Consolidate!$A:$A,REPORT!$B$56,Consolidate!$F:$F,REPORT!$B58,Consolidate!$B:$B,REPORT!AS$1)</f>
        <v>0</v>
      </c>
      <c r="AT58" s="27">
        <f>COUNTIFS(SALES!$A:$A,REPORT!$B$56,SALES!$F:$F,REPORT!$B58,SALES!$B:$B,REPORT!AT$1)+COUNTIFS(Consolidate!$A:$A,REPORT!$B$56,Consolidate!$F:$F,REPORT!$B58,Consolidate!$B:$B,REPORT!AT$1)</f>
        <v>0</v>
      </c>
      <c r="AU58" s="27">
        <f>COUNTIFS(SALES!$A:$A,REPORT!$B$56,SALES!$F:$F,REPORT!$B58,SALES!$B:$B,REPORT!AU$1)+COUNTIFS(Consolidate!$A:$A,REPORT!$B$56,Consolidate!$F:$F,REPORT!$B58,Consolidate!$B:$B,REPORT!AU$1)</f>
        <v>0</v>
      </c>
      <c r="AV58" s="27">
        <f>COUNTIFS(SALES!$A:$A,REPORT!$B$56,SALES!$F:$F,REPORT!$B58,SALES!$B:$B,REPORT!AV$1)+COUNTIFS(Consolidate!$A:$A,REPORT!$B$56,Consolidate!$F:$F,REPORT!$B58,Consolidate!$B:$B,REPORT!AV$1)</f>
        <v>0</v>
      </c>
      <c r="AW58" s="27">
        <f>COUNTIFS(SALES!$A:$A,REPORT!$B$56,SALES!$F:$F,REPORT!$B58,SALES!$B:$B,REPORT!AW$1)+COUNTIFS(Consolidate!$A:$A,REPORT!$B$56,Consolidate!$F:$F,REPORT!$B58,Consolidate!$B:$B,REPORT!AW$1)</f>
        <v>0</v>
      </c>
      <c r="AX58" s="27">
        <f>COUNTIFS(SALES!$A:$A,REPORT!$B$56,SALES!$F:$F,REPORT!$B58,SALES!$B:$B,REPORT!AX$1)+COUNTIFS(Consolidate!$A:$A,REPORT!$B$56,Consolidate!$F:$F,REPORT!$B58,Consolidate!$B:$B,REPORT!AX$1)</f>
        <v>0</v>
      </c>
      <c r="AY58" s="27">
        <f>COUNTIFS(SALES!$A:$A,REPORT!$B$56,SALES!$F:$F,REPORT!$B58,SALES!$B:$B,REPORT!AY$1)+COUNTIFS(Consolidate!$A:$A,REPORT!$B$56,Consolidate!$F:$F,REPORT!$B58,Consolidate!$B:$B,REPORT!AY$1)</f>
        <v>0</v>
      </c>
      <c r="AZ58" s="27">
        <f>COUNTIFS(SALES!$A:$A,REPORT!$B$56,SALES!$F:$F,REPORT!$B58,SALES!$B:$B,REPORT!AZ$1)+COUNTIFS(Consolidate!$A:$A,REPORT!$B$56,Consolidate!$F:$F,REPORT!$B58,Consolidate!$B:$B,REPORT!AZ$1)</f>
        <v>0</v>
      </c>
      <c r="BA58" s="27">
        <f>COUNTIFS(SALES!$A:$A,REPORT!$B$56,SALES!$F:$F,REPORT!$B58,SALES!$B:$B,REPORT!BA$1)+COUNTIFS(Consolidate!$A:$A,REPORT!$B$56,Consolidate!$F:$F,REPORT!$B58,Consolidate!$B:$B,REPORT!BA$1)</f>
        <v>0</v>
      </c>
      <c r="BB58" s="27">
        <f>COUNTIFS(SALES!$A:$A,REPORT!$B$56,SALES!$F:$F,REPORT!$B58,SALES!$B:$B,REPORT!BB$1)+COUNTIFS(Consolidate!$A:$A,REPORT!$B$56,Consolidate!$F:$F,REPORT!$B58,Consolidate!$B:$B,REPORT!BB$1)</f>
        <v>0</v>
      </c>
      <c r="BC58" s="27">
        <f>COUNTIFS(SALES!$A:$A,REPORT!$B$56,SALES!$F:$F,REPORT!$B58,SALES!$B:$B,REPORT!BC$1)+COUNTIFS(Consolidate!$A:$A,REPORT!$B$56,Consolidate!$F:$F,REPORT!$B58,Consolidate!$B:$B,REPORT!BC$1)</f>
        <v>0</v>
      </c>
      <c r="BD58" s="27">
        <f>COUNTIFS(SALES!$A:$A,REPORT!$B$56,SALES!$F:$F,REPORT!$B58,SALES!$B:$B,REPORT!BD$1)+COUNTIFS(Consolidate!$A:$A,REPORT!$B$56,Consolidate!$F:$F,REPORT!$B58,Consolidate!$B:$B,REPORT!BD$1)</f>
        <v>0</v>
      </c>
      <c r="BE58" s="27">
        <f>COUNTIFS(SALES!$A:$A,REPORT!$B$56,SALES!$F:$F,REPORT!$B58,SALES!$B:$B,REPORT!BE$1)+COUNTIFS(Consolidate!$A:$A,REPORT!$B$56,Consolidate!$F:$F,REPORT!$B58,Consolidate!$B:$B,REPORT!BE$1)</f>
        <v>0</v>
      </c>
      <c r="BF58" s="27">
        <f>COUNTIFS(SALES!$A:$A,REPORT!$B$56,SALES!$F:$F,REPORT!$B58,SALES!$B:$B,REPORT!BF$1)+COUNTIFS(Consolidate!$A:$A,REPORT!$B$56,Consolidate!$F:$F,REPORT!$B58,Consolidate!$B:$B,REPORT!BF$1)</f>
        <v>0</v>
      </c>
      <c r="BG58" s="27">
        <f>COUNTIFS(SALES!$A:$A,REPORT!$B$56,SALES!$F:$F,REPORT!$B58,SALES!$B:$B,REPORT!BG$1)+COUNTIFS(Consolidate!$A:$A,REPORT!$B$56,Consolidate!$F:$F,REPORT!$B58,Consolidate!$B:$B,REPORT!BG$1)-COUNTIFS(SALES!$A:$A,REPORT!$B$56,SALES!$F:$F,REPORT!$B58,SALES!$B:$B,REPORT!BG$1,SALES!$T:$T,"cancelled")*2</f>
        <v>0</v>
      </c>
      <c r="BH58" s="27">
        <f>COUNTIFS(SALES!$A:$A,REPORT!$B$56,SALES!$F:$F,REPORT!$B58,SALES!$B:$B,REPORT!BH$1)+COUNTIFS(Consolidate!$A:$A,REPORT!$B$56,Consolidate!$F:$F,REPORT!$B58,Consolidate!$B:$B,REPORT!BH$1)-COUNTIFS(SALES!$A:$A,REPORT!$B$56,SALES!$F:$F,REPORT!$B58,SALES!$B:$B,REPORT!BH$1,SALES!$T:$T,"cancelled")*2</f>
        <v>0</v>
      </c>
      <c r="BI58" s="27">
        <f>COUNTIFS(SALES!$A:$A,REPORT!$B$56,SALES!$F:$F,REPORT!$B58,SALES!$B:$B,REPORT!BI$1)+COUNTIFS(Consolidate!$A:$A,REPORT!$B$56,Consolidate!$F:$F,REPORT!$B58,Consolidate!$B:$B,REPORT!BI$1)-COUNTIFS(SALES!$A:$A,REPORT!$B$56,SALES!$F:$F,REPORT!$B58,SALES!$B:$B,REPORT!BI$1,SALES!$T:$T,"cancelled")*2</f>
        <v>0</v>
      </c>
      <c r="BJ58" s="27">
        <f>COUNTIFS(SALES!$A:$A,REPORT!$B$56,SALES!$F:$F,REPORT!$B58,SALES!$B:$B,REPORT!BJ$1)+COUNTIFS(Consolidate!$A:$A,REPORT!$B$56,Consolidate!$F:$F,REPORT!$B58,Consolidate!$B:$B,REPORT!BJ$1)-COUNTIFS(SALES!$A:$A,REPORT!$B$56,SALES!$F:$F,REPORT!$B58,SALES!$B:$B,REPORT!BJ$1,SALES!$T:$T,"cancelled")*2</f>
        <v>0</v>
      </c>
      <c r="BK58" s="27">
        <f>COUNTIFS(SALES!$A:$A,REPORT!$B$56,SALES!$F:$F,REPORT!$B58,SALES!$B:$B,REPORT!BK$1)+COUNTIFS(Consolidate!$A:$A,REPORT!$B$56,Consolidate!$F:$F,REPORT!$B58,Consolidate!$B:$B,REPORT!BK$1)-COUNTIFS(SALES!$A:$A,REPORT!$B$56,SALES!$F:$F,REPORT!$B58,SALES!$B:$B,REPORT!BK$1,SALES!$T:$T,"cancelled")*2</f>
        <v>0</v>
      </c>
      <c r="BL58" s="27">
        <f>COUNTIFS(SALES!$A:$A,REPORT!$B$56,SALES!$F:$F,REPORT!$B58,SALES!$B:$B,REPORT!BL$1)+COUNTIFS(Consolidate!$A:$A,REPORT!$B$56,Consolidate!$F:$F,REPORT!$B58,Consolidate!$B:$B,REPORT!BL$1)-COUNTIFS(SALES!$A:$A,REPORT!$B$56,SALES!$F:$F,REPORT!$B58,SALES!$B:$B,REPORT!BL$1,SALES!$T:$T,"cancelled")*2</f>
        <v>0</v>
      </c>
      <c r="BM58" s="27">
        <f>COUNTIFS(SALES!$A:$A,REPORT!$B$56,SALES!$F:$F,REPORT!$B58,SALES!$B:$B,REPORT!BM$1)+COUNTIFS(Consolidate!$A:$A,REPORT!$B$56,Consolidate!$F:$F,REPORT!$B58,Consolidate!$B:$B,REPORT!BM$1)-COUNTIFS(SALES!$A:$A,REPORT!$B$56,SALES!$F:$F,REPORT!$B58,SALES!$B:$B,REPORT!BM$1,SALES!$T:$T,"cancelled")*2</f>
        <v>0</v>
      </c>
      <c r="BN58" s="27">
        <f>COUNTIFS(SALES!$A:$A,REPORT!$B$56,SALES!$F:$F,REPORT!$B58,SALES!$B:$B,REPORT!BN$1)+COUNTIFS(Consolidate!$A:$A,REPORT!$B$56,Consolidate!$F:$F,REPORT!$B58,Consolidate!$B:$B,REPORT!BN$1)-COUNTIFS(SALES!$A:$A,REPORT!$B$56,SALES!$F:$F,REPORT!$B58,SALES!$B:$B,REPORT!BN$1,SALES!$T:$T,"cancelled")*2</f>
        <v>0</v>
      </c>
      <c r="BO58" s="27">
        <f>COUNTIFS(SALES!$A:$A,REPORT!$B$56,SALES!$F:$F,REPORT!$B58,SALES!$B:$B,REPORT!BO$1)+COUNTIFS(Consolidate!$A:$A,REPORT!$B$56,Consolidate!$F:$F,REPORT!$B58,Consolidate!$B:$B,REPORT!BO$1)-COUNTIFS(SALES!$A:$A,REPORT!$B$56,SALES!$F:$F,REPORT!$B58,SALES!$B:$B,REPORT!BO$1,SALES!$T:$T,"cancelled")*2</f>
        <v>0</v>
      </c>
      <c r="BP58" s="27">
        <f>COUNTIFS(SALES!$A:$A,REPORT!$B$56,SALES!$F:$F,REPORT!$B58,SALES!$B:$B,REPORT!BP$1)+COUNTIFS(Consolidate!$A:$A,REPORT!$B$56,Consolidate!$F:$F,REPORT!$B58,Consolidate!$B:$B,REPORT!BP$1)-COUNTIFS(SALES!$A:$A,REPORT!$B$56,SALES!$F:$F,REPORT!$B58,SALES!$B:$B,REPORT!BP$1,SALES!$T:$T,"cancelled")*2</f>
        <v>0</v>
      </c>
      <c r="BQ58" s="27">
        <f>COUNTIFS(SALES!$A:$A,REPORT!$B$56,SALES!$F:$F,REPORT!$B58,SALES!$B:$B,REPORT!BQ$1)+COUNTIFS(Consolidate!$A:$A,REPORT!$B$56,Consolidate!$F:$F,REPORT!$B58,Consolidate!$B:$B,REPORT!BQ$1)-COUNTIFS(SALES!$A:$A,REPORT!$B$56,SALES!$F:$F,REPORT!$B58,SALES!$B:$B,REPORT!BQ$1,SALES!$T:$T,"cancelled")*2</f>
        <v>0</v>
      </c>
      <c r="BR58" s="27">
        <f>COUNTIFS(SALES!$A:$A,REPORT!$B$56,SALES!$F:$F,REPORT!$B58,SALES!$B:$B,REPORT!BR$1)+COUNTIFS(Consolidate!$A:$A,REPORT!$B$56,Consolidate!$F:$F,REPORT!$B58,Consolidate!$B:$B,REPORT!BR$1)-COUNTIFS(SALES!$A:$A,REPORT!$B$56,SALES!$F:$F,REPORT!$B58,SALES!$B:$B,REPORT!BR$1,SALES!$T:$T,"cancelled")*2</f>
        <v>0</v>
      </c>
      <c r="BS58" s="27">
        <f>COUNTIFS(SALES!$A:$A,REPORT!$B$56,SALES!$F:$F,REPORT!$B58,SALES!$B:$B,REPORT!BS$1)+COUNTIFS(Consolidate!$A:$A,REPORT!$B$56,Consolidate!$F:$F,REPORT!$B58,Consolidate!$B:$B,REPORT!BS$1)-COUNTIFS(SALES!$A:$A,REPORT!$B$56,SALES!$F:$F,REPORT!$B58,SALES!$B:$B,REPORT!BS$1,SALES!$T:$T,"cancelled")*2</f>
        <v>0</v>
      </c>
      <c r="BT58" s="27">
        <f>COUNTIFS(SALES!$A:$A,REPORT!$B$56,SALES!$F:$F,REPORT!$B58,SALES!$B:$B,REPORT!BT$1)+COUNTIFS(Consolidate!$A:$A,REPORT!$B$56,Consolidate!$F:$F,REPORT!$B58,Consolidate!$B:$B,REPORT!BT$1)-COUNTIFS(SALES!$A:$A,REPORT!$B$56,SALES!$F:$F,REPORT!$B58,SALES!$B:$B,REPORT!BT$1,SALES!$T:$T,"cancelled")*2</f>
        <v>0</v>
      </c>
      <c r="BU58" s="27">
        <f>COUNTIFS(SALES!$A:$A,REPORT!$B$56,SALES!$F:$F,REPORT!$B58,SALES!$B:$B,REPORT!BU$1)+COUNTIFS(Consolidate!$A:$A,REPORT!$B$56,Consolidate!$F:$F,REPORT!$B58,Consolidate!$B:$B,REPORT!BU$1)-COUNTIFS(SALES!$A:$A,REPORT!$B$56,SALES!$F:$F,REPORT!$B58,SALES!$B:$B,REPORT!BU$1,SALES!$T:$T,"cancelled")*2</f>
        <v>0</v>
      </c>
      <c r="BV58" s="27">
        <f>COUNTIFS(SALES!$A:$A,REPORT!$B$56,SALES!$F:$F,REPORT!$B58,SALES!$B:$B,REPORT!BV$1)+COUNTIFS(Consolidate!$A:$A,REPORT!$B$56,Consolidate!$F:$F,REPORT!$B58,Consolidate!$B:$B,REPORT!BV$1)-COUNTIFS(SALES!$A:$A,REPORT!$B$56,SALES!$F:$F,REPORT!$B58,SALES!$B:$B,REPORT!BV$1,SALES!$T:$T,"cancelled")*2</f>
        <v>0</v>
      </c>
      <c r="BW58" s="27">
        <f>COUNTIFS(SALES!$A:$A,REPORT!$B$56,SALES!$F:$F,REPORT!$B58,SALES!$B:$B,REPORT!BW$1)+COUNTIFS(Consolidate!$A:$A,REPORT!$B$56,Consolidate!$F:$F,REPORT!$B58,Consolidate!$B:$B,REPORT!BW$1)-COUNTIFS(SALES!$A:$A,REPORT!$B$56,SALES!$F:$F,REPORT!$B58,SALES!$B:$B,REPORT!BW$1,SALES!$T:$T,"cancelled")*2</f>
        <v>0</v>
      </c>
      <c r="BX58" s="27">
        <f>COUNTIFS(SALES!$A:$A,REPORT!$B$56,SALES!$F:$F,REPORT!$B58,SALES!$B:$B,REPORT!BX$1)+COUNTIFS(Consolidate!$A:$A,REPORT!$B$56,Consolidate!$F:$F,REPORT!$B58,Consolidate!$B:$B,REPORT!BX$1)-COUNTIFS(SALES!$A:$A,REPORT!$B$56,SALES!$F:$F,REPORT!$B58,SALES!$B:$B,REPORT!BX$1,SALES!$T:$T,"cancelled")*2</f>
        <v>0</v>
      </c>
      <c r="BY58" s="27">
        <f>COUNTIFS(SALES!$A:$A,REPORT!$B$56,SALES!$F:$F,REPORT!$B58,SALES!$B:$B,REPORT!BY$1)+COUNTIFS(Consolidate!$A:$A,REPORT!$B$56,Consolidate!$F:$F,REPORT!$B58,Consolidate!$B:$B,REPORT!BY$1)-COUNTIFS(SALES!$A:$A,REPORT!$B$56,SALES!$F:$F,REPORT!$B58,SALES!$B:$B,REPORT!BY$1,SALES!$T:$T,"cancelled")*2</f>
        <v>0</v>
      </c>
      <c r="BZ58" s="27">
        <f>COUNTIFS(SALES!$A:$A,REPORT!$B$56,SALES!$F:$F,REPORT!$B58,SALES!$B:$B,REPORT!BZ$1)+COUNTIFS(Consolidate!$A:$A,REPORT!$B$56,Consolidate!$F:$F,REPORT!$B58,Consolidate!$B:$B,REPORT!BZ$1)-COUNTIFS(SALES!$A:$A,REPORT!$B$56,SALES!$F:$F,REPORT!$B58,SALES!$B:$B,REPORT!BZ$1,SALES!$T:$T,"cancelled")</f>
        <v>0</v>
      </c>
      <c r="CA58" s="27">
        <f>COUNTIFS(SALES!$A:$A,REPORT!$B$56,SALES!$F:$F,REPORT!$B58,SALES!$B:$B,REPORT!CA$1)+COUNTIFS(Consolidate!$A:$A,REPORT!$B$56,Consolidate!$F:$F,REPORT!$B58,Consolidate!$B:$B,REPORT!CA$1)-COUNTIFS(SALES!$A:$A,REPORT!$B$56,SALES!$F:$F,REPORT!$B58,SALES!$B:$B,REPORT!CA$1,SALES!$T:$T,"cancelled")</f>
        <v>0</v>
      </c>
      <c r="CB58" s="27">
        <f>COUNTIFS(SALES!$A:$A,REPORT!$B$56,SALES!$F:$F,REPORT!$B58,SALES!$B:$B,REPORT!CB$1)+COUNTIFS(Consolidate!$A:$A,REPORT!$B$56,Consolidate!$F:$F,REPORT!$B58,Consolidate!$B:$B,REPORT!CB$1)-COUNTIFS(SALES!$A:$A,REPORT!$B$56,SALES!$F:$F,REPORT!$B58,SALES!$B:$B,REPORT!CB$1,SALES!$T:$T,"cancelled")</f>
        <v>0</v>
      </c>
      <c r="CC58" s="27">
        <f>COUNTIFS(SALES!$A:$A,REPORT!$B$56,SALES!$F:$F,REPORT!$B58,SALES!$B:$B,REPORT!CC$1)+COUNTIFS(Consolidate!$A:$A,REPORT!$B$56,Consolidate!$F:$F,REPORT!$B58,Consolidate!$B:$B,REPORT!CC$1)-COUNTIFS(SALES!$A:$A,REPORT!$B$56,SALES!$F:$F,REPORT!$B58,SALES!$B:$B,REPORT!CC$1,SALES!$T:$T,"cancelled")</f>
        <v>0</v>
      </c>
    </row>
    <row r="59" spans="1:81" x14ac:dyDescent="0.3">
      <c r="A59" s="19" t="s">
        <v>426</v>
      </c>
      <c r="B59" s="19" t="s">
        <v>413</v>
      </c>
      <c r="C59" s="12">
        <f>G59+H59+I59+F59+E59+D59</f>
        <v>30</v>
      </c>
      <c r="D59" s="12">
        <f>SUM(M59:Q59)</f>
        <v>0</v>
      </c>
      <c r="E59" s="12">
        <f>SUM(R59:AC59)</f>
        <v>0</v>
      </c>
      <c r="F59" s="12">
        <f>SUM(AD59:AO59)</f>
        <v>0</v>
      </c>
      <c r="G59" s="12">
        <f>SUM(AP59:BA59)</f>
        <v>16</v>
      </c>
      <c r="H59" s="12">
        <f>SUM(BB59:BM59)</f>
        <v>13</v>
      </c>
      <c r="I59" s="12">
        <f>SUM(BN59:BY59)</f>
        <v>1</v>
      </c>
      <c r="J59" s="12">
        <f>SUM(BZ59:CK59)</f>
        <v>0</v>
      </c>
      <c r="K59" s="12"/>
      <c r="L59" s="12"/>
      <c r="M59" s="27">
        <f>COUNTIFS(SALES!$A:$A,REPORT!$B$56,SALES!$F:$F,REPORT!$B59,SALES!$B:$B,REPORT!M$1)+COUNTIFS(Consolidate!$A:$A,REPORT!$B$56,Consolidate!$F:$F,REPORT!$B59,Consolidate!$B:$B,REPORT!M$1)</f>
        <v>0</v>
      </c>
      <c r="N59" s="27">
        <f>COUNTIFS(SALES!$A:$A,REPORT!$B$56,SALES!$F:$F,REPORT!$B59,SALES!$B:$B,REPORT!N$1)+COUNTIFS(Consolidate!$A:$A,REPORT!$B$56,Consolidate!$F:$F,REPORT!$B59,Consolidate!$B:$B,REPORT!N$1)</f>
        <v>0</v>
      </c>
      <c r="O59" s="27">
        <f>COUNTIFS(SALES!$A:$A,REPORT!$B$56,SALES!$F:$F,REPORT!$B59,SALES!$B:$B,REPORT!O$1)+COUNTIFS(Consolidate!$A:$A,REPORT!$B$56,Consolidate!$F:$F,REPORT!$B59,Consolidate!$B:$B,REPORT!O$1)</f>
        <v>0</v>
      </c>
      <c r="P59" s="27">
        <f>COUNTIFS(SALES!$A:$A,REPORT!$B$56,SALES!$F:$F,REPORT!$B59,SALES!$B:$B,REPORT!P$1)+COUNTIFS(Consolidate!$A:$A,REPORT!$B$56,Consolidate!$F:$F,REPORT!$B59,Consolidate!$B:$B,REPORT!P$1)</f>
        <v>0</v>
      </c>
      <c r="Q59" s="27">
        <f>COUNTIFS(SALES!$A:$A,REPORT!$B$56,SALES!$F:$F,REPORT!$B59,SALES!$B:$B,REPORT!Q$1)+COUNTIFS(Consolidate!$A:$A,REPORT!$B$56,Consolidate!$F:$F,REPORT!$B59,Consolidate!$B:$B,REPORT!Q$1)</f>
        <v>0</v>
      </c>
      <c r="R59" s="27">
        <f>COUNTIFS(SALES!$A:$A,REPORT!$B$56,SALES!$F:$F,REPORT!$B59,SALES!$B:$B,REPORT!R$1)+COUNTIFS(Consolidate!$A:$A,REPORT!$B$56,Consolidate!$F:$F,REPORT!$B59,Consolidate!$B:$B,REPORT!R$1)</f>
        <v>0</v>
      </c>
      <c r="S59" s="27">
        <f>COUNTIFS(SALES!$A:$A,REPORT!$B$56,SALES!$F:$F,REPORT!$B59,SALES!$B:$B,REPORT!S$1)+COUNTIFS(Consolidate!$A:$A,REPORT!$B$56,Consolidate!$F:$F,REPORT!$B59,Consolidate!$B:$B,REPORT!S$1)</f>
        <v>0</v>
      </c>
      <c r="T59" s="27">
        <f>COUNTIFS(SALES!$A:$A,REPORT!$B$56,SALES!$F:$F,REPORT!$B59,SALES!$B:$B,REPORT!T$1)+COUNTIFS(Consolidate!$A:$A,REPORT!$B$56,Consolidate!$F:$F,REPORT!$B59,Consolidate!$B:$B,REPORT!T$1)</f>
        <v>0</v>
      </c>
      <c r="U59" s="27">
        <f>COUNTIFS(SALES!$A:$A,REPORT!$B$56,SALES!$F:$F,REPORT!$B59,SALES!$B:$B,REPORT!U$1)+COUNTIFS(Consolidate!$A:$A,REPORT!$B$56,Consolidate!$F:$F,REPORT!$B59,Consolidate!$B:$B,REPORT!U$1)</f>
        <v>0</v>
      </c>
      <c r="V59" s="27">
        <f>COUNTIFS(SALES!$A:$A,REPORT!$B$56,SALES!$F:$F,REPORT!$B59,SALES!$B:$B,REPORT!V$1)+COUNTIFS(Consolidate!$A:$A,REPORT!$B$56,Consolidate!$F:$F,REPORT!$B59,Consolidate!$B:$B,REPORT!V$1)</f>
        <v>0</v>
      </c>
      <c r="W59" s="27">
        <f>COUNTIFS(SALES!$A:$A,REPORT!$B$56,SALES!$F:$F,REPORT!$B59,SALES!$B:$B,REPORT!W$1)+COUNTIFS(Consolidate!$A:$A,REPORT!$B$56,Consolidate!$F:$F,REPORT!$B59,Consolidate!$B:$B,REPORT!W$1)</f>
        <v>0</v>
      </c>
      <c r="X59" s="27">
        <f>COUNTIFS(SALES!$A:$A,REPORT!$B$56,SALES!$F:$F,REPORT!$B59,SALES!$B:$B,REPORT!X$1)+COUNTIFS(Consolidate!$A:$A,REPORT!$B$56,Consolidate!$F:$F,REPORT!$B59,Consolidate!$B:$B,REPORT!X$1)</f>
        <v>0</v>
      </c>
      <c r="Y59" s="27">
        <f>COUNTIFS(SALES!$A:$A,REPORT!$B$56,SALES!$F:$F,REPORT!$B59,SALES!$B:$B,REPORT!Y$1)+COUNTIFS(Consolidate!$A:$A,REPORT!$B$56,Consolidate!$F:$F,REPORT!$B59,Consolidate!$B:$B,REPORT!Y$1)</f>
        <v>0</v>
      </c>
      <c r="Z59" s="27">
        <f>COUNTIFS(SALES!$A:$A,REPORT!$B$56,SALES!$F:$F,REPORT!$B59,SALES!$B:$B,REPORT!Z$1)+COUNTIFS(Consolidate!$A:$A,REPORT!$B$56,Consolidate!$F:$F,REPORT!$B59,Consolidate!$B:$B,REPORT!Z$1)</f>
        <v>0</v>
      </c>
      <c r="AA59" s="27">
        <f>COUNTIFS(SALES!$A:$A,REPORT!$B$56,SALES!$F:$F,REPORT!$B59,SALES!$B:$B,REPORT!AA$1)+COUNTIFS(Consolidate!$A:$A,REPORT!$B$56,Consolidate!$F:$F,REPORT!$B59,Consolidate!$B:$B,REPORT!AA$1)</f>
        <v>0</v>
      </c>
      <c r="AB59" s="27">
        <f>COUNTIFS(SALES!$A:$A,REPORT!$B$56,SALES!$F:$F,REPORT!$B59,SALES!$B:$B,REPORT!AB$1)+COUNTIFS(Consolidate!$A:$A,REPORT!$B$56,Consolidate!$F:$F,REPORT!$B59,Consolidate!$B:$B,REPORT!AB$1)</f>
        <v>0</v>
      </c>
      <c r="AC59" s="27">
        <f>COUNTIFS(SALES!$A:$A,REPORT!$B$56,SALES!$F:$F,REPORT!$B59,SALES!$B:$B,REPORT!AC$1)+COUNTIFS(Consolidate!$A:$A,REPORT!$B$56,Consolidate!$F:$F,REPORT!$B59,Consolidate!$B:$B,REPORT!AC$1)</f>
        <v>0</v>
      </c>
      <c r="AD59" s="27">
        <f>COUNTIFS(SALES!$A:$A,REPORT!$B$56,SALES!$F:$F,REPORT!$B59,SALES!$B:$B,REPORT!AD$1)+COUNTIFS(Consolidate!$A:$A,REPORT!$B$56,Consolidate!$F:$F,REPORT!$B59,Consolidate!$B:$B,REPORT!AD$1)</f>
        <v>0</v>
      </c>
      <c r="AE59" s="27">
        <f>COUNTIFS(SALES!$A:$A,REPORT!$B$56,SALES!$F:$F,REPORT!$B59,SALES!$B:$B,REPORT!AE$1)+COUNTIFS(Consolidate!$A:$A,REPORT!$B$56,Consolidate!$F:$F,REPORT!$B59,Consolidate!$B:$B,REPORT!AE$1)</f>
        <v>0</v>
      </c>
      <c r="AF59" s="27">
        <f>COUNTIFS(SALES!$A:$A,REPORT!$B$56,SALES!$F:$F,REPORT!$B59,SALES!$B:$B,REPORT!AF$1)+COUNTIFS(Consolidate!$A:$A,REPORT!$B$56,Consolidate!$F:$F,REPORT!$B59,Consolidate!$B:$B,REPORT!AF$1)</f>
        <v>0</v>
      </c>
      <c r="AG59" s="27">
        <f>COUNTIFS(SALES!$A:$A,REPORT!$B$56,SALES!$F:$F,REPORT!$B59,SALES!$B:$B,REPORT!AG$1)+COUNTIFS(Consolidate!$A:$A,REPORT!$B$56,Consolidate!$F:$F,REPORT!$B59,Consolidate!$B:$B,REPORT!AG$1)</f>
        <v>0</v>
      </c>
      <c r="AH59" s="27">
        <f>COUNTIFS(SALES!$A:$A,REPORT!$B$56,SALES!$F:$F,REPORT!$B59,SALES!$B:$B,REPORT!AH$1)+COUNTIFS(Consolidate!$A:$A,REPORT!$B$56,Consolidate!$F:$F,REPORT!$B59,Consolidate!$B:$B,REPORT!AH$1)</f>
        <v>0</v>
      </c>
      <c r="AI59" s="27">
        <f>COUNTIFS(SALES!$A:$A,REPORT!$B$56,SALES!$F:$F,REPORT!$B59,SALES!$B:$B,REPORT!AI$1)+COUNTIFS(Consolidate!$A:$A,REPORT!$B$56,Consolidate!$F:$F,REPORT!$B59,Consolidate!$B:$B,REPORT!AI$1)</f>
        <v>0</v>
      </c>
      <c r="AJ59" s="27">
        <f>COUNTIFS(SALES!$A:$A,REPORT!$B$56,SALES!$F:$F,REPORT!$B59,SALES!$B:$B,REPORT!AJ$1)+COUNTIFS(Consolidate!$A:$A,REPORT!$B$56,Consolidate!$F:$F,REPORT!$B59,Consolidate!$B:$B,REPORT!AJ$1)</f>
        <v>0</v>
      </c>
      <c r="AK59" s="27">
        <f>COUNTIFS(SALES!$A:$A,REPORT!$B$56,SALES!$F:$F,REPORT!$B59,SALES!$B:$B,REPORT!AK$1)+COUNTIFS(Consolidate!$A:$A,REPORT!$B$56,Consolidate!$F:$F,REPORT!$B59,Consolidate!$B:$B,REPORT!AK$1)</f>
        <v>0</v>
      </c>
      <c r="AL59" s="27">
        <f>COUNTIFS(SALES!$A:$A,REPORT!$B$56,SALES!$F:$F,REPORT!$B59,SALES!$B:$B,REPORT!AL$1)+COUNTIFS(Consolidate!$A:$A,REPORT!$B$56,Consolidate!$F:$F,REPORT!$B59,Consolidate!$B:$B,REPORT!AL$1)</f>
        <v>0</v>
      </c>
      <c r="AM59" s="27">
        <f>COUNTIFS(SALES!$A:$A,REPORT!$B$56,SALES!$F:$F,REPORT!$B59,SALES!$B:$B,REPORT!AM$1)+COUNTIFS(Consolidate!$A:$A,REPORT!$B$56,Consolidate!$F:$F,REPORT!$B59,Consolidate!$B:$B,REPORT!AM$1)</f>
        <v>0</v>
      </c>
      <c r="AN59" s="27">
        <f>COUNTIFS(SALES!$A:$A,REPORT!$B$56,SALES!$F:$F,REPORT!$B59,SALES!$B:$B,REPORT!AN$1)+COUNTIFS(Consolidate!$A:$A,REPORT!$B$56,Consolidate!$F:$F,REPORT!$B59,Consolidate!$B:$B,REPORT!AN$1)</f>
        <v>0</v>
      </c>
      <c r="AO59" s="27">
        <f>COUNTIFS(SALES!$A:$A,REPORT!$B$56,SALES!$F:$F,REPORT!$B59,SALES!$B:$B,REPORT!AO$1)+COUNTIFS(Consolidate!$A:$A,REPORT!$B$56,Consolidate!$F:$F,REPORT!$B59,Consolidate!$B:$B,REPORT!AO$1)</f>
        <v>0</v>
      </c>
      <c r="AP59" s="27">
        <f>COUNTIFS(SALES!$A:$A,REPORT!$B$56,SALES!$F:$F,REPORT!$B59,SALES!$B:$B,REPORT!AP$1)+COUNTIFS(Consolidate!$A:$A,REPORT!$B$56,Consolidate!$F:$F,REPORT!$B59,Consolidate!$B:$B,REPORT!AP$1)</f>
        <v>0</v>
      </c>
      <c r="AQ59" s="27">
        <f>COUNTIFS(SALES!$A:$A,REPORT!$B$56,SALES!$F:$F,REPORT!$B59,SALES!$B:$B,REPORT!AQ$1)+COUNTIFS(Consolidate!$A:$A,REPORT!$B$56,Consolidate!$F:$F,REPORT!$B59,Consolidate!$B:$B,REPORT!AQ$1)</f>
        <v>0</v>
      </c>
      <c r="AR59" s="27">
        <f>COUNTIFS(SALES!$A:$A,REPORT!$B$56,SALES!$F:$F,REPORT!$B59,SALES!$B:$B,REPORT!AR$1)+COUNTIFS(Consolidate!$A:$A,REPORT!$B$56,Consolidate!$F:$F,REPORT!$B59,Consolidate!$B:$B,REPORT!AR$1)</f>
        <v>0</v>
      </c>
      <c r="AS59" s="27">
        <f>COUNTIFS(SALES!$A:$A,REPORT!$B$56,SALES!$F:$F,REPORT!$B59,SALES!$B:$B,REPORT!AS$1)+COUNTIFS(Consolidate!$A:$A,REPORT!$B$56,Consolidate!$F:$F,REPORT!$B59,Consolidate!$B:$B,REPORT!AS$1)</f>
        <v>3</v>
      </c>
      <c r="AT59" s="27">
        <f>COUNTIFS(SALES!$A:$A,REPORT!$B$56,SALES!$F:$F,REPORT!$B59,SALES!$B:$B,REPORT!AT$1)+COUNTIFS(Consolidate!$A:$A,REPORT!$B$56,Consolidate!$F:$F,REPORT!$B59,Consolidate!$B:$B,REPORT!AT$1)</f>
        <v>7</v>
      </c>
      <c r="AU59" s="27">
        <f>COUNTIFS(SALES!$A:$A,REPORT!$B$56,SALES!$F:$F,REPORT!$B59,SALES!$B:$B,REPORT!AU$1)+COUNTIFS(Consolidate!$A:$A,REPORT!$B$56,Consolidate!$F:$F,REPORT!$B59,Consolidate!$B:$B,REPORT!AU$1)</f>
        <v>1</v>
      </c>
      <c r="AV59" s="27">
        <f>COUNTIFS(SALES!$A:$A,REPORT!$B$56,SALES!$F:$F,REPORT!$B59,SALES!$B:$B,REPORT!AV$1)+COUNTIFS(Consolidate!$A:$A,REPORT!$B$56,Consolidate!$F:$F,REPORT!$B59,Consolidate!$B:$B,REPORT!AV$1)</f>
        <v>0</v>
      </c>
      <c r="AW59" s="27">
        <f>COUNTIFS(SALES!$A:$A,REPORT!$B$56,SALES!$F:$F,REPORT!$B59,SALES!$B:$B,REPORT!AW$1)+COUNTIFS(Consolidate!$A:$A,REPORT!$B$56,Consolidate!$F:$F,REPORT!$B59,Consolidate!$B:$B,REPORT!AW$1)</f>
        <v>2</v>
      </c>
      <c r="AX59" s="27">
        <f>COUNTIFS(SALES!$A:$A,REPORT!$B$56,SALES!$F:$F,REPORT!$B59,SALES!$B:$B,REPORT!AX$1)+COUNTIFS(Consolidate!$A:$A,REPORT!$B$56,Consolidate!$F:$F,REPORT!$B59,Consolidate!$B:$B,REPORT!AX$1)</f>
        <v>2</v>
      </c>
      <c r="AY59" s="27">
        <f>COUNTIFS(SALES!$A:$A,REPORT!$B$56,SALES!$F:$F,REPORT!$B59,SALES!$B:$B,REPORT!AY$1)+COUNTIFS(Consolidate!$A:$A,REPORT!$B$56,Consolidate!$F:$F,REPORT!$B59,Consolidate!$B:$B,REPORT!AY$1)</f>
        <v>1</v>
      </c>
      <c r="AZ59" s="27">
        <f>COUNTIFS(SALES!$A:$A,REPORT!$B$56,SALES!$F:$F,REPORT!$B59,SALES!$B:$B,REPORT!AZ$1)+COUNTIFS(Consolidate!$A:$A,REPORT!$B$56,Consolidate!$F:$F,REPORT!$B59,Consolidate!$B:$B,REPORT!AZ$1)</f>
        <v>0</v>
      </c>
      <c r="BA59" s="27">
        <f>COUNTIFS(SALES!$A:$A,REPORT!$B$56,SALES!$F:$F,REPORT!$B59,SALES!$B:$B,REPORT!BA$1)+COUNTIFS(Consolidate!$A:$A,REPORT!$B$56,Consolidate!$F:$F,REPORT!$B59,Consolidate!$B:$B,REPORT!BA$1)</f>
        <v>0</v>
      </c>
      <c r="BB59" s="27">
        <f>COUNTIFS(SALES!$A:$A,REPORT!$B$56,SALES!$F:$F,REPORT!$B59,SALES!$B:$B,REPORT!BB$1)+COUNTIFS(Consolidate!$A:$A,REPORT!$B$56,Consolidate!$F:$F,REPORT!$B59,Consolidate!$B:$B,REPORT!BB$1)</f>
        <v>2</v>
      </c>
      <c r="BC59" s="27">
        <f>COUNTIFS(SALES!$A:$A,REPORT!$B$56,SALES!$F:$F,REPORT!$B59,SALES!$B:$B,REPORT!BC$1)+COUNTIFS(Consolidate!$A:$A,REPORT!$B$56,Consolidate!$F:$F,REPORT!$B59,Consolidate!$B:$B,REPORT!BC$1)</f>
        <v>0</v>
      </c>
      <c r="BD59" s="27">
        <f>COUNTIFS(SALES!$A:$A,REPORT!$B$56,SALES!$F:$F,REPORT!$B59,SALES!$B:$B,REPORT!BD$1)+COUNTIFS(Consolidate!$A:$A,REPORT!$B$56,Consolidate!$F:$F,REPORT!$B59,Consolidate!$B:$B,REPORT!BD$1)</f>
        <v>0</v>
      </c>
      <c r="BE59" s="27">
        <f>COUNTIFS(SALES!$A:$A,REPORT!$B$56,SALES!$F:$F,REPORT!$B59,SALES!$B:$B,REPORT!BE$1)+COUNTIFS(Consolidate!$A:$A,REPORT!$B$56,Consolidate!$F:$F,REPORT!$B59,Consolidate!$B:$B,REPORT!BE$1)</f>
        <v>3</v>
      </c>
      <c r="BF59" s="27">
        <f>COUNTIFS(SALES!$A:$A,REPORT!$B$56,SALES!$F:$F,REPORT!$B59,SALES!$B:$B,REPORT!BF$1)+COUNTIFS(Consolidate!$A:$A,REPORT!$B$56,Consolidate!$F:$F,REPORT!$B59,Consolidate!$B:$B,REPORT!BF$1)</f>
        <v>4</v>
      </c>
      <c r="BG59" s="27">
        <f>COUNTIFS(SALES!$A:$A,REPORT!$B$56,SALES!$F:$F,REPORT!$B59,SALES!$B:$B,REPORT!BG$1)+COUNTIFS(Consolidate!$A:$A,REPORT!$B$56,Consolidate!$F:$F,REPORT!$B59,Consolidate!$B:$B,REPORT!BG$1)-COUNTIFS(SALES!$A:$A,REPORT!$B$56,SALES!$F:$F,REPORT!$B59,SALES!$B:$B,REPORT!BG$1,SALES!$T:$T,"cancelled")*2</f>
        <v>4</v>
      </c>
      <c r="BH59" s="27">
        <f>COUNTIFS(SALES!$A:$A,REPORT!$B$56,SALES!$F:$F,REPORT!$B59,SALES!$B:$B,REPORT!BH$1)+COUNTIFS(Consolidate!$A:$A,REPORT!$B$56,Consolidate!$F:$F,REPORT!$B59,Consolidate!$B:$B,REPORT!BH$1)-COUNTIFS(SALES!$A:$A,REPORT!$B$56,SALES!$F:$F,REPORT!$B59,SALES!$B:$B,REPORT!BH$1,SALES!$T:$T,"cancelled")*2</f>
        <v>0</v>
      </c>
      <c r="BI59" s="27">
        <f>COUNTIFS(SALES!$A:$A,REPORT!$B$56,SALES!$F:$F,REPORT!$B59,SALES!$B:$B,REPORT!BI$1)+COUNTIFS(Consolidate!$A:$A,REPORT!$B$56,Consolidate!$F:$F,REPORT!$B59,Consolidate!$B:$B,REPORT!BI$1)-COUNTIFS(SALES!$A:$A,REPORT!$B$56,SALES!$F:$F,REPORT!$B59,SALES!$B:$B,REPORT!BI$1,SALES!$T:$T,"cancelled")*2</f>
        <v>0</v>
      </c>
      <c r="BJ59" s="27">
        <f>COUNTIFS(SALES!$A:$A,REPORT!$B$56,SALES!$F:$F,REPORT!$B59,SALES!$B:$B,REPORT!BJ$1)+COUNTIFS(Consolidate!$A:$A,REPORT!$B$56,Consolidate!$F:$F,REPORT!$B59,Consolidate!$B:$B,REPORT!BJ$1)-COUNTIFS(SALES!$A:$A,REPORT!$B$56,SALES!$F:$F,REPORT!$B59,SALES!$B:$B,REPORT!BJ$1,SALES!$T:$T,"cancelled")*2</f>
        <v>0</v>
      </c>
      <c r="BK59" s="27">
        <f>COUNTIFS(SALES!$A:$A,REPORT!$B$56,SALES!$F:$F,REPORT!$B59,SALES!$B:$B,REPORT!BK$1)+COUNTIFS(Consolidate!$A:$A,REPORT!$B$56,Consolidate!$F:$F,REPORT!$B59,Consolidate!$B:$B,REPORT!BK$1)-COUNTIFS(SALES!$A:$A,REPORT!$B$56,SALES!$F:$F,REPORT!$B59,SALES!$B:$B,REPORT!BK$1,SALES!$T:$T,"cancelled")*2</f>
        <v>0</v>
      </c>
      <c r="BL59" s="27">
        <f>COUNTIFS(SALES!$A:$A,REPORT!$B$56,SALES!$F:$F,REPORT!$B59,SALES!$B:$B,REPORT!BL$1)+COUNTIFS(Consolidate!$A:$A,REPORT!$B$56,Consolidate!$F:$F,REPORT!$B59,Consolidate!$B:$B,REPORT!BL$1)-COUNTIFS(SALES!$A:$A,REPORT!$B$56,SALES!$F:$F,REPORT!$B59,SALES!$B:$B,REPORT!BL$1,SALES!$T:$T,"cancelled")*2</f>
        <v>0</v>
      </c>
      <c r="BM59" s="27">
        <f>COUNTIFS(SALES!$A:$A,REPORT!$B$56,SALES!$F:$F,REPORT!$B59,SALES!$B:$B,REPORT!BM$1)+COUNTIFS(Consolidate!$A:$A,REPORT!$B$56,Consolidate!$F:$F,REPORT!$B59,Consolidate!$B:$B,REPORT!BM$1)-COUNTIFS(SALES!$A:$A,REPORT!$B$56,SALES!$F:$F,REPORT!$B59,SALES!$B:$B,REPORT!BM$1,SALES!$T:$T,"cancelled")*2</f>
        <v>0</v>
      </c>
      <c r="BN59" s="27">
        <f>COUNTIFS(SALES!$A:$A,REPORT!$B$56,SALES!$F:$F,REPORT!$B59,SALES!$B:$B,REPORT!BN$1)+COUNTIFS(Consolidate!$A:$A,REPORT!$B$56,Consolidate!$F:$F,REPORT!$B59,Consolidate!$B:$B,REPORT!BN$1)-COUNTIFS(SALES!$A:$A,REPORT!$B$56,SALES!$F:$F,REPORT!$B59,SALES!$B:$B,REPORT!BN$1,SALES!$T:$T,"cancelled")*2</f>
        <v>0</v>
      </c>
      <c r="BO59" s="27">
        <f>COUNTIFS(SALES!$A:$A,REPORT!$B$56,SALES!$F:$F,REPORT!$B59,SALES!$B:$B,REPORT!BO$1)+COUNTIFS(Consolidate!$A:$A,REPORT!$B$56,Consolidate!$F:$F,REPORT!$B59,Consolidate!$B:$B,REPORT!BO$1)-COUNTIFS(SALES!$A:$A,REPORT!$B$56,SALES!$F:$F,REPORT!$B59,SALES!$B:$B,REPORT!BO$1,SALES!$T:$T,"cancelled")*2</f>
        <v>0</v>
      </c>
      <c r="BP59" s="27">
        <f>COUNTIFS(SALES!$A:$A,REPORT!$B$56,SALES!$F:$F,REPORT!$B59,SALES!$B:$B,REPORT!BP$1)+COUNTIFS(Consolidate!$A:$A,REPORT!$B$56,Consolidate!$F:$F,REPORT!$B59,Consolidate!$B:$B,REPORT!BP$1)-COUNTIFS(SALES!$A:$A,REPORT!$B$56,SALES!$F:$F,REPORT!$B59,SALES!$B:$B,REPORT!BP$1,SALES!$T:$T,"cancelled")*2</f>
        <v>1</v>
      </c>
      <c r="BQ59" s="27">
        <f>COUNTIFS(SALES!$A:$A,REPORT!$B$56,SALES!$F:$F,REPORT!$B59,SALES!$B:$B,REPORT!BQ$1)+COUNTIFS(Consolidate!$A:$A,REPORT!$B$56,Consolidate!$F:$F,REPORT!$B59,Consolidate!$B:$B,REPORT!BQ$1)-COUNTIFS(SALES!$A:$A,REPORT!$B$56,SALES!$F:$F,REPORT!$B59,SALES!$B:$B,REPORT!BQ$1,SALES!$T:$T,"cancelled")*2</f>
        <v>0</v>
      </c>
      <c r="BR59" s="27">
        <f>COUNTIFS(SALES!$A:$A,REPORT!$B$56,SALES!$F:$F,REPORT!$B59,SALES!$B:$B,REPORT!BR$1)+COUNTIFS(Consolidate!$A:$A,REPORT!$B$56,Consolidate!$F:$F,REPORT!$B59,Consolidate!$B:$B,REPORT!BR$1)-COUNTIFS(SALES!$A:$A,REPORT!$B$56,SALES!$F:$F,REPORT!$B59,SALES!$B:$B,REPORT!BR$1,SALES!$T:$T,"cancelled")*2</f>
        <v>0</v>
      </c>
      <c r="BS59" s="27">
        <f>COUNTIFS(SALES!$A:$A,REPORT!$B$56,SALES!$F:$F,REPORT!$B59,SALES!$B:$B,REPORT!BS$1)+COUNTIFS(Consolidate!$A:$A,REPORT!$B$56,Consolidate!$F:$F,REPORT!$B59,Consolidate!$B:$B,REPORT!BS$1)-COUNTIFS(SALES!$A:$A,REPORT!$B$56,SALES!$F:$F,REPORT!$B59,SALES!$B:$B,REPORT!BS$1,SALES!$T:$T,"cancelled")*2</f>
        <v>0</v>
      </c>
      <c r="BT59" s="27">
        <f>COUNTIFS(SALES!$A:$A,REPORT!$B$56,SALES!$F:$F,REPORT!$B59,SALES!$B:$B,REPORT!BT$1)+COUNTIFS(Consolidate!$A:$A,REPORT!$B$56,Consolidate!$F:$F,REPORT!$B59,Consolidate!$B:$B,REPORT!BT$1)-COUNTIFS(SALES!$A:$A,REPORT!$B$56,SALES!$F:$F,REPORT!$B59,SALES!$B:$B,REPORT!BT$1,SALES!$T:$T,"cancelled")*2</f>
        <v>0</v>
      </c>
      <c r="BU59" s="27">
        <f>COUNTIFS(SALES!$A:$A,REPORT!$B$56,SALES!$F:$F,REPORT!$B59,SALES!$B:$B,REPORT!BU$1)+COUNTIFS(Consolidate!$A:$A,REPORT!$B$56,Consolidate!$F:$F,REPORT!$B59,Consolidate!$B:$B,REPORT!BU$1)-COUNTIFS(SALES!$A:$A,REPORT!$B$56,SALES!$F:$F,REPORT!$B59,SALES!$B:$B,REPORT!BU$1,SALES!$T:$T,"cancelled")*2</f>
        <v>0</v>
      </c>
      <c r="BV59" s="27">
        <f>COUNTIFS(SALES!$A:$A,REPORT!$B$56,SALES!$F:$F,REPORT!$B59,SALES!$B:$B,REPORT!BV$1)+COUNTIFS(Consolidate!$A:$A,REPORT!$B$56,Consolidate!$F:$F,REPORT!$B59,Consolidate!$B:$B,REPORT!BV$1)-COUNTIFS(SALES!$A:$A,REPORT!$B$56,SALES!$F:$F,REPORT!$B59,SALES!$B:$B,REPORT!BV$1,SALES!$T:$T,"cancelled")*2</f>
        <v>0</v>
      </c>
      <c r="BW59" s="27">
        <f>COUNTIFS(SALES!$A:$A,REPORT!$B$56,SALES!$F:$F,REPORT!$B59,SALES!$B:$B,REPORT!BW$1)+COUNTIFS(Consolidate!$A:$A,REPORT!$B$56,Consolidate!$F:$F,REPORT!$B59,Consolidate!$B:$B,REPORT!BW$1)-COUNTIFS(SALES!$A:$A,REPORT!$B$56,SALES!$F:$F,REPORT!$B59,SALES!$B:$B,REPORT!BW$1,SALES!$T:$T,"cancelled")*2</f>
        <v>0</v>
      </c>
      <c r="BX59" s="27">
        <f>COUNTIFS(SALES!$A:$A,REPORT!$B$56,SALES!$F:$F,REPORT!$B59,SALES!$B:$B,REPORT!BX$1)+COUNTIFS(Consolidate!$A:$A,REPORT!$B$56,Consolidate!$F:$F,REPORT!$B59,Consolidate!$B:$B,REPORT!BX$1)-COUNTIFS(SALES!$A:$A,REPORT!$B$56,SALES!$F:$F,REPORT!$B59,SALES!$B:$B,REPORT!BX$1,SALES!$T:$T,"cancelled")*2</f>
        <v>0</v>
      </c>
      <c r="BY59" s="27">
        <f>COUNTIFS(SALES!$A:$A,REPORT!$B$56,SALES!$F:$F,REPORT!$B59,SALES!$B:$B,REPORT!BY$1)+COUNTIFS(Consolidate!$A:$A,REPORT!$B$56,Consolidate!$F:$F,REPORT!$B59,Consolidate!$B:$B,REPORT!BY$1)-COUNTIFS(SALES!$A:$A,REPORT!$B$56,SALES!$F:$F,REPORT!$B59,SALES!$B:$B,REPORT!BY$1,SALES!$T:$T,"cancelled")*2</f>
        <v>0</v>
      </c>
      <c r="BZ59" s="27">
        <f>COUNTIFS(SALES!$A:$A,REPORT!$B$56,SALES!$F:$F,REPORT!$B59,SALES!$B:$B,REPORT!BZ$1)+COUNTIFS(Consolidate!$A:$A,REPORT!$B$56,Consolidate!$F:$F,REPORT!$B59,Consolidate!$B:$B,REPORT!BZ$1)-COUNTIFS(SALES!$A:$A,REPORT!$B$56,SALES!$F:$F,REPORT!$B59,SALES!$B:$B,REPORT!BZ$1,SALES!$T:$T,"cancelled")</f>
        <v>0</v>
      </c>
      <c r="CA59" s="27">
        <f>COUNTIFS(SALES!$A:$A,REPORT!$B$56,SALES!$F:$F,REPORT!$B59,SALES!$B:$B,REPORT!CA$1)+COUNTIFS(Consolidate!$A:$A,REPORT!$B$56,Consolidate!$F:$F,REPORT!$B59,Consolidate!$B:$B,REPORT!CA$1)-COUNTIFS(SALES!$A:$A,REPORT!$B$56,SALES!$F:$F,REPORT!$B59,SALES!$B:$B,REPORT!CA$1,SALES!$T:$T,"cancelled")</f>
        <v>0</v>
      </c>
      <c r="CB59" s="27">
        <f>COUNTIFS(SALES!$A:$A,REPORT!$B$56,SALES!$F:$F,REPORT!$B59,SALES!$B:$B,REPORT!CB$1)+COUNTIFS(Consolidate!$A:$A,REPORT!$B$56,Consolidate!$F:$F,REPORT!$B59,Consolidate!$B:$B,REPORT!CB$1)-COUNTIFS(SALES!$A:$A,REPORT!$B$56,SALES!$F:$F,REPORT!$B59,SALES!$B:$B,REPORT!CB$1,SALES!$T:$T,"cancelled")</f>
        <v>0</v>
      </c>
      <c r="CC59" s="27">
        <f>COUNTIFS(SALES!$A:$A,REPORT!$B$56,SALES!$F:$F,REPORT!$B59,SALES!$B:$B,REPORT!CC$1)+COUNTIFS(Consolidate!$A:$A,REPORT!$B$56,Consolidate!$F:$F,REPORT!$B59,Consolidate!$B:$B,REPORT!CC$1)-COUNTIFS(SALES!$A:$A,REPORT!$B$56,SALES!$F:$F,REPORT!$B59,SALES!$B:$B,REPORT!CC$1,SALES!$T:$T,"cancelled")</f>
        <v>0</v>
      </c>
    </row>
    <row r="60" spans="1:81" x14ac:dyDescent="0.3">
      <c r="A60" s="19" t="s">
        <v>426</v>
      </c>
      <c r="B60" s="19" t="s">
        <v>5</v>
      </c>
      <c r="C60" s="12">
        <f>G60+H60+I60+F60+E60+D60</f>
        <v>0</v>
      </c>
      <c r="D60" s="12">
        <f>SUM(M60:Q60)</f>
        <v>0</v>
      </c>
      <c r="E60" s="12">
        <f>SUM(R60:AC60)</f>
        <v>0</v>
      </c>
      <c r="F60" s="12">
        <f>SUM(AD60:AO60)</f>
        <v>0</v>
      </c>
      <c r="G60" s="12">
        <f>SUM(AP60:BA60)</f>
        <v>0</v>
      </c>
      <c r="H60" s="12">
        <f>SUM(BB60:BM60)</f>
        <v>0</v>
      </c>
      <c r="I60" s="12">
        <f>SUM(BN60:BY60)</f>
        <v>0</v>
      </c>
      <c r="J60" s="12">
        <f>SUM(BZ60:CK60)</f>
        <v>0</v>
      </c>
      <c r="K60" s="12"/>
      <c r="L60" s="12"/>
      <c r="M60" s="27">
        <f>COUNTIFS(SALES!$A:$A,REPORT!$B$56,SALES!$F:$F,REPORT!$B60,SALES!$B:$B,REPORT!M$1)+COUNTIFS(Consolidate!$A:$A,REPORT!$B$56,Consolidate!$F:$F,REPORT!$B60,Consolidate!$B:$B,REPORT!M$1)</f>
        <v>0</v>
      </c>
      <c r="N60" s="27">
        <f>COUNTIFS(SALES!$A:$A,REPORT!$B$56,SALES!$F:$F,REPORT!$B60,SALES!$B:$B,REPORT!N$1)+COUNTIFS(Consolidate!$A:$A,REPORT!$B$56,Consolidate!$F:$F,REPORT!$B60,Consolidate!$B:$B,REPORT!N$1)</f>
        <v>0</v>
      </c>
      <c r="O60" s="27">
        <f>COUNTIFS(SALES!$A:$A,REPORT!$B$56,SALES!$F:$F,REPORT!$B60,SALES!$B:$B,REPORT!O$1)+COUNTIFS(Consolidate!$A:$A,REPORT!$B$56,Consolidate!$F:$F,REPORT!$B60,Consolidate!$B:$B,REPORT!O$1)</f>
        <v>0</v>
      </c>
      <c r="P60" s="27">
        <f>COUNTIFS(SALES!$A:$A,REPORT!$B$56,SALES!$F:$F,REPORT!$B60,SALES!$B:$B,REPORT!P$1)+COUNTIFS(Consolidate!$A:$A,REPORT!$B$56,Consolidate!$F:$F,REPORT!$B60,Consolidate!$B:$B,REPORT!P$1)</f>
        <v>0</v>
      </c>
      <c r="Q60" s="27">
        <f>COUNTIFS(SALES!$A:$A,REPORT!$B$56,SALES!$F:$F,REPORT!$B60,SALES!$B:$B,REPORT!Q$1)+COUNTIFS(Consolidate!$A:$A,REPORT!$B$56,Consolidate!$F:$F,REPORT!$B60,Consolidate!$B:$B,REPORT!Q$1)</f>
        <v>0</v>
      </c>
      <c r="R60" s="27">
        <f>COUNTIFS(SALES!$A:$A,REPORT!$B$56,SALES!$F:$F,REPORT!$B60,SALES!$B:$B,REPORT!R$1)+COUNTIFS(Consolidate!$A:$A,REPORT!$B$56,Consolidate!$F:$F,REPORT!$B60,Consolidate!$B:$B,REPORT!R$1)</f>
        <v>0</v>
      </c>
      <c r="S60" s="27">
        <f>COUNTIFS(SALES!$A:$A,REPORT!$B$56,SALES!$F:$F,REPORT!$B60,SALES!$B:$B,REPORT!S$1)+COUNTIFS(Consolidate!$A:$A,REPORT!$B$56,Consolidate!$F:$F,REPORT!$B60,Consolidate!$B:$B,REPORT!S$1)</f>
        <v>0</v>
      </c>
      <c r="T60" s="27">
        <f>COUNTIFS(SALES!$A:$A,REPORT!$B$56,SALES!$F:$F,REPORT!$B60,SALES!$B:$B,REPORT!T$1)+COUNTIFS(Consolidate!$A:$A,REPORT!$B$56,Consolidate!$F:$F,REPORT!$B60,Consolidate!$B:$B,REPORT!T$1)</f>
        <v>0</v>
      </c>
      <c r="U60" s="27">
        <f>COUNTIFS(SALES!$A:$A,REPORT!$B$56,SALES!$F:$F,REPORT!$B60,SALES!$B:$B,REPORT!U$1)+COUNTIFS(Consolidate!$A:$A,REPORT!$B$56,Consolidate!$F:$F,REPORT!$B60,Consolidate!$B:$B,REPORT!U$1)</f>
        <v>0</v>
      </c>
      <c r="V60" s="27">
        <f>COUNTIFS(SALES!$A:$A,REPORT!$B$56,SALES!$F:$F,REPORT!$B60,SALES!$B:$B,REPORT!V$1)+COUNTIFS(Consolidate!$A:$A,REPORT!$B$56,Consolidate!$F:$F,REPORT!$B60,Consolidate!$B:$B,REPORT!V$1)</f>
        <v>0</v>
      </c>
      <c r="W60" s="27">
        <f>COUNTIFS(SALES!$A:$A,REPORT!$B$56,SALES!$F:$F,REPORT!$B60,SALES!$B:$B,REPORT!W$1)+COUNTIFS(Consolidate!$A:$A,REPORT!$B$56,Consolidate!$F:$F,REPORT!$B60,Consolidate!$B:$B,REPORT!W$1)</f>
        <v>0</v>
      </c>
      <c r="X60" s="27">
        <f>COUNTIFS(SALES!$A:$A,REPORT!$B$56,SALES!$F:$F,REPORT!$B60,SALES!$B:$B,REPORT!X$1)+COUNTIFS(Consolidate!$A:$A,REPORT!$B$56,Consolidate!$F:$F,REPORT!$B60,Consolidate!$B:$B,REPORT!X$1)</f>
        <v>0</v>
      </c>
      <c r="Y60" s="27">
        <f>COUNTIFS(SALES!$A:$A,REPORT!$B$56,SALES!$F:$F,REPORT!$B60,SALES!$B:$B,REPORT!Y$1)+COUNTIFS(Consolidate!$A:$A,REPORT!$B$56,Consolidate!$F:$F,REPORT!$B60,Consolidate!$B:$B,REPORT!Y$1)</f>
        <v>0</v>
      </c>
      <c r="Z60" s="27">
        <f>COUNTIFS(SALES!$A:$A,REPORT!$B$56,SALES!$F:$F,REPORT!$B60,SALES!$B:$B,REPORT!Z$1)+COUNTIFS(Consolidate!$A:$A,REPORT!$B$56,Consolidate!$F:$F,REPORT!$B60,Consolidate!$B:$B,REPORT!Z$1)</f>
        <v>0</v>
      </c>
      <c r="AA60" s="27">
        <f>COUNTIFS(SALES!$A:$A,REPORT!$B$56,SALES!$F:$F,REPORT!$B60,SALES!$B:$B,REPORT!AA$1)+COUNTIFS(Consolidate!$A:$A,REPORT!$B$56,Consolidate!$F:$F,REPORT!$B60,Consolidate!$B:$B,REPORT!AA$1)</f>
        <v>0</v>
      </c>
      <c r="AB60" s="27">
        <f>COUNTIFS(SALES!$A:$A,REPORT!$B$56,SALES!$F:$F,REPORT!$B60,SALES!$B:$B,REPORT!AB$1)+COUNTIFS(Consolidate!$A:$A,REPORT!$B$56,Consolidate!$F:$F,REPORT!$B60,Consolidate!$B:$B,REPORT!AB$1)</f>
        <v>0</v>
      </c>
      <c r="AC60" s="27">
        <f>COUNTIFS(SALES!$A:$A,REPORT!$B$56,SALES!$F:$F,REPORT!$B60,SALES!$B:$B,REPORT!AC$1)+COUNTIFS(Consolidate!$A:$A,REPORT!$B$56,Consolidate!$F:$F,REPORT!$B60,Consolidate!$B:$B,REPORT!AC$1)</f>
        <v>0</v>
      </c>
      <c r="AD60" s="27">
        <f>COUNTIFS(SALES!$A:$A,REPORT!$B$56,SALES!$F:$F,REPORT!$B60,SALES!$B:$B,REPORT!AD$1)+COUNTIFS(Consolidate!$A:$A,REPORT!$B$56,Consolidate!$F:$F,REPORT!$B60,Consolidate!$B:$B,REPORT!AD$1)</f>
        <v>0</v>
      </c>
      <c r="AE60" s="27">
        <f>COUNTIFS(SALES!$A:$A,REPORT!$B$56,SALES!$F:$F,REPORT!$B60,SALES!$B:$B,REPORT!AE$1)+COUNTIFS(Consolidate!$A:$A,REPORT!$B$56,Consolidate!$F:$F,REPORT!$B60,Consolidate!$B:$B,REPORT!AE$1)</f>
        <v>0</v>
      </c>
      <c r="AF60" s="27">
        <f>COUNTIFS(SALES!$A:$A,REPORT!$B$56,SALES!$F:$F,REPORT!$B60,SALES!$B:$B,REPORT!AF$1)+COUNTIFS(Consolidate!$A:$A,REPORT!$B$56,Consolidate!$F:$F,REPORT!$B60,Consolidate!$B:$B,REPORT!AF$1)</f>
        <v>0</v>
      </c>
      <c r="AG60" s="27">
        <f>COUNTIFS(SALES!$A:$A,REPORT!$B$56,SALES!$F:$F,REPORT!$B60,SALES!$B:$B,REPORT!AG$1)+COUNTIFS(Consolidate!$A:$A,REPORT!$B$56,Consolidate!$F:$F,REPORT!$B60,Consolidate!$B:$B,REPORT!AG$1)</f>
        <v>0</v>
      </c>
      <c r="AH60" s="27">
        <f>COUNTIFS(SALES!$A:$A,REPORT!$B$56,SALES!$F:$F,REPORT!$B60,SALES!$B:$B,REPORT!AH$1)+COUNTIFS(Consolidate!$A:$A,REPORT!$B$56,Consolidate!$F:$F,REPORT!$B60,Consolidate!$B:$B,REPORT!AH$1)</f>
        <v>0</v>
      </c>
      <c r="AI60" s="27">
        <f>COUNTIFS(SALES!$A:$A,REPORT!$B$56,SALES!$F:$F,REPORT!$B60,SALES!$B:$B,REPORT!AI$1)+COUNTIFS(Consolidate!$A:$A,REPORT!$B$56,Consolidate!$F:$F,REPORT!$B60,Consolidate!$B:$B,REPORT!AI$1)</f>
        <v>0</v>
      </c>
      <c r="AJ60" s="27">
        <f>COUNTIFS(SALES!$A:$A,REPORT!$B$56,SALES!$F:$F,REPORT!$B60,SALES!$B:$B,REPORT!AJ$1)+COUNTIFS(Consolidate!$A:$A,REPORT!$B$56,Consolidate!$F:$F,REPORT!$B60,Consolidate!$B:$B,REPORT!AJ$1)</f>
        <v>0</v>
      </c>
      <c r="AK60" s="27">
        <f>COUNTIFS(SALES!$A:$A,REPORT!$B$56,SALES!$F:$F,REPORT!$B60,SALES!$B:$B,REPORT!AK$1)+COUNTIFS(Consolidate!$A:$A,REPORT!$B$56,Consolidate!$F:$F,REPORT!$B60,Consolidate!$B:$B,REPORT!AK$1)</f>
        <v>0</v>
      </c>
      <c r="AL60" s="27">
        <f>COUNTIFS(SALES!$A:$A,REPORT!$B$56,SALES!$F:$F,REPORT!$B60,SALES!$B:$B,REPORT!AL$1)+COUNTIFS(Consolidate!$A:$A,REPORT!$B$56,Consolidate!$F:$F,REPORT!$B60,Consolidate!$B:$B,REPORT!AL$1)</f>
        <v>0</v>
      </c>
      <c r="AM60" s="27">
        <f>COUNTIFS(SALES!$A:$A,REPORT!$B$56,SALES!$F:$F,REPORT!$B60,SALES!$B:$B,REPORT!AM$1)+COUNTIFS(Consolidate!$A:$A,REPORT!$B$56,Consolidate!$F:$F,REPORT!$B60,Consolidate!$B:$B,REPORT!AM$1)</f>
        <v>0</v>
      </c>
      <c r="AN60" s="27">
        <f>COUNTIFS(SALES!$A:$A,REPORT!$B$56,SALES!$F:$F,REPORT!$B60,SALES!$B:$B,REPORT!AN$1)+COUNTIFS(Consolidate!$A:$A,REPORT!$B$56,Consolidate!$F:$F,REPORT!$B60,Consolidate!$B:$B,REPORT!AN$1)</f>
        <v>0</v>
      </c>
      <c r="AO60" s="27">
        <f>COUNTIFS(SALES!$A:$A,REPORT!$B$56,SALES!$F:$F,REPORT!$B60,SALES!$B:$B,REPORT!AO$1)+COUNTIFS(Consolidate!$A:$A,REPORT!$B$56,Consolidate!$F:$F,REPORT!$B60,Consolidate!$B:$B,REPORT!AO$1)</f>
        <v>0</v>
      </c>
      <c r="AP60" s="27">
        <f>COUNTIFS(SALES!$A:$A,REPORT!$B$56,SALES!$F:$F,REPORT!$B60,SALES!$B:$B,REPORT!AP$1)+COUNTIFS(Consolidate!$A:$A,REPORT!$B$56,Consolidate!$F:$F,REPORT!$B60,Consolidate!$B:$B,REPORT!AP$1)</f>
        <v>0</v>
      </c>
      <c r="AQ60" s="27">
        <f>COUNTIFS(SALES!$A:$A,REPORT!$B$56,SALES!$F:$F,REPORT!$B60,SALES!$B:$B,REPORT!AQ$1)+COUNTIFS(Consolidate!$A:$A,REPORT!$B$56,Consolidate!$F:$F,REPORT!$B60,Consolidate!$B:$B,REPORT!AQ$1)</f>
        <v>0</v>
      </c>
      <c r="AR60" s="27">
        <f>COUNTIFS(SALES!$A:$A,REPORT!$B$56,SALES!$F:$F,REPORT!$B60,SALES!$B:$B,REPORT!AR$1)+COUNTIFS(Consolidate!$A:$A,REPORT!$B$56,Consolidate!$F:$F,REPORT!$B60,Consolidate!$B:$B,REPORT!AR$1)</f>
        <v>0</v>
      </c>
      <c r="AS60" s="27">
        <f>COUNTIFS(SALES!$A:$A,REPORT!$B$56,SALES!$F:$F,REPORT!$B60,SALES!$B:$B,REPORT!AS$1)+COUNTIFS(Consolidate!$A:$A,REPORT!$B$56,Consolidate!$F:$F,REPORT!$B60,Consolidate!$B:$B,REPORT!AS$1)</f>
        <v>0</v>
      </c>
      <c r="AT60" s="27">
        <f>COUNTIFS(SALES!$A:$A,REPORT!$B$56,SALES!$F:$F,REPORT!$B60,SALES!$B:$B,REPORT!AT$1)+COUNTIFS(Consolidate!$A:$A,REPORT!$B$56,Consolidate!$F:$F,REPORT!$B60,Consolidate!$B:$B,REPORT!AT$1)</f>
        <v>0</v>
      </c>
      <c r="AU60" s="27">
        <f>COUNTIFS(SALES!$A:$A,REPORT!$B$56,SALES!$F:$F,REPORT!$B60,SALES!$B:$B,REPORT!AU$1)+COUNTIFS(Consolidate!$A:$A,REPORT!$B$56,Consolidate!$F:$F,REPORT!$B60,Consolidate!$B:$B,REPORT!AU$1)</f>
        <v>0</v>
      </c>
      <c r="AV60" s="27">
        <f>COUNTIFS(SALES!$A:$A,REPORT!$B$56,SALES!$F:$F,REPORT!$B60,SALES!$B:$B,REPORT!AV$1)+COUNTIFS(Consolidate!$A:$A,REPORT!$B$56,Consolidate!$F:$F,REPORT!$B60,Consolidate!$B:$B,REPORT!AV$1)</f>
        <v>0</v>
      </c>
      <c r="AW60" s="27">
        <f>COUNTIFS(SALES!$A:$A,REPORT!$B$56,SALES!$F:$F,REPORT!$B60,SALES!$B:$B,REPORT!AW$1)+COUNTIFS(Consolidate!$A:$A,REPORT!$B$56,Consolidate!$F:$F,REPORT!$B60,Consolidate!$B:$B,REPORT!AW$1)</f>
        <v>0</v>
      </c>
      <c r="AX60" s="27">
        <f>COUNTIFS(SALES!$A:$A,REPORT!$B$56,SALES!$F:$F,REPORT!$B60,SALES!$B:$B,REPORT!AX$1)+COUNTIFS(Consolidate!$A:$A,REPORT!$B$56,Consolidate!$F:$F,REPORT!$B60,Consolidate!$B:$B,REPORT!AX$1)</f>
        <v>0</v>
      </c>
      <c r="AY60" s="27">
        <f>COUNTIFS(SALES!$A:$A,REPORT!$B$56,SALES!$F:$F,REPORT!$B60,SALES!$B:$B,REPORT!AY$1)+COUNTIFS(Consolidate!$A:$A,REPORT!$B$56,Consolidate!$F:$F,REPORT!$B60,Consolidate!$B:$B,REPORT!AY$1)</f>
        <v>0</v>
      </c>
      <c r="AZ60" s="27">
        <f>COUNTIFS(SALES!$A:$A,REPORT!$B$56,SALES!$F:$F,REPORT!$B60,SALES!$B:$B,REPORT!AZ$1)+COUNTIFS(Consolidate!$A:$A,REPORT!$B$56,Consolidate!$F:$F,REPORT!$B60,Consolidate!$B:$B,REPORT!AZ$1)</f>
        <v>0</v>
      </c>
      <c r="BA60" s="27">
        <f>COUNTIFS(SALES!$A:$A,REPORT!$B$56,SALES!$F:$F,REPORT!$B60,SALES!$B:$B,REPORT!BA$1)+COUNTIFS(Consolidate!$A:$A,REPORT!$B$56,Consolidate!$F:$F,REPORT!$B60,Consolidate!$B:$B,REPORT!BA$1)</f>
        <v>0</v>
      </c>
      <c r="BB60" s="27">
        <f>COUNTIFS(SALES!$A:$A,REPORT!$B$56,SALES!$F:$F,REPORT!$B60,SALES!$B:$B,REPORT!BB$1)+COUNTIFS(Consolidate!$A:$A,REPORT!$B$56,Consolidate!$F:$F,REPORT!$B60,Consolidate!$B:$B,REPORT!BB$1)</f>
        <v>0</v>
      </c>
      <c r="BC60" s="27">
        <f>COUNTIFS(SALES!$A:$A,REPORT!$B$56,SALES!$F:$F,REPORT!$B60,SALES!$B:$B,REPORT!BC$1)+COUNTIFS(Consolidate!$A:$A,REPORT!$B$56,Consolidate!$F:$F,REPORT!$B60,Consolidate!$B:$B,REPORT!BC$1)</f>
        <v>0</v>
      </c>
      <c r="BD60" s="27">
        <f>COUNTIFS(SALES!$A:$A,REPORT!$B$56,SALES!$F:$F,REPORT!$B60,SALES!$B:$B,REPORT!BD$1)+COUNTIFS(Consolidate!$A:$A,REPORT!$B$56,Consolidate!$F:$F,REPORT!$B60,Consolidate!$B:$B,REPORT!BD$1)</f>
        <v>0</v>
      </c>
      <c r="BE60" s="27">
        <f>COUNTIFS(SALES!$A:$A,REPORT!$B$56,SALES!$F:$F,REPORT!$B60,SALES!$B:$B,REPORT!BE$1)+COUNTIFS(Consolidate!$A:$A,REPORT!$B$56,Consolidate!$F:$F,REPORT!$B60,Consolidate!$B:$B,REPORT!BE$1)</f>
        <v>0</v>
      </c>
      <c r="BF60" s="27">
        <f>COUNTIFS(SALES!$A:$A,REPORT!$B$56,SALES!$F:$F,REPORT!$B60,SALES!$B:$B,REPORT!BF$1)+COUNTIFS(Consolidate!$A:$A,REPORT!$B$56,Consolidate!$F:$F,REPORT!$B60,Consolidate!$B:$B,REPORT!BF$1)</f>
        <v>0</v>
      </c>
      <c r="BG60" s="27">
        <f>COUNTIFS(SALES!$A:$A,REPORT!$B$56,SALES!$F:$F,REPORT!$B60,SALES!$B:$B,REPORT!BG$1)+COUNTIFS(Consolidate!$A:$A,REPORT!$B$56,Consolidate!$F:$F,REPORT!$B60,Consolidate!$B:$B,REPORT!BG$1)-COUNTIFS(SALES!$A:$A,REPORT!$B$56,SALES!$F:$F,REPORT!$B60,SALES!$B:$B,REPORT!BG$1,SALES!$T:$T,"cancelled")*2</f>
        <v>0</v>
      </c>
      <c r="BH60" s="27">
        <f>COUNTIFS(SALES!$A:$A,REPORT!$B$56,SALES!$F:$F,REPORT!$B60,SALES!$B:$B,REPORT!BH$1)+COUNTIFS(Consolidate!$A:$A,REPORT!$B$56,Consolidate!$F:$F,REPORT!$B60,Consolidate!$B:$B,REPORT!BH$1)-COUNTIFS(SALES!$A:$A,REPORT!$B$56,SALES!$F:$F,REPORT!$B60,SALES!$B:$B,REPORT!BH$1,SALES!$T:$T,"cancelled")*2</f>
        <v>0</v>
      </c>
      <c r="BI60" s="27">
        <f>COUNTIFS(SALES!$A:$A,REPORT!$B$56,SALES!$F:$F,REPORT!$B60,SALES!$B:$B,REPORT!BI$1)+COUNTIFS(Consolidate!$A:$A,REPORT!$B$56,Consolidate!$F:$F,REPORT!$B60,Consolidate!$B:$B,REPORT!BI$1)-COUNTIFS(SALES!$A:$A,REPORT!$B$56,SALES!$F:$F,REPORT!$B60,SALES!$B:$B,REPORT!BI$1,SALES!$T:$T,"cancelled")*2</f>
        <v>0</v>
      </c>
      <c r="BJ60" s="27">
        <f>COUNTIFS(SALES!$A:$A,REPORT!$B$56,SALES!$F:$F,REPORT!$B60,SALES!$B:$B,REPORT!BJ$1)+COUNTIFS(Consolidate!$A:$A,REPORT!$B$56,Consolidate!$F:$F,REPORT!$B60,Consolidate!$B:$B,REPORT!BJ$1)-COUNTIFS(SALES!$A:$A,REPORT!$B$56,SALES!$F:$F,REPORT!$B60,SALES!$B:$B,REPORT!BJ$1,SALES!$T:$T,"cancelled")*2</f>
        <v>0</v>
      </c>
      <c r="BK60" s="27">
        <f>COUNTIFS(SALES!$A:$A,REPORT!$B$56,SALES!$F:$F,REPORT!$B60,SALES!$B:$B,REPORT!BK$1)+COUNTIFS(Consolidate!$A:$A,REPORT!$B$56,Consolidate!$F:$F,REPORT!$B60,Consolidate!$B:$B,REPORT!BK$1)-COUNTIFS(SALES!$A:$A,REPORT!$B$56,SALES!$F:$F,REPORT!$B60,SALES!$B:$B,REPORT!BK$1,SALES!$T:$T,"cancelled")*2</f>
        <v>0</v>
      </c>
      <c r="BL60" s="27">
        <f>COUNTIFS(SALES!$A:$A,REPORT!$B$56,SALES!$F:$F,REPORT!$B60,SALES!$B:$B,REPORT!BL$1)+COUNTIFS(Consolidate!$A:$A,REPORT!$B$56,Consolidate!$F:$F,REPORT!$B60,Consolidate!$B:$B,REPORT!BL$1)-COUNTIFS(SALES!$A:$A,REPORT!$B$56,SALES!$F:$F,REPORT!$B60,SALES!$B:$B,REPORT!BL$1,SALES!$T:$T,"cancelled")*2</f>
        <v>0</v>
      </c>
      <c r="BM60" s="27">
        <f>COUNTIFS(SALES!$A:$A,REPORT!$B$56,SALES!$F:$F,REPORT!$B60,SALES!$B:$B,REPORT!BM$1)+COUNTIFS(Consolidate!$A:$A,REPORT!$B$56,Consolidate!$F:$F,REPORT!$B60,Consolidate!$B:$B,REPORT!BM$1)-COUNTIFS(SALES!$A:$A,REPORT!$B$56,SALES!$F:$F,REPORT!$B60,SALES!$B:$B,REPORT!BM$1,SALES!$T:$T,"cancelled")*2</f>
        <v>0</v>
      </c>
      <c r="BN60" s="27">
        <f>COUNTIFS(SALES!$A:$A,REPORT!$B$56,SALES!$F:$F,REPORT!$B60,SALES!$B:$B,REPORT!BN$1)+COUNTIFS(Consolidate!$A:$A,REPORT!$B$56,Consolidate!$F:$F,REPORT!$B60,Consolidate!$B:$B,REPORT!BN$1)-COUNTIFS(SALES!$A:$A,REPORT!$B$56,SALES!$F:$F,REPORT!$B60,SALES!$B:$B,REPORT!BN$1,SALES!$T:$T,"cancelled")*2</f>
        <v>0</v>
      </c>
      <c r="BO60" s="27">
        <f>COUNTIFS(SALES!$A:$A,REPORT!$B$56,SALES!$F:$F,REPORT!$B60,SALES!$B:$B,REPORT!BO$1)+COUNTIFS(Consolidate!$A:$A,REPORT!$B$56,Consolidate!$F:$F,REPORT!$B60,Consolidate!$B:$B,REPORT!BO$1)-COUNTIFS(SALES!$A:$A,REPORT!$B$56,SALES!$F:$F,REPORT!$B60,SALES!$B:$B,REPORT!BO$1,SALES!$T:$T,"cancelled")*2</f>
        <v>0</v>
      </c>
      <c r="BP60" s="27">
        <f>COUNTIFS(SALES!$A:$A,REPORT!$B$56,SALES!$F:$F,REPORT!$B60,SALES!$B:$B,REPORT!BP$1)+COUNTIFS(Consolidate!$A:$A,REPORT!$B$56,Consolidate!$F:$F,REPORT!$B60,Consolidate!$B:$B,REPORT!BP$1)-COUNTIFS(SALES!$A:$A,REPORT!$B$56,SALES!$F:$F,REPORT!$B60,SALES!$B:$B,REPORT!BP$1,SALES!$T:$T,"cancelled")*2</f>
        <v>0</v>
      </c>
      <c r="BQ60" s="27">
        <f>COUNTIFS(SALES!$A:$A,REPORT!$B$56,SALES!$F:$F,REPORT!$B60,SALES!$B:$B,REPORT!BQ$1)+COUNTIFS(Consolidate!$A:$A,REPORT!$B$56,Consolidate!$F:$F,REPORT!$B60,Consolidate!$B:$B,REPORT!BQ$1)-COUNTIFS(SALES!$A:$A,REPORT!$B$56,SALES!$F:$F,REPORT!$B60,SALES!$B:$B,REPORT!BQ$1,SALES!$T:$T,"cancelled")*2</f>
        <v>0</v>
      </c>
      <c r="BR60" s="27">
        <f>COUNTIFS(SALES!$A:$A,REPORT!$B$56,SALES!$F:$F,REPORT!$B60,SALES!$B:$B,REPORT!BR$1)+COUNTIFS(Consolidate!$A:$A,REPORT!$B$56,Consolidate!$F:$F,REPORT!$B60,Consolidate!$B:$B,REPORT!BR$1)-COUNTIFS(SALES!$A:$A,REPORT!$B$56,SALES!$F:$F,REPORT!$B60,SALES!$B:$B,REPORT!BR$1,SALES!$T:$T,"cancelled")*2</f>
        <v>0</v>
      </c>
      <c r="BS60" s="27">
        <f>COUNTIFS(SALES!$A:$A,REPORT!$B$56,SALES!$F:$F,REPORT!$B60,SALES!$B:$B,REPORT!BS$1)+COUNTIFS(Consolidate!$A:$A,REPORT!$B$56,Consolidate!$F:$F,REPORT!$B60,Consolidate!$B:$B,REPORT!BS$1)-COUNTIFS(SALES!$A:$A,REPORT!$B$56,SALES!$F:$F,REPORT!$B60,SALES!$B:$B,REPORT!BS$1,SALES!$T:$T,"cancelled")*2</f>
        <v>0</v>
      </c>
      <c r="BT60" s="27">
        <f>COUNTIFS(SALES!$A:$A,REPORT!$B$56,SALES!$F:$F,REPORT!$B60,SALES!$B:$B,REPORT!BT$1)+COUNTIFS(Consolidate!$A:$A,REPORT!$B$56,Consolidate!$F:$F,REPORT!$B60,Consolidate!$B:$B,REPORT!BT$1)-COUNTIFS(SALES!$A:$A,REPORT!$B$56,SALES!$F:$F,REPORT!$B60,SALES!$B:$B,REPORT!BT$1,SALES!$T:$T,"cancelled")*2</f>
        <v>0</v>
      </c>
      <c r="BU60" s="27">
        <f>COUNTIFS(SALES!$A:$A,REPORT!$B$56,SALES!$F:$F,REPORT!$B60,SALES!$B:$B,REPORT!BU$1)+COUNTIFS(Consolidate!$A:$A,REPORT!$B$56,Consolidate!$F:$F,REPORT!$B60,Consolidate!$B:$B,REPORT!BU$1)-COUNTIFS(SALES!$A:$A,REPORT!$B$56,SALES!$F:$F,REPORT!$B60,SALES!$B:$B,REPORT!BU$1,SALES!$T:$T,"cancelled")*2</f>
        <v>0</v>
      </c>
      <c r="BV60" s="27">
        <f>COUNTIFS(SALES!$A:$A,REPORT!$B$56,SALES!$F:$F,REPORT!$B60,SALES!$B:$B,REPORT!BV$1)+COUNTIFS(Consolidate!$A:$A,REPORT!$B$56,Consolidate!$F:$F,REPORT!$B60,Consolidate!$B:$B,REPORT!BV$1)-COUNTIFS(SALES!$A:$A,REPORT!$B$56,SALES!$F:$F,REPORT!$B60,SALES!$B:$B,REPORT!BV$1,SALES!$T:$T,"cancelled")*2</f>
        <v>0</v>
      </c>
      <c r="BW60" s="27">
        <f>COUNTIFS(SALES!$A:$A,REPORT!$B$56,SALES!$F:$F,REPORT!$B60,SALES!$B:$B,REPORT!BW$1)+COUNTIFS(Consolidate!$A:$A,REPORT!$B$56,Consolidate!$F:$F,REPORT!$B60,Consolidate!$B:$B,REPORT!BW$1)-COUNTIFS(SALES!$A:$A,REPORT!$B$56,SALES!$F:$F,REPORT!$B60,SALES!$B:$B,REPORT!BW$1,SALES!$T:$T,"cancelled")*2</f>
        <v>0</v>
      </c>
      <c r="BX60" s="27">
        <f>COUNTIFS(SALES!$A:$A,REPORT!$B$56,SALES!$F:$F,REPORT!$B60,SALES!$B:$B,REPORT!BX$1)+COUNTIFS(Consolidate!$A:$A,REPORT!$B$56,Consolidate!$F:$F,REPORT!$B60,Consolidate!$B:$B,REPORT!BX$1)-COUNTIFS(SALES!$A:$A,REPORT!$B$56,SALES!$F:$F,REPORT!$B60,SALES!$B:$B,REPORT!BX$1,SALES!$T:$T,"cancelled")*2</f>
        <v>0</v>
      </c>
      <c r="BY60" s="27">
        <f>COUNTIFS(SALES!$A:$A,REPORT!$B$56,SALES!$F:$F,REPORT!$B60,SALES!$B:$B,REPORT!BY$1)+COUNTIFS(Consolidate!$A:$A,REPORT!$B$56,Consolidate!$F:$F,REPORT!$B60,Consolidate!$B:$B,REPORT!BY$1)-COUNTIFS(SALES!$A:$A,REPORT!$B$56,SALES!$F:$F,REPORT!$B60,SALES!$B:$B,REPORT!BY$1,SALES!$T:$T,"cancelled")*2</f>
        <v>0</v>
      </c>
      <c r="BZ60" s="27">
        <f>COUNTIFS(SALES!$A:$A,REPORT!$B$56,SALES!$F:$F,REPORT!$B60,SALES!$B:$B,REPORT!BZ$1)+COUNTIFS(Consolidate!$A:$A,REPORT!$B$56,Consolidate!$F:$F,REPORT!$B60,Consolidate!$B:$B,REPORT!BZ$1)-COUNTIFS(SALES!$A:$A,REPORT!$B$56,SALES!$F:$F,REPORT!$B60,SALES!$B:$B,REPORT!BZ$1,SALES!$T:$T,"cancelled")</f>
        <v>0</v>
      </c>
      <c r="CA60" s="27">
        <f>COUNTIFS(SALES!$A:$A,REPORT!$B$56,SALES!$F:$F,REPORT!$B60,SALES!$B:$B,REPORT!CA$1)+COUNTIFS(Consolidate!$A:$A,REPORT!$B$56,Consolidate!$F:$F,REPORT!$B60,Consolidate!$B:$B,REPORT!CA$1)-COUNTIFS(SALES!$A:$A,REPORT!$B$56,SALES!$F:$F,REPORT!$B60,SALES!$B:$B,REPORT!CA$1,SALES!$T:$T,"cancelled")</f>
        <v>0</v>
      </c>
      <c r="CB60" s="27">
        <f>COUNTIFS(SALES!$A:$A,REPORT!$B$56,SALES!$F:$F,REPORT!$B60,SALES!$B:$B,REPORT!CB$1)+COUNTIFS(Consolidate!$A:$A,REPORT!$B$56,Consolidate!$F:$F,REPORT!$B60,Consolidate!$B:$B,REPORT!CB$1)-COUNTIFS(SALES!$A:$A,REPORT!$B$56,SALES!$F:$F,REPORT!$B60,SALES!$B:$B,REPORT!CB$1,SALES!$T:$T,"cancelled")</f>
        <v>0</v>
      </c>
      <c r="CC60" s="27">
        <f>COUNTIFS(SALES!$A:$A,REPORT!$B$56,SALES!$F:$F,REPORT!$B60,SALES!$B:$B,REPORT!CC$1)+COUNTIFS(Consolidate!$A:$A,REPORT!$B$56,Consolidate!$F:$F,REPORT!$B60,Consolidate!$B:$B,REPORT!CC$1)-COUNTIFS(SALES!$A:$A,REPORT!$B$56,SALES!$F:$F,REPORT!$B60,SALES!$B:$B,REPORT!CC$1,SALES!$T:$T,"cancelled")</f>
        <v>0</v>
      </c>
    </row>
    <row r="61" spans="1:81" x14ac:dyDescent="0.3">
      <c r="A61" s="19" t="s">
        <v>426</v>
      </c>
      <c r="B61" s="19" t="s">
        <v>1</v>
      </c>
      <c r="C61" s="12">
        <f>G61+H61+I61+F61+E61+D61</f>
        <v>0</v>
      </c>
      <c r="D61" s="12">
        <f>SUM(M61:Q61)</f>
        <v>0</v>
      </c>
      <c r="E61" s="12">
        <f>SUM(R61:AC61)</f>
        <v>0</v>
      </c>
      <c r="F61" s="12">
        <f>SUM(AD61:AO61)</f>
        <v>0</v>
      </c>
      <c r="G61" s="12">
        <f>SUM(AP61:BA61)</f>
        <v>0</v>
      </c>
      <c r="H61" s="12">
        <f>SUM(BB61:BM61)</f>
        <v>0</v>
      </c>
      <c r="I61" s="12">
        <f>SUM(BN61:BY61)</f>
        <v>0</v>
      </c>
      <c r="J61" s="12">
        <f>SUM(BZ61:CK61)</f>
        <v>0</v>
      </c>
      <c r="K61" s="12"/>
      <c r="L61" s="12"/>
      <c r="M61" s="27">
        <f>COUNTIFS(SALES!$A:$A,REPORT!$B$56,SALES!$F:$F,REPORT!$B61,SALES!$B:$B,REPORT!M$1)+COUNTIFS(Consolidate!$A:$A,REPORT!$B$56,Consolidate!$F:$F,REPORT!$B61,Consolidate!$B:$B,REPORT!M$1)</f>
        <v>0</v>
      </c>
      <c r="N61" s="27">
        <f>COUNTIFS(SALES!$A:$A,REPORT!$B$56,SALES!$F:$F,REPORT!$B61,SALES!$B:$B,REPORT!N$1)+COUNTIFS(Consolidate!$A:$A,REPORT!$B$56,Consolidate!$F:$F,REPORT!$B61,Consolidate!$B:$B,REPORT!N$1)</f>
        <v>0</v>
      </c>
      <c r="O61" s="27">
        <f>COUNTIFS(SALES!$A:$A,REPORT!$B$56,SALES!$F:$F,REPORT!$B61,SALES!$B:$B,REPORT!O$1)+COUNTIFS(Consolidate!$A:$A,REPORT!$B$56,Consolidate!$F:$F,REPORT!$B61,Consolidate!$B:$B,REPORT!O$1)</f>
        <v>0</v>
      </c>
      <c r="P61" s="27">
        <f>COUNTIFS(SALES!$A:$A,REPORT!$B$56,SALES!$F:$F,REPORT!$B61,SALES!$B:$B,REPORT!P$1)+COUNTIFS(Consolidate!$A:$A,REPORT!$B$56,Consolidate!$F:$F,REPORT!$B61,Consolidate!$B:$B,REPORT!P$1)</f>
        <v>0</v>
      </c>
      <c r="Q61" s="27">
        <f>COUNTIFS(SALES!$A:$A,REPORT!$B$56,SALES!$F:$F,REPORT!$B61,SALES!$B:$B,REPORT!Q$1)+COUNTIFS(Consolidate!$A:$A,REPORT!$B$56,Consolidate!$F:$F,REPORT!$B61,Consolidate!$B:$B,REPORT!Q$1)</f>
        <v>0</v>
      </c>
      <c r="R61" s="27">
        <f>COUNTIFS(SALES!$A:$A,REPORT!$B$56,SALES!$F:$F,REPORT!$B61,SALES!$B:$B,REPORT!R$1)+COUNTIFS(Consolidate!$A:$A,REPORT!$B$56,Consolidate!$F:$F,REPORT!$B61,Consolidate!$B:$B,REPORT!R$1)</f>
        <v>0</v>
      </c>
      <c r="S61" s="27">
        <f>COUNTIFS(SALES!$A:$A,REPORT!$B$56,SALES!$F:$F,REPORT!$B61,SALES!$B:$B,REPORT!S$1)+COUNTIFS(Consolidate!$A:$A,REPORT!$B$56,Consolidate!$F:$F,REPORT!$B61,Consolidate!$B:$B,REPORT!S$1)</f>
        <v>0</v>
      </c>
      <c r="T61" s="27">
        <f>COUNTIFS(SALES!$A:$A,REPORT!$B$56,SALES!$F:$F,REPORT!$B61,SALES!$B:$B,REPORT!T$1)+COUNTIFS(Consolidate!$A:$A,REPORT!$B$56,Consolidate!$F:$F,REPORT!$B61,Consolidate!$B:$B,REPORT!T$1)</f>
        <v>0</v>
      </c>
      <c r="U61" s="27">
        <f>COUNTIFS(SALES!$A:$A,REPORT!$B$56,SALES!$F:$F,REPORT!$B61,SALES!$B:$B,REPORT!U$1)+COUNTIFS(Consolidate!$A:$A,REPORT!$B$56,Consolidate!$F:$F,REPORT!$B61,Consolidate!$B:$B,REPORT!U$1)</f>
        <v>0</v>
      </c>
      <c r="V61" s="27">
        <f>COUNTIFS(SALES!$A:$A,REPORT!$B$56,SALES!$F:$F,REPORT!$B61,SALES!$B:$B,REPORT!V$1)+COUNTIFS(Consolidate!$A:$A,REPORT!$B$56,Consolidate!$F:$F,REPORT!$B61,Consolidate!$B:$B,REPORT!V$1)</f>
        <v>0</v>
      </c>
      <c r="W61" s="27">
        <f>COUNTIFS(SALES!$A:$A,REPORT!$B$56,SALES!$F:$F,REPORT!$B61,SALES!$B:$B,REPORT!W$1)+COUNTIFS(Consolidate!$A:$A,REPORT!$B$56,Consolidate!$F:$F,REPORT!$B61,Consolidate!$B:$B,REPORT!W$1)</f>
        <v>0</v>
      </c>
      <c r="X61" s="27">
        <f>COUNTIFS(SALES!$A:$A,REPORT!$B$56,SALES!$F:$F,REPORT!$B61,SALES!$B:$B,REPORT!X$1)+COUNTIFS(Consolidate!$A:$A,REPORT!$B$56,Consolidate!$F:$F,REPORT!$B61,Consolidate!$B:$B,REPORT!X$1)</f>
        <v>0</v>
      </c>
      <c r="Y61" s="27">
        <f>COUNTIFS(SALES!$A:$A,REPORT!$B$56,SALES!$F:$F,REPORT!$B61,SALES!$B:$B,REPORT!Y$1)+COUNTIFS(Consolidate!$A:$A,REPORT!$B$56,Consolidate!$F:$F,REPORT!$B61,Consolidate!$B:$B,REPORT!Y$1)</f>
        <v>0</v>
      </c>
      <c r="Z61" s="27">
        <f>COUNTIFS(SALES!$A:$A,REPORT!$B$56,SALES!$F:$F,REPORT!$B61,SALES!$B:$B,REPORT!Z$1)+COUNTIFS(Consolidate!$A:$A,REPORT!$B$56,Consolidate!$F:$F,REPORT!$B61,Consolidate!$B:$B,REPORT!Z$1)</f>
        <v>0</v>
      </c>
      <c r="AA61" s="27">
        <f>COUNTIFS(SALES!$A:$A,REPORT!$B$56,SALES!$F:$F,REPORT!$B61,SALES!$B:$B,REPORT!AA$1)+COUNTIFS(Consolidate!$A:$A,REPORT!$B$56,Consolidate!$F:$F,REPORT!$B61,Consolidate!$B:$B,REPORT!AA$1)</f>
        <v>0</v>
      </c>
      <c r="AB61" s="27">
        <f>COUNTIFS(SALES!$A:$A,REPORT!$B$56,SALES!$F:$F,REPORT!$B61,SALES!$B:$B,REPORT!AB$1)+COUNTIFS(Consolidate!$A:$A,REPORT!$B$56,Consolidate!$F:$F,REPORT!$B61,Consolidate!$B:$B,REPORT!AB$1)</f>
        <v>0</v>
      </c>
      <c r="AC61" s="27">
        <f>COUNTIFS(SALES!$A:$A,REPORT!$B$56,SALES!$F:$F,REPORT!$B61,SALES!$B:$B,REPORT!AC$1)+COUNTIFS(Consolidate!$A:$A,REPORT!$B$56,Consolidate!$F:$F,REPORT!$B61,Consolidate!$B:$B,REPORT!AC$1)</f>
        <v>0</v>
      </c>
      <c r="AD61" s="27">
        <f>COUNTIFS(SALES!$A:$A,REPORT!$B$56,SALES!$F:$F,REPORT!$B61,SALES!$B:$B,REPORT!AD$1)+COUNTIFS(Consolidate!$A:$A,REPORT!$B$56,Consolidate!$F:$F,REPORT!$B61,Consolidate!$B:$B,REPORT!AD$1)</f>
        <v>0</v>
      </c>
      <c r="AE61" s="27">
        <f>COUNTIFS(SALES!$A:$A,REPORT!$B$56,SALES!$F:$F,REPORT!$B61,SALES!$B:$B,REPORT!AE$1)+COUNTIFS(Consolidate!$A:$A,REPORT!$B$56,Consolidate!$F:$F,REPORT!$B61,Consolidate!$B:$B,REPORT!AE$1)</f>
        <v>0</v>
      </c>
      <c r="AF61" s="27">
        <f>COUNTIFS(SALES!$A:$A,REPORT!$B$56,SALES!$F:$F,REPORT!$B61,SALES!$B:$B,REPORT!AF$1)+COUNTIFS(Consolidate!$A:$A,REPORT!$B$56,Consolidate!$F:$F,REPORT!$B61,Consolidate!$B:$B,REPORT!AF$1)</f>
        <v>0</v>
      </c>
      <c r="AG61" s="27">
        <f>COUNTIFS(SALES!$A:$A,REPORT!$B$56,SALES!$F:$F,REPORT!$B61,SALES!$B:$B,REPORT!AG$1)+COUNTIFS(Consolidate!$A:$A,REPORT!$B$56,Consolidate!$F:$F,REPORT!$B61,Consolidate!$B:$B,REPORT!AG$1)</f>
        <v>0</v>
      </c>
      <c r="AH61" s="27">
        <f>COUNTIFS(SALES!$A:$A,REPORT!$B$56,SALES!$F:$F,REPORT!$B61,SALES!$B:$B,REPORT!AH$1)+COUNTIFS(Consolidate!$A:$A,REPORT!$B$56,Consolidate!$F:$F,REPORT!$B61,Consolidate!$B:$B,REPORT!AH$1)</f>
        <v>0</v>
      </c>
      <c r="AI61" s="27">
        <f>COUNTIFS(SALES!$A:$A,REPORT!$B$56,SALES!$F:$F,REPORT!$B61,SALES!$B:$B,REPORT!AI$1)+COUNTIFS(Consolidate!$A:$A,REPORT!$B$56,Consolidate!$F:$F,REPORT!$B61,Consolidate!$B:$B,REPORT!AI$1)</f>
        <v>0</v>
      </c>
      <c r="AJ61" s="27">
        <f>COUNTIFS(SALES!$A:$A,REPORT!$B$56,SALES!$F:$F,REPORT!$B61,SALES!$B:$B,REPORT!AJ$1)+COUNTIFS(Consolidate!$A:$A,REPORT!$B$56,Consolidate!$F:$F,REPORT!$B61,Consolidate!$B:$B,REPORT!AJ$1)</f>
        <v>0</v>
      </c>
      <c r="AK61" s="27">
        <f>COUNTIFS(SALES!$A:$A,REPORT!$B$56,SALES!$F:$F,REPORT!$B61,SALES!$B:$B,REPORT!AK$1)+COUNTIFS(Consolidate!$A:$A,REPORT!$B$56,Consolidate!$F:$F,REPORT!$B61,Consolidate!$B:$B,REPORT!AK$1)</f>
        <v>0</v>
      </c>
      <c r="AL61" s="27">
        <f>COUNTIFS(SALES!$A:$A,REPORT!$B$56,SALES!$F:$F,REPORT!$B61,SALES!$B:$B,REPORT!AL$1)+COUNTIFS(Consolidate!$A:$A,REPORT!$B$56,Consolidate!$F:$F,REPORT!$B61,Consolidate!$B:$B,REPORT!AL$1)</f>
        <v>0</v>
      </c>
      <c r="AM61" s="27">
        <f>COUNTIFS(SALES!$A:$A,REPORT!$B$56,SALES!$F:$F,REPORT!$B61,SALES!$B:$B,REPORT!AM$1)+COUNTIFS(Consolidate!$A:$A,REPORT!$B$56,Consolidate!$F:$F,REPORT!$B61,Consolidate!$B:$B,REPORT!AM$1)</f>
        <v>0</v>
      </c>
      <c r="AN61" s="27">
        <f>COUNTIFS(SALES!$A:$A,REPORT!$B$56,SALES!$F:$F,REPORT!$B61,SALES!$B:$B,REPORT!AN$1)+COUNTIFS(Consolidate!$A:$A,REPORT!$B$56,Consolidate!$F:$F,REPORT!$B61,Consolidate!$B:$B,REPORT!AN$1)</f>
        <v>0</v>
      </c>
      <c r="AO61" s="27">
        <f>COUNTIFS(SALES!$A:$A,REPORT!$B$56,SALES!$F:$F,REPORT!$B61,SALES!$B:$B,REPORT!AO$1)+COUNTIFS(Consolidate!$A:$A,REPORT!$B$56,Consolidate!$F:$F,REPORT!$B61,Consolidate!$B:$B,REPORT!AO$1)</f>
        <v>0</v>
      </c>
      <c r="AP61" s="27">
        <f>COUNTIFS(SALES!$A:$A,REPORT!$B$56,SALES!$F:$F,REPORT!$B61,SALES!$B:$B,REPORT!AP$1)+COUNTIFS(Consolidate!$A:$A,REPORT!$B$56,Consolidate!$F:$F,REPORT!$B61,Consolidate!$B:$B,REPORT!AP$1)</f>
        <v>0</v>
      </c>
      <c r="AQ61" s="27">
        <f>COUNTIFS(SALES!$A:$A,REPORT!$B$56,SALES!$F:$F,REPORT!$B61,SALES!$B:$B,REPORT!AQ$1)+COUNTIFS(Consolidate!$A:$A,REPORT!$B$56,Consolidate!$F:$F,REPORT!$B61,Consolidate!$B:$B,REPORT!AQ$1)</f>
        <v>0</v>
      </c>
      <c r="AR61" s="27">
        <f>COUNTIFS(SALES!$A:$A,REPORT!$B$56,SALES!$F:$F,REPORT!$B61,SALES!$B:$B,REPORT!AR$1)+COUNTIFS(Consolidate!$A:$A,REPORT!$B$56,Consolidate!$F:$F,REPORT!$B61,Consolidate!$B:$B,REPORT!AR$1)</f>
        <v>0</v>
      </c>
      <c r="AS61" s="27">
        <f>COUNTIFS(SALES!$A:$A,REPORT!$B$56,SALES!$F:$F,REPORT!$B61,SALES!$B:$B,REPORT!AS$1)+COUNTIFS(Consolidate!$A:$A,REPORT!$B$56,Consolidate!$F:$F,REPORT!$B61,Consolidate!$B:$B,REPORT!AS$1)</f>
        <v>0</v>
      </c>
      <c r="AT61" s="27">
        <f>COUNTIFS(SALES!$A:$A,REPORT!$B$56,SALES!$F:$F,REPORT!$B61,SALES!$B:$B,REPORT!AT$1)+COUNTIFS(Consolidate!$A:$A,REPORT!$B$56,Consolidate!$F:$F,REPORT!$B61,Consolidate!$B:$B,REPORT!AT$1)</f>
        <v>0</v>
      </c>
      <c r="AU61" s="27">
        <f>COUNTIFS(SALES!$A:$A,REPORT!$B$56,SALES!$F:$F,REPORT!$B61,SALES!$B:$B,REPORT!AU$1)+COUNTIFS(Consolidate!$A:$A,REPORT!$B$56,Consolidate!$F:$F,REPORT!$B61,Consolidate!$B:$B,REPORT!AU$1)</f>
        <v>0</v>
      </c>
      <c r="AV61" s="27">
        <f>COUNTIFS(SALES!$A:$A,REPORT!$B$56,SALES!$F:$F,REPORT!$B61,SALES!$B:$B,REPORT!AV$1)+COUNTIFS(Consolidate!$A:$A,REPORT!$B$56,Consolidate!$F:$F,REPORT!$B61,Consolidate!$B:$B,REPORT!AV$1)</f>
        <v>0</v>
      </c>
      <c r="AW61" s="27">
        <f>COUNTIFS(SALES!$A:$A,REPORT!$B$56,SALES!$F:$F,REPORT!$B61,SALES!$B:$B,REPORT!AW$1)+COUNTIFS(Consolidate!$A:$A,REPORT!$B$56,Consolidate!$F:$F,REPORT!$B61,Consolidate!$B:$B,REPORT!AW$1)</f>
        <v>0</v>
      </c>
      <c r="AX61" s="27">
        <f>COUNTIFS(SALES!$A:$A,REPORT!$B$56,SALES!$F:$F,REPORT!$B61,SALES!$B:$B,REPORT!AX$1)+COUNTIFS(Consolidate!$A:$A,REPORT!$B$56,Consolidate!$F:$F,REPORT!$B61,Consolidate!$B:$B,REPORT!AX$1)</f>
        <v>0</v>
      </c>
      <c r="AY61" s="27">
        <f>COUNTIFS(SALES!$A:$A,REPORT!$B$56,SALES!$F:$F,REPORT!$B61,SALES!$B:$B,REPORT!AY$1)+COUNTIFS(Consolidate!$A:$A,REPORT!$B$56,Consolidate!$F:$F,REPORT!$B61,Consolidate!$B:$B,REPORT!AY$1)</f>
        <v>0</v>
      </c>
      <c r="AZ61" s="27">
        <f>COUNTIFS(SALES!$A:$A,REPORT!$B$56,SALES!$F:$F,REPORT!$B61,SALES!$B:$B,REPORT!AZ$1)+COUNTIFS(Consolidate!$A:$A,REPORT!$B$56,Consolidate!$F:$F,REPORT!$B61,Consolidate!$B:$B,REPORT!AZ$1)</f>
        <v>0</v>
      </c>
      <c r="BA61" s="27">
        <f>COUNTIFS(SALES!$A:$A,REPORT!$B$56,SALES!$F:$F,REPORT!$B61,SALES!$B:$B,REPORT!BA$1)+COUNTIFS(Consolidate!$A:$A,REPORT!$B$56,Consolidate!$F:$F,REPORT!$B61,Consolidate!$B:$B,REPORT!BA$1)</f>
        <v>0</v>
      </c>
      <c r="BB61" s="27">
        <f>COUNTIFS(SALES!$A:$A,REPORT!$B$56,SALES!$F:$F,REPORT!$B61,SALES!$B:$B,REPORT!BB$1)+COUNTIFS(Consolidate!$A:$A,REPORT!$B$56,Consolidate!$F:$F,REPORT!$B61,Consolidate!$B:$B,REPORT!BB$1)</f>
        <v>0</v>
      </c>
      <c r="BC61" s="27">
        <f>COUNTIFS(SALES!$A:$A,REPORT!$B$56,SALES!$F:$F,REPORT!$B61,SALES!$B:$B,REPORT!BC$1)+COUNTIFS(Consolidate!$A:$A,REPORT!$B$56,Consolidate!$F:$F,REPORT!$B61,Consolidate!$B:$B,REPORT!BC$1)</f>
        <v>0</v>
      </c>
      <c r="BD61" s="27">
        <f>COUNTIFS(SALES!$A:$A,REPORT!$B$56,SALES!$F:$F,REPORT!$B61,SALES!$B:$B,REPORT!BD$1)+COUNTIFS(Consolidate!$A:$A,REPORT!$B$56,Consolidate!$F:$F,REPORT!$B61,Consolidate!$B:$B,REPORT!BD$1)</f>
        <v>0</v>
      </c>
      <c r="BE61" s="27">
        <f>COUNTIFS(SALES!$A:$A,REPORT!$B$56,SALES!$F:$F,REPORT!$B61,SALES!$B:$B,REPORT!BE$1)+COUNTIFS(Consolidate!$A:$A,REPORT!$B$56,Consolidate!$F:$F,REPORT!$B61,Consolidate!$B:$B,REPORT!BE$1)</f>
        <v>0</v>
      </c>
      <c r="BF61" s="27">
        <f>COUNTIFS(SALES!$A:$A,REPORT!$B$56,SALES!$F:$F,REPORT!$B61,SALES!$B:$B,REPORT!BF$1)+COUNTIFS(Consolidate!$A:$A,REPORT!$B$56,Consolidate!$F:$F,REPORT!$B61,Consolidate!$B:$B,REPORT!BF$1)</f>
        <v>0</v>
      </c>
      <c r="BG61" s="27">
        <f>COUNTIFS(SALES!$A:$A,REPORT!$B$56,SALES!$F:$F,REPORT!$B61,SALES!$B:$B,REPORT!BG$1)+COUNTIFS(Consolidate!$A:$A,REPORT!$B$56,Consolidate!$F:$F,REPORT!$B61,Consolidate!$B:$B,REPORT!BG$1)-COUNTIFS(SALES!$A:$A,REPORT!$B$56,SALES!$F:$F,REPORT!$B61,SALES!$B:$B,REPORT!BG$1,SALES!$T:$T,"cancelled")*2</f>
        <v>0</v>
      </c>
      <c r="BH61" s="27">
        <f>COUNTIFS(SALES!$A:$A,REPORT!$B$56,SALES!$F:$F,REPORT!$B61,SALES!$B:$B,REPORT!BH$1)+COUNTIFS(Consolidate!$A:$A,REPORT!$B$56,Consolidate!$F:$F,REPORT!$B61,Consolidate!$B:$B,REPORT!BH$1)-COUNTIFS(SALES!$A:$A,REPORT!$B$56,SALES!$F:$F,REPORT!$B61,SALES!$B:$B,REPORT!BH$1,SALES!$T:$T,"cancelled")*2</f>
        <v>0</v>
      </c>
      <c r="BI61" s="27">
        <f>COUNTIFS(SALES!$A:$A,REPORT!$B$56,SALES!$F:$F,REPORT!$B61,SALES!$B:$B,REPORT!BI$1)+COUNTIFS(Consolidate!$A:$A,REPORT!$B$56,Consolidate!$F:$F,REPORT!$B61,Consolidate!$B:$B,REPORT!BI$1)-COUNTIFS(SALES!$A:$A,REPORT!$B$56,SALES!$F:$F,REPORT!$B61,SALES!$B:$B,REPORT!BI$1,SALES!$T:$T,"cancelled")*2</f>
        <v>0</v>
      </c>
      <c r="BJ61" s="27">
        <f>COUNTIFS(SALES!$A:$A,REPORT!$B$56,SALES!$F:$F,REPORT!$B61,SALES!$B:$B,REPORT!BJ$1)+COUNTIFS(Consolidate!$A:$A,REPORT!$B$56,Consolidate!$F:$F,REPORT!$B61,Consolidate!$B:$B,REPORT!BJ$1)-COUNTIFS(SALES!$A:$A,REPORT!$B$56,SALES!$F:$F,REPORT!$B61,SALES!$B:$B,REPORT!BJ$1,SALES!$T:$T,"cancelled")*2</f>
        <v>0</v>
      </c>
      <c r="BK61" s="27">
        <f>COUNTIFS(SALES!$A:$A,REPORT!$B$56,SALES!$F:$F,REPORT!$B61,SALES!$B:$B,REPORT!BK$1)+COUNTIFS(Consolidate!$A:$A,REPORT!$B$56,Consolidate!$F:$F,REPORT!$B61,Consolidate!$B:$B,REPORT!BK$1)-COUNTIFS(SALES!$A:$A,REPORT!$B$56,SALES!$F:$F,REPORT!$B61,SALES!$B:$B,REPORT!BK$1,SALES!$T:$T,"cancelled")*2</f>
        <v>0</v>
      </c>
      <c r="BL61" s="27">
        <f>COUNTIFS(SALES!$A:$A,REPORT!$B$56,SALES!$F:$F,REPORT!$B61,SALES!$B:$B,REPORT!BL$1)+COUNTIFS(Consolidate!$A:$A,REPORT!$B$56,Consolidate!$F:$F,REPORT!$B61,Consolidate!$B:$B,REPORT!BL$1)-COUNTIFS(SALES!$A:$A,REPORT!$B$56,SALES!$F:$F,REPORT!$B61,SALES!$B:$B,REPORT!BL$1,SALES!$T:$T,"cancelled")*2</f>
        <v>0</v>
      </c>
      <c r="BM61" s="27">
        <f>COUNTIFS(SALES!$A:$A,REPORT!$B$56,SALES!$F:$F,REPORT!$B61,SALES!$B:$B,REPORT!BM$1)+COUNTIFS(Consolidate!$A:$A,REPORT!$B$56,Consolidate!$F:$F,REPORT!$B61,Consolidate!$B:$B,REPORT!BM$1)-COUNTIFS(SALES!$A:$A,REPORT!$B$56,SALES!$F:$F,REPORT!$B61,SALES!$B:$B,REPORT!BM$1,SALES!$T:$T,"cancelled")*2</f>
        <v>0</v>
      </c>
      <c r="BN61" s="27">
        <f>COUNTIFS(SALES!$A:$A,REPORT!$B$56,SALES!$F:$F,REPORT!$B61,SALES!$B:$B,REPORT!BN$1)+COUNTIFS(Consolidate!$A:$A,REPORT!$B$56,Consolidate!$F:$F,REPORT!$B61,Consolidate!$B:$B,REPORT!BN$1)-COUNTIFS(SALES!$A:$A,REPORT!$B$56,SALES!$F:$F,REPORT!$B61,SALES!$B:$B,REPORT!BN$1,SALES!$T:$T,"cancelled")*2</f>
        <v>0</v>
      </c>
      <c r="BO61" s="27">
        <f>COUNTIFS(SALES!$A:$A,REPORT!$B$56,SALES!$F:$F,REPORT!$B61,SALES!$B:$B,REPORT!BO$1)+COUNTIFS(Consolidate!$A:$A,REPORT!$B$56,Consolidate!$F:$F,REPORT!$B61,Consolidate!$B:$B,REPORT!BO$1)-COUNTIFS(SALES!$A:$A,REPORT!$B$56,SALES!$F:$F,REPORT!$B61,SALES!$B:$B,REPORT!BO$1,SALES!$T:$T,"cancelled")*2</f>
        <v>0</v>
      </c>
      <c r="BP61" s="27">
        <f>COUNTIFS(SALES!$A:$A,REPORT!$B$56,SALES!$F:$F,REPORT!$B61,SALES!$B:$B,REPORT!BP$1)+COUNTIFS(Consolidate!$A:$A,REPORT!$B$56,Consolidate!$F:$F,REPORT!$B61,Consolidate!$B:$B,REPORT!BP$1)-COUNTIFS(SALES!$A:$A,REPORT!$B$56,SALES!$F:$F,REPORT!$B61,SALES!$B:$B,REPORT!BP$1,SALES!$T:$T,"cancelled")*2</f>
        <v>0</v>
      </c>
      <c r="BQ61" s="27">
        <f>COUNTIFS(SALES!$A:$A,REPORT!$B$56,SALES!$F:$F,REPORT!$B61,SALES!$B:$B,REPORT!BQ$1)+COUNTIFS(Consolidate!$A:$A,REPORT!$B$56,Consolidate!$F:$F,REPORT!$B61,Consolidate!$B:$B,REPORT!BQ$1)-COUNTIFS(SALES!$A:$A,REPORT!$B$56,SALES!$F:$F,REPORT!$B61,SALES!$B:$B,REPORT!BQ$1,SALES!$T:$T,"cancelled")*2</f>
        <v>0</v>
      </c>
      <c r="BR61" s="27">
        <f>COUNTIFS(SALES!$A:$A,REPORT!$B$56,SALES!$F:$F,REPORT!$B61,SALES!$B:$B,REPORT!BR$1)+COUNTIFS(Consolidate!$A:$A,REPORT!$B$56,Consolidate!$F:$F,REPORT!$B61,Consolidate!$B:$B,REPORT!BR$1)-COUNTIFS(SALES!$A:$A,REPORT!$B$56,SALES!$F:$F,REPORT!$B61,SALES!$B:$B,REPORT!BR$1,SALES!$T:$T,"cancelled")*2</f>
        <v>0</v>
      </c>
      <c r="BS61" s="27">
        <f>COUNTIFS(SALES!$A:$A,REPORT!$B$56,SALES!$F:$F,REPORT!$B61,SALES!$B:$B,REPORT!BS$1)+COUNTIFS(Consolidate!$A:$A,REPORT!$B$56,Consolidate!$F:$F,REPORT!$B61,Consolidate!$B:$B,REPORT!BS$1)-COUNTIFS(SALES!$A:$A,REPORT!$B$56,SALES!$F:$F,REPORT!$B61,SALES!$B:$B,REPORT!BS$1,SALES!$T:$T,"cancelled")*2</f>
        <v>0</v>
      </c>
      <c r="BT61" s="27">
        <f>COUNTIFS(SALES!$A:$A,REPORT!$B$56,SALES!$F:$F,REPORT!$B61,SALES!$B:$B,REPORT!BT$1)+COUNTIFS(Consolidate!$A:$A,REPORT!$B$56,Consolidate!$F:$F,REPORT!$B61,Consolidate!$B:$B,REPORT!BT$1)-COUNTIFS(SALES!$A:$A,REPORT!$B$56,SALES!$F:$F,REPORT!$B61,SALES!$B:$B,REPORT!BT$1,SALES!$T:$T,"cancelled")*2</f>
        <v>0</v>
      </c>
      <c r="BU61" s="27">
        <f>COUNTIFS(SALES!$A:$A,REPORT!$B$56,SALES!$F:$F,REPORT!$B61,SALES!$B:$B,REPORT!BU$1)+COUNTIFS(Consolidate!$A:$A,REPORT!$B$56,Consolidate!$F:$F,REPORT!$B61,Consolidate!$B:$B,REPORT!BU$1)-COUNTIFS(SALES!$A:$A,REPORT!$B$56,SALES!$F:$F,REPORT!$B61,SALES!$B:$B,REPORT!BU$1,SALES!$T:$T,"cancelled")*2</f>
        <v>0</v>
      </c>
      <c r="BV61" s="27">
        <f>COUNTIFS(SALES!$A:$A,REPORT!$B$56,SALES!$F:$F,REPORT!$B61,SALES!$B:$B,REPORT!BV$1)+COUNTIFS(Consolidate!$A:$A,REPORT!$B$56,Consolidate!$F:$F,REPORT!$B61,Consolidate!$B:$B,REPORT!BV$1)-COUNTIFS(SALES!$A:$A,REPORT!$B$56,SALES!$F:$F,REPORT!$B61,SALES!$B:$B,REPORT!BV$1,SALES!$T:$T,"cancelled")*2</f>
        <v>0</v>
      </c>
      <c r="BW61" s="27">
        <f>COUNTIFS(SALES!$A:$A,REPORT!$B$56,SALES!$F:$F,REPORT!$B61,SALES!$B:$B,REPORT!BW$1)+COUNTIFS(Consolidate!$A:$A,REPORT!$B$56,Consolidate!$F:$F,REPORT!$B61,Consolidate!$B:$B,REPORT!BW$1)-COUNTIFS(SALES!$A:$A,REPORT!$B$56,SALES!$F:$F,REPORT!$B61,SALES!$B:$B,REPORT!BW$1,SALES!$T:$T,"cancelled")*2</f>
        <v>0</v>
      </c>
      <c r="BX61" s="27">
        <f>COUNTIFS(SALES!$A:$A,REPORT!$B$56,SALES!$F:$F,REPORT!$B61,SALES!$B:$B,REPORT!BX$1)+COUNTIFS(Consolidate!$A:$A,REPORT!$B$56,Consolidate!$F:$F,REPORT!$B61,Consolidate!$B:$B,REPORT!BX$1)-COUNTIFS(SALES!$A:$A,REPORT!$B$56,SALES!$F:$F,REPORT!$B61,SALES!$B:$B,REPORT!BX$1,SALES!$T:$T,"cancelled")*2</f>
        <v>0</v>
      </c>
      <c r="BY61" s="27">
        <f>COUNTIFS(SALES!$A:$A,REPORT!$B$56,SALES!$F:$F,REPORT!$B61,SALES!$B:$B,REPORT!BY$1)+COUNTIFS(Consolidate!$A:$A,REPORT!$B$56,Consolidate!$F:$F,REPORT!$B61,Consolidate!$B:$B,REPORT!BY$1)-COUNTIFS(SALES!$A:$A,REPORT!$B$56,SALES!$F:$F,REPORT!$B61,SALES!$B:$B,REPORT!BY$1,SALES!$T:$T,"cancelled")*2</f>
        <v>0</v>
      </c>
      <c r="BZ61" s="27">
        <f>COUNTIFS(SALES!$A:$A,REPORT!$B$56,SALES!$F:$F,REPORT!$B61,SALES!$B:$B,REPORT!BZ$1)+COUNTIFS(Consolidate!$A:$A,REPORT!$B$56,Consolidate!$F:$F,REPORT!$B61,Consolidate!$B:$B,REPORT!BZ$1)-COUNTIFS(SALES!$A:$A,REPORT!$B$56,SALES!$F:$F,REPORT!$B61,SALES!$B:$B,REPORT!BZ$1,SALES!$T:$T,"cancelled")</f>
        <v>0</v>
      </c>
      <c r="CA61" s="27">
        <f>COUNTIFS(SALES!$A:$A,REPORT!$B$56,SALES!$F:$F,REPORT!$B61,SALES!$B:$B,REPORT!CA$1)+COUNTIFS(Consolidate!$A:$A,REPORT!$B$56,Consolidate!$F:$F,REPORT!$B61,Consolidate!$B:$B,REPORT!CA$1)-COUNTIFS(SALES!$A:$A,REPORT!$B$56,SALES!$F:$F,REPORT!$B61,SALES!$B:$B,REPORT!CA$1,SALES!$T:$T,"cancelled")</f>
        <v>0</v>
      </c>
      <c r="CB61" s="27">
        <f>COUNTIFS(SALES!$A:$A,REPORT!$B$56,SALES!$F:$F,REPORT!$B61,SALES!$B:$B,REPORT!CB$1)+COUNTIFS(Consolidate!$A:$A,REPORT!$B$56,Consolidate!$F:$F,REPORT!$B61,Consolidate!$B:$B,REPORT!CB$1)-COUNTIFS(SALES!$A:$A,REPORT!$B$56,SALES!$F:$F,REPORT!$B61,SALES!$B:$B,REPORT!CB$1,SALES!$T:$T,"cancelled")</f>
        <v>0</v>
      </c>
      <c r="CC61" s="27">
        <f>COUNTIFS(SALES!$A:$A,REPORT!$B$56,SALES!$F:$F,REPORT!$B61,SALES!$B:$B,REPORT!CC$1)+COUNTIFS(Consolidate!$A:$A,REPORT!$B$56,Consolidate!$F:$F,REPORT!$B61,Consolidate!$B:$B,REPORT!CC$1)-COUNTIFS(SALES!$A:$A,REPORT!$B$56,SALES!$F:$F,REPORT!$B61,SALES!$B:$B,REPORT!CC$1,SALES!$T:$T,"cancelled")</f>
        <v>0</v>
      </c>
    </row>
    <row r="62" spans="1:81" x14ac:dyDescent="0.3">
      <c r="A62" s="18" t="s">
        <v>427</v>
      </c>
      <c r="B62" s="18" t="s">
        <v>414</v>
      </c>
      <c r="C62" s="11">
        <f t="shared" ref="C62:AH62" si="120">SUM(C63:C67)</f>
        <v>2378.6000000000004</v>
      </c>
      <c r="D62" s="11">
        <f t="shared" si="120"/>
        <v>0</v>
      </c>
      <c r="E62" s="11">
        <f t="shared" si="120"/>
        <v>0</v>
      </c>
      <c r="F62" s="11">
        <f t="shared" si="120"/>
        <v>0</v>
      </c>
      <c r="G62" s="11">
        <f t="shared" si="120"/>
        <v>25.8</v>
      </c>
      <c r="H62" s="11">
        <f t="shared" si="120"/>
        <v>1452.2</v>
      </c>
      <c r="I62" s="11">
        <f t="shared" si="120"/>
        <v>900.60000000000014</v>
      </c>
      <c r="J62" s="11">
        <f t="shared" si="120"/>
        <v>240.3</v>
      </c>
      <c r="K62" s="11">
        <f t="shared" si="120"/>
        <v>0</v>
      </c>
      <c r="L62" s="11">
        <f t="shared" si="120"/>
        <v>0</v>
      </c>
      <c r="M62" s="10">
        <f t="shared" si="120"/>
        <v>0</v>
      </c>
      <c r="N62" s="10">
        <f t="shared" si="120"/>
        <v>0</v>
      </c>
      <c r="O62" s="10">
        <f t="shared" si="120"/>
        <v>0</v>
      </c>
      <c r="P62" s="10">
        <f t="shared" si="120"/>
        <v>0</v>
      </c>
      <c r="Q62" s="10">
        <f t="shared" si="120"/>
        <v>0</v>
      </c>
      <c r="R62" s="10">
        <f t="shared" si="120"/>
        <v>0</v>
      </c>
      <c r="S62" s="10">
        <f t="shared" si="120"/>
        <v>0</v>
      </c>
      <c r="T62" s="10">
        <f t="shared" si="120"/>
        <v>0</v>
      </c>
      <c r="U62" s="10">
        <f t="shared" si="120"/>
        <v>0</v>
      </c>
      <c r="V62" s="10">
        <f t="shared" si="120"/>
        <v>0</v>
      </c>
      <c r="W62" s="10">
        <f t="shared" si="120"/>
        <v>0</v>
      </c>
      <c r="X62" s="10">
        <f t="shared" si="120"/>
        <v>0</v>
      </c>
      <c r="Y62" s="10">
        <f t="shared" si="120"/>
        <v>0</v>
      </c>
      <c r="Z62" s="10">
        <f t="shared" si="120"/>
        <v>0</v>
      </c>
      <c r="AA62" s="10">
        <f t="shared" si="120"/>
        <v>0</v>
      </c>
      <c r="AB62" s="10">
        <f t="shared" si="120"/>
        <v>0</v>
      </c>
      <c r="AC62" s="10">
        <f t="shared" si="120"/>
        <v>0</v>
      </c>
      <c r="AD62" s="10">
        <f t="shared" si="120"/>
        <v>0</v>
      </c>
      <c r="AE62" s="10">
        <f t="shared" si="120"/>
        <v>0</v>
      </c>
      <c r="AF62" s="10">
        <f t="shared" si="120"/>
        <v>0</v>
      </c>
      <c r="AG62" s="10">
        <f t="shared" si="120"/>
        <v>0</v>
      </c>
      <c r="AH62" s="10">
        <f t="shared" si="120"/>
        <v>0</v>
      </c>
      <c r="AI62" s="10">
        <f t="shared" ref="AI62:BN62" si="121">SUM(AI63:AI67)</f>
        <v>0</v>
      </c>
      <c r="AJ62" s="10">
        <f t="shared" si="121"/>
        <v>0</v>
      </c>
      <c r="AK62" s="10">
        <f t="shared" si="121"/>
        <v>0</v>
      </c>
      <c r="AL62" s="10">
        <f t="shared" si="121"/>
        <v>0</v>
      </c>
      <c r="AM62" s="10">
        <f t="shared" si="121"/>
        <v>0</v>
      </c>
      <c r="AN62" s="10">
        <f t="shared" si="121"/>
        <v>0</v>
      </c>
      <c r="AO62" s="10">
        <f t="shared" si="121"/>
        <v>0</v>
      </c>
      <c r="AP62" s="10">
        <f t="shared" si="121"/>
        <v>25.8</v>
      </c>
      <c r="AQ62" s="10">
        <f t="shared" si="121"/>
        <v>0</v>
      </c>
      <c r="AR62" s="10">
        <f t="shared" si="121"/>
        <v>0</v>
      </c>
      <c r="AS62" s="10">
        <f t="shared" si="121"/>
        <v>0</v>
      </c>
      <c r="AT62" s="10">
        <f t="shared" si="121"/>
        <v>0</v>
      </c>
      <c r="AU62" s="10">
        <f t="shared" si="121"/>
        <v>0</v>
      </c>
      <c r="AV62" s="10">
        <f t="shared" si="121"/>
        <v>0</v>
      </c>
      <c r="AW62" s="10">
        <f t="shared" si="121"/>
        <v>0</v>
      </c>
      <c r="AX62" s="10">
        <f t="shared" si="121"/>
        <v>0</v>
      </c>
      <c r="AY62" s="10">
        <f t="shared" si="121"/>
        <v>0</v>
      </c>
      <c r="AZ62" s="10">
        <f t="shared" si="121"/>
        <v>0</v>
      </c>
      <c r="BA62" s="10">
        <f t="shared" si="121"/>
        <v>0</v>
      </c>
      <c r="BB62" s="10">
        <f t="shared" si="121"/>
        <v>0</v>
      </c>
      <c r="BC62" s="10">
        <f t="shared" si="121"/>
        <v>37.299999999999997</v>
      </c>
      <c r="BD62" s="10">
        <f t="shared" si="121"/>
        <v>0</v>
      </c>
      <c r="BE62" s="10">
        <f t="shared" si="121"/>
        <v>38.400000000000006</v>
      </c>
      <c r="BF62" s="10">
        <f t="shared" si="121"/>
        <v>281.3</v>
      </c>
      <c r="BG62" s="10">
        <f t="shared" si="121"/>
        <v>0</v>
      </c>
      <c r="BH62" s="10">
        <f t="shared" si="121"/>
        <v>77.2</v>
      </c>
      <c r="BI62" s="10">
        <f t="shared" si="121"/>
        <v>135</v>
      </c>
      <c r="BJ62" s="10">
        <f t="shared" si="121"/>
        <v>454.1</v>
      </c>
      <c r="BK62" s="10">
        <f t="shared" si="121"/>
        <v>0</v>
      </c>
      <c r="BL62" s="10">
        <f t="shared" si="121"/>
        <v>173.2</v>
      </c>
      <c r="BM62" s="10">
        <f t="shared" si="121"/>
        <v>255.70000000000002</v>
      </c>
      <c r="BN62" s="10">
        <f t="shared" si="121"/>
        <v>122.69999999999999</v>
      </c>
      <c r="BO62" s="10">
        <f t="shared" ref="BO62:CA62" si="122">SUM(BO63:BO67)</f>
        <v>0</v>
      </c>
      <c r="BP62" s="10">
        <f t="shared" si="122"/>
        <v>185.7</v>
      </c>
      <c r="BQ62" s="10">
        <f t="shared" si="122"/>
        <v>0</v>
      </c>
      <c r="BR62" s="10">
        <f t="shared" si="122"/>
        <v>120.6</v>
      </c>
      <c r="BS62" s="10">
        <f t="shared" si="122"/>
        <v>0</v>
      </c>
      <c r="BT62" s="10">
        <f t="shared" si="122"/>
        <v>77.599999999999994</v>
      </c>
      <c r="BU62" s="10">
        <f t="shared" si="122"/>
        <v>12.9</v>
      </c>
      <c r="BV62" s="10">
        <f t="shared" si="122"/>
        <v>74.2</v>
      </c>
      <c r="BW62" s="10">
        <f t="shared" si="122"/>
        <v>0</v>
      </c>
      <c r="BX62" s="10">
        <f t="shared" si="122"/>
        <v>229.29999999999998</v>
      </c>
      <c r="BY62" s="10">
        <f t="shared" si="122"/>
        <v>77.599999999999994</v>
      </c>
      <c r="BZ62" s="10">
        <f t="shared" si="122"/>
        <v>74.400000000000006</v>
      </c>
      <c r="CA62" s="10">
        <f t="shared" si="122"/>
        <v>14.3</v>
      </c>
      <c r="CB62" s="10">
        <f t="shared" ref="CB62:CC62" si="123">SUM(CB63:CB67)</f>
        <v>151.6</v>
      </c>
      <c r="CC62" s="10">
        <f t="shared" si="123"/>
        <v>0</v>
      </c>
    </row>
    <row r="63" spans="1:81" x14ac:dyDescent="0.3">
      <c r="A63" s="20" t="s">
        <v>428</v>
      </c>
      <c r="B63" s="19" t="s">
        <v>412</v>
      </c>
      <c r="C63" s="12">
        <f>G63+H63+I63+F63+E63+D63</f>
        <v>0</v>
      </c>
      <c r="D63" s="12">
        <f>SUM(M63:Q63)</f>
        <v>0</v>
      </c>
      <c r="E63" s="12">
        <f>SUM(R63:AC63)</f>
        <v>0</v>
      </c>
      <c r="F63" s="12">
        <f>SUM(AD63:AO63)</f>
        <v>0</v>
      </c>
      <c r="G63" s="12">
        <f>SUM(AP63:BA63)</f>
        <v>0</v>
      </c>
      <c r="H63" s="12">
        <f>SUM(BB63:BM63)</f>
        <v>0</v>
      </c>
      <c r="I63" s="12">
        <f>SUM(BN63:BY63)</f>
        <v>0</v>
      </c>
      <c r="J63" s="12">
        <f>SUM(BZ63:CK63)</f>
        <v>0</v>
      </c>
      <c r="K63" s="12"/>
      <c r="L63" s="12"/>
      <c r="M63" s="27">
        <f>SUMIFS(SALES!$L:$L,SALES!$A:$A,REPORT!$B$62,SALES!$F:$F,REPORT!$B63,SALES!$B:$B,REPORT!M$1)</f>
        <v>0</v>
      </c>
      <c r="N63" s="27">
        <f>SUMIFS(SALES!$L:$L,SALES!$A:$A,REPORT!$B$62,SALES!$F:$F,REPORT!$B63,SALES!$B:$B,REPORT!N$1)</f>
        <v>0</v>
      </c>
      <c r="O63" s="27">
        <f>SUMIFS(SALES!$L:$L,SALES!$A:$A,REPORT!$B$62,SALES!$F:$F,REPORT!$B63,SALES!$B:$B,REPORT!O$1)</f>
        <v>0</v>
      </c>
      <c r="P63" s="27">
        <f>SUMIFS(SALES!$L:$L,SALES!$A:$A,REPORT!$B$62,SALES!$F:$F,REPORT!$B63,SALES!$B:$B,REPORT!P$1)</f>
        <v>0</v>
      </c>
      <c r="Q63" s="27">
        <f>SUMIFS(SALES!$L:$L,SALES!$A:$A,REPORT!$B$62,SALES!$F:$F,REPORT!$B63,SALES!$B:$B,REPORT!Q$1)</f>
        <v>0</v>
      </c>
      <c r="R63" s="27">
        <f>SUMIFS(SALES!$L:$L,SALES!$A:$A,REPORT!$B$62,SALES!$F:$F,REPORT!$B63,SALES!$B:$B,REPORT!R$1)</f>
        <v>0</v>
      </c>
      <c r="S63" s="27">
        <f>SUMIFS(SALES!$L:$L,SALES!$A:$A,REPORT!$B$62,SALES!$F:$F,REPORT!$B63,SALES!$B:$B,REPORT!S$1)</f>
        <v>0</v>
      </c>
      <c r="T63" s="27">
        <f>SUMIFS(SALES!$L:$L,SALES!$A:$A,REPORT!$B$62,SALES!$F:$F,REPORT!$B63,SALES!$B:$B,REPORT!T$1)</f>
        <v>0</v>
      </c>
      <c r="U63" s="27">
        <f>SUMIFS(SALES!$L:$L,SALES!$A:$A,REPORT!$B$62,SALES!$F:$F,REPORT!$B63,SALES!$B:$B,REPORT!U$1)</f>
        <v>0</v>
      </c>
      <c r="V63" s="27">
        <f>SUMIFS(SALES!$L:$L,SALES!$A:$A,REPORT!$B$62,SALES!$F:$F,REPORT!$B63,SALES!$B:$B,REPORT!V$1)</f>
        <v>0</v>
      </c>
      <c r="W63" s="27">
        <f>SUMIFS(SALES!$L:$L,SALES!$A:$A,REPORT!$B$62,SALES!$F:$F,REPORT!$B63,SALES!$B:$B,REPORT!W$1)</f>
        <v>0</v>
      </c>
      <c r="X63" s="27">
        <f>SUMIFS(SALES!$L:$L,SALES!$A:$A,REPORT!$B$62,SALES!$F:$F,REPORT!$B63,SALES!$B:$B,REPORT!X$1)</f>
        <v>0</v>
      </c>
      <c r="Y63" s="27">
        <f>SUMIFS(SALES!$L:$L,SALES!$A:$A,REPORT!$B$62,SALES!$F:$F,REPORT!$B63,SALES!$B:$B,REPORT!Y$1)</f>
        <v>0</v>
      </c>
      <c r="Z63" s="27">
        <f>SUMIFS(SALES!$L:$L,SALES!$A:$A,REPORT!$B$62,SALES!$F:$F,REPORT!$B63,SALES!$B:$B,REPORT!Z$1)</f>
        <v>0</v>
      </c>
      <c r="AA63" s="27">
        <f>SUMIFS(SALES!$L:$L,SALES!$A:$A,REPORT!$B$62,SALES!$F:$F,REPORT!$B63,SALES!$B:$B,REPORT!AA$1)</f>
        <v>0</v>
      </c>
      <c r="AB63" s="27">
        <f>SUMIFS(SALES!$L:$L,SALES!$A:$A,REPORT!$B$62,SALES!$F:$F,REPORT!$B63,SALES!$B:$B,REPORT!AB$1)</f>
        <v>0</v>
      </c>
      <c r="AC63" s="27">
        <f>SUMIFS(SALES!$L:$L,SALES!$A:$A,REPORT!$B$62,SALES!$F:$F,REPORT!$B63,SALES!$B:$B,REPORT!AC$1)</f>
        <v>0</v>
      </c>
      <c r="AD63" s="27">
        <f>SUMIFS(SALES!$L:$L,SALES!$A:$A,REPORT!$B$62,SALES!$F:$F,REPORT!$B63,SALES!$B:$B,REPORT!AD$1)</f>
        <v>0</v>
      </c>
      <c r="AE63" s="27">
        <f>SUMIFS(SALES!$L:$L,SALES!$A:$A,REPORT!$B$62,SALES!$F:$F,REPORT!$B63,SALES!$B:$B,REPORT!AE$1)</f>
        <v>0</v>
      </c>
      <c r="AF63" s="27">
        <f>SUMIFS(SALES!$L:$L,SALES!$A:$A,REPORT!$B$62,SALES!$F:$F,REPORT!$B63,SALES!$B:$B,REPORT!AF$1)</f>
        <v>0</v>
      </c>
      <c r="AG63" s="27">
        <f>SUMIFS(SALES!$L:$L,SALES!$A:$A,REPORT!$B$62,SALES!$F:$F,REPORT!$B63,SALES!$B:$B,REPORT!AG$1)</f>
        <v>0</v>
      </c>
      <c r="AH63" s="27">
        <f>SUMIFS(SALES!$L:$L,SALES!$A:$A,REPORT!$B$62,SALES!$F:$F,REPORT!$B63,SALES!$B:$B,REPORT!AH$1)</f>
        <v>0</v>
      </c>
      <c r="AI63" s="27">
        <f>SUMIFS(SALES!$L:$L,SALES!$A:$A,REPORT!$B$62,SALES!$F:$F,REPORT!$B63,SALES!$B:$B,REPORT!AI$1)</f>
        <v>0</v>
      </c>
      <c r="AJ63" s="27">
        <f>SUMIFS(SALES!$L:$L,SALES!$A:$A,REPORT!$B$62,SALES!$F:$F,REPORT!$B63,SALES!$B:$B,REPORT!AJ$1)</f>
        <v>0</v>
      </c>
      <c r="AK63" s="27">
        <f>SUMIFS(SALES!$L:$L,SALES!$A:$A,REPORT!$B$62,SALES!$F:$F,REPORT!$B63,SALES!$B:$B,REPORT!AK$1)</f>
        <v>0</v>
      </c>
      <c r="AL63" s="27">
        <f>SUMIFS(SALES!$L:$L,SALES!$A:$A,REPORT!$B$62,SALES!$F:$F,REPORT!$B63,SALES!$B:$B,REPORT!AL$1)</f>
        <v>0</v>
      </c>
      <c r="AM63" s="27">
        <f>SUMIFS(SALES!$L:$L,SALES!$A:$A,REPORT!$B$62,SALES!$F:$F,REPORT!$B63,SALES!$B:$B,REPORT!AM$1)</f>
        <v>0</v>
      </c>
      <c r="AN63" s="27">
        <f>SUMIFS(SALES!$L:$L,SALES!$A:$A,REPORT!$B$62,SALES!$F:$F,REPORT!$B63,SALES!$B:$B,REPORT!AN$1)</f>
        <v>0</v>
      </c>
      <c r="AO63" s="27">
        <f>SUMIFS(SALES!$L:$L,SALES!$A:$A,REPORT!$B$62,SALES!$F:$F,REPORT!$B63,SALES!$B:$B,REPORT!AO$1)</f>
        <v>0</v>
      </c>
      <c r="AP63" s="27">
        <f>SUMIFS(SALES!$L:$L,SALES!$A:$A,REPORT!$B$62,SALES!$F:$F,REPORT!$B63,SALES!$B:$B,REPORT!AP$1)</f>
        <v>0</v>
      </c>
      <c r="AQ63" s="27">
        <f>SUMIFS(SALES!$L:$L,SALES!$A:$A,REPORT!$B$62,SALES!$F:$F,REPORT!$B63,SALES!$B:$B,REPORT!AQ$1)</f>
        <v>0</v>
      </c>
      <c r="AR63" s="27">
        <f>SUMIFS(SALES!$L:$L,SALES!$A:$A,REPORT!$B$62,SALES!$F:$F,REPORT!$B63,SALES!$B:$B,REPORT!AR$1)</f>
        <v>0</v>
      </c>
      <c r="AS63" s="27">
        <f>SUMIFS(SALES!$L:$L,SALES!$A:$A,REPORT!$B$62,SALES!$F:$F,REPORT!$B63,SALES!$B:$B,REPORT!AS$1)</f>
        <v>0</v>
      </c>
      <c r="AT63" s="27">
        <f>SUMIFS(SALES!$L:$L,SALES!$A:$A,REPORT!$B$62,SALES!$F:$F,REPORT!$B63,SALES!$B:$B,REPORT!AT$1)</f>
        <v>0</v>
      </c>
      <c r="AU63" s="27">
        <f>SUMIFS(SALES!$L:$L,SALES!$A:$A,REPORT!$B$62,SALES!$F:$F,REPORT!$B63,SALES!$B:$B,REPORT!AU$1)</f>
        <v>0</v>
      </c>
      <c r="AV63" s="27">
        <f>SUMIFS(SALES!$L:$L,SALES!$A:$A,REPORT!$B$62,SALES!$F:$F,REPORT!$B63,SALES!$B:$B,REPORT!AV$1)</f>
        <v>0</v>
      </c>
      <c r="AW63" s="27">
        <f>SUMIFS(SALES!$L:$L,SALES!$A:$A,REPORT!$B$62,SALES!$F:$F,REPORT!$B63,SALES!$B:$B,REPORT!AW$1)</f>
        <v>0</v>
      </c>
      <c r="AX63" s="27">
        <f>SUMIFS(SALES!$L:$L,SALES!$A:$A,REPORT!$B$62,SALES!$F:$F,REPORT!$B63,SALES!$B:$B,REPORT!AX$1)</f>
        <v>0</v>
      </c>
      <c r="AY63" s="27">
        <f>SUMIFS(SALES!$L:$L,SALES!$A:$A,REPORT!$B$62,SALES!$F:$F,REPORT!$B63,SALES!$B:$B,REPORT!AY$1)</f>
        <v>0</v>
      </c>
      <c r="AZ63" s="27">
        <f>SUMIFS(SALES!$L:$L,SALES!$A:$A,REPORT!$B$62,SALES!$F:$F,REPORT!$B63,SALES!$B:$B,REPORT!AZ$1)</f>
        <v>0</v>
      </c>
      <c r="BA63" s="27">
        <f>SUMIFS(SALES!$L:$L,SALES!$A:$A,REPORT!$B$62,SALES!$F:$F,REPORT!$B63,SALES!$B:$B,REPORT!BA$1)</f>
        <v>0</v>
      </c>
      <c r="BB63" s="27">
        <f>SUMIFS(SALES!$L:$L,SALES!$A:$A,REPORT!$B$62,SALES!$F:$F,REPORT!$B63,SALES!$B:$B,REPORT!BB$1)</f>
        <v>0</v>
      </c>
      <c r="BC63" s="27">
        <f>SUMIFS(SALES!$L:$L,SALES!$A:$A,REPORT!$B$62,SALES!$F:$F,REPORT!$B63,SALES!$B:$B,REPORT!BC$1)</f>
        <v>0</v>
      </c>
      <c r="BD63" s="27">
        <f>SUMIFS(SALES!$L:$L,SALES!$A:$A,REPORT!$B$62,SALES!$F:$F,REPORT!$B63,SALES!$B:$B,REPORT!BD$1)</f>
        <v>0</v>
      </c>
      <c r="BE63" s="27">
        <f>SUMIFS(SALES!$L:$L,SALES!$A:$A,REPORT!$B$62,SALES!$F:$F,REPORT!$B63,SALES!$B:$B,REPORT!BE$1)</f>
        <v>0</v>
      </c>
      <c r="BF63" s="27">
        <f>SUMIFS(SALES!$L:$L,SALES!$A:$A,REPORT!$B$62,SALES!$F:$F,REPORT!$B63,SALES!$B:$B,REPORT!BF$1)</f>
        <v>0</v>
      </c>
      <c r="BG63" s="27">
        <f>SUMIFS(SALES!$L:$L,SALES!$A:$A,REPORT!$B$62,SALES!$F:$F,REPORT!$B63,SALES!$B:$B,REPORT!BG$1)</f>
        <v>0</v>
      </c>
      <c r="BH63" s="27">
        <f>SUMIFS(SALES!$L:$L,SALES!$A:$A,REPORT!$B$62,SALES!$F:$F,REPORT!$B63,SALES!$B:$B,REPORT!BH$1)</f>
        <v>0</v>
      </c>
      <c r="BI63" s="27">
        <f>SUMIFS(SALES!$L:$L,SALES!$A:$A,REPORT!$B$62,SALES!$F:$F,REPORT!$B63,SALES!$B:$B,REPORT!BI$1)</f>
        <v>0</v>
      </c>
      <c r="BJ63" s="27">
        <f>SUMIFS(SALES!$L:$L,SALES!$A:$A,REPORT!$B$62,SALES!$F:$F,REPORT!$B63,SALES!$B:$B,REPORT!BJ$1)</f>
        <v>0</v>
      </c>
      <c r="BK63" s="27">
        <f>SUMIFS(SALES!$L:$L,SALES!$A:$A,REPORT!$B$62,SALES!$F:$F,REPORT!$B63,SALES!$B:$B,REPORT!BK$1)</f>
        <v>0</v>
      </c>
      <c r="BL63" s="27">
        <f>SUMIFS(SALES!$L:$L,SALES!$A:$A,REPORT!$B$62,SALES!$F:$F,REPORT!$B63,SALES!$B:$B,REPORT!BL$1)</f>
        <v>0</v>
      </c>
      <c r="BM63" s="27">
        <f>SUMIFS(SALES!$L:$L,SALES!$A:$A,REPORT!$B$62,SALES!$F:$F,REPORT!$B63,SALES!$B:$B,REPORT!BM$1)</f>
        <v>0</v>
      </c>
      <c r="BN63" s="27">
        <f>SUMIFS(SALES!$L:$L,SALES!$A:$A,REPORT!$B$62,SALES!$F:$F,REPORT!$B63,SALES!$B:$B,REPORT!BN$1)</f>
        <v>0</v>
      </c>
      <c r="BO63" s="27">
        <f>SUMIFS(SALES!$L:$L,SALES!$A:$A,REPORT!$B$62,SALES!$F:$F,REPORT!$B63,SALES!$B:$B,REPORT!BO$1)</f>
        <v>0</v>
      </c>
      <c r="BP63" s="27">
        <f>SUMIFS(SALES!$L:$L,SALES!$A:$A,REPORT!$B$62,SALES!$F:$F,REPORT!$B63,SALES!$B:$B,REPORT!BP$1)</f>
        <v>0</v>
      </c>
      <c r="BQ63" s="27">
        <f>SUMIFS(SALES!$L:$L,SALES!$A:$A,REPORT!$B$62,SALES!$F:$F,REPORT!$B63,SALES!$B:$B,REPORT!BQ$1)</f>
        <v>0</v>
      </c>
      <c r="BR63" s="27">
        <f>SUMIFS(SALES!$L:$L,SALES!$A:$A,REPORT!$B$62,SALES!$F:$F,REPORT!$B63,SALES!$B:$B,REPORT!BR$1)</f>
        <v>0</v>
      </c>
      <c r="BS63" s="27">
        <f>SUMIFS(SALES!$L:$L,SALES!$A:$A,REPORT!$B$62,SALES!$F:$F,REPORT!$B63,SALES!$B:$B,REPORT!BS$1)</f>
        <v>0</v>
      </c>
      <c r="BT63" s="27">
        <f>SUMIFS(SALES!$L:$L,SALES!$A:$A,REPORT!$B$62,SALES!$F:$F,REPORT!$B63,SALES!$B:$B,REPORT!BT$1)</f>
        <v>0</v>
      </c>
      <c r="BU63" s="27">
        <f>SUMIFS(SALES!$L:$L,SALES!$A:$A,REPORT!$B$62,SALES!$F:$F,REPORT!$B63,SALES!$B:$B,REPORT!BU$1)</f>
        <v>0</v>
      </c>
      <c r="BV63" s="27">
        <f>SUMIFS(SALES!$L:$L,SALES!$A:$A,REPORT!$B$62,SALES!$F:$F,REPORT!$B63,SALES!$B:$B,REPORT!BV$1)</f>
        <v>0</v>
      </c>
      <c r="BW63" s="27">
        <f>SUMIFS(SALES!$L:$L,SALES!$A:$A,REPORT!$B$62,SALES!$F:$F,REPORT!$B63,SALES!$B:$B,REPORT!BW$1)</f>
        <v>0</v>
      </c>
      <c r="BX63" s="27">
        <f>SUMIFS(SALES!$L:$L,SALES!$A:$A,REPORT!$B$62,SALES!$F:$F,REPORT!$B63,SALES!$B:$B,REPORT!BX$1)</f>
        <v>0</v>
      </c>
      <c r="BY63" s="27">
        <f>SUMIFS(SALES!$L:$L,SALES!$A:$A,REPORT!$B$62,SALES!$F:$F,REPORT!$B63,SALES!$B:$B,REPORT!BY$1)</f>
        <v>0</v>
      </c>
      <c r="BZ63" s="27">
        <f>SUMIFS(SALES!$L:$L,SALES!$A:$A,REPORT!$B$62,SALES!$F:$F,REPORT!$B63,SALES!$B:$B,REPORT!BZ$1)</f>
        <v>0</v>
      </c>
      <c r="CA63" s="27">
        <f>SUMIFS(SALES!$L:$L,SALES!$A:$A,REPORT!$B$62,SALES!$F:$F,REPORT!$B63,SALES!$B:$B,REPORT!CA$1)</f>
        <v>0</v>
      </c>
      <c r="CB63" s="27">
        <f>SUMIFS(SALES!$L:$L,SALES!$A:$A,REPORT!$B$62,SALES!$F:$F,REPORT!$B63,SALES!$B:$B,REPORT!CB$1)</f>
        <v>0</v>
      </c>
      <c r="CC63" s="27">
        <f>SUMIFS(SALES!$L:$L,SALES!$A:$A,REPORT!$B$62,SALES!$F:$F,REPORT!$B63,SALES!$B:$B,REPORT!CC$1)</f>
        <v>0</v>
      </c>
    </row>
    <row r="64" spans="1:81" x14ac:dyDescent="0.3">
      <c r="A64" s="20" t="s">
        <v>428</v>
      </c>
      <c r="B64" s="19" t="s">
        <v>421</v>
      </c>
      <c r="C64" s="12">
        <f>G64+H64+I64+F64+E64+D64</f>
        <v>2212.1000000000004</v>
      </c>
      <c r="D64" s="12">
        <f>SUM(M64:Q64)</f>
        <v>0</v>
      </c>
      <c r="E64" s="12">
        <f>SUM(R64:AC64)</f>
        <v>0</v>
      </c>
      <c r="F64" s="12">
        <f>SUM(AD64:AO64)</f>
        <v>0</v>
      </c>
      <c r="G64" s="12">
        <f>SUM(AP64:BA64)</f>
        <v>0</v>
      </c>
      <c r="H64" s="12">
        <f>SUM(BB64:BM64)</f>
        <v>1364.2</v>
      </c>
      <c r="I64" s="12">
        <f>SUM(BN64:BY64)</f>
        <v>847.90000000000009</v>
      </c>
      <c r="J64" s="12">
        <f>SUM(BZ64:CK64)</f>
        <v>226</v>
      </c>
      <c r="K64" s="12"/>
      <c r="L64" s="12"/>
      <c r="M64" s="27">
        <f>SUMIFS(SALES!$L:$L,SALES!$A:$A,REPORT!$B$62,SALES!$F:$F,REPORT!$B64,SALES!$B:$B,REPORT!M$1)</f>
        <v>0</v>
      </c>
      <c r="N64" s="27">
        <f>SUMIFS(SALES!$L:$L,SALES!$A:$A,REPORT!$B$62,SALES!$F:$F,REPORT!$B64,SALES!$B:$B,REPORT!N$1)</f>
        <v>0</v>
      </c>
      <c r="O64" s="27">
        <f>SUMIFS(SALES!$L:$L,SALES!$A:$A,REPORT!$B$62,SALES!$F:$F,REPORT!$B64,SALES!$B:$B,REPORT!O$1)</f>
        <v>0</v>
      </c>
      <c r="P64" s="27">
        <f>SUMIFS(SALES!$L:$L,SALES!$A:$A,REPORT!$B$62,SALES!$F:$F,REPORT!$B64,SALES!$B:$B,REPORT!P$1)</f>
        <v>0</v>
      </c>
      <c r="Q64" s="27">
        <f>SUMIFS(SALES!$L:$L,SALES!$A:$A,REPORT!$B$62,SALES!$F:$F,REPORT!$B64,SALES!$B:$B,REPORT!Q$1)</f>
        <v>0</v>
      </c>
      <c r="R64" s="27">
        <f>SUMIFS(SALES!$L:$L,SALES!$A:$A,REPORT!$B$62,SALES!$F:$F,REPORT!$B64,SALES!$B:$B,REPORT!R$1)</f>
        <v>0</v>
      </c>
      <c r="S64" s="27">
        <f>SUMIFS(SALES!$L:$L,SALES!$A:$A,REPORT!$B$62,SALES!$F:$F,REPORT!$B64,SALES!$B:$B,REPORT!S$1)</f>
        <v>0</v>
      </c>
      <c r="T64" s="27">
        <f>SUMIFS(SALES!$L:$L,SALES!$A:$A,REPORT!$B$62,SALES!$F:$F,REPORT!$B64,SALES!$B:$B,REPORT!T$1)</f>
        <v>0</v>
      </c>
      <c r="U64" s="27">
        <f>SUMIFS(SALES!$L:$L,SALES!$A:$A,REPORT!$B$62,SALES!$F:$F,REPORT!$B64,SALES!$B:$B,REPORT!U$1)</f>
        <v>0</v>
      </c>
      <c r="V64" s="27">
        <f>SUMIFS(SALES!$L:$L,SALES!$A:$A,REPORT!$B$62,SALES!$F:$F,REPORT!$B64,SALES!$B:$B,REPORT!V$1)</f>
        <v>0</v>
      </c>
      <c r="W64" s="27">
        <f>SUMIFS(SALES!$L:$L,SALES!$A:$A,REPORT!$B$62,SALES!$F:$F,REPORT!$B64,SALES!$B:$B,REPORT!W$1)</f>
        <v>0</v>
      </c>
      <c r="X64" s="27">
        <f>SUMIFS(SALES!$L:$L,SALES!$A:$A,REPORT!$B$62,SALES!$F:$F,REPORT!$B64,SALES!$B:$B,REPORT!X$1)</f>
        <v>0</v>
      </c>
      <c r="Y64" s="27">
        <f>SUMIFS(SALES!$L:$L,SALES!$A:$A,REPORT!$B$62,SALES!$F:$F,REPORT!$B64,SALES!$B:$B,REPORT!Y$1)</f>
        <v>0</v>
      </c>
      <c r="Z64" s="27">
        <f>SUMIFS(SALES!$L:$L,SALES!$A:$A,REPORT!$B$62,SALES!$F:$F,REPORT!$B64,SALES!$B:$B,REPORT!Z$1)</f>
        <v>0</v>
      </c>
      <c r="AA64" s="27">
        <f>SUMIFS(SALES!$L:$L,SALES!$A:$A,REPORT!$B$62,SALES!$F:$F,REPORT!$B64,SALES!$B:$B,REPORT!AA$1)</f>
        <v>0</v>
      </c>
      <c r="AB64" s="27">
        <f>SUMIFS(SALES!$L:$L,SALES!$A:$A,REPORT!$B$62,SALES!$F:$F,REPORT!$B64,SALES!$B:$B,REPORT!AB$1)</f>
        <v>0</v>
      </c>
      <c r="AC64" s="27">
        <f>SUMIFS(SALES!$L:$L,SALES!$A:$A,REPORT!$B$62,SALES!$F:$F,REPORT!$B64,SALES!$B:$B,REPORT!AC$1)</f>
        <v>0</v>
      </c>
      <c r="AD64" s="27">
        <f>SUMIFS(SALES!$L:$L,SALES!$A:$A,REPORT!$B$62,SALES!$F:$F,REPORT!$B64,SALES!$B:$B,REPORT!AD$1)</f>
        <v>0</v>
      </c>
      <c r="AE64" s="27">
        <f>SUMIFS(SALES!$L:$L,SALES!$A:$A,REPORT!$B$62,SALES!$F:$F,REPORT!$B64,SALES!$B:$B,REPORT!AE$1)</f>
        <v>0</v>
      </c>
      <c r="AF64" s="27">
        <f>SUMIFS(SALES!$L:$L,SALES!$A:$A,REPORT!$B$62,SALES!$F:$F,REPORT!$B64,SALES!$B:$B,REPORT!AF$1)</f>
        <v>0</v>
      </c>
      <c r="AG64" s="27">
        <f>SUMIFS(SALES!$L:$L,SALES!$A:$A,REPORT!$B$62,SALES!$F:$F,REPORT!$B64,SALES!$B:$B,REPORT!AG$1)</f>
        <v>0</v>
      </c>
      <c r="AH64" s="27">
        <f>SUMIFS(SALES!$L:$L,SALES!$A:$A,REPORT!$B$62,SALES!$F:$F,REPORT!$B64,SALES!$B:$B,REPORT!AH$1)</f>
        <v>0</v>
      </c>
      <c r="AI64" s="27">
        <f>SUMIFS(SALES!$L:$L,SALES!$A:$A,REPORT!$B$62,SALES!$F:$F,REPORT!$B64,SALES!$B:$B,REPORT!AI$1)</f>
        <v>0</v>
      </c>
      <c r="AJ64" s="27">
        <f>SUMIFS(SALES!$L:$L,SALES!$A:$A,REPORT!$B$62,SALES!$F:$F,REPORT!$B64,SALES!$B:$B,REPORT!AJ$1)</f>
        <v>0</v>
      </c>
      <c r="AK64" s="27">
        <f>SUMIFS(SALES!$L:$L,SALES!$A:$A,REPORT!$B$62,SALES!$F:$F,REPORT!$B64,SALES!$B:$B,REPORT!AK$1)</f>
        <v>0</v>
      </c>
      <c r="AL64" s="27">
        <f>SUMIFS(SALES!$L:$L,SALES!$A:$A,REPORT!$B$62,SALES!$F:$F,REPORT!$B64,SALES!$B:$B,REPORT!AL$1)</f>
        <v>0</v>
      </c>
      <c r="AM64" s="27">
        <f>SUMIFS(SALES!$L:$L,SALES!$A:$A,REPORT!$B$62,SALES!$F:$F,REPORT!$B64,SALES!$B:$B,REPORT!AM$1)</f>
        <v>0</v>
      </c>
      <c r="AN64" s="27">
        <f>SUMIFS(SALES!$L:$L,SALES!$A:$A,REPORT!$B$62,SALES!$F:$F,REPORT!$B64,SALES!$B:$B,REPORT!AN$1)</f>
        <v>0</v>
      </c>
      <c r="AO64" s="27">
        <f>SUMIFS(SALES!$L:$L,SALES!$A:$A,REPORT!$B$62,SALES!$F:$F,REPORT!$B64,SALES!$B:$B,REPORT!AO$1)</f>
        <v>0</v>
      </c>
      <c r="AP64" s="27">
        <f>SUMIFS(SALES!$L:$L,SALES!$A:$A,REPORT!$B$62,SALES!$F:$F,REPORT!$B64,SALES!$B:$B,REPORT!AP$1)</f>
        <v>0</v>
      </c>
      <c r="AQ64" s="27">
        <f>SUMIFS(SALES!$L:$L,SALES!$A:$A,REPORT!$B$62,SALES!$F:$F,REPORT!$B64,SALES!$B:$B,REPORT!AQ$1)</f>
        <v>0</v>
      </c>
      <c r="AR64" s="27">
        <f>SUMIFS(SALES!$L:$L,SALES!$A:$A,REPORT!$B$62,SALES!$F:$F,REPORT!$B64,SALES!$B:$B,REPORT!AR$1)</f>
        <v>0</v>
      </c>
      <c r="AS64" s="27">
        <f>SUMIFS(SALES!$L:$L,SALES!$A:$A,REPORT!$B$62,SALES!$F:$F,REPORT!$B64,SALES!$B:$B,REPORT!AS$1)</f>
        <v>0</v>
      </c>
      <c r="AT64" s="27">
        <f>SUMIFS(SALES!$L:$L,SALES!$A:$A,REPORT!$B$62,SALES!$F:$F,REPORT!$B64,SALES!$B:$B,REPORT!AT$1)</f>
        <v>0</v>
      </c>
      <c r="AU64" s="27">
        <f>SUMIFS(SALES!$L:$L,SALES!$A:$A,REPORT!$B$62,SALES!$F:$F,REPORT!$B64,SALES!$B:$B,REPORT!AU$1)</f>
        <v>0</v>
      </c>
      <c r="AV64" s="27">
        <f>SUMIFS(SALES!$L:$L,SALES!$A:$A,REPORT!$B$62,SALES!$F:$F,REPORT!$B64,SALES!$B:$B,REPORT!AV$1)</f>
        <v>0</v>
      </c>
      <c r="AW64" s="27">
        <f>SUMIFS(SALES!$L:$L,SALES!$A:$A,REPORT!$B$62,SALES!$F:$F,REPORT!$B64,SALES!$B:$B,REPORT!AW$1)</f>
        <v>0</v>
      </c>
      <c r="AX64" s="27">
        <f>SUMIFS(SALES!$L:$L,SALES!$A:$A,REPORT!$B$62,SALES!$F:$F,REPORT!$B64,SALES!$B:$B,REPORT!AX$1)</f>
        <v>0</v>
      </c>
      <c r="AY64" s="27">
        <f>SUMIFS(SALES!$L:$L,SALES!$A:$A,REPORT!$B$62,SALES!$F:$F,REPORT!$B64,SALES!$B:$B,REPORT!AY$1)</f>
        <v>0</v>
      </c>
      <c r="AZ64" s="27">
        <f>SUMIFS(SALES!$L:$L,SALES!$A:$A,REPORT!$B$62,SALES!$F:$F,REPORT!$B64,SALES!$B:$B,REPORT!AZ$1)</f>
        <v>0</v>
      </c>
      <c r="BA64" s="27">
        <f>SUMIFS(SALES!$L:$L,SALES!$A:$A,REPORT!$B$62,SALES!$F:$F,REPORT!$B64,SALES!$B:$B,REPORT!BA$1)</f>
        <v>0</v>
      </c>
      <c r="BB64" s="27">
        <f>SUMIFS(SALES!$L:$L,SALES!$A:$A,REPORT!$B$62,SALES!$F:$F,REPORT!$B64,SALES!$B:$B,REPORT!BB$1)</f>
        <v>0</v>
      </c>
      <c r="BC64" s="27">
        <f>SUMIFS(SALES!$L:$L,SALES!$A:$A,REPORT!$B$62,SALES!$F:$F,REPORT!$B64,SALES!$B:$B,REPORT!BC$1)</f>
        <v>0</v>
      </c>
      <c r="BD64" s="27">
        <f>SUMIFS(SALES!$L:$L,SALES!$A:$A,REPORT!$B$62,SALES!$F:$F,REPORT!$B64,SALES!$B:$B,REPORT!BD$1)</f>
        <v>0</v>
      </c>
      <c r="BE64" s="27">
        <f>SUMIFS(SALES!$L:$L,SALES!$A:$A,REPORT!$B$62,SALES!$F:$F,REPORT!$B64,SALES!$B:$B,REPORT!BE$1)</f>
        <v>0</v>
      </c>
      <c r="BF64" s="27">
        <f>SUMIFS(SALES!$L:$L,SALES!$A:$A,REPORT!$B$62,SALES!$F:$F,REPORT!$B64,SALES!$B:$B,REPORT!BF$1)</f>
        <v>281.3</v>
      </c>
      <c r="BG64" s="27">
        <f>SUMIFS(SALES!$L:$L,SALES!$A:$A,REPORT!$B$62,SALES!$F:$F,REPORT!$B64,SALES!$B:$B,REPORT!BG$1)</f>
        <v>0</v>
      </c>
      <c r="BH64" s="27">
        <f>SUMIFS(SALES!$L:$L,SALES!$A:$A,REPORT!$B$62,SALES!$F:$F,REPORT!$B64,SALES!$B:$B,REPORT!BH$1)</f>
        <v>77.2</v>
      </c>
      <c r="BI64" s="27">
        <f>SUMIFS(SALES!$L:$L,SALES!$A:$A,REPORT!$B$62,SALES!$F:$F,REPORT!$B64,SALES!$B:$B,REPORT!BI$1)</f>
        <v>135</v>
      </c>
      <c r="BJ64" s="27">
        <f>SUMIFS(SALES!$L:$L,SALES!$A:$A,REPORT!$B$62,SALES!$F:$F,REPORT!$B64,SALES!$B:$B,REPORT!BJ$1)</f>
        <v>441.8</v>
      </c>
      <c r="BK64" s="27">
        <f>SUMIFS(SALES!$L:$L,SALES!$A:$A,REPORT!$B$62,SALES!$F:$F,REPORT!$B64,SALES!$B:$B,REPORT!BK$1)</f>
        <v>0</v>
      </c>
      <c r="BL64" s="27">
        <f>SUMIFS(SALES!$L:$L,SALES!$A:$A,REPORT!$B$62,SALES!$F:$F,REPORT!$B64,SALES!$B:$B,REPORT!BL$1)</f>
        <v>173.2</v>
      </c>
      <c r="BM64" s="27">
        <f>SUMIFS(SALES!$L:$L,SALES!$A:$A,REPORT!$B$62,SALES!$F:$F,REPORT!$B64,SALES!$B:$B,REPORT!BM$1)</f>
        <v>255.70000000000002</v>
      </c>
      <c r="BN64" s="27">
        <f>SUMIFS(SALES!$L:$L,SALES!$A:$A,REPORT!$B$62,SALES!$F:$F,REPORT!$B64,SALES!$B:$B,REPORT!BN$1)</f>
        <v>95.8</v>
      </c>
      <c r="BO64" s="27">
        <f>SUMIFS(SALES!$L:$L,SALES!$A:$A,REPORT!$B$62,SALES!$F:$F,REPORT!$B64,SALES!$B:$B,REPORT!BO$1)</f>
        <v>0</v>
      </c>
      <c r="BP64" s="27">
        <f>SUMIFS(SALES!$L:$L,SALES!$A:$A,REPORT!$B$62,SALES!$F:$F,REPORT!$B64,SALES!$B:$B,REPORT!BP$1)</f>
        <v>185.7</v>
      </c>
      <c r="BQ64" s="27">
        <f>SUMIFS(SALES!$L:$L,SALES!$A:$A,REPORT!$B$62,SALES!$F:$F,REPORT!$B64,SALES!$B:$B,REPORT!BQ$1)</f>
        <v>0</v>
      </c>
      <c r="BR64" s="27">
        <f>SUMIFS(SALES!$L:$L,SALES!$A:$A,REPORT!$B$62,SALES!$F:$F,REPORT!$B64,SALES!$B:$B,REPORT!BR$1)</f>
        <v>120.6</v>
      </c>
      <c r="BS64" s="27">
        <f>SUMIFS(SALES!$L:$L,SALES!$A:$A,REPORT!$B$62,SALES!$F:$F,REPORT!$B64,SALES!$B:$B,REPORT!BS$1)</f>
        <v>0</v>
      </c>
      <c r="BT64" s="27">
        <f>SUMIFS(SALES!$L:$L,SALES!$A:$A,REPORT!$B$62,SALES!$F:$F,REPORT!$B64,SALES!$B:$B,REPORT!BT$1)</f>
        <v>77.599999999999994</v>
      </c>
      <c r="BU64" s="27">
        <f>SUMIFS(SALES!$L:$L,SALES!$A:$A,REPORT!$B$62,SALES!$F:$F,REPORT!$B64,SALES!$B:$B,REPORT!BU$1)</f>
        <v>0</v>
      </c>
      <c r="BV64" s="27">
        <f>SUMIFS(SALES!$L:$L,SALES!$A:$A,REPORT!$B$62,SALES!$F:$F,REPORT!$B64,SALES!$B:$B,REPORT!BV$1)</f>
        <v>74.2</v>
      </c>
      <c r="BW64" s="27">
        <f>SUMIFS(SALES!$L:$L,SALES!$A:$A,REPORT!$B$62,SALES!$F:$F,REPORT!$B64,SALES!$B:$B,REPORT!BW$1)</f>
        <v>0</v>
      </c>
      <c r="BX64" s="27">
        <f>SUMIFS(SALES!$L:$L,SALES!$A:$A,REPORT!$B$62,SALES!$F:$F,REPORT!$B64,SALES!$B:$B,REPORT!BX$1)</f>
        <v>216.39999999999998</v>
      </c>
      <c r="BY64" s="27">
        <f>SUMIFS(SALES!$L:$L,SALES!$A:$A,REPORT!$B$62,SALES!$F:$F,REPORT!$B64,SALES!$B:$B,REPORT!BY$1)</f>
        <v>77.599999999999994</v>
      </c>
      <c r="BZ64" s="27">
        <f>SUMIFS(SALES!$L:$L,SALES!$A:$A,REPORT!$B$62,SALES!$F:$F,REPORT!$B64,SALES!$B:$B,REPORT!BZ$1)</f>
        <v>74.400000000000006</v>
      </c>
      <c r="CA64" s="27">
        <f>SUMIFS(SALES!$L:$L,SALES!$A:$A,REPORT!$B$62,SALES!$F:$F,REPORT!$B64,SALES!$B:$B,REPORT!CA$1)</f>
        <v>0</v>
      </c>
      <c r="CB64" s="27">
        <f>SUMIFS(SALES!$L:$L,SALES!$A:$A,REPORT!$B$62,SALES!$F:$F,REPORT!$B64,SALES!$B:$B,REPORT!CB$1)</f>
        <v>151.6</v>
      </c>
      <c r="CC64" s="27">
        <f>SUMIFS(SALES!$L:$L,SALES!$A:$A,REPORT!$B$62,SALES!$F:$F,REPORT!$B64,SALES!$B:$B,REPORT!CC$1)</f>
        <v>0</v>
      </c>
    </row>
    <row r="65" spans="1:81" x14ac:dyDescent="0.3">
      <c r="A65" s="20" t="s">
        <v>428</v>
      </c>
      <c r="B65" s="19" t="s">
        <v>413</v>
      </c>
      <c r="C65" s="12">
        <f>G65+H65+I65+F65+E65+D65</f>
        <v>15</v>
      </c>
      <c r="D65" s="12">
        <f>SUM(M65:Q65)</f>
        <v>0</v>
      </c>
      <c r="E65" s="12">
        <f>SUM(R65:AC65)</f>
        <v>0</v>
      </c>
      <c r="F65" s="12">
        <f>SUM(AD65:AO65)</f>
        <v>0</v>
      </c>
      <c r="G65" s="12">
        <f>SUM(AP65:BA65)</f>
        <v>0</v>
      </c>
      <c r="H65" s="12">
        <f>SUM(BB65:BM65)</f>
        <v>15</v>
      </c>
      <c r="I65" s="12">
        <f>SUM(BN65:BY65)</f>
        <v>0</v>
      </c>
      <c r="J65" s="12">
        <f>SUM(BZ65:CK65)</f>
        <v>0</v>
      </c>
      <c r="K65" s="12"/>
      <c r="L65" s="12"/>
      <c r="M65" s="27">
        <f>SUMIFS(SALES!$L:$L,SALES!$A:$A,REPORT!$B$62,SALES!$F:$F,REPORT!$B65,SALES!$B:$B,REPORT!M$1)</f>
        <v>0</v>
      </c>
      <c r="N65" s="27">
        <f>SUMIFS(SALES!$L:$L,SALES!$A:$A,REPORT!$B$62,SALES!$F:$F,REPORT!$B65,SALES!$B:$B,REPORT!N$1)</f>
        <v>0</v>
      </c>
      <c r="O65" s="27">
        <f>SUMIFS(SALES!$L:$L,SALES!$A:$A,REPORT!$B$62,SALES!$F:$F,REPORT!$B65,SALES!$B:$B,REPORT!O$1)</f>
        <v>0</v>
      </c>
      <c r="P65" s="27">
        <f>SUMIFS(SALES!$L:$L,SALES!$A:$A,REPORT!$B$62,SALES!$F:$F,REPORT!$B65,SALES!$B:$B,REPORT!P$1)</f>
        <v>0</v>
      </c>
      <c r="Q65" s="27">
        <f>SUMIFS(SALES!$L:$L,SALES!$A:$A,REPORT!$B$62,SALES!$F:$F,REPORT!$B65,SALES!$B:$B,REPORT!Q$1)</f>
        <v>0</v>
      </c>
      <c r="R65" s="27">
        <f>SUMIFS(SALES!$L:$L,SALES!$A:$A,REPORT!$B$62,SALES!$F:$F,REPORT!$B65,SALES!$B:$B,REPORT!R$1)</f>
        <v>0</v>
      </c>
      <c r="S65" s="27">
        <f>SUMIFS(SALES!$L:$L,SALES!$A:$A,REPORT!$B$62,SALES!$F:$F,REPORT!$B65,SALES!$B:$B,REPORT!S$1)</f>
        <v>0</v>
      </c>
      <c r="T65" s="27">
        <f>SUMIFS(SALES!$L:$L,SALES!$A:$A,REPORT!$B$62,SALES!$F:$F,REPORT!$B65,SALES!$B:$B,REPORT!T$1)</f>
        <v>0</v>
      </c>
      <c r="U65" s="27">
        <f>SUMIFS(SALES!$L:$L,SALES!$A:$A,REPORT!$B$62,SALES!$F:$F,REPORT!$B65,SALES!$B:$B,REPORT!U$1)</f>
        <v>0</v>
      </c>
      <c r="V65" s="27">
        <f>SUMIFS(SALES!$L:$L,SALES!$A:$A,REPORT!$B$62,SALES!$F:$F,REPORT!$B65,SALES!$B:$B,REPORT!V$1)</f>
        <v>0</v>
      </c>
      <c r="W65" s="27">
        <f>SUMIFS(SALES!$L:$L,SALES!$A:$A,REPORT!$B$62,SALES!$F:$F,REPORT!$B65,SALES!$B:$B,REPORT!W$1)</f>
        <v>0</v>
      </c>
      <c r="X65" s="27">
        <f>SUMIFS(SALES!$L:$L,SALES!$A:$A,REPORT!$B$62,SALES!$F:$F,REPORT!$B65,SALES!$B:$B,REPORT!X$1)</f>
        <v>0</v>
      </c>
      <c r="Y65" s="27">
        <f>SUMIFS(SALES!$L:$L,SALES!$A:$A,REPORT!$B$62,SALES!$F:$F,REPORT!$B65,SALES!$B:$B,REPORT!Y$1)</f>
        <v>0</v>
      </c>
      <c r="Z65" s="27">
        <f>SUMIFS(SALES!$L:$L,SALES!$A:$A,REPORT!$B$62,SALES!$F:$F,REPORT!$B65,SALES!$B:$B,REPORT!Z$1)</f>
        <v>0</v>
      </c>
      <c r="AA65" s="27">
        <f>SUMIFS(SALES!$L:$L,SALES!$A:$A,REPORT!$B$62,SALES!$F:$F,REPORT!$B65,SALES!$B:$B,REPORT!AA$1)</f>
        <v>0</v>
      </c>
      <c r="AB65" s="27">
        <f>SUMIFS(SALES!$L:$L,SALES!$A:$A,REPORT!$B$62,SALES!$F:$F,REPORT!$B65,SALES!$B:$B,REPORT!AB$1)</f>
        <v>0</v>
      </c>
      <c r="AC65" s="27">
        <f>SUMIFS(SALES!$L:$L,SALES!$A:$A,REPORT!$B$62,SALES!$F:$F,REPORT!$B65,SALES!$B:$B,REPORT!AC$1)</f>
        <v>0</v>
      </c>
      <c r="AD65" s="27">
        <f>SUMIFS(SALES!$L:$L,SALES!$A:$A,REPORT!$B$62,SALES!$F:$F,REPORT!$B65,SALES!$B:$B,REPORT!AD$1)</f>
        <v>0</v>
      </c>
      <c r="AE65" s="27">
        <f>SUMIFS(SALES!$L:$L,SALES!$A:$A,REPORT!$B$62,SALES!$F:$F,REPORT!$B65,SALES!$B:$B,REPORT!AE$1)</f>
        <v>0</v>
      </c>
      <c r="AF65" s="27">
        <f>SUMIFS(SALES!$L:$L,SALES!$A:$A,REPORT!$B$62,SALES!$F:$F,REPORT!$B65,SALES!$B:$B,REPORT!AF$1)</f>
        <v>0</v>
      </c>
      <c r="AG65" s="27">
        <f>SUMIFS(SALES!$L:$L,SALES!$A:$A,REPORT!$B$62,SALES!$F:$F,REPORT!$B65,SALES!$B:$B,REPORT!AG$1)</f>
        <v>0</v>
      </c>
      <c r="AH65" s="27">
        <f>SUMIFS(SALES!$L:$L,SALES!$A:$A,REPORT!$B$62,SALES!$F:$F,REPORT!$B65,SALES!$B:$B,REPORT!AH$1)</f>
        <v>0</v>
      </c>
      <c r="AI65" s="27">
        <f>SUMIFS(SALES!$L:$L,SALES!$A:$A,REPORT!$B$62,SALES!$F:$F,REPORT!$B65,SALES!$B:$B,REPORT!AI$1)</f>
        <v>0</v>
      </c>
      <c r="AJ65" s="27">
        <f>SUMIFS(SALES!$L:$L,SALES!$A:$A,REPORT!$B$62,SALES!$F:$F,REPORT!$B65,SALES!$B:$B,REPORT!AJ$1)</f>
        <v>0</v>
      </c>
      <c r="AK65" s="27">
        <f>SUMIFS(SALES!$L:$L,SALES!$A:$A,REPORT!$B$62,SALES!$F:$F,REPORT!$B65,SALES!$B:$B,REPORT!AK$1)</f>
        <v>0</v>
      </c>
      <c r="AL65" s="27">
        <f>SUMIFS(SALES!$L:$L,SALES!$A:$A,REPORT!$B$62,SALES!$F:$F,REPORT!$B65,SALES!$B:$B,REPORT!AL$1)</f>
        <v>0</v>
      </c>
      <c r="AM65" s="27">
        <f>SUMIFS(SALES!$L:$L,SALES!$A:$A,REPORT!$B$62,SALES!$F:$F,REPORT!$B65,SALES!$B:$B,REPORT!AM$1)</f>
        <v>0</v>
      </c>
      <c r="AN65" s="27">
        <f>SUMIFS(SALES!$L:$L,SALES!$A:$A,REPORT!$B$62,SALES!$F:$F,REPORT!$B65,SALES!$B:$B,REPORT!AN$1)</f>
        <v>0</v>
      </c>
      <c r="AO65" s="27">
        <f>SUMIFS(SALES!$L:$L,SALES!$A:$A,REPORT!$B$62,SALES!$F:$F,REPORT!$B65,SALES!$B:$B,REPORT!AO$1)</f>
        <v>0</v>
      </c>
      <c r="AP65" s="27">
        <f>SUMIFS(SALES!$L:$L,SALES!$A:$A,REPORT!$B$62,SALES!$F:$F,REPORT!$B65,SALES!$B:$B,REPORT!AP$1)</f>
        <v>0</v>
      </c>
      <c r="AQ65" s="27">
        <f>SUMIFS(SALES!$L:$L,SALES!$A:$A,REPORT!$B$62,SALES!$F:$F,REPORT!$B65,SALES!$B:$B,REPORT!AQ$1)</f>
        <v>0</v>
      </c>
      <c r="AR65" s="27">
        <f>SUMIFS(SALES!$L:$L,SALES!$A:$A,REPORT!$B$62,SALES!$F:$F,REPORT!$B65,SALES!$B:$B,REPORT!AR$1)</f>
        <v>0</v>
      </c>
      <c r="AS65" s="27">
        <f>SUMIFS(SALES!$L:$L,SALES!$A:$A,REPORT!$B$62,SALES!$F:$F,REPORT!$B65,SALES!$B:$B,REPORT!AS$1)</f>
        <v>0</v>
      </c>
      <c r="AT65" s="27">
        <f>SUMIFS(SALES!$L:$L,SALES!$A:$A,REPORT!$B$62,SALES!$F:$F,REPORT!$B65,SALES!$B:$B,REPORT!AT$1)</f>
        <v>0</v>
      </c>
      <c r="AU65" s="27">
        <f>SUMIFS(SALES!$L:$L,SALES!$A:$A,REPORT!$B$62,SALES!$F:$F,REPORT!$B65,SALES!$B:$B,REPORT!AU$1)</f>
        <v>0</v>
      </c>
      <c r="AV65" s="27">
        <f>SUMIFS(SALES!$L:$L,SALES!$A:$A,REPORT!$B$62,SALES!$F:$F,REPORT!$B65,SALES!$B:$B,REPORT!AV$1)</f>
        <v>0</v>
      </c>
      <c r="AW65" s="27">
        <f>SUMIFS(SALES!$L:$L,SALES!$A:$A,REPORT!$B$62,SALES!$F:$F,REPORT!$B65,SALES!$B:$B,REPORT!AW$1)</f>
        <v>0</v>
      </c>
      <c r="AX65" s="27">
        <f>SUMIFS(SALES!$L:$L,SALES!$A:$A,REPORT!$B$62,SALES!$F:$F,REPORT!$B65,SALES!$B:$B,REPORT!AX$1)</f>
        <v>0</v>
      </c>
      <c r="AY65" s="27">
        <f>SUMIFS(SALES!$L:$L,SALES!$A:$A,REPORT!$B$62,SALES!$F:$F,REPORT!$B65,SALES!$B:$B,REPORT!AY$1)</f>
        <v>0</v>
      </c>
      <c r="AZ65" s="27">
        <f>SUMIFS(SALES!$L:$L,SALES!$A:$A,REPORT!$B$62,SALES!$F:$F,REPORT!$B65,SALES!$B:$B,REPORT!AZ$1)</f>
        <v>0</v>
      </c>
      <c r="BA65" s="27">
        <f>SUMIFS(SALES!$L:$L,SALES!$A:$A,REPORT!$B$62,SALES!$F:$F,REPORT!$B65,SALES!$B:$B,REPORT!BA$1)</f>
        <v>0</v>
      </c>
      <c r="BB65" s="27">
        <f>SUMIFS(SALES!$L:$L,SALES!$A:$A,REPORT!$B$62,SALES!$F:$F,REPORT!$B65,SALES!$B:$B,REPORT!BB$1)</f>
        <v>0</v>
      </c>
      <c r="BC65" s="27">
        <f>SUMIFS(SALES!$L:$L,SALES!$A:$A,REPORT!$B$62,SALES!$F:$F,REPORT!$B65,SALES!$B:$B,REPORT!BC$1)</f>
        <v>15</v>
      </c>
      <c r="BD65" s="27">
        <f>SUMIFS(SALES!$L:$L,SALES!$A:$A,REPORT!$B$62,SALES!$F:$F,REPORT!$B65,SALES!$B:$B,REPORT!BD$1)</f>
        <v>0</v>
      </c>
      <c r="BE65" s="27">
        <f>SUMIFS(SALES!$L:$L,SALES!$A:$A,REPORT!$B$62,SALES!$F:$F,REPORT!$B65,SALES!$B:$B,REPORT!BE$1)</f>
        <v>0</v>
      </c>
      <c r="BF65" s="27">
        <f>SUMIFS(SALES!$L:$L,SALES!$A:$A,REPORT!$B$62,SALES!$F:$F,REPORT!$B65,SALES!$B:$B,REPORT!BF$1)</f>
        <v>0</v>
      </c>
      <c r="BG65" s="27">
        <f>SUMIFS(SALES!$L:$L,SALES!$A:$A,REPORT!$B$62,SALES!$F:$F,REPORT!$B65,SALES!$B:$B,REPORT!BG$1)</f>
        <v>0</v>
      </c>
      <c r="BH65" s="27">
        <f>SUMIFS(SALES!$L:$L,SALES!$A:$A,REPORT!$B$62,SALES!$F:$F,REPORT!$B65,SALES!$B:$B,REPORT!BH$1)</f>
        <v>0</v>
      </c>
      <c r="BI65" s="27">
        <f>SUMIFS(SALES!$L:$L,SALES!$A:$A,REPORT!$B$62,SALES!$F:$F,REPORT!$B65,SALES!$B:$B,REPORT!BI$1)</f>
        <v>0</v>
      </c>
      <c r="BJ65" s="27">
        <f>SUMIFS(SALES!$L:$L,SALES!$A:$A,REPORT!$B$62,SALES!$F:$F,REPORT!$B65,SALES!$B:$B,REPORT!BJ$1)</f>
        <v>0</v>
      </c>
      <c r="BK65" s="27">
        <f>SUMIFS(SALES!$L:$L,SALES!$A:$A,REPORT!$B$62,SALES!$F:$F,REPORT!$B65,SALES!$B:$B,REPORT!BK$1)</f>
        <v>0</v>
      </c>
      <c r="BL65" s="27">
        <f>SUMIFS(SALES!$L:$L,SALES!$A:$A,REPORT!$B$62,SALES!$F:$F,REPORT!$B65,SALES!$B:$B,REPORT!BL$1)</f>
        <v>0</v>
      </c>
      <c r="BM65" s="27">
        <f>SUMIFS(SALES!$L:$L,SALES!$A:$A,REPORT!$B$62,SALES!$F:$F,REPORT!$B65,SALES!$B:$B,REPORT!BM$1)</f>
        <v>0</v>
      </c>
      <c r="BN65" s="27">
        <f>SUMIFS(SALES!$L:$L,SALES!$A:$A,REPORT!$B$62,SALES!$F:$F,REPORT!$B65,SALES!$B:$B,REPORT!BN$1)</f>
        <v>0</v>
      </c>
      <c r="BO65" s="27">
        <f>SUMIFS(SALES!$L:$L,SALES!$A:$A,REPORT!$B$62,SALES!$F:$F,REPORT!$B65,SALES!$B:$B,REPORT!BO$1)</f>
        <v>0</v>
      </c>
      <c r="BP65" s="27">
        <f>SUMIFS(SALES!$L:$L,SALES!$A:$A,REPORT!$B$62,SALES!$F:$F,REPORT!$B65,SALES!$B:$B,REPORT!BP$1)</f>
        <v>0</v>
      </c>
      <c r="BQ65" s="27">
        <f>SUMIFS(SALES!$L:$L,SALES!$A:$A,REPORT!$B$62,SALES!$F:$F,REPORT!$B65,SALES!$B:$B,REPORT!BQ$1)</f>
        <v>0</v>
      </c>
      <c r="BR65" s="27">
        <f>SUMIFS(SALES!$L:$L,SALES!$A:$A,REPORT!$B$62,SALES!$F:$F,REPORT!$B65,SALES!$B:$B,REPORT!BR$1)</f>
        <v>0</v>
      </c>
      <c r="BS65" s="27">
        <f>SUMIFS(SALES!$L:$L,SALES!$A:$A,REPORT!$B$62,SALES!$F:$F,REPORT!$B65,SALES!$B:$B,REPORT!BS$1)</f>
        <v>0</v>
      </c>
      <c r="BT65" s="27">
        <f>SUMIFS(SALES!$L:$L,SALES!$A:$A,REPORT!$B$62,SALES!$F:$F,REPORT!$B65,SALES!$B:$B,REPORT!BT$1)</f>
        <v>0</v>
      </c>
      <c r="BU65" s="27">
        <f>SUMIFS(SALES!$L:$L,SALES!$A:$A,REPORT!$B$62,SALES!$F:$F,REPORT!$B65,SALES!$B:$B,REPORT!BU$1)</f>
        <v>0</v>
      </c>
      <c r="BV65" s="27">
        <f>SUMIFS(SALES!$L:$L,SALES!$A:$A,REPORT!$B$62,SALES!$F:$F,REPORT!$B65,SALES!$B:$B,REPORT!BV$1)</f>
        <v>0</v>
      </c>
      <c r="BW65" s="27">
        <f>SUMIFS(SALES!$L:$L,SALES!$A:$A,REPORT!$B$62,SALES!$F:$F,REPORT!$B65,SALES!$B:$B,REPORT!BW$1)</f>
        <v>0</v>
      </c>
      <c r="BX65" s="27">
        <f>SUMIFS(SALES!$L:$L,SALES!$A:$A,REPORT!$B$62,SALES!$F:$F,REPORT!$B65,SALES!$B:$B,REPORT!BX$1)</f>
        <v>0</v>
      </c>
      <c r="BY65" s="27">
        <f>SUMIFS(SALES!$L:$L,SALES!$A:$A,REPORT!$B$62,SALES!$F:$F,REPORT!$B65,SALES!$B:$B,REPORT!BY$1)</f>
        <v>0</v>
      </c>
      <c r="BZ65" s="27">
        <f>SUMIFS(SALES!$L:$L,SALES!$A:$A,REPORT!$B$62,SALES!$F:$F,REPORT!$B65,SALES!$B:$B,REPORT!BZ$1)</f>
        <v>0</v>
      </c>
      <c r="CA65" s="27">
        <f>SUMIFS(SALES!$L:$L,SALES!$A:$A,REPORT!$B$62,SALES!$F:$F,REPORT!$B65,SALES!$B:$B,REPORT!CA$1)</f>
        <v>0</v>
      </c>
      <c r="CB65" s="27">
        <f>SUMIFS(SALES!$L:$L,SALES!$A:$A,REPORT!$B$62,SALES!$F:$F,REPORT!$B65,SALES!$B:$B,REPORT!CB$1)</f>
        <v>0</v>
      </c>
      <c r="CC65" s="27">
        <f>SUMIFS(SALES!$L:$L,SALES!$A:$A,REPORT!$B$62,SALES!$F:$F,REPORT!$B65,SALES!$B:$B,REPORT!CC$1)</f>
        <v>0</v>
      </c>
    </row>
    <row r="66" spans="1:81" x14ac:dyDescent="0.3">
      <c r="A66" s="20" t="s">
        <v>428</v>
      </c>
      <c r="B66" s="19" t="s">
        <v>5</v>
      </c>
      <c r="C66" s="12">
        <f>G66+H66+I66+F66+E66+D66</f>
        <v>0</v>
      </c>
      <c r="D66" s="12">
        <f>SUM(M66:Q66)</f>
        <v>0</v>
      </c>
      <c r="E66" s="12">
        <f>SUM(R66:AC66)</f>
        <v>0</v>
      </c>
      <c r="F66" s="12">
        <f>SUM(AD66:AO66)</f>
        <v>0</v>
      </c>
      <c r="G66" s="12">
        <f>SUM(AP66:BA66)</f>
        <v>0</v>
      </c>
      <c r="H66" s="12">
        <f>SUM(BB66:BM66)</f>
        <v>0</v>
      </c>
      <c r="I66" s="12">
        <f>SUM(BN66:BY66)</f>
        <v>0</v>
      </c>
      <c r="J66" s="12">
        <f>SUM(BZ66:CK66)</f>
        <v>0</v>
      </c>
      <c r="K66" s="12"/>
      <c r="L66" s="12"/>
      <c r="M66" s="27">
        <f>SUMIFS(SALES!$L:$L,SALES!$A:$A,REPORT!$B$62,SALES!$F:$F,REPORT!$B66,SALES!$B:$B,REPORT!M$1)</f>
        <v>0</v>
      </c>
      <c r="N66" s="27">
        <f>SUMIFS(SALES!$L:$L,SALES!$A:$A,REPORT!$B$62,SALES!$F:$F,REPORT!$B66,SALES!$B:$B,REPORT!N$1)</f>
        <v>0</v>
      </c>
      <c r="O66" s="27">
        <f>SUMIFS(SALES!$L:$L,SALES!$A:$A,REPORT!$B$62,SALES!$F:$F,REPORT!$B66,SALES!$B:$B,REPORT!O$1)</f>
        <v>0</v>
      </c>
      <c r="P66" s="27">
        <f>SUMIFS(SALES!$L:$L,SALES!$A:$A,REPORT!$B$62,SALES!$F:$F,REPORT!$B66,SALES!$B:$B,REPORT!P$1)</f>
        <v>0</v>
      </c>
      <c r="Q66" s="27">
        <f>SUMIFS(SALES!$L:$L,SALES!$A:$A,REPORT!$B$62,SALES!$F:$F,REPORT!$B66,SALES!$B:$B,REPORT!Q$1)</f>
        <v>0</v>
      </c>
      <c r="R66" s="27">
        <f>SUMIFS(SALES!$L:$L,SALES!$A:$A,REPORT!$B$62,SALES!$F:$F,REPORT!$B66,SALES!$B:$B,REPORT!R$1)</f>
        <v>0</v>
      </c>
      <c r="S66" s="27">
        <f>SUMIFS(SALES!$L:$L,SALES!$A:$A,REPORT!$B$62,SALES!$F:$F,REPORT!$B66,SALES!$B:$B,REPORT!S$1)</f>
        <v>0</v>
      </c>
      <c r="T66" s="27">
        <f>SUMIFS(SALES!$L:$L,SALES!$A:$A,REPORT!$B$62,SALES!$F:$F,REPORT!$B66,SALES!$B:$B,REPORT!T$1)</f>
        <v>0</v>
      </c>
      <c r="U66" s="27">
        <f>SUMIFS(SALES!$L:$L,SALES!$A:$A,REPORT!$B$62,SALES!$F:$F,REPORT!$B66,SALES!$B:$B,REPORT!U$1)</f>
        <v>0</v>
      </c>
      <c r="V66" s="27">
        <f>SUMIFS(SALES!$L:$L,SALES!$A:$A,REPORT!$B$62,SALES!$F:$F,REPORT!$B66,SALES!$B:$B,REPORT!V$1)</f>
        <v>0</v>
      </c>
      <c r="W66" s="27">
        <f>SUMIFS(SALES!$L:$L,SALES!$A:$A,REPORT!$B$62,SALES!$F:$F,REPORT!$B66,SALES!$B:$B,REPORT!W$1)</f>
        <v>0</v>
      </c>
      <c r="X66" s="27">
        <f>SUMIFS(SALES!$L:$L,SALES!$A:$A,REPORT!$B$62,SALES!$F:$F,REPORT!$B66,SALES!$B:$B,REPORT!X$1)</f>
        <v>0</v>
      </c>
      <c r="Y66" s="27">
        <f>SUMIFS(SALES!$L:$L,SALES!$A:$A,REPORT!$B$62,SALES!$F:$F,REPORT!$B66,SALES!$B:$B,REPORT!Y$1)</f>
        <v>0</v>
      </c>
      <c r="Z66" s="27">
        <f>SUMIFS(SALES!$L:$L,SALES!$A:$A,REPORT!$B$62,SALES!$F:$F,REPORT!$B66,SALES!$B:$B,REPORT!Z$1)</f>
        <v>0</v>
      </c>
      <c r="AA66" s="27">
        <f>SUMIFS(SALES!$L:$L,SALES!$A:$A,REPORT!$B$62,SALES!$F:$F,REPORT!$B66,SALES!$B:$B,REPORT!AA$1)</f>
        <v>0</v>
      </c>
      <c r="AB66" s="27">
        <f>SUMIFS(SALES!$L:$L,SALES!$A:$A,REPORT!$B$62,SALES!$F:$F,REPORT!$B66,SALES!$B:$B,REPORT!AB$1)</f>
        <v>0</v>
      </c>
      <c r="AC66" s="27">
        <f>SUMIFS(SALES!$L:$L,SALES!$A:$A,REPORT!$B$62,SALES!$F:$F,REPORT!$B66,SALES!$B:$B,REPORT!AC$1)</f>
        <v>0</v>
      </c>
      <c r="AD66" s="27">
        <f>SUMIFS(SALES!$L:$L,SALES!$A:$A,REPORT!$B$62,SALES!$F:$F,REPORT!$B66,SALES!$B:$B,REPORT!AD$1)</f>
        <v>0</v>
      </c>
      <c r="AE66" s="27">
        <f>SUMIFS(SALES!$L:$L,SALES!$A:$A,REPORT!$B$62,SALES!$F:$F,REPORT!$B66,SALES!$B:$B,REPORT!AE$1)</f>
        <v>0</v>
      </c>
      <c r="AF66" s="27">
        <f>SUMIFS(SALES!$L:$L,SALES!$A:$A,REPORT!$B$62,SALES!$F:$F,REPORT!$B66,SALES!$B:$B,REPORT!AF$1)</f>
        <v>0</v>
      </c>
      <c r="AG66" s="27">
        <f>SUMIFS(SALES!$L:$L,SALES!$A:$A,REPORT!$B$62,SALES!$F:$F,REPORT!$B66,SALES!$B:$B,REPORT!AG$1)</f>
        <v>0</v>
      </c>
      <c r="AH66" s="27">
        <f>SUMIFS(SALES!$L:$L,SALES!$A:$A,REPORT!$B$62,SALES!$F:$F,REPORT!$B66,SALES!$B:$B,REPORT!AH$1)</f>
        <v>0</v>
      </c>
      <c r="AI66" s="27">
        <f>SUMIFS(SALES!$L:$L,SALES!$A:$A,REPORT!$B$62,SALES!$F:$F,REPORT!$B66,SALES!$B:$B,REPORT!AI$1)</f>
        <v>0</v>
      </c>
      <c r="AJ66" s="27">
        <f>SUMIFS(SALES!$L:$L,SALES!$A:$A,REPORT!$B$62,SALES!$F:$F,REPORT!$B66,SALES!$B:$B,REPORT!AJ$1)</f>
        <v>0</v>
      </c>
      <c r="AK66" s="27">
        <f>SUMIFS(SALES!$L:$L,SALES!$A:$A,REPORT!$B$62,SALES!$F:$F,REPORT!$B66,SALES!$B:$B,REPORT!AK$1)</f>
        <v>0</v>
      </c>
      <c r="AL66" s="27">
        <f>SUMIFS(SALES!$L:$L,SALES!$A:$A,REPORT!$B$62,SALES!$F:$F,REPORT!$B66,SALES!$B:$B,REPORT!AL$1)</f>
        <v>0</v>
      </c>
      <c r="AM66" s="27">
        <f>SUMIFS(SALES!$L:$L,SALES!$A:$A,REPORT!$B$62,SALES!$F:$F,REPORT!$B66,SALES!$B:$B,REPORT!AM$1)</f>
        <v>0</v>
      </c>
      <c r="AN66" s="27">
        <f>SUMIFS(SALES!$L:$L,SALES!$A:$A,REPORT!$B$62,SALES!$F:$F,REPORT!$B66,SALES!$B:$B,REPORT!AN$1)</f>
        <v>0</v>
      </c>
      <c r="AO66" s="27">
        <f>SUMIFS(SALES!$L:$L,SALES!$A:$A,REPORT!$B$62,SALES!$F:$F,REPORT!$B66,SALES!$B:$B,REPORT!AO$1)</f>
        <v>0</v>
      </c>
      <c r="AP66" s="27">
        <f>SUMIFS(SALES!$L:$L,SALES!$A:$A,REPORT!$B$62,SALES!$F:$F,REPORT!$B66,SALES!$B:$B,REPORT!AP$1)</f>
        <v>0</v>
      </c>
      <c r="AQ66" s="27">
        <f>SUMIFS(SALES!$L:$L,SALES!$A:$A,REPORT!$B$62,SALES!$F:$F,REPORT!$B66,SALES!$B:$B,REPORT!AQ$1)</f>
        <v>0</v>
      </c>
      <c r="AR66" s="27">
        <f>SUMIFS(SALES!$L:$L,SALES!$A:$A,REPORT!$B$62,SALES!$F:$F,REPORT!$B66,SALES!$B:$B,REPORT!AR$1)</f>
        <v>0</v>
      </c>
      <c r="AS66" s="27">
        <f>SUMIFS(SALES!$L:$L,SALES!$A:$A,REPORT!$B$62,SALES!$F:$F,REPORT!$B66,SALES!$B:$B,REPORT!AS$1)</f>
        <v>0</v>
      </c>
      <c r="AT66" s="27">
        <f>SUMIFS(SALES!$L:$L,SALES!$A:$A,REPORT!$B$62,SALES!$F:$F,REPORT!$B66,SALES!$B:$B,REPORT!AT$1)</f>
        <v>0</v>
      </c>
      <c r="AU66" s="27">
        <f>SUMIFS(SALES!$L:$L,SALES!$A:$A,REPORT!$B$62,SALES!$F:$F,REPORT!$B66,SALES!$B:$B,REPORT!AU$1)</f>
        <v>0</v>
      </c>
      <c r="AV66" s="27">
        <f>SUMIFS(SALES!$L:$L,SALES!$A:$A,REPORT!$B$62,SALES!$F:$F,REPORT!$B66,SALES!$B:$B,REPORT!AV$1)</f>
        <v>0</v>
      </c>
      <c r="AW66" s="27">
        <f>SUMIFS(SALES!$L:$L,SALES!$A:$A,REPORT!$B$62,SALES!$F:$F,REPORT!$B66,SALES!$B:$B,REPORT!AW$1)</f>
        <v>0</v>
      </c>
      <c r="AX66" s="27">
        <f>SUMIFS(SALES!$L:$L,SALES!$A:$A,REPORT!$B$62,SALES!$F:$F,REPORT!$B66,SALES!$B:$B,REPORT!AX$1)</f>
        <v>0</v>
      </c>
      <c r="AY66" s="27">
        <f>SUMIFS(SALES!$L:$L,SALES!$A:$A,REPORT!$B$62,SALES!$F:$F,REPORT!$B66,SALES!$B:$B,REPORT!AY$1)</f>
        <v>0</v>
      </c>
      <c r="AZ66" s="27">
        <f>SUMIFS(SALES!$L:$L,SALES!$A:$A,REPORT!$B$62,SALES!$F:$F,REPORT!$B66,SALES!$B:$B,REPORT!AZ$1)</f>
        <v>0</v>
      </c>
      <c r="BA66" s="27">
        <f>SUMIFS(SALES!$L:$L,SALES!$A:$A,REPORT!$B$62,SALES!$F:$F,REPORT!$B66,SALES!$B:$B,REPORT!BA$1)</f>
        <v>0</v>
      </c>
      <c r="BB66" s="27">
        <f>SUMIFS(SALES!$L:$L,SALES!$A:$A,REPORT!$B$62,SALES!$F:$F,REPORT!$B66,SALES!$B:$B,REPORT!BB$1)</f>
        <v>0</v>
      </c>
      <c r="BC66" s="27">
        <f>SUMIFS(SALES!$L:$L,SALES!$A:$A,REPORT!$B$62,SALES!$F:$F,REPORT!$B66,SALES!$B:$B,REPORT!BC$1)</f>
        <v>0</v>
      </c>
      <c r="BD66" s="27">
        <f>SUMIFS(SALES!$L:$L,SALES!$A:$A,REPORT!$B$62,SALES!$F:$F,REPORT!$B66,SALES!$B:$B,REPORT!BD$1)</f>
        <v>0</v>
      </c>
      <c r="BE66" s="27">
        <f>SUMIFS(SALES!$L:$L,SALES!$A:$A,REPORT!$B$62,SALES!$F:$F,REPORT!$B66,SALES!$B:$B,REPORT!BE$1)</f>
        <v>0</v>
      </c>
      <c r="BF66" s="27">
        <f>SUMIFS(SALES!$L:$L,SALES!$A:$A,REPORT!$B$62,SALES!$F:$F,REPORT!$B66,SALES!$B:$B,REPORT!BF$1)</f>
        <v>0</v>
      </c>
      <c r="BG66" s="27">
        <f>SUMIFS(SALES!$L:$L,SALES!$A:$A,REPORT!$B$62,SALES!$F:$F,REPORT!$B66,SALES!$B:$B,REPORT!BG$1)</f>
        <v>0</v>
      </c>
      <c r="BH66" s="27">
        <f>SUMIFS(SALES!$L:$L,SALES!$A:$A,REPORT!$B$62,SALES!$F:$F,REPORT!$B66,SALES!$B:$B,REPORT!BH$1)</f>
        <v>0</v>
      </c>
      <c r="BI66" s="27">
        <f>SUMIFS(SALES!$L:$L,SALES!$A:$A,REPORT!$B$62,SALES!$F:$F,REPORT!$B66,SALES!$B:$B,REPORT!BI$1)</f>
        <v>0</v>
      </c>
      <c r="BJ66" s="27">
        <f>SUMIFS(SALES!$L:$L,SALES!$A:$A,REPORT!$B$62,SALES!$F:$F,REPORT!$B66,SALES!$B:$B,REPORT!BJ$1)</f>
        <v>0</v>
      </c>
      <c r="BK66" s="27">
        <f>SUMIFS(SALES!$L:$L,SALES!$A:$A,REPORT!$B$62,SALES!$F:$F,REPORT!$B66,SALES!$B:$B,REPORT!BK$1)</f>
        <v>0</v>
      </c>
      <c r="BL66" s="27">
        <f>SUMIFS(SALES!$L:$L,SALES!$A:$A,REPORT!$B$62,SALES!$F:$F,REPORT!$B66,SALES!$B:$B,REPORT!BL$1)</f>
        <v>0</v>
      </c>
      <c r="BM66" s="27">
        <f>SUMIFS(SALES!$L:$L,SALES!$A:$A,REPORT!$B$62,SALES!$F:$F,REPORT!$B66,SALES!$B:$B,REPORT!BM$1)</f>
        <v>0</v>
      </c>
      <c r="BN66" s="27">
        <f>SUMIFS(SALES!$L:$L,SALES!$A:$A,REPORT!$B$62,SALES!$F:$F,REPORT!$B66,SALES!$B:$B,REPORT!BN$1)</f>
        <v>0</v>
      </c>
      <c r="BO66" s="27">
        <f>SUMIFS(SALES!$L:$L,SALES!$A:$A,REPORT!$B$62,SALES!$F:$F,REPORT!$B66,SALES!$B:$B,REPORT!BO$1)</f>
        <v>0</v>
      </c>
      <c r="BP66" s="27">
        <f>SUMIFS(SALES!$L:$L,SALES!$A:$A,REPORT!$B$62,SALES!$F:$F,REPORT!$B66,SALES!$B:$B,REPORT!BP$1)</f>
        <v>0</v>
      </c>
      <c r="BQ66" s="27">
        <f>SUMIFS(SALES!$L:$L,SALES!$A:$A,REPORT!$B$62,SALES!$F:$F,REPORT!$B66,SALES!$B:$B,REPORT!BQ$1)</f>
        <v>0</v>
      </c>
      <c r="BR66" s="27">
        <f>SUMIFS(SALES!$L:$L,SALES!$A:$A,REPORT!$B$62,SALES!$F:$F,REPORT!$B66,SALES!$B:$B,REPORT!BR$1)</f>
        <v>0</v>
      </c>
      <c r="BS66" s="27">
        <f>SUMIFS(SALES!$L:$L,SALES!$A:$A,REPORT!$B$62,SALES!$F:$F,REPORT!$B66,SALES!$B:$B,REPORT!BS$1)</f>
        <v>0</v>
      </c>
      <c r="BT66" s="27">
        <f>SUMIFS(SALES!$L:$L,SALES!$A:$A,REPORT!$B$62,SALES!$F:$F,REPORT!$B66,SALES!$B:$B,REPORT!BT$1)</f>
        <v>0</v>
      </c>
      <c r="BU66" s="27">
        <f>SUMIFS(SALES!$L:$L,SALES!$A:$A,REPORT!$B$62,SALES!$F:$F,REPORT!$B66,SALES!$B:$B,REPORT!BU$1)</f>
        <v>0</v>
      </c>
      <c r="BV66" s="27">
        <f>SUMIFS(SALES!$L:$L,SALES!$A:$A,REPORT!$B$62,SALES!$F:$F,REPORT!$B66,SALES!$B:$B,REPORT!BV$1)</f>
        <v>0</v>
      </c>
      <c r="BW66" s="27">
        <f>SUMIFS(SALES!$L:$L,SALES!$A:$A,REPORT!$B$62,SALES!$F:$F,REPORT!$B66,SALES!$B:$B,REPORT!BW$1)</f>
        <v>0</v>
      </c>
      <c r="BX66" s="27">
        <f>SUMIFS(SALES!$L:$L,SALES!$A:$A,REPORT!$B$62,SALES!$F:$F,REPORT!$B66,SALES!$B:$B,REPORT!BX$1)</f>
        <v>0</v>
      </c>
      <c r="BY66" s="27">
        <f>SUMIFS(SALES!$L:$L,SALES!$A:$A,REPORT!$B$62,SALES!$F:$F,REPORT!$B66,SALES!$B:$B,REPORT!BY$1)</f>
        <v>0</v>
      </c>
      <c r="BZ66" s="27">
        <f>SUMIFS(SALES!$L:$L,SALES!$A:$A,REPORT!$B$62,SALES!$F:$F,REPORT!$B66,SALES!$B:$B,REPORT!BZ$1)</f>
        <v>0</v>
      </c>
      <c r="CA66" s="27">
        <f>SUMIFS(SALES!$L:$L,SALES!$A:$A,REPORT!$B$62,SALES!$F:$F,REPORT!$B66,SALES!$B:$B,REPORT!CA$1)</f>
        <v>0</v>
      </c>
      <c r="CB66" s="27">
        <f>SUMIFS(SALES!$L:$L,SALES!$A:$A,REPORT!$B$62,SALES!$F:$F,REPORT!$B66,SALES!$B:$B,REPORT!CB$1)</f>
        <v>0</v>
      </c>
      <c r="CC66" s="27">
        <f>SUMIFS(SALES!$L:$L,SALES!$A:$A,REPORT!$B$62,SALES!$F:$F,REPORT!$B66,SALES!$B:$B,REPORT!CC$1)</f>
        <v>0</v>
      </c>
    </row>
    <row r="67" spans="1:81" x14ac:dyDescent="0.3">
      <c r="A67" s="20" t="s">
        <v>428</v>
      </c>
      <c r="B67" s="19" t="s">
        <v>1</v>
      </c>
      <c r="C67" s="12">
        <f>G67+H67+I67+F67+E67+D67</f>
        <v>151.5</v>
      </c>
      <c r="D67" s="12">
        <f>SUM(M67:Q67)</f>
        <v>0</v>
      </c>
      <c r="E67" s="12">
        <f>SUM(R67:AC67)</f>
        <v>0</v>
      </c>
      <c r="F67" s="12">
        <f>SUM(AD67:AO67)</f>
        <v>0</v>
      </c>
      <c r="G67" s="12">
        <f>SUM(AP67:BA67)</f>
        <v>25.8</v>
      </c>
      <c r="H67" s="12">
        <f>SUM(BB67:BM67)</f>
        <v>73</v>
      </c>
      <c r="I67" s="12">
        <f>SUM(BN67:BY67)</f>
        <v>52.699999999999996</v>
      </c>
      <c r="J67" s="12">
        <f>SUM(BZ67:CK67)</f>
        <v>14.3</v>
      </c>
      <c r="K67" s="12"/>
      <c r="L67" s="12"/>
      <c r="M67" s="27">
        <f>SUMIFS(SALES!$L:$L,SALES!$A:$A,REPORT!$B$62,SALES!$F:$F,REPORT!$B67,SALES!$B:$B,REPORT!M$1)</f>
        <v>0</v>
      </c>
      <c r="N67" s="27">
        <f>SUMIFS(SALES!$L:$L,SALES!$A:$A,REPORT!$B$62,SALES!$F:$F,REPORT!$B67,SALES!$B:$B,REPORT!N$1)</f>
        <v>0</v>
      </c>
      <c r="O67" s="27">
        <f>SUMIFS(SALES!$L:$L,SALES!$A:$A,REPORT!$B$62,SALES!$F:$F,REPORT!$B67,SALES!$B:$B,REPORT!O$1)</f>
        <v>0</v>
      </c>
      <c r="P67" s="27">
        <f>SUMIFS(SALES!$L:$L,SALES!$A:$A,REPORT!$B$62,SALES!$F:$F,REPORT!$B67,SALES!$B:$B,REPORT!P$1)</f>
        <v>0</v>
      </c>
      <c r="Q67" s="27">
        <f>SUMIFS(SALES!$L:$L,SALES!$A:$A,REPORT!$B$62,SALES!$F:$F,REPORT!$B67,SALES!$B:$B,REPORT!Q$1)</f>
        <v>0</v>
      </c>
      <c r="R67" s="27">
        <f>SUMIFS(SALES!$L:$L,SALES!$A:$A,REPORT!$B$62,SALES!$F:$F,REPORT!$B67,SALES!$B:$B,REPORT!R$1)</f>
        <v>0</v>
      </c>
      <c r="S67" s="27">
        <f>SUMIFS(SALES!$L:$L,SALES!$A:$A,REPORT!$B$62,SALES!$F:$F,REPORT!$B67,SALES!$B:$B,REPORT!S$1)</f>
        <v>0</v>
      </c>
      <c r="T67" s="27">
        <f>SUMIFS(SALES!$L:$L,SALES!$A:$A,REPORT!$B$62,SALES!$F:$F,REPORT!$B67,SALES!$B:$B,REPORT!T$1)</f>
        <v>0</v>
      </c>
      <c r="U67" s="27">
        <f>SUMIFS(SALES!$L:$L,SALES!$A:$A,REPORT!$B$62,SALES!$F:$F,REPORT!$B67,SALES!$B:$B,REPORT!U$1)</f>
        <v>0</v>
      </c>
      <c r="V67" s="27">
        <f>SUMIFS(SALES!$L:$L,SALES!$A:$A,REPORT!$B$62,SALES!$F:$F,REPORT!$B67,SALES!$B:$B,REPORT!V$1)</f>
        <v>0</v>
      </c>
      <c r="W67" s="27">
        <f>SUMIFS(SALES!$L:$L,SALES!$A:$A,REPORT!$B$62,SALES!$F:$F,REPORT!$B67,SALES!$B:$B,REPORT!W$1)</f>
        <v>0</v>
      </c>
      <c r="X67" s="27">
        <f>SUMIFS(SALES!$L:$L,SALES!$A:$A,REPORT!$B$62,SALES!$F:$F,REPORT!$B67,SALES!$B:$B,REPORT!X$1)</f>
        <v>0</v>
      </c>
      <c r="Y67" s="27">
        <f>SUMIFS(SALES!$L:$L,SALES!$A:$A,REPORT!$B$62,SALES!$F:$F,REPORT!$B67,SALES!$B:$B,REPORT!Y$1)</f>
        <v>0</v>
      </c>
      <c r="Z67" s="27">
        <f>SUMIFS(SALES!$L:$L,SALES!$A:$A,REPORT!$B$62,SALES!$F:$F,REPORT!$B67,SALES!$B:$B,REPORT!Z$1)</f>
        <v>0</v>
      </c>
      <c r="AA67" s="27">
        <f>SUMIFS(SALES!$L:$L,SALES!$A:$A,REPORT!$B$62,SALES!$F:$F,REPORT!$B67,SALES!$B:$B,REPORT!AA$1)</f>
        <v>0</v>
      </c>
      <c r="AB67" s="27">
        <f>SUMIFS(SALES!$L:$L,SALES!$A:$A,REPORT!$B$62,SALES!$F:$F,REPORT!$B67,SALES!$B:$B,REPORT!AB$1)</f>
        <v>0</v>
      </c>
      <c r="AC67" s="27">
        <f>SUMIFS(SALES!$L:$L,SALES!$A:$A,REPORT!$B$62,SALES!$F:$F,REPORT!$B67,SALES!$B:$B,REPORT!AC$1)</f>
        <v>0</v>
      </c>
      <c r="AD67" s="27">
        <f>SUMIFS(SALES!$L:$L,SALES!$A:$A,REPORT!$B$62,SALES!$F:$F,REPORT!$B67,SALES!$B:$B,REPORT!AD$1)</f>
        <v>0</v>
      </c>
      <c r="AE67" s="27">
        <f>SUMIFS(SALES!$L:$L,SALES!$A:$A,REPORT!$B$62,SALES!$F:$F,REPORT!$B67,SALES!$B:$B,REPORT!AE$1)</f>
        <v>0</v>
      </c>
      <c r="AF67" s="27">
        <f>SUMIFS(SALES!$L:$L,SALES!$A:$A,REPORT!$B$62,SALES!$F:$F,REPORT!$B67,SALES!$B:$B,REPORT!AF$1)</f>
        <v>0</v>
      </c>
      <c r="AG67" s="27">
        <f>SUMIFS(SALES!$L:$L,SALES!$A:$A,REPORT!$B$62,SALES!$F:$F,REPORT!$B67,SALES!$B:$B,REPORT!AG$1)</f>
        <v>0</v>
      </c>
      <c r="AH67" s="27">
        <f>SUMIFS(SALES!$L:$L,SALES!$A:$A,REPORT!$B$62,SALES!$F:$F,REPORT!$B67,SALES!$B:$B,REPORT!AH$1)</f>
        <v>0</v>
      </c>
      <c r="AI67" s="27">
        <f>SUMIFS(SALES!$L:$L,SALES!$A:$A,REPORT!$B$62,SALES!$F:$F,REPORT!$B67,SALES!$B:$B,REPORT!AI$1)</f>
        <v>0</v>
      </c>
      <c r="AJ67" s="27">
        <f>SUMIFS(SALES!$L:$L,SALES!$A:$A,REPORT!$B$62,SALES!$F:$F,REPORT!$B67,SALES!$B:$B,REPORT!AJ$1)</f>
        <v>0</v>
      </c>
      <c r="AK67" s="27">
        <f>SUMIFS(SALES!$L:$L,SALES!$A:$A,REPORT!$B$62,SALES!$F:$F,REPORT!$B67,SALES!$B:$B,REPORT!AK$1)</f>
        <v>0</v>
      </c>
      <c r="AL67" s="27">
        <f>SUMIFS(SALES!$L:$L,SALES!$A:$A,REPORT!$B$62,SALES!$F:$F,REPORT!$B67,SALES!$B:$B,REPORT!AL$1)</f>
        <v>0</v>
      </c>
      <c r="AM67" s="27">
        <f>SUMIFS(SALES!$L:$L,SALES!$A:$A,REPORT!$B$62,SALES!$F:$F,REPORT!$B67,SALES!$B:$B,REPORT!AM$1)</f>
        <v>0</v>
      </c>
      <c r="AN67" s="27">
        <f>SUMIFS(SALES!$L:$L,SALES!$A:$A,REPORT!$B$62,SALES!$F:$F,REPORT!$B67,SALES!$B:$B,REPORT!AN$1)</f>
        <v>0</v>
      </c>
      <c r="AO67" s="27">
        <f>SUMIFS(SALES!$L:$L,SALES!$A:$A,REPORT!$B$62,SALES!$F:$F,REPORT!$B67,SALES!$B:$B,REPORT!AO$1)</f>
        <v>0</v>
      </c>
      <c r="AP67" s="27">
        <f>SUMIFS(SALES!$L:$L,SALES!$A:$A,REPORT!$B$62,SALES!$F:$F,REPORT!$B67,SALES!$B:$B,REPORT!AP$1)</f>
        <v>25.8</v>
      </c>
      <c r="AQ67" s="27">
        <f>SUMIFS(SALES!$L:$L,SALES!$A:$A,REPORT!$B$62,SALES!$F:$F,REPORT!$B67,SALES!$B:$B,REPORT!AQ$1)</f>
        <v>0</v>
      </c>
      <c r="AR67" s="27">
        <f>SUMIFS(SALES!$L:$L,SALES!$A:$A,REPORT!$B$62,SALES!$F:$F,REPORT!$B67,SALES!$B:$B,REPORT!AR$1)</f>
        <v>0</v>
      </c>
      <c r="AS67" s="27">
        <f>SUMIFS(SALES!$L:$L,SALES!$A:$A,REPORT!$B$62,SALES!$F:$F,REPORT!$B67,SALES!$B:$B,REPORT!AS$1)</f>
        <v>0</v>
      </c>
      <c r="AT67" s="27">
        <f>SUMIFS(SALES!$L:$L,SALES!$A:$A,REPORT!$B$62,SALES!$F:$F,REPORT!$B67,SALES!$B:$B,REPORT!AT$1)</f>
        <v>0</v>
      </c>
      <c r="AU67" s="27">
        <f>SUMIFS(SALES!$L:$L,SALES!$A:$A,REPORT!$B$62,SALES!$F:$F,REPORT!$B67,SALES!$B:$B,REPORT!AU$1)</f>
        <v>0</v>
      </c>
      <c r="AV67" s="27">
        <f>SUMIFS(SALES!$L:$L,SALES!$A:$A,REPORT!$B$62,SALES!$F:$F,REPORT!$B67,SALES!$B:$B,REPORT!AV$1)</f>
        <v>0</v>
      </c>
      <c r="AW67" s="27">
        <f>SUMIFS(SALES!$L:$L,SALES!$A:$A,REPORT!$B$62,SALES!$F:$F,REPORT!$B67,SALES!$B:$B,REPORT!AW$1)</f>
        <v>0</v>
      </c>
      <c r="AX67" s="27">
        <f>SUMIFS(SALES!$L:$L,SALES!$A:$A,REPORT!$B$62,SALES!$F:$F,REPORT!$B67,SALES!$B:$B,REPORT!AX$1)</f>
        <v>0</v>
      </c>
      <c r="AY67" s="27">
        <f>SUMIFS(SALES!$L:$L,SALES!$A:$A,REPORT!$B$62,SALES!$F:$F,REPORT!$B67,SALES!$B:$B,REPORT!AY$1)</f>
        <v>0</v>
      </c>
      <c r="AZ67" s="27">
        <f>SUMIFS(SALES!$L:$L,SALES!$A:$A,REPORT!$B$62,SALES!$F:$F,REPORT!$B67,SALES!$B:$B,REPORT!AZ$1)</f>
        <v>0</v>
      </c>
      <c r="BA67" s="27">
        <f>SUMIFS(SALES!$L:$L,SALES!$A:$A,REPORT!$B$62,SALES!$F:$F,REPORT!$B67,SALES!$B:$B,REPORT!BA$1)</f>
        <v>0</v>
      </c>
      <c r="BB67" s="27">
        <f>SUMIFS(SALES!$L:$L,SALES!$A:$A,REPORT!$B$62,SALES!$F:$F,REPORT!$B67,SALES!$B:$B,REPORT!BB$1)</f>
        <v>0</v>
      </c>
      <c r="BC67" s="27">
        <f>SUMIFS(SALES!$L:$L,SALES!$A:$A,REPORT!$B$62,SALES!$F:$F,REPORT!$B67,SALES!$B:$B,REPORT!BC$1)</f>
        <v>22.3</v>
      </c>
      <c r="BD67" s="27">
        <f>SUMIFS(SALES!$L:$L,SALES!$A:$A,REPORT!$B$62,SALES!$F:$F,REPORT!$B67,SALES!$B:$B,REPORT!BD$1)</f>
        <v>0</v>
      </c>
      <c r="BE67" s="27">
        <f>SUMIFS(SALES!$L:$L,SALES!$A:$A,REPORT!$B$62,SALES!$F:$F,REPORT!$B67,SALES!$B:$B,REPORT!BE$1)</f>
        <v>38.400000000000006</v>
      </c>
      <c r="BF67" s="27">
        <f>SUMIFS(SALES!$L:$L,SALES!$A:$A,REPORT!$B$62,SALES!$F:$F,REPORT!$B67,SALES!$B:$B,REPORT!BF$1)</f>
        <v>0</v>
      </c>
      <c r="BG67" s="27">
        <f>SUMIFS(SALES!$L:$L,SALES!$A:$A,REPORT!$B$62,SALES!$F:$F,REPORT!$B67,SALES!$B:$B,REPORT!BG$1)</f>
        <v>0</v>
      </c>
      <c r="BH67" s="27">
        <f>SUMIFS(SALES!$L:$L,SALES!$A:$A,REPORT!$B$62,SALES!$F:$F,REPORT!$B67,SALES!$B:$B,REPORT!BH$1)</f>
        <v>0</v>
      </c>
      <c r="BI67" s="27">
        <f>SUMIFS(SALES!$L:$L,SALES!$A:$A,REPORT!$B$62,SALES!$F:$F,REPORT!$B67,SALES!$B:$B,REPORT!BI$1)</f>
        <v>0</v>
      </c>
      <c r="BJ67" s="27">
        <f>SUMIFS(SALES!$L:$L,SALES!$A:$A,REPORT!$B$62,SALES!$F:$F,REPORT!$B67,SALES!$B:$B,REPORT!BJ$1)</f>
        <v>12.3</v>
      </c>
      <c r="BK67" s="27">
        <f>SUMIFS(SALES!$L:$L,SALES!$A:$A,REPORT!$B$62,SALES!$F:$F,REPORT!$B67,SALES!$B:$B,REPORT!BK$1)</f>
        <v>0</v>
      </c>
      <c r="BL67" s="27">
        <f>SUMIFS(SALES!$L:$L,SALES!$A:$A,REPORT!$B$62,SALES!$F:$F,REPORT!$B67,SALES!$B:$B,REPORT!BL$1)</f>
        <v>0</v>
      </c>
      <c r="BM67" s="27">
        <f>SUMIFS(SALES!$L:$L,SALES!$A:$A,REPORT!$B$62,SALES!$F:$F,REPORT!$B67,SALES!$B:$B,REPORT!BM$1)</f>
        <v>0</v>
      </c>
      <c r="BN67" s="27">
        <f>SUMIFS(SALES!$L:$L,SALES!$A:$A,REPORT!$B$62,SALES!$F:$F,REPORT!$B67,SALES!$B:$B,REPORT!BN$1)</f>
        <v>26.9</v>
      </c>
      <c r="BO67" s="27">
        <f>SUMIFS(SALES!$L:$L,SALES!$A:$A,REPORT!$B$62,SALES!$F:$F,REPORT!$B67,SALES!$B:$B,REPORT!BO$1)</f>
        <v>0</v>
      </c>
      <c r="BP67" s="27">
        <f>SUMIFS(SALES!$L:$L,SALES!$A:$A,REPORT!$B$62,SALES!$F:$F,REPORT!$B67,SALES!$B:$B,REPORT!BP$1)</f>
        <v>0</v>
      </c>
      <c r="BQ67" s="27">
        <f>SUMIFS(SALES!$L:$L,SALES!$A:$A,REPORT!$B$62,SALES!$F:$F,REPORT!$B67,SALES!$B:$B,REPORT!BQ$1)</f>
        <v>0</v>
      </c>
      <c r="BR67" s="27">
        <f>SUMIFS(SALES!$L:$L,SALES!$A:$A,REPORT!$B$62,SALES!$F:$F,REPORT!$B67,SALES!$B:$B,REPORT!BR$1)</f>
        <v>0</v>
      </c>
      <c r="BS67" s="27">
        <f>SUMIFS(SALES!$L:$L,SALES!$A:$A,REPORT!$B$62,SALES!$F:$F,REPORT!$B67,SALES!$B:$B,REPORT!BS$1)</f>
        <v>0</v>
      </c>
      <c r="BT67" s="27">
        <f>SUMIFS(SALES!$L:$L,SALES!$A:$A,REPORT!$B$62,SALES!$F:$F,REPORT!$B67,SALES!$B:$B,REPORT!BT$1)</f>
        <v>0</v>
      </c>
      <c r="BU67" s="27">
        <f>SUMIFS(SALES!$L:$L,SALES!$A:$A,REPORT!$B$62,SALES!$F:$F,REPORT!$B67,SALES!$B:$B,REPORT!BU$1)</f>
        <v>12.9</v>
      </c>
      <c r="BV67" s="27">
        <f>SUMIFS(SALES!$L:$L,SALES!$A:$A,REPORT!$B$62,SALES!$F:$F,REPORT!$B67,SALES!$B:$B,REPORT!BV$1)</f>
        <v>0</v>
      </c>
      <c r="BW67" s="27">
        <f>SUMIFS(SALES!$L:$L,SALES!$A:$A,REPORT!$B$62,SALES!$F:$F,REPORT!$B67,SALES!$B:$B,REPORT!BW$1)</f>
        <v>0</v>
      </c>
      <c r="BX67" s="27">
        <f>SUMIFS(SALES!$L:$L,SALES!$A:$A,REPORT!$B$62,SALES!$F:$F,REPORT!$B67,SALES!$B:$B,REPORT!BX$1)</f>
        <v>12.9</v>
      </c>
      <c r="BY67" s="27">
        <f>SUMIFS(SALES!$L:$L,SALES!$A:$A,REPORT!$B$62,SALES!$F:$F,REPORT!$B67,SALES!$B:$B,REPORT!BY$1)</f>
        <v>0</v>
      </c>
      <c r="BZ67" s="27">
        <f>SUMIFS(SALES!$L:$L,SALES!$A:$A,REPORT!$B$62,SALES!$F:$F,REPORT!$B67,SALES!$B:$B,REPORT!BZ$1)</f>
        <v>0</v>
      </c>
      <c r="CA67" s="27">
        <f>SUMIFS(SALES!$L:$L,SALES!$A:$A,REPORT!$B$62,SALES!$F:$F,REPORT!$B67,SALES!$B:$B,REPORT!CA$1)</f>
        <v>14.3</v>
      </c>
      <c r="CB67" s="27">
        <f>SUMIFS(SALES!$L:$L,SALES!$A:$A,REPORT!$B$62,SALES!$F:$F,REPORT!$B67,SALES!$B:$B,REPORT!CB$1)</f>
        <v>0</v>
      </c>
      <c r="CC67" s="27">
        <f>SUMIFS(SALES!$L:$L,SALES!$A:$A,REPORT!$B$62,SALES!$F:$F,REPORT!$B67,SALES!$B:$B,REPORT!CC$1)</f>
        <v>0</v>
      </c>
    </row>
    <row r="68" spans="1:81" x14ac:dyDescent="0.3">
      <c r="A68" s="18" t="s">
        <v>427</v>
      </c>
      <c r="B68" s="18" t="s">
        <v>415</v>
      </c>
      <c r="C68" s="11">
        <f t="shared" ref="C68:AH68" si="124">SUM(C69:C73)</f>
        <v>302</v>
      </c>
      <c r="D68" s="11">
        <f t="shared" si="124"/>
        <v>0</v>
      </c>
      <c r="E68" s="11">
        <f t="shared" si="124"/>
        <v>0</v>
      </c>
      <c r="F68" s="11">
        <f t="shared" si="124"/>
        <v>0</v>
      </c>
      <c r="G68" s="11">
        <f t="shared" si="124"/>
        <v>302</v>
      </c>
      <c r="H68" s="11">
        <f t="shared" si="124"/>
        <v>0</v>
      </c>
      <c r="I68" s="11">
        <f t="shared" si="124"/>
        <v>0</v>
      </c>
      <c r="J68" s="11">
        <f t="shared" si="124"/>
        <v>0</v>
      </c>
      <c r="K68" s="11">
        <f t="shared" si="124"/>
        <v>0</v>
      </c>
      <c r="L68" s="11">
        <f t="shared" si="124"/>
        <v>0</v>
      </c>
      <c r="M68" s="10">
        <f t="shared" si="124"/>
        <v>0</v>
      </c>
      <c r="N68" s="10">
        <f t="shared" si="124"/>
        <v>0</v>
      </c>
      <c r="O68" s="10">
        <f t="shared" si="124"/>
        <v>0</v>
      </c>
      <c r="P68" s="10">
        <f t="shared" si="124"/>
        <v>0</v>
      </c>
      <c r="Q68" s="10">
        <f t="shared" si="124"/>
        <v>0</v>
      </c>
      <c r="R68" s="10">
        <f t="shared" si="124"/>
        <v>0</v>
      </c>
      <c r="S68" s="10">
        <f t="shared" si="124"/>
        <v>0</v>
      </c>
      <c r="T68" s="10">
        <f t="shared" si="124"/>
        <v>0</v>
      </c>
      <c r="U68" s="10">
        <f t="shared" si="124"/>
        <v>0</v>
      </c>
      <c r="V68" s="10">
        <f t="shared" si="124"/>
        <v>0</v>
      </c>
      <c r="W68" s="10">
        <f t="shared" si="124"/>
        <v>0</v>
      </c>
      <c r="X68" s="10">
        <f t="shared" si="124"/>
        <v>0</v>
      </c>
      <c r="Y68" s="10">
        <f t="shared" si="124"/>
        <v>0</v>
      </c>
      <c r="Z68" s="10">
        <f t="shared" si="124"/>
        <v>0</v>
      </c>
      <c r="AA68" s="10">
        <f t="shared" si="124"/>
        <v>0</v>
      </c>
      <c r="AB68" s="10">
        <f t="shared" si="124"/>
        <v>0</v>
      </c>
      <c r="AC68" s="10">
        <f t="shared" si="124"/>
        <v>0</v>
      </c>
      <c r="AD68" s="10">
        <f t="shared" si="124"/>
        <v>0</v>
      </c>
      <c r="AE68" s="10">
        <f t="shared" si="124"/>
        <v>0</v>
      </c>
      <c r="AF68" s="10">
        <f t="shared" si="124"/>
        <v>0</v>
      </c>
      <c r="AG68" s="10">
        <f t="shared" si="124"/>
        <v>0</v>
      </c>
      <c r="AH68" s="10">
        <f t="shared" si="124"/>
        <v>0</v>
      </c>
      <c r="AI68" s="10">
        <f t="shared" ref="AI68:BN68" si="125">SUM(AI69:AI73)</f>
        <v>0</v>
      </c>
      <c r="AJ68" s="10">
        <f t="shared" si="125"/>
        <v>0</v>
      </c>
      <c r="AK68" s="10">
        <f t="shared" si="125"/>
        <v>0</v>
      </c>
      <c r="AL68" s="10">
        <f t="shared" si="125"/>
        <v>0</v>
      </c>
      <c r="AM68" s="10">
        <f t="shared" si="125"/>
        <v>0</v>
      </c>
      <c r="AN68" s="10">
        <f t="shared" si="125"/>
        <v>0</v>
      </c>
      <c r="AO68" s="10">
        <f t="shared" si="125"/>
        <v>0</v>
      </c>
      <c r="AP68" s="10">
        <f t="shared" si="125"/>
        <v>70.699999999999989</v>
      </c>
      <c r="AQ68" s="10">
        <f t="shared" si="125"/>
        <v>59.6</v>
      </c>
      <c r="AR68" s="10">
        <f t="shared" si="125"/>
        <v>0</v>
      </c>
      <c r="AS68" s="10">
        <f t="shared" si="125"/>
        <v>0</v>
      </c>
      <c r="AT68" s="10">
        <f t="shared" si="125"/>
        <v>59.6</v>
      </c>
      <c r="AU68" s="10">
        <f t="shared" si="125"/>
        <v>14.9</v>
      </c>
      <c r="AV68" s="10">
        <f t="shared" si="125"/>
        <v>44.7</v>
      </c>
      <c r="AW68" s="10">
        <f t="shared" si="125"/>
        <v>14.9</v>
      </c>
      <c r="AX68" s="10">
        <f t="shared" si="125"/>
        <v>0</v>
      </c>
      <c r="AY68" s="10">
        <f t="shared" si="125"/>
        <v>0</v>
      </c>
      <c r="AZ68" s="10">
        <f t="shared" si="125"/>
        <v>0</v>
      </c>
      <c r="BA68" s="10">
        <f t="shared" si="125"/>
        <v>37.6</v>
      </c>
      <c r="BB68" s="10">
        <f t="shared" si="125"/>
        <v>0</v>
      </c>
      <c r="BC68" s="10">
        <f t="shared" si="125"/>
        <v>0</v>
      </c>
      <c r="BD68" s="10">
        <f t="shared" si="125"/>
        <v>0</v>
      </c>
      <c r="BE68" s="10">
        <f t="shared" si="125"/>
        <v>0</v>
      </c>
      <c r="BF68" s="10">
        <f t="shared" si="125"/>
        <v>0</v>
      </c>
      <c r="BG68" s="10">
        <f t="shared" si="125"/>
        <v>0</v>
      </c>
      <c r="BH68" s="10">
        <f t="shared" si="125"/>
        <v>0</v>
      </c>
      <c r="BI68" s="10">
        <f t="shared" si="125"/>
        <v>0</v>
      </c>
      <c r="BJ68" s="10">
        <f t="shared" si="125"/>
        <v>0</v>
      </c>
      <c r="BK68" s="10">
        <f t="shared" si="125"/>
        <v>0</v>
      </c>
      <c r="BL68" s="10">
        <f t="shared" si="125"/>
        <v>0</v>
      </c>
      <c r="BM68" s="10">
        <f t="shared" si="125"/>
        <v>0</v>
      </c>
      <c r="BN68" s="10">
        <f t="shared" si="125"/>
        <v>0</v>
      </c>
      <c r="BO68" s="10">
        <f t="shared" ref="BO68:CA68" si="126">SUM(BO69:BO73)</f>
        <v>0</v>
      </c>
      <c r="BP68" s="10">
        <f t="shared" si="126"/>
        <v>0</v>
      </c>
      <c r="BQ68" s="10">
        <f t="shared" si="126"/>
        <v>0</v>
      </c>
      <c r="BR68" s="10">
        <f t="shared" si="126"/>
        <v>0</v>
      </c>
      <c r="BS68" s="10">
        <f t="shared" si="126"/>
        <v>0</v>
      </c>
      <c r="BT68" s="10">
        <f t="shared" si="126"/>
        <v>0</v>
      </c>
      <c r="BU68" s="10">
        <f t="shared" si="126"/>
        <v>0</v>
      </c>
      <c r="BV68" s="10">
        <f t="shared" si="126"/>
        <v>0</v>
      </c>
      <c r="BW68" s="10">
        <f t="shared" si="126"/>
        <v>0</v>
      </c>
      <c r="BX68" s="10">
        <f t="shared" si="126"/>
        <v>0</v>
      </c>
      <c r="BY68" s="10">
        <f t="shared" si="126"/>
        <v>0</v>
      </c>
      <c r="BZ68" s="10">
        <f t="shared" si="126"/>
        <v>0</v>
      </c>
      <c r="CA68" s="10">
        <f t="shared" si="126"/>
        <v>0</v>
      </c>
      <c r="CB68" s="10">
        <f t="shared" ref="CB68:CC68" si="127">SUM(CB69:CB73)</f>
        <v>0</v>
      </c>
      <c r="CC68" s="10">
        <f t="shared" si="127"/>
        <v>0</v>
      </c>
    </row>
    <row r="69" spans="1:81" x14ac:dyDescent="0.3">
      <c r="A69" s="20" t="s">
        <v>428</v>
      </c>
      <c r="B69" s="19" t="s">
        <v>412</v>
      </c>
      <c r="C69" s="12">
        <f>G69+H69+I69+F69+E69+D69</f>
        <v>0</v>
      </c>
      <c r="D69" s="12">
        <f>SUM(M69:Q69)</f>
        <v>0</v>
      </c>
      <c r="E69" s="12">
        <f>SUM(R69:AC69)</f>
        <v>0</v>
      </c>
      <c r="F69" s="12">
        <f>SUM(AD69:AO69)</f>
        <v>0</v>
      </c>
      <c r="G69" s="12">
        <f>SUM(AP69:BA69)</f>
        <v>0</v>
      </c>
      <c r="H69" s="12">
        <f>SUM(BB69:BM69)</f>
        <v>0</v>
      </c>
      <c r="I69" s="12">
        <f t="shared" ref="I69:J73" si="128">SUM(BN69:BY69)</f>
        <v>0</v>
      </c>
      <c r="J69" s="12">
        <f t="shared" si="128"/>
        <v>0</v>
      </c>
      <c r="K69" s="12"/>
      <c r="L69" s="12"/>
      <c r="M69" s="27">
        <f>SUMIFS(SALES!$L:$L,SALES!$A:$A,REPORT!$B$68,SALES!$F:$F,REPORT!$B69,SALES!$B:$B,REPORT!M$1)</f>
        <v>0</v>
      </c>
      <c r="N69" s="27">
        <f>SUMIFS(SALES!$L:$L,SALES!$A:$A,REPORT!$B$68,SALES!$F:$F,REPORT!$B69,SALES!$B:$B,REPORT!N$1)</f>
        <v>0</v>
      </c>
      <c r="O69" s="27">
        <f>SUMIFS(SALES!$L:$L,SALES!$A:$A,REPORT!$B$68,SALES!$F:$F,REPORT!$B69,SALES!$B:$B,REPORT!O$1)</f>
        <v>0</v>
      </c>
      <c r="P69" s="27">
        <f>SUMIFS(SALES!$L:$L,SALES!$A:$A,REPORT!$B$68,SALES!$F:$F,REPORT!$B69,SALES!$B:$B,REPORT!P$1)</f>
        <v>0</v>
      </c>
      <c r="Q69" s="27">
        <f>SUMIFS(SALES!$L:$L,SALES!$A:$A,REPORT!$B$68,SALES!$F:$F,REPORT!$B69,SALES!$B:$B,REPORT!Q$1)</f>
        <v>0</v>
      </c>
      <c r="R69" s="27">
        <f>SUMIFS(SALES!$L:$L,SALES!$A:$A,REPORT!$B$68,SALES!$F:$F,REPORT!$B69,SALES!$B:$B,REPORT!R$1)</f>
        <v>0</v>
      </c>
      <c r="S69" s="27">
        <f>SUMIFS(SALES!$L:$L,SALES!$A:$A,REPORT!$B$68,SALES!$F:$F,REPORT!$B69,SALES!$B:$B,REPORT!S$1)</f>
        <v>0</v>
      </c>
      <c r="T69" s="27">
        <f>SUMIFS(SALES!$L:$L,SALES!$A:$A,REPORT!$B$68,SALES!$F:$F,REPORT!$B69,SALES!$B:$B,REPORT!T$1)</f>
        <v>0</v>
      </c>
      <c r="U69" s="27">
        <f>SUMIFS(SALES!$L:$L,SALES!$A:$A,REPORT!$B$68,SALES!$F:$F,REPORT!$B69,SALES!$B:$B,REPORT!U$1)</f>
        <v>0</v>
      </c>
      <c r="V69" s="27">
        <f>SUMIFS(SALES!$L:$L,SALES!$A:$A,REPORT!$B$68,SALES!$F:$F,REPORT!$B69,SALES!$B:$B,REPORT!V$1)</f>
        <v>0</v>
      </c>
      <c r="W69" s="27">
        <f>SUMIFS(SALES!$L:$L,SALES!$A:$A,REPORT!$B$68,SALES!$F:$F,REPORT!$B69,SALES!$B:$B,REPORT!W$1)</f>
        <v>0</v>
      </c>
      <c r="X69" s="27">
        <f>SUMIFS(SALES!$L:$L,SALES!$A:$A,REPORT!$B$68,SALES!$F:$F,REPORT!$B69,SALES!$B:$B,REPORT!X$1)</f>
        <v>0</v>
      </c>
      <c r="Y69" s="27">
        <f>SUMIFS(SALES!$L:$L,SALES!$A:$A,REPORT!$B$68,SALES!$F:$F,REPORT!$B69,SALES!$B:$B,REPORT!Y$1)</f>
        <v>0</v>
      </c>
      <c r="Z69" s="27">
        <f>SUMIFS(SALES!$L:$L,SALES!$A:$A,REPORT!$B$68,SALES!$F:$F,REPORT!$B69,SALES!$B:$B,REPORT!Z$1)</f>
        <v>0</v>
      </c>
      <c r="AA69" s="27">
        <f>SUMIFS(SALES!$L:$L,SALES!$A:$A,REPORT!$B$68,SALES!$F:$F,REPORT!$B69,SALES!$B:$B,REPORT!AA$1)</f>
        <v>0</v>
      </c>
      <c r="AB69" s="27">
        <f>SUMIFS(SALES!$L:$L,SALES!$A:$A,REPORT!$B$68,SALES!$F:$F,REPORT!$B69,SALES!$B:$B,REPORT!AB$1)</f>
        <v>0</v>
      </c>
      <c r="AC69" s="27">
        <f>SUMIFS(SALES!$L:$L,SALES!$A:$A,REPORT!$B$68,SALES!$F:$F,REPORT!$B69,SALES!$B:$B,REPORT!AC$1)</f>
        <v>0</v>
      </c>
      <c r="AD69" s="27">
        <f>SUMIFS(SALES!$L:$L,SALES!$A:$A,REPORT!$B$68,SALES!$F:$F,REPORT!$B69,SALES!$B:$B,REPORT!AD$1)</f>
        <v>0</v>
      </c>
      <c r="AE69" s="27">
        <f>SUMIFS(SALES!$L:$L,SALES!$A:$A,REPORT!$B$68,SALES!$F:$F,REPORT!$B69,SALES!$B:$B,REPORT!AE$1)</f>
        <v>0</v>
      </c>
      <c r="AF69" s="27">
        <f>SUMIFS(SALES!$L:$L,SALES!$A:$A,REPORT!$B$68,SALES!$F:$F,REPORT!$B69,SALES!$B:$B,REPORT!AF$1)</f>
        <v>0</v>
      </c>
      <c r="AG69" s="27">
        <f>SUMIFS(SALES!$L:$L,SALES!$A:$A,REPORT!$B$68,SALES!$F:$F,REPORT!$B69,SALES!$B:$B,REPORT!AG$1)</f>
        <v>0</v>
      </c>
      <c r="AH69" s="27">
        <f>SUMIFS(SALES!$L:$L,SALES!$A:$A,REPORT!$B$68,SALES!$F:$F,REPORT!$B69,SALES!$B:$B,REPORT!AH$1)</f>
        <v>0</v>
      </c>
      <c r="AI69" s="27">
        <f>SUMIFS(SALES!$L:$L,SALES!$A:$A,REPORT!$B$68,SALES!$F:$F,REPORT!$B69,SALES!$B:$B,REPORT!AI$1)</f>
        <v>0</v>
      </c>
      <c r="AJ69" s="27">
        <f>SUMIFS(SALES!$L:$L,SALES!$A:$A,REPORT!$B$68,SALES!$F:$F,REPORT!$B69,SALES!$B:$B,REPORT!AJ$1)</f>
        <v>0</v>
      </c>
      <c r="AK69" s="27">
        <f>SUMIFS(SALES!$L:$L,SALES!$A:$A,REPORT!$B$68,SALES!$F:$F,REPORT!$B69,SALES!$B:$B,REPORT!AK$1)</f>
        <v>0</v>
      </c>
      <c r="AL69" s="27">
        <f>SUMIFS(SALES!$L:$L,SALES!$A:$A,REPORT!$B$68,SALES!$F:$F,REPORT!$B69,SALES!$B:$B,REPORT!AL$1)</f>
        <v>0</v>
      </c>
      <c r="AM69" s="27">
        <f>SUMIFS(SALES!$L:$L,SALES!$A:$A,REPORT!$B$68,SALES!$F:$F,REPORT!$B69,SALES!$B:$B,REPORT!AM$1)</f>
        <v>0</v>
      </c>
      <c r="AN69" s="27">
        <f>SUMIFS(SALES!$L:$L,SALES!$A:$A,REPORT!$B$68,SALES!$F:$F,REPORT!$B69,SALES!$B:$B,REPORT!AN$1)</f>
        <v>0</v>
      </c>
      <c r="AO69" s="27">
        <f>SUMIFS(SALES!$L:$L,SALES!$A:$A,REPORT!$B$68,SALES!$F:$F,REPORT!$B69,SALES!$B:$B,REPORT!AO$1)</f>
        <v>0</v>
      </c>
      <c r="AP69" s="27">
        <f>SUMIFS(SALES!$L:$L,SALES!$A:$A,REPORT!$B$68,SALES!$F:$F,REPORT!$B69,SALES!$B:$B,REPORT!AP$1)</f>
        <v>0</v>
      </c>
      <c r="AQ69" s="27">
        <f>SUMIFS(SALES!$L:$L,SALES!$A:$A,REPORT!$B$68,SALES!$F:$F,REPORT!$B69,SALES!$B:$B,REPORT!AQ$1)</f>
        <v>0</v>
      </c>
      <c r="AR69" s="27">
        <f>SUMIFS(SALES!$L:$L,SALES!$A:$A,REPORT!$B$68,SALES!$F:$F,REPORT!$B69,SALES!$B:$B,REPORT!AR$1)</f>
        <v>0</v>
      </c>
      <c r="AS69" s="27">
        <f>SUMIFS(SALES!$L:$L,SALES!$A:$A,REPORT!$B$68,SALES!$F:$F,REPORT!$B69,SALES!$B:$B,REPORT!AS$1)</f>
        <v>0</v>
      </c>
      <c r="AT69" s="27">
        <f>SUMIFS(SALES!$L:$L,SALES!$A:$A,REPORT!$B$68,SALES!$F:$F,REPORT!$B69,SALES!$B:$B,REPORT!AT$1)</f>
        <v>0</v>
      </c>
      <c r="AU69" s="27">
        <f>SUMIFS(SALES!$L:$L,SALES!$A:$A,REPORT!$B$68,SALES!$F:$F,REPORT!$B69,SALES!$B:$B,REPORT!AU$1)</f>
        <v>0</v>
      </c>
      <c r="AV69" s="27">
        <f>SUMIFS(SALES!$L:$L,SALES!$A:$A,REPORT!$B$68,SALES!$F:$F,REPORT!$B69,SALES!$B:$B,REPORT!AV$1)</f>
        <v>0</v>
      </c>
      <c r="AW69" s="27">
        <f>SUMIFS(SALES!$L:$L,SALES!$A:$A,REPORT!$B$68,SALES!$F:$F,REPORT!$B69,SALES!$B:$B,REPORT!AW$1)</f>
        <v>0</v>
      </c>
      <c r="AX69" s="27">
        <f>SUMIFS(SALES!$L:$L,SALES!$A:$A,REPORT!$B$68,SALES!$F:$F,REPORT!$B69,SALES!$B:$B,REPORT!AX$1)</f>
        <v>0</v>
      </c>
      <c r="AY69" s="27">
        <f>SUMIFS(SALES!$L:$L,SALES!$A:$A,REPORT!$B$68,SALES!$F:$F,REPORT!$B69,SALES!$B:$B,REPORT!AY$1)</f>
        <v>0</v>
      </c>
      <c r="AZ69" s="27">
        <f>SUMIFS(SALES!$L:$L,SALES!$A:$A,REPORT!$B$68,SALES!$F:$F,REPORT!$B69,SALES!$B:$B,REPORT!AZ$1)</f>
        <v>0</v>
      </c>
      <c r="BA69" s="27">
        <f>SUMIFS(SALES!$L:$L,SALES!$A:$A,REPORT!$B$68,SALES!$F:$F,REPORT!$B69,SALES!$B:$B,REPORT!BA$1)</f>
        <v>0</v>
      </c>
      <c r="BB69" s="27">
        <f>SUMIFS(SALES!$L:$L,SALES!$A:$A,REPORT!$B$68,SALES!$F:$F,REPORT!$B69,SALES!$B:$B,REPORT!BB$1)</f>
        <v>0</v>
      </c>
      <c r="BC69" s="27">
        <f>SUMIFS(SALES!$L:$L,SALES!$A:$A,REPORT!$B$68,SALES!$F:$F,REPORT!$B69,SALES!$B:$B,REPORT!BC$1)</f>
        <v>0</v>
      </c>
      <c r="BD69" s="27">
        <f>SUMIFS(SALES!$L:$L,SALES!$A:$A,REPORT!$B$68,SALES!$F:$F,REPORT!$B69,SALES!$B:$B,REPORT!BD$1)</f>
        <v>0</v>
      </c>
      <c r="BE69" s="27">
        <f>SUMIFS(SALES!$L:$L,SALES!$A:$A,REPORT!$B$68,SALES!$F:$F,REPORT!$B69,SALES!$B:$B,REPORT!BE$1)</f>
        <v>0</v>
      </c>
      <c r="BF69" s="27">
        <f>SUMIFS(SALES!$L:$L,SALES!$A:$A,REPORT!$B$68,SALES!$F:$F,REPORT!$B69,SALES!$B:$B,REPORT!BF$1)</f>
        <v>0</v>
      </c>
      <c r="BG69" s="27">
        <f>SUMIFS(SALES!$L:$L,SALES!$A:$A,REPORT!$B$68,SALES!$F:$F,REPORT!$B69,SALES!$B:$B,REPORT!BG$1)</f>
        <v>0</v>
      </c>
      <c r="BH69" s="27">
        <f>SUMIFS(SALES!$L:$L,SALES!$A:$A,REPORT!$B$68,SALES!$F:$F,REPORT!$B69,SALES!$B:$B,REPORT!BH$1)</f>
        <v>0</v>
      </c>
      <c r="BI69" s="27">
        <f>SUMIFS(SALES!$L:$L,SALES!$A:$A,REPORT!$B$68,SALES!$F:$F,REPORT!$B69,SALES!$B:$B,REPORT!BI$1)</f>
        <v>0</v>
      </c>
      <c r="BJ69" s="27">
        <f>SUMIFS(SALES!$L:$L,SALES!$A:$A,REPORT!$B$68,SALES!$F:$F,REPORT!$B69,SALES!$B:$B,REPORT!BJ$1)</f>
        <v>0</v>
      </c>
      <c r="BK69" s="27">
        <f>SUMIFS(SALES!$L:$L,SALES!$A:$A,REPORT!$B$68,SALES!$F:$F,REPORT!$B69,SALES!$B:$B,REPORT!BK$1)</f>
        <v>0</v>
      </c>
      <c r="BL69" s="27">
        <f>SUMIFS(SALES!$L:$L,SALES!$A:$A,REPORT!$B$68,SALES!$F:$F,REPORT!$B69,SALES!$B:$B,REPORT!BL$1)</f>
        <v>0</v>
      </c>
      <c r="BM69" s="27">
        <f>SUMIFS(SALES!$L:$L,SALES!$A:$A,REPORT!$B$68,SALES!$F:$F,REPORT!$B69,SALES!$B:$B,REPORT!BM$1)</f>
        <v>0</v>
      </c>
      <c r="BN69" s="27">
        <f>SUMIFS(SALES!$L:$L,SALES!$A:$A,REPORT!$B$68,SALES!$F:$F,REPORT!$B69,SALES!$B:$B,REPORT!BN$1)</f>
        <v>0</v>
      </c>
      <c r="BO69" s="27">
        <f>SUMIFS(SALES!$L:$L,SALES!$A:$A,REPORT!$B$68,SALES!$F:$F,REPORT!$B69,SALES!$B:$B,REPORT!BO$1)</f>
        <v>0</v>
      </c>
      <c r="BP69" s="27">
        <f>SUMIFS(SALES!$L:$L,SALES!$A:$A,REPORT!$B$68,SALES!$F:$F,REPORT!$B69,SALES!$B:$B,REPORT!BP$1)</f>
        <v>0</v>
      </c>
      <c r="BQ69" s="27">
        <f>SUMIFS(SALES!$L:$L,SALES!$A:$A,REPORT!$B$68,SALES!$F:$F,REPORT!$B69,SALES!$B:$B,REPORT!BQ$1)</f>
        <v>0</v>
      </c>
      <c r="BR69" s="27">
        <f>SUMIFS(SALES!$L:$L,SALES!$A:$A,REPORT!$B$68,SALES!$F:$F,REPORT!$B69,SALES!$B:$B,REPORT!BR$1)</f>
        <v>0</v>
      </c>
      <c r="BS69" s="27">
        <f>SUMIFS(SALES!$L:$L,SALES!$A:$A,REPORT!$B$68,SALES!$F:$F,REPORT!$B69,SALES!$B:$B,REPORT!BS$1)</f>
        <v>0</v>
      </c>
      <c r="BT69" s="27">
        <f>SUMIFS(SALES!$L:$L,SALES!$A:$A,REPORT!$B$68,SALES!$F:$F,REPORT!$B69,SALES!$B:$B,REPORT!BT$1)</f>
        <v>0</v>
      </c>
      <c r="BU69" s="27">
        <f>SUMIFS(SALES!$L:$L,SALES!$A:$A,REPORT!$B$68,SALES!$F:$F,REPORT!$B69,SALES!$B:$B,REPORT!BU$1)</f>
        <v>0</v>
      </c>
      <c r="BV69" s="27">
        <f>SUMIFS(SALES!$L:$L,SALES!$A:$A,REPORT!$B$68,SALES!$F:$F,REPORT!$B69,SALES!$B:$B,REPORT!BV$1)</f>
        <v>0</v>
      </c>
      <c r="BW69" s="27">
        <f>SUMIFS(SALES!$L:$L,SALES!$A:$A,REPORT!$B$68,SALES!$F:$F,REPORT!$B69,SALES!$B:$B,REPORT!BW$1)</f>
        <v>0</v>
      </c>
      <c r="BX69" s="27">
        <f>SUMIFS(SALES!$L:$L,SALES!$A:$A,REPORT!$B$68,SALES!$F:$F,REPORT!$B69,SALES!$B:$B,REPORT!BX$1)</f>
        <v>0</v>
      </c>
      <c r="BY69" s="27">
        <f>SUMIFS(SALES!$L:$L,SALES!$A:$A,REPORT!$B$68,SALES!$F:$F,REPORT!$B69,SALES!$B:$B,REPORT!BY$1)</f>
        <v>0</v>
      </c>
      <c r="BZ69" s="27">
        <f>SUMIFS(SALES!$L:$L,SALES!$A:$A,REPORT!$B$68,SALES!$F:$F,REPORT!$B69,SALES!$B:$B,REPORT!BZ$1)</f>
        <v>0</v>
      </c>
      <c r="CA69" s="27">
        <f>SUMIFS(SALES!$L:$L,SALES!$A:$A,REPORT!$B$68,SALES!$F:$F,REPORT!$B69,SALES!$B:$B,REPORT!CA$1)</f>
        <v>0</v>
      </c>
      <c r="CB69" s="27">
        <f>SUMIFS(SALES!$L:$L,SALES!$A:$A,REPORT!$B$68,SALES!$F:$F,REPORT!$B69,SALES!$B:$B,REPORT!CB$1)</f>
        <v>0</v>
      </c>
      <c r="CC69" s="27">
        <f>SUMIFS(SALES!$L:$L,SALES!$A:$A,REPORT!$B$68,SALES!$F:$F,REPORT!$B69,SALES!$B:$B,REPORT!CC$1)</f>
        <v>0</v>
      </c>
    </row>
    <row r="70" spans="1:81" x14ac:dyDescent="0.3">
      <c r="A70" s="20" t="s">
        <v>428</v>
      </c>
      <c r="B70" s="19" t="s">
        <v>421</v>
      </c>
      <c r="C70" s="12">
        <f>G70+H70+I70+F70+E70+D70</f>
        <v>0</v>
      </c>
      <c r="D70" s="12">
        <f>SUM(M70:Q70)</f>
        <v>0</v>
      </c>
      <c r="E70" s="12">
        <f>SUM(R70:AC70)</f>
        <v>0</v>
      </c>
      <c r="F70" s="12">
        <f>SUM(AD70:AO70)</f>
        <v>0</v>
      </c>
      <c r="G70" s="12">
        <f>SUM(AP70:BA70)</f>
        <v>0</v>
      </c>
      <c r="H70" s="12">
        <f>SUM(BB70:BM70)</f>
        <v>0</v>
      </c>
      <c r="I70" s="12">
        <f t="shared" si="128"/>
        <v>0</v>
      </c>
      <c r="J70" s="12">
        <f t="shared" si="128"/>
        <v>0</v>
      </c>
      <c r="K70" s="12"/>
      <c r="L70" s="12"/>
      <c r="M70" s="27">
        <f>SUMIFS(SALES!$L:$L,SALES!$A:$A,REPORT!$B$68,SALES!$F:$F,REPORT!$B70,SALES!$B:$B,REPORT!M$1)</f>
        <v>0</v>
      </c>
      <c r="N70" s="27">
        <f>SUMIFS(SALES!$L:$L,SALES!$A:$A,REPORT!$B$68,SALES!$F:$F,REPORT!$B70,SALES!$B:$B,REPORT!N$1)</f>
        <v>0</v>
      </c>
      <c r="O70" s="27">
        <f>SUMIFS(SALES!$L:$L,SALES!$A:$A,REPORT!$B$68,SALES!$F:$F,REPORT!$B70,SALES!$B:$B,REPORT!O$1)</f>
        <v>0</v>
      </c>
      <c r="P70" s="27">
        <f>SUMIFS(SALES!$L:$L,SALES!$A:$A,REPORT!$B$68,SALES!$F:$F,REPORT!$B70,SALES!$B:$B,REPORT!P$1)</f>
        <v>0</v>
      </c>
      <c r="Q70" s="27">
        <f>SUMIFS(SALES!$L:$L,SALES!$A:$A,REPORT!$B$68,SALES!$F:$F,REPORT!$B70,SALES!$B:$B,REPORT!Q$1)</f>
        <v>0</v>
      </c>
      <c r="R70" s="27">
        <f>SUMIFS(SALES!$L:$L,SALES!$A:$A,REPORT!$B$68,SALES!$F:$F,REPORT!$B70,SALES!$B:$B,REPORT!R$1)</f>
        <v>0</v>
      </c>
      <c r="S70" s="27">
        <f>SUMIFS(SALES!$L:$L,SALES!$A:$A,REPORT!$B$68,SALES!$F:$F,REPORT!$B70,SALES!$B:$B,REPORT!S$1)</f>
        <v>0</v>
      </c>
      <c r="T70" s="27">
        <f>SUMIFS(SALES!$L:$L,SALES!$A:$A,REPORT!$B$68,SALES!$F:$F,REPORT!$B70,SALES!$B:$B,REPORT!T$1)</f>
        <v>0</v>
      </c>
      <c r="U70" s="27">
        <f>SUMIFS(SALES!$L:$L,SALES!$A:$A,REPORT!$B$68,SALES!$F:$F,REPORT!$B70,SALES!$B:$B,REPORT!U$1)</f>
        <v>0</v>
      </c>
      <c r="V70" s="27">
        <f>SUMIFS(SALES!$L:$L,SALES!$A:$A,REPORT!$B$68,SALES!$F:$F,REPORT!$B70,SALES!$B:$B,REPORT!V$1)</f>
        <v>0</v>
      </c>
      <c r="W70" s="27">
        <f>SUMIFS(SALES!$L:$L,SALES!$A:$A,REPORT!$B$68,SALES!$F:$F,REPORT!$B70,SALES!$B:$B,REPORT!W$1)</f>
        <v>0</v>
      </c>
      <c r="X70" s="27">
        <f>SUMIFS(SALES!$L:$L,SALES!$A:$A,REPORT!$B$68,SALES!$F:$F,REPORT!$B70,SALES!$B:$B,REPORT!X$1)</f>
        <v>0</v>
      </c>
      <c r="Y70" s="27">
        <f>SUMIFS(SALES!$L:$L,SALES!$A:$A,REPORT!$B$68,SALES!$F:$F,REPORT!$B70,SALES!$B:$B,REPORT!Y$1)</f>
        <v>0</v>
      </c>
      <c r="Z70" s="27">
        <f>SUMIFS(SALES!$L:$L,SALES!$A:$A,REPORT!$B$68,SALES!$F:$F,REPORT!$B70,SALES!$B:$B,REPORT!Z$1)</f>
        <v>0</v>
      </c>
      <c r="AA70" s="27">
        <f>SUMIFS(SALES!$L:$L,SALES!$A:$A,REPORT!$B$68,SALES!$F:$F,REPORT!$B70,SALES!$B:$B,REPORT!AA$1)</f>
        <v>0</v>
      </c>
      <c r="AB70" s="27">
        <f>SUMIFS(SALES!$L:$L,SALES!$A:$A,REPORT!$B$68,SALES!$F:$F,REPORT!$B70,SALES!$B:$B,REPORT!AB$1)</f>
        <v>0</v>
      </c>
      <c r="AC70" s="27">
        <f>SUMIFS(SALES!$L:$L,SALES!$A:$A,REPORT!$B$68,SALES!$F:$F,REPORT!$B70,SALES!$B:$B,REPORT!AC$1)</f>
        <v>0</v>
      </c>
      <c r="AD70" s="27">
        <f>SUMIFS(SALES!$L:$L,SALES!$A:$A,REPORT!$B$68,SALES!$F:$F,REPORT!$B70,SALES!$B:$B,REPORT!AD$1)</f>
        <v>0</v>
      </c>
      <c r="AE70" s="27">
        <f>SUMIFS(SALES!$L:$L,SALES!$A:$A,REPORT!$B$68,SALES!$F:$F,REPORT!$B70,SALES!$B:$B,REPORT!AE$1)</f>
        <v>0</v>
      </c>
      <c r="AF70" s="27">
        <f>SUMIFS(SALES!$L:$L,SALES!$A:$A,REPORT!$B$68,SALES!$F:$F,REPORT!$B70,SALES!$B:$B,REPORT!AF$1)</f>
        <v>0</v>
      </c>
      <c r="AG70" s="27">
        <f>SUMIFS(SALES!$L:$L,SALES!$A:$A,REPORT!$B$68,SALES!$F:$F,REPORT!$B70,SALES!$B:$B,REPORT!AG$1)</f>
        <v>0</v>
      </c>
      <c r="AH70" s="27">
        <f>SUMIFS(SALES!$L:$L,SALES!$A:$A,REPORT!$B$68,SALES!$F:$F,REPORT!$B70,SALES!$B:$B,REPORT!AH$1)</f>
        <v>0</v>
      </c>
      <c r="AI70" s="27">
        <f>SUMIFS(SALES!$L:$L,SALES!$A:$A,REPORT!$B$68,SALES!$F:$F,REPORT!$B70,SALES!$B:$B,REPORT!AI$1)</f>
        <v>0</v>
      </c>
      <c r="AJ70" s="27">
        <f>SUMIFS(SALES!$L:$L,SALES!$A:$A,REPORT!$B$68,SALES!$F:$F,REPORT!$B70,SALES!$B:$B,REPORT!AJ$1)</f>
        <v>0</v>
      </c>
      <c r="AK70" s="27">
        <f>SUMIFS(SALES!$L:$L,SALES!$A:$A,REPORT!$B$68,SALES!$F:$F,REPORT!$B70,SALES!$B:$B,REPORT!AK$1)</f>
        <v>0</v>
      </c>
      <c r="AL70" s="27">
        <f>SUMIFS(SALES!$L:$L,SALES!$A:$A,REPORT!$B$68,SALES!$F:$F,REPORT!$B70,SALES!$B:$B,REPORT!AL$1)</f>
        <v>0</v>
      </c>
      <c r="AM70" s="27">
        <f>SUMIFS(SALES!$L:$L,SALES!$A:$A,REPORT!$B$68,SALES!$F:$F,REPORT!$B70,SALES!$B:$B,REPORT!AM$1)</f>
        <v>0</v>
      </c>
      <c r="AN70" s="27">
        <f>SUMIFS(SALES!$L:$L,SALES!$A:$A,REPORT!$B$68,SALES!$F:$F,REPORT!$B70,SALES!$B:$B,REPORT!AN$1)</f>
        <v>0</v>
      </c>
      <c r="AO70" s="27">
        <f>SUMIFS(SALES!$L:$L,SALES!$A:$A,REPORT!$B$68,SALES!$F:$F,REPORT!$B70,SALES!$B:$B,REPORT!AO$1)</f>
        <v>0</v>
      </c>
      <c r="AP70" s="27">
        <f>SUMIFS(SALES!$L:$L,SALES!$A:$A,REPORT!$B$68,SALES!$F:$F,REPORT!$B70,SALES!$B:$B,REPORT!AP$1)</f>
        <v>0</v>
      </c>
      <c r="AQ70" s="27">
        <f>SUMIFS(SALES!$L:$L,SALES!$A:$A,REPORT!$B$68,SALES!$F:$F,REPORT!$B70,SALES!$B:$B,REPORT!AQ$1)</f>
        <v>0</v>
      </c>
      <c r="AR70" s="27">
        <f>SUMIFS(SALES!$L:$L,SALES!$A:$A,REPORT!$B$68,SALES!$F:$F,REPORT!$B70,SALES!$B:$B,REPORT!AR$1)</f>
        <v>0</v>
      </c>
      <c r="AS70" s="27">
        <f>SUMIFS(SALES!$L:$L,SALES!$A:$A,REPORT!$B$68,SALES!$F:$F,REPORT!$B70,SALES!$B:$B,REPORT!AS$1)</f>
        <v>0</v>
      </c>
      <c r="AT70" s="27">
        <f>SUMIFS(SALES!$L:$L,SALES!$A:$A,REPORT!$B$68,SALES!$F:$F,REPORT!$B70,SALES!$B:$B,REPORT!AT$1)</f>
        <v>0</v>
      </c>
      <c r="AU70" s="27">
        <f>SUMIFS(SALES!$L:$L,SALES!$A:$A,REPORT!$B$68,SALES!$F:$F,REPORT!$B70,SALES!$B:$B,REPORT!AU$1)</f>
        <v>0</v>
      </c>
      <c r="AV70" s="27">
        <f>SUMIFS(SALES!$L:$L,SALES!$A:$A,REPORT!$B$68,SALES!$F:$F,REPORT!$B70,SALES!$B:$B,REPORT!AV$1)</f>
        <v>0</v>
      </c>
      <c r="AW70" s="27">
        <f>SUMIFS(SALES!$L:$L,SALES!$A:$A,REPORT!$B$68,SALES!$F:$F,REPORT!$B70,SALES!$B:$B,REPORT!AW$1)</f>
        <v>0</v>
      </c>
      <c r="AX70" s="27">
        <f>SUMIFS(SALES!$L:$L,SALES!$A:$A,REPORT!$B$68,SALES!$F:$F,REPORT!$B70,SALES!$B:$B,REPORT!AX$1)</f>
        <v>0</v>
      </c>
      <c r="AY70" s="27">
        <f>SUMIFS(SALES!$L:$L,SALES!$A:$A,REPORT!$B$68,SALES!$F:$F,REPORT!$B70,SALES!$B:$B,REPORT!AY$1)</f>
        <v>0</v>
      </c>
      <c r="AZ70" s="27">
        <f>SUMIFS(SALES!$L:$L,SALES!$A:$A,REPORT!$B$68,SALES!$F:$F,REPORT!$B70,SALES!$B:$B,REPORT!AZ$1)</f>
        <v>0</v>
      </c>
      <c r="BA70" s="27">
        <f>SUMIFS(SALES!$L:$L,SALES!$A:$A,REPORT!$B$68,SALES!$F:$F,REPORT!$B70,SALES!$B:$B,REPORT!BA$1)</f>
        <v>0</v>
      </c>
      <c r="BB70" s="27">
        <f>SUMIFS(SALES!$L:$L,SALES!$A:$A,REPORT!$B$68,SALES!$F:$F,REPORT!$B70,SALES!$B:$B,REPORT!BB$1)</f>
        <v>0</v>
      </c>
      <c r="BC70" s="27">
        <f>SUMIFS(SALES!$L:$L,SALES!$A:$A,REPORT!$B$68,SALES!$F:$F,REPORT!$B70,SALES!$B:$B,REPORT!BC$1)</f>
        <v>0</v>
      </c>
      <c r="BD70" s="27">
        <f>SUMIFS(SALES!$L:$L,SALES!$A:$A,REPORT!$B$68,SALES!$F:$F,REPORT!$B70,SALES!$B:$B,REPORT!BD$1)</f>
        <v>0</v>
      </c>
      <c r="BE70" s="27">
        <f>SUMIFS(SALES!$L:$L,SALES!$A:$A,REPORT!$B$68,SALES!$F:$F,REPORT!$B70,SALES!$B:$B,REPORT!BE$1)</f>
        <v>0</v>
      </c>
      <c r="BF70" s="27">
        <f>SUMIFS(SALES!$L:$L,SALES!$A:$A,REPORT!$B$68,SALES!$F:$F,REPORT!$B70,SALES!$B:$B,REPORT!BF$1)</f>
        <v>0</v>
      </c>
      <c r="BG70" s="27">
        <f>SUMIFS(SALES!$L:$L,SALES!$A:$A,REPORT!$B$68,SALES!$F:$F,REPORT!$B70,SALES!$B:$B,REPORT!BG$1)</f>
        <v>0</v>
      </c>
      <c r="BH70" s="27">
        <f>SUMIFS(SALES!$L:$L,SALES!$A:$A,REPORT!$B$68,SALES!$F:$F,REPORT!$B70,SALES!$B:$B,REPORT!BH$1)</f>
        <v>0</v>
      </c>
      <c r="BI70" s="27">
        <f>SUMIFS(SALES!$L:$L,SALES!$A:$A,REPORT!$B$68,SALES!$F:$F,REPORT!$B70,SALES!$B:$B,REPORT!BI$1)</f>
        <v>0</v>
      </c>
      <c r="BJ70" s="27">
        <f>SUMIFS(SALES!$L:$L,SALES!$A:$A,REPORT!$B$68,SALES!$F:$F,REPORT!$B70,SALES!$B:$B,REPORT!BJ$1)</f>
        <v>0</v>
      </c>
      <c r="BK70" s="27">
        <f>SUMIFS(SALES!$L:$L,SALES!$A:$A,REPORT!$B$68,SALES!$F:$F,REPORT!$B70,SALES!$B:$B,REPORT!BK$1)</f>
        <v>0</v>
      </c>
      <c r="BL70" s="27">
        <f>SUMIFS(SALES!$L:$L,SALES!$A:$A,REPORT!$B$68,SALES!$F:$F,REPORT!$B70,SALES!$B:$B,REPORT!BL$1)</f>
        <v>0</v>
      </c>
      <c r="BM70" s="27">
        <f>SUMIFS(SALES!$L:$L,SALES!$A:$A,REPORT!$B$68,SALES!$F:$F,REPORT!$B70,SALES!$B:$B,REPORT!BM$1)</f>
        <v>0</v>
      </c>
      <c r="BN70" s="27">
        <f>SUMIFS(SALES!$L:$L,SALES!$A:$A,REPORT!$B$68,SALES!$F:$F,REPORT!$B70,SALES!$B:$B,REPORT!BN$1)</f>
        <v>0</v>
      </c>
      <c r="BO70" s="27">
        <f>SUMIFS(SALES!$L:$L,SALES!$A:$A,REPORT!$B$68,SALES!$F:$F,REPORT!$B70,SALES!$B:$B,REPORT!BO$1)</f>
        <v>0</v>
      </c>
      <c r="BP70" s="27">
        <f>SUMIFS(SALES!$L:$L,SALES!$A:$A,REPORT!$B$68,SALES!$F:$F,REPORT!$B70,SALES!$B:$B,REPORT!BP$1)</f>
        <v>0</v>
      </c>
      <c r="BQ70" s="27">
        <f>SUMIFS(SALES!$L:$L,SALES!$A:$A,REPORT!$B$68,SALES!$F:$F,REPORT!$B70,SALES!$B:$B,REPORT!BQ$1)</f>
        <v>0</v>
      </c>
      <c r="BR70" s="27">
        <f>SUMIFS(SALES!$L:$L,SALES!$A:$A,REPORT!$B$68,SALES!$F:$F,REPORT!$B70,SALES!$B:$B,REPORT!BR$1)</f>
        <v>0</v>
      </c>
      <c r="BS70" s="27">
        <f>SUMIFS(SALES!$L:$L,SALES!$A:$A,REPORT!$B$68,SALES!$F:$F,REPORT!$B70,SALES!$B:$B,REPORT!BS$1)</f>
        <v>0</v>
      </c>
      <c r="BT70" s="27">
        <f>SUMIFS(SALES!$L:$L,SALES!$A:$A,REPORT!$B$68,SALES!$F:$F,REPORT!$B70,SALES!$B:$B,REPORT!BT$1)</f>
        <v>0</v>
      </c>
      <c r="BU70" s="27">
        <f>SUMIFS(SALES!$L:$L,SALES!$A:$A,REPORT!$B$68,SALES!$F:$F,REPORT!$B70,SALES!$B:$B,REPORT!BU$1)</f>
        <v>0</v>
      </c>
      <c r="BV70" s="27">
        <f>SUMIFS(SALES!$L:$L,SALES!$A:$A,REPORT!$B$68,SALES!$F:$F,REPORT!$B70,SALES!$B:$B,REPORT!BV$1)</f>
        <v>0</v>
      </c>
      <c r="BW70" s="27">
        <f>SUMIFS(SALES!$L:$L,SALES!$A:$A,REPORT!$B$68,SALES!$F:$F,REPORT!$B70,SALES!$B:$B,REPORT!BW$1)</f>
        <v>0</v>
      </c>
      <c r="BX70" s="27">
        <f>SUMIFS(SALES!$L:$L,SALES!$A:$A,REPORT!$B$68,SALES!$F:$F,REPORT!$B70,SALES!$B:$B,REPORT!BX$1)</f>
        <v>0</v>
      </c>
      <c r="BY70" s="27">
        <f>SUMIFS(SALES!$L:$L,SALES!$A:$A,REPORT!$B$68,SALES!$F:$F,REPORT!$B70,SALES!$B:$B,REPORT!BY$1)</f>
        <v>0</v>
      </c>
      <c r="BZ70" s="27">
        <f>SUMIFS(SALES!$L:$L,SALES!$A:$A,REPORT!$B$68,SALES!$F:$F,REPORT!$B70,SALES!$B:$B,REPORT!BZ$1)</f>
        <v>0</v>
      </c>
      <c r="CA70" s="27">
        <f>SUMIFS(SALES!$L:$L,SALES!$A:$A,REPORT!$B$68,SALES!$F:$F,REPORT!$B70,SALES!$B:$B,REPORT!CA$1)</f>
        <v>0</v>
      </c>
      <c r="CB70" s="27">
        <f>SUMIFS(SALES!$L:$L,SALES!$A:$A,REPORT!$B$68,SALES!$F:$F,REPORT!$B70,SALES!$B:$B,REPORT!CB$1)</f>
        <v>0</v>
      </c>
      <c r="CC70" s="27">
        <f>SUMIFS(SALES!$L:$L,SALES!$A:$A,REPORT!$B$68,SALES!$F:$F,REPORT!$B70,SALES!$B:$B,REPORT!CC$1)</f>
        <v>0</v>
      </c>
    </row>
    <row r="71" spans="1:81" x14ac:dyDescent="0.3">
      <c r="A71" s="20" t="s">
        <v>428</v>
      </c>
      <c r="B71" s="19" t="s">
        <v>413</v>
      </c>
      <c r="C71" s="12">
        <f>G71+H71+I71+F71+E71+D71</f>
        <v>0</v>
      </c>
      <c r="D71" s="12">
        <f>SUM(M71:Q71)</f>
        <v>0</v>
      </c>
      <c r="E71" s="12">
        <f>SUM(R71:AC71)</f>
        <v>0</v>
      </c>
      <c r="F71" s="12">
        <f>SUM(AD71:AO71)</f>
        <v>0</v>
      </c>
      <c r="G71" s="12">
        <f>SUM(AP71:BA71)</f>
        <v>0</v>
      </c>
      <c r="H71" s="12">
        <f>SUM(BB71:BM71)</f>
        <v>0</v>
      </c>
      <c r="I71" s="12">
        <f t="shared" si="128"/>
        <v>0</v>
      </c>
      <c r="J71" s="12">
        <f t="shared" si="128"/>
        <v>0</v>
      </c>
      <c r="K71" s="12"/>
      <c r="L71" s="12"/>
      <c r="M71" s="27">
        <f>SUMIFS(SALES!$L:$L,SALES!$A:$A,REPORT!$B$68,SALES!$F:$F,REPORT!$B71,SALES!$B:$B,REPORT!M$1)</f>
        <v>0</v>
      </c>
      <c r="N71" s="27">
        <f>SUMIFS(SALES!$L:$L,SALES!$A:$A,REPORT!$B$68,SALES!$F:$F,REPORT!$B71,SALES!$B:$B,REPORT!N$1)</f>
        <v>0</v>
      </c>
      <c r="O71" s="27">
        <f>SUMIFS(SALES!$L:$L,SALES!$A:$A,REPORT!$B$68,SALES!$F:$F,REPORT!$B71,SALES!$B:$B,REPORT!O$1)</f>
        <v>0</v>
      </c>
      <c r="P71" s="27">
        <f>SUMIFS(SALES!$L:$L,SALES!$A:$A,REPORT!$B$68,SALES!$F:$F,REPORT!$B71,SALES!$B:$B,REPORT!P$1)</f>
        <v>0</v>
      </c>
      <c r="Q71" s="27">
        <f>SUMIFS(SALES!$L:$L,SALES!$A:$A,REPORT!$B$68,SALES!$F:$F,REPORT!$B71,SALES!$B:$B,REPORT!Q$1)</f>
        <v>0</v>
      </c>
      <c r="R71" s="27">
        <f>SUMIFS(SALES!$L:$L,SALES!$A:$A,REPORT!$B$68,SALES!$F:$F,REPORT!$B71,SALES!$B:$B,REPORT!R$1)</f>
        <v>0</v>
      </c>
      <c r="S71" s="27">
        <f>SUMIFS(SALES!$L:$L,SALES!$A:$A,REPORT!$B$68,SALES!$F:$F,REPORT!$B71,SALES!$B:$B,REPORT!S$1)</f>
        <v>0</v>
      </c>
      <c r="T71" s="27">
        <f>SUMIFS(SALES!$L:$L,SALES!$A:$A,REPORT!$B$68,SALES!$F:$F,REPORT!$B71,SALES!$B:$B,REPORT!T$1)</f>
        <v>0</v>
      </c>
      <c r="U71" s="27">
        <f>SUMIFS(SALES!$L:$L,SALES!$A:$A,REPORT!$B$68,SALES!$F:$F,REPORT!$B71,SALES!$B:$B,REPORT!U$1)</f>
        <v>0</v>
      </c>
      <c r="V71" s="27">
        <f>SUMIFS(SALES!$L:$L,SALES!$A:$A,REPORT!$B$68,SALES!$F:$F,REPORT!$B71,SALES!$B:$B,REPORT!V$1)</f>
        <v>0</v>
      </c>
      <c r="W71" s="27">
        <f>SUMIFS(SALES!$L:$L,SALES!$A:$A,REPORT!$B$68,SALES!$F:$F,REPORT!$B71,SALES!$B:$B,REPORT!W$1)</f>
        <v>0</v>
      </c>
      <c r="X71" s="27">
        <f>SUMIFS(SALES!$L:$L,SALES!$A:$A,REPORT!$B$68,SALES!$F:$F,REPORT!$B71,SALES!$B:$B,REPORT!X$1)</f>
        <v>0</v>
      </c>
      <c r="Y71" s="27">
        <f>SUMIFS(SALES!$L:$L,SALES!$A:$A,REPORT!$B$68,SALES!$F:$F,REPORT!$B71,SALES!$B:$B,REPORT!Y$1)</f>
        <v>0</v>
      </c>
      <c r="Z71" s="27">
        <f>SUMIFS(SALES!$L:$L,SALES!$A:$A,REPORT!$B$68,SALES!$F:$F,REPORT!$B71,SALES!$B:$B,REPORT!Z$1)</f>
        <v>0</v>
      </c>
      <c r="AA71" s="27">
        <f>SUMIFS(SALES!$L:$L,SALES!$A:$A,REPORT!$B$68,SALES!$F:$F,REPORT!$B71,SALES!$B:$B,REPORT!AA$1)</f>
        <v>0</v>
      </c>
      <c r="AB71" s="27">
        <f>SUMIFS(SALES!$L:$L,SALES!$A:$A,REPORT!$B$68,SALES!$F:$F,REPORT!$B71,SALES!$B:$B,REPORT!AB$1)</f>
        <v>0</v>
      </c>
      <c r="AC71" s="27">
        <f>SUMIFS(SALES!$L:$L,SALES!$A:$A,REPORT!$B$68,SALES!$F:$F,REPORT!$B71,SALES!$B:$B,REPORT!AC$1)</f>
        <v>0</v>
      </c>
      <c r="AD71" s="27">
        <f>SUMIFS(SALES!$L:$L,SALES!$A:$A,REPORT!$B$68,SALES!$F:$F,REPORT!$B71,SALES!$B:$B,REPORT!AD$1)</f>
        <v>0</v>
      </c>
      <c r="AE71" s="27">
        <f>SUMIFS(SALES!$L:$L,SALES!$A:$A,REPORT!$B$68,SALES!$F:$F,REPORT!$B71,SALES!$B:$B,REPORT!AE$1)</f>
        <v>0</v>
      </c>
      <c r="AF71" s="27">
        <f>SUMIFS(SALES!$L:$L,SALES!$A:$A,REPORT!$B$68,SALES!$F:$F,REPORT!$B71,SALES!$B:$B,REPORT!AF$1)</f>
        <v>0</v>
      </c>
      <c r="AG71" s="27">
        <f>SUMIFS(SALES!$L:$L,SALES!$A:$A,REPORT!$B$68,SALES!$F:$F,REPORT!$B71,SALES!$B:$B,REPORT!AG$1)</f>
        <v>0</v>
      </c>
      <c r="AH71" s="27">
        <f>SUMIFS(SALES!$L:$L,SALES!$A:$A,REPORT!$B$68,SALES!$F:$F,REPORT!$B71,SALES!$B:$B,REPORT!AH$1)</f>
        <v>0</v>
      </c>
      <c r="AI71" s="27">
        <f>SUMIFS(SALES!$L:$L,SALES!$A:$A,REPORT!$B$68,SALES!$F:$F,REPORT!$B71,SALES!$B:$B,REPORT!AI$1)</f>
        <v>0</v>
      </c>
      <c r="AJ71" s="27">
        <f>SUMIFS(SALES!$L:$L,SALES!$A:$A,REPORT!$B$68,SALES!$F:$F,REPORT!$B71,SALES!$B:$B,REPORT!AJ$1)</f>
        <v>0</v>
      </c>
      <c r="AK71" s="27">
        <f>SUMIFS(SALES!$L:$L,SALES!$A:$A,REPORT!$B$68,SALES!$F:$F,REPORT!$B71,SALES!$B:$B,REPORT!AK$1)</f>
        <v>0</v>
      </c>
      <c r="AL71" s="27">
        <f>SUMIFS(SALES!$L:$L,SALES!$A:$A,REPORT!$B$68,SALES!$F:$F,REPORT!$B71,SALES!$B:$B,REPORT!AL$1)</f>
        <v>0</v>
      </c>
      <c r="AM71" s="27">
        <f>SUMIFS(SALES!$L:$L,SALES!$A:$A,REPORT!$B$68,SALES!$F:$F,REPORT!$B71,SALES!$B:$B,REPORT!AM$1)</f>
        <v>0</v>
      </c>
      <c r="AN71" s="27">
        <f>SUMIFS(SALES!$L:$L,SALES!$A:$A,REPORT!$B$68,SALES!$F:$F,REPORT!$B71,SALES!$B:$B,REPORT!AN$1)</f>
        <v>0</v>
      </c>
      <c r="AO71" s="27">
        <f>SUMIFS(SALES!$L:$L,SALES!$A:$A,REPORT!$B$68,SALES!$F:$F,REPORT!$B71,SALES!$B:$B,REPORT!AO$1)</f>
        <v>0</v>
      </c>
      <c r="AP71" s="27">
        <f>SUMIFS(SALES!$L:$L,SALES!$A:$A,REPORT!$B$68,SALES!$F:$F,REPORT!$B71,SALES!$B:$B,REPORT!AP$1)</f>
        <v>0</v>
      </c>
      <c r="AQ71" s="27">
        <f>SUMIFS(SALES!$L:$L,SALES!$A:$A,REPORT!$B$68,SALES!$F:$F,REPORT!$B71,SALES!$B:$B,REPORT!AQ$1)</f>
        <v>0</v>
      </c>
      <c r="AR71" s="27">
        <f>SUMIFS(SALES!$L:$L,SALES!$A:$A,REPORT!$B$68,SALES!$F:$F,REPORT!$B71,SALES!$B:$B,REPORT!AR$1)</f>
        <v>0</v>
      </c>
      <c r="AS71" s="27">
        <f>SUMIFS(SALES!$L:$L,SALES!$A:$A,REPORT!$B$68,SALES!$F:$F,REPORT!$B71,SALES!$B:$B,REPORT!AS$1)</f>
        <v>0</v>
      </c>
      <c r="AT71" s="27">
        <f>SUMIFS(SALES!$L:$L,SALES!$A:$A,REPORT!$B$68,SALES!$F:$F,REPORT!$B71,SALES!$B:$B,REPORT!AT$1)</f>
        <v>0</v>
      </c>
      <c r="AU71" s="27">
        <f>SUMIFS(SALES!$L:$L,SALES!$A:$A,REPORT!$B$68,SALES!$F:$F,REPORT!$B71,SALES!$B:$B,REPORT!AU$1)</f>
        <v>0</v>
      </c>
      <c r="AV71" s="27">
        <f>SUMIFS(SALES!$L:$L,SALES!$A:$A,REPORT!$B$68,SALES!$F:$F,REPORT!$B71,SALES!$B:$B,REPORT!AV$1)</f>
        <v>0</v>
      </c>
      <c r="AW71" s="27">
        <f>SUMIFS(SALES!$L:$L,SALES!$A:$A,REPORT!$B$68,SALES!$F:$F,REPORT!$B71,SALES!$B:$B,REPORT!AW$1)</f>
        <v>0</v>
      </c>
      <c r="AX71" s="27">
        <f>SUMIFS(SALES!$L:$L,SALES!$A:$A,REPORT!$B$68,SALES!$F:$F,REPORT!$B71,SALES!$B:$B,REPORT!AX$1)</f>
        <v>0</v>
      </c>
      <c r="AY71" s="27">
        <f>SUMIFS(SALES!$L:$L,SALES!$A:$A,REPORT!$B$68,SALES!$F:$F,REPORT!$B71,SALES!$B:$B,REPORT!AY$1)</f>
        <v>0</v>
      </c>
      <c r="AZ71" s="27">
        <f>SUMIFS(SALES!$L:$L,SALES!$A:$A,REPORT!$B$68,SALES!$F:$F,REPORT!$B71,SALES!$B:$B,REPORT!AZ$1)</f>
        <v>0</v>
      </c>
      <c r="BA71" s="27">
        <f>SUMIFS(SALES!$L:$L,SALES!$A:$A,REPORT!$B$68,SALES!$F:$F,REPORT!$B71,SALES!$B:$B,REPORT!BA$1)</f>
        <v>0</v>
      </c>
      <c r="BB71" s="27">
        <f>SUMIFS(SALES!$L:$L,SALES!$A:$A,REPORT!$B$68,SALES!$F:$F,REPORT!$B71,SALES!$B:$B,REPORT!BB$1)</f>
        <v>0</v>
      </c>
      <c r="BC71" s="27">
        <f>SUMIFS(SALES!$L:$L,SALES!$A:$A,REPORT!$B$68,SALES!$F:$F,REPORT!$B71,SALES!$B:$B,REPORT!BC$1)</f>
        <v>0</v>
      </c>
      <c r="BD71" s="27">
        <f>SUMIFS(SALES!$L:$L,SALES!$A:$A,REPORT!$B$68,SALES!$F:$F,REPORT!$B71,SALES!$B:$B,REPORT!BD$1)</f>
        <v>0</v>
      </c>
      <c r="BE71" s="27">
        <f>SUMIFS(SALES!$L:$L,SALES!$A:$A,REPORT!$B$68,SALES!$F:$F,REPORT!$B71,SALES!$B:$B,REPORT!BE$1)</f>
        <v>0</v>
      </c>
      <c r="BF71" s="27">
        <f>SUMIFS(SALES!$L:$L,SALES!$A:$A,REPORT!$B$68,SALES!$F:$F,REPORT!$B71,SALES!$B:$B,REPORT!BF$1)</f>
        <v>0</v>
      </c>
      <c r="BG71" s="27">
        <f>SUMIFS(SALES!$L:$L,SALES!$A:$A,REPORT!$B$68,SALES!$F:$F,REPORT!$B71,SALES!$B:$B,REPORT!BG$1)</f>
        <v>0</v>
      </c>
      <c r="BH71" s="27">
        <f>SUMIFS(SALES!$L:$L,SALES!$A:$A,REPORT!$B$68,SALES!$F:$F,REPORT!$B71,SALES!$B:$B,REPORT!BH$1)</f>
        <v>0</v>
      </c>
      <c r="BI71" s="27">
        <f>SUMIFS(SALES!$L:$L,SALES!$A:$A,REPORT!$B$68,SALES!$F:$F,REPORT!$B71,SALES!$B:$B,REPORT!BI$1)</f>
        <v>0</v>
      </c>
      <c r="BJ71" s="27">
        <f>SUMIFS(SALES!$L:$L,SALES!$A:$A,REPORT!$B$68,SALES!$F:$F,REPORT!$B71,SALES!$B:$B,REPORT!BJ$1)</f>
        <v>0</v>
      </c>
      <c r="BK71" s="27">
        <f>SUMIFS(SALES!$L:$L,SALES!$A:$A,REPORT!$B$68,SALES!$F:$F,REPORT!$B71,SALES!$B:$B,REPORT!BK$1)</f>
        <v>0</v>
      </c>
      <c r="BL71" s="27">
        <f>SUMIFS(SALES!$L:$L,SALES!$A:$A,REPORT!$B$68,SALES!$F:$F,REPORT!$B71,SALES!$B:$B,REPORT!BL$1)</f>
        <v>0</v>
      </c>
      <c r="BM71" s="27">
        <f>SUMIFS(SALES!$L:$L,SALES!$A:$A,REPORT!$B$68,SALES!$F:$F,REPORT!$B71,SALES!$B:$B,REPORT!BM$1)</f>
        <v>0</v>
      </c>
      <c r="BN71" s="27">
        <f>SUMIFS(SALES!$L:$L,SALES!$A:$A,REPORT!$B$68,SALES!$F:$F,REPORT!$B71,SALES!$B:$B,REPORT!BN$1)</f>
        <v>0</v>
      </c>
      <c r="BO71" s="27">
        <f>SUMIFS(SALES!$L:$L,SALES!$A:$A,REPORT!$B$68,SALES!$F:$F,REPORT!$B71,SALES!$B:$B,REPORT!BO$1)</f>
        <v>0</v>
      </c>
      <c r="BP71" s="27">
        <f>SUMIFS(SALES!$L:$L,SALES!$A:$A,REPORT!$B$68,SALES!$F:$F,REPORT!$B71,SALES!$B:$B,REPORT!BP$1)</f>
        <v>0</v>
      </c>
      <c r="BQ71" s="27">
        <f>SUMIFS(SALES!$L:$L,SALES!$A:$A,REPORT!$B$68,SALES!$F:$F,REPORT!$B71,SALES!$B:$B,REPORT!BQ$1)</f>
        <v>0</v>
      </c>
      <c r="BR71" s="27">
        <f>SUMIFS(SALES!$L:$L,SALES!$A:$A,REPORT!$B$68,SALES!$F:$F,REPORT!$B71,SALES!$B:$B,REPORT!BR$1)</f>
        <v>0</v>
      </c>
      <c r="BS71" s="27">
        <f>SUMIFS(SALES!$L:$L,SALES!$A:$A,REPORT!$B$68,SALES!$F:$F,REPORT!$B71,SALES!$B:$B,REPORT!BS$1)</f>
        <v>0</v>
      </c>
      <c r="BT71" s="27">
        <f>SUMIFS(SALES!$L:$L,SALES!$A:$A,REPORT!$B$68,SALES!$F:$F,REPORT!$B71,SALES!$B:$B,REPORT!BT$1)</f>
        <v>0</v>
      </c>
      <c r="BU71" s="27">
        <f>SUMIFS(SALES!$L:$L,SALES!$A:$A,REPORT!$B$68,SALES!$F:$F,REPORT!$B71,SALES!$B:$B,REPORT!BU$1)</f>
        <v>0</v>
      </c>
      <c r="BV71" s="27">
        <f>SUMIFS(SALES!$L:$L,SALES!$A:$A,REPORT!$B$68,SALES!$F:$F,REPORT!$B71,SALES!$B:$B,REPORT!BV$1)</f>
        <v>0</v>
      </c>
      <c r="BW71" s="27">
        <f>SUMIFS(SALES!$L:$L,SALES!$A:$A,REPORT!$B$68,SALES!$F:$F,REPORT!$B71,SALES!$B:$B,REPORT!BW$1)</f>
        <v>0</v>
      </c>
      <c r="BX71" s="27">
        <f>SUMIFS(SALES!$L:$L,SALES!$A:$A,REPORT!$B$68,SALES!$F:$F,REPORT!$B71,SALES!$B:$B,REPORT!BX$1)</f>
        <v>0</v>
      </c>
      <c r="BY71" s="27">
        <f>SUMIFS(SALES!$L:$L,SALES!$A:$A,REPORT!$B$68,SALES!$F:$F,REPORT!$B71,SALES!$B:$B,REPORT!BY$1)</f>
        <v>0</v>
      </c>
      <c r="BZ71" s="27">
        <f>SUMIFS(SALES!$L:$L,SALES!$A:$A,REPORT!$B$68,SALES!$F:$F,REPORT!$B71,SALES!$B:$B,REPORT!BZ$1)</f>
        <v>0</v>
      </c>
      <c r="CA71" s="27">
        <f>SUMIFS(SALES!$L:$L,SALES!$A:$A,REPORT!$B$68,SALES!$F:$F,REPORT!$B71,SALES!$B:$B,REPORT!CA$1)</f>
        <v>0</v>
      </c>
      <c r="CB71" s="27">
        <f>SUMIFS(SALES!$L:$L,SALES!$A:$A,REPORT!$B$68,SALES!$F:$F,REPORT!$B71,SALES!$B:$B,REPORT!CB$1)</f>
        <v>0</v>
      </c>
      <c r="CC71" s="27">
        <f>SUMIFS(SALES!$L:$L,SALES!$A:$A,REPORT!$B$68,SALES!$F:$F,REPORT!$B71,SALES!$B:$B,REPORT!CC$1)</f>
        <v>0</v>
      </c>
    </row>
    <row r="72" spans="1:81" x14ac:dyDescent="0.3">
      <c r="A72" s="20" t="s">
        <v>428</v>
      </c>
      <c r="B72" s="19" t="s">
        <v>5</v>
      </c>
      <c r="C72" s="12">
        <f>G72+H72+I72+F72+E72+D72</f>
        <v>264.39999999999998</v>
      </c>
      <c r="D72" s="12">
        <f>SUM(M72:Q72)</f>
        <v>0</v>
      </c>
      <c r="E72" s="12">
        <f>SUM(R72:AC72)</f>
        <v>0</v>
      </c>
      <c r="F72" s="12">
        <f>SUM(AD72:AO72)</f>
        <v>0</v>
      </c>
      <c r="G72" s="12">
        <f>SUM(AP72:BA72)</f>
        <v>264.39999999999998</v>
      </c>
      <c r="H72" s="12">
        <f>SUM(BB72:BM72)</f>
        <v>0</v>
      </c>
      <c r="I72" s="12">
        <f t="shared" si="128"/>
        <v>0</v>
      </c>
      <c r="J72" s="12">
        <f t="shared" si="128"/>
        <v>0</v>
      </c>
      <c r="K72" s="12"/>
      <c r="L72" s="12"/>
      <c r="M72" s="27">
        <f>SUMIFS(SALES!$L:$L,SALES!$A:$A,REPORT!$B$68,SALES!$F:$F,REPORT!$B72,SALES!$B:$B,REPORT!M$1)</f>
        <v>0</v>
      </c>
      <c r="N72" s="27">
        <f>SUMIFS(SALES!$L:$L,SALES!$A:$A,REPORT!$B$68,SALES!$F:$F,REPORT!$B72,SALES!$B:$B,REPORT!N$1)</f>
        <v>0</v>
      </c>
      <c r="O72" s="27">
        <f>SUMIFS(SALES!$L:$L,SALES!$A:$A,REPORT!$B$68,SALES!$F:$F,REPORT!$B72,SALES!$B:$B,REPORT!O$1)</f>
        <v>0</v>
      </c>
      <c r="P72" s="27">
        <f>SUMIFS(SALES!$L:$L,SALES!$A:$A,REPORT!$B$68,SALES!$F:$F,REPORT!$B72,SALES!$B:$B,REPORT!P$1)</f>
        <v>0</v>
      </c>
      <c r="Q72" s="27">
        <f>SUMIFS(SALES!$L:$L,SALES!$A:$A,REPORT!$B$68,SALES!$F:$F,REPORT!$B72,SALES!$B:$B,REPORT!Q$1)</f>
        <v>0</v>
      </c>
      <c r="R72" s="27">
        <f>SUMIFS(SALES!$L:$L,SALES!$A:$A,REPORT!$B$68,SALES!$F:$F,REPORT!$B72,SALES!$B:$B,REPORT!R$1)</f>
        <v>0</v>
      </c>
      <c r="S72" s="27">
        <f>SUMIFS(SALES!$L:$L,SALES!$A:$A,REPORT!$B$68,SALES!$F:$F,REPORT!$B72,SALES!$B:$B,REPORT!S$1)</f>
        <v>0</v>
      </c>
      <c r="T72" s="27">
        <f>SUMIFS(SALES!$L:$L,SALES!$A:$A,REPORT!$B$68,SALES!$F:$F,REPORT!$B72,SALES!$B:$B,REPORT!T$1)</f>
        <v>0</v>
      </c>
      <c r="U72" s="27">
        <f>SUMIFS(SALES!$L:$L,SALES!$A:$A,REPORT!$B$68,SALES!$F:$F,REPORT!$B72,SALES!$B:$B,REPORT!U$1)</f>
        <v>0</v>
      </c>
      <c r="V72" s="27">
        <f>SUMIFS(SALES!$L:$L,SALES!$A:$A,REPORT!$B$68,SALES!$F:$F,REPORT!$B72,SALES!$B:$B,REPORT!V$1)</f>
        <v>0</v>
      </c>
      <c r="W72" s="27">
        <f>SUMIFS(SALES!$L:$L,SALES!$A:$A,REPORT!$B$68,SALES!$F:$F,REPORT!$B72,SALES!$B:$B,REPORT!W$1)</f>
        <v>0</v>
      </c>
      <c r="X72" s="27">
        <f>SUMIFS(SALES!$L:$L,SALES!$A:$A,REPORT!$B$68,SALES!$F:$F,REPORT!$B72,SALES!$B:$B,REPORT!X$1)</f>
        <v>0</v>
      </c>
      <c r="Y72" s="27">
        <f>SUMIFS(SALES!$L:$L,SALES!$A:$A,REPORT!$B$68,SALES!$F:$F,REPORT!$B72,SALES!$B:$B,REPORT!Y$1)</f>
        <v>0</v>
      </c>
      <c r="Z72" s="27">
        <f>SUMIFS(SALES!$L:$L,SALES!$A:$A,REPORT!$B$68,SALES!$F:$F,REPORT!$B72,SALES!$B:$B,REPORT!Z$1)</f>
        <v>0</v>
      </c>
      <c r="AA72" s="27">
        <f>SUMIFS(SALES!$L:$L,SALES!$A:$A,REPORT!$B$68,SALES!$F:$F,REPORT!$B72,SALES!$B:$B,REPORT!AA$1)</f>
        <v>0</v>
      </c>
      <c r="AB72" s="27">
        <f>SUMIFS(SALES!$L:$L,SALES!$A:$A,REPORT!$B$68,SALES!$F:$F,REPORT!$B72,SALES!$B:$B,REPORT!AB$1)</f>
        <v>0</v>
      </c>
      <c r="AC72" s="27">
        <f>SUMIFS(SALES!$L:$L,SALES!$A:$A,REPORT!$B$68,SALES!$F:$F,REPORT!$B72,SALES!$B:$B,REPORT!AC$1)</f>
        <v>0</v>
      </c>
      <c r="AD72" s="27">
        <f>SUMIFS(SALES!$L:$L,SALES!$A:$A,REPORT!$B$68,SALES!$F:$F,REPORT!$B72,SALES!$B:$B,REPORT!AD$1)</f>
        <v>0</v>
      </c>
      <c r="AE72" s="27">
        <f>SUMIFS(SALES!$L:$L,SALES!$A:$A,REPORT!$B$68,SALES!$F:$F,REPORT!$B72,SALES!$B:$B,REPORT!AE$1)</f>
        <v>0</v>
      </c>
      <c r="AF72" s="27">
        <f>SUMIFS(SALES!$L:$L,SALES!$A:$A,REPORT!$B$68,SALES!$F:$F,REPORT!$B72,SALES!$B:$B,REPORT!AF$1)</f>
        <v>0</v>
      </c>
      <c r="AG72" s="27">
        <f>SUMIFS(SALES!$L:$L,SALES!$A:$A,REPORT!$B$68,SALES!$F:$F,REPORT!$B72,SALES!$B:$B,REPORT!AG$1)</f>
        <v>0</v>
      </c>
      <c r="AH72" s="27">
        <f>SUMIFS(SALES!$L:$L,SALES!$A:$A,REPORT!$B$68,SALES!$F:$F,REPORT!$B72,SALES!$B:$B,REPORT!AH$1)</f>
        <v>0</v>
      </c>
      <c r="AI72" s="27">
        <f>SUMIFS(SALES!$L:$L,SALES!$A:$A,REPORT!$B$68,SALES!$F:$F,REPORT!$B72,SALES!$B:$B,REPORT!AI$1)</f>
        <v>0</v>
      </c>
      <c r="AJ72" s="27">
        <f>SUMIFS(SALES!$L:$L,SALES!$A:$A,REPORT!$B$68,SALES!$F:$F,REPORT!$B72,SALES!$B:$B,REPORT!AJ$1)</f>
        <v>0</v>
      </c>
      <c r="AK72" s="27">
        <f>SUMIFS(SALES!$L:$L,SALES!$A:$A,REPORT!$B$68,SALES!$F:$F,REPORT!$B72,SALES!$B:$B,REPORT!AK$1)</f>
        <v>0</v>
      </c>
      <c r="AL72" s="27">
        <f>SUMIFS(SALES!$L:$L,SALES!$A:$A,REPORT!$B$68,SALES!$F:$F,REPORT!$B72,SALES!$B:$B,REPORT!AL$1)</f>
        <v>0</v>
      </c>
      <c r="AM72" s="27">
        <f>SUMIFS(SALES!$L:$L,SALES!$A:$A,REPORT!$B$68,SALES!$F:$F,REPORT!$B72,SALES!$B:$B,REPORT!AM$1)</f>
        <v>0</v>
      </c>
      <c r="AN72" s="27">
        <f>SUMIFS(SALES!$L:$L,SALES!$A:$A,REPORT!$B$68,SALES!$F:$F,REPORT!$B72,SALES!$B:$B,REPORT!AN$1)</f>
        <v>0</v>
      </c>
      <c r="AO72" s="27">
        <f>SUMIFS(SALES!$L:$L,SALES!$A:$A,REPORT!$B$68,SALES!$F:$F,REPORT!$B72,SALES!$B:$B,REPORT!AO$1)</f>
        <v>0</v>
      </c>
      <c r="AP72" s="27">
        <f>SUMIFS(SALES!$L:$L,SALES!$A:$A,REPORT!$B$68,SALES!$F:$F,REPORT!$B72,SALES!$B:$B,REPORT!AP$1)</f>
        <v>70.699999999999989</v>
      </c>
      <c r="AQ72" s="27">
        <f>SUMIFS(SALES!$L:$L,SALES!$A:$A,REPORT!$B$68,SALES!$F:$F,REPORT!$B72,SALES!$B:$B,REPORT!AQ$1)</f>
        <v>59.6</v>
      </c>
      <c r="AR72" s="27">
        <f>SUMIFS(SALES!$L:$L,SALES!$A:$A,REPORT!$B$68,SALES!$F:$F,REPORT!$B72,SALES!$B:$B,REPORT!AR$1)</f>
        <v>0</v>
      </c>
      <c r="AS72" s="27">
        <f>SUMIFS(SALES!$L:$L,SALES!$A:$A,REPORT!$B$68,SALES!$F:$F,REPORT!$B72,SALES!$B:$B,REPORT!AS$1)</f>
        <v>0</v>
      </c>
      <c r="AT72" s="27">
        <f>SUMIFS(SALES!$L:$L,SALES!$A:$A,REPORT!$B$68,SALES!$F:$F,REPORT!$B72,SALES!$B:$B,REPORT!AT$1)</f>
        <v>59.6</v>
      </c>
      <c r="AU72" s="27">
        <f>SUMIFS(SALES!$L:$L,SALES!$A:$A,REPORT!$B$68,SALES!$F:$F,REPORT!$B72,SALES!$B:$B,REPORT!AU$1)</f>
        <v>14.9</v>
      </c>
      <c r="AV72" s="27">
        <f>SUMIFS(SALES!$L:$L,SALES!$A:$A,REPORT!$B$68,SALES!$F:$F,REPORT!$B72,SALES!$B:$B,REPORT!AV$1)</f>
        <v>44.7</v>
      </c>
      <c r="AW72" s="27">
        <f>SUMIFS(SALES!$L:$L,SALES!$A:$A,REPORT!$B$68,SALES!$F:$F,REPORT!$B72,SALES!$B:$B,REPORT!AW$1)</f>
        <v>14.9</v>
      </c>
      <c r="AX72" s="27">
        <f>SUMIFS(SALES!$L:$L,SALES!$A:$A,REPORT!$B$68,SALES!$F:$F,REPORT!$B72,SALES!$B:$B,REPORT!AX$1)</f>
        <v>0</v>
      </c>
      <c r="AY72" s="27">
        <f>SUMIFS(SALES!$L:$L,SALES!$A:$A,REPORT!$B$68,SALES!$F:$F,REPORT!$B72,SALES!$B:$B,REPORT!AY$1)</f>
        <v>0</v>
      </c>
      <c r="AZ72" s="27">
        <f>SUMIFS(SALES!$L:$L,SALES!$A:$A,REPORT!$B$68,SALES!$F:$F,REPORT!$B72,SALES!$B:$B,REPORT!AZ$1)</f>
        <v>0</v>
      </c>
      <c r="BA72" s="27">
        <f>SUMIFS(SALES!$L:$L,SALES!$A:$A,REPORT!$B$68,SALES!$F:$F,REPORT!$B72,SALES!$B:$B,REPORT!BA$1)</f>
        <v>0</v>
      </c>
      <c r="BB72" s="27">
        <f>SUMIFS(SALES!$L:$L,SALES!$A:$A,REPORT!$B$68,SALES!$F:$F,REPORT!$B72,SALES!$B:$B,REPORT!BB$1)</f>
        <v>0</v>
      </c>
      <c r="BC72" s="27">
        <f>SUMIFS(SALES!$L:$L,SALES!$A:$A,REPORT!$B$68,SALES!$F:$F,REPORT!$B72,SALES!$B:$B,REPORT!BC$1)</f>
        <v>0</v>
      </c>
      <c r="BD72" s="27">
        <f>SUMIFS(SALES!$L:$L,SALES!$A:$A,REPORT!$B$68,SALES!$F:$F,REPORT!$B72,SALES!$B:$B,REPORT!BD$1)</f>
        <v>0</v>
      </c>
      <c r="BE72" s="27">
        <f>SUMIFS(SALES!$L:$L,SALES!$A:$A,REPORT!$B$68,SALES!$F:$F,REPORT!$B72,SALES!$B:$B,REPORT!BE$1)</f>
        <v>0</v>
      </c>
      <c r="BF72" s="27">
        <f>SUMIFS(SALES!$L:$L,SALES!$A:$A,REPORT!$B$68,SALES!$F:$F,REPORT!$B72,SALES!$B:$B,REPORT!BF$1)</f>
        <v>0</v>
      </c>
      <c r="BG72" s="27">
        <f>SUMIFS(SALES!$L:$L,SALES!$A:$A,REPORT!$B$68,SALES!$F:$F,REPORT!$B72,SALES!$B:$B,REPORT!BG$1)</f>
        <v>0</v>
      </c>
      <c r="BH72" s="27">
        <f>SUMIFS(SALES!$L:$L,SALES!$A:$A,REPORT!$B$68,SALES!$F:$F,REPORT!$B72,SALES!$B:$B,REPORT!BH$1)</f>
        <v>0</v>
      </c>
      <c r="BI72" s="27">
        <f>SUMIFS(SALES!$L:$L,SALES!$A:$A,REPORT!$B$68,SALES!$F:$F,REPORT!$B72,SALES!$B:$B,REPORT!BI$1)</f>
        <v>0</v>
      </c>
      <c r="BJ72" s="27">
        <f>SUMIFS(SALES!$L:$L,SALES!$A:$A,REPORT!$B$68,SALES!$F:$F,REPORT!$B72,SALES!$B:$B,REPORT!BJ$1)</f>
        <v>0</v>
      </c>
      <c r="BK72" s="27">
        <f>SUMIFS(SALES!$L:$L,SALES!$A:$A,REPORT!$B$68,SALES!$F:$F,REPORT!$B72,SALES!$B:$B,REPORT!BK$1)</f>
        <v>0</v>
      </c>
      <c r="BL72" s="27">
        <f>SUMIFS(SALES!$L:$L,SALES!$A:$A,REPORT!$B$68,SALES!$F:$F,REPORT!$B72,SALES!$B:$B,REPORT!BL$1)</f>
        <v>0</v>
      </c>
      <c r="BM72" s="27">
        <f>SUMIFS(SALES!$L:$L,SALES!$A:$A,REPORT!$B$68,SALES!$F:$F,REPORT!$B72,SALES!$B:$B,REPORT!BM$1)</f>
        <v>0</v>
      </c>
      <c r="BN72" s="27">
        <f>SUMIFS(SALES!$L:$L,SALES!$A:$A,REPORT!$B$68,SALES!$F:$F,REPORT!$B72,SALES!$B:$B,REPORT!BN$1)</f>
        <v>0</v>
      </c>
      <c r="BO72" s="27">
        <f>SUMIFS(SALES!$L:$L,SALES!$A:$A,REPORT!$B$68,SALES!$F:$F,REPORT!$B72,SALES!$B:$B,REPORT!BO$1)</f>
        <v>0</v>
      </c>
      <c r="BP72" s="27">
        <f>SUMIFS(SALES!$L:$L,SALES!$A:$A,REPORT!$B$68,SALES!$F:$F,REPORT!$B72,SALES!$B:$B,REPORT!BP$1)</f>
        <v>0</v>
      </c>
      <c r="BQ72" s="27">
        <f>SUMIFS(SALES!$L:$L,SALES!$A:$A,REPORT!$B$68,SALES!$F:$F,REPORT!$B72,SALES!$B:$B,REPORT!BQ$1)</f>
        <v>0</v>
      </c>
      <c r="BR72" s="27">
        <f>SUMIFS(SALES!$L:$L,SALES!$A:$A,REPORT!$B$68,SALES!$F:$F,REPORT!$B72,SALES!$B:$B,REPORT!BR$1)</f>
        <v>0</v>
      </c>
      <c r="BS72" s="27">
        <f>SUMIFS(SALES!$L:$L,SALES!$A:$A,REPORT!$B$68,SALES!$F:$F,REPORT!$B72,SALES!$B:$B,REPORT!BS$1)</f>
        <v>0</v>
      </c>
      <c r="BT72" s="27">
        <f>SUMIFS(SALES!$L:$L,SALES!$A:$A,REPORT!$B$68,SALES!$F:$F,REPORT!$B72,SALES!$B:$B,REPORT!BT$1)</f>
        <v>0</v>
      </c>
      <c r="BU72" s="27">
        <f>SUMIFS(SALES!$L:$L,SALES!$A:$A,REPORT!$B$68,SALES!$F:$F,REPORT!$B72,SALES!$B:$B,REPORT!BU$1)</f>
        <v>0</v>
      </c>
      <c r="BV72" s="27">
        <f>SUMIFS(SALES!$L:$L,SALES!$A:$A,REPORT!$B$68,SALES!$F:$F,REPORT!$B72,SALES!$B:$B,REPORT!BV$1)</f>
        <v>0</v>
      </c>
      <c r="BW72" s="27">
        <f>SUMIFS(SALES!$L:$L,SALES!$A:$A,REPORT!$B$68,SALES!$F:$F,REPORT!$B72,SALES!$B:$B,REPORT!BW$1)</f>
        <v>0</v>
      </c>
      <c r="BX72" s="27">
        <f>SUMIFS(SALES!$L:$L,SALES!$A:$A,REPORT!$B$68,SALES!$F:$F,REPORT!$B72,SALES!$B:$B,REPORT!BX$1)</f>
        <v>0</v>
      </c>
      <c r="BY72" s="27">
        <f>SUMIFS(SALES!$L:$L,SALES!$A:$A,REPORT!$B$68,SALES!$F:$F,REPORT!$B72,SALES!$B:$B,REPORT!BY$1)</f>
        <v>0</v>
      </c>
      <c r="BZ72" s="27">
        <f>SUMIFS(SALES!$L:$L,SALES!$A:$A,REPORT!$B$68,SALES!$F:$F,REPORT!$B72,SALES!$B:$B,REPORT!BZ$1)</f>
        <v>0</v>
      </c>
      <c r="CA72" s="27">
        <f>SUMIFS(SALES!$L:$L,SALES!$A:$A,REPORT!$B$68,SALES!$F:$F,REPORT!$B72,SALES!$B:$B,REPORT!CA$1)</f>
        <v>0</v>
      </c>
      <c r="CB72" s="27">
        <f>SUMIFS(SALES!$L:$L,SALES!$A:$A,REPORT!$B$68,SALES!$F:$F,REPORT!$B72,SALES!$B:$B,REPORT!CB$1)</f>
        <v>0</v>
      </c>
      <c r="CC72" s="27">
        <f>SUMIFS(SALES!$L:$L,SALES!$A:$A,REPORT!$B$68,SALES!$F:$F,REPORT!$B72,SALES!$B:$B,REPORT!CC$1)</f>
        <v>0</v>
      </c>
    </row>
    <row r="73" spans="1:81" x14ac:dyDescent="0.3">
      <c r="A73" s="20" t="s">
        <v>428</v>
      </c>
      <c r="B73" s="19" t="s">
        <v>1</v>
      </c>
      <c r="C73" s="12">
        <f>G73+H73+I73+F73+E73+D73</f>
        <v>37.6</v>
      </c>
      <c r="D73" s="12">
        <f>SUM(M73:Q73)</f>
        <v>0</v>
      </c>
      <c r="E73" s="12">
        <f>SUM(R73:AC73)</f>
        <v>0</v>
      </c>
      <c r="F73" s="12">
        <f>SUM(AD73:AO73)</f>
        <v>0</v>
      </c>
      <c r="G73" s="12">
        <f>SUM(AP73:BA73)</f>
        <v>37.6</v>
      </c>
      <c r="H73" s="12">
        <f>SUM(BB73:BM73)</f>
        <v>0</v>
      </c>
      <c r="I73" s="12">
        <f t="shared" si="128"/>
        <v>0</v>
      </c>
      <c r="J73" s="12">
        <f t="shared" si="128"/>
        <v>0</v>
      </c>
      <c r="K73" s="12"/>
      <c r="L73" s="12"/>
      <c r="M73" s="27">
        <f>SUMIFS(SALES!$L:$L,SALES!$A:$A,REPORT!$B$68,SALES!$F:$F,REPORT!$B73,SALES!$B:$B,REPORT!M$1)</f>
        <v>0</v>
      </c>
      <c r="N73" s="27">
        <f>SUMIFS(SALES!$L:$L,SALES!$A:$A,REPORT!$B$68,SALES!$F:$F,REPORT!$B73,SALES!$B:$B,REPORT!N$1)</f>
        <v>0</v>
      </c>
      <c r="O73" s="27">
        <f>SUMIFS(SALES!$L:$L,SALES!$A:$A,REPORT!$B$68,SALES!$F:$F,REPORT!$B73,SALES!$B:$B,REPORT!O$1)</f>
        <v>0</v>
      </c>
      <c r="P73" s="27">
        <f>SUMIFS(SALES!$L:$L,SALES!$A:$A,REPORT!$B$68,SALES!$F:$F,REPORT!$B73,SALES!$B:$B,REPORT!P$1)</f>
        <v>0</v>
      </c>
      <c r="Q73" s="27">
        <f>SUMIFS(SALES!$L:$L,SALES!$A:$A,REPORT!$B$68,SALES!$F:$F,REPORT!$B73,SALES!$B:$B,REPORT!Q$1)</f>
        <v>0</v>
      </c>
      <c r="R73" s="27">
        <f>SUMIFS(SALES!$L:$L,SALES!$A:$A,REPORT!$B$68,SALES!$F:$F,REPORT!$B73,SALES!$B:$B,REPORT!R$1)</f>
        <v>0</v>
      </c>
      <c r="S73" s="27">
        <f>SUMIFS(SALES!$L:$L,SALES!$A:$A,REPORT!$B$68,SALES!$F:$F,REPORT!$B73,SALES!$B:$B,REPORT!S$1)</f>
        <v>0</v>
      </c>
      <c r="T73" s="27">
        <f>SUMIFS(SALES!$L:$L,SALES!$A:$A,REPORT!$B$68,SALES!$F:$F,REPORT!$B73,SALES!$B:$B,REPORT!T$1)</f>
        <v>0</v>
      </c>
      <c r="U73" s="27">
        <f>SUMIFS(SALES!$L:$L,SALES!$A:$A,REPORT!$B$68,SALES!$F:$F,REPORT!$B73,SALES!$B:$B,REPORT!U$1)</f>
        <v>0</v>
      </c>
      <c r="V73" s="27">
        <f>SUMIFS(SALES!$L:$L,SALES!$A:$A,REPORT!$B$68,SALES!$F:$F,REPORT!$B73,SALES!$B:$B,REPORT!V$1)</f>
        <v>0</v>
      </c>
      <c r="W73" s="27">
        <f>SUMIFS(SALES!$L:$L,SALES!$A:$A,REPORT!$B$68,SALES!$F:$F,REPORT!$B73,SALES!$B:$B,REPORT!W$1)</f>
        <v>0</v>
      </c>
      <c r="X73" s="27">
        <f>SUMIFS(SALES!$L:$L,SALES!$A:$A,REPORT!$B$68,SALES!$F:$F,REPORT!$B73,SALES!$B:$B,REPORT!X$1)</f>
        <v>0</v>
      </c>
      <c r="Y73" s="27">
        <f>SUMIFS(SALES!$L:$L,SALES!$A:$A,REPORT!$B$68,SALES!$F:$F,REPORT!$B73,SALES!$B:$B,REPORT!Y$1)</f>
        <v>0</v>
      </c>
      <c r="Z73" s="27">
        <f>SUMIFS(SALES!$L:$L,SALES!$A:$A,REPORT!$B$68,SALES!$F:$F,REPORT!$B73,SALES!$B:$B,REPORT!Z$1)</f>
        <v>0</v>
      </c>
      <c r="AA73" s="27">
        <f>SUMIFS(SALES!$L:$L,SALES!$A:$A,REPORT!$B$68,SALES!$F:$F,REPORT!$B73,SALES!$B:$B,REPORT!AA$1)</f>
        <v>0</v>
      </c>
      <c r="AB73" s="27">
        <f>SUMIFS(SALES!$L:$L,SALES!$A:$A,REPORT!$B$68,SALES!$F:$F,REPORT!$B73,SALES!$B:$B,REPORT!AB$1)</f>
        <v>0</v>
      </c>
      <c r="AC73" s="27">
        <f>SUMIFS(SALES!$L:$L,SALES!$A:$A,REPORT!$B$68,SALES!$F:$F,REPORT!$B73,SALES!$B:$B,REPORT!AC$1)</f>
        <v>0</v>
      </c>
      <c r="AD73" s="27">
        <f>SUMIFS(SALES!$L:$L,SALES!$A:$A,REPORT!$B$68,SALES!$F:$F,REPORT!$B73,SALES!$B:$B,REPORT!AD$1)</f>
        <v>0</v>
      </c>
      <c r="AE73" s="27">
        <f>SUMIFS(SALES!$L:$L,SALES!$A:$A,REPORT!$B$68,SALES!$F:$F,REPORT!$B73,SALES!$B:$B,REPORT!AE$1)</f>
        <v>0</v>
      </c>
      <c r="AF73" s="27">
        <f>SUMIFS(SALES!$L:$L,SALES!$A:$A,REPORT!$B$68,SALES!$F:$F,REPORT!$B73,SALES!$B:$B,REPORT!AF$1)</f>
        <v>0</v>
      </c>
      <c r="AG73" s="27">
        <f>SUMIFS(SALES!$L:$L,SALES!$A:$A,REPORT!$B$68,SALES!$F:$F,REPORT!$B73,SALES!$B:$B,REPORT!AG$1)</f>
        <v>0</v>
      </c>
      <c r="AH73" s="27">
        <f>SUMIFS(SALES!$L:$L,SALES!$A:$A,REPORT!$B$68,SALES!$F:$F,REPORT!$B73,SALES!$B:$B,REPORT!AH$1)</f>
        <v>0</v>
      </c>
      <c r="AI73" s="27">
        <f>SUMIFS(SALES!$L:$L,SALES!$A:$A,REPORT!$B$68,SALES!$F:$F,REPORT!$B73,SALES!$B:$B,REPORT!AI$1)</f>
        <v>0</v>
      </c>
      <c r="AJ73" s="27">
        <f>SUMIFS(SALES!$L:$L,SALES!$A:$A,REPORT!$B$68,SALES!$F:$F,REPORT!$B73,SALES!$B:$B,REPORT!AJ$1)</f>
        <v>0</v>
      </c>
      <c r="AK73" s="27">
        <f>SUMIFS(SALES!$L:$L,SALES!$A:$A,REPORT!$B$68,SALES!$F:$F,REPORT!$B73,SALES!$B:$B,REPORT!AK$1)</f>
        <v>0</v>
      </c>
      <c r="AL73" s="27">
        <f>SUMIFS(SALES!$L:$L,SALES!$A:$A,REPORT!$B$68,SALES!$F:$F,REPORT!$B73,SALES!$B:$B,REPORT!AL$1)</f>
        <v>0</v>
      </c>
      <c r="AM73" s="27">
        <f>SUMIFS(SALES!$L:$L,SALES!$A:$A,REPORT!$B$68,SALES!$F:$F,REPORT!$B73,SALES!$B:$B,REPORT!AM$1)</f>
        <v>0</v>
      </c>
      <c r="AN73" s="27">
        <f>SUMIFS(SALES!$L:$L,SALES!$A:$A,REPORT!$B$68,SALES!$F:$F,REPORT!$B73,SALES!$B:$B,REPORT!AN$1)</f>
        <v>0</v>
      </c>
      <c r="AO73" s="27">
        <f>SUMIFS(SALES!$L:$L,SALES!$A:$A,REPORT!$B$68,SALES!$F:$F,REPORT!$B73,SALES!$B:$B,REPORT!AO$1)</f>
        <v>0</v>
      </c>
      <c r="AP73" s="27">
        <f>SUMIFS(SALES!$L:$L,SALES!$A:$A,REPORT!$B$68,SALES!$F:$F,REPORT!$B73,SALES!$B:$B,REPORT!AP$1)</f>
        <v>0</v>
      </c>
      <c r="AQ73" s="27">
        <f>SUMIFS(SALES!$L:$L,SALES!$A:$A,REPORT!$B$68,SALES!$F:$F,REPORT!$B73,SALES!$B:$B,REPORT!AQ$1)</f>
        <v>0</v>
      </c>
      <c r="AR73" s="27">
        <f>SUMIFS(SALES!$L:$L,SALES!$A:$A,REPORT!$B$68,SALES!$F:$F,REPORT!$B73,SALES!$B:$B,REPORT!AR$1)</f>
        <v>0</v>
      </c>
      <c r="AS73" s="27">
        <f>SUMIFS(SALES!$L:$L,SALES!$A:$A,REPORT!$B$68,SALES!$F:$F,REPORT!$B73,SALES!$B:$B,REPORT!AS$1)</f>
        <v>0</v>
      </c>
      <c r="AT73" s="27">
        <f>SUMIFS(SALES!$L:$L,SALES!$A:$A,REPORT!$B$68,SALES!$F:$F,REPORT!$B73,SALES!$B:$B,REPORT!AT$1)</f>
        <v>0</v>
      </c>
      <c r="AU73" s="27">
        <f>SUMIFS(SALES!$L:$L,SALES!$A:$A,REPORT!$B$68,SALES!$F:$F,REPORT!$B73,SALES!$B:$B,REPORT!AU$1)</f>
        <v>0</v>
      </c>
      <c r="AV73" s="27">
        <f>SUMIFS(SALES!$L:$L,SALES!$A:$A,REPORT!$B$68,SALES!$F:$F,REPORT!$B73,SALES!$B:$B,REPORT!AV$1)</f>
        <v>0</v>
      </c>
      <c r="AW73" s="27">
        <f>SUMIFS(SALES!$L:$L,SALES!$A:$A,REPORT!$B$68,SALES!$F:$F,REPORT!$B73,SALES!$B:$B,REPORT!AW$1)</f>
        <v>0</v>
      </c>
      <c r="AX73" s="27">
        <f>SUMIFS(SALES!$L:$L,SALES!$A:$A,REPORT!$B$68,SALES!$F:$F,REPORT!$B73,SALES!$B:$B,REPORT!AX$1)</f>
        <v>0</v>
      </c>
      <c r="AY73" s="27">
        <f>SUMIFS(SALES!$L:$L,SALES!$A:$A,REPORT!$B$68,SALES!$F:$F,REPORT!$B73,SALES!$B:$B,REPORT!AY$1)</f>
        <v>0</v>
      </c>
      <c r="AZ73" s="27">
        <f>SUMIFS(SALES!$L:$L,SALES!$A:$A,REPORT!$B$68,SALES!$F:$F,REPORT!$B73,SALES!$B:$B,REPORT!AZ$1)</f>
        <v>0</v>
      </c>
      <c r="BA73" s="27">
        <f>SUMIFS(SALES!$L:$L,SALES!$A:$A,REPORT!$B$68,SALES!$F:$F,REPORT!$B73,SALES!$B:$B,REPORT!BA$1)</f>
        <v>37.6</v>
      </c>
      <c r="BB73" s="27">
        <f>SUMIFS(SALES!$L:$L,SALES!$A:$A,REPORT!$B$68,SALES!$F:$F,REPORT!$B73,SALES!$B:$B,REPORT!BB$1)</f>
        <v>0</v>
      </c>
      <c r="BC73" s="27">
        <f>SUMIFS(SALES!$L:$L,SALES!$A:$A,REPORT!$B$68,SALES!$F:$F,REPORT!$B73,SALES!$B:$B,REPORT!BC$1)</f>
        <v>0</v>
      </c>
      <c r="BD73" s="27">
        <f>SUMIFS(SALES!$L:$L,SALES!$A:$A,REPORT!$B$68,SALES!$F:$F,REPORT!$B73,SALES!$B:$B,REPORT!BD$1)</f>
        <v>0</v>
      </c>
      <c r="BE73" s="27">
        <f>SUMIFS(SALES!$L:$L,SALES!$A:$A,REPORT!$B$68,SALES!$F:$F,REPORT!$B73,SALES!$B:$B,REPORT!BE$1)</f>
        <v>0</v>
      </c>
      <c r="BF73" s="27">
        <f>SUMIFS(SALES!$L:$L,SALES!$A:$A,REPORT!$B$68,SALES!$F:$F,REPORT!$B73,SALES!$B:$B,REPORT!BF$1)</f>
        <v>0</v>
      </c>
      <c r="BG73" s="27">
        <f>SUMIFS(SALES!$L:$L,SALES!$A:$A,REPORT!$B$68,SALES!$F:$F,REPORT!$B73,SALES!$B:$B,REPORT!BG$1)</f>
        <v>0</v>
      </c>
      <c r="BH73" s="27">
        <f>SUMIFS(SALES!$L:$L,SALES!$A:$A,REPORT!$B$68,SALES!$F:$F,REPORT!$B73,SALES!$B:$B,REPORT!BH$1)</f>
        <v>0</v>
      </c>
      <c r="BI73" s="27">
        <f>SUMIFS(SALES!$L:$L,SALES!$A:$A,REPORT!$B$68,SALES!$F:$F,REPORT!$B73,SALES!$B:$B,REPORT!BI$1)</f>
        <v>0</v>
      </c>
      <c r="BJ73" s="27">
        <f>SUMIFS(SALES!$L:$L,SALES!$A:$A,REPORT!$B$68,SALES!$F:$F,REPORT!$B73,SALES!$B:$B,REPORT!BJ$1)</f>
        <v>0</v>
      </c>
      <c r="BK73" s="27">
        <f>SUMIFS(SALES!$L:$L,SALES!$A:$A,REPORT!$B$68,SALES!$F:$F,REPORT!$B73,SALES!$B:$B,REPORT!BK$1)</f>
        <v>0</v>
      </c>
      <c r="BL73" s="27">
        <f>SUMIFS(SALES!$L:$L,SALES!$A:$A,REPORT!$B$68,SALES!$F:$F,REPORT!$B73,SALES!$B:$B,REPORT!BL$1)</f>
        <v>0</v>
      </c>
      <c r="BM73" s="27">
        <f>SUMIFS(SALES!$L:$L,SALES!$A:$A,REPORT!$B$68,SALES!$F:$F,REPORT!$B73,SALES!$B:$B,REPORT!BM$1)</f>
        <v>0</v>
      </c>
      <c r="BN73" s="27">
        <f>SUMIFS(SALES!$L:$L,SALES!$A:$A,REPORT!$B$68,SALES!$F:$F,REPORT!$B73,SALES!$B:$B,REPORT!BN$1)</f>
        <v>0</v>
      </c>
      <c r="BO73" s="27">
        <f>SUMIFS(SALES!$L:$L,SALES!$A:$A,REPORT!$B$68,SALES!$F:$F,REPORT!$B73,SALES!$B:$B,REPORT!BO$1)</f>
        <v>0</v>
      </c>
      <c r="BP73" s="27">
        <f>SUMIFS(SALES!$L:$L,SALES!$A:$A,REPORT!$B$68,SALES!$F:$F,REPORT!$B73,SALES!$B:$B,REPORT!BP$1)</f>
        <v>0</v>
      </c>
      <c r="BQ73" s="27">
        <f>SUMIFS(SALES!$L:$L,SALES!$A:$A,REPORT!$B$68,SALES!$F:$F,REPORT!$B73,SALES!$B:$B,REPORT!BQ$1)</f>
        <v>0</v>
      </c>
      <c r="BR73" s="27">
        <f>SUMIFS(SALES!$L:$L,SALES!$A:$A,REPORT!$B$68,SALES!$F:$F,REPORT!$B73,SALES!$B:$B,REPORT!BR$1)</f>
        <v>0</v>
      </c>
      <c r="BS73" s="27">
        <f>SUMIFS(SALES!$L:$L,SALES!$A:$A,REPORT!$B$68,SALES!$F:$F,REPORT!$B73,SALES!$B:$B,REPORT!BS$1)</f>
        <v>0</v>
      </c>
      <c r="BT73" s="27">
        <f>SUMIFS(SALES!$L:$L,SALES!$A:$A,REPORT!$B$68,SALES!$F:$F,REPORT!$B73,SALES!$B:$B,REPORT!BT$1)</f>
        <v>0</v>
      </c>
      <c r="BU73" s="27">
        <f>SUMIFS(SALES!$L:$L,SALES!$A:$A,REPORT!$B$68,SALES!$F:$F,REPORT!$B73,SALES!$B:$B,REPORT!BU$1)</f>
        <v>0</v>
      </c>
      <c r="BV73" s="27">
        <f>SUMIFS(SALES!$L:$L,SALES!$A:$A,REPORT!$B$68,SALES!$F:$F,REPORT!$B73,SALES!$B:$B,REPORT!BV$1)</f>
        <v>0</v>
      </c>
      <c r="BW73" s="27">
        <f>SUMIFS(SALES!$L:$L,SALES!$A:$A,REPORT!$B$68,SALES!$F:$F,REPORT!$B73,SALES!$B:$B,REPORT!BW$1)</f>
        <v>0</v>
      </c>
      <c r="BX73" s="27">
        <f>SUMIFS(SALES!$L:$L,SALES!$A:$A,REPORT!$B$68,SALES!$F:$F,REPORT!$B73,SALES!$B:$B,REPORT!BX$1)</f>
        <v>0</v>
      </c>
      <c r="BY73" s="27">
        <f>SUMIFS(SALES!$L:$L,SALES!$A:$A,REPORT!$B$68,SALES!$F:$F,REPORT!$B73,SALES!$B:$B,REPORT!BY$1)</f>
        <v>0</v>
      </c>
      <c r="BZ73" s="27">
        <f>SUMIFS(SALES!$L:$L,SALES!$A:$A,REPORT!$B$68,SALES!$F:$F,REPORT!$B73,SALES!$B:$B,REPORT!BZ$1)</f>
        <v>0</v>
      </c>
      <c r="CA73" s="27">
        <f>SUMIFS(SALES!$L:$L,SALES!$A:$A,REPORT!$B$68,SALES!$F:$F,REPORT!$B73,SALES!$B:$B,REPORT!CA$1)</f>
        <v>0</v>
      </c>
      <c r="CB73" s="27">
        <f>SUMIFS(SALES!$L:$L,SALES!$A:$A,REPORT!$B$68,SALES!$F:$F,REPORT!$B73,SALES!$B:$B,REPORT!CB$1)</f>
        <v>0</v>
      </c>
      <c r="CC73" s="27">
        <f>SUMIFS(SALES!$L:$L,SALES!$A:$A,REPORT!$B$68,SALES!$F:$F,REPORT!$B73,SALES!$B:$B,REPORT!CC$1)</f>
        <v>0</v>
      </c>
    </row>
    <row r="74" spans="1:81" x14ac:dyDescent="0.3">
      <c r="A74" s="18" t="s">
        <v>427</v>
      </c>
      <c r="B74" s="18" t="s">
        <v>417</v>
      </c>
      <c r="C74" s="11">
        <f t="shared" ref="C74:AH74" si="129">SUM(C75:C79)</f>
        <v>59581.099999999991</v>
      </c>
      <c r="D74" s="11">
        <f t="shared" si="129"/>
        <v>1694.1</v>
      </c>
      <c r="E74" s="11">
        <f t="shared" si="129"/>
        <v>4643.7999999999993</v>
      </c>
      <c r="F74" s="11">
        <f t="shared" si="129"/>
        <v>15701.499999999996</v>
      </c>
      <c r="G74" s="11">
        <f t="shared" si="129"/>
        <v>17055.3</v>
      </c>
      <c r="H74" s="11">
        <f t="shared" si="129"/>
        <v>11583.75</v>
      </c>
      <c r="I74" s="11">
        <f t="shared" si="129"/>
        <v>8902.65</v>
      </c>
      <c r="J74" s="11">
        <f t="shared" si="129"/>
        <v>1018.3</v>
      </c>
      <c r="K74" s="11">
        <f t="shared" si="129"/>
        <v>0</v>
      </c>
      <c r="L74" s="11">
        <f t="shared" si="129"/>
        <v>0</v>
      </c>
      <c r="M74" s="10">
        <f t="shared" si="129"/>
        <v>487.7</v>
      </c>
      <c r="N74" s="10">
        <f t="shared" si="129"/>
        <v>40.6</v>
      </c>
      <c r="O74" s="10">
        <f t="shared" si="129"/>
        <v>125</v>
      </c>
      <c r="P74" s="10">
        <f t="shared" si="129"/>
        <v>100.69999999999999</v>
      </c>
      <c r="Q74" s="10">
        <f t="shared" si="129"/>
        <v>940.1</v>
      </c>
      <c r="R74" s="10">
        <f t="shared" si="129"/>
        <v>270.7</v>
      </c>
      <c r="S74" s="10">
        <f t="shared" si="129"/>
        <v>614.30000000000007</v>
      </c>
      <c r="T74" s="10">
        <f t="shared" si="129"/>
        <v>188.79999999999998</v>
      </c>
      <c r="U74" s="10">
        <f t="shared" si="129"/>
        <v>560.4</v>
      </c>
      <c r="V74" s="10">
        <f t="shared" si="129"/>
        <v>316.09999999999997</v>
      </c>
      <c r="W74" s="10">
        <f t="shared" si="129"/>
        <v>163.19999999999999</v>
      </c>
      <c r="X74" s="10">
        <f t="shared" si="129"/>
        <v>221.7</v>
      </c>
      <c r="Y74" s="10">
        <f t="shared" si="129"/>
        <v>119.5</v>
      </c>
      <c r="Z74" s="10">
        <f t="shared" si="129"/>
        <v>333.6</v>
      </c>
      <c r="AA74" s="10">
        <f t="shared" si="129"/>
        <v>427.1</v>
      </c>
      <c r="AB74" s="10">
        <f t="shared" si="129"/>
        <v>738</v>
      </c>
      <c r="AC74" s="10">
        <f t="shared" si="129"/>
        <v>690.40000000000009</v>
      </c>
      <c r="AD74" s="10">
        <f t="shared" si="129"/>
        <v>787.39999999999986</v>
      </c>
      <c r="AE74" s="10">
        <f t="shared" si="129"/>
        <v>810.49999999999989</v>
      </c>
      <c r="AF74" s="10">
        <f t="shared" si="129"/>
        <v>941.39999999999986</v>
      </c>
      <c r="AG74" s="10">
        <f t="shared" si="129"/>
        <v>1342.8999999999999</v>
      </c>
      <c r="AH74" s="10">
        <f t="shared" si="129"/>
        <v>742.8</v>
      </c>
      <c r="AI74" s="10">
        <f t="shared" ref="AI74:BN74" si="130">SUM(AI75:AI79)</f>
        <v>1406.3999999999999</v>
      </c>
      <c r="AJ74" s="10">
        <f t="shared" si="130"/>
        <v>1136.3</v>
      </c>
      <c r="AK74" s="10">
        <f t="shared" si="130"/>
        <v>1474.1999999999996</v>
      </c>
      <c r="AL74" s="10">
        <f t="shared" si="130"/>
        <v>2092.3999999999992</v>
      </c>
      <c r="AM74" s="10">
        <f t="shared" si="130"/>
        <v>1577.8999999999999</v>
      </c>
      <c r="AN74" s="10">
        <f t="shared" si="130"/>
        <v>2147.2999999999993</v>
      </c>
      <c r="AO74" s="10">
        <f t="shared" si="130"/>
        <v>1242</v>
      </c>
      <c r="AP74" s="10">
        <f t="shared" si="130"/>
        <v>1687.3999999999999</v>
      </c>
      <c r="AQ74" s="10">
        <f t="shared" si="130"/>
        <v>1072.9000000000001</v>
      </c>
      <c r="AR74" s="10">
        <f t="shared" si="130"/>
        <v>1055.2</v>
      </c>
      <c r="AS74" s="10">
        <f t="shared" si="130"/>
        <v>1067.8999999999994</v>
      </c>
      <c r="AT74" s="10">
        <f t="shared" si="130"/>
        <v>1753.1000000000004</v>
      </c>
      <c r="AU74" s="10">
        <f t="shared" si="130"/>
        <v>1212.6000000000001</v>
      </c>
      <c r="AV74" s="10">
        <f t="shared" si="130"/>
        <v>1052.2000000000003</v>
      </c>
      <c r="AW74" s="10">
        <f t="shared" si="130"/>
        <v>1320.0000000000002</v>
      </c>
      <c r="AX74" s="10">
        <f t="shared" si="130"/>
        <v>1411.5</v>
      </c>
      <c r="AY74" s="10">
        <f t="shared" si="130"/>
        <v>2792.1999999999994</v>
      </c>
      <c r="AZ74" s="10">
        <f t="shared" si="130"/>
        <v>1324.9</v>
      </c>
      <c r="BA74" s="10">
        <f t="shared" si="130"/>
        <v>1305.4000000000001</v>
      </c>
      <c r="BB74" s="10">
        <f t="shared" si="130"/>
        <v>888.9000000000002</v>
      </c>
      <c r="BC74" s="10">
        <f t="shared" si="130"/>
        <v>696.3499999999998</v>
      </c>
      <c r="BD74" s="10">
        <f t="shared" si="130"/>
        <v>882.3</v>
      </c>
      <c r="BE74" s="10">
        <f t="shared" si="130"/>
        <v>1036.5999999999999</v>
      </c>
      <c r="BF74" s="10">
        <f t="shared" si="130"/>
        <v>573.5</v>
      </c>
      <c r="BG74" s="10">
        <f t="shared" si="130"/>
        <v>734.49999999999989</v>
      </c>
      <c r="BH74" s="10">
        <f t="shared" si="130"/>
        <v>769.90000000000009</v>
      </c>
      <c r="BI74" s="10">
        <f t="shared" si="130"/>
        <v>1124.7</v>
      </c>
      <c r="BJ74" s="10">
        <f t="shared" si="130"/>
        <v>1081</v>
      </c>
      <c r="BK74" s="10">
        <f t="shared" si="130"/>
        <v>1489.6000000000001</v>
      </c>
      <c r="BL74" s="10">
        <f t="shared" si="130"/>
        <v>1773.9000000000003</v>
      </c>
      <c r="BM74" s="10">
        <f t="shared" si="130"/>
        <v>532.5</v>
      </c>
      <c r="BN74" s="10">
        <f t="shared" si="130"/>
        <v>550.59999999999991</v>
      </c>
      <c r="BO74" s="10">
        <f t="shared" ref="BO74:CA74" si="131">SUM(BO75:BO79)</f>
        <v>1592.8999999999996</v>
      </c>
      <c r="BP74" s="10">
        <f t="shared" si="131"/>
        <v>1590.4499999999994</v>
      </c>
      <c r="BQ74" s="10">
        <f t="shared" si="131"/>
        <v>1156</v>
      </c>
      <c r="BR74" s="10">
        <f t="shared" si="131"/>
        <v>564.6</v>
      </c>
      <c r="BS74" s="10">
        <f t="shared" si="131"/>
        <v>452.1</v>
      </c>
      <c r="BT74" s="10">
        <f t="shared" si="131"/>
        <v>459.3</v>
      </c>
      <c r="BU74" s="10">
        <f t="shared" si="131"/>
        <v>501.5</v>
      </c>
      <c r="BV74" s="10">
        <f t="shared" si="131"/>
        <v>487.9</v>
      </c>
      <c r="BW74" s="10">
        <f t="shared" si="131"/>
        <v>881.59999999999991</v>
      </c>
      <c r="BX74" s="10">
        <f t="shared" si="131"/>
        <v>289.8</v>
      </c>
      <c r="BY74" s="10">
        <f t="shared" si="131"/>
        <v>375.9</v>
      </c>
      <c r="BZ74" s="10">
        <f t="shared" si="131"/>
        <v>238.39999999999998</v>
      </c>
      <c r="CA74" s="10">
        <f t="shared" si="131"/>
        <v>197.1</v>
      </c>
      <c r="CB74" s="10">
        <f t="shared" ref="CB74:CC74" si="132">SUM(CB75:CB79)</f>
        <v>393.4</v>
      </c>
      <c r="CC74" s="10">
        <f t="shared" si="132"/>
        <v>189.4</v>
      </c>
    </row>
    <row r="75" spans="1:81" x14ac:dyDescent="0.3">
      <c r="A75" s="20" t="s">
        <v>428</v>
      </c>
      <c r="B75" s="19" t="s">
        <v>412</v>
      </c>
      <c r="C75" s="12">
        <f>G75+H75+I75+F75+E75+D75</f>
        <v>52656.999999999993</v>
      </c>
      <c r="D75" s="12">
        <f>SUM(M75:Q75)</f>
        <v>1694.1</v>
      </c>
      <c r="E75" s="12">
        <f>SUM(R75:AC75)</f>
        <v>4569.2999999999993</v>
      </c>
      <c r="F75" s="12">
        <f>SUM(AD75:AO75)</f>
        <v>14885.599999999997</v>
      </c>
      <c r="G75" s="12">
        <f>SUM(AP75:BA75)</f>
        <v>15315.099999999999</v>
      </c>
      <c r="H75" s="12">
        <f>SUM(BB75:BM75)</f>
        <v>10537.3</v>
      </c>
      <c r="I75" s="12">
        <f>SUM(BN75:BY75)</f>
        <v>5655.5999999999995</v>
      </c>
      <c r="J75" s="12">
        <f>SUM(BZ75:CK75)</f>
        <v>657.09999999999991</v>
      </c>
      <c r="K75" s="12"/>
      <c r="L75" s="12"/>
      <c r="M75" s="27">
        <f>SUMIFS(SALES!$L:$L,SALES!$A:$A,REPORT!$B$74,SALES!$F:$F,REPORT!$B75,SALES!$B:$B,REPORT!M$1)</f>
        <v>487.7</v>
      </c>
      <c r="N75" s="27">
        <f>SUMIFS(SALES!$L:$L,SALES!$A:$A,REPORT!$B$74,SALES!$F:$F,REPORT!$B75,SALES!$B:$B,REPORT!N$1)</f>
        <v>40.6</v>
      </c>
      <c r="O75" s="27">
        <f>SUMIFS(SALES!$L:$L,SALES!$A:$A,REPORT!$B$74,SALES!$F:$F,REPORT!$B75,SALES!$B:$B,REPORT!O$1)</f>
        <v>125</v>
      </c>
      <c r="P75" s="27">
        <f>SUMIFS(SALES!$L:$L,SALES!$A:$A,REPORT!$B$74,SALES!$F:$F,REPORT!$B75,SALES!$B:$B,REPORT!P$1)</f>
        <v>100.69999999999999</v>
      </c>
      <c r="Q75" s="27">
        <f>SUMIFS(SALES!$L:$L,SALES!$A:$A,REPORT!$B$74,SALES!$F:$F,REPORT!$B75,SALES!$B:$B,REPORT!Q$1)</f>
        <v>940.1</v>
      </c>
      <c r="R75" s="27">
        <f>SUMIFS(SALES!$L:$L,SALES!$A:$A,REPORT!$B$74,SALES!$F:$F,REPORT!$B75,SALES!$B:$B,REPORT!R$1)</f>
        <v>270.7</v>
      </c>
      <c r="S75" s="27">
        <f>SUMIFS(SALES!$L:$L,SALES!$A:$A,REPORT!$B$74,SALES!$F:$F,REPORT!$B75,SALES!$B:$B,REPORT!S$1)</f>
        <v>614.30000000000007</v>
      </c>
      <c r="T75" s="27">
        <f>SUMIFS(SALES!$L:$L,SALES!$A:$A,REPORT!$B$74,SALES!$F:$F,REPORT!$B75,SALES!$B:$B,REPORT!T$1)</f>
        <v>188.79999999999998</v>
      </c>
      <c r="U75" s="27">
        <f>SUMIFS(SALES!$L:$L,SALES!$A:$A,REPORT!$B$74,SALES!$F:$F,REPORT!$B75,SALES!$B:$B,REPORT!U$1)</f>
        <v>560.4</v>
      </c>
      <c r="V75" s="27">
        <f>SUMIFS(SALES!$L:$L,SALES!$A:$A,REPORT!$B$74,SALES!$F:$F,REPORT!$B75,SALES!$B:$B,REPORT!V$1)</f>
        <v>316.09999999999997</v>
      </c>
      <c r="W75" s="27">
        <f>SUMIFS(SALES!$L:$L,SALES!$A:$A,REPORT!$B$74,SALES!$F:$F,REPORT!$B75,SALES!$B:$B,REPORT!W$1)</f>
        <v>163.19999999999999</v>
      </c>
      <c r="X75" s="27">
        <f>SUMIFS(SALES!$L:$L,SALES!$A:$A,REPORT!$B$74,SALES!$F:$F,REPORT!$B75,SALES!$B:$B,REPORT!X$1)</f>
        <v>221.7</v>
      </c>
      <c r="Y75" s="27">
        <f>SUMIFS(SALES!$L:$L,SALES!$A:$A,REPORT!$B$74,SALES!$F:$F,REPORT!$B75,SALES!$B:$B,REPORT!Y$1)</f>
        <v>119.5</v>
      </c>
      <c r="Z75" s="27">
        <f>SUMIFS(SALES!$L:$L,SALES!$A:$A,REPORT!$B$74,SALES!$F:$F,REPORT!$B75,SALES!$B:$B,REPORT!Z$1)</f>
        <v>333.6</v>
      </c>
      <c r="AA75" s="27">
        <f>SUMIFS(SALES!$L:$L,SALES!$A:$A,REPORT!$B$74,SALES!$F:$F,REPORT!$B75,SALES!$B:$B,REPORT!AA$1)</f>
        <v>427.1</v>
      </c>
      <c r="AB75" s="27">
        <f>SUMIFS(SALES!$L:$L,SALES!$A:$A,REPORT!$B$74,SALES!$F:$F,REPORT!$B75,SALES!$B:$B,REPORT!AB$1)</f>
        <v>738</v>
      </c>
      <c r="AC75" s="27">
        <f>SUMIFS(SALES!$L:$L,SALES!$A:$A,REPORT!$B$74,SALES!$F:$F,REPORT!$B75,SALES!$B:$B,REPORT!AC$1)</f>
        <v>615.90000000000009</v>
      </c>
      <c r="AD75" s="27">
        <f>SUMIFS(SALES!$L:$L,SALES!$A:$A,REPORT!$B$74,SALES!$F:$F,REPORT!$B75,SALES!$B:$B,REPORT!AD$1)</f>
        <v>452.49999999999994</v>
      </c>
      <c r="AE75" s="27">
        <f>SUMIFS(SALES!$L:$L,SALES!$A:$A,REPORT!$B$74,SALES!$F:$F,REPORT!$B75,SALES!$B:$B,REPORT!AE$1)</f>
        <v>810.49999999999989</v>
      </c>
      <c r="AF75" s="27">
        <f>SUMIFS(SALES!$L:$L,SALES!$A:$A,REPORT!$B$74,SALES!$F:$F,REPORT!$B75,SALES!$B:$B,REPORT!AF$1)</f>
        <v>941.39999999999986</v>
      </c>
      <c r="AG75" s="27">
        <f>SUMIFS(SALES!$L:$L,SALES!$A:$A,REPORT!$B$74,SALES!$F:$F,REPORT!$B75,SALES!$B:$B,REPORT!AG$1)</f>
        <v>1253.4999999999998</v>
      </c>
      <c r="AH75" s="27">
        <f>SUMIFS(SALES!$L:$L,SALES!$A:$A,REPORT!$B$74,SALES!$F:$F,REPORT!$B75,SALES!$B:$B,REPORT!AH$1)</f>
        <v>742.8</v>
      </c>
      <c r="AI75" s="27">
        <f>SUMIFS(SALES!$L:$L,SALES!$A:$A,REPORT!$B$74,SALES!$F:$F,REPORT!$B75,SALES!$B:$B,REPORT!AI$1)</f>
        <v>1406.3999999999999</v>
      </c>
      <c r="AJ75" s="27">
        <f>SUMIFS(SALES!$L:$L,SALES!$A:$A,REPORT!$B$74,SALES!$F:$F,REPORT!$B75,SALES!$B:$B,REPORT!AJ$1)</f>
        <v>1032</v>
      </c>
      <c r="AK75" s="27">
        <f>SUMIFS(SALES!$L:$L,SALES!$A:$A,REPORT!$B$74,SALES!$F:$F,REPORT!$B75,SALES!$B:$B,REPORT!AK$1)</f>
        <v>1414.5999999999997</v>
      </c>
      <c r="AL75" s="27">
        <f>SUMIFS(SALES!$L:$L,SALES!$A:$A,REPORT!$B$74,SALES!$F:$F,REPORT!$B75,SALES!$B:$B,REPORT!AL$1)</f>
        <v>2077.4999999999991</v>
      </c>
      <c r="AM75" s="27">
        <f>SUMIFS(SALES!$L:$L,SALES!$A:$A,REPORT!$B$74,SALES!$F:$F,REPORT!$B75,SALES!$B:$B,REPORT!AM$1)</f>
        <v>1577.8999999999999</v>
      </c>
      <c r="AN75" s="27">
        <f>SUMIFS(SALES!$L:$L,SALES!$A:$A,REPORT!$B$74,SALES!$F:$F,REPORT!$B75,SALES!$B:$B,REPORT!AN$1)</f>
        <v>2147.2999999999993</v>
      </c>
      <c r="AO75" s="27">
        <f>SUMIFS(SALES!$L:$L,SALES!$A:$A,REPORT!$B$74,SALES!$F:$F,REPORT!$B75,SALES!$B:$B,REPORT!AO$1)</f>
        <v>1029.2</v>
      </c>
      <c r="AP75" s="27">
        <f>SUMIFS(SALES!$L:$L,SALES!$A:$A,REPORT!$B$74,SALES!$F:$F,REPORT!$B75,SALES!$B:$B,REPORT!AP$1)</f>
        <v>1507.8999999999999</v>
      </c>
      <c r="AQ75" s="27">
        <f>SUMIFS(SALES!$L:$L,SALES!$A:$A,REPORT!$B$74,SALES!$F:$F,REPORT!$B75,SALES!$B:$B,REPORT!AQ$1)</f>
        <v>1058</v>
      </c>
      <c r="AR75" s="27">
        <f>SUMIFS(SALES!$L:$L,SALES!$A:$A,REPORT!$B$74,SALES!$F:$F,REPORT!$B75,SALES!$B:$B,REPORT!AR$1)</f>
        <v>921.1</v>
      </c>
      <c r="AS75" s="27">
        <f>SUMIFS(SALES!$L:$L,SALES!$A:$A,REPORT!$B$74,SALES!$F:$F,REPORT!$B75,SALES!$B:$B,REPORT!AS$1)</f>
        <v>353.4</v>
      </c>
      <c r="AT75" s="27">
        <f>SUMIFS(SALES!$L:$L,SALES!$A:$A,REPORT!$B$74,SALES!$F:$F,REPORT!$B75,SALES!$B:$B,REPORT!AT$1)</f>
        <v>1708.4000000000003</v>
      </c>
      <c r="AU75" s="27">
        <f>SUMIFS(SALES!$L:$L,SALES!$A:$A,REPORT!$B$74,SALES!$F:$F,REPORT!$B75,SALES!$B:$B,REPORT!AU$1)</f>
        <v>863.9</v>
      </c>
      <c r="AV75" s="27">
        <f>SUMIFS(SALES!$L:$L,SALES!$A:$A,REPORT!$B$74,SALES!$F:$F,REPORT!$B75,SALES!$B:$B,REPORT!AV$1)</f>
        <v>848.00000000000023</v>
      </c>
      <c r="AW75" s="27">
        <f>SUMIFS(SALES!$L:$L,SALES!$A:$A,REPORT!$B$74,SALES!$F:$F,REPORT!$B75,SALES!$B:$B,REPORT!AW$1)</f>
        <v>1320.0000000000002</v>
      </c>
      <c r="AX75" s="27">
        <f>SUMIFS(SALES!$L:$L,SALES!$A:$A,REPORT!$B$74,SALES!$F:$F,REPORT!$B75,SALES!$B:$B,REPORT!AX$1)</f>
        <v>1411.5</v>
      </c>
      <c r="AY75" s="27">
        <f>SUMIFS(SALES!$L:$L,SALES!$A:$A,REPORT!$B$74,SALES!$F:$F,REPORT!$B75,SALES!$B:$B,REPORT!AY$1)</f>
        <v>2792.1999999999994</v>
      </c>
      <c r="AZ75" s="27">
        <f>SUMIFS(SALES!$L:$L,SALES!$A:$A,REPORT!$B$74,SALES!$F:$F,REPORT!$B75,SALES!$B:$B,REPORT!AZ$1)</f>
        <v>1324.9</v>
      </c>
      <c r="BA75" s="27">
        <f>SUMIFS(SALES!$L:$L,SALES!$A:$A,REPORT!$B$74,SALES!$F:$F,REPORT!$B75,SALES!$B:$B,REPORT!BA$1)</f>
        <v>1205.8000000000002</v>
      </c>
      <c r="BB75" s="27">
        <f>SUMIFS(SALES!$L:$L,SALES!$A:$A,REPORT!$B$74,SALES!$F:$F,REPORT!$B75,SALES!$B:$B,REPORT!BB$1)</f>
        <v>185.29999999999998</v>
      </c>
      <c r="BC75" s="27">
        <f>SUMIFS(SALES!$L:$L,SALES!$A:$A,REPORT!$B$74,SALES!$F:$F,REPORT!$B75,SALES!$B:$B,REPORT!BC$1)</f>
        <v>668.79999999999984</v>
      </c>
      <c r="BD75" s="27">
        <f>SUMIFS(SALES!$L:$L,SALES!$A:$A,REPORT!$B$74,SALES!$F:$F,REPORT!$B75,SALES!$B:$B,REPORT!BD$1)</f>
        <v>882.3</v>
      </c>
      <c r="BE75" s="27">
        <f>SUMIFS(SALES!$L:$L,SALES!$A:$A,REPORT!$B$74,SALES!$F:$F,REPORT!$B75,SALES!$B:$B,REPORT!BE$1)</f>
        <v>1036.5999999999999</v>
      </c>
      <c r="BF75" s="27">
        <f>SUMIFS(SALES!$L:$L,SALES!$A:$A,REPORT!$B$74,SALES!$F:$F,REPORT!$B75,SALES!$B:$B,REPORT!BF$1)</f>
        <v>573.5</v>
      </c>
      <c r="BG75" s="27">
        <f>SUMIFS(SALES!$L:$L,SALES!$A:$A,REPORT!$B$74,SALES!$F:$F,REPORT!$B75,SALES!$B:$B,REPORT!BG$1)</f>
        <v>617.19999999999993</v>
      </c>
      <c r="BH75" s="27">
        <f>SUMIFS(SALES!$L:$L,SALES!$A:$A,REPORT!$B$74,SALES!$F:$F,REPORT!$B75,SALES!$B:$B,REPORT!BH$1)</f>
        <v>769.90000000000009</v>
      </c>
      <c r="BI75" s="27">
        <f>SUMIFS(SALES!$L:$L,SALES!$A:$A,REPORT!$B$74,SALES!$F:$F,REPORT!$B75,SALES!$B:$B,REPORT!BI$1)</f>
        <v>1124.7</v>
      </c>
      <c r="BJ75" s="27">
        <f>SUMIFS(SALES!$L:$L,SALES!$A:$A,REPORT!$B$74,SALES!$F:$F,REPORT!$B75,SALES!$B:$B,REPORT!BJ$1)</f>
        <v>1081</v>
      </c>
      <c r="BK75" s="27">
        <f>SUMIFS(SALES!$L:$L,SALES!$A:$A,REPORT!$B$74,SALES!$F:$F,REPORT!$B75,SALES!$B:$B,REPORT!BK$1)</f>
        <v>1489.6000000000001</v>
      </c>
      <c r="BL75" s="27">
        <f>SUMIFS(SALES!$L:$L,SALES!$A:$A,REPORT!$B$74,SALES!$F:$F,REPORT!$B75,SALES!$B:$B,REPORT!BL$1)</f>
        <v>1773.9000000000003</v>
      </c>
      <c r="BM75" s="27">
        <f>SUMIFS(SALES!$L:$L,SALES!$A:$A,REPORT!$B$74,SALES!$F:$F,REPORT!$B75,SALES!$B:$B,REPORT!BM$1)</f>
        <v>334.5</v>
      </c>
      <c r="BN75" s="27">
        <f>SUMIFS(SALES!$L:$L,SALES!$A:$A,REPORT!$B$74,SALES!$F:$F,REPORT!$B75,SALES!$B:$B,REPORT!BN$1)</f>
        <v>550.59999999999991</v>
      </c>
      <c r="BO75" s="27">
        <f>SUMIFS(SALES!$L:$L,SALES!$A:$A,REPORT!$B$74,SALES!$F:$F,REPORT!$B75,SALES!$B:$B,REPORT!BO$1)</f>
        <v>999.59999999999968</v>
      </c>
      <c r="BP75" s="27">
        <f>SUMIFS(SALES!$L:$L,SALES!$A:$A,REPORT!$B$74,SALES!$F:$F,REPORT!$B75,SALES!$B:$B,REPORT!BP$1)</f>
        <v>761.1</v>
      </c>
      <c r="BQ75" s="27">
        <f>SUMIFS(SALES!$L:$L,SALES!$A:$A,REPORT!$B$74,SALES!$F:$F,REPORT!$B75,SALES!$B:$B,REPORT!BQ$1)</f>
        <v>782.1</v>
      </c>
      <c r="BR75" s="27">
        <f>SUMIFS(SALES!$L:$L,SALES!$A:$A,REPORT!$B$74,SALES!$F:$F,REPORT!$B75,SALES!$B:$B,REPORT!BR$1)</f>
        <v>506.90000000000003</v>
      </c>
      <c r="BS75" s="27">
        <f>SUMIFS(SALES!$L:$L,SALES!$A:$A,REPORT!$B$74,SALES!$F:$F,REPORT!$B75,SALES!$B:$B,REPORT!BS$1)</f>
        <v>209.10000000000002</v>
      </c>
      <c r="BT75" s="27">
        <f>SUMIFS(SALES!$L:$L,SALES!$A:$A,REPORT!$B$74,SALES!$F:$F,REPORT!$B75,SALES!$B:$B,REPORT!BT$1)</f>
        <v>355.59999999999997</v>
      </c>
      <c r="BU75" s="27">
        <f>SUMIFS(SALES!$L:$L,SALES!$A:$A,REPORT!$B$74,SALES!$F:$F,REPORT!$B75,SALES!$B:$B,REPORT!BU$1)</f>
        <v>402</v>
      </c>
      <c r="BV75" s="27">
        <f>SUMIFS(SALES!$L:$L,SALES!$A:$A,REPORT!$B$74,SALES!$F:$F,REPORT!$B75,SALES!$B:$B,REPORT!BV$1)</f>
        <v>233.9</v>
      </c>
      <c r="BW75" s="27">
        <f>SUMIFS(SALES!$L:$L,SALES!$A:$A,REPORT!$B$74,SALES!$F:$F,REPORT!$B75,SALES!$B:$B,REPORT!BW$1)</f>
        <v>516.4</v>
      </c>
      <c r="BX75" s="27">
        <f>SUMIFS(SALES!$L:$L,SALES!$A:$A,REPORT!$B$74,SALES!$F:$F,REPORT!$B75,SALES!$B:$B,REPORT!BX$1)</f>
        <v>120.19999999999999</v>
      </c>
      <c r="BY75" s="27">
        <f>SUMIFS(SALES!$L:$L,SALES!$A:$A,REPORT!$B$74,SALES!$F:$F,REPORT!$B75,SALES!$B:$B,REPORT!BY$1)</f>
        <v>218.1</v>
      </c>
      <c r="BZ75" s="27">
        <f>SUMIFS(SALES!$L:$L,SALES!$A:$A,REPORT!$B$74,SALES!$F:$F,REPORT!$B75,SALES!$B:$B,REPORT!BZ$1)</f>
        <v>113</v>
      </c>
      <c r="CA75" s="27">
        <f>SUMIFS(SALES!$L:$L,SALES!$A:$A,REPORT!$B$74,SALES!$F:$F,REPORT!$B75,SALES!$B:$B,REPORT!CA$1)</f>
        <v>167</v>
      </c>
      <c r="CB75" s="27">
        <f>SUMIFS(SALES!$L:$L,SALES!$A:$A,REPORT!$B$74,SALES!$F:$F,REPORT!$B75,SALES!$B:$B,REPORT!CB$1)</f>
        <v>377.09999999999997</v>
      </c>
      <c r="CC75" s="27">
        <f>SUMIFS(SALES!$L:$L,SALES!$A:$A,REPORT!$B$74,SALES!$F:$F,REPORT!$B75,SALES!$B:$B,REPORT!CC$1)</f>
        <v>0</v>
      </c>
    </row>
    <row r="76" spans="1:81" x14ac:dyDescent="0.3">
      <c r="A76" s="20" t="s">
        <v>428</v>
      </c>
      <c r="B76" s="19" t="s">
        <v>421</v>
      </c>
      <c r="C76" s="12">
        <f>G76+H76+I76+F76+E76+D76</f>
        <v>1922.3</v>
      </c>
      <c r="D76" s="12">
        <f>SUM(M76:Q76)</f>
        <v>0</v>
      </c>
      <c r="E76" s="12">
        <f>SUM(R76:AC76)</f>
        <v>0</v>
      </c>
      <c r="F76" s="12">
        <f>SUM(AD76:AO76)</f>
        <v>0</v>
      </c>
      <c r="G76" s="12">
        <f>SUM(AP76:BA76)</f>
        <v>288.89999999999998</v>
      </c>
      <c r="H76" s="12">
        <f>SUM(BB76:BM76)</f>
        <v>487.1</v>
      </c>
      <c r="I76" s="12">
        <f>SUM(BN76:BY76)</f>
        <v>1146.3</v>
      </c>
      <c r="J76" s="12">
        <f>SUM(BZ76:CK76)</f>
        <v>189.4</v>
      </c>
      <c r="K76" s="12"/>
      <c r="L76" s="12"/>
      <c r="M76" s="27">
        <f>SUMIFS(SALES!$L:$L,SALES!$A:$A,REPORT!$B$74,SALES!$F:$F,REPORT!$B76,SALES!$B:$B,REPORT!M$1)</f>
        <v>0</v>
      </c>
      <c r="N76" s="27">
        <f>SUMIFS(SALES!$L:$L,SALES!$A:$A,REPORT!$B$74,SALES!$F:$F,REPORT!$B76,SALES!$B:$B,REPORT!N$1)</f>
        <v>0</v>
      </c>
      <c r="O76" s="27">
        <f>SUMIFS(SALES!$L:$L,SALES!$A:$A,REPORT!$B$74,SALES!$F:$F,REPORT!$B76,SALES!$B:$B,REPORT!O$1)</f>
        <v>0</v>
      </c>
      <c r="P76" s="27">
        <f>SUMIFS(SALES!$L:$L,SALES!$A:$A,REPORT!$B$74,SALES!$F:$F,REPORT!$B76,SALES!$B:$B,REPORT!P$1)</f>
        <v>0</v>
      </c>
      <c r="Q76" s="27">
        <f>SUMIFS(SALES!$L:$L,SALES!$A:$A,REPORT!$B$74,SALES!$F:$F,REPORT!$B76,SALES!$B:$B,REPORT!Q$1)</f>
        <v>0</v>
      </c>
      <c r="R76" s="27">
        <f>SUMIFS(SALES!$L:$L,SALES!$A:$A,REPORT!$B$74,SALES!$F:$F,REPORT!$B76,SALES!$B:$B,REPORT!R$1)</f>
        <v>0</v>
      </c>
      <c r="S76" s="27">
        <f>SUMIFS(SALES!$L:$L,SALES!$A:$A,REPORT!$B$74,SALES!$F:$F,REPORT!$B76,SALES!$B:$B,REPORT!S$1)</f>
        <v>0</v>
      </c>
      <c r="T76" s="27">
        <f>SUMIFS(SALES!$L:$L,SALES!$A:$A,REPORT!$B$74,SALES!$F:$F,REPORT!$B76,SALES!$B:$B,REPORT!T$1)</f>
        <v>0</v>
      </c>
      <c r="U76" s="27">
        <f>SUMIFS(SALES!$L:$L,SALES!$A:$A,REPORT!$B$74,SALES!$F:$F,REPORT!$B76,SALES!$B:$B,REPORT!U$1)</f>
        <v>0</v>
      </c>
      <c r="V76" s="27">
        <f>SUMIFS(SALES!$L:$L,SALES!$A:$A,REPORT!$B$74,SALES!$F:$F,REPORT!$B76,SALES!$B:$B,REPORT!V$1)</f>
        <v>0</v>
      </c>
      <c r="W76" s="27">
        <f>SUMIFS(SALES!$L:$L,SALES!$A:$A,REPORT!$B$74,SALES!$F:$F,REPORT!$B76,SALES!$B:$B,REPORT!W$1)</f>
        <v>0</v>
      </c>
      <c r="X76" s="27">
        <f>SUMIFS(SALES!$L:$L,SALES!$A:$A,REPORT!$B$74,SALES!$F:$F,REPORT!$B76,SALES!$B:$B,REPORT!X$1)</f>
        <v>0</v>
      </c>
      <c r="Y76" s="27">
        <f>SUMIFS(SALES!$L:$L,SALES!$A:$A,REPORT!$B$74,SALES!$F:$F,REPORT!$B76,SALES!$B:$B,REPORT!Y$1)</f>
        <v>0</v>
      </c>
      <c r="Z76" s="27">
        <f>SUMIFS(SALES!$L:$L,SALES!$A:$A,REPORT!$B$74,SALES!$F:$F,REPORT!$B76,SALES!$B:$B,REPORT!Z$1)</f>
        <v>0</v>
      </c>
      <c r="AA76" s="27">
        <f>SUMIFS(SALES!$L:$L,SALES!$A:$A,REPORT!$B$74,SALES!$F:$F,REPORT!$B76,SALES!$B:$B,REPORT!AA$1)</f>
        <v>0</v>
      </c>
      <c r="AB76" s="27">
        <f>SUMIFS(SALES!$L:$L,SALES!$A:$A,REPORT!$B$74,SALES!$F:$F,REPORT!$B76,SALES!$B:$B,REPORT!AB$1)</f>
        <v>0</v>
      </c>
      <c r="AC76" s="27">
        <f>SUMIFS(SALES!$L:$L,SALES!$A:$A,REPORT!$B$74,SALES!$F:$F,REPORT!$B76,SALES!$B:$B,REPORT!AC$1)</f>
        <v>0</v>
      </c>
      <c r="AD76" s="27">
        <f>SUMIFS(SALES!$L:$L,SALES!$A:$A,REPORT!$B$74,SALES!$F:$F,REPORT!$B76,SALES!$B:$B,REPORT!AD$1)</f>
        <v>0</v>
      </c>
      <c r="AE76" s="27">
        <f>SUMIFS(SALES!$L:$L,SALES!$A:$A,REPORT!$B$74,SALES!$F:$F,REPORT!$B76,SALES!$B:$B,REPORT!AE$1)</f>
        <v>0</v>
      </c>
      <c r="AF76" s="27">
        <f>SUMIFS(SALES!$L:$L,SALES!$A:$A,REPORT!$B$74,SALES!$F:$F,REPORT!$B76,SALES!$B:$B,REPORT!AF$1)</f>
        <v>0</v>
      </c>
      <c r="AG76" s="27">
        <f>SUMIFS(SALES!$L:$L,SALES!$A:$A,REPORT!$B$74,SALES!$F:$F,REPORT!$B76,SALES!$B:$B,REPORT!AG$1)</f>
        <v>0</v>
      </c>
      <c r="AH76" s="27">
        <f>SUMIFS(SALES!$L:$L,SALES!$A:$A,REPORT!$B$74,SALES!$F:$F,REPORT!$B76,SALES!$B:$B,REPORT!AH$1)</f>
        <v>0</v>
      </c>
      <c r="AI76" s="27">
        <f>SUMIFS(SALES!$L:$L,SALES!$A:$A,REPORT!$B$74,SALES!$F:$F,REPORT!$B76,SALES!$B:$B,REPORT!AI$1)</f>
        <v>0</v>
      </c>
      <c r="AJ76" s="27">
        <f>SUMIFS(SALES!$L:$L,SALES!$A:$A,REPORT!$B$74,SALES!$F:$F,REPORT!$B76,SALES!$B:$B,REPORT!AJ$1)</f>
        <v>0</v>
      </c>
      <c r="AK76" s="27">
        <f>SUMIFS(SALES!$L:$L,SALES!$A:$A,REPORT!$B$74,SALES!$F:$F,REPORT!$B76,SALES!$B:$B,REPORT!AK$1)</f>
        <v>0</v>
      </c>
      <c r="AL76" s="27">
        <f>SUMIFS(SALES!$L:$L,SALES!$A:$A,REPORT!$B$74,SALES!$F:$F,REPORT!$B76,SALES!$B:$B,REPORT!AL$1)</f>
        <v>0</v>
      </c>
      <c r="AM76" s="27">
        <f>SUMIFS(SALES!$L:$L,SALES!$A:$A,REPORT!$B$74,SALES!$F:$F,REPORT!$B76,SALES!$B:$B,REPORT!AM$1)</f>
        <v>0</v>
      </c>
      <c r="AN76" s="27">
        <f>SUMIFS(SALES!$L:$L,SALES!$A:$A,REPORT!$B$74,SALES!$F:$F,REPORT!$B76,SALES!$B:$B,REPORT!AN$1)</f>
        <v>0</v>
      </c>
      <c r="AO76" s="27">
        <f>SUMIFS(SALES!$L:$L,SALES!$A:$A,REPORT!$B$74,SALES!$F:$F,REPORT!$B76,SALES!$B:$B,REPORT!AO$1)</f>
        <v>0</v>
      </c>
      <c r="AP76" s="27">
        <f>SUMIFS(SALES!$L:$L,SALES!$A:$A,REPORT!$B$74,SALES!$F:$F,REPORT!$B76,SALES!$B:$B,REPORT!AP$1)</f>
        <v>0</v>
      </c>
      <c r="AQ76" s="27">
        <f>SUMIFS(SALES!$L:$L,SALES!$A:$A,REPORT!$B$74,SALES!$F:$F,REPORT!$B76,SALES!$B:$B,REPORT!AQ$1)</f>
        <v>0</v>
      </c>
      <c r="AR76" s="27">
        <f>SUMIFS(SALES!$L:$L,SALES!$A:$A,REPORT!$B$74,SALES!$F:$F,REPORT!$B76,SALES!$B:$B,REPORT!AR$1)</f>
        <v>0</v>
      </c>
      <c r="AS76" s="27">
        <f>SUMIFS(SALES!$L:$L,SALES!$A:$A,REPORT!$B$74,SALES!$F:$F,REPORT!$B76,SALES!$B:$B,REPORT!AS$1)</f>
        <v>0</v>
      </c>
      <c r="AT76" s="27">
        <f>SUMIFS(SALES!$L:$L,SALES!$A:$A,REPORT!$B$74,SALES!$F:$F,REPORT!$B76,SALES!$B:$B,REPORT!AT$1)</f>
        <v>0</v>
      </c>
      <c r="AU76" s="27">
        <f>SUMIFS(SALES!$L:$L,SALES!$A:$A,REPORT!$B$74,SALES!$F:$F,REPORT!$B76,SALES!$B:$B,REPORT!AU$1)</f>
        <v>0</v>
      </c>
      <c r="AV76" s="27">
        <f>SUMIFS(SALES!$L:$L,SALES!$A:$A,REPORT!$B$74,SALES!$F:$F,REPORT!$B76,SALES!$B:$B,REPORT!AV$1)</f>
        <v>189.3</v>
      </c>
      <c r="AW76" s="27">
        <f>SUMIFS(SALES!$L:$L,SALES!$A:$A,REPORT!$B$74,SALES!$F:$F,REPORT!$B76,SALES!$B:$B,REPORT!AW$1)</f>
        <v>0</v>
      </c>
      <c r="AX76" s="27">
        <f>SUMIFS(SALES!$L:$L,SALES!$A:$A,REPORT!$B$74,SALES!$F:$F,REPORT!$B76,SALES!$B:$B,REPORT!AX$1)</f>
        <v>0</v>
      </c>
      <c r="AY76" s="27">
        <f>SUMIFS(SALES!$L:$L,SALES!$A:$A,REPORT!$B$74,SALES!$F:$F,REPORT!$B76,SALES!$B:$B,REPORT!AY$1)</f>
        <v>0</v>
      </c>
      <c r="AZ76" s="27">
        <f>SUMIFS(SALES!$L:$L,SALES!$A:$A,REPORT!$B$74,SALES!$F:$F,REPORT!$B76,SALES!$B:$B,REPORT!AZ$1)</f>
        <v>0</v>
      </c>
      <c r="BA76" s="27">
        <f>SUMIFS(SALES!$L:$L,SALES!$A:$A,REPORT!$B$74,SALES!$F:$F,REPORT!$B76,SALES!$B:$B,REPORT!BA$1)</f>
        <v>99.6</v>
      </c>
      <c r="BB76" s="27">
        <f>SUMIFS(SALES!$L:$L,SALES!$A:$A,REPORT!$B$74,SALES!$F:$F,REPORT!$B76,SALES!$B:$B,REPORT!BB$1)</f>
        <v>199.3</v>
      </c>
      <c r="BC76" s="27">
        <f>SUMIFS(SALES!$L:$L,SALES!$A:$A,REPORT!$B$74,SALES!$F:$F,REPORT!$B76,SALES!$B:$B,REPORT!BC$1)</f>
        <v>0</v>
      </c>
      <c r="BD76" s="27">
        <f>SUMIFS(SALES!$L:$L,SALES!$A:$A,REPORT!$B$74,SALES!$F:$F,REPORT!$B76,SALES!$B:$B,REPORT!BD$1)</f>
        <v>0</v>
      </c>
      <c r="BE76" s="27">
        <f>SUMIFS(SALES!$L:$L,SALES!$A:$A,REPORT!$B$74,SALES!$F:$F,REPORT!$B76,SALES!$B:$B,REPORT!BE$1)</f>
        <v>0</v>
      </c>
      <c r="BF76" s="27">
        <f>SUMIFS(SALES!$L:$L,SALES!$A:$A,REPORT!$B$74,SALES!$F:$F,REPORT!$B76,SALES!$B:$B,REPORT!BF$1)</f>
        <v>0</v>
      </c>
      <c r="BG76" s="27">
        <f>SUMIFS(SALES!$L:$L,SALES!$A:$A,REPORT!$B$74,SALES!$F:$F,REPORT!$B76,SALES!$B:$B,REPORT!BG$1)</f>
        <v>89.8</v>
      </c>
      <c r="BH76" s="27">
        <f>SUMIFS(SALES!$L:$L,SALES!$A:$A,REPORT!$B$74,SALES!$F:$F,REPORT!$B76,SALES!$B:$B,REPORT!BH$1)</f>
        <v>0</v>
      </c>
      <c r="BI76" s="27">
        <f>SUMIFS(SALES!$L:$L,SALES!$A:$A,REPORT!$B$74,SALES!$F:$F,REPORT!$B76,SALES!$B:$B,REPORT!BI$1)</f>
        <v>0</v>
      </c>
      <c r="BJ76" s="27">
        <f>SUMIFS(SALES!$L:$L,SALES!$A:$A,REPORT!$B$74,SALES!$F:$F,REPORT!$B76,SALES!$B:$B,REPORT!BJ$1)</f>
        <v>0</v>
      </c>
      <c r="BK76" s="27">
        <f>SUMIFS(SALES!$L:$L,SALES!$A:$A,REPORT!$B$74,SALES!$F:$F,REPORT!$B76,SALES!$B:$B,REPORT!BK$1)</f>
        <v>0</v>
      </c>
      <c r="BL76" s="27">
        <f>SUMIFS(SALES!$L:$L,SALES!$A:$A,REPORT!$B$74,SALES!$F:$F,REPORT!$B76,SALES!$B:$B,REPORT!BL$1)</f>
        <v>0</v>
      </c>
      <c r="BM76" s="27">
        <f>SUMIFS(SALES!$L:$L,SALES!$A:$A,REPORT!$B$74,SALES!$F:$F,REPORT!$B76,SALES!$B:$B,REPORT!BM$1)</f>
        <v>198</v>
      </c>
      <c r="BN76" s="27">
        <f>SUMIFS(SALES!$L:$L,SALES!$A:$A,REPORT!$B$74,SALES!$F:$F,REPORT!$B76,SALES!$B:$B,REPORT!BN$1)</f>
        <v>0</v>
      </c>
      <c r="BO76" s="27">
        <f>SUMIFS(SALES!$L:$L,SALES!$A:$A,REPORT!$B$74,SALES!$F:$F,REPORT!$B76,SALES!$B:$B,REPORT!BO$1)</f>
        <v>378.9</v>
      </c>
      <c r="BP76" s="27">
        <f>SUMIFS(SALES!$L:$L,SALES!$A:$A,REPORT!$B$74,SALES!$F:$F,REPORT!$B76,SALES!$B:$B,REPORT!BP$1)</f>
        <v>0</v>
      </c>
      <c r="BQ76" s="27">
        <f>SUMIFS(SALES!$L:$L,SALES!$A:$A,REPORT!$B$74,SALES!$F:$F,REPORT!$B76,SALES!$B:$B,REPORT!BQ$1)</f>
        <v>189.5</v>
      </c>
      <c r="BR76" s="27">
        <f>SUMIFS(SALES!$L:$L,SALES!$A:$A,REPORT!$B$74,SALES!$F:$F,REPORT!$B76,SALES!$B:$B,REPORT!BR$1)</f>
        <v>0</v>
      </c>
      <c r="BS76" s="27">
        <f>SUMIFS(SALES!$L:$L,SALES!$A:$A,REPORT!$B$74,SALES!$F:$F,REPORT!$B76,SALES!$B:$B,REPORT!BS$1)</f>
        <v>199.1</v>
      </c>
      <c r="BT76" s="27">
        <f>SUMIFS(SALES!$L:$L,SALES!$A:$A,REPORT!$B$74,SALES!$F:$F,REPORT!$B76,SALES!$B:$B,REPORT!BT$1)</f>
        <v>89.9</v>
      </c>
      <c r="BU76" s="27">
        <f>SUMIFS(SALES!$L:$L,SALES!$A:$A,REPORT!$B$74,SALES!$F:$F,REPORT!$B76,SALES!$B:$B,REPORT!BU$1)</f>
        <v>99.5</v>
      </c>
      <c r="BV76" s="27">
        <f>SUMIFS(SALES!$L:$L,SALES!$A:$A,REPORT!$B$74,SALES!$F:$F,REPORT!$B76,SALES!$B:$B,REPORT!BV$1)</f>
        <v>0</v>
      </c>
      <c r="BW76" s="27">
        <f>SUMIFS(SALES!$L:$L,SALES!$A:$A,REPORT!$B$74,SALES!$F:$F,REPORT!$B76,SALES!$B:$B,REPORT!BW$1)</f>
        <v>89.9</v>
      </c>
      <c r="BX76" s="27">
        <f>SUMIFS(SALES!$L:$L,SALES!$A:$A,REPORT!$B$74,SALES!$F:$F,REPORT!$B76,SALES!$B:$B,REPORT!BX$1)</f>
        <v>99.5</v>
      </c>
      <c r="BY76" s="27">
        <f>SUMIFS(SALES!$L:$L,SALES!$A:$A,REPORT!$B$74,SALES!$F:$F,REPORT!$B76,SALES!$B:$B,REPORT!BY$1)</f>
        <v>0</v>
      </c>
      <c r="BZ76" s="27">
        <f>SUMIFS(SALES!$L:$L,SALES!$A:$A,REPORT!$B$74,SALES!$F:$F,REPORT!$B76,SALES!$B:$B,REPORT!BZ$1)</f>
        <v>0</v>
      </c>
      <c r="CA76" s="27">
        <f>SUMIFS(SALES!$L:$L,SALES!$A:$A,REPORT!$B$74,SALES!$F:$F,REPORT!$B76,SALES!$B:$B,REPORT!CA$1)</f>
        <v>0</v>
      </c>
      <c r="CB76" s="27">
        <f>SUMIFS(SALES!$L:$L,SALES!$A:$A,REPORT!$B$74,SALES!$F:$F,REPORT!$B76,SALES!$B:$B,REPORT!CB$1)</f>
        <v>0</v>
      </c>
      <c r="CC76" s="27">
        <f>SUMIFS(SALES!$L:$L,SALES!$A:$A,REPORT!$B$74,SALES!$F:$F,REPORT!$B76,SALES!$B:$B,REPORT!CC$1)</f>
        <v>189.4</v>
      </c>
    </row>
    <row r="77" spans="1:81" x14ac:dyDescent="0.3">
      <c r="A77" s="20" t="s">
        <v>428</v>
      </c>
      <c r="B77" s="19" t="s">
        <v>413</v>
      </c>
      <c r="C77" s="12">
        <f>G77+H77+I77+F77+E77+D77</f>
        <v>5001.7999999999993</v>
      </c>
      <c r="D77" s="12">
        <f>SUM(M77:Q77)</f>
        <v>0</v>
      </c>
      <c r="E77" s="12">
        <f>SUM(R77:AC77)</f>
        <v>74.5</v>
      </c>
      <c r="F77" s="12">
        <f>SUM(AD77:AO77)</f>
        <v>815.9</v>
      </c>
      <c r="G77" s="12">
        <f>SUM(AP77:BA77)</f>
        <v>1451.2999999999997</v>
      </c>
      <c r="H77" s="12">
        <f>SUM(BB77:BM77)</f>
        <v>559.35000000000014</v>
      </c>
      <c r="I77" s="12">
        <f>SUM(BN77:BY77)</f>
        <v>2100.7499999999995</v>
      </c>
      <c r="J77" s="12">
        <f>SUM(BZ77:CK77)</f>
        <v>171.8</v>
      </c>
      <c r="K77" s="12"/>
      <c r="L77" s="12"/>
      <c r="M77" s="27">
        <f>SUMIFS(SALES!$L:$L,SALES!$A:$A,REPORT!$B$74,SALES!$F:$F,REPORT!$B77,SALES!$B:$B,REPORT!M$1)</f>
        <v>0</v>
      </c>
      <c r="N77" s="27">
        <f>SUMIFS(SALES!$L:$L,SALES!$A:$A,REPORT!$B$74,SALES!$F:$F,REPORT!$B77,SALES!$B:$B,REPORT!N$1)</f>
        <v>0</v>
      </c>
      <c r="O77" s="27">
        <f>SUMIFS(SALES!$L:$L,SALES!$A:$A,REPORT!$B$74,SALES!$F:$F,REPORT!$B77,SALES!$B:$B,REPORT!O$1)</f>
        <v>0</v>
      </c>
      <c r="P77" s="27">
        <f>SUMIFS(SALES!$L:$L,SALES!$A:$A,REPORT!$B$74,SALES!$F:$F,REPORT!$B77,SALES!$B:$B,REPORT!P$1)</f>
        <v>0</v>
      </c>
      <c r="Q77" s="27">
        <f>SUMIFS(SALES!$L:$L,SALES!$A:$A,REPORT!$B$74,SALES!$F:$F,REPORT!$B77,SALES!$B:$B,REPORT!Q$1)</f>
        <v>0</v>
      </c>
      <c r="R77" s="27">
        <f>SUMIFS(SALES!$L:$L,SALES!$A:$A,REPORT!$B$74,SALES!$F:$F,REPORT!$B77,SALES!$B:$B,REPORT!R$1)</f>
        <v>0</v>
      </c>
      <c r="S77" s="27">
        <f>SUMIFS(SALES!$L:$L,SALES!$A:$A,REPORT!$B$74,SALES!$F:$F,REPORT!$B77,SALES!$B:$B,REPORT!S$1)</f>
        <v>0</v>
      </c>
      <c r="T77" s="27">
        <f>SUMIFS(SALES!$L:$L,SALES!$A:$A,REPORT!$B$74,SALES!$F:$F,REPORT!$B77,SALES!$B:$B,REPORT!T$1)</f>
        <v>0</v>
      </c>
      <c r="U77" s="27">
        <f>SUMIFS(SALES!$L:$L,SALES!$A:$A,REPORT!$B$74,SALES!$F:$F,REPORT!$B77,SALES!$B:$B,REPORT!U$1)</f>
        <v>0</v>
      </c>
      <c r="V77" s="27">
        <f>SUMIFS(SALES!$L:$L,SALES!$A:$A,REPORT!$B$74,SALES!$F:$F,REPORT!$B77,SALES!$B:$B,REPORT!V$1)</f>
        <v>0</v>
      </c>
      <c r="W77" s="27">
        <f>SUMIFS(SALES!$L:$L,SALES!$A:$A,REPORT!$B$74,SALES!$F:$F,REPORT!$B77,SALES!$B:$B,REPORT!W$1)</f>
        <v>0</v>
      </c>
      <c r="X77" s="27">
        <f>SUMIFS(SALES!$L:$L,SALES!$A:$A,REPORT!$B$74,SALES!$F:$F,REPORT!$B77,SALES!$B:$B,REPORT!X$1)</f>
        <v>0</v>
      </c>
      <c r="Y77" s="27">
        <f>SUMIFS(SALES!$L:$L,SALES!$A:$A,REPORT!$B$74,SALES!$F:$F,REPORT!$B77,SALES!$B:$B,REPORT!Y$1)</f>
        <v>0</v>
      </c>
      <c r="Z77" s="27">
        <f>SUMIFS(SALES!$L:$L,SALES!$A:$A,REPORT!$B$74,SALES!$F:$F,REPORT!$B77,SALES!$B:$B,REPORT!Z$1)</f>
        <v>0</v>
      </c>
      <c r="AA77" s="27">
        <f>SUMIFS(SALES!$L:$L,SALES!$A:$A,REPORT!$B$74,SALES!$F:$F,REPORT!$B77,SALES!$B:$B,REPORT!AA$1)</f>
        <v>0</v>
      </c>
      <c r="AB77" s="27">
        <f>SUMIFS(SALES!$L:$L,SALES!$A:$A,REPORT!$B$74,SALES!$F:$F,REPORT!$B77,SALES!$B:$B,REPORT!AB$1)</f>
        <v>0</v>
      </c>
      <c r="AC77" s="27">
        <f>SUMIFS(SALES!$L:$L,SALES!$A:$A,REPORT!$B$74,SALES!$F:$F,REPORT!$B77,SALES!$B:$B,REPORT!AC$1)</f>
        <v>74.5</v>
      </c>
      <c r="AD77" s="27">
        <f>SUMIFS(SALES!$L:$L,SALES!$A:$A,REPORT!$B$74,SALES!$F:$F,REPORT!$B77,SALES!$B:$B,REPORT!AD$1)</f>
        <v>334.89999999999992</v>
      </c>
      <c r="AE77" s="27">
        <f>SUMIFS(SALES!$L:$L,SALES!$A:$A,REPORT!$B$74,SALES!$F:$F,REPORT!$B77,SALES!$B:$B,REPORT!AE$1)</f>
        <v>0</v>
      </c>
      <c r="AF77" s="27">
        <f>SUMIFS(SALES!$L:$L,SALES!$A:$A,REPORT!$B$74,SALES!$F:$F,REPORT!$B77,SALES!$B:$B,REPORT!AF$1)</f>
        <v>0</v>
      </c>
      <c r="AG77" s="27">
        <f>SUMIFS(SALES!$L:$L,SALES!$A:$A,REPORT!$B$74,SALES!$F:$F,REPORT!$B77,SALES!$B:$B,REPORT!AG$1)</f>
        <v>89.4</v>
      </c>
      <c r="AH77" s="27">
        <f>SUMIFS(SALES!$L:$L,SALES!$A:$A,REPORT!$B$74,SALES!$F:$F,REPORT!$B77,SALES!$B:$B,REPORT!AH$1)</f>
        <v>0</v>
      </c>
      <c r="AI77" s="27">
        <f>SUMIFS(SALES!$L:$L,SALES!$A:$A,REPORT!$B$74,SALES!$F:$F,REPORT!$B77,SALES!$B:$B,REPORT!AI$1)</f>
        <v>0</v>
      </c>
      <c r="AJ77" s="27">
        <f>SUMIFS(SALES!$L:$L,SALES!$A:$A,REPORT!$B$74,SALES!$F:$F,REPORT!$B77,SALES!$B:$B,REPORT!AJ$1)</f>
        <v>104.30000000000001</v>
      </c>
      <c r="AK77" s="27">
        <f>SUMIFS(SALES!$L:$L,SALES!$A:$A,REPORT!$B$74,SALES!$F:$F,REPORT!$B77,SALES!$B:$B,REPORT!AK$1)</f>
        <v>59.6</v>
      </c>
      <c r="AL77" s="27">
        <f>SUMIFS(SALES!$L:$L,SALES!$A:$A,REPORT!$B$74,SALES!$F:$F,REPORT!$B77,SALES!$B:$B,REPORT!AL$1)</f>
        <v>14.9</v>
      </c>
      <c r="AM77" s="27">
        <f>SUMIFS(SALES!$L:$L,SALES!$A:$A,REPORT!$B$74,SALES!$F:$F,REPORT!$B77,SALES!$B:$B,REPORT!AM$1)</f>
        <v>0</v>
      </c>
      <c r="AN77" s="27">
        <f>SUMIFS(SALES!$L:$L,SALES!$A:$A,REPORT!$B$74,SALES!$F:$F,REPORT!$B77,SALES!$B:$B,REPORT!AN$1)</f>
        <v>0</v>
      </c>
      <c r="AO77" s="27">
        <f>SUMIFS(SALES!$L:$L,SALES!$A:$A,REPORT!$B$74,SALES!$F:$F,REPORT!$B77,SALES!$B:$B,REPORT!AO$1)</f>
        <v>212.80000000000004</v>
      </c>
      <c r="AP77" s="27">
        <f>SUMIFS(SALES!$L:$L,SALES!$A:$A,REPORT!$B$74,SALES!$F:$F,REPORT!$B77,SALES!$B:$B,REPORT!AP$1)</f>
        <v>179.50000000000003</v>
      </c>
      <c r="AQ77" s="27">
        <f>SUMIFS(SALES!$L:$L,SALES!$A:$A,REPORT!$B$74,SALES!$F:$F,REPORT!$B77,SALES!$B:$B,REPORT!AQ$1)</f>
        <v>14.9</v>
      </c>
      <c r="AR77" s="27">
        <f>SUMIFS(SALES!$L:$L,SALES!$A:$A,REPORT!$B$74,SALES!$F:$F,REPORT!$B77,SALES!$B:$B,REPORT!AR$1)</f>
        <v>134.10000000000002</v>
      </c>
      <c r="AS77" s="27">
        <f>SUMIFS(SALES!$L:$L,SALES!$A:$A,REPORT!$B$74,SALES!$F:$F,REPORT!$B77,SALES!$B:$B,REPORT!AS$1)</f>
        <v>714.49999999999943</v>
      </c>
      <c r="AT77" s="27">
        <f>SUMIFS(SALES!$L:$L,SALES!$A:$A,REPORT!$B$74,SALES!$F:$F,REPORT!$B77,SALES!$B:$B,REPORT!AT$1)</f>
        <v>44.7</v>
      </c>
      <c r="AU77" s="27">
        <f>SUMIFS(SALES!$L:$L,SALES!$A:$A,REPORT!$B$74,SALES!$F:$F,REPORT!$B77,SALES!$B:$B,REPORT!AU$1)</f>
        <v>348.7000000000001</v>
      </c>
      <c r="AV77" s="27">
        <f>SUMIFS(SALES!$L:$L,SALES!$A:$A,REPORT!$B$74,SALES!$F:$F,REPORT!$B77,SALES!$B:$B,REPORT!AV$1)</f>
        <v>14.9</v>
      </c>
      <c r="AW77" s="27">
        <f>SUMIFS(SALES!$L:$L,SALES!$A:$A,REPORT!$B$74,SALES!$F:$F,REPORT!$B77,SALES!$B:$B,REPORT!AW$1)</f>
        <v>0</v>
      </c>
      <c r="AX77" s="27">
        <f>SUMIFS(SALES!$L:$L,SALES!$A:$A,REPORT!$B$74,SALES!$F:$F,REPORT!$B77,SALES!$B:$B,REPORT!AX$1)</f>
        <v>0</v>
      </c>
      <c r="AY77" s="27">
        <f>SUMIFS(SALES!$L:$L,SALES!$A:$A,REPORT!$B$74,SALES!$F:$F,REPORT!$B77,SALES!$B:$B,REPORT!AY$1)</f>
        <v>0</v>
      </c>
      <c r="AZ77" s="27">
        <f>SUMIFS(SALES!$L:$L,SALES!$A:$A,REPORT!$B$74,SALES!$F:$F,REPORT!$B77,SALES!$B:$B,REPORT!AZ$1)</f>
        <v>0</v>
      </c>
      <c r="BA77" s="27">
        <f>SUMIFS(SALES!$L:$L,SALES!$A:$A,REPORT!$B$74,SALES!$F:$F,REPORT!$B77,SALES!$B:$B,REPORT!BA$1)</f>
        <v>0</v>
      </c>
      <c r="BB77" s="27">
        <f>SUMIFS(SALES!$L:$L,SALES!$A:$A,REPORT!$B$74,SALES!$F:$F,REPORT!$B77,SALES!$B:$B,REPORT!BB$1)</f>
        <v>504.30000000000018</v>
      </c>
      <c r="BC77" s="27">
        <f>SUMIFS(SALES!$L:$L,SALES!$A:$A,REPORT!$B$74,SALES!$F:$F,REPORT!$B77,SALES!$B:$B,REPORT!BC$1)</f>
        <v>27.55</v>
      </c>
      <c r="BD77" s="27">
        <f>SUMIFS(SALES!$L:$L,SALES!$A:$A,REPORT!$B$74,SALES!$F:$F,REPORT!$B77,SALES!$B:$B,REPORT!BD$1)</f>
        <v>0</v>
      </c>
      <c r="BE77" s="27">
        <f>SUMIFS(SALES!$L:$L,SALES!$A:$A,REPORT!$B$74,SALES!$F:$F,REPORT!$B77,SALES!$B:$B,REPORT!BE$1)</f>
        <v>0</v>
      </c>
      <c r="BF77" s="27">
        <f>SUMIFS(SALES!$L:$L,SALES!$A:$A,REPORT!$B$74,SALES!$F:$F,REPORT!$B77,SALES!$B:$B,REPORT!BF$1)</f>
        <v>0</v>
      </c>
      <c r="BG77" s="27">
        <f>SUMIFS(SALES!$L:$L,SALES!$A:$A,REPORT!$B$74,SALES!$F:$F,REPORT!$B77,SALES!$B:$B,REPORT!BG$1)</f>
        <v>27.5</v>
      </c>
      <c r="BH77" s="27">
        <f>SUMIFS(SALES!$L:$L,SALES!$A:$A,REPORT!$B$74,SALES!$F:$F,REPORT!$B77,SALES!$B:$B,REPORT!BH$1)</f>
        <v>0</v>
      </c>
      <c r="BI77" s="27">
        <f>SUMIFS(SALES!$L:$L,SALES!$A:$A,REPORT!$B$74,SALES!$F:$F,REPORT!$B77,SALES!$B:$B,REPORT!BI$1)</f>
        <v>0</v>
      </c>
      <c r="BJ77" s="27">
        <f>SUMIFS(SALES!$L:$L,SALES!$A:$A,REPORT!$B$74,SALES!$F:$F,REPORT!$B77,SALES!$B:$B,REPORT!BJ$1)</f>
        <v>0</v>
      </c>
      <c r="BK77" s="27">
        <f>SUMIFS(SALES!$L:$L,SALES!$A:$A,REPORT!$B$74,SALES!$F:$F,REPORT!$B77,SALES!$B:$B,REPORT!BK$1)</f>
        <v>0</v>
      </c>
      <c r="BL77" s="27">
        <f>SUMIFS(SALES!$L:$L,SALES!$A:$A,REPORT!$B$74,SALES!$F:$F,REPORT!$B77,SALES!$B:$B,REPORT!BL$1)</f>
        <v>0</v>
      </c>
      <c r="BM77" s="27">
        <f>SUMIFS(SALES!$L:$L,SALES!$A:$A,REPORT!$B$74,SALES!$F:$F,REPORT!$B77,SALES!$B:$B,REPORT!BM$1)</f>
        <v>0</v>
      </c>
      <c r="BN77" s="27">
        <f>SUMIFS(SALES!$L:$L,SALES!$A:$A,REPORT!$B$74,SALES!$F:$F,REPORT!$B77,SALES!$B:$B,REPORT!BN$1)</f>
        <v>0</v>
      </c>
      <c r="BO77" s="27">
        <f>SUMIFS(SALES!$L:$L,SALES!$A:$A,REPORT!$B$74,SALES!$F:$F,REPORT!$B77,SALES!$B:$B,REPORT!BO$1)</f>
        <v>214.40000000000003</v>
      </c>
      <c r="BP77" s="27">
        <f>SUMIFS(SALES!$L:$L,SALES!$A:$A,REPORT!$B$74,SALES!$F:$F,REPORT!$B77,SALES!$B:$B,REPORT!BP$1)</f>
        <v>829.34999999999945</v>
      </c>
      <c r="BQ77" s="27">
        <f>SUMIFS(SALES!$L:$L,SALES!$A:$A,REPORT!$B$74,SALES!$F:$F,REPORT!$B77,SALES!$B:$B,REPORT!BQ$1)</f>
        <v>184.40000000000003</v>
      </c>
      <c r="BR77" s="27">
        <f>SUMIFS(SALES!$L:$L,SALES!$A:$A,REPORT!$B$74,SALES!$F:$F,REPORT!$B77,SALES!$B:$B,REPORT!BR$1)</f>
        <v>57.7</v>
      </c>
      <c r="BS77" s="27">
        <f>SUMIFS(SALES!$L:$L,SALES!$A:$A,REPORT!$B$74,SALES!$F:$F,REPORT!$B77,SALES!$B:$B,REPORT!BS$1)</f>
        <v>43.900000000000006</v>
      </c>
      <c r="BT77" s="27">
        <f>SUMIFS(SALES!$L:$L,SALES!$A:$A,REPORT!$B$74,SALES!$F:$F,REPORT!$B77,SALES!$B:$B,REPORT!BT$1)</f>
        <v>13.8</v>
      </c>
      <c r="BU77" s="27">
        <f>SUMIFS(SALES!$L:$L,SALES!$A:$A,REPORT!$B$74,SALES!$F:$F,REPORT!$B77,SALES!$B:$B,REPORT!BU$1)</f>
        <v>0</v>
      </c>
      <c r="BV77" s="27">
        <f>SUMIFS(SALES!$L:$L,SALES!$A:$A,REPORT!$B$74,SALES!$F:$F,REPORT!$B77,SALES!$B:$B,REPORT!BV$1)</f>
        <v>253.99999999999997</v>
      </c>
      <c r="BW77" s="27">
        <f>SUMIFS(SALES!$L:$L,SALES!$A:$A,REPORT!$B$74,SALES!$F:$F,REPORT!$B77,SALES!$B:$B,REPORT!BW$1)</f>
        <v>275.3</v>
      </c>
      <c r="BX77" s="27">
        <f>SUMIFS(SALES!$L:$L,SALES!$A:$A,REPORT!$B$74,SALES!$F:$F,REPORT!$B77,SALES!$B:$B,REPORT!BX$1)</f>
        <v>70.100000000000009</v>
      </c>
      <c r="BY77" s="27">
        <f>SUMIFS(SALES!$L:$L,SALES!$A:$A,REPORT!$B$74,SALES!$F:$F,REPORT!$B77,SALES!$B:$B,REPORT!BY$1)</f>
        <v>157.80000000000001</v>
      </c>
      <c r="BZ77" s="27">
        <f>SUMIFS(SALES!$L:$L,SALES!$A:$A,REPORT!$B$74,SALES!$F:$F,REPORT!$B77,SALES!$B:$B,REPORT!BZ$1)</f>
        <v>125.39999999999999</v>
      </c>
      <c r="CA77" s="27">
        <f>SUMIFS(SALES!$L:$L,SALES!$A:$A,REPORT!$B$74,SALES!$F:$F,REPORT!$B77,SALES!$B:$B,REPORT!CA$1)</f>
        <v>30.1</v>
      </c>
      <c r="CB77" s="27">
        <f>SUMIFS(SALES!$L:$L,SALES!$A:$A,REPORT!$B$74,SALES!$F:$F,REPORT!$B77,SALES!$B:$B,REPORT!CB$1)</f>
        <v>16.3</v>
      </c>
      <c r="CC77" s="27">
        <f>SUMIFS(SALES!$L:$L,SALES!$A:$A,REPORT!$B$74,SALES!$F:$F,REPORT!$B77,SALES!$B:$B,REPORT!CC$1)</f>
        <v>0</v>
      </c>
    </row>
    <row r="78" spans="1:81" x14ac:dyDescent="0.3">
      <c r="A78" s="20" t="s">
        <v>428</v>
      </c>
      <c r="B78" s="19" t="s">
        <v>5</v>
      </c>
      <c r="C78" s="12">
        <f>G78+H78+I78+F78+E78+D78</f>
        <v>0</v>
      </c>
      <c r="D78" s="12">
        <f>SUM(M78:Q78)</f>
        <v>0</v>
      </c>
      <c r="E78" s="12">
        <f>SUM(R78:AC78)</f>
        <v>0</v>
      </c>
      <c r="F78" s="12">
        <f>SUM(AD78:AO78)</f>
        <v>0</v>
      </c>
      <c r="G78" s="12">
        <f>SUM(AP78:BA78)</f>
        <v>0</v>
      </c>
      <c r="H78" s="12">
        <f>SUM(BB78:BM78)</f>
        <v>0</v>
      </c>
      <c r="I78" s="12">
        <f>SUM(BN78:BY78)</f>
        <v>0</v>
      </c>
      <c r="J78" s="12">
        <f>SUM(BZ78:CK78)</f>
        <v>0</v>
      </c>
      <c r="K78" s="12"/>
      <c r="L78" s="12"/>
      <c r="M78" s="27">
        <f>SUMIFS(SALES!$L:$L,SALES!$A:$A,REPORT!$B$74,SALES!$F:$F,REPORT!$B78,SALES!$B:$B,REPORT!M$1)</f>
        <v>0</v>
      </c>
      <c r="N78" s="27">
        <f>SUMIFS(SALES!$L:$L,SALES!$A:$A,REPORT!$B$74,SALES!$F:$F,REPORT!$B78,SALES!$B:$B,REPORT!N$1)</f>
        <v>0</v>
      </c>
      <c r="O78" s="27">
        <f>SUMIFS(SALES!$L:$L,SALES!$A:$A,REPORT!$B$74,SALES!$F:$F,REPORT!$B78,SALES!$B:$B,REPORT!O$1)</f>
        <v>0</v>
      </c>
      <c r="P78" s="27">
        <f>SUMIFS(SALES!$L:$L,SALES!$A:$A,REPORT!$B$74,SALES!$F:$F,REPORT!$B78,SALES!$B:$B,REPORT!P$1)</f>
        <v>0</v>
      </c>
      <c r="Q78" s="27">
        <f>SUMIFS(SALES!$L:$L,SALES!$A:$A,REPORT!$B$74,SALES!$F:$F,REPORT!$B78,SALES!$B:$B,REPORT!Q$1)</f>
        <v>0</v>
      </c>
      <c r="R78" s="27">
        <f>SUMIFS(SALES!$L:$L,SALES!$A:$A,REPORT!$B$74,SALES!$F:$F,REPORT!$B78,SALES!$B:$B,REPORT!R$1)</f>
        <v>0</v>
      </c>
      <c r="S78" s="27">
        <f>SUMIFS(SALES!$L:$L,SALES!$A:$A,REPORT!$B$74,SALES!$F:$F,REPORT!$B78,SALES!$B:$B,REPORT!S$1)</f>
        <v>0</v>
      </c>
      <c r="T78" s="27">
        <f>SUMIFS(SALES!$L:$L,SALES!$A:$A,REPORT!$B$74,SALES!$F:$F,REPORT!$B78,SALES!$B:$B,REPORT!T$1)</f>
        <v>0</v>
      </c>
      <c r="U78" s="27">
        <f>SUMIFS(SALES!$L:$L,SALES!$A:$A,REPORT!$B$74,SALES!$F:$F,REPORT!$B78,SALES!$B:$B,REPORT!U$1)</f>
        <v>0</v>
      </c>
      <c r="V78" s="27">
        <f>SUMIFS(SALES!$L:$L,SALES!$A:$A,REPORT!$B$74,SALES!$F:$F,REPORT!$B78,SALES!$B:$B,REPORT!V$1)</f>
        <v>0</v>
      </c>
      <c r="W78" s="27">
        <f>SUMIFS(SALES!$L:$L,SALES!$A:$A,REPORT!$B$74,SALES!$F:$F,REPORT!$B78,SALES!$B:$B,REPORT!W$1)</f>
        <v>0</v>
      </c>
      <c r="X78" s="27">
        <f>SUMIFS(SALES!$L:$L,SALES!$A:$A,REPORT!$B$74,SALES!$F:$F,REPORT!$B78,SALES!$B:$B,REPORT!X$1)</f>
        <v>0</v>
      </c>
      <c r="Y78" s="27">
        <f>SUMIFS(SALES!$L:$L,SALES!$A:$A,REPORT!$B$74,SALES!$F:$F,REPORT!$B78,SALES!$B:$B,REPORT!Y$1)</f>
        <v>0</v>
      </c>
      <c r="Z78" s="27">
        <f>SUMIFS(SALES!$L:$L,SALES!$A:$A,REPORT!$B$74,SALES!$F:$F,REPORT!$B78,SALES!$B:$B,REPORT!Z$1)</f>
        <v>0</v>
      </c>
      <c r="AA78" s="27">
        <f>SUMIFS(SALES!$L:$L,SALES!$A:$A,REPORT!$B$74,SALES!$F:$F,REPORT!$B78,SALES!$B:$B,REPORT!AA$1)</f>
        <v>0</v>
      </c>
      <c r="AB78" s="27">
        <f>SUMIFS(SALES!$L:$L,SALES!$A:$A,REPORT!$B$74,SALES!$F:$F,REPORT!$B78,SALES!$B:$B,REPORT!AB$1)</f>
        <v>0</v>
      </c>
      <c r="AC78" s="27">
        <f>SUMIFS(SALES!$L:$L,SALES!$A:$A,REPORT!$B$74,SALES!$F:$F,REPORT!$B78,SALES!$B:$B,REPORT!AC$1)</f>
        <v>0</v>
      </c>
      <c r="AD78" s="27">
        <f>SUMIFS(SALES!$L:$L,SALES!$A:$A,REPORT!$B$74,SALES!$F:$F,REPORT!$B78,SALES!$B:$B,REPORT!AD$1)</f>
        <v>0</v>
      </c>
      <c r="AE78" s="27">
        <f>SUMIFS(SALES!$L:$L,SALES!$A:$A,REPORT!$B$74,SALES!$F:$F,REPORT!$B78,SALES!$B:$B,REPORT!AE$1)</f>
        <v>0</v>
      </c>
      <c r="AF78" s="27">
        <f>SUMIFS(SALES!$L:$L,SALES!$A:$A,REPORT!$B$74,SALES!$F:$F,REPORT!$B78,SALES!$B:$B,REPORT!AF$1)</f>
        <v>0</v>
      </c>
      <c r="AG78" s="27">
        <f>SUMIFS(SALES!$L:$L,SALES!$A:$A,REPORT!$B$74,SALES!$F:$F,REPORT!$B78,SALES!$B:$B,REPORT!AG$1)</f>
        <v>0</v>
      </c>
      <c r="AH78" s="27">
        <f>SUMIFS(SALES!$L:$L,SALES!$A:$A,REPORT!$B$74,SALES!$F:$F,REPORT!$B78,SALES!$B:$B,REPORT!AH$1)</f>
        <v>0</v>
      </c>
      <c r="AI78" s="27">
        <f>SUMIFS(SALES!$L:$L,SALES!$A:$A,REPORT!$B$74,SALES!$F:$F,REPORT!$B78,SALES!$B:$B,REPORT!AI$1)</f>
        <v>0</v>
      </c>
      <c r="AJ78" s="27">
        <f>SUMIFS(SALES!$L:$L,SALES!$A:$A,REPORT!$B$74,SALES!$F:$F,REPORT!$B78,SALES!$B:$B,REPORT!AJ$1)</f>
        <v>0</v>
      </c>
      <c r="AK78" s="27">
        <f>SUMIFS(SALES!$L:$L,SALES!$A:$A,REPORT!$B$74,SALES!$F:$F,REPORT!$B78,SALES!$B:$B,REPORT!AK$1)</f>
        <v>0</v>
      </c>
      <c r="AL78" s="27">
        <f>SUMIFS(SALES!$L:$L,SALES!$A:$A,REPORT!$B$74,SALES!$F:$F,REPORT!$B78,SALES!$B:$B,REPORT!AL$1)</f>
        <v>0</v>
      </c>
      <c r="AM78" s="27">
        <f>SUMIFS(SALES!$L:$L,SALES!$A:$A,REPORT!$B$74,SALES!$F:$F,REPORT!$B78,SALES!$B:$B,REPORT!AM$1)</f>
        <v>0</v>
      </c>
      <c r="AN78" s="27">
        <f>SUMIFS(SALES!$L:$L,SALES!$A:$A,REPORT!$B$74,SALES!$F:$F,REPORT!$B78,SALES!$B:$B,REPORT!AN$1)</f>
        <v>0</v>
      </c>
      <c r="AO78" s="27">
        <f>SUMIFS(SALES!$L:$L,SALES!$A:$A,REPORT!$B$74,SALES!$F:$F,REPORT!$B78,SALES!$B:$B,REPORT!AO$1)</f>
        <v>0</v>
      </c>
      <c r="AP78" s="27">
        <f>SUMIFS(SALES!$L:$L,SALES!$A:$A,REPORT!$B$74,SALES!$F:$F,REPORT!$B78,SALES!$B:$B,REPORT!AP$1)</f>
        <v>0</v>
      </c>
      <c r="AQ78" s="27">
        <f>SUMIFS(SALES!$L:$L,SALES!$A:$A,REPORT!$B$74,SALES!$F:$F,REPORT!$B78,SALES!$B:$B,REPORT!AQ$1)</f>
        <v>0</v>
      </c>
      <c r="AR78" s="27">
        <f>SUMIFS(SALES!$L:$L,SALES!$A:$A,REPORT!$B$74,SALES!$F:$F,REPORT!$B78,SALES!$B:$B,REPORT!AR$1)</f>
        <v>0</v>
      </c>
      <c r="AS78" s="27">
        <f>SUMIFS(SALES!$L:$L,SALES!$A:$A,REPORT!$B$74,SALES!$F:$F,REPORT!$B78,SALES!$B:$B,REPORT!AS$1)</f>
        <v>0</v>
      </c>
      <c r="AT78" s="27">
        <f>SUMIFS(SALES!$L:$L,SALES!$A:$A,REPORT!$B$74,SALES!$F:$F,REPORT!$B78,SALES!$B:$B,REPORT!AT$1)</f>
        <v>0</v>
      </c>
      <c r="AU78" s="27">
        <f>SUMIFS(SALES!$L:$L,SALES!$A:$A,REPORT!$B$74,SALES!$F:$F,REPORT!$B78,SALES!$B:$B,REPORT!AU$1)</f>
        <v>0</v>
      </c>
      <c r="AV78" s="27">
        <f>SUMIFS(SALES!$L:$L,SALES!$A:$A,REPORT!$B$74,SALES!$F:$F,REPORT!$B78,SALES!$B:$B,REPORT!AV$1)</f>
        <v>0</v>
      </c>
      <c r="AW78" s="27">
        <f>SUMIFS(SALES!$L:$L,SALES!$A:$A,REPORT!$B$74,SALES!$F:$F,REPORT!$B78,SALES!$B:$B,REPORT!AW$1)</f>
        <v>0</v>
      </c>
      <c r="AX78" s="27">
        <f>SUMIFS(SALES!$L:$L,SALES!$A:$A,REPORT!$B$74,SALES!$F:$F,REPORT!$B78,SALES!$B:$B,REPORT!AX$1)</f>
        <v>0</v>
      </c>
      <c r="AY78" s="27">
        <f>SUMIFS(SALES!$L:$L,SALES!$A:$A,REPORT!$B$74,SALES!$F:$F,REPORT!$B78,SALES!$B:$B,REPORT!AY$1)</f>
        <v>0</v>
      </c>
      <c r="AZ78" s="27">
        <f>SUMIFS(SALES!$L:$L,SALES!$A:$A,REPORT!$B$74,SALES!$F:$F,REPORT!$B78,SALES!$B:$B,REPORT!AZ$1)</f>
        <v>0</v>
      </c>
      <c r="BA78" s="27">
        <f>SUMIFS(SALES!$L:$L,SALES!$A:$A,REPORT!$B$74,SALES!$F:$F,REPORT!$B78,SALES!$B:$B,REPORT!BA$1)</f>
        <v>0</v>
      </c>
      <c r="BB78" s="27">
        <f>SUMIFS(SALES!$L:$L,SALES!$A:$A,REPORT!$B$74,SALES!$F:$F,REPORT!$B78,SALES!$B:$B,REPORT!BB$1)</f>
        <v>0</v>
      </c>
      <c r="BC78" s="27">
        <f>SUMIFS(SALES!$L:$L,SALES!$A:$A,REPORT!$B$74,SALES!$F:$F,REPORT!$B78,SALES!$B:$B,REPORT!BC$1)</f>
        <v>0</v>
      </c>
      <c r="BD78" s="27">
        <f>SUMIFS(SALES!$L:$L,SALES!$A:$A,REPORT!$B$74,SALES!$F:$F,REPORT!$B78,SALES!$B:$B,REPORT!BD$1)</f>
        <v>0</v>
      </c>
      <c r="BE78" s="27">
        <f>SUMIFS(SALES!$L:$L,SALES!$A:$A,REPORT!$B$74,SALES!$F:$F,REPORT!$B78,SALES!$B:$B,REPORT!BE$1)</f>
        <v>0</v>
      </c>
      <c r="BF78" s="27">
        <f>SUMIFS(SALES!$L:$L,SALES!$A:$A,REPORT!$B$74,SALES!$F:$F,REPORT!$B78,SALES!$B:$B,REPORT!BF$1)</f>
        <v>0</v>
      </c>
      <c r="BG78" s="27">
        <f>SUMIFS(SALES!$L:$L,SALES!$A:$A,REPORT!$B$74,SALES!$F:$F,REPORT!$B78,SALES!$B:$B,REPORT!BG$1)</f>
        <v>0</v>
      </c>
      <c r="BH78" s="27">
        <f>SUMIFS(SALES!$L:$L,SALES!$A:$A,REPORT!$B$74,SALES!$F:$F,REPORT!$B78,SALES!$B:$B,REPORT!BH$1)</f>
        <v>0</v>
      </c>
      <c r="BI78" s="27">
        <f>SUMIFS(SALES!$L:$L,SALES!$A:$A,REPORT!$B$74,SALES!$F:$F,REPORT!$B78,SALES!$B:$B,REPORT!BI$1)</f>
        <v>0</v>
      </c>
      <c r="BJ78" s="27">
        <f>SUMIFS(SALES!$L:$L,SALES!$A:$A,REPORT!$B$74,SALES!$F:$F,REPORT!$B78,SALES!$B:$B,REPORT!BJ$1)</f>
        <v>0</v>
      </c>
      <c r="BK78" s="27">
        <f>SUMIFS(SALES!$L:$L,SALES!$A:$A,REPORT!$B$74,SALES!$F:$F,REPORT!$B78,SALES!$B:$B,REPORT!BK$1)</f>
        <v>0</v>
      </c>
      <c r="BL78" s="27">
        <f>SUMIFS(SALES!$L:$L,SALES!$A:$A,REPORT!$B$74,SALES!$F:$F,REPORT!$B78,SALES!$B:$B,REPORT!BL$1)</f>
        <v>0</v>
      </c>
      <c r="BM78" s="27">
        <f>SUMIFS(SALES!$L:$L,SALES!$A:$A,REPORT!$B$74,SALES!$F:$F,REPORT!$B78,SALES!$B:$B,REPORT!BM$1)</f>
        <v>0</v>
      </c>
      <c r="BN78" s="27">
        <f>SUMIFS(SALES!$L:$L,SALES!$A:$A,REPORT!$B$74,SALES!$F:$F,REPORT!$B78,SALES!$B:$B,REPORT!BN$1)</f>
        <v>0</v>
      </c>
      <c r="BO78" s="27">
        <f>SUMIFS(SALES!$L:$L,SALES!$A:$A,REPORT!$B$74,SALES!$F:$F,REPORT!$B78,SALES!$B:$B,REPORT!BO$1)</f>
        <v>0</v>
      </c>
      <c r="BP78" s="27">
        <f>SUMIFS(SALES!$L:$L,SALES!$A:$A,REPORT!$B$74,SALES!$F:$F,REPORT!$B78,SALES!$B:$B,REPORT!BP$1)</f>
        <v>0</v>
      </c>
      <c r="BQ78" s="27">
        <f>SUMIFS(SALES!$L:$L,SALES!$A:$A,REPORT!$B$74,SALES!$F:$F,REPORT!$B78,SALES!$B:$B,REPORT!BQ$1)</f>
        <v>0</v>
      </c>
      <c r="BR78" s="27">
        <f>SUMIFS(SALES!$L:$L,SALES!$A:$A,REPORT!$B$74,SALES!$F:$F,REPORT!$B78,SALES!$B:$B,REPORT!BR$1)</f>
        <v>0</v>
      </c>
      <c r="BS78" s="27">
        <f>SUMIFS(SALES!$L:$L,SALES!$A:$A,REPORT!$B$74,SALES!$F:$F,REPORT!$B78,SALES!$B:$B,REPORT!BS$1)</f>
        <v>0</v>
      </c>
      <c r="BT78" s="27">
        <f>SUMIFS(SALES!$L:$L,SALES!$A:$A,REPORT!$B$74,SALES!$F:$F,REPORT!$B78,SALES!$B:$B,REPORT!BT$1)</f>
        <v>0</v>
      </c>
      <c r="BU78" s="27">
        <f>SUMIFS(SALES!$L:$L,SALES!$A:$A,REPORT!$B$74,SALES!$F:$F,REPORT!$B78,SALES!$B:$B,REPORT!BU$1)</f>
        <v>0</v>
      </c>
      <c r="BV78" s="27">
        <f>SUMIFS(SALES!$L:$L,SALES!$A:$A,REPORT!$B$74,SALES!$F:$F,REPORT!$B78,SALES!$B:$B,REPORT!BV$1)</f>
        <v>0</v>
      </c>
      <c r="BW78" s="27">
        <f>SUMIFS(SALES!$L:$L,SALES!$A:$A,REPORT!$B$74,SALES!$F:$F,REPORT!$B78,SALES!$B:$B,REPORT!BW$1)</f>
        <v>0</v>
      </c>
      <c r="BX78" s="27">
        <f>SUMIFS(SALES!$L:$L,SALES!$A:$A,REPORT!$B$74,SALES!$F:$F,REPORT!$B78,SALES!$B:$B,REPORT!BX$1)</f>
        <v>0</v>
      </c>
      <c r="BY78" s="27">
        <f>SUMIFS(SALES!$L:$L,SALES!$A:$A,REPORT!$B$74,SALES!$F:$F,REPORT!$B78,SALES!$B:$B,REPORT!BY$1)</f>
        <v>0</v>
      </c>
      <c r="BZ78" s="27">
        <f>SUMIFS(SALES!$L:$L,SALES!$A:$A,REPORT!$B$74,SALES!$F:$F,REPORT!$B78,SALES!$B:$B,REPORT!BZ$1)</f>
        <v>0</v>
      </c>
      <c r="CA78" s="27">
        <f>SUMIFS(SALES!$L:$L,SALES!$A:$A,REPORT!$B$74,SALES!$F:$F,REPORT!$B78,SALES!$B:$B,REPORT!CA$1)</f>
        <v>0</v>
      </c>
      <c r="CB78" s="27">
        <f>SUMIFS(SALES!$L:$L,SALES!$A:$A,REPORT!$B$74,SALES!$F:$F,REPORT!$B78,SALES!$B:$B,REPORT!CB$1)</f>
        <v>0</v>
      </c>
      <c r="CC78" s="27">
        <f>SUMIFS(SALES!$L:$L,SALES!$A:$A,REPORT!$B$74,SALES!$F:$F,REPORT!$B78,SALES!$B:$B,REPORT!CC$1)</f>
        <v>0</v>
      </c>
    </row>
    <row r="79" spans="1:81" x14ac:dyDescent="0.3">
      <c r="A79" s="20" t="s">
        <v>428</v>
      </c>
      <c r="B79" s="19" t="s">
        <v>1</v>
      </c>
      <c r="C79" s="12">
        <f>G79+H79+I79+F79+E79+D79</f>
        <v>0</v>
      </c>
      <c r="D79" s="12">
        <f>SUM(M79:Q79)</f>
        <v>0</v>
      </c>
      <c r="E79" s="12">
        <f>SUM(R79:AC79)</f>
        <v>0</v>
      </c>
      <c r="F79" s="12">
        <f>SUM(AD79:AO79)</f>
        <v>0</v>
      </c>
      <c r="G79" s="12">
        <f>SUM(AP79:BA79)</f>
        <v>0</v>
      </c>
      <c r="H79" s="12">
        <f>SUM(BB79:BM79)</f>
        <v>0</v>
      </c>
      <c r="I79" s="12">
        <f>SUM(BN79:BY79)</f>
        <v>0</v>
      </c>
      <c r="J79" s="12">
        <f>SUM(BZ79:CK79)</f>
        <v>0</v>
      </c>
      <c r="K79" s="12"/>
      <c r="L79" s="12"/>
      <c r="M79" s="27">
        <f>SUMIFS(SALES!$L:$L,SALES!$A:$A,REPORT!$B$74,SALES!$F:$F,REPORT!$B79,SALES!$B:$B,REPORT!M$1)</f>
        <v>0</v>
      </c>
      <c r="N79" s="27">
        <f>SUMIFS(SALES!$L:$L,SALES!$A:$A,REPORT!$B$74,SALES!$F:$F,REPORT!$B79,SALES!$B:$B,REPORT!N$1)</f>
        <v>0</v>
      </c>
      <c r="O79" s="27">
        <f>SUMIFS(SALES!$L:$L,SALES!$A:$A,REPORT!$B$74,SALES!$F:$F,REPORT!$B79,SALES!$B:$B,REPORT!O$1)</f>
        <v>0</v>
      </c>
      <c r="P79" s="27">
        <f>SUMIFS(SALES!$L:$L,SALES!$A:$A,REPORT!$B$74,SALES!$F:$F,REPORT!$B79,SALES!$B:$B,REPORT!P$1)</f>
        <v>0</v>
      </c>
      <c r="Q79" s="27">
        <f>SUMIFS(SALES!$L:$L,SALES!$A:$A,REPORT!$B$74,SALES!$F:$F,REPORT!$B79,SALES!$B:$B,REPORT!Q$1)</f>
        <v>0</v>
      </c>
      <c r="R79" s="27">
        <f>SUMIFS(SALES!$L:$L,SALES!$A:$A,REPORT!$B$74,SALES!$F:$F,REPORT!$B79,SALES!$B:$B,REPORT!R$1)</f>
        <v>0</v>
      </c>
      <c r="S79" s="27">
        <f>SUMIFS(SALES!$L:$L,SALES!$A:$A,REPORT!$B$74,SALES!$F:$F,REPORT!$B79,SALES!$B:$B,REPORT!S$1)</f>
        <v>0</v>
      </c>
      <c r="T79" s="27">
        <f>SUMIFS(SALES!$L:$L,SALES!$A:$A,REPORT!$B$74,SALES!$F:$F,REPORT!$B79,SALES!$B:$B,REPORT!T$1)</f>
        <v>0</v>
      </c>
      <c r="U79" s="27">
        <f>SUMIFS(SALES!$L:$L,SALES!$A:$A,REPORT!$B$74,SALES!$F:$F,REPORT!$B79,SALES!$B:$B,REPORT!U$1)</f>
        <v>0</v>
      </c>
      <c r="V79" s="27">
        <f>SUMIFS(SALES!$L:$L,SALES!$A:$A,REPORT!$B$74,SALES!$F:$F,REPORT!$B79,SALES!$B:$B,REPORT!V$1)</f>
        <v>0</v>
      </c>
      <c r="W79" s="27">
        <f>SUMIFS(SALES!$L:$L,SALES!$A:$A,REPORT!$B$74,SALES!$F:$F,REPORT!$B79,SALES!$B:$B,REPORT!W$1)</f>
        <v>0</v>
      </c>
      <c r="X79" s="27">
        <f>SUMIFS(SALES!$L:$L,SALES!$A:$A,REPORT!$B$74,SALES!$F:$F,REPORT!$B79,SALES!$B:$B,REPORT!X$1)</f>
        <v>0</v>
      </c>
      <c r="Y79" s="27">
        <f>SUMIFS(SALES!$L:$L,SALES!$A:$A,REPORT!$B$74,SALES!$F:$F,REPORT!$B79,SALES!$B:$B,REPORT!Y$1)</f>
        <v>0</v>
      </c>
      <c r="Z79" s="27">
        <f>SUMIFS(SALES!$L:$L,SALES!$A:$A,REPORT!$B$74,SALES!$F:$F,REPORT!$B79,SALES!$B:$B,REPORT!Z$1)</f>
        <v>0</v>
      </c>
      <c r="AA79" s="27">
        <f>SUMIFS(SALES!$L:$L,SALES!$A:$A,REPORT!$B$74,SALES!$F:$F,REPORT!$B79,SALES!$B:$B,REPORT!AA$1)</f>
        <v>0</v>
      </c>
      <c r="AB79" s="27">
        <f>SUMIFS(SALES!$L:$L,SALES!$A:$A,REPORT!$B$74,SALES!$F:$F,REPORT!$B79,SALES!$B:$B,REPORT!AB$1)</f>
        <v>0</v>
      </c>
      <c r="AC79" s="27">
        <f>SUMIFS(SALES!$L:$L,SALES!$A:$A,REPORT!$B$74,SALES!$F:$F,REPORT!$B79,SALES!$B:$B,REPORT!AC$1)</f>
        <v>0</v>
      </c>
      <c r="AD79" s="27">
        <f>SUMIFS(SALES!$L:$L,SALES!$A:$A,REPORT!$B$74,SALES!$F:$F,REPORT!$B79,SALES!$B:$B,REPORT!AD$1)</f>
        <v>0</v>
      </c>
      <c r="AE79" s="27">
        <f>SUMIFS(SALES!$L:$L,SALES!$A:$A,REPORT!$B$74,SALES!$F:$F,REPORT!$B79,SALES!$B:$B,REPORT!AE$1)</f>
        <v>0</v>
      </c>
      <c r="AF79" s="27">
        <f>SUMIFS(SALES!$L:$L,SALES!$A:$A,REPORT!$B$74,SALES!$F:$F,REPORT!$B79,SALES!$B:$B,REPORT!AF$1)</f>
        <v>0</v>
      </c>
      <c r="AG79" s="27">
        <f>SUMIFS(SALES!$L:$L,SALES!$A:$A,REPORT!$B$74,SALES!$F:$F,REPORT!$B79,SALES!$B:$B,REPORT!AG$1)</f>
        <v>0</v>
      </c>
      <c r="AH79" s="27">
        <f>SUMIFS(SALES!$L:$L,SALES!$A:$A,REPORT!$B$74,SALES!$F:$F,REPORT!$B79,SALES!$B:$B,REPORT!AH$1)</f>
        <v>0</v>
      </c>
      <c r="AI79" s="27">
        <f>SUMIFS(SALES!$L:$L,SALES!$A:$A,REPORT!$B$74,SALES!$F:$F,REPORT!$B79,SALES!$B:$B,REPORT!AI$1)</f>
        <v>0</v>
      </c>
      <c r="AJ79" s="27">
        <f>SUMIFS(SALES!$L:$L,SALES!$A:$A,REPORT!$B$74,SALES!$F:$F,REPORT!$B79,SALES!$B:$B,REPORT!AJ$1)</f>
        <v>0</v>
      </c>
      <c r="AK79" s="27">
        <f>SUMIFS(SALES!$L:$L,SALES!$A:$A,REPORT!$B$74,SALES!$F:$F,REPORT!$B79,SALES!$B:$B,REPORT!AK$1)</f>
        <v>0</v>
      </c>
      <c r="AL79" s="27">
        <f>SUMIFS(SALES!$L:$L,SALES!$A:$A,REPORT!$B$74,SALES!$F:$F,REPORT!$B79,SALES!$B:$B,REPORT!AL$1)</f>
        <v>0</v>
      </c>
      <c r="AM79" s="27">
        <f>SUMIFS(SALES!$L:$L,SALES!$A:$A,REPORT!$B$74,SALES!$F:$F,REPORT!$B79,SALES!$B:$B,REPORT!AM$1)</f>
        <v>0</v>
      </c>
      <c r="AN79" s="27">
        <f>SUMIFS(SALES!$L:$L,SALES!$A:$A,REPORT!$B$74,SALES!$F:$F,REPORT!$B79,SALES!$B:$B,REPORT!AN$1)</f>
        <v>0</v>
      </c>
      <c r="AO79" s="27">
        <f>SUMIFS(SALES!$L:$L,SALES!$A:$A,REPORT!$B$74,SALES!$F:$F,REPORT!$B79,SALES!$B:$B,REPORT!AO$1)</f>
        <v>0</v>
      </c>
      <c r="AP79" s="27">
        <f>SUMIFS(SALES!$L:$L,SALES!$A:$A,REPORT!$B$74,SALES!$F:$F,REPORT!$B79,SALES!$B:$B,REPORT!AP$1)</f>
        <v>0</v>
      </c>
      <c r="AQ79" s="27">
        <f>SUMIFS(SALES!$L:$L,SALES!$A:$A,REPORT!$B$74,SALES!$F:$F,REPORT!$B79,SALES!$B:$B,REPORT!AQ$1)</f>
        <v>0</v>
      </c>
      <c r="AR79" s="27">
        <f>SUMIFS(SALES!$L:$L,SALES!$A:$A,REPORT!$B$74,SALES!$F:$F,REPORT!$B79,SALES!$B:$B,REPORT!AR$1)</f>
        <v>0</v>
      </c>
      <c r="AS79" s="27">
        <f>SUMIFS(SALES!$L:$L,SALES!$A:$A,REPORT!$B$74,SALES!$F:$F,REPORT!$B79,SALES!$B:$B,REPORT!AS$1)</f>
        <v>0</v>
      </c>
      <c r="AT79" s="27">
        <f>SUMIFS(SALES!$L:$L,SALES!$A:$A,REPORT!$B$74,SALES!$F:$F,REPORT!$B79,SALES!$B:$B,REPORT!AT$1)</f>
        <v>0</v>
      </c>
      <c r="AU79" s="27">
        <f>SUMIFS(SALES!$L:$L,SALES!$A:$A,REPORT!$B$74,SALES!$F:$F,REPORT!$B79,SALES!$B:$B,REPORT!AU$1)</f>
        <v>0</v>
      </c>
      <c r="AV79" s="27">
        <f>SUMIFS(SALES!$L:$L,SALES!$A:$A,REPORT!$B$74,SALES!$F:$F,REPORT!$B79,SALES!$B:$B,REPORT!AV$1)</f>
        <v>0</v>
      </c>
      <c r="AW79" s="27">
        <f>SUMIFS(SALES!$L:$L,SALES!$A:$A,REPORT!$B$74,SALES!$F:$F,REPORT!$B79,SALES!$B:$B,REPORT!AW$1)</f>
        <v>0</v>
      </c>
      <c r="AX79" s="27">
        <f>SUMIFS(SALES!$L:$L,SALES!$A:$A,REPORT!$B$74,SALES!$F:$F,REPORT!$B79,SALES!$B:$B,REPORT!AX$1)</f>
        <v>0</v>
      </c>
      <c r="AY79" s="27">
        <f>SUMIFS(SALES!$L:$L,SALES!$A:$A,REPORT!$B$74,SALES!$F:$F,REPORT!$B79,SALES!$B:$B,REPORT!AY$1)</f>
        <v>0</v>
      </c>
      <c r="AZ79" s="27">
        <f>SUMIFS(SALES!$L:$L,SALES!$A:$A,REPORT!$B$74,SALES!$F:$F,REPORT!$B79,SALES!$B:$B,REPORT!AZ$1)</f>
        <v>0</v>
      </c>
      <c r="BA79" s="27">
        <f>SUMIFS(SALES!$L:$L,SALES!$A:$A,REPORT!$B$74,SALES!$F:$F,REPORT!$B79,SALES!$B:$B,REPORT!BA$1)</f>
        <v>0</v>
      </c>
      <c r="BB79" s="27">
        <f>SUMIFS(SALES!$L:$L,SALES!$A:$A,REPORT!$B$74,SALES!$F:$F,REPORT!$B79,SALES!$B:$B,REPORT!BB$1)</f>
        <v>0</v>
      </c>
      <c r="BC79" s="27">
        <f>SUMIFS(SALES!$L:$L,SALES!$A:$A,REPORT!$B$74,SALES!$F:$F,REPORT!$B79,SALES!$B:$B,REPORT!BC$1)</f>
        <v>0</v>
      </c>
      <c r="BD79" s="27">
        <f>SUMIFS(SALES!$L:$L,SALES!$A:$A,REPORT!$B$74,SALES!$F:$F,REPORT!$B79,SALES!$B:$B,REPORT!BD$1)</f>
        <v>0</v>
      </c>
      <c r="BE79" s="27">
        <f>SUMIFS(SALES!$L:$L,SALES!$A:$A,REPORT!$B$74,SALES!$F:$F,REPORT!$B79,SALES!$B:$B,REPORT!BE$1)</f>
        <v>0</v>
      </c>
      <c r="BF79" s="27">
        <f>SUMIFS(SALES!$L:$L,SALES!$A:$A,REPORT!$B$74,SALES!$F:$F,REPORT!$B79,SALES!$B:$B,REPORT!BF$1)</f>
        <v>0</v>
      </c>
      <c r="BG79" s="27">
        <f>SUMIFS(SALES!$L:$L,SALES!$A:$A,REPORT!$B$74,SALES!$F:$F,REPORT!$B79,SALES!$B:$B,REPORT!BG$1)</f>
        <v>0</v>
      </c>
      <c r="BH79" s="27">
        <f>SUMIFS(SALES!$L:$L,SALES!$A:$A,REPORT!$B$74,SALES!$F:$F,REPORT!$B79,SALES!$B:$B,REPORT!BH$1)</f>
        <v>0</v>
      </c>
      <c r="BI79" s="27">
        <f>SUMIFS(SALES!$L:$L,SALES!$A:$A,REPORT!$B$74,SALES!$F:$F,REPORT!$B79,SALES!$B:$B,REPORT!BI$1)</f>
        <v>0</v>
      </c>
      <c r="BJ79" s="27">
        <f>SUMIFS(SALES!$L:$L,SALES!$A:$A,REPORT!$B$74,SALES!$F:$F,REPORT!$B79,SALES!$B:$B,REPORT!BJ$1)</f>
        <v>0</v>
      </c>
      <c r="BK79" s="27">
        <f>SUMIFS(SALES!$L:$L,SALES!$A:$A,REPORT!$B$74,SALES!$F:$F,REPORT!$B79,SALES!$B:$B,REPORT!BK$1)</f>
        <v>0</v>
      </c>
      <c r="BL79" s="27">
        <f>SUMIFS(SALES!$L:$L,SALES!$A:$A,REPORT!$B$74,SALES!$F:$F,REPORT!$B79,SALES!$B:$B,REPORT!BL$1)</f>
        <v>0</v>
      </c>
      <c r="BM79" s="27">
        <f>SUMIFS(SALES!$L:$L,SALES!$A:$A,REPORT!$B$74,SALES!$F:$F,REPORT!$B79,SALES!$B:$B,REPORT!BM$1)</f>
        <v>0</v>
      </c>
      <c r="BN79" s="27">
        <f>SUMIFS(SALES!$L:$L,SALES!$A:$A,REPORT!$B$74,SALES!$F:$F,REPORT!$B79,SALES!$B:$B,REPORT!BN$1)</f>
        <v>0</v>
      </c>
      <c r="BO79" s="27">
        <f>SUMIFS(SALES!$L:$L,SALES!$A:$A,REPORT!$B$74,SALES!$F:$F,REPORT!$B79,SALES!$B:$B,REPORT!BO$1)</f>
        <v>0</v>
      </c>
      <c r="BP79" s="27">
        <f>SUMIFS(SALES!$L:$L,SALES!$A:$A,REPORT!$B$74,SALES!$F:$F,REPORT!$B79,SALES!$B:$B,REPORT!BP$1)</f>
        <v>0</v>
      </c>
      <c r="BQ79" s="27">
        <f>SUMIFS(SALES!$L:$L,SALES!$A:$A,REPORT!$B$74,SALES!$F:$F,REPORT!$B79,SALES!$B:$B,REPORT!BQ$1)</f>
        <v>0</v>
      </c>
      <c r="BR79" s="27">
        <f>SUMIFS(SALES!$L:$L,SALES!$A:$A,REPORT!$B$74,SALES!$F:$F,REPORT!$B79,SALES!$B:$B,REPORT!BR$1)</f>
        <v>0</v>
      </c>
      <c r="BS79" s="27">
        <f>SUMIFS(SALES!$L:$L,SALES!$A:$A,REPORT!$B$74,SALES!$F:$F,REPORT!$B79,SALES!$B:$B,REPORT!BS$1)</f>
        <v>0</v>
      </c>
      <c r="BT79" s="27">
        <f>SUMIFS(SALES!$L:$L,SALES!$A:$A,REPORT!$B$74,SALES!$F:$F,REPORT!$B79,SALES!$B:$B,REPORT!BT$1)</f>
        <v>0</v>
      </c>
      <c r="BU79" s="27">
        <f>SUMIFS(SALES!$L:$L,SALES!$A:$A,REPORT!$B$74,SALES!$F:$F,REPORT!$B79,SALES!$B:$B,REPORT!BU$1)</f>
        <v>0</v>
      </c>
      <c r="BV79" s="27">
        <f>SUMIFS(SALES!$L:$L,SALES!$A:$A,REPORT!$B$74,SALES!$F:$F,REPORT!$B79,SALES!$B:$B,REPORT!BV$1)</f>
        <v>0</v>
      </c>
      <c r="BW79" s="27">
        <f>SUMIFS(SALES!$L:$L,SALES!$A:$A,REPORT!$B$74,SALES!$F:$F,REPORT!$B79,SALES!$B:$B,REPORT!BW$1)</f>
        <v>0</v>
      </c>
      <c r="BX79" s="27">
        <f>SUMIFS(SALES!$L:$L,SALES!$A:$A,REPORT!$B$74,SALES!$F:$F,REPORT!$B79,SALES!$B:$B,REPORT!BX$1)</f>
        <v>0</v>
      </c>
      <c r="BY79" s="27">
        <f>SUMIFS(SALES!$L:$L,SALES!$A:$A,REPORT!$B$74,SALES!$F:$F,REPORT!$B79,SALES!$B:$B,REPORT!BY$1)</f>
        <v>0</v>
      </c>
      <c r="BZ79" s="27">
        <f>SUMIFS(SALES!$L:$L,SALES!$A:$A,REPORT!$B$74,SALES!$F:$F,REPORT!$B79,SALES!$B:$B,REPORT!BZ$1)</f>
        <v>0</v>
      </c>
      <c r="CA79" s="27">
        <f>SUMIFS(SALES!$L:$L,SALES!$A:$A,REPORT!$B$74,SALES!$F:$F,REPORT!$B79,SALES!$B:$B,REPORT!CA$1)</f>
        <v>0</v>
      </c>
      <c r="CB79" s="27">
        <f>SUMIFS(SALES!$L:$L,SALES!$A:$A,REPORT!$B$74,SALES!$F:$F,REPORT!$B79,SALES!$B:$B,REPORT!CB$1)</f>
        <v>0</v>
      </c>
      <c r="CC79" s="27">
        <f>SUMIFS(SALES!$L:$L,SALES!$A:$A,REPORT!$B$74,SALES!$F:$F,REPORT!$B79,SALES!$B:$B,REPORT!CC$1)</f>
        <v>0</v>
      </c>
    </row>
    <row r="80" spans="1:81" x14ac:dyDescent="0.3">
      <c r="A80" s="18" t="s">
        <v>427</v>
      </c>
      <c r="B80" s="18" t="s">
        <v>416</v>
      </c>
      <c r="C80" s="11">
        <f t="shared" ref="C80:AH80" si="133">SUM(C81:C85)</f>
        <v>19313.649999999998</v>
      </c>
      <c r="D80" s="11">
        <f t="shared" si="133"/>
        <v>0</v>
      </c>
      <c r="E80" s="11">
        <f t="shared" si="133"/>
        <v>0</v>
      </c>
      <c r="F80" s="11">
        <f t="shared" si="133"/>
        <v>2059.1</v>
      </c>
      <c r="G80" s="11">
        <f t="shared" si="133"/>
        <v>6557.5499999999993</v>
      </c>
      <c r="H80" s="11">
        <f t="shared" si="133"/>
        <v>3846.6</v>
      </c>
      <c r="I80" s="11">
        <f t="shared" si="133"/>
        <v>6850.4</v>
      </c>
      <c r="J80" s="11">
        <f t="shared" si="133"/>
        <v>1589.7999999999997</v>
      </c>
      <c r="K80" s="11">
        <f t="shared" si="133"/>
        <v>0</v>
      </c>
      <c r="L80" s="11">
        <f t="shared" si="133"/>
        <v>0</v>
      </c>
      <c r="M80" s="10">
        <f t="shared" si="133"/>
        <v>0</v>
      </c>
      <c r="N80" s="10">
        <f t="shared" si="133"/>
        <v>0</v>
      </c>
      <c r="O80" s="10">
        <f t="shared" si="133"/>
        <v>0</v>
      </c>
      <c r="P80" s="10">
        <f t="shared" si="133"/>
        <v>0</v>
      </c>
      <c r="Q80" s="10">
        <f t="shared" si="133"/>
        <v>0</v>
      </c>
      <c r="R80" s="10">
        <f t="shared" si="133"/>
        <v>0</v>
      </c>
      <c r="S80" s="10">
        <f t="shared" si="133"/>
        <v>0</v>
      </c>
      <c r="T80" s="10">
        <f t="shared" si="133"/>
        <v>0</v>
      </c>
      <c r="U80" s="10">
        <f t="shared" si="133"/>
        <v>0</v>
      </c>
      <c r="V80" s="10">
        <f t="shared" si="133"/>
        <v>0</v>
      </c>
      <c r="W80" s="10">
        <f t="shared" si="133"/>
        <v>0</v>
      </c>
      <c r="X80" s="10">
        <f t="shared" si="133"/>
        <v>0</v>
      </c>
      <c r="Y80" s="10">
        <f t="shared" si="133"/>
        <v>0</v>
      </c>
      <c r="Z80" s="10">
        <f t="shared" si="133"/>
        <v>0</v>
      </c>
      <c r="AA80" s="10">
        <f t="shared" si="133"/>
        <v>0</v>
      </c>
      <c r="AB80" s="10">
        <f t="shared" si="133"/>
        <v>0</v>
      </c>
      <c r="AC80" s="10">
        <f t="shared" si="133"/>
        <v>0</v>
      </c>
      <c r="AD80" s="10">
        <f t="shared" si="133"/>
        <v>120</v>
      </c>
      <c r="AE80" s="10">
        <f t="shared" si="133"/>
        <v>0</v>
      </c>
      <c r="AF80" s="10">
        <f t="shared" si="133"/>
        <v>100.60000000000001</v>
      </c>
      <c r="AG80" s="10">
        <f t="shared" si="133"/>
        <v>0</v>
      </c>
      <c r="AH80" s="10">
        <f t="shared" si="133"/>
        <v>50.1</v>
      </c>
      <c r="AI80" s="10">
        <f t="shared" ref="AI80:BN80" si="134">SUM(AI81:AI85)</f>
        <v>0</v>
      </c>
      <c r="AJ80" s="10">
        <f t="shared" si="134"/>
        <v>0</v>
      </c>
      <c r="AK80" s="10">
        <f t="shared" si="134"/>
        <v>306</v>
      </c>
      <c r="AL80" s="10">
        <f t="shared" si="134"/>
        <v>671.4</v>
      </c>
      <c r="AM80" s="10">
        <f t="shared" si="134"/>
        <v>173.7</v>
      </c>
      <c r="AN80" s="10">
        <f t="shared" si="134"/>
        <v>117.1</v>
      </c>
      <c r="AO80" s="10">
        <f t="shared" si="134"/>
        <v>520.20000000000005</v>
      </c>
      <c r="AP80" s="10">
        <f t="shared" si="134"/>
        <v>990.6999999999997</v>
      </c>
      <c r="AQ80" s="10">
        <f t="shared" si="134"/>
        <v>752.49999999999989</v>
      </c>
      <c r="AR80" s="10">
        <f t="shared" si="134"/>
        <v>702.3</v>
      </c>
      <c r="AS80" s="10">
        <f t="shared" si="134"/>
        <v>576</v>
      </c>
      <c r="AT80" s="10">
        <f t="shared" si="134"/>
        <v>783.25</v>
      </c>
      <c r="AU80" s="10">
        <f t="shared" si="134"/>
        <v>343.2</v>
      </c>
      <c r="AV80" s="10">
        <f t="shared" si="134"/>
        <v>192.5</v>
      </c>
      <c r="AW80" s="10">
        <f t="shared" si="134"/>
        <v>486.7</v>
      </c>
      <c r="AX80" s="10">
        <f t="shared" si="134"/>
        <v>305.60000000000002</v>
      </c>
      <c r="AY80" s="10">
        <f t="shared" si="134"/>
        <v>379.79999999999995</v>
      </c>
      <c r="AZ80" s="10">
        <f t="shared" si="134"/>
        <v>674.59999999999991</v>
      </c>
      <c r="BA80" s="10">
        <f t="shared" si="134"/>
        <v>370.4</v>
      </c>
      <c r="BB80" s="10">
        <f t="shared" si="134"/>
        <v>510.99999999999994</v>
      </c>
      <c r="BC80" s="10">
        <f t="shared" si="134"/>
        <v>327</v>
      </c>
      <c r="BD80" s="10">
        <f t="shared" si="134"/>
        <v>63.099999999999994</v>
      </c>
      <c r="BE80" s="10">
        <f t="shared" si="134"/>
        <v>250</v>
      </c>
      <c r="BF80" s="10">
        <f t="shared" si="134"/>
        <v>137.9</v>
      </c>
      <c r="BG80" s="10">
        <f t="shared" si="134"/>
        <v>166.4</v>
      </c>
      <c r="BH80" s="10">
        <f t="shared" si="134"/>
        <v>649.9</v>
      </c>
      <c r="BI80" s="10">
        <f t="shared" si="134"/>
        <v>313.5</v>
      </c>
      <c r="BJ80" s="10">
        <f t="shared" si="134"/>
        <v>650.80000000000007</v>
      </c>
      <c r="BK80" s="10">
        <f t="shared" si="134"/>
        <v>250.3</v>
      </c>
      <c r="BL80" s="10">
        <f t="shared" si="134"/>
        <v>397</v>
      </c>
      <c r="BM80" s="10">
        <f t="shared" si="134"/>
        <v>129.69999999999999</v>
      </c>
      <c r="BN80" s="10">
        <f t="shared" si="134"/>
        <v>62.5</v>
      </c>
      <c r="BO80" s="10">
        <f t="shared" ref="BO80:CA80" si="135">SUM(BO81:BO85)</f>
        <v>178.4</v>
      </c>
      <c r="BP80" s="10">
        <f t="shared" si="135"/>
        <v>724.1</v>
      </c>
      <c r="BQ80" s="10">
        <f t="shared" si="135"/>
        <v>176.1</v>
      </c>
      <c r="BR80" s="10">
        <f t="shared" si="135"/>
        <v>526.20000000000005</v>
      </c>
      <c r="BS80" s="10">
        <f t="shared" si="135"/>
        <v>623.90000000000009</v>
      </c>
      <c r="BT80" s="10">
        <f t="shared" si="135"/>
        <v>472.79999999999995</v>
      </c>
      <c r="BU80" s="10">
        <f t="shared" si="135"/>
        <v>588.80000000000007</v>
      </c>
      <c r="BV80" s="10">
        <f t="shared" si="135"/>
        <v>946.89999999999986</v>
      </c>
      <c r="BW80" s="10">
        <f t="shared" si="135"/>
        <v>1126.4000000000001</v>
      </c>
      <c r="BX80" s="10">
        <f t="shared" si="135"/>
        <v>813.09999999999991</v>
      </c>
      <c r="BY80" s="10">
        <f t="shared" si="135"/>
        <v>611.20000000000005</v>
      </c>
      <c r="BZ80" s="10">
        <f t="shared" si="135"/>
        <v>531.10000000000014</v>
      </c>
      <c r="CA80" s="10">
        <f t="shared" si="135"/>
        <v>398.1</v>
      </c>
      <c r="CB80" s="10">
        <f t="shared" ref="CB80:CC80" si="136">SUM(CB81:CB85)</f>
        <v>294.90000000000003</v>
      </c>
      <c r="CC80" s="10">
        <f t="shared" si="136"/>
        <v>365.69999999999993</v>
      </c>
    </row>
    <row r="81" spans="1:81" x14ac:dyDescent="0.3">
      <c r="A81" s="20" t="s">
        <v>428</v>
      </c>
      <c r="B81" s="19" t="s">
        <v>412</v>
      </c>
      <c r="C81" s="12">
        <f>G81+H81+I81+F81+E81+D81</f>
        <v>17124.2</v>
      </c>
      <c r="D81" s="12">
        <f>SUM(M81:Q81)</f>
        <v>0</v>
      </c>
      <c r="E81" s="12">
        <f>SUM(R81:AC81)</f>
        <v>0</v>
      </c>
      <c r="F81" s="12">
        <f>SUM(AD81:AO81)</f>
        <v>2018</v>
      </c>
      <c r="G81" s="12">
        <f>SUM(AP81:BA81)</f>
        <v>5968</v>
      </c>
      <c r="H81" s="12">
        <f>SUM(BB81:BM81)</f>
        <v>3259.2</v>
      </c>
      <c r="I81" s="12">
        <f>SUM(BN81:BY81)</f>
        <v>5879</v>
      </c>
      <c r="J81" s="12">
        <f>SUM(BZ81:CK81)</f>
        <v>1323.1</v>
      </c>
      <c r="K81" s="12"/>
      <c r="L81" s="12"/>
      <c r="M81" s="27">
        <f>SUMIFS(SALES!$L:$L,SALES!$A:$A,REPORT!$B$80,SALES!$F:$F,REPORT!$B81,SALES!$B:$B,REPORT!M$1)</f>
        <v>0</v>
      </c>
      <c r="N81" s="27">
        <f>SUMIFS(SALES!$L:$L,SALES!$A:$A,REPORT!$B$80,SALES!$F:$F,REPORT!$B81,SALES!$B:$B,REPORT!N$1)</f>
        <v>0</v>
      </c>
      <c r="O81" s="27">
        <f>SUMIFS(SALES!$L:$L,SALES!$A:$A,REPORT!$B$80,SALES!$F:$F,REPORT!$B81,SALES!$B:$B,REPORT!O$1)</f>
        <v>0</v>
      </c>
      <c r="P81" s="27">
        <f>SUMIFS(SALES!$L:$L,SALES!$A:$A,REPORT!$B$80,SALES!$F:$F,REPORT!$B81,SALES!$B:$B,REPORT!P$1)</f>
        <v>0</v>
      </c>
      <c r="Q81" s="27">
        <f>SUMIFS(SALES!$L:$L,SALES!$A:$A,REPORT!$B$80,SALES!$F:$F,REPORT!$B81,SALES!$B:$B,REPORT!Q$1)</f>
        <v>0</v>
      </c>
      <c r="R81" s="27">
        <f>SUMIFS(SALES!$L:$L,SALES!$A:$A,REPORT!$B$80,SALES!$F:$F,REPORT!$B81,SALES!$B:$B,REPORT!R$1)</f>
        <v>0</v>
      </c>
      <c r="S81" s="27">
        <f>SUMIFS(SALES!$L:$L,SALES!$A:$A,REPORT!$B$80,SALES!$F:$F,REPORT!$B81,SALES!$B:$B,REPORT!S$1)</f>
        <v>0</v>
      </c>
      <c r="T81" s="27">
        <f>SUMIFS(SALES!$L:$L,SALES!$A:$A,REPORT!$B$80,SALES!$F:$F,REPORT!$B81,SALES!$B:$B,REPORT!T$1)</f>
        <v>0</v>
      </c>
      <c r="U81" s="27">
        <f>SUMIFS(SALES!$L:$L,SALES!$A:$A,REPORT!$B$80,SALES!$F:$F,REPORT!$B81,SALES!$B:$B,REPORT!U$1)</f>
        <v>0</v>
      </c>
      <c r="V81" s="27">
        <f>SUMIFS(SALES!$L:$L,SALES!$A:$A,REPORT!$B$80,SALES!$F:$F,REPORT!$B81,SALES!$B:$B,REPORT!V$1)</f>
        <v>0</v>
      </c>
      <c r="W81" s="27">
        <f>SUMIFS(SALES!$L:$L,SALES!$A:$A,REPORT!$B$80,SALES!$F:$F,REPORT!$B81,SALES!$B:$B,REPORT!W$1)</f>
        <v>0</v>
      </c>
      <c r="X81" s="27">
        <f>SUMIFS(SALES!$L:$L,SALES!$A:$A,REPORT!$B$80,SALES!$F:$F,REPORT!$B81,SALES!$B:$B,REPORT!X$1)</f>
        <v>0</v>
      </c>
      <c r="Y81" s="27">
        <f>SUMIFS(SALES!$L:$L,SALES!$A:$A,REPORT!$B$80,SALES!$F:$F,REPORT!$B81,SALES!$B:$B,REPORT!Y$1)</f>
        <v>0</v>
      </c>
      <c r="Z81" s="27">
        <f>SUMIFS(SALES!$L:$L,SALES!$A:$A,REPORT!$B$80,SALES!$F:$F,REPORT!$B81,SALES!$B:$B,REPORT!Z$1)</f>
        <v>0</v>
      </c>
      <c r="AA81" s="27">
        <f>SUMIFS(SALES!$L:$L,SALES!$A:$A,REPORT!$B$80,SALES!$F:$F,REPORT!$B81,SALES!$B:$B,REPORT!AA$1)</f>
        <v>0</v>
      </c>
      <c r="AB81" s="27">
        <f>SUMIFS(SALES!$L:$L,SALES!$A:$A,REPORT!$B$80,SALES!$F:$F,REPORT!$B81,SALES!$B:$B,REPORT!AB$1)</f>
        <v>0</v>
      </c>
      <c r="AC81" s="27">
        <f>SUMIFS(SALES!$L:$L,SALES!$A:$A,REPORT!$B$80,SALES!$F:$F,REPORT!$B81,SALES!$B:$B,REPORT!AC$1)</f>
        <v>0</v>
      </c>
      <c r="AD81" s="27">
        <f>SUMIFS(SALES!$L:$L,SALES!$A:$A,REPORT!$B$80,SALES!$F:$F,REPORT!$B81,SALES!$B:$B,REPORT!AD$1)</f>
        <v>120</v>
      </c>
      <c r="AE81" s="27">
        <f>SUMIFS(SALES!$L:$L,SALES!$A:$A,REPORT!$B$80,SALES!$F:$F,REPORT!$B81,SALES!$B:$B,REPORT!AE$1)</f>
        <v>0</v>
      </c>
      <c r="AF81" s="27">
        <f>SUMIFS(SALES!$L:$L,SALES!$A:$A,REPORT!$B$80,SALES!$F:$F,REPORT!$B81,SALES!$B:$B,REPORT!AF$1)</f>
        <v>100.60000000000001</v>
      </c>
      <c r="AG81" s="27">
        <f>SUMIFS(SALES!$L:$L,SALES!$A:$A,REPORT!$B$80,SALES!$F:$F,REPORT!$B81,SALES!$B:$B,REPORT!AG$1)</f>
        <v>0</v>
      </c>
      <c r="AH81" s="27">
        <f>SUMIFS(SALES!$L:$L,SALES!$A:$A,REPORT!$B$80,SALES!$F:$F,REPORT!$B81,SALES!$B:$B,REPORT!AH$1)</f>
        <v>50.1</v>
      </c>
      <c r="AI81" s="27">
        <f>SUMIFS(SALES!$L:$L,SALES!$A:$A,REPORT!$B$80,SALES!$F:$F,REPORT!$B81,SALES!$B:$B,REPORT!AI$1)</f>
        <v>0</v>
      </c>
      <c r="AJ81" s="27">
        <f>SUMIFS(SALES!$L:$L,SALES!$A:$A,REPORT!$B$80,SALES!$F:$F,REPORT!$B81,SALES!$B:$B,REPORT!AJ$1)</f>
        <v>0</v>
      </c>
      <c r="AK81" s="27">
        <f>SUMIFS(SALES!$L:$L,SALES!$A:$A,REPORT!$B$80,SALES!$F:$F,REPORT!$B81,SALES!$B:$B,REPORT!AK$1)</f>
        <v>292.3</v>
      </c>
      <c r="AL81" s="27">
        <f>SUMIFS(SALES!$L:$L,SALES!$A:$A,REPORT!$B$80,SALES!$F:$F,REPORT!$B81,SALES!$B:$B,REPORT!AL$1)</f>
        <v>644</v>
      </c>
      <c r="AM81" s="27">
        <f>SUMIFS(SALES!$L:$L,SALES!$A:$A,REPORT!$B$80,SALES!$F:$F,REPORT!$B81,SALES!$B:$B,REPORT!AM$1)</f>
        <v>173.7</v>
      </c>
      <c r="AN81" s="27">
        <f>SUMIFS(SALES!$L:$L,SALES!$A:$A,REPORT!$B$80,SALES!$F:$F,REPORT!$B81,SALES!$B:$B,REPORT!AN$1)</f>
        <v>117.1</v>
      </c>
      <c r="AO81" s="27">
        <f>SUMIFS(SALES!$L:$L,SALES!$A:$A,REPORT!$B$80,SALES!$F:$F,REPORT!$B81,SALES!$B:$B,REPORT!AO$1)</f>
        <v>520.20000000000005</v>
      </c>
      <c r="AP81" s="27">
        <f>SUMIFS(SALES!$L:$L,SALES!$A:$A,REPORT!$B$80,SALES!$F:$F,REPORT!$B81,SALES!$B:$B,REPORT!AP$1)</f>
        <v>976.99999999999966</v>
      </c>
      <c r="AQ81" s="27">
        <f>SUMIFS(SALES!$L:$L,SALES!$A:$A,REPORT!$B$80,SALES!$F:$F,REPORT!$B81,SALES!$B:$B,REPORT!AQ$1)</f>
        <v>656.59999999999991</v>
      </c>
      <c r="AR81" s="27">
        <f>SUMIFS(SALES!$L:$L,SALES!$A:$A,REPORT!$B$80,SALES!$F:$F,REPORT!$B81,SALES!$B:$B,REPORT!AR$1)</f>
        <v>565.29999999999995</v>
      </c>
      <c r="AS81" s="27">
        <f>SUMIFS(SALES!$L:$L,SALES!$A:$A,REPORT!$B$80,SALES!$F:$F,REPORT!$B81,SALES!$B:$B,REPORT!AS$1)</f>
        <v>480.1</v>
      </c>
      <c r="AT81" s="27">
        <f>SUMIFS(SALES!$L:$L,SALES!$A:$A,REPORT!$B$80,SALES!$F:$F,REPORT!$B81,SALES!$B:$B,REPORT!AT$1)</f>
        <v>769.5</v>
      </c>
      <c r="AU81" s="27">
        <f>SUMIFS(SALES!$L:$L,SALES!$A:$A,REPORT!$B$80,SALES!$F:$F,REPORT!$B81,SALES!$B:$B,REPORT!AU$1)</f>
        <v>329.5</v>
      </c>
      <c r="AV81" s="27">
        <f>SUMIFS(SALES!$L:$L,SALES!$A:$A,REPORT!$B$80,SALES!$F:$F,REPORT!$B81,SALES!$B:$B,REPORT!AV$1)</f>
        <v>192.5</v>
      </c>
      <c r="AW81" s="27">
        <f>SUMIFS(SALES!$L:$L,SALES!$A:$A,REPORT!$B$80,SALES!$F:$F,REPORT!$B81,SALES!$B:$B,REPORT!AW$1)</f>
        <v>486.7</v>
      </c>
      <c r="AX81" s="27">
        <f>SUMIFS(SALES!$L:$L,SALES!$A:$A,REPORT!$B$80,SALES!$F:$F,REPORT!$B81,SALES!$B:$B,REPORT!AX$1)</f>
        <v>305.60000000000002</v>
      </c>
      <c r="AY81" s="27">
        <f>SUMIFS(SALES!$L:$L,SALES!$A:$A,REPORT!$B$80,SALES!$F:$F,REPORT!$B81,SALES!$B:$B,REPORT!AY$1)</f>
        <v>366.09999999999997</v>
      </c>
      <c r="AZ81" s="27">
        <f>SUMIFS(SALES!$L:$L,SALES!$A:$A,REPORT!$B$80,SALES!$F:$F,REPORT!$B81,SALES!$B:$B,REPORT!AZ$1)</f>
        <v>606.09999999999991</v>
      </c>
      <c r="BA81" s="27">
        <f>SUMIFS(SALES!$L:$L,SALES!$A:$A,REPORT!$B$80,SALES!$F:$F,REPORT!$B81,SALES!$B:$B,REPORT!BA$1)</f>
        <v>233</v>
      </c>
      <c r="BB81" s="27">
        <f>SUMIFS(SALES!$L:$L,SALES!$A:$A,REPORT!$B$80,SALES!$F:$F,REPORT!$B81,SALES!$B:$B,REPORT!BB$1)</f>
        <v>447.7</v>
      </c>
      <c r="BC81" s="27">
        <f>SUMIFS(SALES!$L:$L,SALES!$A:$A,REPORT!$B$80,SALES!$F:$F,REPORT!$B81,SALES!$B:$B,REPORT!BC$1)</f>
        <v>219.8</v>
      </c>
      <c r="BD81" s="27">
        <f>SUMIFS(SALES!$L:$L,SALES!$A:$A,REPORT!$B$80,SALES!$F:$F,REPORT!$B81,SALES!$B:$B,REPORT!BD$1)</f>
        <v>49.4</v>
      </c>
      <c r="BE81" s="27">
        <f>SUMIFS(SALES!$L:$L,SALES!$A:$A,REPORT!$B$80,SALES!$F:$F,REPORT!$B81,SALES!$B:$B,REPORT!BE$1)</f>
        <v>250</v>
      </c>
      <c r="BF81" s="27">
        <f>SUMIFS(SALES!$L:$L,SALES!$A:$A,REPORT!$B$80,SALES!$F:$F,REPORT!$B81,SALES!$B:$B,REPORT!BF$1)</f>
        <v>137.9</v>
      </c>
      <c r="BG81" s="27">
        <f>SUMIFS(SALES!$L:$L,SALES!$A:$A,REPORT!$B$80,SALES!$F:$F,REPORT!$B81,SALES!$B:$B,REPORT!BG$1)</f>
        <v>166.4</v>
      </c>
      <c r="BH81" s="27">
        <f>SUMIFS(SALES!$L:$L,SALES!$A:$A,REPORT!$B$80,SALES!$F:$F,REPORT!$B81,SALES!$B:$B,REPORT!BH$1)</f>
        <v>636.19999999999993</v>
      </c>
      <c r="BI81" s="27">
        <f>SUMIFS(SALES!$L:$L,SALES!$A:$A,REPORT!$B$80,SALES!$F:$F,REPORT!$B81,SALES!$B:$B,REPORT!BI$1)</f>
        <v>301</v>
      </c>
      <c r="BJ81" s="27">
        <f>SUMIFS(SALES!$L:$L,SALES!$A:$A,REPORT!$B$80,SALES!$F:$F,REPORT!$B81,SALES!$B:$B,REPORT!BJ$1)</f>
        <v>624.1</v>
      </c>
      <c r="BK81" s="27">
        <f>SUMIFS(SALES!$L:$L,SALES!$A:$A,REPORT!$B$80,SALES!$F:$F,REPORT!$B81,SALES!$B:$B,REPORT!BK$1)</f>
        <v>0</v>
      </c>
      <c r="BL81" s="27">
        <f>SUMIFS(SALES!$L:$L,SALES!$A:$A,REPORT!$B$80,SALES!$F:$F,REPORT!$B81,SALES!$B:$B,REPORT!BL$1)</f>
        <v>309.5</v>
      </c>
      <c r="BM81" s="27">
        <f>SUMIFS(SALES!$L:$L,SALES!$A:$A,REPORT!$B$80,SALES!$F:$F,REPORT!$B81,SALES!$B:$B,REPORT!BM$1)</f>
        <v>117.19999999999999</v>
      </c>
      <c r="BN81" s="27">
        <f>SUMIFS(SALES!$L:$L,SALES!$A:$A,REPORT!$B$80,SALES!$F:$F,REPORT!$B81,SALES!$B:$B,REPORT!BN$1)</f>
        <v>0</v>
      </c>
      <c r="BO81" s="27">
        <f>SUMIFS(SALES!$L:$L,SALES!$A:$A,REPORT!$B$80,SALES!$F:$F,REPORT!$B81,SALES!$B:$B,REPORT!BO$1)</f>
        <v>118.70000000000002</v>
      </c>
      <c r="BP81" s="27">
        <f>SUMIFS(SALES!$L:$L,SALES!$A:$A,REPORT!$B$80,SALES!$F:$F,REPORT!$B81,SALES!$B:$B,REPORT!BP$1)</f>
        <v>661.6</v>
      </c>
      <c r="BQ81" s="27">
        <f>SUMIFS(SALES!$L:$L,SALES!$A:$A,REPORT!$B$80,SALES!$F:$F,REPORT!$B81,SALES!$B:$B,REPORT!BQ$1)</f>
        <v>116</v>
      </c>
      <c r="BR81" s="27">
        <f>SUMIFS(SALES!$L:$L,SALES!$A:$A,REPORT!$B$80,SALES!$F:$F,REPORT!$B81,SALES!$B:$B,REPORT!BR$1)</f>
        <v>265.2</v>
      </c>
      <c r="BS81" s="27">
        <f>SUMIFS(SALES!$L:$L,SALES!$A:$A,REPORT!$B$80,SALES!$F:$F,REPORT!$B81,SALES!$B:$B,REPORT!BS$1)</f>
        <v>464.2</v>
      </c>
      <c r="BT81" s="27">
        <f>SUMIFS(SALES!$L:$L,SALES!$A:$A,REPORT!$B$80,SALES!$F:$F,REPORT!$B81,SALES!$B:$B,REPORT!BT$1)</f>
        <v>460.29999999999995</v>
      </c>
      <c r="BU81" s="27">
        <f>SUMIFS(SALES!$L:$L,SALES!$A:$A,REPORT!$B$80,SALES!$F:$F,REPORT!$B81,SALES!$B:$B,REPORT!BU$1)</f>
        <v>553.20000000000005</v>
      </c>
      <c r="BV81" s="27">
        <f>SUMIFS(SALES!$L:$L,SALES!$A:$A,REPORT!$B$80,SALES!$F:$F,REPORT!$B81,SALES!$B:$B,REPORT!BV$1)</f>
        <v>934.39999999999986</v>
      </c>
      <c r="BW81" s="27">
        <f>SUMIFS(SALES!$L:$L,SALES!$A:$A,REPORT!$B$80,SALES!$F:$F,REPORT!$B81,SALES!$B:$B,REPORT!BW$1)</f>
        <v>1111.9000000000001</v>
      </c>
      <c r="BX81" s="27">
        <f>SUMIFS(SALES!$L:$L,SALES!$A:$A,REPORT!$B$80,SALES!$F:$F,REPORT!$B81,SALES!$B:$B,REPORT!BX$1)</f>
        <v>758.8</v>
      </c>
      <c r="BY81" s="27">
        <f>SUMIFS(SALES!$L:$L,SALES!$A:$A,REPORT!$B$80,SALES!$F:$F,REPORT!$B81,SALES!$B:$B,REPORT!BY$1)</f>
        <v>434.70000000000005</v>
      </c>
      <c r="BZ81" s="27">
        <f>SUMIFS(SALES!$L:$L,SALES!$A:$A,REPORT!$B$80,SALES!$F:$F,REPORT!$B81,SALES!$B:$B,REPORT!BZ$1)</f>
        <v>506.10000000000008</v>
      </c>
      <c r="CA81" s="27">
        <f>SUMIFS(SALES!$L:$L,SALES!$A:$A,REPORT!$B$80,SALES!$F:$F,REPORT!$B81,SALES!$B:$B,REPORT!CA$1)</f>
        <v>373.1</v>
      </c>
      <c r="CB81" s="27">
        <f>SUMIFS(SALES!$L:$L,SALES!$A:$A,REPORT!$B$80,SALES!$F:$F,REPORT!$B81,SALES!$B:$B,REPORT!CB$1)</f>
        <v>103.2</v>
      </c>
      <c r="CC81" s="27">
        <f>SUMIFS(SALES!$L:$L,SALES!$A:$A,REPORT!$B$80,SALES!$F:$F,REPORT!$B81,SALES!$B:$B,REPORT!CC$1)</f>
        <v>340.69999999999993</v>
      </c>
    </row>
    <row r="82" spans="1:81" x14ac:dyDescent="0.3">
      <c r="A82" s="20" t="s">
        <v>428</v>
      </c>
      <c r="B82" s="19" t="s">
        <v>421</v>
      </c>
      <c r="C82" s="12">
        <f>G82+H82+I82+F82+E82+D82</f>
        <v>528</v>
      </c>
      <c r="D82" s="12">
        <f>SUM(M82:Q82)</f>
        <v>0</v>
      </c>
      <c r="E82" s="12">
        <f>SUM(R82:AC82)</f>
        <v>0</v>
      </c>
      <c r="F82" s="12">
        <f>SUM(AD82:AO82)</f>
        <v>0</v>
      </c>
      <c r="G82" s="12">
        <f>SUM(AP82:BA82)</f>
        <v>0</v>
      </c>
      <c r="H82" s="12">
        <f>SUM(BB82:BM82)</f>
        <v>0</v>
      </c>
      <c r="I82" s="12">
        <f>SUM(BN82:BY82)</f>
        <v>528</v>
      </c>
      <c r="J82" s="12">
        <f>SUM(BZ82:CK82)</f>
        <v>130.1</v>
      </c>
      <c r="K82" s="12"/>
      <c r="L82" s="12"/>
      <c r="M82" s="27">
        <f>SUMIFS(SALES!$L:$L,SALES!$A:$A,REPORT!$B$80,SALES!$F:$F,REPORT!$B82,SALES!$B:$B,REPORT!M$1)</f>
        <v>0</v>
      </c>
      <c r="N82" s="27">
        <f>SUMIFS(SALES!$L:$L,SALES!$A:$A,REPORT!$B$80,SALES!$F:$F,REPORT!$B82,SALES!$B:$B,REPORT!N$1)</f>
        <v>0</v>
      </c>
      <c r="O82" s="27">
        <f>SUMIFS(SALES!$L:$L,SALES!$A:$A,REPORT!$B$80,SALES!$F:$F,REPORT!$B82,SALES!$B:$B,REPORT!O$1)</f>
        <v>0</v>
      </c>
      <c r="P82" s="27">
        <f>SUMIFS(SALES!$L:$L,SALES!$A:$A,REPORT!$B$80,SALES!$F:$F,REPORT!$B82,SALES!$B:$B,REPORT!P$1)</f>
        <v>0</v>
      </c>
      <c r="Q82" s="27">
        <f>SUMIFS(SALES!$L:$L,SALES!$A:$A,REPORT!$B$80,SALES!$F:$F,REPORT!$B82,SALES!$B:$B,REPORT!Q$1)</f>
        <v>0</v>
      </c>
      <c r="R82" s="27">
        <f>SUMIFS(SALES!$L:$L,SALES!$A:$A,REPORT!$B$80,SALES!$F:$F,REPORT!$B82,SALES!$B:$B,REPORT!R$1)</f>
        <v>0</v>
      </c>
      <c r="S82" s="27">
        <f>SUMIFS(SALES!$L:$L,SALES!$A:$A,REPORT!$B$80,SALES!$F:$F,REPORT!$B82,SALES!$B:$B,REPORT!S$1)</f>
        <v>0</v>
      </c>
      <c r="T82" s="27">
        <f>SUMIFS(SALES!$L:$L,SALES!$A:$A,REPORT!$B$80,SALES!$F:$F,REPORT!$B82,SALES!$B:$B,REPORT!T$1)</f>
        <v>0</v>
      </c>
      <c r="U82" s="27">
        <f>SUMIFS(SALES!$L:$L,SALES!$A:$A,REPORT!$B$80,SALES!$F:$F,REPORT!$B82,SALES!$B:$B,REPORT!U$1)</f>
        <v>0</v>
      </c>
      <c r="V82" s="27">
        <f>SUMIFS(SALES!$L:$L,SALES!$A:$A,REPORT!$B$80,SALES!$F:$F,REPORT!$B82,SALES!$B:$B,REPORT!V$1)</f>
        <v>0</v>
      </c>
      <c r="W82" s="27">
        <f>SUMIFS(SALES!$L:$L,SALES!$A:$A,REPORT!$B$80,SALES!$F:$F,REPORT!$B82,SALES!$B:$B,REPORT!W$1)</f>
        <v>0</v>
      </c>
      <c r="X82" s="27">
        <f>SUMIFS(SALES!$L:$L,SALES!$A:$A,REPORT!$B$80,SALES!$F:$F,REPORT!$B82,SALES!$B:$B,REPORT!X$1)</f>
        <v>0</v>
      </c>
      <c r="Y82" s="27">
        <f>SUMIFS(SALES!$L:$L,SALES!$A:$A,REPORT!$B$80,SALES!$F:$F,REPORT!$B82,SALES!$B:$B,REPORT!Y$1)</f>
        <v>0</v>
      </c>
      <c r="Z82" s="27">
        <f>SUMIFS(SALES!$L:$L,SALES!$A:$A,REPORT!$B$80,SALES!$F:$F,REPORT!$B82,SALES!$B:$B,REPORT!Z$1)</f>
        <v>0</v>
      </c>
      <c r="AA82" s="27">
        <f>SUMIFS(SALES!$L:$L,SALES!$A:$A,REPORT!$B$80,SALES!$F:$F,REPORT!$B82,SALES!$B:$B,REPORT!AA$1)</f>
        <v>0</v>
      </c>
      <c r="AB82" s="27">
        <f>SUMIFS(SALES!$L:$L,SALES!$A:$A,REPORT!$B$80,SALES!$F:$F,REPORT!$B82,SALES!$B:$B,REPORT!AB$1)</f>
        <v>0</v>
      </c>
      <c r="AC82" s="27">
        <f>SUMIFS(SALES!$L:$L,SALES!$A:$A,REPORT!$B$80,SALES!$F:$F,REPORT!$B82,SALES!$B:$B,REPORT!AC$1)</f>
        <v>0</v>
      </c>
      <c r="AD82" s="27">
        <f>SUMIFS(SALES!$L:$L,SALES!$A:$A,REPORT!$B$80,SALES!$F:$F,REPORT!$B82,SALES!$B:$B,REPORT!AD$1)</f>
        <v>0</v>
      </c>
      <c r="AE82" s="27">
        <f>SUMIFS(SALES!$L:$L,SALES!$A:$A,REPORT!$B$80,SALES!$F:$F,REPORT!$B82,SALES!$B:$B,REPORT!AE$1)</f>
        <v>0</v>
      </c>
      <c r="AF82" s="27">
        <f>SUMIFS(SALES!$L:$L,SALES!$A:$A,REPORT!$B$80,SALES!$F:$F,REPORT!$B82,SALES!$B:$B,REPORT!AF$1)</f>
        <v>0</v>
      </c>
      <c r="AG82" s="27">
        <f>SUMIFS(SALES!$L:$L,SALES!$A:$A,REPORT!$B$80,SALES!$F:$F,REPORT!$B82,SALES!$B:$B,REPORT!AG$1)</f>
        <v>0</v>
      </c>
      <c r="AH82" s="27">
        <f>SUMIFS(SALES!$L:$L,SALES!$A:$A,REPORT!$B$80,SALES!$F:$F,REPORT!$B82,SALES!$B:$B,REPORT!AH$1)</f>
        <v>0</v>
      </c>
      <c r="AI82" s="27">
        <f>SUMIFS(SALES!$L:$L,SALES!$A:$A,REPORT!$B$80,SALES!$F:$F,REPORT!$B82,SALES!$B:$B,REPORT!AI$1)</f>
        <v>0</v>
      </c>
      <c r="AJ82" s="27">
        <f>SUMIFS(SALES!$L:$L,SALES!$A:$A,REPORT!$B$80,SALES!$F:$F,REPORT!$B82,SALES!$B:$B,REPORT!AJ$1)</f>
        <v>0</v>
      </c>
      <c r="AK82" s="27">
        <f>SUMIFS(SALES!$L:$L,SALES!$A:$A,REPORT!$B$80,SALES!$F:$F,REPORT!$B82,SALES!$B:$B,REPORT!AK$1)</f>
        <v>0</v>
      </c>
      <c r="AL82" s="27">
        <f>SUMIFS(SALES!$L:$L,SALES!$A:$A,REPORT!$B$80,SALES!$F:$F,REPORT!$B82,SALES!$B:$B,REPORT!AL$1)</f>
        <v>0</v>
      </c>
      <c r="AM82" s="27">
        <f>SUMIFS(SALES!$L:$L,SALES!$A:$A,REPORT!$B$80,SALES!$F:$F,REPORT!$B82,SALES!$B:$B,REPORT!AM$1)</f>
        <v>0</v>
      </c>
      <c r="AN82" s="27">
        <f>SUMIFS(SALES!$L:$L,SALES!$A:$A,REPORT!$B$80,SALES!$F:$F,REPORT!$B82,SALES!$B:$B,REPORT!AN$1)</f>
        <v>0</v>
      </c>
      <c r="AO82" s="27">
        <f>SUMIFS(SALES!$L:$L,SALES!$A:$A,REPORT!$B$80,SALES!$F:$F,REPORT!$B82,SALES!$B:$B,REPORT!AO$1)</f>
        <v>0</v>
      </c>
      <c r="AP82" s="27">
        <f>SUMIFS(SALES!$L:$L,SALES!$A:$A,REPORT!$B$80,SALES!$F:$F,REPORT!$B82,SALES!$B:$B,REPORT!AP$1)</f>
        <v>0</v>
      </c>
      <c r="AQ82" s="27">
        <f>SUMIFS(SALES!$L:$L,SALES!$A:$A,REPORT!$B$80,SALES!$F:$F,REPORT!$B82,SALES!$B:$B,REPORT!AQ$1)</f>
        <v>0</v>
      </c>
      <c r="AR82" s="27">
        <f>SUMIFS(SALES!$L:$L,SALES!$A:$A,REPORT!$B$80,SALES!$F:$F,REPORT!$B82,SALES!$B:$B,REPORT!AR$1)</f>
        <v>0</v>
      </c>
      <c r="AS82" s="27">
        <f>SUMIFS(SALES!$L:$L,SALES!$A:$A,REPORT!$B$80,SALES!$F:$F,REPORT!$B82,SALES!$B:$B,REPORT!AS$1)</f>
        <v>0</v>
      </c>
      <c r="AT82" s="27">
        <f>SUMIFS(SALES!$L:$L,SALES!$A:$A,REPORT!$B$80,SALES!$F:$F,REPORT!$B82,SALES!$B:$B,REPORT!AT$1)</f>
        <v>0</v>
      </c>
      <c r="AU82" s="27">
        <f>SUMIFS(SALES!$L:$L,SALES!$A:$A,REPORT!$B$80,SALES!$F:$F,REPORT!$B82,SALES!$B:$B,REPORT!AU$1)</f>
        <v>0</v>
      </c>
      <c r="AV82" s="27">
        <f>SUMIFS(SALES!$L:$L,SALES!$A:$A,REPORT!$B$80,SALES!$F:$F,REPORT!$B82,SALES!$B:$B,REPORT!AV$1)</f>
        <v>0</v>
      </c>
      <c r="AW82" s="27">
        <f>SUMIFS(SALES!$L:$L,SALES!$A:$A,REPORT!$B$80,SALES!$F:$F,REPORT!$B82,SALES!$B:$B,REPORT!AW$1)</f>
        <v>0</v>
      </c>
      <c r="AX82" s="27">
        <f>SUMIFS(SALES!$L:$L,SALES!$A:$A,REPORT!$B$80,SALES!$F:$F,REPORT!$B82,SALES!$B:$B,REPORT!AX$1)</f>
        <v>0</v>
      </c>
      <c r="AY82" s="27">
        <f>SUMIFS(SALES!$L:$L,SALES!$A:$A,REPORT!$B$80,SALES!$F:$F,REPORT!$B82,SALES!$B:$B,REPORT!AY$1)</f>
        <v>0</v>
      </c>
      <c r="AZ82" s="27">
        <f>SUMIFS(SALES!$L:$L,SALES!$A:$A,REPORT!$B$80,SALES!$F:$F,REPORT!$B82,SALES!$B:$B,REPORT!AZ$1)</f>
        <v>0</v>
      </c>
      <c r="BA82" s="27">
        <f>SUMIFS(SALES!$L:$L,SALES!$A:$A,REPORT!$B$80,SALES!$F:$F,REPORT!$B82,SALES!$B:$B,REPORT!BA$1)</f>
        <v>0</v>
      </c>
      <c r="BB82" s="27">
        <f>SUMIFS(SALES!$L:$L,SALES!$A:$A,REPORT!$B$80,SALES!$F:$F,REPORT!$B82,SALES!$B:$B,REPORT!BB$1)</f>
        <v>0</v>
      </c>
      <c r="BC82" s="27">
        <f>SUMIFS(SALES!$L:$L,SALES!$A:$A,REPORT!$B$80,SALES!$F:$F,REPORT!$B82,SALES!$B:$B,REPORT!BC$1)</f>
        <v>0</v>
      </c>
      <c r="BD82" s="27">
        <f>SUMIFS(SALES!$L:$L,SALES!$A:$A,REPORT!$B$80,SALES!$F:$F,REPORT!$B82,SALES!$B:$B,REPORT!BD$1)</f>
        <v>0</v>
      </c>
      <c r="BE82" s="27">
        <f>SUMIFS(SALES!$L:$L,SALES!$A:$A,REPORT!$B$80,SALES!$F:$F,REPORT!$B82,SALES!$B:$B,REPORT!BE$1)</f>
        <v>0</v>
      </c>
      <c r="BF82" s="27">
        <f>SUMIFS(SALES!$L:$L,SALES!$A:$A,REPORT!$B$80,SALES!$F:$F,REPORT!$B82,SALES!$B:$B,REPORT!BF$1)</f>
        <v>0</v>
      </c>
      <c r="BG82" s="27">
        <f>SUMIFS(SALES!$L:$L,SALES!$A:$A,REPORT!$B$80,SALES!$F:$F,REPORT!$B82,SALES!$B:$B,REPORT!BG$1)</f>
        <v>0</v>
      </c>
      <c r="BH82" s="27">
        <f>SUMIFS(SALES!$L:$L,SALES!$A:$A,REPORT!$B$80,SALES!$F:$F,REPORT!$B82,SALES!$B:$B,REPORT!BH$1)</f>
        <v>0</v>
      </c>
      <c r="BI82" s="27">
        <f>SUMIFS(SALES!$L:$L,SALES!$A:$A,REPORT!$B$80,SALES!$F:$F,REPORT!$B82,SALES!$B:$B,REPORT!BI$1)</f>
        <v>0</v>
      </c>
      <c r="BJ82" s="27">
        <f>SUMIFS(SALES!$L:$L,SALES!$A:$A,REPORT!$B$80,SALES!$F:$F,REPORT!$B82,SALES!$B:$B,REPORT!BJ$1)</f>
        <v>0</v>
      </c>
      <c r="BK82" s="27">
        <f>SUMIFS(SALES!$L:$L,SALES!$A:$A,REPORT!$B$80,SALES!$F:$F,REPORT!$B82,SALES!$B:$B,REPORT!BK$1)</f>
        <v>0</v>
      </c>
      <c r="BL82" s="27">
        <f>SUMIFS(SALES!$L:$L,SALES!$A:$A,REPORT!$B$80,SALES!$F:$F,REPORT!$B82,SALES!$B:$B,REPORT!BL$1)</f>
        <v>0</v>
      </c>
      <c r="BM82" s="27">
        <f>SUMIFS(SALES!$L:$L,SALES!$A:$A,REPORT!$B$80,SALES!$F:$F,REPORT!$B82,SALES!$B:$B,REPORT!BM$1)</f>
        <v>0</v>
      </c>
      <c r="BN82" s="27">
        <f>SUMIFS(SALES!$L:$L,SALES!$A:$A,REPORT!$B$80,SALES!$F:$F,REPORT!$B82,SALES!$B:$B,REPORT!BN$1)</f>
        <v>0</v>
      </c>
      <c r="BO82" s="27">
        <f>SUMIFS(SALES!$L:$L,SALES!$A:$A,REPORT!$B$80,SALES!$F:$F,REPORT!$B82,SALES!$B:$B,REPORT!BO$1)</f>
        <v>0</v>
      </c>
      <c r="BP82" s="27">
        <f>SUMIFS(SALES!$L:$L,SALES!$A:$A,REPORT!$B$80,SALES!$F:$F,REPORT!$B82,SALES!$B:$B,REPORT!BP$1)</f>
        <v>0</v>
      </c>
      <c r="BQ82" s="27">
        <f>SUMIFS(SALES!$L:$L,SALES!$A:$A,REPORT!$B$80,SALES!$F:$F,REPORT!$B82,SALES!$B:$B,REPORT!BQ$1)</f>
        <v>0</v>
      </c>
      <c r="BR82" s="27">
        <f>SUMIFS(SALES!$L:$L,SALES!$A:$A,REPORT!$B$80,SALES!$F:$F,REPORT!$B82,SALES!$B:$B,REPORT!BR$1)</f>
        <v>250</v>
      </c>
      <c r="BS82" s="27">
        <f>SUMIFS(SALES!$L:$L,SALES!$A:$A,REPORT!$B$80,SALES!$F:$F,REPORT!$B82,SALES!$B:$B,REPORT!BS$1)</f>
        <v>139</v>
      </c>
      <c r="BT82" s="27">
        <f>SUMIFS(SALES!$L:$L,SALES!$A:$A,REPORT!$B$80,SALES!$F:$F,REPORT!$B82,SALES!$B:$B,REPORT!BT$1)</f>
        <v>0</v>
      </c>
      <c r="BU82" s="27">
        <f>SUMIFS(SALES!$L:$L,SALES!$A:$A,REPORT!$B$80,SALES!$F:$F,REPORT!$B82,SALES!$B:$B,REPORT!BU$1)</f>
        <v>0</v>
      </c>
      <c r="BV82" s="27">
        <f>SUMIFS(SALES!$L:$L,SALES!$A:$A,REPORT!$B$80,SALES!$F:$F,REPORT!$B82,SALES!$B:$B,REPORT!BV$1)</f>
        <v>0</v>
      </c>
      <c r="BW82" s="27">
        <f>SUMIFS(SALES!$L:$L,SALES!$A:$A,REPORT!$B$80,SALES!$F:$F,REPORT!$B82,SALES!$B:$B,REPORT!BW$1)</f>
        <v>0</v>
      </c>
      <c r="BX82" s="27">
        <f>SUMIFS(SALES!$L:$L,SALES!$A:$A,REPORT!$B$80,SALES!$F:$F,REPORT!$B82,SALES!$B:$B,REPORT!BX$1)</f>
        <v>0</v>
      </c>
      <c r="BY82" s="27">
        <f>SUMIFS(SALES!$L:$L,SALES!$A:$A,REPORT!$B$80,SALES!$F:$F,REPORT!$B82,SALES!$B:$B,REPORT!BY$1)</f>
        <v>139</v>
      </c>
      <c r="BZ82" s="27">
        <f>SUMIFS(SALES!$L:$L,SALES!$A:$A,REPORT!$B$80,SALES!$F:$F,REPORT!$B82,SALES!$B:$B,REPORT!BZ$1)</f>
        <v>0</v>
      </c>
      <c r="CA82" s="27">
        <f>SUMIFS(SALES!$L:$L,SALES!$A:$A,REPORT!$B$80,SALES!$F:$F,REPORT!$B82,SALES!$B:$B,REPORT!CA$1)</f>
        <v>0</v>
      </c>
      <c r="CB82" s="27">
        <f>SUMIFS(SALES!$L:$L,SALES!$A:$A,REPORT!$B$80,SALES!$F:$F,REPORT!$B82,SALES!$B:$B,REPORT!CB$1)</f>
        <v>130.1</v>
      </c>
      <c r="CC82" s="27">
        <f>SUMIFS(SALES!$L:$L,SALES!$A:$A,REPORT!$B$80,SALES!$F:$F,REPORT!$B82,SALES!$B:$B,REPORT!CC$1)</f>
        <v>0</v>
      </c>
    </row>
    <row r="83" spans="1:81" x14ac:dyDescent="0.3">
      <c r="A83" s="20" t="s">
        <v>428</v>
      </c>
      <c r="B83" s="19" t="s">
        <v>413</v>
      </c>
      <c r="C83" s="12">
        <f>G83+H83+I83+F83+E83+D83</f>
        <v>1252.8499999999999</v>
      </c>
      <c r="D83" s="12">
        <f>SUM(M83:Q83)</f>
        <v>0</v>
      </c>
      <c r="E83" s="12">
        <f>SUM(R83:AC83)</f>
        <v>0</v>
      </c>
      <c r="F83" s="12">
        <f>SUM(AD83:AO83)</f>
        <v>41.099999999999994</v>
      </c>
      <c r="G83" s="12">
        <f>SUM(AP83:BA83)</f>
        <v>452.15</v>
      </c>
      <c r="H83" s="12">
        <f>SUM(BB83:BM83)</f>
        <v>409.6</v>
      </c>
      <c r="I83" s="12">
        <f>SUM(BN83:BY83)</f>
        <v>350</v>
      </c>
      <c r="J83" s="12">
        <f>SUM(BZ83:CK83)</f>
        <v>112.5</v>
      </c>
      <c r="K83" s="12"/>
      <c r="L83" s="12"/>
      <c r="M83" s="27">
        <f>SUMIFS(SALES!$L:$L,SALES!$A:$A,REPORT!$B$80,SALES!$F:$F,REPORT!$B83,SALES!$B:$B,REPORT!M$1)</f>
        <v>0</v>
      </c>
      <c r="N83" s="27">
        <f>SUMIFS(SALES!$L:$L,SALES!$A:$A,REPORT!$B$80,SALES!$F:$F,REPORT!$B83,SALES!$B:$B,REPORT!N$1)</f>
        <v>0</v>
      </c>
      <c r="O83" s="27">
        <f>SUMIFS(SALES!$L:$L,SALES!$A:$A,REPORT!$B$80,SALES!$F:$F,REPORT!$B83,SALES!$B:$B,REPORT!O$1)</f>
        <v>0</v>
      </c>
      <c r="P83" s="27">
        <f>SUMIFS(SALES!$L:$L,SALES!$A:$A,REPORT!$B$80,SALES!$F:$F,REPORT!$B83,SALES!$B:$B,REPORT!P$1)</f>
        <v>0</v>
      </c>
      <c r="Q83" s="27">
        <f>SUMIFS(SALES!$L:$L,SALES!$A:$A,REPORT!$B$80,SALES!$F:$F,REPORT!$B83,SALES!$B:$B,REPORT!Q$1)</f>
        <v>0</v>
      </c>
      <c r="R83" s="27">
        <f>SUMIFS(SALES!$L:$L,SALES!$A:$A,REPORT!$B$80,SALES!$F:$F,REPORT!$B83,SALES!$B:$B,REPORT!R$1)</f>
        <v>0</v>
      </c>
      <c r="S83" s="27">
        <f>SUMIFS(SALES!$L:$L,SALES!$A:$A,REPORT!$B$80,SALES!$F:$F,REPORT!$B83,SALES!$B:$B,REPORT!S$1)</f>
        <v>0</v>
      </c>
      <c r="T83" s="27">
        <f>SUMIFS(SALES!$L:$L,SALES!$A:$A,REPORT!$B$80,SALES!$F:$F,REPORT!$B83,SALES!$B:$B,REPORT!T$1)</f>
        <v>0</v>
      </c>
      <c r="U83" s="27">
        <f>SUMIFS(SALES!$L:$L,SALES!$A:$A,REPORT!$B$80,SALES!$F:$F,REPORT!$B83,SALES!$B:$B,REPORT!U$1)</f>
        <v>0</v>
      </c>
      <c r="V83" s="27">
        <f>SUMIFS(SALES!$L:$L,SALES!$A:$A,REPORT!$B$80,SALES!$F:$F,REPORT!$B83,SALES!$B:$B,REPORT!V$1)</f>
        <v>0</v>
      </c>
      <c r="W83" s="27">
        <f>SUMIFS(SALES!$L:$L,SALES!$A:$A,REPORT!$B$80,SALES!$F:$F,REPORT!$B83,SALES!$B:$B,REPORT!W$1)</f>
        <v>0</v>
      </c>
      <c r="X83" s="27">
        <f>SUMIFS(SALES!$L:$L,SALES!$A:$A,REPORT!$B$80,SALES!$F:$F,REPORT!$B83,SALES!$B:$B,REPORT!X$1)</f>
        <v>0</v>
      </c>
      <c r="Y83" s="27">
        <f>SUMIFS(SALES!$L:$L,SALES!$A:$A,REPORT!$B$80,SALES!$F:$F,REPORT!$B83,SALES!$B:$B,REPORT!Y$1)</f>
        <v>0</v>
      </c>
      <c r="Z83" s="27">
        <f>SUMIFS(SALES!$L:$L,SALES!$A:$A,REPORT!$B$80,SALES!$F:$F,REPORT!$B83,SALES!$B:$B,REPORT!Z$1)</f>
        <v>0</v>
      </c>
      <c r="AA83" s="27">
        <f>SUMIFS(SALES!$L:$L,SALES!$A:$A,REPORT!$B$80,SALES!$F:$F,REPORT!$B83,SALES!$B:$B,REPORT!AA$1)</f>
        <v>0</v>
      </c>
      <c r="AB83" s="27">
        <f>SUMIFS(SALES!$L:$L,SALES!$A:$A,REPORT!$B$80,SALES!$F:$F,REPORT!$B83,SALES!$B:$B,REPORT!AB$1)</f>
        <v>0</v>
      </c>
      <c r="AC83" s="27">
        <f>SUMIFS(SALES!$L:$L,SALES!$A:$A,REPORT!$B$80,SALES!$F:$F,REPORT!$B83,SALES!$B:$B,REPORT!AC$1)</f>
        <v>0</v>
      </c>
      <c r="AD83" s="27">
        <f>SUMIFS(SALES!$L:$L,SALES!$A:$A,REPORT!$B$80,SALES!$F:$F,REPORT!$B83,SALES!$B:$B,REPORT!AD$1)</f>
        <v>0</v>
      </c>
      <c r="AE83" s="27">
        <f>SUMIFS(SALES!$L:$L,SALES!$A:$A,REPORT!$B$80,SALES!$F:$F,REPORT!$B83,SALES!$B:$B,REPORT!AE$1)</f>
        <v>0</v>
      </c>
      <c r="AF83" s="27">
        <f>SUMIFS(SALES!$L:$L,SALES!$A:$A,REPORT!$B$80,SALES!$F:$F,REPORT!$B83,SALES!$B:$B,REPORT!AF$1)</f>
        <v>0</v>
      </c>
      <c r="AG83" s="27">
        <f>SUMIFS(SALES!$L:$L,SALES!$A:$A,REPORT!$B$80,SALES!$F:$F,REPORT!$B83,SALES!$B:$B,REPORT!AG$1)</f>
        <v>0</v>
      </c>
      <c r="AH83" s="27">
        <f>SUMIFS(SALES!$L:$L,SALES!$A:$A,REPORT!$B$80,SALES!$F:$F,REPORT!$B83,SALES!$B:$B,REPORT!AH$1)</f>
        <v>0</v>
      </c>
      <c r="AI83" s="27">
        <f>SUMIFS(SALES!$L:$L,SALES!$A:$A,REPORT!$B$80,SALES!$F:$F,REPORT!$B83,SALES!$B:$B,REPORT!AI$1)</f>
        <v>0</v>
      </c>
      <c r="AJ83" s="27">
        <f>SUMIFS(SALES!$L:$L,SALES!$A:$A,REPORT!$B$80,SALES!$F:$F,REPORT!$B83,SALES!$B:$B,REPORT!AJ$1)</f>
        <v>0</v>
      </c>
      <c r="AK83" s="27">
        <f>SUMIFS(SALES!$L:$L,SALES!$A:$A,REPORT!$B$80,SALES!$F:$F,REPORT!$B83,SALES!$B:$B,REPORT!AK$1)</f>
        <v>13.7</v>
      </c>
      <c r="AL83" s="27">
        <f>SUMIFS(SALES!$L:$L,SALES!$A:$A,REPORT!$B$80,SALES!$F:$F,REPORT!$B83,SALES!$B:$B,REPORT!AL$1)</f>
        <v>27.4</v>
      </c>
      <c r="AM83" s="27">
        <f>SUMIFS(SALES!$L:$L,SALES!$A:$A,REPORT!$B$80,SALES!$F:$F,REPORT!$B83,SALES!$B:$B,REPORT!AM$1)</f>
        <v>0</v>
      </c>
      <c r="AN83" s="27">
        <f>SUMIFS(SALES!$L:$L,SALES!$A:$A,REPORT!$B$80,SALES!$F:$F,REPORT!$B83,SALES!$B:$B,REPORT!AN$1)</f>
        <v>0</v>
      </c>
      <c r="AO83" s="27">
        <f>SUMIFS(SALES!$L:$L,SALES!$A:$A,REPORT!$B$80,SALES!$F:$F,REPORT!$B83,SALES!$B:$B,REPORT!AO$1)</f>
        <v>0</v>
      </c>
      <c r="AP83" s="27">
        <f>SUMIFS(SALES!$L:$L,SALES!$A:$A,REPORT!$B$80,SALES!$F:$F,REPORT!$B83,SALES!$B:$B,REPORT!AP$1)</f>
        <v>13.7</v>
      </c>
      <c r="AQ83" s="27">
        <f>SUMIFS(SALES!$L:$L,SALES!$A:$A,REPORT!$B$80,SALES!$F:$F,REPORT!$B83,SALES!$B:$B,REPORT!AQ$1)</f>
        <v>95.9</v>
      </c>
      <c r="AR83" s="27">
        <f>SUMIFS(SALES!$L:$L,SALES!$A:$A,REPORT!$B$80,SALES!$F:$F,REPORT!$B83,SALES!$B:$B,REPORT!AR$1)</f>
        <v>137</v>
      </c>
      <c r="AS83" s="27">
        <f>SUMIFS(SALES!$L:$L,SALES!$A:$A,REPORT!$B$80,SALES!$F:$F,REPORT!$B83,SALES!$B:$B,REPORT!AS$1)</f>
        <v>95.9</v>
      </c>
      <c r="AT83" s="27">
        <f>SUMIFS(SALES!$L:$L,SALES!$A:$A,REPORT!$B$80,SALES!$F:$F,REPORT!$B83,SALES!$B:$B,REPORT!AT$1)</f>
        <v>13.75</v>
      </c>
      <c r="AU83" s="27">
        <f>SUMIFS(SALES!$L:$L,SALES!$A:$A,REPORT!$B$80,SALES!$F:$F,REPORT!$B83,SALES!$B:$B,REPORT!AU$1)</f>
        <v>13.7</v>
      </c>
      <c r="AV83" s="27">
        <f>SUMIFS(SALES!$L:$L,SALES!$A:$A,REPORT!$B$80,SALES!$F:$F,REPORT!$B83,SALES!$B:$B,REPORT!AV$1)</f>
        <v>0</v>
      </c>
      <c r="AW83" s="27">
        <f>SUMIFS(SALES!$L:$L,SALES!$A:$A,REPORT!$B$80,SALES!$F:$F,REPORT!$B83,SALES!$B:$B,REPORT!AW$1)</f>
        <v>0</v>
      </c>
      <c r="AX83" s="27">
        <f>SUMIFS(SALES!$L:$L,SALES!$A:$A,REPORT!$B$80,SALES!$F:$F,REPORT!$B83,SALES!$B:$B,REPORT!AX$1)</f>
        <v>0</v>
      </c>
      <c r="AY83" s="27">
        <f>SUMIFS(SALES!$L:$L,SALES!$A:$A,REPORT!$B$80,SALES!$F:$F,REPORT!$B83,SALES!$B:$B,REPORT!AY$1)</f>
        <v>13.7</v>
      </c>
      <c r="AZ83" s="27">
        <f>SUMIFS(SALES!$L:$L,SALES!$A:$A,REPORT!$B$80,SALES!$F:$F,REPORT!$B83,SALES!$B:$B,REPORT!AZ$1)</f>
        <v>68.5</v>
      </c>
      <c r="BA83" s="27">
        <f>SUMIFS(SALES!$L:$L,SALES!$A:$A,REPORT!$B$80,SALES!$F:$F,REPORT!$B83,SALES!$B:$B,REPORT!BA$1)</f>
        <v>0</v>
      </c>
      <c r="BB83" s="27">
        <f>SUMIFS(SALES!$L:$L,SALES!$A:$A,REPORT!$B$80,SALES!$F:$F,REPORT!$B83,SALES!$B:$B,REPORT!BB$1)</f>
        <v>41.099999999999994</v>
      </c>
      <c r="BC83" s="27">
        <f>SUMIFS(SALES!$L:$L,SALES!$A:$A,REPORT!$B$80,SALES!$F:$F,REPORT!$B83,SALES!$B:$B,REPORT!BC$1)</f>
        <v>13.7</v>
      </c>
      <c r="BD83" s="27">
        <f>SUMIFS(SALES!$L:$L,SALES!$A:$A,REPORT!$B$80,SALES!$F:$F,REPORT!$B83,SALES!$B:$B,REPORT!BD$1)</f>
        <v>13.7</v>
      </c>
      <c r="BE83" s="27">
        <f>SUMIFS(SALES!$L:$L,SALES!$A:$A,REPORT!$B$80,SALES!$F:$F,REPORT!$B83,SALES!$B:$B,REPORT!BE$1)</f>
        <v>0</v>
      </c>
      <c r="BF83" s="27">
        <f>SUMIFS(SALES!$L:$L,SALES!$A:$A,REPORT!$B$80,SALES!$F:$F,REPORT!$B83,SALES!$B:$B,REPORT!BF$1)</f>
        <v>0</v>
      </c>
      <c r="BG83" s="27">
        <f>SUMIFS(SALES!$L:$L,SALES!$A:$A,REPORT!$B$80,SALES!$F:$F,REPORT!$B83,SALES!$B:$B,REPORT!BG$1)</f>
        <v>0</v>
      </c>
      <c r="BH83" s="27">
        <f>SUMIFS(SALES!$L:$L,SALES!$A:$A,REPORT!$B$80,SALES!$F:$F,REPORT!$B83,SALES!$B:$B,REPORT!BH$1)</f>
        <v>13.7</v>
      </c>
      <c r="BI83" s="27">
        <f>SUMIFS(SALES!$L:$L,SALES!$A:$A,REPORT!$B$80,SALES!$F:$F,REPORT!$B83,SALES!$B:$B,REPORT!BI$1)</f>
        <v>0</v>
      </c>
      <c r="BJ83" s="27">
        <f>SUMIFS(SALES!$L:$L,SALES!$A:$A,REPORT!$B$80,SALES!$F:$F,REPORT!$B83,SALES!$B:$B,REPORT!BJ$1)</f>
        <v>0</v>
      </c>
      <c r="BK83" s="27">
        <f>SUMIFS(SALES!$L:$L,SALES!$A:$A,REPORT!$B$80,SALES!$F:$F,REPORT!$B83,SALES!$B:$B,REPORT!BK$1)</f>
        <v>227.4</v>
      </c>
      <c r="BL83" s="27">
        <f>SUMIFS(SALES!$L:$L,SALES!$A:$A,REPORT!$B$80,SALES!$F:$F,REPORT!$B83,SALES!$B:$B,REPORT!BL$1)</f>
        <v>87.5</v>
      </c>
      <c r="BM83" s="27">
        <f>SUMIFS(SALES!$L:$L,SALES!$A:$A,REPORT!$B$80,SALES!$F:$F,REPORT!$B83,SALES!$B:$B,REPORT!BM$1)</f>
        <v>12.5</v>
      </c>
      <c r="BN83" s="27">
        <f>SUMIFS(SALES!$L:$L,SALES!$A:$A,REPORT!$B$80,SALES!$F:$F,REPORT!$B83,SALES!$B:$B,REPORT!BN$1)</f>
        <v>62.5</v>
      </c>
      <c r="BO83" s="27">
        <f>SUMIFS(SALES!$L:$L,SALES!$A:$A,REPORT!$B$80,SALES!$F:$F,REPORT!$B83,SALES!$B:$B,REPORT!BO$1)</f>
        <v>37.5</v>
      </c>
      <c r="BP83" s="27">
        <f>SUMIFS(SALES!$L:$L,SALES!$A:$A,REPORT!$B$80,SALES!$F:$F,REPORT!$B83,SALES!$B:$B,REPORT!BP$1)</f>
        <v>62.5</v>
      </c>
      <c r="BQ83" s="27">
        <f>SUMIFS(SALES!$L:$L,SALES!$A:$A,REPORT!$B$80,SALES!$F:$F,REPORT!$B83,SALES!$B:$B,REPORT!BQ$1)</f>
        <v>60.099999999999994</v>
      </c>
      <c r="BR83" s="27">
        <f>SUMIFS(SALES!$L:$L,SALES!$A:$A,REPORT!$B$80,SALES!$F:$F,REPORT!$B83,SALES!$B:$B,REPORT!BR$1)</f>
        <v>0</v>
      </c>
      <c r="BS83" s="27">
        <f>SUMIFS(SALES!$L:$L,SALES!$A:$A,REPORT!$B$80,SALES!$F:$F,REPORT!$B83,SALES!$B:$B,REPORT!BS$1)</f>
        <v>12.5</v>
      </c>
      <c r="BT83" s="27">
        <f>SUMIFS(SALES!$L:$L,SALES!$A:$A,REPORT!$B$80,SALES!$F:$F,REPORT!$B83,SALES!$B:$B,REPORT!BT$1)</f>
        <v>12.5</v>
      </c>
      <c r="BU83" s="27">
        <f>SUMIFS(SALES!$L:$L,SALES!$A:$A,REPORT!$B$80,SALES!$F:$F,REPORT!$B83,SALES!$B:$B,REPORT!BU$1)</f>
        <v>27.4</v>
      </c>
      <c r="BV83" s="27">
        <f>SUMIFS(SALES!$L:$L,SALES!$A:$A,REPORT!$B$80,SALES!$F:$F,REPORT!$B83,SALES!$B:$B,REPORT!BV$1)</f>
        <v>12.5</v>
      </c>
      <c r="BW83" s="27">
        <f>SUMIFS(SALES!$L:$L,SALES!$A:$A,REPORT!$B$80,SALES!$F:$F,REPORT!$B83,SALES!$B:$B,REPORT!BW$1)</f>
        <v>0</v>
      </c>
      <c r="BX83" s="27">
        <f>SUMIFS(SALES!$L:$L,SALES!$A:$A,REPORT!$B$80,SALES!$F:$F,REPORT!$B83,SALES!$B:$B,REPORT!BX$1)</f>
        <v>37.5</v>
      </c>
      <c r="BY83" s="27">
        <f>SUMIFS(SALES!$L:$L,SALES!$A:$A,REPORT!$B$80,SALES!$F:$F,REPORT!$B83,SALES!$B:$B,REPORT!BY$1)</f>
        <v>25</v>
      </c>
      <c r="BZ83" s="27">
        <f>SUMIFS(SALES!$L:$L,SALES!$A:$A,REPORT!$B$80,SALES!$F:$F,REPORT!$B83,SALES!$B:$B,REPORT!BZ$1)</f>
        <v>25</v>
      </c>
      <c r="CA83" s="27">
        <f>SUMIFS(SALES!$L:$L,SALES!$A:$A,REPORT!$B$80,SALES!$F:$F,REPORT!$B83,SALES!$B:$B,REPORT!CA$1)</f>
        <v>25</v>
      </c>
      <c r="CB83" s="27">
        <f>SUMIFS(SALES!$L:$L,SALES!$A:$A,REPORT!$B$80,SALES!$F:$F,REPORT!$B83,SALES!$B:$B,REPORT!CB$1)</f>
        <v>37.5</v>
      </c>
      <c r="CC83" s="27">
        <f>SUMIFS(SALES!$L:$L,SALES!$A:$A,REPORT!$B$80,SALES!$F:$F,REPORT!$B83,SALES!$B:$B,REPORT!CC$1)</f>
        <v>25</v>
      </c>
    </row>
    <row r="84" spans="1:81" x14ac:dyDescent="0.3">
      <c r="A84" s="20" t="s">
        <v>428</v>
      </c>
      <c r="B84" s="19" t="s">
        <v>5</v>
      </c>
      <c r="C84" s="12">
        <f>G84+H84+I84+F84+E84+D84</f>
        <v>0</v>
      </c>
      <c r="D84" s="12">
        <f>SUM(M84:Q84)</f>
        <v>0</v>
      </c>
      <c r="E84" s="12">
        <f>SUM(R84:AC84)</f>
        <v>0</v>
      </c>
      <c r="F84" s="12">
        <f>SUM(AD84:AO84)</f>
        <v>0</v>
      </c>
      <c r="G84" s="12">
        <f>SUM(AP84:BA84)</f>
        <v>0</v>
      </c>
      <c r="H84" s="12">
        <f>SUM(BB84:BM84)</f>
        <v>0</v>
      </c>
      <c r="I84" s="12">
        <f>SUM(BN84:BY84)</f>
        <v>0</v>
      </c>
      <c r="J84" s="12">
        <f>SUM(BZ84:CK84)</f>
        <v>0</v>
      </c>
      <c r="K84" s="12"/>
      <c r="L84" s="12"/>
      <c r="M84" s="27">
        <f>SUMIFS(SALES!$L:$L,SALES!$A:$A,REPORT!$B$80,SALES!$F:$F,REPORT!$B84,SALES!$B:$B,REPORT!M$1)</f>
        <v>0</v>
      </c>
      <c r="N84" s="27">
        <f>SUMIFS(SALES!$L:$L,SALES!$A:$A,REPORT!$B$80,SALES!$F:$F,REPORT!$B84,SALES!$B:$B,REPORT!N$1)</f>
        <v>0</v>
      </c>
      <c r="O84" s="27">
        <f>SUMIFS(SALES!$L:$L,SALES!$A:$A,REPORT!$B$80,SALES!$F:$F,REPORT!$B84,SALES!$B:$B,REPORT!O$1)</f>
        <v>0</v>
      </c>
      <c r="P84" s="27">
        <f>SUMIFS(SALES!$L:$L,SALES!$A:$A,REPORT!$B$80,SALES!$F:$F,REPORT!$B84,SALES!$B:$B,REPORT!P$1)</f>
        <v>0</v>
      </c>
      <c r="Q84" s="27">
        <f>SUMIFS(SALES!$L:$L,SALES!$A:$A,REPORT!$B$80,SALES!$F:$F,REPORT!$B84,SALES!$B:$B,REPORT!Q$1)</f>
        <v>0</v>
      </c>
      <c r="R84" s="27">
        <f>SUMIFS(SALES!$L:$L,SALES!$A:$A,REPORT!$B$80,SALES!$F:$F,REPORT!$B84,SALES!$B:$B,REPORT!R$1)</f>
        <v>0</v>
      </c>
      <c r="S84" s="27">
        <f>SUMIFS(SALES!$L:$L,SALES!$A:$A,REPORT!$B$80,SALES!$F:$F,REPORT!$B84,SALES!$B:$B,REPORT!S$1)</f>
        <v>0</v>
      </c>
      <c r="T84" s="27">
        <f>SUMIFS(SALES!$L:$L,SALES!$A:$A,REPORT!$B$80,SALES!$F:$F,REPORT!$B84,SALES!$B:$B,REPORT!T$1)</f>
        <v>0</v>
      </c>
      <c r="U84" s="27">
        <f>SUMIFS(SALES!$L:$L,SALES!$A:$A,REPORT!$B$80,SALES!$F:$F,REPORT!$B84,SALES!$B:$B,REPORT!U$1)</f>
        <v>0</v>
      </c>
      <c r="V84" s="27">
        <f>SUMIFS(SALES!$L:$L,SALES!$A:$A,REPORT!$B$80,SALES!$F:$F,REPORT!$B84,SALES!$B:$B,REPORT!V$1)</f>
        <v>0</v>
      </c>
      <c r="W84" s="27">
        <f>SUMIFS(SALES!$L:$L,SALES!$A:$A,REPORT!$B$80,SALES!$F:$F,REPORT!$B84,SALES!$B:$B,REPORT!W$1)</f>
        <v>0</v>
      </c>
      <c r="X84" s="27">
        <f>SUMIFS(SALES!$L:$L,SALES!$A:$A,REPORT!$B$80,SALES!$F:$F,REPORT!$B84,SALES!$B:$B,REPORT!X$1)</f>
        <v>0</v>
      </c>
      <c r="Y84" s="27">
        <f>SUMIFS(SALES!$L:$L,SALES!$A:$A,REPORT!$B$80,SALES!$F:$F,REPORT!$B84,SALES!$B:$B,REPORT!Y$1)</f>
        <v>0</v>
      </c>
      <c r="Z84" s="27">
        <f>SUMIFS(SALES!$L:$L,SALES!$A:$A,REPORT!$B$80,SALES!$F:$F,REPORT!$B84,SALES!$B:$B,REPORT!Z$1)</f>
        <v>0</v>
      </c>
      <c r="AA84" s="27">
        <f>SUMIFS(SALES!$L:$L,SALES!$A:$A,REPORT!$B$80,SALES!$F:$F,REPORT!$B84,SALES!$B:$B,REPORT!AA$1)</f>
        <v>0</v>
      </c>
      <c r="AB84" s="27">
        <f>SUMIFS(SALES!$L:$L,SALES!$A:$A,REPORT!$B$80,SALES!$F:$F,REPORT!$B84,SALES!$B:$B,REPORT!AB$1)</f>
        <v>0</v>
      </c>
      <c r="AC84" s="27">
        <f>SUMIFS(SALES!$L:$L,SALES!$A:$A,REPORT!$B$80,SALES!$F:$F,REPORT!$B84,SALES!$B:$B,REPORT!AC$1)</f>
        <v>0</v>
      </c>
      <c r="AD84" s="27">
        <f>SUMIFS(SALES!$L:$L,SALES!$A:$A,REPORT!$B$80,SALES!$F:$F,REPORT!$B84,SALES!$B:$B,REPORT!AD$1)</f>
        <v>0</v>
      </c>
      <c r="AE84" s="27">
        <f>SUMIFS(SALES!$L:$L,SALES!$A:$A,REPORT!$B$80,SALES!$F:$F,REPORT!$B84,SALES!$B:$B,REPORT!AE$1)</f>
        <v>0</v>
      </c>
      <c r="AF84" s="27">
        <f>SUMIFS(SALES!$L:$L,SALES!$A:$A,REPORT!$B$80,SALES!$F:$F,REPORT!$B84,SALES!$B:$B,REPORT!AF$1)</f>
        <v>0</v>
      </c>
      <c r="AG84" s="27">
        <f>SUMIFS(SALES!$L:$L,SALES!$A:$A,REPORT!$B$80,SALES!$F:$F,REPORT!$B84,SALES!$B:$B,REPORT!AG$1)</f>
        <v>0</v>
      </c>
      <c r="AH84" s="27">
        <f>SUMIFS(SALES!$L:$L,SALES!$A:$A,REPORT!$B$80,SALES!$F:$F,REPORT!$B84,SALES!$B:$B,REPORT!AH$1)</f>
        <v>0</v>
      </c>
      <c r="AI84" s="27">
        <f>SUMIFS(SALES!$L:$L,SALES!$A:$A,REPORT!$B$80,SALES!$F:$F,REPORT!$B84,SALES!$B:$B,REPORT!AI$1)</f>
        <v>0</v>
      </c>
      <c r="AJ84" s="27">
        <f>SUMIFS(SALES!$L:$L,SALES!$A:$A,REPORT!$B$80,SALES!$F:$F,REPORT!$B84,SALES!$B:$B,REPORT!AJ$1)</f>
        <v>0</v>
      </c>
      <c r="AK84" s="27">
        <f>SUMIFS(SALES!$L:$L,SALES!$A:$A,REPORT!$B$80,SALES!$F:$F,REPORT!$B84,SALES!$B:$B,REPORT!AK$1)</f>
        <v>0</v>
      </c>
      <c r="AL84" s="27">
        <f>SUMIFS(SALES!$L:$L,SALES!$A:$A,REPORT!$B$80,SALES!$F:$F,REPORT!$B84,SALES!$B:$B,REPORT!AL$1)</f>
        <v>0</v>
      </c>
      <c r="AM84" s="27">
        <f>SUMIFS(SALES!$L:$L,SALES!$A:$A,REPORT!$B$80,SALES!$F:$F,REPORT!$B84,SALES!$B:$B,REPORT!AM$1)</f>
        <v>0</v>
      </c>
      <c r="AN84" s="27">
        <f>SUMIFS(SALES!$L:$L,SALES!$A:$A,REPORT!$B$80,SALES!$F:$F,REPORT!$B84,SALES!$B:$B,REPORT!AN$1)</f>
        <v>0</v>
      </c>
      <c r="AO84" s="27">
        <f>SUMIFS(SALES!$L:$L,SALES!$A:$A,REPORT!$B$80,SALES!$F:$F,REPORT!$B84,SALES!$B:$B,REPORT!AO$1)</f>
        <v>0</v>
      </c>
      <c r="AP84" s="27">
        <f>SUMIFS(SALES!$L:$L,SALES!$A:$A,REPORT!$B$80,SALES!$F:$F,REPORT!$B84,SALES!$B:$B,REPORT!AP$1)</f>
        <v>0</v>
      </c>
      <c r="AQ84" s="27">
        <f>SUMIFS(SALES!$L:$L,SALES!$A:$A,REPORT!$B$80,SALES!$F:$F,REPORT!$B84,SALES!$B:$B,REPORT!AQ$1)</f>
        <v>0</v>
      </c>
      <c r="AR84" s="27">
        <f>SUMIFS(SALES!$L:$L,SALES!$A:$A,REPORT!$B$80,SALES!$F:$F,REPORT!$B84,SALES!$B:$B,REPORT!AR$1)</f>
        <v>0</v>
      </c>
      <c r="AS84" s="27">
        <f>SUMIFS(SALES!$L:$L,SALES!$A:$A,REPORT!$B$80,SALES!$F:$F,REPORT!$B84,SALES!$B:$B,REPORT!AS$1)</f>
        <v>0</v>
      </c>
      <c r="AT84" s="27">
        <f>SUMIFS(SALES!$L:$L,SALES!$A:$A,REPORT!$B$80,SALES!$F:$F,REPORT!$B84,SALES!$B:$B,REPORT!AT$1)</f>
        <v>0</v>
      </c>
      <c r="AU84" s="27">
        <f>SUMIFS(SALES!$L:$L,SALES!$A:$A,REPORT!$B$80,SALES!$F:$F,REPORT!$B84,SALES!$B:$B,REPORT!AU$1)</f>
        <v>0</v>
      </c>
      <c r="AV84" s="27">
        <f>SUMIFS(SALES!$L:$L,SALES!$A:$A,REPORT!$B$80,SALES!$F:$F,REPORT!$B84,SALES!$B:$B,REPORT!AV$1)</f>
        <v>0</v>
      </c>
      <c r="AW84" s="27">
        <f>SUMIFS(SALES!$L:$L,SALES!$A:$A,REPORT!$B$80,SALES!$F:$F,REPORT!$B84,SALES!$B:$B,REPORT!AW$1)</f>
        <v>0</v>
      </c>
      <c r="AX84" s="27">
        <f>SUMIFS(SALES!$L:$L,SALES!$A:$A,REPORT!$B$80,SALES!$F:$F,REPORT!$B84,SALES!$B:$B,REPORT!AX$1)</f>
        <v>0</v>
      </c>
      <c r="AY84" s="27">
        <f>SUMIFS(SALES!$L:$L,SALES!$A:$A,REPORT!$B$80,SALES!$F:$F,REPORT!$B84,SALES!$B:$B,REPORT!AY$1)</f>
        <v>0</v>
      </c>
      <c r="AZ84" s="27">
        <f>SUMIFS(SALES!$L:$L,SALES!$A:$A,REPORT!$B$80,SALES!$F:$F,REPORT!$B84,SALES!$B:$B,REPORT!AZ$1)</f>
        <v>0</v>
      </c>
      <c r="BA84" s="27">
        <f>SUMIFS(SALES!$L:$L,SALES!$A:$A,REPORT!$B$80,SALES!$F:$F,REPORT!$B84,SALES!$B:$B,REPORT!BA$1)</f>
        <v>0</v>
      </c>
      <c r="BB84" s="27">
        <f>SUMIFS(SALES!$L:$L,SALES!$A:$A,REPORT!$B$80,SALES!$F:$F,REPORT!$B84,SALES!$B:$B,REPORT!BB$1)</f>
        <v>0</v>
      </c>
      <c r="BC84" s="27">
        <f>SUMIFS(SALES!$L:$L,SALES!$A:$A,REPORT!$B$80,SALES!$F:$F,REPORT!$B84,SALES!$B:$B,REPORT!BC$1)</f>
        <v>0</v>
      </c>
      <c r="BD84" s="27">
        <f>SUMIFS(SALES!$L:$L,SALES!$A:$A,REPORT!$B$80,SALES!$F:$F,REPORT!$B84,SALES!$B:$B,REPORT!BD$1)</f>
        <v>0</v>
      </c>
      <c r="BE84" s="27">
        <f>SUMIFS(SALES!$L:$L,SALES!$A:$A,REPORT!$B$80,SALES!$F:$F,REPORT!$B84,SALES!$B:$B,REPORT!BE$1)</f>
        <v>0</v>
      </c>
      <c r="BF84" s="27">
        <f>SUMIFS(SALES!$L:$L,SALES!$A:$A,REPORT!$B$80,SALES!$F:$F,REPORT!$B84,SALES!$B:$B,REPORT!BF$1)</f>
        <v>0</v>
      </c>
      <c r="BG84" s="27">
        <f>SUMIFS(SALES!$L:$L,SALES!$A:$A,REPORT!$B$80,SALES!$F:$F,REPORT!$B84,SALES!$B:$B,REPORT!BG$1)</f>
        <v>0</v>
      </c>
      <c r="BH84" s="27">
        <f>SUMIFS(SALES!$L:$L,SALES!$A:$A,REPORT!$B$80,SALES!$F:$F,REPORT!$B84,SALES!$B:$B,REPORT!BH$1)</f>
        <v>0</v>
      </c>
      <c r="BI84" s="27">
        <f>SUMIFS(SALES!$L:$L,SALES!$A:$A,REPORT!$B$80,SALES!$F:$F,REPORT!$B84,SALES!$B:$B,REPORT!BI$1)</f>
        <v>0</v>
      </c>
      <c r="BJ84" s="27">
        <f>SUMIFS(SALES!$L:$L,SALES!$A:$A,REPORT!$B$80,SALES!$F:$F,REPORT!$B84,SALES!$B:$B,REPORT!BJ$1)</f>
        <v>0</v>
      </c>
      <c r="BK84" s="27">
        <f>SUMIFS(SALES!$L:$L,SALES!$A:$A,REPORT!$B$80,SALES!$F:$F,REPORT!$B84,SALES!$B:$B,REPORT!BK$1)</f>
        <v>0</v>
      </c>
      <c r="BL84" s="27">
        <f>SUMIFS(SALES!$L:$L,SALES!$A:$A,REPORT!$B$80,SALES!$F:$F,REPORT!$B84,SALES!$B:$B,REPORT!BL$1)</f>
        <v>0</v>
      </c>
      <c r="BM84" s="27">
        <f>SUMIFS(SALES!$L:$L,SALES!$A:$A,REPORT!$B$80,SALES!$F:$F,REPORT!$B84,SALES!$B:$B,REPORT!BM$1)</f>
        <v>0</v>
      </c>
      <c r="BN84" s="27">
        <f>SUMIFS(SALES!$L:$L,SALES!$A:$A,REPORT!$B$80,SALES!$F:$F,REPORT!$B84,SALES!$B:$B,REPORT!BN$1)</f>
        <v>0</v>
      </c>
      <c r="BO84" s="27">
        <f>SUMIFS(SALES!$L:$L,SALES!$A:$A,REPORT!$B$80,SALES!$F:$F,REPORT!$B84,SALES!$B:$B,REPORT!BO$1)</f>
        <v>0</v>
      </c>
      <c r="BP84" s="27">
        <f>SUMIFS(SALES!$L:$L,SALES!$A:$A,REPORT!$B$80,SALES!$F:$F,REPORT!$B84,SALES!$B:$B,REPORT!BP$1)</f>
        <v>0</v>
      </c>
      <c r="BQ84" s="27">
        <f>SUMIFS(SALES!$L:$L,SALES!$A:$A,REPORT!$B$80,SALES!$F:$F,REPORT!$B84,SALES!$B:$B,REPORT!BQ$1)</f>
        <v>0</v>
      </c>
      <c r="BR84" s="27">
        <f>SUMIFS(SALES!$L:$L,SALES!$A:$A,REPORT!$B$80,SALES!$F:$F,REPORT!$B84,SALES!$B:$B,REPORT!BR$1)</f>
        <v>0</v>
      </c>
      <c r="BS84" s="27">
        <f>SUMIFS(SALES!$L:$L,SALES!$A:$A,REPORT!$B$80,SALES!$F:$F,REPORT!$B84,SALES!$B:$B,REPORT!BS$1)</f>
        <v>0</v>
      </c>
      <c r="BT84" s="27">
        <f>SUMIFS(SALES!$L:$L,SALES!$A:$A,REPORT!$B$80,SALES!$F:$F,REPORT!$B84,SALES!$B:$B,REPORT!BT$1)</f>
        <v>0</v>
      </c>
      <c r="BU84" s="27">
        <f>SUMIFS(SALES!$L:$L,SALES!$A:$A,REPORT!$B$80,SALES!$F:$F,REPORT!$B84,SALES!$B:$B,REPORT!BU$1)</f>
        <v>0</v>
      </c>
      <c r="BV84" s="27">
        <f>SUMIFS(SALES!$L:$L,SALES!$A:$A,REPORT!$B$80,SALES!$F:$F,REPORT!$B84,SALES!$B:$B,REPORT!BV$1)</f>
        <v>0</v>
      </c>
      <c r="BW84" s="27">
        <f>SUMIFS(SALES!$L:$L,SALES!$A:$A,REPORT!$B$80,SALES!$F:$F,REPORT!$B84,SALES!$B:$B,REPORT!BW$1)</f>
        <v>0</v>
      </c>
      <c r="BX84" s="27">
        <f>SUMIFS(SALES!$L:$L,SALES!$A:$A,REPORT!$B$80,SALES!$F:$F,REPORT!$B84,SALES!$B:$B,REPORT!BX$1)</f>
        <v>0</v>
      </c>
      <c r="BY84" s="27">
        <f>SUMIFS(SALES!$L:$L,SALES!$A:$A,REPORT!$B$80,SALES!$F:$F,REPORT!$B84,SALES!$B:$B,REPORT!BY$1)</f>
        <v>0</v>
      </c>
      <c r="BZ84" s="27">
        <f>SUMIFS(SALES!$L:$L,SALES!$A:$A,REPORT!$B$80,SALES!$F:$F,REPORT!$B84,SALES!$B:$B,REPORT!BZ$1)</f>
        <v>0</v>
      </c>
      <c r="CA84" s="27">
        <f>SUMIFS(SALES!$L:$L,SALES!$A:$A,REPORT!$B$80,SALES!$F:$F,REPORT!$B84,SALES!$B:$B,REPORT!CA$1)</f>
        <v>0</v>
      </c>
      <c r="CB84" s="27">
        <f>SUMIFS(SALES!$L:$L,SALES!$A:$A,REPORT!$B$80,SALES!$F:$F,REPORT!$B84,SALES!$B:$B,REPORT!CB$1)</f>
        <v>0</v>
      </c>
      <c r="CC84" s="27">
        <f>SUMIFS(SALES!$L:$L,SALES!$A:$A,REPORT!$B$80,SALES!$F:$F,REPORT!$B84,SALES!$B:$B,REPORT!CC$1)</f>
        <v>0</v>
      </c>
    </row>
    <row r="85" spans="1:81" x14ac:dyDescent="0.3">
      <c r="A85" s="20" t="s">
        <v>428</v>
      </c>
      <c r="B85" s="19" t="s">
        <v>1</v>
      </c>
      <c r="C85" s="12">
        <f>G85+H85+I85+F85+E85+D85</f>
        <v>408.6</v>
      </c>
      <c r="D85" s="12">
        <f>SUM(M85:Q85)</f>
        <v>0</v>
      </c>
      <c r="E85" s="12">
        <f>SUM(R85:AC85)</f>
        <v>0</v>
      </c>
      <c r="F85" s="12">
        <f>SUM(AD85:AO85)</f>
        <v>0</v>
      </c>
      <c r="G85" s="12">
        <f>SUM(AP85:BA85)</f>
        <v>137.4</v>
      </c>
      <c r="H85" s="12">
        <f>SUM(BB85:BM85)</f>
        <v>177.79999999999998</v>
      </c>
      <c r="I85" s="12">
        <f>SUM(BN85:BY85)</f>
        <v>93.4</v>
      </c>
      <c r="J85" s="12">
        <f>SUM(BZ85:CK85)</f>
        <v>24.1</v>
      </c>
      <c r="K85" s="12"/>
      <c r="L85" s="12"/>
      <c r="M85" s="27">
        <f>SUMIFS(SALES!$L:$L,SALES!$A:$A,REPORT!$B$80,SALES!$F:$F,REPORT!$B85,SALES!$B:$B,REPORT!M$1)</f>
        <v>0</v>
      </c>
      <c r="N85" s="27">
        <f>SUMIFS(SALES!$L:$L,SALES!$A:$A,REPORT!$B$80,SALES!$F:$F,REPORT!$B85,SALES!$B:$B,REPORT!N$1)</f>
        <v>0</v>
      </c>
      <c r="O85" s="27">
        <f>SUMIFS(SALES!$L:$L,SALES!$A:$A,REPORT!$B$80,SALES!$F:$F,REPORT!$B85,SALES!$B:$B,REPORT!O$1)</f>
        <v>0</v>
      </c>
      <c r="P85" s="27">
        <f>SUMIFS(SALES!$L:$L,SALES!$A:$A,REPORT!$B$80,SALES!$F:$F,REPORT!$B85,SALES!$B:$B,REPORT!P$1)</f>
        <v>0</v>
      </c>
      <c r="Q85" s="27">
        <f>SUMIFS(SALES!$L:$L,SALES!$A:$A,REPORT!$B$80,SALES!$F:$F,REPORT!$B85,SALES!$B:$B,REPORT!Q$1)</f>
        <v>0</v>
      </c>
      <c r="R85" s="27">
        <f>SUMIFS(SALES!$L:$L,SALES!$A:$A,REPORT!$B$80,SALES!$F:$F,REPORT!$B85,SALES!$B:$B,REPORT!R$1)</f>
        <v>0</v>
      </c>
      <c r="S85" s="27">
        <f>SUMIFS(SALES!$L:$L,SALES!$A:$A,REPORT!$B$80,SALES!$F:$F,REPORT!$B85,SALES!$B:$B,REPORT!S$1)</f>
        <v>0</v>
      </c>
      <c r="T85" s="27">
        <f>SUMIFS(SALES!$L:$L,SALES!$A:$A,REPORT!$B$80,SALES!$F:$F,REPORT!$B85,SALES!$B:$B,REPORT!T$1)</f>
        <v>0</v>
      </c>
      <c r="U85" s="27">
        <f>SUMIFS(SALES!$L:$L,SALES!$A:$A,REPORT!$B$80,SALES!$F:$F,REPORT!$B85,SALES!$B:$B,REPORT!U$1)</f>
        <v>0</v>
      </c>
      <c r="V85" s="27">
        <f>SUMIFS(SALES!$L:$L,SALES!$A:$A,REPORT!$B$80,SALES!$F:$F,REPORT!$B85,SALES!$B:$B,REPORT!V$1)</f>
        <v>0</v>
      </c>
      <c r="W85" s="27">
        <f>SUMIFS(SALES!$L:$L,SALES!$A:$A,REPORT!$B$80,SALES!$F:$F,REPORT!$B85,SALES!$B:$B,REPORT!W$1)</f>
        <v>0</v>
      </c>
      <c r="X85" s="27">
        <f>SUMIFS(SALES!$L:$L,SALES!$A:$A,REPORT!$B$80,SALES!$F:$F,REPORT!$B85,SALES!$B:$B,REPORT!X$1)</f>
        <v>0</v>
      </c>
      <c r="Y85" s="27">
        <f>SUMIFS(SALES!$L:$L,SALES!$A:$A,REPORT!$B$80,SALES!$F:$F,REPORT!$B85,SALES!$B:$B,REPORT!Y$1)</f>
        <v>0</v>
      </c>
      <c r="Z85" s="27">
        <f>SUMIFS(SALES!$L:$L,SALES!$A:$A,REPORT!$B$80,SALES!$F:$F,REPORT!$B85,SALES!$B:$B,REPORT!Z$1)</f>
        <v>0</v>
      </c>
      <c r="AA85" s="27">
        <f>SUMIFS(SALES!$L:$L,SALES!$A:$A,REPORT!$B$80,SALES!$F:$F,REPORT!$B85,SALES!$B:$B,REPORT!AA$1)</f>
        <v>0</v>
      </c>
      <c r="AB85" s="27">
        <f>SUMIFS(SALES!$L:$L,SALES!$A:$A,REPORT!$B$80,SALES!$F:$F,REPORT!$B85,SALES!$B:$B,REPORT!AB$1)</f>
        <v>0</v>
      </c>
      <c r="AC85" s="27">
        <f>SUMIFS(SALES!$L:$L,SALES!$A:$A,REPORT!$B$80,SALES!$F:$F,REPORT!$B85,SALES!$B:$B,REPORT!AC$1)</f>
        <v>0</v>
      </c>
      <c r="AD85" s="27">
        <f>SUMIFS(SALES!$L:$L,SALES!$A:$A,REPORT!$B$80,SALES!$F:$F,REPORT!$B85,SALES!$B:$B,REPORT!AD$1)</f>
        <v>0</v>
      </c>
      <c r="AE85" s="27">
        <f>SUMIFS(SALES!$L:$L,SALES!$A:$A,REPORT!$B$80,SALES!$F:$F,REPORT!$B85,SALES!$B:$B,REPORT!AE$1)</f>
        <v>0</v>
      </c>
      <c r="AF85" s="27">
        <f>SUMIFS(SALES!$L:$L,SALES!$A:$A,REPORT!$B$80,SALES!$F:$F,REPORT!$B85,SALES!$B:$B,REPORT!AF$1)</f>
        <v>0</v>
      </c>
      <c r="AG85" s="27">
        <f>SUMIFS(SALES!$L:$L,SALES!$A:$A,REPORT!$B$80,SALES!$F:$F,REPORT!$B85,SALES!$B:$B,REPORT!AG$1)</f>
        <v>0</v>
      </c>
      <c r="AH85" s="27">
        <f>SUMIFS(SALES!$L:$L,SALES!$A:$A,REPORT!$B$80,SALES!$F:$F,REPORT!$B85,SALES!$B:$B,REPORT!AH$1)</f>
        <v>0</v>
      </c>
      <c r="AI85" s="27">
        <f>SUMIFS(SALES!$L:$L,SALES!$A:$A,REPORT!$B$80,SALES!$F:$F,REPORT!$B85,SALES!$B:$B,REPORT!AI$1)</f>
        <v>0</v>
      </c>
      <c r="AJ85" s="27">
        <f>SUMIFS(SALES!$L:$L,SALES!$A:$A,REPORT!$B$80,SALES!$F:$F,REPORT!$B85,SALES!$B:$B,REPORT!AJ$1)</f>
        <v>0</v>
      </c>
      <c r="AK85" s="27">
        <f>SUMIFS(SALES!$L:$L,SALES!$A:$A,REPORT!$B$80,SALES!$F:$F,REPORT!$B85,SALES!$B:$B,REPORT!AK$1)</f>
        <v>0</v>
      </c>
      <c r="AL85" s="27">
        <f>SUMIFS(SALES!$L:$L,SALES!$A:$A,REPORT!$B$80,SALES!$F:$F,REPORT!$B85,SALES!$B:$B,REPORT!AL$1)</f>
        <v>0</v>
      </c>
      <c r="AM85" s="27">
        <f>SUMIFS(SALES!$L:$L,SALES!$A:$A,REPORT!$B$80,SALES!$F:$F,REPORT!$B85,SALES!$B:$B,REPORT!AM$1)</f>
        <v>0</v>
      </c>
      <c r="AN85" s="27">
        <f>SUMIFS(SALES!$L:$L,SALES!$A:$A,REPORT!$B$80,SALES!$F:$F,REPORT!$B85,SALES!$B:$B,REPORT!AN$1)</f>
        <v>0</v>
      </c>
      <c r="AO85" s="27">
        <f>SUMIFS(SALES!$L:$L,SALES!$A:$A,REPORT!$B$80,SALES!$F:$F,REPORT!$B85,SALES!$B:$B,REPORT!AO$1)</f>
        <v>0</v>
      </c>
      <c r="AP85" s="27">
        <f>SUMIFS(SALES!$L:$L,SALES!$A:$A,REPORT!$B$80,SALES!$F:$F,REPORT!$B85,SALES!$B:$B,REPORT!AP$1)</f>
        <v>0</v>
      </c>
      <c r="AQ85" s="27">
        <f>SUMIFS(SALES!$L:$L,SALES!$A:$A,REPORT!$B$80,SALES!$F:$F,REPORT!$B85,SALES!$B:$B,REPORT!AQ$1)</f>
        <v>0</v>
      </c>
      <c r="AR85" s="27">
        <f>SUMIFS(SALES!$L:$L,SALES!$A:$A,REPORT!$B$80,SALES!$F:$F,REPORT!$B85,SALES!$B:$B,REPORT!AR$1)</f>
        <v>0</v>
      </c>
      <c r="AS85" s="27">
        <f>SUMIFS(SALES!$L:$L,SALES!$A:$A,REPORT!$B$80,SALES!$F:$F,REPORT!$B85,SALES!$B:$B,REPORT!AS$1)</f>
        <v>0</v>
      </c>
      <c r="AT85" s="27">
        <f>SUMIFS(SALES!$L:$L,SALES!$A:$A,REPORT!$B$80,SALES!$F:$F,REPORT!$B85,SALES!$B:$B,REPORT!AT$1)</f>
        <v>0</v>
      </c>
      <c r="AU85" s="27">
        <f>SUMIFS(SALES!$L:$L,SALES!$A:$A,REPORT!$B$80,SALES!$F:$F,REPORT!$B85,SALES!$B:$B,REPORT!AU$1)</f>
        <v>0</v>
      </c>
      <c r="AV85" s="27">
        <f>SUMIFS(SALES!$L:$L,SALES!$A:$A,REPORT!$B$80,SALES!$F:$F,REPORT!$B85,SALES!$B:$B,REPORT!AV$1)</f>
        <v>0</v>
      </c>
      <c r="AW85" s="27">
        <f>SUMIFS(SALES!$L:$L,SALES!$A:$A,REPORT!$B$80,SALES!$F:$F,REPORT!$B85,SALES!$B:$B,REPORT!AW$1)</f>
        <v>0</v>
      </c>
      <c r="AX85" s="27">
        <f>SUMIFS(SALES!$L:$L,SALES!$A:$A,REPORT!$B$80,SALES!$F:$F,REPORT!$B85,SALES!$B:$B,REPORT!AX$1)</f>
        <v>0</v>
      </c>
      <c r="AY85" s="27">
        <f>SUMIFS(SALES!$L:$L,SALES!$A:$A,REPORT!$B$80,SALES!$F:$F,REPORT!$B85,SALES!$B:$B,REPORT!AY$1)</f>
        <v>0</v>
      </c>
      <c r="AZ85" s="27">
        <f>SUMIFS(SALES!$L:$L,SALES!$A:$A,REPORT!$B$80,SALES!$F:$F,REPORT!$B85,SALES!$B:$B,REPORT!AZ$1)</f>
        <v>0</v>
      </c>
      <c r="BA85" s="27">
        <f>SUMIFS(SALES!$L:$L,SALES!$A:$A,REPORT!$B$80,SALES!$F:$F,REPORT!$B85,SALES!$B:$B,REPORT!BA$1)</f>
        <v>137.4</v>
      </c>
      <c r="BB85" s="27">
        <f>SUMIFS(SALES!$L:$L,SALES!$A:$A,REPORT!$B$80,SALES!$F:$F,REPORT!$B85,SALES!$B:$B,REPORT!BB$1)</f>
        <v>22.2</v>
      </c>
      <c r="BC85" s="27">
        <f>SUMIFS(SALES!$L:$L,SALES!$A:$A,REPORT!$B$80,SALES!$F:$F,REPORT!$B85,SALES!$B:$B,REPORT!BC$1)</f>
        <v>93.5</v>
      </c>
      <c r="BD85" s="27">
        <f>SUMIFS(SALES!$L:$L,SALES!$A:$A,REPORT!$B$80,SALES!$F:$F,REPORT!$B85,SALES!$B:$B,REPORT!BD$1)</f>
        <v>0</v>
      </c>
      <c r="BE85" s="27">
        <f>SUMIFS(SALES!$L:$L,SALES!$A:$A,REPORT!$B$80,SALES!$F:$F,REPORT!$B85,SALES!$B:$B,REPORT!BE$1)</f>
        <v>0</v>
      </c>
      <c r="BF85" s="27">
        <f>SUMIFS(SALES!$L:$L,SALES!$A:$A,REPORT!$B$80,SALES!$F:$F,REPORT!$B85,SALES!$B:$B,REPORT!BF$1)</f>
        <v>0</v>
      </c>
      <c r="BG85" s="27">
        <f>SUMIFS(SALES!$L:$L,SALES!$A:$A,REPORT!$B$80,SALES!$F:$F,REPORT!$B85,SALES!$B:$B,REPORT!BG$1)</f>
        <v>0</v>
      </c>
      <c r="BH85" s="27">
        <f>SUMIFS(SALES!$L:$L,SALES!$A:$A,REPORT!$B$80,SALES!$F:$F,REPORT!$B85,SALES!$B:$B,REPORT!BH$1)</f>
        <v>0</v>
      </c>
      <c r="BI85" s="27">
        <f>SUMIFS(SALES!$L:$L,SALES!$A:$A,REPORT!$B$80,SALES!$F:$F,REPORT!$B85,SALES!$B:$B,REPORT!BI$1)</f>
        <v>12.5</v>
      </c>
      <c r="BJ85" s="27">
        <f>SUMIFS(SALES!$L:$L,SALES!$A:$A,REPORT!$B$80,SALES!$F:$F,REPORT!$B85,SALES!$B:$B,REPORT!BJ$1)</f>
        <v>26.7</v>
      </c>
      <c r="BK85" s="27">
        <f>SUMIFS(SALES!$L:$L,SALES!$A:$A,REPORT!$B$80,SALES!$F:$F,REPORT!$B85,SALES!$B:$B,REPORT!BK$1)</f>
        <v>22.900000000000002</v>
      </c>
      <c r="BL85" s="27">
        <f>SUMIFS(SALES!$L:$L,SALES!$A:$A,REPORT!$B$80,SALES!$F:$F,REPORT!$B85,SALES!$B:$B,REPORT!BL$1)</f>
        <v>0</v>
      </c>
      <c r="BM85" s="27">
        <f>SUMIFS(SALES!$L:$L,SALES!$A:$A,REPORT!$B$80,SALES!$F:$F,REPORT!$B85,SALES!$B:$B,REPORT!BM$1)</f>
        <v>0</v>
      </c>
      <c r="BN85" s="27">
        <f>SUMIFS(SALES!$L:$L,SALES!$A:$A,REPORT!$B$80,SALES!$F:$F,REPORT!$B85,SALES!$B:$B,REPORT!BN$1)</f>
        <v>0</v>
      </c>
      <c r="BO85" s="27">
        <f>SUMIFS(SALES!$L:$L,SALES!$A:$A,REPORT!$B$80,SALES!$F:$F,REPORT!$B85,SALES!$B:$B,REPORT!BO$1)</f>
        <v>22.2</v>
      </c>
      <c r="BP85" s="27">
        <f>SUMIFS(SALES!$L:$L,SALES!$A:$A,REPORT!$B$80,SALES!$F:$F,REPORT!$B85,SALES!$B:$B,REPORT!BP$1)</f>
        <v>0</v>
      </c>
      <c r="BQ85" s="27">
        <f>SUMIFS(SALES!$L:$L,SALES!$A:$A,REPORT!$B$80,SALES!$F:$F,REPORT!$B85,SALES!$B:$B,REPORT!BQ$1)</f>
        <v>0</v>
      </c>
      <c r="BR85" s="27">
        <f>SUMIFS(SALES!$L:$L,SALES!$A:$A,REPORT!$B$80,SALES!$F:$F,REPORT!$B85,SALES!$B:$B,REPORT!BR$1)</f>
        <v>11</v>
      </c>
      <c r="BS85" s="27">
        <f>SUMIFS(SALES!$L:$L,SALES!$A:$A,REPORT!$B$80,SALES!$F:$F,REPORT!$B85,SALES!$B:$B,REPORT!BS$1)</f>
        <v>8.1999999999999993</v>
      </c>
      <c r="BT85" s="27">
        <f>SUMIFS(SALES!$L:$L,SALES!$A:$A,REPORT!$B$80,SALES!$F:$F,REPORT!$B85,SALES!$B:$B,REPORT!BT$1)</f>
        <v>0</v>
      </c>
      <c r="BU85" s="27">
        <f>SUMIFS(SALES!$L:$L,SALES!$A:$A,REPORT!$B$80,SALES!$F:$F,REPORT!$B85,SALES!$B:$B,REPORT!BU$1)</f>
        <v>8.1999999999999993</v>
      </c>
      <c r="BV85" s="27">
        <f>SUMIFS(SALES!$L:$L,SALES!$A:$A,REPORT!$B$80,SALES!$F:$F,REPORT!$B85,SALES!$B:$B,REPORT!BV$1)</f>
        <v>0</v>
      </c>
      <c r="BW85" s="27">
        <f>SUMIFS(SALES!$L:$L,SALES!$A:$A,REPORT!$B$80,SALES!$F:$F,REPORT!$B85,SALES!$B:$B,REPORT!BW$1)</f>
        <v>14.5</v>
      </c>
      <c r="BX85" s="27">
        <f>SUMIFS(SALES!$L:$L,SALES!$A:$A,REPORT!$B$80,SALES!$F:$F,REPORT!$B85,SALES!$B:$B,REPORT!BX$1)</f>
        <v>16.799999999999997</v>
      </c>
      <c r="BY85" s="27">
        <f>SUMIFS(SALES!$L:$L,SALES!$A:$A,REPORT!$B$80,SALES!$F:$F,REPORT!$B85,SALES!$B:$B,REPORT!BY$1)</f>
        <v>12.5</v>
      </c>
      <c r="BZ85" s="27">
        <f>SUMIFS(SALES!$L:$L,SALES!$A:$A,REPORT!$B$80,SALES!$F:$F,REPORT!$B85,SALES!$B:$B,REPORT!BZ$1)</f>
        <v>0</v>
      </c>
      <c r="CA85" s="27">
        <f>SUMIFS(SALES!$L:$L,SALES!$A:$A,REPORT!$B$80,SALES!$F:$F,REPORT!$B85,SALES!$B:$B,REPORT!CA$1)</f>
        <v>0</v>
      </c>
      <c r="CB85" s="27">
        <f>SUMIFS(SALES!$L:$L,SALES!$A:$A,REPORT!$B$80,SALES!$F:$F,REPORT!$B85,SALES!$B:$B,REPORT!CB$1)</f>
        <v>24.1</v>
      </c>
      <c r="CC85" s="27">
        <f>SUMIFS(SALES!$L:$L,SALES!$A:$A,REPORT!$B$80,SALES!$F:$F,REPORT!$B85,SALES!$B:$B,REPORT!CC$1)</f>
        <v>0</v>
      </c>
    </row>
    <row r="86" spans="1:81" x14ac:dyDescent="0.3">
      <c r="A86" s="18" t="s">
        <v>427</v>
      </c>
      <c r="B86" s="18" t="s">
        <v>418</v>
      </c>
      <c r="C86" s="11">
        <f t="shared" ref="C86:AH86" si="137">SUM(C87:C91)</f>
        <v>25552.9</v>
      </c>
      <c r="D86" s="11">
        <f t="shared" si="137"/>
        <v>0</v>
      </c>
      <c r="E86" s="11">
        <f t="shared" si="137"/>
        <v>0</v>
      </c>
      <c r="F86" s="11">
        <f t="shared" si="137"/>
        <v>5366.9000000000005</v>
      </c>
      <c r="G86" s="11">
        <f t="shared" si="137"/>
        <v>4892</v>
      </c>
      <c r="H86" s="11">
        <f t="shared" si="137"/>
        <v>6750.95</v>
      </c>
      <c r="I86" s="11">
        <f t="shared" si="137"/>
        <v>8543.0500000000011</v>
      </c>
      <c r="J86" s="11">
        <f t="shared" si="137"/>
        <v>5936.5999999999995</v>
      </c>
      <c r="K86" s="11">
        <f t="shared" si="137"/>
        <v>0</v>
      </c>
      <c r="L86" s="11">
        <f t="shared" si="137"/>
        <v>0</v>
      </c>
      <c r="M86" s="10">
        <f t="shared" si="137"/>
        <v>0</v>
      </c>
      <c r="N86" s="10">
        <f t="shared" si="137"/>
        <v>0</v>
      </c>
      <c r="O86" s="10">
        <f t="shared" si="137"/>
        <v>0</v>
      </c>
      <c r="P86" s="10">
        <f t="shared" si="137"/>
        <v>0</v>
      </c>
      <c r="Q86" s="10">
        <f t="shared" si="137"/>
        <v>0</v>
      </c>
      <c r="R86" s="10">
        <f t="shared" si="137"/>
        <v>0</v>
      </c>
      <c r="S86" s="10">
        <f t="shared" si="137"/>
        <v>0</v>
      </c>
      <c r="T86" s="10">
        <f t="shared" si="137"/>
        <v>0</v>
      </c>
      <c r="U86" s="10">
        <f t="shared" si="137"/>
        <v>0</v>
      </c>
      <c r="V86" s="10">
        <f t="shared" si="137"/>
        <v>0</v>
      </c>
      <c r="W86" s="10">
        <f t="shared" si="137"/>
        <v>0</v>
      </c>
      <c r="X86" s="10">
        <f t="shared" si="137"/>
        <v>0</v>
      </c>
      <c r="Y86" s="10">
        <f t="shared" si="137"/>
        <v>0</v>
      </c>
      <c r="Z86" s="10">
        <f t="shared" si="137"/>
        <v>0</v>
      </c>
      <c r="AA86" s="10">
        <f t="shared" si="137"/>
        <v>0</v>
      </c>
      <c r="AB86" s="10">
        <f t="shared" si="137"/>
        <v>0</v>
      </c>
      <c r="AC86" s="10">
        <f t="shared" si="137"/>
        <v>0</v>
      </c>
      <c r="AD86" s="10">
        <f t="shared" si="137"/>
        <v>0</v>
      </c>
      <c r="AE86" s="10">
        <f t="shared" si="137"/>
        <v>0</v>
      </c>
      <c r="AF86" s="10">
        <f t="shared" si="137"/>
        <v>0</v>
      </c>
      <c r="AG86" s="10">
        <f t="shared" si="137"/>
        <v>0</v>
      </c>
      <c r="AH86" s="10">
        <f t="shared" si="137"/>
        <v>0</v>
      </c>
      <c r="AI86" s="10">
        <f t="shared" ref="AI86:BN86" si="138">SUM(AI87:AI91)</f>
        <v>1248.2999999999997</v>
      </c>
      <c r="AJ86" s="10">
        <f t="shared" si="138"/>
        <v>490.90000000000003</v>
      </c>
      <c r="AK86" s="10">
        <f t="shared" si="138"/>
        <v>590.4</v>
      </c>
      <c r="AL86" s="10">
        <f t="shared" si="138"/>
        <v>1755</v>
      </c>
      <c r="AM86" s="10">
        <f t="shared" si="138"/>
        <v>440.6</v>
      </c>
      <c r="AN86" s="10">
        <f t="shared" si="138"/>
        <v>393.59999999999997</v>
      </c>
      <c r="AO86" s="10">
        <f t="shared" si="138"/>
        <v>448.1</v>
      </c>
      <c r="AP86" s="10">
        <f t="shared" si="138"/>
        <v>585.19999999999993</v>
      </c>
      <c r="AQ86" s="10">
        <f t="shared" si="138"/>
        <v>551.80000000000007</v>
      </c>
      <c r="AR86" s="10">
        <f t="shared" si="138"/>
        <v>80.099999999999994</v>
      </c>
      <c r="AS86" s="10">
        <f t="shared" si="138"/>
        <v>98.15</v>
      </c>
      <c r="AT86" s="10">
        <f t="shared" si="138"/>
        <v>96.25</v>
      </c>
      <c r="AU86" s="10">
        <f t="shared" si="138"/>
        <v>1215.55</v>
      </c>
      <c r="AV86" s="10">
        <f t="shared" si="138"/>
        <v>222.60000000000002</v>
      </c>
      <c r="AW86" s="10">
        <f t="shared" si="138"/>
        <v>288.20000000000005</v>
      </c>
      <c r="AX86" s="10">
        <f t="shared" si="138"/>
        <v>372</v>
      </c>
      <c r="AY86" s="10">
        <f t="shared" si="138"/>
        <v>410.95000000000005</v>
      </c>
      <c r="AZ86" s="10">
        <f t="shared" si="138"/>
        <v>606</v>
      </c>
      <c r="BA86" s="10">
        <f t="shared" si="138"/>
        <v>365.2</v>
      </c>
      <c r="BB86" s="10">
        <f t="shared" si="138"/>
        <v>415.79999999999995</v>
      </c>
      <c r="BC86" s="10">
        <f t="shared" si="138"/>
        <v>389.9</v>
      </c>
      <c r="BD86" s="10">
        <f t="shared" si="138"/>
        <v>116</v>
      </c>
      <c r="BE86" s="10">
        <f t="shared" si="138"/>
        <v>579.85</v>
      </c>
      <c r="BF86" s="10">
        <f t="shared" si="138"/>
        <v>573.79999999999995</v>
      </c>
      <c r="BG86" s="10">
        <f t="shared" si="138"/>
        <v>504.5</v>
      </c>
      <c r="BH86" s="10">
        <f t="shared" si="138"/>
        <v>1058.5</v>
      </c>
      <c r="BI86" s="10">
        <f t="shared" si="138"/>
        <v>682.19999999999993</v>
      </c>
      <c r="BJ86" s="10">
        <f t="shared" si="138"/>
        <v>584.79999999999995</v>
      </c>
      <c r="BK86" s="10">
        <f t="shared" si="138"/>
        <v>889.4</v>
      </c>
      <c r="BL86" s="10">
        <f t="shared" si="138"/>
        <v>161</v>
      </c>
      <c r="BM86" s="10">
        <f t="shared" si="138"/>
        <v>795.19999999999993</v>
      </c>
      <c r="BN86" s="10">
        <f t="shared" si="138"/>
        <v>516.40000000000009</v>
      </c>
      <c r="BO86" s="10">
        <f t="shared" ref="BO86:CA86" si="139">SUM(BO87:BO91)</f>
        <v>990.1</v>
      </c>
      <c r="BP86" s="10">
        <f t="shared" si="139"/>
        <v>312.84999999999997</v>
      </c>
      <c r="BQ86" s="10">
        <f t="shared" si="139"/>
        <v>674.30000000000007</v>
      </c>
      <c r="BR86" s="10">
        <f t="shared" si="139"/>
        <v>1665.9000000000005</v>
      </c>
      <c r="BS86" s="10">
        <f t="shared" si="139"/>
        <v>478.49999999999994</v>
      </c>
      <c r="BT86" s="10">
        <f t="shared" si="139"/>
        <v>559</v>
      </c>
      <c r="BU86" s="10">
        <f t="shared" si="139"/>
        <v>403.5</v>
      </c>
      <c r="BV86" s="10">
        <f t="shared" si="139"/>
        <v>646.20000000000005</v>
      </c>
      <c r="BW86" s="10">
        <f t="shared" si="139"/>
        <v>597.4</v>
      </c>
      <c r="BX86" s="10">
        <f t="shared" si="139"/>
        <v>808.30000000000007</v>
      </c>
      <c r="BY86" s="10">
        <f t="shared" si="139"/>
        <v>890.60000000000025</v>
      </c>
      <c r="BZ86" s="10">
        <f t="shared" si="139"/>
        <v>788.4</v>
      </c>
      <c r="CA86" s="10">
        <f t="shared" si="139"/>
        <v>1602.5999999999997</v>
      </c>
      <c r="CB86" s="10">
        <f t="shared" ref="CB86:CC86" si="140">SUM(CB87:CB91)</f>
        <v>1578.3000000000002</v>
      </c>
      <c r="CC86" s="10">
        <f t="shared" si="140"/>
        <v>1967.3</v>
      </c>
    </row>
    <row r="87" spans="1:81" x14ac:dyDescent="0.3">
      <c r="A87" s="20" t="s">
        <v>428</v>
      </c>
      <c r="B87" s="19" t="s">
        <v>412</v>
      </c>
      <c r="C87" s="12">
        <f>G87+H87+I87+F87+E87+D87</f>
        <v>25140.400000000001</v>
      </c>
      <c r="D87" s="12">
        <f>SUM(M87:Q87)</f>
        <v>0</v>
      </c>
      <c r="E87" s="12">
        <f>SUM(R87:AC87)</f>
        <v>0</v>
      </c>
      <c r="F87" s="12">
        <f>SUM(AD87:AO87)</f>
        <v>5366.9000000000005</v>
      </c>
      <c r="G87" s="12">
        <f>SUM(AP87:BA87)</f>
        <v>4672</v>
      </c>
      <c r="H87" s="12">
        <f>SUM(BB87:BM87)</f>
        <v>6572.2</v>
      </c>
      <c r="I87" s="12">
        <f>SUM(BN87:BY87)</f>
        <v>8529.3000000000011</v>
      </c>
      <c r="J87" s="12">
        <f>SUM(BZ87:CK87)</f>
        <v>5936.5999999999995</v>
      </c>
      <c r="K87" s="12"/>
      <c r="L87" s="12"/>
      <c r="M87" s="27">
        <f>SUMIFS(SALES!$L:$L,SALES!$A:$A,REPORT!$B$86,SALES!$F:$F,REPORT!$B87,SALES!$B:$B,REPORT!M$1)</f>
        <v>0</v>
      </c>
      <c r="N87" s="27">
        <f>SUMIFS(SALES!$L:$L,SALES!$A:$A,REPORT!$B$86,SALES!$F:$F,REPORT!$B87,SALES!$B:$B,REPORT!N$1)</f>
        <v>0</v>
      </c>
      <c r="O87" s="27">
        <f>SUMIFS(SALES!$L:$L,SALES!$A:$A,REPORT!$B$86,SALES!$F:$F,REPORT!$B87,SALES!$B:$B,REPORT!O$1)</f>
        <v>0</v>
      </c>
      <c r="P87" s="27">
        <f>SUMIFS(SALES!$L:$L,SALES!$A:$A,REPORT!$B$86,SALES!$F:$F,REPORT!$B87,SALES!$B:$B,REPORT!P$1)</f>
        <v>0</v>
      </c>
      <c r="Q87" s="27">
        <f>SUMIFS(SALES!$L:$L,SALES!$A:$A,REPORT!$B$86,SALES!$F:$F,REPORT!$B87,SALES!$B:$B,REPORT!Q$1)</f>
        <v>0</v>
      </c>
      <c r="R87" s="27">
        <f>SUMIFS(SALES!$L:$L,SALES!$A:$A,REPORT!$B$86,SALES!$F:$F,REPORT!$B87,SALES!$B:$B,REPORT!R$1)</f>
        <v>0</v>
      </c>
      <c r="S87" s="27">
        <f>SUMIFS(SALES!$L:$L,SALES!$A:$A,REPORT!$B$86,SALES!$F:$F,REPORT!$B87,SALES!$B:$B,REPORT!S$1)</f>
        <v>0</v>
      </c>
      <c r="T87" s="27">
        <f>SUMIFS(SALES!$L:$L,SALES!$A:$A,REPORT!$B$86,SALES!$F:$F,REPORT!$B87,SALES!$B:$B,REPORT!T$1)</f>
        <v>0</v>
      </c>
      <c r="U87" s="27">
        <f>SUMIFS(SALES!$L:$L,SALES!$A:$A,REPORT!$B$86,SALES!$F:$F,REPORT!$B87,SALES!$B:$B,REPORT!U$1)</f>
        <v>0</v>
      </c>
      <c r="V87" s="27">
        <f>SUMIFS(SALES!$L:$L,SALES!$A:$A,REPORT!$B$86,SALES!$F:$F,REPORT!$B87,SALES!$B:$B,REPORT!V$1)</f>
        <v>0</v>
      </c>
      <c r="W87" s="27">
        <f>SUMIFS(SALES!$L:$L,SALES!$A:$A,REPORT!$B$86,SALES!$F:$F,REPORT!$B87,SALES!$B:$B,REPORT!W$1)</f>
        <v>0</v>
      </c>
      <c r="X87" s="27">
        <f>SUMIFS(SALES!$L:$L,SALES!$A:$A,REPORT!$B$86,SALES!$F:$F,REPORT!$B87,SALES!$B:$B,REPORT!X$1)</f>
        <v>0</v>
      </c>
      <c r="Y87" s="27">
        <f>SUMIFS(SALES!$L:$L,SALES!$A:$A,REPORT!$B$86,SALES!$F:$F,REPORT!$B87,SALES!$B:$B,REPORT!Y$1)</f>
        <v>0</v>
      </c>
      <c r="Z87" s="27">
        <f>SUMIFS(SALES!$L:$L,SALES!$A:$A,REPORT!$B$86,SALES!$F:$F,REPORT!$B87,SALES!$B:$B,REPORT!Z$1)</f>
        <v>0</v>
      </c>
      <c r="AA87" s="27">
        <f>SUMIFS(SALES!$L:$L,SALES!$A:$A,REPORT!$B$86,SALES!$F:$F,REPORT!$B87,SALES!$B:$B,REPORT!AA$1)</f>
        <v>0</v>
      </c>
      <c r="AB87" s="27">
        <f>SUMIFS(SALES!$L:$L,SALES!$A:$A,REPORT!$B$86,SALES!$F:$F,REPORT!$B87,SALES!$B:$B,REPORT!AB$1)</f>
        <v>0</v>
      </c>
      <c r="AC87" s="27">
        <f>SUMIFS(SALES!$L:$L,SALES!$A:$A,REPORT!$B$86,SALES!$F:$F,REPORT!$B87,SALES!$B:$B,REPORT!AC$1)</f>
        <v>0</v>
      </c>
      <c r="AD87" s="27">
        <f>SUMIFS(SALES!$L:$L,SALES!$A:$A,REPORT!$B$86,SALES!$F:$F,REPORT!$B87,SALES!$B:$B,REPORT!AD$1)</f>
        <v>0</v>
      </c>
      <c r="AE87" s="27">
        <f>SUMIFS(SALES!$L:$L,SALES!$A:$A,REPORT!$B$86,SALES!$F:$F,REPORT!$B87,SALES!$B:$B,REPORT!AE$1)</f>
        <v>0</v>
      </c>
      <c r="AF87" s="27">
        <f>SUMIFS(SALES!$L:$L,SALES!$A:$A,REPORT!$B$86,SALES!$F:$F,REPORT!$B87,SALES!$B:$B,REPORT!AF$1)</f>
        <v>0</v>
      </c>
      <c r="AG87" s="27">
        <f>SUMIFS(SALES!$L:$L,SALES!$A:$A,REPORT!$B$86,SALES!$F:$F,REPORT!$B87,SALES!$B:$B,REPORT!AG$1)</f>
        <v>0</v>
      </c>
      <c r="AH87" s="27">
        <f>SUMIFS(SALES!$L:$L,SALES!$A:$A,REPORT!$B$86,SALES!$F:$F,REPORT!$B87,SALES!$B:$B,REPORT!AH$1)</f>
        <v>0</v>
      </c>
      <c r="AI87" s="27">
        <f>SUMIFS(SALES!$L:$L,SALES!$A:$A,REPORT!$B$86,SALES!$F:$F,REPORT!$B87,SALES!$B:$B,REPORT!AI$1)</f>
        <v>1248.2999999999997</v>
      </c>
      <c r="AJ87" s="27">
        <f>SUMIFS(SALES!$L:$L,SALES!$A:$A,REPORT!$B$86,SALES!$F:$F,REPORT!$B87,SALES!$B:$B,REPORT!AJ$1)</f>
        <v>490.90000000000003</v>
      </c>
      <c r="AK87" s="27">
        <f>SUMIFS(SALES!$L:$L,SALES!$A:$A,REPORT!$B$86,SALES!$F:$F,REPORT!$B87,SALES!$B:$B,REPORT!AK$1)</f>
        <v>590.4</v>
      </c>
      <c r="AL87" s="27">
        <f>SUMIFS(SALES!$L:$L,SALES!$A:$A,REPORT!$B$86,SALES!$F:$F,REPORT!$B87,SALES!$B:$B,REPORT!AL$1)</f>
        <v>1755</v>
      </c>
      <c r="AM87" s="27">
        <f>SUMIFS(SALES!$L:$L,SALES!$A:$A,REPORT!$B$86,SALES!$F:$F,REPORT!$B87,SALES!$B:$B,REPORT!AM$1)</f>
        <v>440.6</v>
      </c>
      <c r="AN87" s="27">
        <f>SUMIFS(SALES!$L:$L,SALES!$A:$A,REPORT!$B$86,SALES!$F:$F,REPORT!$B87,SALES!$B:$B,REPORT!AN$1)</f>
        <v>393.59999999999997</v>
      </c>
      <c r="AO87" s="27">
        <f>SUMIFS(SALES!$L:$L,SALES!$A:$A,REPORT!$B$86,SALES!$F:$F,REPORT!$B87,SALES!$B:$B,REPORT!AO$1)</f>
        <v>448.1</v>
      </c>
      <c r="AP87" s="27">
        <f>SUMIFS(SALES!$L:$L,SALES!$A:$A,REPORT!$B$86,SALES!$F:$F,REPORT!$B87,SALES!$B:$B,REPORT!AP$1)</f>
        <v>585.19999999999993</v>
      </c>
      <c r="AQ87" s="27">
        <f>SUMIFS(SALES!$L:$L,SALES!$A:$A,REPORT!$B$86,SALES!$F:$F,REPORT!$B87,SALES!$B:$B,REPORT!AQ$1)</f>
        <v>551.80000000000007</v>
      </c>
      <c r="AR87" s="27">
        <f>SUMIFS(SALES!$L:$L,SALES!$A:$A,REPORT!$B$86,SALES!$F:$F,REPORT!$B87,SALES!$B:$B,REPORT!AR$1)</f>
        <v>80.099999999999994</v>
      </c>
      <c r="AS87" s="27">
        <f>SUMIFS(SALES!$L:$L,SALES!$A:$A,REPORT!$B$86,SALES!$F:$F,REPORT!$B87,SALES!$B:$B,REPORT!AS$1)</f>
        <v>56.900000000000006</v>
      </c>
      <c r="AT87" s="27">
        <f>SUMIFS(SALES!$L:$L,SALES!$A:$A,REPORT!$B$86,SALES!$F:$F,REPORT!$B87,SALES!$B:$B,REPORT!AT$1)</f>
        <v>0</v>
      </c>
      <c r="AU87" s="27">
        <f>SUMIFS(SALES!$L:$L,SALES!$A:$A,REPORT!$B$86,SALES!$F:$F,REPORT!$B87,SALES!$B:$B,REPORT!AU$1)</f>
        <v>1201.8</v>
      </c>
      <c r="AV87" s="27">
        <f>SUMIFS(SALES!$L:$L,SALES!$A:$A,REPORT!$B$86,SALES!$F:$F,REPORT!$B87,SALES!$B:$B,REPORT!AV$1)</f>
        <v>222.60000000000002</v>
      </c>
      <c r="AW87" s="27">
        <f>SUMIFS(SALES!$L:$L,SALES!$A:$A,REPORT!$B$86,SALES!$F:$F,REPORT!$B87,SALES!$B:$B,REPORT!AW$1)</f>
        <v>260.70000000000005</v>
      </c>
      <c r="AX87" s="27">
        <f>SUMIFS(SALES!$L:$L,SALES!$A:$A,REPORT!$B$86,SALES!$F:$F,REPORT!$B87,SALES!$B:$B,REPORT!AX$1)</f>
        <v>344.5</v>
      </c>
      <c r="AY87" s="27">
        <f>SUMIFS(SALES!$L:$L,SALES!$A:$A,REPORT!$B$86,SALES!$F:$F,REPORT!$B87,SALES!$B:$B,REPORT!AY$1)</f>
        <v>397.20000000000005</v>
      </c>
      <c r="AZ87" s="27">
        <f>SUMIFS(SALES!$L:$L,SALES!$A:$A,REPORT!$B$86,SALES!$F:$F,REPORT!$B87,SALES!$B:$B,REPORT!AZ$1)</f>
        <v>606</v>
      </c>
      <c r="BA87" s="27">
        <f>SUMIFS(SALES!$L:$L,SALES!$A:$A,REPORT!$B$86,SALES!$F:$F,REPORT!$B87,SALES!$B:$B,REPORT!BA$1)</f>
        <v>365.2</v>
      </c>
      <c r="BB87" s="27">
        <f>SUMIFS(SALES!$L:$L,SALES!$A:$A,REPORT!$B$86,SALES!$F:$F,REPORT!$B87,SALES!$B:$B,REPORT!BB$1)</f>
        <v>388.29999999999995</v>
      </c>
      <c r="BC87" s="27">
        <f>SUMIFS(SALES!$L:$L,SALES!$A:$A,REPORT!$B$86,SALES!$F:$F,REPORT!$B87,SALES!$B:$B,REPORT!BC$1)</f>
        <v>389.9</v>
      </c>
      <c r="BD87" s="27">
        <f>SUMIFS(SALES!$L:$L,SALES!$A:$A,REPORT!$B$86,SALES!$F:$F,REPORT!$B87,SALES!$B:$B,REPORT!BD$1)</f>
        <v>116</v>
      </c>
      <c r="BE87" s="27">
        <f>SUMIFS(SALES!$L:$L,SALES!$A:$A,REPORT!$B$86,SALES!$F:$F,REPORT!$B87,SALES!$B:$B,REPORT!BE$1)</f>
        <v>538.6</v>
      </c>
      <c r="BF87" s="27">
        <f>SUMIFS(SALES!$L:$L,SALES!$A:$A,REPORT!$B$86,SALES!$F:$F,REPORT!$B87,SALES!$B:$B,REPORT!BF$1)</f>
        <v>518.79999999999995</v>
      </c>
      <c r="BG87" s="27">
        <f>SUMIFS(SALES!$L:$L,SALES!$A:$A,REPORT!$B$86,SALES!$F:$F,REPORT!$B87,SALES!$B:$B,REPORT!BG$1)</f>
        <v>449.5</v>
      </c>
      <c r="BH87" s="27">
        <f>SUMIFS(SALES!$L:$L,SALES!$A:$A,REPORT!$B$86,SALES!$F:$F,REPORT!$B87,SALES!$B:$B,REPORT!BH$1)</f>
        <v>1058.5</v>
      </c>
      <c r="BI87" s="27">
        <f>SUMIFS(SALES!$L:$L,SALES!$A:$A,REPORT!$B$86,SALES!$F:$F,REPORT!$B87,SALES!$B:$B,REPORT!BI$1)</f>
        <v>682.19999999999993</v>
      </c>
      <c r="BJ87" s="27">
        <f>SUMIFS(SALES!$L:$L,SALES!$A:$A,REPORT!$B$86,SALES!$F:$F,REPORT!$B87,SALES!$B:$B,REPORT!BJ$1)</f>
        <v>584.79999999999995</v>
      </c>
      <c r="BK87" s="27">
        <f>SUMIFS(SALES!$L:$L,SALES!$A:$A,REPORT!$B$86,SALES!$F:$F,REPORT!$B87,SALES!$B:$B,REPORT!BK$1)</f>
        <v>889.4</v>
      </c>
      <c r="BL87" s="27">
        <f>SUMIFS(SALES!$L:$L,SALES!$A:$A,REPORT!$B$86,SALES!$F:$F,REPORT!$B87,SALES!$B:$B,REPORT!BL$1)</f>
        <v>161</v>
      </c>
      <c r="BM87" s="27">
        <f>SUMIFS(SALES!$L:$L,SALES!$A:$A,REPORT!$B$86,SALES!$F:$F,REPORT!$B87,SALES!$B:$B,REPORT!BM$1)</f>
        <v>795.19999999999993</v>
      </c>
      <c r="BN87" s="27">
        <f>SUMIFS(SALES!$L:$L,SALES!$A:$A,REPORT!$B$86,SALES!$F:$F,REPORT!$B87,SALES!$B:$B,REPORT!BN$1)</f>
        <v>516.40000000000009</v>
      </c>
      <c r="BO87" s="27">
        <f>SUMIFS(SALES!$L:$L,SALES!$A:$A,REPORT!$B$86,SALES!$F:$F,REPORT!$B87,SALES!$B:$B,REPORT!BO$1)</f>
        <v>990.1</v>
      </c>
      <c r="BP87" s="27">
        <f>SUMIFS(SALES!$L:$L,SALES!$A:$A,REPORT!$B$86,SALES!$F:$F,REPORT!$B87,SALES!$B:$B,REPORT!BP$1)</f>
        <v>299.09999999999997</v>
      </c>
      <c r="BQ87" s="27">
        <f>SUMIFS(SALES!$L:$L,SALES!$A:$A,REPORT!$B$86,SALES!$F:$F,REPORT!$B87,SALES!$B:$B,REPORT!BQ$1)</f>
        <v>674.30000000000007</v>
      </c>
      <c r="BR87" s="27">
        <f>SUMIFS(SALES!$L:$L,SALES!$A:$A,REPORT!$B$86,SALES!$F:$F,REPORT!$B87,SALES!$B:$B,REPORT!BR$1)</f>
        <v>1665.9000000000005</v>
      </c>
      <c r="BS87" s="27">
        <f>SUMIFS(SALES!$L:$L,SALES!$A:$A,REPORT!$B$86,SALES!$F:$F,REPORT!$B87,SALES!$B:$B,REPORT!BS$1)</f>
        <v>478.49999999999994</v>
      </c>
      <c r="BT87" s="27">
        <f>SUMIFS(SALES!$L:$L,SALES!$A:$A,REPORT!$B$86,SALES!$F:$F,REPORT!$B87,SALES!$B:$B,REPORT!BT$1)</f>
        <v>559</v>
      </c>
      <c r="BU87" s="27">
        <f>SUMIFS(SALES!$L:$L,SALES!$A:$A,REPORT!$B$86,SALES!$F:$F,REPORT!$B87,SALES!$B:$B,REPORT!BU$1)</f>
        <v>403.5</v>
      </c>
      <c r="BV87" s="27">
        <f>SUMIFS(SALES!$L:$L,SALES!$A:$A,REPORT!$B$86,SALES!$F:$F,REPORT!$B87,SALES!$B:$B,REPORT!BV$1)</f>
        <v>646.20000000000005</v>
      </c>
      <c r="BW87" s="27">
        <f>SUMIFS(SALES!$L:$L,SALES!$A:$A,REPORT!$B$86,SALES!$F:$F,REPORT!$B87,SALES!$B:$B,REPORT!BW$1)</f>
        <v>597.4</v>
      </c>
      <c r="BX87" s="27">
        <f>SUMIFS(SALES!$L:$L,SALES!$A:$A,REPORT!$B$86,SALES!$F:$F,REPORT!$B87,SALES!$B:$B,REPORT!BX$1)</f>
        <v>808.30000000000007</v>
      </c>
      <c r="BY87" s="27">
        <f>SUMIFS(SALES!$L:$L,SALES!$A:$A,REPORT!$B$86,SALES!$F:$F,REPORT!$B87,SALES!$B:$B,REPORT!BY$1)</f>
        <v>890.60000000000025</v>
      </c>
      <c r="BZ87" s="27">
        <f>SUMIFS(SALES!$L:$L,SALES!$A:$A,REPORT!$B$86,SALES!$F:$F,REPORT!$B87,SALES!$B:$B,REPORT!BZ$1)</f>
        <v>788.4</v>
      </c>
      <c r="CA87" s="27">
        <f>SUMIFS(SALES!$L:$L,SALES!$A:$A,REPORT!$B$86,SALES!$F:$F,REPORT!$B87,SALES!$B:$B,REPORT!CA$1)</f>
        <v>1602.5999999999997</v>
      </c>
      <c r="CB87" s="27">
        <f>SUMIFS(SALES!$L:$L,SALES!$A:$A,REPORT!$B$86,SALES!$F:$F,REPORT!$B87,SALES!$B:$B,REPORT!CB$1)</f>
        <v>1578.3000000000002</v>
      </c>
      <c r="CC87" s="27">
        <f>SUMIFS(SALES!$L:$L,SALES!$A:$A,REPORT!$B$86,SALES!$F:$F,REPORT!$B87,SALES!$B:$B,REPORT!CC$1)</f>
        <v>1967.3</v>
      </c>
    </row>
    <row r="88" spans="1:81" x14ac:dyDescent="0.3">
      <c r="A88" s="20" t="s">
        <v>428</v>
      </c>
      <c r="B88" s="19" t="s">
        <v>421</v>
      </c>
      <c r="C88" s="12">
        <f>G88+H88+I88+F88+E88+D88</f>
        <v>0</v>
      </c>
      <c r="D88" s="12">
        <f>SUM(M88:Q88)</f>
        <v>0</v>
      </c>
      <c r="E88" s="12">
        <f>SUM(R88:AC88)</f>
        <v>0</v>
      </c>
      <c r="F88" s="12">
        <f>SUM(AD88:AO88)</f>
        <v>0</v>
      </c>
      <c r="G88" s="12">
        <f>SUM(AP88:BA88)</f>
        <v>0</v>
      </c>
      <c r="H88" s="12">
        <f>SUM(BB88:BM88)</f>
        <v>0</v>
      </c>
      <c r="I88" s="12">
        <f>SUM(BN88:BY88)</f>
        <v>0</v>
      </c>
      <c r="J88" s="12">
        <f>SUM(BZ88:CK88)</f>
        <v>0</v>
      </c>
      <c r="K88" s="12"/>
      <c r="L88" s="12"/>
      <c r="M88" s="27">
        <f>SUMIFS(SALES!$L:$L,SALES!$A:$A,REPORT!$B$86,SALES!$F:$F,REPORT!$B88,SALES!$B:$B,REPORT!M$1)</f>
        <v>0</v>
      </c>
      <c r="N88" s="27">
        <f>SUMIFS(SALES!$L:$L,SALES!$A:$A,REPORT!$B$86,SALES!$F:$F,REPORT!$B88,SALES!$B:$B,REPORT!N$1)</f>
        <v>0</v>
      </c>
      <c r="O88" s="27">
        <f>SUMIFS(SALES!$L:$L,SALES!$A:$A,REPORT!$B$86,SALES!$F:$F,REPORT!$B88,SALES!$B:$B,REPORT!O$1)</f>
        <v>0</v>
      </c>
      <c r="P88" s="27">
        <f>SUMIFS(SALES!$L:$L,SALES!$A:$A,REPORT!$B$86,SALES!$F:$F,REPORT!$B88,SALES!$B:$B,REPORT!P$1)</f>
        <v>0</v>
      </c>
      <c r="Q88" s="27">
        <f>SUMIFS(SALES!$L:$L,SALES!$A:$A,REPORT!$B$86,SALES!$F:$F,REPORT!$B88,SALES!$B:$B,REPORT!Q$1)</f>
        <v>0</v>
      </c>
      <c r="R88" s="27">
        <f>SUMIFS(SALES!$L:$L,SALES!$A:$A,REPORT!$B$86,SALES!$F:$F,REPORT!$B88,SALES!$B:$B,REPORT!R$1)</f>
        <v>0</v>
      </c>
      <c r="S88" s="27">
        <f>SUMIFS(SALES!$L:$L,SALES!$A:$A,REPORT!$B$86,SALES!$F:$F,REPORT!$B88,SALES!$B:$B,REPORT!S$1)</f>
        <v>0</v>
      </c>
      <c r="T88" s="27">
        <f>SUMIFS(SALES!$L:$L,SALES!$A:$A,REPORT!$B$86,SALES!$F:$F,REPORT!$B88,SALES!$B:$B,REPORT!T$1)</f>
        <v>0</v>
      </c>
      <c r="U88" s="27">
        <f>SUMIFS(SALES!$L:$L,SALES!$A:$A,REPORT!$B$86,SALES!$F:$F,REPORT!$B88,SALES!$B:$B,REPORT!U$1)</f>
        <v>0</v>
      </c>
      <c r="V88" s="27">
        <f>SUMIFS(SALES!$L:$L,SALES!$A:$A,REPORT!$B$86,SALES!$F:$F,REPORT!$B88,SALES!$B:$B,REPORT!V$1)</f>
        <v>0</v>
      </c>
      <c r="W88" s="27">
        <f>SUMIFS(SALES!$L:$L,SALES!$A:$A,REPORT!$B$86,SALES!$F:$F,REPORT!$B88,SALES!$B:$B,REPORT!W$1)</f>
        <v>0</v>
      </c>
      <c r="X88" s="27">
        <f>SUMIFS(SALES!$L:$L,SALES!$A:$A,REPORT!$B$86,SALES!$F:$F,REPORT!$B88,SALES!$B:$B,REPORT!X$1)</f>
        <v>0</v>
      </c>
      <c r="Y88" s="27">
        <f>SUMIFS(SALES!$L:$L,SALES!$A:$A,REPORT!$B$86,SALES!$F:$F,REPORT!$B88,SALES!$B:$B,REPORT!Y$1)</f>
        <v>0</v>
      </c>
      <c r="Z88" s="27">
        <f>SUMIFS(SALES!$L:$L,SALES!$A:$A,REPORT!$B$86,SALES!$F:$F,REPORT!$B88,SALES!$B:$B,REPORT!Z$1)</f>
        <v>0</v>
      </c>
      <c r="AA88" s="27">
        <f>SUMIFS(SALES!$L:$L,SALES!$A:$A,REPORT!$B$86,SALES!$F:$F,REPORT!$B88,SALES!$B:$B,REPORT!AA$1)</f>
        <v>0</v>
      </c>
      <c r="AB88" s="27">
        <f>SUMIFS(SALES!$L:$L,SALES!$A:$A,REPORT!$B$86,SALES!$F:$F,REPORT!$B88,SALES!$B:$B,REPORT!AB$1)</f>
        <v>0</v>
      </c>
      <c r="AC88" s="27">
        <f>SUMIFS(SALES!$L:$L,SALES!$A:$A,REPORT!$B$86,SALES!$F:$F,REPORT!$B88,SALES!$B:$B,REPORT!AC$1)</f>
        <v>0</v>
      </c>
      <c r="AD88" s="27">
        <f>SUMIFS(SALES!$L:$L,SALES!$A:$A,REPORT!$B$86,SALES!$F:$F,REPORT!$B88,SALES!$B:$B,REPORT!AD$1)</f>
        <v>0</v>
      </c>
      <c r="AE88" s="27">
        <f>SUMIFS(SALES!$L:$L,SALES!$A:$A,REPORT!$B$86,SALES!$F:$F,REPORT!$B88,SALES!$B:$B,REPORT!AE$1)</f>
        <v>0</v>
      </c>
      <c r="AF88" s="27">
        <f>SUMIFS(SALES!$L:$L,SALES!$A:$A,REPORT!$B$86,SALES!$F:$F,REPORT!$B88,SALES!$B:$B,REPORT!AF$1)</f>
        <v>0</v>
      </c>
      <c r="AG88" s="27">
        <f>SUMIFS(SALES!$L:$L,SALES!$A:$A,REPORT!$B$86,SALES!$F:$F,REPORT!$B88,SALES!$B:$B,REPORT!AG$1)</f>
        <v>0</v>
      </c>
      <c r="AH88" s="27">
        <f>SUMIFS(SALES!$L:$L,SALES!$A:$A,REPORT!$B$86,SALES!$F:$F,REPORT!$B88,SALES!$B:$B,REPORT!AH$1)</f>
        <v>0</v>
      </c>
      <c r="AI88" s="27">
        <f>SUMIFS(SALES!$L:$L,SALES!$A:$A,REPORT!$B$86,SALES!$F:$F,REPORT!$B88,SALES!$B:$B,REPORT!AI$1)</f>
        <v>0</v>
      </c>
      <c r="AJ88" s="27">
        <f>SUMIFS(SALES!$L:$L,SALES!$A:$A,REPORT!$B$86,SALES!$F:$F,REPORT!$B88,SALES!$B:$B,REPORT!AJ$1)</f>
        <v>0</v>
      </c>
      <c r="AK88" s="27">
        <f>SUMIFS(SALES!$L:$L,SALES!$A:$A,REPORT!$B$86,SALES!$F:$F,REPORT!$B88,SALES!$B:$B,REPORT!AK$1)</f>
        <v>0</v>
      </c>
      <c r="AL88" s="27">
        <f>SUMIFS(SALES!$L:$L,SALES!$A:$A,REPORT!$B$86,SALES!$F:$F,REPORT!$B88,SALES!$B:$B,REPORT!AL$1)</f>
        <v>0</v>
      </c>
      <c r="AM88" s="27">
        <f>SUMIFS(SALES!$L:$L,SALES!$A:$A,REPORT!$B$86,SALES!$F:$F,REPORT!$B88,SALES!$B:$B,REPORT!AM$1)</f>
        <v>0</v>
      </c>
      <c r="AN88" s="27">
        <f>SUMIFS(SALES!$L:$L,SALES!$A:$A,REPORT!$B$86,SALES!$F:$F,REPORT!$B88,SALES!$B:$B,REPORT!AN$1)</f>
        <v>0</v>
      </c>
      <c r="AO88" s="27">
        <f>SUMIFS(SALES!$L:$L,SALES!$A:$A,REPORT!$B$86,SALES!$F:$F,REPORT!$B88,SALES!$B:$B,REPORT!AO$1)</f>
        <v>0</v>
      </c>
      <c r="AP88" s="27">
        <f>SUMIFS(SALES!$L:$L,SALES!$A:$A,REPORT!$B$86,SALES!$F:$F,REPORT!$B88,SALES!$B:$B,REPORT!AP$1)</f>
        <v>0</v>
      </c>
      <c r="AQ88" s="27">
        <f>SUMIFS(SALES!$L:$L,SALES!$A:$A,REPORT!$B$86,SALES!$F:$F,REPORT!$B88,SALES!$B:$B,REPORT!AQ$1)</f>
        <v>0</v>
      </c>
      <c r="AR88" s="27">
        <f>SUMIFS(SALES!$L:$L,SALES!$A:$A,REPORT!$B$86,SALES!$F:$F,REPORT!$B88,SALES!$B:$B,REPORT!AR$1)</f>
        <v>0</v>
      </c>
      <c r="AS88" s="27">
        <f>SUMIFS(SALES!$L:$L,SALES!$A:$A,REPORT!$B$86,SALES!$F:$F,REPORT!$B88,SALES!$B:$B,REPORT!AS$1)</f>
        <v>0</v>
      </c>
      <c r="AT88" s="27">
        <f>SUMIFS(SALES!$L:$L,SALES!$A:$A,REPORT!$B$86,SALES!$F:$F,REPORT!$B88,SALES!$B:$B,REPORT!AT$1)</f>
        <v>0</v>
      </c>
      <c r="AU88" s="27">
        <f>SUMIFS(SALES!$L:$L,SALES!$A:$A,REPORT!$B$86,SALES!$F:$F,REPORT!$B88,SALES!$B:$B,REPORT!AU$1)</f>
        <v>0</v>
      </c>
      <c r="AV88" s="27">
        <f>SUMIFS(SALES!$L:$L,SALES!$A:$A,REPORT!$B$86,SALES!$F:$F,REPORT!$B88,SALES!$B:$B,REPORT!AV$1)</f>
        <v>0</v>
      </c>
      <c r="AW88" s="27">
        <f>SUMIFS(SALES!$L:$L,SALES!$A:$A,REPORT!$B$86,SALES!$F:$F,REPORT!$B88,SALES!$B:$B,REPORT!AW$1)</f>
        <v>0</v>
      </c>
      <c r="AX88" s="27">
        <f>SUMIFS(SALES!$L:$L,SALES!$A:$A,REPORT!$B$86,SALES!$F:$F,REPORT!$B88,SALES!$B:$B,REPORT!AX$1)</f>
        <v>0</v>
      </c>
      <c r="AY88" s="27">
        <f>SUMIFS(SALES!$L:$L,SALES!$A:$A,REPORT!$B$86,SALES!$F:$F,REPORT!$B88,SALES!$B:$B,REPORT!AY$1)</f>
        <v>0</v>
      </c>
      <c r="AZ88" s="27">
        <f>SUMIFS(SALES!$L:$L,SALES!$A:$A,REPORT!$B$86,SALES!$F:$F,REPORT!$B88,SALES!$B:$B,REPORT!AZ$1)</f>
        <v>0</v>
      </c>
      <c r="BA88" s="27">
        <f>SUMIFS(SALES!$L:$L,SALES!$A:$A,REPORT!$B$86,SALES!$F:$F,REPORT!$B88,SALES!$B:$B,REPORT!BA$1)</f>
        <v>0</v>
      </c>
      <c r="BB88" s="27">
        <f>SUMIFS(SALES!$L:$L,SALES!$A:$A,REPORT!$B$86,SALES!$F:$F,REPORT!$B88,SALES!$B:$B,REPORT!BB$1)</f>
        <v>0</v>
      </c>
      <c r="BC88" s="27">
        <f>SUMIFS(SALES!$L:$L,SALES!$A:$A,REPORT!$B$86,SALES!$F:$F,REPORT!$B88,SALES!$B:$B,REPORT!BC$1)</f>
        <v>0</v>
      </c>
      <c r="BD88" s="27">
        <f>SUMIFS(SALES!$L:$L,SALES!$A:$A,REPORT!$B$86,SALES!$F:$F,REPORT!$B88,SALES!$B:$B,REPORT!BD$1)</f>
        <v>0</v>
      </c>
      <c r="BE88" s="27">
        <f>SUMIFS(SALES!$L:$L,SALES!$A:$A,REPORT!$B$86,SALES!$F:$F,REPORT!$B88,SALES!$B:$B,REPORT!BE$1)</f>
        <v>0</v>
      </c>
      <c r="BF88" s="27">
        <f>SUMIFS(SALES!$L:$L,SALES!$A:$A,REPORT!$B$86,SALES!$F:$F,REPORT!$B88,SALES!$B:$B,REPORT!BF$1)</f>
        <v>0</v>
      </c>
      <c r="BG88" s="27">
        <f>SUMIFS(SALES!$L:$L,SALES!$A:$A,REPORT!$B$86,SALES!$F:$F,REPORT!$B88,SALES!$B:$B,REPORT!BG$1)</f>
        <v>0</v>
      </c>
      <c r="BH88" s="27">
        <f>SUMIFS(SALES!$L:$L,SALES!$A:$A,REPORT!$B$86,SALES!$F:$F,REPORT!$B88,SALES!$B:$B,REPORT!BH$1)</f>
        <v>0</v>
      </c>
      <c r="BI88" s="27">
        <f>SUMIFS(SALES!$L:$L,SALES!$A:$A,REPORT!$B$86,SALES!$F:$F,REPORT!$B88,SALES!$B:$B,REPORT!BI$1)</f>
        <v>0</v>
      </c>
      <c r="BJ88" s="27">
        <f>SUMIFS(SALES!$L:$L,SALES!$A:$A,REPORT!$B$86,SALES!$F:$F,REPORT!$B88,SALES!$B:$B,REPORT!BJ$1)</f>
        <v>0</v>
      </c>
      <c r="BK88" s="27">
        <f>SUMIFS(SALES!$L:$L,SALES!$A:$A,REPORT!$B$86,SALES!$F:$F,REPORT!$B88,SALES!$B:$B,REPORT!BK$1)</f>
        <v>0</v>
      </c>
      <c r="BL88" s="27">
        <f>SUMIFS(SALES!$L:$L,SALES!$A:$A,REPORT!$B$86,SALES!$F:$F,REPORT!$B88,SALES!$B:$B,REPORT!BL$1)</f>
        <v>0</v>
      </c>
      <c r="BM88" s="27">
        <f>SUMIFS(SALES!$L:$L,SALES!$A:$A,REPORT!$B$86,SALES!$F:$F,REPORT!$B88,SALES!$B:$B,REPORT!BM$1)</f>
        <v>0</v>
      </c>
      <c r="BN88" s="27">
        <f>SUMIFS(SALES!$L:$L,SALES!$A:$A,REPORT!$B$86,SALES!$F:$F,REPORT!$B88,SALES!$B:$B,REPORT!BN$1)</f>
        <v>0</v>
      </c>
      <c r="BO88" s="27">
        <f>SUMIFS(SALES!$L:$L,SALES!$A:$A,REPORT!$B$86,SALES!$F:$F,REPORT!$B88,SALES!$B:$B,REPORT!BO$1)</f>
        <v>0</v>
      </c>
      <c r="BP88" s="27">
        <f>SUMIFS(SALES!$L:$L,SALES!$A:$A,REPORT!$B$86,SALES!$F:$F,REPORT!$B88,SALES!$B:$B,REPORT!BP$1)</f>
        <v>0</v>
      </c>
      <c r="BQ88" s="27">
        <f>SUMIFS(SALES!$L:$L,SALES!$A:$A,REPORT!$B$86,SALES!$F:$F,REPORT!$B88,SALES!$B:$B,REPORT!BQ$1)</f>
        <v>0</v>
      </c>
      <c r="BR88" s="27">
        <f>SUMIFS(SALES!$L:$L,SALES!$A:$A,REPORT!$B$86,SALES!$F:$F,REPORT!$B88,SALES!$B:$B,REPORT!BR$1)</f>
        <v>0</v>
      </c>
      <c r="BS88" s="27">
        <f>SUMIFS(SALES!$L:$L,SALES!$A:$A,REPORT!$B$86,SALES!$F:$F,REPORT!$B88,SALES!$B:$B,REPORT!BS$1)</f>
        <v>0</v>
      </c>
      <c r="BT88" s="27">
        <f>SUMIFS(SALES!$L:$L,SALES!$A:$A,REPORT!$B$86,SALES!$F:$F,REPORT!$B88,SALES!$B:$B,REPORT!BT$1)</f>
        <v>0</v>
      </c>
      <c r="BU88" s="27">
        <f>SUMIFS(SALES!$L:$L,SALES!$A:$A,REPORT!$B$86,SALES!$F:$F,REPORT!$B88,SALES!$B:$B,REPORT!BU$1)</f>
        <v>0</v>
      </c>
      <c r="BV88" s="27">
        <f>SUMIFS(SALES!$L:$L,SALES!$A:$A,REPORT!$B$86,SALES!$F:$F,REPORT!$B88,SALES!$B:$B,REPORT!BV$1)</f>
        <v>0</v>
      </c>
      <c r="BW88" s="27">
        <f>SUMIFS(SALES!$L:$L,SALES!$A:$A,REPORT!$B$86,SALES!$F:$F,REPORT!$B88,SALES!$B:$B,REPORT!BW$1)</f>
        <v>0</v>
      </c>
      <c r="BX88" s="27">
        <f>SUMIFS(SALES!$L:$L,SALES!$A:$A,REPORT!$B$86,SALES!$F:$F,REPORT!$B88,SALES!$B:$B,REPORT!BX$1)</f>
        <v>0</v>
      </c>
      <c r="BY88" s="27">
        <f>SUMIFS(SALES!$L:$L,SALES!$A:$A,REPORT!$B$86,SALES!$F:$F,REPORT!$B88,SALES!$B:$B,REPORT!BY$1)</f>
        <v>0</v>
      </c>
      <c r="BZ88" s="27">
        <f>SUMIFS(SALES!$L:$L,SALES!$A:$A,REPORT!$B$86,SALES!$F:$F,REPORT!$B88,SALES!$B:$B,REPORT!BZ$1)</f>
        <v>0</v>
      </c>
      <c r="CA88" s="27">
        <f>SUMIFS(SALES!$L:$L,SALES!$A:$A,REPORT!$B$86,SALES!$F:$F,REPORT!$B88,SALES!$B:$B,REPORT!CA$1)</f>
        <v>0</v>
      </c>
      <c r="CB88" s="27">
        <f>SUMIFS(SALES!$L:$L,SALES!$A:$A,REPORT!$B$86,SALES!$F:$F,REPORT!$B88,SALES!$B:$B,REPORT!CB$1)</f>
        <v>0</v>
      </c>
      <c r="CC88" s="27">
        <f>SUMIFS(SALES!$L:$L,SALES!$A:$A,REPORT!$B$86,SALES!$F:$F,REPORT!$B88,SALES!$B:$B,REPORT!CC$1)</f>
        <v>0</v>
      </c>
    </row>
    <row r="89" spans="1:81" x14ac:dyDescent="0.3">
      <c r="A89" s="20" t="s">
        <v>428</v>
      </c>
      <c r="B89" s="19" t="s">
        <v>413</v>
      </c>
      <c r="C89" s="12">
        <f>G89+H89+I89+F89+E89+D89</f>
        <v>412.5</v>
      </c>
      <c r="D89" s="12">
        <f>SUM(M89:Q89)</f>
        <v>0</v>
      </c>
      <c r="E89" s="12">
        <f>SUM(R89:AC89)</f>
        <v>0</v>
      </c>
      <c r="F89" s="12">
        <f>SUM(AD89:AO89)</f>
        <v>0</v>
      </c>
      <c r="G89" s="12">
        <f>SUM(AP89:BA89)</f>
        <v>220</v>
      </c>
      <c r="H89" s="12">
        <f>SUM(BB89:BM89)</f>
        <v>178.75</v>
      </c>
      <c r="I89" s="12">
        <f>SUM(BN89:BY89)</f>
        <v>13.75</v>
      </c>
      <c r="J89" s="12">
        <f>SUM(BZ89:CK89)</f>
        <v>0</v>
      </c>
      <c r="K89" s="12"/>
      <c r="L89" s="12"/>
      <c r="M89" s="27">
        <f>SUMIFS(SALES!$L:$L,SALES!$A:$A,REPORT!$B$86,SALES!$F:$F,REPORT!$B89,SALES!$B:$B,REPORT!M$1)</f>
        <v>0</v>
      </c>
      <c r="N89" s="27">
        <f>SUMIFS(SALES!$L:$L,SALES!$A:$A,REPORT!$B$86,SALES!$F:$F,REPORT!$B89,SALES!$B:$B,REPORT!N$1)</f>
        <v>0</v>
      </c>
      <c r="O89" s="27">
        <f>SUMIFS(SALES!$L:$L,SALES!$A:$A,REPORT!$B$86,SALES!$F:$F,REPORT!$B89,SALES!$B:$B,REPORT!O$1)</f>
        <v>0</v>
      </c>
      <c r="P89" s="27">
        <f>SUMIFS(SALES!$L:$L,SALES!$A:$A,REPORT!$B$86,SALES!$F:$F,REPORT!$B89,SALES!$B:$B,REPORT!P$1)</f>
        <v>0</v>
      </c>
      <c r="Q89" s="27">
        <f>SUMIFS(SALES!$L:$L,SALES!$A:$A,REPORT!$B$86,SALES!$F:$F,REPORT!$B89,SALES!$B:$B,REPORT!Q$1)</f>
        <v>0</v>
      </c>
      <c r="R89" s="27">
        <f>SUMIFS(SALES!$L:$L,SALES!$A:$A,REPORT!$B$86,SALES!$F:$F,REPORT!$B89,SALES!$B:$B,REPORT!R$1)</f>
        <v>0</v>
      </c>
      <c r="S89" s="27">
        <f>SUMIFS(SALES!$L:$L,SALES!$A:$A,REPORT!$B$86,SALES!$F:$F,REPORT!$B89,SALES!$B:$B,REPORT!S$1)</f>
        <v>0</v>
      </c>
      <c r="T89" s="27">
        <f>SUMIFS(SALES!$L:$L,SALES!$A:$A,REPORT!$B$86,SALES!$F:$F,REPORT!$B89,SALES!$B:$B,REPORT!T$1)</f>
        <v>0</v>
      </c>
      <c r="U89" s="27">
        <f>SUMIFS(SALES!$L:$L,SALES!$A:$A,REPORT!$B$86,SALES!$F:$F,REPORT!$B89,SALES!$B:$B,REPORT!U$1)</f>
        <v>0</v>
      </c>
      <c r="V89" s="27">
        <f>SUMIFS(SALES!$L:$L,SALES!$A:$A,REPORT!$B$86,SALES!$F:$F,REPORT!$B89,SALES!$B:$B,REPORT!V$1)</f>
        <v>0</v>
      </c>
      <c r="W89" s="27">
        <f>SUMIFS(SALES!$L:$L,SALES!$A:$A,REPORT!$B$86,SALES!$F:$F,REPORT!$B89,SALES!$B:$B,REPORT!W$1)</f>
        <v>0</v>
      </c>
      <c r="X89" s="27">
        <f>SUMIFS(SALES!$L:$L,SALES!$A:$A,REPORT!$B$86,SALES!$F:$F,REPORT!$B89,SALES!$B:$B,REPORT!X$1)</f>
        <v>0</v>
      </c>
      <c r="Y89" s="27">
        <f>SUMIFS(SALES!$L:$L,SALES!$A:$A,REPORT!$B$86,SALES!$F:$F,REPORT!$B89,SALES!$B:$B,REPORT!Y$1)</f>
        <v>0</v>
      </c>
      <c r="Z89" s="27">
        <f>SUMIFS(SALES!$L:$L,SALES!$A:$A,REPORT!$B$86,SALES!$F:$F,REPORT!$B89,SALES!$B:$B,REPORT!Z$1)</f>
        <v>0</v>
      </c>
      <c r="AA89" s="27">
        <f>SUMIFS(SALES!$L:$L,SALES!$A:$A,REPORT!$B$86,SALES!$F:$F,REPORT!$B89,SALES!$B:$B,REPORT!AA$1)</f>
        <v>0</v>
      </c>
      <c r="AB89" s="27">
        <f>SUMIFS(SALES!$L:$L,SALES!$A:$A,REPORT!$B$86,SALES!$F:$F,REPORT!$B89,SALES!$B:$B,REPORT!AB$1)</f>
        <v>0</v>
      </c>
      <c r="AC89" s="27">
        <f>SUMIFS(SALES!$L:$L,SALES!$A:$A,REPORT!$B$86,SALES!$F:$F,REPORT!$B89,SALES!$B:$B,REPORT!AC$1)</f>
        <v>0</v>
      </c>
      <c r="AD89" s="27">
        <f>SUMIFS(SALES!$L:$L,SALES!$A:$A,REPORT!$B$86,SALES!$F:$F,REPORT!$B89,SALES!$B:$B,REPORT!AD$1)</f>
        <v>0</v>
      </c>
      <c r="AE89" s="27">
        <f>SUMIFS(SALES!$L:$L,SALES!$A:$A,REPORT!$B$86,SALES!$F:$F,REPORT!$B89,SALES!$B:$B,REPORT!AE$1)</f>
        <v>0</v>
      </c>
      <c r="AF89" s="27">
        <f>SUMIFS(SALES!$L:$L,SALES!$A:$A,REPORT!$B$86,SALES!$F:$F,REPORT!$B89,SALES!$B:$B,REPORT!AF$1)</f>
        <v>0</v>
      </c>
      <c r="AG89" s="27">
        <f>SUMIFS(SALES!$L:$L,SALES!$A:$A,REPORT!$B$86,SALES!$F:$F,REPORT!$B89,SALES!$B:$B,REPORT!AG$1)</f>
        <v>0</v>
      </c>
      <c r="AH89" s="27">
        <f>SUMIFS(SALES!$L:$L,SALES!$A:$A,REPORT!$B$86,SALES!$F:$F,REPORT!$B89,SALES!$B:$B,REPORT!AH$1)</f>
        <v>0</v>
      </c>
      <c r="AI89" s="27">
        <f>SUMIFS(SALES!$L:$L,SALES!$A:$A,REPORT!$B$86,SALES!$F:$F,REPORT!$B89,SALES!$B:$B,REPORT!AI$1)</f>
        <v>0</v>
      </c>
      <c r="AJ89" s="27">
        <f>SUMIFS(SALES!$L:$L,SALES!$A:$A,REPORT!$B$86,SALES!$F:$F,REPORT!$B89,SALES!$B:$B,REPORT!AJ$1)</f>
        <v>0</v>
      </c>
      <c r="AK89" s="27">
        <f>SUMIFS(SALES!$L:$L,SALES!$A:$A,REPORT!$B$86,SALES!$F:$F,REPORT!$B89,SALES!$B:$B,REPORT!AK$1)</f>
        <v>0</v>
      </c>
      <c r="AL89" s="27">
        <f>SUMIFS(SALES!$L:$L,SALES!$A:$A,REPORT!$B$86,SALES!$F:$F,REPORT!$B89,SALES!$B:$B,REPORT!AL$1)</f>
        <v>0</v>
      </c>
      <c r="AM89" s="27">
        <f>SUMIFS(SALES!$L:$L,SALES!$A:$A,REPORT!$B$86,SALES!$F:$F,REPORT!$B89,SALES!$B:$B,REPORT!AM$1)</f>
        <v>0</v>
      </c>
      <c r="AN89" s="27">
        <f>SUMIFS(SALES!$L:$L,SALES!$A:$A,REPORT!$B$86,SALES!$F:$F,REPORT!$B89,SALES!$B:$B,REPORT!AN$1)</f>
        <v>0</v>
      </c>
      <c r="AO89" s="27">
        <f>SUMIFS(SALES!$L:$L,SALES!$A:$A,REPORT!$B$86,SALES!$F:$F,REPORT!$B89,SALES!$B:$B,REPORT!AO$1)</f>
        <v>0</v>
      </c>
      <c r="AP89" s="27">
        <f>SUMIFS(SALES!$L:$L,SALES!$A:$A,REPORT!$B$86,SALES!$F:$F,REPORT!$B89,SALES!$B:$B,REPORT!AP$1)</f>
        <v>0</v>
      </c>
      <c r="AQ89" s="27">
        <f>SUMIFS(SALES!$L:$L,SALES!$A:$A,REPORT!$B$86,SALES!$F:$F,REPORT!$B89,SALES!$B:$B,REPORT!AQ$1)</f>
        <v>0</v>
      </c>
      <c r="AR89" s="27">
        <f>SUMIFS(SALES!$L:$L,SALES!$A:$A,REPORT!$B$86,SALES!$F:$F,REPORT!$B89,SALES!$B:$B,REPORT!AR$1)</f>
        <v>0</v>
      </c>
      <c r="AS89" s="27">
        <f>SUMIFS(SALES!$L:$L,SALES!$A:$A,REPORT!$B$86,SALES!$F:$F,REPORT!$B89,SALES!$B:$B,REPORT!AS$1)</f>
        <v>41.25</v>
      </c>
      <c r="AT89" s="27">
        <f>SUMIFS(SALES!$L:$L,SALES!$A:$A,REPORT!$B$86,SALES!$F:$F,REPORT!$B89,SALES!$B:$B,REPORT!AT$1)</f>
        <v>96.25</v>
      </c>
      <c r="AU89" s="27">
        <f>SUMIFS(SALES!$L:$L,SALES!$A:$A,REPORT!$B$86,SALES!$F:$F,REPORT!$B89,SALES!$B:$B,REPORT!AU$1)</f>
        <v>13.75</v>
      </c>
      <c r="AV89" s="27">
        <f>SUMIFS(SALES!$L:$L,SALES!$A:$A,REPORT!$B$86,SALES!$F:$F,REPORT!$B89,SALES!$B:$B,REPORT!AV$1)</f>
        <v>0</v>
      </c>
      <c r="AW89" s="27">
        <f>SUMIFS(SALES!$L:$L,SALES!$A:$A,REPORT!$B$86,SALES!$F:$F,REPORT!$B89,SALES!$B:$B,REPORT!AW$1)</f>
        <v>27.5</v>
      </c>
      <c r="AX89" s="27">
        <f>SUMIFS(SALES!$L:$L,SALES!$A:$A,REPORT!$B$86,SALES!$F:$F,REPORT!$B89,SALES!$B:$B,REPORT!AX$1)</f>
        <v>27.5</v>
      </c>
      <c r="AY89" s="27">
        <f>SUMIFS(SALES!$L:$L,SALES!$A:$A,REPORT!$B$86,SALES!$F:$F,REPORT!$B89,SALES!$B:$B,REPORT!AY$1)</f>
        <v>13.75</v>
      </c>
      <c r="AZ89" s="27">
        <f>SUMIFS(SALES!$L:$L,SALES!$A:$A,REPORT!$B$86,SALES!$F:$F,REPORT!$B89,SALES!$B:$B,REPORT!AZ$1)</f>
        <v>0</v>
      </c>
      <c r="BA89" s="27">
        <f>SUMIFS(SALES!$L:$L,SALES!$A:$A,REPORT!$B$86,SALES!$F:$F,REPORT!$B89,SALES!$B:$B,REPORT!BA$1)</f>
        <v>0</v>
      </c>
      <c r="BB89" s="27">
        <f>SUMIFS(SALES!$L:$L,SALES!$A:$A,REPORT!$B$86,SALES!$F:$F,REPORT!$B89,SALES!$B:$B,REPORT!BB$1)</f>
        <v>27.5</v>
      </c>
      <c r="BC89" s="27">
        <f>SUMIFS(SALES!$L:$L,SALES!$A:$A,REPORT!$B$86,SALES!$F:$F,REPORT!$B89,SALES!$B:$B,REPORT!BC$1)</f>
        <v>0</v>
      </c>
      <c r="BD89" s="27">
        <f>SUMIFS(SALES!$L:$L,SALES!$A:$A,REPORT!$B$86,SALES!$F:$F,REPORT!$B89,SALES!$B:$B,REPORT!BD$1)</f>
        <v>0</v>
      </c>
      <c r="BE89" s="27">
        <f>SUMIFS(SALES!$L:$L,SALES!$A:$A,REPORT!$B$86,SALES!$F:$F,REPORT!$B89,SALES!$B:$B,REPORT!BE$1)</f>
        <v>41.25</v>
      </c>
      <c r="BF89" s="27">
        <f>SUMIFS(SALES!$L:$L,SALES!$A:$A,REPORT!$B$86,SALES!$F:$F,REPORT!$B89,SALES!$B:$B,REPORT!BF$1)</f>
        <v>55</v>
      </c>
      <c r="BG89" s="27">
        <f>SUMIFS(SALES!$L:$L,SALES!$A:$A,REPORT!$B$86,SALES!$F:$F,REPORT!$B89,SALES!$B:$B,REPORT!BG$1)</f>
        <v>55</v>
      </c>
      <c r="BH89" s="27">
        <f>SUMIFS(SALES!$L:$L,SALES!$A:$A,REPORT!$B$86,SALES!$F:$F,REPORT!$B89,SALES!$B:$B,REPORT!BH$1)</f>
        <v>0</v>
      </c>
      <c r="BI89" s="27">
        <f>SUMIFS(SALES!$L:$L,SALES!$A:$A,REPORT!$B$86,SALES!$F:$F,REPORT!$B89,SALES!$B:$B,REPORT!BI$1)</f>
        <v>0</v>
      </c>
      <c r="BJ89" s="27">
        <f>SUMIFS(SALES!$L:$L,SALES!$A:$A,REPORT!$B$86,SALES!$F:$F,REPORT!$B89,SALES!$B:$B,REPORT!BJ$1)</f>
        <v>0</v>
      </c>
      <c r="BK89" s="27">
        <f>SUMIFS(SALES!$L:$L,SALES!$A:$A,REPORT!$B$86,SALES!$F:$F,REPORT!$B89,SALES!$B:$B,REPORT!BK$1)</f>
        <v>0</v>
      </c>
      <c r="BL89" s="27">
        <f>SUMIFS(SALES!$L:$L,SALES!$A:$A,REPORT!$B$86,SALES!$F:$F,REPORT!$B89,SALES!$B:$B,REPORT!BL$1)</f>
        <v>0</v>
      </c>
      <c r="BM89" s="27">
        <f>SUMIFS(SALES!$L:$L,SALES!$A:$A,REPORT!$B$86,SALES!$F:$F,REPORT!$B89,SALES!$B:$B,REPORT!BM$1)</f>
        <v>0</v>
      </c>
      <c r="BN89" s="27">
        <f>SUMIFS(SALES!$L:$L,SALES!$A:$A,REPORT!$B$86,SALES!$F:$F,REPORT!$B89,SALES!$B:$B,REPORT!BN$1)</f>
        <v>0</v>
      </c>
      <c r="BO89" s="27">
        <f>SUMIFS(SALES!$L:$L,SALES!$A:$A,REPORT!$B$86,SALES!$F:$F,REPORT!$B89,SALES!$B:$B,REPORT!BO$1)</f>
        <v>0</v>
      </c>
      <c r="BP89" s="27">
        <f>SUMIFS(SALES!$L:$L,SALES!$A:$A,REPORT!$B$86,SALES!$F:$F,REPORT!$B89,SALES!$B:$B,REPORT!BP$1)</f>
        <v>13.75</v>
      </c>
      <c r="BQ89" s="27">
        <f>SUMIFS(SALES!$L:$L,SALES!$A:$A,REPORT!$B$86,SALES!$F:$F,REPORT!$B89,SALES!$B:$B,REPORT!BQ$1)</f>
        <v>0</v>
      </c>
      <c r="BR89" s="27">
        <f>SUMIFS(SALES!$L:$L,SALES!$A:$A,REPORT!$B$86,SALES!$F:$F,REPORT!$B89,SALES!$B:$B,REPORT!BR$1)</f>
        <v>0</v>
      </c>
      <c r="BS89" s="27">
        <f>SUMIFS(SALES!$L:$L,SALES!$A:$A,REPORT!$B$86,SALES!$F:$F,REPORT!$B89,SALES!$B:$B,REPORT!BS$1)</f>
        <v>0</v>
      </c>
      <c r="BT89" s="27">
        <f>SUMIFS(SALES!$L:$L,SALES!$A:$A,REPORT!$B$86,SALES!$F:$F,REPORT!$B89,SALES!$B:$B,REPORT!BT$1)</f>
        <v>0</v>
      </c>
      <c r="BU89" s="27">
        <f>SUMIFS(SALES!$L:$L,SALES!$A:$A,REPORT!$B$86,SALES!$F:$F,REPORT!$B89,SALES!$B:$B,REPORT!BU$1)</f>
        <v>0</v>
      </c>
      <c r="BV89" s="27">
        <f>SUMIFS(SALES!$L:$L,SALES!$A:$A,REPORT!$B$86,SALES!$F:$F,REPORT!$B89,SALES!$B:$B,REPORT!BV$1)</f>
        <v>0</v>
      </c>
      <c r="BW89" s="27">
        <f>SUMIFS(SALES!$L:$L,SALES!$A:$A,REPORT!$B$86,SALES!$F:$F,REPORT!$B89,SALES!$B:$B,REPORT!BW$1)</f>
        <v>0</v>
      </c>
      <c r="BX89" s="27">
        <f>SUMIFS(SALES!$L:$L,SALES!$A:$A,REPORT!$B$86,SALES!$F:$F,REPORT!$B89,SALES!$B:$B,REPORT!BX$1)</f>
        <v>0</v>
      </c>
      <c r="BY89" s="27">
        <f>SUMIFS(SALES!$L:$L,SALES!$A:$A,REPORT!$B$86,SALES!$F:$F,REPORT!$B89,SALES!$B:$B,REPORT!BY$1)</f>
        <v>0</v>
      </c>
      <c r="BZ89" s="27">
        <f>SUMIFS(SALES!$L:$L,SALES!$A:$A,REPORT!$B$86,SALES!$F:$F,REPORT!$B89,SALES!$B:$B,REPORT!BZ$1)</f>
        <v>0</v>
      </c>
      <c r="CA89" s="27">
        <f>SUMIFS(SALES!$L:$L,SALES!$A:$A,REPORT!$B$86,SALES!$F:$F,REPORT!$B89,SALES!$B:$B,REPORT!CA$1)</f>
        <v>0</v>
      </c>
      <c r="CB89" s="27">
        <f>SUMIFS(SALES!$L:$L,SALES!$A:$A,REPORT!$B$86,SALES!$F:$F,REPORT!$B89,SALES!$B:$B,REPORT!CB$1)</f>
        <v>0</v>
      </c>
      <c r="CC89" s="27">
        <f>SUMIFS(SALES!$L:$L,SALES!$A:$A,REPORT!$B$86,SALES!$F:$F,REPORT!$B89,SALES!$B:$B,REPORT!CC$1)</f>
        <v>0</v>
      </c>
    </row>
    <row r="90" spans="1:81" x14ac:dyDescent="0.3">
      <c r="A90" s="20" t="s">
        <v>428</v>
      </c>
      <c r="B90" s="19" t="s">
        <v>5</v>
      </c>
      <c r="C90" s="12">
        <f>G90+H90+I90+F90+E90+D90</f>
        <v>0</v>
      </c>
      <c r="D90" s="12">
        <f>SUM(M90:Q90)</f>
        <v>0</v>
      </c>
      <c r="E90" s="12">
        <f>SUM(R90:AC90)</f>
        <v>0</v>
      </c>
      <c r="F90" s="12">
        <f>SUM(AD90:AO90)</f>
        <v>0</v>
      </c>
      <c r="G90" s="12">
        <f>SUM(AP90:BA90)</f>
        <v>0</v>
      </c>
      <c r="H90" s="12">
        <f>SUM(BB90:BM90)</f>
        <v>0</v>
      </c>
      <c r="I90" s="12">
        <f>SUM(BN90:BY90)</f>
        <v>0</v>
      </c>
      <c r="J90" s="12">
        <f>SUM(BZ90:CK90)</f>
        <v>0</v>
      </c>
      <c r="K90" s="12"/>
      <c r="L90" s="12"/>
      <c r="M90" s="27">
        <f>SUMIFS(SALES!$L:$L,SALES!$A:$A,REPORT!$B$86,SALES!$F:$F,REPORT!$B90,SALES!$B:$B,REPORT!M$1)</f>
        <v>0</v>
      </c>
      <c r="N90" s="27">
        <f>SUMIFS(SALES!$L:$L,SALES!$A:$A,REPORT!$B$86,SALES!$F:$F,REPORT!$B90,SALES!$B:$B,REPORT!N$1)</f>
        <v>0</v>
      </c>
      <c r="O90" s="27">
        <f>SUMIFS(SALES!$L:$L,SALES!$A:$A,REPORT!$B$86,SALES!$F:$F,REPORT!$B90,SALES!$B:$B,REPORT!O$1)</f>
        <v>0</v>
      </c>
      <c r="P90" s="27">
        <f>SUMIFS(SALES!$L:$L,SALES!$A:$A,REPORT!$B$86,SALES!$F:$F,REPORT!$B90,SALES!$B:$B,REPORT!P$1)</f>
        <v>0</v>
      </c>
      <c r="Q90" s="27">
        <f>SUMIFS(SALES!$L:$L,SALES!$A:$A,REPORT!$B$86,SALES!$F:$F,REPORT!$B90,SALES!$B:$B,REPORT!Q$1)</f>
        <v>0</v>
      </c>
      <c r="R90" s="27">
        <f>SUMIFS(SALES!$L:$L,SALES!$A:$A,REPORT!$B$86,SALES!$F:$F,REPORT!$B90,SALES!$B:$B,REPORT!R$1)</f>
        <v>0</v>
      </c>
      <c r="S90" s="27">
        <f>SUMIFS(SALES!$L:$L,SALES!$A:$A,REPORT!$B$86,SALES!$F:$F,REPORT!$B90,SALES!$B:$B,REPORT!S$1)</f>
        <v>0</v>
      </c>
      <c r="T90" s="27">
        <f>SUMIFS(SALES!$L:$L,SALES!$A:$A,REPORT!$B$86,SALES!$F:$F,REPORT!$B90,SALES!$B:$B,REPORT!T$1)</f>
        <v>0</v>
      </c>
      <c r="U90" s="27">
        <f>SUMIFS(SALES!$L:$L,SALES!$A:$A,REPORT!$B$86,SALES!$F:$F,REPORT!$B90,SALES!$B:$B,REPORT!U$1)</f>
        <v>0</v>
      </c>
      <c r="V90" s="27">
        <f>SUMIFS(SALES!$L:$L,SALES!$A:$A,REPORT!$B$86,SALES!$F:$F,REPORT!$B90,SALES!$B:$B,REPORT!V$1)</f>
        <v>0</v>
      </c>
      <c r="W90" s="27">
        <f>SUMIFS(SALES!$L:$L,SALES!$A:$A,REPORT!$B$86,SALES!$F:$F,REPORT!$B90,SALES!$B:$B,REPORT!W$1)</f>
        <v>0</v>
      </c>
      <c r="X90" s="27">
        <f>SUMIFS(SALES!$L:$L,SALES!$A:$A,REPORT!$B$86,SALES!$F:$F,REPORT!$B90,SALES!$B:$B,REPORT!X$1)</f>
        <v>0</v>
      </c>
      <c r="Y90" s="27">
        <f>SUMIFS(SALES!$L:$L,SALES!$A:$A,REPORT!$B$86,SALES!$F:$F,REPORT!$B90,SALES!$B:$B,REPORT!Y$1)</f>
        <v>0</v>
      </c>
      <c r="Z90" s="27">
        <f>SUMIFS(SALES!$L:$L,SALES!$A:$A,REPORT!$B$86,SALES!$F:$F,REPORT!$B90,SALES!$B:$B,REPORT!Z$1)</f>
        <v>0</v>
      </c>
      <c r="AA90" s="27">
        <f>SUMIFS(SALES!$L:$L,SALES!$A:$A,REPORT!$B$86,SALES!$F:$F,REPORT!$B90,SALES!$B:$B,REPORT!AA$1)</f>
        <v>0</v>
      </c>
      <c r="AB90" s="27">
        <f>SUMIFS(SALES!$L:$L,SALES!$A:$A,REPORT!$B$86,SALES!$F:$F,REPORT!$B90,SALES!$B:$B,REPORT!AB$1)</f>
        <v>0</v>
      </c>
      <c r="AC90" s="27">
        <f>SUMIFS(SALES!$L:$L,SALES!$A:$A,REPORT!$B$86,SALES!$F:$F,REPORT!$B90,SALES!$B:$B,REPORT!AC$1)</f>
        <v>0</v>
      </c>
      <c r="AD90" s="27">
        <f>SUMIFS(SALES!$L:$L,SALES!$A:$A,REPORT!$B$86,SALES!$F:$F,REPORT!$B90,SALES!$B:$B,REPORT!AD$1)</f>
        <v>0</v>
      </c>
      <c r="AE90" s="27">
        <f>SUMIFS(SALES!$L:$L,SALES!$A:$A,REPORT!$B$86,SALES!$F:$F,REPORT!$B90,SALES!$B:$B,REPORT!AE$1)</f>
        <v>0</v>
      </c>
      <c r="AF90" s="27">
        <f>SUMIFS(SALES!$L:$L,SALES!$A:$A,REPORT!$B$86,SALES!$F:$F,REPORT!$B90,SALES!$B:$B,REPORT!AF$1)</f>
        <v>0</v>
      </c>
      <c r="AG90" s="27">
        <f>SUMIFS(SALES!$L:$L,SALES!$A:$A,REPORT!$B$86,SALES!$F:$F,REPORT!$B90,SALES!$B:$B,REPORT!AG$1)</f>
        <v>0</v>
      </c>
      <c r="AH90" s="27">
        <f>SUMIFS(SALES!$L:$L,SALES!$A:$A,REPORT!$B$86,SALES!$F:$F,REPORT!$B90,SALES!$B:$B,REPORT!AH$1)</f>
        <v>0</v>
      </c>
      <c r="AI90" s="27">
        <f>SUMIFS(SALES!$L:$L,SALES!$A:$A,REPORT!$B$86,SALES!$F:$F,REPORT!$B90,SALES!$B:$B,REPORT!AI$1)</f>
        <v>0</v>
      </c>
      <c r="AJ90" s="27">
        <f>SUMIFS(SALES!$L:$L,SALES!$A:$A,REPORT!$B$86,SALES!$F:$F,REPORT!$B90,SALES!$B:$B,REPORT!AJ$1)</f>
        <v>0</v>
      </c>
      <c r="AK90" s="27">
        <f>SUMIFS(SALES!$L:$L,SALES!$A:$A,REPORT!$B$86,SALES!$F:$F,REPORT!$B90,SALES!$B:$B,REPORT!AK$1)</f>
        <v>0</v>
      </c>
      <c r="AL90" s="27">
        <f>SUMIFS(SALES!$L:$L,SALES!$A:$A,REPORT!$B$86,SALES!$F:$F,REPORT!$B90,SALES!$B:$B,REPORT!AL$1)</f>
        <v>0</v>
      </c>
      <c r="AM90" s="27">
        <f>SUMIFS(SALES!$L:$L,SALES!$A:$A,REPORT!$B$86,SALES!$F:$F,REPORT!$B90,SALES!$B:$B,REPORT!AM$1)</f>
        <v>0</v>
      </c>
      <c r="AN90" s="27">
        <f>SUMIFS(SALES!$L:$L,SALES!$A:$A,REPORT!$B$86,SALES!$F:$F,REPORT!$B90,SALES!$B:$B,REPORT!AN$1)</f>
        <v>0</v>
      </c>
      <c r="AO90" s="27">
        <f>SUMIFS(SALES!$L:$L,SALES!$A:$A,REPORT!$B$86,SALES!$F:$F,REPORT!$B90,SALES!$B:$B,REPORT!AO$1)</f>
        <v>0</v>
      </c>
      <c r="AP90" s="27">
        <f>SUMIFS(SALES!$L:$L,SALES!$A:$A,REPORT!$B$86,SALES!$F:$F,REPORT!$B90,SALES!$B:$B,REPORT!AP$1)</f>
        <v>0</v>
      </c>
      <c r="AQ90" s="27">
        <f>SUMIFS(SALES!$L:$L,SALES!$A:$A,REPORT!$B$86,SALES!$F:$F,REPORT!$B90,SALES!$B:$B,REPORT!AQ$1)</f>
        <v>0</v>
      </c>
      <c r="AR90" s="27">
        <f>SUMIFS(SALES!$L:$L,SALES!$A:$A,REPORT!$B$86,SALES!$F:$F,REPORT!$B90,SALES!$B:$B,REPORT!AR$1)</f>
        <v>0</v>
      </c>
      <c r="AS90" s="27">
        <f>SUMIFS(SALES!$L:$L,SALES!$A:$A,REPORT!$B$86,SALES!$F:$F,REPORT!$B90,SALES!$B:$B,REPORT!AS$1)</f>
        <v>0</v>
      </c>
      <c r="AT90" s="27">
        <f>SUMIFS(SALES!$L:$L,SALES!$A:$A,REPORT!$B$86,SALES!$F:$F,REPORT!$B90,SALES!$B:$B,REPORT!AT$1)</f>
        <v>0</v>
      </c>
      <c r="AU90" s="27">
        <f>SUMIFS(SALES!$L:$L,SALES!$A:$A,REPORT!$B$86,SALES!$F:$F,REPORT!$B90,SALES!$B:$B,REPORT!AU$1)</f>
        <v>0</v>
      </c>
      <c r="AV90" s="27">
        <f>SUMIFS(SALES!$L:$L,SALES!$A:$A,REPORT!$B$86,SALES!$F:$F,REPORT!$B90,SALES!$B:$B,REPORT!AV$1)</f>
        <v>0</v>
      </c>
      <c r="AW90" s="27">
        <f>SUMIFS(SALES!$L:$L,SALES!$A:$A,REPORT!$B$86,SALES!$F:$F,REPORT!$B90,SALES!$B:$B,REPORT!AW$1)</f>
        <v>0</v>
      </c>
      <c r="AX90" s="27">
        <f>SUMIFS(SALES!$L:$L,SALES!$A:$A,REPORT!$B$86,SALES!$F:$F,REPORT!$B90,SALES!$B:$B,REPORT!AX$1)</f>
        <v>0</v>
      </c>
      <c r="AY90" s="27">
        <f>SUMIFS(SALES!$L:$L,SALES!$A:$A,REPORT!$B$86,SALES!$F:$F,REPORT!$B90,SALES!$B:$B,REPORT!AY$1)</f>
        <v>0</v>
      </c>
      <c r="AZ90" s="27">
        <f>SUMIFS(SALES!$L:$L,SALES!$A:$A,REPORT!$B$86,SALES!$F:$F,REPORT!$B90,SALES!$B:$B,REPORT!AZ$1)</f>
        <v>0</v>
      </c>
      <c r="BA90" s="27">
        <f>SUMIFS(SALES!$L:$L,SALES!$A:$A,REPORT!$B$86,SALES!$F:$F,REPORT!$B90,SALES!$B:$B,REPORT!BA$1)</f>
        <v>0</v>
      </c>
      <c r="BB90" s="27">
        <f>SUMIFS(SALES!$L:$L,SALES!$A:$A,REPORT!$B$86,SALES!$F:$F,REPORT!$B90,SALES!$B:$B,REPORT!BB$1)</f>
        <v>0</v>
      </c>
      <c r="BC90" s="27">
        <f>SUMIFS(SALES!$L:$L,SALES!$A:$A,REPORT!$B$86,SALES!$F:$F,REPORT!$B90,SALES!$B:$B,REPORT!BC$1)</f>
        <v>0</v>
      </c>
      <c r="BD90" s="27">
        <f>SUMIFS(SALES!$L:$L,SALES!$A:$A,REPORT!$B$86,SALES!$F:$F,REPORT!$B90,SALES!$B:$B,REPORT!BD$1)</f>
        <v>0</v>
      </c>
      <c r="BE90" s="27">
        <f>SUMIFS(SALES!$L:$L,SALES!$A:$A,REPORT!$B$86,SALES!$F:$F,REPORT!$B90,SALES!$B:$B,REPORT!BE$1)</f>
        <v>0</v>
      </c>
      <c r="BF90" s="27">
        <f>SUMIFS(SALES!$L:$L,SALES!$A:$A,REPORT!$B$86,SALES!$F:$F,REPORT!$B90,SALES!$B:$B,REPORT!BF$1)</f>
        <v>0</v>
      </c>
      <c r="BG90" s="27">
        <f>SUMIFS(SALES!$L:$L,SALES!$A:$A,REPORT!$B$86,SALES!$F:$F,REPORT!$B90,SALES!$B:$B,REPORT!BG$1)</f>
        <v>0</v>
      </c>
      <c r="BH90" s="27">
        <f>SUMIFS(SALES!$L:$L,SALES!$A:$A,REPORT!$B$86,SALES!$F:$F,REPORT!$B90,SALES!$B:$B,REPORT!BH$1)</f>
        <v>0</v>
      </c>
      <c r="BI90" s="27">
        <f>SUMIFS(SALES!$L:$L,SALES!$A:$A,REPORT!$B$86,SALES!$F:$F,REPORT!$B90,SALES!$B:$B,REPORT!BI$1)</f>
        <v>0</v>
      </c>
      <c r="BJ90" s="27">
        <f>SUMIFS(SALES!$L:$L,SALES!$A:$A,REPORT!$B$86,SALES!$F:$F,REPORT!$B90,SALES!$B:$B,REPORT!BJ$1)</f>
        <v>0</v>
      </c>
      <c r="BK90" s="27">
        <f>SUMIFS(SALES!$L:$L,SALES!$A:$A,REPORT!$B$86,SALES!$F:$F,REPORT!$B90,SALES!$B:$B,REPORT!BK$1)</f>
        <v>0</v>
      </c>
      <c r="BL90" s="27">
        <f>SUMIFS(SALES!$L:$L,SALES!$A:$A,REPORT!$B$86,SALES!$F:$F,REPORT!$B90,SALES!$B:$B,REPORT!BL$1)</f>
        <v>0</v>
      </c>
      <c r="BM90" s="27">
        <f>SUMIFS(SALES!$L:$L,SALES!$A:$A,REPORT!$B$86,SALES!$F:$F,REPORT!$B90,SALES!$B:$B,REPORT!BM$1)</f>
        <v>0</v>
      </c>
      <c r="BN90" s="27">
        <f>SUMIFS(SALES!$L:$L,SALES!$A:$A,REPORT!$B$86,SALES!$F:$F,REPORT!$B90,SALES!$B:$B,REPORT!BN$1)</f>
        <v>0</v>
      </c>
      <c r="BO90" s="27">
        <f>SUMIFS(SALES!$L:$L,SALES!$A:$A,REPORT!$B$86,SALES!$F:$F,REPORT!$B90,SALES!$B:$B,REPORT!BO$1)</f>
        <v>0</v>
      </c>
      <c r="BP90" s="27">
        <f>SUMIFS(SALES!$L:$L,SALES!$A:$A,REPORT!$B$86,SALES!$F:$F,REPORT!$B90,SALES!$B:$B,REPORT!BP$1)</f>
        <v>0</v>
      </c>
      <c r="BQ90" s="27">
        <f>SUMIFS(SALES!$L:$L,SALES!$A:$A,REPORT!$B$86,SALES!$F:$F,REPORT!$B90,SALES!$B:$B,REPORT!BQ$1)</f>
        <v>0</v>
      </c>
      <c r="BR90" s="27">
        <f>SUMIFS(SALES!$L:$L,SALES!$A:$A,REPORT!$B$86,SALES!$F:$F,REPORT!$B90,SALES!$B:$B,REPORT!BR$1)</f>
        <v>0</v>
      </c>
      <c r="BS90" s="27">
        <f>SUMIFS(SALES!$L:$L,SALES!$A:$A,REPORT!$B$86,SALES!$F:$F,REPORT!$B90,SALES!$B:$B,REPORT!BS$1)</f>
        <v>0</v>
      </c>
      <c r="BT90" s="27">
        <f>SUMIFS(SALES!$L:$L,SALES!$A:$A,REPORT!$B$86,SALES!$F:$F,REPORT!$B90,SALES!$B:$B,REPORT!BT$1)</f>
        <v>0</v>
      </c>
      <c r="BU90" s="27">
        <f>SUMIFS(SALES!$L:$L,SALES!$A:$A,REPORT!$B$86,SALES!$F:$F,REPORT!$B90,SALES!$B:$B,REPORT!BU$1)</f>
        <v>0</v>
      </c>
      <c r="BV90" s="27">
        <f>SUMIFS(SALES!$L:$L,SALES!$A:$A,REPORT!$B$86,SALES!$F:$F,REPORT!$B90,SALES!$B:$B,REPORT!BV$1)</f>
        <v>0</v>
      </c>
      <c r="BW90" s="27">
        <f>SUMIFS(SALES!$L:$L,SALES!$A:$A,REPORT!$B$86,SALES!$F:$F,REPORT!$B90,SALES!$B:$B,REPORT!BW$1)</f>
        <v>0</v>
      </c>
      <c r="BX90" s="27">
        <f>SUMIFS(SALES!$L:$L,SALES!$A:$A,REPORT!$B$86,SALES!$F:$F,REPORT!$B90,SALES!$B:$B,REPORT!BX$1)</f>
        <v>0</v>
      </c>
      <c r="BY90" s="27">
        <f>SUMIFS(SALES!$L:$L,SALES!$A:$A,REPORT!$B$86,SALES!$F:$F,REPORT!$B90,SALES!$B:$B,REPORT!BY$1)</f>
        <v>0</v>
      </c>
      <c r="BZ90" s="27">
        <f>SUMIFS(SALES!$L:$L,SALES!$A:$A,REPORT!$B$86,SALES!$F:$F,REPORT!$B90,SALES!$B:$B,REPORT!BZ$1)</f>
        <v>0</v>
      </c>
      <c r="CA90" s="27">
        <f>SUMIFS(SALES!$L:$L,SALES!$A:$A,REPORT!$B$86,SALES!$F:$F,REPORT!$B90,SALES!$B:$B,REPORT!CA$1)</f>
        <v>0</v>
      </c>
      <c r="CB90" s="27">
        <f>SUMIFS(SALES!$L:$L,SALES!$A:$A,REPORT!$B$86,SALES!$F:$F,REPORT!$B90,SALES!$B:$B,REPORT!CB$1)</f>
        <v>0</v>
      </c>
      <c r="CC90" s="27">
        <f>SUMIFS(SALES!$L:$L,SALES!$A:$A,REPORT!$B$86,SALES!$F:$F,REPORT!$B90,SALES!$B:$B,REPORT!CC$1)</f>
        <v>0</v>
      </c>
    </row>
    <row r="91" spans="1:81" x14ac:dyDescent="0.3">
      <c r="A91" s="20" t="s">
        <v>428</v>
      </c>
      <c r="B91" s="19" t="s">
        <v>1</v>
      </c>
      <c r="C91" s="12">
        <f>G91+H91+I91+F91+E91+D91</f>
        <v>0</v>
      </c>
      <c r="D91" s="12">
        <f>SUM(M91:Q91)</f>
        <v>0</v>
      </c>
      <c r="E91" s="12">
        <f>SUM(R91:AC91)</f>
        <v>0</v>
      </c>
      <c r="F91" s="12">
        <f>SUM(AD91:AO91)</f>
        <v>0</v>
      </c>
      <c r="G91" s="12">
        <f>SUM(AP91:BA91)</f>
        <v>0</v>
      </c>
      <c r="H91" s="12">
        <f>SUM(BB91:BM91)</f>
        <v>0</v>
      </c>
      <c r="I91" s="12">
        <f>SUM(BN91:BY91)</f>
        <v>0</v>
      </c>
      <c r="J91" s="12">
        <f>SUM(BZ91:CK91)</f>
        <v>0</v>
      </c>
      <c r="K91" s="12"/>
      <c r="L91" s="12"/>
      <c r="M91" s="27">
        <f>SUMIFS(SALES!$L:$L,SALES!$A:$A,REPORT!$B$86,SALES!$F:$F,REPORT!$B91,SALES!$B:$B,REPORT!M$1)</f>
        <v>0</v>
      </c>
      <c r="N91" s="27">
        <f>SUMIFS(SALES!$L:$L,SALES!$A:$A,REPORT!$B$86,SALES!$F:$F,REPORT!$B91,SALES!$B:$B,REPORT!N$1)</f>
        <v>0</v>
      </c>
      <c r="O91" s="27">
        <f>SUMIFS(SALES!$L:$L,SALES!$A:$A,REPORT!$B$86,SALES!$F:$F,REPORT!$B91,SALES!$B:$B,REPORT!O$1)</f>
        <v>0</v>
      </c>
      <c r="P91" s="27">
        <f>SUMIFS(SALES!$L:$L,SALES!$A:$A,REPORT!$B$86,SALES!$F:$F,REPORT!$B91,SALES!$B:$B,REPORT!P$1)</f>
        <v>0</v>
      </c>
      <c r="Q91" s="27">
        <f>SUMIFS(SALES!$L:$L,SALES!$A:$A,REPORT!$B$86,SALES!$F:$F,REPORT!$B91,SALES!$B:$B,REPORT!Q$1)</f>
        <v>0</v>
      </c>
      <c r="R91" s="27">
        <f>SUMIFS(SALES!$L:$L,SALES!$A:$A,REPORT!$B$86,SALES!$F:$F,REPORT!$B91,SALES!$B:$B,REPORT!R$1)</f>
        <v>0</v>
      </c>
      <c r="S91" s="27">
        <f>SUMIFS(SALES!$L:$L,SALES!$A:$A,REPORT!$B$86,SALES!$F:$F,REPORT!$B91,SALES!$B:$B,REPORT!S$1)</f>
        <v>0</v>
      </c>
      <c r="T91" s="27">
        <f>SUMIFS(SALES!$L:$L,SALES!$A:$A,REPORT!$B$86,SALES!$F:$F,REPORT!$B91,SALES!$B:$B,REPORT!T$1)</f>
        <v>0</v>
      </c>
      <c r="U91" s="27">
        <f>SUMIFS(SALES!$L:$L,SALES!$A:$A,REPORT!$B$86,SALES!$F:$F,REPORT!$B91,SALES!$B:$B,REPORT!U$1)</f>
        <v>0</v>
      </c>
      <c r="V91" s="27">
        <f>SUMIFS(SALES!$L:$L,SALES!$A:$A,REPORT!$B$86,SALES!$F:$F,REPORT!$B91,SALES!$B:$B,REPORT!V$1)</f>
        <v>0</v>
      </c>
      <c r="W91" s="27">
        <f>SUMIFS(SALES!$L:$L,SALES!$A:$A,REPORT!$B$86,SALES!$F:$F,REPORT!$B91,SALES!$B:$B,REPORT!W$1)</f>
        <v>0</v>
      </c>
      <c r="X91" s="27">
        <f>SUMIFS(SALES!$L:$L,SALES!$A:$A,REPORT!$B$86,SALES!$F:$F,REPORT!$B91,SALES!$B:$B,REPORT!X$1)</f>
        <v>0</v>
      </c>
      <c r="Y91" s="27">
        <f>SUMIFS(SALES!$L:$L,SALES!$A:$A,REPORT!$B$86,SALES!$F:$F,REPORT!$B91,SALES!$B:$B,REPORT!Y$1)</f>
        <v>0</v>
      </c>
      <c r="Z91" s="27">
        <f>SUMIFS(SALES!$L:$L,SALES!$A:$A,REPORT!$B$86,SALES!$F:$F,REPORT!$B91,SALES!$B:$B,REPORT!Z$1)</f>
        <v>0</v>
      </c>
      <c r="AA91" s="27">
        <f>SUMIFS(SALES!$L:$L,SALES!$A:$A,REPORT!$B$86,SALES!$F:$F,REPORT!$B91,SALES!$B:$B,REPORT!AA$1)</f>
        <v>0</v>
      </c>
      <c r="AB91" s="27">
        <f>SUMIFS(SALES!$L:$L,SALES!$A:$A,REPORT!$B$86,SALES!$F:$F,REPORT!$B91,SALES!$B:$B,REPORT!AB$1)</f>
        <v>0</v>
      </c>
      <c r="AC91" s="27">
        <f>SUMIFS(SALES!$L:$L,SALES!$A:$A,REPORT!$B$86,SALES!$F:$F,REPORT!$B91,SALES!$B:$B,REPORT!AC$1)</f>
        <v>0</v>
      </c>
      <c r="AD91" s="27">
        <f>SUMIFS(SALES!$L:$L,SALES!$A:$A,REPORT!$B$86,SALES!$F:$F,REPORT!$B91,SALES!$B:$B,REPORT!AD$1)</f>
        <v>0</v>
      </c>
      <c r="AE91" s="27">
        <f>SUMIFS(SALES!$L:$L,SALES!$A:$A,REPORT!$B$86,SALES!$F:$F,REPORT!$B91,SALES!$B:$B,REPORT!AE$1)</f>
        <v>0</v>
      </c>
      <c r="AF91" s="27">
        <f>SUMIFS(SALES!$L:$L,SALES!$A:$A,REPORT!$B$86,SALES!$F:$F,REPORT!$B91,SALES!$B:$B,REPORT!AF$1)</f>
        <v>0</v>
      </c>
      <c r="AG91" s="27">
        <f>SUMIFS(SALES!$L:$L,SALES!$A:$A,REPORT!$B$86,SALES!$F:$F,REPORT!$B91,SALES!$B:$B,REPORT!AG$1)</f>
        <v>0</v>
      </c>
      <c r="AH91" s="27">
        <f>SUMIFS(SALES!$L:$L,SALES!$A:$A,REPORT!$B$86,SALES!$F:$F,REPORT!$B91,SALES!$B:$B,REPORT!AH$1)</f>
        <v>0</v>
      </c>
      <c r="AI91" s="27">
        <f>SUMIFS(SALES!$L:$L,SALES!$A:$A,REPORT!$B$86,SALES!$F:$F,REPORT!$B91,SALES!$B:$B,REPORT!AI$1)</f>
        <v>0</v>
      </c>
      <c r="AJ91" s="27">
        <f>SUMIFS(SALES!$L:$L,SALES!$A:$A,REPORT!$B$86,SALES!$F:$F,REPORT!$B91,SALES!$B:$B,REPORT!AJ$1)</f>
        <v>0</v>
      </c>
      <c r="AK91" s="27">
        <f>SUMIFS(SALES!$L:$L,SALES!$A:$A,REPORT!$B$86,SALES!$F:$F,REPORT!$B91,SALES!$B:$B,REPORT!AK$1)</f>
        <v>0</v>
      </c>
      <c r="AL91" s="27">
        <f>SUMIFS(SALES!$L:$L,SALES!$A:$A,REPORT!$B$86,SALES!$F:$F,REPORT!$B91,SALES!$B:$B,REPORT!AL$1)</f>
        <v>0</v>
      </c>
      <c r="AM91" s="27">
        <f>SUMIFS(SALES!$L:$L,SALES!$A:$A,REPORT!$B$86,SALES!$F:$F,REPORT!$B91,SALES!$B:$B,REPORT!AM$1)</f>
        <v>0</v>
      </c>
      <c r="AN91" s="27">
        <f>SUMIFS(SALES!$L:$L,SALES!$A:$A,REPORT!$B$86,SALES!$F:$F,REPORT!$B91,SALES!$B:$B,REPORT!AN$1)</f>
        <v>0</v>
      </c>
      <c r="AO91" s="27">
        <f>SUMIFS(SALES!$L:$L,SALES!$A:$A,REPORT!$B$86,SALES!$F:$F,REPORT!$B91,SALES!$B:$B,REPORT!AO$1)</f>
        <v>0</v>
      </c>
      <c r="AP91" s="27">
        <f>SUMIFS(SALES!$L:$L,SALES!$A:$A,REPORT!$B$86,SALES!$F:$F,REPORT!$B91,SALES!$B:$B,REPORT!AP$1)</f>
        <v>0</v>
      </c>
      <c r="AQ91" s="27">
        <f>SUMIFS(SALES!$L:$L,SALES!$A:$A,REPORT!$B$86,SALES!$F:$F,REPORT!$B91,SALES!$B:$B,REPORT!AQ$1)</f>
        <v>0</v>
      </c>
      <c r="AR91" s="27">
        <f>SUMIFS(SALES!$L:$L,SALES!$A:$A,REPORT!$B$86,SALES!$F:$F,REPORT!$B91,SALES!$B:$B,REPORT!AR$1)</f>
        <v>0</v>
      </c>
      <c r="AS91" s="27">
        <f>SUMIFS(SALES!$L:$L,SALES!$A:$A,REPORT!$B$86,SALES!$F:$F,REPORT!$B91,SALES!$B:$B,REPORT!AS$1)</f>
        <v>0</v>
      </c>
      <c r="AT91" s="27">
        <f>SUMIFS(SALES!$L:$L,SALES!$A:$A,REPORT!$B$86,SALES!$F:$F,REPORT!$B91,SALES!$B:$B,REPORT!AT$1)</f>
        <v>0</v>
      </c>
      <c r="AU91" s="27">
        <f>SUMIFS(SALES!$L:$L,SALES!$A:$A,REPORT!$B$86,SALES!$F:$F,REPORT!$B91,SALES!$B:$B,REPORT!AU$1)</f>
        <v>0</v>
      </c>
      <c r="AV91" s="27">
        <f>SUMIFS(SALES!$L:$L,SALES!$A:$A,REPORT!$B$86,SALES!$F:$F,REPORT!$B91,SALES!$B:$B,REPORT!AV$1)</f>
        <v>0</v>
      </c>
      <c r="AW91" s="27">
        <f>SUMIFS(SALES!$L:$L,SALES!$A:$A,REPORT!$B$86,SALES!$F:$F,REPORT!$B91,SALES!$B:$B,REPORT!AW$1)</f>
        <v>0</v>
      </c>
      <c r="AX91" s="27">
        <f>SUMIFS(SALES!$L:$L,SALES!$A:$A,REPORT!$B$86,SALES!$F:$F,REPORT!$B91,SALES!$B:$B,REPORT!AX$1)</f>
        <v>0</v>
      </c>
      <c r="AY91" s="27">
        <f>SUMIFS(SALES!$L:$L,SALES!$A:$A,REPORT!$B$86,SALES!$F:$F,REPORT!$B91,SALES!$B:$B,REPORT!AY$1)</f>
        <v>0</v>
      </c>
      <c r="AZ91" s="27">
        <f>SUMIFS(SALES!$L:$L,SALES!$A:$A,REPORT!$B$86,SALES!$F:$F,REPORT!$B91,SALES!$B:$B,REPORT!AZ$1)</f>
        <v>0</v>
      </c>
      <c r="BA91" s="27">
        <f>SUMIFS(SALES!$L:$L,SALES!$A:$A,REPORT!$B$86,SALES!$F:$F,REPORT!$B91,SALES!$B:$B,REPORT!BA$1)</f>
        <v>0</v>
      </c>
      <c r="BB91" s="27">
        <f>SUMIFS(SALES!$L:$L,SALES!$A:$A,REPORT!$B$86,SALES!$F:$F,REPORT!$B91,SALES!$B:$B,REPORT!BB$1)</f>
        <v>0</v>
      </c>
      <c r="BC91" s="27">
        <f>SUMIFS(SALES!$L:$L,SALES!$A:$A,REPORT!$B$86,SALES!$F:$F,REPORT!$B91,SALES!$B:$B,REPORT!BC$1)</f>
        <v>0</v>
      </c>
      <c r="BD91" s="27">
        <f>SUMIFS(SALES!$L:$L,SALES!$A:$A,REPORT!$B$86,SALES!$F:$F,REPORT!$B91,SALES!$B:$B,REPORT!BD$1)</f>
        <v>0</v>
      </c>
      <c r="BE91" s="27">
        <f>SUMIFS(SALES!$L:$L,SALES!$A:$A,REPORT!$B$86,SALES!$F:$F,REPORT!$B91,SALES!$B:$B,REPORT!BE$1)</f>
        <v>0</v>
      </c>
      <c r="BF91" s="27">
        <f>SUMIFS(SALES!$L:$L,SALES!$A:$A,REPORT!$B$86,SALES!$F:$F,REPORT!$B91,SALES!$B:$B,REPORT!BF$1)</f>
        <v>0</v>
      </c>
      <c r="BG91" s="27">
        <f>SUMIFS(SALES!$L:$L,SALES!$A:$A,REPORT!$B$86,SALES!$F:$F,REPORT!$B91,SALES!$B:$B,REPORT!BG$1)</f>
        <v>0</v>
      </c>
      <c r="BH91" s="27">
        <f>SUMIFS(SALES!$L:$L,SALES!$A:$A,REPORT!$B$86,SALES!$F:$F,REPORT!$B91,SALES!$B:$B,REPORT!BH$1)</f>
        <v>0</v>
      </c>
      <c r="BI91" s="27">
        <f>SUMIFS(SALES!$L:$L,SALES!$A:$A,REPORT!$B$86,SALES!$F:$F,REPORT!$B91,SALES!$B:$B,REPORT!BI$1)</f>
        <v>0</v>
      </c>
      <c r="BJ91" s="27">
        <f>SUMIFS(SALES!$L:$L,SALES!$A:$A,REPORT!$B$86,SALES!$F:$F,REPORT!$B91,SALES!$B:$B,REPORT!BJ$1)</f>
        <v>0</v>
      </c>
      <c r="BK91" s="27">
        <f>SUMIFS(SALES!$L:$L,SALES!$A:$A,REPORT!$B$86,SALES!$F:$F,REPORT!$B91,SALES!$B:$B,REPORT!BK$1)</f>
        <v>0</v>
      </c>
      <c r="BL91" s="27">
        <f>SUMIFS(SALES!$L:$L,SALES!$A:$A,REPORT!$B$86,SALES!$F:$F,REPORT!$B91,SALES!$B:$B,REPORT!BL$1)</f>
        <v>0</v>
      </c>
      <c r="BM91" s="27">
        <f>SUMIFS(SALES!$L:$L,SALES!$A:$A,REPORT!$B$86,SALES!$F:$F,REPORT!$B91,SALES!$B:$B,REPORT!BM$1)</f>
        <v>0</v>
      </c>
      <c r="BN91" s="27">
        <f>SUMIFS(SALES!$L:$L,SALES!$A:$A,REPORT!$B$86,SALES!$F:$F,REPORT!$B91,SALES!$B:$B,REPORT!BN$1)</f>
        <v>0</v>
      </c>
      <c r="BO91" s="27">
        <f>SUMIFS(SALES!$L:$L,SALES!$A:$A,REPORT!$B$86,SALES!$F:$F,REPORT!$B91,SALES!$B:$B,REPORT!BO$1)</f>
        <v>0</v>
      </c>
      <c r="BP91" s="27">
        <f>SUMIFS(SALES!$L:$L,SALES!$A:$A,REPORT!$B$86,SALES!$F:$F,REPORT!$B91,SALES!$B:$B,REPORT!BP$1)</f>
        <v>0</v>
      </c>
      <c r="BQ91" s="27">
        <f>SUMIFS(SALES!$L:$L,SALES!$A:$A,REPORT!$B$86,SALES!$F:$F,REPORT!$B91,SALES!$B:$B,REPORT!BQ$1)</f>
        <v>0</v>
      </c>
      <c r="BR91" s="27">
        <f>SUMIFS(SALES!$L:$L,SALES!$A:$A,REPORT!$B$86,SALES!$F:$F,REPORT!$B91,SALES!$B:$B,REPORT!BR$1)</f>
        <v>0</v>
      </c>
      <c r="BS91" s="27">
        <f>SUMIFS(SALES!$L:$L,SALES!$A:$A,REPORT!$B$86,SALES!$F:$F,REPORT!$B91,SALES!$B:$B,REPORT!BS$1)</f>
        <v>0</v>
      </c>
      <c r="BT91" s="27">
        <f>SUMIFS(SALES!$L:$L,SALES!$A:$A,REPORT!$B$86,SALES!$F:$F,REPORT!$B91,SALES!$B:$B,REPORT!BT$1)</f>
        <v>0</v>
      </c>
      <c r="BU91" s="27">
        <f>SUMIFS(SALES!$L:$L,SALES!$A:$A,REPORT!$B$86,SALES!$F:$F,REPORT!$B91,SALES!$B:$B,REPORT!BU$1)</f>
        <v>0</v>
      </c>
      <c r="BV91" s="27">
        <f>SUMIFS(SALES!$L:$L,SALES!$A:$A,REPORT!$B$86,SALES!$F:$F,REPORT!$B91,SALES!$B:$B,REPORT!BV$1)</f>
        <v>0</v>
      </c>
      <c r="BW91" s="27">
        <f>SUMIFS(SALES!$L:$L,SALES!$A:$A,REPORT!$B$86,SALES!$F:$F,REPORT!$B91,SALES!$B:$B,REPORT!BW$1)</f>
        <v>0</v>
      </c>
      <c r="BX91" s="27">
        <f>SUMIFS(SALES!$L:$L,SALES!$A:$A,REPORT!$B$86,SALES!$F:$F,REPORT!$B91,SALES!$B:$B,REPORT!BX$1)</f>
        <v>0</v>
      </c>
      <c r="BY91" s="27">
        <f>SUMIFS(SALES!$L:$L,SALES!$A:$A,REPORT!$B$86,SALES!$F:$F,REPORT!$B91,SALES!$B:$B,REPORT!BY$1)</f>
        <v>0</v>
      </c>
      <c r="BZ91" s="27">
        <f>SUMIFS(SALES!$L:$L,SALES!$A:$A,REPORT!$B$86,SALES!$F:$F,REPORT!$B91,SALES!$B:$B,REPORT!BZ$1)</f>
        <v>0</v>
      </c>
      <c r="CA91" s="27">
        <f>SUMIFS(SALES!$L:$L,SALES!$A:$A,REPORT!$B$86,SALES!$F:$F,REPORT!$B91,SALES!$B:$B,REPORT!CA$1)</f>
        <v>0</v>
      </c>
      <c r="CB91" s="27">
        <f>SUMIFS(SALES!$L:$L,SALES!$A:$A,REPORT!$B$86,SALES!$F:$F,REPORT!$B91,SALES!$B:$B,REPORT!CB$1)</f>
        <v>0</v>
      </c>
      <c r="CC91" s="27">
        <f>SUMIFS(SALES!$L:$L,SALES!$A:$A,REPORT!$B$86,SALES!$F:$F,REPORT!$B91,SALES!$B:$B,REPORT!CC$1)</f>
        <v>0</v>
      </c>
    </row>
    <row r="92" spans="1:81" x14ac:dyDescent="0.3">
      <c r="A92" s="18" t="s">
        <v>581</v>
      </c>
      <c r="B92" s="18" t="s">
        <v>414</v>
      </c>
      <c r="C92" s="60">
        <f t="shared" ref="C92:AH92" si="141">SUM(C93:C97)</f>
        <v>4944565</v>
      </c>
      <c r="D92" s="11">
        <f t="shared" si="141"/>
        <v>0</v>
      </c>
      <c r="E92" s="11">
        <f t="shared" si="141"/>
        <v>0</v>
      </c>
      <c r="F92" s="11">
        <f t="shared" si="141"/>
        <v>0</v>
      </c>
      <c r="G92" s="60">
        <f t="shared" si="141"/>
        <v>11610</v>
      </c>
      <c r="H92" s="60">
        <f t="shared" si="141"/>
        <v>3272379.9999999995</v>
      </c>
      <c r="I92" s="60">
        <f t="shared" si="141"/>
        <v>1660575</v>
      </c>
      <c r="J92" s="60">
        <f t="shared" si="141"/>
        <v>358835</v>
      </c>
      <c r="K92" s="60">
        <f t="shared" si="141"/>
        <v>0</v>
      </c>
      <c r="L92" s="60">
        <f t="shared" si="141"/>
        <v>0</v>
      </c>
      <c r="M92" s="29">
        <f t="shared" si="141"/>
        <v>0</v>
      </c>
      <c r="N92" s="29">
        <f t="shared" si="141"/>
        <v>0</v>
      </c>
      <c r="O92" s="29">
        <f t="shared" si="141"/>
        <v>0</v>
      </c>
      <c r="P92" s="29">
        <f t="shared" si="141"/>
        <v>0</v>
      </c>
      <c r="Q92" s="29">
        <f t="shared" si="141"/>
        <v>0</v>
      </c>
      <c r="R92" s="29">
        <f t="shared" si="141"/>
        <v>0</v>
      </c>
      <c r="S92" s="29">
        <f t="shared" si="141"/>
        <v>0</v>
      </c>
      <c r="T92" s="29">
        <f t="shared" si="141"/>
        <v>0</v>
      </c>
      <c r="U92" s="29">
        <f t="shared" si="141"/>
        <v>0</v>
      </c>
      <c r="V92" s="29">
        <f t="shared" si="141"/>
        <v>0</v>
      </c>
      <c r="W92" s="29">
        <f t="shared" si="141"/>
        <v>0</v>
      </c>
      <c r="X92" s="29">
        <f t="shared" si="141"/>
        <v>0</v>
      </c>
      <c r="Y92" s="29">
        <f t="shared" si="141"/>
        <v>0</v>
      </c>
      <c r="Z92" s="29">
        <f t="shared" si="141"/>
        <v>0</v>
      </c>
      <c r="AA92" s="29">
        <f t="shared" si="141"/>
        <v>0</v>
      </c>
      <c r="AB92" s="29">
        <f t="shared" si="141"/>
        <v>0</v>
      </c>
      <c r="AC92" s="29">
        <f t="shared" si="141"/>
        <v>0</v>
      </c>
      <c r="AD92" s="29">
        <f t="shared" si="141"/>
        <v>0</v>
      </c>
      <c r="AE92" s="29">
        <f t="shared" si="141"/>
        <v>0</v>
      </c>
      <c r="AF92" s="29">
        <f t="shared" si="141"/>
        <v>0</v>
      </c>
      <c r="AG92" s="29">
        <f t="shared" si="141"/>
        <v>0</v>
      </c>
      <c r="AH92" s="29">
        <f t="shared" si="141"/>
        <v>0</v>
      </c>
      <c r="AI92" s="29">
        <f t="shared" ref="AI92:BN92" si="142">SUM(AI93:AI97)</f>
        <v>0</v>
      </c>
      <c r="AJ92" s="29">
        <f t="shared" si="142"/>
        <v>0</v>
      </c>
      <c r="AK92" s="29">
        <f t="shared" si="142"/>
        <v>0</v>
      </c>
      <c r="AL92" s="29">
        <f t="shared" si="142"/>
        <v>0</v>
      </c>
      <c r="AM92" s="29">
        <f t="shared" si="142"/>
        <v>0</v>
      </c>
      <c r="AN92" s="29">
        <f t="shared" si="142"/>
        <v>0</v>
      </c>
      <c r="AO92" s="29">
        <f t="shared" si="142"/>
        <v>0</v>
      </c>
      <c r="AP92" s="29">
        <f t="shared" si="142"/>
        <v>11610</v>
      </c>
      <c r="AQ92" s="29">
        <f t="shared" si="142"/>
        <v>0</v>
      </c>
      <c r="AR92" s="29">
        <f t="shared" si="142"/>
        <v>0</v>
      </c>
      <c r="AS92" s="29">
        <f t="shared" si="142"/>
        <v>0</v>
      </c>
      <c r="AT92" s="29">
        <f t="shared" si="142"/>
        <v>0</v>
      </c>
      <c r="AU92" s="29">
        <f t="shared" si="142"/>
        <v>0</v>
      </c>
      <c r="AV92" s="29">
        <f t="shared" si="142"/>
        <v>0</v>
      </c>
      <c r="AW92" s="29">
        <f t="shared" si="142"/>
        <v>0</v>
      </c>
      <c r="AX92" s="29">
        <f t="shared" si="142"/>
        <v>0</v>
      </c>
      <c r="AY92" s="29">
        <f t="shared" si="142"/>
        <v>0</v>
      </c>
      <c r="AZ92" s="29">
        <f t="shared" si="142"/>
        <v>0</v>
      </c>
      <c r="BA92" s="29">
        <f t="shared" si="142"/>
        <v>0</v>
      </c>
      <c r="BB92" s="29">
        <f t="shared" si="142"/>
        <v>0</v>
      </c>
      <c r="BC92" s="29">
        <f t="shared" si="142"/>
        <v>16505</v>
      </c>
      <c r="BD92" s="29">
        <f t="shared" si="142"/>
        <v>0</v>
      </c>
      <c r="BE92" s="29">
        <f t="shared" si="142"/>
        <v>17280</v>
      </c>
      <c r="BF92" s="29">
        <f t="shared" si="142"/>
        <v>600900</v>
      </c>
      <c r="BG92" s="29">
        <f t="shared" si="142"/>
        <v>0</v>
      </c>
      <c r="BH92" s="29">
        <f t="shared" si="142"/>
        <v>193000</v>
      </c>
      <c r="BI92" s="29">
        <f t="shared" si="142"/>
        <v>302400</v>
      </c>
      <c r="BJ92" s="29">
        <f t="shared" si="142"/>
        <v>1078045</v>
      </c>
      <c r="BK92" s="29">
        <f t="shared" si="142"/>
        <v>0</v>
      </c>
      <c r="BL92" s="29">
        <f t="shared" si="142"/>
        <v>424999.99999999965</v>
      </c>
      <c r="BM92" s="29">
        <f t="shared" si="142"/>
        <v>639250</v>
      </c>
      <c r="BN92" s="29">
        <f t="shared" si="142"/>
        <v>251355</v>
      </c>
      <c r="BO92" s="29">
        <f t="shared" ref="BO92:CA92" si="143">SUM(BO93:BO97)</f>
        <v>0</v>
      </c>
      <c r="BP92" s="29">
        <f t="shared" si="143"/>
        <v>332490</v>
      </c>
      <c r="BQ92" s="29">
        <f t="shared" si="143"/>
        <v>0</v>
      </c>
      <c r="BR92" s="29">
        <f t="shared" si="143"/>
        <v>241200</v>
      </c>
      <c r="BS92" s="29">
        <f t="shared" si="143"/>
        <v>0</v>
      </c>
      <c r="BT92" s="29">
        <f t="shared" si="143"/>
        <v>162960</v>
      </c>
      <c r="BU92" s="29">
        <f t="shared" si="143"/>
        <v>5805</v>
      </c>
      <c r="BV92" s="29">
        <f t="shared" si="143"/>
        <v>111300</v>
      </c>
      <c r="BW92" s="29">
        <f t="shared" si="143"/>
        <v>0</v>
      </c>
      <c r="BX92" s="29">
        <f t="shared" si="143"/>
        <v>392505</v>
      </c>
      <c r="BY92" s="29">
        <f t="shared" si="143"/>
        <v>162960</v>
      </c>
      <c r="BZ92" s="29">
        <f t="shared" si="143"/>
        <v>125000</v>
      </c>
      <c r="CA92" s="29">
        <f t="shared" si="143"/>
        <v>6435</v>
      </c>
      <c r="CB92" s="29">
        <f t="shared" ref="CB92:CC92" si="144">SUM(CB93:CB97)</f>
        <v>227400</v>
      </c>
      <c r="CC92" s="29">
        <f t="shared" si="144"/>
        <v>0</v>
      </c>
    </row>
    <row r="93" spans="1:81" x14ac:dyDescent="0.3">
      <c r="A93" s="20" t="s">
        <v>581</v>
      </c>
      <c r="B93" s="19" t="s">
        <v>412</v>
      </c>
      <c r="C93" s="12">
        <f>G93+H93+I93+F93+E93+D93</f>
        <v>0</v>
      </c>
      <c r="D93" s="12">
        <f>SUM(M93:Q93)</f>
        <v>0</v>
      </c>
      <c r="E93" s="12">
        <f>SUM(R93:AC93)</f>
        <v>0</v>
      </c>
      <c r="F93" s="12">
        <f>SUM(AD93:AO93)</f>
        <v>0</v>
      </c>
      <c r="G93" s="61">
        <f>SUM(AP93:BA93)</f>
        <v>0</v>
      </c>
      <c r="H93" s="61">
        <f>SUM(BB93:BM93)</f>
        <v>0</v>
      </c>
      <c r="I93" s="61">
        <f>SUM(BN93:BY93)</f>
        <v>0</v>
      </c>
      <c r="J93" s="61">
        <f>SUM(BZ93:CK93)</f>
        <v>0</v>
      </c>
      <c r="K93" s="61"/>
      <c r="L93" s="61"/>
      <c r="M93" s="28">
        <f>SUMIFS(SALES!$N:$N,SALES!$A:$A,REPORT!$B$62,SALES!$F:$F,REPORT!$B93,SALES!$B:$B,REPORT!M$1)</f>
        <v>0</v>
      </c>
      <c r="N93" s="28">
        <f>SUMIFS(SALES!$N:$N,SALES!$A:$A,REPORT!$B$62,SALES!$F:$F,REPORT!$B93,SALES!$B:$B,REPORT!N$1)</f>
        <v>0</v>
      </c>
      <c r="O93" s="28">
        <f>SUMIFS(SALES!$N:$N,SALES!$A:$A,REPORT!$B$62,SALES!$F:$F,REPORT!$B93,SALES!$B:$B,REPORT!O$1)</f>
        <v>0</v>
      </c>
      <c r="P93" s="28">
        <f>SUMIFS(SALES!$N:$N,SALES!$A:$A,REPORT!$B$62,SALES!$F:$F,REPORT!$B93,SALES!$B:$B,REPORT!P$1)</f>
        <v>0</v>
      </c>
      <c r="Q93" s="28">
        <f>SUMIFS(SALES!$N:$N,SALES!$A:$A,REPORT!$B$62,SALES!$F:$F,REPORT!$B93,SALES!$B:$B,REPORT!Q$1)</f>
        <v>0</v>
      </c>
      <c r="R93" s="28">
        <f>SUMIFS(SALES!$N:$N,SALES!$A:$A,REPORT!$B$62,SALES!$F:$F,REPORT!$B93,SALES!$B:$B,REPORT!R$1)</f>
        <v>0</v>
      </c>
      <c r="S93" s="28">
        <f>SUMIFS(SALES!$N:$N,SALES!$A:$A,REPORT!$B$62,SALES!$F:$F,REPORT!$B93,SALES!$B:$B,REPORT!S$1)</f>
        <v>0</v>
      </c>
      <c r="T93" s="28">
        <f>SUMIFS(SALES!$N:$N,SALES!$A:$A,REPORT!$B$62,SALES!$F:$F,REPORT!$B93,SALES!$B:$B,REPORT!T$1)</f>
        <v>0</v>
      </c>
      <c r="U93" s="28">
        <f>SUMIFS(SALES!$N:$N,SALES!$A:$A,REPORT!$B$62,SALES!$F:$F,REPORT!$B93,SALES!$B:$B,REPORT!U$1)</f>
        <v>0</v>
      </c>
      <c r="V93" s="28">
        <f>SUMIFS(SALES!$N:$N,SALES!$A:$A,REPORT!$B$62,SALES!$F:$F,REPORT!$B93,SALES!$B:$B,REPORT!V$1)</f>
        <v>0</v>
      </c>
      <c r="W93" s="28">
        <f>SUMIFS(SALES!$N:$N,SALES!$A:$A,REPORT!$B$62,SALES!$F:$F,REPORT!$B93,SALES!$B:$B,REPORT!W$1)</f>
        <v>0</v>
      </c>
      <c r="X93" s="28">
        <f>SUMIFS(SALES!$N:$N,SALES!$A:$A,REPORT!$B$62,SALES!$F:$F,REPORT!$B93,SALES!$B:$B,REPORT!X$1)</f>
        <v>0</v>
      </c>
      <c r="Y93" s="28">
        <f>SUMIFS(SALES!$N:$N,SALES!$A:$A,REPORT!$B$62,SALES!$F:$F,REPORT!$B93,SALES!$B:$B,REPORT!Y$1)</f>
        <v>0</v>
      </c>
      <c r="Z93" s="28">
        <f>SUMIFS(SALES!$N:$N,SALES!$A:$A,REPORT!$B$62,SALES!$F:$F,REPORT!$B93,SALES!$B:$B,REPORT!Z$1)</f>
        <v>0</v>
      </c>
      <c r="AA93" s="28">
        <f>SUMIFS(SALES!$N:$N,SALES!$A:$A,REPORT!$B$62,SALES!$F:$F,REPORT!$B93,SALES!$B:$B,REPORT!AA$1)</f>
        <v>0</v>
      </c>
      <c r="AB93" s="28">
        <f>SUMIFS(SALES!$N:$N,SALES!$A:$A,REPORT!$B$62,SALES!$F:$F,REPORT!$B93,SALES!$B:$B,REPORT!AB$1)</f>
        <v>0</v>
      </c>
      <c r="AC93" s="28">
        <f>SUMIFS(SALES!$N:$N,SALES!$A:$A,REPORT!$B$62,SALES!$F:$F,REPORT!$B93,SALES!$B:$B,REPORT!AC$1)</f>
        <v>0</v>
      </c>
      <c r="AD93" s="28">
        <f>SUMIFS(SALES!$N:$N,SALES!$A:$A,REPORT!$B$62,SALES!$F:$F,REPORT!$B93,SALES!$B:$B,REPORT!AD$1)</f>
        <v>0</v>
      </c>
      <c r="AE93" s="28">
        <f>SUMIFS(SALES!$N:$N,SALES!$A:$A,REPORT!$B$62,SALES!$F:$F,REPORT!$B93,SALES!$B:$B,REPORT!AE$1)</f>
        <v>0</v>
      </c>
      <c r="AF93" s="28">
        <f>SUMIFS(SALES!$N:$N,SALES!$A:$A,REPORT!$B$62,SALES!$F:$F,REPORT!$B93,SALES!$B:$B,REPORT!AF$1)</f>
        <v>0</v>
      </c>
      <c r="AG93" s="28">
        <f>SUMIFS(SALES!$N:$N,SALES!$A:$A,REPORT!$B$62,SALES!$F:$F,REPORT!$B93,SALES!$B:$B,REPORT!AG$1)</f>
        <v>0</v>
      </c>
      <c r="AH93" s="28">
        <f>SUMIFS(SALES!$N:$N,SALES!$A:$A,REPORT!$B$62,SALES!$F:$F,REPORT!$B93,SALES!$B:$B,REPORT!AH$1)</f>
        <v>0</v>
      </c>
      <c r="AI93" s="28">
        <f>SUMIFS(SALES!$N:$N,SALES!$A:$A,REPORT!$B$62,SALES!$F:$F,REPORT!$B93,SALES!$B:$B,REPORT!AI$1)</f>
        <v>0</v>
      </c>
      <c r="AJ93" s="28">
        <f>SUMIFS(SALES!$N:$N,SALES!$A:$A,REPORT!$B$62,SALES!$F:$F,REPORT!$B93,SALES!$B:$B,REPORT!AJ$1)</f>
        <v>0</v>
      </c>
      <c r="AK93" s="28">
        <f>SUMIFS(SALES!$N:$N,SALES!$A:$A,REPORT!$B$62,SALES!$F:$F,REPORT!$B93,SALES!$B:$B,REPORT!AK$1)</f>
        <v>0</v>
      </c>
      <c r="AL93" s="28">
        <f>SUMIFS(SALES!$N:$N,SALES!$A:$A,REPORT!$B$62,SALES!$F:$F,REPORT!$B93,SALES!$B:$B,REPORT!AL$1)</f>
        <v>0</v>
      </c>
      <c r="AM93" s="28">
        <f>SUMIFS(SALES!$N:$N,SALES!$A:$A,REPORT!$B$62,SALES!$F:$F,REPORT!$B93,SALES!$B:$B,REPORT!AM$1)</f>
        <v>0</v>
      </c>
      <c r="AN93" s="28">
        <f>SUMIFS(SALES!$N:$N,SALES!$A:$A,REPORT!$B$62,SALES!$F:$F,REPORT!$B93,SALES!$B:$B,REPORT!AN$1)</f>
        <v>0</v>
      </c>
      <c r="AO93" s="28">
        <f>SUMIFS(SALES!$N:$N,SALES!$A:$A,REPORT!$B$62,SALES!$F:$F,REPORT!$B93,SALES!$B:$B,REPORT!AO$1)</f>
        <v>0</v>
      </c>
      <c r="AP93" s="28">
        <f>SUMIFS(SALES!$N:$N,SALES!$A:$A,REPORT!$B$62,SALES!$F:$F,REPORT!$B93,SALES!$B:$B,REPORT!AP$1)</f>
        <v>0</v>
      </c>
      <c r="AQ93" s="28">
        <f>SUMIFS(SALES!$N:$N,SALES!$A:$A,REPORT!$B$62,SALES!$F:$F,REPORT!$B93,SALES!$B:$B,REPORT!AQ$1)</f>
        <v>0</v>
      </c>
      <c r="AR93" s="28">
        <f>SUMIFS(SALES!$N:$N,SALES!$A:$A,REPORT!$B$62,SALES!$F:$F,REPORT!$B93,SALES!$B:$B,REPORT!AR$1)</f>
        <v>0</v>
      </c>
      <c r="AS93" s="28">
        <f>SUMIFS(SALES!$N:$N,SALES!$A:$A,REPORT!$B$62,SALES!$F:$F,REPORT!$B93,SALES!$B:$B,REPORT!AS$1)</f>
        <v>0</v>
      </c>
      <c r="AT93" s="28">
        <f>SUMIFS(SALES!$N:$N,SALES!$A:$A,REPORT!$B$62,SALES!$F:$F,REPORT!$B93,SALES!$B:$B,REPORT!AT$1)</f>
        <v>0</v>
      </c>
      <c r="AU93" s="28">
        <f>SUMIFS(SALES!$N:$N,SALES!$A:$A,REPORT!$B$62,SALES!$F:$F,REPORT!$B93,SALES!$B:$B,REPORT!AU$1)</f>
        <v>0</v>
      </c>
      <c r="AV93" s="28">
        <f>SUMIFS(SALES!$N:$N,SALES!$A:$A,REPORT!$B$62,SALES!$F:$F,REPORT!$B93,SALES!$B:$B,REPORT!AV$1)</f>
        <v>0</v>
      </c>
      <c r="AW93" s="28">
        <f>SUMIFS(SALES!$N:$N,SALES!$A:$A,REPORT!$B$62,SALES!$F:$F,REPORT!$B93,SALES!$B:$B,REPORT!AW$1)</f>
        <v>0</v>
      </c>
      <c r="AX93" s="28">
        <f>SUMIFS(SALES!$N:$N,SALES!$A:$A,REPORT!$B$62,SALES!$F:$F,REPORT!$B93,SALES!$B:$B,REPORT!AX$1)</f>
        <v>0</v>
      </c>
      <c r="AY93" s="28">
        <f>SUMIFS(SALES!$N:$N,SALES!$A:$A,REPORT!$B$62,SALES!$F:$F,REPORT!$B93,SALES!$B:$B,REPORT!AY$1)</f>
        <v>0</v>
      </c>
      <c r="AZ93" s="28">
        <f>SUMIFS(SALES!$N:$N,SALES!$A:$A,REPORT!$B$62,SALES!$F:$F,REPORT!$B93,SALES!$B:$B,REPORT!AZ$1)</f>
        <v>0</v>
      </c>
      <c r="BA93" s="28">
        <f>SUMIFS(SALES!$N:$N,SALES!$A:$A,REPORT!$B$62,SALES!$F:$F,REPORT!$B93,SALES!$B:$B,REPORT!BA$1)</f>
        <v>0</v>
      </c>
      <c r="BB93" s="28">
        <f>SUMIFS(SALES!$N:$N,SALES!$A:$A,REPORT!$B$62,SALES!$F:$F,REPORT!$B93,SALES!$B:$B,REPORT!BB$1)</f>
        <v>0</v>
      </c>
      <c r="BC93" s="28">
        <f>SUMIFS(SALES!$N:$N,SALES!$A:$A,REPORT!$B$62,SALES!$F:$F,REPORT!$B93,SALES!$B:$B,REPORT!BC$1)</f>
        <v>0</v>
      </c>
      <c r="BD93" s="28">
        <f>SUMIFS(SALES!$N:$N,SALES!$A:$A,REPORT!$B$62,SALES!$F:$F,REPORT!$B93,SALES!$B:$B,REPORT!BD$1)</f>
        <v>0</v>
      </c>
      <c r="BE93" s="28">
        <f>SUMIFS(SALES!$N:$N,SALES!$A:$A,REPORT!$B$62,SALES!$F:$F,REPORT!$B93,SALES!$B:$B,REPORT!BE$1)</f>
        <v>0</v>
      </c>
      <c r="BF93" s="28">
        <f>SUMIFS(SALES!$N:$N,SALES!$A:$A,REPORT!$B$62,SALES!$F:$F,REPORT!$B93,SALES!$B:$B,REPORT!BF$1)</f>
        <v>0</v>
      </c>
      <c r="BG93" s="28">
        <f>SUMIFS(SALES!$N:$N,SALES!$A:$A,REPORT!$B$62,SALES!$F:$F,REPORT!$B93,SALES!$B:$B,REPORT!BG$1)</f>
        <v>0</v>
      </c>
      <c r="BH93" s="28">
        <f>SUMIFS(SALES!$N:$N,SALES!$A:$A,REPORT!$B$62,SALES!$F:$F,REPORT!$B93,SALES!$B:$B,REPORT!BH$1)</f>
        <v>0</v>
      </c>
      <c r="BI93" s="28">
        <f>SUMIFS(SALES!$N:$N,SALES!$A:$A,REPORT!$B$62,SALES!$F:$F,REPORT!$B93,SALES!$B:$B,REPORT!BI$1)</f>
        <v>0</v>
      </c>
      <c r="BJ93" s="28">
        <f>SUMIFS(SALES!$N:$N,SALES!$A:$A,REPORT!$B$62,SALES!$F:$F,REPORT!$B93,SALES!$B:$B,REPORT!BJ$1)</f>
        <v>0</v>
      </c>
      <c r="BK93" s="28">
        <f>SUMIFS(SALES!$N:$N,SALES!$A:$A,REPORT!$B$62,SALES!$F:$F,REPORT!$B93,SALES!$B:$B,REPORT!BK$1)</f>
        <v>0</v>
      </c>
      <c r="BL93" s="28">
        <f>SUMIFS(SALES!$N:$N,SALES!$A:$A,REPORT!$B$62,SALES!$F:$F,REPORT!$B93,SALES!$B:$B,REPORT!BL$1)</f>
        <v>0</v>
      </c>
      <c r="BM93" s="28">
        <f>SUMIFS(SALES!$N:$N,SALES!$A:$A,REPORT!$B$62,SALES!$F:$F,REPORT!$B93,SALES!$B:$B,REPORT!BM$1)</f>
        <v>0</v>
      </c>
      <c r="BN93" s="28">
        <f>SUMIFS(SALES!$N:$N,SALES!$A:$A,REPORT!$B$62,SALES!$F:$F,REPORT!$B93,SALES!$B:$B,REPORT!BN$1)</f>
        <v>0</v>
      </c>
      <c r="BO93" s="28">
        <f>SUMIFS(SALES!$N:$N,SALES!$A:$A,REPORT!$B$62,SALES!$F:$F,REPORT!$B93,SALES!$B:$B,REPORT!BO$1)</f>
        <v>0</v>
      </c>
      <c r="BP93" s="28">
        <f>SUMIFS(SALES!$N:$N,SALES!$A:$A,REPORT!$B$62,SALES!$F:$F,REPORT!$B93,SALES!$B:$B,REPORT!BP$1)</f>
        <v>0</v>
      </c>
      <c r="BQ93" s="28">
        <f>SUMIFS(SALES!$N:$N,SALES!$A:$A,REPORT!$B$62,SALES!$F:$F,REPORT!$B93,SALES!$B:$B,REPORT!BQ$1)</f>
        <v>0</v>
      </c>
      <c r="BR93" s="28">
        <f>SUMIFS(SALES!$N:$N,SALES!$A:$A,REPORT!$B$62,SALES!$F:$F,REPORT!$B93,SALES!$B:$B,REPORT!BR$1)</f>
        <v>0</v>
      </c>
      <c r="BS93" s="28">
        <f>SUMIFS(SALES!$N:$N,SALES!$A:$A,REPORT!$B$62,SALES!$F:$F,REPORT!$B93,SALES!$B:$B,REPORT!BS$1)</f>
        <v>0</v>
      </c>
      <c r="BT93" s="28">
        <f>SUMIFS(SALES!$N:$N,SALES!$A:$A,REPORT!$B$62,SALES!$F:$F,REPORT!$B93,SALES!$B:$B,REPORT!BT$1)</f>
        <v>0</v>
      </c>
      <c r="BU93" s="28">
        <f>SUMIFS(SALES!$N:$N,SALES!$A:$A,REPORT!$B$62,SALES!$F:$F,REPORT!$B93,SALES!$B:$B,REPORT!BU$1)</f>
        <v>0</v>
      </c>
      <c r="BV93" s="28">
        <f>SUMIFS(SALES!$N:$N,SALES!$A:$A,REPORT!$B$62,SALES!$F:$F,REPORT!$B93,SALES!$B:$B,REPORT!BV$1)</f>
        <v>0</v>
      </c>
      <c r="BW93" s="28">
        <f>SUMIFS(SALES!$N:$N,SALES!$A:$A,REPORT!$B$62,SALES!$F:$F,REPORT!$B93,SALES!$B:$B,REPORT!BW$1)</f>
        <v>0</v>
      </c>
      <c r="BX93" s="28">
        <f>SUMIFS(SALES!$N:$N,SALES!$A:$A,REPORT!$B$62,SALES!$F:$F,REPORT!$B93,SALES!$B:$B,REPORT!BX$1)</f>
        <v>0</v>
      </c>
      <c r="BY93" s="28">
        <f>SUMIFS(SALES!$N:$N,SALES!$A:$A,REPORT!$B$62,SALES!$F:$F,REPORT!$B93,SALES!$B:$B,REPORT!BY$1)</f>
        <v>0</v>
      </c>
      <c r="BZ93" s="28">
        <f>SUMIFS(SALES!$N:$N,SALES!$A:$A,REPORT!$B$62,SALES!$F:$F,REPORT!$B93,SALES!$B:$B,REPORT!BZ$1)</f>
        <v>0</v>
      </c>
      <c r="CA93" s="28">
        <f>SUMIFS(SALES!$N:$N,SALES!$A:$A,REPORT!$B$62,SALES!$F:$F,REPORT!$B93,SALES!$B:$B,REPORT!CA$1)</f>
        <v>0</v>
      </c>
      <c r="CB93" s="28">
        <f>SUMIFS(SALES!$N:$N,SALES!$A:$A,REPORT!$B$62,SALES!$F:$F,REPORT!$B93,SALES!$B:$B,REPORT!CB$1)</f>
        <v>0</v>
      </c>
      <c r="CC93" s="28">
        <f>SUMIFS(SALES!$N:$N,SALES!$A:$A,REPORT!$B$62,SALES!$F:$F,REPORT!$B93,SALES!$B:$B,REPORT!CC$1)</f>
        <v>0</v>
      </c>
    </row>
    <row r="94" spans="1:81" x14ac:dyDescent="0.3">
      <c r="A94" s="20" t="s">
        <v>581</v>
      </c>
      <c r="B94" s="19" t="s">
        <v>421</v>
      </c>
      <c r="C94" s="12">
        <f>G94+H94+I94+F94+E94+D94</f>
        <v>4869920</v>
      </c>
      <c r="D94" s="12">
        <f>SUM(M94:Q94)</f>
        <v>0</v>
      </c>
      <c r="E94" s="12">
        <f>SUM(R94:AC94)</f>
        <v>0</v>
      </c>
      <c r="F94" s="12">
        <f>SUM(AD94:AO94)</f>
        <v>0</v>
      </c>
      <c r="G94" s="61">
        <f>SUM(AP94:BA94)</f>
        <v>0</v>
      </c>
      <c r="H94" s="61">
        <f>SUM(BB94:BM94)</f>
        <v>3233059.9999999995</v>
      </c>
      <c r="I94" s="61">
        <f>SUM(BN94:BY94)</f>
        <v>1636860</v>
      </c>
      <c r="J94" s="61">
        <f>SUM(BZ94:CK94)</f>
        <v>352400</v>
      </c>
      <c r="K94" s="61"/>
      <c r="L94" s="61"/>
      <c r="M94" s="28">
        <f>SUMIFS(SALES!$N:$N,SALES!$A:$A,REPORT!$B$62,SALES!$F:$F,REPORT!$B94,SALES!$B:$B,REPORT!M$1)</f>
        <v>0</v>
      </c>
      <c r="N94" s="28">
        <f>SUMIFS(SALES!$N:$N,SALES!$A:$A,REPORT!$B$62,SALES!$F:$F,REPORT!$B94,SALES!$B:$B,REPORT!N$1)</f>
        <v>0</v>
      </c>
      <c r="O94" s="28">
        <f>SUMIFS(SALES!$N:$N,SALES!$A:$A,REPORT!$B$62,SALES!$F:$F,REPORT!$B94,SALES!$B:$B,REPORT!O$1)</f>
        <v>0</v>
      </c>
      <c r="P94" s="28">
        <f>SUMIFS(SALES!$N:$N,SALES!$A:$A,REPORT!$B$62,SALES!$F:$F,REPORT!$B94,SALES!$B:$B,REPORT!P$1)</f>
        <v>0</v>
      </c>
      <c r="Q94" s="28">
        <f>SUMIFS(SALES!$N:$N,SALES!$A:$A,REPORT!$B$62,SALES!$F:$F,REPORT!$B94,SALES!$B:$B,REPORT!Q$1)</f>
        <v>0</v>
      </c>
      <c r="R94" s="28">
        <f>SUMIFS(SALES!$N:$N,SALES!$A:$A,REPORT!$B$62,SALES!$F:$F,REPORT!$B94,SALES!$B:$B,REPORT!R$1)</f>
        <v>0</v>
      </c>
      <c r="S94" s="28">
        <f>SUMIFS(SALES!$N:$N,SALES!$A:$A,REPORT!$B$62,SALES!$F:$F,REPORT!$B94,SALES!$B:$B,REPORT!S$1)</f>
        <v>0</v>
      </c>
      <c r="T94" s="28">
        <f>SUMIFS(SALES!$N:$N,SALES!$A:$A,REPORT!$B$62,SALES!$F:$F,REPORT!$B94,SALES!$B:$B,REPORT!T$1)</f>
        <v>0</v>
      </c>
      <c r="U94" s="28">
        <f>SUMIFS(SALES!$N:$N,SALES!$A:$A,REPORT!$B$62,SALES!$F:$F,REPORT!$B94,SALES!$B:$B,REPORT!U$1)</f>
        <v>0</v>
      </c>
      <c r="V94" s="28">
        <f>SUMIFS(SALES!$N:$N,SALES!$A:$A,REPORT!$B$62,SALES!$F:$F,REPORT!$B94,SALES!$B:$B,REPORT!V$1)</f>
        <v>0</v>
      </c>
      <c r="W94" s="28">
        <f>SUMIFS(SALES!$N:$N,SALES!$A:$A,REPORT!$B$62,SALES!$F:$F,REPORT!$B94,SALES!$B:$B,REPORT!W$1)</f>
        <v>0</v>
      </c>
      <c r="X94" s="28">
        <f>SUMIFS(SALES!$N:$N,SALES!$A:$A,REPORT!$B$62,SALES!$F:$F,REPORT!$B94,SALES!$B:$B,REPORT!X$1)</f>
        <v>0</v>
      </c>
      <c r="Y94" s="28">
        <f>SUMIFS(SALES!$N:$N,SALES!$A:$A,REPORT!$B$62,SALES!$F:$F,REPORT!$B94,SALES!$B:$B,REPORT!Y$1)</f>
        <v>0</v>
      </c>
      <c r="Z94" s="28">
        <f>SUMIFS(SALES!$N:$N,SALES!$A:$A,REPORT!$B$62,SALES!$F:$F,REPORT!$B94,SALES!$B:$B,REPORT!Z$1)</f>
        <v>0</v>
      </c>
      <c r="AA94" s="28">
        <f>SUMIFS(SALES!$N:$N,SALES!$A:$A,REPORT!$B$62,SALES!$F:$F,REPORT!$B94,SALES!$B:$B,REPORT!AA$1)</f>
        <v>0</v>
      </c>
      <c r="AB94" s="28">
        <f>SUMIFS(SALES!$N:$N,SALES!$A:$A,REPORT!$B$62,SALES!$F:$F,REPORT!$B94,SALES!$B:$B,REPORT!AB$1)</f>
        <v>0</v>
      </c>
      <c r="AC94" s="28">
        <f>SUMIFS(SALES!$N:$N,SALES!$A:$A,REPORT!$B$62,SALES!$F:$F,REPORT!$B94,SALES!$B:$B,REPORT!AC$1)</f>
        <v>0</v>
      </c>
      <c r="AD94" s="28">
        <f>SUMIFS(SALES!$N:$N,SALES!$A:$A,REPORT!$B$62,SALES!$F:$F,REPORT!$B94,SALES!$B:$B,REPORT!AD$1)</f>
        <v>0</v>
      </c>
      <c r="AE94" s="28">
        <f>SUMIFS(SALES!$N:$N,SALES!$A:$A,REPORT!$B$62,SALES!$F:$F,REPORT!$B94,SALES!$B:$B,REPORT!AE$1)</f>
        <v>0</v>
      </c>
      <c r="AF94" s="28">
        <f>SUMIFS(SALES!$N:$N,SALES!$A:$A,REPORT!$B$62,SALES!$F:$F,REPORT!$B94,SALES!$B:$B,REPORT!AF$1)</f>
        <v>0</v>
      </c>
      <c r="AG94" s="28">
        <f>SUMIFS(SALES!$N:$N,SALES!$A:$A,REPORT!$B$62,SALES!$F:$F,REPORT!$B94,SALES!$B:$B,REPORT!AG$1)</f>
        <v>0</v>
      </c>
      <c r="AH94" s="28">
        <f>SUMIFS(SALES!$N:$N,SALES!$A:$A,REPORT!$B$62,SALES!$F:$F,REPORT!$B94,SALES!$B:$B,REPORT!AH$1)</f>
        <v>0</v>
      </c>
      <c r="AI94" s="28">
        <f>SUMIFS(SALES!$N:$N,SALES!$A:$A,REPORT!$B$62,SALES!$F:$F,REPORT!$B94,SALES!$B:$B,REPORT!AI$1)</f>
        <v>0</v>
      </c>
      <c r="AJ94" s="28">
        <f>SUMIFS(SALES!$N:$N,SALES!$A:$A,REPORT!$B$62,SALES!$F:$F,REPORT!$B94,SALES!$B:$B,REPORT!AJ$1)</f>
        <v>0</v>
      </c>
      <c r="AK94" s="28">
        <f>SUMIFS(SALES!$N:$N,SALES!$A:$A,REPORT!$B$62,SALES!$F:$F,REPORT!$B94,SALES!$B:$B,REPORT!AK$1)</f>
        <v>0</v>
      </c>
      <c r="AL94" s="28">
        <f>SUMIFS(SALES!$N:$N,SALES!$A:$A,REPORT!$B$62,SALES!$F:$F,REPORT!$B94,SALES!$B:$B,REPORT!AL$1)</f>
        <v>0</v>
      </c>
      <c r="AM94" s="28">
        <f>SUMIFS(SALES!$N:$N,SALES!$A:$A,REPORT!$B$62,SALES!$F:$F,REPORT!$B94,SALES!$B:$B,REPORT!AM$1)</f>
        <v>0</v>
      </c>
      <c r="AN94" s="28">
        <f>SUMIFS(SALES!$N:$N,SALES!$A:$A,REPORT!$B$62,SALES!$F:$F,REPORT!$B94,SALES!$B:$B,REPORT!AN$1)</f>
        <v>0</v>
      </c>
      <c r="AO94" s="28">
        <f>SUMIFS(SALES!$N:$N,SALES!$A:$A,REPORT!$B$62,SALES!$F:$F,REPORT!$B94,SALES!$B:$B,REPORT!AO$1)</f>
        <v>0</v>
      </c>
      <c r="AP94" s="28">
        <f>SUMIFS(SALES!$N:$N,SALES!$A:$A,REPORT!$B$62,SALES!$F:$F,REPORT!$B94,SALES!$B:$B,REPORT!AP$1)</f>
        <v>0</v>
      </c>
      <c r="AQ94" s="28">
        <f>SUMIFS(SALES!$N:$N,SALES!$A:$A,REPORT!$B$62,SALES!$F:$F,REPORT!$B94,SALES!$B:$B,REPORT!AQ$1)</f>
        <v>0</v>
      </c>
      <c r="AR94" s="28">
        <f>SUMIFS(SALES!$N:$N,SALES!$A:$A,REPORT!$B$62,SALES!$F:$F,REPORT!$B94,SALES!$B:$B,REPORT!AR$1)</f>
        <v>0</v>
      </c>
      <c r="AS94" s="28">
        <f>SUMIFS(SALES!$N:$N,SALES!$A:$A,REPORT!$B$62,SALES!$F:$F,REPORT!$B94,SALES!$B:$B,REPORT!AS$1)</f>
        <v>0</v>
      </c>
      <c r="AT94" s="28">
        <f>SUMIFS(SALES!$N:$N,SALES!$A:$A,REPORT!$B$62,SALES!$F:$F,REPORT!$B94,SALES!$B:$B,REPORT!AT$1)</f>
        <v>0</v>
      </c>
      <c r="AU94" s="28">
        <f>SUMIFS(SALES!$N:$N,SALES!$A:$A,REPORT!$B$62,SALES!$F:$F,REPORT!$B94,SALES!$B:$B,REPORT!AU$1)</f>
        <v>0</v>
      </c>
      <c r="AV94" s="28">
        <f>SUMIFS(SALES!$N:$N,SALES!$A:$A,REPORT!$B$62,SALES!$F:$F,REPORT!$B94,SALES!$B:$B,REPORT!AV$1)</f>
        <v>0</v>
      </c>
      <c r="AW94" s="28">
        <f>SUMIFS(SALES!$N:$N,SALES!$A:$A,REPORT!$B$62,SALES!$F:$F,REPORT!$B94,SALES!$B:$B,REPORT!AW$1)</f>
        <v>0</v>
      </c>
      <c r="AX94" s="28">
        <f>SUMIFS(SALES!$N:$N,SALES!$A:$A,REPORT!$B$62,SALES!$F:$F,REPORT!$B94,SALES!$B:$B,REPORT!AX$1)</f>
        <v>0</v>
      </c>
      <c r="AY94" s="28">
        <f>SUMIFS(SALES!$N:$N,SALES!$A:$A,REPORT!$B$62,SALES!$F:$F,REPORT!$B94,SALES!$B:$B,REPORT!AY$1)</f>
        <v>0</v>
      </c>
      <c r="AZ94" s="28">
        <f>SUMIFS(SALES!$N:$N,SALES!$A:$A,REPORT!$B$62,SALES!$F:$F,REPORT!$B94,SALES!$B:$B,REPORT!AZ$1)</f>
        <v>0</v>
      </c>
      <c r="BA94" s="28">
        <f>SUMIFS(SALES!$N:$N,SALES!$A:$A,REPORT!$B$62,SALES!$F:$F,REPORT!$B94,SALES!$B:$B,REPORT!BA$1)</f>
        <v>0</v>
      </c>
      <c r="BB94" s="28">
        <f>SUMIFS(SALES!$N:$N,SALES!$A:$A,REPORT!$B$62,SALES!$F:$F,REPORT!$B94,SALES!$B:$B,REPORT!BB$1)</f>
        <v>0</v>
      </c>
      <c r="BC94" s="28">
        <f>SUMIFS(SALES!$N:$N,SALES!$A:$A,REPORT!$B$62,SALES!$F:$F,REPORT!$B94,SALES!$B:$B,REPORT!BC$1)</f>
        <v>0</v>
      </c>
      <c r="BD94" s="28">
        <f>SUMIFS(SALES!$N:$N,SALES!$A:$A,REPORT!$B$62,SALES!$F:$F,REPORT!$B94,SALES!$B:$B,REPORT!BD$1)</f>
        <v>0</v>
      </c>
      <c r="BE94" s="28">
        <f>SUMIFS(SALES!$N:$N,SALES!$A:$A,REPORT!$B$62,SALES!$F:$F,REPORT!$B94,SALES!$B:$B,REPORT!BE$1)</f>
        <v>0</v>
      </c>
      <c r="BF94" s="28">
        <f>SUMIFS(SALES!$N:$N,SALES!$A:$A,REPORT!$B$62,SALES!$F:$F,REPORT!$B94,SALES!$B:$B,REPORT!BF$1)</f>
        <v>600900</v>
      </c>
      <c r="BG94" s="28">
        <f>SUMIFS(SALES!$N:$N,SALES!$A:$A,REPORT!$B$62,SALES!$F:$F,REPORT!$B94,SALES!$B:$B,REPORT!BG$1)</f>
        <v>0</v>
      </c>
      <c r="BH94" s="28">
        <f>SUMIFS(SALES!$N:$N,SALES!$A:$A,REPORT!$B$62,SALES!$F:$F,REPORT!$B94,SALES!$B:$B,REPORT!BH$1)</f>
        <v>193000</v>
      </c>
      <c r="BI94" s="28">
        <f>SUMIFS(SALES!$N:$N,SALES!$A:$A,REPORT!$B$62,SALES!$F:$F,REPORT!$B94,SALES!$B:$B,REPORT!BI$1)</f>
        <v>302400</v>
      </c>
      <c r="BJ94" s="28">
        <f>SUMIFS(SALES!$N:$N,SALES!$A:$A,REPORT!$B$62,SALES!$F:$F,REPORT!$B94,SALES!$B:$B,REPORT!BJ$1)</f>
        <v>1072510</v>
      </c>
      <c r="BK94" s="28">
        <f>SUMIFS(SALES!$N:$N,SALES!$A:$A,REPORT!$B$62,SALES!$F:$F,REPORT!$B94,SALES!$B:$B,REPORT!BK$1)</f>
        <v>0</v>
      </c>
      <c r="BL94" s="28">
        <f>SUMIFS(SALES!$N:$N,SALES!$A:$A,REPORT!$B$62,SALES!$F:$F,REPORT!$B94,SALES!$B:$B,REPORT!BL$1)</f>
        <v>424999.99999999965</v>
      </c>
      <c r="BM94" s="28">
        <f>SUMIFS(SALES!$N:$N,SALES!$A:$A,REPORT!$B$62,SALES!$F:$F,REPORT!$B94,SALES!$B:$B,REPORT!BM$1)</f>
        <v>639250</v>
      </c>
      <c r="BN94" s="28">
        <f>SUMIFS(SALES!$N:$N,SALES!$A:$A,REPORT!$B$62,SALES!$F:$F,REPORT!$B94,SALES!$B:$B,REPORT!BN$1)</f>
        <v>239250</v>
      </c>
      <c r="BO94" s="28">
        <f>SUMIFS(SALES!$N:$N,SALES!$A:$A,REPORT!$B$62,SALES!$F:$F,REPORT!$B94,SALES!$B:$B,REPORT!BO$1)</f>
        <v>0</v>
      </c>
      <c r="BP94" s="28">
        <f>SUMIFS(SALES!$N:$N,SALES!$A:$A,REPORT!$B$62,SALES!$F:$F,REPORT!$B94,SALES!$B:$B,REPORT!BP$1)</f>
        <v>332490</v>
      </c>
      <c r="BQ94" s="28">
        <f>SUMIFS(SALES!$N:$N,SALES!$A:$A,REPORT!$B$62,SALES!$F:$F,REPORT!$B94,SALES!$B:$B,REPORT!BQ$1)</f>
        <v>0</v>
      </c>
      <c r="BR94" s="28">
        <f>SUMIFS(SALES!$N:$N,SALES!$A:$A,REPORT!$B$62,SALES!$F:$F,REPORT!$B94,SALES!$B:$B,REPORT!BR$1)</f>
        <v>241200</v>
      </c>
      <c r="BS94" s="28">
        <f>SUMIFS(SALES!$N:$N,SALES!$A:$A,REPORT!$B$62,SALES!$F:$F,REPORT!$B94,SALES!$B:$B,REPORT!BS$1)</f>
        <v>0</v>
      </c>
      <c r="BT94" s="28">
        <f>SUMIFS(SALES!$N:$N,SALES!$A:$A,REPORT!$B$62,SALES!$F:$F,REPORT!$B94,SALES!$B:$B,REPORT!BT$1)</f>
        <v>162960</v>
      </c>
      <c r="BU94" s="28">
        <f>SUMIFS(SALES!$N:$N,SALES!$A:$A,REPORT!$B$62,SALES!$F:$F,REPORT!$B94,SALES!$B:$B,REPORT!BU$1)</f>
        <v>0</v>
      </c>
      <c r="BV94" s="28">
        <f>SUMIFS(SALES!$N:$N,SALES!$A:$A,REPORT!$B$62,SALES!$F:$F,REPORT!$B94,SALES!$B:$B,REPORT!BV$1)</f>
        <v>111300</v>
      </c>
      <c r="BW94" s="28">
        <f>SUMIFS(SALES!$N:$N,SALES!$A:$A,REPORT!$B$62,SALES!$F:$F,REPORT!$B94,SALES!$B:$B,REPORT!BW$1)</f>
        <v>0</v>
      </c>
      <c r="BX94" s="28">
        <f>SUMIFS(SALES!$N:$N,SALES!$A:$A,REPORT!$B$62,SALES!$F:$F,REPORT!$B94,SALES!$B:$B,REPORT!BX$1)</f>
        <v>386700</v>
      </c>
      <c r="BY94" s="28">
        <f>SUMIFS(SALES!$N:$N,SALES!$A:$A,REPORT!$B$62,SALES!$F:$F,REPORT!$B94,SALES!$B:$B,REPORT!BY$1)</f>
        <v>162960</v>
      </c>
      <c r="BZ94" s="28">
        <f>SUMIFS(SALES!$N:$N,SALES!$A:$A,REPORT!$B$62,SALES!$F:$F,REPORT!$B94,SALES!$B:$B,REPORT!BZ$1)</f>
        <v>125000</v>
      </c>
      <c r="CA94" s="28">
        <f>SUMIFS(SALES!$N:$N,SALES!$A:$A,REPORT!$B$62,SALES!$F:$F,REPORT!$B94,SALES!$B:$B,REPORT!CA$1)</f>
        <v>0</v>
      </c>
      <c r="CB94" s="28">
        <f>SUMIFS(SALES!$N:$N,SALES!$A:$A,REPORT!$B$62,SALES!$F:$F,REPORT!$B94,SALES!$B:$B,REPORT!CB$1)</f>
        <v>227400</v>
      </c>
      <c r="CC94" s="28">
        <f>SUMIFS(SALES!$N:$N,SALES!$A:$A,REPORT!$B$62,SALES!$F:$F,REPORT!$B94,SALES!$B:$B,REPORT!CC$1)</f>
        <v>0</v>
      </c>
    </row>
    <row r="95" spans="1:81" x14ac:dyDescent="0.3">
      <c r="A95" s="20" t="s">
        <v>581</v>
      </c>
      <c r="B95" s="19" t="s">
        <v>413</v>
      </c>
      <c r="C95" s="12">
        <f>G95+H95+I95+F95+E95+D95</f>
        <v>6000</v>
      </c>
      <c r="D95" s="12">
        <f>SUM(M95:Q95)</f>
        <v>0</v>
      </c>
      <c r="E95" s="12">
        <f>SUM(R95:AC95)</f>
        <v>0</v>
      </c>
      <c r="F95" s="12">
        <f>SUM(AD95:AO95)</f>
        <v>0</v>
      </c>
      <c r="G95" s="61">
        <f>SUM(AP95:BA95)</f>
        <v>0</v>
      </c>
      <c r="H95" s="61">
        <f>SUM(BB95:BM95)</f>
        <v>6000</v>
      </c>
      <c r="I95" s="61">
        <f>SUM(BN95:BY95)</f>
        <v>0</v>
      </c>
      <c r="J95" s="61">
        <f>SUM(BZ95:CK95)</f>
        <v>0</v>
      </c>
      <c r="K95" s="61"/>
      <c r="L95" s="61"/>
      <c r="M95" s="28">
        <f>SUMIFS(SALES!$N:$N,SALES!$A:$A,REPORT!$B$62,SALES!$F:$F,REPORT!$B95,SALES!$B:$B,REPORT!M$1)</f>
        <v>0</v>
      </c>
      <c r="N95" s="28">
        <f>SUMIFS(SALES!$N:$N,SALES!$A:$A,REPORT!$B$62,SALES!$F:$F,REPORT!$B95,SALES!$B:$B,REPORT!N$1)</f>
        <v>0</v>
      </c>
      <c r="O95" s="28">
        <f>SUMIFS(SALES!$N:$N,SALES!$A:$A,REPORT!$B$62,SALES!$F:$F,REPORT!$B95,SALES!$B:$B,REPORT!O$1)</f>
        <v>0</v>
      </c>
      <c r="P95" s="28">
        <f>SUMIFS(SALES!$N:$N,SALES!$A:$A,REPORT!$B$62,SALES!$F:$F,REPORT!$B95,SALES!$B:$B,REPORT!P$1)</f>
        <v>0</v>
      </c>
      <c r="Q95" s="28">
        <f>SUMIFS(SALES!$N:$N,SALES!$A:$A,REPORT!$B$62,SALES!$F:$F,REPORT!$B95,SALES!$B:$B,REPORT!Q$1)</f>
        <v>0</v>
      </c>
      <c r="R95" s="28">
        <f>SUMIFS(SALES!$N:$N,SALES!$A:$A,REPORT!$B$62,SALES!$F:$F,REPORT!$B95,SALES!$B:$B,REPORT!R$1)</f>
        <v>0</v>
      </c>
      <c r="S95" s="28">
        <f>SUMIFS(SALES!$N:$N,SALES!$A:$A,REPORT!$B$62,SALES!$F:$F,REPORT!$B95,SALES!$B:$B,REPORT!S$1)</f>
        <v>0</v>
      </c>
      <c r="T95" s="28">
        <f>SUMIFS(SALES!$N:$N,SALES!$A:$A,REPORT!$B$62,SALES!$F:$F,REPORT!$B95,SALES!$B:$B,REPORT!T$1)</f>
        <v>0</v>
      </c>
      <c r="U95" s="28">
        <f>SUMIFS(SALES!$N:$N,SALES!$A:$A,REPORT!$B$62,SALES!$F:$F,REPORT!$B95,SALES!$B:$B,REPORT!U$1)</f>
        <v>0</v>
      </c>
      <c r="V95" s="28">
        <f>SUMIFS(SALES!$N:$N,SALES!$A:$A,REPORT!$B$62,SALES!$F:$F,REPORT!$B95,SALES!$B:$B,REPORT!V$1)</f>
        <v>0</v>
      </c>
      <c r="W95" s="28">
        <f>SUMIFS(SALES!$N:$N,SALES!$A:$A,REPORT!$B$62,SALES!$F:$F,REPORT!$B95,SALES!$B:$B,REPORT!W$1)</f>
        <v>0</v>
      </c>
      <c r="X95" s="28">
        <f>SUMIFS(SALES!$N:$N,SALES!$A:$A,REPORT!$B$62,SALES!$F:$F,REPORT!$B95,SALES!$B:$B,REPORT!X$1)</f>
        <v>0</v>
      </c>
      <c r="Y95" s="28">
        <f>SUMIFS(SALES!$N:$N,SALES!$A:$A,REPORT!$B$62,SALES!$F:$F,REPORT!$B95,SALES!$B:$B,REPORT!Y$1)</f>
        <v>0</v>
      </c>
      <c r="Z95" s="28">
        <f>SUMIFS(SALES!$N:$N,SALES!$A:$A,REPORT!$B$62,SALES!$F:$F,REPORT!$B95,SALES!$B:$B,REPORT!Z$1)</f>
        <v>0</v>
      </c>
      <c r="AA95" s="28">
        <f>SUMIFS(SALES!$N:$N,SALES!$A:$A,REPORT!$B$62,SALES!$F:$F,REPORT!$B95,SALES!$B:$B,REPORT!AA$1)</f>
        <v>0</v>
      </c>
      <c r="AB95" s="28">
        <f>SUMIFS(SALES!$N:$N,SALES!$A:$A,REPORT!$B$62,SALES!$F:$F,REPORT!$B95,SALES!$B:$B,REPORT!AB$1)</f>
        <v>0</v>
      </c>
      <c r="AC95" s="28">
        <f>SUMIFS(SALES!$N:$N,SALES!$A:$A,REPORT!$B$62,SALES!$F:$F,REPORT!$B95,SALES!$B:$B,REPORT!AC$1)</f>
        <v>0</v>
      </c>
      <c r="AD95" s="28">
        <f>SUMIFS(SALES!$N:$N,SALES!$A:$A,REPORT!$B$62,SALES!$F:$F,REPORT!$B95,SALES!$B:$B,REPORT!AD$1)</f>
        <v>0</v>
      </c>
      <c r="AE95" s="28">
        <f>SUMIFS(SALES!$N:$N,SALES!$A:$A,REPORT!$B$62,SALES!$F:$F,REPORT!$B95,SALES!$B:$B,REPORT!AE$1)</f>
        <v>0</v>
      </c>
      <c r="AF95" s="28">
        <f>SUMIFS(SALES!$N:$N,SALES!$A:$A,REPORT!$B$62,SALES!$F:$F,REPORT!$B95,SALES!$B:$B,REPORT!AF$1)</f>
        <v>0</v>
      </c>
      <c r="AG95" s="28">
        <f>SUMIFS(SALES!$N:$N,SALES!$A:$A,REPORT!$B$62,SALES!$F:$F,REPORT!$B95,SALES!$B:$B,REPORT!AG$1)</f>
        <v>0</v>
      </c>
      <c r="AH95" s="28">
        <f>SUMIFS(SALES!$N:$N,SALES!$A:$A,REPORT!$B$62,SALES!$F:$F,REPORT!$B95,SALES!$B:$B,REPORT!AH$1)</f>
        <v>0</v>
      </c>
      <c r="AI95" s="28">
        <f>SUMIFS(SALES!$N:$N,SALES!$A:$A,REPORT!$B$62,SALES!$F:$F,REPORT!$B95,SALES!$B:$B,REPORT!AI$1)</f>
        <v>0</v>
      </c>
      <c r="AJ95" s="28">
        <f>SUMIFS(SALES!$N:$N,SALES!$A:$A,REPORT!$B$62,SALES!$F:$F,REPORT!$B95,SALES!$B:$B,REPORT!AJ$1)</f>
        <v>0</v>
      </c>
      <c r="AK95" s="28">
        <f>SUMIFS(SALES!$N:$N,SALES!$A:$A,REPORT!$B$62,SALES!$F:$F,REPORT!$B95,SALES!$B:$B,REPORT!AK$1)</f>
        <v>0</v>
      </c>
      <c r="AL95" s="28">
        <f>SUMIFS(SALES!$N:$N,SALES!$A:$A,REPORT!$B$62,SALES!$F:$F,REPORT!$B95,SALES!$B:$B,REPORT!AL$1)</f>
        <v>0</v>
      </c>
      <c r="AM95" s="28">
        <f>SUMIFS(SALES!$N:$N,SALES!$A:$A,REPORT!$B$62,SALES!$F:$F,REPORT!$B95,SALES!$B:$B,REPORT!AM$1)</f>
        <v>0</v>
      </c>
      <c r="AN95" s="28">
        <f>SUMIFS(SALES!$N:$N,SALES!$A:$A,REPORT!$B$62,SALES!$F:$F,REPORT!$B95,SALES!$B:$B,REPORT!AN$1)</f>
        <v>0</v>
      </c>
      <c r="AO95" s="28">
        <f>SUMIFS(SALES!$N:$N,SALES!$A:$A,REPORT!$B$62,SALES!$F:$F,REPORT!$B95,SALES!$B:$B,REPORT!AO$1)</f>
        <v>0</v>
      </c>
      <c r="AP95" s="28">
        <f>SUMIFS(SALES!$N:$N,SALES!$A:$A,REPORT!$B$62,SALES!$F:$F,REPORT!$B95,SALES!$B:$B,REPORT!AP$1)</f>
        <v>0</v>
      </c>
      <c r="AQ95" s="28">
        <f>SUMIFS(SALES!$N:$N,SALES!$A:$A,REPORT!$B$62,SALES!$F:$F,REPORT!$B95,SALES!$B:$B,REPORT!AQ$1)</f>
        <v>0</v>
      </c>
      <c r="AR95" s="28">
        <f>SUMIFS(SALES!$N:$N,SALES!$A:$A,REPORT!$B$62,SALES!$F:$F,REPORT!$B95,SALES!$B:$B,REPORT!AR$1)</f>
        <v>0</v>
      </c>
      <c r="AS95" s="28">
        <f>SUMIFS(SALES!$N:$N,SALES!$A:$A,REPORT!$B$62,SALES!$F:$F,REPORT!$B95,SALES!$B:$B,REPORT!AS$1)</f>
        <v>0</v>
      </c>
      <c r="AT95" s="28">
        <f>SUMIFS(SALES!$N:$N,SALES!$A:$A,REPORT!$B$62,SALES!$F:$F,REPORT!$B95,SALES!$B:$B,REPORT!AT$1)</f>
        <v>0</v>
      </c>
      <c r="AU95" s="28">
        <f>SUMIFS(SALES!$N:$N,SALES!$A:$A,REPORT!$B$62,SALES!$F:$F,REPORT!$B95,SALES!$B:$B,REPORT!AU$1)</f>
        <v>0</v>
      </c>
      <c r="AV95" s="28">
        <f>SUMIFS(SALES!$N:$N,SALES!$A:$A,REPORT!$B$62,SALES!$F:$F,REPORT!$B95,SALES!$B:$B,REPORT!AV$1)</f>
        <v>0</v>
      </c>
      <c r="AW95" s="28">
        <f>SUMIFS(SALES!$N:$N,SALES!$A:$A,REPORT!$B$62,SALES!$F:$F,REPORT!$B95,SALES!$B:$B,REPORT!AW$1)</f>
        <v>0</v>
      </c>
      <c r="AX95" s="28">
        <f>SUMIFS(SALES!$N:$N,SALES!$A:$A,REPORT!$B$62,SALES!$F:$F,REPORT!$B95,SALES!$B:$B,REPORT!AX$1)</f>
        <v>0</v>
      </c>
      <c r="AY95" s="28">
        <f>SUMIFS(SALES!$N:$N,SALES!$A:$A,REPORT!$B$62,SALES!$F:$F,REPORT!$B95,SALES!$B:$B,REPORT!AY$1)</f>
        <v>0</v>
      </c>
      <c r="AZ95" s="28">
        <f>SUMIFS(SALES!$N:$N,SALES!$A:$A,REPORT!$B$62,SALES!$F:$F,REPORT!$B95,SALES!$B:$B,REPORT!AZ$1)</f>
        <v>0</v>
      </c>
      <c r="BA95" s="28">
        <f>SUMIFS(SALES!$N:$N,SALES!$A:$A,REPORT!$B$62,SALES!$F:$F,REPORT!$B95,SALES!$B:$B,REPORT!BA$1)</f>
        <v>0</v>
      </c>
      <c r="BB95" s="28">
        <f>SUMIFS(SALES!$N:$N,SALES!$A:$A,REPORT!$B$62,SALES!$F:$F,REPORT!$B95,SALES!$B:$B,REPORT!BB$1)</f>
        <v>0</v>
      </c>
      <c r="BC95" s="28">
        <f>SUMIFS(SALES!$N:$N,SALES!$A:$A,REPORT!$B$62,SALES!$F:$F,REPORT!$B95,SALES!$B:$B,REPORT!BC$1)</f>
        <v>6000</v>
      </c>
      <c r="BD95" s="28">
        <f>SUMIFS(SALES!$N:$N,SALES!$A:$A,REPORT!$B$62,SALES!$F:$F,REPORT!$B95,SALES!$B:$B,REPORT!BD$1)</f>
        <v>0</v>
      </c>
      <c r="BE95" s="28">
        <f>SUMIFS(SALES!$N:$N,SALES!$A:$A,REPORT!$B$62,SALES!$F:$F,REPORT!$B95,SALES!$B:$B,REPORT!BE$1)</f>
        <v>0</v>
      </c>
      <c r="BF95" s="28">
        <f>SUMIFS(SALES!$N:$N,SALES!$A:$A,REPORT!$B$62,SALES!$F:$F,REPORT!$B95,SALES!$B:$B,REPORT!BF$1)</f>
        <v>0</v>
      </c>
      <c r="BG95" s="28">
        <f>SUMIFS(SALES!$N:$N,SALES!$A:$A,REPORT!$B$62,SALES!$F:$F,REPORT!$B95,SALES!$B:$B,REPORT!BG$1)</f>
        <v>0</v>
      </c>
      <c r="BH95" s="28">
        <f>SUMIFS(SALES!$N:$N,SALES!$A:$A,REPORT!$B$62,SALES!$F:$F,REPORT!$B95,SALES!$B:$B,REPORT!BH$1)</f>
        <v>0</v>
      </c>
      <c r="BI95" s="28">
        <f>SUMIFS(SALES!$N:$N,SALES!$A:$A,REPORT!$B$62,SALES!$F:$F,REPORT!$B95,SALES!$B:$B,REPORT!BI$1)</f>
        <v>0</v>
      </c>
      <c r="BJ95" s="28">
        <f>SUMIFS(SALES!$N:$N,SALES!$A:$A,REPORT!$B$62,SALES!$F:$F,REPORT!$B95,SALES!$B:$B,REPORT!BJ$1)</f>
        <v>0</v>
      </c>
      <c r="BK95" s="28">
        <f>SUMIFS(SALES!$N:$N,SALES!$A:$A,REPORT!$B$62,SALES!$F:$F,REPORT!$B95,SALES!$B:$B,REPORT!BK$1)</f>
        <v>0</v>
      </c>
      <c r="BL95" s="28">
        <f>SUMIFS(SALES!$N:$N,SALES!$A:$A,REPORT!$B$62,SALES!$F:$F,REPORT!$B95,SALES!$B:$B,REPORT!BL$1)</f>
        <v>0</v>
      </c>
      <c r="BM95" s="28">
        <f>SUMIFS(SALES!$N:$N,SALES!$A:$A,REPORT!$B$62,SALES!$F:$F,REPORT!$B95,SALES!$B:$B,REPORT!BM$1)</f>
        <v>0</v>
      </c>
      <c r="BN95" s="28">
        <f>SUMIFS(SALES!$N:$N,SALES!$A:$A,REPORT!$B$62,SALES!$F:$F,REPORT!$B95,SALES!$B:$B,REPORT!BN$1)</f>
        <v>0</v>
      </c>
      <c r="BO95" s="28">
        <f>SUMIFS(SALES!$N:$N,SALES!$A:$A,REPORT!$B$62,SALES!$F:$F,REPORT!$B95,SALES!$B:$B,REPORT!BO$1)</f>
        <v>0</v>
      </c>
      <c r="BP95" s="28">
        <f>SUMIFS(SALES!$N:$N,SALES!$A:$A,REPORT!$B$62,SALES!$F:$F,REPORT!$B95,SALES!$B:$B,REPORT!BP$1)</f>
        <v>0</v>
      </c>
      <c r="BQ95" s="28">
        <f>SUMIFS(SALES!$N:$N,SALES!$A:$A,REPORT!$B$62,SALES!$F:$F,REPORT!$B95,SALES!$B:$B,REPORT!BQ$1)</f>
        <v>0</v>
      </c>
      <c r="BR95" s="28">
        <f>SUMIFS(SALES!$N:$N,SALES!$A:$A,REPORT!$B$62,SALES!$F:$F,REPORT!$B95,SALES!$B:$B,REPORT!BR$1)</f>
        <v>0</v>
      </c>
      <c r="BS95" s="28">
        <f>SUMIFS(SALES!$N:$N,SALES!$A:$A,REPORT!$B$62,SALES!$F:$F,REPORT!$B95,SALES!$B:$B,REPORT!BS$1)</f>
        <v>0</v>
      </c>
      <c r="BT95" s="28">
        <f>SUMIFS(SALES!$N:$N,SALES!$A:$A,REPORT!$B$62,SALES!$F:$F,REPORT!$B95,SALES!$B:$B,REPORT!BT$1)</f>
        <v>0</v>
      </c>
      <c r="BU95" s="28">
        <f>SUMIFS(SALES!$N:$N,SALES!$A:$A,REPORT!$B$62,SALES!$F:$F,REPORT!$B95,SALES!$B:$B,REPORT!BU$1)</f>
        <v>0</v>
      </c>
      <c r="BV95" s="28">
        <f>SUMIFS(SALES!$N:$N,SALES!$A:$A,REPORT!$B$62,SALES!$F:$F,REPORT!$B95,SALES!$B:$B,REPORT!BV$1)</f>
        <v>0</v>
      </c>
      <c r="BW95" s="28">
        <f>SUMIFS(SALES!$N:$N,SALES!$A:$A,REPORT!$B$62,SALES!$F:$F,REPORT!$B95,SALES!$B:$B,REPORT!BW$1)</f>
        <v>0</v>
      </c>
      <c r="BX95" s="28">
        <f>SUMIFS(SALES!$N:$N,SALES!$A:$A,REPORT!$B$62,SALES!$F:$F,REPORT!$B95,SALES!$B:$B,REPORT!BX$1)</f>
        <v>0</v>
      </c>
      <c r="BY95" s="28">
        <f>SUMIFS(SALES!$N:$N,SALES!$A:$A,REPORT!$B$62,SALES!$F:$F,REPORT!$B95,SALES!$B:$B,REPORT!BY$1)</f>
        <v>0</v>
      </c>
      <c r="BZ95" s="28">
        <f>SUMIFS(SALES!$N:$N,SALES!$A:$A,REPORT!$B$62,SALES!$F:$F,REPORT!$B95,SALES!$B:$B,REPORT!BZ$1)</f>
        <v>0</v>
      </c>
      <c r="CA95" s="28">
        <f>SUMIFS(SALES!$N:$N,SALES!$A:$A,REPORT!$B$62,SALES!$F:$F,REPORT!$B95,SALES!$B:$B,REPORT!CA$1)</f>
        <v>0</v>
      </c>
      <c r="CB95" s="28">
        <f>SUMIFS(SALES!$N:$N,SALES!$A:$A,REPORT!$B$62,SALES!$F:$F,REPORT!$B95,SALES!$B:$B,REPORT!CB$1)</f>
        <v>0</v>
      </c>
      <c r="CC95" s="28">
        <f>SUMIFS(SALES!$N:$N,SALES!$A:$A,REPORT!$B$62,SALES!$F:$F,REPORT!$B95,SALES!$B:$B,REPORT!CC$1)</f>
        <v>0</v>
      </c>
    </row>
    <row r="96" spans="1:81" x14ac:dyDescent="0.3">
      <c r="A96" s="20" t="s">
        <v>581</v>
      </c>
      <c r="B96" s="19" t="s">
        <v>5</v>
      </c>
      <c r="C96" s="12">
        <f>G96+H96+I96+F96+E96+D96</f>
        <v>0</v>
      </c>
      <c r="D96" s="12">
        <f>SUM(M96:Q96)</f>
        <v>0</v>
      </c>
      <c r="E96" s="12">
        <f>SUM(R96:AC96)</f>
        <v>0</v>
      </c>
      <c r="F96" s="12">
        <f>SUM(AD96:AO96)</f>
        <v>0</v>
      </c>
      <c r="G96" s="61">
        <f>SUM(AP96:BA96)</f>
        <v>0</v>
      </c>
      <c r="H96" s="61">
        <f>SUM(BB96:BM96)</f>
        <v>0</v>
      </c>
      <c r="I96" s="61">
        <f>SUM(BN96:BY96)</f>
        <v>0</v>
      </c>
      <c r="J96" s="61">
        <f>SUM(BZ96:CK96)</f>
        <v>0</v>
      </c>
      <c r="K96" s="61"/>
      <c r="L96" s="61"/>
      <c r="M96" s="28">
        <f>SUMIFS(SALES!$N:$N,SALES!$A:$A,REPORT!$B$62,SALES!$F:$F,REPORT!$B96,SALES!$B:$B,REPORT!M$1)</f>
        <v>0</v>
      </c>
      <c r="N96" s="28">
        <f>SUMIFS(SALES!$N:$N,SALES!$A:$A,REPORT!$B$62,SALES!$F:$F,REPORT!$B96,SALES!$B:$B,REPORT!N$1)</f>
        <v>0</v>
      </c>
      <c r="O96" s="28">
        <f>SUMIFS(SALES!$N:$N,SALES!$A:$A,REPORT!$B$62,SALES!$F:$F,REPORT!$B96,SALES!$B:$B,REPORT!O$1)</f>
        <v>0</v>
      </c>
      <c r="P96" s="28">
        <f>SUMIFS(SALES!$N:$N,SALES!$A:$A,REPORT!$B$62,SALES!$F:$F,REPORT!$B96,SALES!$B:$B,REPORT!P$1)</f>
        <v>0</v>
      </c>
      <c r="Q96" s="28">
        <f>SUMIFS(SALES!$N:$N,SALES!$A:$A,REPORT!$B$62,SALES!$F:$F,REPORT!$B96,SALES!$B:$B,REPORT!Q$1)</f>
        <v>0</v>
      </c>
      <c r="R96" s="28">
        <f>SUMIFS(SALES!$N:$N,SALES!$A:$A,REPORT!$B$62,SALES!$F:$F,REPORT!$B96,SALES!$B:$B,REPORT!R$1)</f>
        <v>0</v>
      </c>
      <c r="S96" s="28">
        <f>SUMIFS(SALES!$N:$N,SALES!$A:$A,REPORT!$B$62,SALES!$F:$F,REPORT!$B96,SALES!$B:$B,REPORT!S$1)</f>
        <v>0</v>
      </c>
      <c r="T96" s="28">
        <f>SUMIFS(SALES!$N:$N,SALES!$A:$A,REPORT!$B$62,SALES!$F:$F,REPORT!$B96,SALES!$B:$B,REPORT!T$1)</f>
        <v>0</v>
      </c>
      <c r="U96" s="28">
        <f>SUMIFS(SALES!$N:$N,SALES!$A:$A,REPORT!$B$62,SALES!$F:$F,REPORT!$B96,SALES!$B:$B,REPORT!U$1)</f>
        <v>0</v>
      </c>
      <c r="V96" s="28">
        <f>SUMIFS(SALES!$N:$N,SALES!$A:$A,REPORT!$B$62,SALES!$F:$F,REPORT!$B96,SALES!$B:$B,REPORT!V$1)</f>
        <v>0</v>
      </c>
      <c r="W96" s="28">
        <f>SUMIFS(SALES!$N:$N,SALES!$A:$A,REPORT!$B$62,SALES!$F:$F,REPORT!$B96,SALES!$B:$B,REPORT!W$1)</f>
        <v>0</v>
      </c>
      <c r="X96" s="28">
        <f>SUMIFS(SALES!$N:$N,SALES!$A:$A,REPORT!$B$62,SALES!$F:$F,REPORT!$B96,SALES!$B:$B,REPORT!X$1)</f>
        <v>0</v>
      </c>
      <c r="Y96" s="28">
        <f>SUMIFS(SALES!$N:$N,SALES!$A:$A,REPORT!$B$62,SALES!$F:$F,REPORT!$B96,SALES!$B:$B,REPORT!Y$1)</f>
        <v>0</v>
      </c>
      <c r="Z96" s="28">
        <f>SUMIFS(SALES!$N:$N,SALES!$A:$A,REPORT!$B$62,SALES!$F:$F,REPORT!$B96,SALES!$B:$B,REPORT!Z$1)</f>
        <v>0</v>
      </c>
      <c r="AA96" s="28">
        <f>SUMIFS(SALES!$N:$N,SALES!$A:$A,REPORT!$B$62,SALES!$F:$F,REPORT!$B96,SALES!$B:$B,REPORT!AA$1)</f>
        <v>0</v>
      </c>
      <c r="AB96" s="28">
        <f>SUMIFS(SALES!$N:$N,SALES!$A:$A,REPORT!$B$62,SALES!$F:$F,REPORT!$B96,SALES!$B:$B,REPORT!AB$1)</f>
        <v>0</v>
      </c>
      <c r="AC96" s="28">
        <f>SUMIFS(SALES!$N:$N,SALES!$A:$A,REPORT!$B$62,SALES!$F:$F,REPORT!$B96,SALES!$B:$B,REPORT!AC$1)</f>
        <v>0</v>
      </c>
      <c r="AD96" s="28">
        <f>SUMIFS(SALES!$N:$N,SALES!$A:$A,REPORT!$B$62,SALES!$F:$F,REPORT!$B96,SALES!$B:$B,REPORT!AD$1)</f>
        <v>0</v>
      </c>
      <c r="AE96" s="28">
        <f>SUMIFS(SALES!$N:$N,SALES!$A:$A,REPORT!$B$62,SALES!$F:$F,REPORT!$B96,SALES!$B:$B,REPORT!AE$1)</f>
        <v>0</v>
      </c>
      <c r="AF96" s="28">
        <f>SUMIFS(SALES!$N:$N,SALES!$A:$A,REPORT!$B$62,SALES!$F:$F,REPORT!$B96,SALES!$B:$B,REPORT!AF$1)</f>
        <v>0</v>
      </c>
      <c r="AG96" s="28">
        <f>SUMIFS(SALES!$N:$N,SALES!$A:$A,REPORT!$B$62,SALES!$F:$F,REPORT!$B96,SALES!$B:$B,REPORT!AG$1)</f>
        <v>0</v>
      </c>
      <c r="AH96" s="28">
        <f>SUMIFS(SALES!$N:$N,SALES!$A:$A,REPORT!$B$62,SALES!$F:$F,REPORT!$B96,SALES!$B:$B,REPORT!AH$1)</f>
        <v>0</v>
      </c>
      <c r="AI96" s="28">
        <f>SUMIFS(SALES!$N:$N,SALES!$A:$A,REPORT!$B$62,SALES!$F:$F,REPORT!$B96,SALES!$B:$B,REPORT!AI$1)</f>
        <v>0</v>
      </c>
      <c r="AJ96" s="28">
        <f>SUMIFS(SALES!$N:$N,SALES!$A:$A,REPORT!$B$62,SALES!$F:$F,REPORT!$B96,SALES!$B:$B,REPORT!AJ$1)</f>
        <v>0</v>
      </c>
      <c r="AK96" s="28">
        <f>SUMIFS(SALES!$N:$N,SALES!$A:$A,REPORT!$B$62,SALES!$F:$F,REPORT!$B96,SALES!$B:$B,REPORT!AK$1)</f>
        <v>0</v>
      </c>
      <c r="AL96" s="28">
        <f>SUMIFS(SALES!$N:$N,SALES!$A:$A,REPORT!$B$62,SALES!$F:$F,REPORT!$B96,SALES!$B:$B,REPORT!AL$1)</f>
        <v>0</v>
      </c>
      <c r="AM96" s="28">
        <f>SUMIFS(SALES!$N:$N,SALES!$A:$A,REPORT!$B$62,SALES!$F:$F,REPORT!$B96,SALES!$B:$B,REPORT!AM$1)</f>
        <v>0</v>
      </c>
      <c r="AN96" s="28">
        <f>SUMIFS(SALES!$N:$N,SALES!$A:$A,REPORT!$B$62,SALES!$F:$F,REPORT!$B96,SALES!$B:$B,REPORT!AN$1)</f>
        <v>0</v>
      </c>
      <c r="AO96" s="28">
        <f>SUMIFS(SALES!$N:$N,SALES!$A:$A,REPORT!$B$62,SALES!$F:$F,REPORT!$B96,SALES!$B:$B,REPORT!AO$1)</f>
        <v>0</v>
      </c>
      <c r="AP96" s="28">
        <f>SUMIFS(SALES!$N:$N,SALES!$A:$A,REPORT!$B$62,SALES!$F:$F,REPORT!$B96,SALES!$B:$B,REPORT!AP$1)</f>
        <v>0</v>
      </c>
      <c r="AQ96" s="28">
        <f>SUMIFS(SALES!$N:$N,SALES!$A:$A,REPORT!$B$62,SALES!$F:$F,REPORT!$B96,SALES!$B:$B,REPORT!AQ$1)</f>
        <v>0</v>
      </c>
      <c r="AR96" s="28">
        <f>SUMIFS(SALES!$N:$N,SALES!$A:$A,REPORT!$B$62,SALES!$F:$F,REPORT!$B96,SALES!$B:$B,REPORT!AR$1)</f>
        <v>0</v>
      </c>
      <c r="AS96" s="28">
        <f>SUMIFS(SALES!$N:$N,SALES!$A:$A,REPORT!$B$62,SALES!$F:$F,REPORT!$B96,SALES!$B:$B,REPORT!AS$1)</f>
        <v>0</v>
      </c>
      <c r="AT96" s="28">
        <f>SUMIFS(SALES!$N:$N,SALES!$A:$A,REPORT!$B$62,SALES!$F:$F,REPORT!$B96,SALES!$B:$B,REPORT!AT$1)</f>
        <v>0</v>
      </c>
      <c r="AU96" s="28">
        <f>SUMIFS(SALES!$N:$N,SALES!$A:$A,REPORT!$B$62,SALES!$F:$F,REPORT!$B96,SALES!$B:$B,REPORT!AU$1)</f>
        <v>0</v>
      </c>
      <c r="AV96" s="28">
        <f>SUMIFS(SALES!$N:$N,SALES!$A:$A,REPORT!$B$62,SALES!$F:$F,REPORT!$B96,SALES!$B:$B,REPORT!AV$1)</f>
        <v>0</v>
      </c>
      <c r="AW96" s="28">
        <f>SUMIFS(SALES!$N:$N,SALES!$A:$A,REPORT!$B$62,SALES!$F:$F,REPORT!$B96,SALES!$B:$B,REPORT!AW$1)</f>
        <v>0</v>
      </c>
      <c r="AX96" s="28">
        <f>SUMIFS(SALES!$N:$N,SALES!$A:$A,REPORT!$B$62,SALES!$F:$F,REPORT!$B96,SALES!$B:$B,REPORT!AX$1)</f>
        <v>0</v>
      </c>
      <c r="AY96" s="28">
        <f>SUMIFS(SALES!$N:$N,SALES!$A:$A,REPORT!$B$62,SALES!$F:$F,REPORT!$B96,SALES!$B:$B,REPORT!AY$1)</f>
        <v>0</v>
      </c>
      <c r="AZ96" s="28">
        <f>SUMIFS(SALES!$N:$N,SALES!$A:$A,REPORT!$B$62,SALES!$F:$F,REPORT!$B96,SALES!$B:$B,REPORT!AZ$1)</f>
        <v>0</v>
      </c>
      <c r="BA96" s="28">
        <f>SUMIFS(SALES!$N:$N,SALES!$A:$A,REPORT!$B$62,SALES!$F:$F,REPORT!$B96,SALES!$B:$B,REPORT!BA$1)</f>
        <v>0</v>
      </c>
      <c r="BB96" s="28">
        <f>SUMIFS(SALES!$N:$N,SALES!$A:$A,REPORT!$B$62,SALES!$F:$F,REPORT!$B96,SALES!$B:$B,REPORT!BB$1)</f>
        <v>0</v>
      </c>
      <c r="BC96" s="28">
        <f>SUMIFS(SALES!$N:$N,SALES!$A:$A,REPORT!$B$62,SALES!$F:$F,REPORT!$B96,SALES!$B:$B,REPORT!BC$1)</f>
        <v>0</v>
      </c>
      <c r="BD96" s="28">
        <f>SUMIFS(SALES!$N:$N,SALES!$A:$A,REPORT!$B$62,SALES!$F:$F,REPORT!$B96,SALES!$B:$B,REPORT!BD$1)</f>
        <v>0</v>
      </c>
      <c r="BE96" s="28">
        <f>SUMIFS(SALES!$N:$N,SALES!$A:$A,REPORT!$B$62,SALES!$F:$F,REPORT!$B96,SALES!$B:$B,REPORT!BE$1)</f>
        <v>0</v>
      </c>
      <c r="BF96" s="28">
        <f>SUMIFS(SALES!$N:$N,SALES!$A:$A,REPORT!$B$62,SALES!$F:$F,REPORT!$B96,SALES!$B:$B,REPORT!BF$1)</f>
        <v>0</v>
      </c>
      <c r="BG96" s="28">
        <f>SUMIFS(SALES!$N:$N,SALES!$A:$A,REPORT!$B$62,SALES!$F:$F,REPORT!$B96,SALES!$B:$B,REPORT!BG$1)</f>
        <v>0</v>
      </c>
      <c r="BH96" s="28">
        <f>SUMIFS(SALES!$N:$N,SALES!$A:$A,REPORT!$B$62,SALES!$F:$F,REPORT!$B96,SALES!$B:$B,REPORT!BH$1)</f>
        <v>0</v>
      </c>
      <c r="BI96" s="28">
        <f>SUMIFS(SALES!$N:$N,SALES!$A:$A,REPORT!$B$62,SALES!$F:$F,REPORT!$B96,SALES!$B:$B,REPORT!BI$1)</f>
        <v>0</v>
      </c>
      <c r="BJ96" s="28">
        <f>SUMIFS(SALES!$N:$N,SALES!$A:$A,REPORT!$B$62,SALES!$F:$F,REPORT!$B96,SALES!$B:$B,REPORT!BJ$1)</f>
        <v>0</v>
      </c>
      <c r="BK96" s="28">
        <f>SUMIFS(SALES!$N:$N,SALES!$A:$A,REPORT!$B$62,SALES!$F:$F,REPORT!$B96,SALES!$B:$B,REPORT!BK$1)</f>
        <v>0</v>
      </c>
      <c r="BL96" s="28">
        <f>SUMIFS(SALES!$N:$N,SALES!$A:$A,REPORT!$B$62,SALES!$F:$F,REPORT!$B96,SALES!$B:$B,REPORT!BL$1)</f>
        <v>0</v>
      </c>
      <c r="BM96" s="28">
        <f>SUMIFS(SALES!$N:$N,SALES!$A:$A,REPORT!$B$62,SALES!$F:$F,REPORT!$B96,SALES!$B:$B,REPORT!BM$1)</f>
        <v>0</v>
      </c>
      <c r="BN96" s="28">
        <f>SUMIFS(SALES!$N:$N,SALES!$A:$A,REPORT!$B$62,SALES!$F:$F,REPORT!$B96,SALES!$B:$B,REPORT!BN$1)</f>
        <v>0</v>
      </c>
      <c r="BO96" s="28">
        <f>SUMIFS(SALES!$N:$N,SALES!$A:$A,REPORT!$B$62,SALES!$F:$F,REPORT!$B96,SALES!$B:$B,REPORT!BO$1)</f>
        <v>0</v>
      </c>
      <c r="BP96" s="28">
        <f>SUMIFS(SALES!$N:$N,SALES!$A:$A,REPORT!$B$62,SALES!$F:$F,REPORT!$B96,SALES!$B:$B,REPORT!BP$1)</f>
        <v>0</v>
      </c>
      <c r="BQ96" s="28">
        <f>SUMIFS(SALES!$N:$N,SALES!$A:$A,REPORT!$B$62,SALES!$F:$F,REPORT!$B96,SALES!$B:$B,REPORT!BQ$1)</f>
        <v>0</v>
      </c>
      <c r="BR96" s="28">
        <f>SUMIFS(SALES!$N:$N,SALES!$A:$A,REPORT!$B$62,SALES!$F:$F,REPORT!$B96,SALES!$B:$B,REPORT!BR$1)</f>
        <v>0</v>
      </c>
      <c r="BS96" s="28">
        <f>SUMIFS(SALES!$N:$N,SALES!$A:$A,REPORT!$B$62,SALES!$F:$F,REPORT!$B96,SALES!$B:$B,REPORT!BS$1)</f>
        <v>0</v>
      </c>
      <c r="BT96" s="28">
        <f>SUMIFS(SALES!$N:$N,SALES!$A:$A,REPORT!$B$62,SALES!$F:$F,REPORT!$B96,SALES!$B:$B,REPORT!BT$1)</f>
        <v>0</v>
      </c>
      <c r="BU96" s="28">
        <f>SUMIFS(SALES!$N:$N,SALES!$A:$A,REPORT!$B$62,SALES!$F:$F,REPORT!$B96,SALES!$B:$B,REPORT!BU$1)</f>
        <v>0</v>
      </c>
      <c r="BV96" s="28">
        <f>SUMIFS(SALES!$N:$N,SALES!$A:$A,REPORT!$B$62,SALES!$F:$F,REPORT!$B96,SALES!$B:$B,REPORT!BV$1)</f>
        <v>0</v>
      </c>
      <c r="BW96" s="28">
        <f>SUMIFS(SALES!$N:$N,SALES!$A:$A,REPORT!$B$62,SALES!$F:$F,REPORT!$B96,SALES!$B:$B,REPORT!BW$1)</f>
        <v>0</v>
      </c>
      <c r="BX96" s="28">
        <f>SUMIFS(SALES!$N:$N,SALES!$A:$A,REPORT!$B$62,SALES!$F:$F,REPORT!$B96,SALES!$B:$B,REPORT!BX$1)</f>
        <v>0</v>
      </c>
      <c r="BY96" s="28">
        <f>SUMIFS(SALES!$N:$N,SALES!$A:$A,REPORT!$B$62,SALES!$F:$F,REPORT!$B96,SALES!$B:$B,REPORT!BY$1)</f>
        <v>0</v>
      </c>
      <c r="BZ96" s="28">
        <f>SUMIFS(SALES!$N:$N,SALES!$A:$A,REPORT!$B$62,SALES!$F:$F,REPORT!$B96,SALES!$B:$B,REPORT!BZ$1)</f>
        <v>0</v>
      </c>
      <c r="CA96" s="28">
        <f>SUMIFS(SALES!$N:$N,SALES!$A:$A,REPORT!$B$62,SALES!$F:$F,REPORT!$B96,SALES!$B:$B,REPORT!CA$1)</f>
        <v>0</v>
      </c>
      <c r="CB96" s="28">
        <f>SUMIFS(SALES!$N:$N,SALES!$A:$A,REPORT!$B$62,SALES!$F:$F,REPORT!$B96,SALES!$B:$B,REPORT!CB$1)</f>
        <v>0</v>
      </c>
      <c r="CC96" s="28">
        <f>SUMIFS(SALES!$N:$N,SALES!$A:$A,REPORT!$B$62,SALES!$F:$F,REPORT!$B96,SALES!$B:$B,REPORT!CC$1)</f>
        <v>0</v>
      </c>
    </row>
    <row r="97" spans="1:81" x14ac:dyDescent="0.3">
      <c r="A97" s="20" t="s">
        <v>581</v>
      </c>
      <c r="B97" s="19" t="s">
        <v>1</v>
      </c>
      <c r="C97" s="12">
        <f>G97+H97+I97+F97+E97+D97</f>
        <v>68645</v>
      </c>
      <c r="D97" s="12">
        <f>SUM(M97:Q97)</f>
        <v>0</v>
      </c>
      <c r="E97" s="12">
        <f>SUM(R97:AC97)</f>
        <v>0</v>
      </c>
      <c r="F97" s="12">
        <f>SUM(AD97:AO97)</f>
        <v>0</v>
      </c>
      <c r="G97" s="61">
        <f>SUM(AP97:BA97)</f>
        <v>11610</v>
      </c>
      <c r="H97" s="61">
        <f>SUM(BB97:BM97)</f>
        <v>33320</v>
      </c>
      <c r="I97" s="61">
        <f>SUM(BN97:BY97)</f>
        <v>23715</v>
      </c>
      <c r="J97" s="61">
        <f>SUM(BZ97:CK97)</f>
        <v>6435</v>
      </c>
      <c r="K97" s="61"/>
      <c r="L97" s="61"/>
      <c r="M97" s="28">
        <f>SUMIFS(SALES!$N:$N,SALES!$A:$A,REPORT!$B$62,SALES!$F:$F,REPORT!$B97,SALES!$B:$B,REPORT!M$1)</f>
        <v>0</v>
      </c>
      <c r="N97" s="28">
        <f>SUMIFS(SALES!$N:$N,SALES!$A:$A,REPORT!$B$62,SALES!$F:$F,REPORT!$B97,SALES!$B:$B,REPORT!N$1)</f>
        <v>0</v>
      </c>
      <c r="O97" s="28">
        <f>SUMIFS(SALES!$N:$N,SALES!$A:$A,REPORT!$B$62,SALES!$F:$F,REPORT!$B97,SALES!$B:$B,REPORT!O$1)</f>
        <v>0</v>
      </c>
      <c r="P97" s="28">
        <f>SUMIFS(SALES!$N:$N,SALES!$A:$A,REPORT!$B$62,SALES!$F:$F,REPORT!$B97,SALES!$B:$B,REPORT!P$1)</f>
        <v>0</v>
      </c>
      <c r="Q97" s="28">
        <f>SUMIFS(SALES!$N:$N,SALES!$A:$A,REPORT!$B$62,SALES!$F:$F,REPORT!$B97,SALES!$B:$B,REPORT!Q$1)</f>
        <v>0</v>
      </c>
      <c r="R97" s="28">
        <f>SUMIFS(SALES!$N:$N,SALES!$A:$A,REPORT!$B$62,SALES!$F:$F,REPORT!$B97,SALES!$B:$B,REPORT!R$1)</f>
        <v>0</v>
      </c>
      <c r="S97" s="28">
        <f>SUMIFS(SALES!$N:$N,SALES!$A:$A,REPORT!$B$62,SALES!$F:$F,REPORT!$B97,SALES!$B:$B,REPORT!S$1)</f>
        <v>0</v>
      </c>
      <c r="T97" s="28">
        <f>SUMIFS(SALES!$N:$N,SALES!$A:$A,REPORT!$B$62,SALES!$F:$F,REPORT!$B97,SALES!$B:$B,REPORT!T$1)</f>
        <v>0</v>
      </c>
      <c r="U97" s="28">
        <f>SUMIFS(SALES!$N:$N,SALES!$A:$A,REPORT!$B$62,SALES!$F:$F,REPORT!$B97,SALES!$B:$B,REPORT!U$1)</f>
        <v>0</v>
      </c>
      <c r="V97" s="28">
        <f>SUMIFS(SALES!$N:$N,SALES!$A:$A,REPORT!$B$62,SALES!$F:$F,REPORT!$B97,SALES!$B:$B,REPORT!V$1)</f>
        <v>0</v>
      </c>
      <c r="W97" s="28">
        <f>SUMIFS(SALES!$N:$N,SALES!$A:$A,REPORT!$B$62,SALES!$F:$F,REPORT!$B97,SALES!$B:$B,REPORT!W$1)</f>
        <v>0</v>
      </c>
      <c r="X97" s="28">
        <f>SUMIFS(SALES!$N:$N,SALES!$A:$A,REPORT!$B$62,SALES!$F:$F,REPORT!$B97,SALES!$B:$B,REPORT!X$1)</f>
        <v>0</v>
      </c>
      <c r="Y97" s="28">
        <f>SUMIFS(SALES!$N:$N,SALES!$A:$A,REPORT!$B$62,SALES!$F:$F,REPORT!$B97,SALES!$B:$B,REPORT!Y$1)</f>
        <v>0</v>
      </c>
      <c r="Z97" s="28">
        <f>SUMIFS(SALES!$N:$N,SALES!$A:$A,REPORT!$B$62,SALES!$F:$F,REPORT!$B97,SALES!$B:$B,REPORT!Z$1)</f>
        <v>0</v>
      </c>
      <c r="AA97" s="28">
        <f>SUMIFS(SALES!$N:$N,SALES!$A:$A,REPORT!$B$62,SALES!$F:$F,REPORT!$B97,SALES!$B:$B,REPORT!AA$1)</f>
        <v>0</v>
      </c>
      <c r="AB97" s="28">
        <f>SUMIFS(SALES!$N:$N,SALES!$A:$A,REPORT!$B$62,SALES!$F:$F,REPORT!$B97,SALES!$B:$B,REPORT!AB$1)</f>
        <v>0</v>
      </c>
      <c r="AC97" s="28">
        <f>SUMIFS(SALES!$N:$N,SALES!$A:$A,REPORT!$B$62,SALES!$F:$F,REPORT!$B97,SALES!$B:$B,REPORT!AC$1)</f>
        <v>0</v>
      </c>
      <c r="AD97" s="28">
        <f>SUMIFS(SALES!$N:$N,SALES!$A:$A,REPORT!$B$62,SALES!$F:$F,REPORT!$B97,SALES!$B:$B,REPORT!AD$1)</f>
        <v>0</v>
      </c>
      <c r="AE97" s="28">
        <f>SUMIFS(SALES!$N:$N,SALES!$A:$A,REPORT!$B$62,SALES!$F:$F,REPORT!$B97,SALES!$B:$B,REPORT!AE$1)</f>
        <v>0</v>
      </c>
      <c r="AF97" s="28">
        <f>SUMIFS(SALES!$N:$N,SALES!$A:$A,REPORT!$B$62,SALES!$F:$F,REPORT!$B97,SALES!$B:$B,REPORT!AF$1)</f>
        <v>0</v>
      </c>
      <c r="AG97" s="28">
        <f>SUMIFS(SALES!$N:$N,SALES!$A:$A,REPORT!$B$62,SALES!$F:$F,REPORT!$B97,SALES!$B:$B,REPORT!AG$1)</f>
        <v>0</v>
      </c>
      <c r="AH97" s="28">
        <f>SUMIFS(SALES!$N:$N,SALES!$A:$A,REPORT!$B$62,SALES!$F:$F,REPORT!$B97,SALES!$B:$B,REPORT!AH$1)</f>
        <v>0</v>
      </c>
      <c r="AI97" s="28">
        <f>SUMIFS(SALES!$N:$N,SALES!$A:$A,REPORT!$B$62,SALES!$F:$F,REPORT!$B97,SALES!$B:$B,REPORT!AI$1)</f>
        <v>0</v>
      </c>
      <c r="AJ97" s="28">
        <f>SUMIFS(SALES!$N:$N,SALES!$A:$A,REPORT!$B$62,SALES!$F:$F,REPORT!$B97,SALES!$B:$B,REPORT!AJ$1)</f>
        <v>0</v>
      </c>
      <c r="AK97" s="28">
        <f>SUMIFS(SALES!$N:$N,SALES!$A:$A,REPORT!$B$62,SALES!$F:$F,REPORT!$B97,SALES!$B:$B,REPORT!AK$1)</f>
        <v>0</v>
      </c>
      <c r="AL97" s="28">
        <f>SUMIFS(SALES!$N:$N,SALES!$A:$A,REPORT!$B$62,SALES!$F:$F,REPORT!$B97,SALES!$B:$B,REPORT!AL$1)</f>
        <v>0</v>
      </c>
      <c r="AM97" s="28">
        <f>SUMIFS(SALES!$N:$N,SALES!$A:$A,REPORT!$B$62,SALES!$F:$F,REPORT!$B97,SALES!$B:$B,REPORT!AM$1)</f>
        <v>0</v>
      </c>
      <c r="AN97" s="28">
        <f>SUMIFS(SALES!$N:$N,SALES!$A:$A,REPORT!$B$62,SALES!$F:$F,REPORT!$B97,SALES!$B:$B,REPORT!AN$1)</f>
        <v>0</v>
      </c>
      <c r="AO97" s="28">
        <f>SUMIFS(SALES!$N:$N,SALES!$A:$A,REPORT!$B$62,SALES!$F:$F,REPORT!$B97,SALES!$B:$B,REPORT!AO$1)</f>
        <v>0</v>
      </c>
      <c r="AP97" s="28">
        <f>SUMIFS(SALES!$N:$N,SALES!$A:$A,REPORT!$B$62,SALES!$F:$F,REPORT!$B97,SALES!$B:$B,REPORT!AP$1)</f>
        <v>11610</v>
      </c>
      <c r="AQ97" s="28">
        <f>SUMIFS(SALES!$N:$N,SALES!$A:$A,REPORT!$B$62,SALES!$F:$F,REPORT!$B97,SALES!$B:$B,REPORT!AQ$1)</f>
        <v>0</v>
      </c>
      <c r="AR97" s="28">
        <f>SUMIFS(SALES!$N:$N,SALES!$A:$A,REPORT!$B$62,SALES!$F:$F,REPORT!$B97,SALES!$B:$B,REPORT!AR$1)</f>
        <v>0</v>
      </c>
      <c r="AS97" s="28">
        <f>SUMIFS(SALES!$N:$N,SALES!$A:$A,REPORT!$B$62,SALES!$F:$F,REPORT!$B97,SALES!$B:$B,REPORT!AS$1)</f>
        <v>0</v>
      </c>
      <c r="AT97" s="28">
        <f>SUMIFS(SALES!$N:$N,SALES!$A:$A,REPORT!$B$62,SALES!$F:$F,REPORT!$B97,SALES!$B:$B,REPORT!AT$1)</f>
        <v>0</v>
      </c>
      <c r="AU97" s="28">
        <f>SUMIFS(SALES!$N:$N,SALES!$A:$A,REPORT!$B$62,SALES!$F:$F,REPORT!$B97,SALES!$B:$B,REPORT!AU$1)</f>
        <v>0</v>
      </c>
      <c r="AV97" s="28">
        <f>SUMIFS(SALES!$N:$N,SALES!$A:$A,REPORT!$B$62,SALES!$F:$F,REPORT!$B97,SALES!$B:$B,REPORT!AV$1)</f>
        <v>0</v>
      </c>
      <c r="AW97" s="28">
        <f>SUMIFS(SALES!$N:$N,SALES!$A:$A,REPORT!$B$62,SALES!$F:$F,REPORT!$B97,SALES!$B:$B,REPORT!AW$1)</f>
        <v>0</v>
      </c>
      <c r="AX97" s="28">
        <f>SUMIFS(SALES!$N:$N,SALES!$A:$A,REPORT!$B$62,SALES!$F:$F,REPORT!$B97,SALES!$B:$B,REPORT!AX$1)</f>
        <v>0</v>
      </c>
      <c r="AY97" s="28">
        <f>SUMIFS(SALES!$N:$N,SALES!$A:$A,REPORT!$B$62,SALES!$F:$F,REPORT!$B97,SALES!$B:$B,REPORT!AY$1)</f>
        <v>0</v>
      </c>
      <c r="AZ97" s="28">
        <f>SUMIFS(SALES!$N:$N,SALES!$A:$A,REPORT!$B$62,SALES!$F:$F,REPORT!$B97,SALES!$B:$B,REPORT!AZ$1)</f>
        <v>0</v>
      </c>
      <c r="BA97" s="28">
        <f>SUMIFS(SALES!$N:$N,SALES!$A:$A,REPORT!$B$62,SALES!$F:$F,REPORT!$B97,SALES!$B:$B,REPORT!BA$1)</f>
        <v>0</v>
      </c>
      <c r="BB97" s="28">
        <f>SUMIFS(SALES!$N:$N,SALES!$A:$A,REPORT!$B$62,SALES!$F:$F,REPORT!$B97,SALES!$B:$B,REPORT!BB$1)</f>
        <v>0</v>
      </c>
      <c r="BC97" s="28">
        <f>SUMIFS(SALES!$N:$N,SALES!$A:$A,REPORT!$B$62,SALES!$F:$F,REPORT!$B97,SALES!$B:$B,REPORT!BC$1)</f>
        <v>10505</v>
      </c>
      <c r="BD97" s="28">
        <f>SUMIFS(SALES!$N:$N,SALES!$A:$A,REPORT!$B$62,SALES!$F:$F,REPORT!$B97,SALES!$B:$B,REPORT!BD$1)</f>
        <v>0</v>
      </c>
      <c r="BE97" s="28">
        <f>SUMIFS(SALES!$N:$N,SALES!$A:$A,REPORT!$B$62,SALES!$F:$F,REPORT!$B97,SALES!$B:$B,REPORT!BE$1)</f>
        <v>17280</v>
      </c>
      <c r="BF97" s="28">
        <f>SUMIFS(SALES!$N:$N,SALES!$A:$A,REPORT!$B$62,SALES!$F:$F,REPORT!$B97,SALES!$B:$B,REPORT!BF$1)</f>
        <v>0</v>
      </c>
      <c r="BG97" s="28">
        <f>SUMIFS(SALES!$N:$N,SALES!$A:$A,REPORT!$B$62,SALES!$F:$F,REPORT!$B97,SALES!$B:$B,REPORT!BG$1)</f>
        <v>0</v>
      </c>
      <c r="BH97" s="28">
        <f>SUMIFS(SALES!$N:$N,SALES!$A:$A,REPORT!$B$62,SALES!$F:$F,REPORT!$B97,SALES!$B:$B,REPORT!BH$1)</f>
        <v>0</v>
      </c>
      <c r="BI97" s="28">
        <f>SUMIFS(SALES!$N:$N,SALES!$A:$A,REPORT!$B$62,SALES!$F:$F,REPORT!$B97,SALES!$B:$B,REPORT!BI$1)</f>
        <v>0</v>
      </c>
      <c r="BJ97" s="28">
        <f>SUMIFS(SALES!$N:$N,SALES!$A:$A,REPORT!$B$62,SALES!$F:$F,REPORT!$B97,SALES!$B:$B,REPORT!BJ$1)</f>
        <v>5535</v>
      </c>
      <c r="BK97" s="28">
        <f>SUMIFS(SALES!$N:$N,SALES!$A:$A,REPORT!$B$62,SALES!$F:$F,REPORT!$B97,SALES!$B:$B,REPORT!BK$1)</f>
        <v>0</v>
      </c>
      <c r="BL97" s="28">
        <f>SUMIFS(SALES!$N:$N,SALES!$A:$A,REPORT!$B$62,SALES!$F:$F,REPORT!$B97,SALES!$B:$B,REPORT!BL$1)</f>
        <v>0</v>
      </c>
      <c r="BM97" s="28">
        <f>SUMIFS(SALES!$N:$N,SALES!$A:$A,REPORT!$B$62,SALES!$F:$F,REPORT!$B97,SALES!$B:$B,REPORT!BM$1)</f>
        <v>0</v>
      </c>
      <c r="BN97" s="28">
        <f>SUMIFS(SALES!$N:$N,SALES!$A:$A,REPORT!$B$62,SALES!$F:$F,REPORT!$B97,SALES!$B:$B,REPORT!BN$1)</f>
        <v>12105</v>
      </c>
      <c r="BO97" s="28">
        <f>SUMIFS(SALES!$N:$N,SALES!$A:$A,REPORT!$B$62,SALES!$F:$F,REPORT!$B97,SALES!$B:$B,REPORT!BO$1)</f>
        <v>0</v>
      </c>
      <c r="BP97" s="28">
        <f>SUMIFS(SALES!$N:$N,SALES!$A:$A,REPORT!$B$62,SALES!$F:$F,REPORT!$B97,SALES!$B:$B,REPORT!BP$1)</f>
        <v>0</v>
      </c>
      <c r="BQ97" s="28">
        <f>SUMIFS(SALES!$N:$N,SALES!$A:$A,REPORT!$B$62,SALES!$F:$F,REPORT!$B97,SALES!$B:$B,REPORT!BQ$1)</f>
        <v>0</v>
      </c>
      <c r="BR97" s="28">
        <f>SUMIFS(SALES!$N:$N,SALES!$A:$A,REPORT!$B$62,SALES!$F:$F,REPORT!$B97,SALES!$B:$B,REPORT!BR$1)</f>
        <v>0</v>
      </c>
      <c r="BS97" s="28">
        <f>SUMIFS(SALES!$N:$N,SALES!$A:$A,REPORT!$B$62,SALES!$F:$F,REPORT!$B97,SALES!$B:$B,REPORT!BS$1)</f>
        <v>0</v>
      </c>
      <c r="BT97" s="28">
        <f>SUMIFS(SALES!$N:$N,SALES!$A:$A,REPORT!$B$62,SALES!$F:$F,REPORT!$B97,SALES!$B:$B,REPORT!BT$1)</f>
        <v>0</v>
      </c>
      <c r="BU97" s="28">
        <f>SUMIFS(SALES!$N:$N,SALES!$A:$A,REPORT!$B$62,SALES!$F:$F,REPORT!$B97,SALES!$B:$B,REPORT!BU$1)</f>
        <v>5805</v>
      </c>
      <c r="BV97" s="28">
        <f>SUMIFS(SALES!$N:$N,SALES!$A:$A,REPORT!$B$62,SALES!$F:$F,REPORT!$B97,SALES!$B:$B,REPORT!BV$1)</f>
        <v>0</v>
      </c>
      <c r="BW97" s="28">
        <f>SUMIFS(SALES!$N:$N,SALES!$A:$A,REPORT!$B$62,SALES!$F:$F,REPORT!$B97,SALES!$B:$B,REPORT!BW$1)</f>
        <v>0</v>
      </c>
      <c r="BX97" s="28">
        <f>SUMIFS(SALES!$N:$N,SALES!$A:$A,REPORT!$B$62,SALES!$F:$F,REPORT!$B97,SALES!$B:$B,REPORT!BX$1)</f>
        <v>5805</v>
      </c>
      <c r="BY97" s="28">
        <f>SUMIFS(SALES!$N:$N,SALES!$A:$A,REPORT!$B$62,SALES!$F:$F,REPORT!$B97,SALES!$B:$B,REPORT!BY$1)</f>
        <v>0</v>
      </c>
      <c r="BZ97" s="28">
        <f>SUMIFS(SALES!$N:$N,SALES!$A:$A,REPORT!$B$62,SALES!$F:$F,REPORT!$B97,SALES!$B:$B,REPORT!BZ$1)</f>
        <v>0</v>
      </c>
      <c r="CA97" s="28">
        <f>SUMIFS(SALES!$N:$N,SALES!$A:$A,REPORT!$B$62,SALES!$F:$F,REPORT!$B97,SALES!$B:$B,REPORT!CA$1)</f>
        <v>6435</v>
      </c>
      <c r="CB97" s="28">
        <f>SUMIFS(SALES!$N:$N,SALES!$A:$A,REPORT!$B$62,SALES!$F:$F,REPORT!$B97,SALES!$B:$B,REPORT!CB$1)</f>
        <v>0</v>
      </c>
      <c r="CC97" s="28">
        <f>SUMIFS(SALES!$N:$N,SALES!$A:$A,REPORT!$B$62,SALES!$F:$F,REPORT!$B97,SALES!$B:$B,REPORT!CC$1)</f>
        <v>0</v>
      </c>
    </row>
    <row r="98" spans="1:81" x14ac:dyDescent="0.3">
      <c r="A98" s="18" t="s">
        <v>581</v>
      </c>
      <c r="B98" s="18" t="s">
        <v>415</v>
      </c>
      <c r="C98" s="60">
        <f t="shared" ref="C98:AH98" si="145">SUM(C99:C103)</f>
        <v>88280</v>
      </c>
      <c r="D98" s="11">
        <f t="shared" si="145"/>
        <v>0</v>
      </c>
      <c r="E98" s="11">
        <f t="shared" si="145"/>
        <v>0</v>
      </c>
      <c r="F98" s="11">
        <f t="shared" si="145"/>
        <v>0</v>
      </c>
      <c r="G98" s="60">
        <f t="shared" si="145"/>
        <v>88280</v>
      </c>
      <c r="H98" s="60">
        <f t="shared" si="145"/>
        <v>0</v>
      </c>
      <c r="I98" s="60">
        <f t="shared" si="145"/>
        <v>0</v>
      </c>
      <c r="J98" s="60">
        <f t="shared" si="145"/>
        <v>0</v>
      </c>
      <c r="K98" s="60">
        <f t="shared" si="145"/>
        <v>0</v>
      </c>
      <c r="L98" s="60">
        <f t="shared" si="145"/>
        <v>0</v>
      </c>
      <c r="M98" s="29">
        <f t="shared" si="145"/>
        <v>0</v>
      </c>
      <c r="N98" s="29">
        <f t="shared" si="145"/>
        <v>0</v>
      </c>
      <c r="O98" s="29">
        <f t="shared" si="145"/>
        <v>0</v>
      </c>
      <c r="P98" s="29">
        <f t="shared" si="145"/>
        <v>0</v>
      </c>
      <c r="Q98" s="29">
        <f t="shared" si="145"/>
        <v>0</v>
      </c>
      <c r="R98" s="29">
        <f t="shared" si="145"/>
        <v>0</v>
      </c>
      <c r="S98" s="29">
        <f t="shared" si="145"/>
        <v>0</v>
      </c>
      <c r="T98" s="29">
        <f t="shared" si="145"/>
        <v>0</v>
      </c>
      <c r="U98" s="29">
        <f t="shared" si="145"/>
        <v>0</v>
      </c>
      <c r="V98" s="29">
        <f t="shared" si="145"/>
        <v>0</v>
      </c>
      <c r="W98" s="29">
        <f t="shared" si="145"/>
        <v>0</v>
      </c>
      <c r="X98" s="29">
        <f t="shared" si="145"/>
        <v>0</v>
      </c>
      <c r="Y98" s="29">
        <f t="shared" si="145"/>
        <v>0</v>
      </c>
      <c r="Z98" s="29">
        <f t="shared" si="145"/>
        <v>0</v>
      </c>
      <c r="AA98" s="29">
        <f t="shared" si="145"/>
        <v>0</v>
      </c>
      <c r="AB98" s="29">
        <f t="shared" si="145"/>
        <v>0</v>
      </c>
      <c r="AC98" s="29">
        <f t="shared" si="145"/>
        <v>0</v>
      </c>
      <c r="AD98" s="29">
        <f t="shared" si="145"/>
        <v>0</v>
      </c>
      <c r="AE98" s="29">
        <f t="shared" si="145"/>
        <v>0</v>
      </c>
      <c r="AF98" s="29">
        <f t="shared" si="145"/>
        <v>0</v>
      </c>
      <c r="AG98" s="29">
        <f t="shared" si="145"/>
        <v>0</v>
      </c>
      <c r="AH98" s="29">
        <f t="shared" si="145"/>
        <v>0</v>
      </c>
      <c r="AI98" s="29">
        <f t="shared" ref="AI98:BN98" si="146">SUM(AI99:AI103)</f>
        <v>0</v>
      </c>
      <c r="AJ98" s="29">
        <f t="shared" si="146"/>
        <v>0</v>
      </c>
      <c r="AK98" s="29">
        <f t="shared" si="146"/>
        <v>0</v>
      </c>
      <c r="AL98" s="29">
        <f t="shared" si="146"/>
        <v>0</v>
      </c>
      <c r="AM98" s="29">
        <f t="shared" si="146"/>
        <v>0</v>
      </c>
      <c r="AN98" s="29">
        <f t="shared" si="146"/>
        <v>0</v>
      </c>
      <c r="AO98" s="29">
        <f t="shared" si="146"/>
        <v>0</v>
      </c>
      <c r="AP98" s="29">
        <f t="shared" si="146"/>
        <v>18500</v>
      </c>
      <c r="AQ98" s="29">
        <f t="shared" si="146"/>
        <v>18000</v>
      </c>
      <c r="AR98" s="29">
        <f t="shared" si="146"/>
        <v>0</v>
      </c>
      <c r="AS98" s="29">
        <f t="shared" si="146"/>
        <v>0</v>
      </c>
      <c r="AT98" s="29">
        <f t="shared" si="146"/>
        <v>18000</v>
      </c>
      <c r="AU98" s="29">
        <f t="shared" si="146"/>
        <v>4500</v>
      </c>
      <c r="AV98" s="29">
        <f t="shared" si="146"/>
        <v>13500</v>
      </c>
      <c r="AW98" s="29">
        <f t="shared" si="146"/>
        <v>4500</v>
      </c>
      <c r="AX98" s="29">
        <f t="shared" si="146"/>
        <v>0</v>
      </c>
      <c r="AY98" s="29">
        <f t="shared" si="146"/>
        <v>0</v>
      </c>
      <c r="AZ98" s="29">
        <f t="shared" si="146"/>
        <v>0</v>
      </c>
      <c r="BA98" s="29">
        <f t="shared" si="146"/>
        <v>11280</v>
      </c>
      <c r="BB98" s="29">
        <f t="shared" si="146"/>
        <v>0</v>
      </c>
      <c r="BC98" s="29">
        <f t="shared" si="146"/>
        <v>0</v>
      </c>
      <c r="BD98" s="29">
        <f t="shared" si="146"/>
        <v>0</v>
      </c>
      <c r="BE98" s="29">
        <f t="shared" si="146"/>
        <v>0</v>
      </c>
      <c r="BF98" s="29">
        <f t="shared" si="146"/>
        <v>0</v>
      </c>
      <c r="BG98" s="29">
        <f t="shared" si="146"/>
        <v>0</v>
      </c>
      <c r="BH98" s="29">
        <f t="shared" si="146"/>
        <v>0</v>
      </c>
      <c r="BI98" s="29">
        <f t="shared" si="146"/>
        <v>0</v>
      </c>
      <c r="BJ98" s="29">
        <f t="shared" si="146"/>
        <v>0</v>
      </c>
      <c r="BK98" s="29">
        <f t="shared" si="146"/>
        <v>0</v>
      </c>
      <c r="BL98" s="29">
        <f t="shared" si="146"/>
        <v>0</v>
      </c>
      <c r="BM98" s="29">
        <f t="shared" si="146"/>
        <v>0</v>
      </c>
      <c r="BN98" s="29">
        <f t="shared" si="146"/>
        <v>0</v>
      </c>
      <c r="BO98" s="29">
        <f t="shared" ref="BO98:CA98" si="147">SUM(BO99:BO103)</f>
        <v>0</v>
      </c>
      <c r="BP98" s="29">
        <f t="shared" si="147"/>
        <v>0</v>
      </c>
      <c r="BQ98" s="29">
        <f t="shared" si="147"/>
        <v>0</v>
      </c>
      <c r="BR98" s="29">
        <f t="shared" si="147"/>
        <v>0</v>
      </c>
      <c r="BS98" s="29">
        <f t="shared" si="147"/>
        <v>0</v>
      </c>
      <c r="BT98" s="29">
        <f t="shared" si="147"/>
        <v>0</v>
      </c>
      <c r="BU98" s="29">
        <f t="shared" si="147"/>
        <v>0</v>
      </c>
      <c r="BV98" s="29">
        <f t="shared" si="147"/>
        <v>0</v>
      </c>
      <c r="BW98" s="29">
        <f t="shared" si="147"/>
        <v>0</v>
      </c>
      <c r="BX98" s="29">
        <f t="shared" si="147"/>
        <v>0</v>
      </c>
      <c r="BY98" s="29">
        <f t="shared" si="147"/>
        <v>0</v>
      </c>
      <c r="BZ98" s="29">
        <f t="shared" si="147"/>
        <v>0</v>
      </c>
      <c r="CA98" s="29">
        <f t="shared" si="147"/>
        <v>0</v>
      </c>
      <c r="CB98" s="29">
        <f t="shared" ref="CB98:CC98" si="148">SUM(CB99:CB103)</f>
        <v>0</v>
      </c>
      <c r="CC98" s="29">
        <f t="shared" si="148"/>
        <v>0</v>
      </c>
    </row>
    <row r="99" spans="1:81" x14ac:dyDescent="0.3">
      <c r="A99" s="20" t="s">
        <v>581</v>
      </c>
      <c r="B99" s="19" t="s">
        <v>412</v>
      </c>
      <c r="C99" s="12">
        <f>G99+H99+I99+F99+E99+D99</f>
        <v>0</v>
      </c>
      <c r="D99" s="12">
        <f>SUM(M99:Q99)</f>
        <v>0</v>
      </c>
      <c r="E99" s="12">
        <f>SUM(R99:AC99)</f>
        <v>0</v>
      </c>
      <c r="F99" s="12">
        <f>SUM(AD99:AO99)</f>
        <v>0</v>
      </c>
      <c r="G99" s="61">
        <f>SUM(AP99:BA99)</f>
        <v>0</v>
      </c>
      <c r="H99" s="61">
        <f>SUM(BB99:BM99)</f>
        <v>0</v>
      </c>
      <c r="I99" s="61">
        <f>SUM(BN99:BY99)</f>
        <v>0</v>
      </c>
      <c r="J99" s="61">
        <f>SUM(BZ99:CK99)</f>
        <v>0</v>
      </c>
      <c r="K99" s="61"/>
      <c r="L99" s="61"/>
      <c r="M99" s="28">
        <f>SUMIFS(SALES!$N:$N,SALES!$A:$A,REPORT!$B$68,SALES!$F:$F,REPORT!$B99,SALES!$B:$B,REPORT!M$1)</f>
        <v>0</v>
      </c>
      <c r="N99" s="28">
        <f>SUMIFS(SALES!$N:$N,SALES!$A:$A,REPORT!$B$68,SALES!$F:$F,REPORT!$B99,SALES!$B:$B,REPORT!N$1)</f>
        <v>0</v>
      </c>
      <c r="O99" s="28">
        <f>SUMIFS(SALES!$N:$N,SALES!$A:$A,REPORT!$B$68,SALES!$F:$F,REPORT!$B99,SALES!$B:$B,REPORT!O$1)</f>
        <v>0</v>
      </c>
      <c r="P99" s="28">
        <f>SUMIFS(SALES!$N:$N,SALES!$A:$A,REPORT!$B$68,SALES!$F:$F,REPORT!$B99,SALES!$B:$B,REPORT!P$1)</f>
        <v>0</v>
      </c>
      <c r="Q99" s="28">
        <f>SUMIFS(SALES!$N:$N,SALES!$A:$A,REPORT!$B$68,SALES!$F:$F,REPORT!$B99,SALES!$B:$B,REPORT!Q$1)</f>
        <v>0</v>
      </c>
      <c r="R99" s="28">
        <f>SUMIFS(SALES!$N:$N,SALES!$A:$A,REPORT!$B$68,SALES!$F:$F,REPORT!$B99,SALES!$B:$B,REPORT!R$1)</f>
        <v>0</v>
      </c>
      <c r="S99" s="28">
        <f>SUMIFS(SALES!$N:$N,SALES!$A:$A,REPORT!$B$68,SALES!$F:$F,REPORT!$B99,SALES!$B:$B,REPORT!S$1)</f>
        <v>0</v>
      </c>
      <c r="T99" s="28">
        <f>SUMIFS(SALES!$N:$N,SALES!$A:$A,REPORT!$B$68,SALES!$F:$F,REPORT!$B99,SALES!$B:$B,REPORT!T$1)</f>
        <v>0</v>
      </c>
      <c r="U99" s="28">
        <f>SUMIFS(SALES!$N:$N,SALES!$A:$A,REPORT!$B$68,SALES!$F:$F,REPORT!$B99,SALES!$B:$B,REPORT!U$1)</f>
        <v>0</v>
      </c>
      <c r="V99" s="28">
        <f>SUMIFS(SALES!$N:$N,SALES!$A:$A,REPORT!$B$68,SALES!$F:$F,REPORT!$B99,SALES!$B:$B,REPORT!V$1)</f>
        <v>0</v>
      </c>
      <c r="W99" s="28">
        <f>SUMIFS(SALES!$N:$N,SALES!$A:$A,REPORT!$B$68,SALES!$F:$F,REPORT!$B99,SALES!$B:$B,REPORT!W$1)</f>
        <v>0</v>
      </c>
      <c r="X99" s="28">
        <f>SUMIFS(SALES!$N:$N,SALES!$A:$A,REPORT!$B$68,SALES!$F:$F,REPORT!$B99,SALES!$B:$B,REPORT!X$1)</f>
        <v>0</v>
      </c>
      <c r="Y99" s="28">
        <f>SUMIFS(SALES!$N:$N,SALES!$A:$A,REPORT!$B$68,SALES!$F:$F,REPORT!$B99,SALES!$B:$B,REPORT!Y$1)</f>
        <v>0</v>
      </c>
      <c r="Z99" s="28">
        <f>SUMIFS(SALES!$N:$N,SALES!$A:$A,REPORT!$B$68,SALES!$F:$F,REPORT!$B99,SALES!$B:$B,REPORT!Z$1)</f>
        <v>0</v>
      </c>
      <c r="AA99" s="28">
        <f>SUMIFS(SALES!$N:$N,SALES!$A:$A,REPORT!$B$68,SALES!$F:$F,REPORT!$B99,SALES!$B:$B,REPORT!AA$1)</f>
        <v>0</v>
      </c>
      <c r="AB99" s="28">
        <f>SUMIFS(SALES!$N:$N,SALES!$A:$A,REPORT!$B$68,SALES!$F:$F,REPORT!$B99,SALES!$B:$B,REPORT!AB$1)</f>
        <v>0</v>
      </c>
      <c r="AC99" s="28">
        <f>SUMIFS(SALES!$N:$N,SALES!$A:$A,REPORT!$B$68,SALES!$F:$F,REPORT!$B99,SALES!$B:$B,REPORT!AC$1)</f>
        <v>0</v>
      </c>
      <c r="AD99" s="28">
        <f>SUMIFS(SALES!$N:$N,SALES!$A:$A,REPORT!$B$68,SALES!$F:$F,REPORT!$B99,SALES!$B:$B,REPORT!AD$1)</f>
        <v>0</v>
      </c>
      <c r="AE99" s="28">
        <f>SUMIFS(SALES!$N:$N,SALES!$A:$A,REPORT!$B$68,SALES!$F:$F,REPORT!$B99,SALES!$B:$B,REPORT!AE$1)</f>
        <v>0</v>
      </c>
      <c r="AF99" s="28">
        <f>SUMIFS(SALES!$N:$N,SALES!$A:$A,REPORT!$B$68,SALES!$F:$F,REPORT!$B99,SALES!$B:$B,REPORT!AF$1)</f>
        <v>0</v>
      </c>
      <c r="AG99" s="28">
        <f>SUMIFS(SALES!$N:$N,SALES!$A:$A,REPORT!$B$68,SALES!$F:$F,REPORT!$B99,SALES!$B:$B,REPORT!AG$1)</f>
        <v>0</v>
      </c>
      <c r="AH99" s="28">
        <f>SUMIFS(SALES!$N:$N,SALES!$A:$A,REPORT!$B$68,SALES!$F:$F,REPORT!$B99,SALES!$B:$B,REPORT!AH$1)</f>
        <v>0</v>
      </c>
      <c r="AI99" s="28">
        <f>SUMIFS(SALES!$N:$N,SALES!$A:$A,REPORT!$B$68,SALES!$F:$F,REPORT!$B99,SALES!$B:$B,REPORT!AI$1)</f>
        <v>0</v>
      </c>
      <c r="AJ99" s="28">
        <f>SUMIFS(SALES!$N:$N,SALES!$A:$A,REPORT!$B$68,SALES!$F:$F,REPORT!$B99,SALES!$B:$B,REPORT!AJ$1)</f>
        <v>0</v>
      </c>
      <c r="AK99" s="28">
        <f>SUMIFS(SALES!$N:$N,SALES!$A:$A,REPORT!$B$68,SALES!$F:$F,REPORT!$B99,SALES!$B:$B,REPORT!AK$1)</f>
        <v>0</v>
      </c>
      <c r="AL99" s="28">
        <f>SUMIFS(SALES!$N:$N,SALES!$A:$A,REPORT!$B$68,SALES!$F:$F,REPORT!$B99,SALES!$B:$B,REPORT!AL$1)</f>
        <v>0</v>
      </c>
      <c r="AM99" s="28">
        <f>SUMIFS(SALES!$N:$N,SALES!$A:$A,REPORT!$B$68,SALES!$F:$F,REPORT!$B99,SALES!$B:$B,REPORT!AM$1)</f>
        <v>0</v>
      </c>
      <c r="AN99" s="28">
        <f>SUMIFS(SALES!$N:$N,SALES!$A:$A,REPORT!$B$68,SALES!$F:$F,REPORT!$B99,SALES!$B:$B,REPORT!AN$1)</f>
        <v>0</v>
      </c>
      <c r="AO99" s="28">
        <f>SUMIFS(SALES!$N:$N,SALES!$A:$A,REPORT!$B$68,SALES!$F:$F,REPORT!$B99,SALES!$B:$B,REPORT!AO$1)</f>
        <v>0</v>
      </c>
      <c r="AP99" s="28">
        <f>SUMIFS(SALES!$N:$N,SALES!$A:$A,REPORT!$B$68,SALES!$F:$F,REPORT!$B99,SALES!$B:$B,REPORT!AP$1)</f>
        <v>0</v>
      </c>
      <c r="AQ99" s="28">
        <f>SUMIFS(SALES!$N:$N,SALES!$A:$A,REPORT!$B$68,SALES!$F:$F,REPORT!$B99,SALES!$B:$B,REPORT!AQ$1)</f>
        <v>0</v>
      </c>
      <c r="AR99" s="28">
        <f>SUMIFS(SALES!$N:$N,SALES!$A:$A,REPORT!$B$68,SALES!$F:$F,REPORT!$B99,SALES!$B:$B,REPORT!AR$1)</f>
        <v>0</v>
      </c>
      <c r="AS99" s="28">
        <f>SUMIFS(SALES!$N:$N,SALES!$A:$A,REPORT!$B$68,SALES!$F:$F,REPORT!$B99,SALES!$B:$B,REPORT!AS$1)</f>
        <v>0</v>
      </c>
      <c r="AT99" s="28">
        <f>SUMIFS(SALES!$N:$N,SALES!$A:$A,REPORT!$B$68,SALES!$F:$F,REPORT!$B99,SALES!$B:$B,REPORT!AT$1)</f>
        <v>0</v>
      </c>
      <c r="AU99" s="28">
        <f>SUMIFS(SALES!$N:$N,SALES!$A:$A,REPORT!$B$68,SALES!$F:$F,REPORT!$B99,SALES!$B:$B,REPORT!AU$1)</f>
        <v>0</v>
      </c>
      <c r="AV99" s="28">
        <f>SUMIFS(SALES!$N:$N,SALES!$A:$A,REPORT!$B$68,SALES!$F:$F,REPORT!$B99,SALES!$B:$B,REPORT!AV$1)</f>
        <v>0</v>
      </c>
      <c r="AW99" s="28">
        <f>SUMIFS(SALES!$N:$N,SALES!$A:$A,REPORT!$B$68,SALES!$F:$F,REPORT!$B99,SALES!$B:$B,REPORT!AW$1)</f>
        <v>0</v>
      </c>
      <c r="AX99" s="28">
        <f>SUMIFS(SALES!$N:$N,SALES!$A:$A,REPORT!$B$68,SALES!$F:$F,REPORT!$B99,SALES!$B:$B,REPORT!AX$1)</f>
        <v>0</v>
      </c>
      <c r="AY99" s="28">
        <f>SUMIFS(SALES!$N:$N,SALES!$A:$A,REPORT!$B$68,SALES!$F:$F,REPORT!$B99,SALES!$B:$B,REPORT!AY$1)</f>
        <v>0</v>
      </c>
      <c r="AZ99" s="28">
        <f>SUMIFS(SALES!$N:$N,SALES!$A:$A,REPORT!$B$68,SALES!$F:$F,REPORT!$B99,SALES!$B:$B,REPORT!AZ$1)</f>
        <v>0</v>
      </c>
      <c r="BA99" s="28">
        <f>SUMIFS(SALES!$N:$N,SALES!$A:$A,REPORT!$B$68,SALES!$F:$F,REPORT!$B99,SALES!$B:$B,REPORT!BA$1)</f>
        <v>0</v>
      </c>
      <c r="BB99" s="28">
        <f>SUMIFS(SALES!$N:$N,SALES!$A:$A,REPORT!$B$68,SALES!$F:$F,REPORT!$B99,SALES!$B:$B,REPORT!BB$1)</f>
        <v>0</v>
      </c>
      <c r="BC99" s="28">
        <f>SUMIFS(SALES!$N:$N,SALES!$A:$A,REPORT!$B$68,SALES!$F:$F,REPORT!$B99,SALES!$B:$B,REPORT!BC$1)</f>
        <v>0</v>
      </c>
      <c r="BD99" s="28">
        <f>SUMIFS(SALES!$N:$N,SALES!$A:$A,REPORT!$B$68,SALES!$F:$F,REPORT!$B99,SALES!$B:$B,REPORT!BD$1)</f>
        <v>0</v>
      </c>
      <c r="BE99" s="28">
        <f>SUMIFS(SALES!$N:$N,SALES!$A:$A,REPORT!$B$68,SALES!$F:$F,REPORT!$B99,SALES!$B:$B,REPORT!BE$1)</f>
        <v>0</v>
      </c>
      <c r="BF99" s="28">
        <f>SUMIFS(SALES!$N:$N,SALES!$A:$A,REPORT!$B$68,SALES!$F:$F,REPORT!$B99,SALES!$B:$B,REPORT!BF$1)</f>
        <v>0</v>
      </c>
      <c r="BG99" s="28">
        <f>SUMIFS(SALES!$N:$N,SALES!$A:$A,REPORT!$B$68,SALES!$F:$F,REPORT!$B99,SALES!$B:$B,REPORT!BG$1)</f>
        <v>0</v>
      </c>
      <c r="BH99" s="28">
        <f>SUMIFS(SALES!$N:$N,SALES!$A:$A,REPORT!$B$68,SALES!$F:$F,REPORT!$B99,SALES!$B:$B,REPORT!BH$1)</f>
        <v>0</v>
      </c>
      <c r="BI99" s="28">
        <f>SUMIFS(SALES!$N:$N,SALES!$A:$A,REPORT!$B$68,SALES!$F:$F,REPORT!$B99,SALES!$B:$B,REPORT!BI$1)</f>
        <v>0</v>
      </c>
      <c r="BJ99" s="28">
        <f>SUMIFS(SALES!$N:$N,SALES!$A:$A,REPORT!$B$68,SALES!$F:$F,REPORT!$B99,SALES!$B:$B,REPORT!BJ$1)</f>
        <v>0</v>
      </c>
      <c r="BK99" s="28">
        <f>SUMIFS(SALES!$N:$N,SALES!$A:$A,REPORT!$B$68,SALES!$F:$F,REPORT!$B99,SALES!$B:$B,REPORT!BK$1)</f>
        <v>0</v>
      </c>
      <c r="BL99" s="28">
        <f>SUMIFS(SALES!$N:$N,SALES!$A:$A,REPORT!$B$68,SALES!$F:$F,REPORT!$B99,SALES!$B:$B,REPORT!BL$1)</f>
        <v>0</v>
      </c>
      <c r="BM99" s="28">
        <f>SUMIFS(SALES!$N:$N,SALES!$A:$A,REPORT!$B$68,SALES!$F:$F,REPORT!$B99,SALES!$B:$B,REPORT!BM$1)</f>
        <v>0</v>
      </c>
      <c r="BN99" s="28">
        <f>SUMIFS(SALES!$N:$N,SALES!$A:$A,REPORT!$B$68,SALES!$F:$F,REPORT!$B99,SALES!$B:$B,REPORT!BN$1)</f>
        <v>0</v>
      </c>
      <c r="BO99" s="28">
        <f>SUMIFS(SALES!$N:$N,SALES!$A:$A,REPORT!$B$68,SALES!$F:$F,REPORT!$B99,SALES!$B:$B,REPORT!BO$1)</f>
        <v>0</v>
      </c>
      <c r="BP99" s="28">
        <f>SUMIFS(SALES!$N:$N,SALES!$A:$A,REPORT!$B$68,SALES!$F:$F,REPORT!$B99,SALES!$B:$B,REPORT!BP$1)</f>
        <v>0</v>
      </c>
      <c r="BQ99" s="28">
        <f>SUMIFS(SALES!$N:$N,SALES!$A:$A,REPORT!$B$68,SALES!$F:$F,REPORT!$B99,SALES!$B:$B,REPORT!BQ$1)</f>
        <v>0</v>
      </c>
      <c r="BR99" s="28">
        <f>SUMIFS(SALES!$N:$N,SALES!$A:$A,REPORT!$B$68,SALES!$F:$F,REPORT!$B99,SALES!$B:$B,REPORT!BR$1)</f>
        <v>0</v>
      </c>
      <c r="BS99" s="28">
        <f>SUMIFS(SALES!$N:$N,SALES!$A:$A,REPORT!$B$68,SALES!$F:$F,REPORT!$B99,SALES!$B:$B,REPORT!BS$1)</f>
        <v>0</v>
      </c>
      <c r="BT99" s="28">
        <f>SUMIFS(SALES!$N:$N,SALES!$A:$A,REPORT!$B$68,SALES!$F:$F,REPORT!$B99,SALES!$B:$B,REPORT!BT$1)</f>
        <v>0</v>
      </c>
      <c r="BU99" s="28">
        <f>SUMIFS(SALES!$N:$N,SALES!$A:$A,REPORT!$B$68,SALES!$F:$F,REPORT!$B99,SALES!$B:$B,REPORT!BU$1)</f>
        <v>0</v>
      </c>
      <c r="BV99" s="28">
        <f>SUMIFS(SALES!$N:$N,SALES!$A:$A,REPORT!$B$68,SALES!$F:$F,REPORT!$B99,SALES!$B:$B,REPORT!BV$1)</f>
        <v>0</v>
      </c>
      <c r="BW99" s="28">
        <f>SUMIFS(SALES!$N:$N,SALES!$A:$A,REPORT!$B$68,SALES!$F:$F,REPORT!$B99,SALES!$B:$B,REPORT!BW$1)</f>
        <v>0</v>
      </c>
      <c r="BX99" s="28">
        <f>SUMIFS(SALES!$N:$N,SALES!$A:$A,REPORT!$B$68,SALES!$F:$F,REPORT!$B99,SALES!$B:$B,REPORT!BX$1)</f>
        <v>0</v>
      </c>
      <c r="BY99" s="28">
        <f>SUMIFS(SALES!$N:$N,SALES!$A:$A,REPORT!$B$68,SALES!$F:$F,REPORT!$B99,SALES!$B:$B,REPORT!BY$1)</f>
        <v>0</v>
      </c>
      <c r="BZ99" s="28">
        <f>SUMIFS(SALES!$N:$N,SALES!$A:$A,REPORT!$B$68,SALES!$F:$F,REPORT!$B99,SALES!$B:$B,REPORT!BZ$1)</f>
        <v>0</v>
      </c>
      <c r="CA99" s="28">
        <f>SUMIFS(SALES!$N:$N,SALES!$A:$A,REPORT!$B$68,SALES!$F:$F,REPORT!$B99,SALES!$B:$B,REPORT!CA$1)</f>
        <v>0</v>
      </c>
      <c r="CB99" s="28">
        <f>SUMIFS(SALES!$N:$N,SALES!$A:$A,REPORT!$B$68,SALES!$F:$F,REPORT!$B99,SALES!$B:$B,REPORT!CB$1)</f>
        <v>0</v>
      </c>
      <c r="CC99" s="28">
        <f>SUMIFS(SALES!$N:$N,SALES!$A:$A,REPORT!$B$68,SALES!$F:$F,REPORT!$B99,SALES!$B:$B,REPORT!CC$1)</f>
        <v>0</v>
      </c>
    </row>
    <row r="100" spans="1:81" x14ac:dyDescent="0.3">
      <c r="A100" s="20" t="s">
        <v>581</v>
      </c>
      <c r="B100" s="19" t="s">
        <v>421</v>
      </c>
      <c r="C100" s="12">
        <f>G100+H100+I100+F100+E100+D100</f>
        <v>0</v>
      </c>
      <c r="D100" s="12">
        <f>SUM(M100:Q100)</f>
        <v>0</v>
      </c>
      <c r="E100" s="12">
        <f>SUM(R100:AC100)</f>
        <v>0</v>
      </c>
      <c r="F100" s="12">
        <f>SUM(AD100:AO100)</f>
        <v>0</v>
      </c>
      <c r="G100" s="61">
        <f>SUM(AP100:BA100)</f>
        <v>0</v>
      </c>
      <c r="H100" s="61">
        <f>SUM(BB100:BM100)</f>
        <v>0</v>
      </c>
      <c r="I100" s="61">
        <f>SUM(BN100:BY100)</f>
        <v>0</v>
      </c>
      <c r="J100" s="61">
        <f>SUM(BZ100:CK100)</f>
        <v>0</v>
      </c>
      <c r="K100" s="61"/>
      <c r="L100" s="61"/>
      <c r="M100" s="28">
        <f>SUMIFS(SALES!$N:$N,SALES!$A:$A,REPORT!$B$68,SALES!$F:$F,REPORT!$B100,SALES!$B:$B,REPORT!M$1)</f>
        <v>0</v>
      </c>
      <c r="N100" s="28">
        <f>SUMIFS(SALES!$N:$N,SALES!$A:$A,REPORT!$B$68,SALES!$F:$F,REPORT!$B100,SALES!$B:$B,REPORT!N$1)</f>
        <v>0</v>
      </c>
      <c r="O100" s="28">
        <f>SUMIFS(SALES!$N:$N,SALES!$A:$A,REPORT!$B$68,SALES!$F:$F,REPORT!$B100,SALES!$B:$B,REPORT!O$1)</f>
        <v>0</v>
      </c>
      <c r="P100" s="28">
        <f>SUMIFS(SALES!$N:$N,SALES!$A:$A,REPORT!$B$68,SALES!$F:$F,REPORT!$B100,SALES!$B:$B,REPORT!P$1)</f>
        <v>0</v>
      </c>
      <c r="Q100" s="28">
        <f>SUMIFS(SALES!$N:$N,SALES!$A:$A,REPORT!$B$68,SALES!$F:$F,REPORT!$B100,SALES!$B:$B,REPORT!Q$1)</f>
        <v>0</v>
      </c>
      <c r="R100" s="28">
        <f>SUMIFS(SALES!$N:$N,SALES!$A:$A,REPORT!$B$68,SALES!$F:$F,REPORT!$B100,SALES!$B:$B,REPORT!R$1)</f>
        <v>0</v>
      </c>
      <c r="S100" s="28">
        <f>SUMIFS(SALES!$N:$N,SALES!$A:$A,REPORT!$B$68,SALES!$F:$F,REPORT!$B100,SALES!$B:$B,REPORT!S$1)</f>
        <v>0</v>
      </c>
      <c r="T100" s="28">
        <f>SUMIFS(SALES!$N:$N,SALES!$A:$A,REPORT!$B$68,SALES!$F:$F,REPORT!$B100,SALES!$B:$B,REPORT!T$1)</f>
        <v>0</v>
      </c>
      <c r="U100" s="28">
        <f>SUMIFS(SALES!$N:$N,SALES!$A:$A,REPORT!$B$68,SALES!$F:$F,REPORT!$B100,SALES!$B:$B,REPORT!U$1)</f>
        <v>0</v>
      </c>
      <c r="V100" s="28">
        <f>SUMIFS(SALES!$N:$N,SALES!$A:$A,REPORT!$B$68,SALES!$F:$F,REPORT!$B100,SALES!$B:$B,REPORT!V$1)</f>
        <v>0</v>
      </c>
      <c r="W100" s="28">
        <f>SUMIFS(SALES!$N:$N,SALES!$A:$A,REPORT!$B$68,SALES!$F:$F,REPORT!$B100,SALES!$B:$B,REPORT!W$1)</f>
        <v>0</v>
      </c>
      <c r="X100" s="28">
        <f>SUMIFS(SALES!$N:$N,SALES!$A:$A,REPORT!$B$68,SALES!$F:$F,REPORT!$B100,SALES!$B:$B,REPORT!X$1)</f>
        <v>0</v>
      </c>
      <c r="Y100" s="28">
        <f>SUMIFS(SALES!$N:$N,SALES!$A:$A,REPORT!$B$68,SALES!$F:$F,REPORT!$B100,SALES!$B:$B,REPORT!Y$1)</f>
        <v>0</v>
      </c>
      <c r="Z100" s="28">
        <f>SUMIFS(SALES!$N:$N,SALES!$A:$A,REPORT!$B$68,SALES!$F:$F,REPORT!$B100,SALES!$B:$B,REPORT!Z$1)</f>
        <v>0</v>
      </c>
      <c r="AA100" s="28">
        <f>SUMIFS(SALES!$N:$N,SALES!$A:$A,REPORT!$B$68,SALES!$F:$F,REPORT!$B100,SALES!$B:$B,REPORT!AA$1)</f>
        <v>0</v>
      </c>
      <c r="AB100" s="28">
        <f>SUMIFS(SALES!$N:$N,SALES!$A:$A,REPORT!$B$68,SALES!$F:$F,REPORT!$B100,SALES!$B:$B,REPORT!AB$1)</f>
        <v>0</v>
      </c>
      <c r="AC100" s="28">
        <f>SUMIFS(SALES!$N:$N,SALES!$A:$A,REPORT!$B$68,SALES!$F:$F,REPORT!$B100,SALES!$B:$B,REPORT!AC$1)</f>
        <v>0</v>
      </c>
      <c r="AD100" s="28">
        <f>SUMIFS(SALES!$N:$N,SALES!$A:$A,REPORT!$B$68,SALES!$F:$F,REPORT!$B100,SALES!$B:$B,REPORT!AD$1)</f>
        <v>0</v>
      </c>
      <c r="AE100" s="28">
        <f>SUMIFS(SALES!$N:$N,SALES!$A:$A,REPORT!$B$68,SALES!$F:$F,REPORT!$B100,SALES!$B:$B,REPORT!AE$1)</f>
        <v>0</v>
      </c>
      <c r="AF100" s="28">
        <f>SUMIFS(SALES!$N:$N,SALES!$A:$A,REPORT!$B$68,SALES!$F:$F,REPORT!$B100,SALES!$B:$B,REPORT!AF$1)</f>
        <v>0</v>
      </c>
      <c r="AG100" s="28">
        <f>SUMIFS(SALES!$N:$N,SALES!$A:$A,REPORT!$B$68,SALES!$F:$F,REPORT!$B100,SALES!$B:$B,REPORT!AG$1)</f>
        <v>0</v>
      </c>
      <c r="AH100" s="28">
        <f>SUMIFS(SALES!$N:$N,SALES!$A:$A,REPORT!$B$68,SALES!$F:$F,REPORT!$B100,SALES!$B:$B,REPORT!AH$1)</f>
        <v>0</v>
      </c>
      <c r="AI100" s="28">
        <f>SUMIFS(SALES!$N:$N,SALES!$A:$A,REPORT!$B$68,SALES!$F:$F,REPORT!$B100,SALES!$B:$B,REPORT!AI$1)</f>
        <v>0</v>
      </c>
      <c r="AJ100" s="28">
        <f>SUMIFS(SALES!$N:$N,SALES!$A:$A,REPORT!$B$68,SALES!$F:$F,REPORT!$B100,SALES!$B:$B,REPORT!AJ$1)</f>
        <v>0</v>
      </c>
      <c r="AK100" s="28">
        <f>SUMIFS(SALES!$N:$N,SALES!$A:$A,REPORT!$B$68,SALES!$F:$F,REPORT!$B100,SALES!$B:$B,REPORT!AK$1)</f>
        <v>0</v>
      </c>
      <c r="AL100" s="28">
        <f>SUMIFS(SALES!$N:$N,SALES!$A:$A,REPORT!$B$68,SALES!$F:$F,REPORT!$B100,SALES!$B:$B,REPORT!AL$1)</f>
        <v>0</v>
      </c>
      <c r="AM100" s="28">
        <f>SUMIFS(SALES!$N:$N,SALES!$A:$A,REPORT!$B$68,SALES!$F:$F,REPORT!$B100,SALES!$B:$B,REPORT!AM$1)</f>
        <v>0</v>
      </c>
      <c r="AN100" s="28">
        <f>SUMIFS(SALES!$N:$N,SALES!$A:$A,REPORT!$B$68,SALES!$F:$F,REPORT!$B100,SALES!$B:$B,REPORT!AN$1)</f>
        <v>0</v>
      </c>
      <c r="AO100" s="28">
        <f>SUMIFS(SALES!$N:$N,SALES!$A:$A,REPORT!$B$68,SALES!$F:$F,REPORT!$B100,SALES!$B:$B,REPORT!AO$1)</f>
        <v>0</v>
      </c>
      <c r="AP100" s="28">
        <f>SUMIFS(SALES!$N:$N,SALES!$A:$A,REPORT!$B$68,SALES!$F:$F,REPORT!$B100,SALES!$B:$B,REPORT!AP$1)</f>
        <v>0</v>
      </c>
      <c r="AQ100" s="28">
        <f>SUMIFS(SALES!$N:$N,SALES!$A:$A,REPORT!$B$68,SALES!$F:$F,REPORT!$B100,SALES!$B:$B,REPORT!AQ$1)</f>
        <v>0</v>
      </c>
      <c r="AR100" s="28">
        <f>SUMIFS(SALES!$N:$N,SALES!$A:$A,REPORT!$B$68,SALES!$F:$F,REPORT!$B100,SALES!$B:$B,REPORT!AR$1)</f>
        <v>0</v>
      </c>
      <c r="AS100" s="28">
        <f>SUMIFS(SALES!$N:$N,SALES!$A:$A,REPORT!$B$68,SALES!$F:$F,REPORT!$B100,SALES!$B:$B,REPORT!AS$1)</f>
        <v>0</v>
      </c>
      <c r="AT100" s="28">
        <f>SUMIFS(SALES!$N:$N,SALES!$A:$A,REPORT!$B$68,SALES!$F:$F,REPORT!$B100,SALES!$B:$B,REPORT!AT$1)</f>
        <v>0</v>
      </c>
      <c r="AU100" s="28">
        <f>SUMIFS(SALES!$N:$N,SALES!$A:$A,REPORT!$B$68,SALES!$F:$F,REPORT!$B100,SALES!$B:$B,REPORT!AU$1)</f>
        <v>0</v>
      </c>
      <c r="AV100" s="28">
        <f>SUMIFS(SALES!$N:$N,SALES!$A:$A,REPORT!$B$68,SALES!$F:$F,REPORT!$B100,SALES!$B:$B,REPORT!AV$1)</f>
        <v>0</v>
      </c>
      <c r="AW100" s="28">
        <f>SUMIFS(SALES!$N:$N,SALES!$A:$A,REPORT!$B$68,SALES!$F:$F,REPORT!$B100,SALES!$B:$B,REPORT!AW$1)</f>
        <v>0</v>
      </c>
      <c r="AX100" s="28">
        <f>SUMIFS(SALES!$N:$N,SALES!$A:$A,REPORT!$B$68,SALES!$F:$F,REPORT!$B100,SALES!$B:$B,REPORT!AX$1)</f>
        <v>0</v>
      </c>
      <c r="AY100" s="28">
        <f>SUMIFS(SALES!$N:$N,SALES!$A:$A,REPORT!$B$68,SALES!$F:$F,REPORT!$B100,SALES!$B:$B,REPORT!AY$1)</f>
        <v>0</v>
      </c>
      <c r="AZ100" s="28">
        <f>SUMIFS(SALES!$N:$N,SALES!$A:$A,REPORT!$B$68,SALES!$F:$F,REPORT!$B100,SALES!$B:$B,REPORT!AZ$1)</f>
        <v>0</v>
      </c>
      <c r="BA100" s="28">
        <f>SUMIFS(SALES!$N:$N,SALES!$A:$A,REPORT!$B$68,SALES!$F:$F,REPORT!$B100,SALES!$B:$B,REPORT!BA$1)</f>
        <v>0</v>
      </c>
      <c r="BB100" s="28">
        <f>SUMIFS(SALES!$N:$N,SALES!$A:$A,REPORT!$B$68,SALES!$F:$F,REPORT!$B100,SALES!$B:$B,REPORT!BB$1)</f>
        <v>0</v>
      </c>
      <c r="BC100" s="28">
        <f>SUMIFS(SALES!$N:$N,SALES!$A:$A,REPORT!$B$68,SALES!$F:$F,REPORT!$B100,SALES!$B:$B,REPORT!BC$1)</f>
        <v>0</v>
      </c>
      <c r="BD100" s="28">
        <f>SUMIFS(SALES!$N:$N,SALES!$A:$A,REPORT!$B$68,SALES!$F:$F,REPORT!$B100,SALES!$B:$B,REPORT!BD$1)</f>
        <v>0</v>
      </c>
      <c r="BE100" s="28">
        <f>SUMIFS(SALES!$N:$N,SALES!$A:$A,REPORT!$B$68,SALES!$F:$F,REPORT!$B100,SALES!$B:$B,REPORT!BE$1)</f>
        <v>0</v>
      </c>
      <c r="BF100" s="28">
        <f>SUMIFS(SALES!$N:$N,SALES!$A:$A,REPORT!$B$68,SALES!$F:$F,REPORT!$B100,SALES!$B:$B,REPORT!BF$1)</f>
        <v>0</v>
      </c>
      <c r="BG100" s="28">
        <f>SUMIFS(SALES!$N:$N,SALES!$A:$A,REPORT!$B$68,SALES!$F:$F,REPORT!$B100,SALES!$B:$B,REPORT!BG$1)</f>
        <v>0</v>
      </c>
      <c r="BH100" s="28">
        <f>SUMIFS(SALES!$N:$N,SALES!$A:$A,REPORT!$B$68,SALES!$F:$F,REPORT!$B100,SALES!$B:$B,REPORT!BH$1)</f>
        <v>0</v>
      </c>
      <c r="BI100" s="28">
        <f>SUMIFS(SALES!$N:$N,SALES!$A:$A,REPORT!$B$68,SALES!$F:$F,REPORT!$B100,SALES!$B:$B,REPORT!BI$1)</f>
        <v>0</v>
      </c>
      <c r="BJ100" s="28">
        <f>SUMIFS(SALES!$N:$N,SALES!$A:$A,REPORT!$B$68,SALES!$F:$F,REPORT!$B100,SALES!$B:$B,REPORT!BJ$1)</f>
        <v>0</v>
      </c>
      <c r="BK100" s="28">
        <f>SUMIFS(SALES!$N:$N,SALES!$A:$A,REPORT!$B$68,SALES!$F:$F,REPORT!$B100,SALES!$B:$B,REPORT!BK$1)</f>
        <v>0</v>
      </c>
      <c r="BL100" s="28">
        <f>SUMIFS(SALES!$N:$N,SALES!$A:$A,REPORT!$B$68,SALES!$F:$F,REPORT!$B100,SALES!$B:$B,REPORT!BL$1)</f>
        <v>0</v>
      </c>
      <c r="BM100" s="28">
        <f>SUMIFS(SALES!$N:$N,SALES!$A:$A,REPORT!$B$68,SALES!$F:$F,REPORT!$B100,SALES!$B:$B,REPORT!BM$1)</f>
        <v>0</v>
      </c>
      <c r="BN100" s="28">
        <f>SUMIFS(SALES!$N:$N,SALES!$A:$A,REPORT!$B$68,SALES!$F:$F,REPORT!$B100,SALES!$B:$B,REPORT!BN$1)</f>
        <v>0</v>
      </c>
      <c r="BO100" s="28">
        <f>SUMIFS(SALES!$N:$N,SALES!$A:$A,REPORT!$B$68,SALES!$F:$F,REPORT!$B100,SALES!$B:$B,REPORT!BO$1)</f>
        <v>0</v>
      </c>
      <c r="BP100" s="28">
        <f>SUMIFS(SALES!$N:$N,SALES!$A:$A,REPORT!$B$68,SALES!$F:$F,REPORT!$B100,SALES!$B:$B,REPORT!BP$1)</f>
        <v>0</v>
      </c>
      <c r="BQ100" s="28">
        <f>SUMIFS(SALES!$N:$N,SALES!$A:$A,REPORT!$B$68,SALES!$F:$F,REPORT!$B100,SALES!$B:$B,REPORT!BQ$1)</f>
        <v>0</v>
      </c>
      <c r="BR100" s="28">
        <f>SUMIFS(SALES!$N:$N,SALES!$A:$A,REPORT!$B$68,SALES!$F:$F,REPORT!$B100,SALES!$B:$B,REPORT!BR$1)</f>
        <v>0</v>
      </c>
      <c r="BS100" s="28">
        <f>SUMIFS(SALES!$N:$N,SALES!$A:$A,REPORT!$B$68,SALES!$F:$F,REPORT!$B100,SALES!$B:$B,REPORT!BS$1)</f>
        <v>0</v>
      </c>
      <c r="BT100" s="28">
        <f>SUMIFS(SALES!$N:$N,SALES!$A:$A,REPORT!$B$68,SALES!$F:$F,REPORT!$B100,SALES!$B:$B,REPORT!BT$1)</f>
        <v>0</v>
      </c>
      <c r="BU100" s="28">
        <f>SUMIFS(SALES!$N:$N,SALES!$A:$A,REPORT!$B$68,SALES!$F:$F,REPORT!$B100,SALES!$B:$B,REPORT!BU$1)</f>
        <v>0</v>
      </c>
      <c r="BV100" s="28">
        <f>SUMIFS(SALES!$N:$N,SALES!$A:$A,REPORT!$B$68,SALES!$F:$F,REPORT!$B100,SALES!$B:$B,REPORT!BV$1)</f>
        <v>0</v>
      </c>
      <c r="BW100" s="28">
        <f>SUMIFS(SALES!$N:$N,SALES!$A:$A,REPORT!$B$68,SALES!$F:$F,REPORT!$B100,SALES!$B:$B,REPORT!BW$1)</f>
        <v>0</v>
      </c>
      <c r="BX100" s="28">
        <f>SUMIFS(SALES!$N:$N,SALES!$A:$A,REPORT!$B$68,SALES!$F:$F,REPORT!$B100,SALES!$B:$B,REPORT!BX$1)</f>
        <v>0</v>
      </c>
      <c r="BY100" s="28">
        <f>SUMIFS(SALES!$N:$N,SALES!$A:$A,REPORT!$B$68,SALES!$F:$F,REPORT!$B100,SALES!$B:$B,REPORT!BY$1)</f>
        <v>0</v>
      </c>
      <c r="BZ100" s="28">
        <f>SUMIFS(SALES!$N:$N,SALES!$A:$A,REPORT!$B$68,SALES!$F:$F,REPORT!$B100,SALES!$B:$B,REPORT!BZ$1)</f>
        <v>0</v>
      </c>
      <c r="CA100" s="28">
        <f>SUMIFS(SALES!$N:$N,SALES!$A:$A,REPORT!$B$68,SALES!$F:$F,REPORT!$B100,SALES!$B:$B,REPORT!CA$1)</f>
        <v>0</v>
      </c>
      <c r="CB100" s="28">
        <f>SUMIFS(SALES!$N:$N,SALES!$A:$A,REPORT!$B$68,SALES!$F:$F,REPORT!$B100,SALES!$B:$B,REPORT!CB$1)</f>
        <v>0</v>
      </c>
      <c r="CC100" s="28">
        <f>SUMIFS(SALES!$N:$N,SALES!$A:$A,REPORT!$B$68,SALES!$F:$F,REPORT!$B100,SALES!$B:$B,REPORT!CC$1)</f>
        <v>0</v>
      </c>
    </row>
    <row r="101" spans="1:81" x14ac:dyDescent="0.3">
      <c r="A101" s="20" t="s">
        <v>581</v>
      </c>
      <c r="B101" s="19" t="s">
        <v>413</v>
      </c>
      <c r="C101" s="12">
        <f>G101+H101+I101+F101+E101+D101</f>
        <v>0</v>
      </c>
      <c r="D101" s="12">
        <f>SUM(M101:Q101)</f>
        <v>0</v>
      </c>
      <c r="E101" s="12">
        <f>SUM(R101:AC101)</f>
        <v>0</v>
      </c>
      <c r="F101" s="12">
        <f>SUM(AD101:AO101)</f>
        <v>0</v>
      </c>
      <c r="G101" s="61">
        <f>SUM(AP101:BA101)</f>
        <v>0</v>
      </c>
      <c r="H101" s="61">
        <f>SUM(BB101:BM101)</f>
        <v>0</v>
      </c>
      <c r="I101" s="61">
        <f>SUM(BN101:BY101)</f>
        <v>0</v>
      </c>
      <c r="J101" s="61">
        <f>SUM(BZ101:CK101)</f>
        <v>0</v>
      </c>
      <c r="K101" s="61"/>
      <c r="L101" s="61"/>
      <c r="M101" s="28">
        <f>SUMIFS(SALES!$N:$N,SALES!$A:$A,REPORT!$B$68,SALES!$F:$F,REPORT!$B101,SALES!$B:$B,REPORT!M$1)</f>
        <v>0</v>
      </c>
      <c r="N101" s="28">
        <f>SUMIFS(SALES!$N:$N,SALES!$A:$A,REPORT!$B$68,SALES!$F:$F,REPORT!$B101,SALES!$B:$B,REPORT!N$1)</f>
        <v>0</v>
      </c>
      <c r="O101" s="28">
        <f>SUMIFS(SALES!$N:$N,SALES!$A:$A,REPORT!$B$68,SALES!$F:$F,REPORT!$B101,SALES!$B:$B,REPORT!O$1)</f>
        <v>0</v>
      </c>
      <c r="P101" s="28">
        <f>SUMIFS(SALES!$N:$N,SALES!$A:$A,REPORT!$B$68,SALES!$F:$F,REPORT!$B101,SALES!$B:$B,REPORT!P$1)</f>
        <v>0</v>
      </c>
      <c r="Q101" s="28">
        <f>SUMIFS(SALES!$N:$N,SALES!$A:$A,REPORT!$B$68,SALES!$F:$F,REPORT!$B101,SALES!$B:$B,REPORT!Q$1)</f>
        <v>0</v>
      </c>
      <c r="R101" s="28">
        <f>SUMIFS(SALES!$N:$N,SALES!$A:$A,REPORT!$B$68,SALES!$F:$F,REPORT!$B101,SALES!$B:$B,REPORT!R$1)</f>
        <v>0</v>
      </c>
      <c r="S101" s="28">
        <f>SUMIFS(SALES!$N:$N,SALES!$A:$A,REPORT!$B$68,SALES!$F:$F,REPORT!$B101,SALES!$B:$B,REPORT!S$1)</f>
        <v>0</v>
      </c>
      <c r="T101" s="28">
        <f>SUMIFS(SALES!$N:$N,SALES!$A:$A,REPORT!$B$68,SALES!$F:$F,REPORT!$B101,SALES!$B:$B,REPORT!T$1)</f>
        <v>0</v>
      </c>
      <c r="U101" s="28">
        <f>SUMIFS(SALES!$N:$N,SALES!$A:$A,REPORT!$B$68,SALES!$F:$F,REPORT!$B101,SALES!$B:$B,REPORT!U$1)</f>
        <v>0</v>
      </c>
      <c r="V101" s="28">
        <f>SUMIFS(SALES!$N:$N,SALES!$A:$A,REPORT!$B$68,SALES!$F:$F,REPORT!$B101,SALES!$B:$B,REPORT!V$1)</f>
        <v>0</v>
      </c>
      <c r="W101" s="28">
        <f>SUMIFS(SALES!$N:$N,SALES!$A:$A,REPORT!$B$68,SALES!$F:$F,REPORT!$B101,SALES!$B:$B,REPORT!W$1)</f>
        <v>0</v>
      </c>
      <c r="X101" s="28">
        <f>SUMIFS(SALES!$N:$N,SALES!$A:$A,REPORT!$B$68,SALES!$F:$F,REPORT!$B101,SALES!$B:$B,REPORT!X$1)</f>
        <v>0</v>
      </c>
      <c r="Y101" s="28">
        <f>SUMIFS(SALES!$N:$N,SALES!$A:$A,REPORT!$B$68,SALES!$F:$F,REPORT!$B101,SALES!$B:$B,REPORT!Y$1)</f>
        <v>0</v>
      </c>
      <c r="Z101" s="28">
        <f>SUMIFS(SALES!$N:$N,SALES!$A:$A,REPORT!$B$68,SALES!$F:$F,REPORT!$B101,SALES!$B:$B,REPORT!Z$1)</f>
        <v>0</v>
      </c>
      <c r="AA101" s="28">
        <f>SUMIFS(SALES!$N:$N,SALES!$A:$A,REPORT!$B$68,SALES!$F:$F,REPORT!$B101,SALES!$B:$B,REPORT!AA$1)</f>
        <v>0</v>
      </c>
      <c r="AB101" s="28">
        <f>SUMIFS(SALES!$N:$N,SALES!$A:$A,REPORT!$B$68,SALES!$F:$F,REPORT!$B101,SALES!$B:$B,REPORT!AB$1)</f>
        <v>0</v>
      </c>
      <c r="AC101" s="28">
        <f>SUMIFS(SALES!$N:$N,SALES!$A:$A,REPORT!$B$68,SALES!$F:$F,REPORT!$B101,SALES!$B:$B,REPORT!AC$1)</f>
        <v>0</v>
      </c>
      <c r="AD101" s="28">
        <f>SUMIFS(SALES!$N:$N,SALES!$A:$A,REPORT!$B$68,SALES!$F:$F,REPORT!$B101,SALES!$B:$B,REPORT!AD$1)</f>
        <v>0</v>
      </c>
      <c r="AE101" s="28">
        <f>SUMIFS(SALES!$N:$N,SALES!$A:$A,REPORT!$B$68,SALES!$F:$F,REPORT!$B101,SALES!$B:$B,REPORT!AE$1)</f>
        <v>0</v>
      </c>
      <c r="AF101" s="28">
        <f>SUMIFS(SALES!$N:$N,SALES!$A:$A,REPORT!$B$68,SALES!$F:$F,REPORT!$B101,SALES!$B:$B,REPORT!AF$1)</f>
        <v>0</v>
      </c>
      <c r="AG101" s="28">
        <f>SUMIFS(SALES!$N:$N,SALES!$A:$A,REPORT!$B$68,SALES!$F:$F,REPORT!$B101,SALES!$B:$B,REPORT!AG$1)</f>
        <v>0</v>
      </c>
      <c r="AH101" s="28">
        <f>SUMIFS(SALES!$N:$N,SALES!$A:$A,REPORT!$B$68,SALES!$F:$F,REPORT!$B101,SALES!$B:$B,REPORT!AH$1)</f>
        <v>0</v>
      </c>
      <c r="AI101" s="28">
        <f>SUMIFS(SALES!$N:$N,SALES!$A:$A,REPORT!$B$68,SALES!$F:$F,REPORT!$B101,SALES!$B:$B,REPORT!AI$1)</f>
        <v>0</v>
      </c>
      <c r="AJ101" s="28">
        <f>SUMIFS(SALES!$N:$N,SALES!$A:$A,REPORT!$B$68,SALES!$F:$F,REPORT!$B101,SALES!$B:$B,REPORT!AJ$1)</f>
        <v>0</v>
      </c>
      <c r="AK101" s="28">
        <f>SUMIFS(SALES!$N:$N,SALES!$A:$A,REPORT!$B$68,SALES!$F:$F,REPORT!$B101,SALES!$B:$B,REPORT!AK$1)</f>
        <v>0</v>
      </c>
      <c r="AL101" s="28">
        <f>SUMIFS(SALES!$N:$N,SALES!$A:$A,REPORT!$B$68,SALES!$F:$F,REPORT!$B101,SALES!$B:$B,REPORT!AL$1)</f>
        <v>0</v>
      </c>
      <c r="AM101" s="28">
        <f>SUMIFS(SALES!$N:$N,SALES!$A:$A,REPORT!$B$68,SALES!$F:$F,REPORT!$B101,SALES!$B:$B,REPORT!AM$1)</f>
        <v>0</v>
      </c>
      <c r="AN101" s="28">
        <f>SUMIFS(SALES!$N:$N,SALES!$A:$A,REPORT!$B$68,SALES!$F:$F,REPORT!$B101,SALES!$B:$B,REPORT!AN$1)</f>
        <v>0</v>
      </c>
      <c r="AO101" s="28">
        <f>SUMIFS(SALES!$N:$N,SALES!$A:$A,REPORT!$B$68,SALES!$F:$F,REPORT!$B101,SALES!$B:$B,REPORT!AO$1)</f>
        <v>0</v>
      </c>
      <c r="AP101" s="28">
        <f>SUMIFS(SALES!$N:$N,SALES!$A:$A,REPORT!$B$68,SALES!$F:$F,REPORT!$B101,SALES!$B:$B,REPORT!AP$1)</f>
        <v>0</v>
      </c>
      <c r="AQ101" s="28">
        <f>SUMIFS(SALES!$N:$N,SALES!$A:$A,REPORT!$B$68,SALES!$F:$F,REPORT!$B101,SALES!$B:$B,REPORT!AQ$1)</f>
        <v>0</v>
      </c>
      <c r="AR101" s="28">
        <f>SUMIFS(SALES!$N:$N,SALES!$A:$A,REPORT!$B$68,SALES!$F:$F,REPORT!$B101,SALES!$B:$B,REPORT!AR$1)</f>
        <v>0</v>
      </c>
      <c r="AS101" s="28">
        <f>SUMIFS(SALES!$N:$N,SALES!$A:$A,REPORT!$B$68,SALES!$F:$F,REPORT!$B101,SALES!$B:$B,REPORT!AS$1)</f>
        <v>0</v>
      </c>
      <c r="AT101" s="28">
        <f>SUMIFS(SALES!$N:$N,SALES!$A:$A,REPORT!$B$68,SALES!$F:$F,REPORT!$B101,SALES!$B:$B,REPORT!AT$1)</f>
        <v>0</v>
      </c>
      <c r="AU101" s="28">
        <f>SUMIFS(SALES!$N:$N,SALES!$A:$A,REPORT!$B$68,SALES!$F:$F,REPORT!$B101,SALES!$B:$B,REPORT!AU$1)</f>
        <v>0</v>
      </c>
      <c r="AV101" s="28">
        <f>SUMIFS(SALES!$N:$N,SALES!$A:$A,REPORT!$B$68,SALES!$F:$F,REPORT!$B101,SALES!$B:$B,REPORT!AV$1)</f>
        <v>0</v>
      </c>
      <c r="AW101" s="28">
        <f>SUMIFS(SALES!$N:$N,SALES!$A:$A,REPORT!$B$68,SALES!$F:$F,REPORT!$B101,SALES!$B:$B,REPORT!AW$1)</f>
        <v>0</v>
      </c>
      <c r="AX101" s="28">
        <f>SUMIFS(SALES!$N:$N,SALES!$A:$A,REPORT!$B$68,SALES!$F:$F,REPORT!$B101,SALES!$B:$B,REPORT!AX$1)</f>
        <v>0</v>
      </c>
      <c r="AY101" s="28">
        <f>SUMIFS(SALES!$N:$N,SALES!$A:$A,REPORT!$B$68,SALES!$F:$F,REPORT!$B101,SALES!$B:$B,REPORT!AY$1)</f>
        <v>0</v>
      </c>
      <c r="AZ101" s="28">
        <f>SUMIFS(SALES!$N:$N,SALES!$A:$A,REPORT!$B$68,SALES!$F:$F,REPORT!$B101,SALES!$B:$B,REPORT!AZ$1)</f>
        <v>0</v>
      </c>
      <c r="BA101" s="28">
        <f>SUMIFS(SALES!$N:$N,SALES!$A:$A,REPORT!$B$68,SALES!$F:$F,REPORT!$B101,SALES!$B:$B,REPORT!BA$1)</f>
        <v>0</v>
      </c>
      <c r="BB101" s="28">
        <f>SUMIFS(SALES!$N:$N,SALES!$A:$A,REPORT!$B$68,SALES!$F:$F,REPORT!$B101,SALES!$B:$B,REPORT!BB$1)</f>
        <v>0</v>
      </c>
      <c r="BC101" s="28">
        <f>SUMIFS(SALES!$N:$N,SALES!$A:$A,REPORT!$B$68,SALES!$F:$F,REPORT!$B101,SALES!$B:$B,REPORT!BC$1)</f>
        <v>0</v>
      </c>
      <c r="BD101" s="28">
        <f>SUMIFS(SALES!$N:$N,SALES!$A:$A,REPORT!$B$68,SALES!$F:$F,REPORT!$B101,SALES!$B:$B,REPORT!BD$1)</f>
        <v>0</v>
      </c>
      <c r="BE101" s="28">
        <f>SUMIFS(SALES!$N:$N,SALES!$A:$A,REPORT!$B$68,SALES!$F:$F,REPORT!$B101,SALES!$B:$B,REPORT!BE$1)</f>
        <v>0</v>
      </c>
      <c r="BF101" s="28">
        <f>SUMIFS(SALES!$N:$N,SALES!$A:$A,REPORT!$B$68,SALES!$F:$F,REPORT!$B101,SALES!$B:$B,REPORT!BF$1)</f>
        <v>0</v>
      </c>
      <c r="BG101" s="28">
        <f>SUMIFS(SALES!$N:$N,SALES!$A:$A,REPORT!$B$68,SALES!$F:$F,REPORT!$B101,SALES!$B:$B,REPORT!BG$1)</f>
        <v>0</v>
      </c>
      <c r="BH101" s="28">
        <f>SUMIFS(SALES!$N:$N,SALES!$A:$A,REPORT!$B$68,SALES!$F:$F,REPORT!$B101,SALES!$B:$B,REPORT!BH$1)</f>
        <v>0</v>
      </c>
      <c r="BI101" s="28">
        <f>SUMIFS(SALES!$N:$N,SALES!$A:$A,REPORT!$B$68,SALES!$F:$F,REPORT!$B101,SALES!$B:$B,REPORT!BI$1)</f>
        <v>0</v>
      </c>
      <c r="BJ101" s="28">
        <f>SUMIFS(SALES!$N:$N,SALES!$A:$A,REPORT!$B$68,SALES!$F:$F,REPORT!$B101,SALES!$B:$B,REPORT!BJ$1)</f>
        <v>0</v>
      </c>
      <c r="BK101" s="28">
        <f>SUMIFS(SALES!$N:$N,SALES!$A:$A,REPORT!$B$68,SALES!$F:$F,REPORT!$B101,SALES!$B:$B,REPORT!BK$1)</f>
        <v>0</v>
      </c>
      <c r="BL101" s="28">
        <f>SUMIFS(SALES!$N:$N,SALES!$A:$A,REPORT!$B$68,SALES!$F:$F,REPORT!$B101,SALES!$B:$B,REPORT!BL$1)</f>
        <v>0</v>
      </c>
      <c r="BM101" s="28">
        <f>SUMIFS(SALES!$N:$N,SALES!$A:$A,REPORT!$B$68,SALES!$F:$F,REPORT!$B101,SALES!$B:$B,REPORT!BM$1)</f>
        <v>0</v>
      </c>
      <c r="BN101" s="28">
        <f>SUMIFS(SALES!$N:$N,SALES!$A:$A,REPORT!$B$68,SALES!$F:$F,REPORT!$B101,SALES!$B:$B,REPORT!BN$1)</f>
        <v>0</v>
      </c>
      <c r="BO101" s="28">
        <f>SUMIFS(SALES!$N:$N,SALES!$A:$A,REPORT!$B$68,SALES!$F:$F,REPORT!$B101,SALES!$B:$B,REPORT!BO$1)</f>
        <v>0</v>
      </c>
      <c r="BP101" s="28">
        <f>SUMIFS(SALES!$N:$N,SALES!$A:$A,REPORT!$B$68,SALES!$F:$F,REPORT!$B101,SALES!$B:$B,REPORT!BP$1)</f>
        <v>0</v>
      </c>
      <c r="BQ101" s="28">
        <f>SUMIFS(SALES!$N:$N,SALES!$A:$A,REPORT!$B$68,SALES!$F:$F,REPORT!$B101,SALES!$B:$B,REPORT!BQ$1)</f>
        <v>0</v>
      </c>
      <c r="BR101" s="28">
        <f>SUMIFS(SALES!$N:$N,SALES!$A:$A,REPORT!$B$68,SALES!$F:$F,REPORT!$B101,SALES!$B:$B,REPORT!BR$1)</f>
        <v>0</v>
      </c>
      <c r="BS101" s="28">
        <f>SUMIFS(SALES!$N:$N,SALES!$A:$A,REPORT!$B$68,SALES!$F:$F,REPORT!$B101,SALES!$B:$B,REPORT!BS$1)</f>
        <v>0</v>
      </c>
      <c r="BT101" s="28">
        <f>SUMIFS(SALES!$N:$N,SALES!$A:$A,REPORT!$B$68,SALES!$F:$F,REPORT!$B101,SALES!$B:$B,REPORT!BT$1)</f>
        <v>0</v>
      </c>
      <c r="BU101" s="28">
        <f>SUMIFS(SALES!$N:$N,SALES!$A:$A,REPORT!$B$68,SALES!$F:$F,REPORT!$B101,SALES!$B:$B,REPORT!BU$1)</f>
        <v>0</v>
      </c>
      <c r="BV101" s="28">
        <f>SUMIFS(SALES!$N:$N,SALES!$A:$A,REPORT!$B$68,SALES!$F:$F,REPORT!$B101,SALES!$B:$B,REPORT!BV$1)</f>
        <v>0</v>
      </c>
      <c r="BW101" s="28">
        <f>SUMIFS(SALES!$N:$N,SALES!$A:$A,REPORT!$B$68,SALES!$F:$F,REPORT!$B101,SALES!$B:$B,REPORT!BW$1)</f>
        <v>0</v>
      </c>
      <c r="BX101" s="28">
        <f>SUMIFS(SALES!$N:$N,SALES!$A:$A,REPORT!$B$68,SALES!$F:$F,REPORT!$B101,SALES!$B:$B,REPORT!BX$1)</f>
        <v>0</v>
      </c>
      <c r="BY101" s="28">
        <f>SUMIFS(SALES!$N:$N,SALES!$A:$A,REPORT!$B$68,SALES!$F:$F,REPORT!$B101,SALES!$B:$B,REPORT!BY$1)</f>
        <v>0</v>
      </c>
      <c r="BZ101" s="28">
        <f>SUMIFS(SALES!$N:$N,SALES!$A:$A,REPORT!$B$68,SALES!$F:$F,REPORT!$B101,SALES!$B:$B,REPORT!BZ$1)</f>
        <v>0</v>
      </c>
      <c r="CA101" s="28">
        <f>SUMIFS(SALES!$N:$N,SALES!$A:$A,REPORT!$B$68,SALES!$F:$F,REPORT!$B101,SALES!$B:$B,REPORT!CA$1)</f>
        <v>0</v>
      </c>
      <c r="CB101" s="28">
        <f>SUMIFS(SALES!$N:$N,SALES!$A:$A,REPORT!$B$68,SALES!$F:$F,REPORT!$B101,SALES!$B:$B,REPORT!CB$1)</f>
        <v>0</v>
      </c>
      <c r="CC101" s="28">
        <f>SUMIFS(SALES!$N:$N,SALES!$A:$A,REPORT!$B$68,SALES!$F:$F,REPORT!$B101,SALES!$B:$B,REPORT!CC$1)</f>
        <v>0</v>
      </c>
    </row>
    <row r="102" spans="1:81" x14ac:dyDescent="0.3">
      <c r="A102" s="20" t="s">
        <v>581</v>
      </c>
      <c r="B102" s="19" t="s">
        <v>5</v>
      </c>
      <c r="C102" s="12">
        <f>G102+H102+I102+F102+E102+D102</f>
        <v>77000</v>
      </c>
      <c r="D102" s="12">
        <f>SUM(M102:Q102)</f>
        <v>0</v>
      </c>
      <c r="E102" s="12">
        <f>SUM(R102:AC102)</f>
        <v>0</v>
      </c>
      <c r="F102" s="12">
        <f>SUM(AD102:AO102)</f>
        <v>0</v>
      </c>
      <c r="G102" s="61">
        <f>SUM(AP102:BA102)</f>
        <v>77000</v>
      </c>
      <c r="H102" s="61">
        <f>SUM(BB102:BM102)</f>
        <v>0</v>
      </c>
      <c r="I102" s="61">
        <f>SUM(BN102:BY102)</f>
        <v>0</v>
      </c>
      <c r="J102" s="61">
        <f>SUM(BZ102:CK102)</f>
        <v>0</v>
      </c>
      <c r="K102" s="61"/>
      <c r="L102" s="61"/>
      <c r="M102" s="28">
        <f>SUMIFS(SALES!$N:$N,SALES!$A:$A,REPORT!$B$68,SALES!$F:$F,REPORT!$B102,SALES!$B:$B,REPORT!M$1)</f>
        <v>0</v>
      </c>
      <c r="N102" s="28">
        <f>SUMIFS(SALES!$N:$N,SALES!$A:$A,REPORT!$B$68,SALES!$F:$F,REPORT!$B102,SALES!$B:$B,REPORT!N$1)</f>
        <v>0</v>
      </c>
      <c r="O102" s="28">
        <f>SUMIFS(SALES!$N:$N,SALES!$A:$A,REPORT!$B$68,SALES!$F:$F,REPORT!$B102,SALES!$B:$B,REPORT!O$1)</f>
        <v>0</v>
      </c>
      <c r="P102" s="28">
        <f>SUMIFS(SALES!$N:$N,SALES!$A:$A,REPORT!$B$68,SALES!$F:$F,REPORT!$B102,SALES!$B:$B,REPORT!P$1)</f>
        <v>0</v>
      </c>
      <c r="Q102" s="28">
        <f>SUMIFS(SALES!$N:$N,SALES!$A:$A,REPORT!$B$68,SALES!$F:$F,REPORT!$B102,SALES!$B:$B,REPORT!Q$1)</f>
        <v>0</v>
      </c>
      <c r="R102" s="28">
        <f>SUMIFS(SALES!$N:$N,SALES!$A:$A,REPORT!$B$68,SALES!$F:$F,REPORT!$B102,SALES!$B:$B,REPORT!R$1)</f>
        <v>0</v>
      </c>
      <c r="S102" s="28">
        <f>SUMIFS(SALES!$N:$N,SALES!$A:$A,REPORT!$B$68,SALES!$F:$F,REPORT!$B102,SALES!$B:$B,REPORT!S$1)</f>
        <v>0</v>
      </c>
      <c r="T102" s="28">
        <f>SUMIFS(SALES!$N:$N,SALES!$A:$A,REPORT!$B$68,SALES!$F:$F,REPORT!$B102,SALES!$B:$B,REPORT!T$1)</f>
        <v>0</v>
      </c>
      <c r="U102" s="28">
        <f>SUMIFS(SALES!$N:$N,SALES!$A:$A,REPORT!$B$68,SALES!$F:$F,REPORT!$B102,SALES!$B:$B,REPORT!U$1)</f>
        <v>0</v>
      </c>
      <c r="V102" s="28">
        <f>SUMIFS(SALES!$N:$N,SALES!$A:$A,REPORT!$B$68,SALES!$F:$F,REPORT!$B102,SALES!$B:$B,REPORT!V$1)</f>
        <v>0</v>
      </c>
      <c r="W102" s="28">
        <f>SUMIFS(SALES!$N:$N,SALES!$A:$A,REPORT!$B$68,SALES!$F:$F,REPORT!$B102,SALES!$B:$B,REPORT!W$1)</f>
        <v>0</v>
      </c>
      <c r="X102" s="28">
        <f>SUMIFS(SALES!$N:$N,SALES!$A:$A,REPORT!$B$68,SALES!$F:$F,REPORT!$B102,SALES!$B:$B,REPORT!X$1)</f>
        <v>0</v>
      </c>
      <c r="Y102" s="28">
        <f>SUMIFS(SALES!$N:$N,SALES!$A:$A,REPORT!$B$68,SALES!$F:$F,REPORT!$B102,SALES!$B:$B,REPORT!Y$1)</f>
        <v>0</v>
      </c>
      <c r="Z102" s="28">
        <f>SUMIFS(SALES!$N:$N,SALES!$A:$A,REPORT!$B$68,SALES!$F:$F,REPORT!$B102,SALES!$B:$B,REPORT!Z$1)</f>
        <v>0</v>
      </c>
      <c r="AA102" s="28">
        <f>SUMIFS(SALES!$N:$N,SALES!$A:$A,REPORT!$B$68,SALES!$F:$F,REPORT!$B102,SALES!$B:$B,REPORT!AA$1)</f>
        <v>0</v>
      </c>
      <c r="AB102" s="28">
        <f>SUMIFS(SALES!$N:$N,SALES!$A:$A,REPORT!$B$68,SALES!$F:$F,REPORT!$B102,SALES!$B:$B,REPORT!AB$1)</f>
        <v>0</v>
      </c>
      <c r="AC102" s="28">
        <f>SUMIFS(SALES!$N:$N,SALES!$A:$A,REPORT!$B$68,SALES!$F:$F,REPORT!$B102,SALES!$B:$B,REPORT!AC$1)</f>
        <v>0</v>
      </c>
      <c r="AD102" s="28">
        <f>SUMIFS(SALES!$N:$N,SALES!$A:$A,REPORT!$B$68,SALES!$F:$F,REPORT!$B102,SALES!$B:$B,REPORT!AD$1)</f>
        <v>0</v>
      </c>
      <c r="AE102" s="28">
        <f>SUMIFS(SALES!$N:$N,SALES!$A:$A,REPORT!$B$68,SALES!$F:$F,REPORT!$B102,SALES!$B:$B,REPORT!AE$1)</f>
        <v>0</v>
      </c>
      <c r="AF102" s="28">
        <f>SUMIFS(SALES!$N:$N,SALES!$A:$A,REPORT!$B$68,SALES!$F:$F,REPORT!$B102,SALES!$B:$B,REPORT!AF$1)</f>
        <v>0</v>
      </c>
      <c r="AG102" s="28">
        <f>SUMIFS(SALES!$N:$N,SALES!$A:$A,REPORT!$B$68,SALES!$F:$F,REPORT!$B102,SALES!$B:$B,REPORT!AG$1)</f>
        <v>0</v>
      </c>
      <c r="AH102" s="28">
        <f>SUMIFS(SALES!$N:$N,SALES!$A:$A,REPORT!$B$68,SALES!$F:$F,REPORT!$B102,SALES!$B:$B,REPORT!AH$1)</f>
        <v>0</v>
      </c>
      <c r="AI102" s="28">
        <f>SUMIFS(SALES!$N:$N,SALES!$A:$A,REPORT!$B$68,SALES!$F:$F,REPORT!$B102,SALES!$B:$B,REPORT!AI$1)</f>
        <v>0</v>
      </c>
      <c r="AJ102" s="28">
        <f>SUMIFS(SALES!$N:$N,SALES!$A:$A,REPORT!$B$68,SALES!$F:$F,REPORT!$B102,SALES!$B:$B,REPORT!AJ$1)</f>
        <v>0</v>
      </c>
      <c r="AK102" s="28">
        <f>SUMIFS(SALES!$N:$N,SALES!$A:$A,REPORT!$B$68,SALES!$F:$F,REPORT!$B102,SALES!$B:$B,REPORT!AK$1)</f>
        <v>0</v>
      </c>
      <c r="AL102" s="28">
        <f>SUMIFS(SALES!$N:$N,SALES!$A:$A,REPORT!$B$68,SALES!$F:$F,REPORT!$B102,SALES!$B:$B,REPORT!AL$1)</f>
        <v>0</v>
      </c>
      <c r="AM102" s="28">
        <f>SUMIFS(SALES!$N:$N,SALES!$A:$A,REPORT!$B$68,SALES!$F:$F,REPORT!$B102,SALES!$B:$B,REPORT!AM$1)</f>
        <v>0</v>
      </c>
      <c r="AN102" s="28">
        <f>SUMIFS(SALES!$N:$N,SALES!$A:$A,REPORT!$B$68,SALES!$F:$F,REPORT!$B102,SALES!$B:$B,REPORT!AN$1)</f>
        <v>0</v>
      </c>
      <c r="AO102" s="28">
        <f>SUMIFS(SALES!$N:$N,SALES!$A:$A,REPORT!$B$68,SALES!$F:$F,REPORT!$B102,SALES!$B:$B,REPORT!AO$1)</f>
        <v>0</v>
      </c>
      <c r="AP102" s="28">
        <f>SUMIFS(SALES!$N:$N,SALES!$A:$A,REPORT!$B$68,SALES!$F:$F,REPORT!$B102,SALES!$B:$B,REPORT!AP$1)</f>
        <v>18500</v>
      </c>
      <c r="AQ102" s="28">
        <f>SUMIFS(SALES!$N:$N,SALES!$A:$A,REPORT!$B$68,SALES!$F:$F,REPORT!$B102,SALES!$B:$B,REPORT!AQ$1)</f>
        <v>18000</v>
      </c>
      <c r="AR102" s="28">
        <f>SUMIFS(SALES!$N:$N,SALES!$A:$A,REPORT!$B$68,SALES!$F:$F,REPORT!$B102,SALES!$B:$B,REPORT!AR$1)</f>
        <v>0</v>
      </c>
      <c r="AS102" s="28">
        <f>SUMIFS(SALES!$N:$N,SALES!$A:$A,REPORT!$B$68,SALES!$F:$F,REPORT!$B102,SALES!$B:$B,REPORT!AS$1)</f>
        <v>0</v>
      </c>
      <c r="AT102" s="28">
        <f>SUMIFS(SALES!$N:$N,SALES!$A:$A,REPORT!$B$68,SALES!$F:$F,REPORT!$B102,SALES!$B:$B,REPORT!AT$1)</f>
        <v>18000</v>
      </c>
      <c r="AU102" s="28">
        <f>SUMIFS(SALES!$N:$N,SALES!$A:$A,REPORT!$B$68,SALES!$F:$F,REPORT!$B102,SALES!$B:$B,REPORT!AU$1)</f>
        <v>4500</v>
      </c>
      <c r="AV102" s="28">
        <f>SUMIFS(SALES!$N:$N,SALES!$A:$A,REPORT!$B$68,SALES!$F:$F,REPORT!$B102,SALES!$B:$B,REPORT!AV$1)</f>
        <v>13500</v>
      </c>
      <c r="AW102" s="28">
        <f>SUMIFS(SALES!$N:$N,SALES!$A:$A,REPORT!$B$68,SALES!$F:$F,REPORT!$B102,SALES!$B:$B,REPORT!AW$1)</f>
        <v>4500</v>
      </c>
      <c r="AX102" s="28">
        <f>SUMIFS(SALES!$N:$N,SALES!$A:$A,REPORT!$B$68,SALES!$F:$F,REPORT!$B102,SALES!$B:$B,REPORT!AX$1)</f>
        <v>0</v>
      </c>
      <c r="AY102" s="28">
        <f>SUMIFS(SALES!$N:$N,SALES!$A:$A,REPORT!$B$68,SALES!$F:$F,REPORT!$B102,SALES!$B:$B,REPORT!AY$1)</f>
        <v>0</v>
      </c>
      <c r="AZ102" s="28">
        <f>SUMIFS(SALES!$N:$N,SALES!$A:$A,REPORT!$B$68,SALES!$F:$F,REPORT!$B102,SALES!$B:$B,REPORT!AZ$1)</f>
        <v>0</v>
      </c>
      <c r="BA102" s="28">
        <f>SUMIFS(SALES!$N:$N,SALES!$A:$A,REPORT!$B$68,SALES!$F:$F,REPORT!$B102,SALES!$B:$B,REPORT!BA$1)</f>
        <v>0</v>
      </c>
      <c r="BB102" s="28">
        <f>SUMIFS(SALES!$N:$N,SALES!$A:$A,REPORT!$B$68,SALES!$F:$F,REPORT!$B102,SALES!$B:$B,REPORT!BB$1)</f>
        <v>0</v>
      </c>
      <c r="BC102" s="28">
        <f>SUMIFS(SALES!$N:$N,SALES!$A:$A,REPORT!$B$68,SALES!$F:$F,REPORT!$B102,SALES!$B:$B,REPORT!BC$1)</f>
        <v>0</v>
      </c>
      <c r="BD102" s="28">
        <f>SUMIFS(SALES!$N:$N,SALES!$A:$A,REPORT!$B$68,SALES!$F:$F,REPORT!$B102,SALES!$B:$B,REPORT!BD$1)</f>
        <v>0</v>
      </c>
      <c r="BE102" s="28">
        <f>SUMIFS(SALES!$N:$N,SALES!$A:$A,REPORT!$B$68,SALES!$F:$F,REPORT!$B102,SALES!$B:$B,REPORT!BE$1)</f>
        <v>0</v>
      </c>
      <c r="BF102" s="28">
        <f>SUMIFS(SALES!$N:$N,SALES!$A:$A,REPORT!$B$68,SALES!$F:$F,REPORT!$B102,SALES!$B:$B,REPORT!BF$1)</f>
        <v>0</v>
      </c>
      <c r="BG102" s="28">
        <f>SUMIFS(SALES!$N:$N,SALES!$A:$A,REPORT!$B$68,SALES!$F:$F,REPORT!$B102,SALES!$B:$B,REPORT!BG$1)</f>
        <v>0</v>
      </c>
      <c r="BH102" s="28">
        <f>SUMIFS(SALES!$N:$N,SALES!$A:$A,REPORT!$B$68,SALES!$F:$F,REPORT!$B102,SALES!$B:$B,REPORT!BH$1)</f>
        <v>0</v>
      </c>
      <c r="BI102" s="28">
        <f>SUMIFS(SALES!$N:$N,SALES!$A:$A,REPORT!$B$68,SALES!$F:$F,REPORT!$B102,SALES!$B:$B,REPORT!BI$1)</f>
        <v>0</v>
      </c>
      <c r="BJ102" s="28">
        <f>SUMIFS(SALES!$N:$N,SALES!$A:$A,REPORT!$B$68,SALES!$F:$F,REPORT!$B102,SALES!$B:$B,REPORT!BJ$1)</f>
        <v>0</v>
      </c>
      <c r="BK102" s="28">
        <f>SUMIFS(SALES!$N:$N,SALES!$A:$A,REPORT!$B$68,SALES!$F:$F,REPORT!$B102,SALES!$B:$B,REPORT!BK$1)</f>
        <v>0</v>
      </c>
      <c r="BL102" s="28">
        <f>SUMIFS(SALES!$N:$N,SALES!$A:$A,REPORT!$B$68,SALES!$F:$F,REPORT!$B102,SALES!$B:$B,REPORT!BL$1)</f>
        <v>0</v>
      </c>
      <c r="BM102" s="28">
        <f>SUMIFS(SALES!$N:$N,SALES!$A:$A,REPORT!$B$68,SALES!$F:$F,REPORT!$B102,SALES!$B:$B,REPORT!BM$1)</f>
        <v>0</v>
      </c>
      <c r="BN102" s="28">
        <f>SUMIFS(SALES!$N:$N,SALES!$A:$A,REPORT!$B$68,SALES!$F:$F,REPORT!$B102,SALES!$B:$B,REPORT!BN$1)</f>
        <v>0</v>
      </c>
      <c r="BO102" s="28">
        <f>SUMIFS(SALES!$N:$N,SALES!$A:$A,REPORT!$B$68,SALES!$F:$F,REPORT!$B102,SALES!$B:$B,REPORT!BO$1)</f>
        <v>0</v>
      </c>
      <c r="BP102" s="28">
        <f>SUMIFS(SALES!$N:$N,SALES!$A:$A,REPORT!$B$68,SALES!$F:$F,REPORT!$B102,SALES!$B:$B,REPORT!BP$1)</f>
        <v>0</v>
      </c>
      <c r="BQ102" s="28">
        <f>SUMIFS(SALES!$N:$N,SALES!$A:$A,REPORT!$B$68,SALES!$F:$F,REPORT!$B102,SALES!$B:$B,REPORT!BQ$1)</f>
        <v>0</v>
      </c>
      <c r="BR102" s="28">
        <f>SUMIFS(SALES!$N:$N,SALES!$A:$A,REPORT!$B$68,SALES!$F:$F,REPORT!$B102,SALES!$B:$B,REPORT!BR$1)</f>
        <v>0</v>
      </c>
      <c r="BS102" s="28">
        <f>SUMIFS(SALES!$N:$N,SALES!$A:$A,REPORT!$B$68,SALES!$F:$F,REPORT!$B102,SALES!$B:$B,REPORT!BS$1)</f>
        <v>0</v>
      </c>
      <c r="BT102" s="28">
        <f>SUMIFS(SALES!$N:$N,SALES!$A:$A,REPORT!$B$68,SALES!$F:$F,REPORT!$B102,SALES!$B:$B,REPORT!BT$1)</f>
        <v>0</v>
      </c>
      <c r="BU102" s="28">
        <f>SUMIFS(SALES!$N:$N,SALES!$A:$A,REPORT!$B$68,SALES!$F:$F,REPORT!$B102,SALES!$B:$B,REPORT!BU$1)</f>
        <v>0</v>
      </c>
      <c r="BV102" s="28">
        <f>SUMIFS(SALES!$N:$N,SALES!$A:$A,REPORT!$B$68,SALES!$F:$F,REPORT!$B102,SALES!$B:$B,REPORT!BV$1)</f>
        <v>0</v>
      </c>
      <c r="BW102" s="28">
        <f>SUMIFS(SALES!$N:$N,SALES!$A:$A,REPORT!$B$68,SALES!$F:$F,REPORT!$B102,SALES!$B:$B,REPORT!BW$1)</f>
        <v>0</v>
      </c>
      <c r="BX102" s="28">
        <f>SUMIFS(SALES!$N:$N,SALES!$A:$A,REPORT!$B$68,SALES!$F:$F,REPORT!$B102,SALES!$B:$B,REPORT!BX$1)</f>
        <v>0</v>
      </c>
      <c r="BY102" s="28">
        <f>SUMIFS(SALES!$N:$N,SALES!$A:$A,REPORT!$B$68,SALES!$F:$F,REPORT!$B102,SALES!$B:$B,REPORT!BY$1)</f>
        <v>0</v>
      </c>
      <c r="BZ102" s="28">
        <f>SUMIFS(SALES!$N:$N,SALES!$A:$A,REPORT!$B$68,SALES!$F:$F,REPORT!$B102,SALES!$B:$B,REPORT!BZ$1)</f>
        <v>0</v>
      </c>
      <c r="CA102" s="28">
        <f>SUMIFS(SALES!$N:$N,SALES!$A:$A,REPORT!$B$68,SALES!$F:$F,REPORT!$B102,SALES!$B:$B,REPORT!CA$1)</f>
        <v>0</v>
      </c>
      <c r="CB102" s="28">
        <f>SUMIFS(SALES!$N:$N,SALES!$A:$A,REPORT!$B$68,SALES!$F:$F,REPORT!$B102,SALES!$B:$B,REPORT!CB$1)</f>
        <v>0</v>
      </c>
      <c r="CC102" s="28">
        <f>SUMIFS(SALES!$N:$N,SALES!$A:$A,REPORT!$B$68,SALES!$F:$F,REPORT!$B102,SALES!$B:$B,REPORT!CC$1)</f>
        <v>0</v>
      </c>
    </row>
    <row r="103" spans="1:81" x14ac:dyDescent="0.3">
      <c r="A103" s="20" t="s">
        <v>581</v>
      </c>
      <c r="B103" s="19" t="s">
        <v>1</v>
      </c>
      <c r="C103" s="12">
        <f>G103+H103+I103+F103+E103+D103</f>
        <v>11280</v>
      </c>
      <c r="D103" s="12">
        <f>SUM(M103:Q103)</f>
        <v>0</v>
      </c>
      <c r="E103" s="12">
        <f>SUM(R103:AC103)</f>
        <v>0</v>
      </c>
      <c r="F103" s="12">
        <f>SUM(AD103:AO103)</f>
        <v>0</v>
      </c>
      <c r="G103" s="61">
        <f>SUM(AP103:BA103)</f>
        <v>11280</v>
      </c>
      <c r="H103" s="61">
        <f>SUM(BB103:BM103)</f>
        <v>0</v>
      </c>
      <c r="I103" s="61">
        <f>SUM(BN103:BY103)</f>
        <v>0</v>
      </c>
      <c r="J103" s="61">
        <f>SUM(BZ103:CK103)</f>
        <v>0</v>
      </c>
      <c r="K103" s="61"/>
      <c r="L103" s="61"/>
      <c r="M103" s="28">
        <f>SUMIFS(SALES!$N:$N,SALES!$A:$A,REPORT!$B$68,SALES!$F:$F,REPORT!$B103,SALES!$B:$B,REPORT!M$1)</f>
        <v>0</v>
      </c>
      <c r="N103" s="28">
        <f>SUMIFS(SALES!$N:$N,SALES!$A:$A,REPORT!$B$68,SALES!$F:$F,REPORT!$B103,SALES!$B:$B,REPORT!N$1)</f>
        <v>0</v>
      </c>
      <c r="O103" s="28">
        <f>SUMIFS(SALES!$N:$N,SALES!$A:$A,REPORT!$B$68,SALES!$F:$F,REPORT!$B103,SALES!$B:$B,REPORT!O$1)</f>
        <v>0</v>
      </c>
      <c r="P103" s="28">
        <f>SUMIFS(SALES!$N:$N,SALES!$A:$A,REPORT!$B$68,SALES!$F:$F,REPORT!$B103,SALES!$B:$B,REPORT!P$1)</f>
        <v>0</v>
      </c>
      <c r="Q103" s="28">
        <f>SUMIFS(SALES!$N:$N,SALES!$A:$A,REPORT!$B$68,SALES!$F:$F,REPORT!$B103,SALES!$B:$B,REPORT!Q$1)</f>
        <v>0</v>
      </c>
      <c r="R103" s="28">
        <f>SUMIFS(SALES!$N:$N,SALES!$A:$A,REPORT!$B$68,SALES!$F:$F,REPORT!$B103,SALES!$B:$B,REPORT!R$1)</f>
        <v>0</v>
      </c>
      <c r="S103" s="28">
        <f>SUMIFS(SALES!$N:$N,SALES!$A:$A,REPORT!$B$68,SALES!$F:$F,REPORT!$B103,SALES!$B:$B,REPORT!S$1)</f>
        <v>0</v>
      </c>
      <c r="T103" s="28">
        <f>SUMIFS(SALES!$N:$N,SALES!$A:$A,REPORT!$B$68,SALES!$F:$F,REPORT!$B103,SALES!$B:$B,REPORT!T$1)</f>
        <v>0</v>
      </c>
      <c r="U103" s="28">
        <f>SUMIFS(SALES!$N:$N,SALES!$A:$A,REPORT!$B$68,SALES!$F:$F,REPORT!$B103,SALES!$B:$B,REPORT!U$1)</f>
        <v>0</v>
      </c>
      <c r="V103" s="28">
        <f>SUMIFS(SALES!$N:$N,SALES!$A:$A,REPORT!$B$68,SALES!$F:$F,REPORT!$B103,SALES!$B:$B,REPORT!V$1)</f>
        <v>0</v>
      </c>
      <c r="W103" s="28">
        <f>SUMIFS(SALES!$N:$N,SALES!$A:$A,REPORT!$B$68,SALES!$F:$F,REPORT!$B103,SALES!$B:$B,REPORT!W$1)</f>
        <v>0</v>
      </c>
      <c r="X103" s="28">
        <f>SUMIFS(SALES!$N:$N,SALES!$A:$A,REPORT!$B$68,SALES!$F:$F,REPORT!$B103,SALES!$B:$B,REPORT!X$1)</f>
        <v>0</v>
      </c>
      <c r="Y103" s="28">
        <f>SUMIFS(SALES!$N:$N,SALES!$A:$A,REPORT!$B$68,SALES!$F:$F,REPORT!$B103,SALES!$B:$B,REPORT!Y$1)</f>
        <v>0</v>
      </c>
      <c r="Z103" s="28">
        <f>SUMIFS(SALES!$N:$N,SALES!$A:$A,REPORT!$B$68,SALES!$F:$F,REPORT!$B103,SALES!$B:$B,REPORT!Z$1)</f>
        <v>0</v>
      </c>
      <c r="AA103" s="28">
        <f>SUMIFS(SALES!$N:$N,SALES!$A:$A,REPORT!$B$68,SALES!$F:$F,REPORT!$B103,SALES!$B:$B,REPORT!AA$1)</f>
        <v>0</v>
      </c>
      <c r="AB103" s="28">
        <f>SUMIFS(SALES!$N:$N,SALES!$A:$A,REPORT!$B$68,SALES!$F:$F,REPORT!$B103,SALES!$B:$B,REPORT!AB$1)</f>
        <v>0</v>
      </c>
      <c r="AC103" s="28">
        <f>SUMIFS(SALES!$N:$N,SALES!$A:$A,REPORT!$B$68,SALES!$F:$F,REPORT!$B103,SALES!$B:$B,REPORT!AC$1)</f>
        <v>0</v>
      </c>
      <c r="AD103" s="28">
        <f>SUMIFS(SALES!$N:$N,SALES!$A:$A,REPORT!$B$68,SALES!$F:$F,REPORT!$B103,SALES!$B:$B,REPORT!AD$1)</f>
        <v>0</v>
      </c>
      <c r="AE103" s="28">
        <f>SUMIFS(SALES!$N:$N,SALES!$A:$A,REPORT!$B$68,SALES!$F:$F,REPORT!$B103,SALES!$B:$B,REPORT!AE$1)</f>
        <v>0</v>
      </c>
      <c r="AF103" s="28">
        <f>SUMIFS(SALES!$N:$N,SALES!$A:$A,REPORT!$B$68,SALES!$F:$F,REPORT!$B103,SALES!$B:$B,REPORT!AF$1)</f>
        <v>0</v>
      </c>
      <c r="AG103" s="28">
        <f>SUMIFS(SALES!$N:$N,SALES!$A:$A,REPORT!$B$68,SALES!$F:$F,REPORT!$B103,SALES!$B:$B,REPORT!AG$1)</f>
        <v>0</v>
      </c>
      <c r="AH103" s="28">
        <f>SUMIFS(SALES!$N:$N,SALES!$A:$A,REPORT!$B$68,SALES!$F:$F,REPORT!$B103,SALES!$B:$B,REPORT!AH$1)</f>
        <v>0</v>
      </c>
      <c r="AI103" s="28">
        <f>SUMIFS(SALES!$N:$N,SALES!$A:$A,REPORT!$B$68,SALES!$F:$F,REPORT!$B103,SALES!$B:$B,REPORT!AI$1)</f>
        <v>0</v>
      </c>
      <c r="AJ103" s="28">
        <f>SUMIFS(SALES!$N:$N,SALES!$A:$A,REPORT!$B$68,SALES!$F:$F,REPORT!$B103,SALES!$B:$B,REPORT!AJ$1)</f>
        <v>0</v>
      </c>
      <c r="AK103" s="28">
        <f>SUMIFS(SALES!$N:$N,SALES!$A:$A,REPORT!$B$68,SALES!$F:$F,REPORT!$B103,SALES!$B:$B,REPORT!AK$1)</f>
        <v>0</v>
      </c>
      <c r="AL103" s="28">
        <f>SUMIFS(SALES!$N:$N,SALES!$A:$A,REPORT!$B$68,SALES!$F:$F,REPORT!$B103,SALES!$B:$B,REPORT!AL$1)</f>
        <v>0</v>
      </c>
      <c r="AM103" s="28">
        <f>SUMIFS(SALES!$N:$N,SALES!$A:$A,REPORT!$B$68,SALES!$F:$F,REPORT!$B103,SALES!$B:$B,REPORT!AM$1)</f>
        <v>0</v>
      </c>
      <c r="AN103" s="28">
        <f>SUMIFS(SALES!$N:$N,SALES!$A:$A,REPORT!$B$68,SALES!$F:$F,REPORT!$B103,SALES!$B:$B,REPORT!AN$1)</f>
        <v>0</v>
      </c>
      <c r="AO103" s="28">
        <f>SUMIFS(SALES!$N:$N,SALES!$A:$A,REPORT!$B$68,SALES!$F:$F,REPORT!$B103,SALES!$B:$B,REPORT!AO$1)</f>
        <v>0</v>
      </c>
      <c r="AP103" s="28">
        <f>SUMIFS(SALES!$N:$N,SALES!$A:$A,REPORT!$B$68,SALES!$F:$F,REPORT!$B103,SALES!$B:$B,REPORT!AP$1)</f>
        <v>0</v>
      </c>
      <c r="AQ103" s="28">
        <f>SUMIFS(SALES!$N:$N,SALES!$A:$A,REPORT!$B$68,SALES!$F:$F,REPORT!$B103,SALES!$B:$B,REPORT!AQ$1)</f>
        <v>0</v>
      </c>
      <c r="AR103" s="28">
        <f>SUMIFS(SALES!$N:$N,SALES!$A:$A,REPORT!$B$68,SALES!$F:$F,REPORT!$B103,SALES!$B:$B,REPORT!AR$1)</f>
        <v>0</v>
      </c>
      <c r="AS103" s="28">
        <f>SUMIFS(SALES!$N:$N,SALES!$A:$A,REPORT!$B$68,SALES!$F:$F,REPORT!$B103,SALES!$B:$B,REPORT!AS$1)</f>
        <v>0</v>
      </c>
      <c r="AT103" s="28">
        <f>SUMIFS(SALES!$N:$N,SALES!$A:$A,REPORT!$B$68,SALES!$F:$F,REPORT!$B103,SALES!$B:$B,REPORT!AT$1)</f>
        <v>0</v>
      </c>
      <c r="AU103" s="28">
        <f>SUMIFS(SALES!$N:$N,SALES!$A:$A,REPORT!$B$68,SALES!$F:$F,REPORT!$B103,SALES!$B:$B,REPORT!AU$1)</f>
        <v>0</v>
      </c>
      <c r="AV103" s="28">
        <f>SUMIFS(SALES!$N:$N,SALES!$A:$A,REPORT!$B$68,SALES!$F:$F,REPORT!$B103,SALES!$B:$B,REPORT!AV$1)</f>
        <v>0</v>
      </c>
      <c r="AW103" s="28">
        <f>SUMIFS(SALES!$N:$N,SALES!$A:$A,REPORT!$B$68,SALES!$F:$F,REPORT!$B103,SALES!$B:$B,REPORT!AW$1)</f>
        <v>0</v>
      </c>
      <c r="AX103" s="28">
        <f>SUMIFS(SALES!$N:$N,SALES!$A:$A,REPORT!$B$68,SALES!$F:$F,REPORT!$B103,SALES!$B:$B,REPORT!AX$1)</f>
        <v>0</v>
      </c>
      <c r="AY103" s="28">
        <f>SUMIFS(SALES!$N:$N,SALES!$A:$A,REPORT!$B$68,SALES!$F:$F,REPORT!$B103,SALES!$B:$B,REPORT!AY$1)</f>
        <v>0</v>
      </c>
      <c r="AZ103" s="28">
        <f>SUMIFS(SALES!$N:$N,SALES!$A:$A,REPORT!$B$68,SALES!$F:$F,REPORT!$B103,SALES!$B:$B,REPORT!AZ$1)</f>
        <v>0</v>
      </c>
      <c r="BA103" s="28">
        <f>SUMIFS(SALES!$N:$N,SALES!$A:$A,REPORT!$B$68,SALES!$F:$F,REPORT!$B103,SALES!$B:$B,REPORT!BA$1)</f>
        <v>11280</v>
      </c>
      <c r="BB103" s="28">
        <f>SUMIFS(SALES!$N:$N,SALES!$A:$A,REPORT!$B$68,SALES!$F:$F,REPORT!$B103,SALES!$B:$B,REPORT!BB$1)</f>
        <v>0</v>
      </c>
      <c r="BC103" s="28">
        <f>SUMIFS(SALES!$N:$N,SALES!$A:$A,REPORT!$B$68,SALES!$F:$F,REPORT!$B103,SALES!$B:$B,REPORT!BC$1)</f>
        <v>0</v>
      </c>
      <c r="BD103" s="28">
        <f>SUMIFS(SALES!$N:$N,SALES!$A:$A,REPORT!$B$68,SALES!$F:$F,REPORT!$B103,SALES!$B:$B,REPORT!BD$1)</f>
        <v>0</v>
      </c>
      <c r="BE103" s="28">
        <f>SUMIFS(SALES!$N:$N,SALES!$A:$A,REPORT!$B$68,SALES!$F:$F,REPORT!$B103,SALES!$B:$B,REPORT!BE$1)</f>
        <v>0</v>
      </c>
      <c r="BF103" s="28">
        <f>SUMIFS(SALES!$N:$N,SALES!$A:$A,REPORT!$B$68,SALES!$F:$F,REPORT!$B103,SALES!$B:$B,REPORT!BF$1)</f>
        <v>0</v>
      </c>
      <c r="BG103" s="28">
        <f>SUMIFS(SALES!$N:$N,SALES!$A:$A,REPORT!$B$68,SALES!$F:$F,REPORT!$B103,SALES!$B:$B,REPORT!BG$1)</f>
        <v>0</v>
      </c>
      <c r="BH103" s="28">
        <f>SUMIFS(SALES!$N:$N,SALES!$A:$A,REPORT!$B$68,SALES!$F:$F,REPORT!$B103,SALES!$B:$B,REPORT!BH$1)</f>
        <v>0</v>
      </c>
      <c r="BI103" s="28">
        <f>SUMIFS(SALES!$N:$N,SALES!$A:$A,REPORT!$B$68,SALES!$F:$F,REPORT!$B103,SALES!$B:$B,REPORT!BI$1)</f>
        <v>0</v>
      </c>
      <c r="BJ103" s="28">
        <f>SUMIFS(SALES!$N:$N,SALES!$A:$A,REPORT!$B$68,SALES!$F:$F,REPORT!$B103,SALES!$B:$B,REPORT!BJ$1)</f>
        <v>0</v>
      </c>
      <c r="BK103" s="28">
        <f>SUMIFS(SALES!$N:$N,SALES!$A:$A,REPORT!$B$68,SALES!$F:$F,REPORT!$B103,SALES!$B:$B,REPORT!BK$1)</f>
        <v>0</v>
      </c>
      <c r="BL103" s="28">
        <f>SUMIFS(SALES!$N:$N,SALES!$A:$A,REPORT!$B$68,SALES!$F:$F,REPORT!$B103,SALES!$B:$B,REPORT!BL$1)</f>
        <v>0</v>
      </c>
      <c r="BM103" s="28">
        <f>SUMIFS(SALES!$N:$N,SALES!$A:$A,REPORT!$B$68,SALES!$F:$F,REPORT!$B103,SALES!$B:$B,REPORT!BM$1)</f>
        <v>0</v>
      </c>
      <c r="BN103" s="28">
        <f>SUMIFS(SALES!$N:$N,SALES!$A:$A,REPORT!$B$68,SALES!$F:$F,REPORT!$B103,SALES!$B:$B,REPORT!BN$1)</f>
        <v>0</v>
      </c>
      <c r="BO103" s="28">
        <f>SUMIFS(SALES!$N:$N,SALES!$A:$A,REPORT!$B$68,SALES!$F:$F,REPORT!$B103,SALES!$B:$B,REPORT!BO$1)</f>
        <v>0</v>
      </c>
      <c r="BP103" s="28">
        <f>SUMIFS(SALES!$N:$N,SALES!$A:$A,REPORT!$B$68,SALES!$F:$F,REPORT!$B103,SALES!$B:$B,REPORT!BP$1)</f>
        <v>0</v>
      </c>
      <c r="BQ103" s="28">
        <f>SUMIFS(SALES!$N:$N,SALES!$A:$A,REPORT!$B$68,SALES!$F:$F,REPORT!$B103,SALES!$B:$B,REPORT!BQ$1)</f>
        <v>0</v>
      </c>
      <c r="BR103" s="28">
        <f>SUMIFS(SALES!$N:$N,SALES!$A:$A,REPORT!$B$68,SALES!$F:$F,REPORT!$B103,SALES!$B:$B,REPORT!BR$1)</f>
        <v>0</v>
      </c>
      <c r="BS103" s="28">
        <f>SUMIFS(SALES!$N:$N,SALES!$A:$A,REPORT!$B$68,SALES!$F:$F,REPORT!$B103,SALES!$B:$B,REPORT!BS$1)</f>
        <v>0</v>
      </c>
      <c r="BT103" s="28">
        <f>SUMIFS(SALES!$N:$N,SALES!$A:$A,REPORT!$B$68,SALES!$F:$F,REPORT!$B103,SALES!$B:$B,REPORT!BT$1)</f>
        <v>0</v>
      </c>
      <c r="BU103" s="28">
        <f>SUMIFS(SALES!$N:$N,SALES!$A:$A,REPORT!$B$68,SALES!$F:$F,REPORT!$B103,SALES!$B:$B,REPORT!BU$1)</f>
        <v>0</v>
      </c>
      <c r="BV103" s="28">
        <f>SUMIFS(SALES!$N:$N,SALES!$A:$A,REPORT!$B$68,SALES!$F:$F,REPORT!$B103,SALES!$B:$B,REPORT!BV$1)</f>
        <v>0</v>
      </c>
      <c r="BW103" s="28">
        <f>SUMIFS(SALES!$N:$N,SALES!$A:$A,REPORT!$B$68,SALES!$F:$F,REPORT!$B103,SALES!$B:$B,REPORT!BW$1)</f>
        <v>0</v>
      </c>
      <c r="BX103" s="28">
        <f>SUMIFS(SALES!$N:$N,SALES!$A:$A,REPORT!$B$68,SALES!$F:$F,REPORT!$B103,SALES!$B:$B,REPORT!BX$1)</f>
        <v>0</v>
      </c>
      <c r="BY103" s="28">
        <f>SUMIFS(SALES!$N:$N,SALES!$A:$A,REPORT!$B$68,SALES!$F:$F,REPORT!$B103,SALES!$B:$B,REPORT!BY$1)</f>
        <v>0</v>
      </c>
      <c r="BZ103" s="28">
        <f>SUMIFS(SALES!$N:$N,SALES!$A:$A,REPORT!$B$68,SALES!$F:$F,REPORT!$B103,SALES!$B:$B,REPORT!BZ$1)</f>
        <v>0</v>
      </c>
      <c r="CA103" s="28">
        <f>SUMIFS(SALES!$N:$N,SALES!$A:$A,REPORT!$B$68,SALES!$F:$F,REPORT!$B103,SALES!$B:$B,REPORT!CA$1)</f>
        <v>0</v>
      </c>
      <c r="CB103" s="28">
        <f>SUMIFS(SALES!$N:$N,SALES!$A:$A,REPORT!$B$68,SALES!$F:$F,REPORT!$B103,SALES!$B:$B,REPORT!CB$1)</f>
        <v>0</v>
      </c>
      <c r="CC103" s="28">
        <f>SUMIFS(SALES!$N:$N,SALES!$A:$A,REPORT!$B$68,SALES!$F:$F,REPORT!$B103,SALES!$B:$B,REPORT!CC$1)</f>
        <v>0</v>
      </c>
    </row>
    <row r="104" spans="1:81" x14ac:dyDescent="0.3">
      <c r="A104" s="18" t="s">
        <v>581</v>
      </c>
      <c r="B104" s="18" t="s">
        <v>417</v>
      </c>
      <c r="C104" s="60">
        <f t="shared" ref="C104:AH104" si="149">SUM(C105:C109)</f>
        <v>53365011.869999997</v>
      </c>
      <c r="D104" s="11">
        <f t="shared" si="149"/>
        <v>1008870.37</v>
      </c>
      <c r="E104" s="11">
        <f t="shared" si="149"/>
        <v>2876213</v>
      </c>
      <c r="F104" s="11">
        <f t="shared" si="149"/>
        <v>11056457.5</v>
      </c>
      <c r="G104" s="60">
        <f t="shared" si="149"/>
        <v>15809212</v>
      </c>
      <c r="H104" s="60">
        <f t="shared" si="149"/>
        <v>12534280</v>
      </c>
      <c r="I104" s="60">
        <f t="shared" si="149"/>
        <v>10079979</v>
      </c>
      <c r="J104" s="60">
        <f t="shared" si="149"/>
        <v>1184823</v>
      </c>
      <c r="K104" s="60">
        <f t="shared" si="149"/>
        <v>0</v>
      </c>
      <c r="L104" s="60">
        <f t="shared" si="149"/>
        <v>0</v>
      </c>
      <c r="M104" s="29">
        <f t="shared" si="149"/>
        <v>292760.37</v>
      </c>
      <c r="N104" s="29">
        <f t="shared" si="149"/>
        <v>24417</v>
      </c>
      <c r="O104" s="29">
        <f t="shared" si="149"/>
        <v>75401</v>
      </c>
      <c r="P104" s="29">
        <f t="shared" si="149"/>
        <v>62022</v>
      </c>
      <c r="Q104" s="29">
        <f t="shared" si="149"/>
        <v>554270</v>
      </c>
      <c r="R104" s="29">
        <f t="shared" si="149"/>
        <v>161414</v>
      </c>
      <c r="S104" s="29">
        <f t="shared" si="149"/>
        <v>362918</v>
      </c>
      <c r="T104" s="29">
        <f t="shared" si="149"/>
        <v>121135</v>
      </c>
      <c r="U104" s="29">
        <f t="shared" si="149"/>
        <v>339254</v>
      </c>
      <c r="V104" s="29">
        <f t="shared" si="149"/>
        <v>190456</v>
      </c>
      <c r="W104" s="29">
        <f t="shared" si="149"/>
        <v>101620</v>
      </c>
      <c r="X104" s="29">
        <f t="shared" si="149"/>
        <v>139937</v>
      </c>
      <c r="Y104" s="29">
        <f t="shared" si="149"/>
        <v>78752</v>
      </c>
      <c r="Z104" s="29">
        <f t="shared" si="149"/>
        <v>210621</v>
      </c>
      <c r="AA104" s="29">
        <f t="shared" si="149"/>
        <v>279482</v>
      </c>
      <c r="AB104" s="29">
        <f t="shared" si="149"/>
        <v>485164</v>
      </c>
      <c r="AC104" s="29">
        <f t="shared" si="149"/>
        <v>405460</v>
      </c>
      <c r="AD104" s="29">
        <f t="shared" si="149"/>
        <v>357654</v>
      </c>
      <c r="AE104" s="29">
        <f t="shared" si="149"/>
        <v>528719</v>
      </c>
      <c r="AF104" s="29">
        <f t="shared" si="149"/>
        <v>626086.5</v>
      </c>
      <c r="AG104" s="29">
        <f t="shared" si="149"/>
        <v>854424</v>
      </c>
      <c r="AH104" s="29">
        <f t="shared" si="149"/>
        <v>518523.5</v>
      </c>
      <c r="AI104" s="29">
        <f t="shared" ref="AI104:BN104" si="150">SUM(AI105:AI109)</f>
        <v>986244.5</v>
      </c>
      <c r="AJ104" s="29">
        <f t="shared" si="150"/>
        <v>758009</v>
      </c>
      <c r="AK104" s="29">
        <f t="shared" si="150"/>
        <v>1020259</v>
      </c>
      <c r="AL104" s="29">
        <f t="shared" si="150"/>
        <v>1532958</v>
      </c>
      <c r="AM104" s="29">
        <f t="shared" si="150"/>
        <v>1194096</v>
      </c>
      <c r="AN104" s="29">
        <f t="shared" si="150"/>
        <v>1755611</v>
      </c>
      <c r="AO104" s="29">
        <f t="shared" si="150"/>
        <v>923873</v>
      </c>
      <c r="AP104" s="29">
        <f t="shared" si="150"/>
        <v>1310072</v>
      </c>
      <c r="AQ104" s="29">
        <f t="shared" si="150"/>
        <v>956882</v>
      </c>
      <c r="AR104" s="29">
        <f t="shared" si="150"/>
        <v>905208</v>
      </c>
      <c r="AS104" s="29">
        <f t="shared" si="150"/>
        <v>534634</v>
      </c>
      <c r="AT104" s="29">
        <f t="shared" si="150"/>
        <v>1684992</v>
      </c>
      <c r="AU104" s="29">
        <f t="shared" si="150"/>
        <v>951595</v>
      </c>
      <c r="AV104" s="29">
        <f t="shared" si="150"/>
        <v>1098509</v>
      </c>
      <c r="AW104" s="29">
        <f t="shared" si="150"/>
        <v>1333489</v>
      </c>
      <c r="AX104" s="29">
        <f t="shared" si="150"/>
        <v>1404320</v>
      </c>
      <c r="AY104" s="29">
        <f t="shared" si="150"/>
        <v>2851179</v>
      </c>
      <c r="AZ104" s="29">
        <f t="shared" si="150"/>
        <v>1394891</v>
      </c>
      <c r="BA104" s="29">
        <f t="shared" si="150"/>
        <v>1383441</v>
      </c>
      <c r="BB104" s="29">
        <f t="shared" si="150"/>
        <v>660454</v>
      </c>
      <c r="BC104" s="29">
        <f t="shared" si="150"/>
        <v>725191</v>
      </c>
      <c r="BD104" s="29">
        <f t="shared" si="150"/>
        <v>949473</v>
      </c>
      <c r="BE104" s="29">
        <f t="shared" si="150"/>
        <v>1122542</v>
      </c>
      <c r="BF104" s="29">
        <f t="shared" si="150"/>
        <v>619330</v>
      </c>
      <c r="BG104" s="29">
        <f t="shared" si="150"/>
        <v>913132</v>
      </c>
      <c r="BH104" s="29">
        <f t="shared" si="150"/>
        <v>890602</v>
      </c>
      <c r="BI104" s="29">
        <f t="shared" si="150"/>
        <v>1252888</v>
      </c>
      <c r="BJ104" s="29">
        <f t="shared" si="150"/>
        <v>1176138</v>
      </c>
      <c r="BK104" s="29">
        <f t="shared" si="150"/>
        <v>1646590</v>
      </c>
      <c r="BL104" s="29">
        <f t="shared" si="150"/>
        <v>1949684</v>
      </c>
      <c r="BM104" s="29">
        <f t="shared" si="150"/>
        <v>628256</v>
      </c>
      <c r="BN104" s="29">
        <f t="shared" si="150"/>
        <v>722196</v>
      </c>
      <c r="BO104" s="29">
        <f t="shared" ref="BO104:CA104" si="151">SUM(BO105:BO109)</f>
        <v>2013175</v>
      </c>
      <c r="BP104" s="29">
        <f t="shared" si="151"/>
        <v>1241433</v>
      </c>
      <c r="BQ104" s="29">
        <f t="shared" si="151"/>
        <v>1427664</v>
      </c>
      <c r="BR104" s="29">
        <f t="shared" si="151"/>
        <v>627979</v>
      </c>
      <c r="BS104" s="29">
        <f t="shared" si="151"/>
        <v>628680</v>
      </c>
      <c r="BT104" s="29">
        <f t="shared" si="151"/>
        <v>704167</v>
      </c>
      <c r="BU104" s="29">
        <f t="shared" si="151"/>
        <v>655011</v>
      </c>
      <c r="BV104" s="29">
        <f t="shared" si="151"/>
        <v>417811</v>
      </c>
      <c r="BW104" s="29">
        <f t="shared" si="151"/>
        <v>916727</v>
      </c>
      <c r="BX104" s="29">
        <f t="shared" si="151"/>
        <v>370775</v>
      </c>
      <c r="BY104" s="29">
        <f t="shared" si="151"/>
        <v>354361</v>
      </c>
      <c r="BZ104" s="29">
        <f t="shared" si="151"/>
        <v>203095</v>
      </c>
      <c r="CA104" s="29">
        <f t="shared" si="151"/>
        <v>246745</v>
      </c>
      <c r="CB104" s="29">
        <f t="shared" ref="CB104:CC104" si="152">SUM(CB105:CB109)</f>
        <v>463638</v>
      </c>
      <c r="CC104" s="29">
        <f t="shared" si="152"/>
        <v>271345</v>
      </c>
    </row>
    <row r="105" spans="1:81" x14ac:dyDescent="0.3">
      <c r="A105" s="20" t="s">
        <v>581</v>
      </c>
      <c r="B105" s="19" t="s">
        <v>412</v>
      </c>
      <c r="C105" s="12">
        <f>G105+H105+I105+F105+E105+D105</f>
        <v>48424086.869999997</v>
      </c>
      <c r="D105" s="12">
        <f>SUM(M105:Q105)</f>
        <v>1008870.37</v>
      </c>
      <c r="E105" s="12">
        <f>SUM(R105:AC105)</f>
        <v>2862713</v>
      </c>
      <c r="F105" s="12">
        <f>SUM(AD105:AO105)</f>
        <v>10897827.5</v>
      </c>
      <c r="G105" s="61">
        <f>SUM(AP105:BA105)</f>
        <v>15044782</v>
      </c>
      <c r="H105" s="61">
        <f>SUM(BB105:BM105)</f>
        <v>11656980</v>
      </c>
      <c r="I105" s="61">
        <f>SUM(BN105:BY105)</f>
        <v>6952914</v>
      </c>
      <c r="J105" s="61">
        <f>SUM(BZ105:CK105)</f>
        <v>823478</v>
      </c>
      <c r="K105" s="61"/>
      <c r="L105" s="61"/>
      <c r="M105" s="28">
        <f>SUMIFS(SALES!$N:$N,SALES!$A:$A,REPORT!$B$74,SALES!$F:$F,REPORT!$B105,SALES!$B:$B,REPORT!M$1)</f>
        <v>292760.37</v>
      </c>
      <c r="N105" s="28">
        <f>SUMIFS(SALES!$N:$N,SALES!$A:$A,REPORT!$B$74,SALES!$F:$F,REPORT!$B105,SALES!$B:$B,REPORT!N$1)</f>
        <v>24417</v>
      </c>
      <c r="O105" s="28">
        <f>SUMIFS(SALES!$N:$N,SALES!$A:$A,REPORT!$B$74,SALES!$F:$F,REPORT!$B105,SALES!$B:$B,REPORT!O$1)</f>
        <v>75401</v>
      </c>
      <c r="P105" s="28">
        <f>SUMIFS(SALES!$N:$N,SALES!$A:$A,REPORT!$B$74,SALES!$F:$F,REPORT!$B105,SALES!$B:$B,REPORT!P$1)</f>
        <v>62022</v>
      </c>
      <c r="Q105" s="28">
        <f>SUMIFS(SALES!$N:$N,SALES!$A:$A,REPORT!$B$74,SALES!$F:$F,REPORT!$B105,SALES!$B:$B,REPORT!Q$1)</f>
        <v>554270</v>
      </c>
      <c r="R105" s="28">
        <f>SUMIFS(SALES!$N:$N,SALES!$A:$A,REPORT!$B$74,SALES!$F:$F,REPORT!$B105,SALES!$B:$B,REPORT!R$1)</f>
        <v>161414</v>
      </c>
      <c r="S105" s="28">
        <f>SUMIFS(SALES!$N:$N,SALES!$A:$A,REPORT!$B$74,SALES!$F:$F,REPORT!$B105,SALES!$B:$B,REPORT!S$1)</f>
        <v>362918</v>
      </c>
      <c r="T105" s="28">
        <f>SUMIFS(SALES!$N:$N,SALES!$A:$A,REPORT!$B$74,SALES!$F:$F,REPORT!$B105,SALES!$B:$B,REPORT!T$1)</f>
        <v>121135</v>
      </c>
      <c r="U105" s="28">
        <f>SUMIFS(SALES!$N:$N,SALES!$A:$A,REPORT!$B$74,SALES!$F:$F,REPORT!$B105,SALES!$B:$B,REPORT!U$1)</f>
        <v>339254</v>
      </c>
      <c r="V105" s="28">
        <f>SUMIFS(SALES!$N:$N,SALES!$A:$A,REPORT!$B$74,SALES!$F:$F,REPORT!$B105,SALES!$B:$B,REPORT!V$1)</f>
        <v>190456</v>
      </c>
      <c r="W105" s="28">
        <f>SUMIFS(SALES!$N:$N,SALES!$A:$A,REPORT!$B$74,SALES!$F:$F,REPORT!$B105,SALES!$B:$B,REPORT!W$1)</f>
        <v>101620</v>
      </c>
      <c r="X105" s="28">
        <f>SUMIFS(SALES!$N:$N,SALES!$A:$A,REPORT!$B$74,SALES!$F:$F,REPORT!$B105,SALES!$B:$B,REPORT!X$1)</f>
        <v>139937</v>
      </c>
      <c r="Y105" s="28">
        <f>SUMIFS(SALES!$N:$N,SALES!$A:$A,REPORT!$B$74,SALES!$F:$F,REPORT!$B105,SALES!$B:$B,REPORT!Y$1)</f>
        <v>78752</v>
      </c>
      <c r="Z105" s="28">
        <f>SUMIFS(SALES!$N:$N,SALES!$A:$A,REPORT!$B$74,SALES!$F:$F,REPORT!$B105,SALES!$B:$B,REPORT!Z$1)</f>
        <v>210621</v>
      </c>
      <c r="AA105" s="28">
        <f>SUMIFS(SALES!$N:$N,SALES!$A:$A,REPORT!$B$74,SALES!$F:$F,REPORT!$B105,SALES!$B:$B,REPORT!AA$1)</f>
        <v>279482</v>
      </c>
      <c r="AB105" s="28">
        <f>SUMIFS(SALES!$N:$N,SALES!$A:$A,REPORT!$B$74,SALES!$F:$F,REPORT!$B105,SALES!$B:$B,REPORT!AB$1)</f>
        <v>485164</v>
      </c>
      <c r="AC105" s="28">
        <f>SUMIFS(SALES!$N:$N,SALES!$A:$A,REPORT!$B$74,SALES!$F:$F,REPORT!$B105,SALES!$B:$B,REPORT!AC$1)</f>
        <v>391960</v>
      </c>
      <c r="AD105" s="28">
        <f>SUMIFS(SALES!$N:$N,SALES!$A:$A,REPORT!$B$74,SALES!$F:$F,REPORT!$B105,SALES!$B:$B,REPORT!AD$1)</f>
        <v>295324</v>
      </c>
      <c r="AE105" s="28">
        <f>SUMIFS(SALES!$N:$N,SALES!$A:$A,REPORT!$B$74,SALES!$F:$F,REPORT!$B105,SALES!$B:$B,REPORT!AE$1)</f>
        <v>528719</v>
      </c>
      <c r="AF105" s="28">
        <f>SUMIFS(SALES!$N:$N,SALES!$A:$A,REPORT!$B$74,SALES!$F:$F,REPORT!$B105,SALES!$B:$B,REPORT!AF$1)</f>
        <v>626086.5</v>
      </c>
      <c r="AG105" s="28">
        <f>SUMIFS(SALES!$N:$N,SALES!$A:$A,REPORT!$B$74,SALES!$F:$F,REPORT!$B105,SALES!$B:$B,REPORT!AG$1)</f>
        <v>839424</v>
      </c>
      <c r="AH105" s="28">
        <f>SUMIFS(SALES!$N:$N,SALES!$A:$A,REPORT!$B$74,SALES!$F:$F,REPORT!$B105,SALES!$B:$B,REPORT!AH$1)</f>
        <v>518523.5</v>
      </c>
      <c r="AI105" s="28">
        <f>SUMIFS(SALES!$N:$N,SALES!$A:$A,REPORT!$B$74,SALES!$F:$F,REPORT!$B105,SALES!$B:$B,REPORT!AI$1)</f>
        <v>986244.5</v>
      </c>
      <c r="AJ105" s="28">
        <f>SUMIFS(SALES!$N:$N,SALES!$A:$A,REPORT!$B$74,SALES!$F:$F,REPORT!$B105,SALES!$B:$B,REPORT!AJ$1)</f>
        <v>736109</v>
      </c>
      <c r="AK105" s="28">
        <f>SUMIFS(SALES!$N:$N,SALES!$A:$A,REPORT!$B$74,SALES!$F:$F,REPORT!$B105,SALES!$B:$B,REPORT!AK$1)</f>
        <v>1008259</v>
      </c>
      <c r="AL105" s="28">
        <f>SUMIFS(SALES!$N:$N,SALES!$A:$A,REPORT!$B$74,SALES!$F:$F,REPORT!$B105,SALES!$B:$B,REPORT!AL$1)</f>
        <v>1529958</v>
      </c>
      <c r="AM105" s="28">
        <f>SUMIFS(SALES!$N:$N,SALES!$A:$A,REPORT!$B$74,SALES!$F:$F,REPORT!$B105,SALES!$B:$B,REPORT!AM$1)</f>
        <v>1194096</v>
      </c>
      <c r="AN105" s="28">
        <f>SUMIFS(SALES!$N:$N,SALES!$A:$A,REPORT!$B$74,SALES!$F:$F,REPORT!$B105,SALES!$B:$B,REPORT!AN$1)</f>
        <v>1755611</v>
      </c>
      <c r="AO105" s="28">
        <f>SUMIFS(SALES!$N:$N,SALES!$A:$A,REPORT!$B$74,SALES!$F:$F,REPORT!$B105,SALES!$B:$B,REPORT!AO$1)</f>
        <v>879473</v>
      </c>
      <c r="AP105" s="28">
        <f>SUMIFS(SALES!$N:$N,SALES!$A:$A,REPORT!$B$74,SALES!$F:$F,REPORT!$B105,SALES!$B:$B,REPORT!AP$1)</f>
        <v>1270672</v>
      </c>
      <c r="AQ105" s="28">
        <f>SUMIFS(SALES!$N:$N,SALES!$A:$A,REPORT!$B$74,SALES!$F:$F,REPORT!$B105,SALES!$B:$B,REPORT!AQ$1)</f>
        <v>953132</v>
      </c>
      <c r="AR105" s="28">
        <f>SUMIFS(SALES!$N:$N,SALES!$A:$A,REPORT!$B$74,SALES!$F:$F,REPORT!$B105,SALES!$B:$B,REPORT!AR$1)</f>
        <v>872608</v>
      </c>
      <c r="AS105" s="28">
        <f>SUMIFS(SALES!$N:$N,SALES!$A:$A,REPORT!$B$74,SALES!$F:$F,REPORT!$B105,SALES!$B:$B,REPORT!AS$1)</f>
        <v>343434</v>
      </c>
      <c r="AT105" s="28">
        <f>SUMIFS(SALES!$N:$N,SALES!$A:$A,REPORT!$B$74,SALES!$F:$F,REPORT!$B105,SALES!$B:$B,REPORT!AT$1)</f>
        <v>1672992</v>
      </c>
      <c r="AU105" s="28">
        <f>SUMIFS(SALES!$N:$N,SALES!$A:$A,REPORT!$B$74,SALES!$F:$F,REPORT!$B105,SALES!$B:$B,REPORT!AU$1)</f>
        <v>845195</v>
      </c>
      <c r="AV105" s="28">
        <f>SUMIFS(SALES!$N:$N,SALES!$A:$A,REPORT!$B$74,SALES!$F:$F,REPORT!$B105,SALES!$B:$B,REPORT!AV$1)</f>
        <v>828989</v>
      </c>
      <c r="AW105" s="28">
        <f>SUMIFS(SALES!$N:$N,SALES!$A:$A,REPORT!$B$74,SALES!$F:$F,REPORT!$B105,SALES!$B:$B,REPORT!AW$1)</f>
        <v>1333489</v>
      </c>
      <c r="AX105" s="28">
        <f>SUMIFS(SALES!$N:$N,SALES!$A:$A,REPORT!$B$74,SALES!$F:$F,REPORT!$B105,SALES!$B:$B,REPORT!AX$1)</f>
        <v>1404320</v>
      </c>
      <c r="AY105" s="28">
        <f>SUMIFS(SALES!$N:$N,SALES!$A:$A,REPORT!$B$74,SALES!$F:$F,REPORT!$B105,SALES!$B:$B,REPORT!AY$1)</f>
        <v>2851179</v>
      </c>
      <c r="AZ105" s="28">
        <f>SUMIFS(SALES!$N:$N,SALES!$A:$A,REPORT!$B$74,SALES!$F:$F,REPORT!$B105,SALES!$B:$B,REPORT!AZ$1)</f>
        <v>1394891</v>
      </c>
      <c r="BA105" s="28">
        <f>SUMIFS(SALES!$N:$N,SALES!$A:$A,REPORT!$B$74,SALES!$F:$F,REPORT!$B105,SALES!$B:$B,REPORT!BA$1)</f>
        <v>1273881</v>
      </c>
      <c r="BB105" s="28">
        <f>SUMIFS(SALES!$N:$N,SALES!$A:$A,REPORT!$B$74,SALES!$F:$F,REPORT!$B105,SALES!$B:$B,REPORT!BB$1)</f>
        <v>192324</v>
      </c>
      <c r="BC105" s="28">
        <f>SUMIFS(SALES!$N:$N,SALES!$A:$A,REPORT!$B$74,SALES!$F:$F,REPORT!$B105,SALES!$B:$B,REPORT!BC$1)</f>
        <v>713791</v>
      </c>
      <c r="BD105" s="28">
        <f>SUMIFS(SALES!$N:$N,SALES!$A:$A,REPORT!$B$74,SALES!$F:$F,REPORT!$B105,SALES!$B:$B,REPORT!BD$1)</f>
        <v>949473</v>
      </c>
      <c r="BE105" s="28">
        <f>SUMIFS(SALES!$N:$N,SALES!$A:$A,REPORT!$B$74,SALES!$F:$F,REPORT!$B105,SALES!$B:$B,REPORT!BE$1)</f>
        <v>1122542</v>
      </c>
      <c r="BF105" s="28">
        <f>SUMIFS(SALES!$N:$N,SALES!$A:$A,REPORT!$B$74,SALES!$F:$F,REPORT!$B105,SALES!$B:$B,REPORT!BF$1)</f>
        <v>619330</v>
      </c>
      <c r="BG105" s="28">
        <f>SUMIFS(SALES!$N:$N,SALES!$A:$A,REPORT!$B$74,SALES!$F:$F,REPORT!$B105,SALES!$B:$B,REPORT!BG$1)</f>
        <v>767032</v>
      </c>
      <c r="BH105" s="28">
        <f>SUMIFS(SALES!$N:$N,SALES!$A:$A,REPORT!$B$74,SALES!$F:$F,REPORT!$B105,SALES!$B:$B,REPORT!BH$1)</f>
        <v>890602</v>
      </c>
      <c r="BI105" s="28">
        <f>SUMIFS(SALES!$N:$N,SALES!$A:$A,REPORT!$B$74,SALES!$F:$F,REPORT!$B105,SALES!$B:$B,REPORT!BI$1)</f>
        <v>1252888</v>
      </c>
      <c r="BJ105" s="28">
        <f>SUMIFS(SALES!$N:$N,SALES!$A:$A,REPORT!$B$74,SALES!$F:$F,REPORT!$B105,SALES!$B:$B,REPORT!BJ$1)</f>
        <v>1176138</v>
      </c>
      <c r="BK105" s="28">
        <f>SUMIFS(SALES!$N:$N,SALES!$A:$A,REPORT!$B$74,SALES!$F:$F,REPORT!$B105,SALES!$B:$B,REPORT!BK$1)</f>
        <v>1646590</v>
      </c>
      <c r="BL105" s="28">
        <f>SUMIFS(SALES!$N:$N,SALES!$A:$A,REPORT!$B$74,SALES!$F:$F,REPORT!$B105,SALES!$B:$B,REPORT!BL$1)</f>
        <v>1949684</v>
      </c>
      <c r="BM105" s="28">
        <f>SUMIFS(SALES!$N:$N,SALES!$A:$A,REPORT!$B$74,SALES!$F:$F,REPORT!$B105,SALES!$B:$B,REPORT!BM$1)</f>
        <v>376586</v>
      </c>
      <c r="BN105" s="28">
        <f>SUMIFS(SALES!$N:$N,SALES!$A:$A,REPORT!$B$74,SALES!$F:$F,REPORT!$B105,SALES!$B:$B,REPORT!BN$1)</f>
        <v>722196</v>
      </c>
      <c r="BO105" s="28">
        <f>SUMIFS(SALES!$N:$N,SALES!$A:$A,REPORT!$B$74,SALES!$F:$F,REPORT!$B105,SALES!$B:$B,REPORT!BO$1)</f>
        <v>1212110</v>
      </c>
      <c r="BP105" s="28">
        <f>SUMIFS(SALES!$N:$N,SALES!$A:$A,REPORT!$B$74,SALES!$F:$F,REPORT!$B105,SALES!$B:$B,REPORT!BP$1)</f>
        <v>829433</v>
      </c>
      <c r="BQ105" s="28">
        <f>SUMIFS(SALES!$N:$N,SALES!$A:$A,REPORT!$B$74,SALES!$F:$F,REPORT!$B105,SALES!$B:$B,REPORT!BQ$1)</f>
        <v>971634</v>
      </c>
      <c r="BR105" s="28">
        <f>SUMIFS(SALES!$N:$N,SALES!$A:$A,REPORT!$B$74,SALES!$F:$F,REPORT!$B105,SALES!$B:$B,REPORT!BR$1)</f>
        <v>599979</v>
      </c>
      <c r="BS105" s="28">
        <f>SUMIFS(SALES!$N:$N,SALES!$A:$A,REPORT!$B$74,SALES!$F:$F,REPORT!$B105,SALES!$B:$B,REPORT!BS$1)</f>
        <v>242852</v>
      </c>
      <c r="BT105" s="28">
        <f>SUMIFS(SALES!$N:$N,SALES!$A:$A,REPORT!$B$74,SALES!$F:$F,REPORT!$B105,SALES!$B:$B,REPORT!BT$1)</f>
        <v>500915</v>
      </c>
      <c r="BU105" s="28">
        <f>SUMIFS(SALES!$N:$N,SALES!$A:$A,REPORT!$B$74,SALES!$F:$F,REPORT!$B105,SALES!$B:$B,REPORT!BU$1)</f>
        <v>520686</v>
      </c>
      <c r="BV105" s="28">
        <f>SUMIFS(SALES!$N:$N,SALES!$A:$A,REPORT!$B$74,SALES!$F:$F,REPORT!$B105,SALES!$B:$B,REPORT!BV$1)</f>
        <v>284311</v>
      </c>
      <c r="BW105" s="28">
        <f>SUMIFS(SALES!$N:$N,SALES!$A:$A,REPORT!$B$74,SALES!$F:$F,REPORT!$B105,SALES!$B:$B,REPORT!BW$1)</f>
        <v>621387</v>
      </c>
      <c r="BX105" s="28">
        <f>SUMIFS(SALES!$N:$N,SALES!$A:$A,REPORT!$B$74,SALES!$F:$F,REPORT!$B105,SALES!$B:$B,REPORT!BX$1)</f>
        <v>179050</v>
      </c>
      <c r="BY105" s="28">
        <f>SUMIFS(SALES!$N:$N,SALES!$A:$A,REPORT!$B$74,SALES!$F:$F,REPORT!$B105,SALES!$B:$B,REPORT!BY$1)</f>
        <v>268361</v>
      </c>
      <c r="BZ105" s="28">
        <f>SUMIFS(SALES!$N:$N,SALES!$A:$A,REPORT!$B$74,SALES!$F:$F,REPORT!$B105,SALES!$B:$B,REPORT!BZ$1)</f>
        <v>135595</v>
      </c>
      <c r="CA105" s="28">
        <f>SUMIFS(SALES!$N:$N,SALES!$A:$A,REPORT!$B$74,SALES!$F:$F,REPORT!$B105,SALES!$B:$B,REPORT!CA$1)</f>
        <v>231745</v>
      </c>
      <c r="CB105" s="28">
        <f>SUMIFS(SALES!$N:$N,SALES!$A:$A,REPORT!$B$74,SALES!$F:$F,REPORT!$B105,SALES!$B:$B,REPORT!CB$1)</f>
        <v>456138</v>
      </c>
      <c r="CC105" s="28">
        <f>SUMIFS(SALES!$N:$N,SALES!$A:$A,REPORT!$B$74,SALES!$F:$F,REPORT!$B105,SALES!$B:$B,REPORT!CC$1)</f>
        <v>0</v>
      </c>
    </row>
    <row r="106" spans="1:81" x14ac:dyDescent="0.3">
      <c r="A106" s="20" t="s">
        <v>581</v>
      </c>
      <c r="B106" s="19" t="s">
        <v>421</v>
      </c>
      <c r="C106" s="12">
        <f>G106+H106+I106+F106+E106+D106</f>
        <v>3088445</v>
      </c>
      <c r="D106" s="12">
        <f>SUM(M106:Q106)</f>
        <v>0</v>
      </c>
      <c r="E106" s="12">
        <f>SUM(R106:AC106)</f>
        <v>0</v>
      </c>
      <c r="F106" s="12">
        <f>SUM(AD106:AO106)</f>
        <v>0</v>
      </c>
      <c r="G106" s="61">
        <f>SUM(AP106:BA106)</f>
        <v>374580</v>
      </c>
      <c r="H106" s="61">
        <f>SUM(BB106:BM106)</f>
        <v>654400</v>
      </c>
      <c r="I106" s="61">
        <f>SUM(BN106:BY106)</f>
        <v>2059465</v>
      </c>
      <c r="J106" s="61">
        <f>SUM(BZ106:CK106)</f>
        <v>271345</v>
      </c>
      <c r="K106" s="61"/>
      <c r="L106" s="61"/>
      <c r="M106" s="28">
        <f>SUMIFS(SALES!$N:$N,SALES!$A:$A,REPORT!$B$74,SALES!$F:$F,REPORT!$B106,SALES!$B:$B,REPORT!M$1)</f>
        <v>0</v>
      </c>
      <c r="N106" s="28">
        <f>SUMIFS(SALES!$N:$N,SALES!$A:$A,REPORT!$B$74,SALES!$F:$F,REPORT!$B106,SALES!$B:$B,REPORT!N$1)</f>
        <v>0</v>
      </c>
      <c r="O106" s="28">
        <f>SUMIFS(SALES!$N:$N,SALES!$A:$A,REPORT!$B$74,SALES!$F:$F,REPORT!$B106,SALES!$B:$B,REPORT!O$1)</f>
        <v>0</v>
      </c>
      <c r="P106" s="28">
        <f>SUMIFS(SALES!$N:$N,SALES!$A:$A,REPORT!$B$74,SALES!$F:$F,REPORT!$B106,SALES!$B:$B,REPORT!P$1)</f>
        <v>0</v>
      </c>
      <c r="Q106" s="28">
        <f>SUMIFS(SALES!$N:$N,SALES!$A:$A,REPORT!$B$74,SALES!$F:$F,REPORT!$B106,SALES!$B:$B,REPORT!Q$1)</f>
        <v>0</v>
      </c>
      <c r="R106" s="28">
        <f>SUMIFS(SALES!$N:$N,SALES!$A:$A,REPORT!$B$74,SALES!$F:$F,REPORT!$B106,SALES!$B:$B,REPORT!R$1)</f>
        <v>0</v>
      </c>
      <c r="S106" s="28">
        <f>SUMIFS(SALES!$N:$N,SALES!$A:$A,REPORT!$B$74,SALES!$F:$F,REPORT!$B106,SALES!$B:$B,REPORT!S$1)</f>
        <v>0</v>
      </c>
      <c r="T106" s="28">
        <f>SUMIFS(SALES!$N:$N,SALES!$A:$A,REPORT!$B$74,SALES!$F:$F,REPORT!$B106,SALES!$B:$B,REPORT!T$1)</f>
        <v>0</v>
      </c>
      <c r="U106" s="28">
        <f>SUMIFS(SALES!$N:$N,SALES!$A:$A,REPORT!$B$74,SALES!$F:$F,REPORT!$B106,SALES!$B:$B,REPORT!U$1)</f>
        <v>0</v>
      </c>
      <c r="V106" s="28">
        <f>SUMIFS(SALES!$N:$N,SALES!$A:$A,REPORT!$B$74,SALES!$F:$F,REPORT!$B106,SALES!$B:$B,REPORT!V$1)</f>
        <v>0</v>
      </c>
      <c r="W106" s="28">
        <f>SUMIFS(SALES!$N:$N,SALES!$A:$A,REPORT!$B$74,SALES!$F:$F,REPORT!$B106,SALES!$B:$B,REPORT!W$1)</f>
        <v>0</v>
      </c>
      <c r="X106" s="28">
        <f>SUMIFS(SALES!$N:$N,SALES!$A:$A,REPORT!$B$74,SALES!$F:$F,REPORT!$B106,SALES!$B:$B,REPORT!X$1)</f>
        <v>0</v>
      </c>
      <c r="Y106" s="28">
        <f>SUMIFS(SALES!$N:$N,SALES!$A:$A,REPORT!$B$74,SALES!$F:$F,REPORT!$B106,SALES!$B:$B,REPORT!Y$1)</f>
        <v>0</v>
      </c>
      <c r="Z106" s="28">
        <f>SUMIFS(SALES!$N:$N,SALES!$A:$A,REPORT!$B$74,SALES!$F:$F,REPORT!$B106,SALES!$B:$B,REPORT!Z$1)</f>
        <v>0</v>
      </c>
      <c r="AA106" s="28">
        <f>SUMIFS(SALES!$N:$N,SALES!$A:$A,REPORT!$B$74,SALES!$F:$F,REPORT!$B106,SALES!$B:$B,REPORT!AA$1)</f>
        <v>0</v>
      </c>
      <c r="AB106" s="28">
        <f>SUMIFS(SALES!$N:$N,SALES!$A:$A,REPORT!$B$74,SALES!$F:$F,REPORT!$B106,SALES!$B:$B,REPORT!AB$1)</f>
        <v>0</v>
      </c>
      <c r="AC106" s="28">
        <f>SUMIFS(SALES!$N:$N,SALES!$A:$A,REPORT!$B$74,SALES!$F:$F,REPORT!$B106,SALES!$B:$B,REPORT!AC$1)</f>
        <v>0</v>
      </c>
      <c r="AD106" s="28">
        <f>SUMIFS(SALES!$N:$N,SALES!$A:$A,REPORT!$B$74,SALES!$F:$F,REPORT!$B106,SALES!$B:$B,REPORT!AD$1)</f>
        <v>0</v>
      </c>
      <c r="AE106" s="28">
        <f>SUMIFS(SALES!$N:$N,SALES!$A:$A,REPORT!$B$74,SALES!$F:$F,REPORT!$B106,SALES!$B:$B,REPORT!AE$1)</f>
        <v>0</v>
      </c>
      <c r="AF106" s="28">
        <f>SUMIFS(SALES!$N:$N,SALES!$A:$A,REPORT!$B$74,SALES!$F:$F,REPORT!$B106,SALES!$B:$B,REPORT!AF$1)</f>
        <v>0</v>
      </c>
      <c r="AG106" s="28">
        <f>SUMIFS(SALES!$N:$N,SALES!$A:$A,REPORT!$B$74,SALES!$F:$F,REPORT!$B106,SALES!$B:$B,REPORT!AG$1)</f>
        <v>0</v>
      </c>
      <c r="AH106" s="28">
        <f>SUMIFS(SALES!$N:$N,SALES!$A:$A,REPORT!$B$74,SALES!$F:$F,REPORT!$B106,SALES!$B:$B,REPORT!AH$1)</f>
        <v>0</v>
      </c>
      <c r="AI106" s="28">
        <f>SUMIFS(SALES!$N:$N,SALES!$A:$A,REPORT!$B$74,SALES!$F:$F,REPORT!$B106,SALES!$B:$B,REPORT!AI$1)</f>
        <v>0</v>
      </c>
      <c r="AJ106" s="28">
        <f>SUMIFS(SALES!$N:$N,SALES!$A:$A,REPORT!$B$74,SALES!$F:$F,REPORT!$B106,SALES!$B:$B,REPORT!AJ$1)</f>
        <v>0</v>
      </c>
      <c r="AK106" s="28">
        <f>SUMIFS(SALES!$N:$N,SALES!$A:$A,REPORT!$B$74,SALES!$F:$F,REPORT!$B106,SALES!$B:$B,REPORT!AK$1)</f>
        <v>0</v>
      </c>
      <c r="AL106" s="28">
        <f>SUMIFS(SALES!$N:$N,SALES!$A:$A,REPORT!$B$74,SALES!$F:$F,REPORT!$B106,SALES!$B:$B,REPORT!AL$1)</f>
        <v>0</v>
      </c>
      <c r="AM106" s="28">
        <f>SUMIFS(SALES!$N:$N,SALES!$A:$A,REPORT!$B$74,SALES!$F:$F,REPORT!$B106,SALES!$B:$B,REPORT!AM$1)</f>
        <v>0</v>
      </c>
      <c r="AN106" s="28">
        <f>SUMIFS(SALES!$N:$N,SALES!$A:$A,REPORT!$B$74,SALES!$F:$F,REPORT!$B106,SALES!$B:$B,REPORT!AN$1)</f>
        <v>0</v>
      </c>
      <c r="AO106" s="28">
        <f>SUMIFS(SALES!$N:$N,SALES!$A:$A,REPORT!$B$74,SALES!$F:$F,REPORT!$B106,SALES!$B:$B,REPORT!AO$1)</f>
        <v>0</v>
      </c>
      <c r="AP106" s="28">
        <f>SUMIFS(SALES!$N:$N,SALES!$A:$A,REPORT!$B$74,SALES!$F:$F,REPORT!$B106,SALES!$B:$B,REPORT!AP$1)</f>
        <v>0</v>
      </c>
      <c r="AQ106" s="28">
        <f>SUMIFS(SALES!$N:$N,SALES!$A:$A,REPORT!$B$74,SALES!$F:$F,REPORT!$B106,SALES!$B:$B,REPORT!AQ$1)</f>
        <v>0</v>
      </c>
      <c r="AR106" s="28">
        <f>SUMIFS(SALES!$N:$N,SALES!$A:$A,REPORT!$B$74,SALES!$F:$F,REPORT!$B106,SALES!$B:$B,REPORT!AR$1)</f>
        <v>0</v>
      </c>
      <c r="AS106" s="28">
        <f>SUMIFS(SALES!$N:$N,SALES!$A:$A,REPORT!$B$74,SALES!$F:$F,REPORT!$B106,SALES!$B:$B,REPORT!AS$1)</f>
        <v>0</v>
      </c>
      <c r="AT106" s="28">
        <f>SUMIFS(SALES!$N:$N,SALES!$A:$A,REPORT!$B$74,SALES!$F:$F,REPORT!$B106,SALES!$B:$B,REPORT!AT$1)</f>
        <v>0</v>
      </c>
      <c r="AU106" s="28">
        <f>SUMIFS(SALES!$N:$N,SALES!$A:$A,REPORT!$B$74,SALES!$F:$F,REPORT!$B106,SALES!$B:$B,REPORT!AU$1)</f>
        <v>0</v>
      </c>
      <c r="AV106" s="28">
        <f>SUMIFS(SALES!$N:$N,SALES!$A:$A,REPORT!$B$74,SALES!$F:$F,REPORT!$B106,SALES!$B:$B,REPORT!AV$1)</f>
        <v>265020</v>
      </c>
      <c r="AW106" s="28">
        <f>SUMIFS(SALES!$N:$N,SALES!$A:$A,REPORT!$B$74,SALES!$F:$F,REPORT!$B106,SALES!$B:$B,REPORT!AW$1)</f>
        <v>0</v>
      </c>
      <c r="AX106" s="28">
        <f>SUMIFS(SALES!$N:$N,SALES!$A:$A,REPORT!$B$74,SALES!$F:$F,REPORT!$B106,SALES!$B:$B,REPORT!AX$1)</f>
        <v>0</v>
      </c>
      <c r="AY106" s="28">
        <f>SUMIFS(SALES!$N:$N,SALES!$A:$A,REPORT!$B$74,SALES!$F:$F,REPORT!$B106,SALES!$B:$B,REPORT!AY$1)</f>
        <v>0</v>
      </c>
      <c r="AZ106" s="28">
        <f>SUMIFS(SALES!$N:$N,SALES!$A:$A,REPORT!$B$74,SALES!$F:$F,REPORT!$B106,SALES!$B:$B,REPORT!AZ$1)</f>
        <v>0</v>
      </c>
      <c r="BA106" s="28">
        <f>SUMIFS(SALES!$N:$N,SALES!$A:$A,REPORT!$B$74,SALES!$F:$F,REPORT!$B106,SALES!$B:$B,REPORT!BA$1)</f>
        <v>109560</v>
      </c>
      <c r="BB106" s="28">
        <f>SUMIFS(SALES!$N:$N,SALES!$A:$A,REPORT!$B$74,SALES!$F:$F,REPORT!$B106,SALES!$B:$B,REPORT!BB$1)</f>
        <v>268030</v>
      </c>
      <c r="BC106" s="28">
        <f>SUMIFS(SALES!$N:$N,SALES!$A:$A,REPORT!$B$74,SALES!$F:$F,REPORT!$B106,SALES!$B:$B,REPORT!BC$1)</f>
        <v>0</v>
      </c>
      <c r="BD106" s="28">
        <f>SUMIFS(SALES!$N:$N,SALES!$A:$A,REPORT!$B$74,SALES!$F:$F,REPORT!$B106,SALES!$B:$B,REPORT!BD$1)</f>
        <v>0</v>
      </c>
      <c r="BE106" s="28">
        <f>SUMIFS(SALES!$N:$N,SALES!$A:$A,REPORT!$B$74,SALES!$F:$F,REPORT!$B106,SALES!$B:$B,REPORT!BE$1)</f>
        <v>0</v>
      </c>
      <c r="BF106" s="28">
        <f>SUMIFS(SALES!$N:$N,SALES!$A:$A,REPORT!$B$74,SALES!$F:$F,REPORT!$B106,SALES!$B:$B,REPORT!BF$1)</f>
        <v>0</v>
      </c>
      <c r="BG106" s="28">
        <f>SUMIFS(SALES!$N:$N,SALES!$A:$A,REPORT!$B$74,SALES!$F:$F,REPORT!$B106,SALES!$B:$B,REPORT!BG$1)</f>
        <v>134700</v>
      </c>
      <c r="BH106" s="28">
        <f>SUMIFS(SALES!$N:$N,SALES!$A:$A,REPORT!$B$74,SALES!$F:$F,REPORT!$B106,SALES!$B:$B,REPORT!BH$1)</f>
        <v>0</v>
      </c>
      <c r="BI106" s="28">
        <f>SUMIFS(SALES!$N:$N,SALES!$A:$A,REPORT!$B$74,SALES!$F:$F,REPORT!$B106,SALES!$B:$B,REPORT!BI$1)</f>
        <v>0</v>
      </c>
      <c r="BJ106" s="28">
        <f>SUMIFS(SALES!$N:$N,SALES!$A:$A,REPORT!$B$74,SALES!$F:$F,REPORT!$B106,SALES!$B:$B,REPORT!BJ$1)</f>
        <v>0</v>
      </c>
      <c r="BK106" s="28">
        <f>SUMIFS(SALES!$N:$N,SALES!$A:$A,REPORT!$B$74,SALES!$F:$F,REPORT!$B106,SALES!$B:$B,REPORT!BK$1)</f>
        <v>0</v>
      </c>
      <c r="BL106" s="28">
        <f>SUMIFS(SALES!$N:$N,SALES!$A:$A,REPORT!$B$74,SALES!$F:$F,REPORT!$B106,SALES!$B:$B,REPORT!BL$1)</f>
        <v>0</v>
      </c>
      <c r="BM106" s="28">
        <f>SUMIFS(SALES!$N:$N,SALES!$A:$A,REPORT!$B$74,SALES!$F:$F,REPORT!$B106,SALES!$B:$B,REPORT!BM$1)</f>
        <v>251670</v>
      </c>
      <c r="BN106" s="28">
        <f>SUMIFS(SALES!$N:$N,SALES!$A:$A,REPORT!$B$74,SALES!$F:$F,REPORT!$B106,SALES!$B:$B,REPORT!BN$1)</f>
        <v>0</v>
      </c>
      <c r="BO106" s="28">
        <f>SUMIFS(SALES!$N:$N,SALES!$A:$A,REPORT!$B$74,SALES!$F:$F,REPORT!$B106,SALES!$B:$B,REPORT!BO$1)</f>
        <v>700965</v>
      </c>
      <c r="BP106" s="28">
        <f>SUMIFS(SALES!$N:$N,SALES!$A:$A,REPORT!$B$74,SALES!$F:$F,REPORT!$B106,SALES!$B:$B,REPORT!BP$1)</f>
        <v>0</v>
      </c>
      <c r="BQ106" s="28">
        <f>SUMIFS(SALES!$N:$N,SALES!$A:$A,REPORT!$B$74,SALES!$F:$F,REPORT!$B106,SALES!$B:$B,REPORT!BQ$1)</f>
        <v>365030</v>
      </c>
      <c r="BR106" s="28">
        <f>SUMIFS(SALES!$N:$N,SALES!$A:$A,REPORT!$B$74,SALES!$F:$F,REPORT!$B106,SALES!$B:$B,REPORT!BR$1)</f>
        <v>0</v>
      </c>
      <c r="BS106" s="28">
        <f>SUMIFS(SALES!$N:$N,SALES!$A:$A,REPORT!$B$74,SALES!$F:$F,REPORT!$B106,SALES!$B:$B,REPORT!BS$1)</f>
        <v>364828</v>
      </c>
      <c r="BT106" s="28">
        <f>SUMIFS(SALES!$N:$N,SALES!$A:$A,REPORT!$B$74,SALES!$F:$F,REPORT!$B106,SALES!$B:$B,REPORT!BT$1)</f>
        <v>196252</v>
      </c>
      <c r="BU106" s="28">
        <f>SUMIFS(SALES!$N:$N,SALES!$A:$A,REPORT!$B$74,SALES!$F:$F,REPORT!$B106,SALES!$B:$B,REPORT!BU$1)</f>
        <v>134325</v>
      </c>
      <c r="BV106" s="28">
        <f>SUMIFS(SALES!$N:$N,SALES!$A:$A,REPORT!$B$74,SALES!$F:$F,REPORT!$B106,SALES!$B:$B,REPORT!BV$1)</f>
        <v>0</v>
      </c>
      <c r="BW106" s="28">
        <f>SUMIFS(SALES!$N:$N,SALES!$A:$A,REPORT!$B$74,SALES!$F:$F,REPORT!$B106,SALES!$B:$B,REPORT!BW$1)</f>
        <v>143840</v>
      </c>
      <c r="BX106" s="28">
        <f>SUMIFS(SALES!$N:$N,SALES!$A:$A,REPORT!$B$74,SALES!$F:$F,REPORT!$B106,SALES!$B:$B,REPORT!BX$1)</f>
        <v>154225</v>
      </c>
      <c r="BY106" s="28">
        <f>SUMIFS(SALES!$N:$N,SALES!$A:$A,REPORT!$B$74,SALES!$F:$F,REPORT!$B106,SALES!$B:$B,REPORT!BY$1)</f>
        <v>0</v>
      </c>
      <c r="BZ106" s="28">
        <f>SUMIFS(SALES!$N:$N,SALES!$A:$A,REPORT!$B$74,SALES!$F:$F,REPORT!$B106,SALES!$B:$B,REPORT!BZ$1)</f>
        <v>0</v>
      </c>
      <c r="CA106" s="28">
        <f>SUMIFS(SALES!$N:$N,SALES!$A:$A,REPORT!$B$74,SALES!$F:$F,REPORT!$B106,SALES!$B:$B,REPORT!CA$1)</f>
        <v>0</v>
      </c>
      <c r="CB106" s="28">
        <f>SUMIFS(SALES!$N:$N,SALES!$A:$A,REPORT!$B$74,SALES!$F:$F,REPORT!$B106,SALES!$B:$B,REPORT!CB$1)</f>
        <v>0</v>
      </c>
      <c r="CC106" s="28">
        <f>SUMIFS(SALES!$N:$N,SALES!$A:$A,REPORT!$B$74,SALES!$F:$F,REPORT!$B106,SALES!$B:$B,REPORT!CC$1)</f>
        <v>271345</v>
      </c>
    </row>
    <row r="107" spans="1:81" x14ac:dyDescent="0.3">
      <c r="A107" s="20" t="s">
        <v>581</v>
      </c>
      <c r="B107" s="19" t="s">
        <v>413</v>
      </c>
      <c r="C107" s="12">
        <f>G107+H107+I107+F107+E107+D107</f>
        <v>1852480</v>
      </c>
      <c r="D107" s="12">
        <f>SUM(M107:Q107)</f>
        <v>0</v>
      </c>
      <c r="E107" s="12">
        <f>SUM(R107:AC107)</f>
        <v>13500</v>
      </c>
      <c r="F107" s="12">
        <f>SUM(AD107:AO107)</f>
        <v>158630</v>
      </c>
      <c r="G107" s="61">
        <f>SUM(AP107:BA107)</f>
        <v>389850</v>
      </c>
      <c r="H107" s="61">
        <f>SUM(BB107:BM107)</f>
        <v>222900</v>
      </c>
      <c r="I107" s="61">
        <f>SUM(BN107:BY107)</f>
        <v>1067600</v>
      </c>
      <c r="J107" s="61">
        <f>SUM(BZ107:CK107)</f>
        <v>90000</v>
      </c>
      <c r="K107" s="61"/>
      <c r="L107" s="61"/>
      <c r="M107" s="28">
        <f>SUMIFS(SALES!$N:$N,SALES!$A:$A,REPORT!$B$74,SALES!$F:$F,REPORT!$B107,SALES!$B:$B,REPORT!M$1)</f>
        <v>0</v>
      </c>
      <c r="N107" s="28">
        <f>SUMIFS(SALES!$N:$N,SALES!$A:$A,REPORT!$B$74,SALES!$F:$F,REPORT!$B107,SALES!$B:$B,REPORT!N$1)</f>
        <v>0</v>
      </c>
      <c r="O107" s="28">
        <f>SUMIFS(SALES!$N:$N,SALES!$A:$A,REPORT!$B$74,SALES!$F:$F,REPORT!$B107,SALES!$B:$B,REPORT!O$1)</f>
        <v>0</v>
      </c>
      <c r="P107" s="28">
        <f>SUMIFS(SALES!$N:$N,SALES!$A:$A,REPORT!$B$74,SALES!$F:$F,REPORT!$B107,SALES!$B:$B,REPORT!P$1)</f>
        <v>0</v>
      </c>
      <c r="Q107" s="28">
        <f>SUMIFS(SALES!$N:$N,SALES!$A:$A,REPORT!$B$74,SALES!$F:$F,REPORT!$B107,SALES!$B:$B,REPORT!Q$1)</f>
        <v>0</v>
      </c>
      <c r="R107" s="28">
        <f>SUMIFS(SALES!$N:$N,SALES!$A:$A,REPORT!$B$74,SALES!$F:$F,REPORT!$B107,SALES!$B:$B,REPORT!R$1)</f>
        <v>0</v>
      </c>
      <c r="S107" s="28">
        <f>SUMIFS(SALES!$N:$N,SALES!$A:$A,REPORT!$B$74,SALES!$F:$F,REPORT!$B107,SALES!$B:$B,REPORT!S$1)</f>
        <v>0</v>
      </c>
      <c r="T107" s="28">
        <f>SUMIFS(SALES!$N:$N,SALES!$A:$A,REPORT!$B$74,SALES!$F:$F,REPORT!$B107,SALES!$B:$B,REPORT!T$1)</f>
        <v>0</v>
      </c>
      <c r="U107" s="28">
        <f>SUMIFS(SALES!$N:$N,SALES!$A:$A,REPORT!$B$74,SALES!$F:$F,REPORT!$B107,SALES!$B:$B,REPORT!U$1)</f>
        <v>0</v>
      </c>
      <c r="V107" s="28">
        <f>SUMIFS(SALES!$N:$N,SALES!$A:$A,REPORT!$B$74,SALES!$F:$F,REPORT!$B107,SALES!$B:$B,REPORT!V$1)</f>
        <v>0</v>
      </c>
      <c r="W107" s="28">
        <f>SUMIFS(SALES!$N:$N,SALES!$A:$A,REPORT!$B$74,SALES!$F:$F,REPORT!$B107,SALES!$B:$B,REPORT!W$1)</f>
        <v>0</v>
      </c>
      <c r="X107" s="28">
        <f>SUMIFS(SALES!$N:$N,SALES!$A:$A,REPORT!$B$74,SALES!$F:$F,REPORT!$B107,SALES!$B:$B,REPORT!X$1)</f>
        <v>0</v>
      </c>
      <c r="Y107" s="28">
        <f>SUMIFS(SALES!$N:$N,SALES!$A:$A,REPORT!$B$74,SALES!$F:$F,REPORT!$B107,SALES!$B:$B,REPORT!Y$1)</f>
        <v>0</v>
      </c>
      <c r="Z107" s="28">
        <f>SUMIFS(SALES!$N:$N,SALES!$A:$A,REPORT!$B$74,SALES!$F:$F,REPORT!$B107,SALES!$B:$B,REPORT!Z$1)</f>
        <v>0</v>
      </c>
      <c r="AA107" s="28">
        <f>SUMIFS(SALES!$N:$N,SALES!$A:$A,REPORT!$B$74,SALES!$F:$F,REPORT!$B107,SALES!$B:$B,REPORT!AA$1)</f>
        <v>0</v>
      </c>
      <c r="AB107" s="28">
        <f>SUMIFS(SALES!$N:$N,SALES!$A:$A,REPORT!$B$74,SALES!$F:$F,REPORT!$B107,SALES!$B:$B,REPORT!AB$1)</f>
        <v>0</v>
      </c>
      <c r="AC107" s="28">
        <f>SUMIFS(SALES!$N:$N,SALES!$A:$A,REPORT!$B$74,SALES!$F:$F,REPORT!$B107,SALES!$B:$B,REPORT!AC$1)</f>
        <v>13500</v>
      </c>
      <c r="AD107" s="28">
        <f>SUMIFS(SALES!$N:$N,SALES!$A:$A,REPORT!$B$74,SALES!$F:$F,REPORT!$B107,SALES!$B:$B,REPORT!AD$1)</f>
        <v>62330</v>
      </c>
      <c r="AE107" s="28">
        <f>SUMIFS(SALES!$N:$N,SALES!$A:$A,REPORT!$B$74,SALES!$F:$F,REPORT!$B107,SALES!$B:$B,REPORT!AE$1)</f>
        <v>0</v>
      </c>
      <c r="AF107" s="28">
        <f>SUMIFS(SALES!$N:$N,SALES!$A:$A,REPORT!$B$74,SALES!$F:$F,REPORT!$B107,SALES!$B:$B,REPORT!AF$1)</f>
        <v>0</v>
      </c>
      <c r="AG107" s="28">
        <f>SUMIFS(SALES!$N:$N,SALES!$A:$A,REPORT!$B$74,SALES!$F:$F,REPORT!$B107,SALES!$B:$B,REPORT!AG$1)</f>
        <v>15000</v>
      </c>
      <c r="AH107" s="28">
        <f>SUMIFS(SALES!$N:$N,SALES!$A:$A,REPORT!$B$74,SALES!$F:$F,REPORT!$B107,SALES!$B:$B,REPORT!AH$1)</f>
        <v>0</v>
      </c>
      <c r="AI107" s="28">
        <f>SUMIFS(SALES!$N:$N,SALES!$A:$A,REPORT!$B$74,SALES!$F:$F,REPORT!$B107,SALES!$B:$B,REPORT!AI$1)</f>
        <v>0</v>
      </c>
      <c r="AJ107" s="28">
        <f>SUMIFS(SALES!$N:$N,SALES!$A:$A,REPORT!$B$74,SALES!$F:$F,REPORT!$B107,SALES!$B:$B,REPORT!AJ$1)</f>
        <v>21900</v>
      </c>
      <c r="AK107" s="28">
        <f>SUMIFS(SALES!$N:$N,SALES!$A:$A,REPORT!$B$74,SALES!$F:$F,REPORT!$B107,SALES!$B:$B,REPORT!AK$1)</f>
        <v>12000</v>
      </c>
      <c r="AL107" s="28">
        <f>SUMIFS(SALES!$N:$N,SALES!$A:$A,REPORT!$B$74,SALES!$F:$F,REPORT!$B107,SALES!$B:$B,REPORT!AL$1)</f>
        <v>3000</v>
      </c>
      <c r="AM107" s="28">
        <f>SUMIFS(SALES!$N:$N,SALES!$A:$A,REPORT!$B$74,SALES!$F:$F,REPORT!$B107,SALES!$B:$B,REPORT!AM$1)</f>
        <v>0</v>
      </c>
      <c r="AN107" s="28">
        <f>SUMIFS(SALES!$N:$N,SALES!$A:$A,REPORT!$B$74,SALES!$F:$F,REPORT!$B107,SALES!$B:$B,REPORT!AN$1)</f>
        <v>0</v>
      </c>
      <c r="AO107" s="28">
        <f>SUMIFS(SALES!$N:$N,SALES!$A:$A,REPORT!$B$74,SALES!$F:$F,REPORT!$B107,SALES!$B:$B,REPORT!AO$1)</f>
        <v>44400</v>
      </c>
      <c r="AP107" s="28">
        <f>SUMIFS(SALES!$N:$N,SALES!$A:$A,REPORT!$B$74,SALES!$F:$F,REPORT!$B107,SALES!$B:$B,REPORT!AP$1)</f>
        <v>39400</v>
      </c>
      <c r="AQ107" s="28">
        <f>SUMIFS(SALES!$N:$N,SALES!$A:$A,REPORT!$B$74,SALES!$F:$F,REPORT!$B107,SALES!$B:$B,REPORT!AQ$1)</f>
        <v>3750</v>
      </c>
      <c r="AR107" s="28">
        <f>SUMIFS(SALES!$N:$N,SALES!$A:$A,REPORT!$B$74,SALES!$F:$F,REPORT!$B107,SALES!$B:$B,REPORT!AR$1)</f>
        <v>32600</v>
      </c>
      <c r="AS107" s="28">
        <f>SUMIFS(SALES!$N:$N,SALES!$A:$A,REPORT!$B$74,SALES!$F:$F,REPORT!$B107,SALES!$B:$B,REPORT!AS$1)</f>
        <v>191200</v>
      </c>
      <c r="AT107" s="28">
        <f>SUMIFS(SALES!$N:$N,SALES!$A:$A,REPORT!$B$74,SALES!$F:$F,REPORT!$B107,SALES!$B:$B,REPORT!AT$1)</f>
        <v>12000</v>
      </c>
      <c r="AU107" s="28">
        <f>SUMIFS(SALES!$N:$N,SALES!$A:$A,REPORT!$B$74,SALES!$F:$F,REPORT!$B107,SALES!$B:$B,REPORT!AU$1)</f>
        <v>106400</v>
      </c>
      <c r="AV107" s="28">
        <f>SUMIFS(SALES!$N:$N,SALES!$A:$A,REPORT!$B$74,SALES!$F:$F,REPORT!$B107,SALES!$B:$B,REPORT!AV$1)</f>
        <v>4500</v>
      </c>
      <c r="AW107" s="28">
        <f>SUMIFS(SALES!$N:$N,SALES!$A:$A,REPORT!$B$74,SALES!$F:$F,REPORT!$B107,SALES!$B:$B,REPORT!AW$1)</f>
        <v>0</v>
      </c>
      <c r="AX107" s="28">
        <f>SUMIFS(SALES!$N:$N,SALES!$A:$A,REPORT!$B$74,SALES!$F:$F,REPORT!$B107,SALES!$B:$B,REPORT!AX$1)</f>
        <v>0</v>
      </c>
      <c r="AY107" s="28">
        <f>SUMIFS(SALES!$N:$N,SALES!$A:$A,REPORT!$B$74,SALES!$F:$F,REPORT!$B107,SALES!$B:$B,REPORT!AY$1)</f>
        <v>0</v>
      </c>
      <c r="AZ107" s="28">
        <f>SUMIFS(SALES!$N:$N,SALES!$A:$A,REPORT!$B$74,SALES!$F:$F,REPORT!$B107,SALES!$B:$B,REPORT!AZ$1)</f>
        <v>0</v>
      </c>
      <c r="BA107" s="28">
        <f>SUMIFS(SALES!$N:$N,SALES!$A:$A,REPORT!$B$74,SALES!$F:$F,REPORT!$B107,SALES!$B:$B,REPORT!BA$1)</f>
        <v>0</v>
      </c>
      <c r="BB107" s="28">
        <f>SUMIFS(SALES!$N:$N,SALES!$A:$A,REPORT!$B$74,SALES!$F:$F,REPORT!$B107,SALES!$B:$B,REPORT!BB$1)</f>
        <v>200100</v>
      </c>
      <c r="BC107" s="28">
        <f>SUMIFS(SALES!$N:$N,SALES!$A:$A,REPORT!$B$74,SALES!$F:$F,REPORT!$B107,SALES!$B:$B,REPORT!BC$1)</f>
        <v>11400</v>
      </c>
      <c r="BD107" s="28">
        <f>SUMIFS(SALES!$N:$N,SALES!$A:$A,REPORT!$B$74,SALES!$F:$F,REPORT!$B107,SALES!$B:$B,REPORT!BD$1)</f>
        <v>0</v>
      </c>
      <c r="BE107" s="28">
        <f>SUMIFS(SALES!$N:$N,SALES!$A:$A,REPORT!$B$74,SALES!$F:$F,REPORT!$B107,SALES!$B:$B,REPORT!BE$1)</f>
        <v>0</v>
      </c>
      <c r="BF107" s="28">
        <f>SUMIFS(SALES!$N:$N,SALES!$A:$A,REPORT!$B$74,SALES!$F:$F,REPORT!$B107,SALES!$B:$B,REPORT!BF$1)</f>
        <v>0</v>
      </c>
      <c r="BG107" s="28">
        <f>SUMIFS(SALES!$N:$N,SALES!$A:$A,REPORT!$B$74,SALES!$F:$F,REPORT!$B107,SALES!$B:$B,REPORT!BG$1)</f>
        <v>11400</v>
      </c>
      <c r="BH107" s="28">
        <f>SUMIFS(SALES!$N:$N,SALES!$A:$A,REPORT!$B$74,SALES!$F:$F,REPORT!$B107,SALES!$B:$B,REPORT!BH$1)</f>
        <v>0</v>
      </c>
      <c r="BI107" s="28">
        <f>SUMIFS(SALES!$N:$N,SALES!$A:$A,REPORT!$B$74,SALES!$F:$F,REPORT!$B107,SALES!$B:$B,REPORT!BI$1)</f>
        <v>0</v>
      </c>
      <c r="BJ107" s="28">
        <f>SUMIFS(SALES!$N:$N,SALES!$A:$A,REPORT!$B$74,SALES!$F:$F,REPORT!$B107,SALES!$B:$B,REPORT!BJ$1)</f>
        <v>0</v>
      </c>
      <c r="BK107" s="28">
        <f>SUMIFS(SALES!$N:$N,SALES!$A:$A,REPORT!$B$74,SALES!$F:$F,REPORT!$B107,SALES!$B:$B,REPORT!BK$1)</f>
        <v>0</v>
      </c>
      <c r="BL107" s="28">
        <f>SUMIFS(SALES!$N:$N,SALES!$A:$A,REPORT!$B$74,SALES!$F:$F,REPORT!$B107,SALES!$B:$B,REPORT!BL$1)</f>
        <v>0</v>
      </c>
      <c r="BM107" s="28">
        <f>SUMIFS(SALES!$N:$N,SALES!$A:$A,REPORT!$B$74,SALES!$F:$F,REPORT!$B107,SALES!$B:$B,REPORT!BM$1)</f>
        <v>0</v>
      </c>
      <c r="BN107" s="28">
        <f>SUMIFS(SALES!$N:$N,SALES!$A:$A,REPORT!$B$74,SALES!$F:$F,REPORT!$B107,SALES!$B:$B,REPORT!BN$1)</f>
        <v>0</v>
      </c>
      <c r="BO107" s="28">
        <f>SUMIFS(SALES!$N:$N,SALES!$A:$A,REPORT!$B$74,SALES!$F:$F,REPORT!$B107,SALES!$B:$B,REPORT!BO$1)</f>
        <v>100100</v>
      </c>
      <c r="BP107" s="28">
        <f>SUMIFS(SALES!$N:$N,SALES!$A:$A,REPORT!$B$74,SALES!$F:$F,REPORT!$B107,SALES!$B:$B,REPORT!BP$1)</f>
        <v>412000</v>
      </c>
      <c r="BQ107" s="28">
        <f>SUMIFS(SALES!$N:$N,SALES!$A:$A,REPORT!$B$74,SALES!$F:$F,REPORT!$B107,SALES!$B:$B,REPORT!BQ$1)</f>
        <v>91000</v>
      </c>
      <c r="BR107" s="28">
        <f>SUMIFS(SALES!$N:$N,SALES!$A:$A,REPORT!$B$74,SALES!$F:$F,REPORT!$B107,SALES!$B:$B,REPORT!BR$1)</f>
        <v>28000</v>
      </c>
      <c r="BS107" s="28">
        <f>SUMIFS(SALES!$N:$N,SALES!$A:$A,REPORT!$B$74,SALES!$F:$F,REPORT!$B107,SALES!$B:$B,REPORT!BS$1)</f>
        <v>21000</v>
      </c>
      <c r="BT107" s="28">
        <f>SUMIFS(SALES!$N:$N,SALES!$A:$A,REPORT!$B$74,SALES!$F:$F,REPORT!$B107,SALES!$B:$B,REPORT!BT$1)</f>
        <v>7000</v>
      </c>
      <c r="BU107" s="28">
        <f>SUMIFS(SALES!$N:$N,SALES!$A:$A,REPORT!$B$74,SALES!$F:$F,REPORT!$B107,SALES!$B:$B,REPORT!BU$1)</f>
        <v>0</v>
      </c>
      <c r="BV107" s="28">
        <f>SUMIFS(SALES!$N:$N,SALES!$A:$A,REPORT!$B$74,SALES!$F:$F,REPORT!$B107,SALES!$B:$B,REPORT!BV$1)</f>
        <v>133500</v>
      </c>
      <c r="BW107" s="28">
        <f>SUMIFS(SALES!$N:$N,SALES!$A:$A,REPORT!$B$74,SALES!$F:$F,REPORT!$B107,SALES!$B:$B,REPORT!BW$1)</f>
        <v>151500</v>
      </c>
      <c r="BX107" s="28">
        <f>SUMIFS(SALES!$N:$N,SALES!$A:$A,REPORT!$B$74,SALES!$F:$F,REPORT!$B107,SALES!$B:$B,REPORT!BX$1)</f>
        <v>37500</v>
      </c>
      <c r="BY107" s="28">
        <f>SUMIFS(SALES!$N:$N,SALES!$A:$A,REPORT!$B$74,SALES!$F:$F,REPORT!$B107,SALES!$B:$B,REPORT!BY$1)</f>
        <v>86000</v>
      </c>
      <c r="BZ107" s="28">
        <f>SUMIFS(SALES!$N:$N,SALES!$A:$A,REPORT!$B$74,SALES!$F:$F,REPORT!$B107,SALES!$B:$B,REPORT!BZ$1)</f>
        <v>67500</v>
      </c>
      <c r="CA107" s="28">
        <f>SUMIFS(SALES!$N:$N,SALES!$A:$A,REPORT!$B$74,SALES!$F:$F,REPORT!$B107,SALES!$B:$B,REPORT!CA$1)</f>
        <v>15000</v>
      </c>
      <c r="CB107" s="28">
        <f>SUMIFS(SALES!$N:$N,SALES!$A:$A,REPORT!$B$74,SALES!$F:$F,REPORT!$B107,SALES!$B:$B,REPORT!CB$1)</f>
        <v>7500</v>
      </c>
      <c r="CC107" s="28">
        <f>SUMIFS(SALES!$N:$N,SALES!$A:$A,REPORT!$B$74,SALES!$F:$F,REPORT!$B107,SALES!$B:$B,REPORT!CC$1)</f>
        <v>0</v>
      </c>
    </row>
    <row r="108" spans="1:81" x14ac:dyDescent="0.3">
      <c r="A108" s="20" t="s">
        <v>581</v>
      </c>
      <c r="B108" s="19" t="s">
        <v>5</v>
      </c>
      <c r="C108" s="12">
        <f>G108+H108+I108+F108+E108+D108</f>
        <v>0</v>
      </c>
      <c r="D108" s="12">
        <f>SUM(M108:Q108)</f>
        <v>0</v>
      </c>
      <c r="E108" s="12">
        <f>SUM(R108:AC108)</f>
        <v>0</v>
      </c>
      <c r="F108" s="12">
        <f>SUM(AD108:AO108)</f>
        <v>0</v>
      </c>
      <c r="G108" s="61">
        <f>SUM(AP108:BA108)</f>
        <v>0</v>
      </c>
      <c r="H108" s="61">
        <f>SUM(BB108:BM108)</f>
        <v>0</v>
      </c>
      <c r="I108" s="61">
        <f>SUM(BN108:BY108)</f>
        <v>0</v>
      </c>
      <c r="J108" s="61">
        <f>SUM(BZ108:CK108)</f>
        <v>0</v>
      </c>
      <c r="K108" s="61"/>
      <c r="L108" s="61"/>
      <c r="M108" s="28">
        <f>SUMIFS(SALES!$N:$N,SALES!$A:$A,REPORT!$B$74,SALES!$F:$F,REPORT!$B108,SALES!$B:$B,REPORT!M$1)</f>
        <v>0</v>
      </c>
      <c r="N108" s="28">
        <f>SUMIFS(SALES!$N:$N,SALES!$A:$A,REPORT!$B$74,SALES!$F:$F,REPORT!$B108,SALES!$B:$B,REPORT!N$1)</f>
        <v>0</v>
      </c>
      <c r="O108" s="28">
        <f>SUMIFS(SALES!$N:$N,SALES!$A:$A,REPORT!$B$74,SALES!$F:$F,REPORT!$B108,SALES!$B:$B,REPORT!O$1)</f>
        <v>0</v>
      </c>
      <c r="P108" s="28">
        <f>SUMIFS(SALES!$N:$N,SALES!$A:$A,REPORT!$B$74,SALES!$F:$F,REPORT!$B108,SALES!$B:$B,REPORT!P$1)</f>
        <v>0</v>
      </c>
      <c r="Q108" s="28">
        <f>SUMIFS(SALES!$N:$N,SALES!$A:$A,REPORT!$B$74,SALES!$F:$F,REPORT!$B108,SALES!$B:$B,REPORT!Q$1)</f>
        <v>0</v>
      </c>
      <c r="R108" s="28">
        <f>SUMIFS(SALES!$N:$N,SALES!$A:$A,REPORT!$B$74,SALES!$F:$F,REPORT!$B108,SALES!$B:$B,REPORT!R$1)</f>
        <v>0</v>
      </c>
      <c r="S108" s="28">
        <f>SUMIFS(SALES!$N:$N,SALES!$A:$A,REPORT!$B$74,SALES!$F:$F,REPORT!$B108,SALES!$B:$B,REPORT!S$1)</f>
        <v>0</v>
      </c>
      <c r="T108" s="28">
        <f>SUMIFS(SALES!$N:$N,SALES!$A:$A,REPORT!$B$74,SALES!$F:$F,REPORT!$B108,SALES!$B:$B,REPORT!T$1)</f>
        <v>0</v>
      </c>
      <c r="U108" s="28">
        <f>SUMIFS(SALES!$N:$N,SALES!$A:$A,REPORT!$B$74,SALES!$F:$F,REPORT!$B108,SALES!$B:$B,REPORT!U$1)</f>
        <v>0</v>
      </c>
      <c r="V108" s="28">
        <f>SUMIFS(SALES!$N:$N,SALES!$A:$A,REPORT!$B$74,SALES!$F:$F,REPORT!$B108,SALES!$B:$B,REPORT!V$1)</f>
        <v>0</v>
      </c>
      <c r="W108" s="28">
        <f>SUMIFS(SALES!$N:$N,SALES!$A:$A,REPORT!$B$74,SALES!$F:$F,REPORT!$B108,SALES!$B:$B,REPORT!W$1)</f>
        <v>0</v>
      </c>
      <c r="X108" s="28">
        <f>SUMIFS(SALES!$N:$N,SALES!$A:$A,REPORT!$B$74,SALES!$F:$F,REPORT!$B108,SALES!$B:$B,REPORT!X$1)</f>
        <v>0</v>
      </c>
      <c r="Y108" s="28">
        <f>SUMIFS(SALES!$N:$N,SALES!$A:$A,REPORT!$B$74,SALES!$F:$F,REPORT!$B108,SALES!$B:$B,REPORT!Y$1)</f>
        <v>0</v>
      </c>
      <c r="Z108" s="28">
        <f>SUMIFS(SALES!$N:$N,SALES!$A:$A,REPORT!$B$74,SALES!$F:$F,REPORT!$B108,SALES!$B:$B,REPORT!Z$1)</f>
        <v>0</v>
      </c>
      <c r="AA108" s="28">
        <f>SUMIFS(SALES!$N:$N,SALES!$A:$A,REPORT!$B$74,SALES!$F:$F,REPORT!$B108,SALES!$B:$B,REPORT!AA$1)</f>
        <v>0</v>
      </c>
      <c r="AB108" s="28">
        <f>SUMIFS(SALES!$N:$N,SALES!$A:$A,REPORT!$B$74,SALES!$F:$F,REPORT!$B108,SALES!$B:$B,REPORT!AB$1)</f>
        <v>0</v>
      </c>
      <c r="AC108" s="28">
        <f>SUMIFS(SALES!$N:$N,SALES!$A:$A,REPORT!$B$74,SALES!$F:$F,REPORT!$B108,SALES!$B:$B,REPORT!AC$1)</f>
        <v>0</v>
      </c>
      <c r="AD108" s="28">
        <f>SUMIFS(SALES!$N:$N,SALES!$A:$A,REPORT!$B$74,SALES!$F:$F,REPORT!$B108,SALES!$B:$B,REPORT!AD$1)</f>
        <v>0</v>
      </c>
      <c r="AE108" s="28">
        <f>SUMIFS(SALES!$N:$N,SALES!$A:$A,REPORT!$B$74,SALES!$F:$F,REPORT!$B108,SALES!$B:$B,REPORT!AE$1)</f>
        <v>0</v>
      </c>
      <c r="AF108" s="28">
        <f>SUMIFS(SALES!$N:$N,SALES!$A:$A,REPORT!$B$74,SALES!$F:$F,REPORT!$B108,SALES!$B:$B,REPORT!AF$1)</f>
        <v>0</v>
      </c>
      <c r="AG108" s="28">
        <f>SUMIFS(SALES!$N:$N,SALES!$A:$A,REPORT!$B$74,SALES!$F:$F,REPORT!$B108,SALES!$B:$B,REPORT!AG$1)</f>
        <v>0</v>
      </c>
      <c r="AH108" s="28">
        <f>SUMIFS(SALES!$N:$N,SALES!$A:$A,REPORT!$B$74,SALES!$F:$F,REPORT!$B108,SALES!$B:$B,REPORT!AH$1)</f>
        <v>0</v>
      </c>
      <c r="AI108" s="28">
        <f>SUMIFS(SALES!$N:$N,SALES!$A:$A,REPORT!$B$74,SALES!$F:$F,REPORT!$B108,SALES!$B:$B,REPORT!AI$1)</f>
        <v>0</v>
      </c>
      <c r="AJ108" s="28">
        <f>SUMIFS(SALES!$N:$N,SALES!$A:$A,REPORT!$B$74,SALES!$F:$F,REPORT!$B108,SALES!$B:$B,REPORT!AJ$1)</f>
        <v>0</v>
      </c>
      <c r="AK108" s="28">
        <f>SUMIFS(SALES!$N:$N,SALES!$A:$A,REPORT!$B$74,SALES!$F:$F,REPORT!$B108,SALES!$B:$B,REPORT!AK$1)</f>
        <v>0</v>
      </c>
      <c r="AL108" s="28">
        <f>SUMIFS(SALES!$N:$N,SALES!$A:$A,REPORT!$B$74,SALES!$F:$F,REPORT!$B108,SALES!$B:$B,REPORT!AL$1)</f>
        <v>0</v>
      </c>
      <c r="AM108" s="28">
        <f>SUMIFS(SALES!$N:$N,SALES!$A:$A,REPORT!$B$74,SALES!$F:$F,REPORT!$B108,SALES!$B:$B,REPORT!AM$1)</f>
        <v>0</v>
      </c>
      <c r="AN108" s="28">
        <f>SUMIFS(SALES!$N:$N,SALES!$A:$A,REPORT!$B$74,SALES!$F:$F,REPORT!$B108,SALES!$B:$B,REPORT!AN$1)</f>
        <v>0</v>
      </c>
      <c r="AO108" s="28">
        <f>SUMIFS(SALES!$N:$N,SALES!$A:$A,REPORT!$B$74,SALES!$F:$F,REPORT!$B108,SALES!$B:$B,REPORT!AO$1)</f>
        <v>0</v>
      </c>
      <c r="AP108" s="28">
        <f>SUMIFS(SALES!$N:$N,SALES!$A:$A,REPORT!$B$74,SALES!$F:$F,REPORT!$B108,SALES!$B:$B,REPORT!AP$1)</f>
        <v>0</v>
      </c>
      <c r="AQ108" s="28">
        <f>SUMIFS(SALES!$N:$N,SALES!$A:$A,REPORT!$B$74,SALES!$F:$F,REPORT!$B108,SALES!$B:$B,REPORT!AQ$1)</f>
        <v>0</v>
      </c>
      <c r="AR108" s="28">
        <f>SUMIFS(SALES!$N:$N,SALES!$A:$A,REPORT!$B$74,SALES!$F:$F,REPORT!$B108,SALES!$B:$B,REPORT!AR$1)</f>
        <v>0</v>
      </c>
      <c r="AS108" s="28">
        <f>SUMIFS(SALES!$N:$N,SALES!$A:$A,REPORT!$B$74,SALES!$F:$F,REPORT!$B108,SALES!$B:$B,REPORT!AS$1)</f>
        <v>0</v>
      </c>
      <c r="AT108" s="28">
        <f>SUMIFS(SALES!$N:$N,SALES!$A:$A,REPORT!$B$74,SALES!$F:$F,REPORT!$B108,SALES!$B:$B,REPORT!AT$1)</f>
        <v>0</v>
      </c>
      <c r="AU108" s="28">
        <f>SUMIFS(SALES!$N:$N,SALES!$A:$A,REPORT!$B$74,SALES!$F:$F,REPORT!$B108,SALES!$B:$B,REPORT!AU$1)</f>
        <v>0</v>
      </c>
      <c r="AV108" s="28">
        <f>SUMIFS(SALES!$N:$N,SALES!$A:$A,REPORT!$B$74,SALES!$F:$F,REPORT!$B108,SALES!$B:$B,REPORT!AV$1)</f>
        <v>0</v>
      </c>
      <c r="AW108" s="28">
        <f>SUMIFS(SALES!$N:$N,SALES!$A:$A,REPORT!$B$74,SALES!$F:$F,REPORT!$B108,SALES!$B:$B,REPORT!AW$1)</f>
        <v>0</v>
      </c>
      <c r="AX108" s="28">
        <f>SUMIFS(SALES!$N:$N,SALES!$A:$A,REPORT!$B$74,SALES!$F:$F,REPORT!$B108,SALES!$B:$B,REPORT!AX$1)</f>
        <v>0</v>
      </c>
      <c r="AY108" s="28">
        <f>SUMIFS(SALES!$N:$N,SALES!$A:$A,REPORT!$B$74,SALES!$F:$F,REPORT!$B108,SALES!$B:$B,REPORT!AY$1)</f>
        <v>0</v>
      </c>
      <c r="AZ108" s="28">
        <f>SUMIFS(SALES!$N:$N,SALES!$A:$A,REPORT!$B$74,SALES!$F:$F,REPORT!$B108,SALES!$B:$B,REPORT!AZ$1)</f>
        <v>0</v>
      </c>
      <c r="BA108" s="28">
        <f>SUMIFS(SALES!$N:$N,SALES!$A:$A,REPORT!$B$74,SALES!$F:$F,REPORT!$B108,SALES!$B:$B,REPORT!BA$1)</f>
        <v>0</v>
      </c>
      <c r="BB108" s="28">
        <f>SUMIFS(SALES!$N:$N,SALES!$A:$A,REPORT!$B$74,SALES!$F:$F,REPORT!$B108,SALES!$B:$B,REPORT!BB$1)</f>
        <v>0</v>
      </c>
      <c r="BC108" s="28">
        <f>SUMIFS(SALES!$N:$N,SALES!$A:$A,REPORT!$B$74,SALES!$F:$F,REPORT!$B108,SALES!$B:$B,REPORT!BC$1)</f>
        <v>0</v>
      </c>
      <c r="BD108" s="28">
        <f>SUMIFS(SALES!$N:$N,SALES!$A:$A,REPORT!$B$74,SALES!$F:$F,REPORT!$B108,SALES!$B:$B,REPORT!BD$1)</f>
        <v>0</v>
      </c>
      <c r="BE108" s="28">
        <f>SUMIFS(SALES!$N:$N,SALES!$A:$A,REPORT!$B$74,SALES!$F:$F,REPORT!$B108,SALES!$B:$B,REPORT!BE$1)</f>
        <v>0</v>
      </c>
      <c r="BF108" s="28">
        <f>SUMIFS(SALES!$N:$N,SALES!$A:$A,REPORT!$B$74,SALES!$F:$F,REPORT!$B108,SALES!$B:$B,REPORT!BF$1)</f>
        <v>0</v>
      </c>
      <c r="BG108" s="28">
        <f>SUMIFS(SALES!$N:$N,SALES!$A:$A,REPORT!$B$74,SALES!$F:$F,REPORT!$B108,SALES!$B:$B,REPORT!BG$1)</f>
        <v>0</v>
      </c>
      <c r="BH108" s="28">
        <f>SUMIFS(SALES!$N:$N,SALES!$A:$A,REPORT!$B$74,SALES!$F:$F,REPORT!$B108,SALES!$B:$B,REPORT!BH$1)</f>
        <v>0</v>
      </c>
      <c r="BI108" s="28">
        <f>SUMIFS(SALES!$N:$N,SALES!$A:$A,REPORT!$B$74,SALES!$F:$F,REPORT!$B108,SALES!$B:$B,REPORT!BI$1)</f>
        <v>0</v>
      </c>
      <c r="BJ108" s="28">
        <f>SUMIFS(SALES!$N:$N,SALES!$A:$A,REPORT!$B$74,SALES!$F:$F,REPORT!$B108,SALES!$B:$B,REPORT!BJ$1)</f>
        <v>0</v>
      </c>
      <c r="BK108" s="28">
        <f>SUMIFS(SALES!$N:$N,SALES!$A:$A,REPORT!$B$74,SALES!$F:$F,REPORT!$B108,SALES!$B:$B,REPORT!BK$1)</f>
        <v>0</v>
      </c>
      <c r="BL108" s="28">
        <f>SUMIFS(SALES!$N:$N,SALES!$A:$A,REPORT!$B$74,SALES!$F:$F,REPORT!$B108,SALES!$B:$B,REPORT!BL$1)</f>
        <v>0</v>
      </c>
      <c r="BM108" s="28">
        <f>SUMIFS(SALES!$N:$N,SALES!$A:$A,REPORT!$B$74,SALES!$F:$F,REPORT!$B108,SALES!$B:$B,REPORT!BM$1)</f>
        <v>0</v>
      </c>
      <c r="BN108" s="28">
        <f>SUMIFS(SALES!$N:$N,SALES!$A:$A,REPORT!$B$74,SALES!$F:$F,REPORT!$B108,SALES!$B:$B,REPORT!BN$1)</f>
        <v>0</v>
      </c>
      <c r="BO108" s="28">
        <f>SUMIFS(SALES!$N:$N,SALES!$A:$A,REPORT!$B$74,SALES!$F:$F,REPORT!$B108,SALES!$B:$B,REPORT!BO$1)</f>
        <v>0</v>
      </c>
      <c r="BP108" s="28">
        <f>SUMIFS(SALES!$N:$N,SALES!$A:$A,REPORT!$B$74,SALES!$F:$F,REPORT!$B108,SALES!$B:$B,REPORT!BP$1)</f>
        <v>0</v>
      </c>
      <c r="BQ108" s="28">
        <f>SUMIFS(SALES!$N:$N,SALES!$A:$A,REPORT!$B$74,SALES!$F:$F,REPORT!$B108,SALES!$B:$B,REPORT!BQ$1)</f>
        <v>0</v>
      </c>
      <c r="BR108" s="28">
        <f>SUMIFS(SALES!$N:$N,SALES!$A:$A,REPORT!$B$74,SALES!$F:$F,REPORT!$B108,SALES!$B:$B,REPORT!BR$1)</f>
        <v>0</v>
      </c>
      <c r="BS108" s="28">
        <f>SUMIFS(SALES!$N:$N,SALES!$A:$A,REPORT!$B$74,SALES!$F:$F,REPORT!$B108,SALES!$B:$B,REPORT!BS$1)</f>
        <v>0</v>
      </c>
      <c r="BT108" s="28">
        <f>SUMIFS(SALES!$N:$N,SALES!$A:$A,REPORT!$B$74,SALES!$F:$F,REPORT!$B108,SALES!$B:$B,REPORT!BT$1)</f>
        <v>0</v>
      </c>
      <c r="BU108" s="28">
        <f>SUMIFS(SALES!$N:$N,SALES!$A:$A,REPORT!$B$74,SALES!$F:$F,REPORT!$B108,SALES!$B:$B,REPORT!BU$1)</f>
        <v>0</v>
      </c>
      <c r="BV108" s="28">
        <f>SUMIFS(SALES!$N:$N,SALES!$A:$A,REPORT!$B$74,SALES!$F:$F,REPORT!$B108,SALES!$B:$B,REPORT!BV$1)</f>
        <v>0</v>
      </c>
      <c r="BW108" s="28">
        <f>SUMIFS(SALES!$N:$N,SALES!$A:$A,REPORT!$B$74,SALES!$F:$F,REPORT!$B108,SALES!$B:$B,REPORT!BW$1)</f>
        <v>0</v>
      </c>
      <c r="BX108" s="28">
        <f>SUMIFS(SALES!$N:$N,SALES!$A:$A,REPORT!$B$74,SALES!$F:$F,REPORT!$B108,SALES!$B:$B,REPORT!BX$1)</f>
        <v>0</v>
      </c>
      <c r="BY108" s="28">
        <f>SUMIFS(SALES!$N:$N,SALES!$A:$A,REPORT!$B$74,SALES!$F:$F,REPORT!$B108,SALES!$B:$B,REPORT!BY$1)</f>
        <v>0</v>
      </c>
      <c r="BZ108" s="28">
        <f>SUMIFS(SALES!$N:$N,SALES!$A:$A,REPORT!$B$74,SALES!$F:$F,REPORT!$B108,SALES!$B:$B,REPORT!BZ$1)</f>
        <v>0</v>
      </c>
      <c r="CA108" s="28">
        <f>SUMIFS(SALES!$N:$N,SALES!$A:$A,REPORT!$B$74,SALES!$F:$F,REPORT!$B108,SALES!$B:$B,REPORT!CA$1)</f>
        <v>0</v>
      </c>
      <c r="CB108" s="28">
        <f>SUMIFS(SALES!$N:$N,SALES!$A:$A,REPORT!$B$74,SALES!$F:$F,REPORT!$B108,SALES!$B:$B,REPORT!CB$1)</f>
        <v>0</v>
      </c>
      <c r="CC108" s="28">
        <f>SUMIFS(SALES!$N:$N,SALES!$A:$A,REPORT!$B$74,SALES!$F:$F,REPORT!$B108,SALES!$B:$B,REPORT!CC$1)</f>
        <v>0</v>
      </c>
    </row>
    <row r="109" spans="1:81" x14ac:dyDescent="0.3">
      <c r="A109" s="20" t="s">
        <v>581</v>
      </c>
      <c r="B109" s="19" t="s">
        <v>1</v>
      </c>
      <c r="C109" s="12">
        <f>G109+H109+I109+F109+E109+D109</f>
        <v>0</v>
      </c>
      <c r="D109" s="12">
        <f>SUM(M109:Q109)</f>
        <v>0</v>
      </c>
      <c r="E109" s="12">
        <f>SUM(R109:AC109)</f>
        <v>0</v>
      </c>
      <c r="F109" s="12">
        <f>SUM(AD109:AO109)</f>
        <v>0</v>
      </c>
      <c r="G109" s="61">
        <f>SUM(AP109:BA109)</f>
        <v>0</v>
      </c>
      <c r="H109" s="61">
        <f>SUM(BB109:BM109)</f>
        <v>0</v>
      </c>
      <c r="I109" s="61">
        <f>SUM(BN109:BY109)</f>
        <v>0</v>
      </c>
      <c r="J109" s="61">
        <f>SUM(BZ109:CK109)</f>
        <v>0</v>
      </c>
      <c r="K109" s="61"/>
      <c r="L109" s="61"/>
      <c r="M109" s="28">
        <f>SUMIFS(SALES!$N:$N,SALES!$A:$A,REPORT!$B$74,SALES!$F:$F,REPORT!$B109,SALES!$B:$B,REPORT!M$1)</f>
        <v>0</v>
      </c>
      <c r="N109" s="28">
        <f>SUMIFS(SALES!$N:$N,SALES!$A:$A,REPORT!$B$74,SALES!$F:$F,REPORT!$B109,SALES!$B:$B,REPORT!N$1)</f>
        <v>0</v>
      </c>
      <c r="O109" s="28">
        <f>SUMIFS(SALES!$N:$N,SALES!$A:$A,REPORT!$B$74,SALES!$F:$F,REPORT!$B109,SALES!$B:$B,REPORT!O$1)</f>
        <v>0</v>
      </c>
      <c r="P109" s="28">
        <f>SUMIFS(SALES!$N:$N,SALES!$A:$A,REPORT!$B$74,SALES!$F:$F,REPORT!$B109,SALES!$B:$B,REPORT!P$1)</f>
        <v>0</v>
      </c>
      <c r="Q109" s="28">
        <f>SUMIFS(SALES!$N:$N,SALES!$A:$A,REPORT!$B$74,SALES!$F:$F,REPORT!$B109,SALES!$B:$B,REPORT!Q$1)</f>
        <v>0</v>
      </c>
      <c r="R109" s="28">
        <f>SUMIFS(SALES!$N:$N,SALES!$A:$A,REPORT!$B$74,SALES!$F:$F,REPORT!$B109,SALES!$B:$B,REPORT!R$1)</f>
        <v>0</v>
      </c>
      <c r="S109" s="28">
        <f>SUMIFS(SALES!$N:$N,SALES!$A:$A,REPORT!$B$74,SALES!$F:$F,REPORT!$B109,SALES!$B:$B,REPORT!S$1)</f>
        <v>0</v>
      </c>
      <c r="T109" s="28">
        <f>SUMIFS(SALES!$N:$N,SALES!$A:$A,REPORT!$B$74,SALES!$F:$F,REPORT!$B109,SALES!$B:$B,REPORT!T$1)</f>
        <v>0</v>
      </c>
      <c r="U109" s="28">
        <f>SUMIFS(SALES!$N:$N,SALES!$A:$A,REPORT!$B$74,SALES!$F:$F,REPORT!$B109,SALES!$B:$B,REPORT!U$1)</f>
        <v>0</v>
      </c>
      <c r="V109" s="28">
        <f>SUMIFS(SALES!$N:$N,SALES!$A:$A,REPORT!$B$74,SALES!$F:$F,REPORT!$B109,SALES!$B:$B,REPORT!V$1)</f>
        <v>0</v>
      </c>
      <c r="W109" s="28">
        <f>SUMIFS(SALES!$N:$N,SALES!$A:$A,REPORT!$B$74,SALES!$F:$F,REPORT!$B109,SALES!$B:$B,REPORT!W$1)</f>
        <v>0</v>
      </c>
      <c r="X109" s="28">
        <f>SUMIFS(SALES!$N:$N,SALES!$A:$A,REPORT!$B$74,SALES!$F:$F,REPORT!$B109,SALES!$B:$B,REPORT!X$1)</f>
        <v>0</v>
      </c>
      <c r="Y109" s="28">
        <f>SUMIFS(SALES!$N:$N,SALES!$A:$A,REPORT!$B$74,SALES!$F:$F,REPORT!$B109,SALES!$B:$B,REPORT!Y$1)</f>
        <v>0</v>
      </c>
      <c r="Z109" s="28">
        <f>SUMIFS(SALES!$N:$N,SALES!$A:$A,REPORT!$B$74,SALES!$F:$F,REPORT!$B109,SALES!$B:$B,REPORT!Z$1)</f>
        <v>0</v>
      </c>
      <c r="AA109" s="28">
        <f>SUMIFS(SALES!$N:$N,SALES!$A:$A,REPORT!$B$74,SALES!$F:$F,REPORT!$B109,SALES!$B:$B,REPORT!AA$1)</f>
        <v>0</v>
      </c>
      <c r="AB109" s="28">
        <f>SUMIFS(SALES!$N:$N,SALES!$A:$A,REPORT!$B$74,SALES!$F:$F,REPORT!$B109,SALES!$B:$B,REPORT!AB$1)</f>
        <v>0</v>
      </c>
      <c r="AC109" s="28">
        <f>SUMIFS(SALES!$N:$N,SALES!$A:$A,REPORT!$B$74,SALES!$F:$F,REPORT!$B109,SALES!$B:$B,REPORT!AC$1)</f>
        <v>0</v>
      </c>
      <c r="AD109" s="28">
        <f>SUMIFS(SALES!$N:$N,SALES!$A:$A,REPORT!$B$74,SALES!$F:$F,REPORT!$B109,SALES!$B:$B,REPORT!AD$1)</f>
        <v>0</v>
      </c>
      <c r="AE109" s="28">
        <f>SUMIFS(SALES!$N:$N,SALES!$A:$A,REPORT!$B$74,SALES!$F:$F,REPORT!$B109,SALES!$B:$B,REPORT!AE$1)</f>
        <v>0</v>
      </c>
      <c r="AF109" s="28">
        <f>SUMIFS(SALES!$N:$N,SALES!$A:$A,REPORT!$B$74,SALES!$F:$F,REPORT!$B109,SALES!$B:$B,REPORT!AF$1)</f>
        <v>0</v>
      </c>
      <c r="AG109" s="28">
        <f>SUMIFS(SALES!$N:$N,SALES!$A:$A,REPORT!$B$74,SALES!$F:$F,REPORT!$B109,SALES!$B:$B,REPORT!AG$1)</f>
        <v>0</v>
      </c>
      <c r="AH109" s="28">
        <f>SUMIFS(SALES!$N:$N,SALES!$A:$A,REPORT!$B$74,SALES!$F:$F,REPORT!$B109,SALES!$B:$B,REPORT!AH$1)</f>
        <v>0</v>
      </c>
      <c r="AI109" s="28">
        <f>SUMIFS(SALES!$N:$N,SALES!$A:$A,REPORT!$B$74,SALES!$F:$F,REPORT!$B109,SALES!$B:$B,REPORT!AI$1)</f>
        <v>0</v>
      </c>
      <c r="AJ109" s="28">
        <f>SUMIFS(SALES!$N:$N,SALES!$A:$A,REPORT!$B$74,SALES!$F:$F,REPORT!$B109,SALES!$B:$B,REPORT!AJ$1)</f>
        <v>0</v>
      </c>
      <c r="AK109" s="28">
        <f>SUMIFS(SALES!$N:$N,SALES!$A:$A,REPORT!$B$74,SALES!$F:$F,REPORT!$B109,SALES!$B:$B,REPORT!AK$1)</f>
        <v>0</v>
      </c>
      <c r="AL109" s="28">
        <f>SUMIFS(SALES!$N:$N,SALES!$A:$A,REPORT!$B$74,SALES!$F:$F,REPORT!$B109,SALES!$B:$B,REPORT!AL$1)</f>
        <v>0</v>
      </c>
      <c r="AM109" s="28">
        <f>SUMIFS(SALES!$N:$N,SALES!$A:$A,REPORT!$B$74,SALES!$F:$F,REPORT!$B109,SALES!$B:$B,REPORT!AM$1)</f>
        <v>0</v>
      </c>
      <c r="AN109" s="28">
        <f>SUMIFS(SALES!$N:$N,SALES!$A:$A,REPORT!$B$74,SALES!$F:$F,REPORT!$B109,SALES!$B:$B,REPORT!AN$1)</f>
        <v>0</v>
      </c>
      <c r="AO109" s="28">
        <f>SUMIFS(SALES!$N:$N,SALES!$A:$A,REPORT!$B$74,SALES!$F:$F,REPORT!$B109,SALES!$B:$B,REPORT!AO$1)</f>
        <v>0</v>
      </c>
      <c r="AP109" s="28">
        <f>SUMIFS(SALES!$N:$N,SALES!$A:$A,REPORT!$B$74,SALES!$F:$F,REPORT!$B109,SALES!$B:$B,REPORT!AP$1)</f>
        <v>0</v>
      </c>
      <c r="AQ109" s="28">
        <f>SUMIFS(SALES!$N:$N,SALES!$A:$A,REPORT!$B$74,SALES!$F:$F,REPORT!$B109,SALES!$B:$B,REPORT!AQ$1)</f>
        <v>0</v>
      </c>
      <c r="AR109" s="28">
        <f>SUMIFS(SALES!$N:$N,SALES!$A:$A,REPORT!$B$74,SALES!$F:$F,REPORT!$B109,SALES!$B:$B,REPORT!AR$1)</f>
        <v>0</v>
      </c>
      <c r="AS109" s="28">
        <f>SUMIFS(SALES!$N:$N,SALES!$A:$A,REPORT!$B$74,SALES!$F:$F,REPORT!$B109,SALES!$B:$B,REPORT!AS$1)</f>
        <v>0</v>
      </c>
      <c r="AT109" s="28">
        <f>SUMIFS(SALES!$N:$N,SALES!$A:$A,REPORT!$B$74,SALES!$F:$F,REPORT!$B109,SALES!$B:$B,REPORT!AT$1)</f>
        <v>0</v>
      </c>
      <c r="AU109" s="28">
        <f>SUMIFS(SALES!$N:$N,SALES!$A:$A,REPORT!$B$74,SALES!$F:$F,REPORT!$B109,SALES!$B:$B,REPORT!AU$1)</f>
        <v>0</v>
      </c>
      <c r="AV109" s="28">
        <f>SUMIFS(SALES!$N:$N,SALES!$A:$A,REPORT!$B$74,SALES!$F:$F,REPORT!$B109,SALES!$B:$B,REPORT!AV$1)</f>
        <v>0</v>
      </c>
      <c r="AW109" s="28">
        <f>SUMIFS(SALES!$N:$N,SALES!$A:$A,REPORT!$B$74,SALES!$F:$F,REPORT!$B109,SALES!$B:$B,REPORT!AW$1)</f>
        <v>0</v>
      </c>
      <c r="AX109" s="28">
        <f>SUMIFS(SALES!$N:$N,SALES!$A:$A,REPORT!$B$74,SALES!$F:$F,REPORT!$B109,SALES!$B:$B,REPORT!AX$1)</f>
        <v>0</v>
      </c>
      <c r="AY109" s="28">
        <f>SUMIFS(SALES!$N:$N,SALES!$A:$A,REPORT!$B$74,SALES!$F:$F,REPORT!$B109,SALES!$B:$B,REPORT!AY$1)</f>
        <v>0</v>
      </c>
      <c r="AZ109" s="28">
        <f>SUMIFS(SALES!$N:$N,SALES!$A:$A,REPORT!$B$74,SALES!$F:$F,REPORT!$B109,SALES!$B:$B,REPORT!AZ$1)</f>
        <v>0</v>
      </c>
      <c r="BA109" s="28">
        <f>SUMIFS(SALES!$N:$N,SALES!$A:$A,REPORT!$B$74,SALES!$F:$F,REPORT!$B109,SALES!$B:$B,REPORT!BA$1)</f>
        <v>0</v>
      </c>
      <c r="BB109" s="28">
        <f>SUMIFS(SALES!$N:$N,SALES!$A:$A,REPORT!$B$74,SALES!$F:$F,REPORT!$B109,SALES!$B:$B,REPORT!BB$1)</f>
        <v>0</v>
      </c>
      <c r="BC109" s="28">
        <f>SUMIFS(SALES!$N:$N,SALES!$A:$A,REPORT!$B$74,SALES!$F:$F,REPORT!$B109,SALES!$B:$B,REPORT!BC$1)</f>
        <v>0</v>
      </c>
      <c r="BD109" s="28">
        <f>SUMIFS(SALES!$N:$N,SALES!$A:$A,REPORT!$B$74,SALES!$F:$F,REPORT!$B109,SALES!$B:$B,REPORT!BD$1)</f>
        <v>0</v>
      </c>
      <c r="BE109" s="28">
        <f>SUMIFS(SALES!$N:$N,SALES!$A:$A,REPORT!$B$74,SALES!$F:$F,REPORT!$B109,SALES!$B:$B,REPORT!BE$1)</f>
        <v>0</v>
      </c>
      <c r="BF109" s="28">
        <f>SUMIFS(SALES!$N:$N,SALES!$A:$A,REPORT!$B$74,SALES!$F:$F,REPORT!$B109,SALES!$B:$B,REPORT!BF$1)</f>
        <v>0</v>
      </c>
      <c r="BG109" s="28">
        <f>SUMIFS(SALES!$N:$N,SALES!$A:$A,REPORT!$B$74,SALES!$F:$F,REPORT!$B109,SALES!$B:$B,REPORT!BG$1)</f>
        <v>0</v>
      </c>
      <c r="BH109" s="28">
        <f>SUMIFS(SALES!$N:$N,SALES!$A:$A,REPORT!$B$74,SALES!$F:$F,REPORT!$B109,SALES!$B:$B,REPORT!BH$1)</f>
        <v>0</v>
      </c>
      <c r="BI109" s="28">
        <f>SUMIFS(SALES!$N:$N,SALES!$A:$A,REPORT!$B$74,SALES!$F:$F,REPORT!$B109,SALES!$B:$B,REPORT!BI$1)</f>
        <v>0</v>
      </c>
      <c r="BJ109" s="28">
        <f>SUMIFS(SALES!$N:$N,SALES!$A:$A,REPORT!$B$74,SALES!$F:$F,REPORT!$B109,SALES!$B:$B,REPORT!BJ$1)</f>
        <v>0</v>
      </c>
      <c r="BK109" s="28">
        <f>SUMIFS(SALES!$N:$N,SALES!$A:$A,REPORT!$B$74,SALES!$F:$F,REPORT!$B109,SALES!$B:$B,REPORT!BK$1)</f>
        <v>0</v>
      </c>
      <c r="BL109" s="28">
        <f>SUMIFS(SALES!$N:$N,SALES!$A:$A,REPORT!$B$74,SALES!$F:$F,REPORT!$B109,SALES!$B:$B,REPORT!BL$1)</f>
        <v>0</v>
      </c>
      <c r="BM109" s="28">
        <f>SUMIFS(SALES!$N:$N,SALES!$A:$A,REPORT!$B$74,SALES!$F:$F,REPORT!$B109,SALES!$B:$B,REPORT!BM$1)</f>
        <v>0</v>
      </c>
      <c r="BN109" s="28">
        <f>SUMIFS(SALES!$N:$N,SALES!$A:$A,REPORT!$B$74,SALES!$F:$F,REPORT!$B109,SALES!$B:$B,REPORT!BN$1)</f>
        <v>0</v>
      </c>
      <c r="BO109" s="28">
        <f>SUMIFS(SALES!$N:$N,SALES!$A:$A,REPORT!$B$74,SALES!$F:$F,REPORT!$B109,SALES!$B:$B,REPORT!BO$1)</f>
        <v>0</v>
      </c>
      <c r="BP109" s="28">
        <f>SUMIFS(SALES!$N:$N,SALES!$A:$A,REPORT!$B$74,SALES!$F:$F,REPORT!$B109,SALES!$B:$B,REPORT!BP$1)</f>
        <v>0</v>
      </c>
      <c r="BQ109" s="28">
        <f>SUMIFS(SALES!$N:$N,SALES!$A:$A,REPORT!$B$74,SALES!$F:$F,REPORT!$B109,SALES!$B:$B,REPORT!BQ$1)</f>
        <v>0</v>
      </c>
      <c r="BR109" s="28">
        <f>SUMIFS(SALES!$N:$N,SALES!$A:$A,REPORT!$B$74,SALES!$F:$F,REPORT!$B109,SALES!$B:$B,REPORT!BR$1)</f>
        <v>0</v>
      </c>
      <c r="BS109" s="28">
        <f>SUMIFS(SALES!$N:$N,SALES!$A:$A,REPORT!$B$74,SALES!$F:$F,REPORT!$B109,SALES!$B:$B,REPORT!BS$1)</f>
        <v>0</v>
      </c>
      <c r="BT109" s="28">
        <f>SUMIFS(SALES!$N:$N,SALES!$A:$A,REPORT!$B$74,SALES!$F:$F,REPORT!$B109,SALES!$B:$B,REPORT!BT$1)</f>
        <v>0</v>
      </c>
      <c r="BU109" s="28">
        <f>SUMIFS(SALES!$N:$N,SALES!$A:$A,REPORT!$B$74,SALES!$F:$F,REPORT!$B109,SALES!$B:$B,REPORT!BU$1)</f>
        <v>0</v>
      </c>
      <c r="BV109" s="28">
        <f>SUMIFS(SALES!$N:$N,SALES!$A:$A,REPORT!$B$74,SALES!$F:$F,REPORT!$B109,SALES!$B:$B,REPORT!BV$1)</f>
        <v>0</v>
      </c>
      <c r="BW109" s="28">
        <f>SUMIFS(SALES!$N:$N,SALES!$A:$A,REPORT!$B$74,SALES!$F:$F,REPORT!$B109,SALES!$B:$B,REPORT!BW$1)</f>
        <v>0</v>
      </c>
      <c r="BX109" s="28">
        <f>SUMIFS(SALES!$N:$N,SALES!$A:$A,REPORT!$B$74,SALES!$F:$F,REPORT!$B109,SALES!$B:$B,REPORT!BX$1)</f>
        <v>0</v>
      </c>
      <c r="BY109" s="28">
        <f>SUMIFS(SALES!$N:$N,SALES!$A:$A,REPORT!$B$74,SALES!$F:$F,REPORT!$B109,SALES!$B:$B,REPORT!BY$1)</f>
        <v>0</v>
      </c>
      <c r="BZ109" s="28">
        <f>SUMIFS(SALES!$N:$N,SALES!$A:$A,REPORT!$B$74,SALES!$F:$F,REPORT!$B109,SALES!$B:$B,REPORT!BZ$1)</f>
        <v>0</v>
      </c>
      <c r="CA109" s="28">
        <f>SUMIFS(SALES!$N:$N,SALES!$A:$A,REPORT!$B$74,SALES!$F:$F,REPORT!$B109,SALES!$B:$B,REPORT!CA$1)</f>
        <v>0</v>
      </c>
      <c r="CB109" s="28">
        <f>SUMIFS(SALES!$N:$N,SALES!$A:$A,REPORT!$B$74,SALES!$F:$F,REPORT!$B109,SALES!$B:$B,REPORT!CB$1)</f>
        <v>0</v>
      </c>
      <c r="CC109" s="28">
        <f>SUMIFS(SALES!$N:$N,SALES!$A:$A,REPORT!$B$74,SALES!$F:$F,REPORT!$B109,SALES!$B:$B,REPORT!CC$1)</f>
        <v>0</v>
      </c>
    </row>
    <row r="110" spans="1:81" x14ac:dyDescent="0.3">
      <c r="A110" s="18" t="s">
        <v>581</v>
      </c>
      <c r="B110" s="18" t="s">
        <v>416</v>
      </c>
      <c r="C110" s="60">
        <f t="shared" ref="C110:AH110" si="153">SUM(C111:C115)</f>
        <v>24766211.059999999</v>
      </c>
      <c r="D110" s="11">
        <f t="shared" si="153"/>
        <v>0</v>
      </c>
      <c r="E110" s="11">
        <f t="shared" si="153"/>
        <v>0</v>
      </c>
      <c r="F110" s="11">
        <f t="shared" si="153"/>
        <v>2114620</v>
      </c>
      <c r="G110" s="60">
        <f t="shared" si="153"/>
        <v>7739324</v>
      </c>
      <c r="H110" s="60">
        <f t="shared" si="153"/>
        <v>4911397.38</v>
      </c>
      <c r="I110" s="60">
        <f t="shared" si="153"/>
        <v>10000869.68</v>
      </c>
      <c r="J110" s="60">
        <f t="shared" si="153"/>
        <v>2407708</v>
      </c>
      <c r="K110" s="60">
        <f t="shared" si="153"/>
        <v>0</v>
      </c>
      <c r="L110" s="60">
        <f t="shared" si="153"/>
        <v>0</v>
      </c>
      <c r="M110" s="29">
        <f t="shared" si="153"/>
        <v>0</v>
      </c>
      <c r="N110" s="29">
        <f t="shared" si="153"/>
        <v>0</v>
      </c>
      <c r="O110" s="29">
        <f t="shared" si="153"/>
        <v>0</v>
      </c>
      <c r="P110" s="29">
        <f t="shared" si="153"/>
        <v>0</v>
      </c>
      <c r="Q110" s="29">
        <f t="shared" si="153"/>
        <v>0</v>
      </c>
      <c r="R110" s="29">
        <f t="shared" si="153"/>
        <v>0</v>
      </c>
      <c r="S110" s="29">
        <f t="shared" si="153"/>
        <v>0</v>
      </c>
      <c r="T110" s="29">
        <f t="shared" si="153"/>
        <v>0</v>
      </c>
      <c r="U110" s="29">
        <f t="shared" si="153"/>
        <v>0</v>
      </c>
      <c r="V110" s="29">
        <f t="shared" si="153"/>
        <v>0</v>
      </c>
      <c r="W110" s="29">
        <f t="shared" si="153"/>
        <v>0</v>
      </c>
      <c r="X110" s="29">
        <f t="shared" si="153"/>
        <v>0</v>
      </c>
      <c r="Y110" s="29">
        <f t="shared" si="153"/>
        <v>0</v>
      </c>
      <c r="Z110" s="29">
        <f t="shared" si="153"/>
        <v>0</v>
      </c>
      <c r="AA110" s="29">
        <f t="shared" si="153"/>
        <v>0</v>
      </c>
      <c r="AB110" s="29">
        <f t="shared" si="153"/>
        <v>0</v>
      </c>
      <c r="AC110" s="29">
        <f t="shared" si="153"/>
        <v>0</v>
      </c>
      <c r="AD110" s="29">
        <f t="shared" si="153"/>
        <v>112900</v>
      </c>
      <c r="AE110" s="29">
        <f t="shared" si="153"/>
        <v>0</v>
      </c>
      <c r="AF110" s="29">
        <f t="shared" si="153"/>
        <v>101796</v>
      </c>
      <c r="AG110" s="29">
        <f t="shared" si="153"/>
        <v>0</v>
      </c>
      <c r="AH110" s="29">
        <f t="shared" si="153"/>
        <v>50100</v>
      </c>
      <c r="AI110" s="29">
        <f t="shared" ref="AI110:BN110" si="154">SUM(AI111:AI115)</f>
        <v>0</v>
      </c>
      <c r="AJ110" s="29">
        <f t="shared" si="154"/>
        <v>0</v>
      </c>
      <c r="AK110" s="29">
        <f t="shared" si="154"/>
        <v>308567</v>
      </c>
      <c r="AL110" s="29">
        <f t="shared" si="154"/>
        <v>675767</v>
      </c>
      <c r="AM110" s="29">
        <f t="shared" si="154"/>
        <v>185806</v>
      </c>
      <c r="AN110" s="29">
        <f t="shared" si="154"/>
        <v>122955</v>
      </c>
      <c r="AO110" s="29">
        <f t="shared" si="154"/>
        <v>556729</v>
      </c>
      <c r="AP110" s="29">
        <f t="shared" si="154"/>
        <v>1112654</v>
      </c>
      <c r="AQ110" s="29">
        <f t="shared" si="154"/>
        <v>802362</v>
      </c>
      <c r="AR110" s="29">
        <f t="shared" si="154"/>
        <v>742632</v>
      </c>
      <c r="AS110" s="29">
        <f t="shared" si="154"/>
        <v>571879</v>
      </c>
      <c r="AT110" s="29">
        <f t="shared" si="154"/>
        <v>1009111</v>
      </c>
      <c r="AU110" s="29">
        <f t="shared" si="154"/>
        <v>452564</v>
      </c>
      <c r="AV110" s="29">
        <f t="shared" si="154"/>
        <v>231139</v>
      </c>
      <c r="AW110" s="29">
        <f t="shared" si="154"/>
        <v>619298</v>
      </c>
      <c r="AX110" s="29">
        <f t="shared" si="154"/>
        <v>413925</v>
      </c>
      <c r="AY110" s="29">
        <f t="shared" si="154"/>
        <v>503583</v>
      </c>
      <c r="AZ110" s="29">
        <f t="shared" si="154"/>
        <v>906771</v>
      </c>
      <c r="BA110" s="29">
        <f t="shared" si="154"/>
        <v>373406</v>
      </c>
      <c r="BB110" s="29">
        <f t="shared" si="154"/>
        <v>653526</v>
      </c>
      <c r="BC110" s="29">
        <f t="shared" si="154"/>
        <v>364346</v>
      </c>
      <c r="BD110" s="29">
        <f t="shared" si="154"/>
        <v>72546</v>
      </c>
      <c r="BE110" s="29">
        <f t="shared" si="154"/>
        <v>351600</v>
      </c>
      <c r="BF110" s="29">
        <f t="shared" si="154"/>
        <v>174555</v>
      </c>
      <c r="BG110" s="29">
        <f t="shared" si="154"/>
        <v>229307</v>
      </c>
      <c r="BH110" s="29">
        <f t="shared" si="154"/>
        <v>871456</v>
      </c>
      <c r="BI110" s="29">
        <f t="shared" si="154"/>
        <v>431889</v>
      </c>
      <c r="BJ110" s="29">
        <f t="shared" si="154"/>
        <v>871474</v>
      </c>
      <c r="BK110" s="29">
        <f t="shared" si="154"/>
        <v>188435</v>
      </c>
      <c r="BL110" s="29">
        <f t="shared" si="154"/>
        <v>524121</v>
      </c>
      <c r="BM110" s="29">
        <f t="shared" si="154"/>
        <v>178142.38</v>
      </c>
      <c r="BN110" s="29">
        <f t="shared" si="154"/>
        <v>49000</v>
      </c>
      <c r="BO110" s="29">
        <f t="shared" ref="BO110:CA110" si="155">SUM(BO111:BO115)</f>
        <v>207538</v>
      </c>
      <c r="BP110" s="29">
        <f t="shared" si="155"/>
        <v>990210</v>
      </c>
      <c r="BQ110" s="29">
        <f t="shared" si="155"/>
        <v>234030</v>
      </c>
      <c r="BR110" s="29">
        <f t="shared" si="155"/>
        <v>713919</v>
      </c>
      <c r="BS110" s="29">
        <f t="shared" si="155"/>
        <v>978170.67999999993</v>
      </c>
      <c r="BT110" s="29">
        <f t="shared" si="155"/>
        <v>709192</v>
      </c>
      <c r="BU110" s="29">
        <f t="shared" si="155"/>
        <v>878130</v>
      </c>
      <c r="BV110" s="29">
        <f t="shared" si="155"/>
        <v>1423633</v>
      </c>
      <c r="BW110" s="29">
        <f t="shared" si="155"/>
        <v>1689349</v>
      </c>
      <c r="BX110" s="29">
        <f t="shared" si="155"/>
        <v>1159278</v>
      </c>
      <c r="BY110" s="29">
        <f t="shared" si="155"/>
        <v>968420</v>
      </c>
      <c r="BZ110" s="29">
        <f t="shared" si="155"/>
        <v>829131</v>
      </c>
      <c r="CA110" s="29">
        <f t="shared" si="155"/>
        <v>625974</v>
      </c>
      <c r="CB110" s="29">
        <f t="shared" ref="CB110:CC110" si="156">SUM(CB111:CB115)</f>
        <v>432702</v>
      </c>
      <c r="CC110" s="29">
        <f t="shared" si="156"/>
        <v>519901</v>
      </c>
    </row>
    <row r="111" spans="1:81" x14ac:dyDescent="0.3">
      <c r="A111" s="20" t="s">
        <v>581</v>
      </c>
      <c r="B111" s="19" t="s">
        <v>412</v>
      </c>
      <c r="C111" s="12">
        <f>G111+H111+I111+F111+E111+D111</f>
        <v>22863918.059999999</v>
      </c>
      <c r="D111" s="12">
        <f>SUM(M111:Q111)</f>
        <v>0</v>
      </c>
      <c r="E111" s="12">
        <f>SUM(R111:AC111)</f>
        <v>0</v>
      </c>
      <c r="F111" s="12">
        <f>SUM(AD111:AO111)</f>
        <v>2093620</v>
      </c>
      <c r="G111" s="61">
        <f>SUM(AP111:BA111)</f>
        <v>7449426</v>
      </c>
      <c r="H111" s="61">
        <f>SUM(BB111:BM111)</f>
        <v>4527692.38</v>
      </c>
      <c r="I111" s="61">
        <f>SUM(BN111:BY111)</f>
        <v>8793179.6799999997</v>
      </c>
      <c r="J111" s="61">
        <f>SUM(BZ111:CK111)</f>
        <v>2081078</v>
      </c>
      <c r="K111" s="61"/>
      <c r="L111" s="61"/>
      <c r="M111" s="28">
        <f>SUMIFS(SALES!$N:$N,SALES!$A:$A,REPORT!$B$80,SALES!$F:$F,REPORT!$B111,SALES!$B:$B,REPORT!M$1)</f>
        <v>0</v>
      </c>
      <c r="N111" s="28">
        <f>SUMIFS(SALES!$N:$N,SALES!$A:$A,REPORT!$B$80,SALES!$F:$F,REPORT!$B111,SALES!$B:$B,REPORT!N$1)</f>
        <v>0</v>
      </c>
      <c r="O111" s="28">
        <f>SUMIFS(SALES!$N:$N,SALES!$A:$A,REPORT!$B$80,SALES!$F:$F,REPORT!$B111,SALES!$B:$B,REPORT!O$1)</f>
        <v>0</v>
      </c>
      <c r="P111" s="28">
        <f>SUMIFS(SALES!$N:$N,SALES!$A:$A,REPORT!$B$80,SALES!$F:$F,REPORT!$B111,SALES!$B:$B,REPORT!P$1)</f>
        <v>0</v>
      </c>
      <c r="Q111" s="28">
        <f>SUMIFS(SALES!$N:$N,SALES!$A:$A,REPORT!$B$80,SALES!$F:$F,REPORT!$B111,SALES!$B:$B,REPORT!Q$1)</f>
        <v>0</v>
      </c>
      <c r="R111" s="28">
        <f>SUMIFS(SALES!$N:$N,SALES!$A:$A,REPORT!$B$80,SALES!$F:$F,REPORT!$B111,SALES!$B:$B,REPORT!R$1)</f>
        <v>0</v>
      </c>
      <c r="S111" s="28">
        <f>SUMIFS(SALES!$N:$N,SALES!$A:$A,REPORT!$B$80,SALES!$F:$F,REPORT!$B111,SALES!$B:$B,REPORT!S$1)</f>
        <v>0</v>
      </c>
      <c r="T111" s="28">
        <f>SUMIFS(SALES!$N:$N,SALES!$A:$A,REPORT!$B$80,SALES!$F:$F,REPORT!$B111,SALES!$B:$B,REPORT!T$1)</f>
        <v>0</v>
      </c>
      <c r="U111" s="28">
        <f>SUMIFS(SALES!$N:$N,SALES!$A:$A,REPORT!$B$80,SALES!$F:$F,REPORT!$B111,SALES!$B:$B,REPORT!U$1)</f>
        <v>0</v>
      </c>
      <c r="V111" s="28">
        <f>SUMIFS(SALES!$N:$N,SALES!$A:$A,REPORT!$B$80,SALES!$F:$F,REPORT!$B111,SALES!$B:$B,REPORT!V$1)</f>
        <v>0</v>
      </c>
      <c r="W111" s="28">
        <f>SUMIFS(SALES!$N:$N,SALES!$A:$A,REPORT!$B$80,SALES!$F:$F,REPORT!$B111,SALES!$B:$B,REPORT!W$1)</f>
        <v>0</v>
      </c>
      <c r="X111" s="28">
        <f>SUMIFS(SALES!$N:$N,SALES!$A:$A,REPORT!$B$80,SALES!$F:$F,REPORT!$B111,SALES!$B:$B,REPORT!X$1)</f>
        <v>0</v>
      </c>
      <c r="Y111" s="28">
        <f>SUMIFS(SALES!$N:$N,SALES!$A:$A,REPORT!$B$80,SALES!$F:$F,REPORT!$B111,SALES!$B:$B,REPORT!Y$1)</f>
        <v>0</v>
      </c>
      <c r="Z111" s="28">
        <f>SUMIFS(SALES!$N:$N,SALES!$A:$A,REPORT!$B$80,SALES!$F:$F,REPORT!$B111,SALES!$B:$B,REPORT!Z$1)</f>
        <v>0</v>
      </c>
      <c r="AA111" s="28">
        <f>SUMIFS(SALES!$N:$N,SALES!$A:$A,REPORT!$B$80,SALES!$F:$F,REPORT!$B111,SALES!$B:$B,REPORT!AA$1)</f>
        <v>0</v>
      </c>
      <c r="AB111" s="28">
        <f>SUMIFS(SALES!$N:$N,SALES!$A:$A,REPORT!$B$80,SALES!$F:$F,REPORT!$B111,SALES!$B:$B,REPORT!AB$1)</f>
        <v>0</v>
      </c>
      <c r="AC111" s="28">
        <f>SUMIFS(SALES!$N:$N,SALES!$A:$A,REPORT!$B$80,SALES!$F:$F,REPORT!$B111,SALES!$B:$B,REPORT!AC$1)</f>
        <v>0</v>
      </c>
      <c r="AD111" s="28">
        <f>SUMIFS(SALES!$N:$N,SALES!$A:$A,REPORT!$B$80,SALES!$F:$F,REPORT!$B111,SALES!$B:$B,REPORT!AD$1)</f>
        <v>112900</v>
      </c>
      <c r="AE111" s="28">
        <f>SUMIFS(SALES!$N:$N,SALES!$A:$A,REPORT!$B$80,SALES!$F:$F,REPORT!$B111,SALES!$B:$B,REPORT!AE$1)</f>
        <v>0</v>
      </c>
      <c r="AF111" s="28">
        <f>SUMIFS(SALES!$N:$N,SALES!$A:$A,REPORT!$B$80,SALES!$F:$F,REPORT!$B111,SALES!$B:$B,REPORT!AF$1)</f>
        <v>101796</v>
      </c>
      <c r="AG111" s="28">
        <f>SUMIFS(SALES!$N:$N,SALES!$A:$A,REPORT!$B$80,SALES!$F:$F,REPORT!$B111,SALES!$B:$B,REPORT!AG$1)</f>
        <v>0</v>
      </c>
      <c r="AH111" s="28">
        <f>SUMIFS(SALES!$N:$N,SALES!$A:$A,REPORT!$B$80,SALES!$F:$F,REPORT!$B111,SALES!$B:$B,REPORT!AH$1)</f>
        <v>50100</v>
      </c>
      <c r="AI111" s="28">
        <f>SUMIFS(SALES!$N:$N,SALES!$A:$A,REPORT!$B$80,SALES!$F:$F,REPORT!$B111,SALES!$B:$B,REPORT!AI$1)</f>
        <v>0</v>
      </c>
      <c r="AJ111" s="28">
        <f>SUMIFS(SALES!$N:$N,SALES!$A:$A,REPORT!$B$80,SALES!$F:$F,REPORT!$B111,SALES!$B:$B,REPORT!AJ$1)</f>
        <v>0</v>
      </c>
      <c r="AK111" s="28">
        <f>SUMIFS(SALES!$N:$N,SALES!$A:$A,REPORT!$B$80,SALES!$F:$F,REPORT!$B111,SALES!$B:$B,REPORT!AK$1)</f>
        <v>301567</v>
      </c>
      <c r="AL111" s="28">
        <f>SUMIFS(SALES!$N:$N,SALES!$A:$A,REPORT!$B$80,SALES!$F:$F,REPORT!$B111,SALES!$B:$B,REPORT!AL$1)</f>
        <v>661767</v>
      </c>
      <c r="AM111" s="28">
        <f>SUMIFS(SALES!$N:$N,SALES!$A:$A,REPORT!$B$80,SALES!$F:$F,REPORT!$B111,SALES!$B:$B,REPORT!AM$1)</f>
        <v>185806</v>
      </c>
      <c r="AN111" s="28">
        <f>SUMIFS(SALES!$N:$N,SALES!$A:$A,REPORT!$B$80,SALES!$F:$F,REPORT!$B111,SALES!$B:$B,REPORT!AN$1)</f>
        <v>122955</v>
      </c>
      <c r="AO111" s="28">
        <f>SUMIFS(SALES!$N:$N,SALES!$A:$A,REPORT!$B$80,SALES!$F:$F,REPORT!$B111,SALES!$B:$B,REPORT!AO$1)</f>
        <v>556729</v>
      </c>
      <c r="AP111" s="28">
        <f>SUMIFS(SALES!$N:$N,SALES!$A:$A,REPORT!$B$80,SALES!$F:$F,REPORT!$B111,SALES!$B:$B,REPORT!AP$1)</f>
        <v>1105654</v>
      </c>
      <c r="AQ111" s="28">
        <f>SUMIFS(SALES!$N:$N,SALES!$A:$A,REPORT!$B$80,SALES!$F:$F,REPORT!$B111,SALES!$B:$B,REPORT!AQ$1)</f>
        <v>752362</v>
      </c>
      <c r="AR111" s="28">
        <f>SUMIFS(SALES!$N:$N,SALES!$A:$A,REPORT!$B$80,SALES!$F:$F,REPORT!$B111,SALES!$B:$B,REPORT!AR$1)</f>
        <v>672632</v>
      </c>
      <c r="AS111" s="28">
        <f>SUMIFS(SALES!$N:$N,SALES!$A:$A,REPORT!$B$80,SALES!$F:$F,REPORT!$B111,SALES!$B:$B,REPORT!AS$1)</f>
        <v>522879</v>
      </c>
      <c r="AT111" s="28">
        <f>SUMIFS(SALES!$N:$N,SALES!$A:$A,REPORT!$B$80,SALES!$F:$F,REPORT!$B111,SALES!$B:$B,REPORT!AT$1)</f>
        <v>1002111</v>
      </c>
      <c r="AU111" s="28">
        <f>SUMIFS(SALES!$N:$N,SALES!$A:$A,REPORT!$B$80,SALES!$F:$F,REPORT!$B111,SALES!$B:$B,REPORT!AU$1)</f>
        <v>445564</v>
      </c>
      <c r="AV111" s="28">
        <f>SUMIFS(SALES!$N:$N,SALES!$A:$A,REPORT!$B$80,SALES!$F:$F,REPORT!$B111,SALES!$B:$B,REPORT!AV$1)</f>
        <v>231139</v>
      </c>
      <c r="AW111" s="28">
        <f>SUMIFS(SALES!$N:$N,SALES!$A:$A,REPORT!$B$80,SALES!$F:$F,REPORT!$B111,SALES!$B:$B,REPORT!AW$1)</f>
        <v>619298</v>
      </c>
      <c r="AX111" s="28">
        <f>SUMIFS(SALES!$N:$N,SALES!$A:$A,REPORT!$B$80,SALES!$F:$F,REPORT!$B111,SALES!$B:$B,REPORT!AX$1)</f>
        <v>413925</v>
      </c>
      <c r="AY111" s="28">
        <f>SUMIFS(SALES!$N:$N,SALES!$A:$A,REPORT!$B$80,SALES!$F:$F,REPORT!$B111,SALES!$B:$B,REPORT!AY$1)</f>
        <v>495583</v>
      </c>
      <c r="AZ111" s="28">
        <f>SUMIFS(SALES!$N:$N,SALES!$A:$A,REPORT!$B$80,SALES!$F:$F,REPORT!$B111,SALES!$B:$B,REPORT!AZ$1)</f>
        <v>866271</v>
      </c>
      <c r="BA111" s="28">
        <f>SUMIFS(SALES!$N:$N,SALES!$A:$A,REPORT!$B$80,SALES!$F:$F,REPORT!$B111,SALES!$B:$B,REPORT!BA$1)</f>
        <v>322008</v>
      </c>
      <c r="BB111" s="28">
        <f>SUMIFS(SALES!$N:$N,SALES!$A:$A,REPORT!$B$80,SALES!$F:$F,REPORT!$B111,SALES!$B:$B,REPORT!BB$1)</f>
        <v>622231</v>
      </c>
      <c r="BC111" s="28">
        <f>SUMIFS(SALES!$N:$N,SALES!$A:$A,REPORT!$B$80,SALES!$F:$F,REPORT!$B111,SALES!$B:$B,REPORT!BC$1)</f>
        <v>309596</v>
      </c>
      <c r="BD111" s="28">
        <f>SUMIFS(SALES!$N:$N,SALES!$A:$A,REPORT!$B$80,SALES!$F:$F,REPORT!$B111,SALES!$B:$B,REPORT!BD$1)</f>
        <v>64546</v>
      </c>
      <c r="BE111" s="28">
        <f>SUMIFS(SALES!$N:$N,SALES!$A:$A,REPORT!$B$80,SALES!$F:$F,REPORT!$B111,SALES!$B:$B,REPORT!BE$1)</f>
        <v>351600</v>
      </c>
      <c r="BF111" s="28">
        <f>SUMIFS(SALES!$N:$N,SALES!$A:$A,REPORT!$B$80,SALES!$F:$F,REPORT!$B111,SALES!$B:$B,REPORT!BF$1)</f>
        <v>174555</v>
      </c>
      <c r="BG111" s="28">
        <f>SUMIFS(SALES!$N:$N,SALES!$A:$A,REPORT!$B$80,SALES!$F:$F,REPORT!$B111,SALES!$B:$B,REPORT!BG$1)</f>
        <v>229307</v>
      </c>
      <c r="BH111" s="28">
        <f>SUMIFS(SALES!$N:$N,SALES!$A:$A,REPORT!$B$80,SALES!$F:$F,REPORT!$B111,SALES!$B:$B,REPORT!BH$1)</f>
        <v>863456</v>
      </c>
      <c r="BI111" s="28">
        <f>SUMIFS(SALES!$N:$N,SALES!$A:$A,REPORT!$B$80,SALES!$F:$F,REPORT!$B111,SALES!$B:$B,REPORT!BI$1)</f>
        <v>425014</v>
      </c>
      <c r="BJ111" s="28">
        <f>SUMIFS(SALES!$N:$N,SALES!$A:$A,REPORT!$B$80,SALES!$F:$F,REPORT!$B111,SALES!$B:$B,REPORT!BJ$1)</f>
        <v>858124</v>
      </c>
      <c r="BK111" s="28">
        <f>SUMIFS(SALES!$N:$N,SALES!$A:$A,REPORT!$B$80,SALES!$F:$F,REPORT!$B111,SALES!$B:$B,REPORT!BK$1)</f>
        <v>0</v>
      </c>
      <c r="BL111" s="28">
        <f>SUMIFS(SALES!$N:$N,SALES!$A:$A,REPORT!$B$80,SALES!$F:$F,REPORT!$B111,SALES!$B:$B,REPORT!BL$1)</f>
        <v>461121</v>
      </c>
      <c r="BM111" s="28">
        <f>SUMIFS(SALES!$N:$N,SALES!$A:$A,REPORT!$B$80,SALES!$F:$F,REPORT!$B111,SALES!$B:$B,REPORT!BM$1)</f>
        <v>168142.38</v>
      </c>
      <c r="BN111" s="28">
        <f>SUMIFS(SALES!$N:$N,SALES!$A:$A,REPORT!$B$80,SALES!$F:$F,REPORT!$B111,SALES!$B:$B,REPORT!BN$1)</f>
        <v>0</v>
      </c>
      <c r="BO111" s="28">
        <f>SUMIFS(SALES!$N:$N,SALES!$A:$A,REPORT!$B$80,SALES!$F:$F,REPORT!$B111,SALES!$B:$B,REPORT!BO$1)</f>
        <v>173004</v>
      </c>
      <c r="BP111" s="28">
        <f>SUMIFS(SALES!$N:$N,SALES!$A:$A,REPORT!$B$80,SALES!$F:$F,REPORT!$B111,SALES!$B:$B,REPORT!BP$1)</f>
        <v>947210</v>
      </c>
      <c r="BQ111" s="28">
        <f>SUMIFS(SALES!$N:$N,SALES!$A:$A,REPORT!$B$80,SALES!$F:$F,REPORT!$B111,SALES!$B:$B,REPORT!BQ$1)</f>
        <v>171030</v>
      </c>
      <c r="BR111" s="28">
        <f>SUMIFS(SALES!$N:$N,SALES!$A:$A,REPORT!$B$80,SALES!$F:$F,REPORT!$B111,SALES!$B:$B,REPORT!BR$1)</f>
        <v>385809</v>
      </c>
      <c r="BS111" s="28">
        <f>SUMIFS(SALES!$N:$N,SALES!$A:$A,REPORT!$B$80,SALES!$F:$F,REPORT!$B111,SALES!$B:$B,REPORT!BS$1)</f>
        <v>692412.67999999993</v>
      </c>
      <c r="BT111" s="28">
        <f>SUMIFS(SALES!$N:$N,SALES!$A:$A,REPORT!$B$80,SALES!$F:$F,REPORT!$B111,SALES!$B:$B,REPORT!BT$1)</f>
        <v>699192</v>
      </c>
      <c r="BU111" s="28">
        <f>SUMIFS(SALES!$N:$N,SALES!$A:$A,REPORT!$B$80,SALES!$F:$F,REPORT!$B111,SALES!$B:$B,REPORT!BU$1)</f>
        <v>852800</v>
      </c>
      <c r="BV111" s="28">
        <f>SUMIFS(SALES!$N:$N,SALES!$A:$A,REPORT!$B$80,SALES!$F:$F,REPORT!$B111,SALES!$B:$B,REPORT!BV$1)</f>
        <v>1415158</v>
      </c>
      <c r="BW111" s="28">
        <f>SUMIFS(SALES!$N:$N,SALES!$A:$A,REPORT!$B$80,SALES!$F:$F,REPORT!$B111,SALES!$B:$B,REPORT!BW$1)</f>
        <v>1679924</v>
      </c>
      <c r="BX111" s="28">
        <f>SUMIFS(SALES!$N:$N,SALES!$A:$A,REPORT!$B$80,SALES!$F:$F,REPORT!$B111,SALES!$B:$B,REPORT!BX$1)</f>
        <v>1118358</v>
      </c>
      <c r="BY111" s="28">
        <f>SUMIFS(SALES!$N:$N,SALES!$A:$A,REPORT!$B$80,SALES!$F:$F,REPORT!$B111,SALES!$B:$B,REPORT!BY$1)</f>
        <v>658282</v>
      </c>
      <c r="BZ111" s="28">
        <f>SUMIFS(SALES!$N:$N,SALES!$A:$A,REPORT!$B$80,SALES!$F:$F,REPORT!$B111,SALES!$B:$B,REPORT!BZ$1)</f>
        <v>809131</v>
      </c>
      <c r="CA111" s="28">
        <f>SUMIFS(SALES!$N:$N,SALES!$A:$A,REPORT!$B$80,SALES!$F:$F,REPORT!$B111,SALES!$B:$B,REPORT!CA$1)</f>
        <v>605974</v>
      </c>
      <c r="CB111" s="28">
        <f>SUMIFS(SALES!$N:$N,SALES!$A:$A,REPORT!$B$80,SALES!$F:$F,REPORT!$B111,SALES!$B:$B,REPORT!CB$1)</f>
        <v>166072</v>
      </c>
      <c r="CC111" s="28">
        <f>SUMIFS(SALES!$N:$N,SALES!$A:$A,REPORT!$B$80,SALES!$F:$F,REPORT!$B111,SALES!$B:$B,REPORT!CC$1)</f>
        <v>499901</v>
      </c>
    </row>
    <row r="112" spans="1:81" x14ac:dyDescent="0.3">
      <c r="A112" s="20" t="s">
        <v>581</v>
      </c>
      <c r="B112" s="19" t="s">
        <v>421</v>
      </c>
      <c r="C112" s="12">
        <f>G112+H112+I112+F112+E112+D112</f>
        <v>875046</v>
      </c>
      <c r="D112" s="12">
        <f>SUM(M112:Q112)</f>
        <v>0</v>
      </c>
      <c r="E112" s="12">
        <f>SUM(R112:AC112)</f>
        <v>0</v>
      </c>
      <c r="F112" s="12">
        <f>SUM(AD112:AO112)</f>
        <v>0</v>
      </c>
      <c r="G112" s="61">
        <f>SUM(AP112:BA112)</f>
        <v>0</v>
      </c>
      <c r="H112" s="61">
        <f>SUM(BB112:BM112)</f>
        <v>0</v>
      </c>
      <c r="I112" s="61">
        <f>SUM(BN112:BY112)</f>
        <v>875046</v>
      </c>
      <c r="J112" s="61">
        <f>SUM(BZ112:CK112)</f>
        <v>221170</v>
      </c>
      <c r="K112" s="61"/>
      <c r="L112" s="61"/>
      <c r="M112" s="28">
        <f>SUMIFS(SALES!$N:$N,SALES!$A:$A,REPORT!$B$80,SALES!$F:$F,REPORT!$B112,SALES!$B:$B,REPORT!M$1)</f>
        <v>0</v>
      </c>
      <c r="N112" s="28">
        <f>SUMIFS(SALES!$N:$N,SALES!$A:$A,REPORT!$B$80,SALES!$F:$F,REPORT!$B112,SALES!$B:$B,REPORT!N$1)</f>
        <v>0</v>
      </c>
      <c r="O112" s="28">
        <f>SUMIFS(SALES!$N:$N,SALES!$A:$A,REPORT!$B$80,SALES!$F:$F,REPORT!$B112,SALES!$B:$B,REPORT!O$1)</f>
        <v>0</v>
      </c>
      <c r="P112" s="28">
        <f>SUMIFS(SALES!$N:$N,SALES!$A:$A,REPORT!$B$80,SALES!$F:$F,REPORT!$B112,SALES!$B:$B,REPORT!P$1)</f>
        <v>0</v>
      </c>
      <c r="Q112" s="28">
        <f>SUMIFS(SALES!$N:$N,SALES!$A:$A,REPORT!$B$80,SALES!$F:$F,REPORT!$B112,SALES!$B:$B,REPORT!Q$1)</f>
        <v>0</v>
      </c>
      <c r="R112" s="28">
        <f>SUMIFS(SALES!$N:$N,SALES!$A:$A,REPORT!$B$80,SALES!$F:$F,REPORT!$B112,SALES!$B:$B,REPORT!R$1)</f>
        <v>0</v>
      </c>
      <c r="S112" s="28">
        <f>SUMIFS(SALES!$N:$N,SALES!$A:$A,REPORT!$B$80,SALES!$F:$F,REPORT!$B112,SALES!$B:$B,REPORT!S$1)</f>
        <v>0</v>
      </c>
      <c r="T112" s="28">
        <f>SUMIFS(SALES!$N:$N,SALES!$A:$A,REPORT!$B$80,SALES!$F:$F,REPORT!$B112,SALES!$B:$B,REPORT!T$1)</f>
        <v>0</v>
      </c>
      <c r="U112" s="28">
        <f>SUMIFS(SALES!$N:$N,SALES!$A:$A,REPORT!$B$80,SALES!$F:$F,REPORT!$B112,SALES!$B:$B,REPORT!U$1)</f>
        <v>0</v>
      </c>
      <c r="V112" s="28">
        <f>SUMIFS(SALES!$N:$N,SALES!$A:$A,REPORT!$B$80,SALES!$F:$F,REPORT!$B112,SALES!$B:$B,REPORT!V$1)</f>
        <v>0</v>
      </c>
      <c r="W112" s="28">
        <f>SUMIFS(SALES!$N:$N,SALES!$A:$A,REPORT!$B$80,SALES!$F:$F,REPORT!$B112,SALES!$B:$B,REPORT!W$1)</f>
        <v>0</v>
      </c>
      <c r="X112" s="28">
        <f>SUMIFS(SALES!$N:$N,SALES!$A:$A,REPORT!$B$80,SALES!$F:$F,REPORT!$B112,SALES!$B:$B,REPORT!X$1)</f>
        <v>0</v>
      </c>
      <c r="Y112" s="28">
        <f>SUMIFS(SALES!$N:$N,SALES!$A:$A,REPORT!$B$80,SALES!$F:$F,REPORT!$B112,SALES!$B:$B,REPORT!Y$1)</f>
        <v>0</v>
      </c>
      <c r="Z112" s="28">
        <f>SUMIFS(SALES!$N:$N,SALES!$A:$A,REPORT!$B$80,SALES!$F:$F,REPORT!$B112,SALES!$B:$B,REPORT!Z$1)</f>
        <v>0</v>
      </c>
      <c r="AA112" s="28">
        <f>SUMIFS(SALES!$N:$N,SALES!$A:$A,REPORT!$B$80,SALES!$F:$F,REPORT!$B112,SALES!$B:$B,REPORT!AA$1)</f>
        <v>0</v>
      </c>
      <c r="AB112" s="28">
        <f>SUMIFS(SALES!$N:$N,SALES!$A:$A,REPORT!$B$80,SALES!$F:$F,REPORT!$B112,SALES!$B:$B,REPORT!AB$1)</f>
        <v>0</v>
      </c>
      <c r="AC112" s="28">
        <f>SUMIFS(SALES!$N:$N,SALES!$A:$A,REPORT!$B$80,SALES!$F:$F,REPORT!$B112,SALES!$B:$B,REPORT!AC$1)</f>
        <v>0</v>
      </c>
      <c r="AD112" s="28">
        <f>SUMIFS(SALES!$N:$N,SALES!$A:$A,REPORT!$B$80,SALES!$F:$F,REPORT!$B112,SALES!$B:$B,REPORT!AD$1)</f>
        <v>0</v>
      </c>
      <c r="AE112" s="28">
        <f>SUMIFS(SALES!$N:$N,SALES!$A:$A,REPORT!$B$80,SALES!$F:$F,REPORT!$B112,SALES!$B:$B,REPORT!AE$1)</f>
        <v>0</v>
      </c>
      <c r="AF112" s="28">
        <f>SUMIFS(SALES!$N:$N,SALES!$A:$A,REPORT!$B$80,SALES!$F:$F,REPORT!$B112,SALES!$B:$B,REPORT!AF$1)</f>
        <v>0</v>
      </c>
      <c r="AG112" s="28">
        <f>SUMIFS(SALES!$N:$N,SALES!$A:$A,REPORT!$B$80,SALES!$F:$F,REPORT!$B112,SALES!$B:$B,REPORT!AG$1)</f>
        <v>0</v>
      </c>
      <c r="AH112" s="28">
        <f>SUMIFS(SALES!$N:$N,SALES!$A:$A,REPORT!$B$80,SALES!$F:$F,REPORT!$B112,SALES!$B:$B,REPORT!AH$1)</f>
        <v>0</v>
      </c>
      <c r="AI112" s="28">
        <f>SUMIFS(SALES!$N:$N,SALES!$A:$A,REPORT!$B$80,SALES!$F:$F,REPORT!$B112,SALES!$B:$B,REPORT!AI$1)</f>
        <v>0</v>
      </c>
      <c r="AJ112" s="28">
        <f>SUMIFS(SALES!$N:$N,SALES!$A:$A,REPORT!$B$80,SALES!$F:$F,REPORT!$B112,SALES!$B:$B,REPORT!AJ$1)</f>
        <v>0</v>
      </c>
      <c r="AK112" s="28">
        <f>SUMIFS(SALES!$N:$N,SALES!$A:$A,REPORT!$B$80,SALES!$F:$F,REPORT!$B112,SALES!$B:$B,REPORT!AK$1)</f>
        <v>0</v>
      </c>
      <c r="AL112" s="28">
        <f>SUMIFS(SALES!$N:$N,SALES!$A:$A,REPORT!$B$80,SALES!$F:$F,REPORT!$B112,SALES!$B:$B,REPORT!AL$1)</f>
        <v>0</v>
      </c>
      <c r="AM112" s="28">
        <f>SUMIFS(SALES!$N:$N,SALES!$A:$A,REPORT!$B$80,SALES!$F:$F,REPORT!$B112,SALES!$B:$B,REPORT!AM$1)</f>
        <v>0</v>
      </c>
      <c r="AN112" s="28">
        <f>SUMIFS(SALES!$N:$N,SALES!$A:$A,REPORT!$B$80,SALES!$F:$F,REPORT!$B112,SALES!$B:$B,REPORT!AN$1)</f>
        <v>0</v>
      </c>
      <c r="AO112" s="28">
        <f>SUMIFS(SALES!$N:$N,SALES!$A:$A,REPORT!$B$80,SALES!$F:$F,REPORT!$B112,SALES!$B:$B,REPORT!AO$1)</f>
        <v>0</v>
      </c>
      <c r="AP112" s="28">
        <f>SUMIFS(SALES!$N:$N,SALES!$A:$A,REPORT!$B$80,SALES!$F:$F,REPORT!$B112,SALES!$B:$B,REPORT!AP$1)</f>
        <v>0</v>
      </c>
      <c r="AQ112" s="28">
        <f>SUMIFS(SALES!$N:$N,SALES!$A:$A,REPORT!$B$80,SALES!$F:$F,REPORT!$B112,SALES!$B:$B,REPORT!AQ$1)</f>
        <v>0</v>
      </c>
      <c r="AR112" s="28">
        <f>SUMIFS(SALES!$N:$N,SALES!$A:$A,REPORT!$B$80,SALES!$F:$F,REPORT!$B112,SALES!$B:$B,REPORT!AR$1)</f>
        <v>0</v>
      </c>
      <c r="AS112" s="28">
        <f>SUMIFS(SALES!$N:$N,SALES!$A:$A,REPORT!$B$80,SALES!$F:$F,REPORT!$B112,SALES!$B:$B,REPORT!AS$1)</f>
        <v>0</v>
      </c>
      <c r="AT112" s="28">
        <f>SUMIFS(SALES!$N:$N,SALES!$A:$A,REPORT!$B$80,SALES!$F:$F,REPORT!$B112,SALES!$B:$B,REPORT!AT$1)</f>
        <v>0</v>
      </c>
      <c r="AU112" s="28">
        <f>SUMIFS(SALES!$N:$N,SALES!$A:$A,REPORT!$B$80,SALES!$F:$F,REPORT!$B112,SALES!$B:$B,REPORT!AU$1)</f>
        <v>0</v>
      </c>
      <c r="AV112" s="28">
        <f>SUMIFS(SALES!$N:$N,SALES!$A:$A,REPORT!$B$80,SALES!$F:$F,REPORT!$B112,SALES!$B:$B,REPORT!AV$1)</f>
        <v>0</v>
      </c>
      <c r="AW112" s="28">
        <f>SUMIFS(SALES!$N:$N,SALES!$A:$A,REPORT!$B$80,SALES!$F:$F,REPORT!$B112,SALES!$B:$B,REPORT!AW$1)</f>
        <v>0</v>
      </c>
      <c r="AX112" s="28">
        <f>SUMIFS(SALES!$N:$N,SALES!$A:$A,REPORT!$B$80,SALES!$F:$F,REPORT!$B112,SALES!$B:$B,REPORT!AX$1)</f>
        <v>0</v>
      </c>
      <c r="AY112" s="28">
        <f>SUMIFS(SALES!$N:$N,SALES!$A:$A,REPORT!$B$80,SALES!$F:$F,REPORT!$B112,SALES!$B:$B,REPORT!AY$1)</f>
        <v>0</v>
      </c>
      <c r="AZ112" s="28">
        <f>SUMIFS(SALES!$N:$N,SALES!$A:$A,REPORT!$B$80,SALES!$F:$F,REPORT!$B112,SALES!$B:$B,REPORT!AZ$1)</f>
        <v>0</v>
      </c>
      <c r="BA112" s="28">
        <f>SUMIFS(SALES!$N:$N,SALES!$A:$A,REPORT!$B$80,SALES!$F:$F,REPORT!$B112,SALES!$B:$B,REPORT!BA$1)</f>
        <v>0</v>
      </c>
      <c r="BB112" s="28">
        <f>SUMIFS(SALES!$N:$N,SALES!$A:$A,REPORT!$B$80,SALES!$F:$F,REPORT!$B112,SALES!$B:$B,REPORT!BB$1)</f>
        <v>0</v>
      </c>
      <c r="BC112" s="28">
        <f>SUMIFS(SALES!$N:$N,SALES!$A:$A,REPORT!$B$80,SALES!$F:$F,REPORT!$B112,SALES!$B:$B,REPORT!BC$1)</f>
        <v>0</v>
      </c>
      <c r="BD112" s="28">
        <f>SUMIFS(SALES!$N:$N,SALES!$A:$A,REPORT!$B$80,SALES!$F:$F,REPORT!$B112,SALES!$B:$B,REPORT!BD$1)</f>
        <v>0</v>
      </c>
      <c r="BE112" s="28">
        <f>SUMIFS(SALES!$N:$N,SALES!$A:$A,REPORT!$B$80,SALES!$F:$F,REPORT!$B112,SALES!$B:$B,REPORT!BE$1)</f>
        <v>0</v>
      </c>
      <c r="BF112" s="28">
        <f>SUMIFS(SALES!$N:$N,SALES!$A:$A,REPORT!$B$80,SALES!$F:$F,REPORT!$B112,SALES!$B:$B,REPORT!BF$1)</f>
        <v>0</v>
      </c>
      <c r="BG112" s="28">
        <f>SUMIFS(SALES!$N:$N,SALES!$A:$A,REPORT!$B$80,SALES!$F:$F,REPORT!$B112,SALES!$B:$B,REPORT!BG$1)</f>
        <v>0</v>
      </c>
      <c r="BH112" s="28">
        <f>SUMIFS(SALES!$N:$N,SALES!$A:$A,REPORT!$B$80,SALES!$F:$F,REPORT!$B112,SALES!$B:$B,REPORT!BH$1)</f>
        <v>0</v>
      </c>
      <c r="BI112" s="28">
        <f>SUMIFS(SALES!$N:$N,SALES!$A:$A,REPORT!$B$80,SALES!$F:$F,REPORT!$B112,SALES!$B:$B,REPORT!BI$1)</f>
        <v>0</v>
      </c>
      <c r="BJ112" s="28">
        <f>SUMIFS(SALES!$N:$N,SALES!$A:$A,REPORT!$B$80,SALES!$F:$F,REPORT!$B112,SALES!$B:$B,REPORT!BJ$1)</f>
        <v>0</v>
      </c>
      <c r="BK112" s="28">
        <f>SUMIFS(SALES!$N:$N,SALES!$A:$A,REPORT!$B$80,SALES!$F:$F,REPORT!$B112,SALES!$B:$B,REPORT!BK$1)</f>
        <v>0</v>
      </c>
      <c r="BL112" s="28">
        <f>SUMIFS(SALES!$N:$N,SALES!$A:$A,REPORT!$B$80,SALES!$F:$F,REPORT!$B112,SALES!$B:$B,REPORT!BL$1)</f>
        <v>0</v>
      </c>
      <c r="BM112" s="28">
        <f>SUMIFS(SALES!$N:$N,SALES!$A:$A,REPORT!$B$80,SALES!$F:$F,REPORT!$B112,SALES!$B:$B,REPORT!BM$1)</f>
        <v>0</v>
      </c>
      <c r="BN112" s="28">
        <f>SUMIFS(SALES!$N:$N,SALES!$A:$A,REPORT!$B$80,SALES!$F:$F,REPORT!$B112,SALES!$B:$B,REPORT!BN$1)</f>
        <v>0</v>
      </c>
      <c r="BO112" s="28">
        <f>SUMIFS(SALES!$N:$N,SALES!$A:$A,REPORT!$B$80,SALES!$F:$F,REPORT!$B112,SALES!$B:$B,REPORT!BO$1)</f>
        <v>0</v>
      </c>
      <c r="BP112" s="28">
        <f>SUMIFS(SALES!$N:$N,SALES!$A:$A,REPORT!$B$80,SALES!$F:$F,REPORT!$B112,SALES!$B:$B,REPORT!BP$1)</f>
        <v>0</v>
      </c>
      <c r="BQ112" s="28">
        <f>SUMIFS(SALES!$N:$N,SALES!$A:$A,REPORT!$B$80,SALES!$F:$F,REPORT!$B112,SALES!$B:$B,REPORT!BQ$1)</f>
        <v>0</v>
      </c>
      <c r="BR112" s="28">
        <f>SUMIFS(SALES!$N:$N,SALES!$A:$A,REPORT!$B$80,SALES!$F:$F,REPORT!$B112,SALES!$B:$B,REPORT!BR$1)</f>
        <v>321150</v>
      </c>
      <c r="BS112" s="28">
        <f>SUMIFS(SALES!$N:$N,SALES!$A:$A,REPORT!$B$80,SALES!$F:$F,REPORT!$B112,SALES!$B:$B,REPORT!BS$1)</f>
        <v>270633</v>
      </c>
      <c r="BT112" s="28">
        <f>SUMIFS(SALES!$N:$N,SALES!$A:$A,REPORT!$B$80,SALES!$F:$F,REPORT!$B112,SALES!$B:$B,REPORT!BT$1)</f>
        <v>0</v>
      </c>
      <c r="BU112" s="28">
        <f>SUMIFS(SALES!$N:$N,SALES!$A:$A,REPORT!$B$80,SALES!$F:$F,REPORT!$B112,SALES!$B:$B,REPORT!BU$1)</f>
        <v>0</v>
      </c>
      <c r="BV112" s="28">
        <f>SUMIFS(SALES!$N:$N,SALES!$A:$A,REPORT!$B$80,SALES!$F:$F,REPORT!$B112,SALES!$B:$B,REPORT!BV$1)</f>
        <v>0</v>
      </c>
      <c r="BW112" s="28">
        <f>SUMIFS(SALES!$N:$N,SALES!$A:$A,REPORT!$B$80,SALES!$F:$F,REPORT!$B112,SALES!$B:$B,REPORT!BW$1)</f>
        <v>0</v>
      </c>
      <c r="BX112" s="28">
        <f>SUMIFS(SALES!$N:$N,SALES!$A:$A,REPORT!$B$80,SALES!$F:$F,REPORT!$B112,SALES!$B:$B,REPORT!BX$1)</f>
        <v>0</v>
      </c>
      <c r="BY112" s="28">
        <f>SUMIFS(SALES!$N:$N,SALES!$A:$A,REPORT!$B$80,SALES!$F:$F,REPORT!$B112,SALES!$B:$B,REPORT!BY$1)</f>
        <v>283263</v>
      </c>
      <c r="BZ112" s="28">
        <f>SUMIFS(SALES!$N:$N,SALES!$A:$A,REPORT!$B$80,SALES!$F:$F,REPORT!$B112,SALES!$B:$B,REPORT!BZ$1)</f>
        <v>0</v>
      </c>
      <c r="CA112" s="28">
        <f>SUMIFS(SALES!$N:$N,SALES!$A:$A,REPORT!$B$80,SALES!$F:$F,REPORT!$B112,SALES!$B:$B,REPORT!CA$1)</f>
        <v>0</v>
      </c>
      <c r="CB112" s="28">
        <f>SUMIFS(SALES!$N:$N,SALES!$A:$A,REPORT!$B$80,SALES!$F:$F,REPORT!$B112,SALES!$B:$B,REPORT!CB$1)</f>
        <v>221170</v>
      </c>
      <c r="CC112" s="28">
        <f>SUMIFS(SALES!$N:$N,SALES!$A:$A,REPORT!$B$80,SALES!$F:$F,REPORT!$B112,SALES!$B:$B,REPORT!CC$1)</f>
        <v>0</v>
      </c>
    </row>
    <row r="113" spans="1:81" x14ac:dyDescent="0.3">
      <c r="A113" s="20" t="s">
        <v>581</v>
      </c>
      <c r="B113" s="19" t="s">
        <v>413</v>
      </c>
      <c r="C113" s="12">
        <f>G113+H113+I113+F113+E113+D113</f>
        <v>816065</v>
      </c>
      <c r="D113" s="12">
        <f>SUM(M113:Q113)</f>
        <v>0</v>
      </c>
      <c r="E113" s="12">
        <f>SUM(R113:AC113)</f>
        <v>0</v>
      </c>
      <c r="F113" s="12">
        <f>SUM(AD113:AO113)</f>
        <v>21000</v>
      </c>
      <c r="G113" s="61">
        <f>SUM(AP113:BA113)</f>
        <v>238500</v>
      </c>
      <c r="H113" s="61">
        <f>SUM(BB113:BM113)</f>
        <v>278990</v>
      </c>
      <c r="I113" s="61">
        <f>SUM(BN113:BY113)</f>
        <v>277575</v>
      </c>
      <c r="J113" s="61">
        <f>SUM(BZ113:CK113)</f>
        <v>90000</v>
      </c>
      <c r="K113" s="61"/>
      <c r="L113" s="61"/>
      <c r="M113" s="28">
        <f>SUMIFS(SALES!$N:$N,SALES!$A:$A,REPORT!$B$80,SALES!$F:$F,REPORT!$B113,SALES!$B:$B,REPORT!M$1)</f>
        <v>0</v>
      </c>
      <c r="N113" s="28">
        <f>SUMIFS(SALES!$N:$N,SALES!$A:$A,REPORT!$B$80,SALES!$F:$F,REPORT!$B113,SALES!$B:$B,REPORT!N$1)</f>
        <v>0</v>
      </c>
      <c r="O113" s="28">
        <f>SUMIFS(SALES!$N:$N,SALES!$A:$A,REPORT!$B$80,SALES!$F:$F,REPORT!$B113,SALES!$B:$B,REPORT!O$1)</f>
        <v>0</v>
      </c>
      <c r="P113" s="28">
        <f>SUMIFS(SALES!$N:$N,SALES!$A:$A,REPORT!$B$80,SALES!$F:$F,REPORT!$B113,SALES!$B:$B,REPORT!P$1)</f>
        <v>0</v>
      </c>
      <c r="Q113" s="28">
        <f>SUMIFS(SALES!$N:$N,SALES!$A:$A,REPORT!$B$80,SALES!$F:$F,REPORT!$B113,SALES!$B:$B,REPORT!Q$1)</f>
        <v>0</v>
      </c>
      <c r="R113" s="28">
        <f>SUMIFS(SALES!$N:$N,SALES!$A:$A,REPORT!$B$80,SALES!$F:$F,REPORT!$B113,SALES!$B:$B,REPORT!R$1)</f>
        <v>0</v>
      </c>
      <c r="S113" s="28">
        <f>SUMIFS(SALES!$N:$N,SALES!$A:$A,REPORT!$B$80,SALES!$F:$F,REPORT!$B113,SALES!$B:$B,REPORT!S$1)</f>
        <v>0</v>
      </c>
      <c r="T113" s="28">
        <f>SUMIFS(SALES!$N:$N,SALES!$A:$A,REPORT!$B$80,SALES!$F:$F,REPORT!$B113,SALES!$B:$B,REPORT!T$1)</f>
        <v>0</v>
      </c>
      <c r="U113" s="28">
        <f>SUMIFS(SALES!$N:$N,SALES!$A:$A,REPORT!$B$80,SALES!$F:$F,REPORT!$B113,SALES!$B:$B,REPORT!U$1)</f>
        <v>0</v>
      </c>
      <c r="V113" s="28">
        <f>SUMIFS(SALES!$N:$N,SALES!$A:$A,REPORT!$B$80,SALES!$F:$F,REPORT!$B113,SALES!$B:$B,REPORT!V$1)</f>
        <v>0</v>
      </c>
      <c r="W113" s="28">
        <f>SUMIFS(SALES!$N:$N,SALES!$A:$A,REPORT!$B$80,SALES!$F:$F,REPORT!$B113,SALES!$B:$B,REPORT!W$1)</f>
        <v>0</v>
      </c>
      <c r="X113" s="28">
        <f>SUMIFS(SALES!$N:$N,SALES!$A:$A,REPORT!$B$80,SALES!$F:$F,REPORT!$B113,SALES!$B:$B,REPORT!X$1)</f>
        <v>0</v>
      </c>
      <c r="Y113" s="28">
        <f>SUMIFS(SALES!$N:$N,SALES!$A:$A,REPORT!$B$80,SALES!$F:$F,REPORT!$B113,SALES!$B:$B,REPORT!Y$1)</f>
        <v>0</v>
      </c>
      <c r="Z113" s="28">
        <f>SUMIFS(SALES!$N:$N,SALES!$A:$A,REPORT!$B$80,SALES!$F:$F,REPORT!$B113,SALES!$B:$B,REPORT!Z$1)</f>
        <v>0</v>
      </c>
      <c r="AA113" s="28">
        <f>SUMIFS(SALES!$N:$N,SALES!$A:$A,REPORT!$B$80,SALES!$F:$F,REPORT!$B113,SALES!$B:$B,REPORT!AA$1)</f>
        <v>0</v>
      </c>
      <c r="AB113" s="28">
        <f>SUMIFS(SALES!$N:$N,SALES!$A:$A,REPORT!$B$80,SALES!$F:$F,REPORT!$B113,SALES!$B:$B,REPORT!AB$1)</f>
        <v>0</v>
      </c>
      <c r="AC113" s="28">
        <f>SUMIFS(SALES!$N:$N,SALES!$A:$A,REPORT!$B$80,SALES!$F:$F,REPORT!$B113,SALES!$B:$B,REPORT!AC$1)</f>
        <v>0</v>
      </c>
      <c r="AD113" s="28">
        <f>SUMIFS(SALES!$N:$N,SALES!$A:$A,REPORT!$B$80,SALES!$F:$F,REPORT!$B113,SALES!$B:$B,REPORT!AD$1)</f>
        <v>0</v>
      </c>
      <c r="AE113" s="28">
        <f>SUMIFS(SALES!$N:$N,SALES!$A:$A,REPORT!$B$80,SALES!$F:$F,REPORT!$B113,SALES!$B:$B,REPORT!AE$1)</f>
        <v>0</v>
      </c>
      <c r="AF113" s="28">
        <f>SUMIFS(SALES!$N:$N,SALES!$A:$A,REPORT!$B$80,SALES!$F:$F,REPORT!$B113,SALES!$B:$B,REPORT!AF$1)</f>
        <v>0</v>
      </c>
      <c r="AG113" s="28">
        <f>SUMIFS(SALES!$N:$N,SALES!$A:$A,REPORT!$B$80,SALES!$F:$F,REPORT!$B113,SALES!$B:$B,REPORT!AG$1)</f>
        <v>0</v>
      </c>
      <c r="AH113" s="28">
        <f>SUMIFS(SALES!$N:$N,SALES!$A:$A,REPORT!$B$80,SALES!$F:$F,REPORT!$B113,SALES!$B:$B,REPORT!AH$1)</f>
        <v>0</v>
      </c>
      <c r="AI113" s="28">
        <f>SUMIFS(SALES!$N:$N,SALES!$A:$A,REPORT!$B$80,SALES!$F:$F,REPORT!$B113,SALES!$B:$B,REPORT!AI$1)</f>
        <v>0</v>
      </c>
      <c r="AJ113" s="28">
        <f>SUMIFS(SALES!$N:$N,SALES!$A:$A,REPORT!$B$80,SALES!$F:$F,REPORT!$B113,SALES!$B:$B,REPORT!AJ$1)</f>
        <v>0</v>
      </c>
      <c r="AK113" s="28">
        <f>SUMIFS(SALES!$N:$N,SALES!$A:$A,REPORT!$B$80,SALES!$F:$F,REPORT!$B113,SALES!$B:$B,REPORT!AK$1)</f>
        <v>7000</v>
      </c>
      <c r="AL113" s="28">
        <f>SUMIFS(SALES!$N:$N,SALES!$A:$A,REPORT!$B$80,SALES!$F:$F,REPORT!$B113,SALES!$B:$B,REPORT!AL$1)</f>
        <v>14000</v>
      </c>
      <c r="AM113" s="28">
        <f>SUMIFS(SALES!$N:$N,SALES!$A:$A,REPORT!$B$80,SALES!$F:$F,REPORT!$B113,SALES!$B:$B,REPORT!AM$1)</f>
        <v>0</v>
      </c>
      <c r="AN113" s="28">
        <f>SUMIFS(SALES!$N:$N,SALES!$A:$A,REPORT!$B$80,SALES!$F:$F,REPORT!$B113,SALES!$B:$B,REPORT!AN$1)</f>
        <v>0</v>
      </c>
      <c r="AO113" s="28">
        <f>SUMIFS(SALES!$N:$N,SALES!$A:$A,REPORT!$B$80,SALES!$F:$F,REPORT!$B113,SALES!$B:$B,REPORT!AO$1)</f>
        <v>0</v>
      </c>
      <c r="AP113" s="28">
        <f>SUMIFS(SALES!$N:$N,SALES!$A:$A,REPORT!$B$80,SALES!$F:$F,REPORT!$B113,SALES!$B:$B,REPORT!AP$1)</f>
        <v>7000</v>
      </c>
      <c r="AQ113" s="28">
        <f>SUMIFS(SALES!$N:$N,SALES!$A:$A,REPORT!$B$80,SALES!$F:$F,REPORT!$B113,SALES!$B:$B,REPORT!AQ$1)</f>
        <v>50000</v>
      </c>
      <c r="AR113" s="28">
        <f>SUMIFS(SALES!$N:$N,SALES!$A:$A,REPORT!$B$80,SALES!$F:$F,REPORT!$B113,SALES!$B:$B,REPORT!AR$1)</f>
        <v>70000</v>
      </c>
      <c r="AS113" s="28">
        <f>SUMIFS(SALES!$N:$N,SALES!$A:$A,REPORT!$B$80,SALES!$F:$F,REPORT!$B113,SALES!$B:$B,REPORT!AS$1)</f>
        <v>49000</v>
      </c>
      <c r="AT113" s="28">
        <f>SUMIFS(SALES!$N:$N,SALES!$A:$A,REPORT!$B$80,SALES!$F:$F,REPORT!$B113,SALES!$B:$B,REPORT!AT$1)</f>
        <v>7000</v>
      </c>
      <c r="AU113" s="28">
        <f>SUMIFS(SALES!$N:$N,SALES!$A:$A,REPORT!$B$80,SALES!$F:$F,REPORT!$B113,SALES!$B:$B,REPORT!AU$1)</f>
        <v>7000</v>
      </c>
      <c r="AV113" s="28">
        <f>SUMIFS(SALES!$N:$N,SALES!$A:$A,REPORT!$B$80,SALES!$F:$F,REPORT!$B113,SALES!$B:$B,REPORT!AV$1)</f>
        <v>0</v>
      </c>
      <c r="AW113" s="28">
        <f>SUMIFS(SALES!$N:$N,SALES!$A:$A,REPORT!$B$80,SALES!$F:$F,REPORT!$B113,SALES!$B:$B,REPORT!AW$1)</f>
        <v>0</v>
      </c>
      <c r="AX113" s="28">
        <f>SUMIFS(SALES!$N:$N,SALES!$A:$A,REPORT!$B$80,SALES!$F:$F,REPORT!$B113,SALES!$B:$B,REPORT!AX$1)</f>
        <v>0</v>
      </c>
      <c r="AY113" s="28">
        <f>SUMIFS(SALES!$N:$N,SALES!$A:$A,REPORT!$B$80,SALES!$F:$F,REPORT!$B113,SALES!$B:$B,REPORT!AY$1)</f>
        <v>8000</v>
      </c>
      <c r="AZ113" s="28">
        <f>SUMIFS(SALES!$N:$N,SALES!$A:$A,REPORT!$B$80,SALES!$F:$F,REPORT!$B113,SALES!$B:$B,REPORT!AZ$1)</f>
        <v>40500</v>
      </c>
      <c r="BA113" s="28">
        <f>SUMIFS(SALES!$N:$N,SALES!$A:$A,REPORT!$B$80,SALES!$F:$F,REPORT!$B113,SALES!$B:$B,REPORT!BA$1)</f>
        <v>0</v>
      </c>
      <c r="BB113" s="28">
        <f>SUMIFS(SALES!$N:$N,SALES!$A:$A,REPORT!$B$80,SALES!$F:$F,REPORT!$B113,SALES!$B:$B,REPORT!BB$1)</f>
        <v>23990</v>
      </c>
      <c r="BC113" s="28">
        <f>SUMIFS(SALES!$N:$N,SALES!$A:$A,REPORT!$B$80,SALES!$F:$F,REPORT!$B113,SALES!$B:$B,REPORT!BC$1)</f>
        <v>8000</v>
      </c>
      <c r="BD113" s="28">
        <f>SUMIFS(SALES!$N:$N,SALES!$A:$A,REPORT!$B$80,SALES!$F:$F,REPORT!$B113,SALES!$B:$B,REPORT!BD$1)</f>
        <v>8000</v>
      </c>
      <c r="BE113" s="28">
        <f>SUMIFS(SALES!$N:$N,SALES!$A:$A,REPORT!$B$80,SALES!$F:$F,REPORT!$B113,SALES!$B:$B,REPORT!BE$1)</f>
        <v>0</v>
      </c>
      <c r="BF113" s="28">
        <f>SUMIFS(SALES!$N:$N,SALES!$A:$A,REPORT!$B$80,SALES!$F:$F,REPORT!$B113,SALES!$B:$B,REPORT!BF$1)</f>
        <v>0</v>
      </c>
      <c r="BG113" s="28">
        <f>SUMIFS(SALES!$N:$N,SALES!$A:$A,REPORT!$B$80,SALES!$F:$F,REPORT!$B113,SALES!$B:$B,REPORT!BG$1)</f>
        <v>0</v>
      </c>
      <c r="BH113" s="28">
        <f>SUMIFS(SALES!$N:$N,SALES!$A:$A,REPORT!$B$80,SALES!$F:$F,REPORT!$B113,SALES!$B:$B,REPORT!BH$1)</f>
        <v>8000</v>
      </c>
      <c r="BI113" s="28">
        <f>SUMIFS(SALES!$N:$N,SALES!$A:$A,REPORT!$B$80,SALES!$F:$F,REPORT!$B113,SALES!$B:$B,REPORT!BI$1)</f>
        <v>0</v>
      </c>
      <c r="BJ113" s="28">
        <f>SUMIFS(SALES!$N:$N,SALES!$A:$A,REPORT!$B$80,SALES!$F:$F,REPORT!$B113,SALES!$B:$B,REPORT!BJ$1)</f>
        <v>0</v>
      </c>
      <c r="BK113" s="28">
        <f>SUMIFS(SALES!$N:$N,SALES!$A:$A,REPORT!$B$80,SALES!$F:$F,REPORT!$B113,SALES!$B:$B,REPORT!BK$1)</f>
        <v>158000</v>
      </c>
      <c r="BL113" s="28">
        <f>SUMIFS(SALES!$N:$N,SALES!$A:$A,REPORT!$B$80,SALES!$F:$F,REPORT!$B113,SALES!$B:$B,REPORT!BL$1)</f>
        <v>63000</v>
      </c>
      <c r="BM113" s="28">
        <f>SUMIFS(SALES!$N:$N,SALES!$A:$A,REPORT!$B$80,SALES!$F:$F,REPORT!$B113,SALES!$B:$B,REPORT!BM$1)</f>
        <v>10000</v>
      </c>
      <c r="BN113" s="28">
        <f>SUMIFS(SALES!$N:$N,SALES!$A:$A,REPORT!$B$80,SALES!$F:$F,REPORT!$B113,SALES!$B:$B,REPORT!BN$1)</f>
        <v>49000</v>
      </c>
      <c r="BO113" s="28">
        <f>SUMIFS(SALES!$N:$N,SALES!$A:$A,REPORT!$B$80,SALES!$F:$F,REPORT!$B113,SALES!$B:$B,REPORT!BO$1)</f>
        <v>24100</v>
      </c>
      <c r="BP113" s="28">
        <f>SUMIFS(SALES!$N:$N,SALES!$A:$A,REPORT!$B$80,SALES!$F:$F,REPORT!$B113,SALES!$B:$B,REPORT!BP$1)</f>
        <v>43000</v>
      </c>
      <c r="BQ113" s="28">
        <f>SUMIFS(SALES!$N:$N,SALES!$A:$A,REPORT!$B$80,SALES!$F:$F,REPORT!$B113,SALES!$B:$B,REPORT!BQ$1)</f>
        <v>63000</v>
      </c>
      <c r="BR113" s="28">
        <f>SUMIFS(SALES!$N:$N,SALES!$A:$A,REPORT!$B$80,SALES!$F:$F,REPORT!$B113,SALES!$B:$B,REPORT!BR$1)</f>
        <v>0</v>
      </c>
      <c r="BS113" s="28">
        <f>SUMIFS(SALES!$N:$N,SALES!$A:$A,REPORT!$B$80,SALES!$F:$F,REPORT!$B113,SALES!$B:$B,REPORT!BS$1)</f>
        <v>10000</v>
      </c>
      <c r="BT113" s="28">
        <f>SUMIFS(SALES!$N:$N,SALES!$A:$A,REPORT!$B$80,SALES!$F:$F,REPORT!$B113,SALES!$B:$B,REPORT!BT$1)</f>
        <v>10000</v>
      </c>
      <c r="BU113" s="28">
        <f>SUMIFS(SALES!$N:$N,SALES!$A:$A,REPORT!$B$80,SALES!$F:$F,REPORT!$B113,SALES!$B:$B,REPORT!BU$1)</f>
        <v>20000</v>
      </c>
      <c r="BV113" s="28">
        <f>SUMIFS(SALES!$N:$N,SALES!$A:$A,REPORT!$B$80,SALES!$F:$F,REPORT!$B113,SALES!$B:$B,REPORT!BV$1)</f>
        <v>8475</v>
      </c>
      <c r="BW113" s="28">
        <f>SUMIFS(SALES!$N:$N,SALES!$A:$A,REPORT!$B$80,SALES!$F:$F,REPORT!$B113,SALES!$B:$B,REPORT!BW$1)</f>
        <v>0</v>
      </c>
      <c r="BX113" s="28">
        <f>SUMIFS(SALES!$N:$N,SALES!$A:$A,REPORT!$B$80,SALES!$F:$F,REPORT!$B113,SALES!$B:$B,REPORT!BX$1)</f>
        <v>30000</v>
      </c>
      <c r="BY113" s="28">
        <f>SUMIFS(SALES!$N:$N,SALES!$A:$A,REPORT!$B$80,SALES!$F:$F,REPORT!$B113,SALES!$B:$B,REPORT!BY$1)</f>
        <v>20000</v>
      </c>
      <c r="BZ113" s="28">
        <f>SUMIFS(SALES!$N:$N,SALES!$A:$A,REPORT!$B$80,SALES!$F:$F,REPORT!$B113,SALES!$B:$B,REPORT!BZ$1)</f>
        <v>20000</v>
      </c>
      <c r="CA113" s="28">
        <f>SUMIFS(SALES!$N:$N,SALES!$A:$A,REPORT!$B$80,SALES!$F:$F,REPORT!$B113,SALES!$B:$B,REPORT!CA$1)</f>
        <v>20000</v>
      </c>
      <c r="CB113" s="28">
        <f>SUMIFS(SALES!$N:$N,SALES!$A:$A,REPORT!$B$80,SALES!$F:$F,REPORT!$B113,SALES!$B:$B,REPORT!CB$1)</f>
        <v>30000</v>
      </c>
      <c r="CC113" s="28">
        <f>SUMIFS(SALES!$N:$N,SALES!$A:$A,REPORT!$B$80,SALES!$F:$F,REPORT!$B113,SALES!$B:$B,REPORT!CC$1)</f>
        <v>20000</v>
      </c>
    </row>
    <row r="114" spans="1:81" x14ac:dyDescent="0.3">
      <c r="A114" s="20" t="s">
        <v>581</v>
      </c>
      <c r="B114" s="19" t="s">
        <v>5</v>
      </c>
      <c r="C114" s="12">
        <f>G114+H114+I114+F114+E114+D114</f>
        <v>0</v>
      </c>
      <c r="D114" s="12">
        <f>SUM(M114:Q114)</f>
        <v>0</v>
      </c>
      <c r="E114" s="12">
        <f>SUM(R114:AC114)</f>
        <v>0</v>
      </c>
      <c r="F114" s="12">
        <f>SUM(AD114:AO114)</f>
        <v>0</v>
      </c>
      <c r="G114" s="61">
        <f>SUM(AP114:BA114)</f>
        <v>0</v>
      </c>
      <c r="H114" s="61">
        <f>SUM(BB114:BM114)</f>
        <v>0</v>
      </c>
      <c r="I114" s="61">
        <f>SUM(BN114:BY114)</f>
        <v>0</v>
      </c>
      <c r="J114" s="61">
        <f>SUM(BZ114:CK114)</f>
        <v>0</v>
      </c>
      <c r="K114" s="61"/>
      <c r="L114" s="61"/>
      <c r="M114" s="28">
        <f>SUMIFS(SALES!$N:$N,SALES!$A:$A,REPORT!$B$80,SALES!$F:$F,REPORT!$B114,SALES!$B:$B,REPORT!M$1)</f>
        <v>0</v>
      </c>
      <c r="N114" s="28">
        <f>SUMIFS(SALES!$N:$N,SALES!$A:$A,REPORT!$B$80,SALES!$F:$F,REPORT!$B114,SALES!$B:$B,REPORT!N$1)</f>
        <v>0</v>
      </c>
      <c r="O114" s="28">
        <f>SUMIFS(SALES!$N:$N,SALES!$A:$A,REPORT!$B$80,SALES!$F:$F,REPORT!$B114,SALES!$B:$B,REPORT!O$1)</f>
        <v>0</v>
      </c>
      <c r="P114" s="28">
        <f>SUMIFS(SALES!$N:$N,SALES!$A:$A,REPORT!$B$80,SALES!$F:$F,REPORT!$B114,SALES!$B:$B,REPORT!P$1)</f>
        <v>0</v>
      </c>
      <c r="Q114" s="28">
        <f>SUMIFS(SALES!$N:$N,SALES!$A:$A,REPORT!$B$80,SALES!$F:$F,REPORT!$B114,SALES!$B:$B,REPORT!Q$1)</f>
        <v>0</v>
      </c>
      <c r="R114" s="28">
        <f>SUMIFS(SALES!$N:$N,SALES!$A:$A,REPORT!$B$80,SALES!$F:$F,REPORT!$B114,SALES!$B:$B,REPORT!R$1)</f>
        <v>0</v>
      </c>
      <c r="S114" s="28">
        <f>SUMIFS(SALES!$N:$N,SALES!$A:$A,REPORT!$B$80,SALES!$F:$F,REPORT!$B114,SALES!$B:$B,REPORT!S$1)</f>
        <v>0</v>
      </c>
      <c r="T114" s="28">
        <f>SUMIFS(SALES!$N:$N,SALES!$A:$A,REPORT!$B$80,SALES!$F:$F,REPORT!$B114,SALES!$B:$B,REPORT!T$1)</f>
        <v>0</v>
      </c>
      <c r="U114" s="28">
        <f>SUMIFS(SALES!$N:$N,SALES!$A:$A,REPORT!$B$80,SALES!$F:$F,REPORT!$B114,SALES!$B:$B,REPORT!U$1)</f>
        <v>0</v>
      </c>
      <c r="V114" s="28">
        <f>SUMIFS(SALES!$N:$N,SALES!$A:$A,REPORT!$B$80,SALES!$F:$F,REPORT!$B114,SALES!$B:$B,REPORT!V$1)</f>
        <v>0</v>
      </c>
      <c r="W114" s="28">
        <f>SUMIFS(SALES!$N:$N,SALES!$A:$A,REPORT!$B$80,SALES!$F:$F,REPORT!$B114,SALES!$B:$B,REPORT!W$1)</f>
        <v>0</v>
      </c>
      <c r="X114" s="28">
        <f>SUMIFS(SALES!$N:$N,SALES!$A:$A,REPORT!$B$80,SALES!$F:$F,REPORT!$B114,SALES!$B:$B,REPORT!X$1)</f>
        <v>0</v>
      </c>
      <c r="Y114" s="28">
        <f>SUMIFS(SALES!$N:$N,SALES!$A:$A,REPORT!$B$80,SALES!$F:$F,REPORT!$B114,SALES!$B:$B,REPORT!Y$1)</f>
        <v>0</v>
      </c>
      <c r="Z114" s="28">
        <f>SUMIFS(SALES!$N:$N,SALES!$A:$A,REPORT!$B$80,SALES!$F:$F,REPORT!$B114,SALES!$B:$B,REPORT!Z$1)</f>
        <v>0</v>
      </c>
      <c r="AA114" s="28">
        <f>SUMIFS(SALES!$N:$N,SALES!$A:$A,REPORT!$B$80,SALES!$F:$F,REPORT!$B114,SALES!$B:$B,REPORT!AA$1)</f>
        <v>0</v>
      </c>
      <c r="AB114" s="28">
        <f>SUMIFS(SALES!$N:$N,SALES!$A:$A,REPORT!$B$80,SALES!$F:$F,REPORT!$B114,SALES!$B:$B,REPORT!AB$1)</f>
        <v>0</v>
      </c>
      <c r="AC114" s="28">
        <f>SUMIFS(SALES!$N:$N,SALES!$A:$A,REPORT!$B$80,SALES!$F:$F,REPORT!$B114,SALES!$B:$B,REPORT!AC$1)</f>
        <v>0</v>
      </c>
      <c r="AD114" s="28">
        <f>SUMIFS(SALES!$N:$N,SALES!$A:$A,REPORT!$B$80,SALES!$F:$F,REPORT!$B114,SALES!$B:$B,REPORT!AD$1)</f>
        <v>0</v>
      </c>
      <c r="AE114" s="28">
        <f>SUMIFS(SALES!$N:$N,SALES!$A:$A,REPORT!$B$80,SALES!$F:$F,REPORT!$B114,SALES!$B:$B,REPORT!AE$1)</f>
        <v>0</v>
      </c>
      <c r="AF114" s="28">
        <f>SUMIFS(SALES!$N:$N,SALES!$A:$A,REPORT!$B$80,SALES!$F:$F,REPORT!$B114,SALES!$B:$B,REPORT!AF$1)</f>
        <v>0</v>
      </c>
      <c r="AG114" s="28">
        <f>SUMIFS(SALES!$N:$N,SALES!$A:$A,REPORT!$B$80,SALES!$F:$F,REPORT!$B114,SALES!$B:$B,REPORT!AG$1)</f>
        <v>0</v>
      </c>
      <c r="AH114" s="28">
        <f>SUMIFS(SALES!$N:$N,SALES!$A:$A,REPORT!$B$80,SALES!$F:$F,REPORT!$B114,SALES!$B:$B,REPORT!AH$1)</f>
        <v>0</v>
      </c>
      <c r="AI114" s="28">
        <f>SUMIFS(SALES!$N:$N,SALES!$A:$A,REPORT!$B$80,SALES!$F:$F,REPORT!$B114,SALES!$B:$B,REPORT!AI$1)</f>
        <v>0</v>
      </c>
      <c r="AJ114" s="28">
        <f>SUMIFS(SALES!$N:$N,SALES!$A:$A,REPORT!$B$80,SALES!$F:$F,REPORT!$B114,SALES!$B:$B,REPORT!AJ$1)</f>
        <v>0</v>
      </c>
      <c r="AK114" s="28">
        <f>SUMIFS(SALES!$N:$N,SALES!$A:$A,REPORT!$B$80,SALES!$F:$F,REPORT!$B114,SALES!$B:$B,REPORT!AK$1)</f>
        <v>0</v>
      </c>
      <c r="AL114" s="28">
        <f>SUMIFS(SALES!$N:$N,SALES!$A:$A,REPORT!$B$80,SALES!$F:$F,REPORT!$B114,SALES!$B:$B,REPORT!AL$1)</f>
        <v>0</v>
      </c>
      <c r="AM114" s="28">
        <f>SUMIFS(SALES!$N:$N,SALES!$A:$A,REPORT!$B$80,SALES!$F:$F,REPORT!$B114,SALES!$B:$B,REPORT!AM$1)</f>
        <v>0</v>
      </c>
      <c r="AN114" s="28">
        <f>SUMIFS(SALES!$N:$N,SALES!$A:$A,REPORT!$B$80,SALES!$F:$F,REPORT!$B114,SALES!$B:$B,REPORT!AN$1)</f>
        <v>0</v>
      </c>
      <c r="AO114" s="28">
        <f>SUMIFS(SALES!$N:$N,SALES!$A:$A,REPORT!$B$80,SALES!$F:$F,REPORT!$B114,SALES!$B:$B,REPORT!AO$1)</f>
        <v>0</v>
      </c>
      <c r="AP114" s="28">
        <f>SUMIFS(SALES!$N:$N,SALES!$A:$A,REPORT!$B$80,SALES!$F:$F,REPORT!$B114,SALES!$B:$B,REPORT!AP$1)</f>
        <v>0</v>
      </c>
      <c r="AQ114" s="28">
        <f>SUMIFS(SALES!$N:$N,SALES!$A:$A,REPORT!$B$80,SALES!$F:$F,REPORT!$B114,SALES!$B:$B,REPORT!AQ$1)</f>
        <v>0</v>
      </c>
      <c r="AR114" s="28">
        <f>SUMIFS(SALES!$N:$N,SALES!$A:$A,REPORT!$B$80,SALES!$F:$F,REPORT!$B114,SALES!$B:$B,REPORT!AR$1)</f>
        <v>0</v>
      </c>
      <c r="AS114" s="28">
        <f>SUMIFS(SALES!$N:$N,SALES!$A:$A,REPORT!$B$80,SALES!$F:$F,REPORT!$B114,SALES!$B:$B,REPORT!AS$1)</f>
        <v>0</v>
      </c>
      <c r="AT114" s="28">
        <f>SUMIFS(SALES!$N:$N,SALES!$A:$A,REPORT!$B$80,SALES!$F:$F,REPORT!$B114,SALES!$B:$B,REPORT!AT$1)</f>
        <v>0</v>
      </c>
      <c r="AU114" s="28">
        <f>SUMIFS(SALES!$N:$N,SALES!$A:$A,REPORT!$B$80,SALES!$F:$F,REPORT!$B114,SALES!$B:$B,REPORT!AU$1)</f>
        <v>0</v>
      </c>
      <c r="AV114" s="28">
        <f>SUMIFS(SALES!$N:$N,SALES!$A:$A,REPORT!$B$80,SALES!$F:$F,REPORT!$B114,SALES!$B:$B,REPORT!AV$1)</f>
        <v>0</v>
      </c>
      <c r="AW114" s="28">
        <f>SUMIFS(SALES!$N:$N,SALES!$A:$A,REPORT!$B$80,SALES!$F:$F,REPORT!$B114,SALES!$B:$B,REPORT!AW$1)</f>
        <v>0</v>
      </c>
      <c r="AX114" s="28">
        <f>SUMIFS(SALES!$N:$N,SALES!$A:$A,REPORT!$B$80,SALES!$F:$F,REPORT!$B114,SALES!$B:$B,REPORT!AX$1)</f>
        <v>0</v>
      </c>
      <c r="AY114" s="28">
        <f>SUMIFS(SALES!$N:$N,SALES!$A:$A,REPORT!$B$80,SALES!$F:$F,REPORT!$B114,SALES!$B:$B,REPORT!AY$1)</f>
        <v>0</v>
      </c>
      <c r="AZ114" s="28">
        <f>SUMIFS(SALES!$N:$N,SALES!$A:$A,REPORT!$B$80,SALES!$F:$F,REPORT!$B114,SALES!$B:$B,REPORT!AZ$1)</f>
        <v>0</v>
      </c>
      <c r="BA114" s="28">
        <f>SUMIFS(SALES!$N:$N,SALES!$A:$A,REPORT!$B$80,SALES!$F:$F,REPORT!$B114,SALES!$B:$B,REPORT!BA$1)</f>
        <v>0</v>
      </c>
      <c r="BB114" s="28">
        <f>SUMIFS(SALES!$N:$N,SALES!$A:$A,REPORT!$B$80,SALES!$F:$F,REPORT!$B114,SALES!$B:$B,REPORT!BB$1)</f>
        <v>0</v>
      </c>
      <c r="BC114" s="28">
        <f>SUMIFS(SALES!$N:$N,SALES!$A:$A,REPORT!$B$80,SALES!$F:$F,REPORT!$B114,SALES!$B:$B,REPORT!BC$1)</f>
        <v>0</v>
      </c>
      <c r="BD114" s="28">
        <f>SUMIFS(SALES!$N:$N,SALES!$A:$A,REPORT!$B$80,SALES!$F:$F,REPORT!$B114,SALES!$B:$B,REPORT!BD$1)</f>
        <v>0</v>
      </c>
      <c r="BE114" s="28">
        <f>SUMIFS(SALES!$N:$N,SALES!$A:$A,REPORT!$B$80,SALES!$F:$F,REPORT!$B114,SALES!$B:$B,REPORT!BE$1)</f>
        <v>0</v>
      </c>
      <c r="BF114" s="28">
        <f>SUMIFS(SALES!$N:$N,SALES!$A:$A,REPORT!$B$80,SALES!$F:$F,REPORT!$B114,SALES!$B:$B,REPORT!BF$1)</f>
        <v>0</v>
      </c>
      <c r="BG114" s="28">
        <f>SUMIFS(SALES!$N:$N,SALES!$A:$A,REPORT!$B$80,SALES!$F:$F,REPORT!$B114,SALES!$B:$B,REPORT!BG$1)</f>
        <v>0</v>
      </c>
      <c r="BH114" s="28">
        <f>SUMIFS(SALES!$N:$N,SALES!$A:$A,REPORT!$B$80,SALES!$F:$F,REPORT!$B114,SALES!$B:$B,REPORT!BH$1)</f>
        <v>0</v>
      </c>
      <c r="BI114" s="28">
        <f>SUMIFS(SALES!$N:$N,SALES!$A:$A,REPORT!$B$80,SALES!$F:$F,REPORT!$B114,SALES!$B:$B,REPORT!BI$1)</f>
        <v>0</v>
      </c>
      <c r="BJ114" s="28">
        <f>SUMIFS(SALES!$N:$N,SALES!$A:$A,REPORT!$B$80,SALES!$F:$F,REPORT!$B114,SALES!$B:$B,REPORT!BJ$1)</f>
        <v>0</v>
      </c>
      <c r="BK114" s="28">
        <f>SUMIFS(SALES!$N:$N,SALES!$A:$A,REPORT!$B$80,SALES!$F:$F,REPORT!$B114,SALES!$B:$B,REPORT!BK$1)</f>
        <v>0</v>
      </c>
      <c r="BL114" s="28">
        <f>SUMIFS(SALES!$N:$N,SALES!$A:$A,REPORT!$B$80,SALES!$F:$F,REPORT!$B114,SALES!$B:$B,REPORT!BL$1)</f>
        <v>0</v>
      </c>
      <c r="BM114" s="28">
        <f>SUMIFS(SALES!$N:$N,SALES!$A:$A,REPORT!$B$80,SALES!$F:$F,REPORT!$B114,SALES!$B:$B,REPORT!BM$1)</f>
        <v>0</v>
      </c>
      <c r="BN114" s="28">
        <f>SUMIFS(SALES!$N:$N,SALES!$A:$A,REPORT!$B$80,SALES!$F:$F,REPORT!$B114,SALES!$B:$B,REPORT!BN$1)</f>
        <v>0</v>
      </c>
      <c r="BO114" s="28">
        <f>SUMIFS(SALES!$N:$N,SALES!$A:$A,REPORT!$B$80,SALES!$F:$F,REPORT!$B114,SALES!$B:$B,REPORT!BO$1)</f>
        <v>0</v>
      </c>
      <c r="BP114" s="28">
        <f>SUMIFS(SALES!$N:$N,SALES!$A:$A,REPORT!$B$80,SALES!$F:$F,REPORT!$B114,SALES!$B:$B,REPORT!BP$1)</f>
        <v>0</v>
      </c>
      <c r="BQ114" s="28">
        <f>SUMIFS(SALES!$N:$N,SALES!$A:$A,REPORT!$B$80,SALES!$F:$F,REPORT!$B114,SALES!$B:$B,REPORT!BQ$1)</f>
        <v>0</v>
      </c>
      <c r="BR114" s="28">
        <f>SUMIFS(SALES!$N:$N,SALES!$A:$A,REPORT!$B$80,SALES!$F:$F,REPORT!$B114,SALES!$B:$B,REPORT!BR$1)</f>
        <v>0</v>
      </c>
      <c r="BS114" s="28">
        <f>SUMIFS(SALES!$N:$N,SALES!$A:$A,REPORT!$B$80,SALES!$F:$F,REPORT!$B114,SALES!$B:$B,REPORT!BS$1)</f>
        <v>0</v>
      </c>
      <c r="BT114" s="28">
        <f>SUMIFS(SALES!$N:$N,SALES!$A:$A,REPORT!$B$80,SALES!$F:$F,REPORT!$B114,SALES!$B:$B,REPORT!BT$1)</f>
        <v>0</v>
      </c>
      <c r="BU114" s="28">
        <f>SUMIFS(SALES!$N:$N,SALES!$A:$A,REPORT!$B$80,SALES!$F:$F,REPORT!$B114,SALES!$B:$B,REPORT!BU$1)</f>
        <v>0</v>
      </c>
      <c r="BV114" s="28">
        <f>SUMIFS(SALES!$N:$N,SALES!$A:$A,REPORT!$B$80,SALES!$F:$F,REPORT!$B114,SALES!$B:$B,REPORT!BV$1)</f>
        <v>0</v>
      </c>
      <c r="BW114" s="28">
        <f>SUMIFS(SALES!$N:$N,SALES!$A:$A,REPORT!$B$80,SALES!$F:$F,REPORT!$B114,SALES!$B:$B,REPORT!BW$1)</f>
        <v>0</v>
      </c>
      <c r="BX114" s="28">
        <f>SUMIFS(SALES!$N:$N,SALES!$A:$A,REPORT!$B$80,SALES!$F:$F,REPORT!$B114,SALES!$B:$B,REPORT!BX$1)</f>
        <v>0</v>
      </c>
      <c r="BY114" s="28">
        <f>SUMIFS(SALES!$N:$N,SALES!$A:$A,REPORT!$B$80,SALES!$F:$F,REPORT!$B114,SALES!$B:$B,REPORT!BY$1)</f>
        <v>0</v>
      </c>
      <c r="BZ114" s="28">
        <f>SUMIFS(SALES!$N:$N,SALES!$A:$A,REPORT!$B$80,SALES!$F:$F,REPORT!$B114,SALES!$B:$B,REPORT!BZ$1)</f>
        <v>0</v>
      </c>
      <c r="CA114" s="28">
        <f>SUMIFS(SALES!$N:$N,SALES!$A:$A,REPORT!$B$80,SALES!$F:$F,REPORT!$B114,SALES!$B:$B,REPORT!CA$1)</f>
        <v>0</v>
      </c>
      <c r="CB114" s="28">
        <f>SUMIFS(SALES!$N:$N,SALES!$A:$A,REPORT!$B$80,SALES!$F:$F,REPORT!$B114,SALES!$B:$B,REPORT!CB$1)</f>
        <v>0</v>
      </c>
      <c r="CC114" s="28">
        <f>SUMIFS(SALES!$N:$N,SALES!$A:$A,REPORT!$B$80,SALES!$F:$F,REPORT!$B114,SALES!$B:$B,REPORT!CC$1)</f>
        <v>0</v>
      </c>
    </row>
    <row r="115" spans="1:81" x14ac:dyDescent="0.3">
      <c r="A115" s="20" t="s">
        <v>581</v>
      </c>
      <c r="B115" s="19" t="s">
        <v>1</v>
      </c>
      <c r="C115" s="12">
        <f>G115+H115+I115+F115+E115+D115</f>
        <v>211182</v>
      </c>
      <c r="D115" s="12">
        <f>SUM(M115:Q115)</f>
        <v>0</v>
      </c>
      <c r="E115" s="12">
        <f>SUM(R115:AC115)</f>
        <v>0</v>
      </c>
      <c r="F115" s="12">
        <f>SUM(AD115:AO115)</f>
        <v>0</v>
      </c>
      <c r="G115" s="61">
        <f>SUM(AP115:BA115)</f>
        <v>51398</v>
      </c>
      <c r="H115" s="61">
        <f>SUM(BB115:BM115)</f>
        <v>104715</v>
      </c>
      <c r="I115" s="61">
        <f>SUM(BN115:BY115)</f>
        <v>55069</v>
      </c>
      <c r="J115" s="61">
        <f>SUM(BZ115:CK115)</f>
        <v>15460</v>
      </c>
      <c r="K115" s="61"/>
      <c r="L115" s="61"/>
      <c r="M115" s="28">
        <f>SUMIFS(SALES!$N:$N,SALES!$A:$A,REPORT!$B$80,SALES!$F:$F,REPORT!$B115,SALES!$B:$B,REPORT!M$1)</f>
        <v>0</v>
      </c>
      <c r="N115" s="28">
        <f>SUMIFS(SALES!$N:$N,SALES!$A:$A,REPORT!$B$80,SALES!$F:$F,REPORT!$B115,SALES!$B:$B,REPORT!N$1)</f>
        <v>0</v>
      </c>
      <c r="O115" s="28">
        <f>SUMIFS(SALES!$N:$N,SALES!$A:$A,REPORT!$B$80,SALES!$F:$F,REPORT!$B115,SALES!$B:$B,REPORT!O$1)</f>
        <v>0</v>
      </c>
      <c r="P115" s="28">
        <f>SUMIFS(SALES!$N:$N,SALES!$A:$A,REPORT!$B$80,SALES!$F:$F,REPORT!$B115,SALES!$B:$B,REPORT!P$1)</f>
        <v>0</v>
      </c>
      <c r="Q115" s="28">
        <f>SUMIFS(SALES!$N:$N,SALES!$A:$A,REPORT!$B$80,SALES!$F:$F,REPORT!$B115,SALES!$B:$B,REPORT!Q$1)</f>
        <v>0</v>
      </c>
      <c r="R115" s="28">
        <f>SUMIFS(SALES!$N:$N,SALES!$A:$A,REPORT!$B$80,SALES!$F:$F,REPORT!$B115,SALES!$B:$B,REPORT!R$1)</f>
        <v>0</v>
      </c>
      <c r="S115" s="28">
        <f>SUMIFS(SALES!$N:$N,SALES!$A:$A,REPORT!$B$80,SALES!$F:$F,REPORT!$B115,SALES!$B:$B,REPORT!S$1)</f>
        <v>0</v>
      </c>
      <c r="T115" s="28">
        <f>SUMIFS(SALES!$N:$N,SALES!$A:$A,REPORT!$B$80,SALES!$F:$F,REPORT!$B115,SALES!$B:$B,REPORT!T$1)</f>
        <v>0</v>
      </c>
      <c r="U115" s="28">
        <f>SUMIFS(SALES!$N:$N,SALES!$A:$A,REPORT!$B$80,SALES!$F:$F,REPORT!$B115,SALES!$B:$B,REPORT!U$1)</f>
        <v>0</v>
      </c>
      <c r="V115" s="28">
        <f>SUMIFS(SALES!$N:$N,SALES!$A:$A,REPORT!$B$80,SALES!$F:$F,REPORT!$B115,SALES!$B:$B,REPORT!V$1)</f>
        <v>0</v>
      </c>
      <c r="W115" s="28">
        <f>SUMIFS(SALES!$N:$N,SALES!$A:$A,REPORT!$B$80,SALES!$F:$F,REPORT!$B115,SALES!$B:$B,REPORT!W$1)</f>
        <v>0</v>
      </c>
      <c r="X115" s="28">
        <f>SUMIFS(SALES!$N:$N,SALES!$A:$A,REPORT!$B$80,SALES!$F:$F,REPORT!$B115,SALES!$B:$B,REPORT!X$1)</f>
        <v>0</v>
      </c>
      <c r="Y115" s="28">
        <f>SUMIFS(SALES!$N:$N,SALES!$A:$A,REPORT!$B$80,SALES!$F:$F,REPORT!$B115,SALES!$B:$B,REPORT!Y$1)</f>
        <v>0</v>
      </c>
      <c r="Z115" s="28">
        <f>SUMIFS(SALES!$N:$N,SALES!$A:$A,REPORT!$B$80,SALES!$F:$F,REPORT!$B115,SALES!$B:$B,REPORT!Z$1)</f>
        <v>0</v>
      </c>
      <c r="AA115" s="28">
        <f>SUMIFS(SALES!$N:$N,SALES!$A:$A,REPORT!$B$80,SALES!$F:$F,REPORT!$B115,SALES!$B:$B,REPORT!AA$1)</f>
        <v>0</v>
      </c>
      <c r="AB115" s="28">
        <f>SUMIFS(SALES!$N:$N,SALES!$A:$A,REPORT!$B$80,SALES!$F:$F,REPORT!$B115,SALES!$B:$B,REPORT!AB$1)</f>
        <v>0</v>
      </c>
      <c r="AC115" s="28">
        <f>SUMIFS(SALES!$N:$N,SALES!$A:$A,REPORT!$B$80,SALES!$F:$F,REPORT!$B115,SALES!$B:$B,REPORT!AC$1)</f>
        <v>0</v>
      </c>
      <c r="AD115" s="28">
        <f>SUMIFS(SALES!$N:$N,SALES!$A:$A,REPORT!$B$80,SALES!$F:$F,REPORT!$B115,SALES!$B:$B,REPORT!AD$1)</f>
        <v>0</v>
      </c>
      <c r="AE115" s="28">
        <f>SUMIFS(SALES!$N:$N,SALES!$A:$A,REPORT!$B$80,SALES!$F:$F,REPORT!$B115,SALES!$B:$B,REPORT!AE$1)</f>
        <v>0</v>
      </c>
      <c r="AF115" s="28">
        <f>SUMIFS(SALES!$N:$N,SALES!$A:$A,REPORT!$B$80,SALES!$F:$F,REPORT!$B115,SALES!$B:$B,REPORT!AF$1)</f>
        <v>0</v>
      </c>
      <c r="AG115" s="28">
        <f>SUMIFS(SALES!$N:$N,SALES!$A:$A,REPORT!$B$80,SALES!$F:$F,REPORT!$B115,SALES!$B:$B,REPORT!AG$1)</f>
        <v>0</v>
      </c>
      <c r="AH115" s="28">
        <f>SUMIFS(SALES!$N:$N,SALES!$A:$A,REPORT!$B$80,SALES!$F:$F,REPORT!$B115,SALES!$B:$B,REPORT!AH$1)</f>
        <v>0</v>
      </c>
      <c r="AI115" s="28">
        <f>SUMIFS(SALES!$N:$N,SALES!$A:$A,REPORT!$B$80,SALES!$F:$F,REPORT!$B115,SALES!$B:$B,REPORT!AI$1)</f>
        <v>0</v>
      </c>
      <c r="AJ115" s="28">
        <f>SUMIFS(SALES!$N:$N,SALES!$A:$A,REPORT!$B$80,SALES!$F:$F,REPORT!$B115,SALES!$B:$B,REPORT!AJ$1)</f>
        <v>0</v>
      </c>
      <c r="AK115" s="28">
        <f>SUMIFS(SALES!$N:$N,SALES!$A:$A,REPORT!$B$80,SALES!$F:$F,REPORT!$B115,SALES!$B:$B,REPORT!AK$1)</f>
        <v>0</v>
      </c>
      <c r="AL115" s="28">
        <f>SUMIFS(SALES!$N:$N,SALES!$A:$A,REPORT!$B$80,SALES!$F:$F,REPORT!$B115,SALES!$B:$B,REPORT!AL$1)</f>
        <v>0</v>
      </c>
      <c r="AM115" s="28">
        <f>SUMIFS(SALES!$N:$N,SALES!$A:$A,REPORT!$B$80,SALES!$F:$F,REPORT!$B115,SALES!$B:$B,REPORT!AM$1)</f>
        <v>0</v>
      </c>
      <c r="AN115" s="28">
        <f>SUMIFS(SALES!$N:$N,SALES!$A:$A,REPORT!$B$80,SALES!$F:$F,REPORT!$B115,SALES!$B:$B,REPORT!AN$1)</f>
        <v>0</v>
      </c>
      <c r="AO115" s="28">
        <f>SUMIFS(SALES!$N:$N,SALES!$A:$A,REPORT!$B$80,SALES!$F:$F,REPORT!$B115,SALES!$B:$B,REPORT!AO$1)</f>
        <v>0</v>
      </c>
      <c r="AP115" s="28">
        <f>SUMIFS(SALES!$N:$N,SALES!$A:$A,REPORT!$B$80,SALES!$F:$F,REPORT!$B115,SALES!$B:$B,REPORT!AP$1)</f>
        <v>0</v>
      </c>
      <c r="AQ115" s="28">
        <f>SUMIFS(SALES!$N:$N,SALES!$A:$A,REPORT!$B$80,SALES!$F:$F,REPORT!$B115,SALES!$B:$B,REPORT!AQ$1)</f>
        <v>0</v>
      </c>
      <c r="AR115" s="28">
        <f>SUMIFS(SALES!$N:$N,SALES!$A:$A,REPORT!$B$80,SALES!$F:$F,REPORT!$B115,SALES!$B:$B,REPORT!AR$1)</f>
        <v>0</v>
      </c>
      <c r="AS115" s="28">
        <f>SUMIFS(SALES!$N:$N,SALES!$A:$A,REPORT!$B$80,SALES!$F:$F,REPORT!$B115,SALES!$B:$B,REPORT!AS$1)</f>
        <v>0</v>
      </c>
      <c r="AT115" s="28">
        <f>SUMIFS(SALES!$N:$N,SALES!$A:$A,REPORT!$B$80,SALES!$F:$F,REPORT!$B115,SALES!$B:$B,REPORT!AT$1)</f>
        <v>0</v>
      </c>
      <c r="AU115" s="28">
        <f>SUMIFS(SALES!$N:$N,SALES!$A:$A,REPORT!$B$80,SALES!$F:$F,REPORT!$B115,SALES!$B:$B,REPORT!AU$1)</f>
        <v>0</v>
      </c>
      <c r="AV115" s="28">
        <f>SUMIFS(SALES!$N:$N,SALES!$A:$A,REPORT!$B$80,SALES!$F:$F,REPORT!$B115,SALES!$B:$B,REPORT!AV$1)</f>
        <v>0</v>
      </c>
      <c r="AW115" s="28">
        <f>SUMIFS(SALES!$N:$N,SALES!$A:$A,REPORT!$B$80,SALES!$F:$F,REPORT!$B115,SALES!$B:$B,REPORT!AW$1)</f>
        <v>0</v>
      </c>
      <c r="AX115" s="28">
        <f>SUMIFS(SALES!$N:$N,SALES!$A:$A,REPORT!$B$80,SALES!$F:$F,REPORT!$B115,SALES!$B:$B,REPORT!AX$1)</f>
        <v>0</v>
      </c>
      <c r="AY115" s="28">
        <f>SUMIFS(SALES!$N:$N,SALES!$A:$A,REPORT!$B$80,SALES!$F:$F,REPORT!$B115,SALES!$B:$B,REPORT!AY$1)</f>
        <v>0</v>
      </c>
      <c r="AZ115" s="28">
        <f>SUMIFS(SALES!$N:$N,SALES!$A:$A,REPORT!$B$80,SALES!$F:$F,REPORT!$B115,SALES!$B:$B,REPORT!AZ$1)</f>
        <v>0</v>
      </c>
      <c r="BA115" s="28">
        <f>SUMIFS(SALES!$N:$N,SALES!$A:$A,REPORT!$B$80,SALES!$F:$F,REPORT!$B115,SALES!$B:$B,REPORT!BA$1)</f>
        <v>51398</v>
      </c>
      <c r="BB115" s="28">
        <f>SUMIFS(SALES!$N:$N,SALES!$A:$A,REPORT!$B$80,SALES!$F:$F,REPORT!$B115,SALES!$B:$B,REPORT!BB$1)</f>
        <v>7305</v>
      </c>
      <c r="BC115" s="28">
        <f>SUMIFS(SALES!$N:$N,SALES!$A:$A,REPORT!$B$80,SALES!$F:$F,REPORT!$B115,SALES!$B:$B,REPORT!BC$1)</f>
        <v>46750</v>
      </c>
      <c r="BD115" s="28">
        <f>SUMIFS(SALES!$N:$N,SALES!$A:$A,REPORT!$B$80,SALES!$F:$F,REPORT!$B115,SALES!$B:$B,REPORT!BD$1)</f>
        <v>0</v>
      </c>
      <c r="BE115" s="28">
        <f>SUMIFS(SALES!$N:$N,SALES!$A:$A,REPORT!$B$80,SALES!$F:$F,REPORT!$B115,SALES!$B:$B,REPORT!BE$1)</f>
        <v>0</v>
      </c>
      <c r="BF115" s="28">
        <f>SUMIFS(SALES!$N:$N,SALES!$A:$A,REPORT!$B$80,SALES!$F:$F,REPORT!$B115,SALES!$B:$B,REPORT!BF$1)</f>
        <v>0</v>
      </c>
      <c r="BG115" s="28">
        <f>SUMIFS(SALES!$N:$N,SALES!$A:$A,REPORT!$B$80,SALES!$F:$F,REPORT!$B115,SALES!$B:$B,REPORT!BG$1)</f>
        <v>0</v>
      </c>
      <c r="BH115" s="28">
        <f>SUMIFS(SALES!$N:$N,SALES!$A:$A,REPORT!$B$80,SALES!$F:$F,REPORT!$B115,SALES!$B:$B,REPORT!BH$1)</f>
        <v>0</v>
      </c>
      <c r="BI115" s="28">
        <f>SUMIFS(SALES!$N:$N,SALES!$A:$A,REPORT!$B$80,SALES!$F:$F,REPORT!$B115,SALES!$B:$B,REPORT!BI$1)</f>
        <v>6875</v>
      </c>
      <c r="BJ115" s="28">
        <f>SUMIFS(SALES!$N:$N,SALES!$A:$A,REPORT!$B$80,SALES!$F:$F,REPORT!$B115,SALES!$B:$B,REPORT!BJ$1)</f>
        <v>13350</v>
      </c>
      <c r="BK115" s="28">
        <f>SUMIFS(SALES!$N:$N,SALES!$A:$A,REPORT!$B$80,SALES!$F:$F,REPORT!$B115,SALES!$B:$B,REPORT!BK$1)</f>
        <v>30435</v>
      </c>
      <c r="BL115" s="28">
        <f>SUMIFS(SALES!$N:$N,SALES!$A:$A,REPORT!$B$80,SALES!$F:$F,REPORT!$B115,SALES!$B:$B,REPORT!BL$1)</f>
        <v>0</v>
      </c>
      <c r="BM115" s="28">
        <f>SUMIFS(SALES!$N:$N,SALES!$A:$A,REPORT!$B$80,SALES!$F:$F,REPORT!$B115,SALES!$B:$B,REPORT!BM$1)</f>
        <v>0</v>
      </c>
      <c r="BN115" s="28">
        <f>SUMIFS(SALES!$N:$N,SALES!$A:$A,REPORT!$B$80,SALES!$F:$F,REPORT!$B115,SALES!$B:$B,REPORT!BN$1)</f>
        <v>0</v>
      </c>
      <c r="BO115" s="28">
        <f>SUMIFS(SALES!$N:$N,SALES!$A:$A,REPORT!$B$80,SALES!$F:$F,REPORT!$B115,SALES!$B:$B,REPORT!BO$1)</f>
        <v>10434</v>
      </c>
      <c r="BP115" s="28">
        <f>SUMIFS(SALES!$N:$N,SALES!$A:$A,REPORT!$B$80,SALES!$F:$F,REPORT!$B115,SALES!$B:$B,REPORT!BP$1)</f>
        <v>0</v>
      </c>
      <c r="BQ115" s="28">
        <f>SUMIFS(SALES!$N:$N,SALES!$A:$A,REPORT!$B$80,SALES!$F:$F,REPORT!$B115,SALES!$B:$B,REPORT!BQ$1)</f>
        <v>0</v>
      </c>
      <c r="BR115" s="28">
        <f>SUMIFS(SALES!$N:$N,SALES!$A:$A,REPORT!$B$80,SALES!$F:$F,REPORT!$B115,SALES!$B:$B,REPORT!BR$1)</f>
        <v>6960</v>
      </c>
      <c r="BS115" s="28">
        <f>SUMIFS(SALES!$N:$N,SALES!$A:$A,REPORT!$B$80,SALES!$F:$F,REPORT!$B115,SALES!$B:$B,REPORT!BS$1)</f>
        <v>5125</v>
      </c>
      <c r="BT115" s="28">
        <f>SUMIFS(SALES!$N:$N,SALES!$A:$A,REPORT!$B$80,SALES!$F:$F,REPORT!$B115,SALES!$B:$B,REPORT!BT$1)</f>
        <v>0</v>
      </c>
      <c r="BU115" s="28">
        <f>SUMIFS(SALES!$N:$N,SALES!$A:$A,REPORT!$B$80,SALES!$F:$F,REPORT!$B115,SALES!$B:$B,REPORT!BU$1)</f>
        <v>5330</v>
      </c>
      <c r="BV115" s="28">
        <f>SUMIFS(SALES!$N:$N,SALES!$A:$A,REPORT!$B$80,SALES!$F:$F,REPORT!$B115,SALES!$B:$B,REPORT!BV$1)</f>
        <v>0</v>
      </c>
      <c r="BW115" s="28">
        <f>SUMIFS(SALES!$N:$N,SALES!$A:$A,REPORT!$B$80,SALES!$F:$F,REPORT!$B115,SALES!$B:$B,REPORT!BW$1)</f>
        <v>9425</v>
      </c>
      <c r="BX115" s="28">
        <f>SUMIFS(SALES!$N:$N,SALES!$A:$A,REPORT!$B$80,SALES!$F:$F,REPORT!$B115,SALES!$B:$B,REPORT!BX$1)</f>
        <v>10920</v>
      </c>
      <c r="BY115" s="28">
        <f>SUMIFS(SALES!$N:$N,SALES!$A:$A,REPORT!$B$80,SALES!$F:$F,REPORT!$B115,SALES!$B:$B,REPORT!BY$1)</f>
        <v>6875</v>
      </c>
      <c r="BZ115" s="28">
        <f>SUMIFS(SALES!$N:$N,SALES!$A:$A,REPORT!$B$80,SALES!$F:$F,REPORT!$B115,SALES!$B:$B,REPORT!BZ$1)</f>
        <v>0</v>
      </c>
      <c r="CA115" s="28">
        <f>SUMIFS(SALES!$N:$N,SALES!$A:$A,REPORT!$B$80,SALES!$F:$F,REPORT!$B115,SALES!$B:$B,REPORT!CA$1)</f>
        <v>0</v>
      </c>
      <c r="CB115" s="28">
        <f>SUMIFS(SALES!$N:$N,SALES!$A:$A,REPORT!$B$80,SALES!$F:$F,REPORT!$B115,SALES!$B:$B,REPORT!CB$1)</f>
        <v>15460</v>
      </c>
      <c r="CC115" s="28">
        <f>SUMIFS(SALES!$N:$N,SALES!$A:$A,REPORT!$B$80,SALES!$F:$F,REPORT!$B115,SALES!$B:$B,REPORT!CC$1)</f>
        <v>0</v>
      </c>
    </row>
    <row r="116" spans="1:81" x14ac:dyDescent="0.3">
      <c r="A116" s="18" t="s">
        <v>581</v>
      </c>
      <c r="B116" s="18" t="s">
        <v>418</v>
      </c>
      <c r="C116" s="60">
        <f t="shared" ref="C116:AH116" si="157">SUM(C117:C121)</f>
        <v>38104687.003200002</v>
      </c>
      <c r="D116" s="11">
        <f t="shared" si="157"/>
        <v>0</v>
      </c>
      <c r="E116" s="11">
        <f t="shared" si="157"/>
        <v>0</v>
      </c>
      <c r="F116" s="11">
        <f t="shared" si="157"/>
        <v>6082942.0032000002</v>
      </c>
      <c r="G116" s="60">
        <f t="shared" si="157"/>
        <v>6764952</v>
      </c>
      <c r="H116" s="60">
        <f t="shared" si="157"/>
        <v>10373204</v>
      </c>
      <c r="I116" s="60">
        <f t="shared" si="157"/>
        <v>14883589</v>
      </c>
      <c r="J116" s="60">
        <f t="shared" si="157"/>
        <v>11156145.460000001</v>
      </c>
      <c r="K116" s="60">
        <f t="shared" si="157"/>
        <v>0</v>
      </c>
      <c r="L116" s="60">
        <f t="shared" si="157"/>
        <v>0</v>
      </c>
      <c r="M116" s="29">
        <f t="shared" si="157"/>
        <v>0</v>
      </c>
      <c r="N116" s="29">
        <f t="shared" si="157"/>
        <v>0</v>
      </c>
      <c r="O116" s="29">
        <f t="shared" si="157"/>
        <v>0</v>
      </c>
      <c r="P116" s="29">
        <f t="shared" si="157"/>
        <v>0</v>
      </c>
      <c r="Q116" s="29">
        <f t="shared" si="157"/>
        <v>0</v>
      </c>
      <c r="R116" s="29">
        <f t="shared" si="157"/>
        <v>0</v>
      </c>
      <c r="S116" s="29">
        <f t="shared" si="157"/>
        <v>0</v>
      </c>
      <c r="T116" s="29">
        <f t="shared" si="157"/>
        <v>0</v>
      </c>
      <c r="U116" s="29">
        <f t="shared" si="157"/>
        <v>0</v>
      </c>
      <c r="V116" s="29">
        <f t="shared" si="157"/>
        <v>0</v>
      </c>
      <c r="W116" s="29">
        <f t="shared" si="157"/>
        <v>0</v>
      </c>
      <c r="X116" s="29">
        <f t="shared" si="157"/>
        <v>0</v>
      </c>
      <c r="Y116" s="29">
        <f t="shared" si="157"/>
        <v>0</v>
      </c>
      <c r="Z116" s="29">
        <f t="shared" si="157"/>
        <v>0</v>
      </c>
      <c r="AA116" s="29">
        <f t="shared" si="157"/>
        <v>0</v>
      </c>
      <c r="AB116" s="29">
        <f t="shared" si="157"/>
        <v>0</v>
      </c>
      <c r="AC116" s="29">
        <f t="shared" si="157"/>
        <v>0</v>
      </c>
      <c r="AD116" s="29">
        <f t="shared" si="157"/>
        <v>0</v>
      </c>
      <c r="AE116" s="29">
        <f t="shared" si="157"/>
        <v>0</v>
      </c>
      <c r="AF116" s="29">
        <f t="shared" si="157"/>
        <v>0</v>
      </c>
      <c r="AG116" s="29">
        <f t="shared" si="157"/>
        <v>0</v>
      </c>
      <c r="AH116" s="29">
        <f t="shared" si="157"/>
        <v>0</v>
      </c>
      <c r="AI116" s="29">
        <f t="shared" ref="AI116:BN116" si="158">SUM(AI117:AI121)</f>
        <v>1313625.5</v>
      </c>
      <c r="AJ116" s="29">
        <f t="shared" si="158"/>
        <v>525281.5</v>
      </c>
      <c r="AK116" s="29">
        <f t="shared" si="158"/>
        <v>628880</v>
      </c>
      <c r="AL116" s="29">
        <f t="shared" si="158"/>
        <v>2084230.0032000004</v>
      </c>
      <c r="AM116" s="29">
        <f t="shared" si="158"/>
        <v>518866</v>
      </c>
      <c r="AN116" s="29">
        <f t="shared" si="158"/>
        <v>487563</v>
      </c>
      <c r="AO116" s="29">
        <f t="shared" si="158"/>
        <v>524496</v>
      </c>
      <c r="AP116" s="29">
        <f t="shared" si="158"/>
        <v>738761</v>
      </c>
      <c r="AQ116" s="29">
        <f t="shared" si="158"/>
        <v>704755</v>
      </c>
      <c r="AR116" s="29">
        <f t="shared" si="158"/>
        <v>97942</v>
      </c>
      <c r="AS116" s="29">
        <f t="shared" si="158"/>
        <v>97014</v>
      </c>
      <c r="AT116" s="29">
        <f t="shared" si="158"/>
        <v>58500</v>
      </c>
      <c r="AU116" s="29">
        <f t="shared" si="158"/>
        <v>1800753</v>
      </c>
      <c r="AV116" s="29">
        <f t="shared" si="158"/>
        <v>318246</v>
      </c>
      <c r="AW116" s="29">
        <f t="shared" si="158"/>
        <v>395408</v>
      </c>
      <c r="AX116" s="29">
        <f t="shared" si="158"/>
        <v>514811</v>
      </c>
      <c r="AY116" s="29">
        <f t="shared" si="158"/>
        <v>561020</v>
      </c>
      <c r="AZ116" s="29">
        <f t="shared" si="158"/>
        <v>914217</v>
      </c>
      <c r="BA116" s="29">
        <f t="shared" si="158"/>
        <v>563525</v>
      </c>
      <c r="BB116" s="29">
        <f t="shared" si="158"/>
        <v>597649</v>
      </c>
      <c r="BC116" s="29">
        <f t="shared" si="158"/>
        <v>588515</v>
      </c>
      <c r="BD116" s="29">
        <f t="shared" si="158"/>
        <v>188647</v>
      </c>
      <c r="BE116" s="29">
        <f t="shared" si="158"/>
        <v>889541</v>
      </c>
      <c r="BF116" s="29">
        <f t="shared" si="158"/>
        <v>837105</v>
      </c>
      <c r="BG116" s="29">
        <f t="shared" si="158"/>
        <v>747086</v>
      </c>
      <c r="BH116" s="29">
        <f t="shared" si="158"/>
        <v>1616638</v>
      </c>
      <c r="BI116" s="29">
        <f t="shared" si="158"/>
        <v>1057731</v>
      </c>
      <c r="BJ116" s="29">
        <f t="shared" si="158"/>
        <v>917620</v>
      </c>
      <c r="BK116" s="29">
        <f t="shared" si="158"/>
        <v>1387282</v>
      </c>
      <c r="BL116" s="29">
        <f t="shared" si="158"/>
        <v>256342</v>
      </c>
      <c r="BM116" s="29">
        <f t="shared" si="158"/>
        <v>1289048</v>
      </c>
      <c r="BN116" s="29">
        <f t="shared" si="158"/>
        <v>815968</v>
      </c>
      <c r="BO116" s="29">
        <f t="shared" ref="BO116:CA116" si="159">SUM(BO117:BO121)</f>
        <v>1592503</v>
      </c>
      <c r="BP116" s="29">
        <f t="shared" si="159"/>
        <v>505987</v>
      </c>
      <c r="BQ116" s="29">
        <f t="shared" si="159"/>
        <v>1109251</v>
      </c>
      <c r="BR116" s="29">
        <f t="shared" si="159"/>
        <v>2790851</v>
      </c>
      <c r="BS116" s="29">
        <f t="shared" si="159"/>
        <v>838615</v>
      </c>
      <c r="BT116" s="29">
        <f t="shared" si="159"/>
        <v>1002094</v>
      </c>
      <c r="BU116" s="29">
        <f t="shared" si="159"/>
        <v>811092</v>
      </c>
      <c r="BV116" s="29">
        <f t="shared" si="159"/>
        <v>1171030</v>
      </c>
      <c r="BW116" s="29">
        <f t="shared" si="159"/>
        <v>1071068</v>
      </c>
      <c r="BX116" s="29">
        <f t="shared" si="159"/>
        <v>1561583</v>
      </c>
      <c r="BY116" s="29">
        <f t="shared" si="159"/>
        <v>1613547</v>
      </c>
      <c r="BZ116" s="29">
        <f t="shared" si="159"/>
        <v>1410386</v>
      </c>
      <c r="CA116" s="29">
        <f t="shared" si="159"/>
        <v>3175085</v>
      </c>
      <c r="CB116" s="29">
        <f t="shared" ref="CB116:CC116" si="160">SUM(CB117:CB121)</f>
        <v>2840649</v>
      </c>
      <c r="CC116" s="29">
        <f t="shared" si="160"/>
        <v>3730025.46</v>
      </c>
    </row>
    <row r="117" spans="1:81" x14ac:dyDescent="0.3">
      <c r="A117" s="20" t="s">
        <v>581</v>
      </c>
      <c r="B117" s="19" t="s">
        <v>412</v>
      </c>
      <c r="C117" s="12">
        <f>G117+H117+I117+F117+E117+D117</f>
        <v>37860197.003200002</v>
      </c>
      <c r="D117" s="12">
        <f>SUM(M117:Q117)</f>
        <v>0</v>
      </c>
      <c r="E117" s="12">
        <f>SUM(R117:AC117)</f>
        <v>0</v>
      </c>
      <c r="F117" s="12">
        <f>SUM(AD117:AO117)</f>
        <v>6082942.0032000002</v>
      </c>
      <c r="G117" s="61">
        <f>SUM(AP117:BA117)</f>
        <v>6633952</v>
      </c>
      <c r="H117" s="61">
        <f>SUM(BB117:BM117)</f>
        <v>10267704</v>
      </c>
      <c r="I117" s="61">
        <f>SUM(BN117:BY117)</f>
        <v>14875599</v>
      </c>
      <c r="J117" s="61">
        <f>SUM(BZ117:CK117)</f>
        <v>11156145.460000001</v>
      </c>
      <c r="K117" s="61"/>
      <c r="L117" s="61"/>
      <c r="M117" s="28">
        <f>SUMIFS(SALES!$N:$N,SALES!$A:$A,REPORT!$B$86,SALES!$F:$F,REPORT!$B117,SALES!$B:$B,REPORT!M$1)</f>
        <v>0</v>
      </c>
      <c r="N117" s="28">
        <f>SUMIFS(SALES!$N:$N,SALES!$A:$A,REPORT!$B$86,SALES!$F:$F,REPORT!$B117,SALES!$B:$B,REPORT!N$1)</f>
        <v>0</v>
      </c>
      <c r="O117" s="28">
        <f>SUMIFS(SALES!$N:$N,SALES!$A:$A,REPORT!$B$86,SALES!$F:$F,REPORT!$B117,SALES!$B:$B,REPORT!O$1)</f>
        <v>0</v>
      </c>
      <c r="P117" s="28">
        <f>SUMIFS(SALES!$N:$N,SALES!$A:$A,REPORT!$B$86,SALES!$F:$F,REPORT!$B117,SALES!$B:$B,REPORT!P$1)</f>
        <v>0</v>
      </c>
      <c r="Q117" s="28">
        <f>SUMIFS(SALES!$N:$N,SALES!$A:$A,REPORT!$B$86,SALES!$F:$F,REPORT!$B117,SALES!$B:$B,REPORT!Q$1)</f>
        <v>0</v>
      </c>
      <c r="R117" s="28">
        <f>SUMIFS(SALES!$N:$N,SALES!$A:$A,REPORT!$B$86,SALES!$F:$F,REPORT!$B117,SALES!$B:$B,REPORT!R$1)</f>
        <v>0</v>
      </c>
      <c r="S117" s="28">
        <f>SUMIFS(SALES!$N:$N,SALES!$A:$A,REPORT!$B$86,SALES!$F:$F,REPORT!$B117,SALES!$B:$B,REPORT!S$1)</f>
        <v>0</v>
      </c>
      <c r="T117" s="28">
        <f>SUMIFS(SALES!$N:$N,SALES!$A:$A,REPORT!$B$86,SALES!$F:$F,REPORT!$B117,SALES!$B:$B,REPORT!T$1)</f>
        <v>0</v>
      </c>
      <c r="U117" s="28">
        <f>SUMIFS(SALES!$N:$N,SALES!$A:$A,REPORT!$B$86,SALES!$F:$F,REPORT!$B117,SALES!$B:$B,REPORT!U$1)</f>
        <v>0</v>
      </c>
      <c r="V117" s="28">
        <f>SUMIFS(SALES!$N:$N,SALES!$A:$A,REPORT!$B$86,SALES!$F:$F,REPORT!$B117,SALES!$B:$B,REPORT!V$1)</f>
        <v>0</v>
      </c>
      <c r="W117" s="28">
        <f>SUMIFS(SALES!$N:$N,SALES!$A:$A,REPORT!$B$86,SALES!$F:$F,REPORT!$B117,SALES!$B:$B,REPORT!W$1)</f>
        <v>0</v>
      </c>
      <c r="X117" s="28">
        <f>SUMIFS(SALES!$N:$N,SALES!$A:$A,REPORT!$B$86,SALES!$F:$F,REPORT!$B117,SALES!$B:$B,REPORT!X$1)</f>
        <v>0</v>
      </c>
      <c r="Y117" s="28">
        <f>SUMIFS(SALES!$N:$N,SALES!$A:$A,REPORT!$B$86,SALES!$F:$F,REPORT!$B117,SALES!$B:$B,REPORT!Y$1)</f>
        <v>0</v>
      </c>
      <c r="Z117" s="28">
        <f>SUMIFS(SALES!$N:$N,SALES!$A:$A,REPORT!$B$86,SALES!$F:$F,REPORT!$B117,SALES!$B:$B,REPORT!Z$1)</f>
        <v>0</v>
      </c>
      <c r="AA117" s="28">
        <f>SUMIFS(SALES!$N:$N,SALES!$A:$A,REPORT!$B$86,SALES!$F:$F,REPORT!$B117,SALES!$B:$B,REPORT!AA$1)</f>
        <v>0</v>
      </c>
      <c r="AB117" s="28">
        <f>SUMIFS(SALES!$N:$N,SALES!$A:$A,REPORT!$B$86,SALES!$F:$F,REPORT!$B117,SALES!$B:$B,REPORT!AB$1)</f>
        <v>0</v>
      </c>
      <c r="AC117" s="28">
        <f>SUMIFS(SALES!$N:$N,SALES!$A:$A,REPORT!$B$86,SALES!$F:$F,REPORT!$B117,SALES!$B:$B,REPORT!AC$1)</f>
        <v>0</v>
      </c>
      <c r="AD117" s="28">
        <f>SUMIFS(SALES!$N:$N,SALES!$A:$A,REPORT!$B$86,SALES!$F:$F,REPORT!$B117,SALES!$B:$B,REPORT!AD$1)</f>
        <v>0</v>
      </c>
      <c r="AE117" s="28">
        <f>SUMIFS(SALES!$N:$N,SALES!$A:$A,REPORT!$B$86,SALES!$F:$F,REPORT!$B117,SALES!$B:$B,REPORT!AE$1)</f>
        <v>0</v>
      </c>
      <c r="AF117" s="28">
        <f>SUMIFS(SALES!$N:$N,SALES!$A:$A,REPORT!$B$86,SALES!$F:$F,REPORT!$B117,SALES!$B:$B,REPORT!AF$1)</f>
        <v>0</v>
      </c>
      <c r="AG117" s="28">
        <f>SUMIFS(SALES!$N:$N,SALES!$A:$A,REPORT!$B$86,SALES!$F:$F,REPORT!$B117,SALES!$B:$B,REPORT!AG$1)</f>
        <v>0</v>
      </c>
      <c r="AH117" s="28">
        <f>SUMIFS(SALES!$N:$N,SALES!$A:$A,REPORT!$B$86,SALES!$F:$F,REPORT!$B117,SALES!$B:$B,REPORT!AH$1)</f>
        <v>0</v>
      </c>
      <c r="AI117" s="28">
        <f>SUMIFS(SALES!$N:$N,SALES!$A:$A,REPORT!$B$86,SALES!$F:$F,REPORT!$B117,SALES!$B:$B,REPORT!AI$1)</f>
        <v>1313625.5</v>
      </c>
      <c r="AJ117" s="28">
        <f>SUMIFS(SALES!$N:$N,SALES!$A:$A,REPORT!$B$86,SALES!$F:$F,REPORT!$B117,SALES!$B:$B,REPORT!AJ$1)</f>
        <v>525281.5</v>
      </c>
      <c r="AK117" s="28">
        <f>SUMIFS(SALES!$N:$N,SALES!$A:$A,REPORT!$B$86,SALES!$F:$F,REPORT!$B117,SALES!$B:$B,REPORT!AK$1)</f>
        <v>628880</v>
      </c>
      <c r="AL117" s="28">
        <f>SUMIFS(SALES!$N:$N,SALES!$A:$A,REPORT!$B$86,SALES!$F:$F,REPORT!$B117,SALES!$B:$B,REPORT!AL$1)</f>
        <v>2084230.0032000004</v>
      </c>
      <c r="AM117" s="28">
        <f>SUMIFS(SALES!$N:$N,SALES!$A:$A,REPORT!$B$86,SALES!$F:$F,REPORT!$B117,SALES!$B:$B,REPORT!AM$1)</f>
        <v>518866</v>
      </c>
      <c r="AN117" s="28">
        <f>SUMIFS(SALES!$N:$N,SALES!$A:$A,REPORT!$B$86,SALES!$F:$F,REPORT!$B117,SALES!$B:$B,REPORT!AN$1)</f>
        <v>487563</v>
      </c>
      <c r="AO117" s="28">
        <f>SUMIFS(SALES!$N:$N,SALES!$A:$A,REPORT!$B$86,SALES!$F:$F,REPORT!$B117,SALES!$B:$B,REPORT!AO$1)</f>
        <v>524496</v>
      </c>
      <c r="AP117" s="28">
        <f>SUMIFS(SALES!$N:$N,SALES!$A:$A,REPORT!$B$86,SALES!$F:$F,REPORT!$B117,SALES!$B:$B,REPORT!AP$1)</f>
        <v>738761</v>
      </c>
      <c r="AQ117" s="28">
        <f>SUMIFS(SALES!$N:$N,SALES!$A:$A,REPORT!$B$86,SALES!$F:$F,REPORT!$B117,SALES!$B:$B,REPORT!AQ$1)</f>
        <v>704755</v>
      </c>
      <c r="AR117" s="28">
        <f>SUMIFS(SALES!$N:$N,SALES!$A:$A,REPORT!$B$86,SALES!$F:$F,REPORT!$B117,SALES!$B:$B,REPORT!AR$1)</f>
        <v>97942</v>
      </c>
      <c r="AS117" s="28">
        <f>SUMIFS(SALES!$N:$N,SALES!$A:$A,REPORT!$B$86,SALES!$F:$F,REPORT!$B117,SALES!$B:$B,REPORT!AS$1)</f>
        <v>73014</v>
      </c>
      <c r="AT117" s="28">
        <f>SUMIFS(SALES!$N:$N,SALES!$A:$A,REPORT!$B$86,SALES!$F:$F,REPORT!$B117,SALES!$B:$B,REPORT!AT$1)</f>
        <v>0</v>
      </c>
      <c r="AU117" s="28">
        <f>SUMIFS(SALES!$N:$N,SALES!$A:$A,REPORT!$B$86,SALES!$F:$F,REPORT!$B117,SALES!$B:$B,REPORT!AU$1)</f>
        <v>1792753</v>
      </c>
      <c r="AV117" s="28">
        <f>SUMIFS(SALES!$N:$N,SALES!$A:$A,REPORT!$B$86,SALES!$F:$F,REPORT!$B117,SALES!$B:$B,REPORT!AV$1)</f>
        <v>318246</v>
      </c>
      <c r="AW117" s="28">
        <f>SUMIFS(SALES!$N:$N,SALES!$A:$A,REPORT!$B$86,SALES!$F:$F,REPORT!$B117,SALES!$B:$B,REPORT!AW$1)</f>
        <v>379408</v>
      </c>
      <c r="AX117" s="28">
        <f>SUMIFS(SALES!$N:$N,SALES!$A:$A,REPORT!$B$86,SALES!$F:$F,REPORT!$B117,SALES!$B:$B,REPORT!AX$1)</f>
        <v>498311</v>
      </c>
      <c r="AY117" s="28">
        <f>SUMIFS(SALES!$N:$N,SALES!$A:$A,REPORT!$B$86,SALES!$F:$F,REPORT!$B117,SALES!$B:$B,REPORT!AY$1)</f>
        <v>553020</v>
      </c>
      <c r="AZ117" s="28">
        <f>SUMIFS(SALES!$N:$N,SALES!$A:$A,REPORT!$B$86,SALES!$F:$F,REPORT!$B117,SALES!$B:$B,REPORT!AZ$1)</f>
        <v>914217</v>
      </c>
      <c r="BA117" s="28">
        <f>SUMIFS(SALES!$N:$N,SALES!$A:$A,REPORT!$B$86,SALES!$F:$F,REPORT!$B117,SALES!$B:$B,REPORT!BA$1)</f>
        <v>563525</v>
      </c>
      <c r="BB117" s="28">
        <f>SUMIFS(SALES!$N:$N,SALES!$A:$A,REPORT!$B$86,SALES!$F:$F,REPORT!$B117,SALES!$B:$B,REPORT!BB$1)</f>
        <v>581149</v>
      </c>
      <c r="BC117" s="28">
        <f>SUMIFS(SALES!$N:$N,SALES!$A:$A,REPORT!$B$86,SALES!$F:$F,REPORT!$B117,SALES!$B:$B,REPORT!BC$1)</f>
        <v>588515</v>
      </c>
      <c r="BD117" s="28">
        <f>SUMIFS(SALES!$N:$N,SALES!$A:$A,REPORT!$B$86,SALES!$F:$F,REPORT!$B117,SALES!$B:$B,REPORT!BD$1)</f>
        <v>188647</v>
      </c>
      <c r="BE117" s="28">
        <f>SUMIFS(SALES!$N:$N,SALES!$A:$A,REPORT!$B$86,SALES!$F:$F,REPORT!$B117,SALES!$B:$B,REPORT!BE$1)</f>
        <v>865041</v>
      </c>
      <c r="BF117" s="28">
        <f>SUMIFS(SALES!$N:$N,SALES!$A:$A,REPORT!$B$86,SALES!$F:$F,REPORT!$B117,SALES!$B:$B,REPORT!BF$1)</f>
        <v>805105</v>
      </c>
      <c r="BG117" s="28">
        <f>SUMIFS(SALES!$N:$N,SALES!$A:$A,REPORT!$B$86,SALES!$F:$F,REPORT!$B117,SALES!$B:$B,REPORT!BG$1)</f>
        <v>714586</v>
      </c>
      <c r="BH117" s="28">
        <f>SUMIFS(SALES!$N:$N,SALES!$A:$A,REPORT!$B$86,SALES!$F:$F,REPORT!$B117,SALES!$B:$B,REPORT!BH$1)</f>
        <v>1616638</v>
      </c>
      <c r="BI117" s="28">
        <f>SUMIFS(SALES!$N:$N,SALES!$A:$A,REPORT!$B$86,SALES!$F:$F,REPORT!$B117,SALES!$B:$B,REPORT!BI$1)</f>
        <v>1057731</v>
      </c>
      <c r="BJ117" s="28">
        <f>SUMIFS(SALES!$N:$N,SALES!$A:$A,REPORT!$B$86,SALES!$F:$F,REPORT!$B117,SALES!$B:$B,REPORT!BJ$1)</f>
        <v>917620</v>
      </c>
      <c r="BK117" s="28">
        <f>SUMIFS(SALES!$N:$N,SALES!$A:$A,REPORT!$B$86,SALES!$F:$F,REPORT!$B117,SALES!$B:$B,REPORT!BK$1)</f>
        <v>1387282</v>
      </c>
      <c r="BL117" s="28">
        <f>SUMIFS(SALES!$N:$N,SALES!$A:$A,REPORT!$B$86,SALES!$F:$F,REPORT!$B117,SALES!$B:$B,REPORT!BL$1)</f>
        <v>256342</v>
      </c>
      <c r="BM117" s="28">
        <f>SUMIFS(SALES!$N:$N,SALES!$A:$A,REPORT!$B$86,SALES!$F:$F,REPORT!$B117,SALES!$B:$B,REPORT!BM$1)</f>
        <v>1289048</v>
      </c>
      <c r="BN117" s="28">
        <f>SUMIFS(SALES!$N:$N,SALES!$A:$A,REPORT!$B$86,SALES!$F:$F,REPORT!$B117,SALES!$B:$B,REPORT!BN$1)</f>
        <v>815968</v>
      </c>
      <c r="BO117" s="28">
        <f>SUMIFS(SALES!$N:$N,SALES!$A:$A,REPORT!$B$86,SALES!$F:$F,REPORT!$B117,SALES!$B:$B,REPORT!BO$1)</f>
        <v>1592503</v>
      </c>
      <c r="BP117" s="28">
        <f>SUMIFS(SALES!$N:$N,SALES!$A:$A,REPORT!$B$86,SALES!$F:$F,REPORT!$B117,SALES!$B:$B,REPORT!BP$1)</f>
        <v>497997</v>
      </c>
      <c r="BQ117" s="28">
        <f>SUMIFS(SALES!$N:$N,SALES!$A:$A,REPORT!$B$86,SALES!$F:$F,REPORT!$B117,SALES!$B:$B,REPORT!BQ$1)</f>
        <v>1109251</v>
      </c>
      <c r="BR117" s="28">
        <f>SUMIFS(SALES!$N:$N,SALES!$A:$A,REPORT!$B$86,SALES!$F:$F,REPORT!$B117,SALES!$B:$B,REPORT!BR$1)</f>
        <v>2790851</v>
      </c>
      <c r="BS117" s="28">
        <f>SUMIFS(SALES!$N:$N,SALES!$A:$A,REPORT!$B$86,SALES!$F:$F,REPORT!$B117,SALES!$B:$B,REPORT!BS$1)</f>
        <v>838615</v>
      </c>
      <c r="BT117" s="28">
        <f>SUMIFS(SALES!$N:$N,SALES!$A:$A,REPORT!$B$86,SALES!$F:$F,REPORT!$B117,SALES!$B:$B,REPORT!BT$1)</f>
        <v>1002094</v>
      </c>
      <c r="BU117" s="28">
        <f>SUMIFS(SALES!$N:$N,SALES!$A:$A,REPORT!$B$86,SALES!$F:$F,REPORT!$B117,SALES!$B:$B,REPORT!BU$1)</f>
        <v>811092</v>
      </c>
      <c r="BV117" s="28">
        <f>SUMIFS(SALES!$N:$N,SALES!$A:$A,REPORT!$B$86,SALES!$F:$F,REPORT!$B117,SALES!$B:$B,REPORT!BV$1)</f>
        <v>1171030</v>
      </c>
      <c r="BW117" s="28">
        <f>SUMIFS(SALES!$N:$N,SALES!$A:$A,REPORT!$B$86,SALES!$F:$F,REPORT!$B117,SALES!$B:$B,REPORT!BW$1)</f>
        <v>1071068</v>
      </c>
      <c r="BX117" s="28">
        <f>SUMIFS(SALES!$N:$N,SALES!$A:$A,REPORT!$B$86,SALES!$F:$F,REPORT!$B117,SALES!$B:$B,REPORT!BX$1)</f>
        <v>1561583</v>
      </c>
      <c r="BY117" s="28">
        <f>SUMIFS(SALES!$N:$N,SALES!$A:$A,REPORT!$B$86,SALES!$F:$F,REPORT!$B117,SALES!$B:$B,REPORT!BY$1)</f>
        <v>1613547</v>
      </c>
      <c r="BZ117" s="28">
        <f>SUMIFS(SALES!$N:$N,SALES!$A:$A,REPORT!$B$86,SALES!$F:$F,REPORT!$B117,SALES!$B:$B,REPORT!BZ$1)</f>
        <v>1410386</v>
      </c>
      <c r="CA117" s="28">
        <f>SUMIFS(SALES!$N:$N,SALES!$A:$A,REPORT!$B$86,SALES!$F:$F,REPORT!$B117,SALES!$B:$B,REPORT!CA$1)</f>
        <v>3175085</v>
      </c>
      <c r="CB117" s="28">
        <f>SUMIFS(SALES!$N:$N,SALES!$A:$A,REPORT!$B$86,SALES!$F:$F,REPORT!$B117,SALES!$B:$B,REPORT!CB$1)</f>
        <v>2840649</v>
      </c>
      <c r="CC117" s="28">
        <f>SUMIFS(SALES!$N:$N,SALES!$A:$A,REPORT!$B$86,SALES!$F:$F,REPORT!$B117,SALES!$B:$B,REPORT!CC$1)</f>
        <v>3730025.46</v>
      </c>
    </row>
    <row r="118" spans="1:81" x14ac:dyDescent="0.3">
      <c r="A118" s="20" t="s">
        <v>581</v>
      </c>
      <c r="B118" s="19" t="s">
        <v>421</v>
      </c>
      <c r="C118" s="12">
        <f>G118+H118+I118+F118+E118+D118</f>
        <v>0</v>
      </c>
      <c r="D118" s="12">
        <f>SUM(M118:Q118)</f>
        <v>0</v>
      </c>
      <c r="E118" s="12">
        <f>SUM(R118:AC118)</f>
        <v>0</v>
      </c>
      <c r="F118" s="12">
        <f>SUM(AD118:AO118)</f>
        <v>0</v>
      </c>
      <c r="G118" s="61">
        <f>SUM(AP118:BA118)</f>
        <v>0</v>
      </c>
      <c r="H118" s="61">
        <f>SUM(BB118:BM118)</f>
        <v>0</v>
      </c>
      <c r="I118" s="61">
        <f>SUM(BN118:BY118)</f>
        <v>0</v>
      </c>
      <c r="J118" s="61">
        <f>SUM(BZ118:CK118)</f>
        <v>0</v>
      </c>
      <c r="K118" s="61"/>
      <c r="L118" s="61"/>
      <c r="M118" s="28">
        <f>SUMIFS(SALES!$N:$N,SALES!$A:$A,REPORT!$B$86,SALES!$F:$F,REPORT!$B118,SALES!$B:$B,REPORT!M$1)</f>
        <v>0</v>
      </c>
      <c r="N118" s="28">
        <f>SUMIFS(SALES!$N:$N,SALES!$A:$A,REPORT!$B$86,SALES!$F:$F,REPORT!$B118,SALES!$B:$B,REPORT!N$1)</f>
        <v>0</v>
      </c>
      <c r="O118" s="28">
        <f>SUMIFS(SALES!$N:$N,SALES!$A:$A,REPORT!$B$86,SALES!$F:$F,REPORT!$B118,SALES!$B:$B,REPORT!O$1)</f>
        <v>0</v>
      </c>
      <c r="P118" s="28">
        <f>SUMIFS(SALES!$N:$N,SALES!$A:$A,REPORT!$B$86,SALES!$F:$F,REPORT!$B118,SALES!$B:$B,REPORT!P$1)</f>
        <v>0</v>
      </c>
      <c r="Q118" s="28">
        <f>SUMIFS(SALES!$N:$N,SALES!$A:$A,REPORT!$B$86,SALES!$F:$F,REPORT!$B118,SALES!$B:$B,REPORT!Q$1)</f>
        <v>0</v>
      </c>
      <c r="R118" s="28">
        <f>SUMIFS(SALES!$N:$N,SALES!$A:$A,REPORT!$B$86,SALES!$F:$F,REPORT!$B118,SALES!$B:$B,REPORT!R$1)</f>
        <v>0</v>
      </c>
      <c r="S118" s="28">
        <f>SUMIFS(SALES!$N:$N,SALES!$A:$A,REPORT!$B$86,SALES!$F:$F,REPORT!$B118,SALES!$B:$B,REPORT!S$1)</f>
        <v>0</v>
      </c>
      <c r="T118" s="28">
        <f>SUMIFS(SALES!$N:$N,SALES!$A:$A,REPORT!$B$86,SALES!$F:$F,REPORT!$B118,SALES!$B:$B,REPORT!T$1)</f>
        <v>0</v>
      </c>
      <c r="U118" s="28">
        <f>SUMIFS(SALES!$N:$N,SALES!$A:$A,REPORT!$B$86,SALES!$F:$F,REPORT!$B118,SALES!$B:$B,REPORT!U$1)</f>
        <v>0</v>
      </c>
      <c r="V118" s="28">
        <f>SUMIFS(SALES!$N:$N,SALES!$A:$A,REPORT!$B$86,SALES!$F:$F,REPORT!$B118,SALES!$B:$B,REPORT!V$1)</f>
        <v>0</v>
      </c>
      <c r="W118" s="28">
        <f>SUMIFS(SALES!$N:$N,SALES!$A:$A,REPORT!$B$86,SALES!$F:$F,REPORT!$B118,SALES!$B:$B,REPORT!W$1)</f>
        <v>0</v>
      </c>
      <c r="X118" s="28">
        <f>SUMIFS(SALES!$N:$N,SALES!$A:$A,REPORT!$B$86,SALES!$F:$F,REPORT!$B118,SALES!$B:$B,REPORT!X$1)</f>
        <v>0</v>
      </c>
      <c r="Y118" s="28">
        <f>SUMIFS(SALES!$N:$N,SALES!$A:$A,REPORT!$B$86,SALES!$F:$F,REPORT!$B118,SALES!$B:$B,REPORT!Y$1)</f>
        <v>0</v>
      </c>
      <c r="Z118" s="28">
        <f>SUMIFS(SALES!$N:$N,SALES!$A:$A,REPORT!$B$86,SALES!$F:$F,REPORT!$B118,SALES!$B:$B,REPORT!Z$1)</f>
        <v>0</v>
      </c>
      <c r="AA118" s="28">
        <f>SUMIFS(SALES!$N:$N,SALES!$A:$A,REPORT!$B$86,SALES!$F:$F,REPORT!$B118,SALES!$B:$B,REPORT!AA$1)</f>
        <v>0</v>
      </c>
      <c r="AB118" s="28">
        <f>SUMIFS(SALES!$N:$N,SALES!$A:$A,REPORT!$B$86,SALES!$F:$F,REPORT!$B118,SALES!$B:$B,REPORT!AB$1)</f>
        <v>0</v>
      </c>
      <c r="AC118" s="28">
        <f>SUMIFS(SALES!$N:$N,SALES!$A:$A,REPORT!$B$86,SALES!$F:$F,REPORT!$B118,SALES!$B:$B,REPORT!AC$1)</f>
        <v>0</v>
      </c>
      <c r="AD118" s="28">
        <f>SUMIFS(SALES!$N:$N,SALES!$A:$A,REPORT!$B$86,SALES!$F:$F,REPORT!$B118,SALES!$B:$B,REPORT!AD$1)</f>
        <v>0</v>
      </c>
      <c r="AE118" s="28">
        <f>SUMIFS(SALES!$N:$N,SALES!$A:$A,REPORT!$B$86,SALES!$F:$F,REPORT!$B118,SALES!$B:$B,REPORT!AE$1)</f>
        <v>0</v>
      </c>
      <c r="AF118" s="28">
        <f>SUMIFS(SALES!$N:$N,SALES!$A:$A,REPORT!$B$86,SALES!$F:$F,REPORT!$B118,SALES!$B:$B,REPORT!AF$1)</f>
        <v>0</v>
      </c>
      <c r="AG118" s="28">
        <f>SUMIFS(SALES!$N:$N,SALES!$A:$A,REPORT!$B$86,SALES!$F:$F,REPORT!$B118,SALES!$B:$B,REPORT!AG$1)</f>
        <v>0</v>
      </c>
      <c r="AH118" s="28">
        <f>SUMIFS(SALES!$N:$N,SALES!$A:$A,REPORT!$B$86,SALES!$F:$F,REPORT!$B118,SALES!$B:$B,REPORT!AH$1)</f>
        <v>0</v>
      </c>
      <c r="AI118" s="28">
        <f>SUMIFS(SALES!$N:$N,SALES!$A:$A,REPORT!$B$86,SALES!$F:$F,REPORT!$B118,SALES!$B:$B,REPORT!AI$1)</f>
        <v>0</v>
      </c>
      <c r="AJ118" s="28">
        <f>SUMIFS(SALES!$N:$N,SALES!$A:$A,REPORT!$B$86,SALES!$F:$F,REPORT!$B118,SALES!$B:$B,REPORT!AJ$1)</f>
        <v>0</v>
      </c>
      <c r="AK118" s="28">
        <f>SUMIFS(SALES!$N:$N,SALES!$A:$A,REPORT!$B$86,SALES!$F:$F,REPORT!$B118,SALES!$B:$B,REPORT!AK$1)</f>
        <v>0</v>
      </c>
      <c r="AL118" s="28">
        <f>SUMIFS(SALES!$N:$N,SALES!$A:$A,REPORT!$B$86,SALES!$F:$F,REPORT!$B118,SALES!$B:$B,REPORT!AL$1)</f>
        <v>0</v>
      </c>
      <c r="AM118" s="28">
        <f>SUMIFS(SALES!$N:$N,SALES!$A:$A,REPORT!$B$86,SALES!$F:$F,REPORT!$B118,SALES!$B:$B,REPORT!AM$1)</f>
        <v>0</v>
      </c>
      <c r="AN118" s="28">
        <f>SUMIFS(SALES!$N:$N,SALES!$A:$A,REPORT!$B$86,SALES!$F:$F,REPORT!$B118,SALES!$B:$B,REPORT!AN$1)</f>
        <v>0</v>
      </c>
      <c r="AO118" s="28">
        <f>SUMIFS(SALES!$N:$N,SALES!$A:$A,REPORT!$B$86,SALES!$F:$F,REPORT!$B118,SALES!$B:$B,REPORT!AO$1)</f>
        <v>0</v>
      </c>
      <c r="AP118" s="28">
        <f>SUMIFS(SALES!$N:$N,SALES!$A:$A,REPORT!$B$86,SALES!$F:$F,REPORT!$B118,SALES!$B:$B,REPORT!AP$1)</f>
        <v>0</v>
      </c>
      <c r="AQ118" s="28">
        <f>SUMIFS(SALES!$N:$N,SALES!$A:$A,REPORT!$B$86,SALES!$F:$F,REPORT!$B118,SALES!$B:$B,REPORT!AQ$1)</f>
        <v>0</v>
      </c>
      <c r="AR118" s="28">
        <f>SUMIFS(SALES!$N:$N,SALES!$A:$A,REPORT!$B$86,SALES!$F:$F,REPORT!$B118,SALES!$B:$B,REPORT!AR$1)</f>
        <v>0</v>
      </c>
      <c r="AS118" s="28">
        <f>SUMIFS(SALES!$N:$N,SALES!$A:$A,REPORT!$B$86,SALES!$F:$F,REPORT!$B118,SALES!$B:$B,REPORT!AS$1)</f>
        <v>0</v>
      </c>
      <c r="AT118" s="28">
        <f>SUMIFS(SALES!$N:$N,SALES!$A:$A,REPORT!$B$86,SALES!$F:$F,REPORT!$B118,SALES!$B:$B,REPORT!AT$1)</f>
        <v>0</v>
      </c>
      <c r="AU118" s="28">
        <f>SUMIFS(SALES!$N:$N,SALES!$A:$A,REPORT!$B$86,SALES!$F:$F,REPORT!$B118,SALES!$B:$B,REPORT!AU$1)</f>
        <v>0</v>
      </c>
      <c r="AV118" s="28">
        <f>SUMIFS(SALES!$N:$N,SALES!$A:$A,REPORT!$B$86,SALES!$F:$F,REPORT!$B118,SALES!$B:$B,REPORT!AV$1)</f>
        <v>0</v>
      </c>
      <c r="AW118" s="28">
        <f>SUMIFS(SALES!$N:$N,SALES!$A:$A,REPORT!$B$86,SALES!$F:$F,REPORT!$B118,SALES!$B:$B,REPORT!AW$1)</f>
        <v>0</v>
      </c>
      <c r="AX118" s="28">
        <f>SUMIFS(SALES!$N:$N,SALES!$A:$A,REPORT!$B$86,SALES!$F:$F,REPORT!$B118,SALES!$B:$B,REPORT!AX$1)</f>
        <v>0</v>
      </c>
      <c r="AY118" s="28">
        <f>SUMIFS(SALES!$N:$N,SALES!$A:$A,REPORT!$B$86,SALES!$F:$F,REPORT!$B118,SALES!$B:$B,REPORT!AY$1)</f>
        <v>0</v>
      </c>
      <c r="AZ118" s="28">
        <f>SUMIFS(SALES!$N:$N,SALES!$A:$A,REPORT!$B$86,SALES!$F:$F,REPORT!$B118,SALES!$B:$B,REPORT!AZ$1)</f>
        <v>0</v>
      </c>
      <c r="BA118" s="28">
        <f>SUMIFS(SALES!$N:$N,SALES!$A:$A,REPORT!$B$86,SALES!$F:$F,REPORT!$B118,SALES!$B:$B,REPORT!BA$1)</f>
        <v>0</v>
      </c>
      <c r="BB118" s="28">
        <f>SUMIFS(SALES!$N:$N,SALES!$A:$A,REPORT!$B$86,SALES!$F:$F,REPORT!$B118,SALES!$B:$B,REPORT!BB$1)</f>
        <v>0</v>
      </c>
      <c r="BC118" s="28">
        <f>SUMIFS(SALES!$N:$N,SALES!$A:$A,REPORT!$B$86,SALES!$F:$F,REPORT!$B118,SALES!$B:$B,REPORT!BC$1)</f>
        <v>0</v>
      </c>
      <c r="BD118" s="28">
        <f>SUMIFS(SALES!$N:$N,SALES!$A:$A,REPORT!$B$86,SALES!$F:$F,REPORT!$B118,SALES!$B:$B,REPORT!BD$1)</f>
        <v>0</v>
      </c>
      <c r="BE118" s="28">
        <f>SUMIFS(SALES!$N:$N,SALES!$A:$A,REPORT!$B$86,SALES!$F:$F,REPORT!$B118,SALES!$B:$B,REPORT!BE$1)</f>
        <v>0</v>
      </c>
      <c r="BF118" s="28">
        <f>SUMIFS(SALES!$N:$N,SALES!$A:$A,REPORT!$B$86,SALES!$F:$F,REPORT!$B118,SALES!$B:$B,REPORT!BF$1)</f>
        <v>0</v>
      </c>
      <c r="BG118" s="28">
        <f>SUMIFS(SALES!$N:$N,SALES!$A:$A,REPORT!$B$86,SALES!$F:$F,REPORT!$B118,SALES!$B:$B,REPORT!BG$1)</f>
        <v>0</v>
      </c>
      <c r="BH118" s="28">
        <f>SUMIFS(SALES!$N:$N,SALES!$A:$A,REPORT!$B$86,SALES!$F:$F,REPORT!$B118,SALES!$B:$B,REPORT!BH$1)</f>
        <v>0</v>
      </c>
      <c r="BI118" s="28">
        <f>SUMIFS(SALES!$N:$N,SALES!$A:$A,REPORT!$B$86,SALES!$F:$F,REPORT!$B118,SALES!$B:$B,REPORT!BI$1)</f>
        <v>0</v>
      </c>
      <c r="BJ118" s="28">
        <f>SUMIFS(SALES!$N:$N,SALES!$A:$A,REPORT!$B$86,SALES!$F:$F,REPORT!$B118,SALES!$B:$B,REPORT!BJ$1)</f>
        <v>0</v>
      </c>
      <c r="BK118" s="28">
        <f>SUMIFS(SALES!$N:$N,SALES!$A:$A,REPORT!$B$86,SALES!$F:$F,REPORT!$B118,SALES!$B:$B,REPORT!BK$1)</f>
        <v>0</v>
      </c>
      <c r="BL118" s="28">
        <f>SUMIFS(SALES!$N:$N,SALES!$A:$A,REPORT!$B$86,SALES!$F:$F,REPORT!$B118,SALES!$B:$B,REPORT!BL$1)</f>
        <v>0</v>
      </c>
      <c r="BM118" s="28">
        <f>SUMIFS(SALES!$N:$N,SALES!$A:$A,REPORT!$B$86,SALES!$F:$F,REPORT!$B118,SALES!$B:$B,REPORT!BM$1)</f>
        <v>0</v>
      </c>
      <c r="BN118" s="28">
        <f>SUMIFS(SALES!$N:$N,SALES!$A:$A,REPORT!$B$86,SALES!$F:$F,REPORT!$B118,SALES!$B:$B,REPORT!BN$1)</f>
        <v>0</v>
      </c>
      <c r="BO118" s="28">
        <f>SUMIFS(SALES!$N:$N,SALES!$A:$A,REPORT!$B$86,SALES!$F:$F,REPORT!$B118,SALES!$B:$B,REPORT!BO$1)</f>
        <v>0</v>
      </c>
      <c r="BP118" s="28">
        <f>SUMIFS(SALES!$N:$N,SALES!$A:$A,REPORT!$B$86,SALES!$F:$F,REPORT!$B118,SALES!$B:$B,REPORT!BP$1)</f>
        <v>0</v>
      </c>
      <c r="BQ118" s="28">
        <f>SUMIFS(SALES!$N:$N,SALES!$A:$A,REPORT!$B$86,SALES!$F:$F,REPORT!$B118,SALES!$B:$B,REPORT!BQ$1)</f>
        <v>0</v>
      </c>
      <c r="BR118" s="28">
        <f>SUMIFS(SALES!$N:$N,SALES!$A:$A,REPORT!$B$86,SALES!$F:$F,REPORT!$B118,SALES!$B:$B,REPORT!BR$1)</f>
        <v>0</v>
      </c>
      <c r="BS118" s="28">
        <f>SUMIFS(SALES!$N:$N,SALES!$A:$A,REPORT!$B$86,SALES!$F:$F,REPORT!$B118,SALES!$B:$B,REPORT!BS$1)</f>
        <v>0</v>
      </c>
      <c r="BT118" s="28">
        <f>SUMIFS(SALES!$N:$N,SALES!$A:$A,REPORT!$B$86,SALES!$F:$F,REPORT!$B118,SALES!$B:$B,REPORT!BT$1)</f>
        <v>0</v>
      </c>
      <c r="BU118" s="28">
        <f>SUMIFS(SALES!$N:$N,SALES!$A:$A,REPORT!$B$86,SALES!$F:$F,REPORT!$B118,SALES!$B:$B,REPORT!BU$1)</f>
        <v>0</v>
      </c>
      <c r="BV118" s="28">
        <f>SUMIFS(SALES!$N:$N,SALES!$A:$A,REPORT!$B$86,SALES!$F:$F,REPORT!$B118,SALES!$B:$B,REPORT!BV$1)</f>
        <v>0</v>
      </c>
      <c r="BW118" s="28">
        <f>SUMIFS(SALES!$N:$N,SALES!$A:$A,REPORT!$B$86,SALES!$F:$F,REPORT!$B118,SALES!$B:$B,REPORT!BW$1)</f>
        <v>0</v>
      </c>
      <c r="BX118" s="28">
        <f>SUMIFS(SALES!$N:$N,SALES!$A:$A,REPORT!$B$86,SALES!$F:$F,REPORT!$B118,SALES!$B:$B,REPORT!BX$1)</f>
        <v>0</v>
      </c>
      <c r="BY118" s="28">
        <f>SUMIFS(SALES!$N:$N,SALES!$A:$A,REPORT!$B$86,SALES!$F:$F,REPORT!$B118,SALES!$B:$B,REPORT!BY$1)</f>
        <v>0</v>
      </c>
      <c r="BZ118" s="28">
        <f>SUMIFS(SALES!$N:$N,SALES!$A:$A,REPORT!$B$86,SALES!$F:$F,REPORT!$B118,SALES!$B:$B,REPORT!BZ$1)</f>
        <v>0</v>
      </c>
      <c r="CA118" s="28">
        <f>SUMIFS(SALES!$N:$N,SALES!$A:$A,REPORT!$B$86,SALES!$F:$F,REPORT!$B118,SALES!$B:$B,REPORT!CA$1)</f>
        <v>0</v>
      </c>
      <c r="CB118" s="28">
        <f>SUMIFS(SALES!$N:$N,SALES!$A:$A,REPORT!$B$86,SALES!$F:$F,REPORT!$B118,SALES!$B:$B,REPORT!CB$1)</f>
        <v>0</v>
      </c>
      <c r="CC118" s="28">
        <f>SUMIFS(SALES!$N:$N,SALES!$A:$A,REPORT!$B$86,SALES!$F:$F,REPORT!$B118,SALES!$B:$B,REPORT!CC$1)</f>
        <v>0</v>
      </c>
    </row>
    <row r="119" spans="1:81" x14ac:dyDescent="0.3">
      <c r="A119" s="20" t="s">
        <v>581</v>
      </c>
      <c r="B119" s="19" t="s">
        <v>413</v>
      </c>
      <c r="C119" s="12">
        <f>G119+H119+I119+F119+E119+D119</f>
        <v>244490</v>
      </c>
      <c r="D119" s="12">
        <f>SUM(M119:Q119)</f>
        <v>0</v>
      </c>
      <c r="E119" s="12">
        <f>SUM(R119:AC119)</f>
        <v>0</v>
      </c>
      <c r="F119" s="12">
        <f>SUM(AD119:AO119)</f>
        <v>0</v>
      </c>
      <c r="G119" s="61">
        <f>SUM(AP119:BA119)</f>
        <v>131000</v>
      </c>
      <c r="H119" s="61">
        <f>SUM(BB119:BM119)</f>
        <v>105500</v>
      </c>
      <c r="I119" s="61">
        <f>SUM(BN119:BY119)</f>
        <v>7990</v>
      </c>
      <c r="J119" s="61">
        <f>SUM(BZ119:CK119)</f>
        <v>0</v>
      </c>
      <c r="K119" s="61"/>
      <c r="L119" s="61"/>
      <c r="M119" s="28">
        <f>SUMIFS(SALES!$N:$N,SALES!$A:$A,REPORT!$B$86,SALES!$F:$F,REPORT!$B119,SALES!$B:$B,REPORT!M$1)</f>
        <v>0</v>
      </c>
      <c r="N119" s="28">
        <f>SUMIFS(SALES!$N:$N,SALES!$A:$A,REPORT!$B$86,SALES!$F:$F,REPORT!$B119,SALES!$B:$B,REPORT!N$1)</f>
        <v>0</v>
      </c>
      <c r="O119" s="28">
        <f>SUMIFS(SALES!$N:$N,SALES!$A:$A,REPORT!$B$86,SALES!$F:$F,REPORT!$B119,SALES!$B:$B,REPORT!O$1)</f>
        <v>0</v>
      </c>
      <c r="P119" s="28">
        <f>SUMIFS(SALES!$N:$N,SALES!$A:$A,REPORT!$B$86,SALES!$F:$F,REPORT!$B119,SALES!$B:$B,REPORT!P$1)</f>
        <v>0</v>
      </c>
      <c r="Q119" s="28">
        <f>SUMIFS(SALES!$N:$N,SALES!$A:$A,REPORT!$B$86,SALES!$F:$F,REPORT!$B119,SALES!$B:$B,REPORT!Q$1)</f>
        <v>0</v>
      </c>
      <c r="R119" s="28">
        <f>SUMIFS(SALES!$N:$N,SALES!$A:$A,REPORT!$B$86,SALES!$F:$F,REPORT!$B119,SALES!$B:$B,REPORT!R$1)</f>
        <v>0</v>
      </c>
      <c r="S119" s="28">
        <f>SUMIFS(SALES!$N:$N,SALES!$A:$A,REPORT!$B$86,SALES!$F:$F,REPORT!$B119,SALES!$B:$B,REPORT!S$1)</f>
        <v>0</v>
      </c>
      <c r="T119" s="28">
        <f>SUMIFS(SALES!$N:$N,SALES!$A:$A,REPORT!$B$86,SALES!$F:$F,REPORT!$B119,SALES!$B:$B,REPORT!T$1)</f>
        <v>0</v>
      </c>
      <c r="U119" s="28">
        <f>SUMIFS(SALES!$N:$N,SALES!$A:$A,REPORT!$B$86,SALES!$F:$F,REPORT!$B119,SALES!$B:$B,REPORT!U$1)</f>
        <v>0</v>
      </c>
      <c r="V119" s="28">
        <f>SUMIFS(SALES!$N:$N,SALES!$A:$A,REPORT!$B$86,SALES!$F:$F,REPORT!$B119,SALES!$B:$B,REPORT!V$1)</f>
        <v>0</v>
      </c>
      <c r="W119" s="28">
        <f>SUMIFS(SALES!$N:$N,SALES!$A:$A,REPORT!$B$86,SALES!$F:$F,REPORT!$B119,SALES!$B:$B,REPORT!W$1)</f>
        <v>0</v>
      </c>
      <c r="X119" s="28">
        <f>SUMIFS(SALES!$N:$N,SALES!$A:$A,REPORT!$B$86,SALES!$F:$F,REPORT!$B119,SALES!$B:$B,REPORT!X$1)</f>
        <v>0</v>
      </c>
      <c r="Y119" s="28">
        <f>SUMIFS(SALES!$N:$N,SALES!$A:$A,REPORT!$B$86,SALES!$F:$F,REPORT!$B119,SALES!$B:$B,REPORT!Y$1)</f>
        <v>0</v>
      </c>
      <c r="Z119" s="28">
        <f>SUMIFS(SALES!$N:$N,SALES!$A:$A,REPORT!$B$86,SALES!$F:$F,REPORT!$B119,SALES!$B:$B,REPORT!Z$1)</f>
        <v>0</v>
      </c>
      <c r="AA119" s="28">
        <f>SUMIFS(SALES!$N:$N,SALES!$A:$A,REPORT!$B$86,SALES!$F:$F,REPORT!$B119,SALES!$B:$B,REPORT!AA$1)</f>
        <v>0</v>
      </c>
      <c r="AB119" s="28">
        <f>SUMIFS(SALES!$N:$N,SALES!$A:$A,REPORT!$B$86,SALES!$F:$F,REPORT!$B119,SALES!$B:$B,REPORT!AB$1)</f>
        <v>0</v>
      </c>
      <c r="AC119" s="28">
        <f>SUMIFS(SALES!$N:$N,SALES!$A:$A,REPORT!$B$86,SALES!$F:$F,REPORT!$B119,SALES!$B:$B,REPORT!AC$1)</f>
        <v>0</v>
      </c>
      <c r="AD119" s="28">
        <f>SUMIFS(SALES!$N:$N,SALES!$A:$A,REPORT!$B$86,SALES!$F:$F,REPORT!$B119,SALES!$B:$B,REPORT!AD$1)</f>
        <v>0</v>
      </c>
      <c r="AE119" s="28">
        <f>SUMIFS(SALES!$N:$N,SALES!$A:$A,REPORT!$B$86,SALES!$F:$F,REPORT!$B119,SALES!$B:$B,REPORT!AE$1)</f>
        <v>0</v>
      </c>
      <c r="AF119" s="28">
        <f>SUMIFS(SALES!$N:$N,SALES!$A:$A,REPORT!$B$86,SALES!$F:$F,REPORT!$B119,SALES!$B:$B,REPORT!AF$1)</f>
        <v>0</v>
      </c>
      <c r="AG119" s="28">
        <f>SUMIFS(SALES!$N:$N,SALES!$A:$A,REPORT!$B$86,SALES!$F:$F,REPORT!$B119,SALES!$B:$B,REPORT!AG$1)</f>
        <v>0</v>
      </c>
      <c r="AH119" s="28">
        <f>SUMIFS(SALES!$N:$N,SALES!$A:$A,REPORT!$B$86,SALES!$F:$F,REPORT!$B119,SALES!$B:$B,REPORT!AH$1)</f>
        <v>0</v>
      </c>
      <c r="AI119" s="28">
        <f>SUMIFS(SALES!$N:$N,SALES!$A:$A,REPORT!$B$86,SALES!$F:$F,REPORT!$B119,SALES!$B:$B,REPORT!AI$1)</f>
        <v>0</v>
      </c>
      <c r="AJ119" s="28">
        <f>SUMIFS(SALES!$N:$N,SALES!$A:$A,REPORT!$B$86,SALES!$F:$F,REPORT!$B119,SALES!$B:$B,REPORT!AJ$1)</f>
        <v>0</v>
      </c>
      <c r="AK119" s="28">
        <f>SUMIFS(SALES!$N:$N,SALES!$A:$A,REPORT!$B$86,SALES!$F:$F,REPORT!$B119,SALES!$B:$B,REPORT!AK$1)</f>
        <v>0</v>
      </c>
      <c r="AL119" s="28">
        <f>SUMIFS(SALES!$N:$N,SALES!$A:$A,REPORT!$B$86,SALES!$F:$F,REPORT!$B119,SALES!$B:$B,REPORT!AL$1)</f>
        <v>0</v>
      </c>
      <c r="AM119" s="28">
        <f>SUMIFS(SALES!$N:$N,SALES!$A:$A,REPORT!$B$86,SALES!$F:$F,REPORT!$B119,SALES!$B:$B,REPORT!AM$1)</f>
        <v>0</v>
      </c>
      <c r="AN119" s="28">
        <f>SUMIFS(SALES!$N:$N,SALES!$A:$A,REPORT!$B$86,SALES!$F:$F,REPORT!$B119,SALES!$B:$B,REPORT!AN$1)</f>
        <v>0</v>
      </c>
      <c r="AO119" s="28">
        <f>SUMIFS(SALES!$N:$N,SALES!$A:$A,REPORT!$B$86,SALES!$F:$F,REPORT!$B119,SALES!$B:$B,REPORT!AO$1)</f>
        <v>0</v>
      </c>
      <c r="AP119" s="28">
        <f>SUMIFS(SALES!$N:$N,SALES!$A:$A,REPORT!$B$86,SALES!$F:$F,REPORT!$B119,SALES!$B:$B,REPORT!AP$1)</f>
        <v>0</v>
      </c>
      <c r="AQ119" s="28">
        <f>SUMIFS(SALES!$N:$N,SALES!$A:$A,REPORT!$B$86,SALES!$F:$F,REPORT!$B119,SALES!$B:$B,REPORT!AQ$1)</f>
        <v>0</v>
      </c>
      <c r="AR119" s="28">
        <f>SUMIFS(SALES!$N:$N,SALES!$A:$A,REPORT!$B$86,SALES!$F:$F,REPORT!$B119,SALES!$B:$B,REPORT!AR$1)</f>
        <v>0</v>
      </c>
      <c r="AS119" s="28">
        <f>SUMIFS(SALES!$N:$N,SALES!$A:$A,REPORT!$B$86,SALES!$F:$F,REPORT!$B119,SALES!$B:$B,REPORT!AS$1)</f>
        <v>24000</v>
      </c>
      <c r="AT119" s="28">
        <f>SUMIFS(SALES!$N:$N,SALES!$A:$A,REPORT!$B$86,SALES!$F:$F,REPORT!$B119,SALES!$B:$B,REPORT!AT$1)</f>
        <v>58500</v>
      </c>
      <c r="AU119" s="28">
        <f>SUMIFS(SALES!$N:$N,SALES!$A:$A,REPORT!$B$86,SALES!$F:$F,REPORT!$B119,SALES!$B:$B,REPORT!AU$1)</f>
        <v>8000</v>
      </c>
      <c r="AV119" s="28">
        <f>SUMIFS(SALES!$N:$N,SALES!$A:$A,REPORT!$B$86,SALES!$F:$F,REPORT!$B119,SALES!$B:$B,REPORT!AV$1)</f>
        <v>0</v>
      </c>
      <c r="AW119" s="28">
        <f>SUMIFS(SALES!$N:$N,SALES!$A:$A,REPORT!$B$86,SALES!$F:$F,REPORT!$B119,SALES!$B:$B,REPORT!AW$1)</f>
        <v>16000</v>
      </c>
      <c r="AX119" s="28">
        <f>SUMIFS(SALES!$N:$N,SALES!$A:$A,REPORT!$B$86,SALES!$F:$F,REPORT!$B119,SALES!$B:$B,REPORT!AX$1)</f>
        <v>16500</v>
      </c>
      <c r="AY119" s="28">
        <f>SUMIFS(SALES!$N:$N,SALES!$A:$A,REPORT!$B$86,SALES!$F:$F,REPORT!$B119,SALES!$B:$B,REPORT!AY$1)</f>
        <v>8000</v>
      </c>
      <c r="AZ119" s="28">
        <f>SUMIFS(SALES!$N:$N,SALES!$A:$A,REPORT!$B$86,SALES!$F:$F,REPORT!$B119,SALES!$B:$B,REPORT!AZ$1)</f>
        <v>0</v>
      </c>
      <c r="BA119" s="28">
        <f>SUMIFS(SALES!$N:$N,SALES!$A:$A,REPORT!$B$86,SALES!$F:$F,REPORT!$B119,SALES!$B:$B,REPORT!BA$1)</f>
        <v>0</v>
      </c>
      <c r="BB119" s="28">
        <f>SUMIFS(SALES!$N:$N,SALES!$A:$A,REPORT!$B$86,SALES!$F:$F,REPORT!$B119,SALES!$B:$B,REPORT!BB$1)</f>
        <v>16500</v>
      </c>
      <c r="BC119" s="28">
        <f>SUMIFS(SALES!$N:$N,SALES!$A:$A,REPORT!$B$86,SALES!$F:$F,REPORT!$B119,SALES!$B:$B,REPORT!BC$1)</f>
        <v>0</v>
      </c>
      <c r="BD119" s="28">
        <f>SUMIFS(SALES!$N:$N,SALES!$A:$A,REPORT!$B$86,SALES!$F:$F,REPORT!$B119,SALES!$B:$B,REPORT!BD$1)</f>
        <v>0</v>
      </c>
      <c r="BE119" s="28">
        <f>SUMIFS(SALES!$N:$N,SALES!$A:$A,REPORT!$B$86,SALES!$F:$F,REPORT!$B119,SALES!$B:$B,REPORT!BE$1)</f>
        <v>24500</v>
      </c>
      <c r="BF119" s="28">
        <f>SUMIFS(SALES!$N:$N,SALES!$A:$A,REPORT!$B$86,SALES!$F:$F,REPORT!$B119,SALES!$B:$B,REPORT!BF$1)</f>
        <v>32000</v>
      </c>
      <c r="BG119" s="28">
        <f>SUMIFS(SALES!$N:$N,SALES!$A:$A,REPORT!$B$86,SALES!$F:$F,REPORT!$B119,SALES!$B:$B,REPORT!BG$1)</f>
        <v>32500</v>
      </c>
      <c r="BH119" s="28">
        <f>SUMIFS(SALES!$N:$N,SALES!$A:$A,REPORT!$B$86,SALES!$F:$F,REPORT!$B119,SALES!$B:$B,REPORT!BH$1)</f>
        <v>0</v>
      </c>
      <c r="BI119" s="28">
        <f>SUMIFS(SALES!$N:$N,SALES!$A:$A,REPORT!$B$86,SALES!$F:$F,REPORT!$B119,SALES!$B:$B,REPORT!BI$1)</f>
        <v>0</v>
      </c>
      <c r="BJ119" s="28">
        <f>SUMIFS(SALES!$N:$N,SALES!$A:$A,REPORT!$B$86,SALES!$F:$F,REPORT!$B119,SALES!$B:$B,REPORT!BJ$1)</f>
        <v>0</v>
      </c>
      <c r="BK119" s="28">
        <f>SUMIFS(SALES!$N:$N,SALES!$A:$A,REPORT!$B$86,SALES!$F:$F,REPORT!$B119,SALES!$B:$B,REPORT!BK$1)</f>
        <v>0</v>
      </c>
      <c r="BL119" s="28">
        <f>SUMIFS(SALES!$N:$N,SALES!$A:$A,REPORT!$B$86,SALES!$F:$F,REPORT!$B119,SALES!$B:$B,REPORT!BL$1)</f>
        <v>0</v>
      </c>
      <c r="BM119" s="28">
        <f>SUMIFS(SALES!$N:$N,SALES!$A:$A,REPORT!$B$86,SALES!$F:$F,REPORT!$B119,SALES!$B:$B,REPORT!BM$1)</f>
        <v>0</v>
      </c>
      <c r="BN119" s="28">
        <f>SUMIFS(SALES!$N:$N,SALES!$A:$A,REPORT!$B$86,SALES!$F:$F,REPORT!$B119,SALES!$B:$B,REPORT!BN$1)</f>
        <v>0</v>
      </c>
      <c r="BO119" s="28">
        <f>SUMIFS(SALES!$N:$N,SALES!$A:$A,REPORT!$B$86,SALES!$F:$F,REPORT!$B119,SALES!$B:$B,REPORT!BO$1)</f>
        <v>0</v>
      </c>
      <c r="BP119" s="28">
        <f>SUMIFS(SALES!$N:$N,SALES!$A:$A,REPORT!$B$86,SALES!$F:$F,REPORT!$B119,SALES!$B:$B,REPORT!BP$1)</f>
        <v>7990</v>
      </c>
      <c r="BQ119" s="28">
        <f>SUMIFS(SALES!$N:$N,SALES!$A:$A,REPORT!$B$86,SALES!$F:$F,REPORT!$B119,SALES!$B:$B,REPORT!BQ$1)</f>
        <v>0</v>
      </c>
      <c r="BR119" s="28">
        <f>SUMIFS(SALES!$N:$N,SALES!$A:$A,REPORT!$B$86,SALES!$F:$F,REPORT!$B119,SALES!$B:$B,REPORT!BR$1)</f>
        <v>0</v>
      </c>
      <c r="BS119" s="28">
        <f>SUMIFS(SALES!$N:$N,SALES!$A:$A,REPORT!$B$86,SALES!$F:$F,REPORT!$B119,SALES!$B:$B,REPORT!BS$1)</f>
        <v>0</v>
      </c>
      <c r="BT119" s="28">
        <f>SUMIFS(SALES!$N:$N,SALES!$A:$A,REPORT!$B$86,SALES!$F:$F,REPORT!$B119,SALES!$B:$B,REPORT!BT$1)</f>
        <v>0</v>
      </c>
      <c r="BU119" s="28">
        <f>SUMIFS(SALES!$N:$N,SALES!$A:$A,REPORT!$B$86,SALES!$F:$F,REPORT!$B119,SALES!$B:$B,REPORT!BU$1)</f>
        <v>0</v>
      </c>
      <c r="BV119" s="28">
        <f>SUMIFS(SALES!$N:$N,SALES!$A:$A,REPORT!$B$86,SALES!$F:$F,REPORT!$B119,SALES!$B:$B,REPORT!BV$1)</f>
        <v>0</v>
      </c>
      <c r="BW119" s="28">
        <f>SUMIFS(SALES!$N:$N,SALES!$A:$A,REPORT!$B$86,SALES!$F:$F,REPORT!$B119,SALES!$B:$B,REPORT!BW$1)</f>
        <v>0</v>
      </c>
      <c r="BX119" s="28">
        <f>SUMIFS(SALES!$N:$N,SALES!$A:$A,REPORT!$B$86,SALES!$F:$F,REPORT!$B119,SALES!$B:$B,REPORT!BX$1)</f>
        <v>0</v>
      </c>
      <c r="BY119" s="28">
        <f>SUMIFS(SALES!$N:$N,SALES!$A:$A,REPORT!$B$86,SALES!$F:$F,REPORT!$B119,SALES!$B:$B,REPORT!BY$1)</f>
        <v>0</v>
      </c>
      <c r="BZ119" s="28">
        <f>SUMIFS(SALES!$N:$N,SALES!$A:$A,REPORT!$B$86,SALES!$F:$F,REPORT!$B119,SALES!$B:$B,REPORT!BZ$1)</f>
        <v>0</v>
      </c>
      <c r="CA119" s="28">
        <f>SUMIFS(SALES!$N:$N,SALES!$A:$A,REPORT!$B$86,SALES!$F:$F,REPORT!$B119,SALES!$B:$B,REPORT!CA$1)</f>
        <v>0</v>
      </c>
      <c r="CB119" s="28">
        <f>SUMIFS(SALES!$N:$N,SALES!$A:$A,REPORT!$B$86,SALES!$F:$F,REPORT!$B119,SALES!$B:$B,REPORT!CB$1)</f>
        <v>0</v>
      </c>
      <c r="CC119" s="28">
        <f>SUMIFS(SALES!$N:$N,SALES!$A:$A,REPORT!$B$86,SALES!$F:$F,REPORT!$B119,SALES!$B:$B,REPORT!CC$1)</f>
        <v>0</v>
      </c>
    </row>
    <row r="120" spans="1:81" x14ac:dyDescent="0.3">
      <c r="A120" s="20" t="s">
        <v>581</v>
      </c>
      <c r="B120" s="19" t="s">
        <v>5</v>
      </c>
      <c r="C120" s="12">
        <f>G120+H120+I120+F120+E120+D120</f>
        <v>0</v>
      </c>
      <c r="D120" s="12">
        <f>SUM(M120:Q120)</f>
        <v>0</v>
      </c>
      <c r="E120" s="12">
        <f>SUM(R120:AC120)</f>
        <v>0</v>
      </c>
      <c r="F120" s="12">
        <f>SUM(AD120:AO120)</f>
        <v>0</v>
      </c>
      <c r="G120" s="61">
        <f>SUM(AP120:BA120)</f>
        <v>0</v>
      </c>
      <c r="H120" s="61">
        <f>SUM(BB120:BM120)</f>
        <v>0</v>
      </c>
      <c r="I120" s="61">
        <f>SUM(BN120:BY120)</f>
        <v>0</v>
      </c>
      <c r="J120" s="61">
        <f>SUM(BZ120:CK120)</f>
        <v>0</v>
      </c>
      <c r="K120" s="61"/>
      <c r="L120" s="61"/>
      <c r="M120" s="28">
        <f>SUMIFS(SALES!$N:$N,SALES!$A:$A,REPORT!$B$86,SALES!$F:$F,REPORT!$B120,SALES!$B:$B,REPORT!M$1)</f>
        <v>0</v>
      </c>
      <c r="N120" s="28">
        <f>SUMIFS(SALES!$N:$N,SALES!$A:$A,REPORT!$B$86,SALES!$F:$F,REPORT!$B120,SALES!$B:$B,REPORT!N$1)</f>
        <v>0</v>
      </c>
      <c r="O120" s="28">
        <f>SUMIFS(SALES!$N:$N,SALES!$A:$A,REPORT!$B$86,SALES!$F:$F,REPORT!$B120,SALES!$B:$B,REPORT!O$1)</f>
        <v>0</v>
      </c>
      <c r="P120" s="28">
        <f>SUMIFS(SALES!$N:$N,SALES!$A:$A,REPORT!$B$86,SALES!$F:$F,REPORT!$B120,SALES!$B:$B,REPORT!P$1)</f>
        <v>0</v>
      </c>
      <c r="Q120" s="28">
        <f>SUMIFS(SALES!$N:$N,SALES!$A:$A,REPORT!$B$86,SALES!$F:$F,REPORT!$B120,SALES!$B:$B,REPORT!Q$1)</f>
        <v>0</v>
      </c>
      <c r="R120" s="28">
        <f>SUMIFS(SALES!$N:$N,SALES!$A:$A,REPORT!$B$86,SALES!$F:$F,REPORT!$B120,SALES!$B:$B,REPORT!R$1)</f>
        <v>0</v>
      </c>
      <c r="S120" s="28">
        <f>SUMIFS(SALES!$N:$N,SALES!$A:$A,REPORT!$B$86,SALES!$F:$F,REPORT!$B120,SALES!$B:$B,REPORT!S$1)</f>
        <v>0</v>
      </c>
      <c r="T120" s="28">
        <f>SUMIFS(SALES!$N:$N,SALES!$A:$A,REPORT!$B$86,SALES!$F:$F,REPORT!$B120,SALES!$B:$B,REPORT!T$1)</f>
        <v>0</v>
      </c>
      <c r="U120" s="28">
        <f>SUMIFS(SALES!$N:$N,SALES!$A:$A,REPORT!$B$86,SALES!$F:$F,REPORT!$B120,SALES!$B:$B,REPORT!U$1)</f>
        <v>0</v>
      </c>
      <c r="V120" s="28">
        <f>SUMIFS(SALES!$N:$N,SALES!$A:$A,REPORT!$B$86,SALES!$F:$F,REPORT!$B120,SALES!$B:$B,REPORT!V$1)</f>
        <v>0</v>
      </c>
      <c r="W120" s="28">
        <f>SUMIFS(SALES!$N:$N,SALES!$A:$A,REPORT!$B$86,SALES!$F:$F,REPORT!$B120,SALES!$B:$B,REPORT!W$1)</f>
        <v>0</v>
      </c>
      <c r="X120" s="28">
        <f>SUMIFS(SALES!$N:$N,SALES!$A:$A,REPORT!$B$86,SALES!$F:$F,REPORT!$B120,SALES!$B:$B,REPORT!X$1)</f>
        <v>0</v>
      </c>
      <c r="Y120" s="28">
        <f>SUMIFS(SALES!$N:$N,SALES!$A:$A,REPORT!$B$86,SALES!$F:$F,REPORT!$B120,SALES!$B:$B,REPORT!Y$1)</f>
        <v>0</v>
      </c>
      <c r="Z120" s="28">
        <f>SUMIFS(SALES!$N:$N,SALES!$A:$A,REPORT!$B$86,SALES!$F:$F,REPORT!$B120,SALES!$B:$B,REPORT!Z$1)</f>
        <v>0</v>
      </c>
      <c r="AA120" s="28">
        <f>SUMIFS(SALES!$N:$N,SALES!$A:$A,REPORT!$B$86,SALES!$F:$F,REPORT!$B120,SALES!$B:$B,REPORT!AA$1)</f>
        <v>0</v>
      </c>
      <c r="AB120" s="28">
        <f>SUMIFS(SALES!$N:$N,SALES!$A:$A,REPORT!$B$86,SALES!$F:$F,REPORT!$B120,SALES!$B:$B,REPORT!AB$1)</f>
        <v>0</v>
      </c>
      <c r="AC120" s="28">
        <f>SUMIFS(SALES!$N:$N,SALES!$A:$A,REPORT!$B$86,SALES!$F:$F,REPORT!$B120,SALES!$B:$B,REPORT!AC$1)</f>
        <v>0</v>
      </c>
      <c r="AD120" s="28">
        <f>SUMIFS(SALES!$N:$N,SALES!$A:$A,REPORT!$B$86,SALES!$F:$F,REPORT!$B120,SALES!$B:$B,REPORT!AD$1)</f>
        <v>0</v>
      </c>
      <c r="AE120" s="28">
        <f>SUMIFS(SALES!$N:$N,SALES!$A:$A,REPORT!$B$86,SALES!$F:$F,REPORT!$B120,SALES!$B:$B,REPORT!AE$1)</f>
        <v>0</v>
      </c>
      <c r="AF120" s="28">
        <f>SUMIFS(SALES!$N:$N,SALES!$A:$A,REPORT!$B$86,SALES!$F:$F,REPORT!$B120,SALES!$B:$B,REPORT!AF$1)</f>
        <v>0</v>
      </c>
      <c r="AG120" s="28">
        <f>SUMIFS(SALES!$N:$N,SALES!$A:$A,REPORT!$B$86,SALES!$F:$F,REPORT!$B120,SALES!$B:$B,REPORT!AG$1)</f>
        <v>0</v>
      </c>
      <c r="AH120" s="28">
        <f>SUMIFS(SALES!$N:$N,SALES!$A:$A,REPORT!$B$86,SALES!$F:$F,REPORT!$B120,SALES!$B:$B,REPORT!AH$1)</f>
        <v>0</v>
      </c>
      <c r="AI120" s="28">
        <f>SUMIFS(SALES!$N:$N,SALES!$A:$A,REPORT!$B$86,SALES!$F:$F,REPORT!$B120,SALES!$B:$B,REPORT!AI$1)</f>
        <v>0</v>
      </c>
      <c r="AJ120" s="28">
        <f>SUMIFS(SALES!$N:$N,SALES!$A:$A,REPORT!$B$86,SALES!$F:$F,REPORT!$B120,SALES!$B:$B,REPORT!AJ$1)</f>
        <v>0</v>
      </c>
      <c r="AK120" s="28">
        <f>SUMIFS(SALES!$N:$N,SALES!$A:$A,REPORT!$B$86,SALES!$F:$F,REPORT!$B120,SALES!$B:$B,REPORT!AK$1)</f>
        <v>0</v>
      </c>
      <c r="AL120" s="28">
        <f>SUMIFS(SALES!$N:$N,SALES!$A:$A,REPORT!$B$86,SALES!$F:$F,REPORT!$B120,SALES!$B:$B,REPORT!AL$1)</f>
        <v>0</v>
      </c>
      <c r="AM120" s="28">
        <f>SUMIFS(SALES!$N:$N,SALES!$A:$A,REPORT!$B$86,SALES!$F:$F,REPORT!$B120,SALES!$B:$B,REPORT!AM$1)</f>
        <v>0</v>
      </c>
      <c r="AN120" s="28">
        <f>SUMIFS(SALES!$N:$N,SALES!$A:$A,REPORT!$B$86,SALES!$F:$F,REPORT!$B120,SALES!$B:$B,REPORT!AN$1)</f>
        <v>0</v>
      </c>
      <c r="AO120" s="28">
        <f>SUMIFS(SALES!$N:$N,SALES!$A:$A,REPORT!$B$86,SALES!$F:$F,REPORT!$B120,SALES!$B:$B,REPORT!AO$1)</f>
        <v>0</v>
      </c>
      <c r="AP120" s="28">
        <f>SUMIFS(SALES!$N:$N,SALES!$A:$A,REPORT!$B$86,SALES!$F:$F,REPORT!$B120,SALES!$B:$B,REPORT!AP$1)</f>
        <v>0</v>
      </c>
      <c r="AQ120" s="28">
        <f>SUMIFS(SALES!$N:$N,SALES!$A:$A,REPORT!$B$86,SALES!$F:$F,REPORT!$B120,SALES!$B:$B,REPORT!AQ$1)</f>
        <v>0</v>
      </c>
      <c r="AR120" s="28">
        <f>SUMIFS(SALES!$N:$N,SALES!$A:$A,REPORT!$B$86,SALES!$F:$F,REPORT!$B120,SALES!$B:$B,REPORT!AR$1)</f>
        <v>0</v>
      </c>
      <c r="AS120" s="28">
        <f>SUMIFS(SALES!$N:$N,SALES!$A:$A,REPORT!$B$86,SALES!$F:$F,REPORT!$B120,SALES!$B:$B,REPORT!AS$1)</f>
        <v>0</v>
      </c>
      <c r="AT120" s="28">
        <f>SUMIFS(SALES!$N:$N,SALES!$A:$A,REPORT!$B$86,SALES!$F:$F,REPORT!$B120,SALES!$B:$B,REPORT!AT$1)</f>
        <v>0</v>
      </c>
      <c r="AU120" s="28">
        <f>SUMIFS(SALES!$N:$N,SALES!$A:$A,REPORT!$B$86,SALES!$F:$F,REPORT!$B120,SALES!$B:$B,REPORT!AU$1)</f>
        <v>0</v>
      </c>
      <c r="AV120" s="28">
        <f>SUMIFS(SALES!$N:$N,SALES!$A:$A,REPORT!$B$86,SALES!$F:$F,REPORT!$B120,SALES!$B:$B,REPORT!AV$1)</f>
        <v>0</v>
      </c>
      <c r="AW120" s="28">
        <f>SUMIFS(SALES!$N:$N,SALES!$A:$A,REPORT!$B$86,SALES!$F:$F,REPORT!$B120,SALES!$B:$B,REPORT!AW$1)</f>
        <v>0</v>
      </c>
      <c r="AX120" s="28">
        <f>SUMIFS(SALES!$N:$N,SALES!$A:$A,REPORT!$B$86,SALES!$F:$F,REPORT!$B120,SALES!$B:$B,REPORT!AX$1)</f>
        <v>0</v>
      </c>
      <c r="AY120" s="28">
        <f>SUMIFS(SALES!$N:$N,SALES!$A:$A,REPORT!$B$86,SALES!$F:$F,REPORT!$B120,SALES!$B:$B,REPORT!AY$1)</f>
        <v>0</v>
      </c>
      <c r="AZ120" s="28">
        <f>SUMIFS(SALES!$N:$N,SALES!$A:$A,REPORT!$B$86,SALES!$F:$F,REPORT!$B120,SALES!$B:$B,REPORT!AZ$1)</f>
        <v>0</v>
      </c>
      <c r="BA120" s="28">
        <f>SUMIFS(SALES!$N:$N,SALES!$A:$A,REPORT!$B$86,SALES!$F:$F,REPORT!$B120,SALES!$B:$B,REPORT!BA$1)</f>
        <v>0</v>
      </c>
      <c r="BB120" s="28">
        <f>SUMIFS(SALES!$N:$N,SALES!$A:$A,REPORT!$B$86,SALES!$F:$F,REPORT!$B120,SALES!$B:$B,REPORT!BB$1)</f>
        <v>0</v>
      </c>
      <c r="BC120" s="28">
        <f>SUMIFS(SALES!$N:$N,SALES!$A:$A,REPORT!$B$86,SALES!$F:$F,REPORT!$B120,SALES!$B:$B,REPORT!BC$1)</f>
        <v>0</v>
      </c>
      <c r="BD120" s="28">
        <f>SUMIFS(SALES!$N:$N,SALES!$A:$A,REPORT!$B$86,SALES!$F:$F,REPORT!$B120,SALES!$B:$B,REPORT!BD$1)</f>
        <v>0</v>
      </c>
      <c r="BE120" s="28">
        <f>SUMIFS(SALES!$N:$N,SALES!$A:$A,REPORT!$B$86,SALES!$F:$F,REPORT!$B120,SALES!$B:$B,REPORT!BE$1)</f>
        <v>0</v>
      </c>
      <c r="BF120" s="28">
        <f>SUMIFS(SALES!$N:$N,SALES!$A:$A,REPORT!$B$86,SALES!$F:$F,REPORT!$B120,SALES!$B:$B,REPORT!BF$1)</f>
        <v>0</v>
      </c>
      <c r="BG120" s="28">
        <f>SUMIFS(SALES!$N:$N,SALES!$A:$A,REPORT!$B$86,SALES!$F:$F,REPORT!$B120,SALES!$B:$B,REPORT!BG$1)</f>
        <v>0</v>
      </c>
      <c r="BH120" s="28">
        <f>SUMIFS(SALES!$N:$N,SALES!$A:$A,REPORT!$B$86,SALES!$F:$F,REPORT!$B120,SALES!$B:$B,REPORT!BH$1)</f>
        <v>0</v>
      </c>
      <c r="BI120" s="28">
        <f>SUMIFS(SALES!$N:$N,SALES!$A:$A,REPORT!$B$86,SALES!$F:$F,REPORT!$B120,SALES!$B:$B,REPORT!BI$1)</f>
        <v>0</v>
      </c>
      <c r="BJ120" s="28">
        <f>SUMIFS(SALES!$N:$N,SALES!$A:$A,REPORT!$B$86,SALES!$F:$F,REPORT!$B120,SALES!$B:$B,REPORT!BJ$1)</f>
        <v>0</v>
      </c>
      <c r="BK120" s="28">
        <f>SUMIFS(SALES!$N:$N,SALES!$A:$A,REPORT!$B$86,SALES!$F:$F,REPORT!$B120,SALES!$B:$B,REPORT!BK$1)</f>
        <v>0</v>
      </c>
      <c r="BL120" s="28">
        <f>SUMIFS(SALES!$N:$N,SALES!$A:$A,REPORT!$B$86,SALES!$F:$F,REPORT!$B120,SALES!$B:$B,REPORT!BL$1)</f>
        <v>0</v>
      </c>
      <c r="BM120" s="28">
        <f>SUMIFS(SALES!$N:$N,SALES!$A:$A,REPORT!$B$86,SALES!$F:$F,REPORT!$B120,SALES!$B:$B,REPORT!BM$1)</f>
        <v>0</v>
      </c>
      <c r="BN120" s="28">
        <f>SUMIFS(SALES!$N:$N,SALES!$A:$A,REPORT!$B$86,SALES!$F:$F,REPORT!$B120,SALES!$B:$B,REPORT!BN$1)</f>
        <v>0</v>
      </c>
      <c r="BO120" s="28">
        <f>SUMIFS(SALES!$N:$N,SALES!$A:$A,REPORT!$B$86,SALES!$F:$F,REPORT!$B120,SALES!$B:$B,REPORT!BO$1)</f>
        <v>0</v>
      </c>
      <c r="BP120" s="28">
        <f>SUMIFS(SALES!$N:$N,SALES!$A:$A,REPORT!$B$86,SALES!$F:$F,REPORT!$B120,SALES!$B:$B,REPORT!BP$1)</f>
        <v>0</v>
      </c>
      <c r="BQ120" s="28">
        <f>SUMIFS(SALES!$N:$N,SALES!$A:$A,REPORT!$B$86,SALES!$F:$F,REPORT!$B120,SALES!$B:$B,REPORT!BQ$1)</f>
        <v>0</v>
      </c>
      <c r="BR120" s="28">
        <f>SUMIFS(SALES!$N:$N,SALES!$A:$A,REPORT!$B$86,SALES!$F:$F,REPORT!$B120,SALES!$B:$B,REPORT!BR$1)</f>
        <v>0</v>
      </c>
      <c r="BS120" s="28">
        <f>SUMIFS(SALES!$N:$N,SALES!$A:$A,REPORT!$B$86,SALES!$F:$F,REPORT!$B120,SALES!$B:$B,REPORT!BS$1)</f>
        <v>0</v>
      </c>
      <c r="BT120" s="28">
        <f>SUMIFS(SALES!$N:$N,SALES!$A:$A,REPORT!$B$86,SALES!$F:$F,REPORT!$B120,SALES!$B:$B,REPORT!BT$1)</f>
        <v>0</v>
      </c>
      <c r="BU120" s="28">
        <f>SUMIFS(SALES!$N:$N,SALES!$A:$A,REPORT!$B$86,SALES!$F:$F,REPORT!$B120,SALES!$B:$B,REPORT!BU$1)</f>
        <v>0</v>
      </c>
      <c r="BV120" s="28">
        <f>SUMIFS(SALES!$N:$N,SALES!$A:$A,REPORT!$B$86,SALES!$F:$F,REPORT!$B120,SALES!$B:$B,REPORT!BV$1)</f>
        <v>0</v>
      </c>
      <c r="BW120" s="28">
        <f>SUMIFS(SALES!$N:$N,SALES!$A:$A,REPORT!$B$86,SALES!$F:$F,REPORT!$B120,SALES!$B:$B,REPORT!BW$1)</f>
        <v>0</v>
      </c>
      <c r="BX120" s="28">
        <f>SUMIFS(SALES!$N:$N,SALES!$A:$A,REPORT!$B$86,SALES!$F:$F,REPORT!$B120,SALES!$B:$B,REPORT!BX$1)</f>
        <v>0</v>
      </c>
      <c r="BY120" s="28">
        <f>SUMIFS(SALES!$N:$N,SALES!$A:$A,REPORT!$B$86,SALES!$F:$F,REPORT!$B120,SALES!$B:$B,REPORT!BY$1)</f>
        <v>0</v>
      </c>
      <c r="BZ120" s="28">
        <f>SUMIFS(SALES!$N:$N,SALES!$A:$A,REPORT!$B$86,SALES!$F:$F,REPORT!$B120,SALES!$B:$B,REPORT!BZ$1)</f>
        <v>0</v>
      </c>
      <c r="CA120" s="28">
        <f>SUMIFS(SALES!$N:$N,SALES!$A:$A,REPORT!$B$86,SALES!$F:$F,REPORT!$B120,SALES!$B:$B,REPORT!CA$1)</f>
        <v>0</v>
      </c>
      <c r="CB120" s="28">
        <f>SUMIFS(SALES!$N:$N,SALES!$A:$A,REPORT!$B$86,SALES!$F:$F,REPORT!$B120,SALES!$B:$B,REPORT!CB$1)</f>
        <v>0</v>
      </c>
      <c r="CC120" s="28">
        <f>SUMIFS(SALES!$N:$N,SALES!$A:$A,REPORT!$B$86,SALES!$F:$F,REPORT!$B120,SALES!$B:$B,REPORT!CC$1)</f>
        <v>0</v>
      </c>
    </row>
    <row r="121" spans="1:81" x14ac:dyDescent="0.3">
      <c r="A121" s="20" t="s">
        <v>581</v>
      </c>
      <c r="B121" s="19" t="s">
        <v>1</v>
      </c>
      <c r="C121" s="12">
        <f>G121+H121+I121+F121+E121+D121</f>
        <v>0</v>
      </c>
      <c r="D121" s="12">
        <f>SUM(M121:Q121)</f>
        <v>0</v>
      </c>
      <c r="E121" s="12">
        <f>SUM(R121:AC121)</f>
        <v>0</v>
      </c>
      <c r="F121" s="12">
        <f>SUM(AD121:AO121)</f>
        <v>0</v>
      </c>
      <c r="G121" s="61">
        <f>SUM(AP121:BA121)</f>
        <v>0</v>
      </c>
      <c r="H121" s="61">
        <f>SUM(BB121:BM121)</f>
        <v>0</v>
      </c>
      <c r="I121" s="61">
        <f>SUM(BN121:BY121)</f>
        <v>0</v>
      </c>
      <c r="J121" s="61">
        <f>SUM(BZ121:CK121)</f>
        <v>0</v>
      </c>
      <c r="K121" s="61"/>
      <c r="L121" s="61"/>
      <c r="M121" s="28">
        <f>SUMIFS(SALES!$N:$N,SALES!$A:$A,REPORT!$B$86,SALES!$F:$F,REPORT!$B121,SALES!$B:$B,REPORT!M$1)</f>
        <v>0</v>
      </c>
      <c r="N121" s="28">
        <f>SUMIFS(SALES!$N:$N,SALES!$A:$A,REPORT!$B$86,SALES!$F:$F,REPORT!$B121,SALES!$B:$B,REPORT!N$1)</f>
        <v>0</v>
      </c>
      <c r="O121" s="28">
        <f>SUMIFS(SALES!$N:$N,SALES!$A:$A,REPORT!$B$86,SALES!$F:$F,REPORT!$B121,SALES!$B:$B,REPORT!O$1)</f>
        <v>0</v>
      </c>
      <c r="P121" s="28">
        <f>SUMIFS(SALES!$N:$N,SALES!$A:$A,REPORT!$B$86,SALES!$F:$F,REPORT!$B121,SALES!$B:$B,REPORT!P$1)</f>
        <v>0</v>
      </c>
      <c r="Q121" s="28">
        <f>SUMIFS(SALES!$N:$N,SALES!$A:$A,REPORT!$B$86,SALES!$F:$F,REPORT!$B121,SALES!$B:$B,REPORT!Q$1)</f>
        <v>0</v>
      </c>
      <c r="R121" s="28">
        <f>SUMIFS(SALES!$N:$N,SALES!$A:$A,REPORT!$B$86,SALES!$F:$F,REPORT!$B121,SALES!$B:$B,REPORT!R$1)</f>
        <v>0</v>
      </c>
      <c r="S121" s="28">
        <f>SUMIFS(SALES!$N:$N,SALES!$A:$A,REPORT!$B$86,SALES!$F:$F,REPORT!$B121,SALES!$B:$B,REPORT!S$1)</f>
        <v>0</v>
      </c>
      <c r="T121" s="28">
        <f>SUMIFS(SALES!$N:$N,SALES!$A:$A,REPORT!$B$86,SALES!$F:$F,REPORT!$B121,SALES!$B:$B,REPORT!T$1)</f>
        <v>0</v>
      </c>
      <c r="U121" s="28">
        <f>SUMIFS(SALES!$N:$N,SALES!$A:$A,REPORT!$B$86,SALES!$F:$F,REPORT!$B121,SALES!$B:$B,REPORT!U$1)</f>
        <v>0</v>
      </c>
      <c r="V121" s="28">
        <f>SUMIFS(SALES!$N:$N,SALES!$A:$A,REPORT!$B$86,SALES!$F:$F,REPORT!$B121,SALES!$B:$B,REPORT!V$1)</f>
        <v>0</v>
      </c>
      <c r="W121" s="28">
        <f>SUMIFS(SALES!$N:$N,SALES!$A:$A,REPORT!$B$86,SALES!$F:$F,REPORT!$B121,SALES!$B:$B,REPORT!W$1)</f>
        <v>0</v>
      </c>
      <c r="X121" s="28">
        <f>SUMIFS(SALES!$N:$N,SALES!$A:$A,REPORT!$B$86,SALES!$F:$F,REPORT!$B121,SALES!$B:$B,REPORT!X$1)</f>
        <v>0</v>
      </c>
      <c r="Y121" s="28">
        <f>SUMIFS(SALES!$N:$N,SALES!$A:$A,REPORT!$B$86,SALES!$F:$F,REPORT!$B121,SALES!$B:$B,REPORT!Y$1)</f>
        <v>0</v>
      </c>
      <c r="Z121" s="28">
        <f>SUMIFS(SALES!$N:$N,SALES!$A:$A,REPORT!$B$86,SALES!$F:$F,REPORT!$B121,SALES!$B:$B,REPORT!Z$1)</f>
        <v>0</v>
      </c>
      <c r="AA121" s="28">
        <f>SUMIFS(SALES!$N:$N,SALES!$A:$A,REPORT!$B$86,SALES!$F:$F,REPORT!$B121,SALES!$B:$B,REPORT!AA$1)</f>
        <v>0</v>
      </c>
      <c r="AB121" s="28">
        <f>SUMIFS(SALES!$N:$N,SALES!$A:$A,REPORT!$B$86,SALES!$F:$F,REPORT!$B121,SALES!$B:$B,REPORT!AB$1)</f>
        <v>0</v>
      </c>
      <c r="AC121" s="28">
        <f>SUMIFS(SALES!$N:$N,SALES!$A:$A,REPORT!$B$86,SALES!$F:$F,REPORT!$B121,SALES!$B:$B,REPORT!AC$1)</f>
        <v>0</v>
      </c>
      <c r="AD121" s="28">
        <f>SUMIFS(SALES!$N:$N,SALES!$A:$A,REPORT!$B$86,SALES!$F:$F,REPORT!$B121,SALES!$B:$B,REPORT!AD$1)</f>
        <v>0</v>
      </c>
      <c r="AE121" s="28">
        <f>SUMIFS(SALES!$N:$N,SALES!$A:$A,REPORT!$B$86,SALES!$F:$F,REPORT!$B121,SALES!$B:$B,REPORT!AE$1)</f>
        <v>0</v>
      </c>
      <c r="AF121" s="28">
        <f>SUMIFS(SALES!$N:$N,SALES!$A:$A,REPORT!$B$86,SALES!$F:$F,REPORT!$B121,SALES!$B:$B,REPORT!AF$1)</f>
        <v>0</v>
      </c>
      <c r="AG121" s="28">
        <f>SUMIFS(SALES!$N:$N,SALES!$A:$A,REPORT!$B$86,SALES!$F:$F,REPORT!$B121,SALES!$B:$B,REPORT!AG$1)</f>
        <v>0</v>
      </c>
      <c r="AH121" s="28">
        <f>SUMIFS(SALES!$N:$N,SALES!$A:$A,REPORT!$B$86,SALES!$F:$F,REPORT!$B121,SALES!$B:$B,REPORT!AH$1)</f>
        <v>0</v>
      </c>
      <c r="AI121" s="28">
        <f>SUMIFS(SALES!$N:$N,SALES!$A:$A,REPORT!$B$86,SALES!$F:$F,REPORT!$B121,SALES!$B:$B,REPORT!AI$1)</f>
        <v>0</v>
      </c>
      <c r="AJ121" s="28">
        <f>SUMIFS(SALES!$N:$N,SALES!$A:$A,REPORT!$B$86,SALES!$F:$F,REPORT!$B121,SALES!$B:$B,REPORT!AJ$1)</f>
        <v>0</v>
      </c>
      <c r="AK121" s="28">
        <f>SUMIFS(SALES!$N:$N,SALES!$A:$A,REPORT!$B$86,SALES!$F:$F,REPORT!$B121,SALES!$B:$B,REPORT!AK$1)</f>
        <v>0</v>
      </c>
      <c r="AL121" s="28">
        <f>SUMIFS(SALES!$N:$N,SALES!$A:$A,REPORT!$B$86,SALES!$F:$F,REPORT!$B121,SALES!$B:$B,REPORT!AL$1)</f>
        <v>0</v>
      </c>
      <c r="AM121" s="28">
        <f>SUMIFS(SALES!$N:$N,SALES!$A:$A,REPORT!$B$86,SALES!$F:$F,REPORT!$B121,SALES!$B:$B,REPORT!AM$1)</f>
        <v>0</v>
      </c>
      <c r="AN121" s="28">
        <f>SUMIFS(SALES!$N:$N,SALES!$A:$A,REPORT!$B$86,SALES!$F:$F,REPORT!$B121,SALES!$B:$B,REPORT!AN$1)</f>
        <v>0</v>
      </c>
      <c r="AO121" s="28">
        <f>SUMIFS(SALES!$N:$N,SALES!$A:$A,REPORT!$B$86,SALES!$F:$F,REPORT!$B121,SALES!$B:$B,REPORT!AO$1)</f>
        <v>0</v>
      </c>
      <c r="AP121" s="28">
        <f>SUMIFS(SALES!$N:$N,SALES!$A:$A,REPORT!$B$86,SALES!$F:$F,REPORT!$B121,SALES!$B:$B,REPORT!AP$1)</f>
        <v>0</v>
      </c>
      <c r="AQ121" s="28">
        <f>SUMIFS(SALES!$N:$N,SALES!$A:$A,REPORT!$B$86,SALES!$F:$F,REPORT!$B121,SALES!$B:$B,REPORT!AQ$1)</f>
        <v>0</v>
      </c>
      <c r="AR121" s="28">
        <f>SUMIFS(SALES!$N:$N,SALES!$A:$A,REPORT!$B$86,SALES!$F:$F,REPORT!$B121,SALES!$B:$B,REPORT!AR$1)</f>
        <v>0</v>
      </c>
      <c r="AS121" s="28">
        <f>SUMIFS(SALES!$N:$N,SALES!$A:$A,REPORT!$B$86,SALES!$F:$F,REPORT!$B121,SALES!$B:$B,REPORT!AS$1)</f>
        <v>0</v>
      </c>
      <c r="AT121" s="28">
        <f>SUMIFS(SALES!$N:$N,SALES!$A:$A,REPORT!$B$86,SALES!$F:$F,REPORT!$B121,SALES!$B:$B,REPORT!AT$1)</f>
        <v>0</v>
      </c>
      <c r="AU121" s="28">
        <f>SUMIFS(SALES!$N:$N,SALES!$A:$A,REPORT!$B$86,SALES!$F:$F,REPORT!$B121,SALES!$B:$B,REPORT!AU$1)</f>
        <v>0</v>
      </c>
      <c r="AV121" s="28">
        <f>SUMIFS(SALES!$N:$N,SALES!$A:$A,REPORT!$B$86,SALES!$F:$F,REPORT!$B121,SALES!$B:$B,REPORT!AV$1)</f>
        <v>0</v>
      </c>
      <c r="AW121" s="28">
        <f>SUMIFS(SALES!$N:$N,SALES!$A:$A,REPORT!$B$86,SALES!$F:$F,REPORT!$B121,SALES!$B:$B,REPORT!AW$1)</f>
        <v>0</v>
      </c>
      <c r="AX121" s="28">
        <f>SUMIFS(SALES!$N:$N,SALES!$A:$A,REPORT!$B$86,SALES!$F:$F,REPORT!$B121,SALES!$B:$B,REPORT!AX$1)</f>
        <v>0</v>
      </c>
      <c r="AY121" s="28">
        <f>SUMIFS(SALES!$N:$N,SALES!$A:$A,REPORT!$B$86,SALES!$F:$F,REPORT!$B121,SALES!$B:$B,REPORT!AY$1)</f>
        <v>0</v>
      </c>
      <c r="AZ121" s="28">
        <f>SUMIFS(SALES!$N:$N,SALES!$A:$A,REPORT!$B$86,SALES!$F:$F,REPORT!$B121,SALES!$B:$B,REPORT!AZ$1)</f>
        <v>0</v>
      </c>
      <c r="BA121" s="28">
        <f>SUMIFS(SALES!$N:$N,SALES!$A:$A,REPORT!$B$86,SALES!$F:$F,REPORT!$B121,SALES!$B:$B,REPORT!BA$1)</f>
        <v>0</v>
      </c>
      <c r="BB121" s="28">
        <f>SUMIFS(SALES!$N:$N,SALES!$A:$A,REPORT!$B$86,SALES!$F:$F,REPORT!$B121,SALES!$B:$B,REPORT!BB$1)</f>
        <v>0</v>
      </c>
      <c r="BC121" s="28">
        <f>SUMIFS(SALES!$N:$N,SALES!$A:$A,REPORT!$B$86,SALES!$F:$F,REPORT!$B121,SALES!$B:$B,REPORT!BC$1)</f>
        <v>0</v>
      </c>
      <c r="BD121" s="28">
        <f>SUMIFS(SALES!$N:$N,SALES!$A:$A,REPORT!$B$86,SALES!$F:$F,REPORT!$B121,SALES!$B:$B,REPORT!BD$1)</f>
        <v>0</v>
      </c>
      <c r="BE121" s="28">
        <f>SUMIFS(SALES!$N:$N,SALES!$A:$A,REPORT!$B$86,SALES!$F:$F,REPORT!$B121,SALES!$B:$B,REPORT!BE$1)</f>
        <v>0</v>
      </c>
      <c r="BF121" s="28">
        <f>SUMIFS(SALES!$N:$N,SALES!$A:$A,REPORT!$B$86,SALES!$F:$F,REPORT!$B121,SALES!$B:$B,REPORT!BF$1)</f>
        <v>0</v>
      </c>
      <c r="BG121" s="28">
        <f>SUMIFS(SALES!$N:$N,SALES!$A:$A,REPORT!$B$86,SALES!$F:$F,REPORT!$B121,SALES!$B:$B,REPORT!BG$1)</f>
        <v>0</v>
      </c>
      <c r="BH121" s="28">
        <f>SUMIFS(SALES!$N:$N,SALES!$A:$A,REPORT!$B$86,SALES!$F:$F,REPORT!$B121,SALES!$B:$B,REPORT!BH$1)</f>
        <v>0</v>
      </c>
      <c r="BI121" s="28">
        <f>SUMIFS(SALES!$N:$N,SALES!$A:$A,REPORT!$B$86,SALES!$F:$F,REPORT!$B121,SALES!$B:$B,REPORT!BI$1)</f>
        <v>0</v>
      </c>
      <c r="BJ121" s="28">
        <f>SUMIFS(SALES!$N:$N,SALES!$A:$A,REPORT!$B$86,SALES!$F:$F,REPORT!$B121,SALES!$B:$B,REPORT!BJ$1)</f>
        <v>0</v>
      </c>
      <c r="BK121" s="28">
        <f>SUMIFS(SALES!$N:$N,SALES!$A:$A,REPORT!$B$86,SALES!$F:$F,REPORT!$B121,SALES!$B:$B,REPORT!BK$1)</f>
        <v>0</v>
      </c>
      <c r="BL121" s="28">
        <f>SUMIFS(SALES!$N:$N,SALES!$A:$A,REPORT!$B$86,SALES!$F:$F,REPORT!$B121,SALES!$B:$B,REPORT!BL$1)</f>
        <v>0</v>
      </c>
      <c r="BM121" s="28">
        <f>SUMIFS(SALES!$N:$N,SALES!$A:$A,REPORT!$B$86,SALES!$F:$F,REPORT!$B121,SALES!$B:$B,REPORT!BM$1)</f>
        <v>0</v>
      </c>
      <c r="BN121" s="28">
        <f>SUMIFS(SALES!$N:$N,SALES!$A:$A,REPORT!$B$86,SALES!$F:$F,REPORT!$B121,SALES!$B:$B,REPORT!BN$1)</f>
        <v>0</v>
      </c>
      <c r="BO121" s="28">
        <f>SUMIFS(SALES!$N:$N,SALES!$A:$A,REPORT!$B$86,SALES!$F:$F,REPORT!$B121,SALES!$B:$B,REPORT!BO$1)</f>
        <v>0</v>
      </c>
      <c r="BP121" s="28">
        <f>SUMIFS(SALES!$N:$N,SALES!$A:$A,REPORT!$B$86,SALES!$F:$F,REPORT!$B121,SALES!$B:$B,REPORT!BP$1)</f>
        <v>0</v>
      </c>
      <c r="BQ121" s="28">
        <f>SUMIFS(SALES!$N:$N,SALES!$A:$A,REPORT!$B$86,SALES!$F:$F,REPORT!$B121,SALES!$B:$B,REPORT!BQ$1)</f>
        <v>0</v>
      </c>
      <c r="BR121" s="28">
        <f>SUMIFS(SALES!$N:$N,SALES!$A:$A,REPORT!$B$86,SALES!$F:$F,REPORT!$B121,SALES!$B:$B,REPORT!BR$1)</f>
        <v>0</v>
      </c>
      <c r="BS121" s="28">
        <f>SUMIFS(SALES!$N:$N,SALES!$A:$A,REPORT!$B$86,SALES!$F:$F,REPORT!$B121,SALES!$B:$B,REPORT!BS$1)</f>
        <v>0</v>
      </c>
      <c r="BT121" s="28">
        <f>SUMIFS(SALES!$N:$N,SALES!$A:$A,REPORT!$B$86,SALES!$F:$F,REPORT!$B121,SALES!$B:$B,REPORT!BT$1)</f>
        <v>0</v>
      </c>
      <c r="BU121" s="28">
        <f>SUMIFS(SALES!$N:$N,SALES!$A:$A,REPORT!$B$86,SALES!$F:$F,REPORT!$B121,SALES!$B:$B,REPORT!BU$1)</f>
        <v>0</v>
      </c>
      <c r="BV121" s="28">
        <f>SUMIFS(SALES!$N:$N,SALES!$A:$A,REPORT!$B$86,SALES!$F:$F,REPORT!$B121,SALES!$B:$B,REPORT!BV$1)</f>
        <v>0</v>
      </c>
      <c r="BW121" s="28">
        <f>SUMIFS(SALES!$N:$N,SALES!$A:$A,REPORT!$B$86,SALES!$F:$F,REPORT!$B121,SALES!$B:$B,REPORT!BW$1)</f>
        <v>0</v>
      </c>
      <c r="BX121" s="28">
        <f>SUMIFS(SALES!$N:$N,SALES!$A:$A,REPORT!$B$86,SALES!$F:$F,REPORT!$B121,SALES!$B:$B,REPORT!BX$1)</f>
        <v>0</v>
      </c>
      <c r="BY121" s="28">
        <f>SUMIFS(SALES!$N:$N,SALES!$A:$A,REPORT!$B$86,SALES!$F:$F,REPORT!$B121,SALES!$B:$B,REPORT!BY$1)</f>
        <v>0</v>
      </c>
      <c r="BZ121" s="28">
        <f>SUMIFS(SALES!$N:$N,SALES!$A:$A,REPORT!$B$86,SALES!$F:$F,REPORT!$B121,SALES!$B:$B,REPORT!BZ$1)</f>
        <v>0</v>
      </c>
      <c r="CA121" s="28">
        <f>SUMIFS(SALES!$N:$N,SALES!$A:$A,REPORT!$B$86,SALES!$F:$F,REPORT!$B121,SALES!$B:$B,REPORT!CA$1)</f>
        <v>0</v>
      </c>
      <c r="CB121" s="28">
        <f>SUMIFS(SALES!$N:$N,SALES!$A:$A,REPORT!$B$86,SALES!$F:$F,REPORT!$B121,SALES!$B:$B,REPORT!CB$1)</f>
        <v>0</v>
      </c>
      <c r="CC121" s="28">
        <f>SUMIFS(SALES!$N:$N,SALES!$A:$A,REPORT!$B$86,SALES!$F:$F,REPORT!$B121,SALES!$B:$B,REPORT!CC$1)</f>
        <v>0</v>
      </c>
    </row>
    <row r="122" spans="1:81" x14ac:dyDescent="0.3">
      <c r="A122" s="18" t="s">
        <v>582</v>
      </c>
      <c r="B122" s="18" t="s">
        <v>414</v>
      </c>
      <c r="C122" s="60"/>
      <c r="D122" s="11">
        <f>SUM(D123:D127)</f>
        <v>0</v>
      </c>
      <c r="E122" s="11">
        <f>SUM(E123:E127)</f>
        <v>0</v>
      </c>
      <c r="F122" s="11">
        <f>SUM(F123:F127)</f>
        <v>0</v>
      </c>
      <c r="G122" s="60"/>
      <c r="H122" s="60"/>
      <c r="I122" s="60"/>
      <c r="J122" s="60"/>
      <c r="K122" s="60"/>
      <c r="L122" s="60"/>
      <c r="M122" s="29">
        <f t="shared" ref="M122:AR122" si="161">SUM(M123:M127)</f>
        <v>0</v>
      </c>
      <c r="N122" s="29">
        <f t="shared" si="161"/>
        <v>0</v>
      </c>
      <c r="O122" s="29">
        <f t="shared" si="161"/>
        <v>0</v>
      </c>
      <c r="P122" s="29">
        <f t="shared" si="161"/>
        <v>0</v>
      </c>
      <c r="Q122" s="29">
        <f t="shared" si="161"/>
        <v>0</v>
      </c>
      <c r="R122" s="29">
        <f t="shared" si="161"/>
        <v>0</v>
      </c>
      <c r="S122" s="29">
        <f t="shared" si="161"/>
        <v>0</v>
      </c>
      <c r="T122" s="29">
        <f t="shared" si="161"/>
        <v>0</v>
      </c>
      <c r="U122" s="29">
        <f t="shared" si="161"/>
        <v>0</v>
      </c>
      <c r="V122" s="29">
        <f t="shared" si="161"/>
        <v>0</v>
      </c>
      <c r="W122" s="29">
        <f t="shared" si="161"/>
        <v>0</v>
      </c>
      <c r="X122" s="29">
        <f t="shared" si="161"/>
        <v>0</v>
      </c>
      <c r="Y122" s="29">
        <f t="shared" si="161"/>
        <v>0</v>
      </c>
      <c r="Z122" s="29">
        <f t="shared" si="161"/>
        <v>0</v>
      </c>
      <c r="AA122" s="29">
        <f t="shared" si="161"/>
        <v>0</v>
      </c>
      <c r="AB122" s="29">
        <f t="shared" si="161"/>
        <v>0</v>
      </c>
      <c r="AC122" s="29">
        <f t="shared" si="161"/>
        <v>0</v>
      </c>
      <c r="AD122" s="29">
        <f t="shared" si="161"/>
        <v>0</v>
      </c>
      <c r="AE122" s="29">
        <f t="shared" si="161"/>
        <v>0</v>
      </c>
      <c r="AF122" s="29">
        <f t="shared" si="161"/>
        <v>0</v>
      </c>
      <c r="AG122" s="29">
        <f t="shared" si="161"/>
        <v>0</v>
      </c>
      <c r="AH122" s="29">
        <f t="shared" si="161"/>
        <v>0</v>
      </c>
      <c r="AI122" s="29">
        <f t="shared" si="161"/>
        <v>0</v>
      </c>
      <c r="AJ122" s="29">
        <f t="shared" si="161"/>
        <v>0</v>
      </c>
      <c r="AK122" s="29">
        <f t="shared" si="161"/>
        <v>0</v>
      </c>
      <c r="AL122" s="29">
        <f t="shared" si="161"/>
        <v>0</v>
      </c>
      <c r="AM122" s="29">
        <f t="shared" si="161"/>
        <v>0</v>
      </c>
      <c r="AN122" s="29">
        <f t="shared" si="161"/>
        <v>0</v>
      </c>
      <c r="AO122" s="29">
        <f t="shared" si="161"/>
        <v>0</v>
      </c>
      <c r="AP122" s="29">
        <f t="shared" si="161"/>
        <v>450</v>
      </c>
      <c r="AQ122" s="29">
        <f t="shared" si="161"/>
        <v>0</v>
      </c>
      <c r="AR122" s="29">
        <f t="shared" si="161"/>
        <v>0</v>
      </c>
      <c r="AS122" s="29">
        <f t="shared" ref="AS122:BX122" si="162">SUM(AS123:AS127)</f>
        <v>0</v>
      </c>
      <c r="AT122" s="29">
        <f t="shared" si="162"/>
        <v>0</v>
      </c>
      <c r="AU122" s="29">
        <f t="shared" si="162"/>
        <v>0</v>
      </c>
      <c r="AV122" s="29">
        <f t="shared" si="162"/>
        <v>0</v>
      </c>
      <c r="AW122" s="29">
        <f t="shared" si="162"/>
        <v>0</v>
      </c>
      <c r="AX122" s="29">
        <f t="shared" si="162"/>
        <v>0</v>
      </c>
      <c r="AY122" s="29">
        <f t="shared" si="162"/>
        <v>0</v>
      </c>
      <c r="AZ122" s="29">
        <f t="shared" si="162"/>
        <v>0</v>
      </c>
      <c r="BA122" s="29">
        <f t="shared" si="162"/>
        <v>0</v>
      </c>
      <c r="BB122" s="29">
        <f t="shared" si="162"/>
        <v>0</v>
      </c>
      <c r="BC122" s="29">
        <f t="shared" si="162"/>
        <v>6471.0762331838569</v>
      </c>
      <c r="BD122" s="29">
        <f t="shared" si="162"/>
        <v>0</v>
      </c>
      <c r="BE122" s="29">
        <f t="shared" si="162"/>
        <v>449.99999999999994</v>
      </c>
      <c r="BF122" s="29">
        <f t="shared" si="162"/>
        <v>2136.153572698187</v>
      </c>
      <c r="BG122" s="29">
        <f t="shared" si="162"/>
        <v>0</v>
      </c>
      <c r="BH122" s="29">
        <f t="shared" si="162"/>
        <v>2500</v>
      </c>
      <c r="BI122" s="29">
        <f t="shared" si="162"/>
        <v>2240</v>
      </c>
      <c r="BJ122" s="29">
        <f t="shared" si="162"/>
        <v>2877.5916704391125</v>
      </c>
      <c r="BK122" s="29">
        <f t="shared" si="162"/>
        <v>0</v>
      </c>
      <c r="BL122" s="29">
        <f t="shared" si="162"/>
        <v>2453.8106235565801</v>
      </c>
      <c r="BM122" s="29">
        <f t="shared" si="162"/>
        <v>2500</v>
      </c>
      <c r="BN122" s="29">
        <f t="shared" si="162"/>
        <v>2947.3903966597077</v>
      </c>
      <c r="BO122" s="29">
        <f t="shared" si="162"/>
        <v>0</v>
      </c>
      <c r="BP122" s="29">
        <f t="shared" si="162"/>
        <v>1790.4684975767368</v>
      </c>
      <c r="BQ122" s="29">
        <f t="shared" si="162"/>
        <v>0</v>
      </c>
      <c r="BR122" s="29">
        <f t="shared" si="162"/>
        <v>2000</v>
      </c>
      <c r="BS122" s="29">
        <f t="shared" si="162"/>
        <v>0</v>
      </c>
      <c r="BT122" s="29">
        <f t="shared" si="162"/>
        <v>2100</v>
      </c>
      <c r="BU122" s="29">
        <f t="shared" si="162"/>
        <v>450</v>
      </c>
      <c r="BV122" s="29">
        <f t="shared" si="162"/>
        <v>1500</v>
      </c>
      <c r="BW122" s="29">
        <f t="shared" si="162"/>
        <v>0</v>
      </c>
      <c r="BX122" s="29">
        <f t="shared" si="162"/>
        <v>2236.9685767097972</v>
      </c>
      <c r="BY122" s="29">
        <f t="shared" ref="BY122:CA122" si="163">SUM(BY123:BY127)</f>
        <v>2100</v>
      </c>
      <c r="BZ122" s="29">
        <f t="shared" si="163"/>
        <v>1680.1075268817203</v>
      </c>
      <c r="CA122" s="29">
        <f t="shared" si="163"/>
        <v>450</v>
      </c>
      <c r="CB122" s="29">
        <f t="shared" ref="CB122:CC122" si="164">SUM(CB123:CB127)</f>
        <v>1500</v>
      </c>
      <c r="CC122" s="29">
        <f t="shared" si="164"/>
        <v>0</v>
      </c>
    </row>
    <row r="123" spans="1:81" x14ac:dyDescent="0.3">
      <c r="A123" s="20" t="s">
        <v>582</v>
      </c>
      <c r="B123" s="19" t="s">
        <v>412</v>
      </c>
      <c r="C123" s="12">
        <f>G123+H123+I123+F123+E123+D123</f>
        <v>0</v>
      </c>
      <c r="D123" s="12">
        <f>SUM(M123:Q123)</f>
        <v>0</v>
      </c>
      <c r="E123" s="12">
        <f>SUM(R123:AC123)</f>
        <v>0</v>
      </c>
      <c r="F123" s="12">
        <f>SUM(AD123:AO123)</f>
        <v>0</v>
      </c>
      <c r="G123" s="61">
        <f>IFERROR(AVERAGEIF(AP123:BA123,"&gt;0"),0)</f>
        <v>0</v>
      </c>
      <c r="H123" s="61">
        <f>IFERROR(AVERAGEIF(BB123:BM123,"&gt;0"),0)</f>
        <v>0</v>
      </c>
      <c r="I123" s="61">
        <f>IFERROR(AVERAGEIF(BN123:BY123,"&gt;0"),0)</f>
        <v>0</v>
      </c>
      <c r="J123" s="61">
        <f>IFERROR(AVERAGEIF(BZ123:CK123,"&gt;0"),0)</f>
        <v>0</v>
      </c>
      <c r="K123" s="61"/>
      <c r="L123" s="61"/>
      <c r="M123" s="28">
        <f t="shared" ref="M123:AR123" si="165">IFERROR(M93/M63,0)</f>
        <v>0</v>
      </c>
      <c r="N123" s="28">
        <f t="shared" si="165"/>
        <v>0</v>
      </c>
      <c r="O123" s="28">
        <f t="shared" si="165"/>
        <v>0</v>
      </c>
      <c r="P123" s="28">
        <f t="shared" si="165"/>
        <v>0</v>
      </c>
      <c r="Q123" s="28">
        <f t="shared" si="165"/>
        <v>0</v>
      </c>
      <c r="R123" s="28">
        <f t="shared" si="165"/>
        <v>0</v>
      </c>
      <c r="S123" s="28">
        <f t="shared" si="165"/>
        <v>0</v>
      </c>
      <c r="T123" s="28">
        <f t="shared" si="165"/>
        <v>0</v>
      </c>
      <c r="U123" s="28">
        <f t="shared" si="165"/>
        <v>0</v>
      </c>
      <c r="V123" s="28">
        <f t="shared" si="165"/>
        <v>0</v>
      </c>
      <c r="W123" s="28">
        <f t="shared" si="165"/>
        <v>0</v>
      </c>
      <c r="X123" s="28">
        <f t="shared" si="165"/>
        <v>0</v>
      </c>
      <c r="Y123" s="28">
        <f t="shared" si="165"/>
        <v>0</v>
      </c>
      <c r="Z123" s="28">
        <f t="shared" si="165"/>
        <v>0</v>
      </c>
      <c r="AA123" s="28">
        <f t="shared" si="165"/>
        <v>0</v>
      </c>
      <c r="AB123" s="28">
        <f t="shared" si="165"/>
        <v>0</v>
      </c>
      <c r="AC123" s="28">
        <f t="shared" si="165"/>
        <v>0</v>
      </c>
      <c r="AD123" s="28">
        <f t="shared" si="165"/>
        <v>0</v>
      </c>
      <c r="AE123" s="28">
        <f t="shared" si="165"/>
        <v>0</v>
      </c>
      <c r="AF123" s="28">
        <f t="shared" si="165"/>
        <v>0</v>
      </c>
      <c r="AG123" s="28">
        <f t="shared" si="165"/>
        <v>0</v>
      </c>
      <c r="AH123" s="28">
        <f t="shared" si="165"/>
        <v>0</v>
      </c>
      <c r="AI123" s="28">
        <f t="shared" si="165"/>
        <v>0</v>
      </c>
      <c r="AJ123" s="28">
        <f t="shared" si="165"/>
        <v>0</v>
      </c>
      <c r="AK123" s="28">
        <f t="shared" si="165"/>
        <v>0</v>
      </c>
      <c r="AL123" s="28">
        <f t="shared" si="165"/>
        <v>0</v>
      </c>
      <c r="AM123" s="28">
        <f t="shared" si="165"/>
        <v>0</v>
      </c>
      <c r="AN123" s="28">
        <f t="shared" si="165"/>
        <v>0</v>
      </c>
      <c r="AO123" s="28">
        <f t="shared" si="165"/>
        <v>0</v>
      </c>
      <c r="AP123" s="28">
        <f t="shared" si="165"/>
        <v>0</v>
      </c>
      <c r="AQ123" s="28">
        <f t="shared" si="165"/>
        <v>0</v>
      </c>
      <c r="AR123" s="28">
        <f t="shared" si="165"/>
        <v>0</v>
      </c>
      <c r="AS123" s="28">
        <f t="shared" ref="AS123:CA123" si="166">IFERROR(AS93/AS63,0)</f>
        <v>0</v>
      </c>
      <c r="AT123" s="28">
        <f t="shared" si="166"/>
        <v>0</v>
      </c>
      <c r="AU123" s="28">
        <f t="shared" si="166"/>
        <v>0</v>
      </c>
      <c r="AV123" s="28">
        <f t="shared" si="166"/>
        <v>0</v>
      </c>
      <c r="AW123" s="28">
        <f t="shared" si="166"/>
        <v>0</v>
      </c>
      <c r="AX123" s="28">
        <f t="shared" si="166"/>
        <v>0</v>
      </c>
      <c r="AY123" s="28">
        <f t="shared" si="166"/>
        <v>0</v>
      </c>
      <c r="AZ123" s="28">
        <f t="shared" si="166"/>
        <v>0</v>
      </c>
      <c r="BA123" s="28">
        <f t="shared" si="166"/>
        <v>0</v>
      </c>
      <c r="BB123" s="28">
        <f t="shared" si="166"/>
        <v>0</v>
      </c>
      <c r="BC123" s="28">
        <f t="shared" si="166"/>
        <v>0</v>
      </c>
      <c r="BD123" s="28">
        <f t="shared" si="166"/>
        <v>0</v>
      </c>
      <c r="BE123" s="28">
        <f t="shared" si="166"/>
        <v>0</v>
      </c>
      <c r="BF123" s="28">
        <f t="shared" si="166"/>
        <v>0</v>
      </c>
      <c r="BG123" s="28">
        <f t="shared" si="166"/>
        <v>0</v>
      </c>
      <c r="BH123" s="28">
        <f t="shared" si="166"/>
        <v>0</v>
      </c>
      <c r="BI123" s="28">
        <f t="shared" si="166"/>
        <v>0</v>
      </c>
      <c r="BJ123" s="28">
        <f t="shared" si="166"/>
        <v>0</v>
      </c>
      <c r="BK123" s="28">
        <f t="shared" si="166"/>
        <v>0</v>
      </c>
      <c r="BL123" s="28">
        <f t="shared" si="166"/>
        <v>0</v>
      </c>
      <c r="BM123" s="28">
        <f t="shared" si="166"/>
        <v>0</v>
      </c>
      <c r="BN123" s="28">
        <f t="shared" si="166"/>
        <v>0</v>
      </c>
      <c r="BO123" s="28">
        <f t="shared" si="166"/>
        <v>0</v>
      </c>
      <c r="BP123" s="28">
        <f t="shared" si="166"/>
        <v>0</v>
      </c>
      <c r="BQ123" s="28">
        <f t="shared" si="166"/>
        <v>0</v>
      </c>
      <c r="BR123" s="28">
        <f t="shared" si="166"/>
        <v>0</v>
      </c>
      <c r="BS123" s="28">
        <f t="shared" si="166"/>
        <v>0</v>
      </c>
      <c r="BT123" s="28">
        <f t="shared" si="166"/>
        <v>0</v>
      </c>
      <c r="BU123" s="28">
        <f t="shared" si="166"/>
        <v>0</v>
      </c>
      <c r="BV123" s="28">
        <f t="shared" si="166"/>
        <v>0</v>
      </c>
      <c r="BW123" s="28">
        <f t="shared" si="166"/>
        <v>0</v>
      </c>
      <c r="BX123" s="28">
        <f t="shared" si="166"/>
        <v>0</v>
      </c>
      <c r="BY123" s="28">
        <f t="shared" si="166"/>
        <v>0</v>
      </c>
      <c r="BZ123" s="28">
        <f t="shared" si="166"/>
        <v>0</v>
      </c>
      <c r="CA123" s="28">
        <f t="shared" si="166"/>
        <v>0</v>
      </c>
      <c r="CB123" s="28">
        <f t="shared" ref="CB123:CC123" si="167">IFERROR(CB93/CB63,0)</f>
        <v>0</v>
      </c>
      <c r="CC123" s="28">
        <f t="shared" si="167"/>
        <v>0</v>
      </c>
    </row>
    <row r="124" spans="1:81" x14ac:dyDescent="0.3">
      <c r="A124" s="20" t="s">
        <v>582</v>
      </c>
      <c r="B124" s="19" t="s">
        <v>421</v>
      </c>
      <c r="C124" s="12">
        <f>G124+H124+I124+F124+E124+D124</f>
        <v>4344.0918069651098</v>
      </c>
      <c r="D124" s="12">
        <f>SUM(M124:Q124)</f>
        <v>0</v>
      </c>
      <c r="E124" s="12">
        <f>SUM(R124:AC124)</f>
        <v>0</v>
      </c>
      <c r="F124" s="12">
        <f>SUM(AD124:AO124)</f>
        <v>0</v>
      </c>
      <c r="G124" s="61">
        <f>IFERROR(AVERAGEIF(AP124:BA124,"&gt;0"),0)</f>
        <v>0</v>
      </c>
      <c r="H124" s="61">
        <f>IFERROR(AVERAGEIF(BB124:BM124,"&gt;0"),0)</f>
        <v>2376.2593111156471</v>
      </c>
      <c r="I124" s="61">
        <f>IFERROR(AVERAGEIF(BN124:BY124,"&gt;0"),0)</f>
        <v>1967.8324958494629</v>
      </c>
      <c r="J124" s="61">
        <f>IFERROR(AVERAGEIF(BZ124:CK124,"&gt;0"),0)</f>
        <v>1590.0537634408602</v>
      </c>
      <c r="K124" s="61"/>
      <c r="L124" s="61"/>
      <c r="M124" s="28">
        <f t="shared" ref="M124:AR124" si="168">IFERROR(M94/M64,0)</f>
        <v>0</v>
      </c>
      <c r="N124" s="28">
        <f t="shared" si="168"/>
        <v>0</v>
      </c>
      <c r="O124" s="28">
        <f t="shared" si="168"/>
        <v>0</v>
      </c>
      <c r="P124" s="28">
        <f t="shared" si="168"/>
        <v>0</v>
      </c>
      <c r="Q124" s="28">
        <f t="shared" si="168"/>
        <v>0</v>
      </c>
      <c r="R124" s="28">
        <f t="shared" si="168"/>
        <v>0</v>
      </c>
      <c r="S124" s="28">
        <f t="shared" si="168"/>
        <v>0</v>
      </c>
      <c r="T124" s="28">
        <f t="shared" si="168"/>
        <v>0</v>
      </c>
      <c r="U124" s="28">
        <f t="shared" si="168"/>
        <v>0</v>
      </c>
      <c r="V124" s="28">
        <f t="shared" si="168"/>
        <v>0</v>
      </c>
      <c r="W124" s="28">
        <f t="shared" si="168"/>
        <v>0</v>
      </c>
      <c r="X124" s="28">
        <f t="shared" si="168"/>
        <v>0</v>
      </c>
      <c r="Y124" s="28">
        <f t="shared" si="168"/>
        <v>0</v>
      </c>
      <c r="Z124" s="28">
        <f t="shared" si="168"/>
        <v>0</v>
      </c>
      <c r="AA124" s="28">
        <f t="shared" si="168"/>
        <v>0</v>
      </c>
      <c r="AB124" s="28">
        <f t="shared" si="168"/>
        <v>0</v>
      </c>
      <c r="AC124" s="28">
        <f t="shared" si="168"/>
        <v>0</v>
      </c>
      <c r="AD124" s="28">
        <f t="shared" si="168"/>
        <v>0</v>
      </c>
      <c r="AE124" s="28">
        <f t="shared" si="168"/>
        <v>0</v>
      </c>
      <c r="AF124" s="28">
        <f t="shared" si="168"/>
        <v>0</v>
      </c>
      <c r="AG124" s="28">
        <f t="shared" si="168"/>
        <v>0</v>
      </c>
      <c r="AH124" s="28">
        <f t="shared" si="168"/>
        <v>0</v>
      </c>
      <c r="AI124" s="28">
        <f t="shared" si="168"/>
        <v>0</v>
      </c>
      <c r="AJ124" s="28">
        <f t="shared" si="168"/>
        <v>0</v>
      </c>
      <c r="AK124" s="28">
        <f t="shared" si="168"/>
        <v>0</v>
      </c>
      <c r="AL124" s="28">
        <f t="shared" si="168"/>
        <v>0</v>
      </c>
      <c r="AM124" s="28">
        <f t="shared" si="168"/>
        <v>0</v>
      </c>
      <c r="AN124" s="28">
        <f t="shared" si="168"/>
        <v>0</v>
      </c>
      <c r="AO124" s="28">
        <f t="shared" si="168"/>
        <v>0</v>
      </c>
      <c r="AP124" s="28">
        <f t="shared" si="168"/>
        <v>0</v>
      </c>
      <c r="AQ124" s="28">
        <f t="shared" si="168"/>
        <v>0</v>
      </c>
      <c r="AR124" s="28">
        <f t="shared" si="168"/>
        <v>0</v>
      </c>
      <c r="AS124" s="28">
        <f t="shared" ref="AS124:CA124" si="169">IFERROR(AS94/AS64,0)</f>
        <v>0</v>
      </c>
      <c r="AT124" s="28">
        <f t="shared" si="169"/>
        <v>0</v>
      </c>
      <c r="AU124" s="28">
        <f t="shared" si="169"/>
        <v>0</v>
      </c>
      <c r="AV124" s="28">
        <f t="shared" si="169"/>
        <v>0</v>
      </c>
      <c r="AW124" s="28">
        <f t="shared" si="169"/>
        <v>0</v>
      </c>
      <c r="AX124" s="28">
        <f t="shared" si="169"/>
        <v>0</v>
      </c>
      <c r="AY124" s="28">
        <f t="shared" si="169"/>
        <v>0</v>
      </c>
      <c r="AZ124" s="28">
        <f t="shared" si="169"/>
        <v>0</v>
      </c>
      <c r="BA124" s="28">
        <f t="shared" si="169"/>
        <v>0</v>
      </c>
      <c r="BB124" s="28">
        <f t="shared" si="169"/>
        <v>0</v>
      </c>
      <c r="BC124" s="28">
        <f t="shared" si="169"/>
        <v>0</v>
      </c>
      <c r="BD124" s="28">
        <f t="shared" si="169"/>
        <v>0</v>
      </c>
      <c r="BE124" s="28">
        <f t="shared" si="169"/>
        <v>0</v>
      </c>
      <c r="BF124" s="28">
        <f t="shared" si="169"/>
        <v>2136.153572698187</v>
      </c>
      <c r="BG124" s="28">
        <f t="shared" si="169"/>
        <v>0</v>
      </c>
      <c r="BH124" s="28">
        <f t="shared" si="169"/>
        <v>2500</v>
      </c>
      <c r="BI124" s="28">
        <f t="shared" si="169"/>
        <v>2240</v>
      </c>
      <c r="BJ124" s="28">
        <f t="shared" si="169"/>
        <v>2427.5916704391125</v>
      </c>
      <c r="BK124" s="28">
        <f t="shared" si="169"/>
        <v>0</v>
      </c>
      <c r="BL124" s="28">
        <f t="shared" si="169"/>
        <v>2453.8106235565801</v>
      </c>
      <c r="BM124" s="28">
        <f t="shared" si="169"/>
        <v>2500</v>
      </c>
      <c r="BN124" s="28">
        <f t="shared" si="169"/>
        <v>2497.3903966597077</v>
      </c>
      <c r="BO124" s="28">
        <f t="shared" si="169"/>
        <v>0</v>
      </c>
      <c r="BP124" s="28">
        <f t="shared" si="169"/>
        <v>1790.4684975767368</v>
      </c>
      <c r="BQ124" s="28">
        <f t="shared" si="169"/>
        <v>0</v>
      </c>
      <c r="BR124" s="28">
        <f t="shared" si="169"/>
        <v>2000</v>
      </c>
      <c r="BS124" s="28">
        <f t="shared" si="169"/>
        <v>0</v>
      </c>
      <c r="BT124" s="28">
        <f t="shared" si="169"/>
        <v>2100</v>
      </c>
      <c r="BU124" s="28">
        <f t="shared" si="169"/>
        <v>0</v>
      </c>
      <c r="BV124" s="28">
        <f t="shared" si="169"/>
        <v>1500</v>
      </c>
      <c r="BW124" s="28">
        <f t="shared" si="169"/>
        <v>0</v>
      </c>
      <c r="BX124" s="28">
        <f t="shared" si="169"/>
        <v>1786.9685767097969</v>
      </c>
      <c r="BY124" s="28">
        <f t="shared" si="169"/>
        <v>2100</v>
      </c>
      <c r="BZ124" s="28">
        <f t="shared" si="169"/>
        <v>1680.1075268817203</v>
      </c>
      <c r="CA124" s="28">
        <f t="shared" si="169"/>
        <v>0</v>
      </c>
      <c r="CB124" s="28">
        <f t="shared" ref="CB124:CC124" si="170">IFERROR(CB94/CB64,0)</f>
        <v>1500</v>
      </c>
      <c r="CC124" s="28">
        <f t="shared" si="170"/>
        <v>0</v>
      </c>
    </row>
    <row r="125" spans="1:81" x14ac:dyDescent="0.3">
      <c r="A125" s="20" t="s">
        <v>582</v>
      </c>
      <c r="B125" s="19" t="s">
        <v>413</v>
      </c>
      <c r="C125" s="12">
        <f>G125+H125+I125+F125+E125+D125</f>
        <v>6000</v>
      </c>
      <c r="D125" s="12">
        <f>SUM(M125:Q125)</f>
        <v>0</v>
      </c>
      <c r="E125" s="12">
        <f>SUM(R125:AC125)</f>
        <v>0</v>
      </c>
      <c r="F125" s="12">
        <f>SUM(AD125:AO125)</f>
        <v>0</v>
      </c>
      <c r="G125" s="61">
        <f>IFERROR(AVERAGEIF(AP125:BA125,"&gt;0"),0)</f>
        <v>0</v>
      </c>
      <c r="H125" s="61">
        <f>IFERROR(AVERAGEIF(BB125:BM125,"&gt;0"),0)</f>
        <v>6000</v>
      </c>
      <c r="I125" s="61">
        <f>IFERROR(AVERAGEIF(BN125:BY125,"&gt;0"),0)</f>
        <v>0</v>
      </c>
      <c r="J125" s="61">
        <f>IFERROR(AVERAGEIF(BZ125:CK125,"&gt;0"),0)</f>
        <v>0</v>
      </c>
      <c r="K125" s="61"/>
      <c r="L125" s="61"/>
      <c r="M125" s="28">
        <f t="shared" ref="M125:AR125" si="171">IFERROR(M95/M35,0)</f>
        <v>0</v>
      </c>
      <c r="N125" s="28">
        <f t="shared" si="171"/>
        <v>0</v>
      </c>
      <c r="O125" s="28">
        <f t="shared" si="171"/>
        <v>0</v>
      </c>
      <c r="P125" s="28">
        <f t="shared" si="171"/>
        <v>0</v>
      </c>
      <c r="Q125" s="28">
        <f t="shared" si="171"/>
        <v>0</v>
      </c>
      <c r="R125" s="28">
        <f t="shared" si="171"/>
        <v>0</v>
      </c>
      <c r="S125" s="28">
        <f t="shared" si="171"/>
        <v>0</v>
      </c>
      <c r="T125" s="28">
        <f t="shared" si="171"/>
        <v>0</v>
      </c>
      <c r="U125" s="28">
        <f t="shared" si="171"/>
        <v>0</v>
      </c>
      <c r="V125" s="28">
        <f t="shared" si="171"/>
        <v>0</v>
      </c>
      <c r="W125" s="28">
        <f t="shared" si="171"/>
        <v>0</v>
      </c>
      <c r="X125" s="28">
        <f t="shared" si="171"/>
        <v>0</v>
      </c>
      <c r="Y125" s="28">
        <f t="shared" si="171"/>
        <v>0</v>
      </c>
      <c r="Z125" s="28">
        <f t="shared" si="171"/>
        <v>0</v>
      </c>
      <c r="AA125" s="28">
        <f t="shared" si="171"/>
        <v>0</v>
      </c>
      <c r="AB125" s="28">
        <f t="shared" si="171"/>
        <v>0</v>
      </c>
      <c r="AC125" s="28">
        <f t="shared" si="171"/>
        <v>0</v>
      </c>
      <c r="AD125" s="28">
        <f t="shared" si="171"/>
        <v>0</v>
      </c>
      <c r="AE125" s="28">
        <f t="shared" si="171"/>
        <v>0</v>
      </c>
      <c r="AF125" s="28">
        <f t="shared" si="171"/>
        <v>0</v>
      </c>
      <c r="AG125" s="28">
        <f t="shared" si="171"/>
        <v>0</v>
      </c>
      <c r="AH125" s="28">
        <f t="shared" si="171"/>
        <v>0</v>
      </c>
      <c r="AI125" s="28">
        <f t="shared" si="171"/>
        <v>0</v>
      </c>
      <c r="AJ125" s="28">
        <f t="shared" si="171"/>
        <v>0</v>
      </c>
      <c r="AK125" s="28">
        <f t="shared" si="171"/>
        <v>0</v>
      </c>
      <c r="AL125" s="28">
        <f t="shared" si="171"/>
        <v>0</v>
      </c>
      <c r="AM125" s="28">
        <f t="shared" si="171"/>
        <v>0</v>
      </c>
      <c r="AN125" s="28">
        <f t="shared" si="171"/>
        <v>0</v>
      </c>
      <c r="AO125" s="28">
        <f t="shared" si="171"/>
        <v>0</v>
      </c>
      <c r="AP125" s="28">
        <f t="shared" si="171"/>
        <v>0</v>
      </c>
      <c r="AQ125" s="28">
        <f t="shared" si="171"/>
        <v>0</v>
      </c>
      <c r="AR125" s="28">
        <f t="shared" si="171"/>
        <v>0</v>
      </c>
      <c r="AS125" s="28">
        <f t="shared" ref="AS125:CA125" si="172">IFERROR(AS95/AS35,0)</f>
        <v>0</v>
      </c>
      <c r="AT125" s="28">
        <f t="shared" si="172"/>
        <v>0</v>
      </c>
      <c r="AU125" s="28">
        <f t="shared" si="172"/>
        <v>0</v>
      </c>
      <c r="AV125" s="28">
        <f t="shared" si="172"/>
        <v>0</v>
      </c>
      <c r="AW125" s="28">
        <f t="shared" si="172"/>
        <v>0</v>
      </c>
      <c r="AX125" s="28">
        <f t="shared" si="172"/>
        <v>0</v>
      </c>
      <c r="AY125" s="28">
        <f t="shared" si="172"/>
        <v>0</v>
      </c>
      <c r="AZ125" s="28">
        <f t="shared" si="172"/>
        <v>0</v>
      </c>
      <c r="BA125" s="28">
        <f t="shared" si="172"/>
        <v>0</v>
      </c>
      <c r="BB125" s="28">
        <f t="shared" si="172"/>
        <v>0</v>
      </c>
      <c r="BC125" s="28">
        <f t="shared" si="172"/>
        <v>6000</v>
      </c>
      <c r="BD125" s="28">
        <f t="shared" si="172"/>
        <v>0</v>
      </c>
      <c r="BE125" s="28">
        <f t="shared" si="172"/>
        <v>0</v>
      </c>
      <c r="BF125" s="28">
        <f t="shared" si="172"/>
        <v>0</v>
      </c>
      <c r="BG125" s="28">
        <f t="shared" si="172"/>
        <v>0</v>
      </c>
      <c r="BH125" s="28">
        <f t="shared" si="172"/>
        <v>0</v>
      </c>
      <c r="BI125" s="28">
        <f t="shared" si="172"/>
        <v>0</v>
      </c>
      <c r="BJ125" s="28">
        <f t="shared" si="172"/>
        <v>0</v>
      </c>
      <c r="BK125" s="28">
        <f t="shared" si="172"/>
        <v>0</v>
      </c>
      <c r="BL125" s="28">
        <f t="shared" si="172"/>
        <v>0</v>
      </c>
      <c r="BM125" s="28">
        <f t="shared" si="172"/>
        <v>0</v>
      </c>
      <c r="BN125" s="28">
        <f t="shared" si="172"/>
        <v>0</v>
      </c>
      <c r="BO125" s="28">
        <f t="shared" si="172"/>
        <v>0</v>
      </c>
      <c r="BP125" s="28">
        <f t="shared" si="172"/>
        <v>0</v>
      </c>
      <c r="BQ125" s="28">
        <f t="shared" si="172"/>
        <v>0</v>
      </c>
      <c r="BR125" s="28">
        <f t="shared" si="172"/>
        <v>0</v>
      </c>
      <c r="BS125" s="28">
        <f t="shared" si="172"/>
        <v>0</v>
      </c>
      <c r="BT125" s="28">
        <f t="shared" si="172"/>
        <v>0</v>
      </c>
      <c r="BU125" s="28">
        <f t="shared" si="172"/>
        <v>0</v>
      </c>
      <c r="BV125" s="28">
        <f t="shared" si="172"/>
        <v>0</v>
      </c>
      <c r="BW125" s="28">
        <f t="shared" si="172"/>
        <v>0</v>
      </c>
      <c r="BX125" s="28">
        <f t="shared" si="172"/>
        <v>0</v>
      </c>
      <c r="BY125" s="28">
        <f t="shared" si="172"/>
        <v>0</v>
      </c>
      <c r="BZ125" s="28">
        <f t="shared" si="172"/>
        <v>0</v>
      </c>
      <c r="CA125" s="28">
        <f t="shared" si="172"/>
        <v>0</v>
      </c>
      <c r="CB125" s="28">
        <f t="shared" ref="CB125:CC125" si="173">IFERROR(CB95/CB35,0)</f>
        <v>0</v>
      </c>
      <c r="CC125" s="28">
        <f t="shared" si="173"/>
        <v>0</v>
      </c>
    </row>
    <row r="126" spans="1:81" x14ac:dyDescent="0.3">
      <c r="A126" s="20" t="s">
        <v>582</v>
      </c>
      <c r="B126" s="19" t="s">
        <v>5</v>
      </c>
      <c r="C126" s="12">
        <f>G126+H126+I126+F126+E126+D126</f>
        <v>0</v>
      </c>
      <c r="D126" s="12">
        <f>SUM(M126:Q126)</f>
        <v>0</v>
      </c>
      <c r="E126" s="12">
        <f>SUM(R126:AC126)</f>
        <v>0</v>
      </c>
      <c r="F126" s="12">
        <f>SUM(AD126:AO126)</f>
        <v>0</v>
      </c>
      <c r="G126" s="61">
        <f>IFERROR(AVERAGEIF(AP126:BA126,"&gt;0"),0)</f>
        <v>0</v>
      </c>
      <c r="H126" s="61">
        <f>IFERROR(AVERAGEIF(BB126:BM126,"&gt;0"),0)</f>
        <v>0</v>
      </c>
      <c r="I126" s="61">
        <f>IFERROR(AVERAGEIF(BN126:BY126,"&gt;0"),0)</f>
        <v>0</v>
      </c>
      <c r="J126" s="61">
        <f>IFERROR(AVERAGEIF(BZ126:CK126,"&gt;0"),0)</f>
        <v>0</v>
      </c>
      <c r="K126" s="61"/>
      <c r="L126" s="61"/>
      <c r="M126" s="28">
        <f t="shared" ref="M126:AR126" si="174">IFERROR(M96/M36,0)</f>
        <v>0</v>
      </c>
      <c r="N126" s="28">
        <f t="shared" si="174"/>
        <v>0</v>
      </c>
      <c r="O126" s="28">
        <f t="shared" si="174"/>
        <v>0</v>
      </c>
      <c r="P126" s="28">
        <f t="shared" si="174"/>
        <v>0</v>
      </c>
      <c r="Q126" s="28">
        <f t="shared" si="174"/>
        <v>0</v>
      </c>
      <c r="R126" s="28">
        <f t="shared" si="174"/>
        <v>0</v>
      </c>
      <c r="S126" s="28">
        <f t="shared" si="174"/>
        <v>0</v>
      </c>
      <c r="T126" s="28">
        <f t="shared" si="174"/>
        <v>0</v>
      </c>
      <c r="U126" s="28">
        <f t="shared" si="174"/>
        <v>0</v>
      </c>
      <c r="V126" s="28">
        <f t="shared" si="174"/>
        <v>0</v>
      </c>
      <c r="W126" s="28">
        <f t="shared" si="174"/>
        <v>0</v>
      </c>
      <c r="X126" s="28">
        <f t="shared" si="174"/>
        <v>0</v>
      </c>
      <c r="Y126" s="28">
        <f t="shared" si="174"/>
        <v>0</v>
      </c>
      <c r="Z126" s="28">
        <f t="shared" si="174"/>
        <v>0</v>
      </c>
      <c r="AA126" s="28">
        <f t="shared" si="174"/>
        <v>0</v>
      </c>
      <c r="AB126" s="28">
        <f t="shared" si="174"/>
        <v>0</v>
      </c>
      <c r="AC126" s="28">
        <f t="shared" si="174"/>
        <v>0</v>
      </c>
      <c r="AD126" s="28">
        <f t="shared" si="174"/>
        <v>0</v>
      </c>
      <c r="AE126" s="28">
        <f t="shared" si="174"/>
        <v>0</v>
      </c>
      <c r="AF126" s="28">
        <f t="shared" si="174"/>
        <v>0</v>
      </c>
      <c r="AG126" s="28">
        <f t="shared" si="174"/>
        <v>0</v>
      </c>
      <c r="AH126" s="28">
        <f t="shared" si="174"/>
        <v>0</v>
      </c>
      <c r="AI126" s="28">
        <f t="shared" si="174"/>
        <v>0</v>
      </c>
      <c r="AJ126" s="28">
        <f t="shared" si="174"/>
        <v>0</v>
      </c>
      <c r="AK126" s="28">
        <f t="shared" si="174"/>
        <v>0</v>
      </c>
      <c r="AL126" s="28">
        <f t="shared" si="174"/>
        <v>0</v>
      </c>
      <c r="AM126" s="28">
        <f t="shared" si="174"/>
        <v>0</v>
      </c>
      <c r="AN126" s="28">
        <f t="shared" si="174"/>
        <v>0</v>
      </c>
      <c r="AO126" s="28">
        <f t="shared" si="174"/>
        <v>0</v>
      </c>
      <c r="AP126" s="28">
        <f t="shared" si="174"/>
        <v>0</v>
      </c>
      <c r="AQ126" s="28">
        <f t="shared" si="174"/>
        <v>0</v>
      </c>
      <c r="AR126" s="28">
        <f t="shared" si="174"/>
        <v>0</v>
      </c>
      <c r="AS126" s="28">
        <f t="shared" ref="AS126:CA126" si="175">IFERROR(AS96/AS36,0)</f>
        <v>0</v>
      </c>
      <c r="AT126" s="28">
        <f t="shared" si="175"/>
        <v>0</v>
      </c>
      <c r="AU126" s="28">
        <f t="shared" si="175"/>
        <v>0</v>
      </c>
      <c r="AV126" s="28">
        <f t="shared" si="175"/>
        <v>0</v>
      </c>
      <c r="AW126" s="28">
        <f t="shared" si="175"/>
        <v>0</v>
      </c>
      <c r="AX126" s="28">
        <f t="shared" si="175"/>
        <v>0</v>
      </c>
      <c r="AY126" s="28">
        <f t="shared" si="175"/>
        <v>0</v>
      </c>
      <c r="AZ126" s="28">
        <f t="shared" si="175"/>
        <v>0</v>
      </c>
      <c r="BA126" s="28">
        <f t="shared" si="175"/>
        <v>0</v>
      </c>
      <c r="BB126" s="28">
        <f t="shared" si="175"/>
        <v>0</v>
      </c>
      <c r="BC126" s="28">
        <f t="shared" si="175"/>
        <v>0</v>
      </c>
      <c r="BD126" s="28">
        <f t="shared" si="175"/>
        <v>0</v>
      </c>
      <c r="BE126" s="28">
        <f t="shared" si="175"/>
        <v>0</v>
      </c>
      <c r="BF126" s="28">
        <f t="shared" si="175"/>
        <v>0</v>
      </c>
      <c r="BG126" s="28">
        <f t="shared" si="175"/>
        <v>0</v>
      </c>
      <c r="BH126" s="28">
        <f t="shared" si="175"/>
        <v>0</v>
      </c>
      <c r="BI126" s="28">
        <f t="shared" si="175"/>
        <v>0</v>
      </c>
      <c r="BJ126" s="28">
        <f t="shared" si="175"/>
        <v>0</v>
      </c>
      <c r="BK126" s="28">
        <f t="shared" si="175"/>
        <v>0</v>
      </c>
      <c r="BL126" s="28">
        <f t="shared" si="175"/>
        <v>0</v>
      </c>
      <c r="BM126" s="28">
        <f t="shared" si="175"/>
        <v>0</v>
      </c>
      <c r="BN126" s="28">
        <f t="shared" si="175"/>
        <v>0</v>
      </c>
      <c r="BO126" s="28">
        <f t="shared" si="175"/>
        <v>0</v>
      </c>
      <c r="BP126" s="28">
        <f t="shared" si="175"/>
        <v>0</v>
      </c>
      <c r="BQ126" s="28">
        <f t="shared" si="175"/>
        <v>0</v>
      </c>
      <c r="BR126" s="28">
        <f t="shared" si="175"/>
        <v>0</v>
      </c>
      <c r="BS126" s="28">
        <f t="shared" si="175"/>
        <v>0</v>
      </c>
      <c r="BT126" s="28">
        <f t="shared" si="175"/>
        <v>0</v>
      </c>
      <c r="BU126" s="28">
        <f t="shared" si="175"/>
        <v>0</v>
      </c>
      <c r="BV126" s="28">
        <f t="shared" si="175"/>
        <v>0</v>
      </c>
      <c r="BW126" s="28">
        <f t="shared" si="175"/>
        <v>0</v>
      </c>
      <c r="BX126" s="28">
        <f t="shared" si="175"/>
        <v>0</v>
      </c>
      <c r="BY126" s="28">
        <f t="shared" si="175"/>
        <v>0</v>
      </c>
      <c r="BZ126" s="28">
        <f t="shared" si="175"/>
        <v>0</v>
      </c>
      <c r="CA126" s="28">
        <f t="shared" si="175"/>
        <v>0</v>
      </c>
      <c r="CB126" s="28">
        <f t="shared" ref="CB126:CC126" si="176">IFERROR(CB96/CB36,0)</f>
        <v>0</v>
      </c>
      <c r="CC126" s="28">
        <f t="shared" si="176"/>
        <v>0</v>
      </c>
    </row>
    <row r="127" spans="1:81" x14ac:dyDescent="0.3">
      <c r="A127" s="20" t="s">
        <v>582</v>
      </c>
      <c r="B127" s="19" t="s">
        <v>1</v>
      </c>
      <c r="C127" s="12">
        <f>G127+H127+I127+F127+E127+D127</f>
        <v>1357.0254110612855</v>
      </c>
      <c r="D127" s="12">
        <f>SUM(M127:Q127)</f>
        <v>0</v>
      </c>
      <c r="E127" s="12">
        <f>SUM(R127:AC127)</f>
        <v>0</v>
      </c>
      <c r="F127" s="12">
        <f>SUM(AD127:AO127)</f>
        <v>0</v>
      </c>
      <c r="G127" s="61">
        <f>IFERROR(AVERAGEIF(AP127:BA127,"&gt;0"),0)</f>
        <v>450</v>
      </c>
      <c r="H127" s="61">
        <f>IFERROR(AVERAGEIF(BB127:BM127,"&gt;0"),0)</f>
        <v>457.02541106128547</v>
      </c>
      <c r="I127" s="61">
        <f>IFERROR(AVERAGEIF(BN127:BY127,"&gt;0"),0)</f>
        <v>450</v>
      </c>
      <c r="J127" s="61">
        <f>IFERROR(AVERAGEIF(BZ127:CK127,"&gt;0"),0)</f>
        <v>450</v>
      </c>
      <c r="K127" s="61"/>
      <c r="L127" s="61"/>
      <c r="M127" s="28">
        <f t="shared" ref="M127:AR127" si="177">IFERROR(M97/M67,0)</f>
        <v>0</v>
      </c>
      <c r="N127" s="28">
        <f t="shared" si="177"/>
        <v>0</v>
      </c>
      <c r="O127" s="28">
        <f t="shared" si="177"/>
        <v>0</v>
      </c>
      <c r="P127" s="28">
        <f t="shared" si="177"/>
        <v>0</v>
      </c>
      <c r="Q127" s="28">
        <f t="shared" si="177"/>
        <v>0</v>
      </c>
      <c r="R127" s="28">
        <f t="shared" si="177"/>
        <v>0</v>
      </c>
      <c r="S127" s="28">
        <f t="shared" si="177"/>
        <v>0</v>
      </c>
      <c r="T127" s="28">
        <f t="shared" si="177"/>
        <v>0</v>
      </c>
      <c r="U127" s="28">
        <f t="shared" si="177"/>
        <v>0</v>
      </c>
      <c r="V127" s="28">
        <f t="shared" si="177"/>
        <v>0</v>
      </c>
      <c r="W127" s="28">
        <f t="shared" si="177"/>
        <v>0</v>
      </c>
      <c r="X127" s="28">
        <f t="shared" si="177"/>
        <v>0</v>
      </c>
      <c r="Y127" s="28">
        <f t="shared" si="177"/>
        <v>0</v>
      </c>
      <c r="Z127" s="28">
        <f t="shared" si="177"/>
        <v>0</v>
      </c>
      <c r="AA127" s="28">
        <f t="shared" si="177"/>
        <v>0</v>
      </c>
      <c r="AB127" s="28">
        <f t="shared" si="177"/>
        <v>0</v>
      </c>
      <c r="AC127" s="28">
        <f t="shared" si="177"/>
        <v>0</v>
      </c>
      <c r="AD127" s="28">
        <f t="shared" si="177"/>
        <v>0</v>
      </c>
      <c r="AE127" s="28">
        <f t="shared" si="177"/>
        <v>0</v>
      </c>
      <c r="AF127" s="28">
        <f t="shared" si="177"/>
        <v>0</v>
      </c>
      <c r="AG127" s="28">
        <f t="shared" si="177"/>
        <v>0</v>
      </c>
      <c r="AH127" s="28">
        <f t="shared" si="177"/>
        <v>0</v>
      </c>
      <c r="AI127" s="28">
        <f t="shared" si="177"/>
        <v>0</v>
      </c>
      <c r="AJ127" s="28">
        <f t="shared" si="177"/>
        <v>0</v>
      </c>
      <c r="AK127" s="28">
        <f t="shared" si="177"/>
        <v>0</v>
      </c>
      <c r="AL127" s="28">
        <f t="shared" si="177"/>
        <v>0</v>
      </c>
      <c r="AM127" s="28">
        <f t="shared" si="177"/>
        <v>0</v>
      </c>
      <c r="AN127" s="28">
        <f t="shared" si="177"/>
        <v>0</v>
      </c>
      <c r="AO127" s="28">
        <f t="shared" si="177"/>
        <v>0</v>
      </c>
      <c r="AP127" s="28">
        <f t="shared" si="177"/>
        <v>450</v>
      </c>
      <c r="AQ127" s="28">
        <f t="shared" si="177"/>
        <v>0</v>
      </c>
      <c r="AR127" s="28">
        <f t="shared" si="177"/>
        <v>0</v>
      </c>
      <c r="AS127" s="28">
        <f t="shared" ref="AS127:CA127" si="178">IFERROR(AS97/AS67,0)</f>
        <v>0</v>
      </c>
      <c r="AT127" s="28">
        <f t="shared" si="178"/>
        <v>0</v>
      </c>
      <c r="AU127" s="28">
        <f t="shared" si="178"/>
        <v>0</v>
      </c>
      <c r="AV127" s="28">
        <f t="shared" si="178"/>
        <v>0</v>
      </c>
      <c r="AW127" s="28">
        <f t="shared" si="178"/>
        <v>0</v>
      </c>
      <c r="AX127" s="28">
        <f t="shared" si="178"/>
        <v>0</v>
      </c>
      <c r="AY127" s="28">
        <f t="shared" si="178"/>
        <v>0</v>
      </c>
      <c r="AZ127" s="28">
        <f t="shared" si="178"/>
        <v>0</v>
      </c>
      <c r="BA127" s="28">
        <f t="shared" si="178"/>
        <v>0</v>
      </c>
      <c r="BB127" s="28">
        <f t="shared" si="178"/>
        <v>0</v>
      </c>
      <c r="BC127" s="28">
        <f t="shared" si="178"/>
        <v>471.07623318385646</v>
      </c>
      <c r="BD127" s="28">
        <f t="shared" si="178"/>
        <v>0</v>
      </c>
      <c r="BE127" s="28">
        <f t="shared" si="178"/>
        <v>449.99999999999994</v>
      </c>
      <c r="BF127" s="28">
        <f t="shared" si="178"/>
        <v>0</v>
      </c>
      <c r="BG127" s="28">
        <f t="shared" si="178"/>
        <v>0</v>
      </c>
      <c r="BH127" s="28">
        <f t="shared" si="178"/>
        <v>0</v>
      </c>
      <c r="BI127" s="28">
        <f t="shared" si="178"/>
        <v>0</v>
      </c>
      <c r="BJ127" s="28">
        <f t="shared" si="178"/>
        <v>450</v>
      </c>
      <c r="BK127" s="28">
        <f t="shared" si="178"/>
        <v>0</v>
      </c>
      <c r="BL127" s="28">
        <f t="shared" si="178"/>
        <v>0</v>
      </c>
      <c r="BM127" s="28">
        <f t="shared" si="178"/>
        <v>0</v>
      </c>
      <c r="BN127" s="28">
        <f t="shared" si="178"/>
        <v>450</v>
      </c>
      <c r="BO127" s="28">
        <f t="shared" si="178"/>
        <v>0</v>
      </c>
      <c r="BP127" s="28">
        <f t="shared" si="178"/>
        <v>0</v>
      </c>
      <c r="BQ127" s="28">
        <f t="shared" si="178"/>
        <v>0</v>
      </c>
      <c r="BR127" s="28">
        <f t="shared" si="178"/>
        <v>0</v>
      </c>
      <c r="BS127" s="28">
        <f t="shared" si="178"/>
        <v>0</v>
      </c>
      <c r="BT127" s="28">
        <f t="shared" si="178"/>
        <v>0</v>
      </c>
      <c r="BU127" s="28">
        <f t="shared" si="178"/>
        <v>450</v>
      </c>
      <c r="BV127" s="28">
        <f t="shared" si="178"/>
        <v>0</v>
      </c>
      <c r="BW127" s="28">
        <f t="shared" si="178"/>
        <v>0</v>
      </c>
      <c r="BX127" s="28">
        <f t="shared" si="178"/>
        <v>450</v>
      </c>
      <c r="BY127" s="28">
        <f t="shared" si="178"/>
        <v>0</v>
      </c>
      <c r="BZ127" s="28">
        <f t="shared" si="178"/>
        <v>0</v>
      </c>
      <c r="CA127" s="28">
        <f t="shared" si="178"/>
        <v>450</v>
      </c>
      <c r="CB127" s="28">
        <f t="shared" ref="CB127:CC127" si="179">IFERROR(CB97/CB67,0)</f>
        <v>0</v>
      </c>
      <c r="CC127" s="28">
        <f t="shared" si="179"/>
        <v>0</v>
      </c>
    </row>
    <row r="128" spans="1:81" x14ac:dyDescent="0.3">
      <c r="A128" s="18" t="s">
        <v>582</v>
      </c>
      <c r="B128" s="18" t="s">
        <v>415</v>
      </c>
      <c r="C128" s="60"/>
      <c r="D128" s="11">
        <f>SUM(D129:D133)</f>
        <v>0</v>
      </c>
      <c r="E128" s="11">
        <f>SUM(E129:E133)</f>
        <v>0</v>
      </c>
      <c r="F128" s="11">
        <f>SUM(F129:F133)</f>
        <v>0</v>
      </c>
      <c r="G128" s="60"/>
      <c r="H128" s="60"/>
      <c r="I128" s="60"/>
      <c r="J128" s="60"/>
      <c r="K128" s="60"/>
      <c r="L128" s="60"/>
      <c r="M128" s="29">
        <f t="shared" ref="M128:AR128" si="180">SUM(M129:M133)</f>
        <v>0</v>
      </c>
      <c r="N128" s="29">
        <f t="shared" si="180"/>
        <v>0</v>
      </c>
      <c r="O128" s="29">
        <f t="shared" si="180"/>
        <v>0</v>
      </c>
      <c r="P128" s="29">
        <f t="shared" si="180"/>
        <v>0</v>
      </c>
      <c r="Q128" s="29">
        <f t="shared" si="180"/>
        <v>0</v>
      </c>
      <c r="R128" s="29">
        <f t="shared" si="180"/>
        <v>0</v>
      </c>
      <c r="S128" s="29">
        <f t="shared" si="180"/>
        <v>0</v>
      </c>
      <c r="T128" s="29">
        <f t="shared" si="180"/>
        <v>0</v>
      </c>
      <c r="U128" s="29">
        <f t="shared" si="180"/>
        <v>0</v>
      </c>
      <c r="V128" s="29">
        <f t="shared" si="180"/>
        <v>0</v>
      </c>
      <c r="W128" s="29">
        <f t="shared" si="180"/>
        <v>0</v>
      </c>
      <c r="X128" s="29">
        <f t="shared" si="180"/>
        <v>0</v>
      </c>
      <c r="Y128" s="29">
        <f t="shared" si="180"/>
        <v>0</v>
      </c>
      <c r="Z128" s="29">
        <f t="shared" si="180"/>
        <v>0</v>
      </c>
      <c r="AA128" s="29">
        <f t="shared" si="180"/>
        <v>0</v>
      </c>
      <c r="AB128" s="29">
        <f t="shared" si="180"/>
        <v>0</v>
      </c>
      <c r="AC128" s="29">
        <f t="shared" si="180"/>
        <v>0</v>
      </c>
      <c r="AD128" s="29">
        <f t="shared" si="180"/>
        <v>0</v>
      </c>
      <c r="AE128" s="29">
        <f t="shared" si="180"/>
        <v>0</v>
      </c>
      <c r="AF128" s="29">
        <f t="shared" si="180"/>
        <v>0</v>
      </c>
      <c r="AG128" s="29">
        <f t="shared" si="180"/>
        <v>0</v>
      </c>
      <c r="AH128" s="29">
        <f t="shared" si="180"/>
        <v>0</v>
      </c>
      <c r="AI128" s="29">
        <f t="shared" si="180"/>
        <v>0</v>
      </c>
      <c r="AJ128" s="29">
        <f t="shared" si="180"/>
        <v>0</v>
      </c>
      <c r="AK128" s="29">
        <f t="shared" si="180"/>
        <v>0</v>
      </c>
      <c r="AL128" s="29">
        <f t="shared" si="180"/>
        <v>0</v>
      </c>
      <c r="AM128" s="29">
        <f t="shared" si="180"/>
        <v>0</v>
      </c>
      <c r="AN128" s="29">
        <f t="shared" si="180"/>
        <v>0</v>
      </c>
      <c r="AO128" s="29">
        <f t="shared" si="180"/>
        <v>0</v>
      </c>
      <c r="AP128" s="29">
        <f t="shared" si="180"/>
        <v>4625</v>
      </c>
      <c r="AQ128" s="29">
        <f t="shared" si="180"/>
        <v>4500</v>
      </c>
      <c r="AR128" s="29">
        <f t="shared" si="180"/>
        <v>0</v>
      </c>
      <c r="AS128" s="29">
        <f t="shared" ref="AS128:BX128" si="181">SUM(AS129:AS133)</f>
        <v>0</v>
      </c>
      <c r="AT128" s="29">
        <f t="shared" si="181"/>
        <v>4500</v>
      </c>
      <c r="AU128" s="29">
        <f t="shared" si="181"/>
        <v>4500</v>
      </c>
      <c r="AV128" s="29">
        <f t="shared" si="181"/>
        <v>4500</v>
      </c>
      <c r="AW128" s="29">
        <f t="shared" si="181"/>
        <v>4500</v>
      </c>
      <c r="AX128" s="29">
        <f t="shared" si="181"/>
        <v>0</v>
      </c>
      <c r="AY128" s="29">
        <f t="shared" si="181"/>
        <v>0</v>
      </c>
      <c r="AZ128" s="29">
        <f t="shared" si="181"/>
        <v>0</v>
      </c>
      <c r="BA128" s="29">
        <f t="shared" si="181"/>
        <v>300</v>
      </c>
      <c r="BB128" s="29">
        <f t="shared" si="181"/>
        <v>0</v>
      </c>
      <c r="BC128" s="29">
        <f t="shared" si="181"/>
        <v>0</v>
      </c>
      <c r="BD128" s="29">
        <f t="shared" si="181"/>
        <v>0</v>
      </c>
      <c r="BE128" s="29">
        <f t="shared" si="181"/>
        <v>0</v>
      </c>
      <c r="BF128" s="29">
        <f t="shared" si="181"/>
        <v>0</v>
      </c>
      <c r="BG128" s="29">
        <f t="shared" si="181"/>
        <v>0</v>
      </c>
      <c r="BH128" s="29">
        <f t="shared" si="181"/>
        <v>0</v>
      </c>
      <c r="BI128" s="29">
        <f t="shared" si="181"/>
        <v>0</v>
      </c>
      <c r="BJ128" s="29">
        <f t="shared" si="181"/>
        <v>0</v>
      </c>
      <c r="BK128" s="29">
        <f t="shared" si="181"/>
        <v>0</v>
      </c>
      <c r="BL128" s="29">
        <f t="shared" si="181"/>
        <v>0</v>
      </c>
      <c r="BM128" s="29">
        <f t="shared" si="181"/>
        <v>0</v>
      </c>
      <c r="BN128" s="29">
        <f t="shared" si="181"/>
        <v>0</v>
      </c>
      <c r="BO128" s="29">
        <f t="shared" si="181"/>
        <v>0</v>
      </c>
      <c r="BP128" s="29">
        <f t="shared" si="181"/>
        <v>0</v>
      </c>
      <c r="BQ128" s="29">
        <f t="shared" si="181"/>
        <v>0</v>
      </c>
      <c r="BR128" s="29">
        <f t="shared" si="181"/>
        <v>0</v>
      </c>
      <c r="BS128" s="29">
        <f t="shared" si="181"/>
        <v>0</v>
      </c>
      <c r="BT128" s="29">
        <f t="shared" si="181"/>
        <v>0</v>
      </c>
      <c r="BU128" s="29">
        <f t="shared" si="181"/>
        <v>0</v>
      </c>
      <c r="BV128" s="29">
        <f t="shared" si="181"/>
        <v>0</v>
      </c>
      <c r="BW128" s="29">
        <f t="shared" si="181"/>
        <v>0</v>
      </c>
      <c r="BX128" s="29">
        <f t="shared" si="181"/>
        <v>0</v>
      </c>
      <c r="BY128" s="29">
        <f t="shared" ref="BY128:CA128" si="182">SUM(BY129:BY133)</f>
        <v>0</v>
      </c>
      <c r="BZ128" s="29">
        <f t="shared" si="182"/>
        <v>0</v>
      </c>
      <c r="CA128" s="29">
        <f t="shared" si="182"/>
        <v>0</v>
      </c>
      <c r="CB128" s="29">
        <f t="shared" ref="CB128:CC128" si="183">SUM(CB129:CB133)</f>
        <v>0</v>
      </c>
      <c r="CC128" s="29">
        <f t="shared" si="183"/>
        <v>0</v>
      </c>
    </row>
    <row r="129" spans="1:81" x14ac:dyDescent="0.3">
      <c r="A129" s="20" t="s">
        <v>582</v>
      </c>
      <c r="B129" s="19" t="s">
        <v>412</v>
      </c>
      <c r="C129" s="12">
        <f>G129+H129+I129+F129+E129+D129</f>
        <v>0</v>
      </c>
      <c r="D129" s="12">
        <f>SUM(M129:Q129)</f>
        <v>0</v>
      </c>
      <c r="E129" s="12">
        <f>SUM(R129:AC129)</f>
        <v>0</v>
      </c>
      <c r="F129" s="12">
        <f>SUM(AD129:AO129)</f>
        <v>0</v>
      </c>
      <c r="G129" s="61">
        <f>IFERROR(AVERAGEIF(AP129:BA129,"&gt;0"),0)</f>
        <v>0</v>
      </c>
      <c r="H129" s="61">
        <f>IFERROR(AVERAGEIF(BB129:BM129,"&gt;0"),0)</f>
        <v>0</v>
      </c>
      <c r="I129" s="61">
        <f>IFERROR(AVERAGEIF(BN129:BY129,"&gt;0"),0)</f>
        <v>0</v>
      </c>
      <c r="J129" s="61">
        <f>IFERROR(AVERAGEIF(BZ129:CK129,"&gt;0"),0)</f>
        <v>0</v>
      </c>
      <c r="K129" s="61"/>
      <c r="L129" s="61"/>
      <c r="M129" s="28">
        <f t="shared" ref="M129:AR129" si="184">IFERROR(M99/M69,0)</f>
        <v>0</v>
      </c>
      <c r="N129" s="28">
        <f t="shared" si="184"/>
        <v>0</v>
      </c>
      <c r="O129" s="28">
        <f t="shared" si="184"/>
        <v>0</v>
      </c>
      <c r="P129" s="28">
        <f t="shared" si="184"/>
        <v>0</v>
      </c>
      <c r="Q129" s="28">
        <f t="shared" si="184"/>
        <v>0</v>
      </c>
      <c r="R129" s="28">
        <f t="shared" si="184"/>
        <v>0</v>
      </c>
      <c r="S129" s="28">
        <f t="shared" si="184"/>
        <v>0</v>
      </c>
      <c r="T129" s="28">
        <f t="shared" si="184"/>
        <v>0</v>
      </c>
      <c r="U129" s="28">
        <f t="shared" si="184"/>
        <v>0</v>
      </c>
      <c r="V129" s="28">
        <f t="shared" si="184"/>
        <v>0</v>
      </c>
      <c r="W129" s="28">
        <f t="shared" si="184"/>
        <v>0</v>
      </c>
      <c r="X129" s="28">
        <f t="shared" si="184"/>
        <v>0</v>
      </c>
      <c r="Y129" s="28">
        <f t="shared" si="184"/>
        <v>0</v>
      </c>
      <c r="Z129" s="28">
        <f t="shared" si="184"/>
        <v>0</v>
      </c>
      <c r="AA129" s="28">
        <f t="shared" si="184"/>
        <v>0</v>
      </c>
      <c r="AB129" s="28">
        <f t="shared" si="184"/>
        <v>0</v>
      </c>
      <c r="AC129" s="28">
        <f t="shared" si="184"/>
        <v>0</v>
      </c>
      <c r="AD129" s="28">
        <f t="shared" si="184"/>
        <v>0</v>
      </c>
      <c r="AE129" s="28">
        <f t="shared" si="184"/>
        <v>0</v>
      </c>
      <c r="AF129" s="28">
        <f t="shared" si="184"/>
        <v>0</v>
      </c>
      <c r="AG129" s="28">
        <f t="shared" si="184"/>
        <v>0</v>
      </c>
      <c r="AH129" s="28">
        <f t="shared" si="184"/>
        <v>0</v>
      </c>
      <c r="AI129" s="28">
        <f t="shared" si="184"/>
        <v>0</v>
      </c>
      <c r="AJ129" s="28">
        <f t="shared" si="184"/>
        <v>0</v>
      </c>
      <c r="AK129" s="28">
        <f t="shared" si="184"/>
        <v>0</v>
      </c>
      <c r="AL129" s="28">
        <f t="shared" si="184"/>
        <v>0</v>
      </c>
      <c r="AM129" s="28">
        <f t="shared" si="184"/>
        <v>0</v>
      </c>
      <c r="AN129" s="28">
        <f t="shared" si="184"/>
        <v>0</v>
      </c>
      <c r="AO129" s="28">
        <f t="shared" si="184"/>
        <v>0</v>
      </c>
      <c r="AP129" s="28">
        <f t="shared" si="184"/>
        <v>0</v>
      </c>
      <c r="AQ129" s="28">
        <f t="shared" si="184"/>
        <v>0</v>
      </c>
      <c r="AR129" s="28">
        <f t="shared" si="184"/>
        <v>0</v>
      </c>
      <c r="AS129" s="28">
        <f t="shared" ref="AS129:CA129" si="185">IFERROR(AS99/AS69,0)</f>
        <v>0</v>
      </c>
      <c r="AT129" s="28">
        <f t="shared" si="185"/>
        <v>0</v>
      </c>
      <c r="AU129" s="28">
        <f t="shared" si="185"/>
        <v>0</v>
      </c>
      <c r="AV129" s="28">
        <f t="shared" si="185"/>
        <v>0</v>
      </c>
      <c r="AW129" s="28">
        <f t="shared" si="185"/>
        <v>0</v>
      </c>
      <c r="AX129" s="28">
        <f t="shared" si="185"/>
        <v>0</v>
      </c>
      <c r="AY129" s="28">
        <f t="shared" si="185"/>
        <v>0</v>
      </c>
      <c r="AZ129" s="28">
        <f t="shared" si="185"/>
        <v>0</v>
      </c>
      <c r="BA129" s="28">
        <f t="shared" si="185"/>
        <v>0</v>
      </c>
      <c r="BB129" s="28">
        <f t="shared" si="185"/>
        <v>0</v>
      </c>
      <c r="BC129" s="28">
        <f t="shared" si="185"/>
        <v>0</v>
      </c>
      <c r="BD129" s="28">
        <f t="shared" si="185"/>
        <v>0</v>
      </c>
      <c r="BE129" s="28">
        <f t="shared" si="185"/>
        <v>0</v>
      </c>
      <c r="BF129" s="28">
        <f t="shared" si="185"/>
        <v>0</v>
      </c>
      <c r="BG129" s="28">
        <f t="shared" si="185"/>
        <v>0</v>
      </c>
      <c r="BH129" s="28">
        <f t="shared" si="185"/>
        <v>0</v>
      </c>
      <c r="BI129" s="28">
        <f t="shared" si="185"/>
        <v>0</v>
      </c>
      <c r="BJ129" s="28">
        <f t="shared" si="185"/>
        <v>0</v>
      </c>
      <c r="BK129" s="28">
        <f t="shared" si="185"/>
        <v>0</v>
      </c>
      <c r="BL129" s="28">
        <f t="shared" si="185"/>
        <v>0</v>
      </c>
      <c r="BM129" s="28">
        <f t="shared" si="185"/>
        <v>0</v>
      </c>
      <c r="BN129" s="28">
        <f t="shared" si="185"/>
        <v>0</v>
      </c>
      <c r="BO129" s="28">
        <f t="shared" si="185"/>
        <v>0</v>
      </c>
      <c r="BP129" s="28">
        <f t="shared" si="185"/>
        <v>0</v>
      </c>
      <c r="BQ129" s="28">
        <f t="shared" si="185"/>
        <v>0</v>
      </c>
      <c r="BR129" s="28">
        <f t="shared" si="185"/>
        <v>0</v>
      </c>
      <c r="BS129" s="28">
        <f t="shared" si="185"/>
        <v>0</v>
      </c>
      <c r="BT129" s="28">
        <f t="shared" si="185"/>
        <v>0</v>
      </c>
      <c r="BU129" s="28">
        <f t="shared" si="185"/>
        <v>0</v>
      </c>
      <c r="BV129" s="28">
        <f t="shared" si="185"/>
        <v>0</v>
      </c>
      <c r="BW129" s="28">
        <f t="shared" si="185"/>
        <v>0</v>
      </c>
      <c r="BX129" s="28">
        <f t="shared" si="185"/>
        <v>0</v>
      </c>
      <c r="BY129" s="28">
        <f t="shared" si="185"/>
        <v>0</v>
      </c>
      <c r="BZ129" s="28">
        <f t="shared" si="185"/>
        <v>0</v>
      </c>
      <c r="CA129" s="28">
        <f t="shared" si="185"/>
        <v>0</v>
      </c>
      <c r="CB129" s="28">
        <f t="shared" ref="CB129:CC129" si="186">IFERROR(CB99/CB69,0)</f>
        <v>0</v>
      </c>
      <c r="CC129" s="28">
        <f t="shared" si="186"/>
        <v>0</v>
      </c>
    </row>
    <row r="130" spans="1:81" x14ac:dyDescent="0.3">
      <c r="A130" s="20" t="s">
        <v>582</v>
      </c>
      <c r="B130" s="19" t="s">
        <v>421</v>
      </c>
      <c r="C130" s="12">
        <f>G130+H130+I130+F130+E130+D130</f>
        <v>0</v>
      </c>
      <c r="D130" s="12">
        <f>SUM(M130:Q130)</f>
        <v>0</v>
      </c>
      <c r="E130" s="12">
        <f>SUM(R130:AC130)</f>
        <v>0</v>
      </c>
      <c r="F130" s="12">
        <f>SUM(AD130:AO130)</f>
        <v>0</v>
      </c>
      <c r="G130" s="61">
        <f>IFERROR(AVERAGEIF(AP130:BA130,"&gt;0"),0)</f>
        <v>0</v>
      </c>
      <c r="H130" s="61">
        <f>IFERROR(AVERAGEIF(BB130:BM130,"&gt;0"),0)</f>
        <v>0</v>
      </c>
      <c r="I130" s="61">
        <f>IFERROR(AVERAGEIF(BN130:BY130,"&gt;0"),0)</f>
        <v>0</v>
      </c>
      <c r="J130" s="61">
        <f>IFERROR(AVERAGEIF(BZ130:CK130,"&gt;0"),0)</f>
        <v>0</v>
      </c>
      <c r="K130" s="61"/>
      <c r="L130" s="61"/>
      <c r="M130" s="28">
        <f t="shared" ref="M130:AR130" si="187">IFERROR(M100/M70,0)</f>
        <v>0</v>
      </c>
      <c r="N130" s="28">
        <f t="shared" si="187"/>
        <v>0</v>
      </c>
      <c r="O130" s="28">
        <f t="shared" si="187"/>
        <v>0</v>
      </c>
      <c r="P130" s="28">
        <f t="shared" si="187"/>
        <v>0</v>
      </c>
      <c r="Q130" s="28">
        <f t="shared" si="187"/>
        <v>0</v>
      </c>
      <c r="R130" s="28">
        <f t="shared" si="187"/>
        <v>0</v>
      </c>
      <c r="S130" s="28">
        <f t="shared" si="187"/>
        <v>0</v>
      </c>
      <c r="T130" s="28">
        <f t="shared" si="187"/>
        <v>0</v>
      </c>
      <c r="U130" s="28">
        <f t="shared" si="187"/>
        <v>0</v>
      </c>
      <c r="V130" s="28">
        <f t="shared" si="187"/>
        <v>0</v>
      </c>
      <c r="W130" s="28">
        <f t="shared" si="187"/>
        <v>0</v>
      </c>
      <c r="X130" s="28">
        <f t="shared" si="187"/>
        <v>0</v>
      </c>
      <c r="Y130" s="28">
        <f t="shared" si="187"/>
        <v>0</v>
      </c>
      <c r="Z130" s="28">
        <f t="shared" si="187"/>
        <v>0</v>
      </c>
      <c r="AA130" s="28">
        <f t="shared" si="187"/>
        <v>0</v>
      </c>
      <c r="AB130" s="28">
        <f t="shared" si="187"/>
        <v>0</v>
      </c>
      <c r="AC130" s="28">
        <f t="shared" si="187"/>
        <v>0</v>
      </c>
      <c r="AD130" s="28">
        <f t="shared" si="187"/>
        <v>0</v>
      </c>
      <c r="AE130" s="28">
        <f t="shared" si="187"/>
        <v>0</v>
      </c>
      <c r="AF130" s="28">
        <f t="shared" si="187"/>
        <v>0</v>
      </c>
      <c r="AG130" s="28">
        <f t="shared" si="187"/>
        <v>0</v>
      </c>
      <c r="AH130" s="28">
        <f t="shared" si="187"/>
        <v>0</v>
      </c>
      <c r="AI130" s="28">
        <f t="shared" si="187"/>
        <v>0</v>
      </c>
      <c r="AJ130" s="28">
        <f t="shared" si="187"/>
        <v>0</v>
      </c>
      <c r="AK130" s="28">
        <f t="shared" si="187"/>
        <v>0</v>
      </c>
      <c r="AL130" s="28">
        <f t="shared" si="187"/>
        <v>0</v>
      </c>
      <c r="AM130" s="28">
        <f t="shared" si="187"/>
        <v>0</v>
      </c>
      <c r="AN130" s="28">
        <f t="shared" si="187"/>
        <v>0</v>
      </c>
      <c r="AO130" s="28">
        <f t="shared" si="187"/>
        <v>0</v>
      </c>
      <c r="AP130" s="28">
        <f t="shared" si="187"/>
        <v>0</v>
      </c>
      <c r="AQ130" s="28">
        <f t="shared" si="187"/>
        <v>0</v>
      </c>
      <c r="AR130" s="28">
        <f t="shared" si="187"/>
        <v>0</v>
      </c>
      <c r="AS130" s="28">
        <f t="shared" ref="AS130:CA130" si="188">IFERROR(AS100/AS70,0)</f>
        <v>0</v>
      </c>
      <c r="AT130" s="28">
        <f t="shared" si="188"/>
        <v>0</v>
      </c>
      <c r="AU130" s="28">
        <f t="shared" si="188"/>
        <v>0</v>
      </c>
      <c r="AV130" s="28">
        <f t="shared" si="188"/>
        <v>0</v>
      </c>
      <c r="AW130" s="28">
        <f t="shared" si="188"/>
        <v>0</v>
      </c>
      <c r="AX130" s="28">
        <f t="shared" si="188"/>
        <v>0</v>
      </c>
      <c r="AY130" s="28">
        <f t="shared" si="188"/>
        <v>0</v>
      </c>
      <c r="AZ130" s="28">
        <f t="shared" si="188"/>
        <v>0</v>
      </c>
      <c r="BA130" s="28">
        <f t="shared" si="188"/>
        <v>0</v>
      </c>
      <c r="BB130" s="28">
        <f t="shared" si="188"/>
        <v>0</v>
      </c>
      <c r="BC130" s="28">
        <f t="shared" si="188"/>
        <v>0</v>
      </c>
      <c r="BD130" s="28">
        <f t="shared" si="188"/>
        <v>0</v>
      </c>
      <c r="BE130" s="28">
        <f t="shared" si="188"/>
        <v>0</v>
      </c>
      <c r="BF130" s="28">
        <f t="shared" si="188"/>
        <v>0</v>
      </c>
      <c r="BG130" s="28">
        <f t="shared" si="188"/>
        <v>0</v>
      </c>
      <c r="BH130" s="28">
        <f t="shared" si="188"/>
        <v>0</v>
      </c>
      <c r="BI130" s="28">
        <f t="shared" si="188"/>
        <v>0</v>
      </c>
      <c r="BJ130" s="28">
        <f t="shared" si="188"/>
        <v>0</v>
      </c>
      <c r="BK130" s="28">
        <f t="shared" si="188"/>
        <v>0</v>
      </c>
      <c r="BL130" s="28">
        <f t="shared" si="188"/>
        <v>0</v>
      </c>
      <c r="BM130" s="28">
        <f t="shared" si="188"/>
        <v>0</v>
      </c>
      <c r="BN130" s="28">
        <f t="shared" si="188"/>
        <v>0</v>
      </c>
      <c r="BO130" s="28">
        <f t="shared" si="188"/>
        <v>0</v>
      </c>
      <c r="BP130" s="28">
        <f t="shared" si="188"/>
        <v>0</v>
      </c>
      <c r="BQ130" s="28">
        <f t="shared" si="188"/>
        <v>0</v>
      </c>
      <c r="BR130" s="28">
        <f t="shared" si="188"/>
        <v>0</v>
      </c>
      <c r="BS130" s="28">
        <f t="shared" si="188"/>
        <v>0</v>
      </c>
      <c r="BT130" s="28">
        <f t="shared" si="188"/>
        <v>0</v>
      </c>
      <c r="BU130" s="28">
        <f t="shared" si="188"/>
        <v>0</v>
      </c>
      <c r="BV130" s="28">
        <f t="shared" si="188"/>
        <v>0</v>
      </c>
      <c r="BW130" s="28">
        <f t="shared" si="188"/>
        <v>0</v>
      </c>
      <c r="BX130" s="28">
        <f t="shared" si="188"/>
        <v>0</v>
      </c>
      <c r="BY130" s="28">
        <f t="shared" si="188"/>
        <v>0</v>
      </c>
      <c r="BZ130" s="28">
        <f t="shared" si="188"/>
        <v>0</v>
      </c>
      <c r="CA130" s="28">
        <f t="shared" si="188"/>
        <v>0</v>
      </c>
      <c r="CB130" s="28">
        <f t="shared" ref="CB130:CC130" si="189">IFERROR(CB100/CB70,0)</f>
        <v>0</v>
      </c>
      <c r="CC130" s="28">
        <f t="shared" si="189"/>
        <v>0</v>
      </c>
    </row>
    <row r="131" spans="1:81" x14ac:dyDescent="0.3">
      <c r="A131" s="20" t="s">
        <v>582</v>
      </c>
      <c r="B131" s="19" t="s">
        <v>413</v>
      </c>
      <c r="C131" s="12">
        <f>G131+H131+I131+F131+E131+D131</f>
        <v>0</v>
      </c>
      <c r="D131" s="12">
        <f>SUM(M131:Q131)</f>
        <v>0</v>
      </c>
      <c r="E131" s="12">
        <f>SUM(R131:AC131)</f>
        <v>0</v>
      </c>
      <c r="F131" s="12">
        <f>SUM(AD131:AO131)</f>
        <v>0</v>
      </c>
      <c r="G131" s="61">
        <f>IFERROR(AVERAGEIF(AP131:BA131,"&gt;0"),0)</f>
        <v>0</v>
      </c>
      <c r="H131" s="61">
        <f>IFERROR(AVERAGEIF(BB131:BM131,"&gt;0"),0)</f>
        <v>0</v>
      </c>
      <c r="I131" s="61">
        <f>IFERROR(AVERAGEIF(BN131:BY131,"&gt;0"),0)</f>
        <v>0</v>
      </c>
      <c r="J131" s="61">
        <f>IFERROR(AVERAGEIF(BZ131:CK131,"&gt;0"),0)</f>
        <v>0</v>
      </c>
      <c r="K131" s="61"/>
      <c r="L131" s="61"/>
      <c r="M131" s="28">
        <f t="shared" ref="M131:AR131" si="190">IFERROR(M101/M41,0)</f>
        <v>0</v>
      </c>
      <c r="N131" s="28">
        <f t="shared" si="190"/>
        <v>0</v>
      </c>
      <c r="O131" s="28">
        <f t="shared" si="190"/>
        <v>0</v>
      </c>
      <c r="P131" s="28">
        <f t="shared" si="190"/>
        <v>0</v>
      </c>
      <c r="Q131" s="28">
        <f t="shared" si="190"/>
        <v>0</v>
      </c>
      <c r="R131" s="28">
        <f t="shared" si="190"/>
        <v>0</v>
      </c>
      <c r="S131" s="28">
        <f t="shared" si="190"/>
        <v>0</v>
      </c>
      <c r="T131" s="28">
        <f t="shared" si="190"/>
        <v>0</v>
      </c>
      <c r="U131" s="28">
        <f t="shared" si="190"/>
        <v>0</v>
      </c>
      <c r="V131" s="28">
        <f t="shared" si="190"/>
        <v>0</v>
      </c>
      <c r="W131" s="28">
        <f t="shared" si="190"/>
        <v>0</v>
      </c>
      <c r="X131" s="28">
        <f t="shared" si="190"/>
        <v>0</v>
      </c>
      <c r="Y131" s="28">
        <f t="shared" si="190"/>
        <v>0</v>
      </c>
      <c r="Z131" s="28">
        <f t="shared" si="190"/>
        <v>0</v>
      </c>
      <c r="AA131" s="28">
        <f t="shared" si="190"/>
        <v>0</v>
      </c>
      <c r="AB131" s="28">
        <f t="shared" si="190"/>
        <v>0</v>
      </c>
      <c r="AC131" s="28">
        <f t="shared" si="190"/>
        <v>0</v>
      </c>
      <c r="AD131" s="28">
        <f t="shared" si="190"/>
        <v>0</v>
      </c>
      <c r="AE131" s="28">
        <f t="shared" si="190"/>
        <v>0</v>
      </c>
      <c r="AF131" s="28">
        <f t="shared" si="190"/>
        <v>0</v>
      </c>
      <c r="AG131" s="28">
        <f t="shared" si="190"/>
        <v>0</v>
      </c>
      <c r="AH131" s="28">
        <f t="shared" si="190"/>
        <v>0</v>
      </c>
      <c r="AI131" s="28">
        <f t="shared" si="190"/>
        <v>0</v>
      </c>
      <c r="AJ131" s="28">
        <f t="shared" si="190"/>
        <v>0</v>
      </c>
      <c r="AK131" s="28">
        <f t="shared" si="190"/>
        <v>0</v>
      </c>
      <c r="AL131" s="28">
        <f t="shared" si="190"/>
        <v>0</v>
      </c>
      <c r="AM131" s="28">
        <f t="shared" si="190"/>
        <v>0</v>
      </c>
      <c r="AN131" s="28">
        <f t="shared" si="190"/>
        <v>0</v>
      </c>
      <c r="AO131" s="28">
        <f t="shared" si="190"/>
        <v>0</v>
      </c>
      <c r="AP131" s="28">
        <f t="shared" si="190"/>
        <v>0</v>
      </c>
      <c r="AQ131" s="28">
        <f t="shared" si="190"/>
        <v>0</v>
      </c>
      <c r="AR131" s="28">
        <f t="shared" si="190"/>
        <v>0</v>
      </c>
      <c r="AS131" s="28">
        <f t="shared" ref="AS131:CA131" si="191">IFERROR(AS101/AS41,0)</f>
        <v>0</v>
      </c>
      <c r="AT131" s="28">
        <f t="shared" si="191"/>
        <v>0</v>
      </c>
      <c r="AU131" s="28">
        <f t="shared" si="191"/>
        <v>0</v>
      </c>
      <c r="AV131" s="28">
        <f t="shared" si="191"/>
        <v>0</v>
      </c>
      <c r="AW131" s="28">
        <f t="shared" si="191"/>
        <v>0</v>
      </c>
      <c r="AX131" s="28">
        <f t="shared" si="191"/>
        <v>0</v>
      </c>
      <c r="AY131" s="28">
        <f t="shared" si="191"/>
        <v>0</v>
      </c>
      <c r="AZ131" s="28">
        <f t="shared" si="191"/>
        <v>0</v>
      </c>
      <c r="BA131" s="28">
        <f t="shared" si="191"/>
        <v>0</v>
      </c>
      <c r="BB131" s="28">
        <f t="shared" si="191"/>
        <v>0</v>
      </c>
      <c r="BC131" s="28">
        <f t="shared" si="191"/>
        <v>0</v>
      </c>
      <c r="BD131" s="28">
        <f t="shared" si="191"/>
        <v>0</v>
      </c>
      <c r="BE131" s="28">
        <f t="shared" si="191"/>
        <v>0</v>
      </c>
      <c r="BF131" s="28">
        <f t="shared" si="191"/>
        <v>0</v>
      </c>
      <c r="BG131" s="28">
        <f t="shared" si="191"/>
        <v>0</v>
      </c>
      <c r="BH131" s="28">
        <f t="shared" si="191"/>
        <v>0</v>
      </c>
      <c r="BI131" s="28">
        <f t="shared" si="191"/>
        <v>0</v>
      </c>
      <c r="BJ131" s="28">
        <f t="shared" si="191"/>
        <v>0</v>
      </c>
      <c r="BK131" s="28">
        <f t="shared" si="191"/>
        <v>0</v>
      </c>
      <c r="BL131" s="28">
        <f t="shared" si="191"/>
        <v>0</v>
      </c>
      <c r="BM131" s="28">
        <f t="shared" si="191"/>
        <v>0</v>
      </c>
      <c r="BN131" s="28">
        <f t="shared" si="191"/>
        <v>0</v>
      </c>
      <c r="BO131" s="28">
        <f t="shared" si="191"/>
        <v>0</v>
      </c>
      <c r="BP131" s="28">
        <f t="shared" si="191"/>
        <v>0</v>
      </c>
      <c r="BQ131" s="28">
        <f t="shared" si="191"/>
        <v>0</v>
      </c>
      <c r="BR131" s="28">
        <f t="shared" si="191"/>
        <v>0</v>
      </c>
      <c r="BS131" s="28">
        <f t="shared" si="191"/>
        <v>0</v>
      </c>
      <c r="BT131" s="28">
        <f t="shared" si="191"/>
        <v>0</v>
      </c>
      <c r="BU131" s="28">
        <f t="shared" si="191"/>
        <v>0</v>
      </c>
      <c r="BV131" s="28">
        <f t="shared" si="191"/>
        <v>0</v>
      </c>
      <c r="BW131" s="28">
        <f t="shared" si="191"/>
        <v>0</v>
      </c>
      <c r="BX131" s="28">
        <f t="shared" si="191"/>
        <v>0</v>
      </c>
      <c r="BY131" s="28">
        <f t="shared" si="191"/>
        <v>0</v>
      </c>
      <c r="BZ131" s="28">
        <f t="shared" si="191"/>
        <v>0</v>
      </c>
      <c r="CA131" s="28">
        <f t="shared" si="191"/>
        <v>0</v>
      </c>
      <c r="CB131" s="28">
        <f t="shared" ref="CB131:CC131" si="192">IFERROR(CB101/CB41,0)</f>
        <v>0</v>
      </c>
      <c r="CC131" s="28">
        <f t="shared" si="192"/>
        <v>0</v>
      </c>
    </row>
    <row r="132" spans="1:81" x14ac:dyDescent="0.3">
      <c r="A132" s="20" t="s">
        <v>582</v>
      </c>
      <c r="B132" s="19" t="s">
        <v>5</v>
      </c>
      <c r="C132" s="12">
        <f>G132+H132+I132+F132+E132+D132</f>
        <v>4520.833333333333</v>
      </c>
      <c r="D132" s="12">
        <f>SUM(M132:Q132)</f>
        <v>0</v>
      </c>
      <c r="E132" s="12">
        <f>SUM(R132:AC132)</f>
        <v>0</v>
      </c>
      <c r="F132" s="12">
        <f>SUM(AD132:AO132)</f>
        <v>0</v>
      </c>
      <c r="G132" s="61">
        <f>IFERROR(AVERAGEIF(AP132:BA132,"&gt;0"),0)</f>
        <v>4520.833333333333</v>
      </c>
      <c r="H132" s="61">
        <f>IFERROR(AVERAGEIF(BB132:BM132,"&gt;0"),0)</f>
        <v>0</v>
      </c>
      <c r="I132" s="61">
        <f>IFERROR(AVERAGEIF(BN132:BY132,"&gt;0"),0)</f>
        <v>0</v>
      </c>
      <c r="J132" s="61">
        <f>IFERROR(AVERAGEIF(BZ132:CK132,"&gt;0"),0)</f>
        <v>0</v>
      </c>
      <c r="K132" s="61"/>
      <c r="L132" s="61"/>
      <c r="M132" s="28">
        <f t="shared" ref="M132:AR132" si="193">IFERROR(M102/M42,0)</f>
        <v>0</v>
      </c>
      <c r="N132" s="28">
        <f t="shared" si="193"/>
        <v>0</v>
      </c>
      <c r="O132" s="28">
        <f t="shared" si="193"/>
        <v>0</v>
      </c>
      <c r="P132" s="28">
        <f t="shared" si="193"/>
        <v>0</v>
      </c>
      <c r="Q132" s="28">
        <f t="shared" si="193"/>
        <v>0</v>
      </c>
      <c r="R132" s="28">
        <f t="shared" si="193"/>
        <v>0</v>
      </c>
      <c r="S132" s="28">
        <f t="shared" si="193"/>
        <v>0</v>
      </c>
      <c r="T132" s="28">
        <f t="shared" si="193"/>
        <v>0</v>
      </c>
      <c r="U132" s="28">
        <f t="shared" si="193"/>
        <v>0</v>
      </c>
      <c r="V132" s="28">
        <f t="shared" si="193"/>
        <v>0</v>
      </c>
      <c r="W132" s="28">
        <f t="shared" si="193"/>
        <v>0</v>
      </c>
      <c r="X132" s="28">
        <f t="shared" si="193"/>
        <v>0</v>
      </c>
      <c r="Y132" s="28">
        <f t="shared" si="193"/>
        <v>0</v>
      </c>
      <c r="Z132" s="28">
        <f t="shared" si="193"/>
        <v>0</v>
      </c>
      <c r="AA132" s="28">
        <f t="shared" si="193"/>
        <v>0</v>
      </c>
      <c r="AB132" s="28">
        <f t="shared" si="193"/>
        <v>0</v>
      </c>
      <c r="AC132" s="28">
        <f t="shared" si="193"/>
        <v>0</v>
      </c>
      <c r="AD132" s="28">
        <f t="shared" si="193"/>
        <v>0</v>
      </c>
      <c r="AE132" s="28">
        <f t="shared" si="193"/>
        <v>0</v>
      </c>
      <c r="AF132" s="28">
        <f t="shared" si="193"/>
        <v>0</v>
      </c>
      <c r="AG132" s="28">
        <f t="shared" si="193"/>
        <v>0</v>
      </c>
      <c r="AH132" s="28">
        <f t="shared" si="193"/>
        <v>0</v>
      </c>
      <c r="AI132" s="28">
        <f t="shared" si="193"/>
        <v>0</v>
      </c>
      <c r="AJ132" s="28">
        <f t="shared" si="193"/>
        <v>0</v>
      </c>
      <c r="AK132" s="28">
        <f t="shared" si="193"/>
        <v>0</v>
      </c>
      <c r="AL132" s="28">
        <f t="shared" si="193"/>
        <v>0</v>
      </c>
      <c r="AM132" s="28">
        <f t="shared" si="193"/>
        <v>0</v>
      </c>
      <c r="AN132" s="28">
        <f t="shared" si="193"/>
        <v>0</v>
      </c>
      <c r="AO132" s="28">
        <f t="shared" si="193"/>
        <v>0</v>
      </c>
      <c r="AP132" s="28">
        <f t="shared" si="193"/>
        <v>4625</v>
      </c>
      <c r="AQ132" s="28">
        <f t="shared" si="193"/>
        <v>4500</v>
      </c>
      <c r="AR132" s="28">
        <f t="shared" si="193"/>
        <v>0</v>
      </c>
      <c r="AS132" s="28">
        <f t="shared" ref="AS132:CA132" si="194">IFERROR(AS102/AS42,0)</f>
        <v>0</v>
      </c>
      <c r="AT132" s="28">
        <f t="shared" si="194"/>
        <v>4500</v>
      </c>
      <c r="AU132" s="28">
        <f t="shared" si="194"/>
        <v>4500</v>
      </c>
      <c r="AV132" s="28">
        <f t="shared" si="194"/>
        <v>4500</v>
      </c>
      <c r="AW132" s="28">
        <f t="shared" si="194"/>
        <v>4500</v>
      </c>
      <c r="AX132" s="28">
        <f t="shared" si="194"/>
        <v>0</v>
      </c>
      <c r="AY132" s="28">
        <f t="shared" si="194"/>
        <v>0</v>
      </c>
      <c r="AZ132" s="28">
        <f t="shared" si="194"/>
        <v>0</v>
      </c>
      <c r="BA132" s="28">
        <f t="shared" si="194"/>
        <v>0</v>
      </c>
      <c r="BB132" s="28">
        <f t="shared" si="194"/>
        <v>0</v>
      </c>
      <c r="BC132" s="28">
        <f t="shared" si="194"/>
        <v>0</v>
      </c>
      <c r="BD132" s="28">
        <f t="shared" si="194"/>
        <v>0</v>
      </c>
      <c r="BE132" s="28">
        <f t="shared" si="194"/>
        <v>0</v>
      </c>
      <c r="BF132" s="28">
        <f t="shared" si="194"/>
        <v>0</v>
      </c>
      <c r="BG132" s="28">
        <f t="shared" si="194"/>
        <v>0</v>
      </c>
      <c r="BH132" s="28">
        <f t="shared" si="194"/>
        <v>0</v>
      </c>
      <c r="BI132" s="28">
        <f t="shared" si="194"/>
        <v>0</v>
      </c>
      <c r="BJ132" s="28">
        <f t="shared" si="194"/>
        <v>0</v>
      </c>
      <c r="BK132" s="28">
        <f t="shared" si="194"/>
        <v>0</v>
      </c>
      <c r="BL132" s="28">
        <f t="shared" si="194"/>
        <v>0</v>
      </c>
      <c r="BM132" s="28">
        <f t="shared" si="194"/>
        <v>0</v>
      </c>
      <c r="BN132" s="28">
        <f t="shared" si="194"/>
        <v>0</v>
      </c>
      <c r="BO132" s="28">
        <f t="shared" si="194"/>
        <v>0</v>
      </c>
      <c r="BP132" s="28">
        <f t="shared" si="194"/>
        <v>0</v>
      </c>
      <c r="BQ132" s="28">
        <f t="shared" si="194"/>
        <v>0</v>
      </c>
      <c r="BR132" s="28">
        <f t="shared" si="194"/>
        <v>0</v>
      </c>
      <c r="BS132" s="28">
        <f t="shared" si="194"/>
        <v>0</v>
      </c>
      <c r="BT132" s="28">
        <f t="shared" si="194"/>
        <v>0</v>
      </c>
      <c r="BU132" s="28">
        <f t="shared" si="194"/>
        <v>0</v>
      </c>
      <c r="BV132" s="28">
        <f t="shared" si="194"/>
        <v>0</v>
      </c>
      <c r="BW132" s="28">
        <f t="shared" si="194"/>
        <v>0</v>
      </c>
      <c r="BX132" s="28">
        <f t="shared" si="194"/>
        <v>0</v>
      </c>
      <c r="BY132" s="28">
        <f t="shared" si="194"/>
        <v>0</v>
      </c>
      <c r="BZ132" s="28">
        <f t="shared" si="194"/>
        <v>0</v>
      </c>
      <c r="CA132" s="28">
        <f t="shared" si="194"/>
        <v>0</v>
      </c>
      <c r="CB132" s="28">
        <f t="shared" ref="CB132:CC132" si="195">IFERROR(CB102/CB42,0)</f>
        <v>0</v>
      </c>
      <c r="CC132" s="28">
        <f t="shared" si="195"/>
        <v>0</v>
      </c>
    </row>
    <row r="133" spans="1:81" x14ac:dyDescent="0.3">
      <c r="A133" s="20" t="s">
        <v>582</v>
      </c>
      <c r="B133" s="19" t="s">
        <v>1</v>
      </c>
      <c r="C133" s="12">
        <f>G133+H133+I133+F133+E133+D133</f>
        <v>300</v>
      </c>
      <c r="D133" s="12">
        <f>SUM(M133:Q133)</f>
        <v>0</v>
      </c>
      <c r="E133" s="12">
        <f>SUM(R133:AC133)</f>
        <v>0</v>
      </c>
      <c r="F133" s="12">
        <f>SUM(AD133:AO133)</f>
        <v>0</v>
      </c>
      <c r="G133" s="61">
        <f>IFERROR(AVERAGEIF(AP133:BA133,"&gt;0"),0)</f>
        <v>300</v>
      </c>
      <c r="H133" s="61">
        <f>IFERROR(AVERAGEIF(BB133:BM133,"&gt;0"),0)</f>
        <v>0</v>
      </c>
      <c r="I133" s="61">
        <f>IFERROR(AVERAGEIF(BN133:BY133,"&gt;0"),0)</f>
        <v>0</v>
      </c>
      <c r="J133" s="61">
        <f>IFERROR(AVERAGEIF(BZ133:CK133,"&gt;0"),0)</f>
        <v>0</v>
      </c>
      <c r="K133" s="61"/>
      <c r="L133" s="61"/>
      <c r="M133" s="28">
        <f t="shared" ref="M133:AR133" si="196">IFERROR(M103/M73,0)</f>
        <v>0</v>
      </c>
      <c r="N133" s="28">
        <f t="shared" si="196"/>
        <v>0</v>
      </c>
      <c r="O133" s="28">
        <f t="shared" si="196"/>
        <v>0</v>
      </c>
      <c r="P133" s="28">
        <f t="shared" si="196"/>
        <v>0</v>
      </c>
      <c r="Q133" s="28">
        <f t="shared" si="196"/>
        <v>0</v>
      </c>
      <c r="R133" s="28">
        <f t="shared" si="196"/>
        <v>0</v>
      </c>
      <c r="S133" s="28">
        <f t="shared" si="196"/>
        <v>0</v>
      </c>
      <c r="T133" s="28">
        <f t="shared" si="196"/>
        <v>0</v>
      </c>
      <c r="U133" s="28">
        <f t="shared" si="196"/>
        <v>0</v>
      </c>
      <c r="V133" s="28">
        <f t="shared" si="196"/>
        <v>0</v>
      </c>
      <c r="W133" s="28">
        <f t="shared" si="196"/>
        <v>0</v>
      </c>
      <c r="X133" s="28">
        <f t="shared" si="196"/>
        <v>0</v>
      </c>
      <c r="Y133" s="28">
        <f t="shared" si="196"/>
        <v>0</v>
      </c>
      <c r="Z133" s="28">
        <f t="shared" si="196"/>
        <v>0</v>
      </c>
      <c r="AA133" s="28">
        <f t="shared" si="196"/>
        <v>0</v>
      </c>
      <c r="AB133" s="28">
        <f t="shared" si="196"/>
        <v>0</v>
      </c>
      <c r="AC133" s="28">
        <f t="shared" si="196"/>
        <v>0</v>
      </c>
      <c r="AD133" s="28">
        <f t="shared" si="196"/>
        <v>0</v>
      </c>
      <c r="AE133" s="28">
        <f t="shared" si="196"/>
        <v>0</v>
      </c>
      <c r="AF133" s="28">
        <f t="shared" si="196"/>
        <v>0</v>
      </c>
      <c r="AG133" s="28">
        <f t="shared" si="196"/>
        <v>0</v>
      </c>
      <c r="AH133" s="28">
        <f t="shared" si="196"/>
        <v>0</v>
      </c>
      <c r="AI133" s="28">
        <f t="shared" si="196"/>
        <v>0</v>
      </c>
      <c r="AJ133" s="28">
        <f t="shared" si="196"/>
        <v>0</v>
      </c>
      <c r="AK133" s="28">
        <f t="shared" si="196"/>
        <v>0</v>
      </c>
      <c r="AL133" s="28">
        <f t="shared" si="196"/>
        <v>0</v>
      </c>
      <c r="AM133" s="28">
        <f t="shared" si="196"/>
        <v>0</v>
      </c>
      <c r="AN133" s="28">
        <f t="shared" si="196"/>
        <v>0</v>
      </c>
      <c r="AO133" s="28">
        <f t="shared" si="196"/>
        <v>0</v>
      </c>
      <c r="AP133" s="28">
        <f t="shared" si="196"/>
        <v>0</v>
      </c>
      <c r="AQ133" s="28">
        <f t="shared" si="196"/>
        <v>0</v>
      </c>
      <c r="AR133" s="28">
        <f t="shared" si="196"/>
        <v>0</v>
      </c>
      <c r="AS133" s="28">
        <f t="shared" ref="AS133:CA133" si="197">IFERROR(AS103/AS73,0)</f>
        <v>0</v>
      </c>
      <c r="AT133" s="28">
        <f t="shared" si="197"/>
        <v>0</v>
      </c>
      <c r="AU133" s="28">
        <f t="shared" si="197"/>
        <v>0</v>
      </c>
      <c r="AV133" s="28">
        <f t="shared" si="197"/>
        <v>0</v>
      </c>
      <c r="AW133" s="28">
        <f t="shared" si="197"/>
        <v>0</v>
      </c>
      <c r="AX133" s="28">
        <f t="shared" si="197"/>
        <v>0</v>
      </c>
      <c r="AY133" s="28">
        <f t="shared" si="197"/>
        <v>0</v>
      </c>
      <c r="AZ133" s="28">
        <f t="shared" si="197"/>
        <v>0</v>
      </c>
      <c r="BA133" s="28">
        <f t="shared" si="197"/>
        <v>300</v>
      </c>
      <c r="BB133" s="28">
        <f t="shared" si="197"/>
        <v>0</v>
      </c>
      <c r="BC133" s="28">
        <f t="shared" si="197"/>
        <v>0</v>
      </c>
      <c r="BD133" s="28">
        <f t="shared" si="197"/>
        <v>0</v>
      </c>
      <c r="BE133" s="28">
        <f t="shared" si="197"/>
        <v>0</v>
      </c>
      <c r="BF133" s="28">
        <f t="shared" si="197"/>
        <v>0</v>
      </c>
      <c r="BG133" s="28">
        <f t="shared" si="197"/>
        <v>0</v>
      </c>
      <c r="BH133" s="28">
        <f t="shared" si="197"/>
        <v>0</v>
      </c>
      <c r="BI133" s="28">
        <f t="shared" si="197"/>
        <v>0</v>
      </c>
      <c r="BJ133" s="28">
        <f t="shared" si="197"/>
        <v>0</v>
      </c>
      <c r="BK133" s="28">
        <f t="shared" si="197"/>
        <v>0</v>
      </c>
      <c r="BL133" s="28">
        <f t="shared" si="197"/>
        <v>0</v>
      </c>
      <c r="BM133" s="28">
        <f t="shared" si="197"/>
        <v>0</v>
      </c>
      <c r="BN133" s="28">
        <f t="shared" si="197"/>
        <v>0</v>
      </c>
      <c r="BO133" s="28">
        <f t="shared" si="197"/>
        <v>0</v>
      </c>
      <c r="BP133" s="28">
        <f t="shared" si="197"/>
        <v>0</v>
      </c>
      <c r="BQ133" s="28">
        <f t="shared" si="197"/>
        <v>0</v>
      </c>
      <c r="BR133" s="28">
        <f t="shared" si="197"/>
        <v>0</v>
      </c>
      <c r="BS133" s="28">
        <f t="shared" si="197"/>
        <v>0</v>
      </c>
      <c r="BT133" s="28">
        <f t="shared" si="197"/>
        <v>0</v>
      </c>
      <c r="BU133" s="28">
        <f t="shared" si="197"/>
        <v>0</v>
      </c>
      <c r="BV133" s="28">
        <f t="shared" si="197"/>
        <v>0</v>
      </c>
      <c r="BW133" s="28">
        <f t="shared" si="197"/>
        <v>0</v>
      </c>
      <c r="BX133" s="28">
        <f t="shared" si="197"/>
        <v>0</v>
      </c>
      <c r="BY133" s="28">
        <f t="shared" si="197"/>
        <v>0</v>
      </c>
      <c r="BZ133" s="28">
        <f t="shared" si="197"/>
        <v>0</v>
      </c>
      <c r="CA133" s="28">
        <f t="shared" si="197"/>
        <v>0</v>
      </c>
      <c r="CB133" s="28">
        <f t="shared" ref="CB133:CC133" si="198">IFERROR(CB103/CB73,0)</f>
        <v>0</v>
      </c>
      <c r="CC133" s="28">
        <f t="shared" si="198"/>
        <v>0</v>
      </c>
    </row>
    <row r="134" spans="1:81" x14ac:dyDescent="0.3">
      <c r="A134" s="18" t="s">
        <v>582</v>
      </c>
      <c r="B134" s="18" t="s">
        <v>417</v>
      </c>
      <c r="C134" s="60"/>
      <c r="D134" s="11">
        <f>SUM(D135:D139)</f>
        <v>3010.3946150239462</v>
      </c>
      <c r="E134" s="11">
        <f>SUM(E135:E139)</f>
        <v>10228.987081621821</v>
      </c>
      <c r="F134" s="11">
        <f>SUM(F135:F139)</f>
        <v>26263.563765764226</v>
      </c>
      <c r="G134" s="60"/>
      <c r="H134" s="60"/>
      <c r="I134" s="60"/>
      <c r="J134" s="60"/>
      <c r="K134" s="60"/>
      <c r="L134" s="60"/>
      <c r="M134" s="29">
        <f t="shared" ref="M134:AR134" si="199">SUM(M135:M139)</f>
        <v>600.28782038138195</v>
      </c>
      <c r="N134" s="29">
        <f t="shared" si="199"/>
        <v>601.4039408866995</v>
      </c>
      <c r="O134" s="29">
        <f t="shared" si="199"/>
        <v>603.20799999999997</v>
      </c>
      <c r="P134" s="29">
        <f t="shared" si="199"/>
        <v>615.90863952333666</v>
      </c>
      <c r="Q134" s="29">
        <f t="shared" si="199"/>
        <v>589.58621423252839</v>
      </c>
      <c r="R134" s="29">
        <f t="shared" si="199"/>
        <v>596.28370890284452</v>
      </c>
      <c r="S134" s="29">
        <f t="shared" si="199"/>
        <v>590.78300504639424</v>
      </c>
      <c r="T134" s="29">
        <f t="shared" si="199"/>
        <v>641.60487288135596</v>
      </c>
      <c r="U134" s="29">
        <f t="shared" si="199"/>
        <v>605.37830121341904</v>
      </c>
      <c r="V134" s="29">
        <f t="shared" si="199"/>
        <v>602.51819044606145</v>
      </c>
      <c r="W134" s="29">
        <f t="shared" si="199"/>
        <v>622.67156862745105</v>
      </c>
      <c r="X134" s="29">
        <f t="shared" si="199"/>
        <v>631.19981957600362</v>
      </c>
      <c r="Y134" s="29">
        <f t="shared" si="199"/>
        <v>659.01255230125525</v>
      </c>
      <c r="Z134" s="29">
        <f t="shared" si="199"/>
        <v>631.35791366906471</v>
      </c>
      <c r="AA134" s="29">
        <f t="shared" si="199"/>
        <v>654.3713416061812</v>
      </c>
      <c r="AB134" s="29">
        <f t="shared" si="199"/>
        <v>657.40379403794043</v>
      </c>
      <c r="AC134" s="29">
        <f t="shared" si="199"/>
        <v>3336.4020133138497</v>
      </c>
      <c r="AD134" s="29">
        <f t="shared" si="199"/>
        <v>3485.8315419387241</v>
      </c>
      <c r="AE134" s="29">
        <f t="shared" si="199"/>
        <v>652.33682911782864</v>
      </c>
      <c r="AF134" s="29">
        <f t="shared" si="199"/>
        <v>665.0589547482474</v>
      </c>
      <c r="AG134" s="29">
        <f t="shared" si="199"/>
        <v>3169.664140406861</v>
      </c>
      <c r="AH134" s="29">
        <f t="shared" si="199"/>
        <v>698.06610123855683</v>
      </c>
      <c r="AI134" s="29">
        <f t="shared" si="199"/>
        <v>701.25462172923778</v>
      </c>
      <c r="AJ134" s="29">
        <f t="shared" si="199"/>
        <v>3841.8553433001107</v>
      </c>
      <c r="AK134" s="29">
        <f t="shared" si="199"/>
        <v>3712.7520147038035</v>
      </c>
      <c r="AL134" s="29">
        <f t="shared" si="199"/>
        <v>3736.4418772563181</v>
      </c>
      <c r="AM134" s="29">
        <f t="shared" si="199"/>
        <v>756.76278598136776</v>
      </c>
      <c r="AN134" s="29">
        <f t="shared" si="199"/>
        <v>817.58999674009249</v>
      </c>
      <c r="AO134" s="29">
        <f t="shared" si="199"/>
        <v>4025.9495586030762</v>
      </c>
      <c r="AP134" s="29">
        <f t="shared" si="199"/>
        <v>4424.4947518825102</v>
      </c>
      <c r="AQ134" s="29">
        <f t="shared" si="199"/>
        <v>4650.8809073724005</v>
      </c>
      <c r="AR134" s="29">
        <f t="shared" si="199"/>
        <v>4569.5764725750614</v>
      </c>
      <c r="AS134" s="29">
        <f t="shared" ref="AS134:BX134" si="200">SUM(AS135:AS139)</f>
        <v>5039.8847668244052</v>
      </c>
      <c r="AT134" s="29">
        <f t="shared" si="200"/>
        <v>4979.2741746663542</v>
      </c>
      <c r="AU134" s="29">
        <f t="shared" si="200"/>
        <v>5604.4351449694759</v>
      </c>
      <c r="AV134" s="29">
        <f t="shared" si="200"/>
        <v>6877.5813679245275</v>
      </c>
      <c r="AW134" s="29">
        <f t="shared" si="200"/>
        <v>1010.2189393939392</v>
      </c>
      <c r="AX134" s="29">
        <f t="shared" si="200"/>
        <v>994.91321289408427</v>
      </c>
      <c r="AY134" s="29">
        <f t="shared" si="200"/>
        <v>1021.1227705751739</v>
      </c>
      <c r="AZ134" s="29">
        <f t="shared" si="200"/>
        <v>1052.8273831987319</v>
      </c>
      <c r="BA134" s="29">
        <f t="shared" si="200"/>
        <v>2156.4612705257919</v>
      </c>
      <c r="BB134" s="29">
        <f t="shared" si="200"/>
        <v>8099.9059548602054</v>
      </c>
      <c r="BC134" s="29">
        <f t="shared" si="200"/>
        <v>6767.2712320574165</v>
      </c>
      <c r="BD134" s="29">
        <f t="shared" si="200"/>
        <v>1076.1339680380822</v>
      </c>
      <c r="BE134" s="29">
        <f t="shared" si="200"/>
        <v>1082.9075824811887</v>
      </c>
      <c r="BF134" s="29">
        <f t="shared" si="200"/>
        <v>1079.9128160418484</v>
      </c>
      <c r="BG134" s="29">
        <f t="shared" si="200"/>
        <v>8442.7608554763447</v>
      </c>
      <c r="BH134" s="29">
        <f t="shared" si="200"/>
        <v>1156.7762047019091</v>
      </c>
      <c r="BI134" s="29">
        <f t="shared" si="200"/>
        <v>1113.9752822975015</v>
      </c>
      <c r="BJ134" s="29">
        <f t="shared" si="200"/>
        <v>1088.009250693802</v>
      </c>
      <c r="BK134" s="29">
        <f t="shared" si="200"/>
        <v>1105.3907089151448</v>
      </c>
      <c r="BL134" s="29">
        <f t="shared" si="200"/>
        <v>1099.0946502057611</v>
      </c>
      <c r="BM134" s="29">
        <f t="shared" si="200"/>
        <v>2396.8782443266746</v>
      </c>
      <c r="BN134" s="29">
        <f t="shared" si="200"/>
        <v>1311.6527424627682</v>
      </c>
      <c r="BO134" s="29">
        <f t="shared" si="200"/>
        <v>10212.595038015206</v>
      </c>
      <c r="BP134" s="29">
        <f t="shared" si="200"/>
        <v>8193.2301704882684</v>
      </c>
      <c r="BQ134" s="29">
        <f t="shared" si="200"/>
        <v>10168.619537615898</v>
      </c>
      <c r="BR134" s="29">
        <f t="shared" si="200"/>
        <v>8183.6239889524559</v>
      </c>
      <c r="BS134" s="29">
        <f t="shared" si="200"/>
        <v>9993.8013264376441</v>
      </c>
      <c r="BT134" s="29">
        <f t="shared" si="200"/>
        <v>10591.650693621585</v>
      </c>
      <c r="BU134" s="29">
        <f t="shared" si="200"/>
        <v>2645.2388059701493</v>
      </c>
      <c r="BV134" s="29">
        <f t="shared" si="200"/>
        <v>9068.4649045595143</v>
      </c>
      <c r="BW134" s="29">
        <f t="shared" si="200"/>
        <v>10378.305577072038</v>
      </c>
      <c r="BX134" s="29">
        <f t="shared" si="200"/>
        <v>10539.600665557406</v>
      </c>
      <c r="BY134" s="29">
        <f t="shared" ref="BY134:CA134" si="201">SUM(BY135:BY139)</f>
        <v>9048.6311533491717</v>
      </c>
      <c r="BZ134" s="29">
        <f t="shared" si="201"/>
        <v>8699.9557522123887</v>
      </c>
      <c r="CA134" s="29">
        <f t="shared" si="201"/>
        <v>8887.6946107784424</v>
      </c>
      <c r="CB134" s="29">
        <f t="shared" ref="CB134:CC134" si="202">SUM(CB135:CB139)</f>
        <v>8709.5942720763724</v>
      </c>
      <c r="CC134" s="29">
        <f t="shared" si="202"/>
        <v>1432.6557550158395</v>
      </c>
    </row>
    <row r="135" spans="1:81" x14ac:dyDescent="0.3">
      <c r="A135" s="20" t="s">
        <v>582</v>
      </c>
      <c r="B135" s="19" t="s">
        <v>412</v>
      </c>
      <c r="C135" s="12">
        <f>G135+H135+I135+F135+E135+D135</f>
        <v>22507.562774278966</v>
      </c>
      <c r="D135" s="12">
        <f>SUM(M135:Q135)</f>
        <v>3010.3946150239462</v>
      </c>
      <c r="E135" s="12">
        <f>SUM(R135:AC135)</f>
        <v>7528.9870816218208</v>
      </c>
      <c r="F135" s="12">
        <f>SUM(AD135:AO135)</f>
        <v>8630.3819475824057</v>
      </c>
      <c r="G135" s="61">
        <f>IFERROR(AVERAGEIF(AP135:BA135,"&gt;0"),0)</f>
        <v>977.78822465477776</v>
      </c>
      <c r="H135" s="61">
        <f>IFERROR(AVERAGEIF(BB135:BM135,"&gt;0"),0)</f>
        <v>1106.3296906161811</v>
      </c>
      <c r="I135" s="61">
        <f>IFERROR(AVERAGEIF(BN135:BY135,"&gt;0"),0)</f>
        <v>1253.6812147798344</v>
      </c>
      <c r="J135" s="61">
        <f>IFERROR(AVERAGEIF(BZ135:CK135,"&gt;0"),0)</f>
        <v>1265.7482116890683</v>
      </c>
      <c r="K135" s="61"/>
      <c r="L135" s="61"/>
      <c r="M135" s="28">
        <f t="shared" ref="M135:AR135" si="203">IFERROR(M105/M75,0)</f>
        <v>600.28782038138195</v>
      </c>
      <c r="N135" s="28">
        <f t="shared" si="203"/>
        <v>601.4039408866995</v>
      </c>
      <c r="O135" s="28">
        <f t="shared" si="203"/>
        <v>603.20799999999997</v>
      </c>
      <c r="P135" s="28">
        <f t="shared" si="203"/>
        <v>615.90863952333666</v>
      </c>
      <c r="Q135" s="28">
        <f t="shared" si="203"/>
        <v>589.58621423252839</v>
      </c>
      <c r="R135" s="28">
        <f t="shared" si="203"/>
        <v>596.28370890284452</v>
      </c>
      <c r="S135" s="28">
        <f t="shared" si="203"/>
        <v>590.78300504639424</v>
      </c>
      <c r="T135" s="28">
        <f t="shared" si="203"/>
        <v>641.60487288135596</v>
      </c>
      <c r="U135" s="28">
        <f t="shared" si="203"/>
        <v>605.37830121341904</v>
      </c>
      <c r="V135" s="28">
        <f t="shared" si="203"/>
        <v>602.51819044606145</v>
      </c>
      <c r="W135" s="28">
        <f t="shared" si="203"/>
        <v>622.67156862745105</v>
      </c>
      <c r="X135" s="28">
        <f t="shared" si="203"/>
        <v>631.19981957600362</v>
      </c>
      <c r="Y135" s="28">
        <f t="shared" si="203"/>
        <v>659.01255230125525</v>
      </c>
      <c r="Z135" s="28">
        <f t="shared" si="203"/>
        <v>631.35791366906471</v>
      </c>
      <c r="AA135" s="28">
        <f t="shared" si="203"/>
        <v>654.3713416061812</v>
      </c>
      <c r="AB135" s="28">
        <f t="shared" si="203"/>
        <v>657.40379403794043</v>
      </c>
      <c r="AC135" s="28">
        <f t="shared" si="203"/>
        <v>636.40201331384958</v>
      </c>
      <c r="AD135" s="28">
        <f t="shared" si="203"/>
        <v>652.64972375690616</v>
      </c>
      <c r="AE135" s="28">
        <f t="shared" si="203"/>
        <v>652.33682911782864</v>
      </c>
      <c r="AF135" s="28">
        <f t="shared" si="203"/>
        <v>665.0589547482474</v>
      </c>
      <c r="AG135" s="28">
        <f t="shared" si="203"/>
        <v>669.66414040686095</v>
      </c>
      <c r="AH135" s="28">
        <f t="shared" si="203"/>
        <v>698.06610123855683</v>
      </c>
      <c r="AI135" s="28">
        <f t="shared" si="203"/>
        <v>701.25462172923778</v>
      </c>
      <c r="AJ135" s="28">
        <f t="shared" si="203"/>
        <v>713.28391472868213</v>
      </c>
      <c r="AK135" s="28">
        <f t="shared" si="203"/>
        <v>712.75201470380341</v>
      </c>
      <c r="AL135" s="28">
        <f t="shared" si="203"/>
        <v>736.44187725631798</v>
      </c>
      <c r="AM135" s="28">
        <f t="shared" si="203"/>
        <v>756.76278598136776</v>
      </c>
      <c r="AN135" s="28">
        <f t="shared" si="203"/>
        <v>817.58999674009249</v>
      </c>
      <c r="AO135" s="28">
        <f t="shared" si="203"/>
        <v>854.5209871745044</v>
      </c>
      <c r="AP135" s="28">
        <f t="shared" si="203"/>
        <v>842.67657006432796</v>
      </c>
      <c r="AQ135" s="28">
        <f t="shared" si="203"/>
        <v>900.88090737240077</v>
      </c>
      <c r="AR135" s="28">
        <f t="shared" si="203"/>
        <v>947.35425035283902</v>
      </c>
      <c r="AS135" s="28">
        <f t="shared" ref="AS135:CA135" si="204">IFERROR(AS105/AS75,0)</f>
        <v>971.79966044142623</v>
      </c>
      <c r="AT135" s="28">
        <f t="shared" si="204"/>
        <v>979.27417466635427</v>
      </c>
      <c r="AU135" s="28">
        <f t="shared" si="204"/>
        <v>978.34818844773702</v>
      </c>
      <c r="AV135" s="28">
        <f t="shared" si="204"/>
        <v>977.58136792452808</v>
      </c>
      <c r="AW135" s="28">
        <f t="shared" si="204"/>
        <v>1010.2189393939392</v>
      </c>
      <c r="AX135" s="28">
        <f t="shared" si="204"/>
        <v>994.91321289408427</v>
      </c>
      <c r="AY135" s="28">
        <f t="shared" si="204"/>
        <v>1021.1227705751739</v>
      </c>
      <c r="AZ135" s="28">
        <f t="shared" si="204"/>
        <v>1052.8273831987319</v>
      </c>
      <c r="BA135" s="28">
        <f t="shared" si="204"/>
        <v>1056.4612705257919</v>
      </c>
      <c r="BB135" s="28">
        <f t="shared" si="204"/>
        <v>1037.9060982191043</v>
      </c>
      <c r="BC135" s="28">
        <f t="shared" si="204"/>
        <v>1067.2712320574165</v>
      </c>
      <c r="BD135" s="28">
        <f t="shared" si="204"/>
        <v>1076.1339680380822</v>
      </c>
      <c r="BE135" s="28">
        <f t="shared" si="204"/>
        <v>1082.9075824811887</v>
      </c>
      <c r="BF135" s="28">
        <f t="shared" si="204"/>
        <v>1079.9128160418484</v>
      </c>
      <c r="BG135" s="28">
        <f t="shared" si="204"/>
        <v>1242.7608554763449</v>
      </c>
      <c r="BH135" s="28">
        <f t="shared" si="204"/>
        <v>1156.7762047019091</v>
      </c>
      <c r="BI135" s="28">
        <f t="shared" si="204"/>
        <v>1113.9752822975015</v>
      </c>
      <c r="BJ135" s="28">
        <f t="shared" si="204"/>
        <v>1088.009250693802</v>
      </c>
      <c r="BK135" s="28">
        <f t="shared" si="204"/>
        <v>1105.3907089151448</v>
      </c>
      <c r="BL135" s="28">
        <f t="shared" si="204"/>
        <v>1099.0946502057611</v>
      </c>
      <c r="BM135" s="28">
        <f t="shared" si="204"/>
        <v>1125.8176382660688</v>
      </c>
      <c r="BN135" s="28">
        <f t="shared" si="204"/>
        <v>1311.6527424627682</v>
      </c>
      <c r="BO135" s="28">
        <f t="shared" si="204"/>
        <v>1212.5950380152065</v>
      </c>
      <c r="BP135" s="28">
        <f t="shared" si="204"/>
        <v>1089.7818946261989</v>
      </c>
      <c r="BQ135" s="28">
        <f t="shared" si="204"/>
        <v>1242.3398542385885</v>
      </c>
      <c r="BR135" s="28">
        <f t="shared" si="204"/>
        <v>1183.6239889524561</v>
      </c>
      <c r="BS135" s="28">
        <f t="shared" si="204"/>
        <v>1161.4155906264943</v>
      </c>
      <c r="BT135" s="28">
        <f t="shared" si="204"/>
        <v>1408.6473565804276</v>
      </c>
      <c r="BU135" s="28">
        <f t="shared" si="204"/>
        <v>1295.2388059701493</v>
      </c>
      <c r="BV135" s="28">
        <f t="shared" si="204"/>
        <v>1215.5237280889269</v>
      </c>
      <c r="BW135" s="28">
        <f t="shared" si="204"/>
        <v>1203.3055770720373</v>
      </c>
      <c r="BX135" s="28">
        <f t="shared" si="204"/>
        <v>1489.6006655574045</v>
      </c>
      <c r="BY135" s="28">
        <f t="shared" si="204"/>
        <v>1230.4493351673545</v>
      </c>
      <c r="BZ135" s="28">
        <f t="shared" si="204"/>
        <v>1199.9557522123894</v>
      </c>
      <c r="CA135" s="28">
        <f t="shared" si="204"/>
        <v>1387.6946107784431</v>
      </c>
      <c r="CB135" s="28">
        <f t="shared" ref="CB135:CC135" si="205">IFERROR(CB105/CB75,0)</f>
        <v>1209.5942720763724</v>
      </c>
      <c r="CC135" s="28">
        <f t="shared" si="205"/>
        <v>0</v>
      </c>
    </row>
    <row r="136" spans="1:81" x14ac:dyDescent="0.3">
      <c r="A136" s="20" t="s">
        <v>582</v>
      </c>
      <c r="B136" s="19" t="s">
        <v>421</v>
      </c>
      <c r="C136" s="12">
        <f>G136+H136+I136+F136+E136+D136</f>
        <v>4377.9252146476574</v>
      </c>
      <c r="D136" s="12">
        <f>SUM(M136:Q136)</f>
        <v>0</v>
      </c>
      <c r="E136" s="12">
        <f>SUM(R136:AC136)</f>
        <v>0</v>
      </c>
      <c r="F136" s="12">
        <f>SUM(AD136:AO136)</f>
        <v>0</v>
      </c>
      <c r="G136" s="61">
        <f>IFERROR(AVERAGEIF(AP136:BA136,"&gt;0"),0)</f>
        <v>1250</v>
      </c>
      <c r="H136" s="61">
        <f>IFERROR(AVERAGEIF(BB136:BM136,"&gt;0"),0)</f>
        <v>1371.9725351862833</v>
      </c>
      <c r="I136" s="61">
        <f>IFERROR(AVERAGEIF(BN136:BY136,"&gt;0"),0)</f>
        <v>1755.9526794613737</v>
      </c>
      <c r="J136" s="61">
        <f>IFERROR(AVERAGEIF(BZ136:CK136,"&gt;0"),0)</f>
        <v>1432.6557550158395</v>
      </c>
      <c r="K136" s="61"/>
      <c r="L136" s="61"/>
      <c r="M136" s="28">
        <f t="shared" ref="M136:AR136" si="206">IFERROR(M106/M76,0)</f>
        <v>0</v>
      </c>
      <c r="N136" s="28">
        <f t="shared" si="206"/>
        <v>0</v>
      </c>
      <c r="O136" s="28">
        <f t="shared" si="206"/>
        <v>0</v>
      </c>
      <c r="P136" s="28">
        <f t="shared" si="206"/>
        <v>0</v>
      </c>
      <c r="Q136" s="28">
        <f t="shared" si="206"/>
        <v>0</v>
      </c>
      <c r="R136" s="28">
        <f t="shared" si="206"/>
        <v>0</v>
      </c>
      <c r="S136" s="28">
        <f t="shared" si="206"/>
        <v>0</v>
      </c>
      <c r="T136" s="28">
        <f t="shared" si="206"/>
        <v>0</v>
      </c>
      <c r="U136" s="28">
        <f t="shared" si="206"/>
        <v>0</v>
      </c>
      <c r="V136" s="28">
        <f t="shared" si="206"/>
        <v>0</v>
      </c>
      <c r="W136" s="28">
        <f t="shared" si="206"/>
        <v>0</v>
      </c>
      <c r="X136" s="28">
        <f t="shared" si="206"/>
        <v>0</v>
      </c>
      <c r="Y136" s="28">
        <f t="shared" si="206"/>
        <v>0</v>
      </c>
      <c r="Z136" s="28">
        <f t="shared" si="206"/>
        <v>0</v>
      </c>
      <c r="AA136" s="28">
        <f t="shared" si="206"/>
        <v>0</v>
      </c>
      <c r="AB136" s="28">
        <f t="shared" si="206"/>
        <v>0</v>
      </c>
      <c r="AC136" s="28">
        <f t="shared" si="206"/>
        <v>0</v>
      </c>
      <c r="AD136" s="28">
        <f t="shared" si="206"/>
        <v>0</v>
      </c>
      <c r="AE136" s="28">
        <f t="shared" si="206"/>
        <v>0</v>
      </c>
      <c r="AF136" s="28">
        <f t="shared" si="206"/>
        <v>0</v>
      </c>
      <c r="AG136" s="28">
        <f t="shared" si="206"/>
        <v>0</v>
      </c>
      <c r="AH136" s="28">
        <f t="shared" si="206"/>
        <v>0</v>
      </c>
      <c r="AI136" s="28">
        <f t="shared" si="206"/>
        <v>0</v>
      </c>
      <c r="AJ136" s="28">
        <f t="shared" si="206"/>
        <v>0</v>
      </c>
      <c r="AK136" s="28">
        <f t="shared" si="206"/>
        <v>0</v>
      </c>
      <c r="AL136" s="28">
        <f t="shared" si="206"/>
        <v>0</v>
      </c>
      <c r="AM136" s="28">
        <f t="shared" si="206"/>
        <v>0</v>
      </c>
      <c r="AN136" s="28">
        <f t="shared" si="206"/>
        <v>0</v>
      </c>
      <c r="AO136" s="28">
        <f t="shared" si="206"/>
        <v>0</v>
      </c>
      <c r="AP136" s="28">
        <f t="shared" si="206"/>
        <v>0</v>
      </c>
      <c r="AQ136" s="28">
        <f t="shared" si="206"/>
        <v>0</v>
      </c>
      <c r="AR136" s="28">
        <f t="shared" si="206"/>
        <v>0</v>
      </c>
      <c r="AS136" s="28">
        <f t="shared" ref="AS136:CA136" si="207">IFERROR(AS106/AS76,0)</f>
        <v>0</v>
      </c>
      <c r="AT136" s="28">
        <f t="shared" si="207"/>
        <v>0</v>
      </c>
      <c r="AU136" s="28">
        <f t="shared" si="207"/>
        <v>0</v>
      </c>
      <c r="AV136" s="28">
        <f t="shared" si="207"/>
        <v>1400</v>
      </c>
      <c r="AW136" s="28">
        <f t="shared" si="207"/>
        <v>0</v>
      </c>
      <c r="AX136" s="28">
        <f t="shared" si="207"/>
        <v>0</v>
      </c>
      <c r="AY136" s="28">
        <f t="shared" si="207"/>
        <v>0</v>
      </c>
      <c r="AZ136" s="28">
        <f t="shared" si="207"/>
        <v>0</v>
      </c>
      <c r="BA136" s="28">
        <f t="shared" si="207"/>
        <v>1100</v>
      </c>
      <c r="BB136" s="28">
        <f t="shared" si="207"/>
        <v>1344.8569994982438</v>
      </c>
      <c r="BC136" s="28">
        <f t="shared" si="207"/>
        <v>0</v>
      </c>
      <c r="BD136" s="28">
        <f t="shared" si="207"/>
        <v>0</v>
      </c>
      <c r="BE136" s="28">
        <f t="shared" si="207"/>
        <v>0</v>
      </c>
      <c r="BF136" s="28">
        <f t="shared" si="207"/>
        <v>0</v>
      </c>
      <c r="BG136" s="28">
        <f t="shared" si="207"/>
        <v>1500</v>
      </c>
      <c r="BH136" s="28">
        <f t="shared" si="207"/>
        <v>0</v>
      </c>
      <c r="BI136" s="28">
        <f t="shared" si="207"/>
        <v>0</v>
      </c>
      <c r="BJ136" s="28">
        <f t="shared" si="207"/>
        <v>0</v>
      </c>
      <c r="BK136" s="28">
        <f t="shared" si="207"/>
        <v>0</v>
      </c>
      <c r="BL136" s="28">
        <f t="shared" si="207"/>
        <v>0</v>
      </c>
      <c r="BM136" s="28">
        <f t="shared" si="207"/>
        <v>1271.060606060606</v>
      </c>
      <c r="BN136" s="28">
        <f t="shared" si="207"/>
        <v>0</v>
      </c>
      <c r="BO136" s="28">
        <f t="shared" si="207"/>
        <v>1850</v>
      </c>
      <c r="BP136" s="28">
        <f t="shared" si="207"/>
        <v>0</v>
      </c>
      <c r="BQ136" s="28">
        <f t="shared" si="207"/>
        <v>1926.2796833773086</v>
      </c>
      <c r="BR136" s="28">
        <f t="shared" si="207"/>
        <v>0</v>
      </c>
      <c r="BS136" s="28">
        <f t="shared" si="207"/>
        <v>1832.3857358111502</v>
      </c>
      <c r="BT136" s="28">
        <f t="shared" si="207"/>
        <v>2183.0033370411566</v>
      </c>
      <c r="BU136" s="28">
        <f t="shared" si="207"/>
        <v>1350</v>
      </c>
      <c r="BV136" s="28">
        <f t="shared" si="207"/>
        <v>0</v>
      </c>
      <c r="BW136" s="28">
        <f t="shared" si="207"/>
        <v>1600</v>
      </c>
      <c r="BX136" s="28">
        <f t="shared" si="207"/>
        <v>1550</v>
      </c>
      <c r="BY136" s="28">
        <f t="shared" si="207"/>
        <v>0</v>
      </c>
      <c r="BZ136" s="28">
        <f t="shared" si="207"/>
        <v>0</v>
      </c>
      <c r="CA136" s="28">
        <f t="shared" si="207"/>
        <v>0</v>
      </c>
      <c r="CB136" s="28">
        <f t="shared" ref="CB136:CC136" si="208">IFERROR(CB106/CB76,0)</f>
        <v>0</v>
      </c>
      <c r="CC136" s="28">
        <f t="shared" si="208"/>
        <v>1432.6557550158395</v>
      </c>
    </row>
    <row r="137" spans="1:81" x14ac:dyDescent="0.3">
      <c r="A137" s="20" t="s">
        <v>582</v>
      </c>
      <c r="B137" s="19" t="s">
        <v>413</v>
      </c>
      <c r="C137" s="12">
        <f>G137+H137+I137+F137+E137+D137</f>
        <v>37360.026440511137</v>
      </c>
      <c r="D137" s="12">
        <f>SUM(M137:Q137)</f>
        <v>0</v>
      </c>
      <c r="E137" s="12">
        <f>SUM(R137:AC137)</f>
        <v>2700</v>
      </c>
      <c r="F137" s="12">
        <f>SUM(AD137:AO137)</f>
        <v>17633.18181818182</v>
      </c>
      <c r="G137" s="61">
        <f>IFERROR(AVERAGEIF(AP137:BA137,"&gt;0"),0)</f>
        <v>4021.1732095635889</v>
      </c>
      <c r="H137" s="61">
        <f>IFERROR(AVERAGEIF(BB137:BM137,"&gt;0"),0)</f>
        <v>5705.7142857142853</v>
      </c>
      <c r="I137" s="61">
        <f>IFERROR(AVERAGEIF(BN137:BY137,"&gt;0"),0)</f>
        <v>7299.957127051448</v>
      </c>
      <c r="J137" s="61">
        <f>IFERROR(AVERAGEIF(BZ137:CK137,"&gt;0"),0)</f>
        <v>7500</v>
      </c>
      <c r="K137" s="61"/>
      <c r="L137" s="61"/>
      <c r="M137" s="28">
        <f t="shared" ref="M137:AR137" si="209">IFERROR(M107/M47,0)</f>
        <v>0</v>
      </c>
      <c r="N137" s="28">
        <f t="shared" si="209"/>
        <v>0</v>
      </c>
      <c r="O137" s="28">
        <f t="shared" si="209"/>
        <v>0</v>
      </c>
      <c r="P137" s="28">
        <f t="shared" si="209"/>
        <v>0</v>
      </c>
      <c r="Q137" s="28">
        <f t="shared" si="209"/>
        <v>0</v>
      </c>
      <c r="R137" s="28">
        <f t="shared" si="209"/>
        <v>0</v>
      </c>
      <c r="S137" s="28">
        <f t="shared" si="209"/>
        <v>0</v>
      </c>
      <c r="T137" s="28">
        <f t="shared" si="209"/>
        <v>0</v>
      </c>
      <c r="U137" s="28">
        <f t="shared" si="209"/>
        <v>0</v>
      </c>
      <c r="V137" s="28">
        <f t="shared" si="209"/>
        <v>0</v>
      </c>
      <c r="W137" s="28">
        <f t="shared" si="209"/>
        <v>0</v>
      </c>
      <c r="X137" s="28">
        <f t="shared" si="209"/>
        <v>0</v>
      </c>
      <c r="Y137" s="28">
        <f t="shared" si="209"/>
        <v>0</v>
      </c>
      <c r="Z137" s="28">
        <f t="shared" si="209"/>
        <v>0</v>
      </c>
      <c r="AA137" s="28">
        <f t="shared" si="209"/>
        <v>0</v>
      </c>
      <c r="AB137" s="28">
        <f t="shared" si="209"/>
        <v>0</v>
      </c>
      <c r="AC137" s="28">
        <f t="shared" si="209"/>
        <v>2700</v>
      </c>
      <c r="AD137" s="28">
        <f t="shared" si="209"/>
        <v>2833.181818181818</v>
      </c>
      <c r="AE137" s="28">
        <f t="shared" si="209"/>
        <v>0</v>
      </c>
      <c r="AF137" s="28">
        <f t="shared" si="209"/>
        <v>0</v>
      </c>
      <c r="AG137" s="28">
        <f t="shared" si="209"/>
        <v>2500</v>
      </c>
      <c r="AH137" s="28">
        <f t="shared" si="209"/>
        <v>0</v>
      </c>
      <c r="AI137" s="28">
        <f t="shared" si="209"/>
        <v>0</v>
      </c>
      <c r="AJ137" s="28">
        <f t="shared" si="209"/>
        <v>3128.5714285714284</v>
      </c>
      <c r="AK137" s="28">
        <f t="shared" si="209"/>
        <v>3000</v>
      </c>
      <c r="AL137" s="28">
        <f t="shared" si="209"/>
        <v>3000</v>
      </c>
      <c r="AM137" s="28">
        <f t="shared" si="209"/>
        <v>0</v>
      </c>
      <c r="AN137" s="28">
        <f t="shared" si="209"/>
        <v>0</v>
      </c>
      <c r="AO137" s="28">
        <f t="shared" si="209"/>
        <v>3171.4285714285716</v>
      </c>
      <c r="AP137" s="28">
        <f t="shared" si="209"/>
        <v>3581.818181818182</v>
      </c>
      <c r="AQ137" s="28">
        <f t="shared" si="209"/>
        <v>3750</v>
      </c>
      <c r="AR137" s="28">
        <f t="shared" si="209"/>
        <v>3622.2222222222222</v>
      </c>
      <c r="AS137" s="28">
        <f t="shared" ref="AS137:CA137" si="210">IFERROR(AS107/AS47,0)</f>
        <v>4068.0851063829787</v>
      </c>
      <c r="AT137" s="28">
        <f t="shared" si="210"/>
        <v>4000</v>
      </c>
      <c r="AU137" s="28">
        <f t="shared" si="210"/>
        <v>4626.086956521739</v>
      </c>
      <c r="AV137" s="28">
        <f t="shared" si="210"/>
        <v>4500</v>
      </c>
      <c r="AW137" s="28">
        <f t="shared" si="210"/>
        <v>0</v>
      </c>
      <c r="AX137" s="28">
        <f t="shared" si="210"/>
        <v>0</v>
      </c>
      <c r="AY137" s="28">
        <f t="shared" si="210"/>
        <v>0</v>
      </c>
      <c r="AZ137" s="28">
        <f t="shared" si="210"/>
        <v>0</v>
      </c>
      <c r="BA137" s="28">
        <f t="shared" si="210"/>
        <v>0</v>
      </c>
      <c r="BB137" s="28">
        <f t="shared" si="210"/>
        <v>5717.1428571428569</v>
      </c>
      <c r="BC137" s="28">
        <f t="shared" si="210"/>
        <v>5700</v>
      </c>
      <c r="BD137" s="28">
        <f t="shared" si="210"/>
        <v>0</v>
      </c>
      <c r="BE137" s="28">
        <f t="shared" si="210"/>
        <v>0</v>
      </c>
      <c r="BF137" s="28">
        <f t="shared" si="210"/>
        <v>0</v>
      </c>
      <c r="BG137" s="28">
        <f t="shared" si="210"/>
        <v>5700</v>
      </c>
      <c r="BH137" s="28">
        <f t="shared" si="210"/>
        <v>0</v>
      </c>
      <c r="BI137" s="28">
        <f t="shared" si="210"/>
        <v>0</v>
      </c>
      <c r="BJ137" s="28">
        <f t="shared" si="210"/>
        <v>0</v>
      </c>
      <c r="BK137" s="28">
        <f t="shared" si="210"/>
        <v>0</v>
      </c>
      <c r="BL137" s="28">
        <f t="shared" si="210"/>
        <v>0</v>
      </c>
      <c r="BM137" s="28">
        <f t="shared" si="210"/>
        <v>0</v>
      </c>
      <c r="BN137" s="28">
        <f t="shared" si="210"/>
        <v>0</v>
      </c>
      <c r="BO137" s="28">
        <f t="shared" si="210"/>
        <v>7150</v>
      </c>
      <c r="BP137" s="28">
        <f t="shared" si="210"/>
        <v>7103.4482758620688</v>
      </c>
      <c r="BQ137" s="28">
        <f t="shared" si="210"/>
        <v>7000</v>
      </c>
      <c r="BR137" s="28">
        <f t="shared" si="210"/>
        <v>7000</v>
      </c>
      <c r="BS137" s="28">
        <f t="shared" si="210"/>
        <v>7000</v>
      </c>
      <c r="BT137" s="28">
        <f t="shared" si="210"/>
        <v>7000</v>
      </c>
      <c r="BU137" s="28">
        <f t="shared" si="210"/>
        <v>0</v>
      </c>
      <c r="BV137" s="28">
        <f t="shared" si="210"/>
        <v>7852.9411764705883</v>
      </c>
      <c r="BW137" s="28">
        <f t="shared" si="210"/>
        <v>7575</v>
      </c>
      <c r="BX137" s="28">
        <f t="shared" si="210"/>
        <v>7500</v>
      </c>
      <c r="BY137" s="28">
        <f t="shared" si="210"/>
        <v>7818.181818181818</v>
      </c>
      <c r="BZ137" s="28">
        <f t="shared" si="210"/>
        <v>7500</v>
      </c>
      <c r="CA137" s="28">
        <f t="shared" si="210"/>
        <v>7500</v>
      </c>
      <c r="CB137" s="28">
        <f t="shared" ref="CB137:CC137" si="211">IFERROR(CB107/CB47,0)</f>
        <v>7500</v>
      </c>
      <c r="CC137" s="28">
        <f t="shared" si="211"/>
        <v>0</v>
      </c>
    </row>
    <row r="138" spans="1:81" x14ac:dyDescent="0.3">
      <c r="A138" s="20" t="s">
        <v>582</v>
      </c>
      <c r="B138" s="19" t="s">
        <v>5</v>
      </c>
      <c r="C138" s="12">
        <f>G138+H138+I138+F138+E138+D138</f>
        <v>0</v>
      </c>
      <c r="D138" s="12">
        <f>SUM(M138:Q138)</f>
        <v>0</v>
      </c>
      <c r="E138" s="12">
        <f>SUM(R138:AC138)</f>
        <v>0</v>
      </c>
      <c r="F138" s="12">
        <f>SUM(AD138:AO138)</f>
        <v>0</v>
      </c>
      <c r="G138" s="61">
        <f>IFERROR(AVERAGEIF(AP138:BA138,"&gt;0"),0)</f>
        <v>0</v>
      </c>
      <c r="H138" s="61">
        <f>IFERROR(AVERAGEIF(BB138:BM138,"&gt;0"),0)</f>
        <v>0</v>
      </c>
      <c r="I138" s="61">
        <f>IFERROR(AVERAGEIF(BN138:BY138,"&gt;0"),0)</f>
        <v>0</v>
      </c>
      <c r="J138" s="61">
        <f>IFERROR(AVERAGEIF(BZ138:CK138,"&gt;0"),0)</f>
        <v>0</v>
      </c>
      <c r="K138" s="61"/>
      <c r="L138" s="61"/>
      <c r="M138" s="28">
        <f t="shared" ref="M138:AR138" si="212">IFERROR(M108/M48,0)</f>
        <v>0</v>
      </c>
      <c r="N138" s="28">
        <f t="shared" si="212"/>
        <v>0</v>
      </c>
      <c r="O138" s="28">
        <f t="shared" si="212"/>
        <v>0</v>
      </c>
      <c r="P138" s="28">
        <f t="shared" si="212"/>
        <v>0</v>
      </c>
      <c r="Q138" s="28">
        <f t="shared" si="212"/>
        <v>0</v>
      </c>
      <c r="R138" s="28">
        <f t="shared" si="212"/>
        <v>0</v>
      </c>
      <c r="S138" s="28">
        <f t="shared" si="212"/>
        <v>0</v>
      </c>
      <c r="T138" s="28">
        <f t="shared" si="212"/>
        <v>0</v>
      </c>
      <c r="U138" s="28">
        <f t="shared" si="212"/>
        <v>0</v>
      </c>
      <c r="V138" s="28">
        <f t="shared" si="212"/>
        <v>0</v>
      </c>
      <c r="W138" s="28">
        <f t="shared" si="212"/>
        <v>0</v>
      </c>
      <c r="X138" s="28">
        <f t="shared" si="212"/>
        <v>0</v>
      </c>
      <c r="Y138" s="28">
        <f t="shared" si="212"/>
        <v>0</v>
      </c>
      <c r="Z138" s="28">
        <f t="shared" si="212"/>
        <v>0</v>
      </c>
      <c r="AA138" s="28">
        <f t="shared" si="212"/>
        <v>0</v>
      </c>
      <c r="AB138" s="28">
        <f t="shared" si="212"/>
        <v>0</v>
      </c>
      <c r="AC138" s="28">
        <f t="shared" si="212"/>
        <v>0</v>
      </c>
      <c r="AD138" s="28">
        <f t="shared" si="212"/>
        <v>0</v>
      </c>
      <c r="AE138" s="28">
        <f t="shared" si="212"/>
        <v>0</v>
      </c>
      <c r="AF138" s="28">
        <f t="shared" si="212"/>
        <v>0</v>
      </c>
      <c r="AG138" s="28">
        <f t="shared" si="212"/>
        <v>0</v>
      </c>
      <c r="AH138" s="28">
        <f t="shared" si="212"/>
        <v>0</v>
      </c>
      <c r="AI138" s="28">
        <f t="shared" si="212"/>
        <v>0</v>
      </c>
      <c r="AJ138" s="28">
        <f t="shared" si="212"/>
        <v>0</v>
      </c>
      <c r="AK138" s="28">
        <f t="shared" si="212"/>
        <v>0</v>
      </c>
      <c r="AL138" s="28">
        <f t="shared" si="212"/>
        <v>0</v>
      </c>
      <c r="AM138" s="28">
        <f t="shared" si="212"/>
        <v>0</v>
      </c>
      <c r="AN138" s="28">
        <f t="shared" si="212"/>
        <v>0</v>
      </c>
      <c r="AO138" s="28">
        <f t="shared" si="212"/>
        <v>0</v>
      </c>
      <c r="AP138" s="28">
        <f t="shared" si="212"/>
        <v>0</v>
      </c>
      <c r="AQ138" s="28">
        <f t="shared" si="212"/>
        <v>0</v>
      </c>
      <c r="AR138" s="28">
        <f t="shared" si="212"/>
        <v>0</v>
      </c>
      <c r="AS138" s="28">
        <f t="shared" ref="AS138:CA138" si="213">IFERROR(AS108/AS48,0)</f>
        <v>0</v>
      </c>
      <c r="AT138" s="28">
        <f t="shared" si="213"/>
        <v>0</v>
      </c>
      <c r="AU138" s="28">
        <f t="shared" si="213"/>
        <v>0</v>
      </c>
      <c r="AV138" s="28">
        <f t="shared" si="213"/>
        <v>0</v>
      </c>
      <c r="AW138" s="28">
        <f t="shared" si="213"/>
        <v>0</v>
      </c>
      <c r="AX138" s="28">
        <f t="shared" si="213"/>
        <v>0</v>
      </c>
      <c r="AY138" s="28">
        <f t="shared" si="213"/>
        <v>0</v>
      </c>
      <c r="AZ138" s="28">
        <f t="shared" si="213"/>
        <v>0</v>
      </c>
      <c r="BA138" s="28">
        <f t="shared" si="213"/>
        <v>0</v>
      </c>
      <c r="BB138" s="28">
        <f t="shared" si="213"/>
        <v>0</v>
      </c>
      <c r="BC138" s="28">
        <f t="shared" si="213"/>
        <v>0</v>
      </c>
      <c r="BD138" s="28">
        <f t="shared" si="213"/>
        <v>0</v>
      </c>
      <c r="BE138" s="28">
        <f t="shared" si="213"/>
        <v>0</v>
      </c>
      <c r="BF138" s="28">
        <f t="shared" si="213"/>
        <v>0</v>
      </c>
      <c r="BG138" s="28">
        <f t="shared" si="213"/>
        <v>0</v>
      </c>
      <c r="BH138" s="28">
        <f t="shared" si="213"/>
        <v>0</v>
      </c>
      <c r="BI138" s="28">
        <f t="shared" si="213"/>
        <v>0</v>
      </c>
      <c r="BJ138" s="28">
        <f t="shared" si="213"/>
        <v>0</v>
      </c>
      <c r="BK138" s="28">
        <f t="shared" si="213"/>
        <v>0</v>
      </c>
      <c r="BL138" s="28">
        <f t="shared" si="213"/>
        <v>0</v>
      </c>
      <c r="BM138" s="28">
        <f t="shared" si="213"/>
        <v>0</v>
      </c>
      <c r="BN138" s="28">
        <f t="shared" si="213"/>
        <v>0</v>
      </c>
      <c r="BO138" s="28">
        <f t="shared" si="213"/>
        <v>0</v>
      </c>
      <c r="BP138" s="28">
        <f t="shared" si="213"/>
        <v>0</v>
      </c>
      <c r="BQ138" s="28">
        <f t="shared" si="213"/>
        <v>0</v>
      </c>
      <c r="BR138" s="28">
        <f t="shared" si="213"/>
        <v>0</v>
      </c>
      <c r="BS138" s="28">
        <f t="shared" si="213"/>
        <v>0</v>
      </c>
      <c r="BT138" s="28">
        <f t="shared" si="213"/>
        <v>0</v>
      </c>
      <c r="BU138" s="28">
        <f t="shared" si="213"/>
        <v>0</v>
      </c>
      <c r="BV138" s="28">
        <f t="shared" si="213"/>
        <v>0</v>
      </c>
      <c r="BW138" s="28">
        <f t="shared" si="213"/>
        <v>0</v>
      </c>
      <c r="BX138" s="28">
        <f t="shared" si="213"/>
        <v>0</v>
      </c>
      <c r="BY138" s="28">
        <f t="shared" si="213"/>
        <v>0</v>
      </c>
      <c r="BZ138" s="28">
        <f t="shared" si="213"/>
        <v>0</v>
      </c>
      <c r="CA138" s="28">
        <f t="shared" si="213"/>
        <v>0</v>
      </c>
      <c r="CB138" s="28">
        <f t="shared" ref="CB138:CC138" si="214">IFERROR(CB108/CB48,0)</f>
        <v>0</v>
      </c>
      <c r="CC138" s="28">
        <f t="shared" si="214"/>
        <v>0</v>
      </c>
    </row>
    <row r="139" spans="1:81" x14ac:dyDescent="0.3">
      <c r="A139" s="20" t="s">
        <v>582</v>
      </c>
      <c r="B139" s="19" t="s">
        <v>1</v>
      </c>
      <c r="C139" s="12">
        <f>G139+H139+I139+F139+E139+D139</f>
        <v>0</v>
      </c>
      <c r="D139" s="12">
        <f>SUM(M139:Q139)</f>
        <v>0</v>
      </c>
      <c r="E139" s="12">
        <f>SUM(R139:AC139)</f>
        <v>0</v>
      </c>
      <c r="F139" s="12">
        <f>SUM(AD139:AO139)</f>
        <v>0</v>
      </c>
      <c r="G139" s="61">
        <f>IFERROR(AVERAGEIF(AP139:BA139,"&gt;0"),0)</f>
        <v>0</v>
      </c>
      <c r="H139" s="61">
        <f>IFERROR(AVERAGEIF(BB139:BM139,"&gt;0"),0)</f>
        <v>0</v>
      </c>
      <c r="I139" s="61">
        <f>IFERROR(AVERAGEIF(BN139:BY139,"&gt;0"),0)</f>
        <v>0</v>
      </c>
      <c r="J139" s="61">
        <f>IFERROR(AVERAGEIF(BZ139:CK139,"&gt;0"),0)</f>
        <v>0</v>
      </c>
      <c r="K139" s="61"/>
      <c r="L139" s="61"/>
      <c r="M139" s="28">
        <f t="shared" ref="M139:AR139" si="215">IFERROR(M109/M79,0)</f>
        <v>0</v>
      </c>
      <c r="N139" s="28">
        <f t="shared" si="215"/>
        <v>0</v>
      </c>
      <c r="O139" s="28">
        <f t="shared" si="215"/>
        <v>0</v>
      </c>
      <c r="P139" s="28">
        <f t="shared" si="215"/>
        <v>0</v>
      </c>
      <c r="Q139" s="28">
        <f t="shared" si="215"/>
        <v>0</v>
      </c>
      <c r="R139" s="28">
        <f t="shared" si="215"/>
        <v>0</v>
      </c>
      <c r="S139" s="28">
        <f t="shared" si="215"/>
        <v>0</v>
      </c>
      <c r="T139" s="28">
        <f t="shared" si="215"/>
        <v>0</v>
      </c>
      <c r="U139" s="28">
        <f t="shared" si="215"/>
        <v>0</v>
      </c>
      <c r="V139" s="28">
        <f t="shared" si="215"/>
        <v>0</v>
      </c>
      <c r="W139" s="28">
        <f t="shared" si="215"/>
        <v>0</v>
      </c>
      <c r="X139" s="28">
        <f t="shared" si="215"/>
        <v>0</v>
      </c>
      <c r="Y139" s="28">
        <f t="shared" si="215"/>
        <v>0</v>
      </c>
      <c r="Z139" s="28">
        <f t="shared" si="215"/>
        <v>0</v>
      </c>
      <c r="AA139" s="28">
        <f t="shared" si="215"/>
        <v>0</v>
      </c>
      <c r="AB139" s="28">
        <f t="shared" si="215"/>
        <v>0</v>
      </c>
      <c r="AC139" s="28">
        <f t="shared" si="215"/>
        <v>0</v>
      </c>
      <c r="AD139" s="28">
        <f t="shared" si="215"/>
        <v>0</v>
      </c>
      <c r="AE139" s="28">
        <f t="shared" si="215"/>
        <v>0</v>
      </c>
      <c r="AF139" s="28">
        <f t="shared" si="215"/>
        <v>0</v>
      </c>
      <c r="AG139" s="28">
        <f t="shared" si="215"/>
        <v>0</v>
      </c>
      <c r="AH139" s="28">
        <f t="shared" si="215"/>
        <v>0</v>
      </c>
      <c r="AI139" s="28">
        <f t="shared" si="215"/>
        <v>0</v>
      </c>
      <c r="AJ139" s="28">
        <f t="shared" si="215"/>
        <v>0</v>
      </c>
      <c r="AK139" s="28">
        <f t="shared" si="215"/>
        <v>0</v>
      </c>
      <c r="AL139" s="28">
        <f t="shared" si="215"/>
        <v>0</v>
      </c>
      <c r="AM139" s="28">
        <f t="shared" si="215"/>
        <v>0</v>
      </c>
      <c r="AN139" s="28">
        <f t="shared" si="215"/>
        <v>0</v>
      </c>
      <c r="AO139" s="28">
        <f t="shared" si="215"/>
        <v>0</v>
      </c>
      <c r="AP139" s="28">
        <f t="shared" si="215"/>
        <v>0</v>
      </c>
      <c r="AQ139" s="28">
        <f t="shared" si="215"/>
        <v>0</v>
      </c>
      <c r="AR139" s="28">
        <f t="shared" si="215"/>
        <v>0</v>
      </c>
      <c r="AS139" s="28">
        <f t="shared" ref="AS139:CA139" si="216">IFERROR(AS109/AS79,0)</f>
        <v>0</v>
      </c>
      <c r="AT139" s="28">
        <f t="shared" si="216"/>
        <v>0</v>
      </c>
      <c r="AU139" s="28">
        <f t="shared" si="216"/>
        <v>0</v>
      </c>
      <c r="AV139" s="28">
        <f t="shared" si="216"/>
        <v>0</v>
      </c>
      <c r="AW139" s="28">
        <f t="shared" si="216"/>
        <v>0</v>
      </c>
      <c r="AX139" s="28">
        <f t="shared" si="216"/>
        <v>0</v>
      </c>
      <c r="AY139" s="28">
        <f t="shared" si="216"/>
        <v>0</v>
      </c>
      <c r="AZ139" s="28">
        <f t="shared" si="216"/>
        <v>0</v>
      </c>
      <c r="BA139" s="28">
        <f t="shared" si="216"/>
        <v>0</v>
      </c>
      <c r="BB139" s="28">
        <f t="shared" si="216"/>
        <v>0</v>
      </c>
      <c r="BC139" s="28">
        <f t="shared" si="216"/>
        <v>0</v>
      </c>
      <c r="BD139" s="28">
        <f t="shared" si="216"/>
        <v>0</v>
      </c>
      <c r="BE139" s="28">
        <f t="shared" si="216"/>
        <v>0</v>
      </c>
      <c r="BF139" s="28">
        <f t="shared" si="216"/>
        <v>0</v>
      </c>
      <c r="BG139" s="28">
        <f t="shared" si="216"/>
        <v>0</v>
      </c>
      <c r="BH139" s="28">
        <f t="shared" si="216"/>
        <v>0</v>
      </c>
      <c r="BI139" s="28">
        <f t="shared" si="216"/>
        <v>0</v>
      </c>
      <c r="BJ139" s="28">
        <f t="shared" si="216"/>
        <v>0</v>
      </c>
      <c r="BK139" s="28">
        <f t="shared" si="216"/>
        <v>0</v>
      </c>
      <c r="BL139" s="28">
        <f t="shared" si="216"/>
        <v>0</v>
      </c>
      <c r="BM139" s="28">
        <f t="shared" si="216"/>
        <v>0</v>
      </c>
      <c r="BN139" s="28">
        <f t="shared" si="216"/>
        <v>0</v>
      </c>
      <c r="BO139" s="28">
        <f t="shared" si="216"/>
        <v>0</v>
      </c>
      <c r="BP139" s="28">
        <f t="shared" si="216"/>
        <v>0</v>
      </c>
      <c r="BQ139" s="28">
        <f t="shared" si="216"/>
        <v>0</v>
      </c>
      <c r="BR139" s="28">
        <f t="shared" si="216"/>
        <v>0</v>
      </c>
      <c r="BS139" s="28">
        <f t="shared" si="216"/>
        <v>0</v>
      </c>
      <c r="BT139" s="28">
        <f t="shared" si="216"/>
        <v>0</v>
      </c>
      <c r="BU139" s="28">
        <f t="shared" si="216"/>
        <v>0</v>
      </c>
      <c r="BV139" s="28">
        <f t="shared" si="216"/>
        <v>0</v>
      </c>
      <c r="BW139" s="28">
        <f t="shared" si="216"/>
        <v>0</v>
      </c>
      <c r="BX139" s="28">
        <f t="shared" si="216"/>
        <v>0</v>
      </c>
      <c r="BY139" s="28">
        <f t="shared" si="216"/>
        <v>0</v>
      </c>
      <c r="BZ139" s="28">
        <f t="shared" si="216"/>
        <v>0</v>
      </c>
      <c r="CA139" s="28">
        <f t="shared" si="216"/>
        <v>0</v>
      </c>
      <c r="CB139" s="28">
        <f t="shared" ref="CB139:CC139" si="217">IFERROR(CB109/CB79,0)</f>
        <v>0</v>
      </c>
      <c r="CC139" s="28">
        <f t="shared" si="217"/>
        <v>0</v>
      </c>
    </row>
    <row r="140" spans="1:81" x14ac:dyDescent="0.3">
      <c r="A140" s="18" t="s">
        <v>582</v>
      </c>
      <c r="B140" s="18" t="s">
        <v>416</v>
      </c>
      <c r="C140" s="60"/>
      <c r="D140" s="11">
        <f>SUM(D141:D145)</f>
        <v>0</v>
      </c>
      <c r="E140" s="11">
        <f>SUM(E141:E145)</f>
        <v>0</v>
      </c>
      <c r="F140" s="11">
        <f>SUM(F141:F145)</f>
        <v>22201.930184730711</v>
      </c>
      <c r="G140" s="60"/>
      <c r="H140" s="60"/>
      <c r="I140" s="60"/>
      <c r="J140" s="60"/>
      <c r="K140" s="60"/>
      <c r="L140" s="60"/>
      <c r="M140" s="29">
        <f t="shared" ref="M140:AR140" si="218">SUM(M141:M145)</f>
        <v>0</v>
      </c>
      <c r="N140" s="29">
        <f t="shared" si="218"/>
        <v>0</v>
      </c>
      <c r="O140" s="29">
        <f t="shared" si="218"/>
        <v>0</v>
      </c>
      <c r="P140" s="29">
        <f t="shared" si="218"/>
        <v>0</v>
      </c>
      <c r="Q140" s="29">
        <f t="shared" si="218"/>
        <v>0</v>
      </c>
      <c r="R140" s="29">
        <f t="shared" si="218"/>
        <v>0</v>
      </c>
      <c r="S140" s="29">
        <f t="shared" si="218"/>
        <v>0</v>
      </c>
      <c r="T140" s="29">
        <f t="shared" si="218"/>
        <v>0</v>
      </c>
      <c r="U140" s="29">
        <f t="shared" si="218"/>
        <v>0</v>
      </c>
      <c r="V140" s="29">
        <f t="shared" si="218"/>
        <v>0</v>
      </c>
      <c r="W140" s="29">
        <f t="shared" si="218"/>
        <v>0</v>
      </c>
      <c r="X140" s="29">
        <f t="shared" si="218"/>
        <v>0</v>
      </c>
      <c r="Y140" s="29">
        <f t="shared" si="218"/>
        <v>0</v>
      </c>
      <c r="Z140" s="29">
        <f t="shared" si="218"/>
        <v>0</v>
      </c>
      <c r="AA140" s="29">
        <f t="shared" si="218"/>
        <v>0</v>
      </c>
      <c r="AB140" s="29">
        <f t="shared" si="218"/>
        <v>0</v>
      </c>
      <c r="AC140" s="29">
        <f t="shared" si="218"/>
        <v>0</v>
      </c>
      <c r="AD140" s="29">
        <f t="shared" si="218"/>
        <v>940.83333333333337</v>
      </c>
      <c r="AE140" s="29">
        <f t="shared" si="218"/>
        <v>0</v>
      </c>
      <c r="AF140" s="29">
        <f t="shared" si="218"/>
        <v>1011.8886679920477</v>
      </c>
      <c r="AG140" s="29">
        <f t="shared" si="218"/>
        <v>0</v>
      </c>
      <c r="AH140" s="29">
        <f t="shared" si="218"/>
        <v>1000</v>
      </c>
      <c r="AI140" s="29">
        <f t="shared" si="218"/>
        <v>0</v>
      </c>
      <c r="AJ140" s="29">
        <f t="shared" si="218"/>
        <v>0</v>
      </c>
      <c r="AK140" s="29">
        <f t="shared" si="218"/>
        <v>8031.7037290455009</v>
      </c>
      <c r="AL140" s="29">
        <f t="shared" si="218"/>
        <v>8027.5885093167699</v>
      </c>
      <c r="AM140" s="29">
        <f t="shared" si="218"/>
        <v>1069.6948762233737</v>
      </c>
      <c r="AN140" s="29">
        <f t="shared" si="218"/>
        <v>1050</v>
      </c>
      <c r="AO140" s="29">
        <f t="shared" si="218"/>
        <v>1070.2210688196847</v>
      </c>
      <c r="AP140" s="29">
        <f t="shared" si="218"/>
        <v>8131.6827021494373</v>
      </c>
      <c r="AQ140" s="29">
        <f t="shared" si="218"/>
        <v>8288.7024063356694</v>
      </c>
      <c r="AR140" s="29">
        <f t="shared" si="218"/>
        <v>8189.8673270829649</v>
      </c>
      <c r="AS140" s="29">
        <f t="shared" ref="AS140:BX140" si="219">SUM(AS141:AS145)</f>
        <v>8089.1043532597378</v>
      </c>
      <c r="AT140" s="29">
        <f t="shared" si="219"/>
        <v>8302.2884990253406</v>
      </c>
      <c r="AU140" s="29">
        <f t="shared" si="219"/>
        <v>8352.2427921092567</v>
      </c>
      <c r="AV140" s="29">
        <f t="shared" si="219"/>
        <v>1200.7220779220779</v>
      </c>
      <c r="AW140" s="29">
        <f t="shared" si="219"/>
        <v>1272.4429833573042</v>
      </c>
      <c r="AX140" s="29">
        <f t="shared" si="219"/>
        <v>1354.466623036649</v>
      </c>
      <c r="AY140" s="29">
        <f t="shared" si="219"/>
        <v>9353.6820540835834</v>
      </c>
      <c r="AZ140" s="29">
        <f t="shared" si="219"/>
        <v>9529.2542484738497</v>
      </c>
      <c r="BA140" s="29">
        <f t="shared" si="219"/>
        <v>1756.0842751029231</v>
      </c>
      <c r="BB140" s="29">
        <f t="shared" si="219"/>
        <v>9715.5598987417161</v>
      </c>
      <c r="BC140" s="29">
        <f t="shared" si="219"/>
        <v>9908.5350318471337</v>
      </c>
      <c r="BD140" s="29">
        <f t="shared" si="219"/>
        <v>9306.5991902834012</v>
      </c>
      <c r="BE140" s="29">
        <f t="shared" si="219"/>
        <v>1406.4</v>
      </c>
      <c r="BF140" s="29">
        <f t="shared" si="219"/>
        <v>1265.808556925308</v>
      </c>
      <c r="BG140" s="29">
        <f t="shared" si="219"/>
        <v>1378.046875</v>
      </c>
      <c r="BH140" s="29">
        <f t="shared" si="219"/>
        <v>9357.2084250235785</v>
      </c>
      <c r="BI140" s="29">
        <f t="shared" si="219"/>
        <v>1962.0066445182724</v>
      </c>
      <c r="BJ140" s="29">
        <f t="shared" si="219"/>
        <v>1874.9783688511457</v>
      </c>
      <c r="BK140" s="29">
        <f t="shared" si="219"/>
        <v>11998.135317220012</v>
      </c>
      <c r="BL140" s="29">
        <f t="shared" si="219"/>
        <v>10489.890145395799</v>
      </c>
      <c r="BM140" s="29">
        <f t="shared" si="219"/>
        <v>11434.661945392492</v>
      </c>
      <c r="BN140" s="29">
        <f t="shared" si="219"/>
        <v>11234.661945392492</v>
      </c>
      <c r="BO140" s="29">
        <f t="shared" si="219"/>
        <v>13977.489469250211</v>
      </c>
      <c r="BP140" s="29">
        <f t="shared" si="219"/>
        <v>12181.695888754535</v>
      </c>
      <c r="BQ140" s="29">
        <f t="shared" si="219"/>
        <v>17224.396551724138</v>
      </c>
      <c r="BR140" s="29">
        <f t="shared" si="219"/>
        <v>3372.1123406005763</v>
      </c>
      <c r="BS140" s="29">
        <f t="shared" si="219"/>
        <v>14063.625764756571</v>
      </c>
      <c r="BT140" s="29">
        <f t="shared" si="219"/>
        <v>11518.991961764066</v>
      </c>
      <c r="BU140" s="29">
        <f t="shared" si="219"/>
        <v>12191.576283441793</v>
      </c>
      <c r="BV140" s="29">
        <f t="shared" si="219"/>
        <v>9989.5098458904104</v>
      </c>
      <c r="BW140" s="29">
        <f t="shared" si="219"/>
        <v>2160.8588901879666</v>
      </c>
      <c r="BX140" s="29">
        <f t="shared" si="219"/>
        <v>12123.850817079599</v>
      </c>
      <c r="BY140" s="29">
        <f t="shared" ref="BY140:CA140" si="220">SUM(BY141:BY145)</f>
        <v>14102.199633254058</v>
      </c>
      <c r="BZ140" s="29">
        <f t="shared" si="220"/>
        <v>11598.757162616084</v>
      </c>
      <c r="CA140" s="29">
        <f t="shared" si="220"/>
        <v>11624.159742696327</v>
      </c>
      <c r="CB140" s="29">
        <f t="shared" ref="CB140:CC140" si="221">SUM(CB141:CB145)</f>
        <v>13950.71858213516</v>
      </c>
      <c r="CC140" s="29">
        <f t="shared" si="221"/>
        <v>11467.276196066921</v>
      </c>
    </row>
    <row r="141" spans="1:81" x14ac:dyDescent="0.3">
      <c r="A141" s="20" t="s">
        <v>582</v>
      </c>
      <c r="B141" s="19" t="s">
        <v>412</v>
      </c>
      <c r="C141" s="12">
        <f>G141+H141+I141+F141+E141+D141</f>
        <v>12337.04177204701</v>
      </c>
      <c r="D141" s="12">
        <f>SUM(M141:Q141)</f>
        <v>0</v>
      </c>
      <c r="E141" s="12">
        <f>SUM(R141:AC141)</f>
        <v>0</v>
      </c>
      <c r="F141" s="12">
        <f>SUM(AD141:AO141)</f>
        <v>8201.9301847307106</v>
      </c>
      <c r="G141" s="61">
        <f>IFERROR(AVERAGEIF(AP141:BA141,"&gt;0"),0)</f>
        <v>1266.9672923058097</v>
      </c>
      <c r="H141" s="61">
        <f>IFERROR(AVERAGEIF(BB141:BM141,"&gt;0"),0)</f>
        <v>1383.2460608424392</v>
      </c>
      <c r="I141" s="61">
        <f>IFERROR(AVERAGEIF(BN141:BY141,"&gt;0"),0)</f>
        <v>1484.8982341680521</v>
      </c>
      <c r="J141" s="61">
        <f>IFERROR(AVERAGEIF(BZ141:CK141,"&gt;0"),0)</f>
        <v>1574.8544768952208</v>
      </c>
      <c r="K141" s="61"/>
      <c r="L141" s="61"/>
      <c r="M141" s="28">
        <f t="shared" ref="M141:AR141" si="222">IFERROR(M111/M81,0)</f>
        <v>0</v>
      </c>
      <c r="N141" s="28">
        <f t="shared" si="222"/>
        <v>0</v>
      </c>
      <c r="O141" s="28">
        <f t="shared" si="222"/>
        <v>0</v>
      </c>
      <c r="P141" s="28">
        <f t="shared" si="222"/>
        <v>0</v>
      </c>
      <c r="Q141" s="28">
        <f t="shared" si="222"/>
        <v>0</v>
      </c>
      <c r="R141" s="28">
        <f t="shared" si="222"/>
        <v>0</v>
      </c>
      <c r="S141" s="28">
        <f t="shared" si="222"/>
        <v>0</v>
      </c>
      <c r="T141" s="28">
        <f t="shared" si="222"/>
        <v>0</v>
      </c>
      <c r="U141" s="28">
        <f t="shared" si="222"/>
        <v>0</v>
      </c>
      <c r="V141" s="28">
        <f t="shared" si="222"/>
        <v>0</v>
      </c>
      <c r="W141" s="28">
        <f t="shared" si="222"/>
        <v>0</v>
      </c>
      <c r="X141" s="28">
        <f t="shared" si="222"/>
        <v>0</v>
      </c>
      <c r="Y141" s="28">
        <f t="shared" si="222"/>
        <v>0</v>
      </c>
      <c r="Z141" s="28">
        <f t="shared" si="222"/>
        <v>0</v>
      </c>
      <c r="AA141" s="28">
        <f t="shared" si="222"/>
        <v>0</v>
      </c>
      <c r="AB141" s="28">
        <f t="shared" si="222"/>
        <v>0</v>
      </c>
      <c r="AC141" s="28">
        <f t="shared" si="222"/>
        <v>0</v>
      </c>
      <c r="AD141" s="28">
        <f t="shared" si="222"/>
        <v>940.83333333333337</v>
      </c>
      <c r="AE141" s="28">
        <f t="shared" si="222"/>
        <v>0</v>
      </c>
      <c r="AF141" s="28">
        <f t="shared" si="222"/>
        <v>1011.8886679920477</v>
      </c>
      <c r="AG141" s="28">
        <f t="shared" si="222"/>
        <v>0</v>
      </c>
      <c r="AH141" s="28">
        <f t="shared" si="222"/>
        <v>1000</v>
      </c>
      <c r="AI141" s="28">
        <f t="shared" si="222"/>
        <v>0</v>
      </c>
      <c r="AJ141" s="28">
        <f t="shared" si="222"/>
        <v>0</v>
      </c>
      <c r="AK141" s="28">
        <f t="shared" si="222"/>
        <v>1031.7037290455012</v>
      </c>
      <c r="AL141" s="28">
        <f t="shared" si="222"/>
        <v>1027.5885093167701</v>
      </c>
      <c r="AM141" s="28">
        <f t="shared" si="222"/>
        <v>1069.6948762233737</v>
      </c>
      <c r="AN141" s="28">
        <f t="shared" si="222"/>
        <v>1050</v>
      </c>
      <c r="AO141" s="28">
        <f t="shared" si="222"/>
        <v>1070.2210688196847</v>
      </c>
      <c r="AP141" s="28">
        <f t="shared" si="222"/>
        <v>1131.6827021494375</v>
      </c>
      <c r="AQ141" s="28">
        <f t="shared" si="222"/>
        <v>1145.8452634785258</v>
      </c>
      <c r="AR141" s="28">
        <f t="shared" si="222"/>
        <v>1189.8673270829649</v>
      </c>
      <c r="AS141" s="28">
        <f t="shared" ref="AS141:BJ141" si="223">IFERROR(AS111/AS81,0)</f>
        <v>1089.1043532597375</v>
      </c>
      <c r="AT141" s="28">
        <f t="shared" si="223"/>
        <v>1302.288499025341</v>
      </c>
      <c r="AU141" s="28">
        <f t="shared" si="223"/>
        <v>1352.2427921092565</v>
      </c>
      <c r="AV141" s="28">
        <f t="shared" si="223"/>
        <v>1200.7220779220779</v>
      </c>
      <c r="AW141" s="28">
        <f t="shared" si="223"/>
        <v>1272.4429833573042</v>
      </c>
      <c r="AX141" s="28">
        <f t="shared" si="223"/>
        <v>1354.466623036649</v>
      </c>
      <c r="AY141" s="28">
        <f t="shared" si="223"/>
        <v>1353.6820540835838</v>
      </c>
      <c r="AZ141" s="28">
        <f t="shared" si="223"/>
        <v>1429.2542484738494</v>
      </c>
      <c r="BA141" s="28">
        <f t="shared" si="223"/>
        <v>1382.0085836909871</v>
      </c>
      <c r="BB141" s="28">
        <f t="shared" si="223"/>
        <v>1389.8391780209963</v>
      </c>
      <c r="BC141" s="28">
        <f t="shared" si="223"/>
        <v>1408.5350318471337</v>
      </c>
      <c r="BD141" s="28">
        <f t="shared" si="223"/>
        <v>1306.599190283401</v>
      </c>
      <c r="BE141" s="28">
        <f t="shared" si="223"/>
        <v>1406.4</v>
      </c>
      <c r="BF141" s="28">
        <f t="shared" si="223"/>
        <v>1265.808556925308</v>
      </c>
      <c r="BG141" s="28">
        <f t="shared" si="223"/>
        <v>1378.046875</v>
      </c>
      <c r="BH141" s="28">
        <f t="shared" si="223"/>
        <v>1357.2084250235775</v>
      </c>
      <c r="BI141" s="28">
        <f t="shared" si="223"/>
        <v>1412.0066445182724</v>
      </c>
      <c r="BJ141" s="28">
        <f t="shared" si="223"/>
        <v>1374.9783688511457</v>
      </c>
      <c r="BK141" s="28">
        <f t="shared" ref="BK141:CC141" si="224">IFERROR(BK111/BK81,BJ141)</f>
        <v>1374.9783688511457</v>
      </c>
      <c r="BL141" s="28">
        <f t="shared" si="224"/>
        <v>1489.8901453957997</v>
      </c>
      <c r="BM141" s="28">
        <f t="shared" si="224"/>
        <v>1434.6619453924916</v>
      </c>
      <c r="BN141" s="28">
        <f t="shared" si="224"/>
        <v>1434.6619453924916</v>
      </c>
      <c r="BO141" s="28">
        <f t="shared" si="224"/>
        <v>1457.4894692502105</v>
      </c>
      <c r="BP141" s="28">
        <f t="shared" si="224"/>
        <v>1431.6958887545345</v>
      </c>
      <c r="BQ141" s="28">
        <f t="shared" si="224"/>
        <v>1474.3965517241379</v>
      </c>
      <c r="BR141" s="28">
        <f t="shared" si="224"/>
        <v>1454.7850678733032</v>
      </c>
      <c r="BS141" s="28">
        <f t="shared" si="224"/>
        <v>1491.6257647565703</v>
      </c>
      <c r="BT141" s="28">
        <f t="shared" si="224"/>
        <v>1518.9919617640671</v>
      </c>
      <c r="BU141" s="28">
        <f t="shared" si="224"/>
        <v>1541.5762834417931</v>
      </c>
      <c r="BV141" s="28">
        <f t="shared" si="224"/>
        <v>1514.5098458904113</v>
      </c>
      <c r="BW141" s="28">
        <f t="shared" si="224"/>
        <v>1510.8588901879664</v>
      </c>
      <c r="BX141" s="28">
        <f t="shared" si="224"/>
        <v>1473.8508170795994</v>
      </c>
      <c r="BY141" s="28">
        <f t="shared" si="224"/>
        <v>1514.3363239015412</v>
      </c>
      <c r="BZ141" s="28">
        <f t="shared" si="224"/>
        <v>1598.7571626160836</v>
      </c>
      <c r="CA141" s="28">
        <f t="shared" si="224"/>
        <v>1624.1597426963281</v>
      </c>
      <c r="CB141" s="28">
        <f t="shared" si="224"/>
        <v>1609.2248062015503</v>
      </c>
      <c r="CC141" s="28">
        <f t="shared" si="224"/>
        <v>1467.2761960669213</v>
      </c>
    </row>
    <row r="142" spans="1:81" x14ac:dyDescent="0.3">
      <c r="A142" s="20" t="s">
        <v>582</v>
      </c>
      <c r="B142" s="19" t="s">
        <v>421</v>
      </c>
      <c r="C142" s="12">
        <f>G142+H142+I142+F142+E142+D142</f>
        <v>1756.4877697841728</v>
      </c>
      <c r="D142" s="12">
        <f>SUM(M142:Q142)</f>
        <v>0</v>
      </c>
      <c r="E142" s="12">
        <f>SUM(R142:AC142)</f>
        <v>0</v>
      </c>
      <c r="F142" s="12">
        <f>SUM(AD142:AO142)</f>
        <v>0</v>
      </c>
      <c r="G142" s="61">
        <f>IFERROR(AVERAGEIF(AP142:BA142,"&gt;0"),0)</f>
        <v>0</v>
      </c>
      <c r="H142" s="61">
        <f>IFERROR(AVERAGEIF(BB142:BM142,"&gt;0"),0)</f>
        <v>0</v>
      </c>
      <c r="I142" s="61">
        <f>IFERROR(AVERAGEIF(BN142:BY142,"&gt;0"),0)</f>
        <v>1756.4877697841728</v>
      </c>
      <c r="J142" s="61">
        <f>IFERROR(AVERAGEIF(BZ142:CK142,"&gt;0"),0)</f>
        <v>1700</v>
      </c>
      <c r="K142" s="61"/>
      <c r="L142" s="61"/>
      <c r="M142" s="28">
        <f t="shared" ref="M142:AR142" si="225">IFERROR(M112/M82,0)</f>
        <v>0</v>
      </c>
      <c r="N142" s="28">
        <f t="shared" si="225"/>
        <v>0</v>
      </c>
      <c r="O142" s="28">
        <f t="shared" si="225"/>
        <v>0</v>
      </c>
      <c r="P142" s="28">
        <f t="shared" si="225"/>
        <v>0</v>
      </c>
      <c r="Q142" s="28">
        <f t="shared" si="225"/>
        <v>0</v>
      </c>
      <c r="R142" s="28">
        <f t="shared" si="225"/>
        <v>0</v>
      </c>
      <c r="S142" s="28">
        <f t="shared" si="225"/>
        <v>0</v>
      </c>
      <c r="T142" s="28">
        <f t="shared" si="225"/>
        <v>0</v>
      </c>
      <c r="U142" s="28">
        <f t="shared" si="225"/>
        <v>0</v>
      </c>
      <c r="V142" s="28">
        <f t="shared" si="225"/>
        <v>0</v>
      </c>
      <c r="W142" s="28">
        <f t="shared" si="225"/>
        <v>0</v>
      </c>
      <c r="X142" s="28">
        <f t="shared" si="225"/>
        <v>0</v>
      </c>
      <c r="Y142" s="28">
        <f t="shared" si="225"/>
        <v>0</v>
      </c>
      <c r="Z142" s="28">
        <f t="shared" si="225"/>
        <v>0</v>
      </c>
      <c r="AA142" s="28">
        <f t="shared" si="225"/>
        <v>0</v>
      </c>
      <c r="AB142" s="28">
        <f t="shared" si="225"/>
        <v>0</v>
      </c>
      <c r="AC142" s="28">
        <f t="shared" si="225"/>
        <v>0</v>
      </c>
      <c r="AD142" s="28">
        <f t="shared" si="225"/>
        <v>0</v>
      </c>
      <c r="AE142" s="28">
        <f t="shared" si="225"/>
        <v>0</v>
      </c>
      <c r="AF142" s="28">
        <f t="shared" si="225"/>
        <v>0</v>
      </c>
      <c r="AG142" s="28">
        <f t="shared" si="225"/>
        <v>0</v>
      </c>
      <c r="AH142" s="28">
        <f t="shared" si="225"/>
        <v>0</v>
      </c>
      <c r="AI142" s="28">
        <f t="shared" si="225"/>
        <v>0</v>
      </c>
      <c r="AJ142" s="28">
        <f t="shared" si="225"/>
        <v>0</v>
      </c>
      <c r="AK142" s="28">
        <f t="shared" si="225"/>
        <v>0</v>
      </c>
      <c r="AL142" s="28">
        <f t="shared" si="225"/>
        <v>0</v>
      </c>
      <c r="AM142" s="28">
        <f t="shared" si="225"/>
        <v>0</v>
      </c>
      <c r="AN142" s="28">
        <f t="shared" si="225"/>
        <v>0</v>
      </c>
      <c r="AO142" s="28">
        <f t="shared" si="225"/>
        <v>0</v>
      </c>
      <c r="AP142" s="28">
        <f t="shared" si="225"/>
        <v>0</v>
      </c>
      <c r="AQ142" s="28">
        <f t="shared" si="225"/>
        <v>0</v>
      </c>
      <c r="AR142" s="28">
        <f t="shared" si="225"/>
        <v>0</v>
      </c>
      <c r="AS142" s="28">
        <f t="shared" ref="AS142:BJ142" si="226">IFERROR(AS112/AS82,0)</f>
        <v>0</v>
      </c>
      <c r="AT142" s="28">
        <f t="shared" si="226"/>
        <v>0</v>
      </c>
      <c r="AU142" s="28">
        <f t="shared" si="226"/>
        <v>0</v>
      </c>
      <c r="AV142" s="28">
        <f t="shared" si="226"/>
        <v>0</v>
      </c>
      <c r="AW142" s="28">
        <f t="shared" si="226"/>
        <v>0</v>
      </c>
      <c r="AX142" s="28">
        <f t="shared" si="226"/>
        <v>0</v>
      </c>
      <c r="AY142" s="28">
        <f t="shared" si="226"/>
        <v>0</v>
      </c>
      <c r="AZ142" s="28">
        <f t="shared" si="226"/>
        <v>0</v>
      </c>
      <c r="BA142" s="28">
        <f t="shared" si="226"/>
        <v>0</v>
      </c>
      <c r="BB142" s="28">
        <f t="shared" si="226"/>
        <v>0</v>
      </c>
      <c r="BC142" s="28">
        <f t="shared" si="226"/>
        <v>0</v>
      </c>
      <c r="BD142" s="28">
        <f t="shared" si="226"/>
        <v>0</v>
      </c>
      <c r="BE142" s="28">
        <f t="shared" si="226"/>
        <v>0</v>
      </c>
      <c r="BF142" s="28">
        <f t="shared" si="226"/>
        <v>0</v>
      </c>
      <c r="BG142" s="28">
        <f t="shared" si="226"/>
        <v>0</v>
      </c>
      <c r="BH142" s="28">
        <f t="shared" si="226"/>
        <v>0</v>
      </c>
      <c r="BI142" s="28">
        <f t="shared" si="226"/>
        <v>0</v>
      </c>
      <c r="BJ142" s="28">
        <f t="shared" si="226"/>
        <v>0</v>
      </c>
      <c r="BK142" s="28">
        <f t="shared" ref="BK142:CA142" si="227">IFERROR(BK112/BK82,0)</f>
        <v>0</v>
      </c>
      <c r="BL142" s="28">
        <f t="shared" si="227"/>
        <v>0</v>
      </c>
      <c r="BM142" s="28">
        <f t="shared" si="227"/>
        <v>0</v>
      </c>
      <c r="BN142" s="28">
        <f t="shared" si="227"/>
        <v>0</v>
      </c>
      <c r="BO142" s="28">
        <f t="shared" si="227"/>
        <v>0</v>
      </c>
      <c r="BP142" s="28">
        <f t="shared" si="227"/>
        <v>0</v>
      </c>
      <c r="BQ142" s="28">
        <f t="shared" si="227"/>
        <v>0</v>
      </c>
      <c r="BR142" s="28">
        <f t="shared" si="227"/>
        <v>1284.5999999999999</v>
      </c>
      <c r="BS142" s="28">
        <f t="shared" si="227"/>
        <v>1947</v>
      </c>
      <c r="BT142" s="28">
        <f t="shared" si="227"/>
        <v>0</v>
      </c>
      <c r="BU142" s="28">
        <f t="shared" si="227"/>
        <v>0</v>
      </c>
      <c r="BV142" s="28">
        <f t="shared" si="227"/>
        <v>0</v>
      </c>
      <c r="BW142" s="28">
        <f t="shared" si="227"/>
        <v>0</v>
      </c>
      <c r="BX142" s="28">
        <f t="shared" si="227"/>
        <v>0</v>
      </c>
      <c r="BY142" s="28">
        <f t="shared" si="227"/>
        <v>2037.8633093525179</v>
      </c>
      <c r="BZ142" s="28">
        <f t="shared" si="227"/>
        <v>0</v>
      </c>
      <c r="CA142" s="28">
        <f t="shared" si="227"/>
        <v>0</v>
      </c>
      <c r="CB142" s="28">
        <f t="shared" ref="CB142:CC142" si="228">IFERROR(CB112/CB82,0)</f>
        <v>1700</v>
      </c>
      <c r="CC142" s="28">
        <f t="shared" si="228"/>
        <v>0</v>
      </c>
    </row>
    <row r="143" spans="1:81" x14ac:dyDescent="0.3">
      <c r="A143" s="20" t="s">
        <v>582</v>
      </c>
      <c r="B143" s="19" t="s">
        <v>413</v>
      </c>
      <c r="C143" s="12">
        <f>G143+H143+I143+F143+E143+D143</f>
        <v>40575.826330532211</v>
      </c>
      <c r="D143" s="12">
        <f>SUM(M143:Q143)</f>
        <v>0</v>
      </c>
      <c r="E143" s="12">
        <f>SUM(R143:AC143)</f>
        <v>0</v>
      </c>
      <c r="F143" s="12">
        <f>SUM(AD143:AO143)</f>
        <v>14000</v>
      </c>
      <c r="G143" s="61">
        <f>IFERROR(AVERAGEIF(AP143:BA143,"&gt;0"),0)</f>
        <v>7280.3571428571431</v>
      </c>
      <c r="H143" s="61">
        <f>IFERROR(AVERAGEIF(BB143:BM143,"&gt;0"),0)</f>
        <v>8612.9691876750694</v>
      </c>
      <c r="I143" s="61">
        <f>IFERROR(AVERAGEIF(BN143:BY143,"&gt;0"),0)</f>
        <v>10682.5</v>
      </c>
      <c r="J143" s="61">
        <f>IFERROR(AVERAGEIF(BZ143:CK143,"&gt;0"),0)</f>
        <v>10000</v>
      </c>
      <c r="K143" s="61"/>
      <c r="L143" s="61"/>
      <c r="M143" s="28">
        <f t="shared" ref="M143:AR143" si="229">IFERROR(M113/M53,0)</f>
        <v>0</v>
      </c>
      <c r="N143" s="28">
        <f t="shared" si="229"/>
        <v>0</v>
      </c>
      <c r="O143" s="28">
        <f t="shared" si="229"/>
        <v>0</v>
      </c>
      <c r="P143" s="28">
        <f t="shared" si="229"/>
        <v>0</v>
      </c>
      <c r="Q143" s="28">
        <f t="shared" si="229"/>
        <v>0</v>
      </c>
      <c r="R143" s="28">
        <f t="shared" si="229"/>
        <v>0</v>
      </c>
      <c r="S143" s="28">
        <f t="shared" si="229"/>
        <v>0</v>
      </c>
      <c r="T143" s="28">
        <f t="shared" si="229"/>
        <v>0</v>
      </c>
      <c r="U143" s="28">
        <f t="shared" si="229"/>
        <v>0</v>
      </c>
      <c r="V143" s="28">
        <f t="shared" si="229"/>
        <v>0</v>
      </c>
      <c r="W143" s="28">
        <f t="shared" si="229"/>
        <v>0</v>
      </c>
      <c r="X143" s="28">
        <f t="shared" si="229"/>
        <v>0</v>
      </c>
      <c r="Y143" s="28">
        <f t="shared" si="229"/>
        <v>0</v>
      </c>
      <c r="Z143" s="28">
        <f t="shared" si="229"/>
        <v>0</v>
      </c>
      <c r="AA143" s="28">
        <f t="shared" si="229"/>
        <v>0</v>
      </c>
      <c r="AB143" s="28">
        <f t="shared" si="229"/>
        <v>0</v>
      </c>
      <c r="AC143" s="28">
        <f t="shared" si="229"/>
        <v>0</v>
      </c>
      <c r="AD143" s="28">
        <f t="shared" si="229"/>
        <v>0</v>
      </c>
      <c r="AE143" s="28">
        <f t="shared" si="229"/>
        <v>0</v>
      </c>
      <c r="AF143" s="28">
        <f t="shared" si="229"/>
        <v>0</v>
      </c>
      <c r="AG143" s="28">
        <f t="shared" si="229"/>
        <v>0</v>
      </c>
      <c r="AH143" s="28">
        <f t="shared" si="229"/>
        <v>0</v>
      </c>
      <c r="AI143" s="28">
        <f t="shared" si="229"/>
        <v>0</v>
      </c>
      <c r="AJ143" s="28">
        <f t="shared" si="229"/>
        <v>0</v>
      </c>
      <c r="AK143" s="28">
        <f t="shared" si="229"/>
        <v>7000</v>
      </c>
      <c r="AL143" s="28">
        <f t="shared" si="229"/>
        <v>7000</v>
      </c>
      <c r="AM143" s="28">
        <f t="shared" si="229"/>
        <v>0</v>
      </c>
      <c r="AN143" s="28">
        <f t="shared" si="229"/>
        <v>0</v>
      </c>
      <c r="AO143" s="28">
        <f t="shared" si="229"/>
        <v>0</v>
      </c>
      <c r="AP143" s="28">
        <f t="shared" si="229"/>
        <v>7000</v>
      </c>
      <c r="AQ143" s="28">
        <f t="shared" si="229"/>
        <v>7142.8571428571431</v>
      </c>
      <c r="AR143" s="28">
        <f t="shared" si="229"/>
        <v>7000</v>
      </c>
      <c r="AS143" s="28">
        <f t="shared" ref="AS143:CA143" si="230">IFERROR(AS113/AS53,0)</f>
        <v>7000</v>
      </c>
      <c r="AT143" s="28">
        <f t="shared" si="230"/>
        <v>7000</v>
      </c>
      <c r="AU143" s="28">
        <f t="shared" si="230"/>
        <v>7000</v>
      </c>
      <c r="AV143" s="28">
        <f t="shared" si="230"/>
        <v>0</v>
      </c>
      <c r="AW143" s="28">
        <f t="shared" si="230"/>
        <v>0</v>
      </c>
      <c r="AX143" s="28">
        <f t="shared" si="230"/>
        <v>0</v>
      </c>
      <c r="AY143" s="28">
        <f t="shared" si="230"/>
        <v>8000</v>
      </c>
      <c r="AZ143" s="28">
        <f t="shared" si="230"/>
        <v>8100</v>
      </c>
      <c r="BA143" s="28">
        <f t="shared" si="230"/>
        <v>0</v>
      </c>
      <c r="BB143" s="28">
        <f t="shared" si="230"/>
        <v>7996.666666666667</v>
      </c>
      <c r="BC143" s="28">
        <f t="shared" si="230"/>
        <v>8000</v>
      </c>
      <c r="BD143" s="28">
        <f t="shared" si="230"/>
        <v>8000</v>
      </c>
      <c r="BE143" s="28">
        <f t="shared" si="230"/>
        <v>0</v>
      </c>
      <c r="BF143" s="28">
        <f t="shared" si="230"/>
        <v>0</v>
      </c>
      <c r="BG143" s="28">
        <f t="shared" si="230"/>
        <v>0</v>
      </c>
      <c r="BH143" s="28">
        <f t="shared" si="230"/>
        <v>8000</v>
      </c>
      <c r="BI143" s="28">
        <f t="shared" si="230"/>
        <v>0</v>
      </c>
      <c r="BJ143" s="28">
        <f t="shared" si="230"/>
        <v>0</v>
      </c>
      <c r="BK143" s="28">
        <f t="shared" si="230"/>
        <v>9294.1176470588234</v>
      </c>
      <c r="BL143" s="28">
        <f t="shared" si="230"/>
        <v>9000</v>
      </c>
      <c r="BM143" s="28">
        <f t="shared" si="230"/>
        <v>10000</v>
      </c>
      <c r="BN143" s="28">
        <f t="shared" si="230"/>
        <v>9800</v>
      </c>
      <c r="BO143" s="28">
        <f t="shared" si="230"/>
        <v>12050</v>
      </c>
      <c r="BP143" s="28">
        <f t="shared" si="230"/>
        <v>10750</v>
      </c>
      <c r="BQ143" s="28">
        <f t="shared" si="230"/>
        <v>15750</v>
      </c>
      <c r="BR143" s="28">
        <f t="shared" si="230"/>
        <v>0</v>
      </c>
      <c r="BS143" s="28">
        <f t="shared" si="230"/>
        <v>10000</v>
      </c>
      <c r="BT143" s="28">
        <f t="shared" si="230"/>
        <v>10000</v>
      </c>
      <c r="BU143" s="28">
        <f t="shared" si="230"/>
        <v>10000</v>
      </c>
      <c r="BV143" s="28">
        <f t="shared" si="230"/>
        <v>8475</v>
      </c>
      <c r="BW143" s="28">
        <f t="shared" si="230"/>
        <v>0</v>
      </c>
      <c r="BX143" s="28">
        <f t="shared" si="230"/>
        <v>10000</v>
      </c>
      <c r="BY143" s="28">
        <f t="shared" si="230"/>
        <v>10000</v>
      </c>
      <c r="BZ143" s="28">
        <f t="shared" si="230"/>
        <v>10000</v>
      </c>
      <c r="CA143" s="28">
        <f t="shared" si="230"/>
        <v>10000</v>
      </c>
      <c r="CB143" s="28">
        <f t="shared" ref="CB143:CC143" si="231">IFERROR(CB113/CB53,0)</f>
        <v>10000</v>
      </c>
      <c r="CC143" s="28">
        <f t="shared" si="231"/>
        <v>10000</v>
      </c>
    </row>
    <row r="144" spans="1:81" x14ac:dyDescent="0.3">
      <c r="A144" s="20" t="s">
        <v>582</v>
      </c>
      <c r="B144" s="19" t="s">
        <v>5</v>
      </c>
      <c r="C144" s="12">
        <f>G144+H144+I144+F144+E144+D144</f>
        <v>0</v>
      </c>
      <c r="D144" s="12">
        <f>SUM(M144:Q144)</f>
        <v>0</v>
      </c>
      <c r="E144" s="12">
        <f>SUM(R144:AC144)</f>
        <v>0</v>
      </c>
      <c r="F144" s="12">
        <f>SUM(AD144:AO144)</f>
        <v>0</v>
      </c>
      <c r="G144" s="61">
        <f>IFERROR(AVERAGEIF(AP144:BA144,"&gt;0"),0)</f>
        <v>0</v>
      </c>
      <c r="H144" s="61">
        <f>IFERROR(AVERAGEIF(BB144:BM144,"&gt;0"),0)</f>
        <v>0</v>
      </c>
      <c r="I144" s="61">
        <f>IFERROR(AVERAGEIF(BN144:BY144,"&gt;0"),0)</f>
        <v>0</v>
      </c>
      <c r="J144" s="61">
        <f>IFERROR(AVERAGEIF(BZ144:CK144,"&gt;0"),0)</f>
        <v>0</v>
      </c>
      <c r="K144" s="61"/>
      <c r="L144" s="61"/>
      <c r="M144" s="28">
        <f t="shared" ref="M144:AR144" si="232">IFERROR(M114/M54,0)</f>
        <v>0</v>
      </c>
      <c r="N144" s="28">
        <f t="shared" si="232"/>
        <v>0</v>
      </c>
      <c r="O144" s="28">
        <f t="shared" si="232"/>
        <v>0</v>
      </c>
      <c r="P144" s="28">
        <f t="shared" si="232"/>
        <v>0</v>
      </c>
      <c r="Q144" s="28">
        <f t="shared" si="232"/>
        <v>0</v>
      </c>
      <c r="R144" s="28">
        <f t="shared" si="232"/>
        <v>0</v>
      </c>
      <c r="S144" s="28">
        <f t="shared" si="232"/>
        <v>0</v>
      </c>
      <c r="T144" s="28">
        <f t="shared" si="232"/>
        <v>0</v>
      </c>
      <c r="U144" s="28">
        <f t="shared" si="232"/>
        <v>0</v>
      </c>
      <c r="V144" s="28">
        <f t="shared" si="232"/>
        <v>0</v>
      </c>
      <c r="W144" s="28">
        <f t="shared" si="232"/>
        <v>0</v>
      </c>
      <c r="X144" s="28">
        <f t="shared" si="232"/>
        <v>0</v>
      </c>
      <c r="Y144" s="28">
        <f t="shared" si="232"/>
        <v>0</v>
      </c>
      <c r="Z144" s="28">
        <f t="shared" si="232"/>
        <v>0</v>
      </c>
      <c r="AA144" s="28">
        <f t="shared" si="232"/>
        <v>0</v>
      </c>
      <c r="AB144" s="28">
        <f t="shared" si="232"/>
        <v>0</v>
      </c>
      <c r="AC144" s="28">
        <f t="shared" si="232"/>
        <v>0</v>
      </c>
      <c r="AD144" s="28">
        <f t="shared" si="232"/>
        <v>0</v>
      </c>
      <c r="AE144" s="28">
        <f t="shared" si="232"/>
        <v>0</v>
      </c>
      <c r="AF144" s="28">
        <f t="shared" si="232"/>
        <v>0</v>
      </c>
      <c r="AG144" s="28">
        <f t="shared" si="232"/>
        <v>0</v>
      </c>
      <c r="AH144" s="28">
        <f t="shared" si="232"/>
        <v>0</v>
      </c>
      <c r="AI144" s="28">
        <f t="shared" si="232"/>
        <v>0</v>
      </c>
      <c r="AJ144" s="28">
        <f t="shared" si="232"/>
        <v>0</v>
      </c>
      <c r="AK144" s="28">
        <f t="shared" si="232"/>
        <v>0</v>
      </c>
      <c r="AL144" s="28">
        <f t="shared" si="232"/>
        <v>0</v>
      </c>
      <c r="AM144" s="28">
        <f t="shared" si="232"/>
        <v>0</v>
      </c>
      <c r="AN144" s="28">
        <f t="shared" si="232"/>
        <v>0</v>
      </c>
      <c r="AO144" s="28">
        <f t="shared" si="232"/>
        <v>0</v>
      </c>
      <c r="AP144" s="28">
        <f t="shared" si="232"/>
        <v>0</v>
      </c>
      <c r="AQ144" s="28">
        <f t="shared" si="232"/>
        <v>0</v>
      </c>
      <c r="AR144" s="28">
        <f t="shared" si="232"/>
        <v>0</v>
      </c>
      <c r="AS144" s="28">
        <f t="shared" ref="AS144:CA144" si="233">IFERROR(AS114/AS54,0)</f>
        <v>0</v>
      </c>
      <c r="AT144" s="28">
        <f t="shared" si="233"/>
        <v>0</v>
      </c>
      <c r="AU144" s="28">
        <f t="shared" si="233"/>
        <v>0</v>
      </c>
      <c r="AV144" s="28">
        <f t="shared" si="233"/>
        <v>0</v>
      </c>
      <c r="AW144" s="28">
        <f t="shared" si="233"/>
        <v>0</v>
      </c>
      <c r="AX144" s="28">
        <f t="shared" si="233"/>
        <v>0</v>
      </c>
      <c r="AY144" s="28">
        <f t="shared" si="233"/>
        <v>0</v>
      </c>
      <c r="AZ144" s="28">
        <f t="shared" si="233"/>
        <v>0</v>
      </c>
      <c r="BA144" s="28">
        <f t="shared" si="233"/>
        <v>0</v>
      </c>
      <c r="BB144" s="28">
        <f t="shared" si="233"/>
        <v>0</v>
      </c>
      <c r="BC144" s="28">
        <f t="shared" si="233"/>
        <v>0</v>
      </c>
      <c r="BD144" s="28">
        <f t="shared" si="233"/>
        <v>0</v>
      </c>
      <c r="BE144" s="28">
        <f t="shared" si="233"/>
        <v>0</v>
      </c>
      <c r="BF144" s="28">
        <f t="shared" si="233"/>
        <v>0</v>
      </c>
      <c r="BG144" s="28">
        <f t="shared" si="233"/>
        <v>0</v>
      </c>
      <c r="BH144" s="28">
        <f t="shared" si="233"/>
        <v>0</v>
      </c>
      <c r="BI144" s="28">
        <f t="shared" si="233"/>
        <v>0</v>
      </c>
      <c r="BJ144" s="28">
        <f t="shared" si="233"/>
        <v>0</v>
      </c>
      <c r="BK144" s="28">
        <f t="shared" si="233"/>
        <v>0</v>
      </c>
      <c r="BL144" s="28">
        <f t="shared" si="233"/>
        <v>0</v>
      </c>
      <c r="BM144" s="28">
        <f t="shared" si="233"/>
        <v>0</v>
      </c>
      <c r="BN144" s="28">
        <f t="shared" si="233"/>
        <v>0</v>
      </c>
      <c r="BO144" s="28">
        <f t="shared" si="233"/>
        <v>0</v>
      </c>
      <c r="BP144" s="28">
        <f t="shared" si="233"/>
        <v>0</v>
      </c>
      <c r="BQ144" s="28">
        <f t="shared" si="233"/>
        <v>0</v>
      </c>
      <c r="BR144" s="28">
        <f t="shared" si="233"/>
        <v>0</v>
      </c>
      <c r="BS144" s="28">
        <f t="shared" si="233"/>
        <v>0</v>
      </c>
      <c r="BT144" s="28">
        <f t="shared" si="233"/>
        <v>0</v>
      </c>
      <c r="BU144" s="28">
        <f t="shared" si="233"/>
        <v>0</v>
      </c>
      <c r="BV144" s="28">
        <f t="shared" si="233"/>
        <v>0</v>
      </c>
      <c r="BW144" s="28">
        <f t="shared" si="233"/>
        <v>0</v>
      </c>
      <c r="BX144" s="28">
        <f t="shared" si="233"/>
        <v>0</v>
      </c>
      <c r="BY144" s="28">
        <f t="shared" si="233"/>
        <v>0</v>
      </c>
      <c r="BZ144" s="28">
        <f t="shared" si="233"/>
        <v>0</v>
      </c>
      <c r="CA144" s="28">
        <f t="shared" si="233"/>
        <v>0</v>
      </c>
      <c r="CB144" s="28">
        <f t="shared" ref="CB144:CC144" si="234">IFERROR(CB114/CB54,0)</f>
        <v>0</v>
      </c>
      <c r="CC144" s="28">
        <f t="shared" si="234"/>
        <v>0</v>
      </c>
    </row>
    <row r="145" spans="1:81" x14ac:dyDescent="0.3">
      <c r="A145" s="20" t="s">
        <v>582</v>
      </c>
      <c r="B145" s="19" t="s">
        <v>1</v>
      </c>
      <c r="C145" s="12">
        <f>G145+H145+I145+F145+E145+D145</f>
        <v>1619.6554014457945</v>
      </c>
      <c r="D145" s="12">
        <f>SUM(M145:Q145)</f>
        <v>0</v>
      </c>
      <c r="E145" s="12">
        <f>SUM(R145:AC145)</f>
        <v>0</v>
      </c>
      <c r="F145" s="12">
        <f>SUM(AD145:AO145)</f>
        <v>0</v>
      </c>
      <c r="G145" s="61">
        <f>IFERROR(AVERAGEIF(AP145:BA145,"&gt;0"),0)</f>
        <v>374.07569141193596</v>
      </c>
      <c r="H145" s="61">
        <f>IFERROR(AVERAGEIF(BB145:BM145,"&gt;0"),0)</f>
        <v>641.61867107281955</v>
      </c>
      <c r="I145" s="61">
        <f>IFERROR(AVERAGEIF(BN145:BY145,"&gt;0"),0)</f>
        <v>603.96103896103898</v>
      </c>
      <c r="J145" s="61">
        <f>IFERROR(AVERAGEIF(BZ145:CK145,"&gt;0"),0)</f>
        <v>641.49377593360987</v>
      </c>
      <c r="K145" s="61"/>
      <c r="L145" s="61"/>
      <c r="M145" s="28">
        <f t="shared" ref="M145:AR145" si="235">IFERROR(M115/M85,0)</f>
        <v>0</v>
      </c>
      <c r="N145" s="28">
        <f t="shared" si="235"/>
        <v>0</v>
      </c>
      <c r="O145" s="28">
        <f t="shared" si="235"/>
        <v>0</v>
      </c>
      <c r="P145" s="28">
        <f t="shared" si="235"/>
        <v>0</v>
      </c>
      <c r="Q145" s="28">
        <f t="shared" si="235"/>
        <v>0</v>
      </c>
      <c r="R145" s="28">
        <f t="shared" si="235"/>
        <v>0</v>
      </c>
      <c r="S145" s="28">
        <f t="shared" si="235"/>
        <v>0</v>
      </c>
      <c r="T145" s="28">
        <f t="shared" si="235"/>
        <v>0</v>
      </c>
      <c r="U145" s="28">
        <f t="shared" si="235"/>
        <v>0</v>
      </c>
      <c r="V145" s="28">
        <f t="shared" si="235"/>
        <v>0</v>
      </c>
      <c r="W145" s="28">
        <f t="shared" si="235"/>
        <v>0</v>
      </c>
      <c r="X145" s="28">
        <f t="shared" si="235"/>
        <v>0</v>
      </c>
      <c r="Y145" s="28">
        <f t="shared" si="235"/>
        <v>0</v>
      </c>
      <c r="Z145" s="28">
        <f t="shared" si="235"/>
        <v>0</v>
      </c>
      <c r="AA145" s="28">
        <f t="shared" si="235"/>
        <v>0</v>
      </c>
      <c r="AB145" s="28">
        <f t="shared" si="235"/>
        <v>0</v>
      </c>
      <c r="AC145" s="28">
        <f t="shared" si="235"/>
        <v>0</v>
      </c>
      <c r="AD145" s="28">
        <f t="shared" si="235"/>
        <v>0</v>
      </c>
      <c r="AE145" s="28">
        <f t="shared" si="235"/>
        <v>0</v>
      </c>
      <c r="AF145" s="28">
        <f t="shared" si="235"/>
        <v>0</v>
      </c>
      <c r="AG145" s="28">
        <f t="shared" si="235"/>
        <v>0</v>
      </c>
      <c r="AH145" s="28">
        <f t="shared" si="235"/>
        <v>0</v>
      </c>
      <c r="AI145" s="28">
        <f t="shared" si="235"/>
        <v>0</v>
      </c>
      <c r="AJ145" s="28">
        <f t="shared" si="235"/>
        <v>0</v>
      </c>
      <c r="AK145" s="28">
        <f t="shared" si="235"/>
        <v>0</v>
      </c>
      <c r="AL145" s="28">
        <f t="shared" si="235"/>
        <v>0</v>
      </c>
      <c r="AM145" s="28">
        <f t="shared" si="235"/>
        <v>0</v>
      </c>
      <c r="AN145" s="28">
        <f t="shared" si="235"/>
        <v>0</v>
      </c>
      <c r="AO145" s="28">
        <f t="shared" si="235"/>
        <v>0</v>
      </c>
      <c r="AP145" s="28">
        <f t="shared" si="235"/>
        <v>0</v>
      </c>
      <c r="AQ145" s="28">
        <f t="shared" si="235"/>
        <v>0</v>
      </c>
      <c r="AR145" s="28">
        <f t="shared" si="235"/>
        <v>0</v>
      </c>
      <c r="AS145" s="28">
        <f t="shared" ref="AS145:CA145" si="236">IFERROR(AS115/AS85,0)</f>
        <v>0</v>
      </c>
      <c r="AT145" s="28">
        <f t="shared" si="236"/>
        <v>0</v>
      </c>
      <c r="AU145" s="28">
        <f t="shared" si="236"/>
        <v>0</v>
      </c>
      <c r="AV145" s="28">
        <f t="shared" si="236"/>
        <v>0</v>
      </c>
      <c r="AW145" s="28">
        <f t="shared" si="236"/>
        <v>0</v>
      </c>
      <c r="AX145" s="28">
        <f t="shared" si="236"/>
        <v>0</v>
      </c>
      <c r="AY145" s="28">
        <f t="shared" si="236"/>
        <v>0</v>
      </c>
      <c r="AZ145" s="28">
        <f t="shared" si="236"/>
        <v>0</v>
      </c>
      <c r="BA145" s="28">
        <f t="shared" si="236"/>
        <v>374.07569141193596</v>
      </c>
      <c r="BB145" s="28">
        <f t="shared" si="236"/>
        <v>329.05405405405406</v>
      </c>
      <c r="BC145" s="28">
        <f t="shared" si="236"/>
        <v>500</v>
      </c>
      <c r="BD145" s="28">
        <f t="shared" si="236"/>
        <v>0</v>
      </c>
      <c r="BE145" s="28">
        <f t="shared" si="236"/>
        <v>0</v>
      </c>
      <c r="BF145" s="28">
        <f t="shared" si="236"/>
        <v>0</v>
      </c>
      <c r="BG145" s="28">
        <f t="shared" si="236"/>
        <v>0</v>
      </c>
      <c r="BH145" s="28">
        <f t="shared" si="236"/>
        <v>0</v>
      </c>
      <c r="BI145" s="28">
        <f t="shared" si="236"/>
        <v>550</v>
      </c>
      <c r="BJ145" s="28">
        <f t="shared" si="236"/>
        <v>500</v>
      </c>
      <c r="BK145" s="28">
        <f t="shared" si="236"/>
        <v>1329.0393013100436</v>
      </c>
      <c r="BL145" s="28">
        <f t="shared" si="236"/>
        <v>0</v>
      </c>
      <c r="BM145" s="28">
        <f t="shared" si="236"/>
        <v>0</v>
      </c>
      <c r="BN145" s="28">
        <f t="shared" si="236"/>
        <v>0</v>
      </c>
      <c r="BO145" s="28">
        <f t="shared" si="236"/>
        <v>470</v>
      </c>
      <c r="BP145" s="28">
        <f t="shared" si="236"/>
        <v>0</v>
      </c>
      <c r="BQ145" s="28">
        <f t="shared" si="236"/>
        <v>0</v>
      </c>
      <c r="BR145" s="28">
        <f t="shared" si="236"/>
        <v>632.72727272727275</v>
      </c>
      <c r="BS145" s="28">
        <f t="shared" si="236"/>
        <v>625</v>
      </c>
      <c r="BT145" s="28">
        <f t="shared" si="236"/>
        <v>0</v>
      </c>
      <c r="BU145" s="28">
        <f t="shared" si="236"/>
        <v>650</v>
      </c>
      <c r="BV145" s="28">
        <f t="shared" si="236"/>
        <v>0</v>
      </c>
      <c r="BW145" s="28">
        <f t="shared" si="236"/>
        <v>650</v>
      </c>
      <c r="BX145" s="28">
        <f t="shared" si="236"/>
        <v>650.00000000000011</v>
      </c>
      <c r="BY145" s="28">
        <f t="shared" si="236"/>
        <v>550</v>
      </c>
      <c r="BZ145" s="28">
        <f t="shared" si="236"/>
        <v>0</v>
      </c>
      <c r="CA145" s="28">
        <f t="shared" si="236"/>
        <v>0</v>
      </c>
      <c r="CB145" s="28">
        <f t="shared" ref="CB145:CC145" si="237">IFERROR(CB115/CB85,0)</f>
        <v>641.49377593360987</v>
      </c>
      <c r="CC145" s="28">
        <f t="shared" si="237"/>
        <v>0</v>
      </c>
    </row>
    <row r="146" spans="1:81" x14ac:dyDescent="0.3">
      <c r="A146" s="18" t="s">
        <v>582</v>
      </c>
      <c r="B146" s="18" t="s">
        <v>418</v>
      </c>
      <c r="C146" s="60"/>
      <c r="D146" s="11">
        <f>SUM(D147:D151)</f>
        <v>0</v>
      </c>
      <c r="E146" s="11">
        <f>SUM(E147:E151)</f>
        <v>0</v>
      </c>
      <c r="F146" s="11">
        <f>SUM(F147:F151)</f>
        <v>7961.9917594633753</v>
      </c>
      <c r="G146" s="60"/>
      <c r="H146" s="60"/>
      <c r="I146" s="60"/>
      <c r="J146" s="60"/>
      <c r="K146" s="60"/>
      <c r="L146" s="60"/>
      <c r="M146" s="29">
        <f t="shared" ref="M146:AR146" si="238">SUM(M147:M151)</f>
        <v>0</v>
      </c>
      <c r="N146" s="29">
        <f t="shared" si="238"/>
        <v>0</v>
      </c>
      <c r="O146" s="29">
        <f t="shared" si="238"/>
        <v>0</v>
      </c>
      <c r="P146" s="29">
        <f t="shared" si="238"/>
        <v>0</v>
      </c>
      <c r="Q146" s="29">
        <f t="shared" si="238"/>
        <v>0</v>
      </c>
      <c r="R146" s="29">
        <f t="shared" si="238"/>
        <v>0</v>
      </c>
      <c r="S146" s="29">
        <f t="shared" si="238"/>
        <v>0</v>
      </c>
      <c r="T146" s="29">
        <f t="shared" si="238"/>
        <v>0</v>
      </c>
      <c r="U146" s="29">
        <f t="shared" si="238"/>
        <v>0</v>
      </c>
      <c r="V146" s="29">
        <f t="shared" si="238"/>
        <v>0</v>
      </c>
      <c r="W146" s="29">
        <f t="shared" si="238"/>
        <v>0</v>
      </c>
      <c r="X146" s="29">
        <f t="shared" si="238"/>
        <v>0</v>
      </c>
      <c r="Y146" s="29">
        <f t="shared" si="238"/>
        <v>0</v>
      </c>
      <c r="Z146" s="29">
        <f t="shared" si="238"/>
        <v>0</v>
      </c>
      <c r="AA146" s="29">
        <f t="shared" si="238"/>
        <v>0</v>
      </c>
      <c r="AB146" s="29">
        <f t="shared" si="238"/>
        <v>0</v>
      </c>
      <c r="AC146" s="29">
        <f t="shared" si="238"/>
        <v>0</v>
      </c>
      <c r="AD146" s="29">
        <f t="shared" si="238"/>
        <v>0</v>
      </c>
      <c r="AE146" s="29">
        <f t="shared" si="238"/>
        <v>0</v>
      </c>
      <c r="AF146" s="29">
        <f t="shared" si="238"/>
        <v>0</v>
      </c>
      <c r="AG146" s="29">
        <f t="shared" si="238"/>
        <v>0</v>
      </c>
      <c r="AH146" s="29">
        <f t="shared" si="238"/>
        <v>0</v>
      </c>
      <c r="AI146" s="29">
        <f t="shared" si="238"/>
        <v>1052.3315709364738</v>
      </c>
      <c r="AJ146" s="29">
        <f t="shared" si="238"/>
        <v>1070.0376858830718</v>
      </c>
      <c r="AK146" s="29">
        <f t="shared" si="238"/>
        <v>1065.1761517615178</v>
      </c>
      <c r="AL146" s="29">
        <f t="shared" si="238"/>
        <v>1187.5954434188036</v>
      </c>
      <c r="AM146" s="29">
        <f t="shared" si="238"/>
        <v>1177.6350431230139</v>
      </c>
      <c r="AN146" s="29">
        <f t="shared" si="238"/>
        <v>1238.7271341463415</v>
      </c>
      <c r="AO146" s="29">
        <f t="shared" si="238"/>
        <v>1170.488730194153</v>
      </c>
      <c r="AP146" s="29">
        <f t="shared" si="238"/>
        <v>1262.4077238550924</v>
      </c>
      <c r="AQ146" s="29">
        <f t="shared" si="238"/>
        <v>1277.1928234867705</v>
      </c>
      <c r="AR146" s="29">
        <f t="shared" si="238"/>
        <v>1222.7465667915108</v>
      </c>
      <c r="AS146" s="29">
        <f t="shared" ref="AS146:BX146" si="239">SUM(AS147:AS151)</f>
        <v>9283.198594024605</v>
      </c>
      <c r="AT146" s="29">
        <f t="shared" si="239"/>
        <v>8357.1428571428569</v>
      </c>
      <c r="AU146" s="29">
        <f t="shared" si="239"/>
        <v>9491.7232484606429</v>
      </c>
      <c r="AV146" s="29">
        <f t="shared" si="239"/>
        <v>1429.6765498652289</v>
      </c>
      <c r="AW146" s="29">
        <f t="shared" si="239"/>
        <v>9455.3433064825476</v>
      </c>
      <c r="AX146" s="29">
        <f t="shared" si="239"/>
        <v>9696.4760522496363</v>
      </c>
      <c r="AY146" s="29">
        <f t="shared" si="239"/>
        <v>9392.2960725075536</v>
      </c>
      <c r="AZ146" s="29">
        <f t="shared" si="239"/>
        <v>1508.6089108910892</v>
      </c>
      <c r="BA146" s="29">
        <f t="shared" si="239"/>
        <v>1543.0585980284775</v>
      </c>
      <c r="BB146" s="29">
        <f t="shared" si="239"/>
        <v>9746.6494978109713</v>
      </c>
      <c r="BC146" s="29">
        <f t="shared" si="239"/>
        <v>1509.3998461143883</v>
      </c>
      <c r="BD146" s="29">
        <f t="shared" si="239"/>
        <v>1626.2672413793102</v>
      </c>
      <c r="BE146" s="29">
        <f t="shared" si="239"/>
        <v>9772.7583859388542</v>
      </c>
      <c r="BF146" s="29">
        <f t="shared" si="239"/>
        <v>9551.8600616808017</v>
      </c>
      <c r="BG146" s="29">
        <f t="shared" si="239"/>
        <v>9714.7352614015581</v>
      </c>
      <c r="BH146" s="29">
        <f t="shared" si="239"/>
        <v>1527.2914501653283</v>
      </c>
      <c r="BI146" s="29">
        <f t="shared" si="239"/>
        <v>1550.4705364995605</v>
      </c>
      <c r="BJ146" s="29">
        <f t="shared" si="239"/>
        <v>1569.1176470588236</v>
      </c>
      <c r="BK146" s="29">
        <f t="shared" si="239"/>
        <v>1559.7953676635934</v>
      </c>
      <c r="BL146" s="29">
        <f t="shared" si="239"/>
        <v>1592.1863354037266</v>
      </c>
      <c r="BM146" s="29">
        <f t="shared" si="239"/>
        <v>1621.0362173038232</v>
      </c>
      <c r="BN146" s="29">
        <f t="shared" si="239"/>
        <v>1580.1084430673893</v>
      </c>
      <c r="BO146" s="29">
        <f t="shared" si="239"/>
        <v>1608.4264215735784</v>
      </c>
      <c r="BP146" s="29">
        <f t="shared" si="239"/>
        <v>9654.9849548645943</v>
      </c>
      <c r="BQ146" s="29">
        <f t="shared" si="239"/>
        <v>1645.0407830342576</v>
      </c>
      <c r="BR146" s="29">
        <f t="shared" si="239"/>
        <v>1675.2812293655077</v>
      </c>
      <c r="BS146" s="29">
        <f t="shared" si="239"/>
        <v>1752.5914315569489</v>
      </c>
      <c r="BT146" s="29">
        <f t="shared" si="239"/>
        <v>1792.6547406082291</v>
      </c>
      <c r="BU146" s="29">
        <f t="shared" si="239"/>
        <v>2010.1412639405205</v>
      </c>
      <c r="BV146" s="29">
        <f t="shared" si="239"/>
        <v>1812.1788919839057</v>
      </c>
      <c r="BW146" s="29">
        <f t="shared" si="239"/>
        <v>1792.8824907934384</v>
      </c>
      <c r="BX146" s="29">
        <f t="shared" si="239"/>
        <v>1931.9349251515525</v>
      </c>
      <c r="BY146" s="29">
        <f t="shared" ref="BY146:CA146" si="240">SUM(BY147:BY151)</f>
        <v>1811.7527509544122</v>
      </c>
      <c r="BZ146" s="29">
        <f t="shared" si="240"/>
        <v>1788.921867072552</v>
      </c>
      <c r="CA146" s="29">
        <f t="shared" si="240"/>
        <v>1981.2086609259957</v>
      </c>
      <c r="CB146" s="29">
        <f t="shared" ref="CB146:CC146" si="241">SUM(CB147:CB151)</f>
        <v>1799.8156244060062</v>
      </c>
      <c r="CC146" s="29">
        <f t="shared" si="241"/>
        <v>1896.0125349463733</v>
      </c>
    </row>
    <row r="147" spans="1:81" x14ac:dyDescent="0.3">
      <c r="A147" s="20" t="s">
        <v>582</v>
      </c>
      <c r="B147" s="19" t="s">
        <v>412</v>
      </c>
      <c r="C147" s="12">
        <f>G147+H147+I147+F147+E147+D147</f>
        <v>12677.21460760618</v>
      </c>
      <c r="D147" s="12">
        <f>SUM(M147:Q147)</f>
        <v>0</v>
      </c>
      <c r="E147" s="12">
        <f>SUM(R147:AC147)</f>
        <v>0</v>
      </c>
      <c r="F147" s="12">
        <f>SUM(AD147:AO147)</f>
        <v>7961.9917594633753</v>
      </c>
      <c r="G147" s="61">
        <f>IFERROR(AVERAGEIF(AP147:BA147,"&gt;0"),0)</f>
        <v>1392.0662224221048</v>
      </c>
      <c r="H147" s="61">
        <f>IFERROR(AVERAGEIF(BB147:BM147,"&gt;0"),0)</f>
        <v>1566.6584318128391</v>
      </c>
      <c r="I147" s="61">
        <f>IFERROR(AVERAGEIF(BN147:BY147,"&gt;0"),0)</f>
        <v>1756.4981939078614</v>
      </c>
      <c r="J147" s="61">
        <f>IFERROR(AVERAGEIF(BZ147:CK147,"&gt;0"),0)</f>
        <v>1866.4896718377317</v>
      </c>
      <c r="K147" s="61"/>
      <c r="L147" s="61"/>
      <c r="M147" s="28">
        <f t="shared" ref="M147:AR147" si="242">IFERROR(M117/M87,0)</f>
        <v>0</v>
      </c>
      <c r="N147" s="28">
        <f t="shared" si="242"/>
        <v>0</v>
      </c>
      <c r="O147" s="28">
        <f t="shared" si="242"/>
        <v>0</v>
      </c>
      <c r="P147" s="28">
        <f t="shared" si="242"/>
        <v>0</v>
      </c>
      <c r="Q147" s="28">
        <f t="shared" si="242"/>
        <v>0</v>
      </c>
      <c r="R147" s="28">
        <f t="shared" si="242"/>
        <v>0</v>
      </c>
      <c r="S147" s="28">
        <f t="shared" si="242"/>
        <v>0</v>
      </c>
      <c r="T147" s="28">
        <f t="shared" si="242"/>
        <v>0</v>
      </c>
      <c r="U147" s="28">
        <f t="shared" si="242"/>
        <v>0</v>
      </c>
      <c r="V147" s="28">
        <f t="shared" si="242"/>
        <v>0</v>
      </c>
      <c r="W147" s="28">
        <f t="shared" si="242"/>
        <v>0</v>
      </c>
      <c r="X147" s="28">
        <f t="shared" si="242"/>
        <v>0</v>
      </c>
      <c r="Y147" s="28">
        <f t="shared" si="242"/>
        <v>0</v>
      </c>
      <c r="Z147" s="28">
        <f t="shared" si="242"/>
        <v>0</v>
      </c>
      <c r="AA147" s="28">
        <f t="shared" si="242"/>
        <v>0</v>
      </c>
      <c r="AB147" s="28">
        <f t="shared" si="242"/>
        <v>0</v>
      </c>
      <c r="AC147" s="28">
        <f t="shared" si="242"/>
        <v>0</v>
      </c>
      <c r="AD147" s="28">
        <f t="shared" si="242"/>
        <v>0</v>
      </c>
      <c r="AE147" s="28">
        <f t="shared" si="242"/>
        <v>0</v>
      </c>
      <c r="AF147" s="28">
        <f t="shared" si="242"/>
        <v>0</v>
      </c>
      <c r="AG147" s="28">
        <f t="shared" si="242"/>
        <v>0</v>
      </c>
      <c r="AH147" s="28">
        <f t="shared" si="242"/>
        <v>0</v>
      </c>
      <c r="AI147" s="28">
        <f t="shared" si="242"/>
        <v>1052.3315709364738</v>
      </c>
      <c r="AJ147" s="28">
        <f t="shared" si="242"/>
        <v>1070.0376858830718</v>
      </c>
      <c r="AK147" s="28">
        <f t="shared" si="242"/>
        <v>1065.1761517615178</v>
      </c>
      <c r="AL147" s="28">
        <f t="shared" si="242"/>
        <v>1187.5954434188036</v>
      </c>
      <c r="AM147" s="28">
        <f t="shared" si="242"/>
        <v>1177.6350431230139</v>
      </c>
      <c r="AN147" s="28">
        <f t="shared" si="242"/>
        <v>1238.7271341463415</v>
      </c>
      <c r="AO147" s="28">
        <f t="shared" si="242"/>
        <v>1170.488730194153</v>
      </c>
      <c r="AP147" s="28">
        <f t="shared" si="242"/>
        <v>1262.4077238550924</v>
      </c>
      <c r="AQ147" s="28">
        <f t="shared" si="242"/>
        <v>1277.1928234867705</v>
      </c>
      <c r="AR147" s="28">
        <f t="shared" si="242"/>
        <v>1222.7465667915108</v>
      </c>
      <c r="AS147" s="28">
        <f t="shared" ref="AS147:CA147" si="243">IFERROR(AS117/AS87,0)</f>
        <v>1283.1985940246045</v>
      </c>
      <c r="AT147" s="28">
        <f t="shared" si="243"/>
        <v>0</v>
      </c>
      <c r="AU147" s="28">
        <f t="shared" si="243"/>
        <v>1491.7232484606425</v>
      </c>
      <c r="AV147" s="28">
        <f t="shared" si="243"/>
        <v>1429.6765498652289</v>
      </c>
      <c r="AW147" s="28">
        <f t="shared" si="243"/>
        <v>1455.3433064825467</v>
      </c>
      <c r="AX147" s="28">
        <f t="shared" si="243"/>
        <v>1446.4760522496372</v>
      </c>
      <c r="AY147" s="28">
        <f t="shared" si="243"/>
        <v>1392.2960725075527</v>
      </c>
      <c r="AZ147" s="28">
        <f t="shared" si="243"/>
        <v>1508.6089108910892</v>
      </c>
      <c r="BA147" s="28">
        <f t="shared" si="243"/>
        <v>1543.0585980284775</v>
      </c>
      <c r="BB147" s="28">
        <f t="shared" si="243"/>
        <v>1496.6494978109711</v>
      </c>
      <c r="BC147" s="28">
        <f t="shared" si="243"/>
        <v>1509.3998461143883</v>
      </c>
      <c r="BD147" s="28">
        <f t="shared" si="243"/>
        <v>1626.2672413793102</v>
      </c>
      <c r="BE147" s="28">
        <f t="shared" si="243"/>
        <v>1606.091719272187</v>
      </c>
      <c r="BF147" s="28">
        <f t="shared" si="243"/>
        <v>1551.8600616808019</v>
      </c>
      <c r="BG147" s="28">
        <f t="shared" si="243"/>
        <v>1589.7352614015572</v>
      </c>
      <c r="BH147" s="28">
        <f t="shared" si="243"/>
        <v>1527.2914501653283</v>
      </c>
      <c r="BI147" s="28">
        <f t="shared" si="243"/>
        <v>1550.4705364995605</v>
      </c>
      <c r="BJ147" s="28">
        <f t="shared" si="243"/>
        <v>1569.1176470588236</v>
      </c>
      <c r="BK147" s="28">
        <f t="shared" si="243"/>
        <v>1559.7953676635934</v>
      </c>
      <c r="BL147" s="28">
        <f t="shared" si="243"/>
        <v>1592.1863354037266</v>
      </c>
      <c r="BM147" s="28">
        <f t="shared" si="243"/>
        <v>1621.0362173038232</v>
      </c>
      <c r="BN147" s="28">
        <f t="shared" si="243"/>
        <v>1580.1084430673893</v>
      </c>
      <c r="BO147" s="28">
        <f t="shared" si="243"/>
        <v>1608.4264215735784</v>
      </c>
      <c r="BP147" s="28">
        <f t="shared" si="243"/>
        <v>1664.9849548645939</v>
      </c>
      <c r="BQ147" s="28">
        <f t="shared" si="243"/>
        <v>1645.0407830342576</v>
      </c>
      <c r="BR147" s="28">
        <f t="shared" si="243"/>
        <v>1675.2812293655077</v>
      </c>
      <c r="BS147" s="28">
        <f t="shared" si="243"/>
        <v>1752.5914315569489</v>
      </c>
      <c r="BT147" s="28">
        <f t="shared" si="243"/>
        <v>1792.6547406082291</v>
      </c>
      <c r="BU147" s="28">
        <f t="shared" si="243"/>
        <v>2010.1412639405205</v>
      </c>
      <c r="BV147" s="28">
        <f t="shared" si="243"/>
        <v>1812.1788919839057</v>
      </c>
      <c r="BW147" s="28">
        <f t="shared" si="243"/>
        <v>1792.8824907934384</v>
      </c>
      <c r="BX147" s="28">
        <f t="shared" si="243"/>
        <v>1931.9349251515525</v>
      </c>
      <c r="BY147" s="28">
        <f t="shared" si="243"/>
        <v>1811.7527509544122</v>
      </c>
      <c r="BZ147" s="28">
        <f t="shared" si="243"/>
        <v>1788.921867072552</v>
      </c>
      <c r="CA147" s="28">
        <f t="shared" si="243"/>
        <v>1981.2086609259957</v>
      </c>
      <c r="CB147" s="28">
        <f t="shared" ref="CB147:CC147" si="244">IFERROR(CB117/CB87,0)</f>
        <v>1799.8156244060062</v>
      </c>
      <c r="CC147" s="28">
        <f t="shared" si="244"/>
        <v>1896.0125349463733</v>
      </c>
    </row>
    <row r="148" spans="1:81" x14ac:dyDescent="0.3">
      <c r="A148" s="20" t="s">
        <v>582</v>
      </c>
      <c r="B148" s="19" t="s">
        <v>421</v>
      </c>
      <c r="C148" s="12">
        <f>G148+H148+I148+F148+E148+D148</f>
        <v>0</v>
      </c>
      <c r="D148" s="12">
        <f>SUM(M148:Q148)</f>
        <v>0</v>
      </c>
      <c r="E148" s="12">
        <f>SUM(R148:AC148)</f>
        <v>0</v>
      </c>
      <c r="F148" s="12">
        <f>SUM(AD148:AO148)</f>
        <v>0</v>
      </c>
      <c r="G148" s="61">
        <f>IFERROR(AVERAGEIF(AP148:BA148,"&gt;0"),0)</f>
        <v>0</v>
      </c>
      <c r="H148" s="61">
        <f>IFERROR(AVERAGEIF(BB148:BM148,"&gt;0"),0)</f>
        <v>0</v>
      </c>
      <c r="I148" s="61">
        <f>IFERROR(AVERAGEIF(BN148:BY148,"&gt;0"),0)</f>
        <v>0</v>
      </c>
      <c r="J148" s="61">
        <f>IFERROR(AVERAGEIF(BZ148:CK148,"&gt;0"),0)</f>
        <v>0</v>
      </c>
      <c r="K148" s="61"/>
      <c r="L148" s="61"/>
      <c r="M148" s="28">
        <f t="shared" ref="M148:AR148" si="245">IFERROR(M118/M88,0)</f>
        <v>0</v>
      </c>
      <c r="N148" s="28">
        <f t="shared" si="245"/>
        <v>0</v>
      </c>
      <c r="O148" s="28">
        <f t="shared" si="245"/>
        <v>0</v>
      </c>
      <c r="P148" s="28">
        <f t="shared" si="245"/>
        <v>0</v>
      </c>
      <c r="Q148" s="28">
        <f t="shared" si="245"/>
        <v>0</v>
      </c>
      <c r="R148" s="28">
        <f t="shared" si="245"/>
        <v>0</v>
      </c>
      <c r="S148" s="28">
        <f t="shared" si="245"/>
        <v>0</v>
      </c>
      <c r="T148" s="28">
        <f t="shared" si="245"/>
        <v>0</v>
      </c>
      <c r="U148" s="28">
        <f t="shared" si="245"/>
        <v>0</v>
      </c>
      <c r="V148" s="28">
        <f t="shared" si="245"/>
        <v>0</v>
      </c>
      <c r="W148" s="28">
        <f t="shared" si="245"/>
        <v>0</v>
      </c>
      <c r="X148" s="28">
        <f t="shared" si="245"/>
        <v>0</v>
      </c>
      <c r="Y148" s="28">
        <f t="shared" si="245"/>
        <v>0</v>
      </c>
      <c r="Z148" s="28">
        <f t="shared" si="245"/>
        <v>0</v>
      </c>
      <c r="AA148" s="28">
        <f t="shared" si="245"/>
        <v>0</v>
      </c>
      <c r="AB148" s="28">
        <f t="shared" si="245"/>
        <v>0</v>
      </c>
      <c r="AC148" s="28">
        <f t="shared" si="245"/>
        <v>0</v>
      </c>
      <c r="AD148" s="28">
        <f t="shared" si="245"/>
        <v>0</v>
      </c>
      <c r="AE148" s="28">
        <f t="shared" si="245"/>
        <v>0</v>
      </c>
      <c r="AF148" s="28">
        <f t="shared" si="245"/>
        <v>0</v>
      </c>
      <c r="AG148" s="28">
        <f t="shared" si="245"/>
        <v>0</v>
      </c>
      <c r="AH148" s="28">
        <f t="shared" si="245"/>
        <v>0</v>
      </c>
      <c r="AI148" s="28">
        <f t="shared" si="245"/>
        <v>0</v>
      </c>
      <c r="AJ148" s="28">
        <f t="shared" si="245"/>
        <v>0</v>
      </c>
      <c r="AK148" s="28">
        <f t="shared" si="245"/>
        <v>0</v>
      </c>
      <c r="AL148" s="28">
        <f t="shared" si="245"/>
        <v>0</v>
      </c>
      <c r="AM148" s="28">
        <f t="shared" si="245"/>
        <v>0</v>
      </c>
      <c r="AN148" s="28">
        <f t="shared" si="245"/>
        <v>0</v>
      </c>
      <c r="AO148" s="28">
        <f t="shared" si="245"/>
        <v>0</v>
      </c>
      <c r="AP148" s="28">
        <f t="shared" si="245"/>
        <v>0</v>
      </c>
      <c r="AQ148" s="28">
        <f t="shared" si="245"/>
        <v>0</v>
      </c>
      <c r="AR148" s="28">
        <f t="shared" si="245"/>
        <v>0</v>
      </c>
      <c r="AS148" s="28">
        <f t="shared" ref="AS148:CA148" si="246">IFERROR(AS118/AS88,0)</f>
        <v>0</v>
      </c>
      <c r="AT148" s="28">
        <f t="shared" si="246"/>
        <v>0</v>
      </c>
      <c r="AU148" s="28">
        <f t="shared" si="246"/>
        <v>0</v>
      </c>
      <c r="AV148" s="28">
        <f t="shared" si="246"/>
        <v>0</v>
      </c>
      <c r="AW148" s="28">
        <f t="shared" si="246"/>
        <v>0</v>
      </c>
      <c r="AX148" s="28">
        <f t="shared" si="246"/>
        <v>0</v>
      </c>
      <c r="AY148" s="28">
        <f t="shared" si="246"/>
        <v>0</v>
      </c>
      <c r="AZ148" s="28">
        <f t="shared" si="246"/>
        <v>0</v>
      </c>
      <c r="BA148" s="28">
        <f t="shared" si="246"/>
        <v>0</v>
      </c>
      <c r="BB148" s="28">
        <f t="shared" si="246"/>
        <v>0</v>
      </c>
      <c r="BC148" s="28">
        <f t="shared" si="246"/>
        <v>0</v>
      </c>
      <c r="BD148" s="28">
        <f t="shared" si="246"/>
        <v>0</v>
      </c>
      <c r="BE148" s="28">
        <f t="shared" si="246"/>
        <v>0</v>
      </c>
      <c r="BF148" s="28">
        <f t="shared" si="246"/>
        <v>0</v>
      </c>
      <c r="BG148" s="28">
        <f t="shared" si="246"/>
        <v>0</v>
      </c>
      <c r="BH148" s="28">
        <f t="shared" si="246"/>
        <v>0</v>
      </c>
      <c r="BI148" s="28">
        <f t="shared" si="246"/>
        <v>0</v>
      </c>
      <c r="BJ148" s="28">
        <f t="shared" si="246"/>
        <v>0</v>
      </c>
      <c r="BK148" s="28">
        <f t="shared" si="246"/>
        <v>0</v>
      </c>
      <c r="BL148" s="28">
        <f t="shared" si="246"/>
        <v>0</v>
      </c>
      <c r="BM148" s="28">
        <f t="shared" si="246"/>
        <v>0</v>
      </c>
      <c r="BN148" s="28">
        <f t="shared" si="246"/>
        <v>0</v>
      </c>
      <c r="BO148" s="28">
        <f t="shared" si="246"/>
        <v>0</v>
      </c>
      <c r="BP148" s="28">
        <f t="shared" si="246"/>
        <v>0</v>
      </c>
      <c r="BQ148" s="28">
        <f t="shared" si="246"/>
        <v>0</v>
      </c>
      <c r="BR148" s="28">
        <f t="shared" si="246"/>
        <v>0</v>
      </c>
      <c r="BS148" s="28">
        <f t="shared" si="246"/>
        <v>0</v>
      </c>
      <c r="BT148" s="28">
        <f t="shared" si="246"/>
        <v>0</v>
      </c>
      <c r="BU148" s="28">
        <f t="shared" si="246"/>
        <v>0</v>
      </c>
      <c r="BV148" s="28">
        <f t="shared" si="246"/>
        <v>0</v>
      </c>
      <c r="BW148" s="28">
        <f t="shared" si="246"/>
        <v>0</v>
      </c>
      <c r="BX148" s="28">
        <f t="shared" si="246"/>
        <v>0</v>
      </c>
      <c r="BY148" s="28">
        <f t="shared" si="246"/>
        <v>0</v>
      </c>
      <c r="BZ148" s="28">
        <f t="shared" si="246"/>
        <v>0</v>
      </c>
      <c r="CA148" s="28">
        <f t="shared" si="246"/>
        <v>0</v>
      </c>
      <c r="CB148" s="28">
        <f t="shared" ref="CB148:CC148" si="247">IFERROR(CB118/CB88,0)</f>
        <v>0</v>
      </c>
      <c r="CC148" s="28">
        <f t="shared" si="247"/>
        <v>0</v>
      </c>
    </row>
    <row r="149" spans="1:81" x14ac:dyDescent="0.3">
      <c r="A149" s="20" t="s">
        <v>582</v>
      </c>
      <c r="B149" s="19" t="s">
        <v>413</v>
      </c>
      <c r="C149" s="12">
        <f>G149+H149+I149+F149+E149+D149</f>
        <v>24226.607142857145</v>
      </c>
      <c r="D149" s="12">
        <f>SUM(M149:Q149)</f>
        <v>0</v>
      </c>
      <c r="E149" s="12">
        <f>SUM(R149:AC149)</f>
        <v>0</v>
      </c>
      <c r="F149" s="12">
        <f>SUM(AD149:AO149)</f>
        <v>0</v>
      </c>
      <c r="G149" s="61">
        <f>IFERROR(AVERAGEIF(AP149:BA149,"&gt;0"),0)</f>
        <v>8101.1904761904761</v>
      </c>
      <c r="H149" s="61">
        <f>IFERROR(AVERAGEIF(BB149:BM149,"&gt;0"),0)</f>
        <v>8135.416666666667</v>
      </c>
      <c r="I149" s="61">
        <f>IFERROR(AVERAGEIF(BN149:BY149,"&gt;0"),0)</f>
        <v>7990</v>
      </c>
      <c r="J149" s="61">
        <f>IFERROR(AVERAGEIF(BZ149:CK149,"&gt;0"),0)</f>
        <v>0</v>
      </c>
      <c r="K149" s="61"/>
      <c r="L149" s="61"/>
      <c r="M149" s="28">
        <f t="shared" ref="M149:AR149" si="248">IFERROR(M119/M59,0)</f>
        <v>0</v>
      </c>
      <c r="N149" s="28">
        <f t="shared" si="248"/>
        <v>0</v>
      </c>
      <c r="O149" s="28">
        <f t="shared" si="248"/>
        <v>0</v>
      </c>
      <c r="P149" s="28">
        <f t="shared" si="248"/>
        <v>0</v>
      </c>
      <c r="Q149" s="28">
        <f t="shared" si="248"/>
        <v>0</v>
      </c>
      <c r="R149" s="28">
        <f t="shared" si="248"/>
        <v>0</v>
      </c>
      <c r="S149" s="28">
        <f t="shared" si="248"/>
        <v>0</v>
      </c>
      <c r="T149" s="28">
        <f t="shared" si="248"/>
        <v>0</v>
      </c>
      <c r="U149" s="28">
        <f t="shared" si="248"/>
        <v>0</v>
      </c>
      <c r="V149" s="28">
        <f t="shared" si="248"/>
        <v>0</v>
      </c>
      <c r="W149" s="28">
        <f t="shared" si="248"/>
        <v>0</v>
      </c>
      <c r="X149" s="28">
        <f t="shared" si="248"/>
        <v>0</v>
      </c>
      <c r="Y149" s="28">
        <f t="shared" si="248"/>
        <v>0</v>
      </c>
      <c r="Z149" s="28">
        <f t="shared" si="248"/>
        <v>0</v>
      </c>
      <c r="AA149" s="28">
        <f t="shared" si="248"/>
        <v>0</v>
      </c>
      <c r="AB149" s="28">
        <f t="shared" si="248"/>
        <v>0</v>
      </c>
      <c r="AC149" s="28">
        <f t="shared" si="248"/>
        <v>0</v>
      </c>
      <c r="AD149" s="28">
        <f t="shared" si="248"/>
        <v>0</v>
      </c>
      <c r="AE149" s="28">
        <f t="shared" si="248"/>
        <v>0</v>
      </c>
      <c r="AF149" s="28">
        <f t="shared" si="248"/>
        <v>0</v>
      </c>
      <c r="AG149" s="28">
        <f t="shared" si="248"/>
        <v>0</v>
      </c>
      <c r="AH149" s="28">
        <f t="shared" si="248"/>
        <v>0</v>
      </c>
      <c r="AI149" s="28">
        <f t="shared" si="248"/>
        <v>0</v>
      </c>
      <c r="AJ149" s="28">
        <f t="shared" si="248"/>
        <v>0</v>
      </c>
      <c r="AK149" s="28">
        <f t="shared" si="248"/>
        <v>0</v>
      </c>
      <c r="AL149" s="28">
        <f t="shared" si="248"/>
        <v>0</v>
      </c>
      <c r="AM149" s="28">
        <f t="shared" si="248"/>
        <v>0</v>
      </c>
      <c r="AN149" s="28">
        <f t="shared" si="248"/>
        <v>0</v>
      </c>
      <c r="AO149" s="28">
        <f t="shared" si="248"/>
        <v>0</v>
      </c>
      <c r="AP149" s="28">
        <f t="shared" si="248"/>
        <v>0</v>
      </c>
      <c r="AQ149" s="28">
        <f t="shared" si="248"/>
        <v>0</v>
      </c>
      <c r="AR149" s="28">
        <f t="shared" si="248"/>
        <v>0</v>
      </c>
      <c r="AS149" s="28">
        <f t="shared" ref="AS149:CA149" si="249">IFERROR(AS119/AS59,0)</f>
        <v>8000</v>
      </c>
      <c r="AT149" s="28">
        <f t="shared" si="249"/>
        <v>8357.1428571428569</v>
      </c>
      <c r="AU149" s="28">
        <f t="shared" si="249"/>
        <v>8000</v>
      </c>
      <c r="AV149" s="28">
        <f t="shared" si="249"/>
        <v>0</v>
      </c>
      <c r="AW149" s="28">
        <f t="shared" si="249"/>
        <v>8000</v>
      </c>
      <c r="AX149" s="28">
        <f t="shared" si="249"/>
        <v>8250</v>
      </c>
      <c r="AY149" s="28">
        <f t="shared" si="249"/>
        <v>8000</v>
      </c>
      <c r="AZ149" s="28">
        <f t="shared" si="249"/>
        <v>0</v>
      </c>
      <c r="BA149" s="28">
        <f t="shared" si="249"/>
        <v>0</v>
      </c>
      <c r="BB149" s="28">
        <f t="shared" si="249"/>
        <v>8250</v>
      </c>
      <c r="BC149" s="28">
        <f t="shared" si="249"/>
        <v>0</v>
      </c>
      <c r="BD149" s="28">
        <f t="shared" si="249"/>
        <v>0</v>
      </c>
      <c r="BE149" s="28">
        <f t="shared" si="249"/>
        <v>8166.666666666667</v>
      </c>
      <c r="BF149" s="28">
        <f t="shared" si="249"/>
        <v>8000</v>
      </c>
      <c r="BG149" s="28">
        <f t="shared" si="249"/>
        <v>8125</v>
      </c>
      <c r="BH149" s="28">
        <f t="shared" si="249"/>
        <v>0</v>
      </c>
      <c r="BI149" s="28">
        <f t="shared" si="249"/>
        <v>0</v>
      </c>
      <c r="BJ149" s="28">
        <f t="shared" si="249"/>
        <v>0</v>
      </c>
      <c r="BK149" s="28">
        <f t="shared" si="249"/>
        <v>0</v>
      </c>
      <c r="BL149" s="28">
        <f t="shared" si="249"/>
        <v>0</v>
      </c>
      <c r="BM149" s="28">
        <f t="shared" si="249"/>
        <v>0</v>
      </c>
      <c r="BN149" s="28">
        <f t="shared" si="249"/>
        <v>0</v>
      </c>
      <c r="BO149" s="28">
        <f t="shared" si="249"/>
        <v>0</v>
      </c>
      <c r="BP149" s="28">
        <f t="shared" si="249"/>
        <v>7990</v>
      </c>
      <c r="BQ149" s="28">
        <f t="shared" si="249"/>
        <v>0</v>
      </c>
      <c r="BR149" s="28">
        <f t="shared" si="249"/>
        <v>0</v>
      </c>
      <c r="BS149" s="28">
        <f t="shared" si="249"/>
        <v>0</v>
      </c>
      <c r="BT149" s="28">
        <f t="shared" si="249"/>
        <v>0</v>
      </c>
      <c r="BU149" s="28">
        <f t="shared" si="249"/>
        <v>0</v>
      </c>
      <c r="BV149" s="28">
        <f t="shared" si="249"/>
        <v>0</v>
      </c>
      <c r="BW149" s="28">
        <f t="shared" si="249"/>
        <v>0</v>
      </c>
      <c r="BX149" s="28">
        <f t="shared" si="249"/>
        <v>0</v>
      </c>
      <c r="BY149" s="28">
        <f t="shared" si="249"/>
        <v>0</v>
      </c>
      <c r="BZ149" s="28">
        <f t="shared" si="249"/>
        <v>0</v>
      </c>
      <c r="CA149" s="28">
        <f t="shared" si="249"/>
        <v>0</v>
      </c>
      <c r="CB149" s="28">
        <f t="shared" ref="CB149:CC149" si="250">IFERROR(CB119/CB59,0)</f>
        <v>0</v>
      </c>
      <c r="CC149" s="28">
        <f t="shared" si="250"/>
        <v>0</v>
      </c>
    </row>
    <row r="150" spans="1:81" x14ac:dyDescent="0.3">
      <c r="A150" s="20" t="s">
        <v>582</v>
      </c>
      <c r="B150" s="19" t="s">
        <v>5</v>
      </c>
      <c r="C150" s="12">
        <f>G150+H150+I150+F150+E150+D150</f>
        <v>0</v>
      </c>
      <c r="D150" s="12">
        <f>SUM(M150:Q150)</f>
        <v>0</v>
      </c>
      <c r="E150" s="12">
        <f>SUM(R150:AC150)</f>
        <v>0</v>
      </c>
      <c r="F150" s="12">
        <f>SUM(AD150:AO150)</f>
        <v>0</v>
      </c>
      <c r="G150" s="61">
        <f>IFERROR(AVERAGEIF(AP150:BA150,"&gt;0"),0)</f>
        <v>0</v>
      </c>
      <c r="H150" s="61">
        <f>IFERROR(AVERAGEIF(BB150:BM150,"&gt;0"),0)</f>
        <v>0</v>
      </c>
      <c r="I150" s="61">
        <f>IFERROR(AVERAGEIF(BN150:BY150,"&gt;0"),0)</f>
        <v>0</v>
      </c>
      <c r="J150" s="61">
        <f>IFERROR(AVERAGEIF(BZ150:CK150,"&gt;0"),0)</f>
        <v>0</v>
      </c>
      <c r="K150" s="61"/>
      <c r="L150" s="61"/>
      <c r="M150" s="28">
        <f t="shared" ref="M150:AR150" si="251">IFERROR(M120/M60,0)</f>
        <v>0</v>
      </c>
      <c r="N150" s="28">
        <f t="shared" si="251"/>
        <v>0</v>
      </c>
      <c r="O150" s="28">
        <f t="shared" si="251"/>
        <v>0</v>
      </c>
      <c r="P150" s="28">
        <f t="shared" si="251"/>
        <v>0</v>
      </c>
      <c r="Q150" s="28">
        <f t="shared" si="251"/>
        <v>0</v>
      </c>
      <c r="R150" s="28">
        <f t="shared" si="251"/>
        <v>0</v>
      </c>
      <c r="S150" s="28">
        <f t="shared" si="251"/>
        <v>0</v>
      </c>
      <c r="T150" s="28">
        <f t="shared" si="251"/>
        <v>0</v>
      </c>
      <c r="U150" s="28">
        <f t="shared" si="251"/>
        <v>0</v>
      </c>
      <c r="V150" s="28">
        <f t="shared" si="251"/>
        <v>0</v>
      </c>
      <c r="W150" s="28">
        <f t="shared" si="251"/>
        <v>0</v>
      </c>
      <c r="X150" s="28">
        <f t="shared" si="251"/>
        <v>0</v>
      </c>
      <c r="Y150" s="28">
        <f t="shared" si="251"/>
        <v>0</v>
      </c>
      <c r="Z150" s="28">
        <f t="shared" si="251"/>
        <v>0</v>
      </c>
      <c r="AA150" s="28">
        <f t="shared" si="251"/>
        <v>0</v>
      </c>
      <c r="AB150" s="28">
        <f t="shared" si="251"/>
        <v>0</v>
      </c>
      <c r="AC150" s="28">
        <f t="shared" si="251"/>
        <v>0</v>
      </c>
      <c r="AD150" s="28">
        <f t="shared" si="251"/>
        <v>0</v>
      </c>
      <c r="AE150" s="28">
        <f t="shared" si="251"/>
        <v>0</v>
      </c>
      <c r="AF150" s="28">
        <f t="shared" si="251"/>
        <v>0</v>
      </c>
      <c r="AG150" s="28">
        <f t="shared" si="251"/>
        <v>0</v>
      </c>
      <c r="AH150" s="28">
        <f t="shared" si="251"/>
        <v>0</v>
      </c>
      <c r="AI150" s="28">
        <f t="shared" si="251"/>
        <v>0</v>
      </c>
      <c r="AJ150" s="28">
        <f t="shared" si="251"/>
        <v>0</v>
      </c>
      <c r="AK150" s="28">
        <f t="shared" si="251"/>
        <v>0</v>
      </c>
      <c r="AL150" s="28">
        <f t="shared" si="251"/>
        <v>0</v>
      </c>
      <c r="AM150" s="28">
        <f t="shared" si="251"/>
        <v>0</v>
      </c>
      <c r="AN150" s="28">
        <f t="shared" si="251"/>
        <v>0</v>
      </c>
      <c r="AO150" s="28">
        <f t="shared" si="251"/>
        <v>0</v>
      </c>
      <c r="AP150" s="28">
        <f t="shared" si="251"/>
        <v>0</v>
      </c>
      <c r="AQ150" s="28">
        <f t="shared" si="251"/>
        <v>0</v>
      </c>
      <c r="AR150" s="28">
        <f t="shared" si="251"/>
        <v>0</v>
      </c>
      <c r="AS150" s="28">
        <f t="shared" ref="AS150:CA150" si="252">IFERROR(AS120/AS60,0)</f>
        <v>0</v>
      </c>
      <c r="AT150" s="28">
        <f t="shared" si="252"/>
        <v>0</v>
      </c>
      <c r="AU150" s="28">
        <f t="shared" si="252"/>
        <v>0</v>
      </c>
      <c r="AV150" s="28">
        <f t="shared" si="252"/>
        <v>0</v>
      </c>
      <c r="AW150" s="28">
        <f t="shared" si="252"/>
        <v>0</v>
      </c>
      <c r="AX150" s="28">
        <f t="shared" si="252"/>
        <v>0</v>
      </c>
      <c r="AY150" s="28">
        <f t="shared" si="252"/>
        <v>0</v>
      </c>
      <c r="AZ150" s="28">
        <f t="shared" si="252"/>
        <v>0</v>
      </c>
      <c r="BA150" s="28">
        <f t="shared" si="252"/>
        <v>0</v>
      </c>
      <c r="BB150" s="28">
        <f t="shared" si="252"/>
        <v>0</v>
      </c>
      <c r="BC150" s="28">
        <f t="shared" si="252"/>
        <v>0</v>
      </c>
      <c r="BD150" s="28">
        <f t="shared" si="252"/>
        <v>0</v>
      </c>
      <c r="BE150" s="28">
        <f t="shared" si="252"/>
        <v>0</v>
      </c>
      <c r="BF150" s="28">
        <f t="shared" si="252"/>
        <v>0</v>
      </c>
      <c r="BG150" s="28">
        <f t="shared" si="252"/>
        <v>0</v>
      </c>
      <c r="BH150" s="28">
        <f t="shared" si="252"/>
        <v>0</v>
      </c>
      <c r="BI150" s="28">
        <f t="shared" si="252"/>
        <v>0</v>
      </c>
      <c r="BJ150" s="28">
        <f t="shared" si="252"/>
        <v>0</v>
      </c>
      <c r="BK150" s="28">
        <f t="shared" si="252"/>
        <v>0</v>
      </c>
      <c r="BL150" s="28">
        <f t="shared" si="252"/>
        <v>0</v>
      </c>
      <c r="BM150" s="28">
        <f t="shared" si="252"/>
        <v>0</v>
      </c>
      <c r="BN150" s="28">
        <f t="shared" si="252"/>
        <v>0</v>
      </c>
      <c r="BO150" s="28">
        <f t="shared" si="252"/>
        <v>0</v>
      </c>
      <c r="BP150" s="28">
        <f t="shared" si="252"/>
        <v>0</v>
      </c>
      <c r="BQ150" s="28">
        <f t="shared" si="252"/>
        <v>0</v>
      </c>
      <c r="BR150" s="28">
        <f t="shared" si="252"/>
        <v>0</v>
      </c>
      <c r="BS150" s="28">
        <f t="shared" si="252"/>
        <v>0</v>
      </c>
      <c r="BT150" s="28">
        <f t="shared" si="252"/>
        <v>0</v>
      </c>
      <c r="BU150" s="28">
        <f t="shared" si="252"/>
        <v>0</v>
      </c>
      <c r="BV150" s="28">
        <f t="shared" si="252"/>
        <v>0</v>
      </c>
      <c r="BW150" s="28">
        <f t="shared" si="252"/>
        <v>0</v>
      </c>
      <c r="BX150" s="28">
        <f t="shared" si="252"/>
        <v>0</v>
      </c>
      <c r="BY150" s="28">
        <f t="shared" si="252"/>
        <v>0</v>
      </c>
      <c r="BZ150" s="28">
        <f t="shared" si="252"/>
        <v>0</v>
      </c>
      <c r="CA150" s="28">
        <f t="shared" si="252"/>
        <v>0</v>
      </c>
      <c r="CB150" s="28">
        <f t="shared" ref="CB150:CC150" si="253">IFERROR(CB120/CB60,0)</f>
        <v>0</v>
      </c>
      <c r="CC150" s="28">
        <f t="shared" si="253"/>
        <v>0</v>
      </c>
    </row>
    <row r="151" spans="1:81" x14ac:dyDescent="0.3">
      <c r="A151" s="20" t="s">
        <v>582</v>
      </c>
      <c r="B151" s="19" t="s">
        <v>1</v>
      </c>
      <c r="C151" s="12">
        <f>G151+H151+I151+F151+E151+D151</f>
        <v>0</v>
      </c>
      <c r="D151" s="12">
        <f>SUM(M151:Q151)</f>
        <v>0</v>
      </c>
      <c r="E151" s="12">
        <f>SUM(R151:AC151)</f>
        <v>0</v>
      </c>
      <c r="F151" s="12">
        <f>SUM(AD151:AO151)</f>
        <v>0</v>
      </c>
      <c r="G151" s="61">
        <f>IFERROR(AVERAGEIF(AP151:BA151,"&gt;0"),0)</f>
        <v>0</v>
      </c>
      <c r="H151" s="61">
        <f>IFERROR(AVERAGEIF(BB151:BM151,"&gt;0"),0)</f>
        <v>0</v>
      </c>
      <c r="I151" s="61">
        <f>IFERROR(AVERAGEIF(BN151:BY151,"&gt;0"),0)</f>
        <v>0</v>
      </c>
      <c r="J151" s="61">
        <f>IFERROR(AVERAGEIF(BZ151:CK151,"&gt;0"),0)</f>
        <v>0</v>
      </c>
      <c r="K151" s="61"/>
      <c r="L151" s="61"/>
      <c r="M151" s="28">
        <f t="shared" ref="M151:AR151" si="254">IFERROR(M121/M91,0)</f>
        <v>0</v>
      </c>
      <c r="N151" s="28">
        <f t="shared" si="254"/>
        <v>0</v>
      </c>
      <c r="O151" s="28">
        <f t="shared" si="254"/>
        <v>0</v>
      </c>
      <c r="P151" s="28">
        <f t="shared" si="254"/>
        <v>0</v>
      </c>
      <c r="Q151" s="28">
        <f t="shared" si="254"/>
        <v>0</v>
      </c>
      <c r="R151" s="28">
        <f t="shared" si="254"/>
        <v>0</v>
      </c>
      <c r="S151" s="28">
        <f t="shared" si="254"/>
        <v>0</v>
      </c>
      <c r="T151" s="28">
        <f t="shared" si="254"/>
        <v>0</v>
      </c>
      <c r="U151" s="28">
        <f t="shared" si="254"/>
        <v>0</v>
      </c>
      <c r="V151" s="28">
        <f t="shared" si="254"/>
        <v>0</v>
      </c>
      <c r="W151" s="28">
        <f t="shared" si="254"/>
        <v>0</v>
      </c>
      <c r="X151" s="28">
        <f t="shared" si="254"/>
        <v>0</v>
      </c>
      <c r="Y151" s="28">
        <f t="shared" si="254"/>
        <v>0</v>
      </c>
      <c r="Z151" s="28">
        <f t="shared" si="254"/>
        <v>0</v>
      </c>
      <c r="AA151" s="28">
        <f t="shared" si="254"/>
        <v>0</v>
      </c>
      <c r="AB151" s="28">
        <f t="shared" si="254"/>
        <v>0</v>
      </c>
      <c r="AC151" s="28">
        <f t="shared" si="254"/>
        <v>0</v>
      </c>
      <c r="AD151" s="28">
        <f t="shared" si="254"/>
        <v>0</v>
      </c>
      <c r="AE151" s="28">
        <f t="shared" si="254"/>
        <v>0</v>
      </c>
      <c r="AF151" s="28">
        <f t="shared" si="254"/>
        <v>0</v>
      </c>
      <c r="AG151" s="28">
        <f t="shared" si="254"/>
        <v>0</v>
      </c>
      <c r="AH151" s="28">
        <f t="shared" si="254"/>
        <v>0</v>
      </c>
      <c r="AI151" s="28">
        <f t="shared" si="254"/>
        <v>0</v>
      </c>
      <c r="AJ151" s="28">
        <f t="shared" si="254"/>
        <v>0</v>
      </c>
      <c r="AK151" s="28">
        <f t="shared" si="254"/>
        <v>0</v>
      </c>
      <c r="AL151" s="28">
        <f t="shared" si="254"/>
        <v>0</v>
      </c>
      <c r="AM151" s="28">
        <f t="shared" si="254"/>
        <v>0</v>
      </c>
      <c r="AN151" s="28">
        <f t="shared" si="254"/>
        <v>0</v>
      </c>
      <c r="AO151" s="28">
        <f t="shared" si="254"/>
        <v>0</v>
      </c>
      <c r="AP151" s="28">
        <f t="shared" si="254"/>
        <v>0</v>
      </c>
      <c r="AQ151" s="28">
        <f t="shared" si="254"/>
        <v>0</v>
      </c>
      <c r="AR151" s="28">
        <f t="shared" si="254"/>
        <v>0</v>
      </c>
      <c r="AS151" s="28">
        <f t="shared" ref="AS151:CA151" si="255">IFERROR(AS121/AS91,0)</f>
        <v>0</v>
      </c>
      <c r="AT151" s="28">
        <f t="shared" si="255"/>
        <v>0</v>
      </c>
      <c r="AU151" s="28">
        <f t="shared" si="255"/>
        <v>0</v>
      </c>
      <c r="AV151" s="28">
        <f t="shared" si="255"/>
        <v>0</v>
      </c>
      <c r="AW151" s="28">
        <f t="shared" si="255"/>
        <v>0</v>
      </c>
      <c r="AX151" s="28">
        <f t="shared" si="255"/>
        <v>0</v>
      </c>
      <c r="AY151" s="28">
        <f t="shared" si="255"/>
        <v>0</v>
      </c>
      <c r="AZ151" s="28">
        <f t="shared" si="255"/>
        <v>0</v>
      </c>
      <c r="BA151" s="28">
        <f t="shared" si="255"/>
        <v>0</v>
      </c>
      <c r="BB151" s="28">
        <f t="shared" si="255"/>
        <v>0</v>
      </c>
      <c r="BC151" s="28">
        <f t="shared" si="255"/>
        <v>0</v>
      </c>
      <c r="BD151" s="28">
        <f t="shared" si="255"/>
        <v>0</v>
      </c>
      <c r="BE151" s="28">
        <f t="shared" si="255"/>
        <v>0</v>
      </c>
      <c r="BF151" s="28">
        <f t="shared" si="255"/>
        <v>0</v>
      </c>
      <c r="BG151" s="28">
        <f t="shared" si="255"/>
        <v>0</v>
      </c>
      <c r="BH151" s="28">
        <f t="shared" si="255"/>
        <v>0</v>
      </c>
      <c r="BI151" s="28">
        <f t="shared" si="255"/>
        <v>0</v>
      </c>
      <c r="BJ151" s="28">
        <f t="shared" si="255"/>
        <v>0</v>
      </c>
      <c r="BK151" s="28">
        <f t="shared" si="255"/>
        <v>0</v>
      </c>
      <c r="BL151" s="28">
        <f t="shared" si="255"/>
        <v>0</v>
      </c>
      <c r="BM151" s="28">
        <f t="shared" si="255"/>
        <v>0</v>
      </c>
      <c r="BN151" s="28">
        <f t="shared" si="255"/>
        <v>0</v>
      </c>
      <c r="BO151" s="28">
        <f t="shared" si="255"/>
        <v>0</v>
      </c>
      <c r="BP151" s="28">
        <f t="shared" si="255"/>
        <v>0</v>
      </c>
      <c r="BQ151" s="28">
        <f t="shared" si="255"/>
        <v>0</v>
      </c>
      <c r="BR151" s="28">
        <f t="shared" si="255"/>
        <v>0</v>
      </c>
      <c r="BS151" s="28">
        <f t="shared" si="255"/>
        <v>0</v>
      </c>
      <c r="BT151" s="28">
        <f t="shared" si="255"/>
        <v>0</v>
      </c>
      <c r="BU151" s="28">
        <f t="shared" si="255"/>
        <v>0</v>
      </c>
      <c r="BV151" s="28">
        <f t="shared" si="255"/>
        <v>0</v>
      </c>
      <c r="BW151" s="28">
        <f t="shared" si="255"/>
        <v>0</v>
      </c>
      <c r="BX151" s="28">
        <f t="shared" si="255"/>
        <v>0</v>
      </c>
      <c r="BY151" s="28">
        <f t="shared" si="255"/>
        <v>0</v>
      </c>
      <c r="BZ151" s="28">
        <f t="shared" si="255"/>
        <v>0</v>
      </c>
      <c r="CA151" s="28">
        <f t="shared" si="255"/>
        <v>0</v>
      </c>
      <c r="CB151" s="28">
        <f t="shared" ref="CB151:CC151" si="256">IFERROR(CB121/CB91,0)</f>
        <v>0</v>
      </c>
      <c r="CC151" s="28">
        <f t="shared" si="256"/>
        <v>0</v>
      </c>
    </row>
    <row r="152" spans="1:81" x14ac:dyDescent="0.3">
      <c r="A152" s="18" t="s">
        <v>1679</v>
      </c>
      <c r="B152" s="18" t="s">
        <v>414</v>
      </c>
      <c r="C152" s="11">
        <f t="shared" ref="C152:L152" si="257">SUM(C153:C157)</f>
        <v>17</v>
      </c>
      <c r="D152" s="11">
        <f t="shared" si="257"/>
        <v>0</v>
      </c>
      <c r="E152" s="11">
        <f t="shared" si="257"/>
        <v>0</v>
      </c>
      <c r="F152" s="11">
        <f t="shared" si="257"/>
        <v>0</v>
      </c>
      <c r="G152" s="11">
        <f t="shared" si="257"/>
        <v>0</v>
      </c>
      <c r="H152" s="11">
        <f t="shared" si="257"/>
        <v>17</v>
      </c>
      <c r="I152" s="11">
        <f t="shared" si="257"/>
        <v>0</v>
      </c>
      <c r="J152" s="11">
        <f t="shared" si="257"/>
        <v>0</v>
      </c>
      <c r="K152" s="11">
        <f t="shared" si="257"/>
        <v>-25</v>
      </c>
      <c r="L152" s="11">
        <f t="shared" si="257"/>
        <v>0</v>
      </c>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f t="shared" ref="AP152:CA152" si="258">SUM(AP153:AP157)</f>
        <v>-2</v>
      </c>
      <c r="AQ152" s="10">
        <f t="shared" si="258"/>
        <v>-2</v>
      </c>
      <c r="AR152" s="10">
        <f t="shared" si="258"/>
        <v>-2</v>
      </c>
      <c r="AS152" s="10">
        <f t="shared" si="258"/>
        <v>-2</v>
      </c>
      <c r="AT152" s="10">
        <f t="shared" si="258"/>
        <v>-2</v>
      </c>
      <c r="AU152" s="10">
        <f t="shared" si="258"/>
        <v>-2</v>
      </c>
      <c r="AV152" s="10">
        <f t="shared" si="258"/>
        <v>-2</v>
      </c>
      <c r="AW152" s="10">
        <f t="shared" si="258"/>
        <v>-2</v>
      </c>
      <c r="AX152" s="10">
        <f t="shared" si="258"/>
        <v>-2</v>
      </c>
      <c r="AY152" s="10">
        <f t="shared" si="258"/>
        <v>-2</v>
      </c>
      <c r="AZ152" s="10">
        <f t="shared" si="258"/>
        <v>-2</v>
      </c>
      <c r="BA152" s="10">
        <f t="shared" si="258"/>
        <v>-2</v>
      </c>
      <c r="BB152" s="10">
        <f t="shared" si="258"/>
        <v>-2</v>
      </c>
      <c r="BC152" s="10">
        <f t="shared" si="258"/>
        <v>-5</v>
      </c>
      <c r="BD152" s="10">
        <f t="shared" si="258"/>
        <v>-5</v>
      </c>
      <c r="BE152" s="10">
        <f t="shared" si="258"/>
        <v>-8</v>
      </c>
      <c r="BF152" s="10">
        <f t="shared" si="258"/>
        <v>6</v>
      </c>
      <c r="BG152" s="10">
        <f t="shared" si="258"/>
        <v>6</v>
      </c>
      <c r="BH152" s="10">
        <f t="shared" si="258"/>
        <v>5</v>
      </c>
      <c r="BI152" s="10">
        <f t="shared" si="258"/>
        <v>3</v>
      </c>
      <c r="BJ152" s="10">
        <f t="shared" si="258"/>
        <v>-3</v>
      </c>
      <c r="BK152" s="10">
        <f t="shared" si="258"/>
        <v>-3</v>
      </c>
      <c r="BL152" s="10">
        <f t="shared" si="258"/>
        <v>-5</v>
      </c>
      <c r="BM152" s="10">
        <f t="shared" si="258"/>
        <v>-8</v>
      </c>
      <c r="BN152" s="10">
        <f t="shared" si="258"/>
        <v>-11</v>
      </c>
      <c r="BO152" s="10">
        <f t="shared" si="258"/>
        <v>-11</v>
      </c>
      <c r="BP152" s="10">
        <f t="shared" si="258"/>
        <v>-13</v>
      </c>
      <c r="BQ152" s="10">
        <f t="shared" si="258"/>
        <v>-13</v>
      </c>
      <c r="BR152" s="10">
        <f t="shared" si="258"/>
        <v>-14</v>
      </c>
      <c r="BS152" s="10">
        <f t="shared" si="258"/>
        <v>-14</v>
      </c>
      <c r="BT152" s="10">
        <f t="shared" si="258"/>
        <v>-15</v>
      </c>
      <c r="BU152" s="10">
        <f t="shared" si="258"/>
        <v>-16</v>
      </c>
      <c r="BV152" s="10">
        <f t="shared" si="258"/>
        <v>-17</v>
      </c>
      <c r="BW152" s="10">
        <f t="shared" si="258"/>
        <v>-17</v>
      </c>
      <c r="BX152" s="10">
        <f t="shared" si="258"/>
        <v>-20</v>
      </c>
      <c r="BY152" s="10">
        <f t="shared" si="258"/>
        <v>-21</v>
      </c>
      <c r="BZ152" s="10">
        <f t="shared" si="258"/>
        <v>-22</v>
      </c>
      <c r="CA152" s="10">
        <f t="shared" si="258"/>
        <v>-23</v>
      </c>
      <c r="CB152" s="10">
        <f t="shared" ref="CB152:CC152" si="259">SUM(CB153:CB157)</f>
        <v>-25</v>
      </c>
      <c r="CC152" s="10">
        <f t="shared" si="259"/>
        <v>-25</v>
      </c>
    </row>
    <row r="153" spans="1:81" x14ac:dyDescent="0.3">
      <c r="A153" s="19" t="s">
        <v>1679</v>
      </c>
      <c r="B153" s="19" t="s">
        <v>412</v>
      </c>
      <c r="C153" s="12">
        <f>G153+H153+I153+F153+E153+D153</f>
        <v>0</v>
      </c>
      <c r="D153" s="12">
        <f>SUM(M153:Q153)</f>
        <v>0</v>
      </c>
      <c r="E153" s="12">
        <f>SUM(R153:AC153)</f>
        <v>0</v>
      </c>
      <c r="F153" s="12">
        <f>SUM(AD153:AO153)</f>
        <v>0</v>
      </c>
      <c r="G153" s="12">
        <f>COUNTIFS(LIST!$A:$A,REPORT!$B$152,LIST!$C:$C,REPORT!G$1,LIST!$F:$F,REPORT!$B153)</f>
        <v>0</v>
      </c>
      <c r="H153" s="12">
        <f>COUNTIFS(LIST!$A:$A,REPORT!$B$152,LIST!$C:$C,REPORT!H$1,LIST!$F:$F,REPORT!$B153)</f>
        <v>0</v>
      </c>
      <c r="I153" s="12">
        <f>COUNTIFS(LIST!$A:$A,REPORT!$B$152,LIST!$C:$C,REPORT!I$1,LIST!$F:$F,REPORT!$B153)</f>
        <v>0</v>
      </c>
      <c r="J153" s="12">
        <f>COUNTIFS(LIST!$A:$A,REPORT!$B$152,LIST!$C:$C,REPORT!J$1,LIST!$F:$F,REPORT!$B153)</f>
        <v>0</v>
      </c>
      <c r="K153" s="12" cm="1">
        <f t="array" ref="K153">INDEX(AP153:ABH153,1,COUNTA(AP153:ABH153))</f>
        <v>0</v>
      </c>
      <c r="L153" s="12">
        <f>COUNTIFS(LIST!$A:$A,REPORT!$B$152,LIST!$F:$F,REPORT!$B153,LIST!$B:$B,"&lt;"&amp;$A$1)</f>
        <v>0</v>
      </c>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f>L153-AP33+COUNTIFS(LIST!$A:$A,REPORT!$B$152,LIST!$F:$F,REPORT!$B153,LIST!$B:$B,REPORT!AP$1)</f>
        <v>0</v>
      </c>
      <c r="AQ153" s="27">
        <f>AP153-AQ33+COUNTIFS(LIST!$A:$A,REPORT!$B$152,LIST!$F:$F,REPORT!$B153,LIST!$B:$B,REPORT!AQ$1)</f>
        <v>0</v>
      </c>
      <c r="AR153" s="27">
        <f>AQ153-AR33+COUNTIFS(LIST!$A:$A,REPORT!$B$152,LIST!$F:$F,REPORT!$B153,LIST!$B:$B,REPORT!AR$1)</f>
        <v>0</v>
      </c>
      <c r="AS153" s="27">
        <f>AR153-AS33+COUNTIFS(LIST!$A:$A,REPORT!$B$152,LIST!$F:$F,REPORT!$B153,LIST!$B:$B,REPORT!AS$1)</f>
        <v>0</v>
      </c>
      <c r="AT153" s="27">
        <f>AS153-AT33+COUNTIFS(LIST!$A:$A,REPORT!$B$152,LIST!$F:$F,REPORT!$B153,LIST!$B:$B,REPORT!AT$1)</f>
        <v>0</v>
      </c>
      <c r="AU153" s="27">
        <f>AT153-AU33+COUNTIFS(LIST!$A:$A,REPORT!$B$152,LIST!$F:$F,REPORT!$B153,LIST!$B:$B,REPORT!AU$1)</f>
        <v>0</v>
      </c>
      <c r="AV153" s="27">
        <f>AU153-AV33+COUNTIFS(LIST!$A:$A,REPORT!$B$152,LIST!$F:$F,REPORT!$B153,LIST!$B:$B,REPORT!AV$1)</f>
        <v>0</v>
      </c>
      <c r="AW153" s="27">
        <f>AV153-AW33+COUNTIFS(LIST!$A:$A,REPORT!$B$152,LIST!$F:$F,REPORT!$B153,LIST!$B:$B,REPORT!AW$1)</f>
        <v>0</v>
      </c>
      <c r="AX153" s="27">
        <f>AW153-AX33+COUNTIFS(LIST!$A:$A,REPORT!$B$152,LIST!$F:$F,REPORT!$B153,LIST!$B:$B,REPORT!AX$1)</f>
        <v>0</v>
      </c>
      <c r="AY153" s="27">
        <f>AX153-AY33+COUNTIFS(LIST!$A:$A,REPORT!$B$152,LIST!$F:$F,REPORT!$B153,LIST!$B:$B,REPORT!AY$1)</f>
        <v>0</v>
      </c>
      <c r="AZ153" s="27">
        <f>AY153-AZ33+COUNTIFS(LIST!$A:$A,REPORT!$B$152,LIST!$F:$F,REPORT!$B153,LIST!$B:$B,REPORT!AZ$1)</f>
        <v>0</v>
      </c>
      <c r="BA153" s="27">
        <f>AZ153-BA33+COUNTIFS(LIST!$A:$A,REPORT!$B$152,LIST!$F:$F,REPORT!$B153,LIST!$B:$B,REPORT!BA$1)</f>
        <v>0</v>
      </c>
      <c r="BB153" s="27">
        <f>BA153-BB33+COUNTIFS(LIST!$A:$A,REPORT!$B$152,LIST!$F:$F,REPORT!$B153,LIST!$B:$B,REPORT!BB$1)</f>
        <v>0</v>
      </c>
      <c r="BC153" s="27">
        <f>BB153-BC33+COUNTIFS(LIST!$A:$A,REPORT!$B$152,LIST!$F:$F,REPORT!$B153,LIST!$B:$B,REPORT!BC$1)</f>
        <v>0</v>
      </c>
      <c r="BD153" s="27">
        <f>BC153-BD33+COUNTIFS(LIST!$A:$A,REPORT!$B$152,LIST!$F:$F,REPORT!$B153,LIST!$B:$B,REPORT!BD$1)</f>
        <v>0</v>
      </c>
      <c r="BE153" s="27">
        <f>BD153-BE33+COUNTIFS(LIST!$A:$A,REPORT!$B$152,LIST!$F:$F,REPORT!$B153,LIST!$B:$B,REPORT!BE$1)</f>
        <v>0</v>
      </c>
      <c r="BF153" s="27">
        <f>BE153-BF33+COUNTIFS(LIST!$A:$A,REPORT!$B$152,LIST!$F:$F,REPORT!$B153,LIST!$B:$B,REPORT!BF$1)</f>
        <v>0</v>
      </c>
      <c r="BG153" s="27">
        <f>BF153-BG33+COUNTIFS(LIST!$A:$A,REPORT!$B$152,LIST!$F:$F,REPORT!$B153,LIST!$B:$B,REPORT!BG$1)</f>
        <v>0</v>
      </c>
      <c r="BH153" s="27">
        <f>BG153-BH33+COUNTIFS(LIST!$A:$A,REPORT!$B$152,LIST!$F:$F,REPORT!$B153,LIST!$B:$B,REPORT!BH$1)</f>
        <v>0</v>
      </c>
      <c r="BI153" s="27">
        <f>BH153-BI33+COUNTIFS(LIST!$A:$A,REPORT!$B$152,LIST!$F:$F,REPORT!$B153,LIST!$B:$B,REPORT!BI$1)</f>
        <v>0</v>
      </c>
      <c r="BJ153" s="27">
        <f>BI153-BJ33+COUNTIFS(LIST!$A:$A,REPORT!$B$152,LIST!$F:$F,REPORT!$B153,LIST!$B:$B,REPORT!BJ$1)</f>
        <v>0</v>
      </c>
      <c r="BK153" s="27">
        <f>BJ153-BK33+COUNTIFS(LIST!$A:$A,REPORT!$B$152,LIST!$F:$F,REPORT!$B153,LIST!$B:$B,REPORT!BK$1)</f>
        <v>0</v>
      </c>
      <c r="BL153" s="27">
        <f>BK153-BL33+COUNTIFS(LIST!$A:$A,REPORT!$B$152,LIST!$F:$F,REPORT!$B153,LIST!$B:$B,REPORT!BL$1)</f>
        <v>0</v>
      </c>
      <c r="BM153" s="27">
        <f>BL153-BM33+COUNTIFS(LIST!$A:$A,REPORT!$B$152,LIST!$F:$F,REPORT!$B153,LIST!$B:$B,REPORT!BM$1)</f>
        <v>0</v>
      </c>
      <c r="BN153" s="27">
        <f>BM153-BN33+COUNTIFS(LIST!$A:$A,REPORT!$B$152,LIST!$F:$F,REPORT!$B153,LIST!$B:$B,REPORT!BN$1)</f>
        <v>0</v>
      </c>
      <c r="BO153" s="27">
        <f>BN153-BO33+COUNTIFS(LIST!$A:$A,REPORT!$B$152,LIST!$F:$F,REPORT!$B153,LIST!$B:$B,REPORT!BO$1)</f>
        <v>0</v>
      </c>
      <c r="BP153" s="27">
        <f>BO153-BP33+COUNTIFS(LIST!$A:$A,REPORT!$B$152,LIST!$F:$F,REPORT!$B153,LIST!$B:$B,REPORT!BP$1)</f>
        <v>0</v>
      </c>
      <c r="BQ153" s="27">
        <f>BP153-BQ33+COUNTIFS(LIST!$A:$A,REPORT!$B$152,LIST!$F:$F,REPORT!$B153,LIST!$B:$B,REPORT!BQ$1)</f>
        <v>0</v>
      </c>
      <c r="BR153" s="27">
        <f>BQ153-BR33+COUNTIFS(LIST!$A:$A,REPORT!$B$152,LIST!$F:$F,REPORT!$B153,LIST!$B:$B,REPORT!BR$1)</f>
        <v>0</v>
      </c>
      <c r="BS153" s="27">
        <f>BR153-BS33+COUNTIFS(LIST!$A:$A,REPORT!$B$152,LIST!$F:$F,REPORT!$B153,LIST!$B:$B,REPORT!BS$1)</f>
        <v>0</v>
      </c>
      <c r="BT153" s="27">
        <f>BS153-BT33+COUNTIFS(LIST!$A:$A,REPORT!$B$152,LIST!$F:$F,REPORT!$B153,LIST!$B:$B,REPORT!BT$1)</f>
        <v>0</v>
      </c>
      <c r="BU153" s="27">
        <f>BT153-BU33+COUNTIFS(LIST!$A:$A,REPORT!$B$152,LIST!$F:$F,REPORT!$B153,LIST!$B:$B,REPORT!BU$1)</f>
        <v>0</v>
      </c>
      <c r="BV153" s="27">
        <f>BU153-BV33+COUNTIFS(LIST!$A:$A,REPORT!$B$152,LIST!$F:$F,REPORT!$B153,LIST!$B:$B,REPORT!BV$1)</f>
        <v>0</v>
      </c>
      <c r="BW153" s="27">
        <f>BV153-BW33+COUNTIFS(LIST!$A:$A,REPORT!$B$152,LIST!$F:$F,REPORT!$B153,LIST!$B:$B,REPORT!BW$1)</f>
        <v>0</v>
      </c>
      <c r="BX153" s="27">
        <f>BW153-BX33+COUNTIFS(LIST!$A:$A,REPORT!$B$152,LIST!$F:$F,REPORT!$B153,LIST!$B:$B,REPORT!BX$1)</f>
        <v>0</v>
      </c>
      <c r="BY153" s="27">
        <f>BX153-BY33+COUNTIFS(LIST!$A:$A,REPORT!$B$152,LIST!$F:$F,REPORT!$B153,LIST!$B:$B,REPORT!BY$1)</f>
        <v>0</v>
      </c>
      <c r="BZ153" s="27">
        <f>BY153-BZ33+COUNTIFS(LIST!$A:$A,REPORT!$B$152,LIST!$F:$F,REPORT!$B153,LIST!$B:$B,REPORT!BZ$1)</f>
        <v>0</v>
      </c>
      <c r="CA153" s="27">
        <f>BZ153-CA33+COUNTIFS(LIST!$A:$A,REPORT!$B$152,LIST!$F:$F,REPORT!$B153,LIST!$B:$B,REPORT!CA$1)</f>
        <v>0</v>
      </c>
      <c r="CB153" s="27">
        <f>CA153-CB33+COUNTIFS(LIST!$A:$A,REPORT!$B$152,LIST!$F:$F,REPORT!$B153,LIST!$B:$B,REPORT!CB$1)</f>
        <v>0</v>
      </c>
      <c r="CC153" s="27">
        <f>CB153-CC33+COUNTIFS(LIST!$A:$A,REPORT!$B$152,LIST!$F:$F,REPORT!$B153,LIST!$B:$B,REPORT!CC$1)</f>
        <v>0</v>
      </c>
    </row>
    <row r="154" spans="1:81" x14ac:dyDescent="0.3">
      <c r="A154" s="19" t="s">
        <v>1679</v>
      </c>
      <c r="B154" s="19" t="s">
        <v>421</v>
      </c>
      <c r="C154" s="12">
        <f>G154+H154+I154+F154+E154+D154</f>
        <v>17</v>
      </c>
      <c r="D154" s="12">
        <f>SUM(M154:Q154)</f>
        <v>0</v>
      </c>
      <c r="E154" s="12">
        <f>SUM(R154:AC154)</f>
        <v>0</v>
      </c>
      <c r="F154" s="12">
        <f>SUM(AD154:AO154)</f>
        <v>0</v>
      </c>
      <c r="G154" s="12">
        <f>COUNTIFS(LIST!$A:$A,REPORT!$B$152,LIST!$C:$C,REPORT!G$1,LIST!$F:$F,REPORT!$B154)</f>
        <v>0</v>
      </c>
      <c r="H154" s="12">
        <f>COUNTIFS(LIST!$A:$A,REPORT!$B$152,LIST!$C:$C,REPORT!H$1,LIST!$F:$F,REPORT!$B154)</f>
        <v>17</v>
      </c>
      <c r="I154" s="12">
        <f>COUNTIFS(LIST!$A:$A,REPORT!$B$152,LIST!$C:$C,REPORT!I$1,LIST!$F:$F,REPORT!$B154)</f>
        <v>0</v>
      </c>
      <c r="J154" s="12">
        <f>COUNTIFS(LIST!$A:$A,REPORT!$B$152,LIST!$C:$C,REPORT!J$1,LIST!$F:$F,REPORT!$B154)</f>
        <v>0</v>
      </c>
      <c r="K154" s="12" cm="1">
        <f t="array" ref="K154">INDEX(AP154:ABH154,1,COUNTA(AP154:ABH154))</f>
        <v>-11</v>
      </c>
      <c r="L154" s="12">
        <f>COUNTIFS(LIST!$A:$A,REPORT!$B$152,LIST!$F:$F,REPORT!$B154,LIST!$B:$B,"&lt;"&amp;$A$1)</f>
        <v>0</v>
      </c>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f>L154-AP34+COUNTIFS(LIST!$A:$A,REPORT!$B$152,LIST!$F:$F,REPORT!$B154,LIST!$B:$B,REPORT!AP$1)</f>
        <v>0</v>
      </c>
      <c r="AQ154" s="27">
        <f>AP154-AQ34+COUNTIFS(LIST!$A:$A,REPORT!$B$152,LIST!$F:$F,REPORT!$B154,LIST!$B:$B,REPORT!AQ$1)</f>
        <v>0</v>
      </c>
      <c r="AR154" s="27">
        <f>AQ154-AR34+COUNTIFS(LIST!$A:$A,REPORT!$B$152,LIST!$F:$F,REPORT!$B154,LIST!$B:$B,REPORT!AR$1)</f>
        <v>0</v>
      </c>
      <c r="AS154" s="27">
        <f>AR154-AS34+COUNTIFS(LIST!$A:$A,REPORT!$B$152,LIST!$F:$F,REPORT!$B154,LIST!$B:$B,REPORT!AS$1)</f>
        <v>0</v>
      </c>
      <c r="AT154" s="27">
        <f>AS154-AT34+COUNTIFS(LIST!$A:$A,REPORT!$B$152,LIST!$F:$F,REPORT!$B154,LIST!$B:$B,REPORT!AT$1)</f>
        <v>0</v>
      </c>
      <c r="AU154" s="27">
        <f>AT154-AU34+COUNTIFS(LIST!$A:$A,REPORT!$B$152,LIST!$F:$F,REPORT!$B154,LIST!$B:$B,REPORT!AU$1)</f>
        <v>0</v>
      </c>
      <c r="AV154" s="27">
        <f>AU154-AV34+COUNTIFS(LIST!$A:$A,REPORT!$B$152,LIST!$F:$F,REPORT!$B154,LIST!$B:$B,REPORT!AV$1)</f>
        <v>0</v>
      </c>
      <c r="AW154" s="27">
        <f>AV154-AW34+COUNTIFS(LIST!$A:$A,REPORT!$B$152,LIST!$F:$F,REPORT!$B154,LIST!$B:$B,REPORT!AW$1)</f>
        <v>0</v>
      </c>
      <c r="AX154" s="27">
        <f>AW154-AX34+COUNTIFS(LIST!$A:$A,REPORT!$B$152,LIST!$F:$F,REPORT!$B154,LIST!$B:$B,REPORT!AX$1)</f>
        <v>0</v>
      </c>
      <c r="AY154" s="27">
        <f>AX154-AY34+COUNTIFS(LIST!$A:$A,REPORT!$B$152,LIST!$F:$F,REPORT!$B154,LIST!$B:$B,REPORT!AY$1)</f>
        <v>0</v>
      </c>
      <c r="AZ154" s="27">
        <f>AY154-AZ34+COUNTIFS(LIST!$A:$A,REPORT!$B$152,LIST!$F:$F,REPORT!$B154,LIST!$B:$B,REPORT!AZ$1)</f>
        <v>0</v>
      </c>
      <c r="BA154" s="27">
        <f>AZ154-BA34+COUNTIFS(LIST!$A:$A,REPORT!$B$152,LIST!$F:$F,REPORT!$B154,LIST!$B:$B,REPORT!BA$1)</f>
        <v>0</v>
      </c>
      <c r="BB154" s="27">
        <f>BA154-BB34+COUNTIFS(LIST!$A:$A,REPORT!$B$152,LIST!$F:$F,REPORT!$B154,LIST!$B:$B,REPORT!BB$1)</f>
        <v>0</v>
      </c>
      <c r="BC154" s="27">
        <f>BB154-BC34+COUNTIFS(LIST!$A:$A,REPORT!$B$152,LIST!$F:$F,REPORT!$B154,LIST!$B:$B,REPORT!BC$1)</f>
        <v>0</v>
      </c>
      <c r="BD154" s="27">
        <f>BC154-BD34+COUNTIFS(LIST!$A:$A,REPORT!$B$152,LIST!$F:$F,REPORT!$B154,LIST!$B:$B,REPORT!BD$1)</f>
        <v>0</v>
      </c>
      <c r="BE154" s="27">
        <f>BD154-BE34+COUNTIFS(LIST!$A:$A,REPORT!$B$152,LIST!$F:$F,REPORT!$B154,LIST!$B:$B,REPORT!BE$1)</f>
        <v>0</v>
      </c>
      <c r="BF154" s="27">
        <f>BE154-BF34+COUNTIFS(LIST!$A:$A,REPORT!$B$152,LIST!$F:$F,REPORT!$B154,LIST!$B:$B,REPORT!BF$1)</f>
        <v>14</v>
      </c>
      <c r="BG154" s="27">
        <f>BF154-BG34+COUNTIFS(LIST!$A:$A,REPORT!$B$152,LIST!$F:$F,REPORT!$B154,LIST!$B:$B,REPORT!BG$1)</f>
        <v>14</v>
      </c>
      <c r="BH154" s="27">
        <f>BG154-BH34+COUNTIFS(LIST!$A:$A,REPORT!$B$152,LIST!$F:$F,REPORT!$B154,LIST!$B:$B,REPORT!BH$1)</f>
        <v>13</v>
      </c>
      <c r="BI154" s="27">
        <f>BH154-BI34+COUNTIFS(LIST!$A:$A,REPORT!$B$152,LIST!$F:$F,REPORT!$B154,LIST!$B:$B,REPORT!BI$1)</f>
        <v>11</v>
      </c>
      <c r="BJ154" s="27">
        <f>BI154-BJ34+COUNTIFS(LIST!$A:$A,REPORT!$B$152,LIST!$F:$F,REPORT!$B154,LIST!$B:$B,REPORT!BJ$1)</f>
        <v>6</v>
      </c>
      <c r="BK154" s="27">
        <f>BJ154-BK34+COUNTIFS(LIST!$A:$A,REPORT!$B$152,LIST!$F:$F,REPORT!$B154,LIST!$B:$B,REPORT!BK$1)</f>
        <v>6</v>
      </c>
      <c r="BL154" s="27">
        <f>BK154-BL34+COUNTIFS(LIST!$A:$A,REPORT!$B$152,LIST!$F:$F,REPORT!$B154,LIST!$B:$B,REPORT!BL$1)</f>
        <v>4</v>
      </c>
      <c r="BM154" s="27">
        <f>BL154-BM34+COUNTIFS(LIST!$A:$A,REPORT!$B$152,LIST!$F:$F,REPORT!$B154,LIST!$B:$B,REPORT!BM$1)</f>
        <v>1</v>
      </c>
      <c r="BN154" s="27">
        <f>BM154-BN34+COUNTIFS(LIST!$A:$A,REPORT!$B$152,LIST!$F:$F,REPORT!$B154,LIST!$B:$B,REPORT!BN$1)</f>
        <v>0</v>
      </c>
      <c r="BO154" s="27">
        <f>BN154-BO34+COUNTIFS(LIST!$A:$A,REPORT!$B$152,LIST!$F:$F,REPORT!$B154,LIST!$B:$B,REPORT!BO$1)</f>
        <v>0</v>
      </c>
      <c r="BP154" s="27">
        <f>BO154-BP34+COUNTIFS(LIST!$A:$A,REPORT!$B$152,LIST!$F:$F,REPORT!$B154,LIST!$B:$B,REPORT!BP$1)</f>
        <v>-2</v>
      </c>
      <c r="BQ154" s="27">
        <f>BP154-BQ34+COUNTIFS(LIST!$A:$A,REPORT!$B$152,LIST!$F:$F,REPORT!$B154,LIST!$B:$B,REPORT!BQ$1)</f>
        <v>-2</v>
      </c>
      <c r="BR154" s="27">
        <f>BQ154-BR34+COUNTIFS(LIST!$A:$A,REPORT!$B$152,LIST!$F:$F,REPORT!$B154,LIST!$B:$B,REPORT!BR$1)</f>
        <v>-3</v>
      </c>
      <c r="BS154" s="27">
        <f>BR154-BS34+COUNTIFS(LIST!$A:$A,REPORT!$B$152,LIST!$F:$F,REPORT!$B154,LIST!$B:$B,REPORT!BS$1)</f>
        <v>-3</v>
      </c>
      <c r="BT154" s="27">
        <f>BS154-BT34+COUNTIFS(LIST!$A:$A,REPORT!$B$152,LIST!$F:$F,REPORT!$B154,LIST!$B:$B,REPORT!BT$1)</f>
        <v>-4</v>
      </c>
      <c r="BU154" s="27">
        <f>BT154-BU34+COUNTIFS(LIST!$A:$A,REPORT!$B$152,LIST!$F:$F,REPORT!$B154,LIST!$B:$B,REPORT!BU$1)</f>
        <v>-4</v>
      </c>
      <c r="BV154" s="27">
        <f>BU154-BV34+COUNTIFS(LIST!$A:$A,REPORT!$B$152,LIST!$F:$F,REPORT!$B154,LIST!$B:$B,REPORT!BV$1)</f>
        <v>-5</v>
      </c>
      <c r="BW154" s="27">
        <f>BV154-BW34+COUNTIFS(LIST!$A:$A,REPORT!$B$152,LIST!$F:$F,REPORT!$B154,LIST!$B:$B,REPORT!BW$1)</f>
        <v>-5</v>
      </c>
      <c r="BX154" s="27">
        <f>BW154-BX34+COUNTIFS(LIST!$A:$A,REPORT!$B$152,LIST!$F:$F,REPORT!$B154,LIST!$B:$B,REPORT!BX$1)</f>
        <v>-7</v>
      </c>
      <c r="BY154" s="27">
        <f>BX154-BY34+COUNTIFS(LIST!$A:$A,REPORT!$B$152,LIST!$F:$F,REPORT!$B154,LIST!$B:$B,REPORT!BY$1)</f>
        <v>-8</v>
      </c>
      <c r="BZ154" s="27">
        <f>BY154-BZ34+COUNTIFS(LIST!$A:$A,REPORT!$B$152,LIST!$F:$F,REPORT!$B154,LIST!$B:$B,REPORT!BZ$1)</f>
        <v>-9</v>
      </c>
      <c r="CA154" s="27">
        <f>BZ154-CA34+COUNTIFS(LIST!$A:$A,REPORT!$B$152,LIST!$F:$F,REPORT!$B154,LIST!$B:$B,REPORT!CA$1)</f>
        <v>-9</v>
      </c>
      <c r="CB154" s="27">
        <f>CA154-CB34+COUNTIFS(LIST!$A:$A,REPORT!$B$152,LIST!$F:$F,REPORT!$B154,LIST!$B:$B,REPORT!CB$1)</f>
        <v>-11</v>
      </c>
      <c r="CC154" s="27">
        <f>CB154-CC34+COUNTIFS(LIST!$A:$A,REPORT!$B$152,LIST!$F:$F,REPORT!$B154,LIST!$B:$B,REPORT!CC$1)</f>
        <v>-11</v>
      </c>
    </row>
    <row r="155" spans="1:81" x14ac:dyDescent="0.3">
      <c r="A155" s="19" t="s">
        <v>1679</v>
      </c>
      <c r="B155" s="19" t="s">
        <v>413</v>
      </c>
      <c r="C155" s="12">
        <f>G155+H155+I155+F155+E155+D155</f>
        <v>0</v>
      </c>
      <c r="D155" s="12">
        <f>SUM(M155:Q155)</f>
        <v>0</v>
      </c>
      <c r="E155" s="12">
        <f>SUM(R155:AC155)</f>
        <v>0</v>
      </c>
      <c r="F155" s="12">
        <f>SUM(AD155:AO155)</f>
        <v>0</v>
      </c>
      <c r="G155" s="12">
        <f>COUNTIFS(LIST!$A:$A,REPORT!$B$152,LIST!$C:$C,REPORT!G$1,LIST!$F:$F,REPORT!$B155)</f>
        <v>0</v>
      </c>
      <c r="H155" s="12">
        <f>COUNTIFS(LIST!$A:$A,REPORT!$B$152,LIST!$C:$C,REPORT!H$1,LIST!$F:$F,REPORT!$B155)</f>
        <v>0</v>
      </c>
      <c r="I155" s="12">
        <f>COUNTIFS(LIST!$A:$A,REPORT!$B$152,LIST!$C:$C,REPORT!I$1,LIST!$F:$F,REPORT!$B155)</f>
        <v>0</v>
      </c>
      <c r="J155" s="12">
        <f>COUNTIFS(LIST!$A:$A,REPORT!$B$152,LIST!$C:$C,REPORT!J$1,LIST!$F:$F,REPORT!$B155)</f>
        <v>0</v>
      </c>
      <c r="K155" s="12" cm="1">
        <f t="array" ref="K155">INDEX(AP155:ABH155,1,COUNTA(AP155:ABH155))</f>
        <v>-1</v>
      </c>
      <c r="L155" s="12">
        <f>COUNTIFS(LIST!$A:$A,REPORT!$B$152,LIST!$F:$F,REPORT!$B155,LIST!$B:$B,"&lt;"&amp;$A$1)</f>
        <v>0</v>
      </c>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f>L155-AP35+COUNTIFS(LIST!$A:$A,REPORT!$B$152,LIST!$F:$F,REPORT!$B155,LIST!$B:$B,REPORT!AP$1)</f>
        <v>0</v>
      </c>
      <c r="AQ155" s="27">
        <f>AP155-AQ35+COUNTIFS(LIST!$A:$A,REPORT!$B$152,LIST!$F:$F,REPORT!$B155,LIST!$B:$B,REPORT!AQ$1)</f>
        <v>0</v>
      </c>
      <c r="AR155" s="27">
        <f>AQ155-AR35+COUNTIFS(LIST!$A:$A,REPORT!$B$152,LIST!$F:$F,REPORT!$B155,LIST!$B:$B,REPORT!AR$1)</f>
        <v>0</v>
      </c>
      <c r="AS155" s="27">
        <f>AR155-AS35+COUNTIFS(LIST!$A:$A,REPORT!$B$152,LIST!$F:$F,REPORT!$B155,LIST!$B:$B,REPORT!AS$1)</f>
        <v>0</v>
      </c>
      <c r="AT155" s="27">
        <f>AS155-AT35+COUNTIFS(LIST!$A:$A,REPORT!$B$152,LIST!$F:$F,REPORT!$B155,LIST!$B:$B,REPORT!AT$1)</f>
        <v>0</v>
      </c>
      <c r="AU155" s="27">
        <f>AT155-AU35+COUNTIFS(LIST!$A:$A,REPORT!$B$152,LIST!$F:$F,REPORT!$B155,LIST!$B:$B,REPORT!AU$1)</f>
        <v>0</v>
      </c>
      <c r="AV155" s="27">
        <f>AU155-AV35+COUNTIFS(LIST!$A:$A,REPORT!$B$152,LIST!$F:$F,REPORT!$B155,LIST!$B:$B,REPORT!AV$1)</f>
        <v>0</v>
      </c>
      <c r="AW155" s="27">
        <f>AV155-AW35+COUNTIFS(LIST!$A:$A,REPORT!$B$152,LIST!$F:$F,REPORT!$B155,LIST!$B:$B,REPORT!AW$1)</f>
        <v>0</v>
      </c>
      <c r="AX155" s="27">
        <f>AW155-AX35+COUNTIFS(LIST!$A:$A,REPORT!$B$152,LIST!$F:$F,REPORT!$B155,LIST!$B:$B,REPORT!AX$1)</f>
        <v>0</v>
      </c>
      <c r="AY155" s="27">
        <f>AX155-AY35+COUNTIFS(LIST!$A:$A,REPORT!$B$152,LIST!$F:$F,REPORT!$B155,LIST!$B:$B,REPORT!AY$1)</f>
        <v>0</v>
      </c>
      <c r="AZ155" s="27">
        <f>AY155-AZ35+COUNTIFS(LIST!$A:$A,REPORT!$B$152,LIST!$F:$F,REPORT!$B155,LIST!$B:$B,REPORT!AZ$1)</f>
        <v>0</v>
      </c>
      <c r="BA155" s="27">
        <f>AZ155-BA35+COUNTIFS(LIST!$A:$A,REPORT!$B$152,LIST!$F:$F,REPORT!$B155,LIST!$B:$B,REPORT!BA$1)</f>
        <v>0</v>
      </c>
      <c r="BB155" s="27">
        <f>BA155-BB35+COUNTIFS(LIST!$A:$A,REPORT!$B$152,LIST!$F:$F,REPORT!$B155,LIST!$B:$B,REPORT!BB$1)</f>
        <v>0</v>
      </c>
      <c r="BC155" s="27">
        <f>BB155-BC35+COUNTIFS(LIST!$A:$A,REPORT!$B$152,LIST!$F:$F,REPORT!$B155,LIST!$B:$B,REPORT!BC$1)</f>
        <v>-1</v>
      </c>
      <c r="BD155" s="27">
        <f>BC155-BD35+COUNTIFS(LIST!$A:$A,REPORT!$B$152,LIST!$F:$F,REPORT!$B155,LIST!$B:$B,REPORT!BD$1)</f>
        <v>-1</v>
      </c>
      <c r="BE155" s="27">
        <f>BD155-BE35+COUNTIFS(LIST!$A:$A,REPORT!$B$152,LIST!$F:$F,REPORT!$B155,LIST!$B:$B,REPORT!BE$1)</f>
        <v>-1</v>
      </c>
      <c r="BF155" s="27">
        <f>BE155-BF35+COUNTIFS(LIST!$A:$A,REPORT!$B$152,LIST!$F:$F,REPORT!$B155,LIST!$B:$B,REPORT!BF$1)</f>
        <v>-1</v>
      </c>
      <c r="BG155" s="27">
        <f>BF155-BG35+COUNTIFS(LIST!$A:$A,REPORT!$B$152,LIST!$F:$F,REPORT!$B155,LIST!$B:$B,REPORT!BG$1)</f>
        <v>-1</v>
      </c>
      <c r="BH155" s="27">
        <f>BG155-BH35+COUNTIFS(LIST!$A:$A,REPORT!$B$152,LIST!$F:$F,REPORT!$B155,LIST!$B:$B,REPORT!BH$1)</f>
        <v>-1</v>
      </c>
      <c r="BI155" s="27">
        <f>BH155-BI35+COUNTIFS(LIST!$A:$A,REPORT!$B$152,LIST!$F:$F,REPORT!$B155,LIST!$B:$B,REPORT!BI$1)</f>
        <v>-1</v>
      </c>
      <c r="BJ155" s="27">
        <f>BI155-BJ35+COUNTIFS(LIST!$A:$A,REPORT!$B$152,LIST!$F:$F,REPORT!$B155,LIST!$B:$B,REPORT!BJ$1)</f>
        <v>-1</v>
      </c>
      <c r="BK155" s="27">
        <f>BJ155-BK35+COUNTIFS(LIST!$A:$A,REPORT!$B$152,LIST!$F:$F,REPORT!$B155,LIST!$B:$B,REPORT!BK$1)</f>
        <v>-1</v>
      </c>
      <c r="BL155" s="27">
        <f>BK155-BL35+COUNTIFS(LIST!$A:$A,REPORT!$B$152,LIST!$F:$F,REPORT!$B155,LIST!$B:$B,REPORT!BL$1)</f>
        <v>-1</v>
      </c>
      <c r="BM155" s="27">
        <f>BL155-BM35+COUNTIFS(LIST!$A:$A,REPORT!$B$152,LIST!$F:$F,REPORT!$B155,LIST!$B:$B,REPORT!BM$1)</f>
        <v>-1</v>
      </c>
      <c r="BN155" s="27">
        <f>BM155-BN35+COUNTIFS(LIST!$A:$A,REPORT!$B$152,LIST!$F:$F,REPORT!$B155,LIST!$B:$B,REPORT!BN$1)</f>
        <v>-1</v>
      </c>
      <c r="BO155" s="27">
        <f>BN155-BO35+COUNTIFS(LIST!$A:$A,REPORT!$B$152,LIST!$F:$F,REPORT!$B155,LIST!$B:$B,REPORT!BO$1)</f>
        <v>-1</v>
      </c>
      <c r="BP155" s="27">
        <f>BO155-BP35+COUNTIFS(LIST!$A:$A,REPORT!$B$152,LIST!$F:$F,REPORT!$B155,LIST!$B:$B,REPORT!BP$1)</f>
        <v>-1</v>
      </c>
      <c r="BQ155" s="27">
        <f>BP155-BQ35+COUNTIFS(LIST!$A:$A,REPORT!$B$152,LIST!$F:$F,REPORT!$B155,LIST!$B:$B,REPORT!BQ$1)</f>
        <v>-1</v>
      </c>
      <c r="BR155" s="27">
        <f>BQ155-BR35+COUNTIFS(LIST!$A:$A,REPORT!$B$152,LIST!$F:$F,REPORT!$B155,LIST!$B:$B,REPORT!BR$1)</f>
        <v>-1</v>
      </c>
      <c r="BS155" s="27">
        <f>BR155-BS35+COUNTIFS(LIST!$A:$A,REPORT!$B$152,LIST!$F:$F,REPORT!$B155,LIST!$B:$B,REPORT!BS$1)</f>
        <v>-1</v>
      </c>
      <c r="BT155" s="27">
        <f>BS155-BT35+COUNTIFS(LIST!$A:$A,REPORT!$B$152,LIST!$F:$F,REPORT!$B155,LIST!$B:$B,REPORT!BT$1)</f>
        <v>-1</v>
      </c>
      <c r="BU155" s="27">
        <f>BT155-BU35+COUNTIFS(LIST!$A:$A,REPORT!$B$152,LIST!$F:$F,REPORT!$B155,LIST!$B:$B,REPORT!BU$1)</f>
        <v>-1</v>
      </c>
      <c r="BV155" s="27">
        <f>BU155-BV35+COUNTIFS(LIST!$A:$A,REPORT!$B$152,LIST!$F:$F,REPORT!$B155,LIST!$B:$B,REPORT!BV$1)</f>
        <v>-1</v>
      </c>
      <c r="BW155" s="27">
        <f>BV155-BW35+COUNTIFS(LIST!$A:$A,REPORT!$B$152,LIST!$F:$F,REPORT!$B155,LIST!$B:$B,REPORT!BW$1)</f>
        <v>-1</v>
      </c>
      <c r="BX155" s="27">
        <f>BW155-BX35+COUNTIFS(LIST!$A:$A,REPORT!$B$152,LIST!$F:$F,REPORT!$B155,LIST!$B:$B,REPORT!BX$1)</f>
        <v>-1</v>
      </c>
      <c r="BY155" s="27">
        <f>BX155-BY35+COUNTIFS(LIST!$A:$A,REPORT!$B$152,LIST!$F:$F,REPORT!$B155,LIST!$B:$B,REPORT!BY$1)</f>
        <v>-1</v>
      </c>
      <c r="BZ155" s="27">
        <f>BY155-BZ35+COUNTIFS(LIST!$A:$A,REPORT!$B$152,LIST!$F:$F,REPORT!$B155,LIST!$B:$B,REPORT!BZ$1)</f>
        <v>-1</v>
      </c>
      <c r="CA155" s="27">
        <f>BZ155-CA35+COUNTIFS(LIST!$A:$A,REPORT!$B$152,LIST!$F:$F,REPORT!$B155,LIST!$B:$B,REPORT!CA$1)</f>
        <v>-1</v>
      </c>
      <c r="CB155" s="27">
        <f>CA155-CB35+COUNTIFS(LIST!$A:$A,REPORT!$B$152,LIST!$F:$F,REPORT!$B155,LIST!$B:$B,REPORT!CB$1)</f>
        <v>-1</v>
      </c>
      <c r="CC155" s="27">
        <f>CB155-CC35+COUNTIFS(LIST!$A:$A,REPORT!$B$152,LIST!$F:$F,REPORT!$B155,LIST!$B:$B,REPORT!CC$1)</f>
        <v>-1</v>
      </c>
    </row>
    <row r="156" spans="1:81" x14ac:dyDescent="0.3">
      <c r="A156" s="19" t="s">
        <v>1679</v>
      </c>
      <c r="B156" s="19" t="s">
        <v>5</v>
      </c>
      <c r="C156" s="12">
        <f>G156+H156+I156+F156+E156+D156</f>
        <v>0</v>
      </c>
      <c r="D156" s="12">
        <f>SUM(M156:Q156)</f>
        <v>0</v>
      </c>
      <c r="E156" s="12">
        <f>SUM(R156:AC156)</f>
        <v>0</v>
      </c>
      <c r="F156" s="12">
        <f>SUM(AD156:AO156)</f>
        <v>0</v>
      </c>
      <c r="G156" s="12">
        <f>COUNTIFS(LIST!$A:$A,REPORT!$B$152,LIST!$C:$C,REPORT!G$1,LIST!$F:$F,REPORT!$B156)</f>
        <v>0</v>
      </c>
      <c r="H156" s="12">
        <f>COUNTIFS(LIST!$A:$A,REPORT!$B$152,LIST!$C:$C,REPORT!H$1,LIST!$F:$F,REPORT!$B156)</f>
        <v>0</v>
      </c>
      <c r="I156" s="12">
        <f>COUNTIFS(LIST!$A:$A,REPORT!$B$152,LIST!$C:$C,REPORT!I$1,LIST!$F:$F,REPORT!$B156)</f>
        <v>0</v>
      </c>
      <c r="J156" s="12">
        <f>COUNTIFS(LIST!$A:$A,REPORT!$B$152,LIST!$C:$C,REPORT!J$1,LIST!$F:$F,REPORT!$B156)</f>
        <v>0</v>
      </c>
      <c r="K156" s="12" cm="1">
        <f t="array" ref="K156">INDEX(AP156:ABH156,1,COUNTA(AP156:ABH156))</f>
        <v>0</v>
      </c>
      <c r="L156" s="12">
        <f>COUNTIFS(LIST!$A:$A,REPORT!$B$152,LIST!$F:$F,REPORT!$B156,LIST!$B:$B,"&lt;"&amp;$A$1)</f>
        <v>0</v>
      </c>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f>L156-AP36+COUNTIFS(LIST!$A:$A,REPORT!$B$152,LIST!$F:$F,REPORT!$B156,LIST!$B:$B,REPORT!AP$1)</f>
        <v>0</v>
      </c>
      <c r="AQ156" s="27">
        <f>AP156-AQ36+COUNTIFS(LIST!$A:$A,REPORT!$B$152,LIST!$F:$F,REPORT!$B156,LIST!$B:$B,REPORT!AQ$1)</f>
        <v>0</v>
      </c>
      <c r="AR156" s="27">
        <f>AQ156-AR36+COUNTIFS(LIST!$A:$A,REPORT!$B$152,LIST!$F:$F,REPORT!$B156,LIST!$B:$B,REPORT!AR$1)</f>
        <v>0</v>
      </c>
      <c r="AS156" s="27">
        <f>AR156-AS36+COUNTIFS(LIST!$A:$A,REPORT!$B$152,LIST!$F:$F,REPORT!$B156,LIST!$B:$B,REPORT!AS$1)</f>
        <v>0</v>
      </c>
      <c r="AT156" s="27">
        <f>AS156-AT36+COUNTIFS(LIST!$A:$A,REPORT!$B$152,LIST!$F:$F,REPORT!$B156,LIST!$B:$B,REPORT!AT$1)</f>
        <v>0</v>
      </c>
      <c r="AU156" s="27">
        <f>AT156-AU36+COUNTIFS(LIST!$A:$A,REPORT!$B$152,LIST!$F:$F,REPORT!$B156,LIST!$B:$B,REPORT!AU$1)</f>
        <v>0</v>
      </c>
      <c r="AV156" s="27">
        <f>AU156-AV36+COUNTIFS(LIST!$A:$A,REPORT!$B$152,LIST!$F:$F,REPORT!$B156,LIST!$B:$B,REPORT!AV$1)</f>
        <v>0</v>
      </c>
      <c r="AW156" s="27">
        <f>AV156-AW36+COUNTIFS(LIST!$A:$A,REPORT!$B$152,LIST!$F:$F,REPORT!$B156,LIST!$B:$B,REPORT!AW$1)</f>
        <v>0</v>
      </c>
      <c r="AX156" s="27">
        <f>AW156-AX36+COUNTIFS(LIST!$A:$A,REPORT!$B$152,LIST!$F:$F,REPORT!$B156,LIST!$B:$B,REPORT!AX$1)</f>
        <v>0</v>
      </c>
      <c r="AY156" s="27">
        <f>AX156-AY36+COUNTIFS(LIST!$A:$A,REPORT!$B$152,LIST!$F:$F,REPORT!$B156,LIST!$B:$B,REPORT!AY$1)</f>
        <v>0</v>
      </c>
      <c r="AZ156" s="27">
        <f>AY156-AZ36+COUNTIFS(LIST!$A:$A,REPORT!$B$152,LIST!$F:$F,REPORT!$B156,LIST!$B:$B,REPORT!AZ$1)</f>
        <v>0</v>
      </c>
      <c r="BA156" s="27">
        <f>AZ156-BA36+COUNTIFS(LIST!$A:$A,REPORT!$B$152,LIST!$F:$F,REPORT!$B156,LIST!$B:$B,REPORT!BA$1)</f>
        <v>0</v>
      </c>
      <c r="BB156" s="27">
        <f>BA156-BB36+COUNTIFS(LIST!$A:$A,REPORT!$B$152,LIST!$F:$F,REPORT!$B156,LIST!$B:$B,REPORT!BB$1)</f>
        <v>0</v>
      </c>
      <c r="BC156" s="27">
        <f>BB156-BC36+COUNTIFS(LIST!$A:$A,REPORT!$B$152,LIST!$F:$F,REPORT!$B156,LIST!$B:$B,REPORT!BC$1)</f>
        <v>0</v>
      </c>
      <c r="BD156" s="27">
        <f>BC156-BD36+COUNTIFS(LIST!$A:$A,REPORT!$B$152,LIST!$F:$F,REPORT!$B156,LIST!$B:$B,REPORT!BD$1)</f>
        <v>0</v>
      </c>
      <c r="BE156" s="27">
        <f>BD156-BE36+COUNTIFS(LIST!$A:$A,REPORT!$B$152,LIST!$F:$F,REPORT!$B156,LIST!$B:$B,REPORT!BE$1)</f>
        <v>0</v>
      </c>
      <c r="BF156" s="27">
        <f>BE156-BF36+COUNTIFS(LIST!$A:$A,REPORT!$B$152,LIST!$F:$F,REPORT!$B156,LIST!$B:$B,REPORT!BF$1)</f>
        <v>0</v>
      </c>
      <c r="BG156" s="27">
        <f>BF156-BG36+COUNTIFS(LIST!$A:$A,REPORT!$B$152,LIST!$F:$F,REPORT!$B156,LIST!$B:$B,REPORT!BG$1)</f>
        <v>0</v>
      </c>
      <c r="BH156" s="27">
        <f>BG156-BH36+COUNTIFS(LIST!$A:$A,REPORT!$B$152,LIST!$F:$F,REPORT!$B156,LIST!$B:$B,REPORT!BH$1)</f>
        <v>0</v>
      </c>
      <c r="BI156" s="27">
        <f>BH156-BI36+COUNTIFS(LIST!$A:$A,REPORT!$B$152,LIST!$F:$F,REPORT!$B156,LIST!$B:$B,REPORT!BI$1)</f>
        <v>0</v>
      </c>
      <c r="BJ156" s="27">
        <f>BI156-BJ36+COUNTIFS(LIST!$A:$A,REPORT!$B$152,LIST!$F:$F,REPORT!$B156,LIST!$B:$B,REPORT!BJ$1)</f>
        <v>0</v>
      </c>
      <c r="BK156" s="27">
        <f>BJ156-BK36+COUNTIFS(LIST!$A:$A,REPORT!$B$152,LIST!$F:$F,REPORT!$B156,LIST!$B:$B,REPORT!BK$1)</f>
        <v>0</v>
      </c>
      <c r="BL156" s="27">
        <f>BK156-BL36+COUNTIFS(LIST!$A:$A,REPORT!$B$152,LIST!$F:$F,REPORT!$B156,LIST!$B:$B,REPORT!BL$1)</f>
        <v>0</v>
      </c>
      <c r="BM156" s="27">
        <f>BL156-BM36+COUNTIFS(LIST!$A:$A,REPORT!$B$152,LIST!$F:$F,REPORT!$B156,LIST!$B:$B,REPORT!BM$1)</f>
        <v>0</v>
      </c>
      <c r="BN156" s="27">
        <f>BM156-BN36+COUNTIFS(LIST!$A:$A,REPORT!$B$152,LIST!$F:$F,REPORT!$B156,LIST!$B:$B,REPORT!BN$1)</f>
        <v>0</v>
      </c>
      <c r="BO156" s="27">
        <f>BN156-BO36+COUNTIFS(LIST!$A:$A,REPORT!$B$152,LIST!$F:$F,REPORT!$B156,LIST!$B:$B,REPORT!BO$1)</f>
        <v>0</v>
      </c>
      <c r="BP156" s="27">
        <f>BO156-BP36+COUNTIFS(LIST!$A:$A,REPORT!$B$152,LIST!$F:$F,REPORT!$B156,LIST!$B:$B,REPORT!BP$1)</f>
        <v>0</v>
      </c>
      <c r="BQ156" s="27">
        <f>BP156-BQ36+COUNTIFS(LIST!$A:$A,REPORT!$B$152,LIST!$F:$F,REPORT!$B156,LIST!$B:$B,REPORT!BQ$1)</f>
        <v>0</v>
      </c>
      <c r="BR156" s="27">
        <f>BQ156-BR36+COUNTIFS(LIST!$A:$A,REPORT!$B$152,LIST!$F:$F,REPORT!$B156,LIST!$B:$B,REPORT!BR$1)</f>
        <v>0</v>
      </c>
      <c r="BS156" s="27">
        <f>BR156-BS36+COUNTIFS(LIST!$A:$A,REPORT!$B$152,LIST!$F:$F,REPORT!$B156,LIST!$B:$B,REPORT!BS$1)</f>
        <v>0</v>
      </c>
      <c r="BT156" s="27">
        <f>BS156-BT36+COUNTIFS(LIST!$A:$A,REPORT!$B$152,LIST!$F:$F,REPORT!$B156,LIST!$B:$B,REPORT!BT$1)</f>
        <v>0</v>
      </c>
      <c r="BU156" s="27">
        <f>BT156-BU36+COUNTIFS(LIST!$A:$A,REPORT!$B$152,LIST!$F:$F,REPORT!$B156,LIST!$B:$B,REPORT!BU$1)</f>
        <v>0</v>
      </c>
      <c r="BV156" s="27">
        <f>BU156-BV36+COUNTIFS(LIST!$A:$A,REPORT!$B$152,LIST!$F:$F,REPORT!$B156,LIST!$B:$B,REPORT!BV$1)</f>
        <v>0</v>
      </c>
      <c r="BW156" s="27">
        <f>BV156-BW36+COUNTIFS(LIST!$A:$A,REPORT!$B$152,LIST!$F:$F,REPORT!$B156,LIST!$B:$B,REPORT!BW$1)</f>
        <v>0</v>
      </c>
      <c r="BX156" s="27">
        <f>BW156-BX36+COUNTIFS(LIST!$A:$A,REPORT!$B$152,LIST!$F:$F,REPORT!$B156,LIST!$B:$B,REPORT!BX$1)</f>
        <v>0</v>
      </c>
      <c r="BY156" s="27">
        <f>BX156-BY36+COUNTIFS(LIST!$A:$A,REPORT!$B$152,LIST!$F:$F,REPORT!$B156,LIST!$B:$B,REPORT!BY$1)</f>
        <v>0</v>
      </c>
      <c r="BZ156" s="27">
        <f>BY156-BZ36+COUNTIFS(LIST!$A:$A,REPORT!$B$152,LIST!$F:$F,REPORT!$B156,LIST!$B:$B,REPORT!BZ$1)</f>
        <v>0</v>
      </c>
      <c r="CA156" s="27">
        <f>BZ156-CA36+COUNTIFS(LIST!$A:$A,REPORT!$B$152,LIST!$F:$F,REPORT!$B156,LIST!$B:$B,REPORT!CA$1)</f>
        <v>0</v>
      </c>
      <c r="CB156" s="27">
        <f>CA156-CB36+COUNTIFS(LIST!$A:$A,REPORT!$B$152,LIST!$F:$F,REPORT!$B156,LIST!$B:$B,REPORT!CB$1)</f>
        <v>0</v>
      </c>
      <c r="CC156" s="27">
        <f>CB156-CC36+COUNTIFS(LIST!$A:$A,REPORT!$B$152,LIST!$F:$F,REPORT!$B156,LIST!$B:$B,REPORT!CC$1)</f>
        <v>0</v>
      </c>
    </row>
    <row r="157" spans="1:81" x14ac:dyDescent="0.3">
      <c r="A157" s="19" t="s">
        <v>1679</v>
      </c>
      <c r="B157" s="19" t="s">
        <v>1</v>
      </c>
      <c r="C157" s="12">
        <f>G157+H157+I157+F157+E157+D157</f>
        <v>0</v>
      </c>
      <c r="D157" s="12">
        <f>SUM(M157:Q157)</f>
        <v>0</v>
      </c>
      <c r="E157" s="12">
        <f>SUM(R157:AC157)</f>
        <v>0</v>
      </c>
      <c r="F157" s="12">
        <f>SUM(AD157:AO157)</f>
        <v>0</v>
      </c>
      <c r="G157" s="12">
        <f>COUNTIFS(LIST!$A:$A,REPORT!$B$152,LIST!$C:$C,REPORT!G$1,LIST!$F:$F,REPORT!$B157)</f>
        <v>0</v>
      </c>
      <c r="H157" s="12">
        <f>COUNTIFS(LIST!$A:$A,REPORT!$B$152,LIST!$C:$C,REPORT!H$1,LIST!$F:$F,REPORT!$B157)</f>
        <v>0</v>
      </c>
      <c r="I157" s="12">
        <f>COUNTIFS(LIST!$A:$A,REPORT!$B$152,LIST!$C:$C,REPORT!I$1,LIST!$F:$F,REPORT!$B157)</f>
        <v>0</v>
      </c>
      <c r="J157" s="12">
        <f>COUNTIFS(LIST!$A:$A,REPORT!$B$152,LIST!$C:$C,REPORT!J$1,LIST!$F:$F,REPORT!$B157)</f>
        <v>0</v>
      </c>
      <c r="K157" s="12" cm="1">
        <f t="array" ref="K157">INDEX(AP157:ABH157,1,COUNTA(AP157:ABH157))</f>
        <v>-13</v>
      </c>
      <c r="L157" s="12">
        <f>COUNTIFS(LIST!$A:$A,REPORT!$B$152,LIST!$F:$F,REPORT!$B157,LIST!$B:$B,"&lt;"&amp;$A$1)</f>
        <v>0</v>
      </c>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f>L157-AP37+COUNTIFS(LIST!$A:$A,REPORT!$B$152,LIST!$F:$F,REPORT!$B157,LIST!$B:$B,REPORT!AP$1)</f>
        <v>-2</v>
      </c>
      <c r="AQ157" s="27">
        <f>AP157-AQ37+COUNTIFS(LIST!$A:$A,REPORT!$B$152,LIST!$F:$F,REPORT!$B157,LIST!$B:$B,REPORT!AQ$1)</f>
        <v>-2</v>
      </c>
      <c r="AR157" s="27">
        <f>AQ157-AR37+COUNTIFS(LIST!$A:$A,REPORT!$B$152,LIST!$F:$F,REPORT!$B157,LIST!$B:$B,REPORT!AR$1)</f>
        <v>-2</v>
      </c>
      <c r="AS157" s="27">
        <f>AR157-AS37+COUNTIFS(LIST!$A:$A,REPORT!$B$152,LIST!$F:$F,REPORT!$B157,LIST!$B:$B,REPORT!AS$1)</f>
        <v>-2</v>
      </c>
      <c r="AT157" s="27">
        <f>AS157-AT37+COUNTIFS(LIST!$A:$A,REPORT!$B$152,LIST!$F:$F,REPORT!$B157,LIST!$B:$B,REPORT!AT$1)</f>
        <v>-2</v>
      </c>
      <c r="AU157" s="27">
        <f>AT157-AU37+COUNTIFS(LIST!$A:$A,REPORT!$B$152,LIST!$F:$F,REPORT!$B157,LIST!$B:$B,REPORT!AU$1)</f>
        <v>-2</v>
      </c>
      <c r="AV157" s="27">
        <f>AU157-AV37+COUNTIFS(LIST!$A:$A,REPORT!$B$152,LIST!$F:$F,REPORT!$B157,LIST!$B:$B,REPORT!AV$1)</f>
        <v>-2</v>
      </c>
      <c r="AW157" s="27">
        <f>AV157-AW37+COUNTIFS(LIST!$A:$A,REPORT!$B$152,LIST!$F:$F,REPORT!$B157,LIST!$B:$B,REPORT!AW$1)</f>
        <v>-2</v>
      </c>
      <c r="AX157" s="27">
        <f>AW157-AX37+COUNTIFS(LIST!$A:$A,REPORT!$B$152,LIST!$F:$F,REPORT!$B157,LIST!$B:$B,REPORT!AX$1)</f>
        <v>-2</v>
      </c>
      <c r="AY157" s="27">
        <f>AX157-AY37+COUNTIFS(LIST!$A:$A,REPORT!$B$152,LIST!$F:$F,REPORT!$B157,LIST!$B:$B,REPORT!AY$1)</f>
        <v>-2</v>
      </c>
      <c r="AZ157" s="27">
        <f>AY157-AZ37+COUNTIFS(LIST!$A:$A,REPORT!$B$152,LIST!$F:$F,REPORT!$B157,LIST!$B:$B,REPORT!AZ$1)</f>
        <v>-2</v>
      </c>
      <c r="BA157" s="27">
        <f>AZ157-BA37+COUNTIFS(LIST!$A:$A,REPORT!$B$152,LIST!$F:$F,REPORT!$B157,LIST!$B:$B,REPORT!BA$1)</f>
        <v>-2</v>
      </c>
      <c r="BB157" s="27">
        <f>BA157-BB37+COUNTIFS(LIST!$A:$A,REPORT!$B$152,LIST!$F:$F,REPORT!$B157,LIST!$B:$B,REPORT!BB$1)</f>
        <v>-2</v>
      </c>
      <c r="BC157" s="27">
        <f>BB157-BC37+COUNTIFS(LIST!$A:$A,REPORT!$B$152,LIST!$F:$F,REPORT!$B157,LIST!$B:$B,REPORT!BC$1)</f>
        <v>-4</v>
      </c>
      <c r="BD157" s="27">
        <f>BC157-BD37+COUNTIFS(LIST!$A:$A,REPORT!$B$152,LIST!$F:$F,REPORT!$B157,LIST!$B:$B,REPORT!BD$1)</f>
        <v>-4</v>
      </c>
      <c r="BE157" s="27">
        <f>BD157-BE37+COUNTIFS(LIST!$A:$A,REPORT!$B$152,LIST!$F:$F,REPORT!$B157,LIST!$B:$B,REPORT!BE$1)</f>
        <v>-7</v>
      </c>
      <c r="BF157" s="27">
        <f>BE157-BF37+COUNTIFS(LIST!$A:$A,REPORT!$B$152,LIST!$F:$F,REPORT!$B157,LIST!$B:$B,REPORT!BF$1)</f>
        <v>-7</v>
      </c>
      <c r="BG157" s="27">
        <f>BF157-BG37+COUNTIFS(LIST!$A:$A,REPORT!$B$152,LIST!$F:$F,REPORT!$B157,LIST!$B:$B,REPORT!BG$1)</f>
        <v>-7</v>
      </c>
      <c r="BH157" s="27">
        <f>BG157-BH37+COUNTIFS(LIST!$A:$A,REPORT!$B$152,LIST!$F:$F,REPORT!$B157,LIST!$B:$B,REPORT!BH$1)</f>
        <v>-7</v>
      </c>
      <c r="BI157" s="27">
        <f>BH157-BI37+COUNTIFS(LIST!$A:$A,REPORT!$B$152,LIST!$F:$F,REPORT!$B157,LIST!$B:$B,REPORT!BI$1)</f>
        <v>-7</v>
      </c>
      <c r="BJ157" s="27">
        <f>BI157-BJ37+COUNTIFS(LIST!$A:$A,REPORT!$B$152,LIST!$F:$F,REPORT!$B157,LIST!$B:$B,REPORT!BJ$1)</f>
        <v>-8</v>
      </c>
      <c r="BK157" s="27">
        <f>BJ157-BK37+COUNTIFS(LIST!$A:$A,REPORT!$B$152,LIST!$F:$F,REPORT!$B157,LIST!$B:$B,REPORT!BK$1)</f>
        <v>-8</v>
      </c>
      <c r="BL157" s="27">
        <f>BK157-BL37+COUNTIFS(LIST!$A:$A,REPORT!$B$152,LIST!$F:$F,REPORT!$B157,LIST!$B:$B,REPORT!BL$1)</f>
        <v>-8</v>
      </c>
      <c r="BM157" s="27">
        <f>BL157-BM37+COUNTIFS(LIST!$A:$A,REPORT!$B$152,LIST!$F:$F,REPORT!$B157,LIST!$B:$B,REPORT!BM$1)</f>
        <v>-8</v>
      </c>
      <c r="BN157" s="27">
        <f>BM157-BN37+COUNTIFS(LIST!$A:$A,REPORT!$B$152,LIST!$F:$F,REPORT!$B157,LIST!$B:$B,REPORT!BN$1)</f>
        <v>-10</v>
      </c>
      <c r="BO157" s="27">
        <f>BN157-BO37+COUNTIFS(LIST!$A:$A,REPORT!$B$152,LIST!$F:$F,REPORT!$B157,LIST!$B:$B,REPORT!BO$1)</f>
        <v>-10</v>
      </c>
      <c r="BP157" s="27">
        <f>BO157-BP37+COUNTIFS(LIST!$A:$A,REPORT!$B$152,LIST!$F:$F,REPORT!$B157,LIST!$B:$B,REPORT!BP$1)</f>
        <v>-10</v>
      </c>
      <c r="BQ157" s="27">
        <f>BP157-BQ37+COUNTIFS(LIST!$A:$A,REPORT!$B$152,LIST!$F:$F,REPORT!$B157,LIST!$B:$B,REPORT!BQ$1)</f>
        <v>-10</v>
      </c>
      <c r="BR157" s="27">
        <f>BQ157-BR37+COUNTIFS(LIST!$A:$A,REPORT!$B$152,LIST!$F:$F,REPORT!$B157,LIST!$B:$B,REPORT!BR$1)</f>
        <v>-10</v>
      </c>
      <c r="BS157" s="27">
        <f>BR157-BS37+COUNTIFS(LIST!$A:$A,REPORT!$B$152,LIST!$F:$F,REPORT!$B157,LIST!$B:$B,REPORT!BS$1)</f>
        <v>-10</v>
      </c>
      <c r="BT157" s="27">
        <f>BS157-BT37+COUNTIFS(LIST!$A:$A,REPORT!$B$152,LIST!$F:$F,REPORT!$B157,LIST!$B:$B,REPORT!BT$1)</f>
        <v>-10</v>
      </c>
      <c r="BU157" s="27">
        <f>BT157-BU37+COUNTIFS(LIST!$A:$A,REPORT!$B$152,LIST!$F:$F,REPORT!$B157,LIST!$B:$B,REPORT!BU$1)</f>
        <v>-11</v>
      </c>
      <c r="BV157" s="27">
        <f>BU157-BV37+COUNTIFS(LIST!$A:$A,REPORT!$B$152,LIST!$F:$F,REPORT!$B157,LIST!$B:$B,REPORT!BV$1)</f>
        <v>-11</v>
      </c>
      <c r="BW157" s="27">
        <f>BV157-BW37+COUNTIFS(LIST!$A:$A,REPORT!$B$152,LIST!$F:$F,REPORT!$B157,LIST!$B:$B,REPORT!BW$1)</f>
        <v>-11</v>
      </c>
      <c r="BX157" s="27">
        <f>BW157-BX37+COUNTIFS(LIST!$A:$A,REPORT!$B$152,LIST!$F:$F,REPORT!$B157,LIST!$B:$B,REPORT!BX$1)</f>
        <v>-12</v>
      </c>
      <c r="BY157" s="27">
        <f>BX157-BY37+COUNTIFS(LIST!$A:$A,REPORT!$B$152,LIST!$F:$F,REPORT!$B157,LIST!$B:$B,REPORT!BY$1)</f>
        <v>-12</v>
      </c>
      <c r="BZ157" s="27">
        <f>BY157-BZ37+COUNTIFS(LIST!$A:$A,REPORT!$B$152,LIST!$F:$F,REPORT!$B157,LIST!$B:$B,REPORT!BZ$1)</f>
        <v>-12</v>
      </c>
      <c r="CA157" s="27">
        <f>BZ157-CA37+COUNTIFS(LIST!$A:$A,REPORT!$B$152,LIST!$F:$F,REPORT!$B157,LIST!$B:$B,REPORT!CA$1)</f>
        <v>-13</v>
      </c>
      <c r="CB157" s="27">
        <f>CA157-CB37+COUNTIFS(LIST!$A:$A,REPORT!$B$152,LIST!$F:$F,REPORT!$B157,LIST!$B:$B,REPORT!CB$1)</f>
        <v>-13</v>
      </c>
      <c r="CC157" s="27">
        <f>CB157-CC37+COUNTIFS(LIST!$A:$A,REPORT!$B$152,LIST!$F:$F,REPORT!$B157,LIST!$B:$B,REPORT!CC$1)</f>
        <v>-13</v>
      </c>
    </row>
    <row r="158" spans="1:81" x14ac:dyDescent="0.3">
      <c r="A158" s="18" t="s">
        <v>1679</v>
      </c>
      <c r="B158" s="18" t="s">
        <v>415</v>
      </c>
      <c r="C158" s="11">
        <f t="shared" ref="C158:L158" si="260">SUM(C159:C163)</f>
        <v>0</v>
      </c>
      <c r="D158" s="11">
        <f t="shared" si="260"/>
        <v>0</v>
      </c>
      <c r="E158" s="11">
        <f t="shared" si="260"/>
        <v>0</v>
      </c>
      <c r="F158" s="11">
        <f t="shared" si="260"/>
        <v>0</v>
      </c>
      <c r="G158" s="11">
        <f t="shared" si="260"/>
        <v>0</v>
      </c>
      <c r="H158" s="11">
        <f t="shared" si="260"/>
        <v>0</v>
      </c>
      <c r="I158" s="11">
        <f t="shared" si="260"/>
        <v>0</v>
      </c>
      <c r="J158" s="11">
        <f t="shared" si="260"/>
        <v>0</v>
      </c>
      <c r="K158" s="11">
        <f t="shared" si="260"/>
        <v>-18</v>
      </c>
      <c r="L158" s="11">
        <f t="shared" si="260"/>
        <v>0</v>
      </c>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f t="shared" ref="AP158:CA158" si="261">SUM(AP159:AP163)</f>
        <v>-4</v>
      </c>
      <c r="AQ158" s="10">
        <f t="shared" si="261"/>
        <v>-8</v>
      </c>
      <c r="AR158" s="10">
        <f t="shared" si="261"/>
        <v>-8</v>
      </c>
      <c r="AS158" s="10">
        <f t="shared" si="261"/>
        <v>-8</v>
      </c>
      <c r="AT158" s="10">
        <f t="shared" si="261"/>
        <v>-12</v>
      </c>
      <c r="AU158" s="10">
        <f t="shared" si="261"/>
        <v>-13</v>
      </c>
      <c r="AV158" s="10">
        <f t="shared" si="261"/>
        <v>-16</v>
      </c>
      <c r="AW158" s="10">
        <f t="shared" si="261"/>
        <v>-17</v>
      </c>
      <c r="AX158" s="10">
        <f t="shared" si="261"/>
        <v>-17</v>
      </c>
      <c r="AY158" s="10">
        <f t="shared" si="261"/>
        <v>-17</v>
      </c>
      <c r="AZ158" s="10">
        <f t="shared" si="261"/>
        <v>-17</v>
      </c>
      <c r="BA158" s="10">
        <f t="shared" si="261"/>
        <v>-18</v>
      </c>
      <c r="BB158" s="10">
        <f t="shared" si="261"/>
        <v>-18</v>
      </c>
      <c r="BC158" s="10">
        <f t="shared" si="261"/>
        <v>-18</v>
      </c>
      <c r="BD158" s="10">
        <f t="shared" si="261"/>
        <v>-18</v>
      </c>
      <c r="BE158" s="10">
        <f t="shared" si="261"/>
        <v>-18</v>
      </c>
      <c r="BF158" s="10">
        <f t="shared" si="261"/>
        <v>-18</v>
      </c>
      <c r="BG158" s="10">
        <f t="shared" si="261"/>
        <v>-18</v>
      </c>
      <c r="BH158" s="10">
        <f t="shared" si="261"/>
        <v>-18</v>
      </c>
      <c r="BI158" s="10">
        <f t="shared" si="261"/>
        <v>-18</v>
      </c>
      <c r="BJ158" s="10">
        <f t="shared" si="261"/>
        <v>-18</v>
      </c>
      <c r="BK158" s="10">
        <f t="shared" si="261"/>
        <v>-18</v>
      </c>
      <c r="BL158" s="10">
        <f t="shared" si="261"/>
        <v>-18</v>
      </c>
      <c r="BM158" s="10">
        <f t="shared" si="261"/>
        <v>-18</v>
      </c>
      <c r="BN158" s="10">
        <f t="shared" si="261"/>
        <v>-18</v>
      </c>
      <c r="BO158" s="10">
        <f t="shared" si="261"/>
        <v>-18</v>
      </c>
      <c r="BP158" s="10">
        <f t="shared" si="261"/>
        <v>-18</v>
      </c>
      <c r="BQ158" s="10">
        <f t="shared" si="261"/>
        <v>-18</v>
      </c>
      <c r="BR158" s="10">
        <f t="shared" si="261"/>
        <v>-18</v>
      </c>
      <c r="BS158" s="10">
        <f t="shared" si="261"/>
        <v>-18</v>
      </c>
      <c r="BT158" s="10">
        <f t="shared" si="261"/>
        <v>-18</v>
      </c>
      <c r="BU158" s="10">
        <f t="shared" si="261"/>
        <v>-18</v>
      </c>
      <c r="BV158" s="10">
        <f t="shared" si="261"/>
        <v>-18</v>
      </c>
      <c r="BW158" s="10">
        <f t="shared" si="261"/>
        <v>-18</v>
      </c>
      <c r="BX158" s="10">
        <f t="shared" si="261"/>
        <v>-18</v>
      </c>
      <c r="BY158" s="10">
        <f t="shared" si="261"/>
        <v>-18</v>
      </c>
      <c r="BZ158" s="10">
        <f t="shared" si="261"/>
        <v>-18</v>
      </c>
      <c r="CA158" s="10">
        <f t="shared" si="261"/>
        <v>-18</v>
      </c>
      <c r="CB158" s="10">
        <f t="shared" ref="CB158:CC158" si="262">SUM(CB159:CB163)</f>
        <v>-18</v>
      </c>
      <c r="CC158" s="10">
        <f t="shared" si="262"/>
        <v>-18</v>
      </c>
    </row>
    <row r="159" spans="1:81" x14ac:dyDescent="0.3">
      <c r="A159" s="19" t="s">
        <v>1679</v>
      </c>
      <c r="B159" s="19" t="s">
        <v>412</v>
      </c>
      <c r="C159" s="12">
        <f>G159+H159+I159+F159+E159+D159</f>
        <v>0</v>
      </c>
      <c r="D159" s="12">
        <f>SUM(M159:Q159)</f>
        <v>0</v>
      </c>
      <c r="E159" s="12">
        <f>SUM(R159:AC159)</f>
        <v>0</v>
      </c>
      <c r="F159" s="12">
        <f>SUM(AD159:AO159)</f>
        <v>0</v>
      </c>
      <c r="G159" s="12">
        <f>COUNTIFS(LIST!$A:$A,REPORT!$B$158,LIST!$C:$C,REPORT!G$1,LIST!$F:$F,REPORT!$B159)</f>
        <v>0</v>
      </c>
      <c r="H159" s="12">
        <f>COUNTIFS(LIST!$A:$A,REPORT!$B$158,LIST!$C:$C,REPORT!H$1,LIST!$F:$F,REPORT!$B159)</f>
        <v>0</v>
      </c>
      <c r="I159" s="12">
        <f>COUNTIFS(LIST!$A:$A,REPORT!$B$158,LIST!$C:$C,REPORT!I$1,LIST!$F:$F,REPORT!$B159)</f>
        <v>0</v>
      </c>
      <c r="J159" s="12">
        <f>COUNTIFS(LIST!$A:$A,REPORT!$B$158,LIST!$C:$C,REPORT!J$1,LIST!$F:$F,REPORT!$B159)</f>
        <v>0</v>
      </c>
      <c r="K159" s="12" cm="1">
        <f t="array" ref="K159">INDEX(AP159:ABH159,1,COUNTA(AP159:ABH159))</f>
        <v>0</v>
      </c>
      <c r="L159" s="12">
        <f>COUNTIFS(LIST!$A:$A,REPORT!$B$38,LIST!$F:$F,REPORT!$B159,LIST!$B:$B,"&lt;"&amp;$A$1)</f>
        <v>0</v>
      </c>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f>L159-AP39+COUNTIFS(LIST!$A:$A,REPORT!$B$158,LIST!$F:$F,REPORT!$B159,LIST!$B:$B,REPORT!AP$1)</f>
        <v>0</v>
      </c>
      <c r="AQ159" s="59">
        <f>AP159-AQ39+COUNTIFS(LIST!$A:$A,REPORT!$B$158,LIST!$F:$F,REPORT!$B159,LIST!$B:$B,REPORT!AQ$1)</f>
        <v>0</v>
      </c>
      <c r="AR159" s="59">
        <f>AQ159-AR39+COUNTIFS(LIST!$A:$A,REPORT!$B$158,LIST!$F:$F,REPORT!$B159,LIST!$B:$B,REPORT!AR$1)</f>
        <v>0</v>
      </c>
      <c r="AS159" s="59">
        <f>AR159-AS39+COUNTIFS(LIST!$A:$A,REPORT!$B$158,LIST!$F:$F,REPORT!$B159,LIST!$B:$B,REPORT!AS$1)</f>
        <v>0</v>
      </c>
      <c r="AT159" s="59">
        <f>AS159-AT39+COUNTIFS(LIST!$A:$A,REPORT!$B$158,LIST!$F:$F,REPORT!$B159,LIST!$B:$B,REPORT!AT$1)</f>
        <v>0</v>
      </c>
      <c r="AU159" s="59">
        <f>AT159-AU39+COUNTIFS(LIST!$A:$A,REPORT!$B$158,LIST!$F:$F,REPORT!$B159,LIST!$B:$B,REPORT!AU$1)</f>
        <v>0</v>
      </c>
      <c r="AV159" s="59">
        <f>AU159-AV39+COUNTIFS(LIST!$A:$A,REPORT!$B$158,LIST!$F:$F,REPORT!$B159,LIST!$B:$B,REPORT!AV$1)</f>
        <v>0</v>
      </c>
      <c r="AW159" s="59">
        <f>AV159-AW39+COUNTIFS(LIST!$A:$A,REPORT!$B$158,LIST!$F:$F,REPORT!$B159,LIST!$B:$B,REPORT!AW$1)</f>
        <v>0</v>
      </c>
      <c r="AX159" s="59">
        <f>AW159-AX39+COUNTIFS(LIST!$A:$A,REPORT!$B$158,LIST!$F:$F,REPORT!$B159,LIST!$B:$B,REPORT!AX$1)</f>
        <v>0</v>
      </c>
      <c r="AY159" s="59">
        <f>AX159-AY39+COUNTIFS(LIST!$A:$A,REPORT!$B$158,LIST!$F:$F,REPORT!$B159,LIST!$B:$B,REPORT!AY$1)</f>
        <v>0</v>
      </c>
      <c r="AZ159" s="59">
        <f>AY159-AZ39+COUNTIFS(LIST!$A:$A,REPORT!$B$158,LIST!$F:$F,REPORT!$B159,LIST!$B:$B,REPORT!AZ$1)</f>
        <v>0</v>
      </c>
      <c r="BA159" s="59">
        <f>AZ159-BA39+COUNTIFS(LIST!$A:$A,REPORT!$B$158,LIST!$F:$F,REPORT!$B159,LIST!$B:$B,REPORT!BA$1)</f>
        <v>0</v>
      </c>
      <c r="BB159" s="59">
        <f>BA159-BB39+COUNTIFS(LIST!$A:$A,REPORT!$B$158,LIST!$F:$F,REPORT!$B159,LIST!$B:$B,REPORT!BB$1)</f>
        <v>0</v>
      </c>
      <c r="BC159" s="59">
        <f>BB159-BC39+COUNTIFS(LIST!$A:$A,REPORT!$B$158,LIST!$F:$F,REPORT!$B159,LIST!$B:$B,REPORT!BC$1)</f>
        <v>0</v>
      </c>
      <c r="BD159" s="59">
        <f>BC159-BD39+COUNTIFS(LIST!$A:$A,REPORT!$B$158,LIST!$F:$F,REPORT!$B159,LIST!$B:$B,REPORT!BD$1)</f>
        <v>0</v>
      </c>
      <c r="BE159" s="59">
        <f>BD159-BE39+COUNTIFS(LIST!$A:$A,REPORT!$B$158,LIST!$F:$F,REPORT!$B159,LIST!$B:$B,REPORT!BE$1)</f>
        <v>0</v>
      </c>
      <c r="BF159" s="59">
        <f>BE159-BF39+COUNTIFS(LIST!$A:$A,REPORT!$B$158,LIST!$F:$F,REPORT!$B159,LIST!$B:$B,REPORT!BF$1)</f>
        <v>0</v>
      </c>
      <c r="BG159" s="59">
        <f>BF159-BG39+COUNTIFS(LIST!$A:$A,REPORT!$B$158,LIST!$F:$F,REPORT!$B159,LIST!$B:$B,REPORT!BG$1)</f>
        <v>0</v>
      </c>
      <c r="BH159" s="59">
        <f>BG159-BH39+COUNTIFS(LIST!$A:$A,REPORT!$B$158,LIST!$F:$F,REPORT!$B159,LIST!$B:$B,REPORT!BH$1)</f>
        <v>0</v>
      </c>
      <c r="BI159" s="59">
        <f>BH159-BI39+COUNTIFS(LIST!$A:$A,REPORT!$B$158,LIST!$F:$F,REPORT!$B159,LIST!$B:$B,REPORT!BI$1)</f>
        <v>0</v>
      </c>
      <c r="BJ159" s="59">
        <f>BI159-BJ39+COUNTIFS(LIST!$A:$A,REPORT!$B$158,LIST!$F:$F,REPORT!$B159,LIST!$B:$B,REPORT!BJ$1)</f>
        <v>0</v>
      </c>
      <c r="BK159" s="59">
        <f>BJ159-BK39+COUNTIFS(LIST!$A:$A,REPORT!$B$158,LIST!$F:$F,REPORT!$B159,LIST!$B:$B,REPORT!BK$1)</f>
        <v>0</v>
      </c>
      <c r="BL159" s="59">
        <f>BK159-BL39+COUNTIFS(LIST!$A:$A,REPORT!$B$158,LIST!$F:$F,REPORT!$B159,LIST!$B:$B,REPORT!BL$1)</f>
        <v>0</v>
      </c>
      <c r="BM159" s="59">
        <f>BL159-BM39+COUNTIFS(LIST!$A:$A,REPORT!$B$158,LIST!$F:$F,REPORT!$B159,LIST!$B:$B,REPORT!BM$1)</f>
        <v>0</v>
      </c>
      <c r="BN159" s="59">
        <f>BM159-BN39+COUNTIFS(LIST!$A:$A,REPORT!$B$158,LIST!$F:$F,REPORT!$B159,LIST!$B:$B,REPORT!BN$1)</f>
        <v>0</v>
      </c>
      <c r="BO159" s="59">
        <f>BN159-BO39+COUNTIFS(LIST!$A:$A,REPORT!$B$158,LIST!$F:$F,REPORT!$B159,LIST!$B:$B,REPORT!BO$1)</f>
        <v>0</v>
      </c>
      <c r="BP159" s="59">
        <f>BO159-BP39+COUNTIFS(LIST!$A:$A,REPORT!$B$158,LIST!$F:$F,REPORT!$B159,LIST!$B:$B,REPORT!BP$1)</f>
        <v>0</v>
      </c>
      <c r="BQ159" s="59">
        <f>BP159-BQ39+COUNTIFS(LIST!$A:$A,REPORT!$B$158,LIST!$F:$F,REPORT!$B159,LIST!$B:$B,REPORT!BQ$1)</f>
        <v>0</v>
      </c>
      <c r="BR159" s="59">
        <f>BQ159-BR39+COUNTIFS(LIST!$A:$A,REPORT!$B$158,LIST!$F:$F,REPORT!$B159,LIST!$B:$B,REPORT!BR$1)</f>
        <v>0</v>
      </c>
      <c r="BS159" s="59">
        <f>BR159-BS39+COUNTIFS(LIST!$A:$A,REPORT!$B$158,LIST!$F:$F,REPORT!$B159,LIST!$B:$B,REPORT!BS$1)</f>
        <v>0</v>
      </c>
      <c r="BT159" s="59">
        <f>BS159-BT39+COUNTIFS(LIST!$A:$A,REPORT!$B$158,LIST!$F:$F,REPORT!$B159,LIST!$B:$B,REPORT!BT$1)</f>
        <v>0</v>
      </c>
      <c r="BU159" s="59">
        <f>BT159-BU39+COUNTIFS(LIST!$A:$A,REPORT!$B$158,LIST!$F:$F,REPORT!$B159,LIST!$B:$B,REPORT!BU$1)</f>
        <v>0</v>
      </c>
      <c r="BV159" s="59">
        <f>BU159-BV39+COUNTIFS(LIST!$A:$A,REPORT!$B$158,LIST!$F:$F,REPORT!$B159,LIST!$B:$B,REPORT!BV$1)</f>
        <v>0</v>
      </c>
      <c r="BW159" s="59">
        <f>BV159-BW39+COUNTIFS(LIST!$A:$A,REPORT!$B$158,LIST!$F:$F,REPORT!$B159,LIST!$B:$B,REPORT!BW$1)</f>
        <v>0</v>
      </c>
      <c r="BX159" s="59">
        <f>BW159-BX39+COUNTIFS(LIST!$A:$A,REPORT!$B$158,LIST!$F:$F,REPORT!$B159,LIST!$B:$B,REPORT!BX$1)</f>
        <v>0</v>
      </c>
      <c r="BY159" s="59">
        <f>BX159-BY39+COUNTIFS(LIST!$A:$A,REPORT!$B$158,LIST!$F:$F,REPORT!$B159,LIST!$B:$B,REPORT!BY$1)</f>
        <v>0</v>
      </c>
      <c r="BZ159" s="59">
        <f>BY159-BZ39+COUNTIFS(LIST!$A:$A,REPORT!$B$158,LIST!$F:$F,REPORT!$B159,LIST!$B:$B,REPORT!BZ$1)</f>
        <v>0</v>
      </c>
      <c r="CA159" s="59">
        <f>BZ159-CA39+COUNTIFS(LIST!$A:$A,REPORT!$B$158,LIST!$F:$F,REPORT!$B159,LIST!$B:$B,REPORT!CA$1)</f>
        <v>0</v>
      </c>
      <c r="CB159" s="59">
        <f>CA159-CB39+COUNTIFS(LIST!$A:$A,REPORT!$B$158,LIST!$F:$F,REPORT!$B159,LIST!$B:$B,REPORT!CB$1)</f>
        <v>0</v>
      </c>
      <c r="CC159" s="59">
        <f>CB159-CC39+COUNTIFS(LIST!$A:$A,REPORT!$B$158,LIST!$F:$F,REPORT!$B159,LIST!$B:$B,REPORT!CC$1)</f>
        <v>0</v>
      </c>
    </row>
    <row r="160" spans="1:81" x14ac:dyDescent="0.3">
      <c r="A160" s="19" t="s">
        <v>1679</v>
      </c>
      <c r="B160" s="19" t="s">
        <v>421</v>
      </c>
      <c r="C160" s="12">
        <f>G160+H160+I160+F160+E160+D160</f>
        <v>0</v>
      </c>
      <c r="D160" s="12">
        <f>SUM(M160:Q160)</f>
        <v>0</v>
      </c>
      <c r="E160" s="12">
        <f>SUM(R160:AC160)</f>
        <v>0</v>
      </c>
      <c r="F160" s="12">
        <f>SUM(AD160:AO160)</f>
        <v>0</v>
      </c>
      <c r="G160" s="12">
        <f>COUNTIFS(LIST!$A:$A,REPORT!$B$158,LIST!$C:$C,REPORT!G$1,LIST!$F:$F,REPORT!$B160)</f>
        <v>0</v>
      </c>
      <c r="H160" s="12">
        <f>COUNTIFS(LIST!$A:$A,REPORT!$B$158,LIST!$C:$C,REPORT!H$1,LIST!$F:$F,REPORT!$B160)</f>
        <v>0</v>
      </c>
      <c r="I160" s="12">
        <f>COUNTIFS(LIST!$A:$A,REPORT!$B$158,LIST!$C:$C,REPORT!I$1,LIST!$F:$F,REPORT!$B160)</f>
        <v>0</v>
      </c>
      <c r="J160" s="12">
        <f>COUNTIFS(LIST!$A:$A,REPORT!$B$158,LIST!$C:$C,REPORT!J$1,LIST!$F:$F,REPORT!$B160)</f>
        <v>0</v>
      </c>
      <c r="K160" s="12" cm="1">
        <f t="array" ref="K160">INDEX(AP160:ABH160,1,COUNTA(AP160:ABH160))</f>
        <v>0</v>
      </c>
      <c r="L160" s="12">
        <f>COUNTIFS(LIST!$A:$A,REPORT!$B$38,LIST!$F:$F,REPORT!$B160,LIST!$B:$B,"&lt;"&amp;$A$1)</f>
        <v>0</v>
      </c>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f>L160-AP40+COUNTIFS(LIST!$A:$A,REPORT!$B$158,LIST!$F:$F,REPORT!$B160,LIST!$B:$B,REPORT!AP$1)</f>
        <v>0</v>
      </c>
      <c r="AQ160" s="27">
        <f>AP160-AQ40+COUNTIFS(LIST!$A:$A,REPORT!$B$158,LIST!$F:$F,REPORT!$B160,LIST!$B:$B,REPORT!AQ$1)</f>
        <v>0</v>
      </c>
      <c r="AR160" s="27">
        <f>AQ160-AR40+COUNTIFS(LIST!$A:$A,REPORT!$B$158,LIST!$F:$F,REPORT!$B160,LIST!$B:$B,REPORT!AR$1)</f>
        <v>0</v>
      </c>
      <c r="AS160" s="27">
        <f>AR160-AS40+COUNTIFS(LIST!$A:$A,REPORT!$B$158,LIST!$F:$F,REPORT!$B160,LIST!$B:$B,REPORT!AS$1)</f>
        <v>0</v>
      </c>
      <c r="AT160" s="27">
        <f>AS160-AT40+COUNTIFS(LIST!$A:$A,REPORT!$B$158,LIST!$F:$F,REPORT!$B160,LIST!$B:$B,REPORT!AT$1)</f>
        <v>0</v>
      </c>
      <c r="AU160" s="27">
        <f>AT160-AU40+COUNTIFS(LIST!$A:$A,REPORT!$B$158,LIST!$F:$F,REPORT!$B160,LIST!$B:$B,REPORT!AU$1)</f>
        <v>0</v>
      </c>
      <c r="AV160" s="27">
        <f>AU160-AV40+COUNTIFS(LIST!$A:$A,REPORT!$B$158,LIST!$F:$F,REPORT!$B160,LIST!$B:$B,REPORT!AV$1)</f>
        <v>0</v>
      </c>
      <c r="AW160" s="27">
        <f>AV160-AW40+COUNTIFS(LIST!$A:$A,REPORT!$B$158,LIST!$F:$F,REPORT!$B160,LIST!$B:$B,REPORT!AW$1)</f>
        <v>0</v>
      </c>
      <c r="AX160" s="27">
        <f>AW160-AX40+COUNTIFS(LIST!$A:$A,REPORT!$B$158,LIST!$F:$F,REPORT!$B160,LIST!$B:$B,REPORT!AX$1)</f>
        <v>0</v>
      </c>
      <c r="AY160" s="27">
        <f>AX160-AY40+COUNTIFS(LIST!$A:$A,REPORT!$B$158,LIST!$F:$F,REPORT!$B160,LIST!$B:$B,REPORT!AY$1)</f>
        <v>0</v>
      </c>
      <c r="AZ160" s="27">
        <f>AY160-AZ40+COUNTIFS(LIST!$A:$A,REPORT!$B$158,LIST!$F:$F,REPORT!$B160,LIST!$B:$B,REPORT!AZ$1)</f>
        <v>0</v>
      </c>
      <c r="BA160" s="27">
        <f>AZ160-BA40+COUNTIFS(LIST!$A:$A,REPORT!$B$158,LIST!$F:$F,REPORT!$B160,LIST!$B:$B,REPORT!BA$1)</f>
        <v>0</v>
      </c>
      <c r="BB160" s="27">
        <f>BA160-BB40+COUNTIFS(LIST!$A:$A,REPORT!$B$158,LIST!$F:$F,REPORT!$B160,LIST!$B:$B,REPORT!BB$1)</f>
        <v>0</v>
      </c>
      <c r="BC160" s="27">
        <f>BB160-BC40+COUNTIFS(LIST!$A:$A,REPORT!$B$158,LIST!$F:$F,REPORT!$B160,LIST!$B:$B,REPORT!BC$1)</f>
        <v>0</v>
      </c>
      <c r="BD160" s="27">
        <f>BC160-BD40+COUNTIFS(LIST!$A:$A,REPORT!$B$158,LIST!$F:$F,REPORT!$B160,LIST!$B:$B,REPORT!BD$1)</f>
        <v>0</v>
      </c>
      <c r="BE160" s="27">
        <f>BD160-BE40+COUNTIFS(LIST!$A:$A,REPORT!$B$158,LIST!$F:$F,REPORT!$B160,LIST!$B:$B,REPORT!BE$1)</f>
        <v>0</v>
      </c>
      <c r="BF160" s="27">
        <f>BE160-BF40+COUNTIFS(LIST!$A:$A,REPORT!$B$158,LIST!$F:$F,REPORT!$B160,LIST!$B:$B,REPORT!BF$1)</f>
        <v>0</v>
      </c>
      <c r="BG160" s="27">
        <f>BF160-BG40+COUNTIFS(LIST!$A:$A,REPORT!$B$158,LIST!$F:$F,REPORT!$B160,LIST!$B:$B,REPORT!BG$1)</f>
        <v>0</v>
      </c>
      <c r="BH160" s="27">
        <f>BG160-BH40+COUNTIFS(LIST!$A:$A,REPORT!$B$158,LIST!$F:$F,REPORT!$B160,LIST!$B:$B,REPORT!BH$1)</f>
        <v>0</v>
      </c>
      <c r="BI160" s="27">
        <f>BH160-BI40+COUNTIFS(LIST!$A:$A,REPORT!$B$158,LIST!$F:$F,REPORT!$B160,LIST!$B:$B,REPORT!BI$1)</f>
        <v>0</v>
      </c>
      <c r="BJ160" s="27">
        <f>BI160-BJ40+COUNTIFS(LIST!$A:$A,REPORT!$B$158,LIST!$F:$F,REPORT!$B160,LIST!$B:$B,REPORT!BJ$1)</f>
        <v>0</v>
      </c>
      <c r="BK160" s="27">
        <f>BJ160-BK40+COUNTIFS(LIST!$A:$A,REPORT!$B$158,LIST!$F:$F,REPORT!$B160,LIST!$B:$B,REPORT!BK$1)</f>
        <v>0</v>
      </c>
      <c r="BL160" s="27">
        <f>BK160-BL40+COUNTIFS(LIST!$A:$A,REPORT!$B$158,LIST!$F:$F,REPORT!$B160,LIST!$B:$B,REPORT!BL$1)</f>
        <v>0</v>
      </c>
      <c r="BM160" s="27">
        <f>BL160-BM40+COUNTIFS(LIST!$A:$A,REPORT!$B$158,LIST!$F:$F,REPORT!$B160,LIST!$B:$B,REPORT!BM$1)</f>
        <v>0</v>
      </c>
      <c r="BN160" s="27">
        <f>BM160-BN40+COUNTIFS(LIST!$A:$A,REPORT!$B$158,LIST!$F:$F,REPORT!$B160,LIST!$B:$B,REPORT!BN$1)</f>
        <v>0</v>
      </c>
      <c r="BO160" s="27">
        <f>BN160-BO40+COUNTIFS(LIST!$A:$A,REPORT!$B$158,LIST!$F:$F,REPORT!$B160,LIST!$B:$B,REPORT!BO$1)</f>
        <v>0</v>
      </c>
      <c r="BP160" s="27">
        <f>BO160-BP40+COUNTIFS(LIST!$A:$A,REPORT!$B$158,LIST!$F:$F,REPORT!$B160,LIST!$B:$B,REPORT!BP$1)</f>
        <v>0</v>
      </c>
      <c r="BQ160" s="27">
        <f>BP160-BQ40+COUNTIFS(LIST!$A:$A,REPORT!$B$158,LIST!$F:$F,REPORT!$B160,LIST!$B:$B,REPORT!BQ$1)</f>
        <v>0</v>
      </c>
      <c r="BR160" s="27">
        <f>BQ160-BR40+COUNTIFS(LIST!$A:$A,REPORT!$B$158,LIST!$F:$F,REPORT!$B160,LIST!$B:$B,REPORT!BR$1)</f>
        <v>0</v>
      </c>
      <c r="BS160" s="27">
        <f>BR160-BS40+COUNTIFS(LIST!$A:$A,REPORT!$B$158,LIST!$F:$F,REPORT!$B160,LIST!$B:$B,REPORT!BS$1)</f>
        <v>0</v>
      </c>
      <c r="BT160" s="27">
        <f>BS160-BT40+COUNTIFS(LIST!$A:$A,REPORT!$B$158,LIST!$F:$F,REPORT!$B160,LIST!$B:$B,REPORT!BT$1)</f>
        <v>0</v>
      </c>
      <c r="BU160" s="27">
        <f>BT160-BU40+COUNTIFS(LIST!$A:$A,REPORT!$B$158,LIST!$F:$F,REPORT!$B160,LIST!$B:$B,REPORT!BU$1)</f>
        <v>0</v>
      </c>
      <c r="BV160" s="27">
        <f>BU160-BV40+COUNTIFS(LIST!$A:$A,REPORT!$B$158,LIST!$F:$F,REPORT!$B160,LIST!$B:$B,REPORT!BV$1)</f>
        <v>0</v>
      </c>
      <c r="BW160" s="27">
        <f>BV160-BW40+COUNTIFS(LIST!$A:$A,REPORT!$B$158,LIST!$F:$F,REPORT!$B160,LIST!$B:$B,REPORT!BW$1)</f>
        <v>0</v>
      </c>
      <c r="BX160" s="27">
        <f>BW160-BX40+COUNTIFS(LIST!$A:$A,REPORT!$B$158,LIST!$F:$F,REPORT!$B160,LIST!$B:$B,REPORT!BX$1)</f>
        <v>0</v>
      </c>
      <c r="BY160" s="27">
        <f>BX160-BY40+COUNTIFS(LIST!$A:$A,REPORT!$B$158,LIST!$F:$F,REPORT!$B160,LIST!$B:$B,REPORT!BY$1)</f>
        <v>0</v>
      </c>
      <c r="BZ160" s="27">
        <f>BY160-BZ40+COUNTIFS(LIST!$A:$A,REPORT!$B$158,LIST!$F:$F,REPORT!$B160,LIST!$B:$B,REPORT!BZ$1)</f>
        <v>0</v>
      </c>
      <c r="CA160" s="27">
        <f>BZ160-CA40+COUNTIFS(LIST!$A:$A,REPORT!$B$158,LIST!$F:$F,REPORT!$B160,LIST!$B:$B,REPORT!CA$1)</f>
        <v>0</v>
      </c>
      <c r="CB160" s="27">
        <f>CA160-CB40+COUNTIFS(LIST!$A:$A,REPORT!$B$158,LIST!$F:$F,REPORT!$B160,LIST!$B:$B,REPORT!CB$1)</f>
        <v>0</v>
      </c>
      <c r="CC160" s="27">
        <f>CB160-CC40+COUNTIFS(LIST!$A:$A,REPORT!$B$158,LIST!$F:$F,REPORT!$B160,LIST!$B:$B,REPORT!CC$1)</f>
        <v>0</v>
      </c>
    </row>
    <row r="161" spans="1:81" x14ac:dyDescent="0.3">
      <c r="A161" s="19" t="s">
        <v>1679</v>
      </c>
      <c r="B161" s="19" t="s">
        <v>413</v>
      </c>
      <c r="C161" s="12">
        <f>G161+H161+I161+F161+E161+D161</f>
        <v>0</v>
      </c>
      <c r="D161" s="12">
        <f>SUM(M161:Q161)</f>
        <v>0</v>
      </c>
      <c r="E161" s="12">
        <f>SUM(R161:AC161)</f>
        <v>0</v>
      </c>
      <c r="F161" s="12">
        <f>SUM(AD161:AO161)</f>
        <v>0</v>
      </c>
      <c r="G161" s="12">
        <f>COUNTIFS(LIST!$A:$A,REPORT!$B$158,LIST!$C:$C,REPORT!G$1,LIST!$F:$F,REPORT!$B161)</f>
        <v>0</v>
      </c>
      <c r="H161" s="12">
        <f>COUNTIFS(LIST!$A:$A,REPORT!$B$158,LIST!$C:$C,REPORT!H$1,LIST!$F:$F,REPORT!$B161)</f>
        <v>0</v>
      </c>
      <c r="I161" s="12">
        <f>COUNTIFS(LIST!$A:$A,REPORT!$B$158,LIST!$C:$C,REPORT!I$1,LIST!$F:$F,REPORT!$B161)</f>
        <v>0</v>
      </c>
      <c r="J161" s="12">
        <f>COUNTIFS(LIST!$A:$A,REPORT!$B$158,LIST!$C:$C,REPORT!J$1,LIST!$F:$F,REPORT!$B161)</f>
        <v>0</v>
      </c>
      <c r="K161" s="12" cm="1">
        <f t="array" ref="K161">INDEX(AP161:ABH161,1,COUNTA(AP161:ABH161))</f>
        <v>0</v>
      </c>
      <c r="L161" s="12">
        <f>COUNTIFS(LIST!$A:$A,REPORT!$B$38,LIST!$F:$F,REPORT!$B161,LIST!$B:$B,"&lt;"&amp;$A$1)</f>
        <v>0</v>
      </c>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f>L161-AP41+COUNTIFS(LIST!$A:$A,REPORT!$B$158,LIST!$F:$F,REPORT!$B161,LIST!$B:$B,REPORT!AP$1)</f>
        <v>0</v>
      </c>
      <c r="AQ161" s="27">
        <f>AP161-AQ41+COUNTIFS(LIST!$A:$A,REPORT!$B$158,LIST!$F:$F,REPORT!$B161,LIST!$B:$B,REPORT!AQ$1)</f>
        <v>0</v>
      </c>
      <c r="AR161" s="27">
        <f>AQ161-AR41+COUNTIFS(LIST!$A:$A,REPORT!$B$158,LIST!$F:$F,REPORT!$B161,LIST!$B:$B,REPORT!AR$1)</f>
        <v>0</v>
      </c>
      <c r="AS161" s="27">
        <f>AR161-AS41+COUNTIFS(LIST!$A:$A,REPORT!$B$158,LIST!$F:$F,REPORT!$B161,LIST!$B:$B,REPORT!AS$1)</f>
        <v>0</v>
      </c>
      <c r="AT161" s="27">
        <f>AS161-AT41+COUNTIFS(LIST!$A:$A,REPORT!$B$158,LIST!$F:$F,REPORT!$B161,LIST!$B:$B,REPORT!AT$1)</f>
        <v>0</v>
      </c>
      <c r="AU161" s="27">
        <f>AT161-AU41+COUNTIFS(LIST!$A:$A,REPORT!$B$158,LIST!$F:$F,REPORT!$B161,LIST!$B:$B,REPORT!AU$1)</f>
        <v>0</v>
      </c>
      <c r="AV161" s="27">
        <f>AU161-AV41+COUNTIFS(LIST!$A:$A,REPORT!$B$158,LIST!$F:$F,REPORT!$B161,LIST!$B:$B,REPORT!AV$1)</f>
        <v>0</v>
      </c>
      <c r="AW161" s="27">
        <f>AV161-AW41+COUNTIFS(LIST!$A:$A,REPORT!$B$158,LIST!$F:$F,REPORT!$B161,LIST!$B:$B,REPORT!AW$1)</f>
        <v>0</v>
      </c>
      <c r="AX161" s="27">
        <f>AW161-AX41+COUNTIFS(LIST!$A:$A,REPORT!$B$158,LIST!$F:$F,REPORT!$B161,LIST!$B:$B,REPORT!AX$1)</f>
        <v>0</v>
      </c>
      <c r="AY161" s="27">
        <f>AX161-AY41+COUNTIFS(LIST!$A:$A,REPORT!$B$158,LIST!$F:$F,REPORT!$B161,LIST!$B:$B,REPORT!AY$1)</f>
        <v>0</v>
      </c>
      <c r="AZ161" s="27">
        <f>AY161-AZ41+COUNTIFS(LIST!$A:$A,REPORT!$B$158,LIST!$F:$F,REPORT!$B161,LIST!$B:$B,REPORT!AZ$1)</f>
        <v>0</v>
      </c>
      <c r="BA161" s="27">
        <f>AZ161-BA41+COUNTIFS(LIST!$A:$A,REPORT!$B$158,LIST!$F:$F,REPORT!$B161,LIST!$B:$B,REPORT!BA$1)</f>
        <v>0</v>
      </c>
      <c r="BB161" s="27">
        <f>BA161-BB41+COUNTIFS(LIST!$A:$A,REPORT!$B$158,LIST!$F:$F,REPORT!$B161,LIST!$B:$B,REPORT!BB$1)</f>
        <v>0</v>
      </c>
      <c r="BC161" s="27">
        <f>BB161-BC41+COUNTIFS(LIST!$A:$A,REPORT!$B$158,LIST!$F:$F,REPORT!$B161,LIST!$B:$B,REPORT!BC$1)</f>
        <v>0</v>
      </c>
      <c r="BD161" s="27">
        <f>BC161-BD41+COUNTIFS(LIST!$A:$A,REPORT!$B$158,LIST!$F:$F,REPORT!$B161,LIST!$B:$B,REPORT!BD$1)</f>
        <v>0</v>
      </c>
      <c r="BE161" s="27">
        <f>BD161-BE41+COUNTIFS(LIST!$A:$A,REPORT!$B$158,LIST!$F:$F,REPORT!$B161,LIST!$B:$B,REPORT!BE$1)</f>
        <v>0</v>
      </c>
      <c r="BF161" s="27">
        <f>BE161-BF41+COUNTIFS(LIST!$A:$A,REPORT!$B$158,LIST!$F:$F,REPORT!$B161,LIST!$B:$B,REPORT!BF$1)</f>
        <v>0</v>
      </c>
      <c r="BG161" s="27">
        <f>BF161-BG41+COUNTIFS(LIST!$A:$A,REPORT!$B$158,LIST!$F:$F,REPORT!$B161,LIST!$B:$B,REPORT!BG$1)</f>
        <v>0</v>
      </c>
      <c r="BH161" s="27">
        <f>BG161-BH41+COUNTIFS(LIST!$A:$A,REPORT!$B$158,LIST!$F:$F,REPORT!$B161,LIST!$B:$B,REPORT!BH$1)</f>
        <v>0</v>
      </c>
      <c r="BI161" s="27">
        <f>BH161-BI41+COUNTIFS(LIST!$A:$A,REPORT!$B$158,LIST!$F:$F,REPORT!$B161,LIST!$B:$B,REPORT!BI$1)</f>
        <v>0</v>
      </c>
      <c r="BJ161" s="27">
        <f>BI161-BJ41+COUNTIFS(LIST!$A:$A,REPORT!$B$158,LIST!$F:$F,REPORT!$B161,LIST!$B:$B,REPORT!BJ$1)</f>
        <v>0</v>
      </c>
      <c r="BK161" s="27">
        <f>BJ161-BK41+COUNTIFS(LIST!$A:$A,REPORT!$B$158,LIST!$F:$F,REPORT!$B161,LIST!$B:$B,REPORT!BK$1)</f>
        <v>0</v>
      </c>
      <c r="BL161" s="27">
        <f>BK161-BL41+COUNTIFS(LIST!$A:$A,REPORT!$B$158,LIST!$F:$F,REPORT!$B161,LIST!$B:$B,REPORT!BL$1)</f>
        <v>0</v>
      </c>
      <c r="BM161" s="27">
        <f>BL161-BM41+COUNTIFS(LIST!$A:$A,REPORT!$B$158,LIST!$F:$F,REPORT!$B161,LIST!$B:$B,REPORT!BM$1)</f>
        <v>0</v>
      </c>
      <c r="BN161" s="27">
        <f>BM161-BN41+COUNTIFS(LIST!$A:$A,REPORT!$B$158,LIST!$F:$F,REPORT!$B161,LIST!$B:$B,REPORT!BN$1)</f>
        <v>0</v>
      </c>
      <c r="BO161" s="27">
        <f>BN161-BO41+COUNTIFS(LIST!$A:$A,REPORT!$B$158,LIST!$F:$F,REPORT!$B161,LIST!$B:$B,REPORT!BO$1)</f>
        <v>0</v>
      </c>
      <c r="BP161" s="27">
        <f>BO161-BP41+COUNTIFS(LIST!$A:$A,REPORT!$B$158,LIST!$F:$F,REPORT!$B161,LIST!$B:$B,REPORT!BP$1)</f>
        <v>0</v>
      </c>
      <c r="BQ161" s="27">
        <f>BP161-BQ41+COUNTIFS(LIST!$A:$A,REPORT!$B$158,LIST!$F:$F,REPORT!$B161,LIST!$B:$B,REPORT!BQ$1)</f>
        <v>0</v>
      </c>
      <c r="BR161" s="27">
        <f>BQ161-BR41+COUNTIFS(LIST!$A:$A,REPORT!$B$158,LIST!$F:$F,REPORT!$B161,LIST!$B:$B,REPORT!BR$1)</f>
        <v>0</v>
      </c>
      <c r="BS161" s="27">
        <f>BR161-BS41+COUNTIFS(LIST!$A:$A,REPORT!$B$158,LIST!$F:$F,REPORT!$B161,LIST!$B:$B,REPORT!BS$1)</f>
        <v>0</v>
      </c>
      <c r="BT161" s="27">
        <f>BS161-BT41+COUNTIFS(LIST!$A:$A,REPORT!$B$158,LIST!$F:$F,REPORT!$B161,LIST!$B:$B,REPORT!BT$1)</f>
        <v>0</v>
      </c>
      <c r="BU161" s="27">
        <f>BT161-BU41+COUNTIFS(LIST!$A:$A,REPORT!$B$158,LIST!$F:$F,REPORT!$B161,LIST!$B:$B,REPORT!BU$1)</f>
        <v>0</v>
      </c>
      <c r="BV161" s="27">
        <f>BU161-BV41+COUNTIFS(LIST!$A:$A,REPORT!$B$158,LIST!$F:$F,REPORT!$B161,LIST!$B:$B,REPORT!BV$1)</f>
        <v>0</v>
      </c>
      <c r="BW161" s="27">
        <f>BV161-BW41+COUNTIFS(LIST!$A:$A,REPORT!$B$158,LIST!$F:$F,REPORT!$B161,LIST!$B:$B,REPORT!BW$1)</f>
        <v>0</v>
      </c>
      <c r="BX161" s="27">
        <f>BW161-BX41+COUNTIFS(LIST!$A:$A,REPORT!$B$158,LIST!$F:$F,REPORT!$B161,LIST!$B:$B,REPORT!BX$1)</f>
        <v>0</v>
      </c>
      <c r="BY161" s="27">
        <f>BX161-BY41+COUNTIFS(LIST!$A:$A,REPORT!$B$158,LIST!$F:$F,REPORT!$B161,LIST!$B:$B,REPORT!BY$1)</f>
        <v>0</v>
      </c>
      <c r="BZ161" s="27">
        <f>BY161-BZ41+COUNTIFS(LIST!$A:$A,REPORT!$B$158,LIST!$F:$F,REPORT!$B161,LIST!$B:$B,REPORT!BZ$1)</f>
        <v>0</v>
      </c>
      <c r="CA161" s="27">
        <f>BZ161-CA41+COUNTIFS(LIST!$A:$A,REPORT!$B$158,LIST!$F:$F,REPORT!$B161,LIST!$B:$B,REPORT!CA$1)</f>
        <v>0</v>
      </c>
      <c r="CB161" s="27">
        <f>CA161-CB41+COUNTIFS(LIST!$A:$A,REPORT!$B$158,LIST!$F:$F,REPORT!$B161,LIST!$B:$B,REPORT!CB$1)</f>
        <v>0</v>
      </c>
      <c r="CC161" s="27">
        <f>CB161-CC41+COUNTIFS(LIST!$A:$A,REPORT!$B$158,LIST!$F:$F,REPORT!$B161,LIST!$B:$B,REPORT!CC$1)</f>
        <v>0</v>
      </c>
    </row>
    <row r="162" spans="1:81" x14ac:dyDescent="0.3">
      <c r="A162" s="19" t="s">
        <v>1679</v>
      </c>
      <c r="B162" s="19" t="s">
        <v>5</v>
      </c>
      <c r="C162" s="12">
        <f>G162+H162+I162+F162+E162+D162</f>
        <v>0</v>
      </c>
      <c r="D162" s="12">
        <f>SUM(M162:Q162)</f>
        <v>0</v>
      </c>
      <c r="E162" s="12">
        <f>SUM(R162:AC162)</f>
        <v>0</v>
      </c>
      <c r="F162" s="12">
        <f>SUM(AD162:AO162)</f>
        <v>0</v>
      </c>
      <c r="G162" s="12">
        <f>COUNTIFS(LIST!$A:$A,REPORT!$B$158,LIST!$C:$C,REPORT!G$1,LIST!$F:$F,REPORT!$B162)</f>
        <v>0</v>
      </c>
      <c r="H162" s="12">
        <f>COUNTIFS(LIST!$A:$A,REPORT!$B$158,LIST!$C:$C,REPORT!H$1,LIST!$F:$F,REPORT!$B162)</f>
        <v>0</v>
      </c>
      <c r="I162" s="12">
        <f>COUNTIFS(LIST!$A:$A,REPORT!$B$158,LIST!$C:$C,REPORT!I$1,LIST!$F:$F,REPORT!$B162)</f>
        <v>0</v>
      </c>
      <c r="J162" s="12">
        <f>COUNTIFS(LIST!$A:$A,REPORT!$B$158,LIST!$C:$C,REPORT!J$1,LIST!$F:$F,REPORT!$B162)</f>
        <v>0</v>
      </c>
      <c r="K162" s="12" cm="1">
        <f t="array" ref="K162">INDEX(AP162:ABH162,1,COUNTA(AP162:ABH162))</f>
        <v>-17</v>
      </c>
      <c r="L162" s="12">
        <f>COUNTIFS(LIST!$A:$A,REPORT!$B$38,LIST!$F:$F,REPORT!$B162,LIST!$B:$B,"&lt;"&amp;$A$1)</f>
        <v>0</v>
      </c>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f>L162-AP42+COUNTIFS(LIST!$A:$A,REPORT!$B$158,LIST!$F:$F,REPORT!$B162,LIST!$B:$B,REPORT!AP$1)</f>
        <v>-4</v>
      </c>
      <c r="AQ162" s="27">
        <f>AP162-AQ42+COUNTIFS(LIST!$A:$A,REPORT!$B$158,LIST!$F:$F,REPORT!$B162,LIST!$B:$B,REPORT!AQ$1)</f>
        <v>-8</v>
      </c>
      <c r="AR162" s="27">
        <f>AQ162-AR42+COUNTIFS(LIST!$A:$A,REPORT!$B$158,LIST!$F:$F,REPORT!$B162,LIST!$B:$B,REPORT!AR$1)</f>
        <v>-8</v>
      </c>
      <c r="AS162" s="27">
        <f>AR162-AS42+COUNTIFS(LIST!$A:$A,REPORT!$B$158,LIST!$F:$F,REPORT!$B162,LIST!$B:$B,REPORT!AS$1)</f>
        <v>-8</v>
      </c>
      <c r="AT162" s="27">
        <f>AS162-AT42+COUNTIFS(LIST!$A:$A,REPORT!$B$158,LIST!$F:$F,REPORT!$B162,LIST!$B:$B,REPORT!AT$1)</f>
        <v>-12</v>
      </c>
      <c r="AU162" s="27">
        <f>AT162-AU42+COUNTIFS(LIST!$A:$A,REPORT!$B$158,LIST!$F:$F,REPORT!$B162,LIST!$B:$B,REPORT!AU$1)</f>
        <v>-13</v>
      </c>
      <c r="AV162" s="27">
        <f>AU162-AV42+COUNTIFS(LIST!$A:$A,REPORT!$B$158,LIST!$F:$F,REPORT!$B162,LIST!$B:$B,REPORT!AV$1)</f>
        <v>-16</v>
      </c>
      <c r="AW162" s="27">
        <f>AV162-AW42+COUNTIFS(LIST!$A:$A,REPORT!$B$158,LIST!$F:$F,REPORT!$B162,LIST!$B:$B,REPORT!AW$1)</f>
        <v>-17</v>
      </c>
      <c r="AX162" s="27">
        <f>AW162-AX42+COUNTIFS(LIST!$A:$A,REPORT!$B$158,LIST!$F:$F,REPORT!$B162,LIST!$B:$B,REPORT!AX$1)</f>
        <v>-17</v>
      </c>
      <c r="AY162" s="27">
        <f>AX162-AY42+COUNTIFS(LIST!$A:$A,REPORT!$B$158,LIST!$F:$F,REPORT!$B162,LIST!$B:$B,REPORT!AY$1)</f>
        <v>-17</v>
      </c>
      <c r="AZ162" s="27">
        <f>AY162-AZ42+COUNTIFS(LIST!$A:$A,REPORT!$B$158,LIST!$F:$F,REPORT!$B162,LIST!$B:$B,REPORT!AZ$1)</f>
        <v>-17</v>
      </c>
      <c r="BA162" s="27">
        <f>AZ162-BA42+COUNTIFS(LIST!$A:$A,REPORT!$B$158,LIST!$F:$F,REPORT!$B162,LIST!$B:$B,REPORT!BA$1)</f>
        <v>-17</v>
      </c>
      <c r="BB162" s="27">
        <f>BA162-BB42+COUNTIFS(LIST!$A:$A,REPORT!$B$158,LIST!$F:$F,REPORT!$B162,LIST!$B:$B,REPORT!BB$1)</f>
        <v>-17</v>
      </c>
      <c r="BC162" s="27">
        <f>BB162-BC42+COUNTIFS(LIST!$A:$A,REPORT!$B$158,LIST!$F:$F,REPORT!$B162,LIST!$B:$B,REPORT!BC$1)</f>
        <v>-17</v>
      </c>
      <c r="BD162" s="27">
        <f>BC162-BD42+COUNTIFS(LIST!$A:$A,REPORT!$B$158,LIST!$F:$F,REPORT!$B162,LIST!$B:$B,REPORT!BD$1)</f>
        <v>-17</v>
      </c>
      <c r="BE162" s="27">
        <f>BD162-BE42+COUNTIFS(LIST!$A:$A,REPORT!$B$158,LIST!$F:$F,REPORT!$B162,LIST!$B:$B,REPORT!BE$1)</f>
        <v>-17</v>
      </c>
      <c r="BF162" s="27">
        <f>BE162-BF42+COUNTIFS(LIST!$A:$A,REPORT!$B$158,LIST!$F:$F,REPORT!$B162,LIST!$B:$B,REPORT!BF$1)</f>
        <v>-17</v>
      </c>
      <c r="BG162" s="27">
        <f>BF162-BG42+COUNTIFS(LIST!$A:$A,REPORT!$B$158,LIST!$F:$F,REPORT!$B162,LIST!$B:$B,REPORT!BG$1)</f>
        <v>-17</v>
      </c>
      <c r="BH162" s="27">
        <f>BG162-BH42+COUNTIFS(LIST!$A:$A,REPORT!$B$158,LIST!$F:$F,REPORT!$B162,LIST!$B:$B,REPORT!BH$1)</f>
        <v>-17</v>
      </c>
      <c r="BI162" s="27">
        <f>BH162-BI42+COUNTIFS(LIST!$A:$A,REPORT!$B$158,LIST!$F:$F,REPORT!$B162,LIST!$B:$B,REPORT!BI$1)</f>
        <v>-17</v>
      </c>
      <c r="BJ162" s="27">
        <f>BI162-BJ42+COUNTIFS(LIST!$A:$A,REPORT!$B$158,LIST!$F:$F,REPORT!$B162,LIST!$B:$B,REPORT!BJ$1)</f>
        <v>-17</v>
      </c>
      <c r="BK162" s="27">
        <f>BJ162-BK42+COUNTIFS(LIST!$A:$A,REPORT!$B$158,LIST!$F:$F,REPORT!$B162,LIST!$B:$B,REPORT!BK$1)</f>
        <v>-17</v>
      </c>
      <c r="BL162" s="27">
        <f>BK162-BL42+COUNTIFS(LIST!$A:$A,REPORT!$B$158,LIST!$F:$F,REPORT!$B162,LIST!$B:$B,REPORT!BL$1)</f>
        <v>-17</v>
      </c>
      <c r="BM162" s="27">
        <f>BL162-BM42+COUNTIFS(LIST!$A:$A,REPORT!$B$158,LIST!$F:$F,REPORT!$B162,LIST!$B:$B,REPORT!BM$1)</f>
        <v>-17</v>
      </c>
      <c r="BN162" s="27">
        <f>BM162-BN42+COUNTIFS(LIST!$A:$A,REPORT!$B$158,LIST!$F:$F,REPORT!$B162,LIST!$B:$B,REPORT!BN$1)</f>
        <v>-17</v>
      </c>
      <c r="BO162" s="27">
        <f>BN162-BO42+COUNTIFS(LIST!$A:$A,REPORT!$B$158,LIST!$F:$F,REPORT!$B162,LIST!$B:$B,REPORT!BO$1)</f>
        <v>-17</v>
      </c>
      <c r="BP162" s="27">
        <f>BO162-BP42+COUNTIFS(LIST!$A:$A,REPORT!$B$158,LIST!$F:$F,REPORT!$B162,LIST!$B:$B,REPORT!BP$1)</f>
        <v>-17</v>
      </c>
      <c r="BQ162" s="27">
        <f>BP162-BQ42+COUNTIFS(LIST!$A:$A,REPORT!$B$158,LIST!$F:$F,REPORT!$B162,LIST!$B:$B,REPORT!BQ$1)</f>
        <v>-17</v>
      </c>
      <c r="BR162" s="27">
        <f>BQ162-BR42+COUNTIFS(LIST!$A:$A,REPORT!$B$158,LIST!$F:$F,REPORT!$B162,LIST!$B:$B,REPORT!BR$1)</f>
        <v>-17</v>
      </c>
      <c r="BS162" s="27">
        <f>BR162-BS42+COUNTIFS(LIST!$A:$A,REPORT!$B$158,LIST!$F:$F,REPORT!$B162,LIST!$B:$B,REPORT!BS$1)</f>
        <v>-17</v>
      </c>
      <c r="BT162" s="27">
        <f>BS162-BT42+COUNTIFS(LIST!$A:$A,REPORT!$B$158,LIST!$F:$F,REPORT!$B162,LIST!$B:$B,REPORT!BT$1)</f>
        <v>-17</v>
      </c>
      <c r="BU162" s="27">
        <f>BT162-BU42+COUNTIFS(LIST!$A:$A,REPORT!$B$158,LIST!$F:$F,REPORT!$B162,LIST!$B:$B,REPORT!BU$1)</f>
        <v>-17</v>
      </c>
      <c r="BV162" s="27">
        <f>BU162-BV42+COUNTIFS(LIST!$A:$A,REPORT!$B$158,LIST!$F:$F,REPORT!$B162,LIST!$B:$B,REPORT!BV$1)</f>
        <v>-17</v>
      </c>
      <c r="BW162" s="27">
        <f>BV162-BW42+COUNTIFS(LIST!$A:$A,REPORT!$B$158,LIST!$F:$F,REPORT!$B162,LIST!$B:$B,REPORT!BW$1)</f>
        <v>-17</v>
      </c>
      <c r="BX162" s="27">
        <f>BW162-BX42+COUNTIFS(LIST!$A:$A,REPORT!$B$158,LIST!$F:$F,REPORT!$B162,LIST!$B:$B,REPORT!BX$1)</f>
        <v>-17</v>
      </c>
      <c r="BY162" s="27">
        <f>BX162-BY42+COUNTIFS(LIST!$A:$A,REPORT!$B$158,LIST!$F:$F,REPORT!$B162,LIST!$B:$B,REPORT!BY$1)</f>
        <v>-17</v>
      </c>
      <c r="BZ162" s="27">
        <f>BY162-BZ42+COUNTIFS(LIST!$A:$A,REPORT!$B$158,LIST!$F:$F,REPORT!$B162,LIST!$B:$B,REPORT!BZ$1)</f>
        <v>-17</v>
      </c>
      <c r="CA162" s="27">
        <f>BZ162-CA42+COUNTIFS(LIST!$A:$A,REPORT!$B$158,LIST!$F:$F,REPORT!$B162,LIST!$B:$B,REPORT!CA$1)</f>
        <v>-17</v>
      </c>
      <c r="CB162" s="27">
        <f>CA162-CB42+COUNTIFS(LIST!$A:$A,REPORT!$B$158,LIST!$F:$F,REPORT!$B162,LIST!$B:$B,REPORT!CB$1)</f>
        <v>-17</v>
      </c>
      <c r="CC162" s="27">
        <f>CB162-CC42+COUNTIFS(LIST!$A:$A,REPORT!$B$158,LIST!$F:$F,REPORT!$B162,LIST!$B:$B,REPORT!CC$1)</f>
        <v>-17</v>
      </c>
    </row>
    <row r="163" spans="1:81" x14ac:dyDescent="0.3">
      <c r="A163" s="19" t="s">
        <v>1679</v>
      </c>
      <c r="B163" s="19" t="s">
        <v>1</v>
      </c>
      <c r="C163" s="12">
        <f>G163+H163+I163+F163+E163+D163</f>
        <v>0</v>
      </c>
      <c r="D163" s="12">
        <f>SUM(M163:Q163)</f>
        <v>0</v>
      </c>
      <c r="E163" s="12">
        <f>SUM(R163:AC163)</f>
        <v>0</v>
      </c>
      <c r="F163" s="12">
        <f>SUM(AD163:AO163)</f>
        <v>0</v>
      </c>
      <c r="G163" s="12">
        <f>COUNTIFS(LIST!$A:$A,REPORT!$B$158,LIST!$C:$C,REPORT!G$1,LIST!$F:$F,REPORT!$B163)</f>
        <v>0</v>
      </c>
      <c r="H163" s="12">
        <f>COUNTIFS(LIST!$A:$A,REPORT!$B$158,LIST!$C:$C,REPORT!H$1,LIST!$F:$F,REPORT!$B163)</f>
        <v>0</v>
      </c>
      <c r="I163" s="12">
        <f>COUNTIFS(LIST!$A:$A,REPORT!$B$158,LIST!$C:$C,REPORT!I$1,LIST!$F:$F,REPORT!$B163)</f>
        <v>0</v>
      </c>
      <c r="J163" s="12">
        <f>COUNTIFS(LIST!$A:$A,REPORT!$B$158,LIST!$C:$C,REPORT!J$1,LIST!$F:$F,REPORT!$B163)</f>
        <v>0</v>
      </c>
      <c r="K163" s="12" cm="1">
        <f t="array" ref="K163">INDEX(AP163:ABH163,1,COUNTA(AP163:ABH163))</f>
        <v>-1</v>
      </c>
      <c r="L163" s="12">
        <f>COUNTIFS(LIST!$A:$A,REPORT!$B$38,LIST!$F:$F,REPORT!$B163,LIST!$B:$B,"&lt;"&amp;$A$1)</f>
        <v>0</v>
      </c>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f>L163-AP43+COUNTIFS(LIST!$A:$A,REPORT!$B$158,LIST!$F:$F,REPORT!$B163,LIST!$B:$B,REPORT!AP$1)</f>
        <v>0</v>
      </c>
      <c r="AQ163" s="27">
        <f>AP163-AQ43+COUNTIFS(LIST!$A:$A,REPORT!$B$158,LIST!$F:$F,REPORT!$B163,LIST!$B:$B,REPORT!AQ$1)</f>
        <v>0</v>
      </c>
      <c r="AR163" s="27">
        <f>AQ163-AR43+COUNTIFS(LIST!$A:$A,REPORT!$B$158,LIST!$F:$F,REPORT!$B163,LIST!$B:$B,REPORT!AR$1)</f>
        <v>0</v>
      </c>
      <c r="AS163" s="27">
        <f>AR163-AS43+COUNTIFS(LIST!$A:$A,REPORT!$B$158,LIST!$F:$F,REPORT!$B163,LIST!$B:$B,REPORT!AS$1)</f>
        <v>0</v>
      </c>
      <c r="AT163" s="27">
        <f>AS163-AT43+COUNTIFS(LIST!$A:$A,REPORT!$B$158,LIST!$F:$F,REPORT!$B163,LIST!$B:$B,REPORT!AT$1)</f>
        <v>0</v>
      </c>
      <c r="AU163" s="27">
        <f>AT163-AU43+COUNTIFS(LIST!$A:$A,REPORT!$B$158,LIST!$F:$F,REPORT!$B163,LIST!$B:$B,REPORT!AU$1)</f>
        <v>0</v>
      </c>
      <c r="AV163" s="27">
        <f>AU163-AV43+COUNTIFS(LIST!$A:$A,REPORT!$B$158,LIST!$F:$F,REPORT!$B163,LIST!$B:$B,REPORT!AV$1)</f>
        <v>0</v>
      </c>
      <c r="AW163" s="27">
        <f>AV163-AW43+COUNTIFS(LIST!$A:$A,REPORT!$B$158,LIST!$F:$F,REPORT!$B163,LIST!$B:$B,REPORT!AW$1)</f>
        <v>0</v>
      </c>
      <c r="AX163" s="27">
        <f>AW163-AX43+COUNTIFS(LIST!$A:$A,REPORT!$B$158,LIST!$F:$F,REPORT!$B163,LIST!$B:$B,REPORT!AX$1)</f>
        <v>0</v>
      </c>
      <c r="AY163" s="27">
        <f>AX163-AY43+COUNTIFS(LIST!$A:$A,REPORT!$B$158,LIST!$F:$F,REPORT!$B163,LIST!$B:$B,REPORT!AY$1)</f>
        <v>0</v>
      </c>
      <c r="AZ163" s="27">
        <f>AY163-AZ43+COUNTIFS(LIST!$A:$A,REPORT!$B$158,LIST!$F:$F,REPORT!$B163,LIST!$B:$B,REPORT!AZ$1)</f>
        <v>0</v>
      </c>
      <c r="BA163" s="27">
        <f>AZ163-BA43+COUNTIFS(LIST!$A:$A,REPORT!$B$158,LIST!$F:$F,REPORT!$B163,LIST!$B:$B,REPORT!BA$1)</f>
        <v>-1</v>
      </c>
      <c r="BB163" s="27">
        <f>BA163-BB43+COUNTIFS(LIST!$A:$A,REPORT!$B$158,LIST!$F:$F,REPORT!$B163,LIST!$B:$B,REPORT!BB$1)</f>
        <v>-1</v>
      </c>
      <c r="BC163" s="27">
        <f>BB163-BC43+COUNTIFS(LIST!$A:$A,REPORT!$B$158,LIST!$F:$F,REPORT!$B163,LIST!$B:$B,REPORT!BC$1)</f>
        <v>-1</v>
      </c>
      <c r="BD163" s="27">
        <f>BC163-BD43+COUNTIFS(LIST!$A:$A,REPORT!$B$158,LIST!$F:$F,REPORT!$B163,LIST!$B:$B,REPORT!BD$1)</f>
        <v>-1</v>
      </c>
      <c r="BE163" s="27">
        <f>BD163-BE43+COUNTIFS(LIST!$A:$A,REPORT!$B$158,LIST!$F:$F,REPORT!$B163,LIST!$B:$B,REPORT!BE$1)</f>
        <v>-1</v>
      </c>
      <c r="BF163" s="27">
        <f>BE163-BF43+COUNTIFS(LIST!$A:$A,REPORT!$B$158,LIST!$F:$F,REPORT!$B163,LIST!$B:$B,REPORT!BF$1)</f>
        <v>-1</v>
      </c>
      <c r="BG163" s="27">
        <f>BF163-BG43+COUNTIFS(LIST!$A:$A,REPORT!$B$158,LIST!$F:$F,REPORT!$B163,LIST!$B:$B,REPORT!BG$1)</f>
        <v>-1</v>
      </c>
      <c r="BH163" s="27">
        <f>BG163-BH43+COUNTIFS(LIST!$A:$A,REPORT!$B$158,LIST!$F:$F,REPORT!$B163,LIST!$B:$B,REPORT!BH$1)</f>
        <v>-1</v>
      </c>
      <c r="BI163" s="27">
        <f>BH163-BI43+COUNTIFS(LIST!$A:$A,REPORT!$B$158,LIST!$F:$F,REPORT!$B163,LIST!$B:$B,REPORT!BI$1)</f>
        <v>-1</v>
      </c>
      <c r="BJ163" s="27">
        <f>BI163-BJ43+COUNTIFS(LIST!$A:$A,REPORT!$B$158,LIST!$F:$F,REPORT!$B163,LIST!$B:$B,REPORT!BJ$1)</f>
        <v>-1</v>
      </c>
      <c r="BK163" s="27">
        <f>BJ163-BK43+COUNTIFS(LIST!$A:$A,REPORT!$B$158,LIST!$F:$F,REPORT!$B163,LIST!$B:$B,REPORT!BK$1)</f>
        <v>-1</v>
      </c>
      <c r="BL163" s="27">
        <f>BK163-BL43+COUNTIFS(LIST!$A:$A,REPORT!$B$158,LIST!$F:$F,REPORT!$B163,LIST!$B:$B,REPORT!BL$1)</f>
        <v>-1</v>
      </c>
      <c r="BM163" s="27">
        <f>BL163-BM43+COUNTIFS(LIST!$A:$A,REPORT!$B$158,LIST!$F:$F,REPORT!$B163,LIST!$B:$B,REPORT!BM$1)</f>
        <v>-1</v>
      </c>
      <c r="BN163" s="27">
        <f>BM163-BN43+COUNTIFS(LIST!$A:$A,REPORT!$B$158,LIST!$F:$F,REPORT!$B163,LIST!$B:$B,REPORT!BN$1)</f>
        <v>-1</v>
      </c>
      <c r="BO163" s="27">
        <f>BN163-BO43+COUNTIFS(LIST!$A:$A,REPORT!$B$158,LIST!$F:$F,REPORT!$B163,LIST!$B:$B,REPORT!BO$1)</f>
        <v>-1</v>
      </c>
      <c r="BP163" s="27">
        <f>BO163-BP43+COUNTIFS(LIST!$A:$A,REPORT!$B$158,LIST!$F:$F,REPORT!$B163,LIST!$B:$B,REPORT!BP$1)</f>
        <v>-1</v>
      </c>
      <c r="BQ163" s="27">
        <f>BP163-BQ43+COUNTIFS(LIST!$A:$A,REPORT!$B$158,LIST!$F:$F,REPORT!$B163,LIST!$B:$B,REPORT!BQ$1)</f>
        <v>-1</v>
      </c>
      <c r="BR163" s="27">
        <f>BQ163-BR43+COUNTIFS(LIST!$A:$A,REPORT!$B$158,LIST!$F:$F,REPORT!$B163,LIST!$B:$B,REPORT!BR$1)</f>
        <v>-1</v>
      </c>
      <c r="BS163" s="27">
        <f>BR163-BS43+COUNTIFS(LIST!$A:$A,REPORT!$B$158,LIST!$F:$F,REPORT!$B163,LIST!$B:$B,REPORT!BS$1)</f>
        <v>-1</v>
      </c>
      <c r="BT163" s="27">
        <f>BS163-BT43+COUNTIFS(LIST!$A:$A,REPORT!$B$158,LIST!$F:$F,REPORT!$B163,LIST!$B:$B,REPORT!BT$1)</f>
        <v>-1</v>
      </c>
      <c r="BU163" s="27">
        <f>BT163-BU43+COUNTIFS(LIST!$A:$A,REPORT!$B$158,LIST!$F:$F,REPORT!$B163,LIST!$B:$B,REPORT!BU$1)</f>
        <v>-1</v>
      </c>
      <c r="BV163" s="27">
        <f>BU163-BV43+COUNTIFS(LIST!$A:$A,REPORT!$B$158,LIST!$F:$F,REPORT!$B163,LIST!$B:$B,REPORT!BV$1)</f>
        <v>-1</v>
      </c>
      <c r="BW163" s="27">
        <f>BV163-BW43+COUNTIFS(LIST!$A:$A,REPORT!$B$158,LIST!$F:$F,REPORT!$B163,LIST!$B:$B,REPORT!BW$1)</f>
        <v>-1</v>
      </c>
      <c r="BX163" s="27">
        <f>BW163-BX43+COUNTIFS(LIST!$A:$A,REPORT!$B$158,LIST!$F:$F,REPORT!$B163,LIST!$B:$B,REPORT!BX$1)</f>
        <v>-1</v>
      </c>
      <c r="BY163" s="27">
        <f>BX163-BY43+COUNTIFS(LIST!$A:$A,REPORT!$B$158,LIST!$F:$F,REPORT!$B163,LIST!$B:$B,REPORT!BY$1)</f>
        <v>-1</v>
      </c>
      <c r="BZ163" s="27">
        <f>BY163-BZ43+COUNTIFS(LIST!$A:$A,REPORT!$B$158,LIST!$F:$F,REPORT!$B163,LIST!$B:$B,REPORT!BZ$1)</f>
        <v>-1</v>
      </c>
      <c r="CA163" s="27">
        <f>BZ163-CA43+COUNTIFS(LIST!$A:$A,REPORT!$B$158,LIST!$F:$F,REPORT!$B163,LIST!$B:$B,REPORT!CA$1)</f>
        <v>-1</v>
      </c>
      <c r="CB163" s="27">
        <f>CA163-CB43+COUNTIFS(LIST!$A:$A,REPORT!$B$158,LIST!$F:$F,REPORT!$B163,LIST!$B:$B,REPORT!CB$1)</f>
        <v>-1</v>
      </c>
      <c r="CC163" s="27">
        <f>CB163-CC43+COUNTIFS(LIST!$A:$A,REPORT!$B$158,LIST!$F:$F,REPORT!$B163,LIST!$B:$B,REPORT!CC$1)</f>
        <v>-1</v>
      </c>
    </row>
    <row r="164" spans="1:81" x14ac:dyDescent="0.3">
      <c r="A164" s="18" t="s">
        <v>1679</v>
      </c>
      <c r="B164" s="18" t="s">
        <v>417</v>
      </c>
      <c r="C164" s="11">
        <f t="shared" ref="C164:L164" si="263">SUM(C165:C169)</f>
        <v>2238</v>
      </c>
      <c r="D164" s="11">
        <f t="shared" si="263"/>
        <v>223</v>
      </c>
      <c r="E164" s="11">
        <f t="shared" si="263"/>
        <v>556</v>
      </c>
      <c r="F164" s="11">
        <f t="shared" si="263"/>
        <v>683</v>
      </c>
      <c r="G164" s="11">
        <f t="shared" si="263"/>
        <v>395</v>
      </c>
      <c r="H164" s="11">
        <f t="shared" si="263"/>
        <v>187</v>
      </c>
      <c r="I164" s="11">
        <f t="shared" si="263"/>
        <v>194</v>
      </c>
      <c r="J164" s="11">
        <f t="shared" si="263"/>
        <v>0</v>
      </c>
      <c r="K164" s="11">
        <f t="shared" si="263"/>
        <v>32</v>
      </c>
      <c r="L164" s="11">
        <f t="shared" si="263"/>
        <v>0</v>
      </c>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f t="shared" ref="AP164:CA164" si="264">SUM(AP165:AP169)</f>
        <v>106</v>
      </c>
      <c r="AQ164" s="10">
        <f t="shared" si="264"/>
        <v>86</v>
      </c>
      <c r="AR164" s="10">
        <f t="shared" si="264"/>
        <v>138</v>
      </c>
      <c r="AS164" s="10">
        <f t="shared" si="264"/>
        <v>109</v>
      </c>
      <c r="AT164" s="10">
        <f t="shared" si="264"/>
        <v>141</v>
      </c>
      <c r="AU164" s="10">
        <f t="shared" si="264"/>
        <v>103</v>
      </c>
      <c r="AV164" s="10">
        <f t="shared" si="264"/>
        <v>85</v>
      </c>
      <c r="AW164" s="10">
        <f t="shared" si="264"/>
        <v>125</v>
      </c>
      <c r="AX164" s="10">
        <f t="shared" si="264"/>
        <v>165</v>
      </c>
      <c r="AY164" s="10">
        <f t="shared" si="264"/>
        <v>115</v>
      </c>
      <c r="AZ164" s="10">
        <f t="shared" si="264"/>
        <v>156</v>
      </c>
      <c r="BA164" s="10">
        <f t="shared" si="264"/>
        <v>169</v>
      </c>
      <c r="BB164" s="10">
        <f t="shared" si="264"/>
        <v>128</v>
      </c>
      <c r="BC164" s="10">
        <f t="shared" si="264"/>
        <v>178</v>
      </c>
      <c r="BD164" s="10">
        <f t="shared" si="264"/>
        <v>164</v>
      </c>
      <c r="BE164" s="10">
        <f t="shared" si="264"/>
        <v>145</v>
      </c>
      <c r="BF164" s="10">
        <f t="shared" si="264"/>
        <v>194</v>
      </c>
      <c r="BG164" s="10">
        <f t="shared" si="264"/>
        <v>180</v>
      </c>
      <c r="BH164" s="10">
        <f t="shared" si="264"/>
        <v>167</v>
      </c>
      <c r="BI164" s="10">
        <f t="shared" si="264"/>
        <v>207</v>
      </c>
      <c r="BJ164" s="10">
        <f t="shared" si="264"/>
        <v>186</v>
      </c>
      <c r="BK164" s="10">
        <f t="shared" si="264"/>
        <v>159</v>
      </c>
      <c r="BL164" s="10">
        <f t="shared" si="264"/>
        <v>127</v>
      </c>
      <c r="BM164" s="10">
        <f t="shared" si="264"/>
        <v>119</v>
      </c>
      <c r="BN164" s="10">
        <f t="shared" si="264"/>
        <v>110</v>
      </c>
      <c r="BO164" s="10">
        <f t="shared" si="264"/>
        <v>220</v>
      </c>
      <c r="BP164" s="10">
        <f t="shared" si="264"/>
        <v>149</v>
      </c>
      <c r="BQ164" s="10">
        <f t="shared" si="264"/>
        <v>121</v>
      </c>
      <c r="BR164" s="10">
        <f t="shared" si="264"/>
        <v>108</v>
      </c>
      <c r="BS164" s="10">
        <f t="shared" si="264"/>
        <v>99</v>
      </c>
      <c r="BT164" s="10">
        <f t="shared" si="264"/>
        <v>91</v>
      </c>
      <c r="BU164" s="10">
        <f t="shared" si="264"/>
        <v>83</v>
      </c>
      <c r="BV164" s="10">
        <f t="shared" si="264"/>
        <v>111</v>
      </c>
      <c r="BW164" s="10">
        <f t="shared" si="264"/>
        <v>81</v>
      </c>
      <c r="BX164" s="10">
        <f t="shared" si="264"/>
        <v>73</v>
      </c>
      <c r="BY164" s="10">
        <f t="shared" si="264"/>
        <v>58</v>
      </c>
      <c r="BZ164" s="10">
        <f t="shared" si="264"/>
        <v>47</v>
      </c>
      <c r="CA164" s="10">
        <f t="shared" si="264"/>
        <v>42</v>
      </c>
      <c r="CB164" s="10">
        <f t="shared" ref="CB164:CC164" si="265">SUM(CB165:CB169)</f>
        <v>34</v>
      </c>
      <c r="CC164" s="10">
        <f t="shared" si="265"/>
        <v>32</v>
      </c>
    </row>
    <row r="165" spans="1:81" x14ac:dyDescent="0.3">
      <c r="A165" s="19" t="s">
        <v>1679</v>
      </c>
      <c r="B165" s="19" t="s">
        <v>412</v>
      </c>
      <c r="C165" s="12">
        <f>G165+H165+I165+F165+E165+D165</f>
        <v>1711</v>
      </c>
      <c r="D165" s="12">
        <f>SUM(M165:Q165)</f>
        <v>203</v>
      </c>
      <c r="E165" s="12">
        <f>SUM(R165:AC165)</f>
        <v>464</v>
      </c>
      <c r="F165" s="12">
        <f>SUM(AD165:AO165)</f>
        <v>538</v>
      </c>
      <c r="G165" s="12">
        <f>COUNTIFS(LIST!$A:$A,REPORT!$B$164,LIST!$C:$C,REPORT!G$1,LIST!$F:$F,REPORT!$B165)</f>
        <v>307</v>
      </c>
      <c r="H165" s="12">
        <f>COUNTIFS(LIST!$A:$A,REPORT!$B$164,LIST!$C:$C,REPORT!H$1,LIST!$F:$F,REPORT!$B165)</f>
        <v>179</v>
      </c>
      <c r="I165" s="12">
        <f>COUNTIFS(LIST!$A:$A,REPORT!$B$164,LIST!$C:$C,REPORT!I$1,LIST!$F:$F,REPORT!$B165)</f>
        <v>20</v>
      </c>
      <c r="J165" s="12">
        <f>COUNTIFS(LIST!$A:$A,REPORT!$B$164,LIST!$C:$C,REPORT!J$1,LIST!$F:$F,REPORT!$B165)</f>
        <v>0</v>
      </c>
      <c r="K165" s="12" cm="1">
        <f t="array" ref="K165">INDEX(M165:ABH165,1,COUNTA(M165:ABH165))</f>
        <v>4</v>
      </c>
      <c r="L165" s="12">
        <v>0</v>
      </c>
      <c r="M165" s="59">
        <f>L165-M45+COUNTIFS(LIST!$A:$A,REPORT!$B$164,LIST!$F:$F,REPORT!$B165,LIST!$B:$B,REPORT!M$1)</f>
        <v>48</v>
      </c>
      <c r="N165" s="59">
        <f>M165-N45+COUNTIFS(LIST!$A:$A,REPORT!$B$164,LIST!$F:$F,REPORT!$B165,LIST!$B:$B,REPORT!N$1)</f>
        <v>47</v>
      </c>
      <c r="O165" s="59">
        <f>N165-O45+COUNTIFS(LIST!$A:$A,REPORT!$B$164,LIST!$F:$F,REPORT!$B165,LIST!$B:$B,REPORT!O$1)</f>
        <v>44</v>
      </c>
      <c r="P165" s="59">
        <f>O165-P45+COUNTIFS(LIST!$A:$A,REPORT!$B$164,LIST!$F:$F,REPORT!$B165,LIST!$B:$B,REPORT!P$1)</f>
        <v>42</v>
      </c>
      <c r="Q165" s="59">
        <f>P165-Q45+COUNTIFS(LIST!$A:$A,REPORT!$B$164,LIST!$F:$F,REPORT!$B165,LIST!$B:$B,REPORT!Q$1)</f>
        <v>22</v>
      </c>
      <c r="R165" s="59">
        <f>Q165-R45+COUNTIFS(LIST!$A:$A,REPORT!$B$164,LIST!$F:$F,REPORT!$B165,LIST!$B:$B,REPORT!R$1)</f>
        <v>16</v>
      </c>
      <c r="S165" s="59">
        <f>R165-S45+COUNTIFS(LIST!$A:$A,REPORT!$B$164,LIST!$F:$F,REPORT!$B165,LIST!$B:$B,REPORT!S$1)</f>
        <v>61</v>
      </c>
      <c r="T165" s="59">
        <f>S165-T45+COUNTIFS(LIST!$A:$A,REPORT!$B$164,LIST!$F:$F,REPORT!$B165,LIST!$B:$B,REPORT!T$1)</f>
        <v>57</v>
      </c>
      <c r="U165" s="59">
        <f>T165-U45+COUNTIFS(LIST!$A:$A,REPORT!$B$164,LIST!$F:$F,REPORT!$B165,LIST!$B:$B,REPORT!U$1)</f>
        <v>47</v>
      </c>
      <c r="V165" s="59">
        <f>U165-V45+COUNTIFS(LIST!$A:$A,REPORT!$B$164,LIST!$F:$F,REPORT!$B165,LIST!$B:$B,REPORT!V$1)</f>
        <v>41</v>
      </c>
      <c r="W165" s="59">
        <f>V165-W45+COUNTIFS(LIST!$A:$A,REPORT!$B$164,LIST!$F:$F,REPORT!$B165,LIST!$B:$B,REPORT!W$1)</f>
        <v>38</v>
      </c>
      <c r="X165" s="59">
        <f>W165-X45+COUNTIFS(LIST!$A:$A,REPORT!$B$164,LIST!$F:$F,REPORT!$B165,LIST!$B:$B,REPORT!X$1)</f>
        <v>34</v>
      </c>
      <c r="Y165" s="59">
        <f>X165-Y45+COUNTIFS(LIST!$A:$A,REPORT!$B$164,LIST!$F:$F,REPORT!$B165,LIST!$B:$B,REPORT!Y$1)</f>
        <v>32</v>
      </c>
      <c r="Z165" s="59">
        <f>Y165-Z45+COUNTIFS(LIST!$A:$A,REPORT!$B$164,LIST!$F:$F,REPORT!$B165,LIST!$B:$B,REPORT!Z$1)</f>
        <v>25</v>
      </c>
      <c r="AA165" s="59">
        <f>Z165-AA45+COUNTIFS(LIST!$A:$A,REPORT!$B$164,LIST!$F:$F,REPORT!$B165,LIST!$B:$B,REPORT!AA$1)</f>
        <v>16</v>
      </c>
      <c r="AB165" s="59">
        <f>AA165-AB45+COUNTIFS(LIST!$A:$A,REPORT!$B$164,LIST!$F:$F,REPORT!$B165,LIST!$B:$B,REPORT!AB$1)</f>
        <v>54</v>
      </c>
      <c r="AC165" s="59">
        <f>AB165-AC45+COUNTIFS(LIST!$A:$A,REPORT!$B$164,LIST!$F:$F,REPORT!$B165,LIST!$B:$B,REPORT!AC$1)</f>
        <v>43</v>
      </c>
      <c r="AD165" s="59">
        <f>AC165-AD45+COUNTIFS(LIST!$A:$A,REPORT!$B$164,LIST!$F:$F,REPORT!$B165,LIST!$B:$B,REPORT!AD$1)</f>
        <v>35</v>
      </c>
      <c r="AE165" s="59">
        <f>AD165-AE45+COUNTIFS(LIST!$A:$A,REPORT!$B$164,LIST!$F:$F,REPORT!$B165,LIST!$B:$B,REPORT!AE$1)</f>
        <v>20</v>
      </c>
      <c r="AF165" s="59">
        <f>AE165-AF45+COUNTIFS(LIST!$A:$A,REPORT!$B$164,LIST!$F:$F,REPORT!$B165,LIST!$B:$B,REPORT!AF$1)</f>
        <v>64</v>
      </c>
      <c r="AG165" s="59">
        <f>AF165-AG45+COUNTIFS(LIST!$A:$A,REPORT!$B$164,LIST!$F:$F,REPORT!$B165,LIST!$B:$B,REPORT!AG$1)</f>
        <v>40</v>
      </c>
      <c r="AH165" s="59">
        <f>AG165-AH45+COUNTIFS(LIST!$A:$A,REPORT!$B$164,LIST!$F:$F,REPORT!$B165,LIST!$B:$B,REPORT!AH$1)</f>
        <v>84</v>
      </c>
      <c r="AI165" s="59">
        <f>AH165-AI45+COUNTIFS(LIST!$A:$A,REPORT!$B$164,LIST!$F:$F,REPORT!$B165,LIST!$B:$B,REPORT!AI$1)</f>
        <v>60</v>
      </c>
      <c r="AJ165" s="59">
        <f>AI165-AJ45+COUNTIFS(LIST!$A:$A,REPORT!$B$164,LIST!$F:$F,REPORT!$B165,LIST!$B:$B,REPORT!AJ$1)</f>
        <v>40</v>
      </c>
      <c r="AK165" s="59">
        <f>AJ165-AK45+COUNTIFS(LIST!$A:$A,REPORT!$B$164,LIST!$F:$F,REPORT!$B165,LIST!$B:$B,REPORT!AK$1)</f>
        <v>71</v>
      </c>
      <c r="AL165" s="59">
        <f>AK165-AL45+COUNTIFS(LIST!$A:$A,REPORT!$B$164,LIST!$F:$F,REPORT!$B165,LIST!$B:$B,REPORT!AL$1)</f>
        <v>32</v>
      </c>
      <c r="AM165" s="59">
        <f>AL165-AM45+COUNTIFS(LIST!$A:$A,REPORT!$B$164,LIST!$F:$F,REPORT!$B165,LIST!$B:$B,REPORT!AM$1)</f>
        <v>5</v>
      </c>
      <c r="AN165" s="59">
        <f>AM165-AN45+COUNTIFS(LIST!$A:$A,REPORT!$B$164,LIST!$F:$F,REPORT!$B165,LIST!$B:$B,REPORT!AN$1)</f>
        <v>17</v>
      </c>
      <c r="AO165" s="59">
        <f>AN165-AO45+COUNTIFS(LIST!$A:$A,REPORT!$B$164,LIST!$F:$F,REPORT!$B165,LIST!$B:$B,REPORT!AO$1)</f>
        <v>70</v>
      </c>
      <c r="AP165" s="59">
        <f>AO165-AP45+COUNTIFS(LIST!$A:$A,REPORT!$B$164,LIST!$F:$F,REPORT!$B165,LIST!$B:$B,REPORT!AP$1)</f>
        <v>45</v>
      </c>
      <c r="AQ165" s="59">
        <f>AP165-AQ45+COUNTIFS(LIST!$A:$A,REPORT!$B$164,LIST!$F:$F,REPORT!$B165,LIST!$B:$B,REPORT!AQ$1)</f>
        <v>26</v>
      </c>
      <c r="AR165" s="59">
        <f>AQ165-AR45+COUNTIFS(LIST!$A:$A,REPORT!$B$164,LIST!$F:$F,REPORT!$B165,LIST!$B:$B,REPORT!AR$1)</f>
        <v>59</v>
      </c>
      <c r="AS165" s="59">
        <f>AR165-AS45+COUNTIFS(LIST!$A:$A,REPORT!$B$164,LIST!$F:$F,REPORT!$B165,LIST!$B:$B,REPORT!AS$1)</f>
        <v>53</v>
      </c>
      <c r="AT165" s="59">
        <f>AS165-AT45+COUNTIFS(LIST!$A:$A,REPORT!$B$164,LIST!$F:$F,REPORT!$B165,LIST!$B:$B,REPORT!AT$1)</f>
        <v>88</v>
      </c>
      <c r="AU165" s="59">
        <f>AT165-AU45+COUNTIFS(LIST!$A:$A,REPORT!$B$164,LIST!$F:$F,REPORT!$B165,LIST!$B:$B,REPORT!AU$1)</f>
        <v>73</v>
      </c>
      <c r="AV165" s="59">
        <f>AU165-AV45+COUNTIFS(LIST!$A:$A,REPORT!$B$164,LIST!$F:$F,REPORT!$B165,LIST!$B:$B,REPORT!AV$1)</f>
        <v>58</v>
      </c>
      <c r="AW165" s="59">
        <f>AV165-AW45+COUNTIFS(LIST!$A:$A,REPORT!$B$164,LIST!$F:$F,REPORT!$B165,LIST!$B:$B,REPORT!AW$1)</f>
        <v>98</v>
      </c>
      <c r="AX165" s="59">
        <f>AW165-AX45+COUNTIFS(LIST!$A:$A,REPORT!$B$164,LIST!$F:$F,REPORT!$B165,LIST!$B:$B,REPORT!AX$1)</f>
        <v>138</v>
      </c>
      <c r="AY165" s="59">
        <f>AX165-AY45+COUNTIFS(LIST!$A:$A,REPORT!$B$164,LIST!$F:$F,REPORT!$B165,LIST!$B:$B,REPORT!AY$1)</f>
        <v>88</v>
      </c>
      <c r="AZ165" s="59">
        <f>AY165-AZ45+COUNTIFS(LIST!$A:$A,REPORT!$B$164,LIST!$F:$F,REPORT!$B165,LIST!$B:$B,REPORT!AZ$1)</f>
        <v>129</v>
      </c>
      <c r="BA165" s="59">
        <f>AZ165-BA45+COUNTIFS(LIST!$A:$A,REPORT!$B$164,LIST!$F:$F,REPORT!$B165,LIST!$B:$B,REPORT!BA$1)</f>
        <v>107</v>
      </c>
      <c r="BB165" s="59">
        <f>BA165-BB45+COUNTIFS(LIST!$A:$A,REPORT!$B$164,LIST!$F:$F,REPORT!$B165,LIST!$B:$B,REPORT!BB$1)</f>
        <v>103</v>
      </c>
      <c r="BC165" s="59">
        <f>BB165-BC45+COUNTIFS(LIST!$A:$A,REPORT!$B$164,LIST!$F:$F,REPORT!$B165,LIST!$B:$B,REPORT!BC$1)</f>
        <v>155</v>
      </c>
      <c r="BD165" s="59">
        <f>BC165-BD45+COUNTIFS(LIST!$A:$A,REPORT!$B$164,LIST!$F:$F,REPORT!$B165,LIST!$B:$B,REPORT!BD$1)</f>
        <v>141</v>
      </c>
      <c r="BE165" s="59">
        <f>BD165-BE45+COUNTIFS(LIST!$A:$A,REPORT!$B$164,LIST!$F:$F,REPORT!$B165,LIST!$B:$B,REPORT!BE$1)</f>
        <v>122</v>
      </c>
      <c r="BF165" s="59">
        <f>BE165-BF45+COUNTIFS(LIST!$A:$A,REPORT!$B$164,LIST!$F:$F,REPORT!$B165,LIST!$B:$B,REPORT!BF$1)</f>
        <v>167</v>
      </c>
      <c r="BG165" s="59">
        <f>BF165-BG45+COUNTIFS(LIST!$A:$A,REPORT!$B$164,LIST!$F:$F,REPORT!$B165,LIST!$B:$B,REPORT!BG$1)</f>
        <v>156</v>
      </c>
      <c r="BH165" s="59">
        <f>BG165-BH45+COUNTIFS(LIST!$A:$A,REPORT!$B$164,LIST!$F:$F,REPORT!$B165,LIST!$B:$B,REPORT!BH$1)</f>
        <v>143</v>
      </c>
      <c r="BI165" s="59">
        <f>BH165-BI45+COUNTIFS(LIST!$A:$A,REPORT!$B$164,LIST!$F:$F,REPORT!$B165,LIST!$B:$B,REPORT!BI$1)</f>
        <v>179</v>
      </c>
      <c r="BJ165" s="59">
        <f>BI165-BJ45+COUNTIFS(LIST!$A:$A,REPORT!$B$164,LIST!$F:$F,REPORT!$B165,LIST!$B:$B,REPORT!BJ$1)</f>
        <v>158</v>
      </c>
      <c r="BK165" s="59">
        <f>BJ165-BK45+COUNTIFS(LIST!$A:$A,REPORT!$B$164,LIST!$F:$F,REPORT!$B165,LIST!$B:$B,REPORT!BK$1)</f>
        <v>131</v>
      </c>
      <c r="BL165" s="59">
        <f>BK165-BL45+COUNTIFS(LIST!$A:$A,REPORT!$B$164,LIST!$F:$F,REPORT!$B165,LIST!$B:$B,REPORT!BL$1)</f>
        <v>99</v>
      </c>
      <c r="BM165" s="59">
        <f>BL165-BM45+COUNTIFS(LIST!$A:$A,REPORT!$B$164,LIST!$F:$F,REPORT!$B165,LIST!$B:$B,REPORT!BM$1)</f>
        <v>93</v>
      </c>
      <c r="BN165" s="59">
        <f>BM165-BN45+COUNTIFS(LIST!$A:$A,REPORT!$B$164,LIST!$F:$F,REPORT!$B165,LIST!$B:$B,REPORT!BN$1)</f>
        <v>84</v>
      </c>
      <c r="BO165" s="59">
        <f>BN165-BO45+COUNTIFS(LIST!$A:$A,REPORT!$B$164,LIST!$F:$F,REPORT!$B165,LIST!$B:$B,REPORT!BO$1)</f>
        <v>87</v>
      </c>
      <c r="BP165" s="59">
        <f>BO165-BP45+COUNTIFS(LIST!$A:$A,REPORT!$B$164,LIST!$F:$F,REPORT!$B165,LIST!$B:$B,REPORT!BP$1)</f>
        <v>74</v>
      </c>
      <c r="BQ165" s="59">
        <f>BP165-BQ45+COUNTIFS(LIST!$A:$A,REPORT!$B$164,LIST!$F:$F,REPORT!$B165,LIST!$B:$B,REPORT!BQ$1)</f>
        <v>61</v>
      </c>
      <c r="BR165" s="59">
        <f>BQ165-BR45+COUNTIFS(LIST!$A:$A,REPORT!$B$164,LIST!$F:$F,REPORT!$B165,LIST!$B:$B,REPORT!BR$1)</f>
        <v>52</v>
      </c>
      <c r="BS165" s="59">
        <f>BR165-BS45+COUNTIFS(LIST!$A:$A,REPORT!$B$164,LIST!$F:$F,REPORT!$B165,LIST!$B:$B,REPORT!BS$1)</f>
        <v>48</v>
      </c>
      <c r="BT165" s="59">
        <f>BS165-BT45+COUNTIFS(LIST!$A:$A,REPORT!$B$164,LIST!$F:$F,REPORT!$B165,LIST!$B:$B,REPORT!BT$1)</f>
        <v>42</v>
      </c>
      <c r="BU165" s="59">
        <f>BT165-BU45+COUNTIFS(LIST!$A:$A,REPORT!$B$164,LIST!$F:$F,REPORT!$B165,LIST!$B:$B,REPORT!BU$1)</f>
        <v>35</v>
      </c>
      <c r="BV165" s="59">
        <f>BU165-BV45+COUNTIFS(LIST!$A:$A,REPORT!$B$164,LIST!$F:$F,REPORT!$B165,LIST!$B:$B,REPORT!BV$1)</f>
        <v>31</v>
      </c>
      <c r="BW165" s="59">
        <f>BV165-BW45+COUNTIFS(LIST!$A:$A,REPORT!$B$164,LIST!$F:$F,REPORT!$B165,LIST!$B:$B,REPORT!BW$1)</f>
        <v>22</v>
      </c>
      <c r="BX165" s="59">
        <f>BW165-BX45+COUNTIFS(LIST!$A:$A,REPORT!$B$164,LIST!$F:$F,REPORT!$B165,LIST!$B:$B,REPORT!BX$1)</f>
        <v>20</v>
      </c>
      <c r="BY165" s="59">
        <f>BX165-BY45+COUNTIFS(LIST!$A:$A,REPORT!$B$164,LIST!$F:$F,REPORT!$B165,LIST!$B:$B,REPORT!BY$1)</f>
        <v>16</v>
      </c>
      <c r="BZ165" s="59">
        <f>BY165-BZ45+COUNTIFS(LIST!$A:$A,REPORT!$B$164,LIST!$F:$F,REPORT!$B165,LIST!$B:$B,REPORT!BZ$1)</f>
        <v>14</v>
      </c>
      <c r="CA165" s="59">
        <f>BZ165-CA45+COUNTIFS(LIST!$A:$A,REPORT!$B$164,LIST!$F:$F,REPORT!$B165,LIST!$B:$B,REPORT!CA$1)</f>
        <v>11</v>
      </c>
      <c r="CB165" s="59">
        <f>CA165-CB45+COUNTIFS(LIST!$A:$A,REPORT!$B$164,LIST!$F:$F,REPORT!$B165,LIST!$B:$B,REPORT!CB$1)</f>
        <v>4</v>
      </c>
      <c r="CC165" s="59">
        <f>CB165-CC45+COUNTIFS(LIST!$A:$A,REPORT!$B$164,LIST!$F:$F,REPORT!$B165,LIST!$B:$B,REPORT!CC$1)</f>
        <v>4</v>
      </c>
    </row>
    <row r="166" spans="1:81" x14ac:dyDescent="0.3">
      <c r="A166" s="19" t="s">
        <v>1679</v>
      </c>
      <c r="B166" s="19" t="s">
        <v>421</v>
      </c>
      <c r="C166" s="12">
        <f>G166+H166+I166+F166+E166+D166</f>
        <v>205</v>
      </c>
      <c r="D166" s="12">
        <f>SUM(M166:Q166)</f>
        <v>20</v>
      </c>
      <c r="E166" s="12">
        <f>SUM(R166:AC166)</f>
        <v>81</v>
      </c>
      <c r="F166" s="12">
        <f>SUM(AD166:AO166)</f>
        <v>92</v>
      </c>
      <c r="G166" s="12">
        <f>COUNTIFS(LIST!$A:$A,REPORT!$B$164,LIST!$C:$C,REPORT!G$1,LIST!$F:$F,REPORT!$B166)</f>
        <v>4</v>
      </c>
      <c r="H166" s="12">
        <f>COUNTIFS(LIST!$A:$A,REPORT!$B$164,LIST!$C:$C,REPORT!H$1,LIST!$F:$F,REPORT!$B166)</f>
        <v>8</v>
      </c>
      <c r="I166" s="12">
        <f>COUNTIFS(LIST!$A:$A,REPORT!$B$164,LIST!$C:$C,REPORT!I$1,LIST!$F:$F,REPORT!$B166)</f>
        <v>0</v>
      </c>
      <c r="J166" s="12">
        <f>COUNTIFS(LIST!$A:$A,REPORT!$B$164,LIST!$C:$C,REPORT!J$1,LIST!$F:$F,REPORT!$B166)</f>
        <v>0</v>
      </c>
      <c r="K166" s="12" cm="1">
        <f t="array" ref="K166">INDEX(AP166:ABH166,1,COUNTA(AP166:ABH166))</f>
        <v>5</v>
      </c>
      <c r="L166" s="12">
        <v>0</v>
      </c>
      <c r="M166" s="27">
        <f>L166-M46+COUNTIFS(LIST!$A:$A,REPORT!$B$164,LIST!$F:$F,REPORT!$B166,LIST!$B:$B,REPORT!M$1)</f>
        <v>4</v>
      </c>
      <c r="N166" s="27">
        <f>M166-N46+COUNTIFS(LIST!$A:$A,REPORT!$B$164,LIST!$F:$F,REPORT!$B166,LIST!$B:$B,REPORT!N$1)</f>
        <v>4</v>
      </c>
      <c r="O166" s="27">
        <f>N166-O46+COUNTIFS(LIST!$A:$A,REPORT!$B$164,LIST!$F:$F,REPORT!$B166,LIST!$B:$B,REPORT!O$1)</f>
        <v>4</v>
      </c>
      <c r="P166" s="27">
        <f>O166-P46+COUNTIFS(LIST!$A:$A,REPORT!$B$164,LIST!$F:$F,REPORT!$B166,LIST!$B:$B,REPORT!P$1)</f>
        <v>4</v>
      </c>
      <c r="Q166" s="27">
        <f>P166-Q46+COUNTIFS(LIST!$A:$A,REPORT!$B$164,LIST!$F:$F,REPORT!$B166,LIST!$B:$B,REPORT!Q$1)</f>
        <v>4</v>
      </c>
      <c r="R166" s="27">
        <f>Q166-R46+COUNTIFS(LIST!$A:$A,REPORT!$B$164,LIST!$F:$F,REPORT!$B166,LIST!$B:$B,REPORT!R$1)</f>
        <v>4</v>
      </c>
      <c r="S166" s="27">
        <f>R166-S46+COUNTIFS(LIST!$A:$A,REPORT!$B$164,LIST!$F:$F,REPORT!$B166,LIST!$B:$B,REPORT!S$1)</f>
        <v>7</v>
      </c>
      <c r="T166" s="27">
        <f>S166-T46+COUNTIFS(LIST!$A:$A,REPORT!$B$164,LIST!$F:$F,REPORT!$B166,LIST!$B:$B,REPORT!T$1)</f>
        <v>7</v>
      </c>
      <c r="U166" s="27">
        <f>T166-U46+COUNTIFS(LIST!$A:$A,REPORT!$B$164,LIST!$F:$F,REPORT!$B166,LIST!$B:$B,REPORT!U$1)</f>
        <v>7</v>
      </c>
      <c r="V166" s="27">
        <f>U166-V46+COUNTIFS(LIST!$A:$A,REPORT!$B$164,LIST!$F:$F,REPORT!$B166,LIST!$B:$B,REPORT!V$1)</f>
        <v>7</v>
      </c>
      <c r="W166" s="27">
        <f>V166-W46+COUNTIFS(LIST!$A:$A,REPORT!$B$164,LIST!$F:$F,REPORT!$B166,LIST!$B:$B,REPORT!W$1)</f>
        <v>7</v>
      </c>
      <c r="X166" s="27">
        <f>W166-X46+COUNTIFS(LIST!$A:$A,REPORT!$B$164,LIST!$F:$F,REPORT!$B166,LIST!$B:$B,REPORT!X$1)</f>
        <v>7</v>
      </c>
      <c r="Y166" s="27">
        <f>X166-Y46+COUNTIFS(LIST!$A:$A,REPORT!$B$164,LIST!$F:$F,REPORT!$B166,LIST!$B:$B,REPORT!Y$1)</f>
        <v>7</v>
      </c>
      <c r="Z166" s="27">
        <f>Y166-Z46+COUNTIFS(LIST!$A:$A,REPORT!$B$164,LIST!$F:$F,REPORT!$B166,LIST!$B:$B,REPORT!Z$1)</f>
        <v>7</v>
      </c>
      <c r="AA166" s="27">
        <f>Z166-AA46+COUNTIFS(LIST!$A:$A,REPORT!$B$164,LIST!$F:$F,REPORT!$B166,LIST!$B:$B,REPORT!AA$1)</f>
        <v>7</v>
      </c>
      <c r="AB166" s="27">
        <f>AA166-AB46+COUNTIFS(LIST!$A:$A,REPORT!$B$164,LIST!$F:$F,REPORT!$B166,LIST!$B:$B,REPORT!AB$1)</f>
        <v>7</v>
      </c>
      <c r="AC166" s="27">
        <f>AB166-AC46+COUNTIFS(LIST!$A:$A,REPORT!$B$164,LIST!$F:$F,REPORT!$B166,LIST!$B:$B,REPORT!AC$1)</f>
        <v>7</v>
      </c>
      <c r="AD166" s="27">
        <f>AC166-AD46+COUNTIFS(LIST!$A:$A,REPORT!$B$164,LIST!$F:$F,REPORT!$B166,LIST!$B:$B,REPORT!AD$1)</f>
        <v>7</v>
      </c>
      <c r="AE166" s="27">
        <f>AD166-AE46+COUNTIFS(LIST!$A:$A,REPORT!$B$164,LIST!$F:$F,REPORT!$B166,LIST!$B:$B,REPORT!AE$1)</f>
        <v>7</v>
      </c>
      <c r="AF166" s="27">
        <f>AE166-AF46+COUNTIFS(LIST!$A:$A,REPORT!$B$164,LIST!$F:$F,REPORT!$B166,LIST!$B:$B,REPORT!AF$1)</f>
        <v>7</v>
      </c>
      <c r="AG166" s="27">
        <f>AF166-AG46+COUNTIFS(LIST!$A:$A,REPORT!$B$164,LIST!$F:$F,REPORT!$B166,LIST!$B:$B,REPORT!AG$1)</f>
        <v>7</v>
      </c>
      <c r="AH166" s="27">
        <f>AG166-AH46+COUNTIFS(LIST!$A:$A,REPORT!$B$164,LIST!$F:$F,REPORT!$B166,LIST!$B:$B,REPORT!AH$1)</f>
        <v>7</v>
      </c>
      <c r="AI166" s="27">
        <f>AH166-AI46+COUNTIFS(LIST!$A:$A,REPORT!$B$164,LIST!$F:$F,REPORT!$B166,LIST!$B:$B,REPORT!AI$1)</f>
        <v>7</v>
      </c>
      <c r="AJ166" s="27">
        <f>AI166-AJ46+COUNTIFS(LIST!$A:$A,REPORT!$B$164,LIST!$F:$F,REPORT!$B166,LIST!$B:$B,REPORT!AJ$1)</f>
        <v>7</v>
      </c>
      <c r="AK166" s="27">
        <f>AJ166-AK46+COUNTIFS(LIST!$A:$A,REPORT!$B$164,LIST!$F:$F,REPORT!$B166,LIST!$B:$B,REPORT!AK$1)</f>
        <v>7</v>
      </c>
      <c r="AL166" s="27">
        <f>AK166-AL46+COUNTIFS(LIST!$A:$A,REPORT!$B$164,LIST!$F:$F,REPORT!$B166,LIST!$B:$B,REPORT!AL$1)</f>
        <v>7</v>
      </c>
      <c r="AM166" s="27">
        <f>AL166-AM46+COUNTIFS(LIST!$A:$A,REPORT!$B$164,LIST!$F:$F,REPORT!$B166,LIST!$B:$B,REPORT!AM$1)</f>
        <v>7</v>
      </c>
      <c r="AN166" s="27">
        <f>AM166-AN46+COUNTIFS(LIST!$A:$A,REPORT!$B$164,LIST!$F:$F,REPORT!$B166,LIST!$B:$B,REPORT!AN$1)</f>
        <v>7</v>
      </c>
      <c r="AO166" s="27">
        <f>AN166-AO46+COUNTIFS(LIST!$A:$A,REPORT!$B$164,LIST!$F:$F,REPORT!$B166,LIST!$B:$B,REPORT!AO$1)</f>
        <v>15</v>
      </c>
      <c r="AP166" s="27">
        <f>AO166-AP46+COUNTIFS(LIST!$A:$A,REPORT!$B$164,LIST!$F:$F,REPORT!$B166,LIST!$B:$B,REPORT!AP$1)</f>
        <v>15</v>
      </c>
      <c r="AQ166" s="27">
        <f>AP166-AQ46+COUNTIFS(LIST!$A:$A,REPORT!$B$164,LIST!$F:$F,REPORT!$B166,LIST!$B:$B,REPORT!AQ$1)</f>
        <v>15</v>
      </c>
      <c r="AR166" s="27">
        <f>AQ166-AR46+COUNTIFS(LIST!$A:$A,REPORT!$B$164,LIST!$F:$F,REPORT!$B166,LIST!$B:$B,REPORT!AR$1)</f>
        <v>19</v>
      </c>
      <c r="AS166" s="27">
        <f>AR166-AS46+COUNTIFS(LIST!$A:$A,REPORT!$B$164,LIST!$F:$F,REPORT!$B166,LIST!$B:$B,REPORT!AS$1)</f>
        <v>19</v>
      </c>
      <c r="AT166" s="27">
        <f>AS166-AT46+COUNTIFS(LIST!$A:$A,REPORT!$B$164,LIST!$F:$F,REPORT!$B166,LIST!$B:$B,REPORT!AT$1)</f>
        <v>19</v>
      </c>
      <c r="AU166" s="27">
        <f>AT166-AU46+COUNTIFS(LIST!$A:$A,REPORT!$B$164,LIST!$F:$F,REPORT!$B166,LIST!$B:$B,REPORT!AU$1)</f>
        <v>19</v>
      </c>
      <c r="AV166" s="27">
        <f>AU166-AV46+COUNTIFS(LIST!$A:$A,REPORT!$B$164,LIST!$F:$F,REPORT!$B166,LIST!$B:$B,REPORT!AV$1)</f>
        <v>17</v>
      </c>
      <c r="AW166" s="27">
        <f>AV166-AW46+COUNTIFS(LIST!$A:$A,REPORT!$B$164,LIST!$F:$F,REPORT!$B166,LIST!$B:$B,REPORT!AW$1)</f>
        <v>17</v>
      </c>
      <c r="AX166" s="27">
        <f>AW166-AX46+COUNTIFS(LIST!$A:$A,REPORT!$B$164,LIST!$F:$F,REPORT!$B166,LIST!$B:$B,REPORT!AX$1)</f>
        <v>17</v>
      </c>
      <c r="AY166" s="27">
        <f>AX166-AY46+COUNTIFS(LIST!$A:$A,REPORT!$B$164,LIST!$F:$F,REPORT!$B166,LIST!$B:$B,REPORT!AY$1)</f>
        <v>17</v>
      </c>
      <c r="AZ166" s="27">
        <f>AY166-AZ46+COUNTIFS(LIST!$A:$A,REPORT!$B$164,LIST!$F:$F,REPORT!$B166,LIST!$B:$B,REPORT!AZ$1)</f>
        <v>17</v>
      </c>
      <c r="BA166" s="27">
        <f>AZ166-BA46+COUNTIFS(LIST!$A:$A,REPORT!$B$164,LIST!$F:$F,REPORT!$B166,LIST!$B:$B,REPORT!BA$1)</f>
        <v>16</v>
      </c>
      <c r="BB166" s="27">
        <f>BA166-BB46+COUNTIFS(LIST!$A:$A,REPORT!$B$164,LIST!$F:$F,REPORT!$B166,LIST!$B:$B,REPORT!BB$1)</f>
        <v>14</v>
      </c>
      <c r="BC166" s="27">
        <f>BB166-BC46+COUNTIFS(LIST!$A:$A,REPORT!$B$164,LIST!$F:$F,REPORT!$B166,LIST!$B:$B,REPORT!BC$1)</f>
        <v>14</v>
      </c>
      <c r="BD166" s="27">
        <f>BC166-BD46+COUNTIFS(LIST!$A:$A,REPORT!$B$164,LIST!$F:$F,REPORT!$B166,LIST!$B:$B,REPORT!BD$1)</f>
        <v>14</v>
      </c>
      <c r="BE166" s="27">
        <f>BD166-BE46+COUNTIFS(LIST!$A:$A,REPORT!$B$164,LIST!$F:$F,REPORT!$B166,LIST!$B:$B,REPORT!BE$1)</f>
        <v>14</v>
      </c>
      <c r="BF166" s="27">
        <f>BE166-BF46+COUNTIFS(LIST!$A:$A,REPORT!$B$164,LIST!$F:$F,REPORT!$B166,LIST!$B:$B,REPORT!BF$1)</f>
        <v>18</v>
      </c>
      <c r="BG166" s="27">
        <f>BF166-BG46+COUNTIFS(LIST!$A:$A,REPORT!$B$164,LIST!$F:$F,REPORT!$B166,LIST!$B:$B,REPORT!BG$1)</f>
        <v>17</v>
      </c>
      <c r="BH166" s="27">
        <f>BG166-BH46+COUNTIFS(LIST!$A:$A,REPORT!$B$164,LIST!$F:$F,REPORT!$B166,LIST!$B:$B,REPORT!BH$1)</f>
        <v>17</v>
      </c>
      <c r="BI166" s="27">
        <f>BH166-BI46+COUNTIFS(LIST!$A:$A,REPORT!$B$164,LIST!$F:$F,REPORT!$B166,LIST!$B:$B,REPORT!BI$1)</f>
        <v>21</v>
      </c>
      <c r="BJ166" s="27">
        <f>BI166-BJ46+COUNTIFS(LIST!$A:$A,REPORT!$B$164,LIST!$F:$F,REPORT!$B166,LIST!$B:$B,REPORT!BJ$1)</f>
        <v>21</v>
      </c>
      <c r="BK166" s="27">
        <f>BJ166-BK46+COUNTIFS(LIST!$A:$A,REPORT!$B$164,LIST!$F:$F,REPORT!$B166,LIST!$B:$B,REPORT!BK$1)</f>
        <v>21</v>
      </c>
      <c r="BL166" s="27">
        <f>BK166-BL46+COUNTIFS(LIST!$A:$A,REPORT!$B$164,LIST!$F:$F,REPORT!$B166,LIST!$B:$B,REPORT!BL$1)</f>
        <v>21</v>
      </c>
      <c r="BM166" s="27">
        <f>BL166-BM46+COUNTIFS(LIST!$A:$A,REPORT!$B$164,LIST!$F:$F,REPORT!$B166,LIST!$B:$B,REPORT!BM$1)</f>
        <v>19</v>
      </c>
      <c r="BN166" s="27">
        <f>BM166-BN46+COUNTIFS(LIST!$A:$A,REPORT!$B$164,LIST!$F:$F,REPORT!$B166,LIST!$B:$B,REPORT!BN$1)</f>
        <v>19</v>
      </c>
      <c r="BO166" s="27">
        <f>BN166-BO46+COUNTIFS(LIST!$A:$A,REPORT!$B$164,LIST!$F:$F,REPORT!$B166,LIST!$B:$B,REPORT!BO$1)</f>
        <v>15</v>
      </c>
      <c r="BP166" s="27">
        <f>BO166-BP46+COUNTIFS(LIST!$A:$A,REPORT!$B$164,LIST!$F:$F,REPORT!$B166,LIST!$B:$B,REPORT!BP$1)</f>
        <v>15</v>
      </c>
      <c r="BQ166" s="27">
        <f>BP166-BQ46+COUNTIFS(LIST!$A:$A,REPORT!$B$164,LIST!$F:$F,REPORT!$B166,LIST!$B:$B,REPORT!BQ$1)</f>
        <v>13</v>
      </c>
      <c r="BR166" s="27">
        <f>BQ166-BR46+COUNTIFS(LIST!$A:$A,REPORT!$B$164,LIST!$F:$F,REPORT!$B166,LIST!$B:$B,REPORT!BR$1)</f>
        <v>13</v>
      </c>
      <c r="BS166" s="27">
        <f>BR166-BS46+COUNTIFS(LIST!$A:$A,REPORT!$B$164,LIST!$F:$F,REPORT!$B166,LIST!$B:$B,REPORT!BS$1)</f>
        <v>11</v>
      </c>
      <c r="BT166" s="27">
        <f>BS166-BT46+COUNTIFS(LIST!$A:$A,REPORT!$B$164,LIST!$F:$F,REPORT!$B166,LIST!$B:$B,REPORT!BT$1)</f>
        <v>10</v>
      </c>
      <c r="BU166" s="27">
        <f>BT166-BU46+COUNTIFS(LIST!$A:$A,REPORT!$B$164,LIST!$F:$F,REPORT!$B166,LIST!$B:$B,REPORT!BU$1)</f>
        <v>9</v>
      </c>
      <c r="BV166" s="27">
        <f>BU166-BV46+COUNTIFS(LIST!$A:$A,REPORT!$B$164,LIST!$F:$F,REPORT!$B166,LIST!$B:$B,REPORT!BV$1)</f>
        <v>9</v>
      </c>
      <c r="BW166" s="27">
        <f>BV166-BW46+COUNTIFS(LIST!$A:$A,REPORT!$B$164,LIST!$F:$F,REPORT!$B166,LIST!$B:$B,REPORT!BW$1)</f>
        <v>8</v>
      </c>
      <c r="BX166" s="27">
        <f>BW166-BX46+COUNTIFS(LIST!$A:$A,REPORT!$B$164,LIST!$F:$F,REPORT!$B166,LIST!$B:$B,REPORT!BX$1)</f>
        <v>7</v>
      </c>
      <c r="BY166" s="27">
        <f>BX166-BY46+COUNTIFS(LIST!$A:$A,REPORT!$B$164,LIST!$F:$F,REPORT!$B166,LIST!$B:$B,REPORT!BY$1)</f>
        <v>7</v>
      </c>
      <c r="BZ166" s="27">
        <f>BY166-BZ46+COUNTIFS(LIST!$A:$A,REPORT!$B$164,LIST!$F:$F,REPORT!$B166,LIST!$B:$B,REPORT!BZ$1)</f>
        <v>7</v>
      </c>
      <c r="CA166" s="27">
        <f>BZ166-CA46+COUNTIFS(LIST!$A:$A,REPORT!$B$164,LIST!$F:$F,REPORT!$B166,LIST!$B:$B,REPORT!CA$1)</f>
        <v>7</v>
      </c>
      <c r="CB166" s="27">
        <f>CA166-CB46+COUNTIFS(LIST!$A:$A,REPORT!$B$164,LIST!$F:$F,REPORT!$B166,LIST!$B:$B,REPORT!CB$1)</f>
        <v>7</v>
      </c>
      <c r="CC166" s="27">
        <f>CB166-CC46+COUNTIFS(LIST!$A:$A,REPORT!$B$164,LIST!$F:$F,REPORT!$B166,LIST!$B:$B,REPORT!CC$1)</f>
        <v>5</v>
      </c>
    </row>
    <row r="167" spans="1:81" x14ac:dyDescent="0.3">
      <c r="A167" s="19" t="s">
        <v>1679</v>
      </c>
      <c r="B167" s="19" t="s">
        <v>413</v>
      </c>
      <c r="C167" s="12">
        <f>G167+H167+I167+F167+E167+D167</f>
        <v>322</v>
      </c>
      <c r="D167" s="12">
        <f>SUM(M167:Q167)</f>
        <v>0</v>
      </c>
      <c r="E167" s="12">
        <f>SUM(R167:AC167)</f>
        <v>11</v>
      </c>
      <c r="F167" s="12">
        <f>SUM(AD167:AO167)</f>
        <v>53</v>
      </c>
      <c r="G167" s="12">
        <f>COUNTIFS(LIST!$A:$A,REPORT!$B$164,LIST!$C:$C,REPORT!G$1,LIST!$F:$F,REPORT!$B167)</f>
        <v>84</v>
      </c>
      <c r="H167" s="12">
        <f>COUNTIFS(LIST!$A:$A,REPORT!$B$164,LIST!$C:$C,REPORT!H$1,LIST!$F:$F,REPORT!$B167)</f>
        <v>0</v>
      </c>
      <c r="I167" s="12">
        <f>COUNTIFS(LIST!$A:$A,REPORT!$B$164,LIST!$C:$C,REPORT!I$1,LIST!$F:$F,REPORT!$B167)</f>
        <v>174</v>
      </c>
      <c r="J167" s="12">
        <f>COUNTIFS(LIST!$A:$A,REPORT!$B$164,LIST!$C:$C,REPORT!J$1,LIST!$F:$F,REPORT!$B167)</f>
        <v>0</v>
      </c>
      <c r="K167" s="12" cm="1">
        <f t="array" ref="K167">INDEX(AP167:ABH167,1,COUNTA(AP167:ABH167))</f>
        <v>23</v>
      </c>
      <c r="L167" s="12">
        <v>0</v>
      </c>
      <c r="M167" s="27">
        <f>L167-M47+COUNTIFS(LIST!$A:$A,REPORT!$B$164,LIST!$F:$F,REPORT!$B167,LIST!$B:$B,REPORT!M$1)</f>
        <v>0</v>
      </c>
      <c r="N167" s="27">
        <f>M167-N47+COUNTIFS(LIST!$A:$A,REPORT!$B$164,LIST!$F:$F,REPORT!$B167,LIST!$B:$B,REPORT!N$1)</f>
        <v>0</v>
      </c>
      <c r="O167" s="27">
        <f>N167-O47+COUNTIFS(LIST!$A:$A,REPORT!$B$164,LIST!$F:$F,REPORT!$B167,LIST!$B:$B,REPORT!O$1)</f>
        <v>0</v>
      </c>
      <c r="P167" s="27">
        <f>O167-P47+COUNTIFS(LIST!$A:$A,REPORT!$B$164,LIST!$F:$F,REPORT!$B167,LIST!$B:$B,REPORT!P$1)</f>
        <v>0</v>
      </c>
      <c r="Q167" s="27">
        <f>P167-Q47+COUNTIFS(LIST!$A:$A,REPORT!$B$164,LIST!$F:$F,REPORT!$B167,LIST!$B:$B,REPORT!Q$1)</f>
        <v>0</v>
      </c>
      <c r="R167" s="27">
        <f>Q167-R47+COUNTIFS(LIST!$A:$A,REPORT!$B$164,LIST!$F:$F,REPORT!$B167,LIST!$B:$B,REPORT!R$1)</f>
        <v>0</v>
      </c>
      <c r="S167" s="27">
        <f>R167-S47+COUNTIFS(LIST!$A:$A,REPORT!$B$164,LIST!$F:$F,REPORT!$B167,LIST!$B:$B,REPORT!S$1)</f>
        <v>0</v>
      </c>
      <c r="T167" s="27">
        <f>S167-T47+COUNTIFS(LIST!$A:$A,REPORT!$B$164,LIST!$F:$F,REPORT!$B167,LIST!$B:$B,REPORT!T$1)</f>
        <v>0</v>
      </c>
      <c r="U167" s="27">
        <f>T167-U47+COUNTIFS(LIST!$A:$A,REPORT!$B$164,LIST!$F:$F,REPORT!$B167,LIST!$B:$B,REPORT!U$1)</f>
        <v>0</v>
      </c>
      <c r="V167" s="27">
        <f>U167-V47+COUNTIFS(LIST!$A:$A,REPORT!$B$164,LIST!$F:$F,REPORT!$B167,LIST!$B:$B,REPORT!V$1)</f>
        <v>0</v>
      </c>
      <c r="W167" s="27">
        <f>V167-W47+COUNTIFS(LIST!$A:$A,REPORT!$B$164,LIST!$F:$F,REPORT!$B167,LIST!$B:$B,REPORT!W$1)</f>
        <v>0</v>
      </c>
      <c r="X167" s="27">
        <f>W167-X47+COUNTIFS(LIST!$A:$A,REPORT!$B$164,LIST!$F:$F,REPORT!$B167,LIST!$B:$B,REPORT!X$1)</f>
        <v>0</v>
      </c>
      <c r="Y167" s="27">
        <f>X167-Y47+COUNTIFS(LIST!$A:$A,REPORT!$B$164,LIST!$F:$F,REPORT!$B167,LIST!$B:$B,REPORT!Y$1)</f>
        <v>0</v>
      </c>
      <c r="Z167" s="27">
        <f>Y167-Z47+COUNTIFS(LIST!$A:$A,REPORT!$B$164,LIST!$F:$F,REPORT!$B167,LIST!$B:$B,REPORT!Z$1)</f>
        <v>0</v>
      </c>
      <c r="AA167" s="27">
        <f>Z167-AA47+COUNTIFS(LIST!$A:$A,REPORT!$B$164,LIST!$F:$F,REPORT!$B167,LIST!$B:$B,REPORT!AA$1)</f>
        <v>0</v>
      </c>
      <c r="AB167" s="27">
        <f>AA167-AB47+COUNTIFS(LIST!$A:$A,REPORT!$B$164,LIST!$F:$F,REPORT!$B167,LIST!$B:$B,REPORT!AB$1)</f>
        <v>0</v>
      </c>
      <c r="AC167" s="27">
        <f>AB167-AC47+COUNTIFS(LIST!$A:$A,REPORT!$B$164,LIST!$F:$F,REPORT!$B167,LIST!$B:$B,REPORT!AC$1)</f>
        <v>11</v>
      </c>
      <c r="AD167" s="27">
        <f>AC167-AD47+COUNTIFS(LIST!$A:$A,REPORT!$B$164,LIST!$F:$F,REPORT!$B167,LIST!$B:$B,REPORT!AD$1)</f>
        <v>-11</v>
      </c>
      <c r="AE167" s="27">
        <f>AD167-AE47+COUNTIFS(LIST!$A:$A,REPORT!$B$164,LIST!$F:$F,REPORT!$B167,LIST!$B:$B,REPORT!AE$1)</f>
        <v>-11</v>
      </c>
      <c r="AF167" s="27">
        <f>AE167-AF47+COUNTIFS(LIST!$A:$A,REPORT!$B$164,LIST!$F:$F,REPORT!$B167,LIST!$B:$B,REPORT!AF$1)</f>
        <v>-11</v>
      </c>
      <c r="AG167" s="27">
        <f>AF167-AG47+COUNTIFS(LIST!$A:$A,REPORT!$B$164,LIST!$F:$F,REPORT!$B167,LIST!$B:$B,REPORT!AG$1)</f>
        <v>-4</v>
      </c>
      <c r="AH167" s="27">
        <f>AG167-AH47+COUNTIFS(LIST!$A:$A,REPORT!$B$164,LIST!$F:$F,REPORT!$B167,LIST!$B:$B,REPORT!AH$1)</f>
        <v>-4</v>
      </c>
      <c r="AI167" s="27">
        <f>AH167-AI47+COUNTIFS(LIST!$A:$A,REPORT!$B$164,LIST!$F:$F,REPORT!$B167,LIST!$B:$B,REPORT!AI$1)</f>
        <v>-4</v>
      </c>
      <c r="AJ167" s="27">
        <f>AI167-AJ47+COUNTIFS(LIST!$A:$A,REPORT!$B$164,LIST!$F:$F,REPORT!$B167,LIST!$B:$B,REPORT!AJ$1)</f>
        <v>-11</v>
      </c>
      <c r="AK167" s="27">
        <f>AJ167-AK47+COUNTIFS(LIST!$A:$A,REPORT!$B$164,LIST!$F:$F,REPORT!$B167,LIST!$B:$B,REPORT!AK$1)</f>
        <v>5</v>
      </c>
      <c r="AL167" s="27">
        <f>AK167-AL47+COUNTIFS(LIST!$A:$A,REPORT!$B$164,LIST!$F:$F,REPORT!$B167,LIST!$B:$B,REPORT!AL$1)</f>
        <v>4</v>
      </c>
      <c r="AM167" s="27">
        <f>AL167-AM47+COUNTIFS(LIST!$A:$A,REPORT!$B$164,LIST!$F:$F,REPORT!$B167,LIST!$B:$B,REPORT!AM$1)</f>
        <v>4</v>
      </c>
      <c r="AN167" s="27">
        <f>AM167-AN47+COUNTIFS(LIST!$A:$A,REPORT!$B$164,LIST!$F:$F,REPORT!$B167,LIST!$B:$B,REPORT!AN$1)</f>
        <v>39</v>
      </c>
      <c r="AO167" s="27">
        <f>AN167-AO47+COUNTIFS(LIST!$A:$A,REPORT!$B$164,LIST!$F:$F,REPORT!$B167,LIST!$B:$B,REPORT!AO$1)</f>
        <v>57</v>
      </c>
      <c r="AP167" s="27">
        <f>AO167-AP47+COUNTIFS(LIST!$A:$A,REPORT!$B$164,LIST!$F:$F,REPORT!$B167,LIST!$B:$B,REPORT!AP$1)</f>
        <v>46</v>
      </c>
      <c r="AQ167" s="27">
        <f>AP167-AQ47+COUNTIFS(LIST!$A:$A,REPORT!$B$164,LIST!$F:$F,REPORT!$B167,LIST!$B:$B,REPORT!AQ$1)</f>
        <v>45</v>
      </c>
      <c r="AR167" s="27">
        <f>AQ167-AR47+COUNTIFS(LIST!$A:$A,REPORT!$B$164,LIST!$F:$F,REPORT!$B167,LIST!$B:$B,REPORT!AR$1)</f>
        <v>60</v>
      </c>
      <c r="AS167" s="27">
        <f>AR167-AS47+COUNTIFS(LIST!$A:$A,REPORT!$B$164,LIST!$F:$F,REPORT!$B167,LIST!$B:$B,REPORT!AS$1)</f>
        <v>37</v>
      </c>
      <c r="AT167" s="27">
        <f>AS167-AT47+COUNTIFS(LIST!$A:$A,REPORT!$B$164,LIST!$F:$F,REPORT!$B167,LIST!$B:$B,REPORT!AT$1)</f>
        <v>34</v>
      </c>
      <c r="AU167" s="27">
        <f>AT167-AU47+COUNTIFS(LIST!$A:$A,REPORT!$B$164,LIST!$F:$F,REPORT!$B167,LIST!$B:$B,REPORT!AU$1)</f>
        <v>11</v>
      </c>
      <c r="AV167" s="27">
        <f>AU167-AV47+COUNTIFS(LIST!$A:$A,REPORT!$B$164,LIST!$F:$F,REPORT!$B167,LIST!$B:$B,REPORT!AV$1)</f>
        <v>10</v>
      </c>
      <c r="AW167" s="27">
        <f>AV167-AW47+COUNTIFS(LIST!$A:$A,REPORT!$B$164,LIST!$F:$F,REPORT!$B167,LIST!$B:$B,REPORT!AW$1)</f>
        <v>10</v>
      </c>
      <c r="AX167" s="27">
        <f>AW167-AX47+COUNTIFS(LIST!$A:$A,REPORT!$B$164,LIST!$F:$F,REPORT!$B167,LIST!$B:$B,REPORT!AX$1)</f>
        <v>10</v>
      </c>
      <c r="AY167" s="27">
        <f>AX167-AY47+COUNTIFS(LIST!$A:$A,REPORT!$B$164,LIST!$F:$F,REPORT!$B167,LIST!$B:$B,REPORT!AY$1)</f>
        <v>10</v>
      </c>
      <c r="AZ167" s="27">
        <f>AY167-AZ47+COUNTIFS(LIST!$A:$A,REPORT!$B$164,LIST!$F:$F,REPORT!$B167,LIST!$B:$B,REPORT!AZ$1)</f>
        <v>10</v>
      </c>
      <c r="BA167" s="27">
        <f>AZ167-BA47+COUNTIFS(LIST!$A:$A,REPORT!$B$164,LIST!$F:$F,REPORT!$B167,LIST!$B:$B,REPORT!BA$1)</f>
        <v>46</v>
      </c>
      <c r="BB167" s="27">
        <f>BA167-BB47+COUNTIFS(LIST!$A:$A,REPORT!$B$164,LIST!$F:$F,REPORT!$B167,LIST!$B:$B,REPORT!BB$1)</f>
        <v>11</v>
      </c>
      <c r="BC167" s="27">
        <f>BB167-BC47+COUNTIFS(LIST!$A:$A,REPORT!$B$164,LIST!$F:$F,REPORT!$B167,LIST!$B:$B,REPORT!BC$1)</f>
        <v>9</v>
      </c>
      <c r="BD167" s="27">
        <f>BC167-BD47+COUNTIFS(LIST!$A:$A,REPORT!$B$164,LIST!$F:$F,REPORT!$B167,LIST!$B:$B,REPORT!BD$1)</f>
        <v>9</v>
      </c>
      <c r="BE167" s="27">
        <f>BD167-BE47+COUNTIFS(LIST!$A:$A,REPORT!$B$164,LIST!$F:$F,REPORT!$B167,LIST!$B:$B,REPORT!BE$1)</f>
        <v>9</v>
      </c>
      <c r="BF167" s="27">
        <f>BE167-BF47+COUNTIFS(LIST!$A:$A,REPORT!$B$164,LIST!$F:$F,REPORT!$B167,LIST!$B:$B,REPORT!BF$1)</f>
        <v>9</v>
      </c>
      <c r="BG167" s="27">
        <f>BF167-BG47+COUNTIFS(LIST!$A:$A,REPORT!$B$164,LIST!$F:$F,REPORT!$B167,LIST!$B:$B,REPORT!BG$1)</f>
        <v>7</v>
      </c>
      <c r="BH167" s="27">
        <f>BG167-BH47+COUNTIFS(LIST!$A:$A,REPORT!$B$164,LIST!$F:$F,REPORT!$B167,LIST!$B:$B,REPORT!BH$1)</f>
        <v>7</v>
      </c>
      <c r="BI167" s="27">
        <f>BH167-BI47+COUNTIFS(LIST!$A:$A,REPORT!$B$164,LIST!$F:$F,REPORT!$B167,LIST!$B:$B,REPORT!BI$1)</f>
        <v>7</v>
      </c>
      <c r="BJ167" s="27">
        <f>BI167-BJ47+COUNTIFS(LIST!$A:$A,REPORT!$B$164,LIST!$F:$F,REPORT!$B167,LIST!$B:$B,REPORT!BJ$1)</f>
        <v>7</v>
      </c>
      <c r="BK167" s="27">
        <f>BJ167-BK47+COUNTIFS(LIST!$A:$A,REPORT!$B$164,LIST!$F:$F,REPORT!$B167,LIST!$B:$B,REPORT!BK$1)</f>
        <v>7</v>
      </c>
      <c r="BL167" s="27">
        <f>BK167-BL47+COUNTIFS(LIST!$A:$A,REPORT!$B$164,LIST!$F:$F,REPORT!$B167,LIST!$B:$B,REPORT!BL$1)</f>
        <v>7</v>
      </c>
      <c r="BM167" s="27">
        <f>BL167-BM47+COUNTIFS(LIST!$A:$A,REPORT!$B$164,LIST!$F:$F,REPORT!$B167,LIST!$B:$B,REPORT!BM$1)</f>
        <v>7</v>
      </c>
      <c r="BN167" s="27">
        <f>BM167-BN47+COUNTIFS(LIST!$A:$A,REPORT!$B$164,LIST!$F:$F,REPORT!$B167,LIST!$B:$B,REPORT!BN$1)</f>
        <v>7</v>
      </c>
      <c r="BO167" s="27">
        <f>BN167-BO47+COUNTIFS(LIST!$A:$A,REPORT!$B$164,LIST!$F:$F,REPORT!$B167,LIST!$B:$B,REPORT!BO$1)</f>
        <v>118</v>
      </c>
      <c r="BP167" s="27">
        <f>BO167-BP47+COUNTIFS(LIST!$A:$A,REPORT!$B$164,LIST!$F:$F,REPORT!$B167,LIST!$B:$B,REPORT!BP$1)</f>
        <v>60</v>
      </c>
      <c r="BQ167" s="27">
        <f>BP167-BQ47+COUNTIFS(LIST!$A:$A,REPORT!$B$164,LIST!$F:$F,REPORT!$B167,LIST!$B:$B,REPORT!BQ$1)</f>
        <v>47</v>
      </c>
      <c r="BR167" s="27">
        <f>BQ167-BR47+COUNTIFS(LIST!$A:$A,REPORT!$B$164,LIST!$F:$F,REPORT!$B167,LIST!$B:$B,REPORT!BR$1)</f>
        <v>43</v>
      </c>
      <c r="BS167" s="27">
        <f>BR167-BS47+COUNTIFS(LIST!$A:$A,REPORT!$B$164,LIST!$F:$F,REPORT!$B167,LIST!$B:$B,REPORT!BS$1)</f>
        <v>40</v>
      </c>
      <c r="BT167" s="27">
        <f>BS167-BT47+COUNTIFS(LIST!$A:$A,REPORT!$B$164,LIST!$F:$F,REPORT!$B167,LIST!$B:$B,REPORT!BT$1)</f>
        <v>39</v>
      </c>
      <c r="BU167" s="27">
        <f>BT167-BU47+COUNTIFS(LIST!$A:$A,REPORT!$B$164,LIST!$F:$F,REPORT!$B167,LIST!$B:$B,REPORT!BU$1)</f>
        <v>39</v>
      </c>
      <c r="BV167" s="27">
        <f>BU167-BV47+COUNTIFS(LIST!$A:$A,REPORT!$B$164,LIST!$F:$F,REPORT!$B167,LIST!$B:$B,REPORT!BV$1)</f>
        <v>71</v>
      </c>
      <c r="BW167" s="27">
        <f>BV167-BW47+COUNTIFS(LIST!$A:$A,REPORT!$B$164,LIST!$F:$F,REPORT!$B167,LIST!$B:$B,REPORT!BW$1)</f>
        <v>51</v>
      </c>
      <c r="BX167" s="27">
        <f>BW167-BX47+COUNTIFS(LIST!$A:$A,REPORT!$B$164,LIST!$F:$F,REPORT!$B167,LIST!$B:$B,REPORT!BX$1)</f>
        <v>46</v>
      </c>
      <c r="BY167" s="27">
        <f>BX167-BY47+COUNTIFS(LIST!$A:$A,REPORT!$B$164,LIST!$F:$F,REPORT!$B167,LIST!$B:$B,REPORT!BY$1)</f>
        <v>35</v>
      </c>
      <c r="BZ167" s="27">
        <f>BY167-BZ47+COUNTIFS(LIST!$A:$A,REPORT!$B$164,LIST!$F:$F,REPORT!$B167,LIST!$B:$B,REPORT!BZ$1)</f>
        <v>26</v>
      </c>
      <c r="CA167" s="27">
        <f>BZ167-CA47+COUNTIFS(LIST!$A:$A,REPORT!$B$164,LIST!$F:$F,REPORT!$B167,LIST!$B:$B,REPORT!CA$1)</f>
        <v>24</v>
      </c>
      <c r="CB167" s="27">
        <f>CA167-CB47+COUNTIFS(LIST!$A:$A,REPORT!$B$164,LIST!$F:$F,REPORT!$B167,LIST!$B:$B,REPORT!CB$1)</f>
        <v>23</v>
      </c>
      <c r="CC167" s="27">
        <f>CB167-CC47+COUNTIFS(LIST!$A:$A,REPORT!$B$164,LIST!$F:$F,REPORT!$B167,LIST!$B:$B,REPORT!CC$1)</f>
        <v>23</v>
      </c>
    </row>
    <row r="168" spans="1:81" x14ac:dyDescent="0.3">
      <c r="A168" s="19" t="s">
        <v>1679</v>
      </c>
      <c r="B168" s="19" t="s">
        <v>5</v>
      </c>
      <c r="C168" s="12">
        <f>G168+H168+I168+F168+E168+D168</f>
        <v>0</v>
      </c>
      <c r="D168" s="12">
        <f>SUM(M168:Q168)</f>
        <v>0</v>
      </c>
      <c r="E168" s="12">
        <f>SUM(R168:AC168)</f>
        <v>0</v>
      </c>
      <c r="F168" s="12">
        <f>SUM(AD168:AO168)</f>
        <v>0</v>
      </c>
      <c r="G168" s="12">
        <f>COUNTIFS(LIST!$A:$A,REPORT!$B$164,LIST!$C:$C,REPORT!G$1,LIST!$F:$F,REPORT!$B168)</f>
        <v>0</v>
      </c>
      <c r="H168" s="12">
        <f>COUNTIFS(LIST!$A:$A,REPORT!$B$164,LIST!$C:$C,REPORT!H$1,LIST!$F:$F,REPORT!$B168)</f>
        <v>0</v>
      </c>
      <c r="I168" s="12">
        <f>COUNTIFS(LIST!$A:$A,REPORT!$B$164,LIST!$C:$C,REPORT!I$1,LIST!$F:$F,REPORT!$B168)</f>
        <v>0</v>
      </c>
      <c r="J168" s="12">
        <f>COUNTIFS(LIST!$A:$A,REPORT!$B$164,LIST!$C:$C,REPORT!J$1,LIST!$F:$F,REPORT!$B168)</f>
        <v>0</v>
      </c>
      <c r="K168" s="12" cm="1">
        <f t="array" ref="K168">INDEX(AP168:ABH168,1,COUNTA(AP168:ABH168))</f>
        <v>0</v>
      </c>
      <c r="L168" s="12">
        <f>COUNTIFS(LIST!$A:$A,REPORT!$B$44,LIST!$F:$F,REPORT!$B168,LIST!$B:$B,"&lt;"&amp;$A$1)</f>
        <v>0</v>
      </c>
      <c r="M168" s="27">
        <f>L168-M48+COUNTIFS(LIST!$A:$A,REPORT!$B$164,LIST!$F:$F,REPORT!$B168,LIST!$B:$B,REPORT!M$1)</f>
        <v>0</v>
      </c>
      <c r="N168" s="27">
        <f>M168-N48+COUNTIFS(LIST!$A:$A,REPORT!$B$164,LIST!$F:$F,REPORT!$B168,LIST!$B:$B,REPORT!N$1)</f>
        <v>0</v>
      </c>
      <c r="O168" s="27">
        <f>N168-O48+COUNTIFS(LIST!$A:$A,REPORT!$B$164,LIST!$F:$F,REPORT!$B168,LIST!$B:$B,REPORT!O$1)</f>
        <v>0</v>
      </c>
      <c r="P168" s="27">
        <f>O168-P48+COUNTIFS(LIST!$A:$A,REPORT!$B$164,LIST!$F:$F,REPORT!$B168,LIST!$B:$B,REPORT!P$1)</f>
        <v>0</v>
      </c>
      <c r="Q168" s="27">
        <f>P168-Q48+COUNTIFS(LIST!$A:$A,REPORT!$B$164,LIST!$F:$F,REPORT!$B168,LIST!$B:$B,REPORT!Q$1)</f>
        <v>0</v>
      </c>
      <c r="R168" s="27">
        <f>Q168-R48+COUNTIFS(LIST!$A:$A,REPORT!$B$164,LIST!$F:$F,REPORT!$B168,LIST!$B:$B,REPORT!R$1)</f>
        <v>0</v>
      </c>
      <c r="S168" s="27">
        <f>R168-S48+COUNTIFS(LIST!$A:$A,REPORT!$B$164,LIST!$F:$F,REPORT!$B168,LIST!$B:$B,REPORT!S$1)</f>
        <v>0</v>
      </c>
      <c r="T168" s="27">
        <f>S168-T48+COUNTIFS(LIST!$A:$A,REPORT!$B$164,LIST!$F:$F,REPORT!$B168,LIST!$B:$B,REPORT!T$1)</f>
        <v>0</v>
      </c>
      <c r="U168" s="27">
        <f>T168-U48+COUNTIFS(LIST!$A:$A,REPORT!$B$164,LIST!$F:$F,REPORT!$B168,LIST!$B:$B,REPORT!U$1)</f>
        <v>0</v>
      </c>
      <c r="V168" s="27">
        <f>U168-V48+COUNTIFS(LIST!$A:$A,REPORT!$B$164,LIST!$F:$F,REPORT!$B168,LIST!$B:$B,REPORT!V$1)</f>
        <v>0</v>
      </c>
      <c r="W168" s="27">
        <f>V168-W48+COUNTIFS(LIST!$A:$A,REPORT!$B$164,LIST!$F:$F,REPORT!$B168,LIST!$B:$B,REPORT!W$1)</f>
        <v>0</v>
      </c>
      <c r="X168" s="27">
        <f>W168-X48+COUNTIFS(LIST!$A:$A,REPORT!$B$164,LIST!$F:$F,REPORT!$B168,LIST!$B:$B,REPORT!X$1)</f>
        <v>0</v>
      </c>
      <c r="Y168" s="27">
        <f>X168-Y48+COUNTIFS(LIST!$A:$A,REPORT!$B$164,LIST!$F:$F,REPORT!$B168,LIST!$B:$B,REPORT!Y$1)</f>
        <v>0</v>
      </c>
      <c r="Z168" s="27">
        <f>Y168-Z48+COUNTIFS(LIST!$A:$A,REPORT!$B$164,LIST!$F:$F,REPORT!$B168,LIST!$B:$B,REPORT!Z$1)</f>
        <v>0</v>
      </c>
      <c r="AA168" s="27">
        <f>Z168-AA48+COUNTIFS(LIST!$A:$A,REPORT!$B$164,LIST!$F:$F,REPORT!$B168,LIST!$B:$B,REPORT!AA$1)</f>
        <v>0</v>
      </c>
      <c r="AB168" s="27">
        <f>AA168-AB48+COUNTIFS(LIST!$A:$A,REPORT!$B$164,LIST!$F:$F,REPORT!$B168,LIST!$B:$B,REPORT!AB$1)</f>
        <v>0</v>
      </c>
      <c r="AC168" s="27">
        <f>AB168-AC48+COUNTIFS(LIST!$A:$A,REPORT!$B$164,LIST!$F:$F,REPORT!$B168,LIST!$B:$B,REPORT!AC$1)</f>
        <v>0</v>
      </c>
      <c r="AD168" s="27">
        <f>AC168-AD48+COUNTIFS(LIST!$A:$A,REPORT!$B$164,LIST!$F:$F,REPORT!$B168,LIST!$B:$B,REPORT!AD$1)</f>
        <v>0</v>
      </c>
      <c r="AE168" s="27">
        <f>AD168-AE48+COUNTIFS(LIST!$A:$A,REPORT!$B$164,LIST!$F:$F,REPORT!$B168,LIST!$B:$B,REPORT!AE$1)</f>
        <v>0</v>
      </c>
      <c r="AF168" s="27">
        <f>AE168-AF48+COUNTIFS(LIST!$A:$A,REPORT!$B$164,LIST!$F:$F,REPORT!$B168,LIST!$B:$B,REPORT!AF$1)</f>
        <v>0</v>
      </c>
      <c r="AG168" s="27">
        <f>AF168-AG48+COUNTIFS(LIST!$A:$A,REPORT!$B$164,LIST!$F:$F,REPORT!$B168,LIST!$B:$B,REPORT!AG$1)</f>
        <v>0</v>
      </c>
      <c r="AH168" s="27">
        <f>AG168-AH48+COUNTIFS(LIST!$A:$A,REPORT!$B$164,LIST!$F:$F,REPORT!$B168,LIST!$B:$B,REPORT!AH$1)</f>
        <v>0</v>
      </c>
      <c r="AI168" s="27">
        <f>AH168-AI48+COUNTIFS(LIST!$A:$A,REPORT!$B$164,LIST!$F:$F,REPORT!$B168,LIST!$B:$B,REPORT!AI$1)</f>
        <v>0</v>
      </c>
      <c r="AJ168" s="27">
        <f>AI168-AJ48+COUNTIFS(LIST!$A:$A,REPORT!$B$164,LIST!$F:$F,REPORT!$B168,LIST!$B:$B,REPORT!AJ$1)</f>
        <v>0</v>
      </c>
      <c r="AK168" s="27">
        <f>AJ168-AK48+COUNTIFS(LIST!$A:$A,REPORT!$B$164,LIST!$F:$F,REPORT!$B168,LIST!$B:$B,REPORT!AK$1)</f>
        <v>0</v>
      </c>
      <c r="AL168" s="27">
        <f>AK168-AL48+COUNTIFS(LIST!$A:$A,REPORT!$B$164,LIST!$F:$F,REPORT!$B168,LIST!$B:$B,REPORT!AL$1)</f>
        <v>0</v>
      </c>
      <c r="AM168" s="27">
        <f>AL168-AM48+COUNTIFS(LIST!$A:$A,REPORT!$B$164,LIST!$F:$F,REPORT!$B168,LIST!$B:$B,REPORT!AM$1)</f>
        <v>0</v>
      </c>
      <c r="AN168" s="27">
        <f>AM168-AN48+COUNTIFS(LIST!$A:$A,REPORT!$B$164,LIST!$F:$F,REPORT!$B168,LIST!$B:$B,REPORT!AN$1)</f>
        <v>0</v>
      </c>
      <c r="AO168" s="27">
        <f>AN168-AO48+COUNTIFS(LIST!$A:$A,REPORT!$B$164,LIST!$F:$F,REPORT!$B168,LIST!$B:$B,REPORT!AO$1)</f>
        <v>0</v>
      </c>
      <c r="AP168" s="27">
        <f>AO168-AP48+COUNTIFS(LIST!$A:$A,REPORT!$B$164,LIST!$F:$F,REPORT!$B168,LIST!$B:$B,REPORT!AP$1)</f>
        <v>0</v>
      </c>
      <c r="AQ168" s="27">
        <f>AP168-AQ48+COUNTIFS(LIST!$A:$A,REPORT!$B$164,LIST!$F:$F,REPORT!$B168,LIST!$B:$B,REPORT!AQ$1)</f>
        <v>0</v>
      </c>
      <c r="AR168" s="27">
        <f>AQ168-AR48+COUNTIFS(LIST!$A:$A,REPORT!$B$164,LIST!$F:$F,REPORT!$B168,LIST!$B:$B,REPORT!AR$1)</f>
        <v>0</v>
      </c>
      <c r="AS168" s="27">
        <f>AR168-AS48+COUNTIFS(LIST!$A:$A,REPORT!$B$164,LIST!$F:$F,REPORT!$B168,LIST!$B:$B,REPORT!AS$1)</f>
        <v>0</v>
      </c>
      <c r="AT168" s="27">
        <f>AS168-AT48+COUNTIFS(LIST!$A:$A,REPORT!$B$164,LIST!$F:$F,REPORT!$B168,LIST!$B:$B,REPORT!AT$1)</f>
        <v>0</v>
      </c>
      <c r="AU168" s="27">
        <f>AT168-AU48+COUNTIFS(LIST!$A:$A,REPORT!$B$164,LIST!$F:$F,REPORT!$B168,LIST!$B:$B,REPORT!AU$1)</f>
        <v>0</v>
      </c>
      <c r="AV168" s="27">
        <f>AU168-AV48+COUNTIFS(LIST!$A:$A,REPORT!$B$164,LIST!$F:$F,REPORT!$B168,LIST!$B:$B,REPORT!AV$1)</f>
        <v>0</v>
      </c>
      <c r="AW168" s="27">
        <f>AV168-AW48+COUNTIFS(LIST!$A:$A,REPORT!$B$164,LIST!$F:$F,REPORT!$B168,LIST!$B:$B,REPORT!AW$1)</f>
        <v>0</v>
      </c>
      <c r="AX168" s="27">
        <f>AW168-AX48+COUNTIFS(LIST!$A:$A,REPORT!$B$164,LIST!$F:$F,REPORT!$B168,LIST!$B:$B,REPORT!AX$1)</f>
        <v>0</v>
      </c>
      <c r="AY168" s="27">
        <f>AX168-AY48+COUNTIFS(LIST!$A:$A,REPORT!$B$164,LIST!$F:$F,REPORT!$B168,LIST!$B:$B,REPORT!AY$1)</f>
        <v>0</v>
      </c>
      <c r="AZ168" s="27">
        <f>AY168-AZ48+COUNTIFS(LIST!$A:$A,REPORT!$B$164,LIST!$F:$F,REPORT!$B168,LIST!$B:$B,REPORT!AZ$1)</f>
        <v>0</v>
      </c>
      <c r="BA168" s="27">
        <f>AZ168-BA48+COUNTIFS(LIST!$A:$A,REPORT!$B$164,LIST!$F:$F,REPORT!$B168,LIST!$B:$B,REPORT!BA$1)</f>
        <v>0</v>
      </c>
      <c r="BB168" s="27">
        <f>BA168-BB48+COUNTIFS(LIST!$A:$A,REPORT!$B$164,LIST!$F:$F,REPORT!$B168,LIST!$B:$B,REPORT!BB$1)</f>
        <v>0</v>
      </c>
      <c r="BC168" s="27">
        <f>BB168-BC48+COUNTIFS(LIST!$A:$A,REPORT!$B$164,LIST!$F:$F,REPORT!$B168,LIST!$B:$B,REPORT!BC$1)</f>
        <v>0</v>
      </c>
      <c r="BD168" s="27">
        <f>BC168-BD48+COUNTIFS(LIST!$A:$A,REPORT!$B$164,LIST!$F:$F,REPORT!$B168,LIST!$B:$B,REPORT!BD$1)</f>
        <v>0</v>
      </c>
      <c r="BE168" s="27">
        <f>BD168-BE48+COUNTIFS(LIST!$A:$A,REPORT!$B$164,LIST!$F:$F,REPORT!$B168,LIST!$B:$B,REPORT!BE$1)</f>
        <v>0</v>
      </c>
      <c r="BF168" s="27">
        <f>BE168-BF48+COUNTIFS(LIST!$A:$A,REPORT!$B$164,LIST!$F:$F,REPORT!$B168,LIST!$B:$B,REPORT!BF$1)</f>
        <v>0</v>
      </c>
      <c r="BG168" s="27">
        <f>BF168-BG48+COUNTIFS(LIST!$A:$A,REPORT!$B$164,LIST!$F:$F,REPORT!$B168,LIST!$B:$B,REPORT!BG$1)</f>
        <v>0</v>
      </c>
      <c r="BH168" s="27">
        <f>BG168-BH48+COUNTIFS(LIST!$A:$A,REPORT!$B$164,LIST!$F:$F,REPORT!$B168,LIST!$B:$B,REPORT!BH$1)</f>
        <v>0</v>
      </c>
      <c r="BI168" s="27">
        <f>BH168-BI48+COUNTIFS(LIST!$A:$A,REPORT!$B$164,LIST!$F:$F,REPORT!$B168,LIST!$B:$B,REPORT!BI$1)</f>
        <v>0</v>
      </c>
      <c r="BJ168" s="27">
        <f>BI168-BJ48+COUNTIFS(LIST!$A:$A,REPORT!$B$164,LIST!$F:$F,REPORT!$B168,LIST!$B:$B,REPORT!BJ$1)</f>
        <v>0</v>
      </c>
      <c r="BK168" s="27">
        <f>BJ168-BK48+COUNTIFS(LIST!$A:$A,REPORT!$B$164,LIST!$F:$F,REPORT!$B168,LIST!$B:$B,REPORT!BK$1)</f>
        <v>0</v>
      </c>
      <c r="BL168" s="27">
        <f>BK168-BL48+COUNTIFS(LIST!$A:$A,REPORT!$B$164,LIST!$F:$F,REPORT!$B168,LIST!$B:$B,REPORT!BL$1)</f>
        <v>0</v>
      </c>
      <c r="BM168" s="27">
        <f>BL168-BM48+COUNTIFS(LIST!$A:$A,REPORT!$B$164,LIST!$F:$F,REPORT!$B168,LIST!$B:$B,REPORT!BM$1)</f>
        <v>0</v>
      </c>
      <c r="BN168" s="27">
        <f>BM168-BN48+COUNTIFS(LIST!$A:$A,REPORT!$B$164,LIST!$F:$F,REPORT!$B168,LIST!$B:$B,REPORT!BN$1)</f>
        <v>0</v>
      </c>
      <c r="BO168" s="27">
        <f>BN168-BO48+COUNTIFS(LIST!$A:$A,REPORT!$B$164,LIST!$F:$F,REPORT!$B168,LIST!$B:$B,REPORT!BO$1)</f>
        <v>0</v>
      </c>
      <c r="BP168" s="27">
        <f>BO168-BP48+COUNTIFS(LIST!$A:$A,REPORT!$B$164,LIST!$F:$F,REPORT!$B168,LIST!$B:$B,REPORT!BP$1)</f>
        <v>0</v>
      </c>
      <c r="BQ168" s="27">
        <f>BP168-BQ48+COUNTIFS(LIST!$A:$A,REPORT!$B$164,LIST!$F:$F,REPORT!$B168,LIST!$B:$B,REPORT!BQ$1)</f>
        <v>0</v>
      </c>
      <c r="BR168" s="27">
        <f>BQ168-BR48+COUNTIFS(LIST!$A:$A,REPORT!$B$164,LIST!$F:$F,REPORT!$B168,LIST!$B:$B,REPORT!BR$1)</f>
        <v>0</v>
      </c>
      <c r="BS168" s="27">
        <f>BR168-BS48+COUNTIFS(LIST!$A:$A,REPORT!$B$164,LIST!$F:$F,REPORT!$B168,LIST!$B:$B,REPORT!BS$1)</f>
        <v>0</v>
      </c>
      <c r="BT168" s="27">
        <f>BS168-BT48+COUNTIFS(LIST!$A:$A,REPORT!$B$164,LIST!$F:$F,REPORT!$B168,LIST!$B:$B,REPORT!BT$1)</f>
        <v>0</v>
      </c>
      <c r="BU168" s="27">
        <f>BT168-BU48+COUNTIFS(LIST!$A:$A,REPORT!$B$164,LIST!$F:$F,REPORT!$B168,LIST!$B:$B,REPORT!BU$1)</f>
        <v>0</v>
      </c>
      <c r="BV168" s="27">
        <f>BU168-BV48+COUNTIFS(LIST!$A:$A,REPORT!$B$164,LIST!$F:$F,REPORT!$B168,LIST!$B:$B,REPORT!BV$1)</f>
        <v>0</v>
      </c>
      <c r="BW168" s="27">
        <f>BV168-BW48+COUNTIFS(LIST!$A:$A,REPORT!$B$164,LIST!$F:$F,REPORT!$B168,LIST!$B:$B,REPORT!BW$1)</f>
        <v>0</v>
      </c>
      <c r="BX168" s="27">
        <f>BW168-BX48+COUNTIFS(LIST!$A:$A,REPORT!$B$164,LIST!$F:$F,REPORT!$B168,LIST!$B:$B,REPORT!BX$1)</f>
        <v>0</v>
      </c>
      <c r="BY168" s="27">
        <f>BX168-BY48+COUNTIFS(LIST!$A:$A,REPORT!$B$164,LIST!$F:$F,REPORT!$B168,LIST!$B:$B,REPORT!BY$1)</f>
        <v>0</v>
      </c>
      <c r="BZ168" s="27">
        <f>BY168-BZ48+COUNTIFS(LIST!$A:$A,REPORT!$B$164,LIST!$F:$F,REPORT!$B168,LIST!$B:$B,REPORT!BZ$1)</f>
        <v>0</v>
      </c>
      <c r="CA168" s="27">
        <f>BZ168-CA48+COUNTIFS(LIST!$A:$A,REPORT!$B$164,LIST!$F:$F,REPORT!$B168,LIST!$B:$B,REPORT!CA$1)</f>
        <v>0</v>
      </c>
      <c r="CB168" s="27">
        <f>CA168-CB48+COUNTIFS(LIST!$A:$A,REPORT!$B$164,LIST!$F:$F,REPORT!$B168,LIST!$B:$B,REPORT!CB$1)</f>
        <v>0</v>
      </c>
      <c r="CC168" s="27">
        <f>CB168-CC48+COUNTIFS(LIST!$A:$A,REPORT!$B$164,LIST!$F:$F,REPORT!$B168,LIST!$B:$B,REPORT!CC$1)</f>
        <v>0</v>
      </c>
    </row>
    <row r="169" spans="1:81" x14ac:dyDescent="0.3">
      <c r="A169" s="19" t="s">
        <v>1679</v>
      </c>
      <c r="B169" s="19" t="s">
        <v>1</v>
      </c>
      <c r="C169" s="12">
        <f>G169+H169+I169+F169+E169+D169</f>
        <v>0</v>
      </c>
      <c r="D169" s="12">
        <f>SUM(M169:Q169)</f>
        <v>0</v>
      </c>
      <c r="E169" s="12">
        <f>SUM(R169:AC169)</f>
        <v>0</v>
      </c>
      <c r="F169" s="12">
        <f>SUM(AD169:AO169)</f>
        <v>0</v>
      </c>
      <c r="G169" s="12">
        <f>COUNTIFS(LIST!$A:$A,REPORT!$B$164,LIST!$C:$C,REPORT!G$1,LIST!$F:$F,REPORT!$B169)</f>
        <v>0</v>
      </c>
      <c r="H169" s="12">
        <f>COUNTIFS(LIST!$A:$A,REPORT!$B$164,LIST!$C:$C,REPORT!H$1,LIST!$F:$F,REPORT!$B169)</f>
        <v>0</v>
      </c>
      <c r="I169" s="12">
        <f>COUNTIFS(LIST!$A:$A,REPORT!$B$164,LIST!$C:$C,REPORT!I$1,LIST!$F:$F,REPORT!$B169)</f>
        <v>0</v>
      </c>
      <c r="J169" s="12">
        <f>COUNTIFS(LIST!$A:$A,REPORT!$B$164,LIST!$C:$C,REPORT!J$1,LIST!$F:$F,REPORT!$B169)</f>
        <v>0</v>
      </c>
      <c r="K169" s="12" cm="1">
        <f t="array" ref="K169">INDEX(AP169:ABH169,1,COUNTA(AP169:ABH169))</f>
        <v>0</v>
      </c>
      <c r="L169" s="12">
        <f>COUNTIFS(LIST!$A:$A,REPORT!$B$44,LIST!$F:$F,REPORT!$B169,LIST!$B:$B,"&lt;"&amp;$A$1)</f>
        <v>0</v>
      </c>
      <c r="M169" s="27">
        <f>L169-M49+COUNTIFS(LIST!$A:$A,REPORT!$B$164,LIST!$F:$F,REPORT!$B169,LIST!$B:$B,REPORT!M$1)</f>
        <v>0</v>
      </c>
      <c r="N169" s="27">
        <f>M169-N49+COUNTIFS(LIST!$A:$A,REPORT!$B$164,LIST!$F:$F,REPORT!$B169,LIST!$B:$B,REPORT!N$1)</f>
        <v>0</v>
      </c>
      <c r="O169" s="27">
        <f>N169-O49+COUNTIFS(LIST!$A:$A,REPORT!$B$164,LIST!$F:$F,REPORT!$B169,LIST!$B:$B,REPORT!O$1)</f>
        <v>0</v>
      </c>
      <c r="P169" s="27">
        <f>O169-P49+COUNTIFS(LIST!$A:$A,REPORT!$B$164,LIST!$F:$F,REPORT!$B169,LIST!$B:$B,REPORT!P$1)</f>
        <v>0</v>
      </c>
      <c r="Q169" s="27">
        <f>P169-Q49+COUNTIFS(LIST!$A:$A,REPORT!$B$164,LIST!$F:$F,REPORT!$B169,LIST!$B:$B,REPORT!Q$1)</f>
        <v>0</v>
      </c>
      <c r="R169" s="27">
        <f>Q169-R49+COUNTIFS(LIST!$A:$A,REPORT!$B$164,LIST!$F:$F,REPORT!$B169,LIST!$B:$B,REPORT!R$1)</f>
        <v>0</v>
      </c>
      <c r="S169" s="27">
        <f>R169-S49+COUNTIFS(LIST!$A:$A,REPORT!$B$164,LIST!$F:$F,REPORT!$B169,LIST!$B:$B,REPORT!S$1)</f>
        <v>0</v>
      </c>
      <c r="T169" s="27">
        <f>S169-T49+COUNTIFS(LIST!$A:$A,REPORT!$B$164,LIST!$F:$F,REPORT!$B169,LIST!$B:$B,REPORT!T$1)</f>
        <v>0</v>
      </c>
      <c r="U169" s="27">
        <f>T169-U49+COUNTIFS(LIST!$A:$A,REPORT!$B$164,LIST!$F:$F,REPORT!$B169,LIST!$B:$B,REPORT!U$1)</f>
        <v>0</v>
      </c>
      <c r="V169" s="27">
        <f>U169-V49+COUNTIFS(LIST!$A:$A,REPORT!$B$164,LIST!$F:$F,REPORT!$B169,LIST!$B:$B,REPORT!V$1)</f>
        <v>0</v>
      </c>
      <c r="W169" s="27">
        <f>V169-W49+COUNTIFS(LIST!$A:$A,REPORT!$B$164,LIST!$F:$F,REPORT!$B169,LIST!$B:$B,REPORT!W$1)</f>
        <v>0</v>
      </c>
      <c r="X169" s="27">
        <f>W169-X49+COUNTIFS(LIST!$A:$A,REPORT!$B$164,LIST!$F:$F,REPORT!$B169,LIST!$B:$B,REPORT!X$1)</f>
        <v>0</v>
      </c>
      <c r="Y169" s="27">
        <f>X169-Y49+COUNTIFS(LIST!$A:$A,REPORT!$B$164,LIST!$F:$F,REPORT!$B169,LIST!$B:$B,REPORT!Y$1)</f>
        <v>0</v>
      </c>
      <c r="Z169" s="27">
        <f>Y169-Z49+COUNTIFS(LIST!$A:$A,REPORT!$B$164,LIST!$F:$F,REPORT!$B169,LIST!$B:$B,REPORT!Z$1)</f>
        <v>0</v>
      </c>
      <c r="AA169" s="27">
        <f>Z169-AA49+COUNTIFS(LIST!$A:$A,REPORT!$B$164,LIST!$F:$F,REPORT!$B169,LIST!$B:$B,REPORT!AA$1)</f>
        <v>0</v>
      </c>
      <c r="AB169" s="27">
        <f>AA169-AB49+COUNTIFS(LIST!$A:$A,REPORT!$B$164,LIST!$F:$F,REPORT!$B169,LIST!$B:$B,REPORT!AB$1)</f>
        <v>0</v>
      </c>
      <c r="AC169" s="27">
        <f>AB169-AC49+COUNTIFS(LIST!$A:$A,REPORT!$B$164,LIST!$F:$F,REPORT!$B169,LIST!$B:$B,REPORT!AC$1)</f>
        <v>0</v>
      </c>
      <c r="AD169" s="27">
        <f>AC169-AD49+COUNTIFS(LIST!$A:$A,REPORT!$B$164,LIST!$F:$F,REPORT!$B169,LIST!$B:$B,REPORT!AD$1)</f>
        <v>0</v>
      </c>
      <c r="AE169" s="27">
        <f>AD169-AE49+COUNTIFS(LIST!$A:$A,REPORT!$B$164,LIST!$F:$F,REPORT!$B169,LIST!$B:$B,REPORT!AE$1)</f>
        <v>0</v>
      </c>
      <c r="AF169" s="27">
        <f>AE169-AF49+COUNTIFS(LIST!$A:$A,REPORT!$B$164,LIST!$F:$F,REPORT!$B169,LIST!$B:$B,REPORT!AF$1)</f>
        <v>0</v>
      </c>
      <c r="AG169" s="27">
        <f>AF169-AG49+COUNTIFS(LIST!$A:$A,REPORT!$B$164,LIST!$F:$F,REPORT!$B169,LIST!$B:$B,REPORT!AG$1)</f>
        <v>0</v>
      </c>
      <c r="AH169" s="27">
        <f>AG169-AH49+COUNTIFS(LIST!$A:$A,REPORT!$B$164,LIST!$F:$F,REPORT!$B169,LIST!$B:$B,REPORT!AH$1)</f>
        <v>0</v>
      </c>
      <c r="AI169" s="27">
        <f>AH169-AI49+COUNTIFS(LIST!$A:$A,REPORT!$B$164,LIST!$F:$F,REPORT!$B169,LIST!$B:$B,REPORT!AI$1)</f>
        <v>0</v>
      </c>
      <c r="AJ169" s="27">
        <f>AI169-AJ49+COUNTIFS(LIST!$A:$A,REPORT!$B$164,LIST!$F:$F,REPORT!$B169,LIST!$B:$B,REPORT!AJ$1)</f>
        <v>0</v>
      </c>
      <c r="AK169" s="27">
        <f>AJ169-AK49+COUNTIFS(LIST!$A:$A,REPORT!$B$164,LIST!$F:$F,REPORT!$B169,LIST!$B:$B,REPORT!AK$1)</f>
        <v>0</v>
      </c>
      <c r="AL169" s="27">
        <f>AK169-AL49+COUNTIFS(LIST!$A:$A,REPORT!$B$164,LIST!$F:$F,REPORT!$B169,LIST!$B:$B,REPORT!AL$1)</f>
        <v>0</v>
      </c>
      <c r="AM169" s="27">
        <f>AL169-AM49+COUNTIFS(LIST!$A:$A,REPORT!$B$164,LIST!$F:$F,REPORT!$B169,LIST!$B:$B,REPORT!AM$1)</f>
        <v>0</v>
      </c>
      <c r="AN169" s="27">
        <f>AM169-AN49+COUNTIFS(LIST!$A:$A,REPORT!$B$164,LIST!$F:$F,REPORT!$B169,LIST!$B:$B,REPORT!AN$1)</f>
        <v>0</v>
      </c>
      <c r="AO169" s="27">
        <f>AN169-AO49+COUNTIFS(LIST!$A:$A,REPORT!$B$164,LIST!$F:$F,REPORT!$B169,LIST!$B:$B,REPORT!AO$1)</f>
        <v>0</v>
      </c>
      <c r="AP169" s="27">
        <f>AO169-AP49+COUNTIFS(LIST!$A:$A,REPORT!$B$164,LIST!$F:$F,REPORT!$B169,LIST!$B:$B,REPORT!AP$1)</f>
        <v>0</v>
      </c>
      <c r="AQ169" s="27">
        <f>AP169-AQ49+COUNTIFS(LIST!$A:$A,REPORT!$B$164,LIST!$F:$F,REPORT!$B169,LIST!$B:$B,REPORT!AQ$1)</f>
        <v>0</v>
      </c>
      <c r="AR169" s="27">
        <f>AQ169-AR49+COUNTIFS(LIST!$A:$A,REPORT!$B$164,LIST!$F:$F,REPORT!$B169,LIST!$B:$B,REPORT!AR$1)</f>
        <v>0</v>
      </c>
      <c r="AS169" s="27">
        <f>AR169-AS49+COUNTIFS(LIST!$A:$A,REPORT!$B$164,LIST!$F:$F,REPORT!$B169,LIST!$B:$B,REPORT!AS$1)</f>
        <v>0</v>
      </c>
      <c r="AT169" s="27">
        <f>AS169-AT49+COUNTIFS(LIST!$A:$A,REPORT!$B$164,LIST!$F:$F,REPORT!$B169,LIST!$B:$B,REPORT!AT$1)</f>
        <v>0</v>
      </c>
      <c r="AU169" s="27">
        <f>AT169-AU49+COUNTIFS(LIST!$A:$A,REPORT!$B$164,LIST!$F:$F,REPORT!$B169,LIST!$B:$B,REPORT!AU$1)</f>
        <v>0</v>
      </c>
      <c r="AV169" s="27">
        <f>AU169-AV49+COUNTIFS(LIST!$A:$A,REPORT!$B$164,LIST!$F:$F,REPORT!$B169,LIST!$B:$B,REPORT!AV$1)</f>
        <v>0</v>
      </c>
      <c r="AW169" s="27">
        <f>AV169-AW49+COUNTIFS(LIST!$A:$A,REPORT!$B$164,LIST!$F:$F,REPORT!$B169,LIST!$B:$B,REPORT!AW$1)</f>
        <v>0</v>
      </c>
      <c r="AX169" s="27">
        <f>AW169-AX49+COUNTIFS(LIST!$A:$A,REPORT!$B$164,LIST!$F:$F,REPORT!$B169,LIST!$B:$B,REPORT!AX$1)</f>
        <v>0</v>
      </c>
      <c r="AY169" s="27">
        <f>AX169-AY49+COUNTIFS(LIST!$A:$A,REPORT!$B$164,LIST!$F:$F,REPORT!$B169,LIST!$B:$B,REPORT!AY$1)</f>
        <v>0</v>
      </c>
      <c r="AZ169" s="27">
        <f>AY169-AZ49+COUNTIFS(LIST!$A:$A,REPORT!$B$164,LIST!$F:$F,REPORT!$B169,LIST!$B:$B,REPORT!AZ$1)</f>
        <v>0</v>
      </c>
      <c r="BA169" s="27">
        <f>AZ169-BA49+COUNTIFS(LIST!$A:$A,REPORT!$B$164,LIST!$F:$F,REPORT!$B169,LIST!$B:$B,REPORT!BA$1)</f>
        <v>0</v>
      </c>
      <c r="BB169" s="27">
        <f>BA169-BB49+COUNTIFS(LIST!$A:$A,REPORT!$B$164,LIST!$F:$F,REPORT!$B169,LIST!$B:$B,REPORT!BB$1)</f>
        <v>0</v>
      </c>
      <c r="BC169" s="27">
        <f>BB169-BC49+COUNTIFS(LIST!$A:$A,REPORT!$B$164,LIST!$F:$F,REPORT!$B169,LIST!$B:$B,REPORT!BC$1)</f>
        <v>0</v>
      </c>
      <c r="BD169" s="27">
        <f>BC169-BD49+COUNTIFS(LIST!$A:$A,REPORT!$B$164,LIST!$F:$F,REPORT!$B169,LIST!$B:$B,REPORT!BD$1)</f>
        <v>0</v>
      </c>
      <c r="BE169" s="27">
        <f>BD169-BE49+COUNTIFS(LIST!$A:$A,REPORT!$B$164,LIST!$F:$F,REPORT!$B169,LIST!$B:$B,REPORT!BE$1)</f>
        <v>0</v>
      </c>
      <c r="BF169" s="27">
        <f>BE169-BF49+COUNTIFS(LIST!$A:$A,REPORT!$B$164,LIST!$F:$F,REPORT!$B169,LIST!$B:$B,REPORT!BF$1)</f>
        <v>0</v>
      </c>
      <c r="BG169" s="27">
        <f>BF169-BG49+COUNTIFS(LIST!$A:$A,REPORT!$B$164,LIST!$F:$F,REPORT!$B169,LIST!$B:$B,REPORT!BG$1)</f>
        <v>0</v>
      </c>
      <c r="BH169" s="27">
        <f>BG169-BH49+COUNTIFS(LIST!$A:$A,REPORT!$B$164,LIST!$F:$F,REPORT!$B169,LIST!$B:$B,REPORT!BH$1)</f>
        <v>0</v>
      </c>
      <c r="BI169" s="27">
        <f>BH169-BI49+COUNTIFS(LIST!$A:$A,REPORT!$B$164,LIST!$F:$F,REPORT!$B169,LIST!$B:$B,REPORT!BI$1)</f>
        <v>0</v>
      </c>
      <c r="BJ169" s="27">
        <f>BI169-BJ49+COUNTIFS(LIST!$A:$A,REPORT!$B$164,LIST!$F:$F,REPORT!$B169,LIST!$B:$B,REPORT!BJ$1)</f>
        <v>0</v>
      </c>
      <c r="BK169" s="27">
        <f>BJ169-BK49+COUNTIFS(LIST!$A:$A,REPORT!$B$164,LIST!$F:$F,REPORT!$B169,LIST!$B:$B,REPORT!BK$1)</f>
        <v>0</v>
      </c>
      <c r="BL169" s="27">
        <f>BK169-BL49+COUNTIFS(LIST!$A:$A,REPORT!$B$164,LIST!$F:$F,REPORT!$B169,LIST!$B:$B,REPORT!BL$1)</f>
        <v>0</v>
      </c>
      <c r="BM169" s="27">
        <f>BL169-BM49+COUNTIFS(LIST!$A:$A,REPORT!$B$164,LIST!$F:$F,REPORT!$B169,LIST!$B:$B,REPORT!BM$1)</f>
        <v>0</v>
      </c>
      <c r="BN169" s="27">
        <f>BM169-BN49+COUNTIFS(LIST!$A:$A,REPORT!$B$164,LIST!$F:$F,REPORT!$B169,LIST!$B:$B,REPORT!BN$1)</f>
        <v>0</v>
      </c>
      <c r="BO169" s="27">
        <f>BN169-BO49+COUNTIFS(LIST!$A:$A,REPORT!$B$164,LIST!$F:$F,REPORT!$B169,LIST!$B:$B,REPORT!BO$1)</f>
        <v>0</v>
      </c>
      <c r="BP169" s="27">
        <f>BO169-BP49+COUNTIFS(LIST!$A:$A,REPORT!$B$164,LIST!$F:$F,REPORT!$B169,LIST!$B:$B,REPORT!BP$1)</f>
        <v>0</v>
      </c>
      <c r="BQ169" s="27">
        <f>BP169-BQ49+COUNTIFS(LIST!$A:$A,REPORT!$B$164,LIST!$F:$F,REPORT!$B169,LIST!$B:$B,REPORT!BQ$1)</f>
        <v>0</v>
      </c>
      <c r="BR169" s="27">
        <f>BQ169-BR49+COUNTIFS(LIST!$A:$A,REPORT!$B$164,LIST!$F:$F,REPORT!$B169,LIST!$B:$B,REPORT!BR$1)</f>
        <v>0</v>
      </c>
      <c r="BS169" s="27">
        <f>BR169-BS49+COUNTIFS(LIST!$A:$A,REPORT!$B$164,LIST!$F:$F,REPORT!$B169,LIST!$B:$B,REPORT!BS$1)</f>
        <v>0</v>
      </c>
      <c r="BT169" s="27">
        <f>BS169-BT49+COUNTIFS(LIST!$A:$A,REPORT!$B$164,LIST!$F:$F,REPORT!$B169,LIST!$B:$B,REPORT!BT$1)</f>
        <v>0</v>
      </c>
      <c r="BU169" s="27">
        <f>BT169-BU49+COUNTIFS(LIST!$A:$A,REPORT!$B$164,LIST!$F:$F,REPORT!$B169,LIST!$B:$B,REPORT!BU$1)</f>
        <v>0</v>
      </c>
      <c r="BV169" s="27">
        <f>BU169-BV49+COUNTIFS(LIST!$A:$A,REPORT!$B$164,LIST!$F:$F,REPORT!$B169,LIST!$B:$B,REPORT!BV$1)</f>
        <v>0</v>
      </c>
      <c r="BW169" s="27">
        <f>BV169-BW49+COUNTIFS(LIST!$A:$A,REPORT!$B$164,LIST!$F:$F,REPORT!$B169,LIST!$B:$B,REPORT!BW$1)</f>
        <v>0</v>
      </c>
      <c r="BX169" s="27">
        <f>BW169-BX49+COUNTIFS(LIST!$A:$A,REPORT!$B$164,LIST!$F:$F,REPORT!$B169,LIST!$B:$B,REPORT!BX$1)</f>
        <v>0</v>
      </c>
      <c r="BY169" s="27">
        <f>BX169-BY49+COUNTIFS(LIST!$A:$A,REPORT!$B$164,LIST!$F:$F,REPORT!$B169,LIST!$B:$B,REPORT!BY$1)</f>
        <v>0</v>
      </c>
      <c r="BZ169" s="27">
        <f>BY169-BZ49+COUNTIFS(LIST!$A:$A,REPORT!$B$164,LIST!$F:$F,REPORT!$B169,LIST!$B:$B,REPORT!BZ$1)</f>
        <v>0</v>
      </c>
      <c r="CA169" s="27">
        <f>BZ169-CA49+COUNTIFS(LIST!$A:$A,REPORT!$B$164,LIST!$F:$F,REPORT!$B169,LIST!$B:$B,REPORT!CA$1)</f>
        <v>0</v>
      </c>
      <c r="CB169" s="27">
        <f>CA169-CB49+COUNTIFS(LIST!$A:$A,REPORT!$B$164,LIST!$F:$F,REPORT!$B169,LIST!$B:$B,REPORT!CB$1)</f>
        <v>0</v>
      </c>
      <c r="CC169" s="27">
        <f>CB169-CC49+COUNTIFS(LIST!$A:$A,REPORT!$B$164,LIST!$F:$F,REPORT!$B169,LIST!$B:$B,REPORT!CC$1)</f>
        <v>0</v>
      </c>
    </row>
    <row r="170" spans="1:81" x14ac:dyDescent="0.3">
      <c r="A170" s="18" t="s">
        <v>1679</v>
      </c>
      <c r="B170" s="18" t="s">
        <v>416</v>
      </c>
      <c r="C170" s="11">
        <f t="shared" ref="C170:L170" si="266">SUM(C171:C175)</f>
        <v>450</v>
      </c>
      <c r="D170" s="11">
        <f t="shared" si="266"/>
        <v>0</v>
      </c>
      <c r="E170" s="11">
        <f t="shared" si="266"/>
        <v>0</v>
      </c>
      <c r="F170" s="11">
        <f t="shared" si="266"/>
        <v>34</v>
      </c>
      <c r="G170" s="11">
        <f t="shared" si="266"/>
        <v>151</v>
      </c>
      <c r="H170" s="11">
        <f t="shared" si="266"/>
        <v>164</v>
      </c>
      <c r="I170" s="11">
        <f t="shared" si="266"/>
        <v>101</v>
      </c>
      <c r="J170" s="11">
        <f t="shared" si="266"/>
        <v>42</v>
      </c>
      <c r="K170" s="11">
        <f t="shared" si="266"/>
        <v>160</v>
      </c>
      <c r="L170" s="11">
        <f t="shared" si="266"/>
        <v>0</v>
      </c>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f t="shared" ref="AP170:CA170" si="267">SUM(AP171:AP175)</f>
        <v>58</v>
      </c>
      <c r="AQ170" s="10">
        <f t="shared" si="267"/>
        <v>40</v>
      </c>
      <c r="AR170" s="10">
        <f t="shared" si="267"/>
        <v>23</v>
      </c>
      <c r="AS170" s="10">
        <f t="shared" si="267"/>
        <v>11</v>
      </c>
      <c r="AT170" s="10">
        <f t="shared" si="267"/>
        <v>49</v>
      </c>
      <c r="AU170" s="10">
        <f t="shared" si="267"/>
        <v>43</v>
      </c>
      <c r="AV170" s="10">
        <f t="shared" si="267"/>
        <v>41</v>
      </c>
      <c r="AW170" s="10">
        <f t="shared" si="267"/>
        <v>34</v>
      </c>
      <c r="AX170" s="10">
        <f t="shared" si="267"/>
        <v>44</v>
      </c>
      <c r="AY170" s="10">
        <f t="shared" si="267"/>
        <v>37</v>
      </c>
      <c r="AZ170" s="10">
        <f t="shared" si="267"/>
        <v>77</v>
      </c>
      <c r="BA170" s="10">
        <f t="shared" si="267"/>
        <v>83</v>
      </c>
      <c r="BB170" s="10">
        <f t="shared" si="267"/>
        <v>73</v>
      </c>
      <c r="BC170" s="10">
        <f t="shared" si="267"/>
        <v>65</v>
      </c>
      <c r="BD170" s="10">
        <f t="shared" si="267"/>
        <v>65</v>
      </c>
      <c r="BE170" s="10">
        <f t="shared" si="267"/>
        <v>95</v>
      </c>
      <c r="BF170" s="10">
        <f t="shared" si="267"/>
        <v>94</v>
      </c>
      <c r="BG170" s="10">
        <f t="shared" si="267"/>
        <v>92</v>
      </c>
      <c r="BH170" s="10">
        <f t="shared" si="267"/>
        <v>81</v>
      </c>
      <c r="BI170" s="10">
        <f t="shared" si="267"/>
        <v>75</v>
      </c>
      <c r="BJ170" s="10">
        <f t="shared" si="267"/>
        <v>65</v>
      </c>
      <c r="BK170" s="10">
        <f t="shared" si="267"/>
        <v>85</v>
      </c>
      <c r="BL170" s="10">
        <f t="shared" si="267"/>
        <v>128</v>
      </c>
      <c r="BM170" s="10">
        <f t="shared" si="267"/>
        <v>161</v>
      </c>
      <c r="BN170" s="10">
        <f t="shared" si="267"/>
        <v>156</v>
      </c>
      <c r="BO170" s="10">
        <f t="shared" si="267"/>
        <v>151</v>
      </c>
      <c r="BP170" s="10">
        <f t="shared" si="267"/>
        <v>139</v>
      </c>
      <c r="BQ170" s="10">
        <f t="shared" si="267"/>
        <v>134</v>
      </c>
      <c r="BR170" s="10">
        <f t="shared" si="267"/>
        <v>139</v>
      </c>
      <c r="BS170" s="10">
        <f t="shared" si="267"/>
        <v>129</v>
      </c>
      <c r="BT170" s="10">
        <f t="shared" si="267"/>
        <v>159</v>
      </c>
      <c r="BU170" s="10">
        <f t="shared" si="267"/>
        <v>193</v>
      </c>
      <c r="BV170" s="10">
        <f t="shared" si="267"/>
        <v>179</v>
      </c>
      <c r="BW170" s="10">
        <f t="shared" si="267"/>
        <v>165</v>
      </c>
      <c r="BX170" s="10">
        <f t="shared" si="267"/>
        <v>152</v>
      </c>
      <c r="BY170" s="10">
        <f t="shared" si="267"/>
        <v>150</v>
      </c>
      <c r="BZ170" s="10">
        <f t="shared" si="267"/>
        <v>140</v>
      </c>
      <c r="CA170" s="10">
        <f t="shared" si="267"/>
        <v>175</v>
      </c>
      <c r="CB170" s="10">
        <f t="shared" ref="CB170:CC170" si="268">SUM(CB171:CB175)</f>
        <v>166</v>
      </c>
      <c r="CC170" s="10">
        <f t="shared" si="268"/>
        <v>160</v>
      </c>
    </row>
    <row r="171" spans="1:81" x14ac:dyDescent="0.3">
      <c r="A171" s="19" t="s">
        <v>1679</v>
      </c>
      <c r="B171" s="19" t="s">
        <v>412</v>
      </c>
      <c r="C171" s="12">
        <f>G171+H171+I171+F171+E171+D171</f>
        <v>247</v>
      </c>
      <c r="D171" s="12">
        <f>SUM(M171:Q171)</f>
        <v>0</v>
      </c>
      <c r="E171" s="12">
        <f>SUM(R171:AC171)</f>
        <v>0</v>
      </c>
      <c r="F171" s="12">
        <f>SUM(AD171:AO171)</f>
        <v>27</v>
      </c>
      <c r="G171" s="12">
        <f>COUNTIFS(LIST!$A:$A,REPORT!$B$170,LIST!$C:$C,REPORT!G$1,LIST!$F:$F,REPORT!$B171)</f>
        <v>89</v>
      </c>
      <c r="H171" s="12">
        <f>COUNTIFS(LIST!$A:$A,REPORT!$B$170,LIST!$C:$C,REPORT!H$1,LIST!$F:$F,REPORT!$B171)</f>
        <v>54</v>
      </c>
      <c r="I171" s="12">
        <f>COUNTIFS(LIST!$A:$A,REPORT!$B$170,LIST!$C:$C,REPORT!I$1,LIST!$F:$F,REPORT!$B171)</f>
        <v>77</v>
      </c>
      <c r="J171" s="12">
        <f>COUNTIFS(LIST!$A:$A,REPORT!$B$170,LIST!$C:$C,REPORT!J$1,LIST!$F:$F,REPORT!$B171)</f>
        <v>42</v>
      </c>
      <c r="K171" s="12" cm="1">
        <f t="array" ref="K171">INDEX(AP171:ABH171,1,COUNTA(AP171:ABH171))</f>
        <v>75</v>
      </c>
      <c r="L171" s="12">
        <f>COUNTIFS(LIST!$A:$A,REPORT!$B$50,LIST!$F:$F,REPORT!$B171,LIST!$B:$B,"&lt;"&amp;$A$1)</f>
        <v>0</v>
      </c>
      <c r="M171" s="59">
        <f>L171-M51+COUNTIFS(LIST!$A:$A,REPORT!$B$170,LIST!$F:$F,REPORT!$B171,LIST!$B:$B,REPORT!M$1)</f>
        <v>0</v>
      </c>
      <c r="N171" s="59">
        <f>M171-N51+COUNTIFS(LIST!$A:$A,REPORT!$B$170,LIST!$F:$F,REPORT!$B171,LIST!$B:$B,REPORT!N$1)</f>
        <v>0</v>
      </c>
      <c r="O171" s="59">
        <f>N171-O51+COUNTIFS(LIST!$A:$A,REPORT!$B$170,LIST!$F:$F,REPORT!$B171,LIST!$B:$B,REPORT!O$1)</f>
        <v>0</v>
      </c>
      <c r="P171" s="59">
        <f>O171-P51+COUNTIFS(LIST!$A:$A,REPORT!$B$170,LIST!$F:$F,REPORT!$B171,LIST!$B:$B,REPORT!P$1)</f>
        <v>0</v>
      </c>
      <c r="Q171" s="59">
        <f>P171-Q51+COUNTIFS(LIST!$A:$A,REPORT!$B$170,LIST!$F:$F,REPORT!$B171,LIST!$B:$B,REPORT!Q$1)</f>
        <v>0</v>
      </c>
      <c r="R171" s="59">
        <f>Q171-R51+COUNTIFS(LIST!$A:$A,REPORT!$B$170,LIST!$F:$F,REPORT!$B171,LIST!$B:$B,REPORT!R$1)</f>
        <v>0</v>
      </c>
      <c r="S171" s="59">
        <f>R171-S51+COUNTIFS(LIST!$A:$A,REPORT!$B$170,LIST!$F:$F,REPORT!$B171,LIST!$B:$B,REPORT!S$1)</f>
        <v>0</v>
      </c>
      <c r="T171" s="59">
        <f>S171-T51+COUNTIFS(LIST!$A:$A,REPORT!$B$170,LIST!$F:$F,REPORT!$B171,LIST!$B:$B,REPORT!T$1)</f>
        <v>0</v>
      </c>
      <c r="U171" s="59">
        <f>T171-U51+COUNTIFS(LIST!$A:$A,REPORT!$B$170,LIST!$F:$F,REPORT!$B171,LIST!$B:$B,REPORT!U$1)</f>
        <v>0</v>
      </c>
      <c r="V171" s="59">
        <f>U171-V51+COUNTIFS(LIST!$A:$A,REPORT!$B$170,LIST!$F:$F,REPORT!$B171,LIST!$B:$B,REPORT!V$1)</f>
        <v>0</v>
      </c>
      <c r="W171" s="59">
        <f>V171-W51+COUNTIFS(LIST!$A:$A,REPORT!$B$170,LIST!$F:$F,REPORT!$B171,LIST!$B:$B,REPORT!W$1)</f>
        <v>0</v>
      </c>
      <c r="X171" s="59">
        <f>W171-X51+COUNTIFS(LIST!$A:$A,REPORT!$B$170,LIST!$F:$F,REPORT!$B171,LIST!$B:$B,REPORT!X$1)</f>
        <v>0</v>
      </c>
      <c r="Y171" s="59">
        <f>X171-Y51+COUNTIFS(LIST!$A:$A,REPORT!$B$170,LIST!$F:$F,REPORT!$B171,LIST!$B:$B,REPORT!Y$1)</f>
        <v>0</v>
      </c>
      <c r="Z171" s="59">
        <f>Y171-Z51+COUNTIFS(LIST!$A:$A,REPORT!$B$170,LIST!$F:$F,REPORT!$B171,LIST!$B:$B,REPORT!Z$1)</f>
        <v>0</v>
      </c>
      <c r="AA171" s="59">
        <f>Z171-AA51+COUNTIFS(LIST!$A:$A,REPORT!$B$170,LIST!$F:$F,REPORT!$B171,LIST!$B:$B,REPORT!AA$1)</f>
        <v>0</v>
      </c>
      <c r="AB171" s="59">
        <f>AA171-AB51+COUNTIFS(LIST!$A:$A,REPORT!$B$170,LIST!$F:$F,REPORT!$B171,LIST!$B:$B,REPORT!AB$1)</f>
        <v>0</v>
      </c>
      <c r="AC171" s="59">
        <f>AB171-AC51+COUNTIFS(LIST!$A:$A,REPORT!$B$170,LIST!$F:$F,REPORT!$B171,LIST!$B:$B,REPORT!AC$1)</f>
        <v>0</v>
      </c>
      <c r="AD171" s="59">
        <f>AC171-AD51+COUNTIFS(LIST!$A:$A,REPORT!$B$170,LIST!$F:$F,REPORT!$B171,LIST!$B:$B,REPORT!AD$1)</f>
        <v>-1</v>
      </c>
      <c r="AE171" s="59">
        <f>AD171-AE51+COUNTIFS(LIST!$A:$A,REPORT!$B$170,LIST!$F:$F,REPORT!$B171,LIST!$B:$B,REPORT!AE$1)</f>
        <v>-1</v>
      </c>
      <c r="AF171" s="59">
        <f>AE171-AF51+COUNTIFS(LIST!$A:$A,REPORT!$B$170,LIST!$F:$F,REPORT!$B171,LIST!$B:$B,REPORT!AF$1)</f>
        <v>-3</v>
      </c>
      <c r="AG171" s="59">
        <f>AF171-AG51+COUNTIFS(LIST!$A:$A,REPORT!$B$170,LIST!$F:$F,REPORT!$B171,LIST!$B:$B,REPORT!AG$1)</f>
        <v>-3</v>
      </c>
      <c r="AH171" s="59">
        <f>AG171-AH51+COUNTIFS(LIST!$A:$A,REPORT!$B$170,LIST!$F:$F,REPORT!$B171,LIST!$B:$B,REPORT!AH$1)</f>
        <v>-4</v>
      </c>
      <c r="AI171" s="59">
        <f>AH171-AI51+COUNTIFS(LIST!$A:$A,REPORT!$B$170,LIST!$F:$F,REPORT!$B171,LIST!$B:$B,REPORT!AI$1)</f>
        <v>-4</v>
      </c>
      <c r="AJ171" s="59">
        <f>AI171-AJ51+COUNTIFS(LIST!$A:$A,REPORT!$B$170,LIST!$F:$F,REPORT!$B171,LIST!$B:$B,REPORT!AJ$1)</f>
        <v>-4</v>
      </c>
      <c r="AK171" s="59">
        <f>AJ171-AK51+COUNTIFS(LIST!$A:$A,REPORT!$B$170,LIST!$F:$F,REPORT!$B171,LIST!$B:$B,REPORT!AK$1)</f>
        <v>9</v>
      </c>
      <c r="AL171" s="59">
        <f>AK171-AL51+COUNTIFS(LIST!$A:$A,REPORT!$B$170,LIST!$F:$F,REPORT!$B171,LIST!$B:$B,REPORT!AL$1)</f>
        <v>1</v>
      </c>
      <c r="AM171" s="59">
        <f>AL171-AM51+COUNTIFS(LIST!$A:$A,REPORT!$B$170,LIST!$F:$F,REPORT!$B171,LIST!$B:$B,REPORT!AM$1)</f>
        <v>-2</v>
      </c>
      <c r="AN171" s="59">
        <f>AM171-AN51+COUNTIFS(LIST!$A:$A,REPORT!$B$170,LIST!$F:$F,REPORT!$B171,LIST!$B:$B,REPORT!AN$1)</f>
        <v>-3</v>
      </c>
      <c r="AO171" s="59">
        <f>AN171-AO51+COUNTIFS(LIST!$A:$A,REPORT!$B$170,LIST!$F:$F,REPORT!$B171,LIST!$B:$B,REPORT!AO$1)</f>
        <v>42</v>
      </c>
      <c r="AP171" s="59">
        <f>AO171-AP51+COUNTIFS(LIST!$A:$A,REPORT!$B$170,LIST!$F:$F,REPORT!$B171,LIST!$B:$B,REPORT!AP$1)</f>
        <v>27</v>
      </c>
      <c r="AQ171" s="59">
        <f>AP171-AQ51+COUNTIFS(LIST!$A:$A,REPORT!$B$170,LIST!$F:$F,REPORT!$B171,LIST!$B:$B,REPORT!AQ$1)</f>
        <v>16</v>
      </c>
      <c r="AR171" s="59">
        <f>AQ171-AR51+COUNTIFS(LIST!$A:$A,REPORT!$B$170,LIST!$F:$F,REPORT!$B171,LIST!$B:$B,REPORT!AR$1)</f>
        <v>9</v>
      </c>
      <c r="AS171" s="59">
        <f>AR171-AS51+COUNTIFS(LIST!$A:$A,REPORT!$B$170,LIST!$F:$F,REPORT!$B171,LIST!$B:$B,REPORT!AS$1)</f>
        <v>4</v>
      </c>
      <c r="AT171" s="59">
        <f>AS171-AT51+COUNTIFS(LIST!$A:$A,REPORT!$B$170,LIST!$F:$F,REPORT!$B171,LIST!$B:$B,REPORT!AT$1)</f>
        <v>43</v>
      </c>
      <c r="AU171" s="59">
        <f>AT171-AU51+COUNTIFS(LIST!$A:$A,REPORT!$B$170,LIST!$F:$F,REPORT!$B171,LIST!$B:$B,REPORT!AU$1)</f>
        <v>38</v>
      </c>
      <c r="AV171" s="59">
        <f>AU171-AV51+COUNTIFS(LIST!$A:$A,REPORT!$B$170,LIST!$F:$F,REPORT!$B171,LIST!$B:$B,REPORT!AV$1)</f>
        <v>36</v>
      </c>
      <c r="AW171" s="59">
        <f>AV171-AW51+COUNTIFS(LIST!$A:$A,REPORT!$B$170,LIST!$F:$F,REPORT!$B171,LIST!$B:$B,REPORT!AW$1)</f>
        <v>29</v>
      </c>
      <c r="AX171" s="59">
        <f>AW171-AX51+COUNTIFS(LIST!$A:$A,REPORT!$B$170,LIST!$F:$F,REPORT!$B171,LIST!$B:$B,REPORT!AX$1)</f>
        <v>24</v>
      </c>
      <c r="AY171" s="59">
        <f>AX171-AY51+COUNTIFS(LIST!$A:$A,REPORT!$B$170,LIST!$F:$F,REPORT!$B171,LIST!$B:$B,REPORT!AY$1)</f>
        <v>18</v>
      </c>
      <c r="AZ171" s="59">
        <f>AY171-AZ51+COUNTIFS(LIST!$A:$A,REPORT!$B$170,LIST!$F:$F,REPORT!$B171,LIST!$B:$B,REPORT!AZ$1)</f>
        <v>47</v>
      </c>
      <c r="BA171" s="59">
        <f>AZ171-BA51+COUNTIFS(LIST!$A:$A,REPORT!$B$170,LIST!$F:$F,REPORT!$B171,LIST!$B:$B,REPORT!BA$1)</f>
        <v>44</v>
      </c>
      <c r="BB171" s="59">
        <f>BA171-BB51+COUNTIFS(LIST!$A:$A,REPORT!$B$170,LIST!$F:$F,REPORT!$B171,LIST!$B:$B,REPORT!BB$1)</f>
        <v>38</v>
      </c>
      <c r="BC171" s="59">
        <f>BB171-BC51+COUNTIFS(LIST!$A:$A,REPORT!$B$170,LIST!$F:$F,REPORT!$B171,LIST!$B:$B,REPORT!BC$1)</f>
        <v>35</v>
      </c>
      <c r="BD171" s="59">
        <f>BC171-BD51+COUNTIFS(LIST!$A:$A,REPORT!$B$170,LIST!$F:$F,REPORT!$B171,LIST!$B:$B,REPORT!BD$1)</f>
        <v>36</v>
      </c>
      <c r="BE171" s="59">
        <f>BD171-BE51+COUNTIFS(LIST!$A:$A,REPORT!$B$170,LIST!$F:$F,REPORT!$B171,LIST!$B:$B,REPORT!BE$1)</f>
        <v>62</v>
      </c>
      <c r="BF171" s="59">
        <f>BE171-BF51+COUNTIFS(LIST!$A:$A,REPORT!$B$170,LIST!$F:$F,REPORT!$B171,LIST!$B:$B,REPORT!BF$1)</f>
        <v>61</v>
      </c>
      <c r="BG171" s="59">
        <f>BF171-BG51+COUNTIFS(LIST!$A:$A,REPORT!$B$170,LIST!$F:$F,REPORT!$B171,LIST!$B:$B,REPORT!BG$1)</f>
        <v>59</v>
      </c>
      <c r="BH171" s="59">
        <f>BG171-BH51+COUNTIFS(LIST!$A:$A,REPORT!$B$170,LIST!$F:$F,REPORT!$B171,LIST!$B:$B,REPORT!BH$1)</f>
        <v>49</v>
      </c>
      <c r="BI171" s="59">
        <f>BH171-BI51+COUNTIFS(LIST!$A:$A,REPORT!$B$170,LIST!$F:$F,REPORT!$B171,LIST!$B:$B,REPORT!BI$1)</f>
        <v>44</v>
      </c>
      <c r="BJ171" s="59">
        <f>BI171-BJ51+COUNTIFS(LIST!$A:$A,REPORT!$B$170,LIST!$F:$F,REPORT!$B171,LIST!$B:$B,REPORT!BJ$1)</f>
        <v>35</v>
      </c>
      <c r="BK171" s="59">
        <f>BJ171-BK51+COUNTIFS(LIST!$A:$A,REPORT!$B$170,LIST!$F:$F,REPORT!$B171,LIST!$B:$B,REPORT!BK$1)</f>
        <v>35</v>
      </c>
      <c r="BL171" s="59">
        <f>BK171-BL51+COUNTIFS(LIST!$A:$A,REPORT!$B$170,LIST!$F:$F,REPORT!$B171,LIST!$B:$B,REPORT!BL$1)</f>
        <v>53</v>
      </c>
      <c r="BM171" s="59">
        <f>BL171-BM51+COUNTIFS(LIST!$A:$A,REPORT!$B$170,LIST!$F:$F,REPORT!$B171,LIST!$B:$B,REPORT!BM$1)</f>
        <v>51</v>
      </c>
      <c r="BN171" s="59">
        <f>BM171-BN51+COUNTIFS(LIST!$A:$A,REPORT!$B$170,LIST!$F:$F,REPORT!$B171,LIST!$B:$B,REPORT!BN$1)</f>
        <v>51</v>
      </c>
      <c r="BO171" s="59">
        <f>BN171-BO51+COUNTIFS(LIST!$A:$A,REPORT!$B$170,LIST!$F:$F,REPORT!$B171,LIST!$B:$B,REPORT!BO$1)</f>
        <v>49</v>
      </c>
      <c r="BP171" s="59">
        <f>BO171-BP51+COUNTIFS(LIST!$A:$A,REPORT!$B$170,LIST!$F:$F,REPORT!$B171,LIST!$B:$B,REPORT!BP$1)</f>
        <v>41</v>
      </c>
      <c r="BQ171" s="59">
        <f>BP171-BQ51+COUNTIFS(LIST!$A:$A,REPORT!$B$170,LIST!$F:$F,REPORT!$B171,LIST!$B:$B,REPORT!BQ$1)</f>
        <v>40</v>
      </c>
      <c r="BR171" s="59">
        <f>BQ171-BR51+COUNTIFS(LIST!$A:$A,REPORT!$B$170,LIST!$F:$F,REPORT!$B171,LIST!$B:$B,REPORT!BR$1)</f>
        <v>47</v>
      </c>
      <c r="BS171" s="59">
        <f>BR171-BS51+COUNTIFS(LIST!$A:$A,REPORT!$B$170,LIST!$F:$F,REPORT!$B171,LIST!$B:$B,REPORT!BS$1)</f>
        <v>40</v>
      </c>
      <c r="BT171" s="59">
        <f>BS171-BT51+COUNTIFS(LIST!$A:$A,REPORT!$B$170,LIST!$F:$F,REPORT!$B171,LIST!$B:$B,REPORT!BT$1)</f>
        <v>55</v>
      </c>
      <c r="BU171" s="59">
        <f>BT171-BU51+COUNTIFS(LIST!$A:$A,REPORT!$B$170,LIST!$F:$F,REPORT!$B171,LIST!$B:$B,REPORT!BU$1)</f>
        <v>92</v>
      </c>
      <c r="BV171" s="59">
        <f>BU171-BV51+COUNTIFS(LIST!$A:$A,REPORT!$B$170,LIST!$F:$F,REPORT!$B171,LIST!$B:$B,REPORT!BV$1)</f>
        <v>79</v>
      </c>
      <c r="BW171" s="59">
        <f>BV171-BW51+COUNTIFS(LIST!$A:$A,REPORT!$B$170,LIST!$F:$F,REPORT!$B171,LIST!$B:$B,REPORT!BW$1)</f>
        <v>66</v>
      </c>
      <c r="BX171" s="59">
        <f>BW171-BX51+COUNTIFS(LIST!$A:$A,REPORT!$B$170,LIST!$F:$F,REPORT!$B171,LIST!$B:$B,REPORT!BX$1)</f>
        <v>58</v>
      </c>
      <c r="BY171" s="59">
        <f>BX171-BY51+COUNTIFS(LIST!$A:$A,REPORT!$B$170,LIST!$F:$F,REPORT!$B171,LIST!$B:$B,REPORT!BY$1)</f>
        <v>52</v>
      </c>
      <c r="BZ171" s="59">
        <f>BY171-BZ51+COUNTIFS(LIST!$A:$A,REPORT!$B$170,LIST!$F:$F,REPORT!$B171,LIST!$B:$B,REPORT!BZ$1)</f>
        <v>44</v>
      </c>
      <c r="CA171" s="59">
        <f>BZ171-CA51+COUNTIFS(LIST!$A:$A,REPORT!$B$170,LIST!$F:$F,REPORT!$B171,LIST!$B:$B,REPORT!CA$1)</f>
        <v>81</v>
      </c>
      <c r="CB171" s="59">
        <f>CA171-CB51+COUNTIFS(LIST!$A:$A,REPORT!$B$170,LIST!$F:$F,REPORT!$B171,LIST!$B:$B,REPORT!CB$1)</f>
        <v>79</v>
      </c>
      <c r="CC171" s="59">
        <f>CB171-CC51+COUNTIFS(LIST!$A:$A,REPORT!$B$170,LIST!$F:$F,REPORT!$B171,LIST!$B:$B,REPORT!CC$1)</f>
        <v>75</v>
      </c>
    </row>
    <row r="172" spans="1:81" x14ac:dyDescent="0.3">
      <c r="A172" s="19" t="s">
        <v>1679</v>
      </c>
      <c r="B172" s="19" t="s">
        <v>421</v>
      </c>
      <c r="C172" s="12">
        <f>G172+H172+I172+F172+E172+D172</f>
        <v>8</v>
      </c>
      <c r="D172" s="12">
        <f>SUM(M172:Q172)</f>
        <v>0</v>
      </c>
      <c r="E172" s="12">
        <f>SUM(R172:AC172)</f>
        <v>0</v>
      </c>
      <c r="F172" s="12">
        <f>SUM(AD172:AO172)</f>
        <v>4</v>
      </c>
      <c r="G172" s="12">
        <f>COUNTIFS(LIST!$A:$A,REPORT!$B$170,LIST!$C:$C,REPORT!G$1,LIST!$F:$F,REPORT!$B172)</f>
        <v>0</v>
      </c>
      <c r="H172" s="12">
        <f>COUNTIFS(LIST!$A:$A,REPORT!$B$170,LIST!$C:$C,REPORT!H$1,LIST!$F:$F,REPORT!$B172)</f>
        <v>4</v>
      </c>
      <c r="I172" s="12">
        <f>COUNTIFS(LIST!$A:$A,REPORT!$B$170,LIST!$C:$C,REPORT!I$1,LIST!$F:$F,REPORT!$B172)</f>
        <v>0</v>
      </c>
      <c r="J172" s="12">
        <f>COUNTIFS(LIST!$A:$A,REPORT!$B$170,LIST!$C:$C,REPORT!J$1,LIST!$F:$F,REPORT!$B172)</f>
        <v>0</v>
      </c>
      <c r="K172" s="12" cm="1">
        <f t="array" ref="K172">INDEX(AP172:ABH172,1,COUNTA(AP172:ABH172))</f>
        <v>4</v>
      </c>
      <c r="L172" s="12">
        <f>COUNTIFS(LIST!$A:$A,REPORT!$B$50,LIST!$F:$F,REPORT!$B172,LIST!$B:$B,"&lt;"&amp;$A$1)</f>
        <v>0</v>
      </c>
      <c r="M172" s="27">
        <f>L172-M52+COUNTIFS(LIST!$A:$A,REPORT!$B$170,LIST!$F:$F,REPORT!$B172,LIST!$B:$B,REPORT!M$1)</f>
        <v>0</v>
      </c>
      <c r="N172" s="27">
        <f>M172-N52+COUNTIFS(LIST!$A:$A,REPORT!$B$170,LIST!$F:$F,REPORT!$B172,LIST!$B:$B,REPORT!N$1)</f>
        <v>0</v>
      </c>
      <c r="O172" s="27">
        <f>N172-O52+COUNTIFS(LIST!$A:$A,REPORT!$B$170,LIST!$F:$F,REPORT!$B172,LIST!$B:$B,REPORT!O$1)</f>
        <v>0</v>
      </c>
      <c r="P172" s="27">
        <f>O172-P52+COUNTIFS(LIST!$A:$A,REPORT!$B$170,LIST!$F:$F,REPORT!$B172,LIST!$B:$B,REPORT!P$1)</f>
        <v>0</v>
      </c>
      <c r="Q172" s="27">
        <f>P172-Q52+COUNTIFS(LIST!$A:$A,REPORT!$B$170,LIST!$F:$F,REPORT!$B172,LIST!$B:$B,REPORT!Q$1)</f>
        <v>0</v>
      </c>
      <c r="R172" s="27">
        <f>Q172-R52+COUNTIFS(LIST!$A:$A,REPORT!$B$170,LIST!$F:$F,REPORT!$B172,LIST!$B:$B,REPORT!R$1)</f>
        <v>0</v>
      </c>
      <c r="S172" s="27">
        <f>R172-S52+COUNTIFS(LIST!$A:$A,REPORT!$B$170,LIST!$F:$F,REPORT!$B172,LIST!$B:$B,REPORT!S$1)</f>
        <v>0</v>
      </c>
      <c r="T172" s="27">
        <f>S172-T52+COUNTIFS(LIST!$A:$A,REPORT!$B$170,LIST!$F:$F,REPORT!$B172,LIST!$B:$B,REPORT!T$1)</f>
        <v>0</v>
      </c>
      <c r="U172" s="27">
        <f>T172-U52+COUNTIFS(LIST!$A:$A,REPORT!$B$170,LIST!$F:$F,REPORT!$B172,LIST!$B:$B,REPORT!U$1)</f>
        <v>0</v>
      </c>
      <c r="V172" s="27">
        <f>U172-V52+COUNTIFS(LIST!$A:$A,REPORT!$B$170,LIST!$F:$F,REPORT!$B172,LIST!$B:$B,REPORT!V$1)</f>
        <v>0</v>
      </c>
      <c r="W172" s="27">
        <f>V172-W52+COUNTIFS(LIST!$A:$A,REPORT!$B$170,LIST!$F:$F,REPORT!$B172,LIST!$B:$B,REPORT!W$1)</f>
        <v>0</v>
      </c>
      <c r="X172" s="27">
        <f>W172-X52+COUNTIFS(LIST!$A:$A,REPORT!$B$170,LIST!$F:$F,REPORT!$B172,LIST!$B:$B,REPORT!X$1)</f>
        <v>0</v>
      </c>
      <c r="Y172" s="27">
        <f>X172-Y52+COUNTIFS(LIST!$A:$A,REPORT!$B$170,LIST!$F:$F,REPORT!$B172,LIST!$B:$B,REPORT!Y$1)</f>
        <v>0</v>
      </c>
      <c r="Z172" s="27">
        <f>Y172-Z52+COUNTIFS(LIST!$A:$A,REPORT!$B$170,LIST!$F:$F,REPORT!$B172,LIST!$B:$B,REPORT!Z$1)</f>
        <v>0</v>
      </c>
      <c r="AA172" s="27">
        <f>Z172-AA52+COUNTIFS(LIST!$A:$A,REPORT!$B$170,LIST!$F:$F,REPORT!$B172,LIST!$B:$B,REPORT!AA$1)</f>
        <v>0</v>
      </c>
      <c r="AB172" s="27">
        <f>AA172-AB52+COUNTIFS(LIST!$A:$A,REPORT!$B$170,LIST!$F:$F,REPORT!$B172,LIST!$B:$B,REPORT!AB$1)</f>
        <v>0</v>
      </c>
      <c r="AC172" s="27">
        <f>AB172-AC52+COUNTIFS(LIST!$A:$A,REPORT!$B$170,LIST!$F:$F,REPORT!$B172,LIST!$B:$B,REPORT!AC$1)</f>
        <v>0</v>
      </c>
      <c r="AD172" s="27">
        <f>AC172-AD52+COUNTIFS(LIST!$A:$A,REPORT!$B$170,LIST!$F:$F,REPORT!$B172,LIST!$B:$B,REPORT!AD$1)</f>
        <v>0</v>
      </c>
      <c r="AE172" s="27">
        <f>AD172-AE52+COUNTIFS(LIST!$A:$A,REPORT!$B$170,LIST!$F:$F,REPORT!$B172,LIST!$B:$B,REPORT!AE$1)</f>
        <v>0</v>
      </c>
      <c r="AF172" s="27">
        <f>AE172-AF52+COUNTIFS(LIST!$A:$A,REPORT!$B$170,LIST!$F:$F,REPORT!$B172,LIST!$B:$B,REPORT!AF$1)</f>
        <v>0</v>
      </c>
      <c r="AG172" s="27">
        <f>AF172-AG52+COUNTIFS(LIST!$A:$A,REPORT!$B$170,LIST!$F:$F,REPORT!$B172,LIST!$B:$B,REPORT!AG$1)</f>
        <v>0</v>
      </c>
      <c r="AH172" s="27">
        <f>AG172-AH52+COUNTIFS(LIST!$A:$A,REPORT!$B$170,LIST!$F:$F,REPORT!$B172,LIST!$B:$B,REPORT!AH$1)</f>
        <v>0</v>
      </c>
      <c r="AI172" s="27">
        <f>AH172-AI52+COUNTIFS(LIST!$A:$A,REPORT!$B$170,LIST!$F:$F,REPORT!$B172,LIST!$B:$B,REPORT!AI$1)</f>
        <v>0</v>
      </c>
      <c r="AJ172" s="27">
        <f>AI172-AJ52+COUNTIFS(LIST!$A:$A,REPORT!$B$170,LIST!$F:$F,REPORT!$B172,LIST!$B:$B,REPORT!AJ$1)</f>
        <v>0</v>
      </c>
      <c r="AK172" s="27">
        <f>AJ172-AK52+COUNTIFS(LIST!$A:$A,REPORT!$B$170,LIST!$F:$F,REPORT!$B172,LIST!$B:$B,REPORT!AK$1)</f>
        <v>0</v>
      </c>
      <c r="AL172" s="27">
        <f>AK172-AL52+COUNTIFS(LIST!$A:$A,REPORT!$B$170,LIST!$F:$F,REPORT!$B172,LIST!$B:$B,REPORT!AL$1)</f>
        <v>0</v>
      </c>
      <c r="AM172" s="27">
        <f>AL172-AM52+COUNTIFS(LIST!$A:$A,REPORT!$B$170,LIST!$F:$F,REPORT!$B172,LIST!$B:$B,REPORT!AM$1)</f>
        <v>0</v>
      </c>
      <c r="AN172" s="27">
        <f>AM172-AN52+COUNTIFS(LIST!$A:$A,REPORT!$B$170,LIST!$F:$F,REPORT!$B172,LIST!$B:$B,REPORT!AN$1)</f>
        <v>0</v>
      </c>
      <c r="AO172" s="27">
        <f>AN172-AO52+COUNTIFS(LIST!$A:$A,REPORT!$B$170,LIST!$F:$F,REPORT!$B172,LIST!$B:$B,REPORT!AO$1)</f>
        <v>4</v>
      </c>
      <c r="AP172" s="27">
        <f>AO172-AP52+COUNTIFS(LIST!$A:$A,REPORT!$B$170,LIST!$F:$F,REPORT!$B172,LIST!$B:$B,REPORT!AP$1)</f>
        <v>4</v>
      </c>
      <c r="AQ172" s="27">
        <f>AP172-AQ52+COUNTIFS(LIST!$A:$A,REPORT!$B$170,LIST!$F:$F,REPORT!$B172,LIST!$B:$B,REPORT!AQ$1)</f>
        <v>4</v>
      </c>
      <c r="AR172" s="27">
        <f>AQ172-AR52+COUNTIFS(LIST!$A:$A,REPORT!$B$170,LIST!$F:$F,REPORT!$B172,LIST!$B:$B,REPORT!AR$1)</f>
        <v>4</v>
      </c>
      <c r="AS172" s="27">
        <f>AR172-AS52+COUNTIFS(LIST!$A:$A,REPORT!$B$170,LIST!$F:$F,REPORT!$B172,LIST!$B:$B,REPORT!AS$1)</f>
        <v>4</v>
      </c>
      <c r="AT172" s="27">
        <f>AS172-AT52+COUNTIFS(LIST!$A:$A,REPORT!$B$170,LIST!$F:$F,REPORT!$B172,LIST!$B:$B,REPORT!AT$1)</f>
        <v>4</v>
      </c>
      <c r="AU172" s="27">
        <f>AT172-AU52+COUNTIFS(LIST!$A:$A,REPORT!$B$170,LIST!$F:$F,REPORT!$B172,LIST!$B:$B,REPORT!AU$1)</f>
        <v>4</v>
      </c>
      <c r="AV172" s="27">
        <f>AU172-AV52+COUNTIFS(LIST!$A:$A,REPORT!$B$170,LIST!$F:$F,REPORT!$B172,LIST!$B:$B,REPORT!AV$1)</f>
        <v>4</v>
      </c>
      <c r="AW172" s="27">
        <f>AV172-AW52+COUNTIFS(LIST!$A:$A,REPORT!$B$170,LIST!$F:$F,REPORT!$B172,LIST!$B:$B,REPORT!AW$1)</f>
        <v>4</v>
      </c>
      <c r="AX172" s="27">
        <f>AW172-AX52+COUNTIFS(LIST!$A:$A,REPORT!$B$170,LIST!$F:$F,REPORT!$B172,LIST!$B:$B,REPORT!AX$1)</f>
        <v>4</v>
      </c>
      <c r="AY172" s="27">
        <f>AX172-AY52+COUNTIFS(LIST!$A:$A,REPORT!$B$170,LIST!$F:$F,REPORT!$B172,LIST!$B:$B,REPORT!AY$1)</f>
        <v>4</v>
      </c>
      <c r="AZ172" s="27">
        <f>AY172-AZ52+COUNTIFS(LIST!$A:$A,REPORT!$B$170,LIST!$F:$F,REPORT!$B172,LIST!$B:$B,REPORT!AZ$1)</f>
        <v>4</v>
      </c>
      <c r="BA172" s="27">
        <f>AZ172-BA52+COUNTIFS(LIST!$A:$A,REPORT!$B$170,LIST!$F:$F,REPORT!$B172,LIST!$B:$B,REPORT!BA$1)</f>
        <v>4</v>
      </c>
      <c r="BB172" s="27">
        <f>BA172-BB52+COUNTIFS(LIST!$A:$A,REPORT!$B$170,LIST!$F:$F,REPORT!$B172,LIST!$B:$B,REPORT!BB$1)</f>
        <v>4</v>
      </c>
      <c r="BC172" s="27">
        <f>BB172-BC52+COUNTIFS(LIST!$A:$A,REPORT!$B$170,LIST!$F:$F,REPORT!$B172,LIST!$B:$B,REPORT!BC$1)</f>
        <v>4</v>
      </c>
      <c r="BD172" s="27">
        <f>BC172-BD52+COUNTIFS(LIST!$A:$A,REPORT!$B$170,LIST!$F:$F,REPORT!$B172,LIST!$B:$B,REPORT!BD$1)</f>
        <v>4</v>
      </c>
      <c r="BE172" s="27">
        <f>BD172-BE52+COUNTIFS(LIST!$A:$A,REPORT!$B$170,LIST!$F:$F,REPORT!$B172,LIST!$B:$B,REPORT!BE$1)</f>
        <v>8</v>
      </c>
      <c r="BF172" s="27">
        <f>BE172-BF52+COUNTIFS(LIST!$A:$A,REPORT!$B$170,LIST!$F:$F,REPORT!$B172,LIST!$B:$B,REPORT!BF$1)</f>
        <v>8</v>
      </c>
      <c r="BG172" s="27">
        <f>BF172-BG52+COUNTIFS(LIST!$A:$A,REPORT!$B$170,LIST!$F:$F,REPORT!$B172,LIST!$B:$B,REPORT!BG$1)</f>
        <v>8</v>
      </c>
      <c r="BH172" s="27">
        <f>BG172-BH52+COUNTIFS(LIST!$A:$A,REPORT!$B$170,LIST!$F:$F,REPORT!$B172,LIST!$B:$B,REPORT!BH$1)</f>
        <v>8</v>
      </c>
      <c r="BI172" s="27">
        <f>BH172-BI52+COUNTIFS(LIST!$A:$A,REPORT!$B$170,LIST!$F:$F,REPORT!$B172,LIST!$B:$B,REPORT!BI$1)</f>
        <v>8</v>
      </c>
      <c r="BJ172" s="27">
        <f>BI172-BJ52+COUNTIFS(LIST!$A:$A,REPORT!$B$170,LIST!$F:$F,REPORT!$B172,LIST!$B:$B,REPORT!BJ$1)</f>
        <v>8</v>
      </c>
      <c r="BK172" s="27">
        <f>BJ172-BK52+COUNTIFS(LIST!$A:$A,REPORT!$B$170,LIST!$F:$F,REPORT!$B172,LIST!$B:$B,REPORT!BK$1)</f>
        <v>8</v>
      </c>
      <c r="BL172" s="27">
        <f>BK172-BL52+COUNTIFS(LIST!$A:$A,REPORT!$B$170,LIST!$F:$F,REPORT!$B172,LIST!$B:$B,REPORT!BL$1)</f>
        <v>8</v>
      </c>
      <c r="BM172" s="27">
        <f>BL172-BM52+COUNTIFS(LIST!$A:$A,REPORT!$B$170,LIST!$F:$F,REPORT!$B172,LIST!$B:$B,REPORT!BM$1)</f>
        <v>8</v>
      </c>
      <c r="BN172" s="27">
        <f>BM172-BN52+COUNTIFS(LIST!$A:$A,REPORT!$B$170,LIST!$F:$F,REPORT!$B172,LIST!$B:$B,REPORT!BN$1)</f>
        <v>8</v>
      </c>
      <c r="BO172" s="27">
        <f>BN172-BO52+COUNTIFS(LIST!$A:$A,REPORT!$B$170,LIST!$F:$F,REPORT!$B172,LIST!$B:$B,REPORT!BO$1)</f>
        <v>8</v>
      </c>
      <c r="BP172" s="27">
        <f>BO172-BP52+COUNTIFS(LIST!$A:$A,REPORT!$B$170,LIST!$F:$F,REPORT!$B172,LIST!$B:$B,REPORT!BP$1)</f>
        <v>8</v>
      </c>
      <c r="BQ172" s="27">
        <f>BP172-BQ52+COUNTIFS(LIST!$A:$A,REPORT!$B$170,LIST!$F:$F,REPORT!$B172,LIST!$B:$B,REPORT!BQ$1)</f>
        <v>8</v>
      </c>
      <c r="BR172" s="27">
        <f>BQ172-BR52+COUNTIFS(LIST!$A:$A,REPORT!$B$170,LIST!$F:$F,REPORT!$B172,LIST!$B:$B,REPORT!BR$1)</f>
        <v>7</v>
      </c>
      <c r="BS172" s="27">
        <f>BR172-BS52+COUNTIFS(LIST!$A:$A,REPORT!$B$170,LIST!$F:$F,REPORT!$B172,LIST!$B:$B,REPORT!BS$1)</f>
        <v>6</v>
      </c>
      <c r="BT172" s="27">
        <f>BS172-BT52+COUNTIFS(LIST!$A:$A,REPORT!$B$170,LIST!$F:$F,REPORT!$B172,LIST!$B:$B,REPORT!BT$1)</f>
        <v>6</v>
      </c>
      <c r="BU172" s="27">
        <f>BT172-BU52+COUNTIFS(LIST!$A:$A,REPORT!$B$170,LIST!$F:$F,REPORT!$B172,LIST!$B:$B,REPORT!BU$1)</f>
        <v>6</v>
      </c>
      <c r="BV172" s="27">
        <f>BU172-BV52+COUNTIFS(LIST!$A:$A,REPORT!$B$170,LIST!$F:$F,REPORT!$B172,LIST!$B:$B,REPORT!BV$1)</f>
        <v>6</v>
      </c>
      <c r="BW172" s="27">
        <f>BV172-BW52+COUNTIFS(LIST!$A:$A,REPORT!$B$170,LIST!$F:$F,REPORT!$B172,LIST!$B:$B,REPORT!BW$1)</f>
        <v>6</v>
      </c>
      <c r="BX172" s="27">
        <f>BW172-BX52+COUNTIFS(LIST!$A:$A,REPORT!$B$170,LIST!$F:$F,REPORT!$B172,LIST!$B:$B,REPORT!BX$1)</f>
        <v>6</v>
      </c>
      <c r="BY172" s="27">
        <f>BX172-BY52+COUNTIFS(LIST!$A:$A,REPORT!$B$170,LIST!$F:$F,REPORT!$B172,LIST!$B:$B,REPORT!BY$1)</f>
        <v>5</v>
      </c>
      <c r="BZ172" s="27">
        <f>BY172-BZ52+COUNTIFS(LIST!$A:$A,REPORT!$B$170,LIST!$F:$F,REPORT!$B172,LIST!$B:$B,REPORT!BZ$1)</f>
        <v>5</v>
      </c>
      <c r="CA172" s="27">
        <f>BZ172-CA52+COUNTIFS(LIST!$A:$A,REPORT!$B$170,LIST!$F:$F,REPORT!$B172,LIST!$B:$B,REPORT!CA$1)</f>
        <v>5</v>
      </c>
      <c r="CB172" s="27">
        <f>CA172-CB52+COUNTIFS(LIST!$A:$A,REPORT!$B$170,LIST!$F:$F,REPORT!$B172,LIST!$B:$B,REPORT!CB$1)</f>
        <v>4</v>
      </c>
      <c r="CC172" s="27">
        <f>CB172-CC52+COUNTIFS(LIST!$A:$A,REPORT!$B$170,LIST!$F:$F,REPORT!$B172,LIST!$B:$B,REPORT!CC$1)</f>
        <v>4</v>
      </c>
    </row>
    <row r="173" spans="1:81" x14ac:dyDescent="0.3">
      <c r="A173" s="19" t="s">
        <v>1679</v>
      </c>
      <c r="B173" s="19" t="s">
        <v>413</v>
      </c>
      <c r="C173" s="12">
        <f>G173+H173+I173+F173+E173+D173</f>
        <v>115</v>
      </c>
      <c r="D173" s="12">
        <f>SUM(M173:Q173)</f>
        <v>0</v>
      </c>
      <c r="E173" s="12">
        <f>SUM(R173:AC173)</f>
        <v>0</v>
      </c>
      <c r="F173" s="12">
        <f>SUM(AD173:AO173)</f>
        <v>3</v>
      </c>
      <c r="G173" s="12">
        <f>COUNTIFS(LIST!$A:$A,REPORT!$B$170,LIST!$C:$C,REPORT!G$1,LIST!$F:$F,REPORT!$B173)</f>
        <v>30</v>
      </c>
      <c r="H173" s="12">
        <f>COUNTIFS(LIST!$A:$A,REPORT!$B$170,LIST!$C:$C,REPORT!H$1,LIST!$F:$F,REPORT!$B173)</f>
        <v>74</v>
      </c>
      <c r="I173" s="12">
        <f>COUNTIFS(LIST!$A:$A,REPORT!$B$170,LIST!$C:$C,REPORT!I$1,LIST!$F:$F,REPORT!$B173)</f>
        <v>8</v>
      </c>
      <c r="J173" s="12">
        <f>COUNTIFS(LIST!$A:$A,REPORT!$B$170,LIST!$C:$C,REPORT!J$1,LIST!$F:$F,REPORT!$B173)</f>
        <v>0</v>
      </c>
      <c r="K173" s="12" cm="1">
        <f t="array" ref="K173">INDEX(AP173:ABH173,1,COUNTA(AP173:ABH173))</f>
        <v>27</v>
      </c>
      <c r="L173" s="12">
        <f>COUNTIFS(LIST!$A:$A,REPORT!$B$50,LIST!$F:$F,REPORT!$B173,LIST!$B:$B,"&lt;"&amp;$A$1)</f>
        <v>0</v>
      </c>
      <c r="M173" s="27">
        <f>L173-M53+COUNTIFS(LIST!$A:$A,REPORT!$B$170,LIST!$F:$F,REPORT!$B173,LIST!$B:$B,REPORT!M$1)</f>
        <v>0</v>
      </c>
      <c r="N173" s="27">
        <f>M173-N53+COUNTIFS(LIST!$A:$A,REPORT!$B$170,LIST!$F:$F,REPORT!$B173,LIST!$B:$B,REPORT!N$1)</f>
        <v>0</v>
      </c>
      <c r="O173" s="27">
        <f>N173-O53+COUNTIFS(LIST!$A:$A,REPORT!$B$170,LIST!$F:$F,REPORT!$B173,LIST!$B:$B,REPORT!O$1)</f>
        <v>0</v>
      </c>
      <c r="P173" s="27">
        <f>O173-P53+COUNTIFS(LIST!$A:$A,REPORT!$B$170,LIST!$F:$F,REPORT!$B173,LIST!$B:$B,REPORT!P$1)</f>
        <v>0</v>
      </c>
      <c r="Q173" s="27">
        <f>P173-Q53+COUNTIFS(LIST!$A:$A,REPORT!$B$170,LIST!$F:$F,REPORT!$B173,LIST!$B:$B,REPORT!Q$1)</f>
        <v>0</v>
      </c>
      <c r="R173" s="27">
        <f>Q173-R53+COUNTIFS(LIST!$A:$A,REPORT!$B$170,LIST!$F:$F,REPORT!$B173,LIST!$B:$B,REPORT!R$1)</f>
        <v>0</v>
      </c>
      <c r="S173" s="27">
        <f>R173-S53+COUNTIFS(LIST!$A:$A,REPORT!$B$170,LIST!$F:$F,REPORT!$B173,LIST!$B:$B,REPORT!S$1)</f>
        <v>0</v>
      </c>
      <c r="T173" s="27">
        <f>S173-T53+COUNTIFS(LIST!$A:$A,REPORT!$B$170,LIST!$F:$F,REPORT!$B173,LIST!$B:$B,REPORT!T$1)</f>
        <v>0</v>
      </c>
      <c r="U173" s="27">
        <f>T173-U53+COUNTIFS(LIST!$A:$A,REPORT!$B$170,LIST!$F:$F,REPORT!$B173,LIST!$B:$B,REPORT!U$1)</f>
        <v>0</v>
      </c>
      <c r="V173" s="27">
        <f>U173-V53+COUNTIFS(LIST!$A:$A,REPORT!$B$170,LIST!$F:$F,REPORT!$B173,LIST!$B:$B,REPORT!V$1)</f>
        <v>0</v>
      </c>
      <c r="W173" s="27">
        <f>V173-W53+COUNTIFS(LIST!$A:$A,REPORT!$B$170,LIST!$F:$F,REPORT!$B173,LIST!$B:$B,REPORT!W$1)</f>
        <v>0</v>
      </c>
      <c r="X173" s="27">
        <f>W173-X53+COUNTIFS(LIST!$A:$A,REPORT!$B$170,LIST!$F:$F,REPORT!$B173,LIST!$B:$B,REPORT!X$1)</f>
        <v>0</v>
      </c>
      <c r="Y173" s="27">
        <f>X173-Y53+COUNTIFS(LIST!$A:$A,REPORT!$B$170,LIST!$F:$F,REPORT!$B173,LIST!$B:$B,REPORT!Y$1)</f>
        <v>0</v>
      </c>
      <c r="Z173" s="27">
        <f>Y173-Z53+COUNTIFS(LIST!$A:$A,REPORT!$B$170,LIST!$F:$F,REPORT!$B173,LIST!$B:$B,REPORT!Z$1)</f>
        <v>0</v>
      </c>
      <c r="AA173" s="27">
        <f>Z173-AA53+COUNTIFS(LIST!$A:$A,REPORT!$B$170,LIST!$F:$F,REPORT!$B173,LIST!$B:$B,REPORT!AA$1)</f>
        <v>0</v>
      </c>
      <c r="AB173" s="27">
        <f>AA173-AB53+COUNTIFS(LIST!$A:$A,REPORT!$B$170,LIST!$F:$F,REPORT!$B173,LIST!$B:$B,REPORT!AB$1)</f>
        <v>0</v>
      </c>
      <c r="AC173" s="27">
        <f>AB173-AC53+COUNTIFS(LIST!$A:$A,REPORT!$B$170,LIST!$F:$F,REPORT!$B173,LIST!$B:$B,REPORT!AC$1)</f>
        <v>0</v>
      </c>
      <c r="AD173" s="27">
        <f>AC173-AD53+COUNTIFS(LIST!$A:$A,REPORT!$B$170,LIST!$F:$F,REPORT!$B173,LIST!$B:$B,REPORT!AD$1)</f>
        <v>0</v>
      </c>
      <c r="AE173" s="27">
        <f>AD173-AE53+COUNTIFS(LIST!$A:$A,REPORT!$B$170,LIST!$F:$F,REPORT!$B173,LIST!$B:$B,REPORT!AE$1)</f>
        <v>0</v>
      </c>
      <c r="AF173" s="27">
        <f>AE173-AF53+COUNTIFS(LIST!$A:$A,REPORT!$B$170,LIST!$F:$F,REPORT!$B173,LIST!$B:$B,REPORT!AF$1)</f>
        <v>0</v>
      </c>
      <c r="AG173" s="27">
        <f>AF173-AG53+COUNTIFS(LIST!$A:$A,REPORT!$B$170,LIST!$F:$F,REPORT!$B173,LIST!$B:$B,REPORT!AG$1)</f>
        <v>0</v>
      </c>
      <c r="AH173" s="27">
        <f>AG173-AH53+COUNTIFS(LIST!$A:$A,REPORT!$B$170,LIST!$F:$F,REPORT!$B173,LIST!$B:$B,REPORT!AH$1)</f>
        <v>0</v>
      </c>
      <c r="AI173" s="27">
        <f>AH173-AI53+COUNTIFS(LIST!$A:$A,REPORT!$B$170,LIST!$F:$F,REPORT!$B173,LIST!$B:$B,REPORT!AI$1)</f>
        <v>0</v>
      </c>
      <c r="AJ173" s="27">
        <f>AI173-AJ53+COUNTIFS(LIST!$A:$A,REPORT!$B$170,LIST!$F:$F,REPORT!$B173,LIST!$B:$B,REPORT!AJ$1)</f>
        <v>0</v>
      </c>
      <c r="AK173" s="27">
        <f>AJ173-AK53+COUNTIFS(LIST!$A:$A,REPORT!$B$170,LIST!$F:$F,REPORT!$B173,LIST!$B:$B,REPORT!AK$1)</f>
        <v>-1</v>
      </c>
      <c r="AL173" s="27">
        <f>AK173-AL53+COUNTIFS(LIST!$A:$A,REPORT!$B$170,LIST!$F:$F,REPORT!$B173,LIST!$B:$B,REPORT!AL$1)</f>
        <v>-3</v>
      </c>
      <c r="AM173" s="27">
        <f>AL173-AM53+COUNTIFS(LIST!$A:$A,REPORT!$B$170,LIST!$F:$F,REPORT!$B173,LIST!$B:$B,REPORT!AM$1)</f>
        <v>-3</v>
      </c>
      <c r="AN173" s="27">
        <f>AM173-AN53+COUNTIFS(LIST!$A:$A,REPORT!$B$170,LIST!$F:$F,REPORT!$B173,LIST!$B:$B,REPORT!AN$1)</f>
        <v>-3</v>
      </c>
      <c r="AO173" s="27">
        <f>AN173-AO53+COUNTIFS(LIST!$A:$A,REPORT!$B$170,LIST!$F:$F,REPORT!$B173,LIST!$B:$B,REPORT!AO$1)</f>
        <v>13</v>
      </c>
      <c r="AP173" s="27">
        <f>AO173-AP53+COUNTIFS(LIST!$A:$A,REPORT!$B$170,LIST!$F:$F,REPORT!$B173,LIST!$B:$B,REPORT!AP$1)</f>
        <v>27</v>
      </c>
      <c r="AQ173" s="27">
        <f>AP173-AQ53+COUNTIFS(LIST!$A:$A,REPORT!$B$170,LIST!$F:$F,REPORT!$B173,LIST!$B:$B,REPORT!AQ$1)</f>
        <v>20</v>
      </c>
      <c r="AR173" s="27">
        <f>AQ173-AR53+COUNTIFS(LIST!$A:$A,REPORT!$B$170,LIST!$F:$F,REPORT!$B173,LIST!$B:$B,REPORT!AR$1)</f>
        <v>10</v>
      </c>
      <c r="AS173" s="27">
        <f>AR173-AS53+COUNTIFS(LIST!$A:$A,REPORT!$B$170,LIST!$F:$F,REPORT!$B173,LIST!$B:$B,REPORT!AS$1)</f>
        <v>3</v>
      </c>
      <c r="AT173" s="27">
        <f>AS173-AT53+COUNTIFS(LIST!$A:$A,REPORT!$B$170,LIST!$F:$F,REPORT!$B173,LIST!$B:$B,REPORT!AT$1)</f>
        <v>2</v>
      </c>
      <c r="AU173" s="27">
        <f>AT173-AU53+COUNTIFS(LIST!$A:$A,REPORT!$B$170,LIST!$F:$F,REPORT!$B173,LIST!$B:$B,REPORT!AU$1)</f>
        <v>1</v>
      </c>
      <c r="AV173" s="27">
        <f>AU173-AV53+COUNTIFS(LIST!$A:$A,REPORT!$B$170,LIST!$F:$F,REPORT!$B173,LIST!$B:$B,REPORT!AV$1)</f>
        <v>1</v>
      </c>
      <c r="AW173" s="27">
        <f>AV173-AW53+COUNTIFS(LIST!$A:$A,REPORT!$B$170,LIST!$F:$F,REPORT!$B173,LIST!$B:$B,REPORT!AW$1)</f>
        <v>1</v>
      </c>
      <c r="AX173" s="27">
        <f>AW173-AX53+COUNTIFS(LIST!$A:$A,REPORT!$B$170,LIST!$F:$F,REPORT!$B173,LIST!$B:$B,REPORT!AX$1)</f>
        <v>16</v>
      </c>
      <c r="AY173" s="27">
        <f>AX173-AY53+COUNTIFS(LIST!$A:$A,REPORT!$B$170,LIST!$F:$F,REPORT!$B173,LIST!$B:$B,REPORT!AY$1)</f>
        <v>15</v>
      </c>
      <c r="AZ173" s="27">
        <f>AY173-AZ53+COUNTIFS(LIST!$A:$A,REPORT!$B$170,LIST!$F:$F,REPORT!$B173,LIST!$B:$B,REPORT!AZ$1)</f>
        <v>10</v>
      </c>
      <c r="BA173" s="27">
        <f>AZ173-BA53+COUNTIFS(LIST!$A:$A,REPORT!$B$170,LIST!$F:$F,REPORT!$B173,LIST!$B:$B,REPORT!BA$1)</f>
        <v>10</v>
      </c>
      <c r="BB173" s="27">
        <f>BA173-BB53+COUNTIFS(LIST!$A:$A,REPORT!$B$170,LIST!$F:$F,REPORT!$B173,LIST!$B:$B,REPORT!BB$1)</f>
        <v>7</v>
      </c>
      <c r="BC173" s="27">
        <f>BB173-BC53+COUNTIFS(LIST!$A:$A,REPORT!$B$170,LIST!$F:$F,REPORT!$B173,LIST!$B:$B,REPORT!BC$1)</f>
        <v>6</v>
      </c>
      <c r="BD173" s="27">
        <f>BC173-BD53+COUNTIFS(LIST!$A:$A,REPORT!$B$170,LIST!$F:$F,REPORT!$B173,LIST!$B:$B,REPORT!BD$1)</f>
        <v>5</v>
      </c>
      <c r="BE173" s="27">
        <f>BD173-BE53+COUNTIFS(LIST!$A:$A,REPORT!$B$170,LIST!$F:$F,REPORT!$B173,LIST!$B:$B,REPORT!BE$1)</f>
        <v>5</v>
      </c>
      <c r="BF173" s="27">
        <f>BE173-BF53+COUNTIFS(LIST!$A:$A,REPORT!$B$170,LIST!$F:$F,REPORT!$B173,LIST!$B:$B,REPORT!BF$1)</f>
        <v>5</v>
      </c>
      <c r="BG173" s="27">
        <f>BF173-BG53+COUNTIFS(LIST!$A:$A,REPORT!$B$170,LIST!$F:$F,REPORT!$B173,LIST!$B:$B,REPORT!BG$1)</f>
        <v>5</v>
      </c>
      <c r="BH173" s="27">
        <f>BG173-BH53+COUNTIFS(LIST!$A:$A,REPORT!$B$170,LIST!$F:$F,REPORT!$B173,LIST!$B:$B,REPORT!BH$1)</f>
        <v>4</v>
      </c>
      <c r="BI173" s="27">
        <f>BH173-BI53+COUNTIFS(LIST!$A:$A,REPORT!$B$170,LIST!$F:$F,REPORT!$B173,LIST!$B:$B,REPORT!BI$1)</f>
        <v>4</v>
      </c>
      <c r="BJ173" s="27">
        <f>BI173-BJ53+COUNTIFS(LIST!$A:$A,REPORT!$B$170,LIST!$F:$F,REPORT!$B173,LIST!$B:$B,REPORT!BJ$1)</f>
        <v>4</v>
      </c>
      <c r="BK173" s="27">
        <f>BJ173-BK53+COUNTIFS(LIST!$A:$A,REPORT!$B$170,LIST!$F:$F,REPORT!$B173,LIST!$B:$B,REPORT!BK$1)</f>
        <v>25</v>
      </c>
      <c r="BL173" s="27">
        <f>BK173-BL53+COUNTIFS(LIST!$A:$A,REPORT!$B$170,LIST!$F:$F,REPORT!$B173,LIST!$B:$B,REPORT!BL$1)</f>
        <v>18</v>
      </c>
      <c r="BM173" s="27">
        <f>BL173-BM53+COUNTIFS(LIST!$A:$A,REPORT!$B$170,LIST!$F:$F,REPORT!$B173,LIST!$B:$B,REPORT!BM$1)</f>
        <v>53</v>
      </c>
      <c r="BN173" s="27">
        <f>BM173-BN53+COUNTIFS(LIST!$A:$A,REPORT!$B$170,LIST!$F:$F,REPORT!$B173,LIST!$B:$B,REPORT!BN$1)</f>
        <v>48</v>
      </c>
      <c r="BO173" s="27">
        <f>BN173-BO53+COUNTIFS(LIST!$A:$A,REPORT!$B$170,LIST!$F:$F,REPORT!$B173,LIST!$B:$B,REPORT!BO$1)</f>
        <v>46</v>
      </c>
      <c r="BP173" s="27">
        <f>BO173-BP53+COUNTIFS(LIST!$A:$A,REPORT!$B$170,LIST!$F:$F,REPORT!$B173,LIST!$B:$B,REPORT!BP$1)</f>
        <v>42</v>
      </c>
      <c r="BQ173" s="27">
        <f>BP173-BQ53+COUNTIFS(LIST!$A:$A,REPORT!$B$170,LIST!$F:$F,REPORT!$B173,LIST!$B:$B,REPORT!BQ$1)</f>
        <v>38</v>
      </c>
      <c r="BR173" s="27">
        <f>BQ173-BR53+COUNTIFS(LIST!$A:$A,REPORT!$B$170,LIST!$F:$F,REPORT!$B173,LIST!$B:$B,REPORT!BR$1)</f>
        <v>38</v>
      </c>
      <c r="BS173" s="27">
        <f>BR173-BS53+COUNTIFS(LIST!$A:$A,REPORT!$B$170,LIST!$F:$F,REPORT!$B173,LIST!$B:$B,REPORT!BS$1)</f>
        <v>37</v>
      </c>
      <c r="BT173" s="27">
        <f>BS173-BT53+COUNTIFS(LIST!$A:$A,REPORT!$B$170,LIST!$F:$F,REPORT!$B173,LIST!$B:$B,REPORT!BT$1)</f>
        <v>36</v>
      </c>
      <c r="BU173" s="27">
        <f>BT173-BU53+COUNTIFS(LIST!$A:$A,REPORT!$B$170,LIST!$F:$F,REPORT!$B173,LIST!$B:$B,REPORT!BU$1)</f>
        <v>34</v>
      </c>
      <c r="BV173" s="27">
        <f>BU173-BV53+COUNTIFS(LIST!$A:$A,REPORT!$B$170,LIST!$F:$F,REPORT!$B173,LIST!$B:$B,REPORT!BV$1)</f>
        <v>33</v>
      </c>
      <c r="BW173" s="27">
        <f>BV173-BW53+COUNTIFS(LIST!$A:$A,REPORT!$B$170,LIST!$F:$F,REPORT!$B173,LIST!$B:$B,REPORT!BW$1)</f>
        <v>33</v>
      </c>
      <c r="BX173" s="27">
        <f>BW173-BX53+COUNTIFS(LIST!$A:$A,REPORT!$B$170,LIST!$F:$F,REPORT!$B173,LIST!$B:$B,REPORT!BX$1)</f>
        <v>30</v>
      </c>
      <c r="BY173" s="27">
        <f>BX173-BY53+COUNTIFS(LIST!$A:$A,REPORT!$B$170,LIST!$F:$F,REPORT!$B173,LIST!$B:$B,REPORT!BY$1)</f>
        <v>36</v>
      </c>
      <c r="BZ173" s="27">
        <f>BY173-BZ53+COUNTIFS(LIST!$A:$A,REPORT!$B$170,LIST!$F:$F,REPORT!$B173,LIST!$B:$B,REPORT!BZ$1)</f>
        <v>34</v>
      </c>
      <c r="CA173" s="27">
        <f>BZ173-CA53+COUNTIFS(LIST!$A:$A,REPORT!$B$170,LIST!$F:$F,REPORT!$B173,LIST!$B:$B,REPORT!CA$1)</f>
        <v>32</v>
      </c>
      <c r="CB173" s="27">
        <f>CA173-CB53+COUNTIFS(LIST!$A:$A,REPORT!$B$170,LIST!$F:$F,REPORT!$B173,LIST!$B:$B,REPORT!CB$1)</f>
        <v>29</v>
      </c>
      <c r="CC173" s="27">
        <f>CB173-CC53+COUNTIFS(LIST!$A:$A,REPORT!$B$170,LIST!$F:$F,REPORT!$B173,LIST!$B:$B,REPORT!CC$1)</f>
        <v>27</v>
      </c>
    </row>
    <row r="174" spans="1:81" x14ac:dyDescent="0.3">
      <c r="A174" s="19" t="s">
        <v>1679</v>
      </c>
      <c r="B174" s="19" t="s">
        <v>5</v>
      </c>
      <c r="C174" s="12">
        <f>G174+H174+I174+F174+E174+D174</f>
        <v>0</v>
      </c>
      <c r="D174" s="12">
        <f>SUM(M174:Q174)</f>
        <v>0</v>
      </c>
      <c r="E174" s="12">
        <f>SUM(R174:AC174)</f>
        <v>0</v>
      </c>
      <c r="F174" s="12">
        <f>SUM(AD174:AO174)</f>
        <v>0</v>
      </c>
      <c r="G174" s="12">
        <f>COUNTIFS(LIST!$A:$A,REPORT!$B$170,LIST!$C:$C,REPORT!G$1,LIST!$F:$F,REPORT!$B174)</f>
        <v>0</v>
      </c>
      <c r="H174" s="12">
        <f>COUNTIFS(LIST!$A:$A,REPORT!$B$170,LIST!$C:$C,REPORT!H$1,LIST!$F:$F,REPORT!$B174)</f>
        <v>0</v>
      </c>
      <c r="I174" s="12">
        <f>COUNTIFS(LIST!$A:$A,REPORT!$B$170,LIST!$C:$C,REPORT!I$1,LIST!$F:$F,REPORT!$B174)</f>
        <v>0</v>
      </c>
      <c r="J174" s="12">
        <f>COUNTIFS(LIST!$A:$A,REPORT!$B$170,LIST!$C:$C,REPORT!J$1,LIST!$F:$F,REPORT!$B174)</f>
        <v>0</v>
      </c>
      <c r="K174" s="12" cm="1">
        <f t="array" ref="K174">INDEX(AP174:ABH174,1,COUNTA(AP174:ABH174))</f>
        <v>0</v>
      </c>
      <c r="L174" s="12">
        <f>COUNTIFS(LIST!$A:$A,REPORT!$B$50,LIST!$F:$F,REPORT!$B174,LIST!$B:$B,"&lt;"&amp;$A$1)</f>
        <v>0</v>
      </c>
      <c r="M174" s="27">
        <f>L174-M54+COUNTIFS(LIST!$A:$A,REPORT!$B$170,LIST!$F:$F,REPORT!$B174,LIST!$B:$B,REPORT!M$1)</f>
        <v>0</v>
      </c>
      <c r="N174" s="27">
        <f>M174-N54+COUNTIFS(LIST!$A:$A,REPORT!$B$170,LIST!$F:$F,REPORT!$B174,LIST!$B:$B,REPORT!N$1)</f>
        <v>0</v>
      </c>
      <c r="O174" s="27">
        <f>N174-O54+COUNTIFS(LIST!$A:$A,REPORT!$B$170,LIST!$F:$F,REPORT!$B174,LIST!$B:$B,REPORT!O$1)</f>
        <v>0</v>
      </c>
      <c r="P174" s="27">
        <f>O174-P54+COUNTIFS(LIST!$A:$A,REPORT!$B$170,LIST!$F:$F,REPORT!$B174,LIST!$B:$B,REPORT!P$1)</f>
        <v>0</v>
      </c>
      <c r="Q174" s="27">
        <f>P174-Q54+COUNTIFS(LIST!$A:$A,REPORT!$B$170,LIST!$F:$F,REPORT!$B174,LIST!$B:$B,REPORT!Q$1)</f>
        <v>0</v>
      </c>
      <c r="R174" s="27">
        <f>Q174-R54+COUNTIFS(LIST!$A:$A,REPORT!$B$170,LIST!$F:$F,REPORT!$B174,LIST!$B:$B,REPORT!R$1)</f>
        <v>0</v>
      </c>
      <c r="S174" s="27">
        <f>R174-S54+COUNTIFS(LIST!$A:$A,REPORT!$B$170,LIST!$F:$F,REPORT!$B174,LIST!$B:$B,REPORT!S$1)</f>
        <v>0</v>
      </c>
      <c r="T174" s="27">
        <f>S174-T54+COUNTIFS(LIST!$A:$A,REPORT!$B$170,LIST!$F:$F,REPORT!$B174,LIST!$B:$B,REPORT!T$1)</f>
        <v>0</v>
      </c>
      <c r="U174" s="27">
        <f>T174-U54+COUNTIFS(LIST!$A:$A,REPORT!$B$170,LIST!$F:$F,REPORT!$B174,LIST!$B:$B,REPORT!U$1)</f>
        <v>0</v>
      </c>
      <c r="V174" s="27">
        <f>U174-V54+COUNTIFS(LIST!$A:$A,REPORT!$B$170,LIST!$F:$F,REPORT!$B174,LIST!$B:$B,REPORT!V$1)</f>
        <v>0</v>
      </c>
      <c r="W174" s="27">
        <f>V174-W54+COUNTIFS(LIST!$A:$A,REPORT!$B$170,LIST!$F:$F,REPORT!$B174,LIST!$B:$B,REPORT!W$1)</f>
        <v>0</v>
      </c>
      <c r="X174" s="27">
        <f>W174-X54+COUNTIFS(LIST!$A:$A,REPORT!$B$170,LIST!$F:$F,REPORT!$B174,LIST!$B:$B,REPORT!X$1)</f>
        <v>0</v>
      </c>
      <c r="Y174" s="27">
        <f>X174-Y54+COUNTIFS(LIST!$A:$A,REPORT!$B$170,LIST!$F:$F,REPORT!$B174,LIST!$B:$B,REPORT!Y$1)</f>
        <v>0</v>
      </c>
      <c r="Z174" s="27">
        <f>Y174-Z54+COUNTIFS(LIST!$A:$A,REPORT!$B$170,LIST!$F:$F,REPORT!$B174,LIST!$B:$B,REPORT!Z$1)</f>
        <v>0</v>
      </c>
      <c r="AA174" s="27">
        <f>Z174-AA54+COUNTIFS(LIST!$A:$A,REPORT!$B$170,LIST!$F:$F,REPORT!$B174,LIST!$B:$B,REPORT!AA$1)</f>
        <v>0</v>
      </c>
      <c r="AB174" s="27">
        <f>AA174-AB54+COUNTIFS(LIST!$A:$A,REPORT!$B$170,LIST!$F:$F,REPORT!$B174,LIST!$B:$B,REPORT!AB$1)</f>
        <v>0</v>
      </c>
      <c r="AC174" s="27">
        <f>AB174-AC54+COUNTIFS(LIST!$A:$A,REPORT!$B$170,LIST!$F:$F,REPORT!$B174,LIST!$B:$B,REPORT!AC$1)</f>
        <v>0</v>
      </c>
      <c r="AD174" s="27">
        <f>AC174-AD54+COUNTIFS(LIST!$A:$A,REPORT!$B$170,LIST!$F:$F,REPORT!$B174,LIST!$B:$B,REPORT!AD$1)</f>
        <v>0</v>
      </c>
      <c r="AE174" s="27">
        <f>AD174-AE54+COUNTIFS(LIST!$A:$A,REPORT!$B$170,LIST!$F:$F,REPORT!$B174,LIST!$B:$B,REPORT!AE$1)</f>
        <v>0</v>
      </c>
      <c r="AF174" s="27">
        <f>AE174-AF54+COUNTIFS(LIST!$A:$A,REPORT!$B$170,LIST!$F:$F,REPORT!$B174,LIST!$B:$B,REPORT!AF$1)</f>
        <v>0</v>
      </c>
      <c r="AG174" s="27">
        <f>AF174-AG54+COUNTIFS(LIST!$A:$A,REPORT!$B$170,LIST!$F:$F,REPORT!$B174,LIST!$B:$B,REPORT!AG$1)</f>
        <v>0</v>
      </c>
      <c r="AH174" s="27">
        <f>AG174-AH54+COUNTIFS(LIST!$A:$A,REPORT!$B$170,LIST!$F:$F,REPORT!$B174,LIST!$B:$B,REPORT!AH$1)</f>
        <v>0</v>
      </c>
      <c r="AI174" s="27">
        <f>AH174-AI54+COUNTIFS(LIST!$A:$A,REPORT!$B$170,LIST!$F:$F,REPORT!$B174,LIST!$B:$B,REPORT!AI$1)</f>
        <v>0</v>
      </c>
      <c r="AJ174" s="27">
        <f>AI174-AJ54+COUNTIFS(LIST!$A:$A,REPORT!$B$170,LIST!$F:$F,REPORT!$B174,LIST!$B:$B,REPORT!AJ$1)</f>
        <v>0</v>
      </c>
      <c r="AK174" s="27">
        <f>AJ174-AK54+COUNTIFS(LIST!$A:$A,REPORT!$B$170,LIST!$F:$F,REPORT!$B174,LIST!$B:$B,REPORT!AK$1)</f>
        <v>0</v>
      </c>
      <c r="AL174" s="27">
        <f>AK174-AL54+COUNTIFS(LIST!$A:$A,REPORT!$B$170,LIST!$F:$F,REPORT!$B174,LIST!$B:$B,REPORT!AL$1)</f>
        <v>0</v>
      </c>
      <c r="AM174" s="27">
        <f>AL174-AM54+COUNTIFS(LIST!$A:$A,REPORT!$B$170,LIST!$F:$F,REPORT!$B174,LIST!$B:$B,REPORT!AM$1)</f>
        <v>0</v>
      </c>
      <c r="AN174" s="27">
        <f>AM174-AN54+COUNTIFS(LIST!$A:$A,REPORT!$B$170,LIST!$F:$F,REPORT!$B174,LIST!$B:$B,REPORT!AN$1)</f>
        <v>0</v>
      </c>
      <c r="AO174" s="27">
        <f>AN174-AO54+COUNTIFS(LIST!$A:$A,REPORT!$B$170,LIST!$F:$F,REPORT!$B174,LIST!$B:$B,REPORT!AO$1)</f>
        <v>0</v>
      </c>
      <c r="AP174" s="27">
        <f>AO174-AP54+COUNTIFS(LIST!$A:$A,REPORT!$B$170,LIST!$F:$F,REPORT!$B174,LIST!$B:$B,REPORT!AP$1)</f>
        <v>0</v>
      </c>
      <c r="AQ174" s="27">
        <f>AP174-AQ54+COUNTIFS(LIST!$A:$A,REPORT!$B$170,LIST!$F:$F,REPORT!$B174,LIST!$B:$B,REPORT!AQ$1)</f>
        <v>0</v>
      </c>
      <c r="AR174" s="27">
        <f>AQ174-AR54+COUNTIFS(LIST!$A:$A,REPORT!$B$170,LIST!$F:$F,REPORT!$B174,LIST!$B:$B,REPORT!AR$1)</f>
        <v>0</v>
      </c>
      <c r="AS174" s="27">
        <f>AR174-AS54+COUNTIFS(LIST!$A:$A,REPORT!$B$170,LIST!$F:$F,REPORT!$B174,LIST!$B:$B,REPORT!AS$1)</f>
        <v>0</v>
      </c>
      <c r="AT174" s="27">
        <f>AS174-AT54+COUNTIFS(LIST!$A:$A,REPORT!$B$170,LIST!$F:$F,REPORT!$B174,LIST!$B:$B,REPORT!AT$1)</f>
        <v>0</v>
      </c>
      <c r="AU174" s="27">
        <f>AT174-AU54+COUNTIFS(LIST!$A:$A,REPORT!$B$170,LIST!$F:$F,REPORT!$B174,LIST!$B:$B,REPORT!AU$1)</f>
        <v>0</v>
      </c>
      <c r="AV174" s="27">
        <f>AU174-AV54+COUNTIFS(LIST!$A:$A,REPORT!$B$170,LIST!$F:$F,REPORT!$B174,LIST!$B:$B,REPORT!AV$1)</f>
        <v>0</v>
      </c>
      <c r="AW174" s="27">
        <f>AV174-AW54+COUNTIFS(LIST!$A:$A,REPORT!$B$170,LIST!$F:$F,REPORT!$B174,LIST!$B:$B,REPORT!AW$1)</f>
        <v>0</v>
      </c>
      <c r="AX174" s="27">
        <f>AW174-AX54+COUNTIFS(LIST!$A:$A,REPORT!$B$170,LIST!$F:$F,REPORT!$B174,LIST!$B:$B,REPORT!AX$1)</f>
        <v>0</v>
      </c>
      <c r="AY174" s="27">
        <f>AX174-AY54+COUNTIFS(LIST!$A:$A,REPORT!$B$170,LIST!$F:$F,REPORT!$B174,LIST!$B:$B,REPORT!AY$1)</f>
        <v>0</v>
      </c>
      <c r="AZ174" s="27">
        <f>AY174-AZ54+COUNTIFS(LIST!$A:$A,REPORT!$B$170,LIST!$F:$F,REPORT!$B174,LIST!$B:$B,REPORT!AZ$1)</f>
        <v>0</v>
      </c>
      <c r="BA174" s="27">
        <f>AZ174-BA54+COUNTIFS(LIST!$A:$A,REPORT!$B$170,LIST!$F:$F,REPORT!$B174,LIST!$B:$B,REPORT!BA$1)</f>
        <v>0</v>
      </c>
      <c r="BB174" s="27">
        <f>BA174-BB54+COUNTIFS(LIST!$A:$A,REPORT!$B$170,LIST!$F:$F,REPORT!$B174,LIST!$B:$B,REPORT!BB$1)</f>
        <v>0</v>
      </c>
      <c r="BC174" s="27">
        <f>BB174-BC54+COUNTIFS(LIST!$A:$A,REPORT!$B$170,LIST!$F:$F,REPORT!$B174,LIST!$B:$B,REPORT!BC$1)</f>
        <v>0</v>
      </c>
      <c r="BD174" s="27">
        <f>BC174-BD54+COUNTIFS(LIST!$A:$A,REPORT!$B$170,LIST!$F:$F,REPORT!$B174,LIST!$B:$B,REPORT!BD$1)</f>
        <v>0</v>
      </c>
      <c r="BE174" s="27">
        <f>BD174-BE54+COUNTIFS(LIST!$A:$A,REPORT!$B$170,LIST!$F:$F,REPORT!$B174,LIST!$B:$B,REPORT!BE$1)</f>
        <v>0</v>
      </c>
      <c r="BF174" s="27">
        <f>BE174-BF54+COUNTIFS(LIST!$A:$A,REPORT!$B$170,LIST!$F:$F,REPORT!$B174,LIST!$B:$B,REPORT!BF$1)</f>
        <v>0</v>
      </c>
      <c r="BG174" s="27">
        <f>BF174-BG54+COUNTIFS(LIST!$A:$A,REPORT!$B$170,LIST!$F:$F,REPORT!$B174,LIST!$B:$B,REPORT!BG$1)</f>
        <v>0</v>
      </c>
      <c r="BH174" s="27">
        <f>BG174-BH54+COUNTIFS(LIST!$A:$A,REPORT!$B$170,LIST!$F:$F,REPORT!$B174,LIST!$B:$B,REPORT!BH$1)</f>
        <v>0</v>
      </c>
      <c r="BI174" s="27">
        <f>BH174-BI54+COUNTIFS(LIST!$A:$A,REPORT!$B$170,LIST!$F:$F,REPORT!$B174,LIST!$B:$B,REPORT!BI$1)</f>
        <v>0</v>
      </c>
      <c r="BJ174" s="27">
        <f>BI174-BJ54+COUNTIFS(LIST!$A:$A,REPORT!$B$170,LIST!$F:$F,REPORT!$B174,LIST!$B:$B,REPORT!BJ$1)</f>
        <v>0</v>
      </c>
      <c r="BK174" s="27">
        <f>BJ174-BK54+COUNTIFS(LIST!$A:$A,REPORT!$B$170,LIST!$F:$F,REPORT!$B174,LIST!$B:$B,REPORT!BK$1)</f>
        <v>0</v>
      </c>
      <c r="BL174" s="27">
        <f>BK174-BL54+COUNTIFS(LIST!$A:$A,REPORT!$B$170,LIST!$F:$F,REPORT!$B174,LIST!$B:$B,REPORT!BL$1)</f>
        <v>0</v>
      </c>
      <c r="BM174" s="27">
        <f>BL174-BM54+COUNTIFS(LIST!$A:$A,REPORT!$B$170,LIST!$F:$F,REPORT!$B174,LIST!$B:$B,REPORT!BM$1)</f>
        <v>0</v>
      </c>
      <c r="BN174" s="27">
        <f>BM174-BN54+COUNTIFS(LIST!$A:$A,REPORT!$B$170,LIST!$F:$F,REPORT!$B174,LIST!$B:$B,REPORT!BN$1)</f>
        <v>0</v>
      </c>
      <c r="BO174" s="27">
        <f>BN174-BO54+COUNTIFS(LIST!$A:$A,REPORT!$B$170,LIST!$F:$F,REPORT!$B174,LIST!$B:$B,REPORT!BO$1)</f>
        <v>0</v>
      </c>
      <c r="BP174" s="27">
        <f>BO174-BP54+COUNTIFS(LIST!$A:$A,REPORT!$B$170,LIST!$F:$F,REPORT!$B174,LIST!$B:$B,REPORT!BP$1)</f>
        <v>0</v>
      </c>
      <c r="BQ174" s="27">
        <f>BP174-BQ54+COUNTIFS(LIST!$A:$A,REPORT!$B$170,LIST!$F:$F,REPORT!$B174,LIST!$B:$B,REPORT!BQ$1)</f>
        <v>0</v>
      </c>
      <c r="BR174" s="27">
        <f>BQ174-BR54+COUNTIFS(LIST!$A:$A,REPORT!$B$170,LIST!$F:$F,REPORT!$B174,LIST!$B:$B,REPORT!BR$1)</f>
        <v>0</v>
      </c>
      <c r="BS174" s="27">
        <f>BR174-BS54+COUNTIFS(LIST!$A:$A,REPORT!$B$170,LIST!$F:$F,REPORT!$B174,LIST!$B:$B,REPORT!BS$1)</f>
        <v>0</v>
      </c>
      <c r="BT174" s="27">
        <f>BS174-BT54+COUNTIFS(LIST!$A:$A,REPORT!$B$170,LIST!$F:$F,REPORT!$B174,LIST!$B:$B,REPORT!BT$1)</f>
        <v>0</v>
      </c>
      <c r="BU174" s="27">
        <f>BT174-BU54+COUNTIFS(LIST!$A:$A,REPORT!$B$170,LIST!$F:$F,REPORT!$B174,LIST!$B:$B,REPORT!BU$1)</f>
        <v>0</v>
      </c>
      <c r="BV174" s="27">
        <f>BU174-BV54+COUNTIFS(LIST!$A:$A,REPORT!$B$170,LIST!$F:$F,REPORT!$B174,LIST!$B:$B,REPORT!BV$1)</f>
        <v>0</v>
      </c>
      <c r="BW174" s="27">
        <f>BV174-BW54+COUNTIFS(LIST!$A:$A,REPORT!$B$170,LIST!$F:$F,REPORT!$B174,LIST!$B:$B,REPORT!BW$1)</f>
        <v>0</v>
      </c>
      <c r="BX174" s="27">
        <f>BW174-BX54+COUNTIFS(LIST!$A:$A,REPORT!$B$170,LIST!$F:$F,REPORT!$B174,LIST!$B:$B,REPORT!BX$1)</f>
        <v>0</v>
      </c>
      <c r="BY174" s="27">
        <f>BX174-BY54+COUNTIFS(LIST!$A:$A,REPORT!$B$170,LIST!$F:$F,REPORT!$B174,LIST!$B:$B,REPORT!BY$1)</f>
        <v>0</v>
      </c>
      <c r="BZ174" s="27">
        <f>BY174-BZ54+COUNTIFS(LIST!$A:$A,REPORT!$B$170,LIST!$F:$F,REPORT!$B174,LIST!$B:$B,REPORT!BZ$1)</f>
        <v>0</v>
      </c>
      <c r="CA174" s="27">
        <f>BZ174-CA54+COUNTIFS(LIST!$A:$A,REPORT!$B$170,LIST!$F:$F,REPORT!$B174,LIST!$B:$B,REPORT!CA$1)</f>
        <v>0</v>
      </c>
      <c r="CB174" s="27">
        <f>CA174-CB54+COUNTIFS(LIST!$A:$A,REPORT!$B$170,LIST!$F:$F,REPORT!$B174,LIST!$B:$B,REPORT!CB$1)</f>
        <v>0</v>
      </c>
      <c r="CC174" s="27">
        <f>CB174-CC54+COUNTIFS(LIST!$A:$A,REPORT!$B$170,LIST!$F:$F,REPORT!$B174,LIST!$B:$B,REPORT!CC$1)</f>
        <v>0</v>
      </c>
    </row>
    <row r="175" spans="1:81" x14ac:dyDescent="0.3">
      <c r="A175" s="19" t="s">
        <v>1679</v>
      </c>
      <c r="B175" s="19" t="s">
        <v>1</v>
      </c>
      <c r="C175" s="12">
        <f>G175+H175+I175+F175+E175+D175</f>
        <v>80</v>
      </c>
      <c r="D175" s="12">
        <f>SUM(M175:Q175)</f>
        <v>0</v>
      </c>
      <c r="E175" s="12">
        <f>SUM(R175:AC175)</f>
        <v>0</v>
      </c>
      <c r="F175" s="12">
        <f>SUM(AD175:AO175)</f>
        <v>0</v>
      </c>
      <c r="G175" s="12">
        <f>COUNTIFS(LIST!$A:$A,REPORT!$B$170,LIST!$C:$C,REPORT!G$1,LIST!$F:$F,REPORT!$B175)</f>
        <v>32</v>
      </c>
      <c r="H175" s="12">
        <f>COUNTIFS(LIST!$A:$A,REPORT!$B$170,LIST!$C:$C,REPORT!H$1,LIST!$F:$F,REPORT!$B175)</f>
        <v>32</v>
      </c>
      <c r="I175" s="12">
        <f>COUNTIFS(LIST!$A:$A,REPORT!$B$170,LIST!$C:$C,REPORT!I$1,LIST!$F:$F,REPORT!$B175)</f>
        <v>16</v>
      </c>
      <c r="J175" s="12">
        <f>COUNTIFS(LIST!$A:$A,REPORT!$B$170,LIST!$C:$C,REPORT!J$1,LIST!$F:$F,REPORT!$B175)</f>
        <v>0</v>
      </c>
      <c r="K175" s="12" cm="1">
        <f t="array" ref="K175">INDEX(AP175:ABH175,1,COUNTA(AP175:ABH175))</f>
        <v>54</v>
      </c>
      <c r="L175" s="12">
        <f>COUNTIFS(LIST!$A:$A,REPORT!$B$50,LIST!$F:$F,REPORT!$B175,LIST!$B:$B,"&lt;"&amp;$A$1)</f>
        <v>0</v>
      </c>
      <c r="M175" s="27">
        <f>L175-M55+COUNTIFS(LIST!$A:$A,REPORT!$B$170,LIST!$F:$F,REPORT!$B175,LIST!$B:$B,REPORT!M$1)</f>
        <v>0</v>
      </c>
      <c r="N175" s="27">
        <f>M175-N55+COUNTIFS(LIST!$A:$A,REPORT!$B$170,LIST!$F:$F,REPORT!$B175,LIST!$B:$B,REPORT!N$1)</f>
        <v>0</v>
      </c>
      <c r="O175" s="27">
        <f>N175-O55+COUNTIFS(LIST!$A:$A,REPORT!$B$170,LIST!$F:$F,REPORT!$B175,LIST!$B:$B,REPORT!O$1)</f>
        <v>0</v>
      </c>
      <c r="P175" s="27">
        <f>O175-P55+COUNTIFS(LIST!$A:$A,REPORT!$B$170,LIST!$F:$F,REPORT!$B175,LIST!$B:$B,REPORT!P$1)</f>
        <v>0</v>
      </c>
      <c r="Q175" s="27">
        <f>P175-Q55+COUNTIFS(LIST!$A:$A,REPORT!$B$170,LIST!$F:$F,REPORT!$B175,LIST!$B:$B,REPORT!Q$1)</f>
        <v>0</v>
      </c>
      <c r="R175" s="27">
        <f>Q175-R55+COUNTIFS(LIST!$A:$A,REPORT!$B$170,LIST!$F:$F,REPORT!$B175,LIST!$B:$B,REPORT!R$1)</f>
        <v>0</v>
      </c>
      <c r="S175" s="27">
        <f>R175-S55+COUNTIFS(LIST!$A:$A,REPORT!$B$170,LIST!$F:$F,REPORT!$B175,LIST!$B:$B,REPORT!S$1)</f>
        <v>0</v>
      </c>
      <c r="T175" s="27">
        <f>S175-T55+COUNTIFS(LIST!$A:$A,REPORT!$B$170,LIST!$F:$F,REPORT!$B175,LIST!$B:$B,REPORT!T$1)</f>
        <v>0</v>
      </c>
      <c r="U175" s="27">
        <f>T175-U55+COUNTIFS(LIST!$A:$A,REPORT!$B$170,LIST!$F:$F,REPORT!$B175,LIST!$B:$B,REPORT!U$1)</f>
        <v>0</v>
      </c>
      <c r="V175" s="27">
        <f>U175-V55+COUNTIFS(LIST!$A:$A,REPORT!$B$170,LIST!$F:$F,REPORT!$B175,LIST!$B:$B,REPORT!V$1)</f>
        <v>0</v>
      </c>
      <c r="W175" s="27">
        <f>V175-W55+COUNTIFS(LIST!$A:$A,REPORT!$B$170,LIST!$F:$F,REPORT!$B175,LIST!$B:$B,REPORT!W$1)</f>
        <v>0</v>
      </c>
      <c r="X175" s="27">
        <f>W175-X55+COUNTIFS(LIST!$A:$A,REPORT!$B$170,LIST!$F:$F,REPORT!$B175,LIST!$B:$B,REPORT!X$1)</f>
        <v>0</v>
      </c>
      <c r="Y175" s="27">
        <f>X175-Y55+COUNTIFS(LIST!$A:$A,REPORT!$B$170,LIST!$F:$F,REPORT!$B175,LIST!$B:$B,REPORT!Y$1)</f>
        <v>0</v>
      </c>
      <c r="Z175" s="27">
        <f>Y175-Z55+COUNTIFS(LIST!$A:$A,REPORT!$B$170,LIST!$F:$F,REPORT!$B175,LIST!$B:$B,REPORT!Z$1)</f>
        <v>0</v>
      </c>
      <c r="AA175" s="27">
        <f>Z175-AA55+COUNTIFS(LIST!$A:$A,REPORT!$B$170,LIST!$F:$F,REPORT!$B175,LIST!$B:$B,REPORT!AA$1)</f>
        <v>0</v>
      </c>
      <c r="AB175" s="27">
        <f>AA175-AB55+COUNTIFS(LIST!$A:$A,REPORT!$B$170,LIST!$F:$F,REPORT!$B175,LIST!$B:$B,REPORT!AB$1)</f>
        <v>0</v>
      </c>
      <c r="AC175" s="27">
        <f>AB175-AC55+COUNTIFS(LIST!$A:$A,REPORT!$B$170,LIST!$F:$F,REPORT!$B175,LIST!$B:$B,REPORT!AC$1)</f>
        <v>0</v>
      </c>
      <c r="AD175" s="27">
        <f>AC175-AD55+COUNTIFS(LIST!$A:$A,REPORT!$B$170,LIST!$F:$F,REPORT!$B175,LIST!$B:$B,REPORT!AD$1)</f>
        <v>0</v>
      </c>
      <c r="AE175" s="27">
        <f>AD175-AE55+COUNTIFS(LIST!$A:$A,REPORT!$B$170,LIST!$F:$F,REPORT!$B175,LIST!$B:$B,REPORT!AE$1)</f>
        <v>0</v>
      </c>
      <c r="AF175" s="27">
        <f>AE175-AF55+COUNTIFS(LIST!$A:$A,REPORT!$B$170,LIST!$F:$F,REPORT!$B175,LIST!$B:$B,REPORT!AF$1)</f>
        <v>0</v>
      </c>
      <c r="AG175" s="27">
        <f>AF175-AG55+COUNTIFS(LIST!$A:$A,REPORT!$B$170,LIST!$F:$F,REPORT!$B175,LIST!$B:$B,REPORT!AG$1)</f>
        <v>0</v>
      </c>
      <c r="AH175" s="27">
        <f>AG175-AH55+COUNTIFS(LIST!$A:$A,REPORT!$B$170,LIST!$F:$F,REPORT!$B175,LIST!$B:$B,REPORT!AH$1)</f>
        <v>0</v>
      </c>
      <c r="AI175" s="27">
        <f>AH175-AI55+COUNTIFS(LIST!$A:$A,REPORT!$B$170,LIST!$F:$F,REPORT!$B175,LIST!$B:$B,REPORT!AI$1)</f>
        <v>0</v>
      </c>
      <c r="AJ175" s="27">
        <f>AI175-AJ55+COUNTIFS(LIST!$A:$A,REPORT!$B$170,LIST!$F:$F,REPORT!$B175,LIST!$B:$B,REPORT!AJ$1)</f>
        <v>0</v>
      </c>
      <c r="AK175" s="27">
        <f>AJ175-AK55+COUNTIFS(LIST!$A:$A,REPORT!$B$170,LIST!$F:$F,REPORT!$B175,LIST!$B:$B,REPORT!AK$1)</f>
        <v>0</v>
      </c>
      <c r="AL175" s="27">
        <f>AK175-AL55+COUNTIFS(LIST!$A:$A,REPORT!$B$170,LIST!$F:$F,REPORT!$B175,LIST!$B:$B,REPORT!AL$1)</f>
        <v>0</v>
      </c>
      <c r="AM175" s="27">
        <f>AL175-AM55+COUNTIFS(LIST!$A:$A,REPORT!$B$170,LIST!$F:$F,REPORT!$B175,LIST!$B:$B,REPORT!AM$1)</f>
        <v>0</v>
      </c>
      <c r="AN175" s="27">
        <f>AM175-AN55+COUNTIFS(LIST!$A:$A,REPORT!$B$170,LIST!$F:$F,REPORT!$B175,LIST!$B:$B,REPORT!AN$1)</f>
        <v>0</v>
      </c>
      <c r="AO175" s="27">
        <f>AN175-AO55+COUNTIFS(LIST!$A:$A,REPORT!$B$170,LIST!$F:$F,REPORT!$B175,LIST!$B:$B,REPORT!AO$1)</f>
        <v>0</v>
      </c>
      <c r="AP175" s="27">
        <f>AO175-AP55+COUNTIFS(LIST!$A:$A,REPORT!$B$170,LIST!$F:$F,REPORT!$B175,LIST!$B:$B,REPORT!AP$1)</f>
        <v>0</v>
      </c>
      <c r="AQ175" s="27">
        <f>AP175-AQ55+COUNTIFS(LIST!$A:$A,REPORT!$B$170,LIST!$F:$F,REPORT!$B175,LIST!$B:$B,REPORT!AQ$1)</f>
        <v>0</v>
      </c>
      <c r="AR175" s="27">
        <f>AQ175-AR55+COUNTIFS(LIST!$A:$A,REPORT!$B$170,LIST!$F:$F,REPORT!$B175,LIST!$B:$B,REPORT!AR$1)</f>
        <v>0</v>
      </c>
      <c r="AS175" s="27">
        <f>AR175-AS55+COUNTIFS(LIST!$A:$A,REPORT!$B$170,LIST!$F:$F,REPORT!$B175,LIST!$B:$B,REPORT!AS$1)</f>
        <v>0</v>
      </c>
      <c r="AT175" s="27">
        <f>AS175-AT55+COUNTIFS(LIST!$A:$A,REPORT!$B$170,LIST!$F:$F,REPORT!$B175,LIST!$B:$B,REPORT!AT$1)</f>
        <v>0</v>
      </c>
      <c r="AU175" s="27">
        <f>AT175-AU55+COUNTIFS(LIST!$A:$A,REPORT!$B$170,LIST!$F:$F,REPORT!$B175,LIST!$B:$B,REPORT!AU$1)</f>
        <v>0</v>
      </c>
      <c r="AV175" s="27">
        <f>AU175-AV55+COUNTIFS(LIST!$A:$A,REPORT!$B$170,LIST!$F:$F,REPORT!$B175,LIST!$B:$B,REPORT!AV$1)</f>
        <v>0</v>
      </c>
      <c r="AW175" s="27">
        <f>AV175-AW55+COUNTIFS(LIST!$A:$A,REPORT!$B$170,LIST!$F:$F,REPORT!$B175,LIST!$B:$B,REPORT!AW$1)</f>
        <v>0</v>
      </c>
      <c r="AX175" s="27">
        <f>AW175-AX55+COUNTIFS(LIST!$A:$A,REPORT!$B$170,LIST!$F:$F,REPORT!$B175,LIST!$B:$B,REPORT!AX$1)</f>
        <v>0</v>
      </c>
      <c r="AY175" s="27">
        <f>AX175-AY55+COUNTIFS(LIST!$A:$A,REPORT!$B$170,LIST!$F:$F,REPORT!$B175,LIST!$B:$B,REPORT!AY$1)</f>
        <v>0</v>
      </c>
      <c r="AZ175" s="27">
        <f>AY175-AZ55+COUNTIFS(LIST!$A:$A,REPORT!$B$170,LIST!$F:$F,REPORT!$B175,LIST!$B:$B,REPORT!AZ$1)</f>
        <v>16</v>
      </c>
      <c r="BA175" s="27">
        <f>AZ175-BA55+COUNTIFS(LIST!$A:$A,REPORT!$B$170,LIST!$F:$F,REPORT!$B175,LIST!$B:$B,REPORT!BA$1)</f>
        <v>25</v>
      </c>
      <c r="BB175" s="27">
        <f>BA175-BB55+COUNTIFS(LIST!$A:$A,REPORT!$B$170,LIST!$F:$F,REPORT!$B175,LIST!$B:$B,REPORT!BB$1)</f>
        <v>24</v>
      </c>
      <c r="BC175" s="27">
        <f>BB175-BC55+COUNTIFS(LIST!$A:$A,REPORT!$B$170,LIST!$F:$F,REPORT!$B175,LIST!$B:$B,REPORT!BC$1)</f>
        <v>20</v>
      </c>
      <c r="BD175" s="27">
        <f>BC175-BD55+COUNTIFS(LIST!$A:$A,REPORT!$B$170,LIST!$F:$F,REPORT!$B175,LIST!$B:$B,REPORT!BD$1)</f>
        <v>20</v>
      </c>
      <c r="BE175" s="27">
        <f>BD175-BE55+COUNTIFS(LIST!$A:$A,REPORT!$B$170,LIST!$F:$F,REPORT!$B175,LIST!$B:$B,REPORT!BE$1)</f>
        <v>20</v>
      </c>
      <c r="BF175" s="27">
        <f>BE175-BF55+COUNTIFS(LIST!$A:$A,REPORT!$B$170,LIST!$F:$F,REPORT!$B175,LIST!$B:$B,REPORT!BF$1)</f>
        <v>20</v>
      </c>
      <c r="BG175" s="27">
        <f>BF175-BG55+COUNTIFS(LIST!$A:$A,REPORT!$B$170,LIST!$F:$F,REPORT!$B175,LIST!$B:$B,REPORT!BG$1)</f>
        <v>20</v>
      </c>
      <c r="BH175" s="27">
        <f>BG175-BH55+COUNTIFS(LIST!$A:$A,REPORT!$B$170,LIST!$F:$F,REPORT!$B175,LIST!$B:$B,REPORT!BH$1)</f>
        <v>20</v>
      </c>
      <c r="BI175" s="27">
        <f>BH175-BI55+COUNTIFS(LIST!$A:$A,REPORT!$B$170,LIST!$F:$F,REPORT!$B175,LIST!$B:$B,REPORT!BI$1)</f>
        <v>19</v>
      </c>
      <c r="BJ175" s="27">
        <f>BI175-BJ55+COUNTIFS(LIST!$A:$A,REPORT!$B$170,LIST!$F:$F,REPORT!$B175,LIST!$B:$B,REPORT!BJ$1)</f>
        <v>18</v>
      </c>
      <c r="BK175" s="27">
        <f>BJ175-BK55+COUNTIFS(LIST!$A:$A,REPORT!$B$170,LIST!$F:$F,REPORT!$B175,LIST!$B:$B,REPORT!BK$1)</f>
        <v>17</v>
      </c>
      <c r="BL175" s="27">
        <f>BK175-BL55+COUNTIFS(LIST!$A:$A,REPORT!$B$170,LIST!$F:$F,REPORT!$B175,LIST!$B:$B,REPORT!BL$1)</f>
        <v>49</v>
      </c>
      <c r="BM175" s="27">
        <f>BL175-BM55+COUNTIFS(LIST!$A:$A,REPORT!$B$170,LIST!$F:$F,REPORT!$B175,LIST!$B:$B,REPORT!BM$1)</f>
        <v>49</v>
      </c>
      <c r="BN175" s="27">
        <f>BM175-BN55+COUNTIFS(LIST!$A:$A,REPORT!$B$170,LIST!$F:$F,REPORT!$B175,LIST!$B:$B,REPORT!BN$1)</f>
        <v>49</v>
      </c>
      <c r="BO175" s="27">
        <f>BN175-BO55+COUNTIFS(LIST!$A:$A,REPORT!$B$170,LIST!$F:$F,REPORT!$B175,LIST!$B:$B,REPORT!BO$1)</f>
        <v>48</v>
      </c>
      <c r="BP175" s="27">
        <f>BO175-BP55+COUNTIFS(LIST!$A:$A,REPORT!$B$170,LIST!$F:$F,REPORT!$B175,LIST!$B:$B,REPORT!BP$1)</f>
        <v>48</v>
      </c>
      <c r="BQ175" s="27">
        <f>BP175-BQ55+COUNTIFS(LIST!$A:$A,REPORT!$B$170,LIST!$F:$F,REPORT!$B175,LIST!$B:$B,REPORT!BQ$1)</f>
        <v>48</v>
      </c>
      <c r="BR175" s="27">
        <f>BQ175-BR55+COUNTIFS(LIST!$A:$A,REPORT!$B$170,LIST!$F:$F,REPORT!$B175,LIST!$B:$B,REPORT!BR$1)</f>
        <v>47</v>
      </c>
      <c r="BS175" s="27">
        <f>BR175-BS55+COUNTIFS(LIST!$A:$A,REPORT!$B$170,LIST!$F:$F,REPORT!$B175,LIST!$B:$B,REPORT!BS$1)</f>
        <v>46</v>
      </c>
      <c r="BT175" s="27">
        <f>BS175-BT55+COUNTIFS(LIST!$A:$A,REPORT!$B$170,LIST!$F:$F,REPORT!$B175,LIST!$B:$B,REPORT!BT$1)</f>
        <v>62</v>
      </c>
      <c r="BU175" s="27">
        <f>BT175-BU55+COUNTIFS(LIST!$A:$A,REPORT!$B$170,LIST!$F:$F,REPORT!$B175,LIST!$B:$B,REPORT!BU$1)</f>
        <v>61</v>
      </c>
      <c r="BV175" s="27">
        <f>BU175-BV55+COUNTIFS(LIST!$A:$A,REPORT!$B$170,LIST!$F:$F,REPORT!$B175,LIST!$B:$B,REPORT!BV$1)</f>
        <v>61</v>
      </c>
      <c r="BW175" s="27">
        <f>BV175-BW55+COUNTIFS(LIST!$A:$A,REPORT!$B$170,LIST!$F:$F,REPORT!$B175,LIST!$B:$B,REPORT!BW$1)</f>
        <v>60</v>
      </c>
      <c r="BX175" s="27">
        <f>BW175-BX55+COUNTIFS(LIST!$A:$A,REPORT!$B$170,LIST!$F:$F,REPORT!$B175,LIST!$B:$B,REPORT!BX$1)</f>
        <v>58</v>
      </c>
      <c r="BY175" s="27">
        <f>BX175-BY55+COUNTIFS(LIST!$A:$A,REPORT!$B$170,LIST!$F:$F,REPORT!$B175,LIST!$B:$B,REPORT!BY$1)</f>
        <v>57</v>
      </c>
      <c r="BZ175" s="27">
        <f>BY175-BZ55+COUNTIFS(LIST!$A:$A,REPORT!$B$170,LIST!$F:$F,REPORT!$B175,LIST!$B:$B,REPORT!BZ$1)</f>
        <v>57</v>
      </c>
      <c r="CA175" s="27">
        <f>BZ175-CA55+COUNTIFS(LIST!$A:$A,REPORT!$B$170,LIST!$F:$F,REPORT!$B175,LIST!$B:$B,REPORT!CA$1)</f>
        <v>57</v>
      </c>
      <c r="CB175" s="27">
        <f>CA175-CB55+COUNTIFS(LIST!$A:$A,REPORT!$B$170,LIST!$F:$F,REPORT!$B175,LIST!$B:$B,REPORT!CB$1)</f>
        <v>54</v>
      </c>
      <c r="CC175" s="27">
        <f>CB175-CC55+COUNTIFS(LIST!$A:$A,REPORT!$B$170,LIST!$F:$F,REPORT!$B175,LIST!$B:$B,REPORT!CC$1)</f>
        <v>54</v>
      </c>
    </row>
    <row r="176" spans="1:81" x14ac:dyDescent="0.3">
      <c r="A176" s="18" t="s">
        <v>1679</v>
      </c>
      <c r="B176" s="18" t="s">
        <v>418</v>
      </c>
      <c r="C176" s="11">
        <f t="shared" ref="C176:L176" si="269">SUM(C177:C181)</f>
        <v>617</v>
      </c>
      <c r="D176" s="11">
        <f t="shared" si="269"/>
        <v>0</v>
      </c>
      <c r="E176" s="11">
        <f t="shared" si="269"/>
        <v>0</v>
      </c>
      <c r="F176" s="11">
        <f t="shared" si="269"/>
        <v>163</v>
      </c>
      <c r="G176" s="11">
        <f t="shared" si="269"/>
        <v>82</v>
      </c>
      <c r="H176" s="11">
        <f t="shared" si="269"/>
        <v>257</v>
      </c>
      <c r="I176" s="11">
        <f t="shared" si="269"/>
        <v>115</v>
      </c>
      <c r="J176" s="11">
        <f t="shared" si="269"/>
        <v>109</v>
      </c>
      <c r="K176" s="11">
        <f t="shared" si="269"/>
        <v>171</v>
      </c>
      <c r="L176" s="11">
        <f t="shared" si="269"/>
        <v>0</v>
      </c>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f t="shared" ref="AP176:CA176" si="270">SUM(AP177:AP181)</f>
        <v>54</v>
      </c>
      <c r="AQ176" s="10">
        <f t="shared" si="270"/>
        <v>46</v>
      </c>
      <c r="AR176" s="10">
        <f t="shared" si="270"/>
        <v>45</v>
      </c>
      <c r="AS176" s="10">
        <f t="shared" si="270"/>
        <v>41</v>
      </c>
      <c r="AT176" s="10">
        <f t="shared" si="270"/>
        <v>34</v>
      </c>
      <c r="AU176" s="10">
        <f t="shared" si="270"/>
        <v>67</v>
      </c>
      <c r="AV176" s="10">
        <f t="shared" si="270"/>
        <v>63</v>
      </c>
      <c r="AW176" s="10">
        <f t="shared" si="270"/>
        <v>56</v>
      </c>
      <c r="AX176" s="10">
        <f t="shared" si="270"/>
        <v>75</v>
      </c>
      <c r="AY176" s="10">
        <f t="shared" si="270"/>
        <v>68</v>
      </c>
      <c r="AZ176" s="10">
        <f t="shared" si="270"/>
        <v>57</v>
      </c>
      <c r="BA176" s="10">
        <f t="shared" si="270"/>
        <v>50</v>
      </c>
      <c r="BB176" s="10">
        <f t="shared" si="270"/>
        <v>42</v>
      </c>
      <c r="BC176" s="10">
        <f t="shared" si="270"/>
        <v>53</v>
      </c>
      <c r="BD176" s="10">
        <f t="shared" si="270"/>
        <v>51</v>
      </c>
      <c r="BE176" s="10">
        <f t="shared" si="270"/>
        <v>170</v>
      </c>
      <c r="BF176" s="10">
        <f t="shared" si="270"/>
        <v>160</v>
      </c>
      <c r="BG176" s="10">
        <f t="shared" si="270"/>
        <v>149</v>
      </c>
      <c r="BH176" s="10">
        <f t="shared" si="270"/>
        <v>133</v>
      </c>
      <c r="BI176" s="10">
        <f t="shared" si="270"/>
        <v>121</v>
      </c>
      <c r="BJ176" s="10">
        <f t="shared" si="270"/>
        <v>112</v>
      </c>
      <c r="BK176" s="10">
        <f t="shared" si="270"/>
        <v>97</v>
      </c>
      <c r="BL176" s="10">
        <f t="shared" si="270"/>
        <v>94</v>
      </c>
      <c r="BM176" s="10">
        <f t="shared" si="270"/>
        <v>189</v>
      </c>
      <c r="BN176" s="10">
        <f t="shared" si="270"/>
        <v>180</v>
      </c>
      <c r="BO176" s="10">
        <f t="shared" si="270"/>
        <v>164</v>
      </c>
      <c r="BP176" s="10">
        <f t="shared" si="270"/>
        <v>158</v>
      </c>
      <c r="BQ176" s="10">
        <f t="shared" si="270"/>
        <v>147</v>
      </c>
      <c r="BR176" s="10">
        <f t="shared" si="270"/>
        <v>235</v>
      </c>
      <c r="BS176" s="10">
        <f t="shared" si="270"/>
        <v>227</v>
      </c>
      <c r="BT176" s="10">
        <f t="shared" si="270"/>
        <v>217</v>
      </c>
      <c r="BU176" s="10">
        <f t="shared" si="270"/>
        <v>212</v>
      </c>
      <c r="BV176" s="10">
        <f t="shared" si="270"/>
        <v>202</v>
      </c>
      <c r="BW176" s="10">
        <f t="shared" si="270"/>
        <v>192</v>
      </c>
      <c r="BX176" s="10">
        <f t="shared" si="270"/>
        <v>179</v>
      </c>
      <c r="BY176" s="10">
        <f t="shared" si="270"/>
        <v>164</v>
      </c>
      <c r="BZ176" s="10">
        <f t="shared" si="270"/>
        <v>150</v>
      </c>
      <c r="CA176" s="10">
        <f t="shared" si="270"/>
        <v>179</v>
      </c>
      <c r="CB176" s="10">
        <f t="shared" ref="CB176:CC176" si="271">SUM(CB177:CB181)</f>
        <v>153</v>
      </c>
      <c r="CC176" s="10">
        <f t="shared" si="271"/>
        <v>171</v>
      </c>
    </row>
    <row r="177" spans="1:81" x14ac:dyDescent="0.3">
      <c r="A177" s="19" t="s">
        <v>1679</v>
      </c>
      <c r="B177" s="19" t="s">
        <v>412</v>
      </c>
      <c r="C177" s="12">
        <f>G177+H177+I177+F177+E177+D177</f>
        <v>569</v>
      </c>
      <c r="D177" s="12">
        <f>SUM(M177:Q177)</f>
        <v>0</v>
      </c>
      <c r="E177" s="12">
        <f>SUM(R177:AC177)</f>
        <v>0</v>
      </c>
      <c r="F177" s="12">
        <f>SUM(AD177:AO177)</f>
        <v>115</v>
      </c>
      <c r="G177" s="12">
        <f>COUNTIFS(LIST!$A:$A,REPORT!$B$176,LIST!$C:$C,REPORT!G$1,LIST!$F:$F,REPORT!$B177)</f>
        <v>82</v>
      </c>
      <c r="H177" s="12">
        <f>COUNTIFS(LIST!$A:$A,REPORT!$B$176,LIST!$C:$C,REPORT!H$1,LIST!$F:$F,REPORT!$B177)</f>
        <v>257</v>
      </c>
      <c r="I177" s="12">
        <f>COUNTIFS(LIST!$A:$A,REPORT!$B$176,LIST!$C:$C,REPORT!I$1,LIST!$F:$F,REPORT!$B177)</f>
        <v>115</v>
      </c>
      <c r="J177" s="12">
        <f>COUNTIFS(LIST!$A:$A,REPORT!$B$176,LIST!$C:$C,REPORT!J$1,LIST!$F:$F,REPORT!$B177)</f>
        <v>102</v>
      </c>
      <c r="K177" s="12" cm="1">
        <f t="array" ref="K177">INDEX(AP177:ABH177,1,COUNTA(AP177:ABH177))</f>
        <v>146</v>
      </c>
      <c r="L177" s="12">
        <f>COUNTIFS(LIST!$A:$A,REPORT!$B$56,LIST!$F:$F,REPORT!$B177,LIST!$B:$B,"&lt;"&amp;$A$1)</f>
        <v>0</v>
      </c>
      <c r="M177" s="59">
        <f>L177-M57+COUNTIFS(LIST!$A:$A,REPORT!$B$176,LIST!$F:$F,REPORT!$B177,LIST!$B:$B,REPORT!M$1)</f>
        <v>0</v>
      </c>
      <c r="N177" s="59">
        <f>M177-N57+COUNTIFS(LIST!$A:$A,REPORT!$B$176,LIST!$F:$F,REPORT!$B177,LIST!$B:$B,REPORT!N$1)</f>
        <v>0</v>
      </c>
      <c r="O177" s="59">
        <f>N177-O57+COUNTIFS(LIST!$A:$A,REPORT!$B$176,LIST!$F:$F,REPORT!$B177,LIST!$B:$B,REPORT!O$1)</f>
        <v>0</v>
      </c>
      <c r="P177" s="59">
        <f>O177-P57+COUNTIFS(LIST!$A:$A,REPORT!$B$176,LIST!$F:$F,REPORT!$B177,LIST!$B:$B,REPORT!P$1)</f>
        <v>0</v>
      </c>
      <c r="Q177" s="59">
        <f>P177-Q57+COUNTIFS(LIST!$A:$A,REPORT!$B$176,LIST!$F:$F,REPORT!$B177,LIST!$B:$B,REPORT!Q$1)</f>
        <v>0</v>
      </c>
      <c r="R177" s="59">
        <f>Q177-R57+COUNTIFS(LIST!$A:$A,REPORT!$B$176,LIST!$F:$F,REPORT!$B177,LIST!$B:$B,REPORT!R$1)</f>
        <v>0</v>
      </c>
      <c r="S177" s="59">
        <f>R177-S57+COUNTIFS(LIST!$A:$A,REPORT!$B$176,LIST!$F:$F,REPORT!$B177,LIST!$B:$B,REPORT!S$1)</f>
        <v>0</v>
      </c>
      <c r="T177" s="59">
        <f>S177-T57+COUNTIFS(LIST!$A:$A,REPORT!$B$176,LIST!$F:$F,REPORT!$B177,LIST!$B:$B,REPORT!T$1)</f>
        <v>0</v>
      </c>
      <c r="U177" s="59">
        <f>T177-U57+COUNTIFS(LIST!$A:$A,REPORT!$B$176,LIST!$F:$F,REPORT!$B177,LIST!$B:$B,REPORT!U$1)</f>
        <v>0</v>
      </c>
      <c r="V177" s="59">
        <f>U177-V57+COUNTIFS(LIST!$A:$A,REPORT!$B$176,LIST!$F:$F,REPORT!$B177,LIST!$B:$B,REPORT!V$1)</f>
        <v>0</v>
      </c>
      <c r="W177" s="59">
        <f>V177-W57+COUNTIFS(LIST!$A:$A,REPORT!$B$176,LIST!$F:$F,REPORT!$B177,LIST!$B:$B,REPORT!W$1)</f>
        <v>0</v>
      </c>
      <c r="X177" s="59">
        <f>W177-X57+COUNTIFS(LIST!$A:$A,REPORT!$B$176,LIST!$F:$F,REPORT!$B177,LIST!$B:$B,REPORT!X$1)</f>
        <v>0</v>
      </c>
      <c r="Y177" s="59">
        <f>X177-Y57+COUNTIFS(LIST!$A:$A,REPORT!$B$176,LIST!$F:$F,REPORT!$B177,LIST!$B:$B,REPORT!Y$1)</f>
        <v>0</v>
      </c>
      <c r="Z177" s="59">
        <f>Y177-Z57+COUNTIFS(LIST!$A:$A,REPORT!$B$176,LIST!$F:$F,REPORT!$B177,LIST!$B:$B,REPORT!Z$1)</f>
        <v>0</v>
      </c>
      <c r="AA177" s="59">
        <f>Z177-AA57+COUNTIFS(LIST!$A:$A,REPORT!$B$176,LIST!$F:$F,REPORT!$B177,LIST!$B:$B,REPORT!AA$1)</f>
        <v>0</v>
      </c>
      <c r="AB177" s="59">
        <f>AA177-AB57+COUNTIFS(LIST!$A:$A,REPORT!$B$176,LIST!$F:$F,REPORT!$B177,LIST!$B:$B,REPORT!AB$1)</f>
        <v>0</v>
      </c>
      <c r="AC177" s="59">
        <f>AB177-AC57+COUNTIFS(LIST!$A:$A,REPORT!$B$176,LIST!$F:$F,REPORT!$B177,LIST!$B:$B,REPORT!AC$1)</f>
        <v>0</v>
      </c>
      <c r="AD177" s="59">
        <f>AC177-AD57+COUNTIFS(LIST!$A:$A,REPORT!$B$176,LIST!$F:$F,REPORT!$B177,LIST!$B:$B,REPORT!AD$1)</f>
        <v>0</v>
      </c>
      <c r="AE177" s="59">
        <f>AD177-AE57+COUNTIFS(LIST!$A:$A,REPORT!$B$176,LIST!$F:$F,REPORT!$B177,LIST!$B:$B,REPORT!AE$1)</f>
        <v>0</v>
      </c>
      <c r="AF177" s="59">
        <f>AE177-AF57+COUNTIFS(LIST!$A:$A,REPORT!$B$176,LIST!$F:$F,REPORT!$B177,LIST!$B:$B,REPORT!AF$1)</f>
        <v>0</v>
      </c>
      <c r="AG177" s="59">
        <f>AF177-AG57+COUNTIFS(LIST!$A:$A,REPORT!$B$176,LIST!$F:$F,REPORT!$B177,LIST!$B:$B,REPORT!AG$1)</f>
        <v>0</v>
      </c>
      <c r="AH177" s="59">
        <f>AG177-AH57+COUNTIFS(LIST!$A:$A,REPORT!$B$176,LIST!$F:$F,REPORT!$B177,LIST!$B:$B,REPORT!AH$1)</f>
        <v>0</v>
      </c>
      <c r="AI177" s="59">
        <f>AH177-AI57+COUNTIFS(LIST!$A:$A,REPORT!$B$176,LIST!$F:$F,REPORT!$B177,LIST!$B:$B,REPORT!AI$1)</f>
        <v>32</v>
      </c>
      <c r="AJ177" s="59">
        <f>AI177-AJ57+COUNTIFS(LIST!$A:$A,REPORT!$B$176,LIST!$F:$F,REPORT!$B177,LIST!$B:$B,REPORT!AJ$1)</f>
        <v>24</v>
      </c>
      <c r="AK177" s="59">
        <f>AJ177-AK57+COUNTIFS(LIST!$A:$A,REPORT!$B$176,LIST!$F:$F,REPORT!$B177,LIST!$B:$B,REPORT!AK$1)</f>
        <v>13</v>
      </c>
      <c r="AL177" s="59">
        <f>AK177-AL57+COUNTIFS(LIST!$A:$A,REPORT!$B$176,LIST!$F:$F,REPORT!$B177,LIST!$B:$B,REPORT!AL$1)</f>
        <v>17</v>
      </c>
      <c r="AM177" s="59">
        <f>AL177-AM57+COUNTIFS(LIST!$A:$A,REPORT!$B$176,LIST!$F:$F,REPORT!$B177,LIST!$B:$B,REPORT!AM$1)</f>
        <v>9</v>
      </c>
      <c r="AN177" s="59">
        <f>AM177-AN57+COUNTIFS(LIST!$A:$A,REPORT!$B$176,LIST!$F:$F,REPORT!$B177,LIST!$B:$B,REPORT!AN$1)</f>
        <v>4</v>
      </c>
      <c r="AO177" s="59">
        <f>AN177-AO57+COUNTIFS(LIST!$A:$A,REPORT!$B$176,LIST!$F:$F,REPORT!$B177,LIST!$B:$B,REPORT!AO$1)</f>
        <v>16</v>
      </c>
      <c r="AP177" s="59">
        <f>AO177-AP57+COUNTIFS(LIST!$A:$A,REPORT!$B$176,LIST!$F:$F,REPORT!$B177,LIST!$B:$B,REPORT!AP$1)</f>
        <v>6</v>
      </c>
      <c r="AQ177" s="59">
        <f>AP177-AQ57+COUNTIFS(LIST!$A:$A,REPORT!$B$176,LIST!$F:$F,REPORT!$B177,LIST!$B:$B,REPORT!AQ$1)</f>
        <v>-2</v>
      </c>
      <c r="AR177" s="59">
        <f>AQ177-AR57+COUNTIFS(LIST!$A:$A,REPORT!$B$176,LIST!$F:$F,REPORT!$B177,LIST!$B:$B,REPORT!AR$1)</f>
        <v>-3</v>
      </c>
      <c r="AS177" s="59">
        <f>AR177-AS57+COUNTIFS(LIST!$A:$A,REPORT!$B$176,LIST!$F:$F,REPORT!$B177,LIST!$B:$B,REPORT!AS$1)</f>
        <v>-4</v>
      </c>
      <c r="AT177" s="59">
        <f>AS177-AT57+COUNTIFS(LIST!$A:$A,REPORT!$B$176,LIST!$F:$F,REPORT!$B177,LIST!$B:$B,REPORT!AT$1)</f>
        <v>-4</v>
      </c>
      <c r="AU177" s="59">
        <f>AT177-AU57+COUNTIFS(LIST!$A:$A,REPORT!$B$176,LIST!$F:$F,REPORT!$B177,LIST!$B:$B,REPORT!AU$1)</f>
        <v>30</v>
      </c>
      <c r="AV177" s="59">
        <f>AU177-AV57+COUNTIFS(LIST!$A:$A,REPORT!$B$176,LIST!$F:$F,REPORT!$B177,LIST!$B:$B,REPORT!AV$1)</f>
        <v>26</v>
      </c>
      <c r="AW177" s="59">
        <f>AV177-AW57+COUNTIFS(LIST!$A:$A,REPORT!$B$176,LIST!$F:$F,REPORT!$B177,LIST!$B:$B,REPORT!AW$1)</f>
        <v>21</v>
      </c>
      <c r="AX177" s="59">
        <f>AW177-AX57+COUNTIFS(LIST!$A:$A,REPORT!$B$176,LIST!$F:$F,REPORT!$B177,LIST!$B:$B,REPORT!AX$1)</f>
        <v>42</v>
      </c>
      <c r="AY177" s="59">
        <f>AX177-AY57+COUNTIFS(LIST!$A:$A,REPORT!$B$176,LIST!$F:$F,REPORT!$B177,LIST!$B:$B,REPORT!AY$1)</f>
        <v>36</v>
      </c>
      <c r="AZ177" s="59">
        <f>AY177-AZ57+COUNTIFS(LIST!$A:$A,REPORT!$B$176,LIST!$F:$F,REPORT!$B177,LIST!$B:$B,REPORT!AZ$1)</f>
        <v>25</v>
      </c>
      <c r="BA177" s="59">
        <f>AZ177-BA57+COUNTIFS(LIST!$A:$A,REPORT!$B$176,LIST!$F:$F,REPORT!$B177,LIST!$B:$B,REPORT!BA$1)</f>
        <v>18</v>
      </c>
      <c r="BB177" s="59">
        <f>BA177-BB57+COUNTIFS(LIST!$A:$A,REPORT!$B$176,LIST!$F:$F,REPORT!$B177,LIST!$B:$B,REPORT!BB$1)</f>
        <v>12</v>
      </c>
      <c r="BC177" s="59">
        <f>BB177-BC57+COUNTIFS(LIST!$A:$A,REPORT!$B$176,LIST!$F:$F,REPORT!$B177,LIST!$B:$B,REPORT!BC$1)</f>
        <v>23</v>
      </c>
      <c r="BD177" s="59">
        <f>BC177-BD57+COUNTIFS(LIST!$A:$A,REPORT!$B$176,LIST!$F:$F,REPORT!$B177,LIST!$B:$B,REPORT!BD$1)</f>
        <v>21</v>
      </c>
      <c r="BE177" s="59">
        <f>BD177-BE57+COUNTIFS(LIST!$A:$A,REPORT!$B$176,LIST!$F:$F,REPORT!$B177,LIST!$B:$B,REPORT!BE$1)</f>
        <v>143</v>
      </c>
      <c r="BF177" s="59">
        <f>BE177-BF57+COUNTIFS(LIST!$A:$A,REPORT!$B$176,LIST!$F:$F,REPORT!$B177,LIST!$B:$B,REPORT!BF$1)</f>
        <v>137</v>
      </c>
      <c r="BG177" s="59">
        <f>BF177-BG57+COUNTIFS(LIST!$A:$A,REPORT!$B$176,LIST!$F:$F,REPORT!$B177,LIST!$B:$B,REPORT!BG$1)</f>
        <v>130</v>
      </c>
      <c r="BH177" s="59">
        <f>BG177-BH57+COUNTIFS(LIST!$A:$A,REPORT!$B$176,LIST!$F:$F,REPORT!$B177,LIST!$B:$B,REPORT!BH$1)</f>
        <v>114</v>
      </c>
      <c r="BI177" s="59">
        <f>BH177-BI57+COUNTIFS(LIST!$A:$A,REPORT!$B$176,LIST!$F:$F,REPORT!$B177,LIST!$B:$B,REPORT!BI$1)</f>
        <v>102</v>
      </c>
      <c r="BJ177" s="59">
        <f>BI177-BJ57+COUNTIFS(LIST!$A:$A,REPORT!$B$176,LIST!$F:$F,REPORT!$B177,LIST!$B:$B,REPORT!BJ$1)</f>
        <v>93</v>
      </c>
      <c r="BK177" s="59">
        <f>BJ177-BK57+COUNTIFS(LIST!$A:$A,REPORT!$B$176,LIST!$F:$F,REPORT!$B177,LIST!$B:$B,REPORT!BK$1)</f>
        <v>78</v>
      </c>
      <c r="BL177" s="59">
        <f>BK177-BL57+COUNTIFS(LIST!$A:$A,REPORT!$B$176,LIST!$F:$F,REPORT!$B177,LIST!$B:$B,REPORT!BL$1)</f>
        <v>75</v>
      </c>
      <c r="BM177" s="59">
        <f>BL177-BM57+COUNTIFS(LIST!$A:$A,REPORT!$B$176,LIST!$F:$F,REPORT!$B177,LIST!$B:$B,REPORT!BM$1)</f>
        <v>170</v>
      </c>
      <c r="BN177" s="59">
        <f>BM177-BN57+COUNTIFS(LIST!$A:$A,REPORT!$B$176,LIST!$F:$F,REPORT!$B177,LIST!$B:$B,REPORT!BN$1)</f>
        <v>161</v>
      </c>
      <c r="BO177" s="59">
        <f>BN177-BO57+COUNTIFS(LIST!$A:$A,REPORT!$B$176,LIST!$F:$F,REPORT!$B177,LIST!$B:$B,REPORT!BO$1)</f>
        <v>145</v>
      </c>
      <c r="BP177" s="59">
        <f>BO177-BP57+COUNTIFS(LIST!$A:$A,REPORT!$B$176,LIST!$F:$F,REPORT!$B177,LIST!$B:$B,REPORT!BP$1)</f>
        <v>140</v>
      </c>
      <c r="BQ177" s="59">
        <f>BP177-BQ57+COUNTIFS(LIST!$A:$A,REPORT!$B$176,LIST!$F:$F,REPORT!$B177,LIST!$B:$B,REPORT!BQ$1)</f>
        <v>129</v>
      </c>
      <c r="BR177" s="59">
        <f>BQ177-BR57+COUNTIFS(LIST!$A:$A,REPORT!$B$176,LIST!$F:$F,REPORT!$B177,LIST!$B:$B,REPORT!BR$1)</f>
        <v>217</v>
      </c>
      <c r="BS177" s="59">
        <f>BR177-BS57+COUNTIFS(LIST!$A:$A,REPORT!$B$176,LIST!$F:$F,REPORT!$B177,LIST!$B:$B,REPORT!BS$1)</f>
        <v>209</v>
      </c>
      <c r="BT177" s="59">
        <f>BS177-BT57+COUNTIFS(LIST!$A:$A,REPORT!$B$176,LIST!$F:$F,REPORT!$B177,LIST!$B:$B,REPORT!BT$1)</f>
        <v>199</v>
      </c>
      <c r="BU177" s="59">
        <f>BT177-BU57+COUNTIFS(LIST!$A:$A,REPORT!$B$176,LIST!$F:$F,REPORT!$B177,LIST!$B:$B,REPORT!BU$1)</f>
        <v>194</v>
      </c>
      <c r="BV177" s="59">
        <f>BU177-BV57+COUNTIFS(LIST!$A:$A,REPORT!$B$176,LIST!$F:$F,REPORT!$B177,LIST!$B:$B,REPORT!BV$1)</f>
        <v>184</v>
      </c>
      <c r="BW177" s="59">
        <f>BV177-BW57+COUNTIFS(LIST!$A:$A,REPORT!$B$176,LIST!$F:$F,REPORT!$B177,LIST!$B:$B,REPORT!BW$1)</f>
        <v>174</v>
      </c>
      <c r="BX177" s="59">
        <f>BW177-BX57+COUNTIFS(LIST!$A:$A,REPORT!$B$176,LIST!$F:$F,REPORT!$B177,LIST!$B:$B,REPORT!BX$1)</f>
        <v>161</v>
      </c>
      <c r="BY177" s="59">
        <f>BX177-BY57+COUNTIFS(LIST!$A:$A,REPORT!$B$176,LIST!$F:$F,REPORT!$B177,LIST!$B:$B,REPORT!BY$1)</f>
        <v>146</v>
      </c>
      <c r="BZ177" s="59">
        <f>BY177-BZ57+COUNTIFS(LIST!$A:$A,REPORT!$B$176,LIST!$F:$F,REPORT!$B177,LIST!$B:$B,REPORT!BZ$1)</f>
        <v>132</v>
      </c>
      <c r="CA177" s="59">
        <f>BZ177-CA57+COUNTIFS(LIST!$A:$A,REPORT!$B$176,LIST!$F:$F,REPORT!$B177,LIST!$B:$B,REPORT!CA$1)</f>
        <v>157</v>
      </c>
      <c r="CB177" s="59">
        <f>CA177-CB57+COUNTIFS(LIST!$A:$A,REPORT!$B$176,LIST!$F:$F,REPORT!$B177,LIST!$B:$B,REPORT!CB$1)</f>
        <v>131</v>
      </c>
      <c r="CC177" s="59">
        <f>CB177-CC57+COUNTIFS(LIST!$A:$A,REPORT!$B$176,LIST!$F:$F,REPORT!$B177,LIST!$B:$B,REPORT!CC$1)</f>
        <v>146</v>
      </c>
    </row>
    <row r="178" spans="1:81" x14ac:dyDescent="0.3">
      <c r="A178" s="19" t="s">
        <v>1679</v>
      </c>
      <c r="B178" s="19" t="s">
        <v>421</v>
      </c>
      <c r="C178" s="12">
        <f>G178+H178+I178+F178+E178+D178</f>
        <v>0</v>
      </c>
      <c r="D178" s="12">
        <f>SUM(M178:Q178)</f>
        <v>0</v>
      </c>
      <c r="E178" s="12">
        <f>SUM(R178:AC178)</f>
        <v>0</v>
      </c>
      <c r="F178" s="12">
        <f>SUM(AD178:AO178)</f>
        <v>0</v>
      </c>
      <c r="G178" s="12">
        <f>COUNTIFS(LIST!$A:$A,REPORT!$B$176,LIST!$C:$C,REPORT!G$1,LIST!$F:$F,REPORT!$B178)</f>
        <v>0</v>
      </c>
      <c r="H178" s="12">
        <f>COUNTIFS(LIST!$A:$A,REPORT!$B$176,LIST!$C:$C,REPORT!H$1,LIST!$F:$F,REPORT!$B178)</f>
        <v>0</v>
      </c>
      <c r="I178" s="12">
        <f>COUNTIFS(LIST!$A:$A,REPORT!$B$176,LIST!$C:$C,REPORT!I$1,LIST!$F:$F,REPORT!$B178)</f>
        <v>0</v>
      </c>
      <c r="J178" s="12">
        <f>COUNTIFS(LIST!$A:$A,REPORT!$B$176,LIST!$C:$C,REPORT!J$1,LIST!$F:$F,REPORT!$B178)</f>
        <v>7</v>
      </c>
      <c r="K178" s="12" cm="1">
        <f t="array" ref="K178">INDEX(AP178:ABH178,1,COUNTA(AP178:ABH178))</f>
        <v>7</v>
      </c>
      <c r="L178" s="12">
        <f>COUNTIFS(LIST!$A:$A,REPORT!$B$56,LIST!$F:$F,REPORT!$B178,LIST!$B:$B,"&lt;"&amp;$A$1)</f>
        <v>0</v>
      </c>
      <c r="M178" s="27">
        <f>L178-M58+COUNTIFS(LIST!$A:$A,REPORT!$B$176,LIST!$F:$F,REPORT!$B178,LIST!$B:$B,REPORT!M$1)</f>
        <v>0</v>
      </c>
      <c r="N178" s="27">
        <f>M178-N58+COUNTIFS(LIST!$A:$A,REPORT!$B$176,LIST!$F:$F,REPORT!$B178,LIST!$B:$B,REPORT!N$1)</f>
        <v>0</v>
      </c>
      <c r="O178" s="27">
        <f>N178-O58+COUNTIFS(LIST!$A:$A,REPORT!$B$176,LIST!$F:$F,REPORT!$B178,LIST!$B:$B,REPORT!O$1)</f>
        <v>0</v>
      </c>
      <c r="P178" s="27">
        <f>O178-P58+COUNTIFS(LIST!$A:$A,REPORT!$B$176,LIST!$F:$F,REPORT!$B178,LIST!$B:$B,REPORT!P$1)</f>
        <v>0</v>
      </c>
      <c r="Q178" s="27">
        <f>P178-Q58+COUNTIFS(LIST!$A:$A,REPORT!$B$176,LIST!$F:$F,REPORT!$B178,LIST!$B:$B,REPORT!Q$1)</f>
        <v>0</v>
      </c>
      <c r="R178" s="27">
        <f>Q178-R58+COUNTIFS(LIST!$A:$A,REPORT!$B$176,LIST!$F:$F,REPORT!$B178,LIST!$B:$B,REPORT!R$1)</f>
        <v>0</v>
      </c>
      <c r="S178" s="27">
        <f>R178-S58+COUNTIFS(LIST!$A:$A,REPORT!$B$176,LIST!$F:$F,REPORT!$B178,LIST!$B:$B,REPORT!S$1)</f>
        <v>0</v>
      </c>
      <c r="T178" s="27">
        <f>S178-T58+COUNTIFS(LIST!$A:$A,REPORT!$B$176,LIST!$F:$F,REPORT!$B178,LIST!$B:$B,REPORT!T$1)</f>
        <v>0</v>
      </c>
      <c r="U178" s="27">
        <f>T178-U58+COUNTIFS(LIST!$A:$A,REPORT!$B$176,LIST!$F:$F,REPORT!$B178,LIST!$B:$B,REPORT!U$1)</f>
        <v>0</v>
      </c>
      <c r="V178" s="27">
        <f>U178-V58+COUNTIFS(LIST!$A:$A,REPORT!$B$176,LIST!$F:$F,REPORT!$B178,LIST!$B:$B,REPORT!V$1)</f>
        <v>0</v>
      </c>
      <c r="W178" s="27">
        <f>V178-W58+COUNTIFS(LIST!$A:$A,REPORT!$B$176,LIST!$F:$F,REPORT!$B178,LIST!$B:$B,REPORT!W$1)</f>
        <v>0</v>
      </c>
      <c r="X178" s="27">
        <f>W178-X58+COUNTIFS(LIST!$A:$A,REPORT!$B$176,LIST!$F:$F,REPORT!$B178,LIST!$B:$B,REPORT!X$1)</f>
        <v>0</v>
      </c>
      <c r="Y178" s="27">
        <f>X178-Y58+COUNTIFS(LIST!$A:$A,REPORT!$B$176,LIST!$F:$F,REPORT!$B178,LIST!$B:$B,REPORT!Y$1)</f>
        <v>0</v>
      </c>
      <c r="Z178" s="27">
        <f>Y178-Z58+COUNTIFS(LIST!$A:$A,REPORT!$B$176,LIST!$F:$F,REPORT!$B178,LIST!$B:$B,REPORT!Z$1)</f>
        <v>0</v>
      </c>
      <c r="AA178" s="27">
        <f>Z178-AA58+COUNTIFS(LIST!$A:$A,REPORT!$B$176,LIST!$F:$F,REPORT!$B178,LIST!$B:$B,REPORT!AA$1)</f>
        <v>0</v>
      </c>
      <c r="AB178" s="27">
        <f>AA178-AB58+COUNTIFS(LIST!$A:$A,REPORT!$B$176,LIST!$F:$F,REPORT!$B178,LIST!$B:$B,REPORT!AB$1)</f>
        <v>0</v>
      </c>
      <c r="AC178" s="27">
        <f>AB178-AC58+COUNTIFS(LIST!$A:$A,REPORT!$B$176,LIST!$F:$F,REPORT!$B178,LIST!$B:$B,REPORT!AC$1)</f>
        <v>0</v>
      </c>
      <c r="AD178" s="27">
        <f>AC178-AD58+COUNTIFS(LIST!$A:$A,REPORT!$B$176,LIST!$F:$F,REPORT!$B178,LIST!$B:$B,REPORT!AD$1)</f>
        <v>0</v>
      </c>
      <c r="AE178" s="27">
        <f>AD178-AE58+COUNTIFS(LIST!$A:$A,REPORT!$B$176,LIST!$F:$F,REPORT!$B178,LIST!$B:$B,REPORT!AE$1)</f>
        <v>0</v>
      </c>
      <c r="AF178" s="27">
        <f>AE178-AF58+COUNTIFS(LIST!$A:$A,REPORT!$B$176,LIST!$F:$F,REPORT!$B178,LIST!$B:$B,REPORT!AF$1)</f>
        <v>0</v>
      </c>
      <c r="AG178" s="27">
        <f>AF178-AG58+COUNTIFS(LIST!$A:$A,REPORT!$B$176,LIST!$F:$F,REPORT!$B178,LIST!$B:$B,REPORT!AG$1)</f>
        <v>0</v>
      </c>
      <c r="AH178" s="27">
        <f>AG178-AH58+COUNTIFS(LIST!$A:$A,REPORT!$B$176,LIST!$F:$F,REPORT!$B178,LIST!$B:$B,REPORT!AH$1)</f>
        <v>0</v>
      </c>
      <c r="AI178" s="27">
        <f>AH178-AI58+COUNTIFS(LIST!$A:$A,REPORT!$B$176,LIST!$F:$F,REPORT!$B178,LIST!$B:$B,REPORT!AI$1)</f>
        <v>0</v>
      </c>
      <c r="AJ178" s="27">
        <f>AI178-AJ58+COUNTIFS(LIST!$A:$A,REPORT!$B$176,LIST!$F:$F,REPORT!$B178,LIST!$B:$B,REPORT!AJ$1)</f>
        <v>0</v>
      </c>
      <c r="AK178" s="27">
        <f>AJ178-AK58+COUNTIFS(LIST!$A:$A,REPORT!$B$176,LIST!$F:$F,REPORT!$B178,LIST!$B:$B,REPORT!AK$1)</f>
        <v>0</v>
      </c>
      <c r="AL178" s="27">
        <f>AK178-AL58+COUNTIFS(LIST!$A:$A,REPORT!$B$176,LIST!$F:$F,REPORT!$B178,LIST!$B:$B,REPORT!AL$1)</f>
        <v>0</v>
      </c>
      <c r="AM178" s="27">
        <f>AL178-AM58+COUNTIFS(LIST!$A:$A,REPORT!$B$176,LIST!$F:$F,REPORT!$B178,LIST!$B:$B,REPORT!AM$1)</f>
        <v>0</v>
      </c>
      <c r="AN178" s="27">
        <f>AM178-AN58+COUNTIFS(LIST!$A:$A,REPORT!$B$176,LIST!$F:$F,REPORT!$B178,LIST!$B:$B,REPORT!AN$1)</f>
        <v>0</v>
      </c>
      <c r="AO178" s="27">
        <f>AN178-AO58+COUNTIFS(LIST!$A:$A,REPORT!$B$176,LIST!$F:$F,REPORT!$B178,LIST!$B:$B,REPORT!AO$1)</f>
        <v>0</v>
      </c>
      <c r="AP178" s="27">
        <f>AO178-AP58+COUNTIFS(LIST!$A:$A,REPORT!$B$176,LIST!$F:$F,REPORT!$B178,LIST!$B:$B,REPORT!AP$1)</f>
        <v>0</v>
      </c>
      <c r="AQ178" s="27">
        <f>AP178-AQ58+COUNTIFS(LIST!$A:$A,REPORT!$B$176,LIST!$F:$F,REPORT!$B178,LIST!$B:$B,REPORT!AQ$1)</f>
        <v>0</v>
      </c>
      <c r="AR178" s="27">
        <f>AQ178-AR58+COUNTIFS(LIST!$A:$A,REPORT!$B$176,LIST!$F:$F,REPORT!$B178,LIST!$B:$B,REPORT!AR$1)</f>
        <v>0</v>
      </c>
      <c r="AS178" s="27">
        <f>AR178-AS58+COUNTIFS(LIST!$A:$A,REPORT!$B$176,LIST!$F:$F,REPORT!$B178,LIST!$B:$B,REPORT!AS$1)</f>
        <v>0</v>
      </c>
      <c r="AT178" s="27">
        <f>AS178-AT58+COUNTIFS(LIST!$A:$A,REPORT!$B$176,LIST!$F:$F,REPORT!$B178,LIST!$B:$B,REPORT!AT$1)</f>
        <v>0</v>
      </c>
      <c r="AU178" s="27">
        <f>AT178-AU58+COUNTIFS(LIST!$A:$A,REPORT!$B$176,LIST!$F:$F,REPORT!$B178,LIST!$B:$B,REPORT!AU$1)</f>
        <v>0</v>
      </c>
      <c r="AV178" s="27">
        <f>AU178-AV58+COUNTIFS(LIST!$A:$A,REPORT!$B$176,LIST!$F:$F,REPORT!$B178,LIST!$B:$B,REPORT!AV$1)</f>
        <v>0</v>
      </c>
      <c r="AW178" s="27">
        <f>AV178-AW58+COUNTIFS(LIST!$A:$A,REPORT!$B$176,LIST!$F:$F,REPORT!$B178,LIST!$B:$B,REPORT!AW$1)</f>
        <v>0</v>
      </c>
      <c r="AX178" s="27">
        <f>AW178-AX58+COUNTIFS(LIST!$A:$A,REPORT!$B$176,LIST!$F:$F,REPORT!$B178,LIST!$B:$B,REPORT!AX$1)</f>
        <v>0</v>
      </c>
      <c r="AY178" s="27">
        <f>AX178-AY58+COUNTIFS(LIST!$A:$A,REPORT!$B$176,LIST!$F:$F,REPORT!$B178,LIST!$B:$B,REPORT!AY$1)</f>
        <v>0</v>
      </c>
      <c r="AZ178" s="27">
        <f>AY178-AZ58+COUNTIFS(LIST!$A:$A,REPORT!$B$176,LIST!$F:$F,REPORT!$B178,LIST!$B:$B,REPORT!AZ$1)</f>
        <v>0</v>
      </c>
      <c r="BA178" s="27">
        <f>AZ178-BA58+COUNTIFS(LIST!$A:$A,REPORT!$B$176,LIST!$F:$F,REPORT!$B178,LIST!$B:$B,REPORT!BA$1)</f>
        <v>0</v>
      </c>
      <c r="BB178" s="27">
        <f>BA178-BB58+COUNTIFS(LIST!$A:$A,REPORT!$B$176,LIST!$F:$F,REPORT!$B178,LIST!$B:$B,REPORT!BB$1)</f>
        <v>0</v>
      </c>
      <c r="BC178" s="27">
        <f>BB178-BC58+COUNTIFS(LIST!$A:$A,REPORT!$B$176,LIST!$F:$F,REPORT!$B178,LIST!$B:$B,REPORT!BC$1)</f>
        <v>0</v>
      </c>
      <c r="BD178" s="27">
        <f>BC178-BD58+COUNTIFS(LIST!$A:$A,REPORT!$B$176,LIST!$F:$F,REPORT!$B178,LIST!$B:$B,REPORT!BD$1)</f>
        <v>0</v>
      </c>
      <c r="BE178" s="27">
        <f>BD178-BE58+COUNTIFS(LIST!$A:$A,REPORT!$B$176,LIST!$F:$F,REPORT!$B178,LIST!$B:$B,REPORT!BE$1)</f>
        <v>0</v>
      </c>
      <c r="BF178" s="27">
        <f>BE178-BF58+COUNTIFS(LIST!$A:$A,REPORT!$B$176,LIST!$F:$F,REPORT!$B178,LIST!$B:$B,REPORT!BF$1)</f>
        <v>0</v>
      </c>
      <c r="BG178" s="27">
        <f>BF178-BG58+COUNTIFS(LIST!$A:$A,REPORT!$B$176,LIST!$F:$F,REPORT!$B178,LIST!$B:$B,REPORT!BG$1)</f>
        <v>0</v>
      </c>
      <c r="BH178" s="27">
        <f>BG178-BH58+COUNTIFS(LIST!$A:$A,REPORT!$B$176,LIST!$F:$F,REPORT!$B178,LIST!$B:$B,REPORT!BH$1)</f>
        <v>0</v>
      </c>
      <c r="BI178" s="27">
        <f>BH178-BI58+COUNTIFS(LIST!$A:$A,REPORT!$B$176,LIST!$F:$F,REPORT!$B178,LIST!$B:$B,REPORT!BI$1)</f>
        <v>0</v>
      </c>
      <c r="BJ178" s="27">
        <f>BI178-BJ58+COUNTIFS(LIST!$A:$A,REPORT!$B$176,LIST!$F:$F,REPORT!$B178,LIST!$B:$B,REPORT!BJ$1)</f>
        <v>0</v>
      </c>
      <c r="BK178" s="27">
        <f>BJ178-BK58+COUNTIFS(LIST!$A:$A,REPORT!$B$176,LIST!$F:$F,REPORT!$B178,LIST!$B:$B,REPORT!BK$1)</f>
        <v>0</v>
      </c>
      <c r="BL178" s="27">
        <f>BK178-BL58+COUNTIFS(LIST!$A:$A,REPORT!$B$176,LIST!$F:$F,REPORT!$B178,LIST!$B:$B,REPORT!BL$1)</f>
        <v>0</v>
      </c>
      <c r="BM178" s="27">
        <f>BL178-BM58+COUNTIFS(LIST!$A:$A,REPORT!$B$176,LIST!$F:$F,REPORT!$B178,LIST!$B:$B,REPORT!BM$1)</f>
        <v>0</v>
      </c>
      <c r="BN178" s="27">
        <f>BM178-BN58+COUNTIFS(LIST!$A:$A,REPORT!$B$176,LIST!$F:$F,REPORT!$B178,LIST!$B:$B,REPORT!BN$1)</f>
        <v>0</v>
      </c>
      <c r="BO178" s="27">
        <f>BN178-BO58+COUNTIFS(LIST!$A:$A,REPORT!$B$176,LIST!$F:$F,REPORT!$B178,LIST!$B:$B,REPORT!BO$1)</f>
        <v>0</v>
      </c>
      <c r="BP178" s="27">
        <f>BO178-BP58+COUNTIFS(LIST!$A:$A,REPORT!$B$176,LIST!$F:$F,REPORT!$B178,LIST!$B:$B,REPORT!BP$1)</f>
        <v>0</v>
      </c>
      <c r="BQ178" s="27">
        <f>BP178-BQ58+COUNTIFS(LIST!$A:$A,REPORT!$B$176,LIST!$F:$F,REPORT!$B178,LIST!$B:$B,REPORT!BQ$1)</f>
        <v>0</v>
      </c>
      <c r="BR178" s="27">
        <f>BQ178-BR58+COUNTIFS(LIST!$A:$A,REPORT!$B$176,LIST!$F:$F,REPORT!$B178,LIST!$B:$B,REPORT!BR$1)</f>
        <v>0</v>
      </c>
      <c r="BS178" s="27">
        <f>BR178-BS58+COUNTIFS(LIST!$A:$A,REPORT!$B$176,LIST!$F:$F,REPORT!$B178,LIST!$B:$B,REPORT!BS$1)</f>
        <v>0</v>
      </c>
      <c r="BT178" s="27">
        <f>BS178-BT58+COUNTIFS(LIST!$A:$A,REPORT!$B$176,LIST!$F:$F,REPORT!$B178,LIST!$B:$B,REPORT!BT$1)</f>
        <v>0</v>
      </c>
      <c r="BU178" s="27">
        <f>BT178-BU58+COUNTIFS(LIST!$A:$A,REPORT!$B$176,LIST!$F:$F,REPORT!$B178,LIST!$B:$B,REPORT!BU$1)</f>
        <v>0</v>
      </c>
      <c r="BV178" s="27">
        <f>BU178-BV58+COUNTIFS(LIST!$A:$A,REPORT!$B$176,LIST!$F:$F,REPORT!$B178,LIST!$B:$B,REPORT!BV$1)</f>
        <v>0</v>
      </c>
      <c r="BW178" s="27">
        <f>BV178-BW58+COUNTIFS(LIST!$A:$A,REPORT!$B$176,LIST!$F:$F,REPORT!$B178,LIST!$B:$B,REPORT!BW$1)</f>
        <v>0</v>
      </c>
      <c r="BX178" s="27">
        <f>BW178-BX58+COUNTIFS(LIST!$A:$A,REPORT!$B$176,LIST!$F:$F,REPORT!$B178,LIST!$B:$B,REPORT!BX$1)</f>
        <v>0</v>
      </c>
      <c r="BY178" s="27">
        <f>BX178-BY58+COUNTIFS(LIST!$A:$A,REPORT!$B$176,LIST!$F:$F,REPORT!$B178,LIST!$B:$B,REPORT!BY$1)</f>
        <v>0</v>
      </c>
      <c r="BZ178" s="27">
        <f>BY178-BZ58+COUNTIFS(LIST!$A:$A,REPORT!$B$176,LIST!$F:$F,REPORT!$B178,LIST!$B:$B,REPORT!BZ$1)</f>
        <v>0</v>
      </c>
      <c r="CA178" s="27">
        <f>BZ178-CA58+COUNTIFS(LIST!$A:$A,REPORT!$B$176,LIST!$F:$F,REPORT!$B178,LIST!$B:$B,REPORT!CA$1)</f>
        <v>4</v>
      </c>
      <c r="CB178" s="27">
        <f>CA178-CB58+COUNTIFS(LIST!$A:$A,REPORT!$B$176,LIST!$F:$F,REPORT!$B178,LIST!$B:$B,REPORT!CB$1)</f>
        <v>4</v>
      </c>
      <c r="CC178" s="27">
        <f>CB178-CC58+COUNTIFS(LIST!$A:$A,REPORT!$B$176,LIST!$F:$F,REPORT!$B178,LIST!$B:$B,REPORT!CC$1)</f>
        <v>7</v>
      </c>
    </row>
    <row r="179" spans="1:81" x14ac:dyDescent="0.3">
      <c r="A179" s="19" t="s">
        <v>1679</v>
      </c>
      <c r="B179" s="19" t="s">
        <v>413</v>
      </c>
      <c r="C179" s="12">
        <f>G179+H179+I179+F179+E179+D179</f>
        <v>48</v>
      </c>
      <c r="D179" s="12">
        <f>SUM(M179:Q179)</f>
        <v>0</v>
      </c>
      <c r="E179" s="12">
        <f>SUM(R179:AC179)</f>
        <v>0</v>
      </c>
      <c r="F179" s="12">
        <f>SUM(AD179:AO179)</f>
        <v>48</v>
      </c>
      <c r="G179" s="12">
        <f>COUNTIFS(LIST!$A:$A,REPORT!$B$176,LIST!$C:$C,REPORT!G$1,LIST!$F:$F,REPORT!$B179)</f>
        <v>0</v>
      </c>
      <c r="H179" s="12">
        <f>COUNTIFS(LIST!$A:$A,REPORT!$B$176,LIST!$C:$C,REPORT!H$1,LIST!$F:$F,REPORT!$B179)</f>
        <v>0</v>
      </c>
      <c r="I179" s="12">
        <f>COUNTIFS(LIST!$A:$A,REPORT!$B$176,LIST!$C:$C,REPORT!I$1,LIST!$F:$F,REPORT!$B179)</f>
        <v>0</v>
      </c>
      <c r="J179" s="12">
        <f>COUNTIFS(LIST!$A:$A,REPORT!$B$176,LIST!$C:$C,REPORT!J$1,LIST!$F:$F,REPORT!$B179)</f>
        <v>0</v>
      </c>
      <c r="K179" s="12" cm="1">
        <f t="array" ref="K179">INDEX(AP179:ABH179,1,COUNTA(AP179:ABH179))</f>
        <v>18</v>
      </c>
      <c r="L179" s="12">
        <f>COUNTIFS(LIST!$A:$A,REPORT!$B$56,LIST!$F:$F,REPORT!$B179,LIST!$B:$B,"&lt;"&amp;$A$1)</f>
        <v>0</v>
      </c>
      <c r="M179" s="27">
        <f>L179-M59+COUNTIFS(LIST!$A:$A,REPORT!$B$176,LIST!$F:$F,REPORT!$B179,LIST!$B:$B,REPORT!M$1)</f>
        <v>0</v>
      </c>
      <c r="N179" s="27">
        <f>M179-N59+COUNTIFS(LIST!$A:$A,REPORT!$B$176,LIST!$F:$F,REPORT!$B179,LIST!$B:$B,REPORT!N$1)</f>
        <v>0</v>
      </c>
      <c r="O179" s="27">
        <f>N179-O59+COUNTIFS(LIST!$A:$A,REPORT!$B$176,LIST!$F:$F,REPORT!$B179,LIST!$B:$B,REPORT!O$1)</f>
        <v>0</v>
      </c>
      <c r="P179" s="27">
        <f>O179-P59+COUNTIFS(LIST!$A:$A,REPORT!$B$176,LIST!$F:$F,REPORT!$B179,LIST!$B:$B,REPORT!P$1)</f>
        <v>0</v>
      </c>
      <c r="Q179" s="27">
        <f>P179-Q59+COUNTIFS(LIST!$A:$A,REPORT!$B$176,LIST!$F:$F,REPORT!$B179,LIST!$B:$B,REPORT!Q$1)</f>
        <v>0</v>
      </c>
      <c r="R179" s="27">
        <f>Q179-R59+COUNTIFS(LIST!$A:$A,REPORT!$B$176,LIST!$F:$F,REPORT!$B179,LIST!$B:$B,REPORT!R$1)</f>
        <v>0</v>
      </c>
      <c r="S179" s="27">
        <f>R179-S59+COUNTIFS(LIST!$A:$A,REPORT!$B$176,LIST!$F:$F,REPORT!$B179,LIST!$B:$B,REPORT!S$1)</f>
        <v>0</v>
      </c>
      <c r="T179" s="27">
        <f>S179-T59+COUNTIFS(LIST!$A:$A,REPORT!$B$176,LIST!$F:$F,REPORT!$B179,LIST!$B:$B,REPORT!T$1)</f>
        <v>0</v>
      </c>
      <c r="U179" s="27">
        <f>T179-U59+COUNTIFS(LIST!$A:$A,REPORT!$B$176,LIST!$F:$F,REPORT!$B179,LIST!$B:$B,REPORT!U$1)</f>
        <v>0</v>
      </c>
      <c r="V179" s="27">
        <f>U179-V59+COUNTIFS(LIST!$A:$A,REPORT!$B$176,LIST!$F:$F,REPORT!$B179,LIST!$B:$B,REPORT!V$1)</f>
        <v>0</v>
      </c>
      <c r="W179" s="27">
        <f>V179-W59+COUNTIFS(LIST!$A:$A,REPORT!$B$176,LIST!$F:$F,REPORT!$B179,LIST!$B:$B,REPORT!W$1)</f>
        <v>0</v>
      </c>
      <c r="X179" s="27">
        <f>W179-X59+COUNTIFS(LIST!$A:$A,REPORT!$B$176,LIST!$F:$F,REPORT!$B179,LIST!$B:$B,REPORT!X$1)</f>
        <v>0</v>
      </c>
      <c r="Y179" s="27">
        <f>X179-Y59+COUNTIFS(LIST!$A:$A,REPORT!$B$176,LIST!$F:$F,REPORT!$B179,LIST!$B:$B,REPORT!Y$1)</f>
        <v>0</v>
      </c>
      <c r="Z179" s="27">
        <f>Y179-Z59+COUNTIFS(LIST!$A:$A,REPORT!$B$176,LIST!$F:$F,REPORT!$B179,LIST!$B:$B,REPORT!Z$1)</f>
        <v>0</v>
      </c>
      <c r="AA179" s="27">
        <f>Z179-AA59+COUNTIFS(LIST!$A:$A,REPORT!$B$176,LIST!$F:$F,REPORT!$B179,LIST!$B:$B,REPORT!AA$1)</f>
        <v>0</v>
      </c>
      <c r="AB179" s="27">
        <f>AA179-AB59+COUNTIFS(LIST!$A:$A,REPORT!$B$176,LIST!$F:$F,REPORT!$B179,LIST!$B:$B,REPORT!AB$1)</f>
        <v>0</v>
      </c>
      <c r="AC179" s="27">
        <f>AB179-AC59+COUNTIFS(LIST!$A:$A,REPORT!$B$176,LIST!$F:$F,REPORT!$B179,LIST!$B:$B,REPORT!AC$1)</f>
        <v>0</v>
      </c>
      <c r="AD179" s="27">
        <f>AC179-AD59+COUNTIFS(LIST!$A:$A,REPORT!$B$176,LIST!$F:$F,REPORT!$B179,LIST!$B:$B,REPORT!AD$1)</f>
        <v>0</v>
      </c>
      <c r="AE179" s="27">
        <f>AD179-AE59+COUNTIFS(LIST!$A:$A,REPORT!$B$176,LIST!$F:$F,REPORT!$B179,LIST!$B:$B,REPORT!AE$1)</f>
        <v>0</v>
      </c>
      <c r="AF179" s="27">
        <f>AE179-AF59+COUNTIFS(LIST!$A:$A,REPORT!$B$176,LIST!$F:$F,REPORT!$B179,LIST!$B:$B,REPORT!AF$1)</f>
        <v>0</v>
      </c>
      <c r="AG179" s="27">
        <f>AF179-AG59+COUNTIFS(LIST!$A:$A,REPORT!$B$176,LIST!$F:$F,REPORT!$B179,LIST!$B:$B,REPORT!AG$1)</f>
        <v>0</v>
      </c>
      <c r="AH179" s="27">
        <f>AG179-AH59+COUNTIFS(LIST!$A:$A,REPORT!$B$176,LIST!$F:$F,REPORT!$B179,LIST!$B:$B,REPORT!AH$1)</f>
        <v>0</v>
      </c>
      <c r="AI179" s="27">
        <f>AH179-AI59+COUNTIFS(LIST!$A:$A,REPORT!$B$176,LIST!$F:$F,REPORT!$B179,LIST!$B:$B,REPORT!AI$1)</f>
        <v>0</v>
      </c>
      <c r="AJ179" s="27">
        <f>AI179-AJ59+COUNTIFS(LIST!$A:$A,REPORT!$B$176,LIST!$F:$F,REPORT!$B179,LIST!$B:$B,REPORT!AJ$1)</f>
        <v>0</v>
      </c>
      <c r="AK179" s="27">
        <f>AJ179-AK59+COUNTIFS(LIST!$A:$A,REPORT!$B$176,LIST!$F:$F,REPORT!$B179,LIST!$B:$B,REPORT!AK$1)</f>
        <v>0</v>
      </c>
      <c r="AL179" s="27">
        <f>AK179-AL59+COUNTIFS(LIST!$A:$A,REPORT!$B$176,LIST!$F:$F,REPORT!$B179,LIST!$B:$B,REPORT!AL$1)</f>
        <v>0</v>
      </c>
      <c r="AM179" s="27">
        <f>AL179-AM59+COUNTIFS(LIST!$A:$A,REPORT!$B$176,LIST!$F:$F,REPORT!$B179,LIST!$B:$B,REPORT!AM$1)</f>
        <v>0</v>
      </c>
      <c r="AN179" s="27">
        <f>AM179-AN59+COUNTIFS(LIST!$A:$A,REPORT!$B$176,LIST!$F:$F,REPORT!$B179,LIST!$B:$B,REPORT!AN$1)</f>
        <v>0</v>
      </c>
      <c r="AO179" s="27">
        <f>AN179-AO59+COUNTIFS(LIST!$A:$A,REPORT!$B$176,LIST!$F:$F,REPORT!$B179,LIST!$B:$B,REPORT!AO$1)</f>
        <v>48</v>
      </c>
      <c r="AP179" s="27">
        <f>AO179-AP59+COUNTIFS(LIST!$A:$A,REPORT!$B$176,LIST!$F:$F,REPORT!$B179,LIST!$B:$B,REPORT!AP$1)</f>
        <v>48</v>
      </c>
      <c r="AQ179" s="27">
        <f>AP179-AQ59+COUNTIFS(LIST!$A:$A,REPORT!$B$176,LIST!$F:$F,REPORT!$B179,LIST!$B:$B,REPORT!AQ$1)</f>
        <v>48</v>
      </c>
      <c r="AR179" s="27">
        <f>AQ179-AR59+COUNTIFS(LIST!$A:$A,REPORT!$B$176,LIST!$F:$F,REPORT!$B179,LIST!$B:$B,REPORT!AR$1)</f>
        <v>48</v>
      </c>
      <c r="AS179" s="27">
        <f>AR179-AS59+COUNTIFS(LIST!$A:$A,REPORT!$B$176,LIST!$F:$F,REPORT!$B179,LIST!$B:$B,REPORT!AS$1)</f>
        <v>45</v>
      </c>
      <c r="AT179" s="27">
        <f>AS179-AT59+COUNTIFS(LIST!$A:$A,REPORT!$B$176,LIST!$F:$F,REPORT!$B179,LIST!$B:$B,REPORT!AT$1)</f>
        <v>38</v>
      </c>
      <c r="AU179" s="27">
        <f>AT179-AU59+COUNTIFS(LIST!$A:$A,REPORT!$B$176,LIST!$F:$F,REPORT!$B179,LIST!$B:$B,REPORT!AU$1)</f>
        <v>37</v>
      </c>
      <c r="AV179" s="27">
        <f>AU179-AV59+COUNTIFS(LIST!$A:$A,REPORT!$B$176,LIST!$F:$F,REPORT!$B179,LIST!$B:$B,REPORT!AV$1)</f>
        <v>37</v>
      </c>
      <c r="AW179" s="27">
        <f>AV179-AW59+COUNTIFS(LIST!$A:$A,REPORT!$B$176,LIST!$F:$F,REPORT!$B179,LIST!$B:$B,REPORT!AW$1)</f>
        <v>35</v>
      </c>
      <c r="AX179" s="27">
        <f>AW179-AX59+COUNTIFS(LIST!$A:$A,REPORT!$B$176,LIST!$F:$F,REPORT!$B179,LIST!$B:$B,REPORT!AX$1)</f>
        <v>33</v>
      </c>
      <c r="AY179" s="27">
        <f>AX179-AY59+COUNTIFS(LIST!$A:$A,REPORT!$B$176,LIST!$F:$F,REPORT!$B179,LIST!$B:$B,REPORT!AY$1)</f>
        <v>32</v>
      </c>
      <c r="AZ179" s="27">
        <f>AY179-AZ59+COUNTIFS(LIST!$A:$A,REPORT!$B$176,LIST!$F:$F,REPORT!$B179,LIST!$B:$B,REPORT!AZ$1)</f>
        <v>32</v>
      </c>
      <c r="BA179" s="27">
        <f>AZ179-BA59+COUNTIFS(LIST!$A:$A,REPORT!$B$176,LIST!$F:$F,REPORT!$B179,LIST!$B:$B,REPORT!BA$1)</f>
        <v>32</v>
      </c>
      <c r="BB179" s="27">
        <f>BA179-BB59+COUNTIFS(LIST!$A:$A,REPORT!$B$176,LIST!$F:$F,REPORT!$B179,LIST!$B:$B,REPORT!BB$1)</f>
        <v>30</v>
      </c>
      <c r="BC179" s="27">
        <f>BB179-BC59+COUNTIFS(LIST!$A:$A,REPORT!$B$176,LIST!$F:$F,REPORT!$B179,LIST!$B:$B,REPORT!BC$1)</f>
        <v>30</v>
      </c>
      <c r="BD179" s="27">
        <f>BC179-BD59+COUNTIFS(LIST!$A:$A,REPORT!$B$176,LIST!$F:$F,REPORT!$B179,LIST!$B:$B,REPORT!BD$1)</f>
        <v>30</v>
      </c>
      <c r="BE179" s="27">
        <f>BD179-BE59+COUNTIFS(LIST!$A:$A,REPORT!$B$176,LIST!$F:$F,REPORT!$B179,LIST!$B:$B,REPORT!BE$1)</f>
        <v>27</v>
      </c>
      <c r="BF179" s="27">
        <f>BE179-BF59+COUNTIFS(LIST!$A:$A,REPORT!$B$176,LIST!$F:$F,REPORT!$B179,LIST!$B:$B,REPORT!BF$1)</f>
        <v>23</v>
      </c>
      <c r="BG179" s="27">
        <f>BF179-BG59+COUNTIFS(LIST!$A:$A,REPORT!$B$176,LIST!$F:$F,REPORT!$B179,LIST!$B:$B,REPORT!BG$1)</f>
        <v>19</v>
      </c>
      <c r="BH179" s="27">
        <f>BG179-BH59+COUNTIFS(LIST!$A:$A,REPORT!$B$176,LIST!$F:$F,REPORT!$B179,LIST!$B:$B,REPORT!BH$1)</f>
        <v>19</v>
      </c>
      <c r="BI179" s="27">
        <f>BH179-BI59+COUNTIFS(LIST!$A:$A,REPORT!$B$176,LIST!$F:$F,REPORT!$B179,LIST!$B:$B,REPORT!BI$1)</f>
        <v>19</v>
      </c>
      <c r="BJ179" s="27">
        <f>BI179-BJ59+COUNTIFS(LIST!$A:$A,REPORT!$B$176,LIST!$F:$F,REPORT!$B179,LIST!$B:$B,REPORT!BJ$1)</f>
        <v>19</v>
      </c>
      <c r="BK179" s="27">
        <f>BJ179-BK59+COUNTIFS(LIST!$A:$A,REPORT!$B$176,LIST!$F:$F,REPORT!$B179,LIST!$B:$B,REPORT!BK$1)</f>
        <v>19</v>
      </c>
      <c r="BL179" s="27">
        <f>BK179-BL59+COUNTIFS(LIST!$A:$A,REPORT!$B$176,LIST!$F:$F,REPORT!$B179,LIST!$B:$B,REPORT!BL$1)</f>
        <v>19</v>
      </c>
      <c r="BM179" s="27">
        <f>BL179-BM59+COUNTIFS(LIST!$A:$A,REPORT!$B$176,LIST!$F:$F,REPORT!$B179,LIST!$B:$B,REPORT!BM$1)</f>
        <v>19</v>
      </c>
      <c r="BN179" s="27">
        <f>BM179-BN59+COUNTIFS(LIST!$A:$A,REPORT!$B$176,LIST!$F:$F,REPORT!$B179,LIST!$B:$B,REPORT!BN$1)</f>
        <v>19</v>
      </c>
      <c r="BO179" s="27">
        <f>BN179-BO59+COUNTIFS(LIST!$A:$A,REPORT!$B$176,LIST!$F:$F,REPORT!$B179,LIST!$B:$B,REPORT!BO$1)</f>
        <v>19</v>
      </c>
      <c r="BP179" s="27">
        <f>BO179-BP59+COUNTIFS(LIST!$A:$A,REPORT!$B$176,LIST!$F:$F,REPORT!$B179,LIST!$B:$B,REPORT!BP$1)</f>
        <v>18</v>
      </c>
      <c r="BQ179" s="27">
        <f>BP179-BQ59+COUNTIFS(LIST!$A:$A,REPORT!$B$176,LIST!$F:$F,REPORT!$B179,LIST!$B:$B,REPORT!BQ$1)</f>
        <v>18</v>
      </c>
      <c r="BR179" s="27">
        <f>BQ179-BR59+COUNTIFS(LIST!$A:$A,REPORT!$B$176,LIST!$F:$F,REPORT!$B179,LIST!$B:$B,REPORT!BR$1)</f>
        <v>18</v>
      </c>
      <c r="BS179" s="27">
        <f>BR179-BS59+COUNTIFS(LIST!$A:$A,REPORT!$B$176,LIST!$F:$F,REPORT!$B179,LIST!$B:$B,REPORT!BS$1)</f>
        <v>18</v>
      </c>
      <c r="BT179" s="27">
        <f>BS179-BT59+COUNTIFS(LIST!$A:$A,REPORT!$B$176,LIST!$F:$F,REPORT!$B179,LIST!$B:$B,REPORT!BT$1)</f>
        <v>18</v>
      </c>
      <c r="BU179" s="27">
        <f>BT179-BU59+COUNTIFS(LIST!$A:$A,REPORT!$B$176,LIST!$F:$F,REPORT!$B179,LIST!$B:$B,REPORT!BU$1)</f>
        <v>18</v>
      </c>
      <c r="BV179" s="27">
        <f>BU179-BV59+COUNTIFS(LIST!$A:$A,REPORT!$B$176,LIST!$F:$F,REPORT!$B179,LIST!$B:$B,REPORT!BV$1)</f>
        <v>18</v>
      </c>
      <c r="BW179" s="27">
        <f>BV179-BW59+COUNTIFS(LIST!$A:$A,REPORT!$B$176,LIST!$F:$F,REPORT!$B179,LIST!$B:$B,REPORT!BW$1)</f>
        <v>18</v>
      </c>
      <c r="BX179" s="27">
        <f>BW179-BX59+COUNTIFS(LIST!$A:$A,REPORT!$B$176,LIST!$F:$F,REPORT!$B179,LIST!$B:$B,REPORT!BX$1)</f>
        <v>18</v>
      </c>
      <c r="BY179" s="27">
        <f>BX179-BY59+COUNTIFS(LIST!$A:$A,REPORT!$B$176,LIST!$F:$F,REPORT!$B179,LIST!$B:$B,REPORT!BY$1)</f>
        <v>18</v>
      </c>
      <c r="BZ179" s="27">
        <f>BY179-BZ59+COUNTIFS(LIST!$A:$A,REPORT!$B$176,LIST!$F:$F,REPORT!$B179,LIST!$B:$B,REPORT!BZ$1)</f>
        <v>18</v>
      </c>
      <c r="CA179" s="27">
        <f>BZ179-CA59+COUNTIFS(LIST!$A:$A,REPORT!$B$176,LIST!$F:$F,REPORT!$B179,LIST!$B:$B,REPORT!CA$1)</f>
        <v>18</v>
      </c>
      <c r="CB179" s="27">
        <f>CA179-CB59+COUNTIFS(LIST!$A:$A,REPORT!$B$176,LIST!$F:$F,REPORT!$B179,LIST!$B:$B,REPORT!CB$1)</f>
        <v>18</v>
      </c>
      <c r="CC179" s="27">
        <f>CB179-CC59+COUNTIFS(LIST!$A:$A,REPORT!$B$176,LIST!$F:$F,REPORT!$B179,LIST!$B:$B,REPORT!CC$1)</f>
        <v>18</v>
      </c>
    </row>
    <row r="180" spans="1:81" x14ac:dyDescent="0.3">
      <c r="A180" s="19" t="s">
        <v>1679</v>
      </c>
      <c r="B180" s="19" t="s">
        <v>5</v>
      </c>
      <c r="C180" s="12">
        <f>G180+H180+I180+F180+E180+D180</f>
        <v>0</v>
      </c>
      <c r="D180" s="12">
        <f>SUM(M180:Q180)</f>
        <v>0</v>
      </c>
      <c r="E180" s="12">
        <f>SUM(R180:AC180)</f>
        <v>0</v>
      </c>
      <c r="F180" s="12">
        <f>SUM(AD180:AO180)</f>
        <v>0</v>
      </c>
      <c r="G180" s="54">
        <f>COUNTIFS(LIST!$A:$A,REPORT!$B$176,LIST!$C:$C,REPORT!G$1,LIST!$F:$F,REPORT!$B180)</f>
        <v>0</v>
      </c>
      <c r="H180" s="12">
        <f>COUNTIFS(LIST!$A:$A,REPORT!$B$176,LIST!$C:$C,REPORT!H$1,LIST!$F:$F,REPORT!$B180)</f>
        <v>0</v>
      </c>
      <c r="I180" s="12">
        <f>COUNTIFS(LIST!$A:$A,REPORT!$B$176,LIST!$C:$C,REPORT!I$1,LIST!$F:$F,REPORT!$B180)</f>
        <v>0</v>
      </c>
      <c r="J180" s="12">
        <f>COUNTIFS(LIST!$A:$A,REPORT!$B$176,LIST!$C:$C,REPORT!J$1,LIST!$F:$F,REPORT!$B180)</f>
        <v>0</v>
      </c>
      <c r="K180" s="54" cm="1">
        <f t="array" ref="K180">INDEX(AP180:ABH180,1,COUNTA(AP180:ABH180))</f>
        <v>0</v>
      </c>
      <c r="L180" s="54">
        <f>COUNTIFS(LIST!$A:$A,REPORT!$B$56,LIST!$F:$F,REPORT!$B180,LIST!$B:$B,"&lt;"&amp;$A$1)</f>
        <v>0</v>
      </c>
      <c r="M180" s="55">
        <f>L180-M60+COUNTIFS(LIST!$A:$A,REPORT!$B$176,LIST!$F:$F,REPORT!$B180,LIST!$B:$B,REPORT!M$1)</f>
        <v>0</v>
      </c>
      <c r="N180" s="55">
        <f>M180-N60+COUNTIFS(LIST!$A:$A,REPORT!$B$176,LIST!$F:$F,REPORT!$B180,LIST!$B:$B,REPORT!N$1)</f>
        <v>0</v>
      </c>
      <c r="O180" s="55">
        <f>N180-O60+COUNTIFS(LIST!$A:$A,REPORT!$B$176,LIST!$F:$F,REPORT!$B180,LIST!$B:$B,REPORT!O$1)</f>
        <v>0</v>
      </c>
      <c r="P180" s="55">
        <f>O180-P60+COUNTIFS(LIST!$A:$A,REPORT!$B$176,LIST!$F:$F,REPORT!$B180,LIST!$B:$B,REPORT!P$1)</f>
        <v>0</v>
      </c>
      <c r="Q180" s="55">
        <f>P180-Q60+COUNTIFS(LIST!$A:$A,REPORT!$B$176,LIST!$F:$F,REPORT!$B180,LIST!$B:$B,REPORT!Q$1)</f>
        <v>0</v>
      </c>
      <c r="R180" s="55">
        <f>Q180-R60+COUNTIFS(LIST!$A:$A,REPORT!$B$176,LIST!$F:$F,REPORT!$B180,LIST!$B:$B,REPORT!R$1)</f>
        <v>0</v>
      </c>
      <c r="S180" s="55">
        <f>R180-S60+COUNTIFS(LIST!$A:$A,REPORT!$B$176,LIST!$F:$F,REPORT!$B180,LIST!$B:$B,REPORT!S$1)</f>
        <v>0</v>
      </c>
      <c r="T180" s="55">
        <f>S180-T60+COUNTIFS(LIST!$A:$A,REPORT!$B$176,LIST!$F:$F,REPORT!$B180,LIST!$B:$B,REPORT!T$1)</f>
        <v>0</v>
      </c>
      <c r="U180" s="55">
        <f>T180-U60+COUNTIFS(LIST!$A:$A,REPORT!$B$176,LIST!$F:$F,REPORT!$B180,LIST!$B:$B,REPORT!U$1)</f>
        <v>0</v>
      </c>
      <c r="V180" s="55">
        <f>U180-V60+COUNTIFS(LIST!$A:$A,REPORT!$B$176,LIST!$F:$F,REPORT!$B180,LIST!$B:$B,REPORT!V$1)</f>
        <v>0</v>
      </c>
      <c r="W180" s="55">
        <f>V180-W60+COUNTIFS(LIST!$A:$A,REPORT!$B$176,LIST!$F:$F,REPORT!$B180,LIST!$B:$B,REPORT!W$1)</f>
        <v>0</v>
      </c>
      <c r="X180" s="55">
        <f>W180-X60+COUNTIFS(LIST!$A:$A,REPORT!$B$176,LIST!$F:$F,REPORT!$B180,LIST!$B:$B,REPORT!X$1)</f>
        <v>0</v>
      </c>
      <c r="Y180" s="55">
        <f>X180-Y60+COUNTIFS(LIST!$A:$A,REPORT!$B$176,LIST!$F:$F,REPORT!$B180,LIST!$B:$B,REPORT!Y$1)</f>
        <v>0</v>
      </c>
      <c r="Z180" s="55">
        <f>Y180-Z60+COUNTIFS(LIST!$A:$A,REPORT!$B$176,LIST!$F:$F,REPORT!$B180,LIST!$B:$B,REPORT!Z$1)</f>
        <v>0</v>
      </c>
      <c r="AA180" s="55">
        <f>Z180-AA60+COUNTIFS(LIST!$A:$A,REPORT!$B$176,LIST!$F:$F,REPORT!$B180,LIST!$B:$B,REPORT!AA$1)</f>
        <v>0</v>
      </c>
      <c r="AB180" s="55">
        <f>AA180-AB60+COUNTIFS(LIST!$A:$A,REPORT!$B$176,LIST!$F:$F,REPORT!$B180,LIST!$B:$B,REPORT!AB$1)</f>
        <v>0</v>
      </c>
      <c r="AC180" s="55">
        <f>AB180-AC60+COUNTIFS(LIST!$A:$A,REPORT!$B$176,LIST!$F:$F,REPORT!$B180,LIST!$B:$B,REPORT!AC$1)</f>
        <v>0</v>
      </c>
      <c r="AD180" s="55">
        <f>AC180-AD60+COUNTIFS(LIST!$A:$A,REPORT!$B$176,LIST!$F:$F,REPORT!$B180,LIST!$B:$B,REPORT!AD$1)</f>
        <v>0</v>
      </c>
      <c r="AE180" s="55">
        <f>AD180-AE60+COUNTIFS(LIST!$A:$A,REPORT!$B$176,LIST!$F:$F,REPORT!$B180,LIST!$B:$B,REPORT!AE$1)</f>
        <v>0</v>
      </c>
      <c r="AF180" s="55">
        <f>AE180-AF60+COUNTIFS(LIST!$A:$A,REPORT!$B$176,LIST!$F:$F,REPORT!$B180,LIST!$B:$B,REPORT!AF$1)</f>
        <v>0</v>
      </c>
      <c r="AG180" s="55">
        <f>AF180-AG60+COUNTIFS(LIST!$A:$A,REPORT!$B$176,LIST!$F:$F,REPORT!$B180,LIST!$B:$B,REPORT!AG$1)</f>
        <v>0</v>
      </c>
      <c r="AH180" s="55">
        <f>AG180-AH60+COUNTIFS(LIST!$A:$A,REPORT!$B$176,LIST!$F:$F,REPORT!$B180,LIST!$B:$B,REPORT!AH$1)</f>
        <v>0</v>
      </c>
      <c r="AI180" s="55">
        <f>AH180-AI60+COUNTIFS(LIST!$A:$A,REPORT!$B$176,LIST!$F:$F,REPORT!$B180,LIST!$B:$B,REPORT!AI$1)</f>
        <v>0</v>
      </c>
      <c r="AJ180" s="55">
        <f>AI180-AJ60+COUNTIFS(LIST!$A:$A,REPORT!$B$176,LIST!$F:$F,REPORT!$B180,LIST!$B:$B,REPORT!AJ$1)</f>
        <v>0</v>
      </c>
      <c r="AK180" s="55">
        <f>AJ180-AK60+COUNTIFS(LIST!$A:$A,REPORT!$B$176,LIST!$F:$F,REPORT!$B180,LIST!$B:$B,REPORT!AK$1)</f>
        <v>0</v>
      </c>
      <c r="AL180" s="55">
        <f>AK180-AL60+COUNTIFS(LIST!$A:$A,REPORT!$B$176,LIST!$F:$F,REPORT!$B180,LIST!$B:$B,REPORT!AL$1)</f>
        <v>0</v>
      </c>
      <c r="AM180" s="55">
        <f>AL180-AM60+COUNTIFS(LIST!$A:$A,REPORT!$B$176,LIST!$F:$F,REPORT!$B180,LIST!$B:$B,REPORT!AM$1)</f>
        <v>0</v>
      </c>
      <c r="AN180" s="55">
        <f>AM180-AN60+COUNTIFS(LIST!$A:$A,REPORT!$B$176,LIST!$F:$F,REPORT!$B180,LIST!$B:$B,REPORT!AN$1)</f>
        <v>0</v>
      </c>
      <c r="AO180" s="55">
        <f>AN180-AO60+COUNTIFS(LIST!$A:$A,REPORT!$B$176,LIST!$F:$F,REPORT!$B180,LIST!$B:$B,REPORT!AO$1)</f>
        <v>0</v>
      </c>
      <c r="AP180" s="55">
        <f>AO180-AP60+COUNTIFS(LIST!$A:$A,REPORT!$B$176,LIST!$F:$F,REPORT!$B180,LIST!$B:$B,REPORT!AP$1)</f>
        <v>0</v>
      </c>
      <c r="AQ180" s="55">
        <f>AP180-AQ60+COUNTIFS(LIST!$A:$A,REPORT!$B$176,LIST!$F:$F,REPORT!$B180,LIST!$B:$B,REPORT!AQ$1)</f>
        <v>0</v>
      </c>
      <c r="AR180" s="55">
        <f>AQ180-AR60+COUNTIFS(LIST!$A:$A,REPORT!$B$176,LIST!$F:$F,REPORT!$B180,LIST!$B:$B,REPORT!AR$1)</f>
        <v>0</v>
      </c>
      <c r="AS180" s="55">
        <f>AR180-AS60+COUNTIFS(LIST!$A:$A,REPORT!$B$176,LIST!$F:$F,REPORT!$B180,LIST!$B:$B,REPORT!AS$1)</f>
        <v>0</v>
      </c>
      <c r="AT180" s="55">
        <f>AS180-AT60+COUNTIFS(LIST!$A:$A,REPORT!$B$176,LIST!$F:$F,REPORT!$B180,LIST!$B:$B,REPORT!AT$1)</f>
        <v>0</v>
      </c>
      <c r="AU180" s="55">
        <f>AT180-AU60+COUNTIFS(LIST!$A:$A,REPORT!$B$176,LIST!$F:$F,REPORT!$B180,LIST!$B:$B,REPORT!AU$1)</f>
        <v>0</v>
      </c>
      <c r="AV180" s="55">
        <f>AU180-AV60+COUNTIFS(LIST!$A:$A,REPORT!$B$176,LIST!$F:$F,REPORT!$B180,LIST!$B:$B,REPORT!AV$1)</f>
        <v>0</v>
      </c>
      <c r="AW180" s="55">
        <f>AV180-AW60+COUNTIFS(LIST!$A:$A,REPORT!$B$176,LIST!$F:$F,REPORT!$B180,LIST!$B:$B,REPORT!AW$1)</f>
        <v>0</v>
      </c>
      <c r="AX180" s="55">
        <f>AW180-AX60+COUNTIFS(LIST!$A:$A,REPORT!$B$176,LIST!$F:$F,REPORT!$B180,LIST!$B:$B,REPORT!AX$1)</f>
        <v>0</v>
      </c>
      <c r="AY180" s="55">
        <f>AX180-AY60+COUNTIFS(LIST!$A:$A,REPORT!$B$176,LIST!$F:$F,REPORT!$B180,LIST!$B:$B,REPORT!AY$1)</f>
        <v>0</v>
      </c>
      <c r="AZ180" s="55">
        <f>AY180-AZ60+COUNTIFS(LIST!$A:$A,REPORT!$B$176,LIST!$F:$F,REPORT!$B180,LIST!$B:$B,REPORT!AZ$1)</f>
        <v>0</v>
      </c>
      <c r="BA180" s="55">
        <f>AZ180-BA60+COUNTIFS(LIST!$A:$A,REPORT!$B$176,LIST!$F:$F,REPORT!$B180,LIST!$B:$B,REPORT!BA$1)</f>
        <v>0</v>
      </c>
      <c r="BB180" s="55">
        <f>BA180-BB60+COUNTIFS(LIST!$A:$A,REPORT!$B$176,LIST!$F:$F,REPORT!$B180,LIST!$B:$B,REPORT!BB$1)</f>
        <v>0</v>
      </c>
      <c r="BC180" s="55">
        <f>BB180-BC60+COUNTIFS(LIST!$A:$A,REPORT!$B$176,LIST!$F:$F,REPORT!$B180,LIST!$B:$B,REPORT!BC$1)</f>
        <v>0</v>
      </c>
      <c r="BD180" s="55">
        <f>BC180-BD60+COUNTIFS(LIST!$A:$A,REPORT!$B$176,LIST!$F:$F,REPORT!$B180,LIST!$B:$B,REPORT!BD$1)</f>
        <v>0</v>
      </c>
      <c r="BE180" s="55">
        <f>BD180-BE60+COUNTIFS(LIST!$A:$A,REPORT!$B$176,LIST!$F:$F,REPORT!$B180,LIST!$B:$B,REPORT!BE$1)</f>
        <v>0</v>
      </c>
      <c r="BF180" s="55">
        <f>BE180-BF60+COUNTIFS(LIST!$A:$A,REPORT!$B$176,LIST!$F:$F,REPORT!$B180,LIST!$B:$B,REPORT!BF$1)</f>
        <v>0</v>
      </c>
      <c r="BG180" s="55">
        <f>BF180-BG60+COUNTIFS(LIST!$A:$A,REPORT!$B$176,LIST!$F:$F,REPORT!$B180,LIST!$B:$B,REPORT!BG$1)</f>
        <v>0</v>
      </c>
      <c r="BH180" s="55">
        <f>BG180-BH60+COUNTIFS(LIST!$A:$A,REPORT!$B$176,LIST!$F:$F,REPORT!$B180,LIST!$B:$B,REPORT!BH$1)</f>
        <v>0</v>
      </c>
      <c r="BI180" s="55">
        <f>BH180-BI60+COUNTIFS(LIST!$A:$A,REPORT!$B$176,LIST!$F:$F,REPORT!$B180,LIST!$B:$B,REPORT!BI$1)</f>
        <v>0</v>
      </c>
      <c r="BJ180" s="55">
        <f>BI180-BJ60+COUNTIFS(LIST!$A:$A,REPORT!$B$176,LIST!$F:$F,REPORT!$B180,LIST!$B:$B,REPORT!BJ$1)</f>
        <v>0</v>
      </c>
      <c r="BK180" s="55">
        <f>BJ180-BK60+COUNTIFS(LIST!$A:$A,REPORT!$B$176,LIST!$F:$F,REPORT!$B180,LIST!$B:$B,REPORT!BK$1)</f>
        <v>0</v>
      </c>
      <c r="BL180" s="55">
        <f>BK180-BL60+COUNTIFS(LIST!$A:$A,REPORT!$B$176,LIST!$F:$F,REPORT!$B180,LIST!$B:$B,REPORT!BL$1)</f>
        <v>0</v>
      </c>
      <c r="BM180" s="55">
        <f>BL180-BM60+COUNTIFS(LIST!$A:$A,REPORT!$B$176,LIST!$F:$F,REPORT!$B180,LIST!$B:$B,REPORT!BM$1)</f>
        <v>0</v>
      </c>
      <c r="BN180" s="55">
        <f>BM180-BN60+COUNTIFS(LIST!$A:$A,REPORT!$B$176,LIST!$F:$F,REPORT!$B180,LIST!$B:$B,REPORT!BN$1)</f>
        <v>0</v>
      </c>
      <c r="BO180" s="55">
        <f>BN180-BO60+COUNTIFS(LIST!$A:$A,REPORT!$B$176,LIST!$F:$F,REPORT!$B180,LIST!$B:$B,REPORT!BO$1)</f>
        <v>0</v>
      </c>
      <c r="BP180" s="55">
        <f>BO180-BP60+COUNTIFS(LIST!$A:$A,REPORT!$B$176,LIST!$F:$F,REPORT!$B180,LIST!$B:$B,REPORT!BP$1)</f>
        <v>0</v>
      </c>
      <c r="BQ180" s="55">
        <f>BP180-BQ60+COUNTIFS(LIST!$A:$A,REPORT!$B$176,LIST!$F:$F,REPORT!$B180,LIST!$B:$B,REPORT!BQ$1)</f>
        <v>0</v>
      </c>
      <c r="BR180" s="55">
        <f>BQ180-BR60+COUNTIFS(LIST!$A:$A,REPORT!$B$176,LIST!$F:$F,REPORT!$B180,LIST!$B:$B,REPORT!BR$1)</f>
        <v>0</v>
      </c>
      <c r="BS180" s="55">
        <f>BR180-BS60+COUNTIFS(LIST!$A:$A,REPORT!$B$176,LIST!$F:$F,REPORT!$B180,LIST!$B:$B,REPORT!BS$1)</f>
        <v>0</v>
      </c>
      <c r="BT180" s="55">
        <f>BS180-BT60+COUNTIFS(LIST!$A:$A,REPORT!$B$176,LIST!$F:$F,REPORT!$B180,LIST!$B:$B,REPORT!BT$1)</f>
        <v>0</v>
      </c>
      <c r="BU180" s="55">
        <f>BT180-BU60+COUNTIFS(LIST!$A:$A,REPORT!$B$176,LIST!$F:$F,REPORT!$B180,LIST!$B:$B,REPORT!BU$1)</f>
        <v>0</v>
      </c>
      <c r="BV180" s="55">
        <f>BU180-BV60+COUNTIFS(LIST!$A:$A,REPORT!$B$176,LIST!$F:$F,REPORT!$B180,LIST!$B:$B,REPORT!BV$1)</f>
        <v>0</v>
      </c>
      <c r="BW180" s="55">
        <f>BV180-BW60+COUNTIFS(LIST!$A:$A,REPORT!$B$176,LIST!$F:$F,REPORT!$B180,LIST!$B:$B,REPORT!BW$1)</f>
        <v>0</v>
      </c>
      <c r="BX180" s="55">
        <f>BW180-BX60+COUNTIFS(LIST!$A:$A,REPORT!$B$176,LIST!$F:$F,REPORT!$B180,LIST!$B:$B,REPORT!BX$1)</f>
        <v>0</v>
      </c>
      <c r="BY180" s="55">
        <f>BX180-BY60+COUNTIFS(LIST!$A:$A,REPORT!$B$176,LIST!$F:$F,REPORT!$B180,LIST!$B:$B,REPORT!BY$1)</f>
        <v>0</v>
      </c>
      <c r="BZ180" s="55">
        <f>BY180-BZ60+COUNTIFS(LIST!$A:$A,REPORT!$B$176,LIST!$F:$F,REPORT!$B180,LIST!$B:$B,REPORT!BZ$1)</f>
        <v>0</v>
      </c>
      <c r="CA180" s="55">
        <f>BZ180-CA60+COUNTIFS(LIST!$A:$A,REPORT!$B$176,LIST!$F:$F,REPORT!$B180,LIST!$B:$B,REPORT!CA$1)</f>
        <v>0</v>
      </c>
      <c r="CB180" s="55">
        <f>CA180-CB60+COUNTIFS(LIST!$A:$A,REPORT!$B$176,LIST!$F:$F,REPORT!$B180,LIST!$B:$B,REPORT!CB$1)</f>
        <v>0</v>
      </c>
      <c r="CC180" s="55">
        <f>CB180-CC60+COUNTIFS(LIST!$A:$A,REPORT!$B$176,LIST!$F:$F,REPORT!$B180,LIST!$B:$B,REPORT!CC$1)</f>
        <v>0</v>
      </c>
    </row>
    <row r="181" spans="1:81" x14ac:dyDescent="0.3">
      <c r="A181" s="56" t="s">
        <v>1679</v>
      </c>
      <c r="B181" s="56" t="s">
        <v>1</v>
      </c>
      <c r="C181" s="57">
        <f>G181+H181+I181+F181+E181+D181</f>
        <v>0</v>
      </c>
      <c r="D181" s="12">
        <f>SUM(M181:Q181)</f>
        <v>0</v>
      </c>
      <c r="E181" s="12">
        <f>SUM(R181:AC181)</f>
        <v>0</v>
      </c>
      <c r="F181" s="12">
        <f>SUM(AD181:AO181)</f>
        <v>0</v>
      </c>
      <c r="G181" s="57">
        <f>COUNTIFS(LIST!$A:$A,REPORT!$B$176,LIST!$C:$C,REPORT!G$1,LIST!$F:$F,REPORT!$B181)</f>
        <v>0</v>
      </c>
      <c r="H181" s="57">
        <f>COUNTIFS(LIST!$A:$A,REPORT!$B$176,LIST!$C:$C,REPORT!H$1,LIST!$F:$F,REPORT!$B181)</f>
        <v>0</v>
      </c>
      <c r="I181" s="57">
        <f>COUNTIFS(LIST!$A:$A,REPORT!$B$176,LIST!$C:$C,REPORT!I$1,LIST!$F:$F,REPORT!$B181)</f>
        <v>0</v>
      </c>
      <c r="J181" s="57">
        <f>COUNTIFS(LIST!$A:$A,REPORT!$B$176,LIST!$C:$C,REPORT!J$1,LIST!$F:$F,REPORT!$B181)</f>
        <v>0</v>
      </c>
      <c r="K181" s="57" cm="1">
        <f t="array" ref="K181">INDEX(AP181:ABH181,1,COUNTA(AP181:ABH181))</f>
        <v>0</v>
      </c>
      <c r="L181" s="57">
        <f>COUNTIFS(LIST!$A:$A,REPORT!$B$56,LIST!$F:$F,REPORT!$B181,LIST!$B:$B,"&lt;"&amp;$A$1)</f>
        <v>0</v>
      </c>
      <c r="M181" s="58">
        <f>L181-M61+COUNTIFS(LIST!$A:$A,REPORT!$B$176,LIST!$F:$F,REPORT!$B181,LIST!$B:$B,REPORT!M$1)</f>
        <v>0</v>
      </c>
      <c r="N181" s="58">
        <f>M181-N61+COUNTIFS(LIST!$A:$A,REPORT!$B$176,LIST!$F:$F,REPORT!$B181,LIST!$B:$B,REPORT!N$1)</f>
        <v>0</v>
      </c>
      <c r="O181" s="58">
        <f>N181-O61+COUNTIFS(LIST!$A:$A,REPORT!$B$176,LIST!$F:$F,REPORT!$B181,LIST!$B:$B,REPORT!O$1)</f>
        <v>0</v>
      </c>
      <c r="P181" s="58">
        <f>O181-P61+COUNTIFS(LIST!$A:$A,REPORT!$B$176,LIST!$F:$F,REPORT!$B181,LIST!$B:$B,REPORT!P$1)</f>
        <v>0</v>
      </c>
      <c r="Q181" s="58">
        <f>P181-Q61+COUNTIFS(LIST!$A:$A,REPORT!$B$176,LIST!$F:$F,REPORT!$B181,LIST!$B:$B,REPORT!Q$1)</f>
        <v>0</v>
      </c>
      <c r="R181" s="58">
        <f>Q181-R61+COUNTIFS(LIST!$A:$A,REPORT!$B$176,LIST!$F:$F,REPORT!$B181,LIST!$B:$B,REPORT!R$1)</f>
        <v>0</v>
      </c>
      <c r="S181" s="58">
        <f>R181-S61+COUNTIFS(LIST!$A:$A,REPORT!$B$176,LIST!$F:$F,REPORT!$B181,LIST!$B:$B,REPORT!S$1)</f>
        <v>0</v>
      </c>
      <c r="T181" s="58">
        <f>S181-T61+COUNTIFS(LIST!$A:$A,REPORT!$B$176,LIST!$F:$F,REPORT!$B181,LIST!$B:$B,REPORT!T$1)</f>
        <v>0</v>
      </c>
      <c r="U181" s="58">
        <f>T181-U61+COUNTIFS(LIST!$A:$A,REPORT!$B$176,LIST!$F:$F,REPORT!$B181,LIST!$B:$B,REPORT!U$1)</f>
        <v>0</v>
      </c>
      <c r="V181" s="58">
        <f>U181-V61+COUNTIFS(LIST!$A:$A,REPORT!$B$176,LIST!$F:$F,REPORT!$B181,LIST!$B:$B,REPORT!V$1)</f>
        <v>0</v>
      </c>
      <c r="W181" s="58">
        <f>V181-W61+COUNTIFS(LIST!$A:$A,REPORT!$B$176,LIST!$F:$F,REPORT!$B181,LIST!$B:$B,REPORT!W$1)</f>
        <v>0</v>
      </c>
      <c r="X181" s="58">
        <f>W181-X61+COUNTIFS(LIST!$A:$A,REPORT!$B$176,LIST!$F:$F,REPORT!$B181,LIST!$B:$B,REPORT!X$1)</f>
        <v>0</v>
      </c>
      <c r="Y181" s="58">
        <f>X181-Y61+COUNTIFS(LIST!$A:$A,REPORT!$B$176,LIST!$F:$F,REPORT!$B181,LIST!$B:$B,REPORT!Y$1)</f>
        <v>0</v>
      </c>
      <c r="Z181" s="58">
        <f>Y181-Z61+COUNTIFS(LIST!$A:$A,REPORT!$B$176,LIST!$F:$F,REPORT!$B181,LIST!$B:$B,REPORT!Z$1)</f>
        <v>0</v>
      </c>
      <c r="AA181" s="58">
        <f>Z181-AA61+COUNTIFS(LIST!$A:$A,REPORT!$B$176,LIST!$F:$F,REPORT!$B181,LIST!$B:$B,REPORT!AA$1)</f>
        <v>0</v>
      </c>
      <c r="AB181" s="58">
        <f>AA181-AB61+COUNTIFS(LIST!$A:$A,REPORT!$B$176,LIST!$F:$F,REPORT!$B181,LIST!$B:$B,REPORT!AB$1)</f>
        <v>0</v>
      </c>
      <c r="AC181" s="58">
        <f>AB181-AC61+COUNTIFS(LIST!$A:$A,REPORT!$B$176,LIST!$F:$F,REPORT!$B181,LIST!$B:$B,REPORT!AC$1)</f>
        <v>0</v>
      </c>
      <c r="AD181" s="58">
        <f>AC181-AD61+COUNTIFS(LIST!$A:$A,REPORT!$B$176,LIST!$F:$F,REPORT!$B181,LIST!$B:$B,REPORT!AD$1)</f>
        <v>0</v>
      </c>
      <c r="AE181" s="58">
        <f>AD181-AE61+COUNTIFS(LIST!$A:$A,REPORT!$B$176,LIST!$F:$F,REPORT!$B181,LIST!$B:$B,REPORT!AE$1)</f>
        <v>0</v>
      </c>
      <c r="AF181" s="58">
        <f>AE181-AF61+COUNTIFS(LIST!$A:$A,REPORT!$B$176,LIST!$F:$F,REPORT!$B181,LIST!$B:$B,REPORT!AF$1)</f>
        <v>0</v>
      </c>
      <c r="AG181" s="58">
        <f>AF181-AG61+COUNTIFS(LIST!$A:$A,REPORT!$B$176,LIST!$F:$F,REPORT!$B181,LIST!$B:$B,REPORT!AG$1)</f>
        <v>0</v>
      </c>
      <c r="AH181" s="58">
        <f>AG181-AH61+COUNTIFS(LIST!$A:$A,REPORT!$B$176,LIST!$F:$F,REPORT!$B181,LIST!$B:$B,REPORT!AH$1)</f>
        <v>0</v>
      </c>
      <c r="AI181" s="58">
        <f>AH181-AI61+COUNTIFS(LIST!$A:$A,REPORT!$B$176,LIST!$F:$F,REPORT!$B181,LIST!$B:$B,REPORT!AI$1)</f>
        <v>0</v>
      </c>
      <c r="AJ181" s="58">
        <f>AI181-AJ61+COUNTIFS(LIST!$A:$A,REPORT!$B$176,LIST!$F:$F,REPORT!$B181,LIST!$B:$B,REPORT!AJ$1)</f>
        <v>0</v>
      </c>
      <c r="AK181" s="58">
        <f>AJ181-AK61+COUNTIFS(LIST!$A:$A,REPORT!$B$176,LIST!$F:$F,REPORT!$B181,LIST!$B:$B,REPORT!AK$1)</f>
        <v>0</v>
      </c>
      <c r="AL181" s="58">
        <f>AK181-AL61+COUNTIFS(LIST!$A:$A,REPORT!$B$176,LIST!$F:$F,REPORT!$B181,LIST!$B:$B,REPORT!AL$1)</f>
        <v>0</v>
      </c>
      <c r="AM181" s="58">
        <f>AL181-AM61+COUNTIFS(LIST!$A:$A,REPORT!$B$176,LIST!$F:$F,REPORT!$B181,LIST!$B:$B,REPORT!AM$1)</f>
        <v>0</v>
      </c>
      <c r="AN181" s="58">
        <f>AM181-AN61+COUNTIFS(LIST!$A:$A,REPORT!$B$176,LIST!$F:$F,REPORT!$B181,LIST!$B:$B,REPORT!AN$1)</f>
        <v>0</v>
      </c>
      <c r="AO181" s="58">
        <f>AN181-AO61+COUNTIFS(LIST!$A:$A,REPORT!$B$176,LIST!$F:$F,REPORT!$B181,LIST!$B:$B,REPORT!AO$1)</f>
        <v>0</v>
      </c>
      <c r="AP181" s="58">
        <f>AO181-AP61+COUNTIFS(LIST!$A:$A,REPORT!$B$176,LIST!$F:$F,REPORT!$B181,LIST!$B:$B,REPORT!AP$1)</f>
        <v>0</v>
      </c>
      <c r="AQ181" s="58">
        <f>AP181-AQ61+COUNTIFS(LIST!$A:$A,REPORT!$B$176,LIST!$F:$F,REPORT!$B181,LIST!$B:$B,REPORT!AQ$1)</f>
        <v>0</v>
      </c>
      <c r="AR181" s="58">
        <f>AQ181-AR61+COUNTIFS(LIST!$A:$A,REPORT!$B$176,LIST!$F:$F,REPORT!$B181,LIST!$B:$B,REPORT!AR$1)</f>
        <v>0</v>
      </c>
      <c r="AS181" s="58">
        <f>AR181-AS61+COUNTIFS(LIST!$A:$A,REPORT!$B$176,LIST!$F:$F,REPORT!$B181,LIST!$B:$B,REPORT!AS$1)</f>
        <v>0</v>
      </c>
      <c r="AT181" s="58">
        <f>AS181-AT61+COUNTIFS(LIST!$A:$A,REPORT!$B$176,LIST!$F:$F,REPORT!$B181,LIST!$B:$B,REPORT!AT$1)</f>
        <v>0</v>
      </c>
      <c r="AU181" s="58">
        <f>AT181-AU61+COUNTIFS(LIST!$A:$A,REPORT!$B$176,LIST!$F:$F,REPORT!$B181,LIST!$B:$B,REPORT!AU$1)</f>
        <v>0</v>
      </c>
      <c r="AV181" s="58">
        <f>AU181-AV61+COUNTIFS(LIST!$A:$A,REPORT!$B$176,LIST!$F:$F,REPORT!$B181,LIST!$B:$B,REPORT!AV$1)</f>
        <v>0</v>
      </c>
      <c r="AW181" s="58">
        <f>AV181-AW61+COUNTIFS(LIST!$A:$A,REPORT!$B$176,LIST!$F:$F,REPORT!$B181,LIST!$B:$B,REPORT!AW$1)</f>
        <v>0</v>
      </c>
      <c r="AX181" s="58">
        <f>AW181-AX61+COUNTIFS(LIST!$A:$A,REPORT!$B$176,LIST!$F:$F,REPORT!$B181,LIST!$B:$B,REPORT!AX$1)</f>
        <v>0</v>
      </c>
      <c r="AY181" s="58">
        <f>AX181-AY61+COUNTIFS(LIST!$A:$A,REPORT!$B$176,LIST!$F:$F,REPORT!$B181,LIST!$B:$B,REPORT!AY$1)</f>
        <v>0</v>
      </c>
      <c r="AZ181" s="58">
        <f>AY181-AZ61+COUNTIFS(LIST!$A:$A,REPORT!$B$176,LIST!$F:$F,REPORT!$B181,LIST!$B:$B,REPORT!AZ$1)</f>
        <v>0</v>
      </c>
      <c r="BA181" s="58">
        <f>AZ181-BA61+COUNTIFS(LIST!$A:$A,REPORT!$B$176,LIST!$F:$F,REPORT!$B181,LIST!$B:$B,REPORT!BA$1)</f>
        <v>0</v>
      </c>
      <c r="BB181" s="58">
        <f>BA181-BB61+COUNTIFS(LIST!$A:$A,REPORT!$B$176,LIST!$F:$F,REPORT!$B181,LIST!$B:$B,REPORT!BB$1)</f>
        <v>0</v>
      </c>
      <c r="BC181" s="58">
        <f>BB181-BC61+COUNTIFS(LIST!$A:$A,REPORT!$B$176,LIST!$F:$F,REPORT!$B181,LIST!$B:$B,REPORT!BC$1)</f>
        <v>0</v>
      </c>
      <c r="BD181" s="58">
        <f>BC181-BD61+COUNTIFS(LIST!$A:$A,REPORT!$B$176,LIST!$F:$F,REPORT!$B181,LIST!$B:$B,REPORT!BD$1)</f>
        <v>0</v>
      </c>
      <c r="BE181" s="58">
        <f>BD181-BE61+COUNTIFS(LIST!$A:$A,REPORT!$B$176,LIST!$F:$F,REPORT!$B181,LIST!$B:$B,REPORT!BE$1)</f>
        <v>0</v>
      </c>
      <c r="BF181" s="58">
        <f>BE181-BF61+COUNTIFS(LIST!$A:$A,REPORT!$B$176,LIST!$F:$F,REPORT!$B181,LIST!$B:$B,REPORT!BF$1)</f>
        <v>0</v>
      </c>
      <c r="BG181" s="58">
        <f>BF181-BG61+COUNTIFS(LIST!$A:$A,REPORT!$B$176,LIST!$F:$F,REPORT!$B181,LIST!$B:$B,REPORT!BG$1)</f>
        <v>0</v>
      </c>
      <c r="BH181" s="58">
        <f>BG181-BH61+COUNTIFS(LIST!$A:$A,REPORT!$B$176,LIST!$F:$F,REPORT!$B181,LIST!$B:$B,REPORT!BH$1)</f>
        <v>0</v>
      </c>
      <c r="BI181" s="58">
        <f>BH181-BI61+COUNTIFS(LIST!$A:$A,REPORT!$B$176,LIST!$F:$F,REPORT!$B181,LIST!$B:$B,REPORT!BI$1)</f>
        <v>0</v>
      </c>
      <c r="BJ181" s="58">
        <f>BI181-BJ61+COUNTIFS(LIST!$A:$A,REPORT!$B$176,LIST!$F:$F,REPORT!$B181,LIST!$B:$B,REPORT!BJ$1)</f>
        <v>0</v>
      </c>
      <c r="BK181" s="58">
        <f>BJ181-BK61+COUNTIFS(LIST!$A:$A,REPORT!$B$176,LIST!$F:$F,REPORT!$B181,LIST!$B:$B,REPORT!BK$1)</f>
        <v>0</v>
      </c>
      <c r="BL181" s="58">
        <f>BK181-BL61+COUNTIFS(LIST!$A:$A,REPORT!$B$176,LIST!$F:$F,REPORT!$B181,LIST!$B:$B,REPORT!BL$1)</f>
        <v>0</v>
      </c>
      <c r="BM181" s="58">
        <f>BL181-BM61+COUNTIFS(LIST!$A:$A,REPORT!$B$176,LIST!$F:$F,REPORT!$B181,LIST!$B:$B,REPORT!BM$1)</f>
        <v>0</v>
      </c>
      <c r="BN181" s="58">
        <f>BM181-BN61+COUNTIFS(LIST!$A:$A,REPORT!$B$176,LIST!$F:$F,REPORT!$B181,LIST!$B:$B,REPORT!BN$1)</f>
        <v>0</v>
      </c>
      <c r="BO181" s="58">
        <f>BN181-BO61+COUNTIFS(LIST!$A:$A,REPORT!$B$176,LIST!$F:$F,REPORT!$B181,LIST!$B:$B,REPORT!BO$1)</f>
        <v>0</v>
      </c>
      <c r="BP181" s="58">
        <f>BO181-BP61+COUNTIFS(LIST!$A:$A,REPORT!$B$176,LIST!$F:$F,REPORT!$B181,LIST!$B:$B,REPORT!BP$1)</f>
        <v>0</v>
      </c>
      <c r="BQ181" s="58">
        <f>BP181-BQ61+COUNTIFS(LIST!$A:$A,REPORT!$B$176,LIST!$F:$F,REPORT!$B181,LIST!$B:$B,REPORT!BQ$1)</f>
        <v>0</v>
      </c>
      <c r="BR181" s="58">
        <f>BQ181-BR61+COUNTIFS(LIST!$A:$A,REPORT!$B$176,LIST!$F:$F,REPORT!$B181,LIST!$B:$B,REPORT!BR$1)</f>
        <v>0</v>
      </c>
      <c r="BS181" s="58">
        <f>BR181-BS61+COUNTIFS(LIST!$A:$A,REPORT!$B$176,LIST!$F:$F,REPORT!$B181,LIST!$B:$B,REPORT!BS$1)</f>
        <v>0</v>
      </c>
      <c r="BT181" s="58">
        <f>BS181-BT61+COUNTIFS(LIST!$A:$A,REPORT!$B$176,LIST!$F:$F,REPORT!$B181,LIST!$B:$B,REPORT!BT$1)</f>
        <v>0</v>
      </c>
      <c r="BU181" s="58">
        <f>BT181-BU61+COUNTIFS(LIST!$A:$A,REPORT!$B$176,LIST!$F:$F,REPORT!$B181,LIST!$B:$B,REPORT!BU$1)</f>
        <v>0</v>
      </c>
      <c r="BV181" s="58">
        <f>BU181-BV61+COUNTIFS(LIST!$A:$A,REPORT!$B$176,LIST!$F:$F,REPORT!$B181,LIST!$B:$B,REPORT!BV$1)</f>
        <v>0</v>
      </c>
      <c r="BW181" s="58">
        <f>BV181-BW61+COUNTIFS(LIST!$A:$A,REPORT!$B$176,LIST!$F:$F,REPORT!$B181,LIST!$B:$B,REPORT!BW$1)</f>
        <v>0</v>
      </c>
      <c r="BX181" s="58">
        <f>BW181-BX61+COUNTIFS(LIST!$A:$A,REPORT!$B$176,LIST!$F:$F,REPORT!$B181,LIST!$B:$B,REPORT!BX$1)</f>
        <v>0</v>
      </c>
      <c r="BY181" s="58">
        <f>BX181-BY61+COUNTIFS(LIST!$A:$A,REPORT!$B$176,LIST!$F:$F,REPORT!$B181,LIST!$B:$B,REPORT!BY$1)</f>
        <v>0</v>
      </c>
      <c r="BZ181" s="58">
        <f>BY181-BZ61+COUNTIFS(LIST!$A:$A,REPORT!$B$176,LIST!$F:$F,REPORT!$B181,LIST!$B:$B,REPORT!BZ$1)</f>
        <v>0</v>
      </c>
      <c r="CA181" s="58">
        <f>BZ181-CA61+COUNTIFS(LIST!$A:$A,REPORT!$B$176,LIST!$F:$F,REPORT!$B181,LIST!$B:$B,REPORT!CA$1)</f>
        <v>0</v>
      </c>
      <c r="CB181" s="58">
        <f>CA181-CB61+COUNTIFS(LIST!$A:$A,REPORT!$B$176,LIST!$F:$F,REPORT!$B181,LIST!$B:$B,REPORT!CB$1)</f>
        <v>0</v>
      </c>
      <c r="CC181" s="58">
        <f>CB181-CC61+COUNTIFS(LIST!$A:$A,REPORT!$B$176,LIST!$F:$F,REPORT!$B181,LIST!$B:$B,REPORT!CC$1)</f>
        <v>0</v>
      </c>
    </row>
    <row r="182" spans="1:81" x14ac:dyDescent="0.3">
      <c r="AN182" s="7"/>
      <c r="AO182" s="7"/>
    </row>
    <row r="183" spans="1:81" x14ac:dyDescent="0.3">
      <c r="AN183" s="7"/>
      <c r="AO183" s="7"/>
    </row>
    <row r="185" spans="1:81" x14ac:dyDescent="0.3">
      <c r="A185" s="112" t="s">
        <v>2999</v>
      </c>
      <c r="B185" s="112">
        <v>2023</v>
      </c>
      <c r="C185" s="111">
        <v>2024</v>
      </c>
      <c r="D185" s="111">
        <v>2025</v>
      </c>
      <c r="E185" s="111"/>
      <c r="F185" s="111"/>
      <c r="G185" s="111">
        <v>2026</v>
      </c>
    </row>
    <row r="186" spans="1:81" x14ac:dyDescent="0.3">
      <c r="A186" s="167" t="s">
        <v>3001</v>
      </c>
      <c r="B186" s="168">
        <f>G152</f>
        <v>0</v>
      </c>
      <c r="C186" s="168">
        <f>H152</f>
        <v>17</v>
      </c>
      <c r="D186" s="168">
        <f>I152</f>
        <v>0</v>
      </c>
      <c r="E186" s="168"/>
      <c r="F186" s="168"/>
      <c r="G186" s="168">
        <f>I152</f>
        <v>0</v>
      </c>
    </row>
    <row r="187" spans="1:81" x14ac:dyDescent="0.3">
      <c r="A187" s="167" t="s">
        <v>3005</v>
      </c>
      <c r="B187" s="168">
        <f>G158</f>
        <v>0</v>
      </c>
      <c r="C187" s="168">
        <f>H158</f>
        <v>0</v>
      </c>
      <c r="D187" s="168">
        <f>I158</f>
        <v>0</v>
      </c>
      <c r="E187" s="168"/>
      <c r="F187" s="168"/>
      <c r="G187" s="168">
        <f>I158</f>
        <v>0</v>
      </c>
    </row>
    <row r="188" spans="1:81" x14ac:dyDescent="0.3">
      <c r="A188" s="167" t="s">
        <v>3002</v>
      </c>
      <c r="B188" s="168">
        <f>G164</f>
        <v>395</v>
      </c>
      <c r="C188" s="168">
        <f>H164</f>
        <v>187</v>
      </c>
      <c r="D188" s="168">
        <f>I164</f>
        <v>194</v>
      </c>
      <c r="E188" s="168"/>
      <c r="F188" s="168"/>
      <c r="G188" s="168">
        <f>I164</f>
        <v>194</v>
      </c>
    </row>
    <row r="189" spans="1:81" x14ac:dyDescent="0.3">
      <c r="A189" s="167" t="s">
        <v>3003</v>
      </c>
      <c r="B189" s="168">
        <f>G170</f>
        <v>151</v>
      </c>
      <c r="C189" s="168">
        <f>H170</f>
        <v>164</v>
      </c>
      <c r="D189" s="168">
        <f>I170</f>
        <v>101</v>
      </c>
      <c r="E189" s="168"/>
      <c r="F189" s="168"/>
      <c r="G189" s="168">
        <f>I170</f>
        <v>101</v>
      </c>
    </row>
    <row r="190" spans="1:81" x14ac:dyDescent="0.3">
      <c r="A190" s="167" t="s">
        <v>3004</v>
      </c>
      <c r="B190" s="168">
        <f>G176</f>
        <v>82</v>
      </c>
      <c r="C190" s="168">
        <f>H176</f>
        <v>257</v>
      </c>
      <c r="D190" s="168">
        <f>I176</f>
        <v>115</v>
      </c>
      <c r="E190" s="168"/>
      <c r="F190" s="168"/>
      <c r="G190" s="168">
        <f>I176</f>
        <v>115</v>
      </c>
    </row>
    <row r="191" spans="1:81" ht="15" thickBot="1" x14ac:dyDescent="0.35">
      <c r="A191" s="113" t="s">
        <v>430</v>
      </c>
      <c r="B191" s="114">
        <f>SUM(B186:B190)</f>
        <v>628</v>
      </c>
      <c r="C191" s="114">
        <f>SUM(C186:C190)</f>
        <v>625</v>
      </c>
      <c r="D191" s="114">
        <f>SUM(D186:D190)</f>
        <v>410</v>
      </c>
      <c r="E191" s="114"/>
      <c r="F191" s="114"/>
      <c r="G191" s="114">
        <f>SUM(G186:G190)</f>
        <v>410</v>
      </c>
    </row>
    <row r="192" spans="1:81" x14ac:dyDescent="0.3">
      <c r="A192" s="167"/>
      <c r="B192" s="167"/>
    </row>
    <row r="193" spans="1:7" x14ac:dyDescent="0.3">
      <c r="A193" s="167" t="s">
        <v>430</v>
      </c>
      <c r="B193" s="168">
        <f>G26</f>
        <v>628</v>
      </c>
      <c r="C193" s="168">
        <f>H26</f>
        <v>625</v>
      </c>
      <c r="D193" s="168">
        <f>I26</f>
        <v>410</v>
      </c>
      <c r="E193" s="168"/>
      <c r="F193" s="168"/>
      <c r="G193" s="168">
        <f>I26</f>
        <v>410</v>
      </c>
    </row>
    <row r="194" spans="1:7" ht="15" thickBot="1" x14ac:dyDescent="0.35">
      <c r="A194" s="115" t="s">
        <v>3000</v>
      </c>
      <c r="B194" s="116">
        <f>B191-B193</f>
        <v>0</v>
      </c>
      <c r="C194" s="116">
        <f>C191-C193</f>
        <v>0</v>
      </c>
      <c r="D194" s="116"/>
      <c r="E194" s="116"/>
      <c r="F194" s="116"/>
      <c r="G194" s="116">
        <f>G191-G193</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55A3-2606-4135-B59E-E1F8D78069D4}">
  <sheetPr>
    <tabColor rgb="FF92D050"/>
  </sheetPr>
  <dimension ref="A1:Q3049"/>
  <sheetViews>
    <sheetView zoomScale="80" zoomScaleNormal="80" workbookViewId="0">
      <pane ySplit="3" topLeftCell="A2735" activePane="bottomLeft" state="frozen"/>
      <selection activeCell="CA171" sqref="CA171"/>
      <selection pane="bottomLeft" activeCell="A2744" sqref="A2744"/>
    </sheetView>
  </sheetViews>
  <sheetFormatPr defaultRowHeight="14.4" x14ac:dyDescent="0.3"/>
  <cols>
    <col min="1" max="1" width="14.33203125" bestFit="1" customWidth="1"/>
    <col min="2" max="2" width="9.44140625" bestFit="1" customWidth="1"/>
    <col min="3" max="3" width="7.44140625" customWidth="1"/>
    <col min="5" max="5" width="10.5546875" bestFit="1" customWidth="1"/>
    <col min="6" max="6" width="22.6640625" bestFit="1" customWidth="1"/>
    <col min="7" max="7" width="16.33203125" customWidth="1"/>
    <col min="8" max="9" width="13" customWidth="1"/>
    <col min="11" max="11" width="11.33203125" customWidth="1"/>
    <col min="13" max="13" width="9.5546875" customWidth="1"/>
    <col min="14" max="15" width="11" customWidth="1"/>
    <col min="16" max="16" width="26.6640625" bestFit="1" customWidth="1"/>
    <col min="17" max="17" width="12.33203125" customWidth="1"/>
  </cols>
  <sheetData>
    <row r="1" spans="1:17" ht="15" customHeight="1" x14ac:dyDescent="0.3">
      <c r="A1" s="263" t="s">
        <v>400</v>
      </c>
      <c r="B1" s="261" t="s">
        <v>422</v>
      </c>
      <c r="C1" s="261" t="s">
        <v>1681</v>
      </c>
      <c r="D1" s="263" t="s">
        <v>401</v>
      </c>
      <c r="E1" s="265" t="s">
        <v>402</v>
      </c>
      <c r="F1" s="266" t="s">
        <v>403</v>
      </c>
      <c r="G1" s="266" t="s">
        <v>404</v>
      </c>
      <c r="H1" s="266" t="s">
        <v>405</v>
      </c>
      <c r="I1" s="264" t="s">
        <v>419</v>
      </c>
      <c r="J1" s="264" t="s">
        <v>406</v>
      </c>
      <c r="K1" s="263" t="s">
        <v>407</v>
      </c>
      <c r="L1" s="264" t="s">
        <v>408</v>
      </c>
      <c r="M1" s="264" t="s">
        <v>409</v>
      </c>
      <c r="N1" s="266" t="s">
        <v>410</v>
      </c>
      <c r="O1" s="266" t="s">
        <v>411</v>
      </c>
      <c r="P1" s="263" t="s">
        <v>420</v>
      </c>
      <c r="Q1" s="266" t="s">
        <v>424</v>
      </c>
    </row>
    <row r="2" spans="1:17" x14ac:dyDescent="0.3">
      <c r="A2" s="263"/>
      <c r="B2" s="262"/>
      <c r="C2" s="262"/>
      <c r="D2" s="263"/>
      <c r="E2" s="265"/>
      <c r="F2" s="267"/>
      <c r="G2" s="267"/>
      <c r="H2" s="267"/>
      <c r="I2" s="264"/>
      <c r="J2" s="264"/>
      <c r="K2" s="263"/>
      <c r="L2" s="264"/>
      <c r="M2" s="264" t="s">
        <v>0</v>
      </c>
      <c r="N2" s="267"/>
      <c r="O2" s="267"/>
      <c r="P2" s="263"/>
      <c r="Q2" s="267"/>
    </row>
    <row r="3" spans="1:17" x14ac:dyDescent="0.3">
      <c r="A3" s="3"/>
      <c r="B3" s="3"/>
      <c r="C3" s="3"/>
      <c r="D3" s="3"/>
      <c r="E3" s="3"/>
      <c r="F3" s="3"/>
      <c r="G3" s="3"/>
      <c r="H3" s="3"/>
      <c r="I3" s="3"/>
      <c r="J3" s="3"/>
      <c r="K3" s="4"/>
      <c r="L3" s="4"/>
      <c r="M3" s="4"/>
      <c r="N3" s="5"/>
      <c r="O3" s="3"/>
      <c r="P3" s="3"/>
      <c r="Q3" s="3"/>
    </row>
    <row r="4" spans="1:17" ht="15" customHeight="1" x14ac:dyDescent="0.3">
      <c r="A4" s="1" t="s">
        <v>415</v>
      </c>
      <c r="B4" s="6">
        <v>44926</v>
      </c>
      <c r="C4" s="62">
        <f t="shared" ref="C4:C67" si="0">YEAR(B4)</f>
        <v>2022</v>
      </c>
      <c r="D4" s="1">
        <v>1</v>
      </c>
      <c r="E4" s="43" t="s">
        <v>308</v>
      </c>
      <c r="F4" s="2" t="s">
        <v>5</v>
      </c>
      <c r="G4" s="1">
        <v>6</v>
      </c>
      <c r="H4" s="1">
        <v>6</v>
      </c>
      <c r="I4" s="1" t="s">
        <v>423</v>
      </c>
      <c r="J4" s="1">
        <v>18.899999999999999</v>
      </c>
      <c r="K4" s="1"/>
      <c r="L4" s="1"/>
      <c r="M4" s="1">
        <f t="shared" ref="M4:M35" si="1">J4+L4</f>
        <v>18.899999999999999</v>
      </c>
      <c r="N4" s="34">
        <v>238.0952380952381</v>
      </c>
      <c r="O4" s="34">
        <v>4500</v>
      </c>
      <c r="P4" s="26"/>
      <c r="Q4" s="35"/>
    </row>
    <row r="5" spans="1:17" ht="15" customHeight="1" x14ac:dyDescent="0.3">
      <c r="A5" s="1" t="s">
        <v>415</v>
      </c>
      <c r="B5" s="6">
        <v>44926</v>
      </c>
      <c r="C5" s="62">
        <f t="shared" si="0"/>
        <v>2022</v>
      </c>
      <c r="D5" s="1">
        <v>2</v>
      </c>
      <c r="E5" s="43"/>
      <c r="F5" s="2" t="s">
        <v>1</v>
      </c>
      <c r="G5" s="1" t="s">
        <v>2</v>
      </c>
      <c r="H5" s="1" t="s">
        <v>2</v>
      </c>
      <c r="I5" s="1" t="s">
        <v>423</v>
      </c>
      <c r="J5" s="1">
        <v>122.6</v>
      </c>
      <c r="K5" s="1"/>
      <c r="L5" s="1"/>
      <c r="M5" s="1">
        <f t="shared" si="1"/>
        <v>122.6</v>
      </c>
      <c r="N5" s="34">
        <v>250</v>
      </c>
      <c r="O5" s="34">
        <v>30650</v>
      </c>
      <c r="P5" s="26"/>
      <c r="Q5" s="35"/>
    </row>
    <row r="6" spans="1:17" ht="15" customHeight="1" x14ac:dyDescent="0.3">
      <c r="A6" s="1" t="s">
        <v>415</v>
      </c>
      <c r="B6" s="6">
        <v>44926</v>
      </c>
      <c r="C6" s="62">
        <f t="shared" si="0"/>
        <v>2022</v>
      </c>
      <c r="D6" s="1">
        <v>2</v>
      </c>
      <c r="E6" s="43"/>
      <c r="F6" s="2" t="s">
        <v>1</v>
      </c>
      <c r="G6" s="1" t="s">
        <v>3</v>
      </c>
      <c r="H6" s="1" t="s">
        <v>3</v>
      </c>
      <c r="I6" s="1" t="s">
        <v>423</v>
      </c>
      <c r="J6" s="1">
        <v>67.400000000000006</v>
      </c>
      <c r="K6" s="1"/>
      <c r="L6" s="1"/>
      <c r="M6" s="1">
        <f t="shared" si="1"/>
        <v>67.400000000000006</v>
      </c>
      <c r="N6" s="34">
        <v>300</v>
      </c>
      <c r="O6" s="34">
        <v>20220</v>
      </c>
      <c r="P6" s="26"/>
      <c r="Q6" s="35"/>
    </row>
    <row r="7" spans="1:17" ht="15" customHeight="1" x14ac:dyDescent="0.3">
      <c r="A7" s="1" t="s">
        <v>415</v>
      </c>
      <c r="B7" s="6">
        <v>44926</v>
      </c>
      <c r="C7" s="62">
        <f t="shared" si="0"/>
        <v>2022</v>
      </c>
      <c r="D7" s="1">
        <v>5</v>
      </c>
      <c r="E7" s="43" t="s">
        <v>309</v>
      </c>
      <c r="F7" s="2" t="s">
        <v>5</v>
      </c>
      <c r="G7" s="1">
        <v>1</v>
      </c>
      <c r="H7" s="1">
        <v>1</v>
      </c>
      <c r="I7" s="1" t="s">
        <v>423</v>
      </c>
      <c r="J7" s="1">
        <v>22</v>
      </c>
      <c r="K7" s="1"/>
      <c r="L7" s="1"/>
      <c r="M7" s="1">
        <f t="shared" si="1"/>
        <v>22</v>
      </c>
      <c r="N7" s="34">
        <v>227.27272727272728</v>
      </c>
      <c r="O7" s="34">
        <v>5000</v>
      </c>
      <c r="P7" s="26"/>
      <c r="Q7" s="35"/>
    </row>
    <row r="8" spans="1:17" ht="15" customHeight="1" x14ac:dyDescent="0.3">
      <c r="A8" s="1" t="s">
        <v>415</v>
      </c>
      <c r="B8" s="6">
        <v>44926</v>
      </c>
      <c r="C8" s="62">
        <f t="shared" si="0"/>
        <v>2022</v>
      </c>
      <c r="D8" s="1">
        <v>5</v>
      </c>
      <c r="E8" s="43" t="s">
        <v>306</v>
      </c>
      <c r="F8" s="2" t="s">
        <v>5</v>
      </c>
      <c r="G8" s="1">
        <v>2</v>
      </c>
      <c r="H8" s="1">
        <v>2</v>
      </c>
      <c r="I8" s="1" t="s">
        <v>423</v>
      </c>
      <c r="J8" s="1">
        <v>14.9</v>
      </c>
      <c r="K8" s="1"/>
      <c r="L8" s="1"/>
      <c r="M8" s="1">
        <f t="shared" si="1"/>
        <v>14.9</v>
      </c>
      <c r="N8" s="34">
        <v>302.01342281879192</v>
      </c>
      <c r="O8" s="34">
        <v>4500</v>
      </c>
      <c r="P8" s="26"/>
      <c r="Q8" s="35"/>
    </row>
    <row r="9" spans="1:17" ht="15" customHeight="1" x14ac:dyDescent="0.3">
      <c r="A9" s="1" t="s">
        <v>415</v>
      </c>
      <c r="B9" s="6">
        <v>44926</v>
      </c>
      <c r="C9" s="62">
        <f t="shared" si="0"/>
        <v>2022</v>
      </c>
      <c r="D9" s="1">
        <v>5</v>
      </c>
      <c r="E9" s="43" t="s">
        <v>4</v>
      </c>
      <c r="F9" s="2" t="s">
        <v>5</v>
      </c>
      <c r="G9" s="1">
        <v>7</v>
      </c>
      <c r="H9" s="1">
        <v>7</v>
      </c>
      <c r="I9" s="1" t="s">
        <v>423</v>
      </c>
      <c r="J9" s="1">
        <v>22</v>
      </c>
      <c r="K9" s="1"/>
      <c r="L9" s="1"/>
      <c r="M9" s="1">
        <f t="shared" si="1"/>
        <v>22</v>
      </c>
      <c r="N9" s="34">
        <v>272.72727272727275</v>
      </c>
      <c r="O9" s="34">
        <v>6000</v>
      </c>
      <c r="P9" s="26"/>
      <c r="Q9" s="35"/>
    </row>
    <row r="10" spans="1:17" ht="15" customHeight="1" x14ac:dyDescent="0.3">
      <c r="A10" s="1" t="s">
        <v>415</v>
      </c>
      <c r="B10" s="6">
        <v>44926</v>
      </c>
      <c r="C10" s="62">
        <f t="shared" si="0"/>
        <v>2022</v>
      </c>
      <c r="D10" s="1" t="s">
        <v>6</v>
      </c>
      <c r="E10" s="43" t="s">
        <v>7</v>
      </c>
      <c r="F10" s="2" t="s">
        <v>5</v>
      </c>
      <c r="G10" s="1">
        <v>11</v>
      </c>
      <c r="H10" s="1">
        <v>11</v>
      </c>
      <c r="I10" s="1" t="s">
        <v>423</v>
      </c>
      <c r="J10" s="1">
        <v>14.9</v>
      </c>
      <c r="K10" s="1"/>
      <c r="L10" s="1"/>
      <c r="M10" s="1">
        <f t="shared" si="1"/>
        <v>14.9</v>
      </c>
      <c r="N10" s="34">
        <v>369.1275167785235</v>
      </c>
      <c r="O10" s="34">
        <v>5500</v>
      </c>
      <c r="P10" s="26"/>
      <c r="Q10" s="35"/>
    </row>
    <row r="11" spans="1:17" ht="15" customHeight="1" x14ac:dyDescent="0.3">
      <c r="A11" s="1" t="s">
        <v>415</v>
      </c>
      <c r="B11" s="6">
        <v>44926</v>
      </c>
      <c r="C11" s="62">
        <f t="shared" si="0"/>
        <v>2022</v>
      </c>
      <c r="D11" s="1" t="s">
        <v>6</v>
      </c>
      <c r="E11" s="43" t="s">
        <v>307</v>
      </c>
      <c r="F11" s="2" t="s">
        <v>5</v>
      </c>
      <c r="G11" s="1">
        <v>13</v>
      </c>
      <c r="H11" s="1">
        <v>13</v>
      </c>
      <c r="I11" s="1" t="s">
        <v>423</v>
      </c>
      <c r="J11" s="1">
        <v>14.9</v>
      </c>
      <c r="K11" s="1"/>
      <c r="L11" s="1"/>
      <c r="M11" s="1">
        <f t="shared" si="1"/>
        <v>14.9</v>
      </c>
      <c r="N11" s="34">
        <v>302.01342281879192</v>
      </c>
      <c r="O11" s="34">
        <v>4500</v>
      </c>
      <c r="P11" s="26"/>
      <c r="Q11" s="35"/>
    </row>
    <row r="12" spans="1:17" ht="15" customHeight="1" x14ac:dyDescent="0.3">
      <c r="A12" s="1" t="s">
        <v>415</v>
      </c>
      <c r="B12" s="6">
        <v>44926</v>
      </c>
      <c r="C12" s="62">
        <f t="shared" si="0"/>
        <v>2022</v>
      </c>
      <c r="D12" s="1" t="s">
        <v>6</v>
      </c>
      <c r="E12" s="43" t="s">
        <v>8</v>
      </c>
      <c r="F12" s="2" t="s">
        <v>5</v>
      </c>
      <c r="G12" s="1">
        <v>14</v>
      </c>
      <c r="H12" s="1">
        <v>14</v>
      </c>
      <c r="I12" s="1" t="s">
        <v>423</v>
      </c>
      <c r="J12" s="1">
        <v>14.9</v>
      </c>
      <c r="K12" s="1"/>
      <c r="L12" s="1"/>
      <c r="M12" s="1">
        <f t="shared" si="1"/>
        <v>14.9</v>
      </c>
      <c r="N12" s="34">
        <v>369.1275167785235</v>
      </c>
      <c r="O12" s="34">
        <v>5500</v>
      </c>
      <c r="P12" s="26"/>
      <c r="Q12" s="35"/>
    </row>
    <row r="13" spans="1:17" ht="15" customHeight="1" x14ac:dyDescent="0.3">
      <c r="A13" s="1" t="s">
        <v>415</v>
      </c>
      <c r="B13" s="6">
        <v>44926</v>
      </c>
      <c r="C13" s="62">
        <f t="shared" si="0"/>
        <v>2022</v>
      </c>
      <c r="D13" s="1" t="s">
        <v>6</v>
      </c>
      <c r="E13" s="43" t="s">
        <v>9</v>
      </c>
      <c r="F13" s="2" t="s">
        <v>5</v>
      </c>
      <c r="G13" s="1">
        <v>15</v>
      </c>
      <c r="H13" s="1">
        <v>15</v>
      </c>
      <c r="I13" s="1" t="s">
        <v>423</v>
      </c>
      <c r="J13" s="1">
        <v>14.9</v>
      </c>
      <c r="K13" s="1"/>
      <c r="L13" s="1"/>
      <c r="M13" s="1">
        <f t="shared" si="1"/>
        <v>14.9</v>
      </c>
      <c r="N13" s="34">
        <v>369.1275167785235</v>
      </c>
      <c r="O13" s="34">
        <v>5500</v>
      </c>
      <c r="P13" s="26"/>
      <c r="Q13" s="35"/>
    </row>
    <row r="14" spans="1:17" ht="15" customHeight="1" x14ac:dyDescent="0.3">
      <c r="A14" s="1" t="s">
        <v>415</v>
      </c>
      <c r="B14" s="6">
        <v>44926</v>
      </c>
      <c r="C14" s="62">
        <f t="shared" si="0"/>
        <v>2022</v>
      </c>
      <c r="D14" s="1" t="s">
        <v>6</v>
      </c>
      <c r="E14" s="43" t="s">
        <v>10</v>
      </c>
      <c r="F14" s="2" t="s">
        <v>5</v>
      </c>
      <c r="G14" s="1">
        <v>16</v>
      </c>
      <c r="H14" s="1">
        <v>16</v>
      </c>
      <c r="I14" s="1" t="s">
        <v>423</v>
      </c>
      <c r="J14" s="1">
        <v>14.9</v>
      </c>
      <c r="K14" s="1"/>
      <c r="L14" s="1"/>
      <c r="M14" s="1">
        <f t="shared" si="1"/>
        <v>14.9</v>
      </c>
      <c r="N14" s="34">
        <v>369.1275167785235</v>
      </c>
      <c r="O14" s="34">
        <v>5500</v>
      </c>
      <c r="P14" s="26"/>
      <c r="Q14" s="35"/>
    </row>
    <row r="15" spans="1:17" ht="15" customHeight="1" x14ac:dyDescent="0.3">
      <c r="A15" s="1" t="s">
        <v>415</v>
      </c>
      <c r="B15" s="6">
        <v>44926</v>
      </c>
      <c r="C15" s="62">
        <f t="shared" si="0"/>
        <v>2022</v>
      </c>
      <c r="D15" s="1" t="s">
        <v>6</v>
      </c>
      <c r="E15" s="43" t="s">
        <v>11</v>
      </c>
      <c r="F15" s="2" t="s">
        <v>5</v>
      </c>
      <c r="G15" s="1">
        <v>17</v>
      </c>
      <c r="H15" s="1">
        <v>17</v>
      </c>
      <c r="I15" s="1" t="s">
        <v>423</v>
      </c>
      <c r="J15" s="1">
        <v>14.9</v>
      </c>
      <c r="K15" s="1"/>
      <c r="L15" s="1"/>
      <c r="M15" s="1">
        <f t="shared" si="1"/>
        <v>14.9</v>
      </c>
      <c r="N15" s="34">
        <v>369.1275167785235</v>
      </c>
      <c r="O15" s="34">
        <v>5500</v>
      </c>
      <c r="P15" s="26"/>
      <c r="Q15" s="35"/>
    </row>
    <row r="16" spans="1:17" ht="15" customHeight="1" x14ac:dyDescent="0.3">
      <c r="A16" s="1" t="s">
        <v>415</v>
      </c>
      <c r="B16" s="6">
        <v>44926</v>
      </c>
      <c r="C16" s="62">
        <f t="shared" si="0"/>
        <v>2022</v>
      </c>
      <c r="D16" s="1" t="s">
        <v>6</v>
      </c>
      <c r="E16" s="43" t="s">
        <v>12</v>
      </c>
      <c r="F16" s="2" t="s">
        <v>5</v>
      </c>
      <c r="G16" s="1">
        <v>18</v>
      </c>
      <c r="H16" s="1">
        <v>18</v>
      </c>
      <c r="I16" s="1" t="s">
        <v>423</v>
      </c>
      <c r="J16" s="1">
        <v>14.9</v>
      </c>
      <c r="K16" s="1"/>
      <c r="L16" s="1"/>
      <c r="M16" s="1">
        <f t="shared" si="1"/>
        <v>14.9</v>
      </c>
      <c r="N16" s="34">
        <v>369.1275167785235</v>
      </c>
      <c r="O16" s="34">
        <v>5500</v>
      </c>
      <c r="P16" s="26"/>
      <c r="Q16" s="35"/>
    </row>
    <row r="17" spans="1:17" ht="15" customHeight="1" x14ac:dyDescent="0.3">
      <c r="A17" s="1" t="s">
        <v>415</v>
      </c>
      <c r="B17" s="6">
        <v>44926</v>
      </c>
      <c r="C17" s="62">
        <f t="shared" si="0"/>
        <v>2022</v>
      </c>
      <c r="D17" s="1" t="s">
        <v>6</v>
      </c>
      <c r="E17" s="43" t="s">
        <v>13</v>
      </c>
      <c r="F17" s="2" t="s">
        <v>5</v>
      </c>
      <c r="G17" s="1">
        <v>19</v>
      </c>
      <c r="H17" s="1">
        <v>19</v>
      </c>
      <c r="I17" s="1" t="s">
        <v>423</v>
      </c>
      <c r="J17" s="1">
        <v>14.9</v>
      </c>
      <c r="K17" s="1"/>
      <c r="L17" s="1"/>
      <c r="M17" s="1">
        <f t="shared" si="1"/>
        <v>14.9</v>
      </c>
      <c r="N17" s="34">
        <v>302.01342281879192</v>
      </c>
      <c r="O17" s="34">
        <v>4500</v>
      </c>
      <c r="P17" s="26"/>
      <c r="Q17" s="35"/>
    </row>
    <row r="18" spans="1:17" ht="15" customHeight="1" x14ac:dyDescent="0.3">
      <c r="A18" s="1" t="s">
        <v>415</v>
      </c>
      <c r="B18" s="6">
        <v>44926</v>
      </c>
      <c r="C18" s="62">
        <f t="shared" si="0"/>
        <v>2022</v>
      </c>
      <c r="D18" s="1" t="s">
        <v>6</v>
      </c>
      <c r="E18" s="43" t="s">
        <v>14</v>
      </c>
      <c r="F18" s="2" t="s">
        <v>5</v>
      </c>
      <c r="G18" s="1">
        <v>20</v>
      </c>
      <c r="H18" s="1">
        <v>20</v>
      </c>
      <c r="I18" s="1" t="s">
        <v>423</v>
      </c>
      <c r="J18" s="1">
        <v>14.9</v>
      </c>
      <c r="K18" s="1"/>
      <c r="L18" s="1"/>
      <c r="M18" s="1">
        <f t="shared" si="1"/>
        <v>14.9</v>
      </c>
      <c r="N18" s="34">
        <v>369.1275167785235</v>
      </c>
      <c r="O18" s="34">
        <v>5500</v>
      </c>
      <c r="P18" s="26"/>
      <c r="Q18" s="35"/>
    </row>
    <row r="19" spans="1:17" ht="15" customHeight="1" x14ac:dyDescent="0.3">
      <c r="A19" s="1" t="s">
        <v>415</v>
      </c>
      <c r="B19" s="6">
        <v>44926</v>
      </c>
      <c r="C19" s="62">
        <f t="shared" si="0"/>
        <v>2022</v>
      </c>
      <c r="D19" s="1" t="s">
        <v>6</v>
      </c>
      <c r="E19" s="43" t="s">
        <v>15</v>
      </c>
      <c r="F19" s="2" t="s">
        <v>5</v>
      </c>
      <c r="G19" s="1">
        <v>21</v>
      </c>
      <c r="H19" s="1">
        <v>21</v>
      </c>
      <c r="I19" s="1" t="s">
        <v>423</v>
      </c>
      <c r="J19" s="1">
        <v>14.9</v>
      </c>
      <c r="K19" s="1"/>
      <c r="L19" s="1"/>
      <c r="M19" s="1">
        <f t="shared" si="1"/>
        <v>14.9</v>
      </c>
      <c r="N19" s="34">
        <v>369.1275167785235</v>
      </c>
      <c r="O19" s="34">
        <v>5500</v>
      </c>
      <c r="P19" s="26"/>
      <c r="Q19" s="35"/>
    </row>
    <row r="20" spans="1:17" ht="15" customHeight="1" x14ac:dyDescent="0.3">
      <c r="A20" s="1" t="s">
        <v>415</v>
      </c>
      <c r="B20" s="6">
        <v>44926</v>
      </c>
      <c r="C20" s="62">
        <f t="shared" si="0"/>
        <v>2022</v>
      </c>
      <c r="D20" s="1" t="s">
        <v>6</v>
      </c>
      <c r="E20" s="43" t="s">
        <v>16</v>
      </c>
      <c r="F20" s="2" t="s">
        <v>5</v>
      </c>
      <c r="G20" s="1">
        <v>22</v>
      </c>
      <c r="H20" s="1">
        <v>22</v>
      </c>
      <c r="I20" s="1" t="s">
        <v>423</v>
      </c>
      <c r="J20" s="1">
        <v>14.9</v>
      </c>
      <c r="K20" s="1"/>
      <c r="L20" s="1"/>
      <c r="M20" s="1">
        <f t="shared" si="1"/>
        <v>14.9</v>
      </c>
      <c r="N20" s="34">
        <v>369.1275167785235</v>
      </c>
      <c r="O20" s="34">
        <v>5500</v>
      </c>
      <c r="P20" s="26"/>
      <c r="Q20" s="35"/>
    </row>
    <row r="21" spans="1:17" ht="15" customHeight="1" x14ac:dyDescent="0.3">
      <c r="A21" s="1" t="s">
        <v>415</v>
      </c>
      <c r="B21" s="6">
        <v>44926</v>
      </c>
      <c r="C21" s="62">
        <f t="shared" si="0"/>
        <v>2022</v>
      </c>
      <c r="D21" s="1" t="s">
        <v>6</v>
      </c>
      <c r="E21" s="43" t="s">
        <v>17</v>
      </c>
      <c r="F21" s="2" t="s">
        <v>5</v>
      </c>
      <c r="G21" s="1">
        <v>25</v>
      </c>
      <c r="H21" s="1">
        <v>25</v>
      </c>
      <c r="I21" s="1" t="s">
        <v>423</v>
      </c>
      <c r="J21" s="1">
        <v>14.9</v>
      </c>
      <c r="K21" s="1"/>
      <c r="L21" s="1"/>
      <c r="M21" s="1">
        <f t="shared" si="1"/>
        <v>14.9</v>
      </c>
      <c r="N21" s="34">
        <v>369.1275167785235</v>
      </c>
      <c r="O21" s="34">
        <v>5500</v>
      </c>
      <c r="P21" s="26"/>
      <c r="Q21" s="35"/>
    </row>
    <row r="22" spans="1:17" ht="15" customHeight="1" x14ac:dyDescent="0.3">
      <c r="A22" s="1" t="s">
        <v>415</v>
      </c>
      <c r="B22" s="6">
        <v>44926</v>
      </c>
      <c r="C22" s="62">
        <f t="shared" si="0"/>
        <v>2022</v>
      </c>
      <c r="D22" s="1" t="s">
        <v>6</v>
      </c>
      <c r="E22" s="43" t="s">
        <v>18</v>
      </c>
      <c r="F22" s="2" t="s">
        <v>5</v>
      </c>
      <c r="G22" s="1">
        <v>29</v>
      </c>
      <c r="H22" s="1">
        <v>29</v>
      </c>
      <c r="I22" s="1" t="s">
        <v>423</v>
      </c>
      <c r="J22" s="1">
        <v>14.9</v>
      </c>
      <c r="K22" s="1"/>
      <c r="L22" s="1"/>
      <c r="M22" s="1">
        <f t="shared" si="1"/>
        <v>14.9</v>
      </c>
      <c r="N22" s="34">
        <v>302.01342281879192</v>
      </c>
      <c r="O22" s="34">
        <v>4500</v>
      </c>
      <c r="P22" s="26"/>
      <c r="Q22" s="35"/>
    </row>
    <row r="23" spans="1:17" ht="15" customHeight="1" x14ac:dyDescent="0.3">
      <c r="A23" s="1" t="s">
        <v>415</v>
      </c>
      <c r="B23" s="6">
        <v>44926</v>
      </c>
      <c r="C23" s="62">
        <f t="shared" si="0"/>
        <v>2022</v>
      </c>
      <c r="D23" s="1" t="s">
        <v>6</v>
      </c>
      <c r="E23" s="43" t="s">
        <v>19</v>
      </c>
      <c r="F23" s="2" t="s">
        <v>5</v>
      </c>
      <c r="G23" s="1">
        <v>30</v>
      </c>
      <c r="H23" s="1">
        <v>30</v>
      </c>
      <c r="I23" s="1" t="s">
        <v>423</v>
      </c>
      <c r="J23" s="1">
        <v>14.9</v>
      </c>
      <c r="K23" s="1"/>
      <c r="L23" s="1"/>
      <c r="M23" s="1">
        <f t="shared" si="1"/>
        <v>14.9</v>
      </c>
      <c r="N23" s="34">
        <v>369.1275167785235</v>
      </c>
      <c r="O23" s="34">
        <v>5500</v>
      </c>
      <c r="P23" s="26"/>
      <c r="Q23" s="35"/>
    </row>
    <row r="24" spans="1:17" ht="15" customHeight="1" x14ac:dyDescent="0.3">
      <c r="A24" s="1" t="s">
        <v>415</v>
      </c>
      <c r="B24" s="6">
        <v>44926</v>
      </c>
      <c r="C24" s="62">
        <f t="shared" si="0"/>
        <v>2022</v>
      </c>
      <c r="D24" s="1">
        <v>7</v>
      </c>
      <c r="E24" s="43"/>
      <c r="F24" s="2" t="s">
        <v>1</v>
      </c>
      <c r="G24" s="1" t="s">
        <v>3</v>
      </c>
      <c r="H24" s="1" t="s">
        <v>3</v>
      </c>
      <c r="I24" s="1" t="s">
        <v>423</v>
      </c>
      <c r="J24" s="1">
        <v>57.7</v>
      </c>
      <c r="K24" s="1"/>
      <c r="L24" s="1"/>
      <c r="M24" s="1">
        <f t="shared" si="1"/>
        <v>57.7</v>
      </c>
      <c r="N24" s="34">
        <v>250</v>
      </c>
      <c r="O24" s="34">
        <v>14425</v>
      </c>
      <c r="P24" s="26"/>
      <c r="Q24" s="35"/>
    </row>
    <row r="25" spans="1:17" ht="15" customHeight="1" x14ac:dyDescent="0.3">
      <c r="A25" s="1" t="s">
        <v>415</v>
      </c>
      <c r="B25" s="6">
        <v>44926</v>
      </c>
      <c r="C25" s="62">
        <f t="shared" si="0"/>
        <v>2022</v>
      </c>
      <c r="D25" s="1">
        <v>7</v>
      </c>
      <c r="E25" s="43"/>
      <c r="F25" s="2" t="s">
        <v>1</v>
      </c>
      <c r="G25" s="1" t="s">
        <v>20</v>
      </c>
      <c r="H25" s="1" t="s">
        <v>20</v>
      </c>
      <c r="I25" s="1" t="s">
        <v>423</v>
      </c>
      <c r="J25" s="1">
        <v>37.6</v>
      </c>
      <c r="K25" s="1"/>
      <c r="L25" s="1"/>
      <c r="M25" s="1">
        <f t="shared" si="1"/>
        <v>37.6</v>
      </c>
      <c r="N25" s="34">
        <v>300</v>
      </c>
      <c r="O25" s="34">
        <v>11280</v>
      </c>
      <c r="P25" s="26"/>
      <c r="Q25" s="35"/>
    </row>
    <row r="26" spans="1:17" ht="15" customHeight="1" x14ac:dyDescent="0.3">
      <c r="A26" s="1" t="s">
        <v>415</v>
      </c>
      <c r="B26" s="6">
        <v>44926</v>
      </c>
      <c r="C26" s="62">
        <f t="shared" si="0"/>
        <v>2022</v>
      </c>
      <c r="D26" s="1">
        <v>7</v>
      </c>
      <c r="E26" s="43"/>
      <c r="F26" s="2" t="s">
        <v>1</v>
      </c>
      <c r="G26" s="1" t="s">
        <v>21</v>
      </c>
      <c r="H26" s="1" t="s">
        <v>21</v>
      </c>
      <c r="I26" s="1" t="s">
        <v>423</v>
      </c>
      <c r="J26" s="1">
        <v>37.5</v>
      </c>
      <c r="K26" s="1"/>
      <c r="L26" s="1"/>
      <c r="M26" s="1">
        <f t="shared" si="1"/>
        <v>37.5</v>
      </c>
      <c r="N26" s="34">
        <v>300</v>
      </c>
      <c r="O26" s="34">
        <v>11250</v>
      </c>
      <c r="P26" s="26"/>
      <c r="Q26" s="35"/>
    </row>
    <row r="27" spans="1:17" ht="15" customHeight="1" x14ac:dyDescent="0.3">
      <c r="A27" s="1" t="s">
        <v>415</v>
      </c>
      <c r="B27" s="6">
        <v>44926</v>
      </c>
      <c r="C27" s="62">
        <f t="shared" si="0"/>
        <v>2022</v>
      </c>
      <c r="D27" s="1">
        <v>7</v>
      </c>
      <c r="E27" s="43"/>
      <c r="F27" s="2" t="s">
        <v>1</v>
      </c>
      <c r="G27" s="1" t="s">
        <v>22</v>
      </c>
      <c r="H27" s="1" t="s">
        <v>22</v>
      </c>
      <c r="I27" s="1" t="s">
        <v>423</v>
      </c>
      <c r="J27" s="1">
        <v>57.7</v>
      </c>
      <c r="K27" s="1"/>
      <c r="L27" s="1"/>
      <c r="M27" s="1">
        <f t="shared" si="1"/>
        <v>57.7</v>
      </c>
      <c r="N27" s="34">
        <v>250</v>
      </c>
      <c r="O27" s="34">
        <v>14425</v>
      </c>
      <c r="P27" s="26"/>
      <c r="Q27" s="35"/>
    </row>
    <row r="28" spans="1:17" ht="15" customHeight="1" x14ac:dyDescent="0.3">
      <c r="A28" s="1" t="s">
        <v>415</v>
      </c>
      <c r="B28" s="6">
        <v>44926</v>
      </c>
      <c r="C28" s="62">
        <f t="shared" si="0"/>
        <v>2022</v>
      </c>
      <c r="D28" s="1">
        <v>7</v>
      </c>
      <c r="E28" s="43"/>
      <c r="F28" s="2" t="s">
        <v>1</v>
      </c>
      <c r="G28" s="1" t="s">
        <v>23</v>
      </c>
      <c r="H28" s="1" t="s">
        <v>23</v>
      </c>
      <c r="I28" s="1" t="s">
        <v>423</v>
      </c>
      <c r="J28" s="1">
        <v>38.299999999999997</v>
      </c>
      <c r="K28" s="1"/>
      <c r="L28" s="1"/>
      <c r="M28" s="1">
        <f t="shared" si="1"/>
        <v>38.299999999999997</v>
      </c>
      <c r="N28" s="34">
        <v>300</v>
      </c>
      <c r="O28" s="34">
        <v>11490</v>
      </c>
      <c r="P28" s="26"/>
      <c r="Q28" s="35"/>
    </row>
    <row r="29" spans="1:17" ht="15" customHeight="1" x14ac:dyDescent="0.3">
      <c r="A29" s="1" t="s">
        <v>414</v>
      </c>
      <c r="B29" s="6">
        <v>44926</v>
      </c>
      <c r="C29" s="62">
        <f t="shared" si="0"/>
        <v>2022</v>
      </c>
      <c r="D29" s="1">
        <v>6</v>
      </c>
      <c r="E29" s="43" t="s">
        <v>24</v>
      </c>
      <c r="F29" s="2" t="s">
        <v>413</v>
      </c>
      <c r="G29" s="1" t="s">
        <v>25</v>
      </c>
      <c r="H29" s="1" t="s">
        <v>25</v>
      </c>
      <c r="I29" s="1" t="s">
        <v>423</v>
      </c>
      <c r="J29" s="1">
        <v>11</v>
      </c>
      <c r="K29" s="1"/>
      <c r="L29" s="1"/>
      <c r="M29" s="1">
        <f t="shared" si="1"/>
        <v>11</v>
      </c>
      <c r="N29" s="34"/>
      <c r="O29" s="34"/>
      <c r="P29" s="26"/>
      <c r="Q29" s="35"/>
    </row>
    <row r="30" spans="1:17" ht="15" customHeight="1" x14ac:dyDescent="0.3">
      <c r="A30" s="1" t="s">
        <v>414</v>
      </c>
      <c r="B30" s="6">
        <v>44926</v>
      </c>
      <c r="C30" s="62">
        <f t="shared" si="0"/>
        <v>2022</v>
      </c>
      <c r="D30" s="1">
        <v>8</v>
      </c>
      <c r="E30" s="43" t="s">
        <v>26</v>
      </c>
      <c r="F30" s="2" t="s">
        <v>413</v>
      </c>
      <c r="G30" s="1" t="s">
        <v>27</v>
      </c>
      <c r="H30" s="1" t="s">
        <v>27</v>
      </c>
      <c r="I30" s="1" t="s">
        <v>423</v>
      </c>
      <c r="J30" s="1"/>
      <c r="K30" s="1"/>
      <c r="L30" s="1"/>
      <c r="M30" s="1">
        <f t="shared" si="1"/>
        <v>0</v>
      </c>
      <c r="N30" s="34"/>
      <c r="O30" s="34"/>
      <c r="P30" s="26"/>
      <c r="Q30" s="35"/>
    </row>
    <row r="31" spans="1:17" ht="15" customHeight="1" x14ac:dyDescent="0.3">
      <c r="A31" s="1" t="s">
        <v>414</v>
      </c>
      <c r="B31" s="6">
        <v>44926</v>
      </c>
      <c r="C31" s="62">
        <f t="shared" si="0"/>
        <v>2022</v>
      </c>
      <c r="D31" s="1">
        <v>17</v>
      </c>
      <c r="E31" s="43" t="s">
        <v>28</v>
      </c>
      <c r="F31" s="2" t="s">
        <v>1</v>
      </c>
      <c r="G31" s="1">
        <v>7</v>
      </c>
      <c r="H31" s="1">
        <v>7</v>
      </c>
      <c r="I31" s="1" t="s">
        <v>423</v>
      </c>
      <c r="J31" s="1">
        <v>12.3</v>
      </c>
      <c r="K31" s="1"/>
      <c r="L31" s="1"/>
      <c r="M31" s="1">
        <f t="shared" si="1"/>
        <v>12.3</v>
      </c>
      <c r="N31" s="34">
        <v>0</v>
      </c>
      <c r="O31" s="34"/>
      <c r="P31" s="26"/>
      <c r="Q31" s="35"/>
    </row>
    <row r="32" spans="1:17" ht="15" customHeight="1" x14ac:dyDescent="0.3">
      <c r="A32" s="1" t="s">
        <v>414</v>
      </c>
      <c r="B32" s="6">
        <v>44926</v>
      </c>
      <c r="C32" s="62">
        <f t="shared" si="0"/>
        <v>2022</v>
      </c>
      <c r="D32" s="1">
        <v>17</v>
      </c>
      <c r="E32" s="43" t="s">
        <v>29</v>
      </c>
      <c r="F32" s="2" t="s">
        <v>1</v>
      </c>
      <c r="G32" s="1">
        <v>8</v>
      </c>
      <c r="H32" s="1">
        <v>8</v>
      </c>
      <c r="I32" s="1" t="s">
        <v>423</v>
      </c>
      <c r="J32" s="1">
        <v>14.3</v>
      </c>
      <c r="K32" s="1"/>
      <c r="L32" s="1"/>
      <c r="M32" s="1">
        <f t="shared" si="1"/>
        <v>14.3</v>
      </c>
      <c r="N32" s="34">
        <v>0</v>
      </c>
      <c r="O32" s="34"/>
      <c r="P32" s="26"/>
      <c r="Q32" s="35"/>
    </row>
    <row r="33" spans="1:17" ht="15" customHeight="1" x14ac:dyDescent="0.3">
      <c r="A33" s="1" t="s">
        <v>414</v>
      </c>
      <c r="B33" s="6">
        <v>44926</v>
      </c>
      <c r="C33" s="62">
        <f t="shared" si="0"/>
        <v>2022</v>
      </c>
      <c r="D33" s="1">
        <v>17</v>
      </c>
      <c r="E33" s="43" t="s">
        <v>30</v>
      </c>
      <c r="F33" s="2" t="s">
        <v>1</v>
      </c>
      <c r="G33" s="1">
        <v>9</v>
      </c>
      <c r="H33" s="1">
        <v>9</v>
      </c>
      <c r="I33" s="1" t="s">
        <v>423</v>
      </c>
      <c r="J33" s="1">
        <v>11.8</v>
      </c>
      <c r="K33" s="1"/>
      <c r="L33" s="1"/>
      <c r="M33" s="1">
        <f t="shared" si="1"/>
        <v>11.8</v>
      </c>
      <c r="N33" s="34">
        <v>0</v>
      </c>
      <c r="O33" s="34"/>
      <c r="P33" s="26"/>
      <c r="Q33" s="35"/>
    </row>
    <row r="34" spans="1:17" ht="15" customHeight="1" x14ac:dyDescent="0.3">
      <c r="A34" s="1" t="s">
        <v>414</v>
      </c>
      <c r="B34" s="6">
        <v>44926</v>
      </c>
      <c r="C34" s="62">
        <f t="shared" si="0"/>
        <v>2022</v>
      </c>
      <c r="D34" s="1">
        <v>17</v>
      </c>
      <c r="E34" s="43" t="s">
        <v>31</v>
      </c>
      <c r="F34" s="2" t="s">
        <v>1</v>
      </c>
      <c r="G34" s="1">
        <v>10</v>
      </c>
      <c r="H34" s="1">
        <v>10</v>
      </c>
      <c r="I34" s="1" t="s">
        <v>423</v>
      </c>
      <c r="J34" s="1">
        <v>12.6</v>
      </c>
      <c r="K34" s="1"/>
      <c r="L34" s="1"/>
      <c r="M34" s="1">
        <f t="shared" si="1"/>
        <v>12.6</v>
      </c>
      <c r="N34" s="34">
        <v>0</v>
      </c>
      <c r="O34" s="34"/>
      <c r="P34" s="26"/>
      <c r="Q34" s="35"/>
    </row>
    <row r="35" spans="1:17" ht="15" customHeight="1" x14ac:dyDescent="0.3">
      <c r="A35" s="1" t="s">
        <v>414</v>
      </c>
      <c r="B35" s="6">
        <v>44926</v>
      </c>
      <c r="C35" s="62">
        <f t="shared" si="0"/>
        <v>2022</v>
      </c>
      <c r="D35" s="1">
        <v>17</v>
      </c>
      <c r="E35" s="43" t="s">
        <v>32</v>
      </c>
      <c r="F35" s="2" t="s">
        <v>1</v>
      </c>
      <c r="G35" s="1">
        <v>11</v>
      </c>
      <c r="H35" s="1">
        <v>11</v>
      </c>
      <c r="I35" s="1" t="s">
        <v>423</v>
      </c>
      <c r="J35" s="1">
        <v>12.6</v>
      </c>
      <c r="K35" s="1"/>
      <c r="L35" s="1"/>
      <c r="M35" s="1">
        <f t="shared" si="1"/>
        <v>12.6</v>
      </c>
      <c r="N35" s="34">
        <v>0</v>
      </c>
      <c r="O35" s="34"/>
      <c r="P35" s="26"/>
      <c r="Q35" s="35"/>
    </row>
    <row r="36" spans="1:17" ht="15" customHeight="1" x14ac:dyDescent="0.3">
      <c r="A36" s="1" t="s">
        <v>414</v>
      </c>
      <c r="B36" s="6">
        <v>44926</v>
      </c>
      <c r="C36" s="62">
        <f t="shared" si="0"/>
        <v>2022</v>
      </c>
      <c r="D36" s="1">
        <v>17</v>
      </c>
      <c r="E36" s="43" t="s">
        <v>33</v>
      </c>
      <c r="F36" s="2" t="s">
        <v>1</v>
      </c>
      <c r="G36" s="1">
        <v>12</v>
      </c>
      <c r="H36" s="1">
        <v>12</v>
      </c>
      <c r="I36" s="1" t="s">
        <v>423</v>
      </c>
      <c r="J36" s="1">
        <v>12.9</v>
      </c>
      <c r="K36" s="1"/>
      <c r="L36" s="1"/>
      <c r="M36" s="1">
        <f t="shared" ref="M36:M53" si="2">J36+L36</f>
        <v>12.9</v>
      </c>
      <c r="N36" s="34">
        <v>0</v>
      </c>
      <c r="O36" s="34"/>
      <c r="P36" s="26"/>
      <c r="Q36" s="35"/>
    </row>
    <row r="37" spans="1:17" ht="15" customHeight="1" x14ac:dyDescent="0.3">
      <c r="A37" s="1" t="s">
        <v>414</v>
      </c>
      <c r="B37" s="6">
        <v>44926</v>
      </c>
      <c r="C37" s="62">
        <f t="shared" si="0"/>
        <v>2022</v>
      </c>
      <c r="D37" s="1">
        <v>17</v>
      </c>
      <c r="E37" s="43" t="s">
        <v>34</v>
      </c>
      <c r="F37" s="2" t="s">
        <v>1</v>
      </c>
      <c r="G37" s="1">
        <v>13</v>
      </c>
      <c r="H37" s="1">
        <v>13</v>
      </c>
      <c r="I37" s="1" t="s">
        <v>423</v>
      </c>
      <c r="J37" s="1">
        <v>12.9</v>
      </c>
      <c r="K37" s="1"/>
      <c r="L37" s="1"/>
      <c r="M37" s="1">
        <f t="shared" si="2"/>
        <v>12.9</v>
      </c>
      <c r="N37" s="34">
        <v>0</v>
      </c>
      <c r="O37" s="34"/>
      <c r="P37" s="26"/>
      <c r="Q37" s="35"/>
    </row>
    <row r="38" spans="1:17" ht="15" customHeight="1" x14ac:dyDescent="0.3">
      <c r="A38" s="1" t="s">
        <v>414</v>
      </c>
      <c r="B38" s="6">
        <v>44926</v>
      </c>
      <c r="C38" s="62">
        <f t="shared" si="0"/>
        <v>2022</v>
      </c>
      <c r="D38" s="1">
        <v>17</v>
      </c>
      <c r="E38" s="43" t="s">
        <v>642</v>
      </c>
      <c r="F38" s="2" t="s">
        <v>1</v>
      </c>
      <c r="G38" s="1">
        <v>14</v>
      </c>
      <c r="H38" s="1">
        <v>14</v>
      </c>
      <c r="I38" s="1" t="s">
        <v>423</v>
      </c>
      <c r="J38" s="1">
        <v>12.9</v>
      </c>
      <c r="K38" s="1"/>
      <c r="L38" s="1"/>
      <c r="M38" s="1">
        <f t="shared" si="2"/>
        <v>12.9</v>
      </c>
      <c r="N38" s="34">
        <v>0</v>
      </c>
      <c r="O38" s="34"/>
      <c r="P38" s="26"/>
      <c r="Q38" s="35"/>
    </row>
    <row r="39" spans="1:17" ht="15" customHeight="1" x14ac:dyDescent="0.3">
      <c r="A39" s="1" t="s">
        <v>414</v>
      </c>
      <c r="B39" s="6">
        <v>44926</v>
      </c>
      <c r="C39" s="62">
        <f t="shared" si="0"/>
        <v>2022</v>
      </c>
      <c r="D39" s="1">
        <v>17</v>
      </c>
      <c r="E39" s="43" t="s">
        <v>35</v>
      </c>
      <c r="F39" s="2" t="s">
        <v>1</v>
      </c>
      <c r="G39" s="1">
        <v>15</v>
      </c>
      <c r="H39" s="1">
        <v>15</v>
      </c>
      <c r="I39" s="1" t="s">
        <v>423</v>
      </c>
      <c r="J39" s="1">
        <v>12.9</v>
      </c>
      <c r="K39" s="1"/>
      <c r="L39" s="1"/>
      <c r="M39" s="1">
        <f t="shared" si="2"/>
        <v>12.9</v>
      </c>
      <c r="N39" s="34">
        <v>0</v>
      </c>
      <c r="O39" s="34"/>
      <c r="P39" s="26"/>
      <c r="Q39" s="35"/>
    </row>
    <row r="40" spans="1:17" ht="15" customHeight="1" x14ac:dyDescent="0.3">
      <c r="A40" s="1" t="s">
        <v>414</v>
      </c>
      <c r="B40" s="6">
        <v>44926</v>
      </c>
      <c r="C40" s="62">
        <f t="shared" si="0"/>
        <v>2022</v>
      </c>
      <c r="D40" s="1">
        <v>17</v>
      </c>
      <c r="E40" s="43" t="s">
        <v>36</v>
      </c>
      <c r="F40" s="2" t="s">
        <v>1</v>
      </c>
      <c r="G40" s="1">
        <v>19</v>
      </c>
      <c r="H40" s="1">
        <v>19</v>
      </c>
      <c r="I40" s="1" t="s">
        <v>423</v>
      </c>
      <c r="J40" s="1">
        <v>14.3</v>
      </c>
      <c r="K40" s="1"/>
      <c r="L40" s="1"/>
      <c r="M40" s="1">
        <f t="shared" si="2"/>
        <v>14.3</v>
      </c>
      <c r="N40" s="34">
        <v>0</v>
      </c>
      <c r="O40" s="34"/>
      <c r="P40" s="26"/>
      <c r="Q40" s="35"/>
    </row>
    <row r="41" spans="1:17" ht="15" customHeight="1" x14ac:dyDescent="0.3">
      <c r="A41" s="1" t="s">
        <v>414</v>
      </c>
      <c r="B41" s="6">
        <v>44926</v>
      </c>
      <c r="C41" s="62">
        <f t="shared" si="0"/>
        <v>2022</v>
      </c>
      <c r="D41" s="1">
        <v>17</v>
      </c>
      <c r="E41" s="43" t="s">
        <v>37</v>
      </c>
      <c r="F41" s="2" t="s">
        <v>1</v>
      </c>
      <c r="G41" s="1">
        <v>20</v>
      </c>
      <c r="H41" s="1">
        <v>20</v>
      </c>
      <c r="I41" s="1" t="s">
        <v>423</v>
      </c>
      <c r="J41" s="1">
        <v>12.3</v>
      </c>
      <c r="K41" s="1"/>
      <c r="L41" s="1"/>
      <c r="M41" s="1">
        <f t="shared" si="2"/>
        <v>12.3</v>
      </c>
      <c r="N41" s="34">
        <v>0</v>
      </c>
      <c r="O41" s="34"/>
      <c r="P41" s="26"/>
      <c r="Q41" s="35"/>
    </row>
    <row r="42" spans="1:17" ht="15" customHeight="1" x14ac:dyDescent="0.3">
      <c r="A42" s="1" t="s">
        <v>414</v>
      </c>
      <c r="B42" s="6">
        <v>44926</v>
      </c>
      <c r="C42" s="62">
        <f t="shared" si="0"/>
        <v>2022</v>
      </c>
      <c r="D42" s="1">
        <v>17</v>
      </c>
      <c r="E42" s="43" t="s">
        <v>38</v>
      </c>
      <c r="F42" s="2" t="s">
        <v>1</v>
      </c>
      <c r="G42" s="1">
        <v>22</v>
      </c>
      <c r="H42" s="1">
        <v>22</v>
      </c>
      <c r="I42" s="1" t="s">
        <v>423</v>
      </c>
      <c r="J42" s="1">
        <v>9.1</v>
      </c>
      <c r="K42" s="1"/>
      <c r="L42" s="1"/>
      <c r="M42" s="1">
        <f t="shared" si="2"/>
        <v>9.1</v>
      </c>
      <c r="N42" s="34">
        <v>0</v>
      </c>
      <c r="O42" s="34"/>
      <c r="P42" s="26"/>
      <c r="Q42" s="35"/>
    </row>
    <row r="43" spans="1:17" ht="15" customHeight="1" x14ac:dyDescent="0.3">
      <c r="A43" s="1" t="s">
        <v>414</v>
      </c>
      <c r="B43" s="6">
        <v>44926</v>
      </c>
      <c r="C43" s="62">
        <f t="shared" si="0"/>
        <v>2022</v>
      </c>
      <c r="D43" s="1">
        <v>18</v>
      </c>
      <c r="E43" s="43" t="s">
        <v>39</v>
      </c>
      <c r="F43" s="2" t="s">
        <v>1</v>
      </c>
      <c r="G43" s="1">
        <v>7</v>
      </c>
      <c r="H43" s="1">
        <v>7</v>
      </c>
      <c r="I43" s="1" t="s">
        <v>423</v>
      </c>
      <c r="J43" s="1">
        <v>12.3</v>
      </c>
      <c r="K43" s="1"/>
      <c r="L43" s="1"/>
      <c r="M43" s="1">
        <f t="shared" si="2"/>
        <v>12.3</v>
      </c>
      <c r="N43" s="34">
        <v>0</v>
      </c>
      <c r="O43" s="34"/>
      <c r="P43" s="26"/>
      <c r="Q43" s="35"/>
    </row>
    <row r="44" spans="1:17" ht="15" customHeight="1" x14ac:dyDescent="0.3">
      <c r="A44" s="1" t="s">
        <v>414</v>
      </c>
      <c r="B44" s="6">
        <v>44926</v>
      </c>
      <c r="C44" s="62">
        <f t="shared" si="0"/>
        <v>2022</v>
      </c>
      <c r="D44" s="1">
        <v>18</v>
      </c>
      <c r="E44" s="43" t="s">
        <v>40</v>
      </c>
      <c r="F44" s="2" t="s">
        <v>1</v>
      </c>
      <c r="G44" s="1">
        <v>8</v>
      </c>
      <c r="H44" s="1">
        <v>8</v>
      </c>
      <c r="I44" s="1" t="s">
        <v>423</v>
      </c>
      <c r="J44" s="1">
        <v>14.3</v>
      </c>
      <c r="K44" s="1"/>
      <c r="L44" s="1"/>
      <c r="M44" s="1">
        <f t="shared" si="2"/>
        <v>14.3</v>
      </c>
      <c r="N44" s="34">
        <v>0</v>
      </c>
      <c r="O44" s="34"/>
      <c r="P44" s="26"/>
      <c r="Q44" s="35"/>
    </row>
    <row r="45" spans="1:17" ht="15" customHeight="1" x14ac:dyDescent="0.3">
      <c r="A45" s="1" t="s">
        <v>414</v>
      </c>
      <c r="B45" s="6">
        <v>44926</v>
      </c>
      <c r="C45" s="62">
        <f t="shared" si="0"/>
        <v>2022</v>
      </c>
      <c r="D45" s="1">
        <v>18</v>
      </c>
      <c r="E45" s="43" t="s">
        <v>41</v>
      </c>
      <c r="F45" s="2" t="s">
        <v>1</v>
      </c>
      <c r="G45" s="1">
        <v>9</v>
      </c>
      <c r="H45" s="1">
        <v>9</v>
      </c>
      <c r="I45" s="1" t="s">
        <v>423</v>
      </c>
      <c r="J45" s="1">
        <v>11.8</v>
      </c>
      <c r="K45" s="1"/>
      <c r="L45" s="1"/>
      <c r="M45" s="1">
        <f t="shared" si="2"/>
        <v>11.8</v>
      </c>
      <c r="N45" s="34">
        <v>0</v>
      </c>
      <c r="O45" s="34"/>
      <c r="P45" s="26"/>
      <c r="Q45" s="35"/>
    </row>
    <row r="46" spans="1:17" ht="15" customHeight="1" x14ac:dyDescent="0.3">
      <c r="A46" s="1" t="s">
        <v>414</v>
      </c>
      <c r="B46" s="6">
        <v>44926</v>
      </c>
      <c r="C46" s="62">
        <f t="shared" si="0"/>
        <v>2022</v>
      </c>
      <c r="D46" s="1">
        <v>18</v>
      </c>
      <c r="E46" s="43" t="s">
        <v>42</v>
      </c>
      <c r="F46" s="2" t="s">
        <v>1</v>
      </c>
      <c r="G46" s="1">
        <v>16</v>
      </c>
      <c r="H46" s="1">
        <v>16</v>
      </c>
      <c r="I46" s="1" t="s">
        <v>423</v>
      </c>
      <c r="J46" s="1">
        <v>12.9</v>
      </c>
      <c r="K46" s="1"/>
      <c r="L46" s="1"/>
      <c r="M46" s="1">
        <f t="shared" si="2"/>
        <v>12.9</v>
      </c>
      <c r="N46" s="34">
        <v>0</v>
      </c>
      <c r="O46" s="34"/>
      <c r="P46" s="26"/>
      <c r="Q46" s="35"/>
    </row>
    <row r="47" spans="1:17" ht="15" customHeight="1" x14ac:dyDescent="0.3">
      <c r="A47" s="1" t="s">
        <v>414</v>
      </c>
      <c r="B47" s="6">
        <v>44926</v>
      </c>
      <c r="C47" s="62">
        <f t="shared" si="0"/>
        <v>2022</v>
      </c>
      <c r="D47" s="1">
        <v>18</v>
      </c>
      <c r="E47" s="43" t="s">
        <v>43</v>
      </c>
      <c r="F47" s="2" t="s">
        <v>1</v>
      </c>
      <c r="G47" s="1">
        <v>17</v>
      </c>
      <c r="H47" s="1">
        <v>17</v>
      </c>
      <c r="I47" s="1" t="s">
        <v>423</v>
      </c>
      <c r="J47" s="1">
        <v>12.9</v>
      </c>
      <c r="K47" s="1"/>
      <c r="L47" s="1"/>
      <c r="M47" s="1">
        <f t="shared" si="2"/>
        <v>12.9</v>
      </c>
      <c r="N47" s="34">
        <v>0</v>
      </c>
      <c r="O47" s="34"/>
      <c r="P47" s="26"/>
      <c r="Q47" s="35"/>
    </row>
    <row r="48" spans="1:17" ht="15" customHeight="1" x14ac:dyDescent="0.3">
      <c r="A48" s="1" t="s">
        <v>414</v>
      </c>
      <c r="B48" s="6">
        <v>44926</v>
      </c>
      <c r="C48" s="62">
        <f t="shared" si="0"/>
        <v>2022</v>
      </c>
      <c r="D48" s="1">
        <v>18</v>
      </c>
      <c r="E48" s="43" t="s">
        <v>44</v>
      </c>
      <c r="F48" s="2" t="s">
        <v>1</v>
      </c>
      <c r="G48" s="1">
        <v>18</v>
      </c>
      <c r="H48" s="1">
        <v>18</v>
      </c>
      <c r="I48" s="1" t="s">
        <v>423</v>
      </c>
      <c r="J48" s="1">
        <v>11.9</v>
      </c>
      <c r="K48" s="1"/>
      <c r="L48" s="1"/>
      <c r="M48" s="1">
        <f t="shared" si="2"/>
        <v>11.9</v>
      </c>
      <c r="N48" s="34">
        <v>0</v>
      </c>
      <c r="O48" s="34"/>
      <c r="P48" s="26"/>
      <c r="Q48" s="35"/>
    </row>
    <row r="49" spans="1:17" ht="15" customHeight="1" x14ac:dyDescent="0.3">
      <c r="A49" s="1" t="s">
        <v>414</v>
      </c>
      <c r="B49" s="6">
        <v>44926</v>
      </c>
      <c r="C49" s="62">
        <f t="shared" si="0"/>
        <v>2022</v>
      </c>
      <c r="D49" s="1">
        <v>18</v>
      </c>
      <c r="E49" s="43" t="s">
        <v>45</v>
      </c>
      <c r="F49" s="2" t="s">
        <v>1</v>
      </c>
      <c r="G49" s="1">
        <v>19</v>
      </c>
      <c r="H49" s="1">
        <v>19</v>
      </c>
      <c r="I49" s="1" t="s">
        <v>423</v>
      </c>
      <c r="J49" s="1">
        <v>14.3</v>
      </c>
      <c r="K49" s="1"/>
      <c r="L49" s="1"/>
      <c r="M49" s="1">
        <f t="shared" si="2"/>
        <v>14.3</v>
      </c>
      <c r="N49" s="34">
        <v>0</v>
      </c>
      <c r="O49" s="34"/>
      <c r="P49" s="26"/>
      <c r="Q49" s="35"/>
    </row>
    <row r="50" spans="1:17" ht="15" customHeight="1" x14ac:dyDescent="0.3">
      <c r="A50" s="1" t="s">
        <v>414</v>
      </c>
      <c r="B50" s="6">
        <v>44926</v>
      </c>
      <c r="C50" s="62">
        <f t="shared" si="0"/>
        <v>2022</v>
      </c>
      <c r="D50" s="1">
        <v>18</v>
      </c>
      <c r="E50" s="43" t="s">
        <v>46</v>
      </c>
      <c r="F50" s="2" t="s">
        <v>1</v>
      </c>
      <c r="G50" s="1">
        <v>20</v>
      </c>
      <c r="H50" s="1">
        <v>20</v>
      </c>
      <c r="I50" s="1" t="s">
        <v>423</v>
      </c>
      <c r="J50" s="1">
        <v>12.3</v>
      </c>
      <c r="K50" s="1"/>
      <c r="L50" s="1"/>
      <c r="M50" s="1">
        <f t="shared" si="2"/>
        <v>12.3</v>
      </c>
      <c r="N50" s="34">
        <v>0</v>
      </c>
      <c r="O50" s="34"/>
      <c r="P50" s="26"/>
      <c r="Q50" s="35"/>
    </row>
    <row r="51" spans="1:17" ht="15" customHeight="1" x14ac:dyDescent="0.3">
      <c r="A51" s="1" t="s">
        <v>414</v>
      </c>
      <c r="B51" s="6">
        <v>44926</v>
      </c>
      <c r="C51" s="62">
        <f t="shared" si="0"/>
        <v>2022</v>
      </c>
      <c r="D51" s="1">
        <v>18</v>
      </c>
      <c r="E51" s="43" t="s">
        <v>47</v>
      </c>
      <c r="F51" s="2" t="s">
        <v>1</v>
      </c>
      <c r="G51" s="1">
        <v>22</v>
      </c>
      <c r="H51" s="1">
        <v>22</v>
      </c>
      <c r="I51" s="1" t="s">
        <v>423</v>
      </c>
      <c r="J51" s="1">
        <v>9.4</v>
      </c>
      <c r="K51" s="1"/>
      <c r="L51" s="1"/>
      <c r="M51" s="1">
        <f t="shared" si="2"/>
        <v>9.4</v>
      </c>
      <c r="N51" s="34">
        <v>0</v>
      </c>
      <c r="O51" s="34"/>
      <c r="P51" s="26"/>
      <c r="Q51" s="35"/>
    </row>
    <row r="52" spans="1:17" ht="15" customHeight="1" x14ac:dyDescent="0.3">
      <c r="A52" s="1" t="s">
        <v>414</v>
      </c>
      <c r="B52" s="6">
        <v>44926</v>
      </c>
      <c r="C52" s="62">
        <f t="shared" si="0"/>
        <v>2022</v>
      </c>
      <c r="D52" s="1">
        <v>28</v>
      </c>
      <c r="E52" s="43" t="s">
        <v>48</v>
      </c>
      <c r="F52" s="2" t="s">
        <v>413</v>
      </c>
      <c r="G52" s="1" t="s">
        <v>49</v>
      </c>
      <c r="H52" s="1" t="s">
        <v>49</v>
      </c>
      <c r="I52" s="1" t="s">
        <v>423</v>
      </c>
      <c r="J52" s="1">
        <v>12.25</v>
      </c>
      <c r="K52" s="1"/>
      <c r="L52" s="1"/>
      <c r="M52" s="1">
        <f t="shared" si="2"/>
        <v>12.25</v>
      </c>
      <c r="N52" s="34">
        <v>448.9795918367347</v>
      </c>
      <c r="O52" s="34">
        <v>5500</v>
      </c>
      <c r="P52" s="26" t="s">
        <v>50</v>
      </c>
      <c r="Q52" s="35"/>
    </row>
    <row r="53" spans="1:17" ht="15" customHeight="1" x14ac:dyDescent="0.3">
      <c r="A53" s="1" t="s">
        <v>414</v>
      </c>
      <c r="B53" s="6">
        <v>44926</v>
      </c>
      <c r="C53" s="62">
        <f t="shared" si="0"/>
        <v>2022</v>
      </c>
      <c r="D53" s="1">
        <v>11</v>
      </c>
      <c r="E53" s="43" t="s">
        <v>51</v>
      </c>
      <c r="F53" s="2" t="s">
        <v>413</v>
      </c>
      <c r="G53" s="1" t="s">
        <v>52</v>
      </c>
      <c r="H53" s="1" t="s">
        <v>52</v>
      </c>
      <c r="I53" s="1" t="s">
        <v>423</v>
      </c>
      <c r="J53" s="1">
        <v>15</v>
      </c>
      <c r="K53" s="1"/>
      <c r="L53" s="1"/>
      <c r="M53" s="1">
        <f t="shared" si="2"/>
        <v>15</v>
      </c>
      <c r="N53" s="34"/>
      <c r="O53" s="34">
        <v>0</v>
      </c>
      <c r="P53" s="26"/>
      <c r="Q53" s="35"/>
    </row>
    <row r="54" spans="1:17" ht="15" customHeight="1" x14ac:dyDescent="0.3">
      <c r="A54" s="1" t="s">
        <v>416</v>
      </c>
      <c r="B54" s="6">
        <v>44926</v>
      </c>
      <c r="C54" s="62">
        <f t="shared" si="0"/>
        <v>2022</v>
      </c>
      <c r="D54" s="1" t="s">
        <v>53</v>
      </c>
      <c r="E54" s="43" t="s">
        <v>3885</v>
      </c>
      <c r="F54" s="2" t="s">
        <v>412</v>
      </c>
      <c r="G54" s="1">
        <v>2</v>
      </c>
      <c r="H54" s="1">
        <v>2</v>
      </c>
      <c r="I54" s="1" t="s">
        <v>423</v>
      </c>
      <c r="J54" s="1">
        <v>42.9</v>
      </c>
      <c r="K54" s="1">
        <v>7.2</v>
      </c>
      <c r="L54" s="1">
        <v>0</v>
      </c>
      <c r="M54" s="1">
        <v>50.1</v>
      </c>
      <c r="N54" s="34"/>
      <c r="O54" s="34"/>
      <c r="P54" s="26"/>
      <c r="Q54" s="35"/>
    </row>
    <row r="55" spans="1:17" ht="15" customHeight="1" x14ac:dyDescent="0.3">
      <c r="A55" s="1" t="s">
        <v>416</v>
      </c>
      <c r="B55" s="6">
        <v>44926</v>
      </c>
      <c r="C55" s="62">
        <f t="shared" si="0"/>
        <v>2022</v>
      </c>
      <c r="D55" s="1" t="s">
        <v>53</v>
      </c>
      <c r="E55" s="43" t="s">
        <v>3886</v>
      </c>
      <c r="F55" s="2" t="s">
        <v>412</v>
      </c>
      <c r="G55" s="1">
        <v>5</v>
      </c>
      <c r="H55" s="1">
        <v>5</v>
      </c>
      <c r="I55" s="1" t="s">
        <v>423</v>
      </c>
      <c r="J55" s="1">
        <v>42.8</v>
      </c>
      <c r="K55" s="1">
        <v>7.2</v>
      </c>
      <c r="L55" s="1">
        <v>0</v>
      </c>
      <c r="M55" s="1">
        <v>50</v>
      </c>
      <c r="N55" s="34"/>
      <c r="O55" s="34"/>
      <c r="P55" s="26"/>
      <c r="Q55" s="35"/>
    </row>
    <row r="56" spans="1:17" ht="15" customHeight="1" x14ac:dyDescent="0.3">
      <c r="A56" s="1" t="s">
        <v>416</v>
      </c>
      <c r="B56" s="6">
        <v>44926</v>
      </c>
      <c r="C56" s="62">
        <f t="shared" si="0"/>
        <v>2022</v>
      </c>
      <c r="D56" s="1" t="s">
        <v>53</v>
      </c>
      <c r="E56" s="43" t="s">
        <v>3887</v>
      </c>
      <c r="F56" s="2" t="s">
        <v>412</v>
      </c>
      <c r="G56" s="1">
        <v>6</v>
      </c>
      <c r="H56" s="1">
        <v>6</v>
      </c>
      <c r="I56" s="1" t="s">
        <v>423</v>
      </c>
      <c r="J56" s="1">
        <v>78.400000000000006</v>
      </c>
      <c r="K56" s="1">
        <v>13.5</v>
      </c>
      <c r="L56" s="1">
        <v>0</v>
      </c>
      <c r="M56" s="1">
        <v>91.9</v>
      </c>
      <c r="N56" s="34"/>
      <c r="O56" s="34"/>
      <c r="P56" s="26"/>
      <c r="Q56" s="35"/>
    </row>
    <row r="57" spans="1:17" ht="15" customHeight="1" x14ac:dyDescent="0.3">
      <c r="A57" s="1" t="s">
        <v>416</v>
      </c>
      <c r="B57" s="6">
        <v>44926</v>
      </c>
      <c r="C57" s="62">
        <f t="shared" si="0"/>
        <v>2022</v>
      </c>
      <c r="D57" s="1" t="s">
        <v>53</v>
      </c>
      <c r="E57" s="43" t="s">
        <v>3888</v>
      </c>
      <c r="F57" s="2" t="s">
        <v>412</v>
      </c>
      <c r="G57" s="1">
        <v>8</v>
      </c>
      <c r="H57" s="1">
        <v>8</v>
      </c>
      <c r="I57" s="1" t="s">
        <v>423</v>
      </c>
      <c r="J57" s="1">
        <v>42.7</v>
      </c>
      <c r="K57" s="1">
        <v>7.6</v>
      </c>
      <c r="L57" s="1">
        <v>0</v>
      </c>
      <c r="M57" s="1">
        <v>50.300000000000004</v>
      </c>
      <c r="N57" s="34"/>
      <c r="O57" s="34"/>
      <c r="P57" s="26"/>
      <c r="Q57" s="35"/>
    </row>
    <row r="58" spans="1:17" ht="15" customHeight="1" x14ac:dyDescent="0.3">
      <c r="A58" s="1" t="s">
        <v>416</v>
      </c>
      <c r="B58" s="6">
        <v>44926</v>
      </c>
      <c r="C58" s="62">
        <f t="shared" si="0"/>
        <v>2022</v>
      </c>
      <c r="D58" s="1" t="s">
        <v>53</v>
      </c>
      <c r="E58" s="43" t="s">
        <v>3889</v>
      </c>
      <c r="F58" s="2" t="s">
        <v>412</v>
      </c>
      <c r="G58" s="1">
        <v>9</v>
      </c>
      <c r="H58" s="1">
        <v>9</v>
      </c>
      <c r="I58" s="1" t="s">
        <v>423</v>
      </c>
      <c r="J58" s="1">
        <v>78.2</v>
      </c>
      <c r="K58" s="1">
        <v>13.8</v>
      </c>
      <c r="L58" s="1">
        <v>0</v>
      </c>
      <c r="M58" s="1">
        <v>92</v>
      </c>
      <c r="N58" s="34"/>
      <c r="O58" s="34"/>
      <c r="P58" s="26"/>
      <c r="Q58" s="35"/>
    </row>
    <row r="59" spans="1:17" ht="15" customHeight="1" x14ac:dyDescent="0.3">
      <c r="A59" s="1" t="s">
        <v>416</v>
      </c>
      <c r="B59" s="6">
        <v>44926</v>
      </c>
      <c r="C59" s="62">
        <f t="shared" si="0"/>
        <v>2022</v>
      </c>
      <c r="D59" s="1" t="s">
        <v>53</v>
      </c>
      <c r="E59" s="43" t="s">
        <v>3890</v>
      </c>
      <c r="F59" s="2" t="s">
        <v>412</v>
      </c>
      <c r="G59" s="1">
        <v>11</v>
      </c>
      <c r="H59" s="1">
        <v>11</v>
      </c>
      <c r="I59" s="1" t="s">
        <v>423</v>
      </c>
      <c r="J59" s="1">
        <v>42.9</v>
      </c>
      <c r="K59" s="1">
        <v>7.2</v>
      </c>
      <c r="L59" s="1">
        <v>0</v>
      </c>
      <c r="M59" s="1">
        <v>50.1</v>
      </c>
      <c r="N59" s="34"/>
      <c r="O59" s="34"/>
      <c r="P59" s="26"/>
      <c r="Q59" s="35"/>
    </row>
    <row r="60" spans="1:17" ht="15" customHeight="1" x14ac:dyDescent="0.3">
      <c r="A60" s="1" t="s">
        <v>416</v>
      </c>
      <c r="B60" s="6">
        <v>44926</v>
      </c>
      <c r="C60" s="62">
        <f t="shared" si="0"/>
        <v>2022</v>
      </c>
      <c r="D60" s="1" t="s">
        <v>53</v>
      </c>
      <c r="E60" s="43" t="s">
        <v>3891</v>
      </c>
      <c r="F60" s="2" t="s">
        <v>412</v>
      </c>
      <c r="G60" s="1">
        <v>13</v>
      </c>
      <c r="H60" s="1">
        <v>13</v>
      </c>
      <c r="I60" s="1" t="s">
        <v>423</v>
      </c>
      <c r="J60" s="1">
        <v>99.7</v>
      </c>
      <c r="K60" s="1">
        <v>17.399999999999999</v>
      </c>
      <c r="L60" s="1">
        <v>0</v>
      </c>
      <c r="M60" s="1">
        <v>117.1</v>
      </c>
      <c r="N60" s="34"/>
      <c r="O60" s="34"/>
      <c r="P60" s="26"/>
      <c r="Q60" s="35"/>
    </row>
    <row r="61" spans="1:17" ht="15" customHeight="1" x14ac:dyDescent="0.3">
      <c r="A61" s="1" t="s">
        <v>416</v>
      </c>
      <c r="B61" s="6">
        <v>44926</v>
      </c>
      <c r="C61" s="62">
        <f t="shared" si="0"/>
        <v>2022</v>
      </c>
      <c r="D61" s="1" t="s">
        <v>53</v>
      </c>
      <c r="E61" s="43" t="s">
        <v>3892</v>
      </c>
      <c r="F61" s="2" t="s">
        <v>412</v>
      </c>
      <c r="G61" s="1">
        <v>14</v>
      </c>
      <c r="H61" s="1">
        <v>14</v>
      </c>
      <c r="I61" s="1" t="s">
        <v>423</v>
      </c>
      <c r="J61" s="1">
        <v>100</v>
      </c>
      <c r="K61" s="1">
        <v>20</v>
      </c>
      <c r="L61" s="1">
        <v>0</v>
      </c>
      <c r="M61" s="1">
        <v>120</v>
      </c>
      <c r="N61" s="34"/>
      <c r="O61" s="34"/>
      <c r="P61" s="26"/>
      <c r="Q61" s="35"/>
    </row>
    <row r="62" spans="1:17" ht="15" customHeight="1" x14ac:dyDescent="0.3">
      <c r="A62" s="1" t="s">
        <v>416</v>
      </c>
      <c r="B62" s="6">
        <v>44926</v>
      </c>
      <c r="C62" s="62">
        <f t="shared" si="0"/>
        <v>2022</v>
      </c>
      <c r="D62" s="1" t="s">
        <v>53</v>
      </c>
      <c r="E62" s="43" t="s">
        <v>3893</v>
      </c>
      <c r="F62" s="2" t="s">
        <v>412</v>
      </c>
      <c r="G62" s="1">
        <v>16</v>
      </c>
      <c r="H62" s="1">
        <v>15</v>
      </c>
      <c r="I62" s="1" t="s">
        <v>423</v>
      </c>
      <c r="J62" s="1">
        <v>78.2</v>
      </c>
      <c r="K62" s="1">
        <v>13.8</v>
      </c>
      <c r="L62" s="1">
        <v>0</v>
      </c>
      <c r="M62" s="1">
        <v>92</v>
      </c>
      <c r="N62" s="34"/>
      <c r="O62" s="34"/>
      <c r="P62" s="26"/>
      <c r="Q62" s="35"/>
    </row>
    <row r="63" spans="1:17" ht="15" customHeight="1" x14ac:dyDescent="0.3">
      <c r="A63" s="1" t="s">
        <v>416</v>
      </c>
      <c r="B63" s="6">
        <v>44926</v>
      </c>
      <c r="C63" s="62">
        <f t="shared" si="0"/>
        <v>2022</v>
      </c>
      <c r="D63" s="1" t="s">
        <v>53</v>
      </c>
      <c r="E63" s="43" t="s">
        <v>3894</v>
      </c>
      <c r="F63" s="2" t="s">
        <v>412</v>
      </c>
      <c r="G63" s="1">
        <v>17</v>
      </c>
      <c r="H63" s="1">
        <v>16</v>
      </c>
      <c r="I63" s="1" t="s">
        <v>423</v>
      </c>
      <c r="J63" s="1">
        <v>42.7</v>
      </c>
      <c r="K63" s="1">
        <v>7.6</v>
      </c>
      <c r="L63" s="1">
        <v>0</v>
      </c>
      <c r="M63" s="1">
        <v>50.300000000000004</v>
      </c>
      <c r="N63" s="34"/>
      <c r="O63" s="34"/>
      <c r="P63" s="26"/>
      <c r="Q63" s="35"/>
    </row>
    <row r="64" spans="1:17" ht="15" customHeight="1" x14ac:dyDescent="0.3">
      <c r="A64" s="1" t="s">
        <v>416</v>
      </c>
      <c r="B64" s="6">
        <v>44926</v>
      </c>
      <c r="C64" s="62">
        <f t="shared" si="0"/>
        <v>2022</v>
      </c>
      <c r="D64" s="1" t="s">
        <v>53</v>
      </c>
      <c r="E64" s="43" t="s">
        <v>3895</v>
      </c>
      <c r="F64" s="2" t="s">
        <v>412</v>
      </c>
      <c r="G64" s="1">
        <v>18</v>
      </c>
      <c r="H64" s="1">
        <v>17</v>
      </c>
      <c r="I64" s="1" t="s">
        <v>423</v>
      </c>
      <c r="J64" s="1">
        <v>75.2</v>
      </c>
      <c r="K64" s="1">
        <v>16.5</v>
      </c>
      <c r="L64" s="1">
        <v>0</v>
      </c>
      <c r="M64" s="1">
        <v>91.7</v>
      </c>
      <c r="N64" s="34"/>
      <c r="O64" s="34"/>
      <c r="P64" s="26"/>
      <c r="Q64" s="35"/>
    </row>
    <row r="65" spans="1:17" ht="15" customHeight="1" x14ac:dyDescent="0.3">
      <c r="A65" s="1" t="s">
        <v>416</v>
      </c>
      <c r="B65" s="6">
        <v>44926</v>
      </c>
      <c r="C65" s="62">
        <f t="shared" si="0"/>
        <v>2022</v>
      </c>
      <c r="D65" s="1" t="s">
        <v>53</v>
      </c>
      <c r="E65" s="43" t="s">
        <v>3896</v>
      </c>
      <c r="F65" s="2" t="s">
        <v>413</v>
      </c>
      <c r="G65" s="1">
        <v>1</v>
      </c>
      <c r="H65" s="1"/>
      <c r="I65" s="1" t="s">
        <v>423</v>
      </c>
      <c r="J65" s="1">
        <v>13.7</v>
      </c>
      <c r="K65" s="1">
        <v>0</v>
      </c>
      <c r="L65" s="1">
        <v>0</v>
      </c>
      <c r="M65" s="1">
        <v>13.7</v>
      </c>
      <c r="N65" s="34"/>
      <c r="O65" s="34"/>
      <c r="P65" s="26"/>
      <c r="Q65" s="35"/>
    </row>
    <row r="66" spans="1:17" ht="15" customHeight="1" x14ac:dyDescent="0.3">
      <c r="A66" s="1" t="s">
        <v>416</v>
      </c>
      <c r="B66" s="6">
        <v>44926</v>
      </c>
      <c r="C66" s="62">
        <f t="shared" si="0"/>
        <v>2022</v>
      </c>
      <c r="D66" s="1" t="s">
        <v>53</v>
      </c>
      <c r="E66" s="43" t="s">
        <v>3897</v>
      </c>
      <c r="F66" s="2" t="s">
        <v>413</v>
      </c>
      <c r="G66" s="1">
        <v>2</v>
      </c>
      <c r="H66" s="1"/>
      <c r="I66" s="1" t="s">
        <v>423</v>
      </c>
      <c r="J66" s="1">
        <v>13.7</v>
      </c>
      <c r="K66" s="1">
        <v>0</v>
      </c>
      <c r="L66" s="1">
        <v>0</v>
      </c>
      <c r="M66" s="1">
        <v>13.7</v>
      </c>
      <c r="N66" s="34"/>
      <c r="O66" s="34"/>
      <c r="P66" s="26"/>
      <c r="Q66" s="35"/>
    </row>
    <row r="67" spans="1:17" ht="15" customHeight="1" x14ac:dyDescent="0.3">
      <c r="A67" s="1" t="s">
        <v>416</v>
      </c>
      <c r="B67" s="6">
        <v>44926</v>
      </c>
      <c r="C67" s="62">
        <f t="shared" si="0"/>
        <v>2022</v>
      </c>
      <c r="D67" s="1" t="s">
        <v>53</v>
      </c>
      <c r="E67" s="43" t="s">
        <v>3898</v>
      </c>
      <c r="F67" s="2" t="s">
        <v>413</v>
      </c>
      <c r="G67" s="1">
        <v>3</v>
      </c>
      <c r="H67" s="1"/>
      <c r="I67" s="1" t="s">
        <v>423</v>
      </c>
      <c r="J67" s="1">
        <v>13.7</v>
      </c>
      <c r="K67" s="1">
        <v>0</v>
      </c>
      <c r="L67" s="1">
        <v>0</v>
      </c>
      <c r="M67" s="1">
        <v>13.7</v>
      </c>
      <c r="N67" s="34"/>
      <c r="O67" s="34"/>
      <c r="P67" s="26"/>
      <c r="Q67" s="35"/>
    </row>
    <row r="68" spans="1:17" ht="15" customHeight="1" x14ac:dyDescent="0.3">
      <c r="A68" s="1" t="s">
        <v>416</v>
      </c>
      <c r="B68" s="6">
        <v>44804</v>
      </c>
      <c r="C68" s="62">
        <f t="shared" ref="C68:C131" si="3">YEAR(B68)</f>
        <v>2022</v>
      </c>
      <c r="D68" s="1" t="s">
        <v>77</v>
      </c>
      <c r="E68" s="43" t="s">
        <v>3899</v>
      </c>
      <c r="F68" s="2" t="s">
        <v>412</v>
      </c>
      <c r="G68" s="1">
        <v>5</v>
      </c>
      <c r="H68" s="1"/>
      <c r="I68" s="1" t="s">
        <v>423</v>
      </c>
      <c r="J68" s="1">
        <v>70.2</v>
      </c>
      <c r="K68" s="1">
        <v>6.9</v>
      </c>
      <c r="L68" s="1">
        <v>0</v>
      </c>
      <c r="M68" s="1">
        <v>77.100000000000009</v>
      </c>
      <c r="N68" s="34"/>
      <c r="O68" s="34"/>
      <c r="P68" s="26"/>
      <c r="Q68" s="35"/>
    </row>
    <row r="69" spans="1:17" ht="15" customHeight="1" x14ac:dyDescent="0.3">
      <c r="A69" s="1" t="s">
        <v>416</v>
      </c>
      <c r="B69" s="6">
        <v>44804</v>
      </c>
      <c r="C69" s="62">
        <f t="shared" si="3"/>
        <v>2022</v>
      </c>
      <c r="D69" s="1" t="s">
        <v>77</v>
      </c>
      <c r="E69" s="43" t="s">
        <v>3900</v>
      </c>
      <c r="F69" s="2" t="s">
        <v>412</v>
      </c>
      <c r="G69" s="1">
        <v>7</v>
      </c>
      <c r="H69" s="1"/>
      <c r="I69" s="1" t="s">
        <v>423</v>
      </c>
      <c r="J69" s="1">
        <v>40.4</v>
      </c>
      <c r="K69" s="1">
        <v>7.9</v>
      </c>
      <c r="L69" s="1">
        <v>0</v>
      </c>
      <c r="M69" s="1">
        <v>48.3</v>
      </c>
      <c r="N69" s="34"/>
      <c r="O69" s="34"/>
      <c r="P69" s="26"/>
      <c r="Q69" s="35"/>
    </row>
    <row r="70" spans="1:17" ht="15" customHeight="1" x14ac:dyDescent="0.3">
      <c r="A70" s="1" t="s">
        <v>416</v>
      </c>
      <c r="B70" s="6">
        <v>44804</v>
      </c>
      <c r="C70" s="62">
        <f t="shared" si="3"/>
        <v>2022</v>
      </c>
      <c r="D70" s="1" t="s">
        <v>77</v>
      </c>
      <c r="E70" s="43" t="s">
        <v>3901</v>
      </c>
      <c r="F70" s="2" t="s">
        <v>412</v>
      </c>
      <c r="G70" s="1">
        <v>8</v>
      </c>
      <c r="H70" s="1"/>
      <c r="I70" s="1" t="s">
        <v>423</v>
      </c>
      <c r="J70" s="1">
        <v>67.5</v>
      </c>
      <c r="K70" s="1">
        <v>8.8000000000000007</v>
      </c>
      <c r="L70" s="1">
        <v>0</v>
      </c>
      <c r="M70" s="1">
        <v>76.3</v>
      </c>
      <c r="N70" s="34"/>
      <c r="O70" s="34"/>
      <c r="P70" s="26"/>
      <c r="Q70" s="35"/>
    </row>
    <row r="71" spans="1:17" ht="15" customHeight="1" x14ac:dyDescent="0.3">
      <c r="A71" s="1" t="s">
        <v>416</v>
      </c>
      <c r="B71" s="6">
        <v>44804</v>
      </c>
      <c r="C71" s="62">
        <f t="shared" si="3"/>
        <v>2022</v>
      </c>
      <c r="D71" s="1" t="s">
        <v>77</v>
      </c>
      <c r="E71" s="43" t="s">
        <v>3902</v>
      </c>
      <c r="F71" s="2" t="s">
        <v>412</v>
      </c>
      <c r="G71" s="1">
        <v>9</v>
      </c>
      <c r="H71" s="1"/>
      <c r="I71" s="1" t="s">
        <v>423</v>
      </c>
      <c r="J71" s="1">
        <v>70.099999999999994</v>
      </c>
      <c r="K71" s="1">
        <v>6.9</v>
      </c>
      <c r="L71" s="1">
        <v>0</v>
      </c>
      <c r="M71" s="1">
        <v>77</v>
      </c>
      <c r="N71" s="34"/>
      <c r="O71" s="34"/>
      <c r="P71" s="26"/>
      <c r="Q71" s="35"/>
    </row>
    <row r="72" spans="1:17" ht="15" customHeight="1" x14ac:dyDescent="0.3">
      <c r="A72" s="1" t="s">
        <v>416</v>
      </c>
      <c r="B72" s="6">
        <v>44804</v>
      </c>
      <c r="C72" s="62">
        <f t="shared" si="3"/>
        <v>2022</v>
      </c>
      <c r="D72" s="1" t="s">
        <v>77</v>
      </c>
      <c r="E72" s="43" t="s">
        <v>3903</v>
      </c>
      <c r="F72" s="2" t="s">
        <v>412</v>
      </c>
      <c r="G72" s="1">
        <v>11</v>
      </c>
      <c r="H72" s="1"/>
      <c r="I72" s="1" t="s">
        <v>423</v>
      </c>
      <c r="J72" s="1">
        <v>40.200000000000003</v>
      </c>
      <c r="K72" s="1">
        <v>7.9</v>
      </c>
      <c r="L72" s="1">
        <v>0</v>
      </c>
      <c r="M72" s="1">
        <v>48.1</v>
      </c>
      <c r="N72" s="34"/>
      <c r="O72" s="34"/>
      <c r="P72" s="26"/>
      <c r="Q72" s="35"/>
    </row>
    <row r="73" spans="1:17" ht="15" customHeight="1" x14ac:dyDescent="0.3">
      <c r="A73" s="1" t="s">
        <v>416</v>
      </c>
      <c r="B73" s="6">
        <v>44804</v>
      </c>
      <c r="C73" s="62">
        <f t="shared" si="3"/>
        <v>2022</v>
      </c>
      <c r="D73" s="1" t="s">
        <v>77</v>
      </c>
      <c r="E73" s="43" t="s">
        <v>3904</v>
      </c>
      <c r="F73" s="2" t="s">
        <v>412</v>
      </c>
      <c r="G73" s="1">
        <v>12</v>
      </c>
      <c r="H73" s="1"/>
      <c r="I73" s="1" t="s">
        <v>423</v>
      </c>
      <c r="J73" s="1">
        <v>67.400000000000006</v>
      </c>
      <c r="K73" s="1">
        <v>8.8000000000000007</v>
      </c>
      <c r="L73" s="1">
        <v>0</v>
      </c>
      <c r="M73" s="1">
        <v>76.2</v>
      </c>
      <c r="N73" s="34"/>
      <c r="O73" s="34"/>
      <c r="P73" s="26"/>
      <c r="Q73" s="35"/>
    </row>
    <row r="74" spans="1:17" ht="15" customHeight="1" x14ac:dyDescent="0.3">
      <c r="A74" s="1" t="s">
        <v>416</v>
      </c>
      <c r="B74" s="6">
        <v>44804</v>
      </c>
      <c r="C74" s="62">
        <f t="shared" si="3"/>
        <v>2022</v>
      </c>
      <c r="D74" s="1" t="s">
        <v>77</v>
      </c>
      <c r="E74" s="43" t="s">
        <v>3905</v>
      </c>
      <c r="F74" s="2" t="s">
        <v>412</v>
      </c>
      <c r="G74" s="1">
        <v>14</v>
      </c>
      <c r="H74" s="1"/>
      <c r="I74" s="1" t="s">
        <v>423</v>
      </c>
      <c r="J74" s="1">
        <v>40.700000000000003</v>
      </c>
      <c r="K74" s="1">
        <v>7.9</v>
      </c>
      <c r="L74" s="1">
        <v>0</v>
      </c>
      <c r="M74" s="1">
        <v>48.6</v>
      </c>
      <c r="N74" s="34"/>
      <c r="O74" s="34"/>
      <c r="P74" s="26"/>
      <c r="Q74" s="35"/>
    </row>
    <row r="75" spans="1:17" ht="15" customHeight="1" x14ac:dyDescent="0.3">
      <c r="A75" s="1" t="s">
        <v>416</v>
      </c>
      <c r="B75" s="6">
        <v>44804</v>
      </c>
      <c r="C75" s="62">
        <f t="shared" si="3"/>
        <v>2022</v>
      </c>
      <c r="D75" s="1" t="s">
        <v>77</v>
      </c>
      <c r="E75" s="43" t="s">
        <v>3906</v>
      </c>
      <c r="F75" s="2" t="s">
        <v>412</v>
      </c>
      <c r="G75" s="1">
        <v>18</v>
      </c>
      <c r="H75" s="1"/>
      <c r="I75" s="1" t="s">
        <v>423</v>
      </c>
      <c r="J75" s="1">
        <v>70.2</v>
      </c>
      <c r="K75" s="1">
        <v>6.9</v>
      </c>
      <c r="L75" s="1">
        <v>0</v>
      </c>
      <c r="M75" s="1">
        <v>77.100000000000009</v>
      </c>
      <c r="N75" s="34"/>
      <c r="O75" s="34"/>
      <c r="P75" s="26"/>
      <c r="Q75" s="35"/>
    </row>
    <row r="76" spans="1:17" ht="15" customHeight="1" x14ac:dyDescent="0.3">
      <c r="A76" s="1" t="s">
        <v>416</v>
      </c>
      <c r="B76" s="6">
        <v>44804</v>
      </c>
      <c r="C76" s="62">
        <f t="shared" si="3"/>
        <v>2022</v>
      </c>
      <c r="D76" s="1" t="s">
        <v>77</v>
      </c>
      <c r="E76" s="43" t="s">
        <v>3907</v>
      </c>
      <c r="F76" s="2" t="s">
        <v>412</v>
      </c>
      <c r="G76" s="1">
        <v>19</v>
      </c>
      <c r="H76" s="1"/>
      <c r="I76" s="1" t="s">
        <v>423</v>
      </c>
      <c r="J76" s="1">
        <v>67.599999999999994</v>
      </c>
      <c r="K76" s="1">
        <v>8.8000000000000007</v>
      </c>
      <c r="L76" s="1">
        <v>0</v>
      </c>
      <c r="M76" s="1">
        <v>76.399999999999991</v>
      </c>
      <c r="N76" s="34"/>
      <c r="O76" s="34"/>
      <c r="P76" s="26"/>
      <c r="Q76" s="35"/>
    </row>
    <row r="77" spans="1:17" ht="15" customHeight="1" x14ac:dyDescent="0.3">
      <c r="A77" s="1" t="s">
        <v>416</v>
      </c>
      <c r="B77" s="6">
        <v>44804</v>
      </c>
      <c r="C77" s="62">
        <f t="shared" si="3"/>
        <v>2022</v>
      </c>
      <c r="D77" s="1" t="s">
        <v>77</v>
      </c>
      <c r="E77" s="43" t="s">
        <v>3908</v>
      </c>
      <c r="F77" s="2" t="s">
        <v>412</v>
      </c>
      <c r="G77" s="1">
        <v>20</v>
      </c>
      <c r="H77" s="1"/>
      <c r="I77" s="1" t="s">
        <v>423</v>
      </c>
      <c r="J77" s="1">
        <v>40.5</v>
      </c>
      <c r="K77" s="1">
        <v>7.9</v>
      </c>
      <c r="L77" s="1">
        <v>0</v>
      </c>
      <c r="M77" s="1">
        <v>48.4</v>
      </c>
      <c r="N77" s="34"/>
      <c r="O77" s="34"/>
      <c r="P77" s="26"/>
      <c r="Q77" s="35"/>
    </row>
    <row r="78" spans="1:17" ht="15" customHeight="1" x14ac:dyDescent="0.3">
      <c r="A78" s="1" t="s">
        <v>416</v>
      </c>
      <c r="B78" s="6">
        <v>44804</v>
      </c>
      <c r="C78" s="62">
        <f t="shared" si="3"/>
        <v>2022</v>
      </c>
      <c r="D78" s="1" t="s">
        <v>77</v>
      </c>
      <c r="E78" s="43" t="s">
        <v>3909</v>
      </c>
      <c r="F78" s="2" t="s">
        <v>412</v>
      </c>
      <c r="G78" s="1">
        <v>21</v>
      </c>
      <c r="H78" s="1"/>
      <c r="I78" s="1" t="s">
        <v>423</v>
      </c>
      <c r="J78" s="1">
        <v>40.799999999999997</v>
      </c>
      <c r="K78" s="1">
        <v>7.9</v>
      </c>
      <c r="L78" s="1">
        <v>0</v>
      </c>
      <c r="M78" s="1">
        <v>48.699999999999996</v>
      </c>
      <c r="N78" s="34"/>
      <c r="O78" s="34"/>
      <c r="P78" s="26"/>
      <c r="Q78" s="35"/>
    </row>
    <row r="79" spans="1:17" ht="15" customHeight="1" x14ac:dyDescent="0.3">
      <c r="A79" s="1" t="s">
        <v>416</v>
      </c>
      <c r="B79" s="6">
        <v>44804</v>
      </c>
      <c r="C79" s="62">
        <f t="shared" si="3"/>
        <v>2022</v>
      </c>
      <c r="D79" s="1" t="s">
        <v>77</v>
      </c>
      <c r="E79" s="43" t="s">
        <v>3910</v>
      </c>
      <c r="F79" s="2" t="s">
        <v>412</v>
      </c>
      <c r="G79" s="1">
        <v>22</v>
      </c>
      <c r="H79" s="1"/>
      <c r="I79" s="1" t="s">
        <v>423</v>
      </c>
      <c r="J79" s="1">
        <v>70.099999999999994</v>
      </c>
      <c r="K79" s="1">
        <v>6.9</v>
      </c>
      <c r="L79" s="1">
        <v>0</v>
      </c>
      <c r="M79" s="1">
        <v>77</v>
      </c>
      <c r="N79" s="34"/>
      <c r="O79" s="34"/>
      <c r="P79" s="26"/>
      <c r="Q79" s="35"/>
    </row>
    <row r="80" spans="1:17" ht="15" customHeight="1" x14ac:dyDescent="0.3">
      <c r="A80" s="1" t="s">
        <v>416</v>
      </c>
      <c r="B80" s="6">
        <v>44804</v>
      </c>
      <c r="C80" s="62">
        <f t="shared" si="3"/>
        <v>2022</v>
      </c>
      <c r="D80" s="1" t="s">
        <v>77</v>
      </c>
      <c r="E80" s="43" t="s">
        <v>3911</v>
      </c>
      <c r="F80" s="2" t="s">
        <v>412</v>
      </c>
      <c r="G80" s="1">
        <v>23</v>
      </c>
      <c r="H80" s="1"/>
      <c r="I80" s="1" t="s">
        <v>423</v>
      </c>
      <c r="J80" s="1">
        <v>67.5</v>
      </c>
      <c r="K80" s="1">
        <v>8.8000000000000007</v>
      </c>
      <c r="L80" s="1">
        <v>0</v>
      </c>
      <c r="M80" s="1">
        <v>76.3</v>
      </c>
      <c r="N80" s="34"/>
      <c r="O80" s="34"/>
      <c r="P80" s="26"/>
      <c r="Q80" s="35"/>
    </row>
    <row r="81" spans="1:17" ht="15" customHeight="1" x14ac:dyDescent="0.3">
      <c r="A81" s="1" t="s">
        <v>416</v>
      </c>
      <c r="B81" s="6">
        <v>44804</v>
      </c>
      <c r="C81" s="62">
        <f t="shared" si="3"/>
        <v>2022</v>
      </c>
      <c r="D81" s="1" t="s">
        <v>77</v>
      </c>
      <c r="E81" s="43" t="s">
        <v>3912</v>
      </c>
      <c r="F81" s="2" t="s">
        <v>412</v>
      </c>
      <c r="G81" s="1">
        <v>24</v>
      </c>
      <c r="H81" s="1"/>
      <c r="I81" s="1" t="s">
        <v>423</v>
      </c>
      <c r="J81" s="1">
        <v>40.4</v>
      </c>
      <c r="K81" s="1">
        <v>7.9</v>
      </c>
      <c r="L81" s="1">
        <v>0</v>
      </c>
      <c r="M81" s="1">
        <v>48.3</v>
      </c>
      <c r="N81" s="34"/>
      <c r="O81" s="34"/>
      <c r="P81" s="26"/>
      <c r="Q81" s="35"/>
    </row>
    <row r="82" spans="1:17" ht="15" customHeight="1" x14ac:dyDescent="0.3">
      <c r="A82" s="1" t="s">
        <v>416</v>
      </c>
      <c r="B82" s="6">
        <v>44804</v>
      </c>
      <c r="C82" s="62">
        <f t="shared" si="3"/>
        <v>2022</v>
      </c>
      <c r="D82" s="1" t="s">
        <v>77</v>
      </c>
      <c r="E82" s="43" t="s">
        <v>3913</v>
      </c>
      <c r="F82" s="2" t="s">
        <v>412</v>
      </c>
      <c r="G82" s="1">
        <v>25</v>
      </c>
      <c r="H82" s="1"/>
      <c r="I82" s="1" t="s">
        <v>423</v>
      </c>
      <c r="J82" s="1">
        <v>40.700000000000003</v>
      </c>
      <c r="K82" s="1">
        <v>7.9</v>
      </c>
      <c r="L82" s="1">
        <v>0</v>
      </c>
      <c r="M82" s="1">
        <v>48.6</v>
      </c>
      <c r="N82" s="34"/>
      <c r="O82" s="34"/>
      <c r="P82" s="26"/>
      <c r="Q82" s="35"/>
    </row>
    <row r="83" spans="1:17" ht="15" customHeight="1" x14ac:dyDescent="0.3">
      <c r="A83" s="1" t="s">
        <v>416</v>
      </c>
      <c r="B83" s="6">
        <v>44804</v>
      </c>
      <c r="C83" s="62">
        <f t="shared" si="3"/>
        <v>2022</v>
      </c>
      <c r="D83" s="1" t="s">
        <v>77</v>
      </c>
      <c r="E83" s="43" t="s">
        <v>3914</v>
      </c>
      <c r="F83" s="2" t="s">
        <v>412</v>
      </c>
      <c r="G83" s="1">
        <v>26</v>
      </c>
      <c r="H83" s="1"/>
      <c r="I83" s="1" t="s">
        <v>423</v>
      </c>
      <c r="J83" s="1">
        <v>69.900000000000006</v>
      </c>
      <c r="K83" s="1">
        <v>6.9</v>
      </c>
      <c r="L83" s="1">
        <v>0</v>
      </c>
      <c r="M83" s="1">
        <v>76.800000000000011</v>
      </c>
      <c r="N83" s="34"/>
      <c r="O83" s="34"/>
      <c r="P83" s="26"/>
      <c r="Q83" s="35"/>
    </row>
    <row r="84" spans="1:17" ht="15" customHeight="1" x14ac:dyDescent="0.3">
      <c r="A84" s="1" t="s">
        <v>416</v>
      </c>
      <c r="B84" s="6">
        <v>44804</v>
      </c>
      <c r="C84" s="62">
        <f t="shared" si="3"/>
        <v>2022</v>
      </c>
      <c r="D84" s="1" t="s">
        <v>77</v>
      </c>
      <c r="E84" s="43" t="s">
        <v>3915</v>
      </c>
      <c r="F84" s="2" t="s">
        <v>412</v>
      </c>
      <c r="G84" s="1">
        <v>27</v>
      </c>
      <c r="H84" s="1"/>
      <c r="I84" s="1" t="s">
        <v>423</v>
      </c>
      <c r="J84" s="1">
        <v>116.6</v>
      </c>
      <c r="K84" s="1">
        <v>16.7</v>
      </c>
      <c r="L84" s="1">
        <v>0</v>
      </c>
      <c r="M84" s="1">
        <v>133.29999999999998</v>
      </c>
      <c r="N84" s="34"/>
      <c r="O84" s="34"/>
      <c r="P84" s="26"/>
      <c r="Q84" s="35"/>
    </row>
    <row r="85" spans="1:17" ht="15" customHeight="1" x14ac:dyDescent="0.3">
      <c r="A85" s="1" t="s">
        <v>416</v>
      </c>
      <c r="B85" s="6">
        <v>44926</v>
      </c>
      <c r="C85" s="62">
        <f t="shared" si="3"/>
        <v>2022</v>
      </c>
      <c r="D85" s="1" t="s">
        <v>53</v>
      </c>
      <c r="E85" s="43" t="s">
        <v>54</v>
      </c>
      <c r="F85" s="2" t="s">
        <v>412</v>
      </c>
      <c r="G85" s="1">
        <v>1</v>
      </c>
      <c r="H85" s="1">
        <v>1</v>
      </c>
      <c r="I85" s="1" t="s">
        <v>423</v>
      </c>
      <c r="J85" s="1">
        <v>78.599999999999994</v>
      </c>
      <c r="K85" s="1">
        <v>13.4</v>
      </c>
      <c r="L85" s="1">
        <v>16.7</v>
      </c>
      <c r="M85" s="1">
        <v>108.7</v>
      </c>
      <c r="N85" s="34">
        <v>0</v>
      </c>
      <c r="O85" s="34"/>
      <c r="P85" s="26"/>
      <c r="Q85" s="35"/>
    </row>
    <row r="86" spans="1:17" ht="15" customHeight="1" x14ac:dyDescent="0.3">
      <c r="A86" s="1" t="s">
        <v>416</v>
      </c>
      <c r="B86" s="6">
        <v>44926</v>
      </c>
      <c r="C86" s="62">
        <f t="shared" si="3"/>
        <v>2022</v>
      </c>
      <c r="D86" s="1" t="s">
        <v>53</v>
      </c>
      <c r="E86" s="43" t="s">
        <v>55</v>
      </c>
      <c r="F86" s="2" t="s">
        <v>412</v>
      </c>
      <c r="G86" s="1">
        <v>3</v>
      </c>
      <c r="H86" s="1">
        <v>3</v>
      </c>
      <c r="I86" s="1" t="s">
        <v>423</v>
      </c>
      <c r="J86" s="1">
        <v>81.599999999999994</v>
      </c>
      <c r="K86" s="1">
        <v>10.9</v>
      </c>
      <c r="L86" s="1">
        <v>16.399999999999999</v>
      </c>
      <c r="M86" s="1">
        <v>108.9</v>
      </c>
      <c r="N86" s="34">
        <v>0</v>
      </c>
      <c r="O86" s="34"/>
      <c r="P86" s="26"/>
      <c r="Q86" s="35"/>
    </row>
    <row r="87" spans="1:17" ht="15" customHeight="1" x14ac:dyDescent="0.3">
      <c r="A87" s="1" t="s">
        <v>416</v>
      </c>
      <c r="B87" s="6">
        <v>44926</v>
      </c>
      <c r="C87" s="62">
        <f t="shared" si="3"/>
        <v>2022</v>
      </c>
      <c r="D87" s="1" t="s">
        <v>53</v>
      </c>
      <c r="E87" s="43" t="s">
        <v>56</v>
      </c>
      <c r="F87" s="2" t="s">
        <v>412</v>
      </c>
      <c r="G87" s="1">
        <v>4</v>
      </c>
      <c r="H87" s="1">
        <v>4</v>
      </c>
      <c r="I87" s="1" t="s">
        <v>423</v>
      </c>
      <c r="J87" s="1">
        <v>75.400000000000006</v>
      </c>
      <c r="K87" s="1">
        <v>16.5</v>
      </c>
      <c r="L87" s="1">
        <v>0</v>
      </c>
      <c r="M87" s="1">
        <v>91.9</v>
      </c>
      <c r="N87" s="34">
        <v>1075.0054406964091</v>
      </c>
      <c r="O87" s="34">
        <v>98793</v>
      </c>
      <c r="P87" s="26"/>
      <c r="Q87" s="35"/>
    </row>
    <row r="88" spans="1:17" ht="15" customHeight="1" x14ac:dyDescent="0.3">
      <c r="A88" s="1" t="s">
        <v>416</v>
      </c>
      <c r="B88" s="6">
        <v>44926</v>
      </c>
      <c r="C88" s="62">
        <f t="shared" si="3"/>
        <v>2022</v>
      </c>
      <c r="D88" s="1" t="s">
        <v>53</v>
      </c>
      <c r="E88" s="43" t="s">
        <v>57</v>
      </c>
      <c r="F88" s="2" t="s">
        <v>412</v>
      </c>
      <c r="G88" s="1">
        <v>7</v>
      </c>
      <c r="H88" s="1">
        <v>7</v>
      </c>
      <c r="I88" s="1" t="s">
        <v>423</v>
      </c>
      <c r="J88" s="1">
        <v>75.2</v>
      </c>
      <c r="K88" s="1">
        <v>16.5</v>
      </c>
      <c r="L88" s="1">
        <v>0</v>
      </c>
      <c r="M88" s="1">
        <v>91.7</v>
      </c>
      <c r="N88" s="34">
        <v>1075.0054525627045</v>
      </c>
      <c r="O88" s="34">
        <v>98578</v>
      </c>
      <c r="P88" s="26"/>
      <c r="Q88" s="35"/>
    </row>
    <row r="89" spans="1:17" ht="15" customHeight="1" x14ac:dyDescent="0.3">
      <c r="A89" s="1" t="s">
        <v>416</v>
      </c>
      <c r="B89" s="6">
        <v>44926</v>
      </c>
      <c r="C89" s="62">
        <f t="shared" si="3"/>
        <v>2022</v>
      </c>
      <c r="D89" s="1" t="s">
        <v>53</v>
      </c>
      <c r="E89" s="43" t="s">
        <v>58</v>
      </c>
      <c r="F89" s="2" t="s">
        <v>412</v>
      </c>
      <c r="G89" s="1">
        <v>10</v>
      </c>
      <c r="H89" s="1">
        <v>10</v>
      </c>
      <c r="I89" s="1" t="s">
        <v>423</v>
      </c>
      <c r="J89" s="1">
        <v>81.599999999999994</v>
      </c>
      <c r="K89" s="1">
        <v>10.9</v>
      </c>
      <c r="L89" s="1">
        <v>16.399999999999999</v>
      </c>
      <c r="M89" s="1">
        <v>108.9</v>
      </c>
      <c r="N89" s="34">
        <v>0</v>
      </c>
      <c r="O89" s="34"/>
      <c r="P89" s="26"/>
      <c r="Q89" s="35"/>
    </row>
    <row r="90" spans="1:17" ht="15" customHeight="1" x14ac:dyDescent="0.3">
      <c r="A90" s="1" t="s">
        <v>416</v>
      </c>
      <c r="B90" s="6">
        <v>44926</v>
      </c>
      <c r="C90" s="62">
        <f t="shared" si="3"/>
        <v>2022</v>
      </c>
      <c r="D90" s="1" t="s">
        <v>53</v>
      </c>
      <c r="E90" s="43" t="s">
        <v>59</v>
      </c>
      <c r="F90" s="2" t="s">
        <v>412</v>
      </c>
      <c r="G90" s="1">
        <v>12</v>
      </c>
      <c r="H90" s="1">
        <v>12</v>
      </c>
      <c r="I90" s="1" t="s">
        <v>423</v>
      </c>
      <c r="J90" s="1">
        <v>78.599999999999994</v>
      </c>
      <c r="K90" s="1">
        <v>13.4</v>
      </c>
      <c r="L90" s="1">
        <v>16.7</v>
      </c>
      <c r="M90" s="1">
        <v>108.7</v>
      </c>
      <c r="N90" s="34">
        <v>0</v>
      </c>
      <c r="O90" s="34"/>
      <c r="P90" s="26"/>
      <c r="Q90" s="35"/>
    </row>
    <row r="91" spans="1:17" ht="15" customHeight="1" x14ac:dyDescent="0.3">
      <c r="A91" s="1" t="s">
        <v>416</v>
      </c>
      <c r="B91" s="6">
        <v>44926</v>
      </c>
      <c r="C91" s="62">
        <f t="shared" si="3"/>
        <v>2022</v>
      </c>
      <c r="D91" s="1" t="s">
        <v>53</v>
      </c>
      <c r="E91" s="43" t="s">
        <v>60</v>
      </c>
      <c r="F91" s="2" t="s">
        <v>421</v>
      </c>
      <c r="G91" s="1">
        <v>1</v>
      </c>
      <c r="H91" s="1">
        <v>1</v>
      </c>
      <c r="I91" s="1" t="s">
        <v>423</v>
      </c>
      <c r="J91" s="1">
        <v>139</v>
      </c>
      <c r="K91" s="1">
        <v>0</v>
      </c>
      <c r="L91" s="1">
        <v>0</v>
      </c>
      <c r="M91" s="1">
        <v>139</v>
      </c>
      <c r="N91" s="34">
        <v>0</v>
      </c>
      <c r="O91" s="34"/>
      <c r="P91" s="26"/>
      <c r="Q91" s="35"/>
    </row>
    <row r="92" spans="1:17" ht="15" customHeight="1" x14ac:dyDescent="0.3">
      <c r="A92" s="1" t="s">
        <v>416</v>
      </c>
      <c r="B92" s="6">
        <v>44926</v>
      </c>
      <c r="C92" s="62">
        <f t="shared" si="3"/>
        <v>2022</v>
      </c>
      <c r="D92" s="1" t="s">
        <v>53</v>
      </c>
      <c r="E92" s="43" t="s">
        <v>61</v>
      </c>
      <c r="F92" s="2" t="s">
        <v>421</v>
      </c>
      <c r="G92" s="1">
        <v>2</v>
      </c>
      <c r="H92" s="1">
        <v>2</v>
      </c>
      <c r="I92" s="1" t="s">
        <v>423</v>
      </c>
      <c r="J92" s="1">
        <v>132.6</v>
      </c>
      <c r="K92" s="1">
        <v>0</v>
      </c>
      <c r="L92" s="1">
        <v>0</v>
      </c>
      <c r="M92" s="1">
        <v>132.6</v>
      </c>
      <c r="N92" s="34">
        <v>0</v>
      </c>
      <c r="O92" s="34"/>
      <c r="P92" s="26"/>
      <c r="Q92" s="35"/>
    </row>
    <row r="93" spans="1:17" ht="15" customHeight="1" x14ac:dyDescent="0.3">
      <c r="A93" s="1" t="s">
        <v>416</v>
      </c>
      <c r="B93" s="6">
        <v>44926</v>
      </c>
      <c r="C93" s="62">
        <f t="shared" si="3"/>
        <v>2022</v>
      </c>
      <c r="D93" s="1" t="s">
        <v>53</v>
      </c>
      <c r="E93" s="43" t="s">
        <v>62</v>
      </c>
      <c r="F93" s="2" t="s">
        <v>421</v>
      </c>
      <c r="G93" s="1">
        <v>3</v>
      </c>
      <c r="H93" s="1">
        <v>3</v>
      </c>
      <c r="I93" s="1" t="s">
        <v>423</v>
      </c>
      <c r="J93" s="1">
        <v>132.6</v>
      </c>
      <c r="K93" s="1">
        <v>0</v>
      </c>
      <c r="L93" s="1">
        <v>0</v>
      </c>
      <c r="M93" s="1">
        <v>132.6</v>
      </c>
      <c r="N93" s="34">
        <v>0</v>
      </c>
      <c r="O93" s="34"/>
      <c r="P93" s="26"/>
      <c r="Q93" s="35"/>
    </row>
    <row r="94" spans="1:17" ht="15" customHeight="1" x14ac:dyDescent="0.3">
      <c r="A94" s="1" t="s">
        <v>416</v>
      </c>
      <c r="B94" s="6">
        <v>44926</v>
      </c>
      <c r="C94" s="62">
        <f t="shared" si="3"/>
        <v>2022</v>
      </c>
      <c r="D94" s="1" t="s">
        <v>53</v>
      </c>
      <c r="E94" s="43" t="s">
        <v>63</v>
      </c>
      <c r="F94" s="2" t="s">
        <v>421</v>
      </c>
      <c r="G94" s="1">
        <v>4</v>
      </c>
      <c r="H94" s="1">
        <v>4</v>
      </c>
      <c r="I94" s="1" t="s">
        <v>423</v>
      </c>
      <c r="J94" s="1">
        <v>139</v>
      </c>
      <c r="K94" s="1">
        <v>0</v>
      </c>
      <c r="L94" s="1">
        <v>0</v>
      </c>
      <c r="M94" s="1">
        <v>139</v>
      </c>
      <c r="N94" s="34">
        <v>0</v>
      </c>
      <c r="O94" s="34"/>
      <c r="P94" s="26"/>
      <c r="Q94" s="35"/>
    </row>
    <row r="95" spans="1:17" ht="15" customHeight="1" x14ac:dyDescent="0.3">
      <c r="A95" s="1" t="s">
        <v>416</v>
      </c>
      <c r="B95" s="6">
        <v>44926</v>
      </c>
      <c r="C95" s="62">
        <f t="shared" si="3"/>
        <v>2022</v>
      </c>
      <c r="D95" s="1" t="s">
        <v>53</v>
      </c>
      <c r="E95" s="43" t="s">
        <v>64</v>
      </c>
      <c r="F95" s="2" t="s">
        <v>413</v>
      </c>
      <c r="G95" s="1">
        <v>4</v>
      </c>
      <c r="H95" s="1">
        <v>4</v>
      </c>
      <c r="I95" s="1" t="s">
        <v>423</v>
      </c>
      <c r="J95" s="1">
        <v>13.7</v>
      </c>
      <c r="K95" s="1">
        <v>0</v>
      </c>
      <c r="L95" s="1">
        <v>0</v>
      </c>
      <c r="M95" s="1">
        <v>13.7</v>
      </c>
      <c r="N95" s="34">
        <v>510.94890510948909</v>
      </c>
      <c r="O95" s="34">
        <v>7000</v>
      </c>
      <c r="P95" s="26"/>
      <c r="Q95" s="35"/>
    </row>
    <row r="96" spans="1:17" ht="15" customHeight="1" x14ac:dyDescent="0.3">
      <c r="A96" s="1" t="s">
        <v>416</v>
      </c>
      <c r="B96" s="6">
        <v>44926</v>
      </c>
      <c r="C96" s="62">
        <f t="shared" si="3"/>
        <v>2022</v>
      </c>
      <c r="D96" s="1" t="s">
        <v>53</v>
      </c>
      <c r="E96" s="43" t="s">
        <v>65</v>
      </c>
      <c r="F96" s="2" t="s">
        <v>413</v>
      </c>
      <c r="G96" s="1">
        <v>5</v>
      </c>
      <c r="H96" s="1">
        <v>5</v>
      </c>
      <c r="I96" s="1" t="s">
        <v>423</v>
      </c>
      <c r="J96" s="1">
        <v>13.7</v>
      </c>
      <c r="K96" s="1">
        <v>0</v>
      </c>
      <c r="L96" s="1">
        <v>0</v>
      </c>
      <c r="M96" s="1">
        <v>13.7</v>
      </c>
      <c r="N96" s="34">
        <v>0</v>
      </c>
      <c r="O96" s="34"/>
      <c r="P96" s="26"/>
      <c r="Q96" s="35"/>
    </row>
    <row r="97" spans="1:17" ht="15" customHeight="1" x14ac:dyDescent="0.3">
      <c r="A97" s="1" t="s">
        <v>416</v>
      </c>
      <c r="B97" s="6">
        <v>44926</v>
      </c>
      <c r="C97" s="62">
        <f t="shared" si="3"/>
        <v>2022</v>
      </c>
      <c r="D97" s="1" t="s">
        <v>53</v>
      </c>
      <c r="E97" s="43" t="s">
        <v>66</v>
      </c>
      <c r="F97" s="2" t="s">
        <v>413</v>
      </c>
      <c r="G97" s="1">
        <v>6</v>
      </c>
      <c r="H97" s="1">
        <v>6</v>
      </c>
      <c r="I97" s="1" t="s">
        <v>423</v>
      </c>
      <c r="J97" s="1">
        <v>13.7</v>
      </c>
      <c r="K97" s="1">
        <v>0</v>
      </c>
      <c r="L97" s="1">
        <v>0</v>
      </c>
      <c r="M97" s="1">
        <v>13.7</v>
      </c>
      <c r="N97" s="34">
        <v>0</v>
      </c>
      <c r="O97" s="34"/>
      <c r="P97" s="26"/>
      <c r="Q97" s="35"/>
    </row>
    <row r="98" spans="1:17" ht="15" customHeight="1" x14ac:dyDescent="0.3">
      <c r="A98" s="1" t="s">
        <v>416</v>
      </c>
      <c r="B98" s="6">
        <v>44926</v>
      </c>
      <c r="C98" s="62">
        <f t="shared" si="3"/>
        <v>2022</v>
      </c>
      <c r="D98" s="1" t="s">
        <v>53</v>
      </c>
      <c r="E98" s="43" t="s">
        <v>67</v>
      </c>
      <c r="F98" s="2" t="s">
        <v>413</v>
      </c>
      <c r="G98" s="1">
        <v>7</v>
      </c>
      <c r="H98" s="1">
        <v>7</v>
      </c>
      <c r="I98" s="1" t="s">
        <v>423</v>
      </c>
      <c r="J98" s="1">
        <v>13.7</v>
      </c>
      <c r="K98" s="1">
        <v>0</v>
      </c>
      <c r="L98" s="1">
        <v>0</v>
      </c>
      <c r="M98" s="1">
        <v>13.7</v>
      </c>
      <c r="N98" s="34">
        <v>0</v>
      </c>
      <c r="O98" s="34"/>
      <c r="P98" s="26"/>
      <c r="Q98" s="35"/>
    </row>
    <row r="99" spans="1:17" ht="15" customHeight="1" x14ac:dyDescent="0.3">
      <c r="A99" s="1" t="s">
        <v>416</v>
      </c>
      <c r="B99" s="6">
        <v>44926</v>
      </c>
      <c r="C99" s="62">
        <f t="shared" si="3"/>
        <v>2022</v>
      </c>
      <c r="D99" s="1" t="s">
        <v>53</v>
      </c>
      <c r="E99" s="43" t="s">
        <v>68</v>
      </c>
      <c r="F99" s="2" t="s">
        <v>413</v>
      </c>
      <c r="G99" s="1">
        <v>8</v>
      </c>
      <c r="H99" s="1">
        <v>8</v>
      </c>
      <c r="I99" s="1" t="s">
        <v>423</v>
      </c>
      <c r="J99" s="1">
        <v>13.7</v>
      </c>
      <c r="K99" s="1">
        <v>0</v>
      </c>
      <c r="L99" s="1">
        <v>0</v>
      </c>
      <c r="M99" s="1">
        <v>13.7</v>
      </c>
      <c r="N99" s="34">
        <v>0</v>
      </c>
      <c r="O99" s="34"/>
      <c r="P99" s="26"/>
      <c r="Q99" s="35"/>
    </row>
    <row r="100" spans="1:17" ht="15" customHeight="1" x14ac:dyDescent="0.3">
      <c r="A100" s="1" t="s">
        <v>416</v>
      </c>
      <c r="B100" s="6">
        <v>44926</v>
      </c>
      <c r="C100" s="62">
        <f t="shared" si="3"/>
        <v>2022</v>
      </c>
      <c r="D100" s="1" t="s">
        <v>53</v>
      </c>
      <c r="E100" s="43" t="s">
        <v>69</v>
      </c>
      <c r="F100" s="2" t="s">
        <v>413</v>
      </c>
      <c r="G100" s="1">
        <v>9</v>
      </c>
      <c r="H100" s="1">
        <v>9</v>
      </c>
      <c r="I100" s="1" t="s">
        <v>423</v>
      </c>
      <c r="J100" s="1">
        <v>13.7</v>
      </c>
      <c r="K100" s="1">
        <v>0</v>
      </c>
      <c r="L100" s="1">
        <v>0</v>
      </c>
      <c r="M100" s="1">
        <v>13.7</v>
      </c>
      <c r="N100" s="34">
        <v>0</v>
      </c>
      <c r="O100" s="34"/>
      <c r="P100" s="26"/>
      <c r="Q100" s="35"/>
    </row>
    <row r="101" spans="1:17" ht="15" customHeight="1" x14ac:dyDescent="0.3">
      <c r="A101" s="1" t="s">
        <v>416</v>
      </c>
      <c r="B101" s="6">
        <v>44926</v>
      </c>
      <c r="C101" s="62">
        <f t="shared" si="3"/>
        <v>2022</v>
      </c>
      <c r="D101" s="1" t="s">
        <v>53</v>
      </c>
      <c r="E101" s="43" t="s">
        <v>70</v>
      </c>
      <c r="F101" s="2" t="s">
        <v>413</v>
      </c>
      <c r="G101" s="1">
        <v>10</v>
      </c>
      <c r="H101" s="1">
        <v>10</v>
      </c>
      <c r="I101" s="1" t="s">
        <v>423</v>
      </c>
      <c r="J101" s="1">
        <v>13.7</v>
      </c>
      <c r="K101" s="1">
        <v>0</v>
      </c>
      <c r="L101" s="1">
        <v>0</v>
      </c>
      <c r="M101" s="1">
        <v>13.7</v>
      </c>
      <c r="N101" s="34">
        <v>0</v>
      </c>
      <c r="O101" s="34"/>
      <c r="P101" s="26"/>
      <c r="Q101" s="35"/>
    </row>
    <row r="102" spans="1:17" ht="15" customHeight="1" x14ac:dyDescent="0.3">
      <c r="A102" s="1" t="s">
        <v>416</v>
      </c>
      <c r="B102" s="6">
        <v>44926</v>
      </c>
      <c r="C102" s="62">
        <f t="shared" si="3"/>
        <v>2022</v>
      </c>
      <c r="D102" s="1" t="s">
        <v>53</v>
      </c>
      <c r="E102" s="43" t="s">
        <v>71</v>
      </c>
      <c r="F102" s="2" t="s">
        <v>413</v>
      </c>
      <c r="G102" s="1">
        <v>11</v>
      </c>
      <c r="H102" s="1">
        <v>11</v>
      </c>
      <c r="I102" s="1" t="s">
        <v>423</v>
      </c>
      <c r="J102" s="1">
        <v>13.7</v>
      </c>
      <c r="K102" s="1">
        <v>0</v>
      </c>
      <c r="L102" s="1">
        <v>0</v>
      </c>
      <c r="M102" s="1">
        <v>13.7</v>
      </c>
      <c r="N102" s="34">
        <v>0</v>
      </c>
      <c r="O102" s="34"/>
      <c r="P102" s="26"/>
      <c r="Q102" s="35"/>
    </row>
    <row r="103" spans="1:17" ht="15" customHeight="1" x14ac:dyDescent="0.3">
      <c r="A103" s="1" t="s">
        <v>416</v>
      </c>
      <c r="B103" s="6">
        <v>44926</v>
      </c>
      <c r="C103" s="62">
        <f t="shared" si="3"/>
        <v>2022</v>
      </c>
      <c r="D103" s="1" t="s">
        <v>53</v>
      </c>
      <c r="E103" s="43" t="s">
        <v>72</v>
      </c>
      <c r="F103" s="2" t="s">
        <v>413</v>
      </c>
      <c r="G103" s="1">
        <v>12</v>
      </c>
      <c r="H103" s="1">
        <v>12</v>
      </c>
      <c r="I103" s="1" t="s">
        <v>423</v>
      </c>
      <c r="J103" s="1">
        <v>13.7</v>
      </c>
      <c r="K103" s="1">
        <v>0</v>
      </c>
      <c r="L103" s="1">
        <v>0</v>
      </c>
      <c r="M103" s="1">
        <v>13.7</v>
      </c>
      <c r="N103" s="34">
        <v>0</v>
      </c>
      <c r="O103" s="34"/>
      <c r="P103" s="26"/>
      <c r="Q103" s="35"/>
    </row>
    <row r="104" spans="1:17" ht="15" customHeight="1" x14ac:dyDescent="0.3">
      <c r="A104" s="1" t="s">
        <v>416</v>
      </c>
      <c r="B104" s="6">
        <v>44926</v>
      </c>
      <c r="C104" s="62">
        <f t="shared" si="3"/>
        <v>2022</v>
      </c>
      <c r="D104" s="1" t="s">
        <v>53</v>
      </c>
      <c r="E104" s="43" t="s">
        <v>73</v>
      </c>
      <c r="F104" s="2" t="s">
        <v>413</v>
      </c>
      <c r="G104" s="1">
        <v>13</v>
      </c>
      <c r="H104" s="1">
        <v>13</v>
      </c>
      <c r="I104" s="1" t="s">
        <v>423</v>
      </c>
      <c r="J104" s="1">
        <v>13.7</v>
      </c>
      <c r="K104" s="1">
        <v>0</v>
      </c>
      <c r="L104" s="1">
        <v>0</v>
      </c>
      <c r="M104" s="1">
        <v>13.7</v>
      </c>
      <c r="N104" s="34">
        <v>0</v>
      </c>
      <c r="O104" s="34"/>
      <c r="P104" s="26"/>
      <c r="Q104" s="35"/>
    </row>
    <row r="105" spans="1:17" ht="15" customHeight="1" x14ac:dyDescent="0.3">
      <c r="A105" s="1" t="s">
        <v>416</v>
      </c>
      <c r="B105" s="6">
        <v>44926</v>
      </c>
      <c r="C105" s="62">
        <f t="shared" si="3"/>
        <v>2022</v>
      </c>
      <c r="D105" s="1" t="s">
        <v>53</v>
      </c>
      <c r="E105" s="43" t="s">
        <v>74</v>
      </c>
      <c r="F105" s="2" t="s">
        <v>413</v>
      </c>
      <c r="G105" s="1">
        <v>14</v>
      </c>
      <c r="H105" s="1">
        <v>14</v>
      </c>
      <c r="I105" s="1" t="s">
        <v>423</v>
      </c>
      <c r="J105" s="1">
        <v>13.7</v>
      </c>
      <c r="K105" s="1">
        <v>0</v>
      </c>
      <c r="L105" s="1">
        <v>0</v>
      </c>
      <c r="M105" s="1">
        <v>13.7</v>
      </c>
      <c r="N105" s="34">
        <v>0</v>
      </c>
      <c r="O105" s="34"/>
      <c r="P105" s="26"/>
      <c r="Q105" s="35"/>
    </row>
    <row r="106" spans="1:17" ht="15" customHeight="1" x14ac:dyDescent="0.3">
      <c r="A106" s="1" t="s">
        <v>416</v>
      </c>
      <c r="B106" s="6">
        <v>44926</v>
      </c>
      <c r="C106" s="62">
        <f t="shared" si="3"/>
        <v>2022</v>
      </c>
      <c r="D106" s="1" t="s">
        <v>53</v>
      </c>
      <c r="E106" s="43" t="s">
        <v>75</v>
      </c>
      <c r="F106" s="2" t="s">
        <v>413</v>
      </c>
      <c r="G106" s="1">
        <v>15</v>
      </c>
      <c r="H106" s="1">
        <v>15</v>
      </c>
      <c r="I106" s="1" t="s">
        <v>423</v>
      </c>
      <c r="J106" s="1">
        <v>13.7</v>
      </c>
      <c r="K106" s="1">
        <v>0</v>
      </c>
      <c r="L106" s="1">
        <v>0</v>
      </c>
      <c r="M106" s="1">
        <v>13.7</v>
      </c>
      <c r="N106" s="34">
        <v>0</v>
      </c>
      <c r="O106" s="34"/>
      <c r="P106" s="26"/>
      <c r="Q106" s="35"/>
    </row>
    <row r="107" spans="1:17" ht="15" customHeight="1" x14ac:dyDescent="0.3">
      <c r="A107" s="1" t="s">
        <v>416</v>
      </c>
      <c r="B107" s="6">
        <v>44926</v>
      </c>
      <c r="C107" s="62">
        <f t="shared" si="3"/>
        <v>2022</v>
      </c>
      <c r="D107" s="1" t="s">
        <v>53</v>
      </c>
      <c r="E107" s="43" t="s">
        <v>76</v>
      </c>
      <c r="F107" s="2" t="s">
        <v>413</v>
      </c>
      <c r="G107" s="1">
        <v>16</v>
      </c>
      <c r="H107" s="1">
        <v>16</v>
      </c>
      <c r="I107" s="1" t="s">
        <v>423</v>
      </c>
      <c r="J107" s="1">
        <v>22</v>
      </c>
      <c r="K107" s="1">
        <v>0</v>
      </c>
      <c r="L107" s="1">
        <v>0</v>
      </c>
      <c r="M107" s="1">
        <v>22</v>
      </c>
      <c r="N107" s="34">
        <v>0</v>
      </c>
      <c r="O107" s="34"/>
      <c r="P107" s="26"/>
      <c r="Q107" s="35"/>
    </row>
    <row r="108" spans="1:17" ht="15" customHeight="1" x14ac:dyDescent="0.3">
      <c r="A108" s="1" t="s">
        <v>416</v>
      </c>
      <c r="B108" s="6">
        <v>44926</v>
      </c>
      <c r="C108" s="62">
        <f t="shared" si="3"/>
        <v>2022</v>
      </c>
      <c r="D108" s="1" t="s">
        <v>77</v>
      </c>
      <c r="E108" s="43" t="s">
        <v>79</v>
      </c>
      <c r="F108" s="2" t="s">
        <v>412</v>
      </c>
      <c r="G108" s="1">
        <v>2</v>
      </c>
      <c r="H108" s="1">
        <v>2</v>
      </c>
      <c r="I108" s="1" t="s">
        <v>423</v>
      </c>
      <c r="J108" s="1">
        <v>83</v>
      </c>
      <c r="K108" s="1">
        <v>5.5</v>
      </c>
      <c r="L108" s="1">
        <v>16.7</v>
      </c>
      <c r="M108" s="1">
        <v>105.2</v>
      </c>
      <c r="N108" s="34">
        <v>0</v>
      </c>
      <c r="O108" s="34"/>
      <c r="P108" s="26"/>
      <c r="Q108" s="35"/>
    </row>
    <row r="109" spans="1:17" ht="15" customHeight="1" x14ac:dyDescent="0.3">
      <c r="A109" s="1" t="s">
        <v>416</v>
      </c>
      <c r="B109" s="6">
        <v>44926</v>
      </c>
      <c r="C109" s="62">
        <f t="shared" si="3"/>
        <v>2022</v>
      </c>
      <c r="D109" s="1" t="s">
        <v>77</v>
      </c>
      <c r="E109" s="43" t="s">
        <v>80</v>
      </c>
      <c r="F109" s="2" t="s">
        <v>412</v>
      </c>
      <c r="G109" s="1">
        <v>3</v>
      </c>
      <c r="H109" s="1">
        <v>3</v>
      </c>
      <c r="I109" s="1" t="s">
        <v>423</v>
      </c>
      <c r="J109" s="1">
        <v>40.5</v>
      </c>
      <c r="K109" s="1">
        <v>7.9</v>
      </c>
      <c r="L109" s="1">
        <v>0</v>
      </c>
      <c r="M109" s="1">
        <v>48.4</v>
      </c>
      <c r="N109" s="34">
        <v>1108.202479338843</v>
      </c>
      <c r="O109" s="34">
        <v>53637</v>
      </c>
      <c r="P109" s="26"/>
      <c r="Q109" s="35"/>
    </row>
    <row r="110" spans="1:17" ht="15" customHeight="1" x14ac:dyDescent="0.3">
      <c r="A110" s="1" t="s">
        <v>416</v>
      </c>
      <c r="B110" s="6">
        <v>44926</v>
      </c>
      <c r="C110" s="62">
        <f t="shared" si="3"/>
        <v>2022</v>
      </c>
      <c r="D110" s="1" t="s">
        <v>77</v>
      </c>
      <c r="E110" s="43" t="s">
        <v>81</v>
      </c>
      <c r="F110" s="2" t="s">
        <v>412</v>
      </c>
      <c r="G110" s="1">
        <v>4</v>
      </c>
      <c r="H110" s="1">
        <v>4</v>
      </c>
      <c r="I110" s="1" t="s">
        <v>423</v>
      </c>
      <c r="J110" s="1">
        <v>67.599999999999994</v>
      </c>
      <c r="K110" s="1">
        <v>8.8000000000000007</v>
      </c>
      <c r="L110" s="1">
        <v>0</v>
      </c>
      <c r="M110" s="1">
        <v>76.399999999999991</v>
      </c>
      <c r="N110" s="34">
        <v>1142.4738219895289</v>
      </c>
      <c r="O110" s="34">
        <v>87285</v>
      </c>
      <c r="P110" s="26"/>
      <c r="Q110" s="35"/>
    </row>
    <row r="111" spans="1:17" ht="15" customHeight="1" x14ac:dyDescent="0.3">
      <c r="A111" s="1" t="s">
        <v>416</v>
      </c>
      <c r="B111" s="6">
        <v>44926</v>
      </c>
      <c r="C111" s="62">
        <f t="shared" si="3"/>
        <v>2022</v>
      </c>
      <c r="D111" s="1" t="s">
        <v>77</v>
      </c>
      <c r="E111" s="43" t="s">
        <v>82</v>
      </c>
      <c r="F111" s="2" t="s">
        <v>412</v>
      </c>
      <c r="G111" s="1">
        <v>6</v>
      </c>
      <c r="H111" s="1">
        <v>6</v>
      </c>
      <c r="I111" s="1" t="s">
        <v>423</v>
      </c>
      <c r="J111" s="1">
        <v>40.9</v>
      </c>
      <c r="K111" s="1">
        <v>7.9</v>
      </c>
      <c r="L111" s="1">
        <v>0</v>
      </c>
      <c r="M111" s="1">
        <v>48.8</v>
      </c>
      <c r="N111" s="34">
        <v>1097.9713114754099</v>
      </c>
      <c r="O111" s="34">
        <v>53581</v>
      </c>
      <c r="P111" s="26"/>
      <c r="Q111" s="35"/>
    </row>
    <row r="112" spans="1:17" ht="15" customHeight="1" x14ac:dyDescent="0.3">
      <c r="A112" s="1" t="s">
        <v>416</v>
      </c>
      <c r="B112" s="6">
        <v>44926</v>
      </c>
      <c r="C112" s="62">
        <f t="shared" si="3"/>
        <v>2022</v>
      </c>
      <c r="D112" s="1" t="s">
        <v>77</v>
      </c>
      <c r="E112" s="43" t="s">
        <v>83</v>
      </c>
      <c r="F112" s="2" t="s">
        <v>412</v>
      </c>
      <c r="G112" s="1">
        <v>10</v>
      </c>
      <c r="H112" s="1">
        <v>10</v>
      </c>
      <c r="I112" s="1" t="s">
        <v>423</v>
      </c>
      <c r="J112" s="1">
        <v>40.799999999999997</v>
      </c>
      <c r="K112" s="1">
        <v>7.9</v>
      </c>
      <c r="L112" s="1">
        <v>0</v>
      </c>
      <c r="M112" s="1">
        <v>48.699999999999996</v>
      </c>
      <c r="N112" s="34">
        <v>1113.8193018480495</v>
      </c>
      <c r="O112" s="34">
        <v>54243</v>
      </c>
      <c r="P112" s="26"/>
      <c r="Q112" s="35"/>
    </row>
    <row r="113" spans="1:17" ht="15" customHeight="1" x14ac:dyDescent="0.3">
      <c r="A113" s="1" t="s">
        <v>416</v>
      </c>
      <c r="B113" s="6">
        <v>44926</v>
      </c>
      <c r="C113" s="62">
        <f t="shared" si="3"/>
        <v>2022</v>
      </c>
      <c r="D113" s="1" t="s">
        <v>77</v>
      </c>
      <c r="E113" s="43" t="s">
        <v>84</v>
      </c>
      <c r="F113" s="2" t="s">
        <v>412</v>
      </c>
      <c r="G113" s="1">
        <v>13</v>
      </c>
      <c r="H113" s="1">
        <v>13</v>
      </c>
      <c r="I113" s="1" t="s">
        <v>423</v>
      </c>
      <c r="J113" s="1">
        <v>69.900000000000006</v>
      </c>
      <c r="K113" s="1">
        <v>6.9</v>
      </c>
      <c r="L113" s="1">
        <v>0</v>
      </c>
      <c r="M113" s="1">
        <v>76.800000000000011</v>
      </c>
      <c r="N113" s="34">
        <v>1134.9348958333333</v>
      </c>
      <c r="O113" s="34">
        <v>87163</v>
      </c>
      <c r="P113" s="26"/>
      <c r="Q113" s="35"/>
    </row>
    <row r="114" spans="1:17" ht="15" customHeight="1" x14ac:dyDescent="0.3">
      <c r="A114" s="1" t="s">
        <v>416</v>
      </c>
      <c r="B114" s="6">
        <v>44926</v>
      </c>
      <c r="C114" s="62">
        <f t="shared" si="3"/>
        <v>2022</v>
      </c>
      <c r="D114" s="1" t="s">
        <v>77</v>
      </c>
      <c r="E114" s="43" t="s">
        <v>85</v>
      </c>
      <c r="F114" s="2" t="s">
        <v>412</v>
      </c>
      <c r="G114" s="1">
        <v>15</v>
      </c>
      <c r="H114" s="1">
        <v>15</v>
      </c>
      <c r="I114" s="1" t="s">
        <v>423</v>
      </c>
      <c r="J114" s="1">
        <v>83</v>
      </c>
      <c r="K114" s="1">
        <v>5.5</v>
      </c>
      <c r="L114" s="1">
        <v>16.7</v>
      </c>
      <c r="M114" s="1">
        <v>105.2</v>
      </c>
      <c r="N114" s="34">
        <v>0</v>
      </c>
      <c r="O114" s="34"/>
      <c r="P114" s="26"/>
      <c r="Q114" s="35"/>
    </row>
    <row r="115" spans="1:17" ht="15" customHeight="1" x14ac:dyDescent="0.3">
      <c r="A115" s="1" t="s">
        <v>416</v>
      </c>
      <c r="B115" s="6">
        <v>44926</v>
      </c>
      <c r="C115" s="62">
        <f t="shared" si="3"/>
        <v>2022</v>
      </c>
      <c r="D115" s="1" t="s">
        <v>77</v>
      </c>
      <c r="E115" s="43" t="s">
        <v>86</v>
      </c>
      <c r="F115" s="2" t="s">
        <v>412</v>
      </c>
      <c r="G115" s="1">
        <v>16</v>
      </c>
      <c r="H115" s="1">
        <v>16</v>
      </c>
      <c r="I115" s="1" t="s">
        <v>423</v>
      </c>
      <c r="J115" s="1">
        <v>114.8</v>
      </c>
      <c r="K115" s="1">
        <v>5.9</v>
      </c>
      <c r="L115" s="1">
        <v>17.2</v>
      </c>
      <c r="M115" s="1">
        <v>137.9</v>
      </c>
      <c r="N115" s="34">
        <v>0</v>
      </c>
      <c r="O115" s="34"/>
      <c r="P115" s="26"/>
      <c r="Q115" s="35"/>
    </row>
    <row r="116" spans="1:17" ht="15" customHeight="1" x14ac:dyDescent="0.3">
      <c r="A116" s="1" t="s">
        <v>416</v>
      </c>
      <c r="B116" s="6">
        <v>44926</v>
      </c>
      <c r="C116" s="62">
        <f t="shared" si="3"/>
        <v>2022</v>
      </c>
      <c r="D116" s="1" t="s">
        <v>77</v>
      </c>
      <c r="E116" s="43" t="s">
        <v>87</v>
      </c>
      <c r="F116" s="2" t="s">
        <v>412</v>
      </c>
      <c r="G116" s="1">
        <v>17</v>
      </c>
      <c r="H116" s="1">
        <v>17</v>
      </c>
      <c r="I116" s="1" t="s">
        <v>423</v>
      </c>
      <c r="J116" s="1">
        <v>40.9</v>
      </c>
      <c r="K116" s="1">
        <v>7.9</v>
      </c>
      <c r="L116" s="1">
        <v>0</v>
      </c>
      <c r="M116" s="1">
        <v>48.8</v>
      </c>
      <c r="N116" s="34">
        <v>1097.9713114754099</v>
      </c>
      <c r="O116" s="34">
        <v>53581</v>
      </c>
      <c r="P116" s="26"/>
      <c r="Q116" s="35"/>
    </row>
    <row r="117" spans="1:17" ht="15" customHeight="1" x14ac:dyDescent="0.3">
      <c r="A117" s="1" t="s">
        <v>416</v>
      </c>
      <c r="B117" s="6">
        <v>44926</v>
      </c>
      <c r="C117" s="62">
        <f t="shared" si="3"/>
        <v>2022</v>
      </c>
      <c r="D117" s="1" t="s">
        <v>372</v>
      </c>
      <c r="E117" s="43" t="s">
        <v>374</v>
      </c>
      <c r="F117" s="2" t="s">
        <v>412</v>
      </c>
      <c r="G117" s="1">
        <v>2</v>
      </c>
      <c r="H117" s="1">
        <v>2</v>
      </c>
      <c r="I117" s="1" t="s">
        <v>423</v>
      </c>
      <c r="J117" s="1">
        <v>83</v>
      </c>
      <c r="K117" s="1">
        <v>5.5</v>
      </c>
      <c r="L117" s="1">
        <v>16.7</v>
      </c>
      <c r="M117" s="1">
        <f t="shared" ref="M117:M143" si="4">SUM(J117:L117)</f>
        <v>105.2</v>
      </c>
      <c r="N117" s="34">
        <f t="shared" ref="N117:N125" si="5">O117/M117</f>
        <v>0</v>
      </c>
      <c r="O117" s="34"/>
      <c r="P117" s="26"/>
      <c r="Q117" s="35"/>
    </row>
    <row r="118" spans="1:17" ht="15" customHeight="1" x14ac:dyDescent="0.3">
      <c r="A118" s="1" t="s">
        <v>416</v>
      </c>
      <c r="B118" s="6">
        <v>44926</v>
      </c>
      <c r="C118" s="62">
        <f t="shared" si="3"/>
        <v>2022</v>
      </c>
      <c r="D118" s="1" t="s">
        <v>372</v>
      </c>
      <c r="E118" s="43" t="s">
        <v>375</v>
      </c>
      <c r="F118" s="2" t="s">
        <v>412</v>
      </c>
      <c r="G118" s="1">
        <v>3</v>
      </c>
      <c r="H118" s="1">
        <v>3</v>
      </c>
      <c r="I118" s="1" t="s">
        <v>423</v>
      </c>
      <c r="J118" s="1">
        <v>40.5</v>
      </c>
      <c r="K118" s="1">
        <v>7.9</v>
      </c>
      <c r="L118" s="1">
        <v>0</v>
      </c>
      <c r="M118" s="1">
        <f t="shared" si="4"/>
        <v>48.4</v>
      </c>
      <c r="N118" s="34">
        <f t="shared" si="5"/>
        <v>1136.3636363636365</v>
      </c>
      <c r="O118" s="34">
        <v>55000</v>
      </c>
      <c r="P118" s="26"/>
      <c r="Q118" s="35"/>
    </row>
    <row r="119" spans="1:17" ht="15" customHeight="1" x14ac:dyDescent="0.3">
      <c r="A119" s="1" t="s">
        <v>416</v>
      </c>
      <c r="B119" s="6">
        <v>44926</v>
      </c>
      <c r="C119" s="62">
        <f t="shared" si="3"/>
        <v>2022</v>
      </c>
      <c r="D119" s="1" t="s">
        <v>372</v>
      </c>
      <c r="E119" s="43" t="s">
        <v>376</v>
      </c>
      <c r="F119" s="2" t="s">
        <v>412</v>
      </c>
      <c r="G119" s="1">
        <v>4</v>
      </c>
      <c r="H119" s="1">
        <v>4</v>
      </c>
      <c r="I119" s="1" t="s">
        <v>423</v>
      </c>
      <c r="J119" s="1">
        <v>90.5</v>
      </c>
      <c r="K119" s="1">
        <v>8.8000000000000007</v>
      </c>
      <c r="L119" s="1">
        <v>0</v>
      </c>
      <c r="M119" s="1">
        <f t="shared" si="4"/>
        <v>99.3</v>
      </c>
      <c r="N119" s="34">
        <f t="shared" si="5"/>
        <v>1152.5981873111782</v>
      </c>
      <c r="O119" s="34">
        <v>114453</v>
      </c>
      <c r="P119" s="26"/>
      <c r="Q119" s="35"/>
    </row>
    <row r="120" spans="1:17" ht="15" customHeight="1" x14ac:dyDescent="0.3">
      <c r="A120" s="1" t="s">
        <v>416</v>
      </c>
      <c r="B120" s="6">
        <v>44926</v>
      </c>
      <c r="C120" s="62">
        <f t="shared" si="3"/>
        <v>2022</v>
      </c>
      <c r="D120" s="1" t="s">
        <v>372</v>
      </c>
      <c r="E120" s="43" t="s">
        <v>377</v>
      </c>
      <c r="F120" s="2" t="s">
        <v>412</v>
      </c>
      <c r="G120" s="1">
        <v>5</v>
      </c>
      <c r="H120" s="1">
        <v>5</v>
      </c>
      <c r="I120" s="1" t="s">
        <v>423</v>
      </c>
      <c r="J120" s="1">
        <v>47</v>
      </c>
      <c r="K120" s="1">
        <v>6.9</v>
      </c>
      <c r="L120" s="1">
        <v>0</v>
      </c>
      <c r="M120" s="1">
        <f t="shared" si="4"/>
        <v>53.9</v>
      </c>
      <c r="N120" s="34">
        <f t="shared" si="5"/>
        <v>0</v>
      </c>
      <c r="O120" s="34"/>
      <c r="P120" s="26"/>
      <c r="Q120" s="35"/>
    </row>
    <row r="121" spans="1:17" ht="15" customHeight="1" x14ac:dyDescent="0.3">
      <c r="A121" s="1" t="s">
        <v>416</v>
      </c>
      <c r="B121" s="6">
        <v>44926</v>
      </c>
      <c r="C121" s="62">
        <f t="shared" si="3"/>
        <v>2022</v>
      </c>
      <c r="D121" s="1" t="s">
        <v>372</v>
      </c>
      <c r="E121" s="43" t="s">
        <v>378</v>
      </c>
      <c r="F121" s="2" t="s">
        <v>412</v>
      </c>
      <c r="G121" s="1">
        <v>6</v>
      </c>
      <c r="H121" s="1">
        <v>6</v>
      </c>
      <c r="I121" s="1" t="s">
        <v>423</v>
      </c>
      <c r="J121" s="1">
        <v>40.9</v>
      </c>
      <c r="K121" s="1">
        <v>7.9</v>
      </c>
      <c r="L121" s="1">
        <v>0</v>
      </c>
      <c r="M121" s="1">
        <f t="shared" si="4"/>
        <v>48.8</v>
      </c>
      <c r="N121" s="34">
        <f t="shared" si="5"/>
        <v>0</v>
      </c>
      <c r="O121" s="34"/>
      <c r="P121" s="26"/>
      <c r="Q121" s="35"/>
    </row>
    <row r="122" spans="1:17" ht="15" customHeight="1" x14ac:dyDescent="0.3">
      <c r="A122" s="1" t="s">
        <v>416</v>
      </c>
      <c r="B122" s="6">
        <v>44926</v>
      </c>
      <c r="C122" s="62">
        <f t="shared" si="3"/>
        <v>2022</v>
      </c>
      <c r="D122" s="1" t="s">
        <v>372</v>
      </c>
      <c r="E122" s="43" t="s">
        <v>379</v>
      </c>
      <c r="F122" s="2" t="s">
        <v>412</v>
      </c>
      <c r="G122" s="1">
        <v>7</v>
      </c>
      <c r="H122" s="1">
        <v>7</v>
      </c>
      <c r="I122" s="1" t="s">
        <v>423</v>
      </c>
      <c r="J122" s="1">
        <v>40.4</v>
      </c>
      <c r="K122" s="1">
        <v>7.9</v>
      </c>
      <c r="L122" s="1">
        <v>0</v>
      </c>
      <c r="M122" s="1">
        <f t="shared" si="4"/>
        <v>48.3</v>
      </c>
      <c r="N122" s="34">
        <f t="shared" si="5"/>
        <v>1169.5445134575571</v>
      </c>
      <c r="O122" s="34">
        <v>56489</v>
      </c>
      <c r="P122" s="26"/>
      <c r="Q122" s="35"/>
    </row>
    <row r="123" spans="1:17" ht="15" customHeight="1" x14ac:dyDescent="0.3">
      <c r="A123" s="1" t="s">
        <v>416</v>
      </c>
      <c r="B123" s="6">
        <v>44926</v>
      </c>
      <c r="C123" s="62">
        <f t="shared" si="3"/>
        <v>2022</v>
      </c>
      <c r="D123" s="1" t="s">
        <v>372</v>
      </c>
      <c r="E123" s="43" t="s">
        <v>380</v>
      </c>
      <c r="F123" s="2" t="s">
        <v>412</v>
      </c>
      <c r="G123" s="1">
        <v>8</v>
      </c>
      <c r="H123" s="1">
        <v>8</v>
      </c>
      <c r="I123" s="1" t="s">
        <v>423</v>
      </c>
      <c r="J123" s="1">
        <v>67.5</v>
      </c>
      <c r="K123" s="1">
        <v>8.8000000000000007</v>
      </c>
      <c r="L123" s="1">
        <v>0</v>
      </c>
      <c r="M123" s="1">
        <f t="shared" si="4"/>
        <v>76.3</v>
      </c>
      <c r="N123" s="34">
        <f t="shared" si="5"/>
        <v>1169.554390563565</v>
      </c>
      <c r="O123" s="34">
        <v>89237</v>
      </c>
      <c r="P123" s="26"/>
      <c r="Q123" s="35"/>
    </row>
    <row r="124" spans="1:17" ht="15" customHeight="1" x14ac:dyDescent="0.3">
      <c r="A124" s="1" t="s">
        <v>416</v>
      </c>
      <c r="B124" s="6">
        <v>44926</v>
      </c>
      <c r="C124" s="62">
        <f t="shared" si="3"/>
        <v>2022</v>
      </c>
      <c r="D124" s="1" t="s">
        <v>372</v>
      </c>
      <c r="E124" s="43" t="s">
        <v>381</v>
      </c>
      <c r="F124" s="2" t="s">
        <v>412</v>
      </c>
      <c r="G124" s="1">
        <v>9</v>
      </c>
      <c r="H124" s="1">
        <v>9</v>
      </c>
      <c r="I124" s="1" t="s">
        <v>423</v>
      </c>
      <c r="J124" s="1">
        <v>70.099999999999994</v>
      </c>
      <c r="K124" s="1">
        <v>6.9</v>
      </c>
      <c r="L124" s="1">
        <v>0</v>
      </c>
      <c r="M124" s="1">
        <f t="shared" si="4"/>
        <v>77</v>
      </c>
      <c r="N124" s="34">
        <f t="shared" si="5"/>
        <v>1163.8961038961038</v>
      </c>
      <c r="O124" s="34">
        <v>89620</v>
      </c>
      <c r="P124" s="26"/>
      <c r="Q124" s="35"/>
    </row>
    <row r="125" spans="1:17" ht="15" customHeight="1" x14ac:dyDescent="0.3">
      <c r="A125" s="1" t="s">
        <v>416</v>
      </c>
      <c r="B125" s="6">
        <v>44926</v>
      </c>
      <c r="C125" s="62">
        <f t="shared" si="3"/>
        <v>2022</v>
      </c>
      <c r="D125" s="1" t="s">
        <v>372</v>
      </c>
      <c r="E125" s="43" t="s">
        <v>382</v>
      </c>
      <c r="F125" s="2" t="s">
        <v>412</v>
      </c>
      <c r="G125" s="1">
        <v>10</v>
      </c>
      <c r="H125" s="1">
        <v>10</v>
      </c>
      <c r="I125" s="1" t="s">
        <v>423</v>
      </c>
      <c r="J125" s="1">
        <v>40.799999999999997</v>
      </c>
      <c r="K125" s="1">
        <v>7.9</v>
      </c>
      <c r="L125" s="1">
        <v>0</v>
      </c>
      <c r="M125" s="1">
        <f t="shared" si="4"/>
        <v>48.699999999999996</v>
      </c>
      <c r="N125" s="34">
        <f t="shared" si="5"/>
        <v>0</v>
      </c>
      <c r="O125" s="34"/>
      <c r="P125" s="26"/>
      <c r="Q125" s="35"/>
    </row>
    <row r="126" spans="1:17" ht="15" customHeight="1" x14ac:dyDescent="0.3">
      <c r="A126" s="1" t="s">
        <v>416</v>
      </c>
      <c r="B126" s="6">
        <v>44926</v>
      </c>
      <c r="C126" s="62">
        <f t="shared" si="3"/>
        <v>2022</v>
      </c>
      <c r="D126" s="1" t="s">
        <v>372</v>
      </c>
      <c r="E126" s="43" t="s">
        <v>383</v>
      </c>
      <c r="F126" s="2" t="s">
        <v>412</v>
      </c>
      <c r="G126" s="1">
        <v>11</v>
      </c>
      <c r="H126" s="1">
        <v>11</v>
      </c>
      <c r="I126" s="1" t="s">
        <v>423</v>
      </c>
      <c r="J126" s="1">
        <v>40.200000000000003</v>
      </c>
      <c r="K126" s="1">
        <v>7.9</v>
      </c>
      <c r="L126" s="1">
        <v>0</v>
      </c>
      <c r="M126" s="1">
        <f t="shared" si="4"/>
        <v>48.1</v>
      </c>
      <c r="N126" s="34"/>
      <c r="O126" s="34"/>
      <c r="P126" s="26"/>
      <c r="Q126" s="35"/>
    </row>
    <row r="127" spans="1:17" ht="15" customHeight="1" x14ac:dyDescent="0.3">
      <c r="A127" s="1" t="s">
        <v>416</v>
      </c>
      <c r="B127" s="6">
        <v>44926</v>
      </c>
      <c r="C127" s="62">
        <f t="shared" si="3"/>
        <v>2022</v>
      </c>
      <c r="D127" s="1" t="s">
        <v>372</v>
      </c>
      <c r="E127" s="43" t="s">
        <v>1586</v>
      </c>
      <c r="F127" s="2" t="s">
        <v>412</v>
      </c>
      <c r="G127" s="1">
        <v>12</v>
      </c>
      <c r="H127" s="1">
        <v>11</v>
      </c>
      <c r="I127" s="1" t="s">
        <v>423</v>
      </c>
      <c r="J127" s="1">
        <v>67.400000000000006</v>
      </c>
      <c r="K127" s="1">
        <v>8.8000000000000007</v>
      </c>
      <c r="L127" s="1"/>
      <c r="M127" s="1">
        <f t="shared" si="4"/>
        <v>76.2</v>
      </c>
      <c r="N127" s="34"/>
      <c r="O127" s="34"/>
      <c r="P127" s="26"/>
      <c r="Q127" s="35"/>
    </row>
    <row r="128" spans="1:17" ht="15" customHeight="1" x14ac:dyDescent="0.3">
      <c r="A128" s="1" t="s">
        <v>416</v>
      </c>
      <c r="B128" s="6">
        <v>44926</v>
      </c>
      <c r="C128" s="62">
        <f t="shared" si="3"/>
        <v>2022</v>
      </c>
      <c r="D128" s="1" t="s">
        <v>372</v>
      </c>
      <c r="E128" s="43" t="s">
        <v>384</v>
      </c>
      <c r="F128" s="2" t="s">
        <v>412</v>
      </c>
      <c r="G128" s="1">
        <v>13</v>
      </c>
      <c r="H128" s="1">
        <v>12</v>
      </c>
      <c r="I128" s="1" t="s">
        <v>423</v>
      </c>
      <c r="J128" s="1">
        <v>69.900000000000006</v>
      </c>
      <c r="K128" s="1">
        <v>6.9</v>
      </c>
      <c r="L128" s="1">
        <v>0</v>
      </c>
      <c r="M128" s="1">
        <f t="shared" si="4"/>
        <v>76.800000000000011</v>
      </c>
      <c r="N128" s="34">
        <f t="shared" ref="N128:N143" si="6">O128/M128</f>
        <v>0</v>
      </c>
      <c r="O128" s="34"/>
      <c r="P128" s="26"/>
      <c r="Q128" s="35"/>
    </row>
    <row r="129" spans="1:17" ht="15" customHeight="1" x14ac:dyDescent="0.3">
      <c r="A129" s="1" t="s">
        <v>416</v>
      </c>
      <c r="B129" s="6">
        <v>44926</v>
      </c>
      <c r="C129" s="62">
        <f t="shared" si="3"/>
        <v>2022</v>
      </c>
      <c r="D129" s="1" t="s">
        <v>372</v>
      </c>
      <c r="E129" s="43" t="s">
        <v>385</v>
      </c>
      <c r="F129" s="2" t="s">
        <v>412</v>
      </c>
      <c r="G129" s="1">
        <v>14</v>
      </c>
      <c r="H129" s="1">
        <v>13</v>
      </c>
      <c r="I129" s="1" t="s">
        <v>423</v>
      </c>
      <c r="J129" s="1">
        <v>40.700000000000003</v>
      </c>
      <c r="K129" s="1">
        <v>7.9</v>
      </c>
      <c r="L129" s="1">
        <v>0</v>
      </c>
      <c r="M129" s="1">
        <f t="shared" si="4"/>
        <v>48.6</v>
      </c>
      <c r="N129" s="34">
        <f t="shared" si="6"/>
        <v>0</v>
      </c>
      <c r="O129" s="34"/>
      <c r="P129" s="26"/>
      <c r="Q129" s="35"/>
    </row>
    <row r="130" spans="1:17" ht="15" customHeight="1" x14ac:dyDescent="0.3">
      <c r="A130" s="1" t="s">
        <v>416</v>
      </c>
      <c r="B130" s="6">
        <v>44926</v>
      </c>
      <c r="C130" s="62">
        <f t="shared" si="3"/>
        <v>2022</v>
      </c>
      <c r="D130" s="1" t="s">
        <v>372</v>
      </c>
      <c r="E130" s="43" t="s">
        <v>386</v>
      </c>
      <c r="F130" s="2" t="s">
        <v>412</v>
      </c>
      <c r="G130" s="1">
        <v>15</v>
      </c>
      <c r="H130" s="1">
        <v>14</v>
      </c>
      <c r="I130" s="1" t="s">
        <v>423</v>
      </c>
      <c r="J130" s="1">
        <v>83</v>
      </c>
      <c r="K130" s="1">
        <v>5.5</v>
      </c>
      <c r="L130" s="1">
        <v>16.7</v>
      </c>
      <c r="M130" s="1">
        <f t="shared" si="4"/>
        <v>105.2</v>
      </c>
      <c r="N130" s="34">
        <f t="shared" si="6"/>
        <v>0</v>
      </c>
      <c r="O130" s="34"/>
      <c r="P130" s="26"/>
      <c r="Q130" s="35"/>
    </row>
    <row r="131" spans="1:17" ht="15" customHeight="1" x14ac:dyDescent="0.3">
      <c r="A131" s="1" t="s">
        <v>416</v>
      </c>
      <c r="B131" s="6">
        <v>44926</v>
      </c>
      <c r="C131" s="62">
        <f t="shared" si="3"/>
        <v>2022</v>
      </c>
      <c r="D131" s="1" t="s">
        <v>372</v>
      </c>
      <c r="E131" s="43" t="s">
        <v>387</v>
      </c>
      <c r="F131" s="2" t="s">
        <v>412</v>
      </c>
      <c r="G131" s="1">
        <v>16</v>
      </c>
      <c r="H131" s="1">
        <v>15</v>
      </c>
      <c r="I131" s="1" t="s">
        <v>423</v>
      </c>
      <c r="J131" s="1">
        <v>114.8</v>
      </c>
      <c r="K131" s="1">
        <v>5.9</v>
      </c>
      <c r="L131" s="1">
        <v>17.2</v>
      </c>
      <c r="M131" s="1">
        <f t="shared" si="4"/>
        <v>137.9</v>
      </c>
      <c r="N131" s="34">
        <f t="shared" si="6"/>
        <v>0</v>
      </c>
      <c r="O131" s="34"/>
      <c r="P131" s="26"/>
      <c r="Q131" s="35"/>
    </row>
    <row r="132" spans="1:17" ht="15" customHeight="1" x14ac:dyDescent="0.3">
      <c r="A132" s="1" t="s">
        <v>416</v>
      </c>
      <c r="B132" s="6">
        <v>44926</v>
      </c>
      <c r="C132" s="62">
        <f t="shared" ref="C132:C195" si="7">YEAR(B132)</f>
        <v>2022</v>
      </c>
      <c r="D132" s="1" t="s">
        <v>372</v>
      </c>
      <c r="E132" s="43" t="s">
        <v>388</v>
      </c>
      <c r="F132" s="2" t="s">
        <v>412</v>
      </c>
      <c r="G132" s="1">
        <v>17</v>
      </c>
      <c r="H132" s="1">
        <v>16</v>
      </c>
      <c r="I132" s="1" t="s">
        <v>423</v>
      </c>
      <c r="J132" s="1">
        <v>40.9</v>
      </c>
      <c r="K132" s="1">
        <v>7.9</v>
      </c>
      <c r="L132" s="1">
        <v>0</v>
      </c>
      <c r="M132" s="1">
        <f t="shared" si="4"/>
        <v>48.8</v>
      </c>
      <c r="N132" s="34">
        <f t="shared" si="6"/>
        <v>0</v>
      </c>
      <c r="O132" s="34"/>
      <c r="P132" s="26"/>
      <c r="Q132" s="35"/>
    </row>
    <row r="133" spans="1:17" ht="15" customHeight="1" x14ac:dyDescent="0.3">
      <c r="A133" s="1" t="s">
        <v>416</v>
      </c>
      <c r="B133" s="6">
        <v>44926</v>
      </c>
      <c r="C133" s="62">
        <f t="shared" si="7"/>
        <v>2022</v>
      </c>
      <c r="D133" s="1" t="s">
        <v>372</v>
      </c>
      <c r="E133" s="43" t="s">
        <v>389</v>
      </c>
      <c r="F133" s="2" t="s">
        <v>412</v>
      </c>
      <c r="G133" s="1">
        <v>18</v>
      </c>
      <c r="H133" s="1">
        <v>17</v>
      </c>
      <c r="I133" s="1" t="s">
        <v>423</v>
      </c>
      <c r="J133" s="1">
        <v>70.2</v>
      </c>
      <c r="K133" s="1">
        <v>6.9</v>
      </c>
      <c r="L133" s="1">
        <v>0</v>
      </c>
      <c r="M133" s="1">
        <f t="shared" si="4"/>
        <v>77.100000000000009</v>
      </c>
      <c r="N133" s="34">
        <f t="shared" si="6"/>
        <v>0</v>
      </c>
      <c r="O133" s="34"/>
      <c r="P133" s="26"/>
      <c r="Q133" s="35"/>
    </row>
    <row r="134" spans="1:17" ht="15" customHeight="1" x14ac:dyDescent="0.3">
      <c r="A134" s="1" t="s">
        <v>416</v>
      </c>
      <c r="B134" s="6">
        <v>44926</v>
      </c>
      <c r="C134" s="62">
        <f t="shared" si="7"/>
        <v>2022</v>
      </c>
      <c r="D134" s="1" t="s">
        <v>372</v>
      </c>
      <c r="E134" s="43" t="s">
        <v>390</v>
      </c>
      <c r="F134" s="2" t="s">
        <v>412</v>
      </c>
      <c r="G134" s="1">
        <v>19</v>
      </c>
      <c r="H134" s="1">
        <v>18</v>
      </c>
      <c r="I134" s="1" t="s">
        <v>423</v>
      </c>
      <c r="J134" s="1">
        <v>67.599999999999994</v>
      </c>
      <c r="K134" s="1">
        <v>8.8000000000000007</v>
      </c>
      <c r="L134" s="1">
        <v>0</v>
      </c>
      <c r="M134" s="1">
        <f t="shared" si="4"/>
        <v>76.399999999999991</v>
      </c>
      <c r="N134" s="34">
        <f t="shared" si="6"/>
        <v>0</v>
      </c>
      <c r="O134" s="34"/>
      <c r="P134" s="26"/>
      <c r="Q134" s="35"/>
    </row>
    <row r="135" spans="1:17" ht="15" customHeight="1" x14ac:dyDescent="0.3">
      <c r="A135" s="1" t="s">
        <v>416</v>
      </c>
      <c r="B135" s="6">
        <v>44926</v>
      </c>
      <c r="C135" s="62">
        <f t="shared" si="7"/>
        <v>2022</v>
      </c>
      <c r="D135" s="1" t="s">
        <v>372</v>
      </c>
      <c r="E135" s="43" t="s">
        <v>391</v>
      </c>
      <c r="F135" s="2" t="s">
        <v>412</v>
      </c>
      <c r="G135" s="1">
        <v>20</v>
      </c>
      <c r="H135" s="1">
        <v>19</v>
      </c>
      <c r="I135" s="1" t="s">
        <v>423</v>
      </c>
      <c r="J135" s="1">
        <v>40.5</v>
      </c>
      <c r="K135" s="1">
        <v>7.9</v>
      </c>
      <c r="L135" s="1">
        <v>0</v>
      </c>
      <c r="M135" s="1">
        <f t="shared" si="4"/>
        <v>48.4</v>
      </c>
      <c r="N135" s="34">
        <f t="shared" si="6"/>
        <v>1136.3636363636365</v>
      </c>
      <c r="O135" s="34">
        <v>55000</v>
      </c>
      <c r="P135" s="26"/>
      <c r="Q135" s="35"/>
    </row>
    <row r="136" spans="1:17" ht="15" customHeight="1" x14ac:dyDescent="0.3">
      <c r="A136" s="1" t="s">
        <v>416</v>
      </c>
      <c r="B136" s="6">
        <v>44926</v>
      </c>
      <c r="C136" s="62">
        <f t="shared" si="7"/>
        <v>2022</v>
      </c>
      <c r="D136" s="1" t="s">
        <v>372</v>
      </c>
      <c r="E136" s="43" t="s">
        <v>392</v>
      </c>
      <c r="F136" s="2" t="s">
        <v>412</v>
      </c>
      <c r="G136" s="1">
        <v>21</v>
      </c>
      <c r="H136" s="1">
        <v>20</v>
      </c>
      <c r="I136" s="1" t="s">
        <v>423</v>
      </c>
      <c r="J136" s="1">
        <v>40.799999999999997</v>
      </c>
      <c r="K136" s="1">
        <v>7.9</v>
      </c>
      <c r="L136" s="1">
        <v>0</v>
      </c>
      <c r="M136" s="1">
        <f t="shared" si="4"/>
        <v>48.699999999999996</v>
      </c>
      <c r="N136" s="34">
        <f t="shared" si="6"/>
        <v>0</v>
      </c>
      <c r="O136" s="34"/>
      <c r="P136" s="26"/>
      <c r="Q136" s="35"/>
    </row>
    <row r="137" spans="1:17" ht="15" customHeight="1" x14ac:dyDescent="0.3">
      <c r="A137" s="1" t="s">
        <v>416</v>
      </c>
      <c r="B137" s="6">
        <v>44926</v>
      </c>
      <c r="C137" s="62">
        <f t="shared" si="7"/>
        <v>2022</v>
      </c>
      <c r="D137" s="1" t="s">
        <v>372</v>
      </c>
      <c r="E137" s="43" t="s">
        <v>393</v>
      </c>
      <c r="F137" s="2" t="s">
        <v>412</v>
      </c>
      <c r="G137" s="1">
        <v>22</v>
      </c>
      <c r="H137" s="1">
        <v>21</v>
      </c>
      <c r="I137" s="1" t="s">
        <v>423</v>
      </c>
      <c r="J137" s="1">
        <v>70.099999999999994</v>
      </c>
      <c r="K137" s="1">
        <v>6.9</v>
      </c>
      <c r="L137" s="1">
        <v>0</v>
      </c>
      <c r="M137" s="1">
        <f t="shared" si="4"/>
        <v>77</v>
      </c>
      <c r="N137" s="34">
        <f t="shared" si="6"/>
        <v>0</v>
      </c>
      <c r="O137" s="34"/>
      <c r="P137" s="26"/>
      <c r="Q137" s="35"/>
    </row>
    <row r="138" spans="1:17" ht="15" customHeight="1" x14ac:dyDescent="0.3">
      <c r="A138" s="1" t="s">
        <v>416</v>
      </c>
      <c r="B138" s="6">
        <v>44926</v>
      </c>
      <c r="C138" s="62">
        <f t="shared" si="7"/>
        <v>2022</v>
      </c>
      <c r="D138" s="1" t="s">
        <v>372</v>
      </c>
      <c r="E138" s="43" t="s">
        <v>394</v>
      </c>
      <c r="F138" s="2" t="s">
        <v>412</v>
      </c>
      <c r="G138" s="1">
        <v>23</v>
      </c>
      <c r="H138" s="1">
        <v>22</v>
      </c>
      <c r="I138" s="1" t="s">
        <v>423</v>
      </c>
      <c r="J138" s="1">
        <v>67.5</v>
      </c>
      <c r="K138" s="1">
        <v>8.8000000000000007</v>
      </c>
      <c r="L138" s="1">
        <v>0</v>
      </c>
      <c r="M138" s="1">
        <f t="shared" si="4"/>
        <v>76.3</v>
      </c>
      <c r="N138" s="34">
        <f t="shared" si="6"/>
        <v>1175.2031454783748</v>
      </c>
      <c r="O138" s="34">
        <v>89668</v>
      </c>
      <c r="P138" s="26"/>
      <c r="Q138" s="35"/>
    </row>
    <row r="139" spans="1:17" ht="15" customHeight="1" x14ac:dyDescent="0.3">
      <c r="A139" s="1" t="s">
        <v>416</v>
      </c>
      <c r="B139" s="6">
        <v>44926</v>
      </c>
      <c r="C139" s="62">
        <f t="shared" si="7"/>
        <v>2022</v>
      </c>
      <c r="D139" s="1" t="s">
        <v>372</v>
      </c>
      <c r="E139" s="43" t="s">
        <v>395</v>
      </c>
      <c r="F139" s="2" t="s">
        <v>412</v>
      </c>
      <c r="G139" s="1">
        <v>24</v>
      </c>
      <c r="H139" s="1">
        <v>23</v>
      </c>
      <c r="I139" s="1" t="s">
        <v>423</v>
      </c>
      <c r="J139" s="1">
        <v>40.4</v>
      </c>
      <c r="K139" s="1">
        <v>7.9</v>
      </c>
      <c r="L139" s="1">
        <v>0</v>
      </c>
      <c r="M139" s="1">
        <f t="shared" si="4"/>
        <v>48.3</v>
      </c>
      <c r="N139" s="34">
        <f t="shared" si="6"/>
        <v>1169.5445134575571</v>
      </c>
      <c r="O139" s="34">
        <v>56489</v>
      </c>
      <c r="P139" s="26"/>
      <c r="Q139" s="35"/>
    </row>
    <row r="140" spans="1:17" ht="15" customHeight="1" x14ac:dyDescent="0.3">
      <c r="A140" s="1" t="s">
        <v>416</v>
      </c>
      <c r="B140" s="6">
        <v>44926</v>
      </c>
      <c r="C140" s="62">
        <f t="shared" si="7"/>
        <v>2022</v>
      </c>
      <c r="D140" s="1" t="s">
        <v>372</v>
      </c>
      <c r="E140" s="43" t="s">
        <v>396</v>
      </c>
      <c r="F140" s="2" t="s">
        <v>412</v>
      </c>
      <c r="G140" s="1">
        <v>25</v>
      </c>
      <c r="H140" s="1">
        <v>24</v>
      </c>
      <c r="I140" s="1" t="s">
        <v>423</v>
      </c>
      <c r="J140" s="1">
        <v>40.700000000000003</v>
      </c>
      <c r="K140" s="1">
        <v>7.9</v>
      </c>
      <c r="L140" s="1">
        <v>0</v>
      </c>
      <c r="M140" s="1">
        <f t="shared" si="4"/>
        <v>48.6</v>
      </c>
      <c r="N140" s="34">
        <f t="shared" si="6"/>
        <v>0</v>
      </c>
      <c r="O140" s="34"/>
      <c r="P140" s="26"/>
      <c r="Q140" s="35"/>
    </row>
    <row r="141" spans="1:17" ht="15" customHeight="1" x14ac:dyDescent="0.3">
      <c r="A141" s="1" t="s">
        <v>416</v>
      </c>
      <c r="B141" s="6">
        <v>44926</v>
      </c>
      <c r="C141" s="62">
        <f t="shared" si="7"/>
        <v>2022</v>
      </c>
      <c r="D141" s="1" t="s">
        <v>372</v>
      </c>
      <c r="E141" s="43" t="s">
        <v>397</v>
      </c>
      <c r="F141" s="2" t="s">
        <v>412</v>
      </c>
      <c r="G141" s="1">
        <v>26</v>
      </c>
      <c r="H141" s="1">
        <v>25</v>
      </c>
      <c r="I141" s="1" t="s">
        <v>423</v>
      </c>
      <c r="J141" s="1">
        <v>69.900000000000006</v>
      </c>
      <c r="K141" s="1">
        <v>6.9</v>
      </c>
      <c r="L141" s="1">
        <v>0</v>
      </c>
      <c r="M141" s="1">
        <f t="shared" si="4"/>
        <v>76.800000000000011</v>
      </c>
      <c r="N141" s="34">
        <f t="shared" si="6"/>
        <v>0</v>
      </c>
      <c r="O141" s="34"/>
      <c r="P141" s="26"/>
      <c r="Q141" s="35"/>
    </row>
    <row r="142" spans="1:17" ht="15" customHeight="1" x14ac:dyDescent="0.3">
      <c r="A142" s="1" t="s">
        <v>416</v>
      </c>
      <c r="B142" s="6">
        <v>44926</v>
      </c>
      <c r="C142" s="62">
        <f t="shared" si="7"/>
        <v>2022</v>
      </c>
      <c r="D142" s="1" t="s">
        <v>372</v>
      </c>
      <c r="E142" s="43" t="s">
        <v>398</v>
      </c>
      <c r="F142" s="2" t="s">
        <v>412</v>
      </c>
      <c r="G142" s="1">
        <v>27</v>
      </c>
      <c r="H142" s="1">
        <v>26</v>
      </c>
      <c r="I142" s="1" t="s">
        <v>423</v>
      </c>
      <c r="J142" s="1">
        <v>112.3</v>
      </c>
      <c r="K142" s="1">
        <v>16.7</v>
      </c>
      <c r="L142" s="1">
        <v>0</v>
      </c>
      <c r="M142" s="1">
        <f t="shared" si="4"/>
        <v>129</v>
      </c>
      <c r="N142" s="34">
        <f t="shared" si="6"/>
        <v>0</v>
      </c>
      <c r="O142" s="34"/>
      <c r="P142" s="26"/>
      <c r="Q142" s="35"/>
    </row>
    <row r="143" spans="1:17" ht="15" customHeight="1" x14ac:dyDescent="0.3">
      <c r="A143" s="1" t="s">
        <v>416</v>
      </c>
      <c r="B143" s="6">
        <v>44926</v>
      </c>
      <c r="C143" s="62">
        <f t="shared" si="7"/>
        <v>2022</v>
      </c>
      <c r="D143" s="1" t="s">
        <v>372</v>
      </c>
      <c r="E143" s="43" t="s">
        <v>399</v>
      </c>
      <c r="F143" s="2" t="s">
        <v>412</v>
      </c>
      <c r="G143" s="1">
        <v>28</v>
      </c>
      <c r="H143" s="1">
        <v>27</v>
      </c>
      <c r="I143" s="1" t="s">
        <v>423</v>
      </c>
      <c r="J143" s="1">
        <v>40.200000000000003</v>
      </c>
      <c r="K143" s="1">
        <v>7.9</v>
      </c>
      <c r="L143" s="1">
        <v>0</v>
      </c>
      <c r="M143" s="1">
        <f t="shared" si="4"/>
        <v>48.1</v>
      </c>
      <c r="N143" s="34">
        <f t="shared" si="6"/>
        <v>0</v>
      </c>
      <c r="O143" s="34"/>
      <c r="P143" s="26"/>
      <c r="Q143" s="35"/>
    </row>
    <row r="144" spans="1:17" ht="15" customHeight="1" x14ac:dyDescent="0.3">
      <c r="A144" s="1" t="s">
        <v>417</v>
      </c>
      <c r="B144" s="6">
        <v>44074</v>
      </c>
      <c r="C144" s="62">
        <f t="shared" si="7"/>
        <v>2020</v>
      </c>
      <c r="D144" s="1" t="s">
        <v>88</v>
      </c>
      <c r="E144" s="43" t="s">
        <v>89</v>
      </c>
      <c r="F144" s="2" t="s">
        <v>421</v>
      </c>
      <c r="G144" s="1">
        <v>2</v>
      </c>
      <c r="H144" s="1">
        <v>2</v>
      </c>
      <c r="I144" s="1" t="s">
        <v>423</v>
      </c>
      <c r="J144" s="1">
        <v>33.06</v>
      </c>
      <c r="K144" s="1">
        <v>0</v>
      </c>
      <c r="L144" s="1"/>
      <c r="M144" s="1">
        <v>33.06</v>
      </c>
      <c r="N144" s="34"/>
      <c r="O144" s="34"/>
      <c r="P144" s="26"/>
      <c r="Q144" s="35"/>
    </row>
    <row r="145" spans="1:17" ht="15" customHeight="1" x14ac:dyDescent="0.3">
      <c r="A145" s="1" t="s">
        <v>417</v>
      </c>
      <c r="B145" s="6">
        <v>44074</v>
      </c>
      <c r="C145" s="62">
        <f t="shared" si="7"/>
        <v>2020</v>
      </c>
      <c r="D145" s="1" t="s">
        <v>88</v>
      </c>
      <c r="E145" s="43" t="s">
        <v>90</v>
      </c>
      <c r="F145" s="2" t="s">
        <v>421</v>
      </c>
      <c r="G145" s="1">
        <v>1</v>
      </c>
      <c r="H145" s="1">
        <v>1</v>
      </c>
      <c r="I145" s="1" t="s">
        <v>423</v>
      </c>
      <c r="J145" s="1">
        <v>99.7</v>
      </c>
      <c r="K145" s="1">
        <v>0</v>
      </c>
      <c r="L145" s="1"/>
      <c r="M145" s="1">
        <v>99.7</v>
      </c>
      <c r="N145" s="34"/>
      <c r="O145" s="34"/>
      <c r="P145" s="26"/>
      <c r="Q145" s="35"/>
    </row>
    <row r="146" spans="1:17" ht="15" customHeight="1" x14ac:dyDescent="0.3">
      <c r="A146" s="1" t="s">
        <v>417</v>
      </c>
      <c r="B146" s="6">
        <v>44074</v>
      </c>
      <c r="C146" s="62">
        <f t="shared" si="7"/>
        <v>2020</v>
      </c>
      <c r="D146" s="1" t="s">
        <v>88</v>
      </c>
      <c r="E146" s="43" t="s">
        <v>3113</v>
      </c>
      <c r="F146" s="2" t="s">
        <v>17167</v>
      </c>
      <c r="G146" s="1">
        <v>2</v>
      </c>
      <c r="H146" s="1">
        <v>2</v>
      </c>
      <c r="I146" s="1" t="s">
        <v>423</v>
      </c>
      <c r="J146" s="1">
        <v>98.7</v>
      </c>
      <c r="K146" s="1">
        <v>0</v>
      </c>
      <c r="L146" s="1"/>
      <c r="M146" s="1">
        <v>98.7</v>
      </c>
      <c r="N146" s="34"/>
      <c r="O146" s="34"/>
      <c r="P146" s="26"/>
      <c r="Q146" s="35"/>
    </row>
    <row r="147" spans="1:17" ht="15" customHeight="1" x14ac:dyDescent="0.3">
      <c r="A147" s="1" t="s">
        <v>417</v>
      </c>
      <c r="B147" s="6">
        <v>44074</v>
      </c>
      <c r="C147" s="62">
        <f t="shared" si="7"/>
        <v>2020</v>
      </c>
      <c r="D147" s="1" t="s">
        <v>88</v>
      </c>
      <c r="E147" s="43" t="s">
        <v>91</v>
      </c>
      <c r="F147" s="2" t="s">
        <v>421</v>
      </c>
      <c r="G147" s="1">
        <v>3</v>
      </c>
      <c r="H147" s="1">
        <v>3</v>
      </c>
      <c r="I147" s="1" t="s">
        <v>423</v>
      </c>
      <c r="J147" s="1">
        <v>98.7</v>
      </c>
      <c r="K147" s="1">
        <v>0</v>
      </c>
      <c r="L147" s="1"/>
      <c r="M147" s="1">
        <v>98.7</v>
      </c>
      <c r="N147" s="34"/>
      <c r="O147" s="34"/>
      <c r="P147" s="26"/>
      <c r="Q147" s="35"/>
    </row>
    <row r="148" spans="1:17" ht="15" customHeight="1" x14ac:dyDescent="0.3">
      <c r="A148" s="1" t="s">
        <v>417</v>
      </c>
      <c r="B148" s="6">
        <v>44074</v>
      </c>
      <c r="C148" s="62">
        <f t="shared" si="7"/>
        <v>2020</v>
      </c>
      <c r="D148" s="1" t="s">
        <v>88</v>
      </c>
      <c r="E148" s="43" t="s">
        <v>92</v>
      </c>
      <c r="F148" s="2" t="s">
        <v>421</v>
      </c>
      <c r="G148" s="1">
        <v>4</v>
      </c>
      <c r="H148" s="1">
        <v>4</v>
      </c>
      <c r="I148" s="1" t="s">
        <v>423</v>
      </c>
      <c r="J148" s="1">
        <v>99.6</v>
      </c>
      <c r="K148" s="1">
        <v>0</v>
      </c>
      <c r="L148" s="1"/>
      <c r="M148" s="1">
        <v>99.6</v>
      </c>
      <c r="N148" s="34"/>
      <c r="O148" s="34"/>
      <c r="P148" s="26"/>
      <c r="Q148" s="35"/>
    </row>
    <row r="149" spans="1:17" ht="15" customHeight="1" x14ac:dyDescent="0.3">
      <c r="A149" s="1" t="s">
        <v>417</v>
      </c>
      <c r="B149" s="6">
        <v>44074</v>
      </c>
      <c r="C149" s="62">
        <f t="shared" si="7"/>
        <v>2020</v>
      </c>
      <c r="D149" s="1" t="s">
        <v>88</v>
      </c>
      <c r="E149" s="43" t="s">
        <v>3114</v>
      </c>
      <c r="F149" s="2" t="s">
        <v>412</v>
      </c>
      <c r="G149" s="1">
        <v>1</v>
      </c>
      <c r="H149" s="1">
        <v>1</v>
      </c>
      <c r="I149" s="1" t="s">
        <v>423</v>
      </c>
      <c r="J149" s="1">
        <v>36.5</v>
      </c>
      <c r="K149" s="1">
        <v>6.4</v>
      </c>
      <c r="L149" s="1"/>
      <c r="M149" s="1">
        <v>42.9</v>
      </c>
      <c r="N149" s="34"/>
      <c r="O149" s="34"/>
      <c r="P149" s="26"/>
      <c r="Q149" s="35"/>
    </row>
    <row r="150" spans="1:17" ht="15" customHeight="1" x14ac:dyDescent="0.3">
      <c r="A150" s="1" t="s">
        <v>417</v>
      </c>
      <c r="B150" s="6">
        <v>44074</v>
      </c>
      <c r="C150" s="62">
        <f t="shared" si="7"/>
        <v>2020</v>
      </c>
      <c r="D150" s="1" t="s">
        <v>88</v>
      </c>
      <c r="E150" s="43" t="s">
        <v>3115</v>
      </c>
      <c r="F150" s="2" t="s">
        <v>412</v>
      </c>
      <c r="G150" s="1">
        <v>2</v>
      </c>
      <c r="H150" s="1">
        <v>2</v>
      </c>
      <c r="I150" s="1" t="s">
        <v>423</v>
      </c>
      <c r="J150" s="1">
        <v>53.7</v>
      </c>
      <c r="K150" s="1">
        <v>6.4</v>
      </c>
      <c r="L150" s="1"/>
      <c r="M150" s="1">
        <v>60.1</v>
      </c>
      <c r="N150" s="34"/>
      <c r="O150" s="34"/>
      <c r="P150" s="26"/>
      <c r="Q150" s="35"/>
    </row>
    <row r="151" spans="1:17" ht="15" customHeight="1" x14ac:dyDescent="0.3">
      <c r="A151" s="1" t="s">
        <v>417</v>
      </c>
      <c r="B151" s="6">
        <v>44074</v>
      </c>
      <c r="C151" s="62">
        <f t="shared" si="7"/>
        <v>2020</v>
      </c>
      <c r="D151" s="1" t="s">
        <v>88</v>
      </c>
      <c r="E151" s="43" t="s">
        <v>3116</v>
      </c>
      <c r="F151" s="2" t="s">
        <v>412</v>
      </c>
      <c r="G151" s="1">
        <v>3</v>
      </c>
      <c r="H151" s="1">
        <v>3</v>
      </c>
      <c r="I151" s="1" t="s">
        <v>423</v>
      </c>
      <c r="J151" s="1">
        <v>53.4</v>
      </c>
      <c r="K151" s="1">
        <v>6.4</v>
      </c>
      <c r="L151" s="1"/>
      <c r="M151" s="1">
        <v>59.8</v>
      </c>
      <c r="N151" s="34"/>
      <c r="O151" s="34"/>
      <c r="P151" s="26"/>
      <c r="Q151" s="35"/>
    </row>
    <row r="152" spans="1:17" ht="15" customHeight="1" x14ac:dyDescent="0.3">
      <c r="A152" s="1" t="s">
        <v>417</v>
      </c>
      <c r="B152" s="6">
        <v>44074</v>
      </c>
      <c r="C152" s="62">
        <f t="shared" si="7"/>
        <v>2020</v>
      </c>
      <c r="D152" s="1" t="s">
        <v>88</v>
      </c>
      <c r="E152" s="43" t="s">
        <v>3117</v>
      </c>
      <c r="F152" s="2" t="s">
        <v>412</v>
      </c>
      <c r="G152" s="1">
        <v>4</v>
      </c>
      <c r="H152" s="1">
        <v>4</v>
      </c>
      <c r="I152" s="1" t="s">
        <v>423</v>
      </c>
      <c r="J152" s="1">
        <v>36.5</v>
      </c>
      <c r="K152" s="1">
        <v>6.4</v>
      </c>
      <c r="L152" s="1"/>
      <c r="M152" s="1">
        <v>42.9</v>
      </c>
      <c r="N152" s="34"/>
      <c r="O152" s="34"/>
      <c r="P152" s="26"/>
      <c r="Q152" s="35"/>
    </row>
    <row r="153" spans="1:17" ht="15" customHeight="1" x14ac:dyDescent="0.3">
      <c r="A153" s="1" t="s">
        <v>417</v>
      </c>
      <c r="B153" s="6">
        <v>44074</v>
      </c>
      <c r="C153" s="62">
        <f t="shared" si="7"/>
        <v>2020</v>
      </c>
      <c r="D153" s="1" t="s">
        <v>88</v>
      </c>
      <c r="E153" s="43" t="s">
        <v>3118</v>
      </c>
      <c r="F153" s="2" t="s">
        <v>412</v>
      </c>
      <c r="G153" s="1">
        <v>5</v>
      </c>
      <c r="H153" s="1">
        <v>5</v>
      </c>
      <c r="I153" s="1" t="s">
        <v>423</v>
      </c>
      <c r="J153" s="1">
        <v>36.4</v>
      </c>
      <c r="K153" s="1">
        <v>6.4</v>
      </c>
      <c r="L153" s="1"/>
      <c r="M153" s="1">
        <v>42.8</v>
      </c>
      <c r="N153" s="34"/>
      <c r="O153" s="34"/>
      <c r="P153" s="26"/>
      <c r="Q153" s="35"/>
    </row>
    <row r="154" spans="1:17" ht="15" customHeight="1" x14ac:dyDescent="0.3">
      <c r="A154" s="1" t="s">
        <v>417</v>
      </c>
      <c r="B154" s="6">
        <v>44074</v>
      </c>
      <c r="C154" s="62">
        <f t="shared" si="7"/>
        <v>2020</v>
      </c>
      <c r="D154" s="1" t="s">
        <v>88</v>
      </c>
      <c r="E154" s="43" t="s">
        <v>3119</v>
      </c>
      <c r="F154" s="2" t="s">
        <v>412</v>
      </c>
      <c r="G154" s="1">
        <v>6</v>
      </c>
      <c r="H154" s="1">
        <v>6</v>
      </c>
      <c r="I154" s="1" t="s">
        <v>423</v>
      </c>
      <c r="J154" s="1">
        <v>53.5</v>
      </c>
      <c r="K154" s="1">
        <v>6.4</v>
      </c>
      <c r="L154" s="1"/>
      <c r="M154" s="1">
        <v>59.9</v>
      </c>
      <c r="N154" s="34"/>
      <c r="O154" s="34"/>
      <c r="P154" s="26"/>
      <c r="Q154" s="35"/>
    </row>
    <row r="155" spans="1:17" ht="15" customHeight="1" x14ac:dyDescent="0.3">
      <c r="A155" s="1" t="s">
        <v>417</v>
      </c>
      <c r="B155" s="6">
        <v>44074</v>
      </c>
      <c r="C155" s="62">
        <f t="shared" si="7"/>
        <v>2020</v>
      </c>
      <c r="D155" s="1" t="s">
        <v>88</v>
      </c>
      <c r="E155" s="43" t="s">
        <v>3120</v>
      </c>
      <c r="F155" s="2" t="s">
        <v>412</v>
      </c>
      <c r="G155" s="1">
        <v>7</v>
      </c>
      <c r="H155" s="1">
        <v>7</v>
      </c>
      <c r="I155" s="1" t="s">
        <v>423</v>
      </c>
      <c r="J155" s="1">
        <v>53.3</v>
      </c>
      <c r="K155" s="1">
        <v>6.4</v>
      </c>
      <c r="L155" s="1"/>
      <c r="M155" s="1">
        <v>59.699999999999996</v>
      </c>
      <c r="N155" s="34"/>
      <c r="O155" s="34"/>
      <c r="P155" s="26"/>
      <c r="Q155" s="35"/>
    </row>
    <row r="156" spans="1:17" ht="15" customHeight="1" x14ac:dyDescent="0.3">
      <c r="A156" s="1" t="s">
        <v>417</v>
      </c>
      <c r="B156" s="6">
        <v>44074</v>
      </c>
      <c r="C156" s="62">
        <f t="shared" si="7"/>
        <v>2020</v>
      </c>
      <c r="D156" s="1" t="s">
        <v>88</v>
      </c>
      <c r="E156" s="43" t="s">
        <v>3121</v>
      </c>
      <c r="F156" s="2" t="s">
        <v>412</v>
      </c>
      <c r="G156" s="1">
        <v>8</v>
      </c>
      <c r="H156" s="1">
        <v>8</v>
      </c>
      <c r="I156" s="1" t="s">
        <v>423</v>
      </c>
      <c r="J156" s="1">
        <v>36.4</v>
      </c>
      <c r="K156" s="1">
        <v>6.4</v>
      </c>
      <c r="L156" s="1"/>
      <c r="M156" s="1">
        <v>42.8</v>
      </c>
      <c r="N156" s="34"/>
      <c r="O156" s="34"/>
      <c r="P156" s="26"/>
      <c r="Q156" s="35"/>
    </row>
    <row r="157" spans="1:17" ht="15" customHeight="1" x14ac:dyDescent="0.3">
      <c r="A157" s="1" t="s">
        <v>417</v>
      </c>
      <c r="B157" s="6">
        <v>44074</v>
      </c>
      <c r="C157" s="62">
        <f t="shared" si="7"/>
        <v>2020</v>
      </c>
      <c r="D157" s="1" t="s">
        <v>88</v>
      </c>
      <c r="E157" s="43" t="s">
        <v>3122</v>
      </c>
      <c r="F157" s="2" t="s">
        <v>412</v>
      </c>
      <c r="G157" s="1">
        <v>9</v>
      </c>
      <c r="H157" s="1">
        <v>9</v>
      </c>
      <c r="I157" s="1" t="s">
        <v>423</v>
      </c>
      <c r="J157" s="1">
        <v>36.200000000000003</v>
      </c>
      <c r="K157" s="1">
        <v>6.4</v>
      </c>
      <c r="L157" s="1"/>
      <c r="M157" s="1">
        <v>42.6</v>
      </c>
      <c r="N157" s="34"/>
      <c r="O157" s="34"/>
      <c r="P157" s="26"/>
      <c r="Q157" s="35"/>
    </row>
    <row r="158" spans="1:17" ht="15" customHeight="1" x14ac:dyDescent="0.3">
      <c r="A158" s="1" t="s">
        <v>417</v>
      </c>
      <c r="B158" s="6">
        <v>44074</v>
      </c>
      <c r="C158" s="62">
        <f t="shared" si="7"/>
        <v>2020</v>
      </c>
      <c r="D158" s="1" t="s">
        <v>88</v>
      </c>
      <c r="E158" s="43" t="s">
        <v>3123</v>
      </c>
      <c r="F158" s="2" t="s">
        <v>412</v>
      </c>
      <c r="G158" s="1">
        <v>10</v>
      </c>
      <c r="H158" s="1">
        <v>10</v>
      </c>
      <c r="I158" s="1" t="s">
        <v>423</v>
      </c>
      <c r="J158" s="1">
        <v>53.4</v>
      </c>
      <c r="K158" s="1">
        <v>6.4</v>
      </c>
      <c r="L158" s="1"/>
      <c r="M158" s="1">
        <v>59.8</v>
      </c>
      <c r="N158" s="34"/>
      <c r="O158" s="34"/>
      <c r="P158" s="26"/>
      <c r="Q158" s="35"/>
    </row>
    <row r="159" spans="1:17" ht="15" customHeight="1" x14ac:dyDescent="0.3">
      <c r="A159" s="1" t="s">
        <v>417</v>
      </c>
      <c r="B159" s="6">
        <v>44074</v>
      </c>
      <c r="C159" s="62">
        <f t="shared" si="7"/>
        <v>2020</v>
      </c>
      <c r="D159" s="1" t="s">
        <v>88</v>
      </c>
      <c r="E159" s="43" t="s">
        <v>3124</v>
      </c>
      <c r="F159" s="2" t="s">
        <v>412</v>
      </c>
      <c r="G159" s="1">
        <v>11</v>
      </c>
      <c r="H159" s="1">
        <v>11</v>
      </c>
      <c r="I159" s="1" t="s">
        <v>423</v>
      </c>
      <c r="J159" s="1">
        <v>53.1</v>
      </c>
      <c r="K159" s="1">
        <v>6.4</v>
      </c>
      <c r="L159" s="1"/>
      <c r="M159" s="1">
        <v>59.5</v>
      </c>
      <c r="N159" s="34"/>
      <c r="O159" s="34"/>
      <c r="P159" s="26"/>
      <c r="Q159" s="35"/>
    </row>
    <row r="160" spans="1:17" ht="15" customHeight="1" x14ac:dyDescent="0.3">
      <c r="A160" s="1" t="s">
        <v>417</v>
      </c>
      <c r="B160" s="6">
        <v>44074</v>
      </c>
      <c r="C160" s="62">
        <f t="shared" si="7"/>
        <v>2020</v>
      </c>
      <c r="D160" s="1" t="s">
        <v>88</v>
      </c>
      <c r="E160" s="43" t="s">
        <v>3125</v>
      </c>
      <c r="F160" s="2" t="s">
        <v>412</v>
      </c>
      <c r="G160" s="1">
        <v>12</v>
      </c>
      <c r="H160" s="1">
        <v>12</v>
      </c>
      <c r="I160" s="1" t="s">
        <v>423</v>
      </c>
      <c r="J160" s="1">
        <v>36.299999999999997</v>
      </c>
      <c r="K160" s="1">
        <v>6.4</v>
      </c>
      <c r="L160" s="1"/>
      <c r="M160" s="1">
        <v>42.699999999999996</v>
      </c>
      <c r="N160" s="34"/>
      <c r="O160" s="34"/>
      <c r="P160" s="26"/>
      <c r="Q160" s="35"/>
    </row>
    <row r="161" spans="1:17" ht="15" customHeight="1" x14ac:dyDescent="0.3">
      <c r="A161" s="1" t="s">
        <v>417</v>
      </c>
      <c r="B161" s="6">
        <v>44074</v>
      </c>
      <c r="C161" s="62">
        <f t="shared" si="7"/>
        <v>2020</v>
      </c>
      <c r="D161" s="1" t="s">
        <v>88</v>
      </c>
      <c r="E161" s="43" t="s">
        <v>3126</v>
      </c>
      <c r="F161" s="2" t="s">
        <v>412</v>
      </c>
      <c r="G161" s="1">
        <v>13</v>
      </c>
      <c r="H161" s="1">
        <v>13</v>
      </c>
      <c r="I161" s="1" t="s">
        <v>423</v>
      </c>
      <c r="J161" s="1">
        <v>94.1</v>
      </c>
      <c r="K161" s="1">
        <v>12.8</v>
      </c>
      <c r="L161" s="1"/>
      <c r="M161" s="1">
        <v>106.89999999999999</v>
      </c>
      <c r="N161" s="34"/>
      <c r="O161" s="34"/>
      <c r="P161" s="26"/>
      <c r="Q161" s="35"/>
    </row>
    <row r="162" spans="1:17" ht="15" customHeight="1" x14ac:dyDescent="0.3">
      <c r="A162" s="1" t="s">
        <v>417</v>
      </c>
      <c r="B162" s="6">
        <v>44074</v>
      </c>
      <c r="C162" s="62">
        <f t="shared" si="7"/>
        <v>2020</v>
      </c>
      <c r="D162" s="1" t="s">
        <v>88</v>
      </c>
      <c r="E162" s="43" t="s">
        <v>3127</v>
      </c>
      <c r="F162" s="2" t="s">
        <v>412</v>
      </c>
      <c r="G162" s="1">
        <v>15</v>
      </c>
      <c r="H162" s="1">
        <v>14</v>
      </c>
      <c r="I162" s="1" t="s">
        <v>423</v>
      </c>
      <c r="J162" s="1">
        <v>90.5</v>
      </c>
      <c r="K162" s="1">
        <v>12.8</v>
      </c>
      <c r="L162" s="1"/>
      <c r="M162" s="1">
        <v>103.3</v>
      </c>
      <c r="N162" s="34"/>
      <c r="O162" s="34"/>
      <c r="P162" s="26"/>
      <c r="Q162" s="35"/>
    </row>
    <row r="163" spans="1:17" ht="15" customHeight="1" x14ac:dyDescent="0.3">
      <c r="A163" s="1" t="s">
        <v>417</v>
      </c>
      <c r="B163" s="6">
        <v>44074</v>
      </c>
      <c r="C163" s="62">
        <f t="shared" si="7"/>
        <v>2020</v>
      </c>
      <c r="D163" s="1" t="s">
        <v>88</v>
      </c>
      <c r="E163" s="43" t="s">
        <v>3128</v>
      </c>
      <c r="F163" s="2" t="s">
        <v>412</v>
      </c>
      <c r="G163" s="1">
        <v>17</v>
      </c>
      <c r="H163" s="1">
        <v>15</v>
      </c>
      <c r="I163" s="1" t="s">
        <v>423</v>
      </c>
      <c r="J163" s="1">
        <v>36</v>
      </c>
      <c r="K163" s="1">
        <v>6.4</v>
      </c>
      <c r="L163" s="1"/>
      <c r="M163" s="1">
        <v>42.4</v>
      </c>
      <c r="N163" s="34"/>
      <c r="O163" s="34"/>
      <c r="P163" s="26"/>
      <c r="Q163" s="35"/>
    </row>
    <row r="164" spans="1:17" ht="15" customHeight="1" x14ac:dyDescent="0.3">
      <c r="A164" s="1" t="s">
        <v>417</v>
      </c>
      <c r="B164" s="6">
        <v>44074</v>
      </c>
      <c r="C164" s="62">
        <f t="shared" si="7"/>
        <v>2020</v>
      </c>
      <c r="D164" s="1" t="s">
        <v>88</v>
      </c>
      <c r="E164" s="43" t="s">
        <v>3129</v>
      </c>
      <c r="F164" s="2" t="s">
        <v>412</v>
      </c>
      <c r="G164" s="1">
        <v>18</v>
      </c>
      <c r="H164" s="1">
        <v>16</v>
      </c>
      <c r="I164" s="1" t="s">
        <v>423</v>
      </c>
      <c r="J164" s="1">
        <v>53.2</v>
      </c>
      <c r="K164" s="1">
        <v>6.4</v>
      </c>
      <c r="L164" s="1"/>
      <c r="M164" s="1">
        <v>59.6</v>
      </c>
      <c r="N164" s="34"/>
      <c r="O164" s="34"/>
      <c r="P164" s="26"/>
      <c r="Q164" s="35"/>
    </row>
    <row r="165" spans="1:17" ht="15" customHeight="1" x14ac:dyDescent="0.3">
      <c r="A165" s="1" t="s">
        <v>417</v>
      </c>
      <c r="B165" s="6">
        <v>44074</v>
      </c>
      <c r="C165" s="62">
        <f t="shared" si="7"/>
        <v>2020</v>
      </c>
      <c r="D165" s="1" t="s">
        <v>88</v>
      </c>
      <c r="E165" s="43" t="s">
        <v>3130</v>
      </c>
      <c r="F165" s="2" t="s">
        <v>412</v>
      </c>
      <c r="G165" s="1">
        <v>19</v>
      </c>
      <c r="H165" s="1">
        <v>17</v>
      </c>
      <c r="I165" s="1" t="s">
        <v>423</v>
      </c>
      <c r="J165" s="1">
        <v>52.9</v>
      </c>
      <c r="K165" s="1">
        <v>6.4</v>
      </c>
      <c r="L165" s="1"/>
      <c r="M165" s="1">
        <v>59.3</v>
      </c>
      <c r="N165" s="34"/>
      <c r="O165" s="34"/>
      <c r="P165" s="26"/>
      <c r="Q165" s="35"/>
    </row>
    <row r="166" spans="1:17" ht="15" customHeight="1" x14ac:dyDescent="0.3">
      <c r="A166" s="1" t="s">
        <v>417</v>
      </c>
      <c r="B166" s="6">
        <v>44074</v>
      </c>
      <c r="C166" s="62">
        <f t="shared" si="7"/>
        <v>2020</v>
      </c>
      <c r="D166" s="1" t="s">
        <v>88</v>
      </c>
      <c r="E166" s="43" t="s">
        <v>3131</v>
      </c>
      <c r="F166" s="2" t="s">
        <v>412</v>
      </c>
      <c r="G166" s="1">
        <v>20</v>
      </c>
      <c r="H166" s="1">
        <v>18</v>
      </c>
      <c r="I166" s="1" t="s">
        <v>423</v>
      </c>
      <c r="J166" s="1">
        <v>36</v>
      </c>
      <c r="K166" s="1">
        <v>6.4</v>
      </c>
      <c r="L166" s="1"/>
      <c r="M166" s="1">
        <v>42.4</v>
      </c>
      <c r="N166" s="34"/>
      <c r="O166" s="34"/>
      <c r="P166" s="26"/>
      <c r="Q166" s="35"/>
    </row>
    <row r="167" spans="1:17" ht="15" customHeight="1" x14ac:dyDescent="0.3">
      <c r="A167" s="1" t="s">
        <v>417</v>
      </c>
      <c r="B167" s="6">
        <v>44074</v>
      </c>
      <c r="C167" s="62">
        <f t="shared" si="7"/>
        <v>2020</v>
      </c>
      <c r="D167" s="1" t="s">
        <v>88</v>
      </c>
      <c r="E167" s="43" t="s">
        <v>3132</v>
      </c>
      <c r="F167" s="2" t="s">
        <v>412</v>
      </c>
      <c r="G167" s="1">
        <v>21</v>
      </c>
      <c r="H167" s="1">
        <v>19</v>
      </c>
      <c r="I167" s="1" t="s">
        <v>423</v>
      </c>
      <c r="J167" s="1">
        <v>35.9</v>
      </c>
      <c r="K167" s="1">
        <v>6.4</v>
      </c>
      <c r="L167" s="1"/>
      <c r="M167" s="1">
        <v>42.3</v>
      </c>
      <c r="N167" s="34"/>
      <c r="O167" s="34"/>
      <c r="P167" s="26"/>
      <c r="Q167" s="35"/>
    </row>
    <row r="168" spans="1:17" ht="15" customHeight="1" x14ac:dyDescent="0.3">
      <c r="A168" s="1" t="s">
        <v>417</v>
      </c>
      <c r="B168" s="6">
        <v>44074</v>
      </c>
      <c r="C168" s="62">
        <f t="shared" si="7"/>
        <v>2020</v>
      </c>
      <c r="D168" s="1" t="s">
        <v>88</v>
      </c>
      <c r="E168" s="43" t="s">
        <v>3133</v>
      </c>
      <c r="F168" s="2" t="s">
        <v>412</v>
      </c>
      <c r="G168" s="1">
        <v>22</v>
      </c>
      <c r="H168" s="1">
        <v>20</v>
      </c>
      <c r="I168" s="1" t="s">
        <v>423</v>
      </c>
      <c r="J168" s="1">
        <v>53.1</v>
      </c>
      <c r="K168" s="1">
        <v>6.4</v>
      </c>
      <c r="L168" s="1"/>
      <c r="M168" s="1">
        <v>59.5</v>
      </c>
      <c r="N168" s="34"/>
      <c r="O168" s="34"/>
      <c r="P168" s="26"/>
      <c r="Q168" s="35"/>
    </row>
    <row r="169" spans="1:17" ht="15" customHeight="1" x14ac:dyDescent="0.3">
      <c r="A169" s="1" t="s">
        <v>417</v>
      </c>
      <c r="B169" s="6">
        <v>44074</v>
      </c>
      <c r="C169" s="62">
        <f t="shared" si="7"/>
        <v>2020</v>
      </c>
      <c r="D169" s="1" t="s">
        <v>88</v>
      </c>
      <c r="E169" s="43" t="s">
        <v>3134</v>
      </c>
      <c r="F169" s="2" t="s">
        <v>412</v>
      </c>
      <c r="G169" s="1">
        <v>23</v>
      </c>
      <c r="H169" s="1">
        <v>21</v>
      </c>
      <c r="I169" s="1" t="s">
        <v>423</v>
      </c>
      <c r="J169" s="1">
        <v>52.8</v>
      </c>
      <c r="K169" s="1">
        <v>6.4</v>
      </c>
      <c r="L169" s="1"/>
      <c r="M169" s="1">
        <v>59.199999999999996</v>
      </c>
      <c r="N169" s="34"/>
      <c r="O169" s="34"/>
      <c r="P169" s="26"/>
      <c r="Q169" s="35"/>
    </row>
    <row r="170" spans="1:17" ht="15" customHeight="1" x14ac:dyDescent="0.3">
      <c r="A170" s="1" t="s">
        <v>417</v>
      </c>
      <c r="B170" s="6">
        <v>44074</v>
      </c>
      <c r="C170" s="62">
        <f t="shared" si="7"/>
        <v>2020</v>
      </c>
      <c r="D170" s="1" t="s">
        <v>88</v>
      </c>
      <c r="E170" s="43" t="s">
        <v>3135</v>
      </c>
      <c r="F170" s="2" t="s">
        <v>412</v>
      </c>
      <c r="G170" s="1">
        <v>24</v>
      </c>
      <c r="H170" s="1">
        <v>22</v>
      </c>
      <c r="I170" s="1" t="s">
        <v>423</v>
      </c>
      <c r="J170" s="1">
        <v>35.9</v>
      </c>
      <c r="K170" s="1">
        <v>6.4</v>
      </c>
      <c r="L170" s="1"/>
      <c r="M170" s="1">
        <v>42.3</v>
      </c>
      <c r="N170" s="34"/>
      <c r="O170" s="34"/>
      <c r="P170" s="26"/>
      <c r="Q170" s="35"/>
    </row>
    <row r="171" spans="1:17" ht="15" customHeight="1" x14ac:dyDescent="0.3">
      <c r="A171" s="1" t="s">
        <v>417</v>
      </c>
      <c r="B171" s="6">
        <v>44074</v>
      </c>
      <c r="C171" s="62">
        <f t="shared" si="7"/>
        <v>2020</v>
      </c>
      <c r="D171" s="1" t="s">
        <v>88</v>
      </c>
      <c r="E171" s="43" t="s">
        <v>3136</v>
      </c>
      <c r="F171" s="2" t="s">
        <v>412</v>
      </c>
      <c r="G171" s="1">
        <v>25</v>
      </c>
      <c r="H171" s="1">
        <v>23</v>
      </c>
      <c r="I171" s="1" t="s">
        <v>423</v>
      </c>
      <c r="J171" s="1">
        <v>82.8</v>
      </c>
      <c r="K171" s="1">
        <v>16.399999999999999</v>
      </c>
      <c r="L171" s="1"/>
      <c r="M171" s="1">
        <v>99.199999999999989</v>
      </c>
      <c r="N171" s="34"/>
      <c r="O171" s="34"/>
      <c r="P171" s="26"/>
      <c r="Q171" s="35"/>
    </row>
    <row r="172" spans="1:17" ht="15" customHeight="1" x14ac:dyDescent="0.3">
      <c r="A172" s="1" t="s">
        <v>417</v>
      </c>
      <c r="B172" s="6">
        <v>44074</v>
      </c>
      <c r="C172" s="62">
        <f t="shared" si="7"/>
        <v>2020</v>
      </c>
      <c r="D172" s="1" t="s">
        <v>88</v>
      </c>
      <c r="E172" s="43" t="s">
        <v>3137</v>
      </c>
      <c r="F172" s="2" t="s">
        <v>412</v>
      </c>
      <c r="G172" s="1">
        <v>26</v>
      </c>
      <c r="H172" s="1">
        <v>24</v>
      </c>
      <c r="I172" s="1" t="s">
        <v>423</v>
      </c>
      <c r="J172" s="1">
        <v>41.6</v>
      </c>
      <c r="K172" s="1">
        <v>9.9</v>
      </c>
      <c r="L172" s="1"/>
      <c r="M172" s="1">
        <v>51.5</v>
      </c>
      <c r="N172" s="34"/>
      <c r="O172" s="34"/>
      <c r="P172" s="26"/>
      <c r="Q172" s="35"/>
    </row>
    <row r="173" spans="1:17" ht="15" customHeight="1" x14ac:dyDescent="0.3">
      <c r="A173" s="1" t="s">
        <v>417</v>
      </c>
      <c r="B173" s="6">
        <v>44074</v>
      </c>
      <c r="C173" s="62">
        <f t="shared" si="7"/>
        <v>2020</v>
      </c>
      <c r="D173" s="1" t="s">
        <v>88</v>
      </c>
      <c r="E173" s="43" t="s">
        <v>3138</v>
      </c>
      <c r="F173" s="2" t="s">
        <v>412</v>
      </c>
      <c r="G173" s="1">
        <v>27</v>
      </c>
      <c r="H173" s="1">
        <v>25</v>
      </c>
      <c r="I173" s="1" t="s">
        <v>423</v>
      </c>
      <c r="J173" s="1">
        <v>35.9</v>
      </c>
      <c r="K173" s="1">
        <v>6.4</v>
      </c>
      <c r="L173" s="1"/>
      <c r="M173" s="1">
        <v>42.3</v>
      </c>
      <c r="N173" s="34"/>
      <c r="O173" s="34"/>
      <c r="P173" s="26"/>
      <c r="Q173" s="35"/>
    </row>
    <row r="174" spans="1:17" ht="15" customHeight="1" x14ac:dyDescent="0.3">
      <c r="A174" s="1" t="s">
        <v>417</v>
      </c>
      <c r="B174" s="6">
        <v>44074</v>
      </c>
      <c r="C174" s="62">
        <f t="shared" si="7"/>
        <v>2020</v>
      </c>
      <c r="D174" s="1" t="s">
        <v>88</v>
      </c>
      <c r="E174" s="43" t="s">
        <v>3139</v>
      </c>
      <c r="F174" s="2" t="s">
        <v>412</v>
      </c>
      <c r="G174" s="1">
        <v>28</v>
      </c>
      <c r="H174" s="1">
        <v>26</v>
      </c>
      <c r="I174" s="1" t="s">
        <v>423</v>
      </c>
      <c r="J174" s="1">
        <v>36.5</v>
      </c>
      <c r="K174" s="1">
        <v>6.4</v>
      </c>
      <c r="L174" s="1"/>
      <c r="M174" s="1">
        <v>42.9</v>
      </c>
      <c r="N174" s="34"/>
      <c r="O174" s="34"/>
      <c r="P174" s="26"/>
      <c r="Q174" s="35"/>
    </row>
    <row r="175" spans="1:17" ht="15" customHeight="1" x14ac:dyDescent="0.3">
      <c r="A175" s="1" t="s">
        <v>417</v>
      </c>
      <c r="B175" s="6">
        <v>44074</v>
      </c>
      <c r="C175" s="62">
        <f t="shared" si="7"/>
        <v>2020</v>
      </c>
      <c r="D175" s="1" t="s">
        <v>88</v>
      </c>
      <c r="E175" s="43" t="s">
        <v>3140</v>
      </c>
      <c r="F175" s="2" t="s">
        <v>412</v>
      </c>
      <c r="G175" s="1">
        <v>29</v>
      </c>
      <c r="H175" s="1">
        <v>27</v>
      </c>
      <c r="I175" s="1" t="s">
        <v>423</v>
      </c>
      <c r="J175" s="1">
        <v>35</v>
      </c>
      <c r="K175" s="1">
        <v>6.4</v>
      </c>
      <c r="L175" s="1"/>
      <c r="M175" s="1">
        <v>41.4</v>
      </c>
      <c r="N175" s="34"/>
      <c r="O175" s="34"/>
      <c r="P175" s="26"/>
      <c r="Q175" s="35"/>
    </row>
    <row r="176" spans="1:17" ht="15" customHeight="1" x14ac:dyDescent="0.3">
      <c r="A176" s="1" t="s">
        <v>417</v>
      </c>
      <c r="B176" s="6">
        <v>44074</v>
      </c>
      <c r="C176" s="62">
        <f t="shared" si="7"/>
        <v>2020</v>
      </c>
      <c r="D176" s="1" t="s">
        <v>88</v>
      </c>
      <c r="E176" s="43" t="s">
        <v>3141</v>
      </c>
      <c r="F176" s="2" t="s">
        <v>412</v>
      </c>
      <c r="G176" s="1">
        <v>30</v>
      </c>
      <c r="H176" s="1">
        <v>28</v>
      </c>
      <c r="I176" s="1" t="s">
        <v>423</v>
      </c>
      <c r="J176" s="1">
        <v>34.799999999999997</v>
      </c>
      <c r="K176" s="1">
        <v>6.4</v>
      </c>
      <c r="L176" s="1"/>
      <c r="M176" s="1">
        <v>41.199999999999996</v>
      </c>
      <c r="N176" s="34"/>
      <c r="O176" s="34"/>
      <c r="P176" s="26"/>
      <c r="Q176" s="35"/>
    </row>
    <row r="177" spans="1:17" ht="15" customHeight="1" x14ac:dyDescent="0.3">
      <c r="A177" s="1" t="s">
        <v>417</v>
      </c>
      <c r="B177" s="6">
        <v>44074</v>
      </c>
      <c r="C177" s="62">
        <f t="shared" si="7"/>
        <v>2020</v>
      </c>
      <c r="D177" s="1" t="s">
        <v>88</v>
      </c>
      <c r="E177" s="43" t="s">
        <v>3142</v>
      </c>
      <c r="F177" s="2" t="s">
        <v>412</v>
      </c>
      <c r="G177" s="1">
        <v>31</v>
      </c>
      <c r="H177" s="1">
        <v>29</v>
      </c>
      <c r="I177" s="1" t="s">
        <v>423</v>
      </c>
      <c r="J177" s="1">
        <v>35.6</v>
      </c>
      <c r="K177" s="1">
        <v>6.4</v>
      </c>
      <c r="L177" s="1"/>
      <c r="M177" s="1">
        <v>42</v>
      </c>
      <c r="N177" s="34"/>
      <c r="O177" s="34"/>
      <c r="P177" s="26"/>
      <c r="Q177" s="35"/>
    </row>
    <row r="178" spans="1:17" ht="15" customHeight="1" x14ac:dyDescent="0.3">
      <c r="A178" s="1" t="s">
        <v>417</v>
      </c>
      <c r="B178" s="6">
        <v>44074</v>
      </c>
      <c r="C178" s="62">
        <f t="shared" si="7"/>
        <v>2020</v>
      </c>
      <c r="D178" s="1" t="s">
        <v>88</v>
      </c>
      <c r="E178" s="43" t="s">
        <v>3143</v>
      </c>
      <c r="F178" s="2" t="s">
        <v>412</v>
      </c>
      <c r="G178" s="1">
        <v>32</v>
      </c>
      <c r="H178" s="1">
        <v>30</v>
      </c>
      <c r="I178" s="1" t="s">
        <v>423</v>
      </c>
      <c r="J178" s="1">
        <v>36.9</v>
      </c>
      <c r="K178" s="1">
        <v>6.4</v>
      </c>
      <c r="L178" s="1"/>
      <c r="M178" s="1">
        <v>43.3</v>
      </c>
      <c r="N178" s="34"/>
      <c r="O178" s="34"/>
      <c r="P178" s="26"/>
      <c r="Q178" s="35"/>
    </row>
    <row r="179" spans="1:17" ht="15" customHeight="1" x14ac:dyDescent="0.3">
      <c r="A179" s="1" t="s">
        <v>417</v>
      </c>
      <c r="B179" s="6">
        <v>44074</v>
      </c>
      <c r="C179" s="62">
        <f t="shared" si="7"/>
        <v>2020</v>
      </c>
      <c r="D179" s="1" t="s">
        <v>88</v>
      </c>
      <c r="E179" s="43" t="s">
        <v>3144</v>
      </c>
      <c r="F179" s="2" t="s">
        <v>412</v>
      </c>
      <c r="G179" s="1">
        <v>33</v>
      </c>
      <c r="H179" s="1">
        <v>31</v>
      </c>
      <c r="I179" s="1" t="s">
        <v>423</v>
      </c>
      <c r="J179" s="1">
        <v>36.4</v>
      </c>
      <c r="K179" s="1">
        <v>6.4</v>
      </c>
      <c r="L179" s="1"/>
      <c r="M179" s="1">
        <v>42.8</v>
      </c>
      <c r="N179" s="34"/>
      <c r="O179" s="34"/>
      <c r="P179" s="26"/>
      <c r="Q179" s="35"/>
    </row>
    <row r="180" spans="1:17" ht="15" customHeight="1" x14ac:dyDescent="0.3">
      <c r="A180" s="1" t="s">
        <v>417</v>
      </c>
      <c r="B180" s="6">
        <v>44074</v>
      </c>
      <c r="C180" s="62">
        <f t="shared" si="7"/>
        <v>2020</v>
      </c>
      <c r="D180" s="1" t="s">
        <v>88</v>
      </c>
      <c r="E180" s="43" t="s">
        <v>3145</v>
      </c>
      <c r="F180" s="2" t="s">
        <v>412</v>
      </c>
      <c r="G180" s="1">
        <v>34</v>
      </c>
      <c r="H180" s="1">
        <v>32</v>
      </c>
      <c r="I180" s="1" t="s">
        <v>423</v>
      </c>
      <c r="J180" s="1">
        <v>34.799999999999997</v>
      </c>
      <c r="K180" s="1">
        <v>6.4</v>
      </c>
      <c r="L180" s="1"/>
      <c r="M180" s="1">
        <v>41.199999999999996</v>
      </c>
      <c r="N180" s="34"/>
      <c r="O180" s="34"/>
      <c r="P180" s="26"/>
      <c r="Q180" s="35"/>
    </row>
    <row r="181" spans="1:17" ht="15" customHeight="1" x14ac:dyDescent="0.3">
      <c r="A181" s="1" t="s">
        <v>417</v>
      </c>
      <c r="B181" s="6">
        <v>44074</v>
      </c>
      <c r="C181" s="62">
        <f t="shared" si="7"/>
        <v>2020</v>
      </c>
      <c r="D181" s="1" t="s">
        <v>88</v>
      </c>
      <c r="E181" s="43" t="s">
        <v>3146</v>
      </c>
      <c r="F181" s="2" t="s">
        <v>412</v>
      </c>
      <c r="G181" s="1">
        <v>35</v>
      </c>
      <c r="H181" s="1">
        <v>33</v>
      </c>
      <c r="I181" s="1" t="s">
        <v>423</v>
      </c>
      <c r="J181" s="1">
        <v>34.700000000000003</v>
      </c>
      <c r="K181" s="1">
        <v>6.4</v>
      </c>
      <c r="L181" s="1"/>
      <c r="M181" s="1">
        <v>41.1</v>
      </c>
      <c r="N181" s="34"/>
      <c r="O181" s="34"/>
      <c r="P181" s="26"/>
      <c r="Q181" s="35"/>
    </row>
    <row r="182" spans="1:17" ht="15" customHeight="1" x14ac:dyDescent="0.3">
      <c r="A182" s="1" t="s">
        <v>417</v>
      </c>
      <c r="B182" s="6">
        <v>44074</v>
      </c>
      <c r="C182" s="62">
        <f t="shared" si="7"/>
        <v>2020</v>
      </c>
      <c r="D182" s="1" t="s">
        <v>88</v>
      </c>
      <c r="E182" s="43" t="s">
        <v>3147</v>
      </c>
      <c r="F182" s="2" t="s">
        <v>412</v>
      </c>
      <c r="G182" s="1">
        <v>36</v>
      </c>
      <c r="H182" s="1">
        <v>34</v>
      </c>
      <c r="I182" s="1" t="s">
        <v>423</v>
      </c>
      <c r="J182" s="1">
        <v>35.5</v>
      </c>
      <c r="K182" s="1">
        <v>6.4</v>
      </c>
      <c r="L182" s="1"/>
      <c r="M182" s="1">
        <v>41.9</v>
      </c>
      <c r="N182" s="34"/>
      <c r="O182" s="34"/>
      <c r="P182" s="26"/>
      <c r="Q182" s="35"/>
    </row>
    <row r="183" spans="1:17" ht="15" customHeight="1" x14ac:dyDescent="0.3">
      <c r="A183" s="1" t="s">
        <v>417</v>
      </c>
      <c r="B183" s="6">
        <v>44074</v>
      </c>
      <c r="C183" s="62">
        <f t="shared" si="7"/>
        <v>2020</v>
      </c>
      <c r="D183" s="1" t="s">
        <v>88</v>
      </c>
      <c r="E183" s="43" t="s">
        <v>3148</v>
      </c>
      <c r="F183" s="2" t="s">
        <v>412</v>
      </c>
      <c r="G183" s="1">
        <v>37</v>
      </c>
      <c r="H183" s="1">
        <v>35</v>
      </c>
      <c r="I183" s="1" t="s">
        <v>423</v>
      </c>
      <c r="J183" s="1">
        <v>36.799999999999997</v>
      </c>
      <c r="K183" s="1">
        <v>6.4</v>
      </c>
      <c r="L183" s="1"/>
      <c r="M183" s="1">
        <v>43.199999999999996</v>
      </c>
      <c r="N183" s="34"/>
      <c r="O183" s="34"/>
      <c r="P183" s="26"/>
      <c r="Q183" s="35"/>
    </row>
    <row r="184" spans="1:17" ht="15" customHeight="1" x14ac:dyDescent="0.3">
      <c r="A184" s="1" t="s">
        <v>417</v>
      </c>
      <c r="B184" s="6">
        <v>44074</v>
      </c>
      <c r="C184" s="62">
        <f t="shared" si="7"/>
        <v>2020</v>
      </c>
      <c r="D184" s="1" t="s">
        <v>88</v>
      </c>
      <c r="E184" s="43" t="s">
        <v>3149</v>
      </c>
      <c r="F184" s="2" t="s">
        <v>412</v>
      </c>
      <c r="G184" s="1">
        <v>38</v>
      </c>
      <c r="H184" s="1">
        <v>36</v>
      </c>
      <c r="I184" s="1" t="s">
        <v>423</v>
      </c>
      <c r="J184" s="1">
        <v>36.299999999999997</v>
      </c>
      <c r="K184" s="1">
        <v>6.4</v>
      </c>
      <c r="L184" s="1"/>
      <c r="M184" s="1">
        <v>42.699999999999996</v>
      </c>
      <c r="N184" s="34"/>
      <c r="O184" s="34"/>
      <c r="P184" s="26"/>
      <c r="Q184" s="35"/>
    </row>
    <row r="185" spans="1:17" ht="15" customHeight="1" x14ac:dyDescent="0.3">
      <c r="A185" s="1" t="s">
        <v>417</v>
      </c>
      <c r="B185" s="6">
        <v>44074</v>
      </c>
      <c r="C185" s="62">
        <f t="shared" si="7"/>
        <v>2020</v>
      </c>
      <c r="D185" s="1" t="s">
        <v>88</v>
      </c>
      <c r="E185" s="43" t="s">
        <v>3150</v>
      </c>
      <c r="F185" s="2" t="s">
        <v>412</v>
      </c>
      <c r="G185" s="1">
        <v>39</v>
      </c>
      <c r="H185" s="1">
        <v>37</v>
      </c>
      <c r="I185" s="1" t="s">
        <v>423</v>
      </c>
      <c r="J185" s="1">
        <v>34.700000000000003</v>
      </c>
      <c r="K185" s="1">
        <v>6.4</v>
      </c>
      <c r="L185" s="1"/>
      <c r="M185" s="1">
        <v>41.1</v>
      </c>
      <c r="N185" s="34"/>
      <c r="O185" s="34"/>
      <c r="P185" s="26"/>
      <c r="Q185" s="35"/>
    </row>
    <row r="186" spans="1:17" ht="15" customHeight="1" x14ac:dyDescent="0.3">
      <c r="A186" s="1" t="s">
        <v>417</v>
      </c>
      <c r="B186" s="6">
        <v>44074</v>
      </c>
      <c r="C186" s="62">
        <f t="shared" si="7"/>
        <v>2020</v>
      </c>
      <c r="D186" s="1" t="s">
        <v>88</v>
      </c>
      <c r="E186" s="43" t="s">
        <v>3151</v>
      </c>
      <c r="F186" s="2" t="s">
        <v>412</v>
      </c>
      <c r="G186" s="1">
        <v>40</v>
      </c>
      <c r="H186" s="1">
        <v>38</v>
      </c>
      <c r="I186" s="1" t="s">
        <v>423</v>
      </c>
      <c r="J186" s="1">
        <v>34.6</v>
      </c>
      <c r="K186" s="1">
        <v>6.4</v>
      </c>
      <c r="L186" s="1"/>
      <c r="M186" s="1">
        <v>41</v>
      </c>
      <c r="N186" s="34"/>
      <c r="O186" s="34"/>
      <c r="P186" s="26"/>
      <c r="Q186" s="35"/>
    </row>
    <row r="187" spans="1:17" ht="15" customHeight="1" x14ac:dyDescent="0.3">
      <c r="A187" s="1" t="s">
        <v>417</v>
      </c>
      <c r="B187" s="6">
        <v>44074</v>
      </c>
      <c r="C187" s="62">
        <f t="shared" si="7"/>
        <v>2020</v>
      </c>
      <c r="D187" s="1" t="s">
        <v>88</v>
      </c>
      <c r="E187" s="43" t="s">
        <v>3152</v>
      </c>
      <c r="F187" s="2" t="s">
        <v>412</v>
      </c>
      <c r="G187" s="1">
        <v>41</v>
      </c>
      <c r="H187" s="1">
        <v>39</v>
      </c>
      <c r="I187" s="1" t="s">
        <v>423</v>
      </c>
      <c r="J187" s="1">
        <v>35.299999999999997</v>
      </c>
      <c r="K187" s="1">
        <v>6.4</v>
      </c>
      <c r="L187" s="1"/>
      <c r="M187" s="1">
        <v>41.699999999999996</v>
      </c>
      <c r="N187" s="34"/>
      <c r="O187" s="34"/>
      <c r="P187" s="26"/>
      <c r="Q187" s="35"/>
    </row>
    <row r="188" spans="1:17" ht="15" customHeight="1" x14ac:dyDescent="0.3">
      <c r="A188" s="1" t="s">
        <v>417</v>
      </c>
      <c r="B188" s="6">
        <v>44074</v>
      </c>
      <c r="C188" s="62">
        <f t="shared" si="7"/>
        <v>2020</v>
      </c>
      <c r="D188" s="1" t="s">
        <v>88</v>
      </c>
      <c r="E188" s="43" t="s">
        <v>3153</v>
      </c>
      <c r="F188" s="2" t="s">
        <v>412</v>
      </c>
      <c r="G188" s="1">
        <v>42</v>
      </c>
      <c r="H188" s="1">
        <v>40</v>
      </c>
      <c r="I188" s="1" t="s">
        <v>423</v>
      </c>
      <c r="J188" s="1">
        <v>36.700000000000003</v>
      </c>
      <c r="K188" s="1">
        <v>6.4</v>
      </c>
      <c r="L188" s="1"/>
      <c r="M188" s="1">
        <v>43.1</v>
      </c>
      <c r="N188" s="34"/>
      <c r="O188" s="34"/>
      <c r="P188" s="26"/>
      <c r="Q188" s="35"/>
    </row>
    <row r="189" spans="1:17" ht="15" customHeight="1" x14ac:dyDescent="0.3">
      <c r="A189" s="1" t="s">
        <v>417</v>
      </c>
      <c r="B189" s="6">
        <v>44074</v>
      </c>
      <c r="C189" s="62">
        <f t="shared" si="7"/>
        <v>2020</v>
      </c>
      <c r="D189" s="1" t="s">
        <v>88</v>
      </c>
      <c r="E189" s="43" t="s">
        <v>3154</v>
      </c>
      <c r="F189" s="2" t="s">
        <v>412</v>
      </c>
      <c r="G189" s="1">
        <v>43</v>
      </c>
      <c r="H189" s="1">
        <v>41</v>
      </c>
      <c r="I189" s="1" t="s">
        <v>423</v>
      </c>
      <c r="J189" s="1">
        <v>36.200000000000003</v>
      </c>
      <c r="K189" s="1">
        <v>6.4</v>
      </c>
      <c r="L189" s="1"/>
      <c r="M189" s="1">
        <v>42.6</v>
      </c>
      <c r="N189" s="34"/>
      <c r="O189" s="34"/>
      <c r="P189" s="26"/>
      <c r="Q189" s="35"/>
    </row>
    <row r="190" spans="1:17" ht="15" customHeight="1" x14ac:dyDescent="0.3">
      <c r="A190" s="1" t="s">
        <v>417</v>
      </c>
      <c r="B190" s="6">
        <v>44074</v>
      </c>
      <c r="C190" s="62">
        <f t="shared" si="7"/>
        <v>2020</v>
      </c>
      <c r="D190" s="1" t="s">
        <v>88</v>
      </c>
      <c r="E190" s="43" t="s">
        <v>3155</v>
      </c>
      <c r="F190" s="2" t="s">
        <v>412</v>
      </c>
      <c r="G190" s="1">
        <v>44</v>
      </c>
      <c r="H190" s="1">
        <v>42</v>
      </c>
      <c r="I190" s="1" t="s">
        <v>423</v>
      </c>
      <c r="J190" s="1">
        <v>34.6</v>
      </c>
      <c r="K190" s="1">
        <v>6.4</v>
      </c>
      <c r="L190" s="1"/>
      <c r="M190" s="1">
        <v>41</v>
      </c>
      <c r="N190" s="34"/>
      <c r="O190" s="34"/>
      <c r="P190" s="26"/>
      <c r="Q190" s="35"/>
    </row>
    <row r="191" spans="1:17" ht="15" customHeight="1" x14ac:dyDescent="0.3">
      <c r="A191" s="1" t="s">
        <v>417</v>
      </c>
      <c r="B191" s="6">
        <v>44074</v>
      </c>
      <c r="C191" s="62">
        <f t="shared" si="7"/>
        <v>2020</v>
      </c>
      <c r="D191" s="1" t="s">
        <v>88</v>
      </c>
      <c r="E191" s="43" t="s">
        <v>3156</v>
      </c>
      <c r="F191" s="2" t="s">
        <v>412</v>
      </c>
      <c r="G191" s="1">
        <v>45</v>
      </c>
      <c r="H191" s="1">
        <v>43</v>
      </c>
      <c r="I191" s="1" t="s">
        <v>423</v>
      </c>
      <c r="J191" s="1">
        <v>34.5</v>
      </c>
      <c r="K191" s="1">
        <v>6.4</v>
      </c>
      <c r="L191" s="1"/>
      <c r="M191" s="1">
        <v>40.9</v>
      </c>
      <c r="N191" s="34"/>
      <c r="O191" s="34"/>
      <c r="P191" s="26"/>
      <c r="Q191" s="35"/>
    </row>
    <row r="192" spans="1:17" ht="15" customHeight="1" x14ac:dyDescent="0.3">
      <c r="A192" s="1" t="s">
        <v>417</v>
      </c>
      <c r="B192" s="6">
        <v>44074</v>
      </c>
      <c r="C192" s="62">
        <f t="shared" si="7"/>
        <v>2020</v>
      </c>
      <c r="D192" s="1" t="s">
        <v>88</v>
      </c>
      <c r="E192" s="43" t="s">
        <v>3157</v>
      </c>
      <c r="F192" s="2" t="s">
        <v>412</v>
      </c>
      <c r="G192" s="1">
        <v>46</v>
      </c>
      <c r="H192" s="1">
        <v>44</v>
      </c>
      <c r="I192" s="1" t="s">
        <v>423</v>
      </c>
      <c r="J192" s="1">
        <v>35.200000000000003</v>
      </c>
      <c r="K192" s="1">
        <v>6.4</v>
      </c>
      <c r="L192" s="1"/>
      <c r="M192" s="1">
        <v>41.6</v>
      </c>
      <c r="N192" s="34"/>
      <c r="O192" s="34"/>
      <c r="P192" s="26"/>
      <c r="Q192" s="35"/>
    </row>
    <row r="193" spans="1:17" ht="15" customHeight="1" x14ac:dyDescent="0.3">
      <c r="A193" s="1" t="s">
        <v>417</v>
      </c>
      <c r="B193" s="6">
        <v>44074</v>
      </c>
      <c r="C193" s="62">
        <f t="shared" si="7"/>
        <v>2020</v>
      </c>
      <c r="D193" s="1" t="s">
        <v>88</v>
      </c>
      <c r="E193" s="43" t="s">
        <v>3158</v>
      </c>
      <c r="F193" s="2" t="s">
        <v>412</v>
      </c>
      <c r="G193" s="1">
        <v>47</v>
      </c>
      <c r="H193" s="1">
        <v>45</v>
      </c>
      <c r="I193" s="1" t="s">
        <v>423</v>
      </c>
      <c r="J193" s="1">
        <v>36.5</v>
      </c>
      <c r="K193" s="1">
        <v>6.4</v>
      </c>
      <c r="L193" s="1"/>
      <c r="M193" s="1">
        <v>42.9</v>
      </c>
      <c r="N193" s="34"/>
      <c r="O193" s="34"/>
      <c r="P193" s="26"/>
      <c r="Q193" s="35"/>
    </row>
    <row r="194" spans="1:17" ht="15" customHeight="1" x14ac:dyDescent="0.3">
      <c r="A194" s="1" t="s">
        <v>417</v>
      </c>
      <c r="B194" s="6">
        <v>44074</v>
      </c>
      <c r="C194" s="62">
        <f t="shared" si="7"/>
        <v>2020</v>
      </c>
      <c r="D194" s="1" t="s">
        <v>88</v>
      </c>
      <c r="E194" s="43" t="s">
        <v>3159</v>
      </c>
      <c r="F194" s="2" t="s">
        <v>412</v>
      </c>
      <c r="G194" s="1">
        <v>48</v>
      </c>
      <c r="H194" s="1">
        <v>46</v>
      </c>
      <c r="I194" s="1" t="s">
        <v>423</v>
      </c>
      <c r="J194" s="1">
        <v>36</v>
      </c>
      <c r="K194" s="1">
        <v>6.4</v>
      </c>
      <c r="L194" s="1"/>
      <c r="M194" s="1">
        <v>42.4</v>
      </c>
      <c r="N194" s="34"/>
      <c r="O194" s="34"/>
      <c r="P194" s="26"/>
      <c r="Q194" s="35"/>
    </row>
    <row r="195" spans="1:17" ht="15" customHeight="1" x14ac:dyDescent="0.3">
      <c r="A195" s="1" t="s">
        <v>417</v>
      </c>
      <c r="B195" s="6">
        <v>44074</v>
      </c>
      <c r="C195" s="62">
        <f t="shared" si="7"/>
        <v>2020</v>
      </c>
      <c r="D195" s="1" t="s">
        <v>88</v>
      </c>
      <c r="E195" s="43" t="s">
        <v>3160</v>
      </c>
      <c r="F195" s="2" t="s">
        <v>412</v>
      </c>
      <c r="G195" s="1">
        <v>49</v>
      </c>
      <c r="H195" s="1">
        <v>47</v>
      </c>
      <c r="I195" s="1" t="s">
        <v>423</v>
      </c>
      <c r="J195" s="1">
        <v>34.5</v>
      </c>
      <c r="K195" s="1">
        <v>6.4</v>
      </c>
      <c r="L195" s="1"/>
      <c r="M195" s="1">
        <v>40.9</v>
      </c>
      <c r="N195" s="34"/>
      <c r="O195" s="34"/>
      <c r="P195" s="26"/>
      <c r="Q195" s="35"/>
    </row>
    <row r="196" spans="1:17" ht="15" customHeight="1" x14ac:dyDescent="0.3">
      <c r="A196" s="1" t="s">
        <v>417</v>
      </c>
      <c r="B196" s="6">
        <v>44074</v>
      </c>
      <c r="C196" s="62">
        <f t="shared" ref="C196:C228" si="8">YEAR(B196)</f>
        <v>2020</v>
      </c>
      <c r="D196" s="1" t="s">
        <v>88</v>
      </c>
      <c r="E196" s="43" t="s">
        <v>3161</v>
      </c>
      <c r="F196" s="2" t="s">
        <v>412</v>
      </c>
      <c r="G196" s="1">
        <v>50</v>
      </c>
      <c r="H196" s="1">
        <v>48</v>
      </c>
      <c r="I196" s="1" t="s">
        <v>423</v>
      </c>
      <c r="J196" s="1">
        <v>34.4</v>
      </c>
      <c r="K196" s="1">
        <v>6.4</v>
      </c>
      <c r="L196" s="1"/>
      <c r="M196" s="1">
        <v>40.799999999999997</v>
      </c>
      <c r="N196" s="34"/>
      <c r="O196" s="34"/>
      <c r="P196" s="26"/>
      <c r="Q196" s="35"/>
    </row>
    <row r="197" spans="1:17" ht="15" customHeight="1" x14ac:dyDescent="0.3">
      <c r="A197" s="1" t="s">
        <v>417</v>
      </c>
      <c r="B197" s="6">
        <v>44074</v>
      </c>
      <c r="C197" s="62">
        <f t="shared" si="8"/>
        <v>2020</v>
      </c>
      <c r="D197" s="1" t="s">
        <v>88</v>
      </c>
      <c r="E197" s="43" t="s">
        <v>3162</v>
      </c>
      <c r="F197" s="2" t="s">
        <v>412</v>
      </c>
      <c r="G197" s="1">
        <v>51</v>
      </c>
      <c r="H197" s="1">
        <v>49</v>
      </c>
      <c r="I197" s="1" t="s">
        <v>423</v>
      </c>
      <c r="J197" s="1">
        <v>76.2</v>
      </c>
      <c r="K197" s="1">
        <v>12.8</v>
      </c>
      <c r="L197" s="1"/>
      <c r="M197" s="1">
        <v>89</v>
      </c>
      <c r="N197" s="34"/>
      <c r="O197" s="34"/>
      <c r="P197" s="26"/>
      <c r="Q197" s="35"/>
    </row>
    <row r="198" spans="1:17" ht="15" customHeight="1" x14ac:dyDescent="0.3">
      <c r="A198" s="1" t="s">
        <v>417</v>
      </c>
      <c r="B198" s="6">
        <v>44074</v>
      </c>
      <c r="C198" s="62">
        <f t="shared" si="8"/>
        <v>2020</v>
      </c>
      <c r="D198" s="1" t="s">
        <v>88</v>
      </c>
      <c r="E198" s="43" t="s">
        <v>3163</v>
      </c>
      <c r="F198" s="2" t="s">
        <v>412</v>
      </c>
      <c r="G198" s="1">
        <v>53</v>
      </c>
      <c r="H198" s="1">
        <v>50</v>
      </c>
      <c r="I198" s="1" t="s">
        <v>423</v>
      </c>
      <c r="J198" s="1">
        <v>35.9</v>
      </c>
      <c r="K198" s="1">
        <v>6.4</v>
      </c>
      <c r="L198" s="1"/>
      <c r="M198" s="1">
        <v>42.3</v>
      </c>
      <c r="N198" s="34"/>
      <c r="O198" s="34"/>
      <c r="P198" s="26"/>
      <c r="Q198" s="35"/>
    </row>
    <row r="199" spans="1:17" ht="15" customHeight="1" x14ac:dyDescent="0.3">
      <c r="A199" s="1" t="s">
        <v>417</v>
      </c>
      <c r="B199" s="6">
        <v>44074</v>
      </c>
      <c r="C199" s="62">
        <f t="shared" si="8"/>
        <v>2020</v>
      </c>
      <c r="D199" s="1" t="s">
        <v>88</v>
      </c>
      <c r="E199" s="43" t="s">
        <v>3164</v>
      </c>
      <c r="F199" s="2" t="s">
        <v>412</v>
      </c>
      <c r="G199" s="1">
        <v>54</v>
      </c>
      <c r="H199" s="1">
        <v>51</v>
      </c>
      <c r="I199" s="1" t="s">
        <v>423</v>
      </c>
      <c r="J199" s="1">
        <v>34.4</v>
      </c>
      <c r="K199" s="1">
        <v>6.4</v>
      </c>
      <c r="L199" s="1"/>
      <c r="M199" s="1">
        <v>40.799999999999997</v>
      </c>
      <c r="N199" s="34"/>
      <c r="O199" s="34"/>
      <c r="P199" s="26"/>
      <c r="Q199" s="35"/>
    </row>
    <row r="200" spans="1:17" ht="15" customHeight="1" x14ac:dyDescent="0.3">
      <c r="A200" s="1" t="s">
        <v>417</v>
      </c>
      <c r="B200" s="6">
        <v>44074</v>
      </c>
      <c r="C200" s="62">
        <f t="shared" si="8"/>
        <v>2020</v>
      </c>
      <c r="D200" s="1" t="s">
        <v>88</v>
      </c>
      <c r="E200" s="43" t="s">
        <v>3165</v>
      </c>
      <c r="F200" s="2" t="s">
        <v>412</v>
      </c>
      <c r="G200" s="1">
        <v>55</v>
      </c>
      <c r="H200" s="1">
        <v>52</v>
      </c>
      <c r="I200" s="1" t="s">
        <v>423</v>
      </c>
      <c r="J200" s="1">
        <v>34.200000000000003</v>
      </c>
      <c r="K200" s="1">
        <v>6.4</v>
      </c>
      <c r="L200" s="1"/>
      <c r="M200" s="1">
        <v>40.6</v>
      </c>
      <c r="N200" s="34"/>
      <c r="O200" s="34"/>
      <c r="P200" s="26"/>
      <c r="Q200" s="35"/>
    </row>
    <row r="201" spans="1:17" ht="15" customHeight="1" x14ac:dyDescent="0.3">
      <c r="A201" s="1" t="s">
        <v>417</v>
      </c>
      <c r="B201" s="6">
        <v>44074</v>
      </c>
      <c r="C201" s="62">
        <f t="shared" si="8"/>
        <v>2020</v>
      </c>
      <c r="D201" s="1" t="s">
        <v>88</v>
      </c>
      <c r="E201" s="43" t="s">
        <v>3166</v>
      </c>
      <c r="F201" s="2" t="s">
        <v>412</v>
      </c>
      <c r="G201" s="1">
        <v>56</v>
      </c>
      <c r="H201" s="1">
        <v>53</v>
      </c>
      <c r="I201" s="1" t="s">
        <v>423</v>
      </c>
      <c r="J201" s="1">
        <v>35</v>
      </c>
      <c r="K201" s="1">
        <v>6.4</v>
      </c>
      <c r="L201" s="1"/>
      <c r="M201" s="1">
        <v>41.4</v>
      </c>
      <c r="N201" s="34"/>
      <c r="O201" s="34"/>
      <c r="P201" s="26"/>
      <c r="Q201" s="35"/>
    </row>
    <row r="202" spans="1:17" ht="15" customHeight="1" x14ac:dyDescent="0.3">
      <c r="A202" s="1" t="s">
        <v>417</v>
      </c>
      <c r="B202" s="6">
        <v>44074</v>
      </c>
      <c r="C202" s="62">
        <f t="shared" si="8"/>
        <v>2020</v>
      </c>
      <c r="D202" s="1" t="s">
        <v>88</v>
      </c>
      <c r="E202" s="43" t="s">
        <v>3167</v>
      </c>
      <c r="F202" s="2" t="s">
        <v>412</v>
      </c>
      <c r="G202" s="1">
        <v>57</v>
      </c>
      <c r="H202" s="1">
        <v>54</v>
      </c>
      <c r="I202" s="1" t="s">
        <v>423</v>
      </c>
      <c r="J202" s="1">
        <v>36.299999999999997</v>
      </c>
      <c r="K202" s="1">
        <v>6.4</v>
      </c>
      <c r="L202" s="1"/>
      <c r="M202" s="1">
        <v>42.699999999999996</v>
      </c>
      <c r="N202" s="34"/>
      <c r="O202" s="34"/>
      <c r="P202" s="26"/>
      <c r="Q202" s="35"/>
    </row>
    <row r="203" spans="1:17" ht="15" customHeight="1" x14ac:dyDescent="0.3">
      <c r="A203" s="1" t="s">
        <v>417</v>
      </c>
      <c r="B203" s="6">
        <v>44074</v>
      </c>
      <c r="C203" s="62">
        <f t="shared" si="8"/>
        <v>2020</v>
      </c>
      <c r="D203" s="1" t="s">
        <v>88</v>
      </c>
      <c r="E203" s="43" t="s">
        <v>3168</v>
      </c>
      <c r="F203" s="2" t="s">
        <v>412</v>
      </c>
      <c r="G203" s="1">
        <v>58</v>
      </c>
      <c r="H203" s="1">
        <v>55</v>
      </c>
      <c r="I203" s="1" t="s">
        <v>423</v>
      </c>
      <c r="J203" s="1">
        <v>78.400000000000006</v>
      </c>
      <c r="K203" s="1">
        <v>16.3</v>
      </c>
      <c r="L203" s="1"/>
      <c r="M203" s="1">
        <v>94.7</v>
      </c>
      <c r="N203" s="34"/>
      <c r="O203" s="34"/>
      <c r="P203" s="26"/>
      <c r="Q203" s="35"/>
    </row>
    <row r="204" spans="1:17" ht="15" customHeight="1" x14ac:dyDescent="0.3">
      <c r="A204" s="1" t="s">
        <v>417</v>
      </c>
      <c r="B204" s="6">
        <v>44074</v>
      </c>
      <c r="C204" s="62">
        <f t="shared" si="8"/>
        <v>2020</v>
      </c>
      <c r="D204" s="1" t="s">
        <v>88</v>
      </c>
      <c r="E204" s="43" t="s">
        <v>3169</v>
      </c>
      <c r="F204" s="2" t="s">
        <v>412</v>
      </c>
      <c r="G204" s="1">
        <v>60</v>
      </c>
      <c r="H204" s="1">
        <v>56</v>
      </c>
      <c r="I204" s="1" t="s">
        <v>423</v>
      </c>
      <c r="J204" s="1">
        <v>41.5</v>
      </c>
      <c r="K204" s="1">
        <v>10</v>
      </c>
      <c r="L204" s="1"/>
      <c r="M204" s="1">
        <v>51.5</v>
      </c>
      <c r="N204" s="34"/>
      <c r="O204" s="34"/>
      <c r="P204" s="26"/>
      <c r="Q204" s="35"/>
    </row>
    <row r="205" spans="1:17" ht="15" customHeight="1" x14ac:dyDescent="0.3">
      <c r="A205" s="1" t="s">
        <v>417</v>
      </c>
      <c r="B205" s="6">
        <v>44074</v>
      </c>
      <c r="C205" s="62">
        <f t="shared" si="8"/>
        <v>2020</v>
      </c>
      <c r="D205" s="1" t="s">
        <v>88</v>
      </c>
      <c r="E205" s="43" t="s">
        <v>3170</v>
      </c>
      <c r="F205" s="2" t="s">
        <v>412</v>
      </c>
      <c r="G205" s="1">
        <v>61</v>
      </c>
      <c r="H205" s="1">
        <v>57</v>
      </c>
      <c r="I205" s="1" t="s">
        <v>423</v>
      </c>
      <c r="J205" s="1">
        <v>36.700000000000003</v>
      </c>
      <c r="K205" s="1">
        <v>6.4</v>
      </c>
      <c r="L205" s="1"/>
      <c r="M205" s="1">
        <v>43.1</v>
      </c>
      <c r="N205" s="34"/>
      <c r="O205" s="34"/>
      <c r="P205" s="26"/>
      <c r="Q205" s="35"/>
    </row>
    <row r="206" spans="1:17" ht="15" customHeight="1" x14ac:dyDescent="0.3">
      <c r="A206" s="1" t="s">
        <v>417</v>
      </c>
      <c r="B206" s="6">
        <v>44804</v>
      </c>
      <c r="C206" s="62">
        <f t="shared" si="8"/>
        <v>2022</v>
      </c>
      <c r="D206" s="1" t="s">
        <v>88</v>
      </c>
      <c r="E206" s="43" t="s">
        <v>3171</v>
      </c>
      <c r="F206" s="2" t="s">
        <v>413</v>
      </c>
      <c r="G206" s="1" t="s">
        <v>3172</v>
      </c>
      <c r="H206" s="1"/>
      <c r="I206" s="1" t="s">
        <v>423</v>
      </c>
      <c r="J206" s="1">
        <v>14.9</v>
      </c>
      <c r="K206" s="1"/>
      <c r="L206" s="1"/>
      <c r="M206" s="1">
        <v>14.9</v>
      </c>
      <c r="N206" s="34"/>
      <c r="O206" s="34"/>
      <c r="P206" s="26"/>
      <c r="Q206" s="35"/>
    </row>
    <row r="207" spans="1:17" ht="15" customHeight="1" x14ac:dyDescent="0.3">
      <c r="A207" s="1" t="s">
        <v>417</v>
      </c>
      <c r="B207" s="6">
        <v>44804</v>
      </c>
      <c r="C207" s="62">
        <f t="shared" si="8"/>
        <v>2022</v>
      </c>
      <c r="D207" s="1" t="s">
        <v>88</v>
      </c>
      <c r="E207" s="43" t="s">
        <v>3173</v>
      </c>
      <c r="F207" s="2" t="s">
        <v>413</v>
      </c>
      <c r="G207" s="1" t="s">
        <v>3174</v>
      </c>
      <c r="H207" s="1"/>
      <c r="I207" s="1" t="s">
        <v>423</v>
      </c>
      <c r="J207" s="1">
        <v>14.9</v>
      </c>
      <c r="K207" s="1"/>
      <c r="L207" s="1"/>
      <c r="M207" s="1">
        <v>14.9</v>
      </c>
      <c r="N207" s="34"/>
      <c r="O207" s="34"/>
      <c r="P207" s="26"/>
      <c r="Q207" s="35"/>
    </row>
    <row r="208" spans="1:17" ht="15" customHeight="1" x14ac:dyDescent="0.3">
      <c r="A208" s="1" t="s">
        <v>417</v>
      </c>
      <c r="B208" s="6">
        <v>44804</v>
      </c>
      <c r="C208" s="62">
        <f t="shared" si="8"/>
        <v>2022</v>
      </c>
      <c r="D208" s="1" t="s">
        <v>88</v>
      </c>
      <c r="E208" s="43" t="s">
        <v>3175</v>
      </c>
      <c r="F208" s="2" t="s">
        <v>17166</v>
      </c>
      <c r="G208" s="1" t="s">
        <v>3176</v>
      </c>
      <c r="H208" s="1"/>
      <c r="I208" s="1" t="s">
        <v>423</v>
      </c>
      <c r="J208" s="1">
        <v>14.9</v>
      </c>
      <c r="K208" s="1"/>
      <c r="L208" s="1"/>
      <c r="M208" s="1">
        <v>14.9</v>
      </c>
      <c r="N208" s="34"/>
      <c r="O208" s="34"/>
      <c r="P208" s="26"/>
      <c r="Q208" s="35"/>
    </row>
    <row r="209" spans="1:17" ht="15" customHeight="1" x14ac:dyDescent="0.3">
      <c r="A209" s="1" t="s">
        <v>417</v>
      </c>
      <c r="B209" s="6">
        <v>44804</v>
      </c>
      <c r="C209" s="62">
        <f t="shared" si="8"/>
        <v>2022</v>
      </c>
      <c r="D209" s="1" t="s">
        <v>88</v>
      </c>
      <c r="E209" s="43" t="s">
        <v>3177</v>
      </c>
      <c r="F209" s="2" t="s">
        <v>17166</v>
      </c>
      <c r="G209" s="1" t="s">
        <v>3178</v>
      </c>
      <c r="H209" s="1"/>
      <c r="I209" s="1" t="s">
        <v>423</v>
      </c>
      <c r="J209" s="1">
        <v>14.9</v>
      </c>
      <c r="K209" s="1"/>
      <c r="L209" s="1"/>
      <c r="M209" s="1">
        <v>14.9</v>
      </c>
      <c r="N209" s="34"/>
      <c r="O209" s="34"/>
      <c r="P209" s="26"/>
      <c r="Q209" s="35"/>
    </row>
    <row r="210" spans="1:17" ht="15" customHeight="1" x14ac:dyDescent="0.3">
      <c r="A210" s="1" t="s">
        <v>417</v>
      </c>
      <c r="B210" s="6">
        <v>44804</v>
      </c>
      <c r="C210" s="62">
        <f t="shared" si="8"/>
        <v>2022</v>
      </c>
      <c r="D210" s="1" t="s">
        <v>88</v>
      </c>
      <c r="E210" s="43" t="s">
        <v>3179</v>
      </c>
      <c r="F210" s="2" t="s">
        <v>17166</v>
      </c>
      <c r="G210" s="1" t="s">
        <v>3180</v>
      </c>
      <c r="H210" s="1"/>
      <c r="I210" s="1" t="s">
        <v>423</v>
      </c>
      <c r="J210" s="1">
        <v>14.9</v>
      </c>
      <c r="K210" s="1"/>
      <c r="L210" s="1"/>
      <c r="M210" s="1">
        <v>14.9</v>
      </c>
      <c r="N210" s="34"/>
      <c r="O210" s="34"/>
      <c r="P210" s="26"/>
      <c r="Q210" s="35"/>
    </row>
    <row r="211" spans="1:17" ht="15" customHeight="1" x14ac:dyDescent="0.3">
      <c r="A211" s="1" t="s">
        <v>417</v>
      </c>
      <c r="B211" s="6">
        <v>44804</v>
      </c>
      <c r="C211" s="62">
        <f t="shared" si="8"/>
        <v>2022</v>
      </c>
      <c r="D211" s="1" t="s">
        <v>88</v>
      </c>
      <c r="E211" s="43" t="s">
        <v>3181</v>
      </c>
      <c r="F211" s="2" t="s">
        <v>413</v>
      </c>
      <c r="G211" s="1" t="s">
        <v>3182</v>
      </c>
      <c r="H211" s="1"/>
      <c r="I211" s="1" t="s">
        <v>423</v>
      </c>
      <c r="J211" s="1">
        <v>14.9</v>
      </c>
      <c r="K211" s="1"/>
      <c r="L211" s="1"/>
      <c r="M211" s="1">
        <v>14.9</v>
      </c>
      <c r="N211" s="34"/>
      <c r="O211" s="34"/>
      <c r="P211" s="26"/>
      <c r="Q211" s="35"/>
    </row>
    <row r="212" spans="1:17" ht="15" customHeight="1" x14ac:dyDescent="0.3">
      <c r="A212" s="1" t="s">
        <v>417</v>
      </c>
      <c r="B212" s="6">
        <v>44804</v>
      </c>
      <c r="C212" s="62">
        <f t="shared" si="8"/>
        <v>2022</v>
      </c>
      <c r="D212" s="1" t="s">
        <v>88</v>
      </c>
      <c r="E212" s="43" t="s">
        <v>3183</v>
      </c>
      <c r="F212" s="2" t="s">
        <v>413</v>
      </c>
      <c r="G212" s="1" t="s">
        <v>3184</v>
      </c>
      <c r="H212" s="1"/>
      <c r="I212" s="1" t="s">
        <v>423</v>
      </c>
      <c r="J212" s="1">
        <v>14.9</v>
      </c>
      <c r="K212" s="1"/>
      <c r="L212" s="1"/>
      <c r="M212" s="1">
        <v>14.9</v>
      </c>
      <c r="N212" s="34"/>
      <c r="O212" s="34"/>
      <c r="P212" s="26"/>
      <c r="Q212" s="35"/>
    </row>
    <row r="213" spans="1:17" ht="15" customHeight="1" x14ac:dyDescent="0.3">
      <c r="A213" s="1" t="s">
        <v>417</v>
      </c>
      <c r="B213" s="6">
        <v>44804</v>
      </c>
      <c r="C213" s="62">
        <f t="shared" si="8"/>
        <v>2022</v>
      </c>
      <c r="D213" s="1" t="s">
        <v>88</v>
      </c>
      <c r="E213" s="43" t="s">
        <v>3185</v>
      </c>
      <c r="F213" s="2" t="s">
        <v>413</v>
      </c>
      <c r="G213" s="1" t="s">
        <v>3186</v>
      </c>
      <c r="H213" s="1"/>
      <c r="I213" s="1" t="s">
        <v>423</v>
      </c>
      <c r="J213" s="1">
        <v>14.9</v>
      </c>
      <c r="K213" s="1"/>
      <c r="L213" s="1"/>
      <c r="M213" s="1">
        <v>14.9</v>
      </c>
      <c r="N213" s="34"/>
      <c r="O213" s="34"/>
      <c r="P213" s="26"/>
      <c r="Q213" s="35"/>
    </row>
    <row r="214" spans="1:17" ht="15" customHeight="1" x14ac:dyDescent="0.3">
      <c r="A214" s="1" t="s">
        <v>417</v>
      </c>
      <c r="B214" s="6">
        <v>44804</v>
      </c>
      <c r="C214" s="62">
        <f t="shared" si="8"/>
        <v>2022</v>
      </c>
      <c r="D214" s="1" t="s">
        <v>88</v>
      </c>
      <c r="E214" s="43" t="s">
        <v>3187</v>
      </c>
      <c r="F214" s="2" t="s">
        <v>413</v>
      </c>
      <c r="G214" s="1" t="s">
        <v>3188</v>
      </c>
      <c r="H214" s="1"/>
      <c r="I214" s="1" t="s">
        <v>423</v>
      </c>
      <c r="J214" s="1">
        <v>14.9</v>
      </c>
      <c r="K214" s="1"/>
      <c r="L214" s="1"/>
      <c r="M214" s="1">
        <v>14.9</v>
      </c>
      <c r="N214" s="34"/>
      <c r="O214" s="34"/>
      <c r="P214" s="26"/>
      <c r="Q214" s="35"/>
    </row>
    <row r="215" spans="1:17" ht="15" customHeight="1" x14ac:dyDescent="0.3">
      <c r="A215" s="1" t="s">
        <v>417</v>
      </c>
      <c r="B215" s="6">
        <v>44804</v>
      </c>
      <c r="C215" s="62">
        <f t="shared" si="8"/>
        <v>2022</v>
      </c>
      <c r="D215" s="1" t="s">
        <v>88</v>
      </c>
      <c r="E215" s="43" t="s">
        <v>3189</v>
      </c>
      <c r="F215" s="2" t="s">
        <v>413</v>
      </c>
      <c r="G215" s="1" t="s">
        <v>3190</v>
      </c>
      <c r="H215" s="1"/>
      <c r="I215" s="1" t="s">
        <v>423</v>
      </c>
      <c r="J215" s="1">
        <v>14.9</v>
      </c>
      <c r="K215" s="1"/>
      <c r="L215" s="1"/>
      <c r="M215" s="1">
        <v>14.9</v>
      </c>
      <c r="N215" s="34"/>
      <c r="O215" s="34"/>
      <c r="P215" s="26"/>
      <c r="Q215" s="35"/>
    </row>
    <row r="216" spans="1:17" ht="15" customHeight="1" x14ac:dyDescent="0.3">
      <c r="A216" s="1" t="s">
        <v>417</v>
      </c>
      <c r="B216" s="6">
        <v>44804</v>
      </c>
      <c r="C216" s="62">
        <f t="shared" si="8"/>
        <v>2022</v>
      </c>
      <c r="D216" s="1" t="s">
        <v>88</v>
      </c>
      <c r="E216" s="43" t="s">
        <v>3191</v>
      </c>
      <c r="F216" s="2" t="s">
        <v>413</v>
      </c>
      <c r="G216" s="1" t="s">
        <v>3192</v>
      </c>
      <c r="H216" s="1"/>
      <c r="I216" s="1" t="s">
        <v>423</v>
      </c>
      <c r="J216" s="1">
        <v>14.9</v>
      </c>
      <c r="K216" s="1"/>
      <c r="L216" s="1"/>
      <c r="M216" s="1">
        <v>14.9</v>
      </c>
      <c r="N216" s="34"/>
      <c r="O216" s="34"/>
      <c r="P216" s="26"/>
      <c r="Q216" s="35"/>
    </row>
    <row r="217" spans="1:17" ht="15" customHeight="1" x14ac:dyDescent="0.3">
      <c r="A217" s="1" t="s">
        <v>417</v>
      </c>
      <c r="B217" s="6">
        <v>44804</v>
      </c>
      <c r="C217" s="62">
        <f t="shared" si="8"/>
        <v>2022</v>
      </c>
      <c r="D217" s="1" t="s">
        <v>88</v>
      </c>
      <c r="E217" s="43" t="s">
        <v>3193</v>
      </c>
      <c r="F217" s="2" t="s">
        <v>413</v>
      </c>
      <c r="G217" s="1" t="s">
        <v>3194</v>
      </c>
      <c r="H217" s="1"/>
      <c r="I217" s="1" t="s">
        <v>423</v>
      </c>
      <c r="J217" s="1">
        <v>14.9</v>
      </c>
      <c r="K217" s="1"/>
      <c r="L217" s="1"/>
      <c r="M217" s="1">
        <v>14.9</v>
      </c>
      <c r="N217" s="34"/>
      <c r="O217" s="34"/>
      <c r="P217" s="26"/>
      <c r="Q217" s="35"/>
    </row>
    <row r="218" spans="1:17" ht="15" customHeight="1" x14ac:dyDescent="0.3">
      <c r="A218" s="1" t="s">
        <v>417</v>
      </c>
      <c r="B218" s="6">
        <v>44804</v>
      </c>
      <c r="C218" s="62">
        <f t="shared" si="8"/>
        <v>2022</v>
      </c>
      <c r="D218" s="1" t="s">
        <v>88</v>
      </c>
      <c r="E218" s="43" t="s">
        <v>3195</v>
      </c>
      <c r="F218" s="2" t="s">
        <v>413</v>
      </c>
      <c r="G218" s="1" t="s">
        <v>3196</v>
      </c>
      <c r="H218" s="1"/>
      <c r="I218" s="1" t="s">
        <v>423</v>
      </c>
      <c r="J218" s="1">
        <v>14.9</v>
      </c>
      <c r="K218" s="1"/>
      <c r="L218" s="1"/>
      <c r="M218" s="1">
        <v>14.9</v>
      </c>
      <c r="N218" s="34"/>
      <c r="O218" s="34"/>
      <c r="P218" s="26"/>
      <c r="Q218" s="35"/>
    </row>
    <row r="219" spans="1:17" ht="15" customHeight="1" x14ac:dyDescent="0.3">
      <c r="A219" s="1" t="s">
        <v>417</v>
      </c>
      <c r="B219" s="6">
        <v>44804</v>
      </c>
      <c r="C219" s="62">
        <f t="shared" si="8"/>
        <v>2022</v>
      </c>
      <c r="D219" s="1" t="s">
        <v>88</v>
      </c>
      <c r="E219" s="43" t="s">
        <v>3197</v>
      </c>
      <c r="F219" s="2" t="s">
        <v>413</v>
      </c>
      <c r="G219" s="1" t="s">
        <v>3198</v>
      </c>
      <c r="H219" s="1"/>
      <c r="I219" s="1" t="s">
        <v>423</v>
      </c>
      <c r="J219" s="1">
        <v>14.9</v>
      </c>
      <c r="K219" s="1"/>
      <c r="L219" s="1"/>
      <c r="M219" s="1">
        <v>14.9</v>
      </c>
      <c r="N219" s="34"/>
      <c r="O219" s="34"/>
      <c r="P219" s="26"/>
      <c r="Q219" s="35"/>
    </row>
    <row r="220" spans="1:17" ht="15" customHeight="1" x14ac:dyDescent="0.3">
      <c r="A220" s="1" t="s">
        <v>417</v>
      </c>
      <c r="B220" s="6">
        <v>44804</v>
      </c>
      <c r="C220" s="62">
        <f t="shared" si="8"/>
        <v>2022</v>
      </c>
      <c r="D220" s="1" t="s">
        <v>88</v>
      </c>
      <c r="E220" s="43" t="s">
        <v>3199</v>
      </c>
      <c r="F220" s="2" t="s">
        <v>413</v>
      </c>
      <c r="G220" s="1" t="s">
        <v>3200</v>
      </c>
      <c r="H220" s="1"/>
      <c r="I220" s="1" t="s">
        <v>423</v>
      </c>
      <c r="J220" s="1">
        <v>16.3</v>
      </c>
      <c r="K220" s="1"/>
      <c r="L220" s="1"/>
      <c r="M220" s="1">
        <v>16.3</v>
      </c>
      <c r="N220" s="34"/>
      <c r="O220" s="34"/>
      <c r="P220" s="26"/>
      <c r="Q220" s="35"/>
    </row>
    <row r="221" spans="1:17" ht="15" customHeight="1" x14ac:dyDescent="0.3">
      <c r="A221" s="1" t="s">
        <v>417</v>
      </c>
      <c r="B221" s="6">
        <v>44804</v>
      </c>
      <c r="C221" s="62">
        <f t="shared" si="8"/>
        <v>2022</v>
      </c>
      <c r="D221" s="1" t="s">
        <v>88</v>
      </c>
      <c r="E221" s="43" t="s">
        <v>3201</v>
      </c>
      <c r="F221" s="2" t="s">
        <v>413</v>
      </c>
      <c r="G221" s="1" t="s">
        <v>3202</v>
      </c>
      <c r="H221" s="1"/>
      <c r="I221" s="1" t="s">
        <v>423</v>
      </c>
      <c r="J221" s="1">
        <v>16.3</v>
      </c>
      <c r="K221" s="1"/>
      <c r="L221" s="1"/>
      <c r="M221" s="1">
        <v>16.3</v>
      </c>
      <c r="N221" s="34"/>
      <c r="O221" s="34"/>
      <c r="P221" s="26"/>
      <c r="Q221" s="35"/>
    </row>
    <row r="222" spans="1:17" ht="15" customHeight="1" x14ac:dyDescent="0.3">
      <c r="A222" s="1" t="s">
        <v>417</v>
      </c>
      <c r="B222" s="6">
        <v>44804</v>
      </c>
      <c r="C222" s="62">
        <f t="shared" si="8"/>
        <v>2022</v>
      </c>
      <c r="D222" s="1" t="s">
        <v>88</v>
      </c>
      <c r="E222" s="43" t="s">
        <v>3203</v>
      </c>
      <c r="F222" s="2" t="s">
        <v>413</v>
      </c>
      <c r="G222" s="1" t="s">
        <v>3204</v>
      </c>
      <c r="H222" s="1"/>
      <c r="I222" s="1" t="s">
        <v>423</v>
      </c>
      <c r="J222" s="1">
        <v>16.3</v>
      </c>
      <c r="K222" s="1"/>
      <c r="L222" s="1"/>
      <c r="M222" s="1">
        <v>16.3</v>
      </c>
      <c r="N222" s="34"/>
      <c r="O222" s="34"/>
      <c r="P222" s="26"/>
      <c r="Q222" s="35"/>
    </row>
    <row r="223" spans="1:17" ht="15" customHeight="1" x14ac:dyDescent="0.3">
      <c r="A223" s="1" t="s">
        <v>417</v>
      </c>
      <c r="B223" s="6">
        <v>44804</v>
      </c>
      <c r="C223" s="62">
        <f t="shared" si="8"/>
        <v>2022</v>
      </c>
      <c r="D223" s="1" t="s">
        <v>88</v>
      </c>
      <c r="E223" s="43" t="s">
        <v>3205</v>
      </c>
      <c r="F223" s="2" t="s">
        <v>413</v>
      </c>
      <c r="G223" s="1" t="s">
        <v>3206</v>
      </c>
      <c r="H223" s="1"/>
      <c r="I223" s="1" t="s">
        <v>423</v>
      </c>
      <c r="J223" s="1">
        <v>14.9</v>
      </c>
      <c r="K223" s="1"/>
      <c r="L223" s="1"/>
      <c r="M223" s="1">
        <v>14.9</v>
      </c>
      <c r="N223" s="34"/>
      <c r="O223" s="34"/>
      <c r="P223" s="26"/>
      <c r="Q223" s="35"/>
    </row>
    <row r="224" spans="1:17" ht="15" customHeight="1" x14ac:dyDescent="0.3">
      <c r="A224" s="1" t="s">
        <v>417</v>
      </c>
      <c r="B224" s="6">
        <v>44804</v>
      </c>
      <c r="C224" s="62">
        <f t="shared" si="8"/>
        <v>2022</v>
      </c>
      <c r="D224" s="1" t="s">
        <v>88</v>
      </c>
      <c r="E224" s="43" t="s">
        <v>3207</v>
      </c>
      <c r="F224" s="2" t="s">
        <v>413</v>
      </c>
      <c r="G224" s="1" t="s">
        <v>3208</v>
      </c>
      <c r="H224" s="1"/>
      <c r="I224" s="1" t="s">
        <v>423</v>
      </c>
      <c r="J224" s="1">
        <v>14.9</v>
      </c>
      <c r="K224" s="1"/>
      <c r="L224" s="1"/>
      <c r="M224" s="1">
        <v>14.9</v>
      </c>
      <c r="N224" s="34"/>
      <c r="O224" s="34"/>
      <c r="P224" s="26"/>
      <c r="Q224" s="35"/>
    </row>
    <row r="225" spans="1:17" ht="15" customHeight="1" x14ac:dyDescent="0.3">
      <c r="A225" s="1" t="s">
        <v>417</v>
      </c>
      <c r="B225" s="6">
        <v>44804</v>
      </c>
      <c r="C225" s="62">
        <f t="shared" si="8"/>
        <v>2022</v>
      </c>
      <c r="D225" s="1" t="s">
        <v>88</v>
      </c>
      <c r="E225" s="43" t="s">
        <v>3209</v>
      </c>
      <c r="F225" s="2" t="s">
        <v>413</v>
      </c>
      <c r="G225" s="1" t="s">
        <v>3210</v>
      </c>
      <c r="H225" s="1"/>
      <c r="I225" s="1" t="s">
        <v>423</v>
      </c>
      <c r="J225" s="1">
        <v>14.9</v>
      </c>
      <c r="K225" s="1"/>
      <c r="L225" s="1"/>
      <c r="M225" s="1">
        <v>14.9</v>
      </c>
      <c r="N225" s="34"/>
      <c r="O225" s="34"/>
      <c r="P225" s="26"/>
      <c r="Q225" s="35"/>
    </row>
    <row r="226" spans="1:17" ht="15" customHeight="1" x14ac:dyDescent="0.3">
      <c r="A226" s="1" t="s">
        <v>417</v>
      </c>
      <c r="B226" s="6">
        <v>44804</v>
      </c>
      <c r="C226" s="62">
        <f t="shared" si="8"/>
        <v>2022</v>
      </c>
      <c r="D226" s="1" t="s">
        <v>88</v>
      </c>
      <c r="E226" s="43" t="s">
        <v>3211</v>
      </c>
      <c r="F226" s="2" t="s">
        <v>413</v>
      </c>
      <c r="G226" s="1" t="s">
        <v>3212</v>
      </c>
      <c r="H226" s="1"/>
      <c r="I226" s="1" t="s">
        <v>423</v>
      </c>
      <c r="J226" s="1">
        <v>14.9</v>
      </c>
      <c r="K226" s="1"/>
      <c r="L226" s="1"/>
      <c r="M226" s="1">
        <v>14.9</v>
      </c>
      <c r="N226" s="34"/>
      <c r="O226" s="34"/>
      <c r="P226" s="26"/>
      <c r="Q226" s="35"/>
    </row>
    <row r="227" spans="1:17" ht="15" customHeight="1" x14ac:dyDescent="0.3">
      <c r="A227" s="1" t="s">
        <v>417</v>
      </c>
      <c r="B227" s="6">
        <v>44804</v>
      </c>
      <c r="C227" s="62">
        <f t="shared" si="8"/>
        <v>2022</v>
      </c>
      <c r="D227" s="1" t="s">
        <v>88</v>
      </c>
      <c r="E227" s="43" t="s">
        <v>3213</v>
      </c>
      <c r="F227" s="2" t="s">
        <v>413</v>
      </c>
      <c r="G227" s="1" t="s">
        <v>3214</v>
      </c>
      <c r="H227" s="1"/>
      <c r="I227" s="1" t="s">
        <v>423</v>
      </c>
      <c r="J227" s="1">
        <v>14.9</v>
      </c>
      <c r="K227" s="1"/>
      <c r="L227" s="1"/>
      <c r="M227" s="1">
        <v>14.9</v>
      </c>
      <c r="N227" s="34"/>
      <c r="O227" s="34"/>
      <c r="P227" s="26"/>
      <c r="Q227" s="35"/>
    </row>
    <row r="228" spans="1:17" ht="15" customHeight="1" x14ac:dyDescent="0.3">
      <c r="A228" s="1" t="s">
        <v>417</v>
      </c>
      <c r="B228" s="6">
        <v>44804</v>
      </c>
      <c r="C228" s="62">
        <f t="shared" si="8"/>
        <v>2022</v>
      </c>
      <c r="D228" s="1" t="s">
        <v>88</v>
      </c>
      <c r="E228" s="43" t="s">
        <v>3215</v>
      </c>
      <c r="F228" s="2" t="s">
        <v>413</v>
      </c>
      <c r="G228" s="1" t="s">
        <v>3216</v>
      </c>
      <c r="H228" s="1"/>
      <c r="I228" s="1" t="s">
        <v>423</v>
      </c>
      <c r="J228" s="1">
        <v>14.9</v>
      </c>
      <c r="K228" s="1"/>
      <c r="L228" s="1"/>
      <c r="M228" s="1">
        <v>14.9</v>
      </c>
      <c r="N228" s="34"/>
      <c r="O228" s="34"/>
      <c r="P228" s="26"/>
      <c r="Q228" s="35"/>
    </row>
    <row r="229" spans="1:17" ht="15" customHeight="1" x14ac:dyDescent="0.3">
      <c r="A229" s="1" t="s">
        <v>417</v>
      </c>
      <c r="B229" s="6">
        <v>44926</v>
      </c>
      <c r="C229" s="62">
        <v>2022</v>
      </c>
      <c r="D229" s="1" t="s">
        <v>88</v>
      </c>
      <c r="E229" s="43" t="s">
        <v>93</v>
      </c>
      <c r="F229" s="2" t="s">
        <v>413</v>
      </c>
      <c r="G229" s="1" t="s">
        <v>94</v>
      </c>
      <c r="H229" s="1" t="s">
        <v>94</v>
      </c>
      <c r="I229" s="1" t="s">
        <v>423</v>
      </c>
      <c r="J229" s="1">
        <v>14.9</v>
      </c>
      <c r="K229" s="1">
        <v>0</v>
      </c>
      <c r="L229" s="1"/>
      <c r="M229" s="1">
        <v>14.9</v>
      </c>
      <c r="N229" s="34"/>
      <c r="O229" s="34"/>
      <c r="P229" s="26"/>
      <c r="Q229" s="35"/>
    </row>
    <row r="230" spans="1:17" ht="15" customHeight="1" x14ac:dyDescent="0.3">
      <c r="A230" s="1" t="s">
        <v>417</v>
      </c>
      <c r="B230" s="6">
        <v>44926</v>
      </c>
      <c r="C230" s="62">
        <v>2022</v>
      </c>
      <c r="D230" s="1" t="s">
        <v>88</v>
      </c>
      <c r="E230" s="43" t="s">
        <v>95</v>
      </c>
      <c r="F230" s="2" t="s">
        <v>413</v>
      </c>
      <c r="G230" s="1" t="s">
        <v>96</v>
      </c>
      <c r="H230" s="1" t="s">
        <v>96</v>
      </c>
      <c r="I230" s="1" t="s">
        <v>423</v>
      </c>
      <c r="J230" s="1">
        <v>14.9</v>
      </c>
      <c r="K230" s="1">
        <v>0</v>
      </c>
      <c r="L230" s="1"/>
      <c r="M230" s="1">
        <v>14.9</v>
      </c>
      <c r="N230" s="34"/>
      <c r="O230" s="34"/>
      <c r="P230" s="26"/>
      <c r="Q230" s="35"/>
    </row>
    <row r="231" spans="1:17" ht="15" customHeight="1" x14ac:dyDescent="0.3">
      <c r="A231" s="1" t="s">
        <v>417</v>
      </c>
      <c r="B231" s="6">
        <v>44926</v>
      </c>
      <c r="C231" s="62">
        <v>2022</v>
      </c>
      <c r="D231" s="1" t="s">
        <v>88</v>
      </c>
      <c r="E231" s="43" t="s">
        <v>97</v>
      </c>
      <c r="F231" s="2" t="s">
        <v>413</v>
      </c>
      <c r="G231" s="1" t="s">
        <v>98</v>
      </c>
      <c r="H231" s="1" t="s">
        <v>98</v>
      </c>
      <c r="I231" s="1" t="s">
        <v>423</v>
      </c>
      <c r="J231" s="1">
        <v>14.9</v>
      </c>
      <c r="K231" s="1">
        <v>0</v>
      </c>
      <c r="L231" s="1"/>
      <c r="M231" s="1">
        <v>14.9</v>
      </c>
      <c r="N231" s="34"/>
      <c r="O231" s="34"/>
      <c r="P231" s="26"/>
      <c r="Q231" s="35"/>
    </row>
    <row r="232" spans="1:17" ht="15" customHeight="1" x14ac:dyDescent="0.3">
      <c r="A232" s="1" t="s">
        <v>417</v>
      </c>
      <c r="B232" s="6">
        <v>44926</v>
      </c>
      <c r="C232" s="62">
        <v>2022</v>
      </c>
      <c r="D232" s="1" t="s">
        <v>88</v>
      </c>
      <c r="E232" s="43" t="s">
        <v>99</v>
      </c>
      <c r="F232" s="2" t="s">
        <v>413</v>
      </c>
      <c r="G232" s="1" t="s">
        <v>100</v>
      </c>
      <c r="H232" s="1" t="s">
        <v>100</v>
      </c>
      <c r="I232" s="1" t="s">
        <v>423</v>
      </c>
      <c r="J232" s="1">
        <v>14.9</v>
      </c>
      <c r="K232" s="1">
        <v>0</v>
      </c>
      <c r="L232" s="1"/>
      <c r="M232" s="1">
        <v>14.9</v>
      </c>
      <c r="N232" s="34"/>
      <c r="O232" s="34"/>
      <c r="P232" s="26"/>
      <c r="Q232" s="35"/>
    </row>
    <row r="233" spans="1:17" ht="15" customHeight="1" x14ac:dyDescent="0.3">
      <c r="A233" s="1" t="s">
        <v>417</v>
      </c>
      <c r="B233" s="6">
        <v>44926</v>
      </c>
      <c r="C233" s="62">
        <v>2022</v>
      </c>
      <c r="D233" s="1" t="s">
        <v>88</v>
      </c>
      <c r="E233" s="43" t="s">
        <v>310</v>
      </c>
      <c r="F233" s="2" t="s">
        <v>413</v>
      </c>
      <c r="G233" s="1" t="s">
        <v>311</v>
      </c>
      <c r="H233" s="1" t="s">
        <v>311</v>
      </c>
      <c r="I233" s="1" t="s">
        <v>423</v>
      </c>
      <c r="J233" s="1">
        <v>14.9</v>
      </c>
      <c r="K233" s="1">
        <v>0</v>
      </c>
      <c r="L233" s="1"/>
      <c r="M233" s="1">
        <v>14.9</v>
      </c>
      <c r="N233" s="34"/>
      <c r="O233" s="34"/>
      <c r="P233" s="26"/>
      <c r="Q233" s="35"/>
    </row>
    <row r="234" spans="1:17" ht="15" customHeight="1" x14ac:dyDescent="0.3">
      <c r="A234" s="1" t="s">
        <v>417</v>
      </c>
      <c r="B234" s="6">
        <v>44255</v>
      </c>
      <c r="C234" s="62">
        <f t="shared" ref="C234:C265" si="9">YEAR(B234)</f>
        <v>2021</v>
      </c>
      <c r="D234" s="1" t="s">
        <v>101</v>
      </c>
      <c r="E234" s="43" t="s">
        <v>3217</v>
      </c>
      <c r="F234" s="2" t="s">
        <v>412</v>
      </c>
      <c r="G234" s="1">
        <v>1</v>
      </c>
      <c r="H234" s="1"/>
      <c r="I234" s="1" t="s">
        <v>423</v>
      </c>
      <c r="J234" s="1">
        <v>36.799999999999997</v>
      </c>
      <c r="K234" s="1">
        <v>6.4</v>
      </c>
      <c r="L234" s="1"/>
      <c r="M234" s="1">
        <v>43.199999999999996</v>
      </c>
      <c r="N234" s="34"/>
      <c r="O234" s="34"/>
      <c r="P234" s="26"/>
      <c r="Q234" s="35"/>
    </row>
    <row r="235" spans="1:17" ht="15" customHeight="1" x14ac:dyDescent="0.3">
      <c r="A235" s="1" t="s">
        <v>417</v>
      </c>
      <c r="B235" s="6">
        <v>44255</v>
      </c>
      <c r="C235" s="62">
        <f t="shared" si="9"/>
        <v>2021</v>
      </c>
      <c r="D235" s="1" t="s">
        <v>101</v>
      </c>
      <c r="E235" s="43" t="s">
        <v>3218</v>
      </c>
      <c r="F235" s="2" t="s">
        <v>412</v>
      </c>
      <c r="G235" s="1">
        <v>2</v>
      </c>
      <c r="H235" s="1"/>
      <c r="I235" s="1" t="s">
        <v>423</v>
      </c>
      <c r="J235" s="1">
        <v>53.9</v>
      </c>
      <c r="K235" s="1">
        <v>6.4</v>
      </c>
      <c r="L235" s="1"/>
      <c r="M235" s="1">
        <v>60.3</v>
      </c>
      <c r="N235" s="34"/>
      <c r="O235" s="34"/>
      <c r="P235" s="26"/>
      <c r="Q235" s="35"/>
    </row>
    <row r="236" spans="1:17" ht="15" customHeight="1" x14ac:dyDescent="0.3">
      <c r="A236" s="1" t="s">
        <v>417</v>
      </c>
      <c r="B236" s="6">
        <v>44255</v>
      </c>
      <c r="C236" s="62">
        <f t="shared" si="9"/>
        <v>2021</v>
      </c>
      <c r="D236" s="1" t="s">
        <v>101</v>
      </c>
      <c r="E236" s="43" t="s">
        <v>3219</v>
      </c>
      <c r="F236" s="2" t="s">
        <v>412</v>
      </c>
      <c r="G236" s="1">
        <v>3</v>
      </c>
      <c r="H236" s="1"/>
      <c r="I236" s="1" t="s">
        <v>423</v>
      </c>
      <c r="J236" s="1">
        <v>53.4</v>
      </c>
      <c r="K236" s="1">
        <v>6.4</v>
      </c>
      <c r="L236" s="1"/>
      <c r="M236" s="1">
        <v>59.8</v>
      </c>
      <c r="N236" s="34"/>
      <c r="O236" s="34"/>
      <c r="P236" s="26"/>
      <c r="Q236" s="35"/>
    </row>
    <row r="237" spans="1:17" ht="15" customHeight="1" x14ac:dyDescent="0.3">
      <c r="A237" s="1" t="s">
        <v>417</v>
      </c>
      <c r="B237" s="6">
        <v>44255</v>
      </c>
      <c r="C237" s="62">
        <f t="shared" si="9"/>
        <v>2021</v>
      </c>
      <c r="D237" s="1" t="s">
        <v>101</v>
      </c>
      <c r="E237" s="43" t="s">
        <v>3220</v>
      </c>
      <c r="F237" s="2" t="s">
        <v>412</v>
      </c>
      <c r="G237" s="1">
        <v>4</v>
      </c>
      <c r="H237" s="1"/>
      <c r="I237" s="1" t="s">
        <v>423</v>
      </c>
      <c r="J237" s="1">
        <v>36.6</v>
      </c>
      <c r="K237" s="1">
        <v>6.4</v>
      </c>
      <c r="L237" s="1"/>
      <c r="M237" s="1">
        <v>43</v>
      </c>
      <c r="N237" s="34"/>
      <c r="O237" s="34"/>
      <c r="P237" s="26"/>
      <c r="Q237" s="35"/>
    </row>
    <row r="238" spans="1:17" ht="15" customHeight="1" x14ac:dyDescent="0.3">
      <c r="A238" s="1" t="s">
        <v>417</v>
      </c>
      <c r="B238" s="6">
        <v>44255</v>
      </c>
      <c r="C238" s="62">
        <f t="shared" si="9"/>
        <v>2021</v>
      </c>
      <c r="D238" s="1" t="s">
        <v>101</v>
      </c>
      <c r="E238" s="43" t="s">
        <v>3221</v>
      </c>
      <c r="F238" s="2" t="s">
        <v>412</v>
      </c>
      <c r="G238" s="1">
        <v>5</v>
      </c>
      <c r="H238" s="1"/>
      <c r="I238" s="1" t="s">
        <v>423</v>
      </c>
      <c r="J238" s="1">
        <v>36.700000000000003</v>
      </c>
      <c r="K238" s="1">
        <v>6.4</v>
      </c>
      <c r="L238" s="1"/>
      <c r="M238" s="1">
        <v>43.1</v>
      </c>
      <c r="N238" s="34"/>
      <c r="O238" s="34"/>
      <c r="P238" s="26"/>
      <c r="Q238" s="35"/>
    </row>
    <row r="239" spans="1:17" ht="15" customHeight="1" x14ac:dyDescent="0.3">
      <c r="A239" s="1" t="s">
        <v>417</v>
      </c>
      <c r="B239" s="6">
        <v>44255</v>
      </c>
      <c r="C239" s="62">
        <f t="shared" si="9"/>
        <v>2021</v>
      </c>
      <c r="D239" s="1" t="s">
        <v>101</v>
      </c>
      <c r="E239" s="43" t="s">
        <v>3222</v>
      </c>
      <c r="F239" s="2" t="s">
        <v>412</v>
      </c>
      <c r="G239" s="1">
        <v>6</v>
      </c>
      <c r="H239" s="1"/>
      <c r="I239" s="1" t="s">
        <v>423</v>
      </c>
      <c r="J239" s="1">
        <v>53.8</v>
      </c>
      <c r="K239" s="1">
        <v>6.4</v>
      </c>
      <c r="L239" s="1"/>
      <c r="M239" s="1">
        <v>60.199999999999996</v>
      </c>
      <c r="N239" s="34"/>
      <c r="O239" s="34"/>
      <c r="P239" s="26"/>
      <c r="Q239" s="35"/>
    </row>
    <row r="240" spans="1:17" ht="15" customHeight="1" x14ac:dyDescent="0.3">
      <c r="A240" s="1" t="s">
        <v>417</v>
      </c>
      <c r="B240" s="6">
        <v>44255</v>
      </c>
      <c r="C240" s="62">
        <f t="shared" si="9"/>
        <v>2021</v>
      </c>
      <c r="D240" s="1" t="s">
        <v>101</v>
      </c>
      <c r="E240" s="43" t="s">
        <v>3223</v>
      </c>
      <c r="F240" s="2" t="s">
        <v>412</v>
      </c>
      <c r="G240" s="1">
        <v>7</v>
      </c>
      <c r="H240" s="1"/>
      <c r="I240" s="1" t="s">
        <v>423</v>
      </c>
      <c r="J240" s="1">
        <v>53.3</v>
      </c>
      <c r="K240" s="1">
        <v>6.4</v>
      </c>
      <c r="L240" s="1"/>
      <c r="M240" s="1">
        <v>59.699999999999996</v>
      </c>
      <c r="N240" s="34"/>
      <c r="O240" s="34"/>
      <c r="P240" s="26"/>
      <c r="Q240" s="35"/>
    </row>
    <row r="241" spans="1:17" ht="15" customHeight="1" x14ac:dyDescent="0.3">
      <c r="A241" s="1" t="s">
        <v>417</v>
      </c>
      <c r="B241" s="6">
        <v>44255</v>
      </c>
      <c r="C241" s="62">
        <f t="shared" si="9"/>
        <v>2021</v>
      </c>
      <c r="D241" s="1" t="s">
        <v>101</v>
      </c>
      <c r="E241" s="43" t="s">
        <v>3224</v>
      </c>
      <c r="F241" s="2" t="s">
        <v>412</v>
      </c>
      <c r="G241" s="1">
        <v>8</v>
      </c>
      <c r="H241" s="1"/>
      <c r="I241" s="1" t="s">
        <v>423</v>
      </c>
      <c r="J241" s="1">
        <v>36.6</v>
      </c>
      <c r="K241" s="1">
        <v>6.4</v>
      </c>
      <c r="L241" s="1"/>
      <c r="M241" s="1">
        <v>43</v>
      </c>
      <c r="N241" s="34"/>
      <c r="O241" s="34"/>
      <c r="P241" s="26"/>
      <c r="Q241" s="35"/>
    </row>
    <row r="242" spans="1:17" ht="15" customHeight="1" x14ac:dyDescent="0.3">
      <c r="A242" s="1" t="s">
        <v>417</v>
      </c>
      <c r="B242" s="6">
        <v>44255</v>
      </c>
      <c r="C242" s="62">
        <f t="shared" si="9"/>
        <v>2021</v>
      </c>
      <c r="D242" s="1" t="s">
        <v>101</v>
      </c>
      <c r="E242" s="43" t="s">
        <v>3225</v>
      </c>
      <c r="F242" s="2" t="s">
        <v>412</v>
      </c>
      <c r="G242" s="1">
        <v>9</v>
      </c>
      <c r="H242" s="1"/>
      <c r="I242" s="1" t="s">
        <v>423</v>
      </c>
      <c r="J242" s="1">
        <v>36.6</v>
      </c>
      <c r="K242" s="1">
        <v>6.4</v>
      </c>
      <c r="L242" s="1"/>
      <c r="M242" s="1">
        <v>43</v>
      </c>
      <c r="N242" s="34"/>
      <c r="O242" s="34"/>
      <c r="P242" s="26"/>
      <c r="Q242" s="35"/>
    </row>
    <row r="243" spans="1:17" ht="15" customHeight="1" x14ac:dyDescent="0.3">
      <c r="A243" s="1" t="s">
        <v>417</v>
      </c>
      <c r="B243" s="6">
        <v>44255</v>
      </c>
      <c r="C243" s="62">
        <f t="shared" si="9"/>
        <v>2021</v>
      </c>
      <c r="D243" s="1" t="s">
        <v>101</v>
      </c>
      <c r="E243" s="43" t="s">
        <v>3226</v>
      </c>
      <c r="F243" s="2" t="s">
        <v>412</v>
      </c>
      <c r="G243" s="1">
        <v>10</v>
      </c>
      <c r="H243" s="1"/>
      <c r="I243" s="1" t="s">
        <v>423</v>
      </c>
      <c r="J243" s="1">
        <v>53.7</v>
      </c>
      <c r="K243" s="1">
        <v>6.4</v>
      </c>
      <c r="L243" s="1"/>
      <c r="M243" s="1">
        <v>60.1</v>
      </c>
      <c r="N243" s="34"/>
      <c r="O243" s="34"/>
      <c r="P243" s="26"/>
      <c r="Q243" s="35"/>
    </row>
    <row r="244" spans="1:17" ht="15" customHeight="1" x14ac:dyDescent="0.3">
      <c r="A244" s="1" t="s">
        <v>417</v>
      </c>
      <c r="B244" s="6">
        <v>44255</v>
      </c>
      <c r="C244" s="62">
        <f t="shared" si="9"/>
        <v>2021</v>
      </c>
      <c r="D244" s="1" t="s">
        <v>101</v>
      </c>
      <c r="E244" s="43" t="s">
        <v>3227</v>
      </c>
      <c r="F244" s="2" t="s">
        <v>412</v>
      </c>
      <c r="G244" s="1">
        <v>11</v>
      </c>
      <c r="H244" s="1"/>
      <c r="I244" s="1" t="s">
        <v>423</v>
      </c>
      <c r="J244" s="1">
        <v>53.1</v>
      </c>
      <c r="K244" s="1">
        <v>6.4</v>
      </c>
      <c r="L244" s="1"/>
      <c r="M244" s="1">
        <v>59.5</v>
      </c>
      <c r="N244" s="34"/>
      <c r="O244" s="34"/>
      <c r="P244" s="26"/>
      <c r="Q244" s="35"/>
    </row>
    <row r="245" spans="1:17" ht="15" customHeight="1" x14ac:dyDescent="0.3">
      <c r="A245" s="1" t="s">
        <v>417</v>
      </c>
      <c r="B245" s="6">
        <v>44255</v>
      </c>
      <c r="C245" s="62">
        <f t="shared" si="9"/>
        <v>2021</v>
      </c>
      <c r="D245" s="1" t="s">
        <v>101</v>
      </c>
      <c r="E245" s="43" t="s">
        <v>3228</v>
      </c>
      <c r="F245" s="2" t="s">
        <v>412</v>
      </c>
      <c r="G245" s="1">
        <v>12</v>
      </c>
      <c r="H245" s="1"/>
      <c r="I245" s="1" t="s">
        <v>423</v>
      </c>
      <c r="J245" s="1">
        <v>36.4</v>
      </c>
      <c r="K245" s="1">
        <v>6.4</v>
      </c>
      <c r="L245" s="1"/>
      <c r="M245" s="1">
        <v>42.8</v>
      </c>
      <c r="N245" s="34"/>
      <c r="O245" s="34"/>
      <c r="P245" s="26"/>
      <c r="Q245" s="35"/>
    </row>
    <row r="246" spans="1:17" ht="15" customHeight="1" x14ac:dyDescent="0.3">
      <c r="A246" s="1" t="s">
        <v>417</v>
      </c>
      <c r="B246" s="6">
        <v>44255</v>
      </c>
      <c r="C246" s="62">
        <f t="shared" si="9"/>
        <v>2021</v>
      </c>
      <c r="D246" s="1" t="s">
        <v>101</v>
      </c>
      <c r="E246" s="43" t="s">
        <v>3229</v>
      </c>
      <c r="F246" s="2" t="s">
        <v>412</v>
      </c>
      <c r="G246" s="1">
        <v>13</v>
      </c>
      <c r="H246" s="1"/>
      <c r="I246" s="1" t="s">
        <v>423</v>
      </c>
      <c r="J246" s="1">
        <v>36.5</v>
      </c>
      <c r="K246" s="1">
        <v>6.4</v>
      </c>
      <c r="L246" s="1"/>
      <c r="M246" s="1">
        <v>42.9</v>
      </c>
      <c r="N246" s="34"/>
      <c r="O246" s="34"/>
      <c r="P246" s="26"/>
      <c r="Q246" s="35"/>
    </row>
    <row r="247" spans="1:17" ht="15" customHeight="1" x14ac:dyDescent="0.3">
      <c r="A247" s="1" t="s">
        <v>417</v>
      </c>
      <c r="B247" s="6">
        <v>44255</v>
      </c>
      <c r="C247" s="62">
        <f t="shared" si="9"/>
        <v>2021</v>
      </c>
      <c r="D247" s="1" t="s">
        <v>101</v>
      </c>
      <c r="E247" s="43" t="s">
        <v>3230</v>
      </c>
      <c r="F247" s="2" t="s">
        <v>412</v>
      </c>
      <c r="G247" s="1">
        <v>14</v>
      </c>
      <c r="H247" s="1"/>
      <c r="I247" s="1" t="s">
        <v>423</v>
      </c>
      <c r="J247" s="1">
        <v>53.6</v>
      </c>
      <c r="K247" s="1">
        <v>6.4</v>
      </c>
      <c r="L247" s="1"/>
      <c r="M247" s="1">
        <v>60</v>
      </c>
      <c r="N247" s="34"/>
      <c r="O247" s="34"/>
      <c r="P247" s="26"/>
      <c r="Q247" s="35"/>
    </row>
    <row r="248" spans="1:17" ht="15" customHeight="1" x14ac:dyDescent="0.3">
      <c r="A248" s="1" t="s">
        <v>417</v>
      </c>
      <c r="B248" s="6">
        <v>44255</v>
      </c>
      <c r="C248" s="62">
        <f t="shared" si="9"/>
        <v>2021</v>
      </c>
      <c r="D248" s="1" t="s">
        <v>101</v>
      </c>
      <c r="E248" s="43" t="s">
        <v>3231</v>
      </c>
      <c r="F248" s="2" t="s">
        <v>412</v>
      </c>
      <c r="G248" s="1">
        <v>15</v>
      </c>
      <c r="H248" s="1"/>
      <c r="I248" s="1" t="s">
        <v>423</v>
      </c>
      <c r="J248" s="1">
        <v>53</v>
      </c>
      <c r="K248" s="1">
        <v>6.4</v>
      </c>
      <c r="L248" s="1"/>
      <c r="M248" s="1">
        <v>59.4</v>
      </c>
      <c r="N248" s="34"/>
      <c r="O248" s="34"/>
      <c r="P248" s="26"/>
      <c r="Q248" s="35"/>
    </row>
    <row r="249" spans="1:17" ht="15" customHeight="1" x14ac:dyDescent="0.3">
      <c r="A249" s="1" t="s">
        <v>417</v>
      </c>
      <c r="B249" s="6">
        <v>44255</v>
      </c>
      <c r="C249" s="62">
        <f t="shared" si="9"/>
        <v>2021</v>
      </c>
      <c r="D249" s="1" t="s">
        <v>101</v>
      </c>
      <c r="E249" s="43" t="s">
        <v>3232</v>
      </c>
      <c r="F249" s="2" t="s">
        <v>412</v>
      </c>
      <c r="G249" s="1">
        <v>16</v>
      </c>
      <c r="H249" s="1"/>
      <c r="I249" s="1" t="s">
        <v>423</v>
      </c>
      <c r="J249" s="1">
        <v>36.299999999999997</v>
      </c>
      <c r="K249" s="1">
        <v>6.4</v>
      </c>
      <c r="L249" s="1"/>
      <c r="M249" s="1">
        <v>42.699999999999996</v>
      </c>
      <c r="N249" s="34"/>
      <c r="O249" s="34"/>
      <c r="P249" s="26"/>
      <c r="Q249" s="35"/>
    </row>
    <row r="250" spans="1:17" ht="15" customHeight="1" x14ac:dyDescent="0.3">
      <c r="A250" s="1" t="s">
        <v>417</v>
      </c>
      <c r="B250" s="6">
        <v>44255</v>
      </c>
      <c r="C250" s="62">
        <f t="shared" si="9"/>
        <v>2021</v>
      </c>
      <c r="D250" s="1" t="s">
        <v>101</v>
      </c>
      <c r="E250" s="43" t="s">
        <v>3233</v>
      </c>
      <c r="F250" s="2" t="s">
        <v>412</v>
      </c>
      <c r="G250" s="1">
        <v>17</v>
      </c>
      <c r="H250" s="1"/>
      <c r="I250" s="1" t="s">
        <v>423</v>
      </c>
      <c r="J250" s="1">
        <v>36.200000000000003</v>
      </c>
      <c r="K250" s="1">
        <v>6.4</v>
      </c>
      <c r="L250" s="1"/>
      <c r="M250" s="1">
        <v>42.6</v>
      </c>
      <c r="N250" s="34"/>
      <c r="O250" s="34"/>
      <c r="P250" s="26"/>
      <c r="Q250" s="35"/>
    </row>
    <row r="251" spans="1:17" ht="15" customHeight="1" x14ac:dyDescent="0.3">
      <c r="A251" s="1" t="s">
        <v>417</v>
      </c>
      <c r="B251" s="6">
        <v>44255</v>
      </c>
      <c r="C251" s="62">
        <f t="shared" si="9"/>
        <v>2021</v>
      </c>
      <c r="D251" s="1" t="s">
        <v>101</v>
      </c>
      <c r="E251" s="43" t="s">
        <v>3234</v>
      </c>
      <c r="F251" s="2" t="s">
        <v>412</v>
      </c>
      <c r="G251" s="1">
        <v>18</v>
      </c>
      <c r="H251" s="1"/>
      <c r="I251" s="1" t="s">
        <v>423</v>
      </c>
      <c r="J251" s="1">
        <v>53.4</v>
      </c>
      <c r="K251" s="1">
        <v>6.4</v>
      </c>
      <c r="L251" s="1"/>
      <c r="M251" s="1">
        <v>59.8</v>
      </c>
      <c r="N251" s="34"/>
      <c r="O251" s="34"/>
      <c r="P251" s="26"/>
      <c r="Q251" s="35"/>
    </row>
    <row r="252" spans="1:17" ht="15" customHeight="1" x14ac:dyDescent="0.3">
      <c r="A252" s="1" t="s">
        <v>417</v>
      </c>
      <c r="B252" s="6">
        <v>44255</v>
      </c>
      <c r="C252" s="62">
        <f t="shared" si="9"/>
        <v>2021</v>
      </c>
      <c r="D252" s="1" t="s">
        <v>101</v>
      </c>
      <c r="E252" s="43" t="s">
        <v>3235</v>
      </c>
      <c r="F252" s="2" t="s">
        <v>412</v>
      </c>
      <c r="G252" s="1">
        <v>19</v>
      </c>
      <c r="H252" s="1"/>
      <c r="I252" s="1" t="s">
        <v>423</v>
      </c>
      <c r="J252" s="1">
        <v>52.9</v>
      </c>
      <c r="K252" s="1">
        <v>6.4</v>
      </c>
      <c r="L252" s="1"/>
      <c r="M252" s="1">
        <v>59.3</v>
      </c>
      <c r="N252" s="34"/>
      <c r="O252" s="34"/>
      <c r="P252" s="26"/>
      <c r="Q252" s="35"/>
    </row>
    <row r="253" spans="1:17" ht="15" customHeight="1" x14ac:dyDescent="0.3">
      <c r="A253" s="1" t="s">
        <v>417</v>
      </c>
      <c r="B253" s="6">
        <v>44255</v>
      </c>
      <c r="C253" s="62">
        <f t="shared" si="9"/>
        <v>2021</v>
      </c>
      <c r="D253" s="1" t="s">
        <v>101</v>
      </c>
      <c r="E253" s="43" t="s">
        <v>3236</v>
      </c>
      <c r="F253" s="2" t="s">
        <v>412</v>
      </c>
      <c r="G253" s="1">
        <v>20</v>
      </c>
      <c r="H253" s="1"/>
      <c r="I253" s="1" t="s">
        <v>423</v>
      </c>
      <c r="J253" s="1">
        <v>36.200000000000003</v>
      </c>
      <c r="K253" s="1">
        <v>6.4</v>
      </c>
      <c r="L253" s="1"/>
      <c r="M253" s="1">
        <v>42.6</v>
      </c>
      <c r="N253" s="34"/>
      <c r="O253" s="34"/>
      <c r="P253" s="26"/>
      <c r="Q253" s="35"/>
    </row>
    <row r="254" spans="1:17" ht="15" customHeight="1" x14ac:dyDescent="0.3">
      <c r="A254" s="1" t="s">
        <v>417</v>
      </c>
      <c r="B254" s="6">
        <v>44255</v>
      </c>
      <c r="C254" s="62">
        <f t="shared" si="9"/>
        <v>2021</v>
      </c>
      <c r="D254" s="1" t="s">
        <v>101</v>
      </c>
      <c r="E254" s="43" t="s">
        <v>3237</v>
      </c>
      <c r="F254" s="2" t="s">
        <v>412</v>
      </c>
      <c r="G254" s="1">
        <v>21</v>
      </c>
      <c r="H254" s="1"/>
      <c r="I254" s="1" t="s">
        <v>423</v>
      </c>
      <c r="J254" s="1">
        <v>36.200000000000003</v>
      </c>
      <c r="K254" s="1">
        <v>6.4</v>
      </c>
      <c r="L254" s="1"/>
      <c r="M254" s="1">
        <v>42.6</v>
      </c>
      <c r="N254" s="34"/>
      <c r="O254" s="34"/>
      <c r="P254" s="26"/>
      <c r="Q254" s="35"/>
    </row>
    <row r="255" spans="1:17" ht="15" customHeight="1" x14ac:dyDescent="0.3">
      <c r="A255" s="1" t="s">
        <v>417</v>
      </c>
      <c r="B255" s="6">
        <v>44255</v>
      </c>
      <c r="C255" s="62">
        <f t="shared" si="9"/>
        <v>2021</v>
      </c>
      <c r="D255" s="1" t="s">
        <v>101</v>
      </c>
      <c r="E255" s="43" t="s">
        <v>3238</v>
      </c>
      <c r="F255" s="2" t="s">
        <v>412</v>
      </c>
      <c r="G255" s="1">
        <v>22</v>
      </c>
      <c r="H255" s="1"/>
      <c r="I255" s="1" t="s">
        <v>423</v>
      </c>
      <c r="J255" s="1">
        <v>71.3</v>
      </c>
      <c r="K255" s="1">
        <v>6.4</v>
      </c>
      <c r="L255" s="1"/>
      <c r="M255" s="1">
        <v>77.7</v>
      </c>
      <c r="N255" s="34"/>
      <c r="O255" s="34"/>
      <c r="P255" s="26"/>
      <c r="Q255" s="35"/>
    </row>
    <row r="256" spans="1:17" ht="15" customHeight="1" x14ac:dyDescent="0.3">
      <c r="A256" s="1" t="s">
        <v>417</v>
      </c>
      <c r="B256" s="6">
        <v>44255</v>
      </c>
      <c r="C256" s="62">
        <f t="shared" si="9"/>
        <v>2021</v>
      </c>
      <c r="D256" s="1" t="s">
        <v>101</v>
      </c>
      <c r="E256" s="43" t="s">
        <v>3239</v>
      </c>
      <c r="F256" s="2" t="s">
        <v>412</v>
      </c>
      <c r="G256" s="1">
        <v>23</v>
      </c>
      <c r="H256" s="1"/>
      <c r="I256" s="1" t="s">
        <v>423</v>
      </c>
      <c r="J256" s="1">
        <v>34.700000000000003</v>
      </c>
      <c r="K256" s="1">
        <v>6.4</v>
      </c>
      <c r="L256" s="1"/>
      <c r="M256" s="1">
        <v>41.1</v>
      </c>
      <c r="N256" s="34"/>
      <c r="O256" s="34"/>
      <c r="P256" s="26"/>
      <c r="Q256" s="35"/>
    </row>
    <row r="257" spans="1:17" ht="15" customHeight="1" x14ac:dyDescent="0.3">
      <c r="A257" s="1" t="s">
        <v>417</v>
      </c>
      <c r="B257" s="6">
        <v>44255</v>
      </c>
      <c r="C257" s="62">
        <f t="shared" si="9"/>
        <v>2021</v>
      </c>
      <c r="D257" s="1" t="s">
        <v>101</v>
      </c>
      <c r="E257" s="43" t="s">
        <v>3240</v>
      </c>
      <c r="F257" s="2" t="s">
        <v>412</v>
      </c>
      <c r="G257" s="1">
        <v>24</v>
      </c>
      <c r="H257" s="1"/>
      <c r="I257" s="1" t="s">
        <v>423</v>
      </c>
      <c r="J257" s="1">
        <v>36.1</v>
      </c>
      <c r="K257" s="1">
        <v>6.4</v>
      </c>
      <c r="L257" s="1"/>
      <c r="M257" s="1">
        <v>42.5</v>
      </c>
      <c r="N257" s="34"/>
      <c r="O257" s="34"/>
      <c r="P257" s="26"/>
      <c r="Q257" s="35"/>
    </row>
    <row r="258" spans="1:17" ht="15" customHeight="1" x14ac:dyDescent="0.3">
      <c r="A258" s="1" t="s">
        <v>417</v>
      </c>
      <c r="B258" s="6">
        <v>44255</v>
      </c>
      <c r="C258" s="62">
        <f t="shared" si="9"/>
        <v>2021</v>
      </c>
      <c r="D258" s="1" t="s">
        <v>101</v>
      </c>
      <c r="E258" s="43" t="s">
        <v>3241</v>
      </c>
      <c r="F258" s="2" t="s">
        <v>412</v>
      </c>
      <c r="G258" s="1">
        <v>25</v>
      </c>
      <c r="H258" s="1"/>
      <c r="I258" s="1" t="s">
        <v>423</v>
      </c>
      <c r="J258" s="1">
        <v>36.299999999999997</v>
      </c>
      <c r="K258" s="1">
        <v>6.4</v>
      </c>
      <c r="L258" s="1"/>
      <c r="M258" s="1">
        <v>42.699999999999996</v>
      </c>
      <c r="N258" s="34"/>
      <c r="O258" s="34"/>
      <c r="P258" s="26"/>
      <c r="Q258" s="35"/>
    </row>
    <row r="259" spans="1:17" ht="15" customHeight="1" x14ac:dyDescent="0.3">
      <c r="A259" s="1" t="s">
        <v>417</v>
      </c>
      <c r="B259" s="6">
        <v>44255</v>
      </c>
      <c r="C259" s="62">
        <f t="shared" si="9"/>
        <v>2021</v>
      </c>
      <c r="D259" s="1" t="s">
        <v>101</v>
      </c>
      <c r="E259" s="43" t="s">
        <v>3242</v>
      </c>
      <c r="F259" s="2" t="s">
        <v>412</v>
      </c>
      <c r="G259" s="1">
        <v>26</v>
      </c>
      <c r="H259" s="1"/>
      <c r="I259" s="1" t="s">
        <v>423</v>
      </c>
      <c r="J259" s="1">
        <v>42</v>
      </c>
      <c r="K259" s="1">
        <v>10</v>
      </c>
      <c r="L259" s="1"/>
      <c r="M259" s="1">
        <v>52</v>
      </c>
      <c r="N259" s="34"/>
      <c r="O259" s="34"/>
      <c r="P259" s="26"/>
      <c r="Q259" s="35"/>
    </row>
    <row r="260" spans="1:17" ht="15" customHeight="1" x14ac:dyDescent="0.3">
      <c r="A260" s="1" t="s">
        <v>417</v>
      </c>
      <c r="B260" s="6">
        <v>44255</v>
      </c>
      <c r="C260" s="62">
        <f t="shared" si="9"/>
        <v>2021</v>
      </c>
      <c r="D260" s="1" t="s">
        <v>101</v>
      </c>
      <c r="E260" s="43" t="s">
        <v>3243</v>
      </c>
      <c r="F260" s="2" t="s">
        <v>412</v>
      </c>
      <c r="G260" s="1">
        <v>27</v>
      </c>
      <c r="H260" s="1"/>
      <c r="I260" s="1" t="s">
        <v>423</v>
      </c>
      <c r="J260" s="1">
        <v>41.6</v>
      </c>
      <c r="K260" s="1">
        <v>9.9</v>
      </c>
      <c r="L260" s="1"/>
      <c r="M260" s="1">
        <v>51.5</v>
      </c>
      <c r="N260" s="34"/>
      <c r="O260" s="34"/>
      <c r="P260" s="26"/>
      <c r="Q260" s="35"/>
    </row>
    <row r="261" spans="1:17" ht="15" customHeight="1" x14ac:dyDescent="0.3">
      <c r="A261" s="1" t="s">
        <v>417</v>
      </c>
      <c r="B261" s="6">
        <v>44255</v>
      </c>
      <c r="C261" s="62">
        <f t="shared" si="9"/>
        <v>2021</v>
      </c>
      <c r="D261" s="1" t="s">
        <v>101</v>
      </c>
      <c r="E261" s="43" t="s">
        <v>3244</v>
      </c>
      <c r="F261" s="2" t="s">
        <v>412</v>
      </c>
      <c r="G261" s="1">
        <v>28</v>
      </c>
      <c r="H261" s="1"/>
      <c r="I261" s="1" t="s">
        <v>423</v>
      </c>
      <c r="J261" s="1">
        <v>36.200000000000003</v>
      </c>
      <c r="K261" s="1">
        <v>6.4</v>
      </c>
      <c r="L261" s="1"/>
      <c r="M261" s="1">
        <v>42.6</v>
      </c>
      <c r="N261" s="34"/>
      <c r="O261" s="34"/>
      <c r="P261" s="26"/>
      <c r="Q261" s="35"/>
    </row>
    <row r="262" spans="1:17" ht="15" customHeight="1" x14ac:dyDescent="0.3">
      <c r="A262" s="1" t="s">
        <v>417</v>
      </c>
      <c r="B262" s="6">
        <v>44255</v>
      </c>
      <c r="C262" s="62">
        <f t="shared" si="9"/>
        <v>2021</v>
      </c>
      <c r="D262" s="1" t="s">
        <v>101</v>
      </c>
      <c r="E262" s="43" t="s">
        <v>3245</v>
      </c>
      <c r="F262" s="2" t="s">
        <v>412</v>
      </c>
      <c r="G262" s="1">
        <v>29</v>
      </c>
      <c r="H262" s="1"/>
      <c r="I262" s="1" t="s">
        <v>423</v>
      </c>
      <c r="J262" s="1">
        <v>36.700000000000003</v>
      </c>
      <c r="K262" s="1">
        <v>6.4</v>
      </c>
      <c r="L262" s="1"/>
      <c r="M262" s="1">
        <v>43.1</v>
      </c>
      <c r="N262" s="34"/>
      <c r="O262" s="34"/>
      <c r="P262" s="26"/>
      <c r="Q262" s="35"/>
    </row>
    <row r="263" spans="1:17" ht="15" customHeight="1" x14ac:dyDescent="0.3">
      <c r="A263" s="1" t="s">
        <v>417</v>
      </c>
      <c r="B263" s="6">
        <v>44255</v>
      </c>
      <c r="C263" s="62">
        <f t="shared" si="9"/>
        <v>2021</v>
      </c>
      <c r="D263" s="1" t="s">
        <v>101</v>
      </c>
      <c r="E263" s="43" t="s">
        <v>3246</v>
      </c>
      <c r="F263" s="2" t="s">
        <v>412</v>
      </c>
      <c r="G263" s="1">
        <v>30</v>
      </c>
      <c r="H263" s="1"/>
      <c r="I263" s="1" t="s">
        <v>423</v>
      </c>
      <c r="J263" s="1">
        <v>53.4</v>
      </c>
      <c r="K263" s="1">
        <v>6.4</v>
      </c>
      <c r="L263" s="1"/>
      <c r="M263" s="1">
        <v>59.8</v>
      </c>
      <c r="N263" s="34"/>
      <c r="O263" s="34"/>
      <c r="P263" s="26"/>
      <c r="Q263" s="35"/>
    </row>
    <row r="264" spans="1:17" ht="15" customHeight="1" x14ac:dyDescent="0.3">
      <c r="A264" s="1" t="s">
        <v>417</v>
      </c>
      <c r="B264" s="6">
        <v>44255</v>
      </c>
      <c r="C264" s="62">
        <f t="shared" si="9"/>
        <v>2021</v>
      </c>
      <c r="D264" s="1" t="s">
        <v>101</v>
      </c>
      <c r="E264" s="43" t="s">
        <v>3247</v>
      </c>
      <c r="F264" s="2" t="s">
        <v>412</v>
      </c>
      <c r="G264" s="1">
        <v>31</v>
      </c>
      <c r="H264" s="1"/>
      <c r="I264" s="1" t="s">
        <v>423</v>
      </c>
      <c r="J264" s="1">
        <v>53.9</v>
      </c>
      <c r="K264" s="1">
        <v>6.4</v>
      </c>
      <c r="L264" s="1"/>
      <c r="M264" s="1">
        <v>60.3</v>
      </c>
      <c r="N264" s="34"/>
      <c r="O264" s="34"/>
      <c r="P264" s="26"/>
      <c r="Q264" s="35"/>
    </row>
    <row r="265" spans="1:17" ht="15" customHeight="1" x14ac:dyDescent="0.3">
      <c r="A265" s="1" t="s">
        <v>417</v>
      </c>
      <c r="B265" s="6">
        <v>44255</v>
      </c>
      <c r="C265" s="62">
        <f t="shared" si="9"/>
        <v>2021</v>
      </c>
      <c r="D265" s="1" t="s">
        <v>101</v>
      </c>
      <c r="E265" s="43" t="s">
        <v>3248</v>
      </c>
      <c r="F265" s="2" t="s">
        <v>412</v>
      </c>
      <c r="G265" s="1">
        <v>32</v>
      </c>
      <c r="H265" s="1"/>
      <c r="I265" s="1" t="s">
        <v>423</v>
      </c>
      <c r="J265" s="1">
        <v>36.799999999999997</v>
      </c>
      <c r="K265" s="1">
        <v>6.4</v>
      </c>
      <c r="L265" s="1"/>
      <c r="M265" s="1">
        <v>43.199999999999996</v>
      </c>
      <c r="N265" s="34"/>
      <c r="O265" s="34"/>
      <c r="P265" s="26"/>
      <c r="Q265" s="35"/>
    </row>
    <row r="266" spans="1:17" ht="15" customHeight="1" x14ac:dyDescent="0.3">
      <c r="A266" s="1" t="s">
        <v>417</v>
      </c>
      <c r="B266" s="6">
        <v>44255</v>
      </c>
      <c r="C266" s="62">
        <f t="shared" ref="C266:C297" si="10">YEAR(B266)</f>
        <v>2021</v>
      </c>
      <c r="D266" s="1" t="s">
        <v>101</v>
      </c>
      <c r="E266" s="43" t="s">
        <v>3249</v>
      </c>
      <c r="F266" s="2" t="s">
        <v>412</v>
      </c>
      <c r="G266" s="1">
        <v>33</v>
      </c>
      <c r="H266" s="1"/>
      <c r="I266" s="1" t="s">
        <v>423</v>
      </c>
      <c r="J266" s="1">
        <v>36.6</v>
      </c>
      <c r="K266" s="1">
        <v>6.4</v>
      </c>
      <c r="L266" s="1"/>
      <c r="M266" s="1">
        <v>43</v>
      </c>
      <c r="N266" s="34"/>
      <c r="O266" s="34"/>
      <c r="P266" s="26"/>
      <c r="Q266" s="35"/>
    </row>
    <row r="267" spans="1:17" ht="15" customHeight="1" x14ac:dyDescent="0.3">
      <c r="A267" s="1" t="s">
        <v>417</v>
      </c>
      <c r="B267" s="6">
        <v>44255</v>
      </c>
      <c r="C267" s="62">
        <f t="shared" si="10"/>
        <v>2021</v>
      </c>
      <c r="D267" s="1" t="s">
        <v>101</v>
      </c>
      <c r="E267" s="43" t="s">
        <v>3250</v>
      </c>
      <c r="F267" s="2" t="s">
        <v>412</v>
      </c>
      <c r="G267" s="1">
        <v>34</v>
      </c>
      <c r="H267" s="1"/>
      <c r="I267" s="1" t="s">
        <v>423</v>
      </c>
      <c r="J267" s="1">
        <v>53.3</v>
      </c>
      <c r="K267" s="1">
        <v>6.4</v>
      </c>
      <c r="L267" s="1"/>
      <c r="M267" s="1">
        <v>59.699999999999996</v>
      </c>
      <c r="N267" s="34"/>
      <c r="O267" s="34"/>
      <c r="P267" s="26"/>
      <c r="Q267" s="35"/>
    </row>
    <row r="268" spans="1:17" ht="15" customHeight="1" x14ac:dyDescent="0.3">
      <c r="A268" s="1" t="s">
        <v>417</v>
      </c>
      <c r="B268" s="6">
        <v>44255</v>
      </c>
      <c r="C268" s="62">
        <f t="shared" si="10"/>
        <v>2021</v>
      </c>
      <c r="D268" s="1" t="s">
        <v>101</v>
      </c>
      <c r="E268" s="43" t="s">
        <v>3251</v>
      </c>
      <c r="F268" s="2" t="s">
        <v>412</v>
      </c>
      <c r="G268" s="1">
        <v>35</v>
      </c>
      <c r="H268" s="1"/>
      <c r="I268" s="1" t="s">
        <v>423</v>
      </c>
      <c r="J268" s="1">
        <v>53.8</v>
      </c>
      <c r="K268" s="1">
        <v>6.4</v>
      </c>
      <c r="L268" s="1"/>
      <c r="M268" s="1">
        <v>60.199999999999996</v>
      </c>
      <c r="N268" s="34"/>
      <c r="O268" s="34"/>
      <c r="P268" s="26"/>
      <c r="Q268" s="35"/>
    </row>
    <row r="269" spans="1:17" ht="15" customHeight="1" x14ac:dyDescent="0.3">
      <c r="A269" s="1" t="s">
        <v>417</v>
      </c>
      <c r="B269" s="6">
        <v>44255</v>
      </c>
      <c r="C269" s="62">
        <f t="shared" si="10"/>
        <v>2021</v>
      </c>
      <c r="D269" s="1" t="s">
        <v>101</v>
      </c>
      <c r="E269" s="43" t="s">
        <v>3252</v>
      </c>
      <c r="F269" s="2" t="s">
        <v>412</v>
      </c>
      <c r="G269" s="1">
        <v>36</v>
      </c>
      <c r="H269" s="1"/>
      <c r="I269" s="1" t="s">
        <v>423</v>
      </c>
      <c r="J269" s="1">
        <v>36.700000000000003</v>
      </c>
      <c r="K269" s="1">
        <v>6.4</v>
      </c>
      <c r="L269" s="1"/>
      <c r="M269" s="1">
        <v>43.1</v>
      </c>
      <c r="N269" s="34"/>
      <c r="O269" s="34"/>
      <c r="P269" s="26"/>
      <c r="Q269" s="35"/>
    </row>
    <row r="270" spans="1:17" ht="15" customHeight="1" x14ac:dyDescent="0.3">
      <c r="A270" s="1" t="s">
        <v>417</v>
      </c>
      <c r="B270" s="6">
        <v>44255</v>
      </c>
      <c r="C270" s="62">
        <f t="shared" si="10"/>
        <v>2021</v>
      </c>
      <c r="D270" s="1" t="s">
        <v>101</v>
      </c>
      <c r="E270" s="43" t="s">
        <v>3253</v>
      </c>
      <c r="F270" s="2" t="s">
        <v>412</v>
      </c>
      <c r="G270" s="1">
        <v>37</v>
      </c>
      <c r="H270" s="1"/>
      <c r="I270" s="1" t="s">
        <v>423</v>
      </c>
      <c r="J270" s="1">
        <v>36.5</v>
      </c>
      <c r="K270" s="1">
        <v>6.4</v>
      </c>
      <c r="L270" s="1"/>
      <c r="M270" s="1">
        <v>42.9</v>
      </c>
      <c r="N270" s="34"/>
      <c r="O270" s="34"/>
      <c r="P270" s="26"/>
      <c r="Q270" s="35"/>
    </row>
    <row r="271" spans="1:17" ht="15" customHeight="1" x14ac:dyDescent="0.3">
      <c r="A271" s="1" t="s">
        <v>417</v>
      </c>
      <c r="B271" s="6">
        <v>44255</v>
      </c>
      <c r="C271" s="62">
        <f t="shared" si="10"/>
        <v>2021</v>
      </c>
      <c r="D271" s="1" t="s">
        <v>101</v>
      </c>
      <c r="E271" s="43" t="s">
        <v>3254</v>
      </c>
      <c r="F271" s="2" t="s">
        <v>412</v>
      </c>
      <c r="G271" s="1">
        <v>38</v>
      </c>
      <c r="H271" s="1"/>
      <c r="I271" s="1" t="s">
        <v>423</v>
      </c>
      <c r="J271" s="1">
        <v>53.2</v>
      </c>
      <c r="K271" s="1">
        <v>6.4</v>
      </c>
      <c r="L271" s="1"/>
      <c r="M271" s="1">
        <v>59.6</v>
      </c>
      <c r="N271" s="34"/>
      <c r="O271" s="34"/>
      <c r="P271" s="26"/>
      <c r="Q271" s="35"/>
    </row>
    <row r="272" spans="1:17" ht="15" customHeight="1" x14ac:dyDescent="0.3">
      <c r="A272" s="1" t="s">
        <v>417</v>
      </c>
      <c r="B272" s="6">
        <v>44255</v>
      </c>
      <c r="C272" s="62">
        <f t="shared" si="10"/>
        <v>2021</v>
      </c>
      <c r="D272" s="1" t="s">
        <v>101</v>
      </c>
      <c r="E272" s="43" t="s">
        <v>3255</v>
      </c>
      <c r="F272" s="2" t="s">
        <v>412</v>
      </c>
      <c r="G272" s="1">
        <v>39</v>
      </c>
      <c r="H272" s="1"/>
      <c r="I272" s="1" t="s">
        <v>423</v>
      </c>
      <c r="J272" s="1">
        <v>53.7</v>
      </c>
      <c r="K272" s="1">
        <v>6.4</v>
      </c>
      <c r="L272" s="1"/>
      <c r="M272" s="1">
        <v>60.1</v>
      </c>
      <c r="N272" s="34"/>
      <c r="O272" s="34"/>
      <c r="P272" s="26"/>
      <c r="Q272" s="35"/>
    </row>
    <row r="273" spans="1:17" ht="15" customHeight="1" x14ac:dyDescent="0.3">
      <c r="A273" s="1" t="s">
        <v>417</v>
      </c>
      <c r="B273" s="6">
        <v>44255</v>
      </c>
      <c r="C273" s="62">
        <f t="shared" si="10"/>
        <v>2021</v>
      </c>
      <c r="D273" s="1" t="s">
        <v>101</v>
      </c>
      <c r="E273" s="43" t="s">
        <v>3256</v>
      </c>
      <c r="F273" s="2" t="s">
        <v>412</v>
      </c>
      <c r="G273" s="1">
        <v>40</v>
      </c>
      <c r="H273" s="1"/>
      <c r="I273" s="1" t="s">
        <v>423</v>
      </c>
      <c r="J273" s="1">
        <v>36.6</v>
      </c>
      <c r="K273" s="1">
        <v>6.4</v>
      </c>
      <c r="L273" s="1"/>
      <c r="M273" s="1">
        <v>43</v>
      </c>
      <c r="N273" s="34"/>
      <c r="O273" s="34"/>
      <c r="P273" s="26"/>
      <c r="Q273" s="35"/>
    </row>
    <row r="274" spans="1:17" ht="15" customHeight="1" x14ac:dyDescent="0.3">
      <c r="A274" s="1" t="s">
        <v>417</v>
      </c>
      <c r="B274" s="6">
        <v>44255</v>
      </c>
      <c r="C274" s="62">
        <f t="shared" si="10"/>
        <v>2021</v>
      </c>
      <c r="D274" s="1" t="s">
        <v>101</v>
      </c>
      <c r="E274" s="43" t="s">
        <v>3257</v>
      </c>
      <c r="F274" s="2" t="s">
        <v>412</v>
      </c>
      <c r="G274" s="1">
        <v>41</v>
      </c>
      <c r="H274" s="1"/>
      <c r="I274" s="1" t="s">
        <v>423</v>
      </c>
      <c r="J274" s="1">
        <v>36.299999999999997</v>
      </c>
      <c r="K274" s="1">
        <v>6.4</v>
      </c>
      <c r="L274" s="1"/>
      <c r="M274" s="1">
        <v>42.699999999999996</v>
      </c>
      <c r="N274" s="34"/>
      <c r="O274" s="34"/>
      <c r="P274" s="26"/>
      <c r="Q274" s="35"/>
    </row>
    <row r="275" spans="1:17" ht="15" customHeight="1" x14ac:dyDescent="0.3">
      <c r="A275" s="1" t="s">
        <v>417</v>
      </c>
      <c r="B275" s="6">
        <v>44255</v>
      </c>
      <c r="C275" s="62">
        <f t="shared" si="10"/>
        <v>2021</v>
      </c>
      <c r="D275" s="1" t="s">
        <v>101</v>
      </c>
      <c r="E275" s="43" t="s">
        <v>3258</v>
      </c>
      <c r="F275" s="2" t="s">
        <v>412</v>
      </c>
      <c r="G275" s="1">
        <v>42</v>
      </c>
      <c r="H275" s="1"/>
      <c r="I275" s="1" t="s">
        <v>423</v>
      </c>
      <c r="J275" s="1">
        <v>53.1</v>
      </c>
      <c r="K275" s="1">
        <v>6.4</v>
      </c>
      <c r="L275" s="1"/>
      <c r="M275" s="1">
        <v>59.5</v>
      </c>
      <c r="N275" s="34"/>
      <c r="O275" s="34"/>
      <c r="P275" s="26"/>
      <c r="Q275" s="35"/>
    </row>
    <row r="276" spans="1:17" ht="15" customHeight="1" x14ac:dyDescent="0.3">
      <c r="A276" s="1" t="s">
        <v>417</v>
      </c>
      <c r="B276" s="6">
        <v>44255</v>
      </c>
      <c r="C276" s="62">
        <f t="shared" si="10"/>
        <v>2021</v>
      </c>
      <c r="D276" s="1" t="s">
        <v>101</v>
      </c>
      <c r="E276" s="43" t="s">
        <v>3259</v>
      </c>
      <c r="F276" s="2" t="s">
        <v>412</v>
      </c>
      <c r="G276" s="1">
        <v>43</v>
      </c>
      <c r="H276" s="1"/>
      <c r="I276" s="1" t="s">
        <v>423</v>
      </c>
      <c r="J276" s="1">
        <v>53.6</v>
      </c>
      <c r="K276" s="1">
        <v>6.4</v>
      </c>
      <c r="L276" s="1"/>
      <c r="M276" s="1">
        <v>60</v>
      </c>
      <c r="N276" s="34"/>
      <c r="O276" s="34"/>
      <c r="P276" s="26"/>
      <c r="Q276" s="35"/>
    </row>
    <row r="277" spans="1:17" ht="15" customHeight="1" x14ac:dyDescent="0.3">
      <c r="A277" s="1" t="s">
        <v>417</v>
      </c>
      <c r="B277" s="6">
        <v>44255</v>
      </c>
      <c r="C277" s="62">
        <f t="shared" si="10"/>
        <v>2021</v>
      </c>
      <c r="D277" s="1" t="s">
        <v>101</v>
      </c>
      <c r="E277" s="43" t="s">
        <v>3260</v>
      </c>
      <c r="F277" s="2" t="s">
        <v>412</v>
      </c>
      <c r="G277" s="1">
        <v>44</v>
      </c>
      <c r="H277" s="1"/>
      <c r="I277" s="1" t="s">
        <v>423</v>
      </c>
      <c r="J277" s="1">
        <v>36.5</v>
      </c>
      <c r="K277" s="1">
        <v>6.4</v>
      </c>
      <c r="L277" s="1"/>
      <c r="M277" s="1">
        <v>42.9</v>
      </c>
      <c r="N277" s="34"/>
      <c r="O277" s="34"/>
      <c r="P277" s="26"/>
      <c r="Q277" s="35"/>
    </row>
    <row r="278" spans="1:17" ht="15" customHeight="1" x14ac:dyDescent="0.3">
      <c r="A278" s="1" t="s">
        <v>417</v>
      </c>
      <c r="B278" s="6">
        <v>44255</v>
      </c>
      <c r="C278" s="62">
        <f t="shared" si="10"/>
        <v>2021</v>
      </c>
      <c r="D278" s="1" t="s">
        <v>101</v>
      </c>
      <c r="E278" s="43" t="s">
        <v>3261</v>
      </c>
      <c r="F278" s="2" t="s">
        <v>412</v>
      </c>
      <c r="G278" s="1">
        <v>45</v>
      </c>
      <c r="H278" s="1"/>
      <c r="I278" s="1" t="s">
        <v>423</v>
      </c>
      <c r="J278" s="1">
        <v>36.200000000000003</v>
      </c>
      <c r="K278" s="1">
        <v>6.4</v>
      </c>
      <c r="L278" s="1"/>
      <c r="M278" s="1">
        <v>42.6</v>
      </c>
      <c r="N278" s="34"/>
      <c r="O278" s="34"/>
      <c r="P278" s="26"/>
      <c r="Q278" s="35"/>
    </row>
    <row r="279" spans="1:17" ht="15" customHeight="1" x14ac:dyDescent="0.3">
      <c r="A279" s="1" t="s">
        <v>417</v>
      </c>
      <c r="B279" s="6">
        <v>44255</v>
      </c>
      <c r="C279" s="62">
        <f t="shared" si="10"/>
        <v>2021</v>
      </c>
      <c r="D279" s="1" t="s">
        <v>101</v>
      </c>
      <c r="E279" s="43" t="s">
        <v>3262</v>
      </c>
      <c r="F279" s="2" t="s">
        <v>412</v>
      </c>
      <c r="G279" s="1">
        <v>46</v>
      </c>
      <c r="H279" s="1"/>
      <c r="I279" s="1" t="s">
        <v>423</v>
      </c>
      <c r="J279" s="1">
        <v>53</v>
      </c>
      <c r="K279" s="1">
        <v>6.4</v>
      </c>
      <c r="L279" s="1"/>
      <c r="M279" s="1">
        <v>59.4</v>
      </c>
      <c r="N279" s="34"/>
      <c r="O279" s="34"/>
      <c r="P279" s="26"/>
      <c r="Q279" s="35"/>
    </row>
    <row r="280" spans="1:17" ht="15" customHeight="1" x14ac:dyDescent="0.3">
      <c r="A280" s="1" t="s">
        <v>417</v>
      </c>
      <c r="B280" s="6">
        <v>44255</v>
      </c>
      <c r="C280" s="62">
        <f t="shared" si="10"/>
        <v>2021</v>
      </c>
      <c r="D280" s="1" t="s">
        <v>101</v>
      </c>
      <c r="E280" s="43" t="s">
        <v>3263</v>
      </c>
      <c r="F280" s="2" t="s">
        <v>412</v>
      </c>
      <c r="G280" s="1">
        <v>47</v>
      </c>
      <c r="H280" s="1"/>
      <c r="I280" s="1" t="s">
        <v>423</v>
      </c>
      <c r="J280" s="1">
        <v>53.4</v>
      </c>
      <c r="K280" s="1">
        <v>6.4</v>
      </c>
      <c r="L280" s="1"/>
      <c r="M280" s="1">
        <v>59.8</v>
      </c>
      <c r="N280" s="34"/>
      <c r="O280" s="34"/>
      <c r="P280" s="26"/>
      <c r="Q280" s="35"/>
    </row>
    <row r="281" spans="1:17" ht="15" customHeight="1" x14ac:dyDescent="0.3">
      <c r="A281" s="1" t="s">
        <v>417</v>
      </c>
      <c r="B281" s="6">
        <v>44255</v>
      </c>
      <c r="C281" s="62">
        <f t="shared" si="10"/>
        <v>2021</v>
      </c>
      <c r="D281" s="1" t="s">
        <v>101</v>
      </c>
      <c r="E281" s="43" t="s">
        <v>3264</v>
      </c>
      <c r="F281" s="2" t="s">
        <v>412</v>
      </c>
      <c r="G281" s="1">
        <v>48</v>
      </c>
      <c r="H281" s="1"/>
      <c r="I281" s="1" t="s">
        <v>423</v>
      </c>
      <c r="J281" s="1">
        <v>36.299999999999997</v>
      </c>
      <c r="K281" s="1">
        <v>6.4</v>
      </c>
      <c r="L281" s="1"/>
      <c r="M281" s="1">
        <v>42.699999999999996</v>
      </c>
      <c r="N281" s="34"/>
      <c r="O281" s="34"/>
      <c r="P281" s="26"/>
      <c r="Q281" s="35"/>
    </row>
    <row r="282" spans="1:17" ht="15" customHeight="1" x14ac:dyDescent="0.3">
      <c r="A282" s="1" t="s">
        <v>417</v>
      </c>
      <c r="B282" s="6">
        <v>44255</v>
      </c>
      <c r="C282" s="62">
        <f t="shared" si="10"/>
        <v>2021</v>
      </c>
      <c r="D282" s="1" t="s">
        <v>101</v>
      </c>
      <c r="E282" s="43" t="s">
        <v>3265</v>
      </c>
      <c r="F282" s="2" t="s">
        <v>412</v>
      </c>
      <c r="G282" s="1">
        <v>49</v>
      </c>
      <c r="H282" s="1"/>
      <c r="I282" s="1" t="s">
        <v>423</v>
      </c>
      <c r="J282" s="1">
        <v>36.1</v>
      </c>
      <c r="K282" s="1">
        <v>6.4</v>
      </c>
      <c r="L282" s="1"/>
      <c r="M282" s="1">
        <v>42.5</v>
      </c>
      <c r="N282" s="34"/>
      <c r="O282" s="34"/>
      <c r="P282" s="26"/>
      <c r="Q282" s="35"/>
    </row>
    <row r="283" spans="1:17" ht="15" customHeight="1" x14ac:dyDescent="0.3">
      <c r="A283" s="1" t="s">
        <v>417</v>
      </c>
      <c r="B283" s="6">
        <v>44255</v>
      </c>
      <c r="C283" s="62">
        <f t="shared" si="10"/>
        <v>2021</v>
      </c>
      <c r="D283" s="1" t="s">
        <v>101</v>
      </c>
      <c r="E283" s="43" t="s">
        <v>3266</v>
      </c>
      <c r="F283" s="2" t="s">
        <v>412</v>
      </c>
      <c r="G283" s="1">
        <v>50</v>
      </c>
      <c r="H283" s="1"/>
      <c r="I283" s="1" t="s">
        <v>423</v>
      </c>
      <c r="J283" s="1">
        <v>70.8</v>
      </c>
      <c r="K283" s="1">
        <v>6.4</v>
      </c>
      <c r="L283" s="1"/>
      <c r="M283" s="1">
        <v>77.2</v>
      </c>
      <c r="N283" s="34"/>
      <c r="O283" s="34"/>
      <c r="P283" s="26"/>
      <c r="Q283" s="35"/>
    </row>
    <row r="284" spans="1:17" ht="15" customHeight="1" x14ac:dyDescent="0.3">
      <c r="A284" s="1" t="s">
        <v>417</v>
      </c>
      <c r="B284" s="6">
        <v>44255</v>
      </c>
      <c r="C284" s="62">
        <f t="shared" si="10"/>
        <v>2021</v>
      </c>
      <c r="D284" s="1" t="s">
        <v>101</v>
      </c>
      <c r="E284" s="43" t="s">
        <v>3267</v>
      </c>
      <c r="F284" s="2" t="s">
        <v>412</v>
      </c>
      <c r="G284" s="1">
        <v>51</v>
      </c>
      <c r="H284" s="1"/>
      <c r="I284" s="1" t="s">
        <v>423</v>
      </c>
      <c r="J284" s="1">
        <v>35.299999999999997</v>
      </c>
      <c r="K284" s="1">
        <v>6.4</v>
      </c>
      <c r="L284" s="1"/>
      <c r="M284" s="1">
        <v>41.699999999999996</v>
      </c>
      <c r="N284" s="34"/>
      <c r="O284" s="34"/>
      <c r="P284" s="26"/>
      <c r="Q284" s="35"/>
    </row>
    <row r="285" spans="1:17" ht="15" customHeight="1" x14ac:dyDescent="0.3">
      <c r="A285" s="1" t="s">
        <v>417</v>
      </c>
      <c r="B285" s="6">
        <v>44255</v>
      </c>
      <c r="C285" s="62">
        <f t="shared" si="10"/>
        <v>2021</v>
      </c>
      <c r="D285" s="1" t="s">
        <v>101</v>
      </c>
      <c r="E285" s="43" t="s">
        <v>3268</v>
      </c>
      <c r="F285" s="2" t="s">
        <v>412</v>
      </c>
      <c r="G285" s="1">
        <v>52</v>
      </c>
      <c r="H285" s="1"/>
      <c r="I285" s="1" t="s">
        <v>423</v>
      </c>
      <c r="J285" s="1">
        <v>36.200000000000003</v>
      </c>
      <c r="K285" s="1">
        <v>6.4</v>
      </c>
      <c r="L285" s="1"/>
      <c r="M285" s="1">
        <v>42.6</v>
      </c>
      <c r="N285" s="34"/>
      <c r="O285" s="34"/>
      <c r="P285" s="26"/>
      <c r="Q285" s="35"/>
    </row>
    <row r="286" spans="1:17" ht="15" customHeight="1" x14ac:dyDescent="0.3">
      <c r="A286" s="1" t="s">
        <v>417</v>
      </c>
      <c r="B286" s="6">
        <v>44255</v>
      </c>
      <c r="C286" s="62">
        <f t="shared" si="10"/>
        <v>2021</v>
      </c>
      <c r="D286" s="1" t="s">
        <v>101</v>
      </c>
      <c r="E286" s="43" t="s">
        <v>3269</v>
      </c>
      <c r="F286" s="2" t="s">
        <v>412</v>
      </c>
      <c r="G286" s="1">
        <v>53</v>
      </c>
      <c r="H286" s="1"/>
      <c r="I286" s="1" t="s">
        <v>423</v>
      </c>
      <c r="J286" s="1">
        <v>36.200000000000003</v>
      </c>
      <c r="K286" s="1">
        <v>6.4</v>
      </c>
      <c r="L286" s="1"/>
      <c r="M286" s="1">
        <v>42.6</v>
      </c>
      <c r="N286" s="34"/>
      <c r="O286" s="34"/>
      <c r="P286" s="26"/>
      <c r="Q286" s="35"/>
    </row>
    <row r="287" spans="1:17" ht="15" customHeight="1" x14ac:dyDescent="0.3">
      <c r="A287" s="1" t="s">
        <v>417</v>
      </c>
      <c r="B287" s="6">
        <v>44255</v>
      </c>
      <c r="C287" s="62">
        <f t="shared" si="10"/>
        <v>2021</v>
      </c>
      <c r="D287" s="1" t="s">
        <v>101</v>
      </c>
      <c r="E287" s="43" t="s">
        <v>3270</v>
      </c>
      <c r="F287" s="2" t="s">
        <v>412</v>
      </c>
      <c r="G287" s="1">
        <v>54</v>
      </c>
      <c r="H287" s="1"/>
      <c r="I287" s="1" t="s">
        <v>423</v>
      </c>
      <c r="J287" s="1">
        <v>41.6</v>
      </c>
      <c r="K287" s="1">
        <v>9.9</v>
      </c>
      <c r="L287" s="1"/>
      <c r="M287" s="1">
        <v>51.5</v>
      </c>
      <c r="N287" s="34"/>
      <c r="O287" s="34"/>
      <c r="P287" s="26"/>
      <c r="Q287" s="35"/>
    </row>
    <row r="288" spans="1:17" ht="15" customHeight="1" x14ac:dyDescent="0.3">
      <c r="A288" s="1" t="s">
        <v>417</v>
      </c>
      <c r="B288" s="6">
        <v>44255</v>
      </c>
      <c r="C288" s="62">
        <f t="shared" si="10"/>
        <v>2021</v>
      </c>
      <c r="D288" s="1" t="s">
        <v>101</v>
      </c>
      <c r="E288" s="43" t="s">
        <v>3271</v>
      </c>
      <c r="F288" s="2" t="s">
        <v>412</v>
      </c>
      <c r="G288" s="1">
        <v>55</v>
      </c>
      <c r="H288" s="1"/>
      <c r="I288" s="1" t="s">
        <v>423</v>
      </c>
      <c r="J288" s="1">
        <v>42</v>
      </c>
      <c r="K288" s="1">
        <v>10</v>
      </c>
      <c r="L288" s="1"/>
      <c r="M288" s="1">
        <v>52</v>
      </c>
      <c r="N288" s="34"/>
      <c r="O288" s="34"/>
      <c r="P288" s="26"/>
      <c r="Q288" s="35"/>
    </row>
    <row r="289" spans="1:17" ht="15" customHeight="1" x14ac:dyDescent="0.3">
      <c r="A289" s="1" t="s">
        <v>417</v>
      </c>
      <c r="B289" s="6">
        <v>44255</v>
      </c>
      <c r="C289" s="62">
        <f t="shared" si="10"/>
        <v>2021</v>
      </c>
      <c r="D289" s="1" t="s">
        <v>101</v>
      </c>
      <c r="E289" s="43" t="s">
        <v>3272</v>
      </c>
      <c r="F289" s="2" t="s">
        <v>412</v>
      </c>
      <c r="G289" s="1">
        <v>56</v>
      </c>
      <c r="H289" s="1"/>
      <c r="I289" s="1" t="s">
        <v>423</v>
      </c>
      <c r="J289" s="1">
        <v>36.299999999999997</v>
      </c>
      <c r="K289" s="1">
        <v>6.4</v>
      </c>
      <c r="L289" s="1"/>
      <c r="M289" s="1">
        <v>42.699999999999996</v>
      </c>
      <c r="N289" s="34"/>
      <c r="O289" s="34"/>
      <c r="P289" s="26"/>
      <c r="Q289" s="35"/>
    </row>
    <row r="290" spans="1:17" ht="15" customHeight="1" x14ac:dyDescent="0.3">
      <c r="A290" s="1" t="s">
        <v>417</v>
      </c>
      <c r="B290" s="6">
        <v>44255</v>
      </c>
      <c r="C290" s="62">
        <f t="shared" si="10"/>
        <v>2021</v>
      </c>
      <c r="D290" s="1" t="s">
        <v>101</v>
      </c>
      <c r="E290" s="43" t="s">
        <v>1582</v>
      </c>
      <c r="F290" s="2" t="s">
        <v>421</v>
      </c>
      <c r="G290" s="1">
        <v>1</v>
      </c>
      <c r="H290" s="1"/>
      <c r="I290" s="1" t="s">
        <v>423</v>
      </c>
      <c r="J290" s="1">
        <v>99.6</v>
      </c>
      <c r="K290" s="1">
        <v>0</v>
      </c>
      <c r="L290" s="1"/>
      <c r="M290" s="1">
        <v>99.6</v>
      </c>
      <c r="N290" s="34"/>
      <c r="O290" s="34"/>
      <c r="P290" s="26"/>
      <c r="Q290" s="35"/>
    </row>
    <row r="291" spans="1:17" ht="15" customHeight="1" x14ac:dyDescent="0.3">
      <c r="A291" s="1" t="s">
        <v>417</v>
      </c>
      <c r="B291" s="6">
        <v>44561</v>
      </c>
      <c r="C291" s="62">
        <f t="shared" si="10"/>
        <v>2021</v>
      </c>
      <c r="D291" s="1" t="s">
        <v>101</v>
      </c>
      <c r="E291" s="43" t="s">
        <v>3273</v>
      </c>
      <c r="F291" s="2" t="s">
        <v>413</v>
      </c>
      <c r="G291" s="1" t="s">
        <v>3274</v>
      </c>
      <c r="H291" s="1"/>
      <c r="I291" s="1" t="s">
        <v>423</v>
      </c>
      <c r="J291" s="1">
        <v>14.9</v>
      </c>
      <c r="K291" s="1"/>
      <c r="L291" s="1"/>
      <c r="M291" s="1">
        <v>14.9</v>
      </c>
      <c r="N291" s="34"/>
      <c r="O291" s="34"/>
      <c r="P291" s="26"/>
      <c r="Q291" s="35"/>
    </row>
    <row r="292" spans="1:17" ht="15" customHeight="1" x14ac:dyDescent="0.3">
      <c r="A292" s="1" t="s">
        <v>417</v>
      </c>
      <c r="B292" s="6">
        <v>44561</v>
      </c>
      <c r="C292" s="62">
        <f t="shared" si="10"/>
        <v>2021</v>
      </c>
      <c r="D292" s="1" t="s">
        <v>101</v>
      </c>
      <c r="E292" s="43" t="s">
        <v>3275</v>
      </c>
      <c r="F292" s="2" t="s">
        <v>413</v>
      </c>
      <c r="G292" s="1" t="s">
        <v>3276</v>
      </c>
      <c r="H292" s="1"/>
      <c r="I292" s="1" t="s">
        <v>423</v>
      </c>
      <c r="J292" s="1">
        <v>14.9</v>
      </c>
      <c r="K292" s="1"/>
      <c r="L292" s="1"/>
      <c r="M292" s="1">
        <v>14.9</v>
      </c>
      <c r="N292" s="34"/>
      <c r="O292" s="34"/>
      <c r="P292" s="26"/>
      <c r="Q292" s="35"/>
    </row>
    <row r="293" spans="1:17" ht="15" customHeight="1" x14ac:dyDescent="0.3">
      <c r="A293" s="1" t="s">
        <v>417</v>
      </c>
      <c r="B293" s="6">
        <v>44561</v>
      </c>
      <c r="C293" s="62">
        <f t="shared" si="10"/>
        <v>2021</v>
      </c>
      <c r="D293" s="1" t="s">
        <v>101</v>
      </c>
      <c r="E293" s="43" t="s">
        <v>3277</v>
      </c>
      <c r="F293" s="2" t="s">
        <v>413</v>
      </c>
      <c r="G293" s="1" t="s">
        <v>3278</v>
      </c>
      <c r="H293" s="1"/>
      <c r="I293" s="1" t="s">
        <v>423</v>
      </c>
      <c r="J293" s="1">
        <v>14.9</v>
      </c>
      <c r="K293" s="1"/>
      <c r="L293" s="1"/>
      <c r="M293" s="1">
        <v>14.9</v>
      </c>
      <c r="N293" s="34"/>
      <c r="O293" s="34"/>
      <c r="P293" s="26"/>
      <c r="Q293" s="35"/>
    </row>
    <row r="294" spans="1:17" ht="15" customHeight="1" x14ac:dyDescent="0.3">
      <c r="A294" s="1" t="s">
        <v>417</v>
      </c>
      <c r="B294" s="6">
        <v>44561</v>
      </c>
      <c r="C294" s="62">
        <f t="shared" si="10"/>
        <v>2021</v>
      </c>
      <c r="D294" s="1" t="s">
        <v>101</v>
      </c>
      <c r="E294" s="43" t="s">
        <v>3279</v>
      </c>
      <c r="F294" s="2" t="s">
        <v>413</v>
      </c>
      <c r="G294" s="1" t="s">
        <v>3280</v>
      </c>
      <c r="H294" s="1"/>
      <c r="I294" s="1" t="s">
        <v>423</v>
      </c>
      <c r="J294" s="1">
        <v>14.9</v>
      </c>
      <c r="K294" s="1"/>
      <c r="L294" s="1"/>
      <c r="M294" s="1">
        <v>14.9</v>
      </c>
      <c r="N294" s="34"/>
      <c r="O294" s="34"/>
      <c r="P294" s="26"/>
      <c r="Q294" s="35"/>
    </row>
    <row r="295" spans="1:17" ht="15" customHeight="1" x14ac:dyDescent="0.3">
      <c r="A295" s="1" t="s">
        <v>417</v>
      </c>
      <c r="B295" s="6">
        <v>44561</v>
      </c>
      <c r="C295" s="62">
        <f t="shared" si="10"/>
        <v>2021</v>
      </c>
      <c r="D295" s="1" t="s">
        <v>101</v>
      </c>
      <c r="E295" s="43" t="s">
        <v>3281</v>
      </c>
      <c r="F295" s="2" t="s">
        <v>413</v>
      </c>
      <c r="G295" s="1" t="s">
        <v>3282</v>
      </c>
      <c r="H295" s="1"/>
      <c r="I295" s="1" t="s">
        <v>423</v>
      </c>
      <c r="J295" s="1">
        <v>14.9</v>
      </c>
      <c r="K295" s="1"/>
      <c r="L295" s="1"/>
      <c r="M295" s="1">
        <v>14.9</v>
      </c>
      <c r="N295" s="34"/>
      <c r="O295" s="34"/>
      <c r="P295" s="26"/>
      <c r="Q295" s="35"/>
    </row>
    <row r="296" spans="1:17" ht="15" customHeight="1" x14ac:dyDescent="0.3">
      <c r="A296" s="1" t="s">
        <v>417</v>
      </c>
      <c r="B296" s="6">
        <v>44561</v>
      </c>
      <c r="C296" s="62">
        <f t="shared" si="10"/>
        <v>2021</v>
      </c>
      <c r="D296" s="1" t="s">
        <v>101</v>
      </c>
      <c r="E296" s="43" t="s">
        <v>3283</v>
      </c>
      <c r="F296" s="2" t="s">
        <v>413</v>
      </c>
      <c r="G296" s="1" t="s">
        <v>3284</v>
      </c>
      <c r="H296" s="1"/>
      <c r="I296" s="1" t="s">
        <v>423</v>
      </c>
      <c r="J296" s="1">
        <v>14.9</v>
      </c>
      <c r="K296" s="1"/>
      <c r="L296" s="1"/>
      <c r="M296" s="1">
        <v>14.9</v>
      </c>
      <c r="N296" s="34"/>
      <c r="O296" s="34"/>
      <c r="P296" s="26"/>
      <c r="Q296" s="35"/>
    </row>
    <row r="297" spans="1:17" ht="15" customHeight="1" x14ac:dyDescent="0.3">
      <c r="A297" s="1" t="s">
        <v>417</v>
      </c>
      <c r="B297" s="6">
        <v>44561</v>
      </c>
      <c r="C297" s="62">
        <f t="shared" si="10"/>
        <v>2021</v>
      </c>
      <c r="D297" s="1" t="s">
        <v>101</v>
      </c>
      <c r="E297" s="43" t="s">
        <v>3285</v>
      </c>
      <c r="F297" s="2" t="s">
        <v>413</v>
      </c>
      <c r="G297" s="1" t="s">
        <v>3286</v>
      </c>
      <c r="H297" s="1"/>
      <c r="I297" s="1" t="s">
        <v>423</v>
      </c>
      <c r="J297" s="1">
        <v>14.9</v>
      </c>
      <c r="K297" s="1"/>
      <c r="L297" s="1"/>
      <c r="M297" s="1">
        <v>14.9</v>
      </c>
      <c r="N297" s="34"/>
      <c r="O297" s="34"/>
      <c r="P297" s="26"/>
      <c r="Q297" s="35"/>
    </row>
    <row r="298" spans="1:17" ht="15" customHeight="1" x14ac:dyDescent="0.3">
      <c r="A298" s="1" t="s">
        <v>417</v>
      </c>
      <c r="B298" s="6">
        <v>44561</v>
      </c>
      <c r="C298" s="62">
        <f t="shared" ref="C298:C308" si="11">YEAR(B298)</f>
        <v>2021</v>
      </c>
      <c r="D298" s="1" t="s">
        <v>101</v>
      </c>
      <c r="E298" s="43" t="s">
        <v>3287</v>
      </c>
      <c r="F298" s="2" t="s">
        <v>413</v>
      </c>
      <c r="G298" s="1" t="s">
        <v>3288</v>
      </c>
      <c r="H298" s="1"/>
      <c r="I298" s="1" t="s">
        <v>423</v>
      </c>
      <c r="J298" s="1">
        <v>22</v>
      </c>
      <c r="K298" s="1"/>
      <c r="L298" s="1"/>
      <c r="M298" s="1">
        <v>22</v>
      </c>
      <c r="N298" s="34"/>
      <c r="O298" s="34"/>
      <c r="P298" s="26"/>
      <c r="Q298" s="35"/>
    </row>
    <row r="299" spans="1:17" ht="15" customHeight="1" x14ac:dyDescent="0.3">
      <c r="A299" s="1" t="s">
        <v>417</v>
      </c>
      <c r="B299" s="6">
        <v>44561</v>
      </c>
      <c r="C299" s="62">
        <f t="shared" si="11"/>
        <v>2021</v>
      </c>
      <c r="D299" s="1" t="s">
        <v>101</v>
      </c>
      <c r="E299" s="43" t="s">
        <v>3289</v>
      </c>
      <c r="F299" s="2" t="s">
        <v>413</v>
      </c>
      <c r="G299" s="1" t="s">
        <v>3290</v>
      </c>
      <c r="H299" s="1"/>
      <c r="I299" s="1" t="s">
        <v>423</v>
      </c>
      <c r="J299" s="1">
        <v>14.9</v>
      </c>
      <c r="K299" s="1"/>
      <c r="L299" s="1"/>
      <c r="M299" s="1">
        <v>14.9</v>
      </c>
      <c r="N299" s="34"/>
      <c r="O299" s="34"/>
      <c r="P299" s="26"/>
      <c r="Q299" s="35"/>
    </row>
    <row r="300" spans="1:17" ht="15" customHeight="1" x14ac:dyDescent="0.3">
      <c r="A300" s="1" t="s">
        <v>417</v>
      </c>
      <c r="B300" s="6">
        <v>44561</v>
      </c>
      <c r="C300" s="62">
        <f t="shared" si="11"/>
        <v>2021</v>
      </c>
      <c r="D300" s="1" t="s">
        <v>101</v>
      </c>
      <c r="E300" s="43" t="s">
        <v>3291</v>
      </c>
      <c r="F300" s="2" t="s">
        <v>413</v>
      </c>
      <c r="G300" s="1" t="s">
        <v>3292</v>
      </c>
      <c r="H300" s="1"/>
      <c r="I300" s="1" t="s">
        <v>423</v>
      </c>
      <c r="J300" s="1">
        <v>14.9</v>
      </c>
      <c r="K300" s="1"/>
      <c r="L300" s="1"/>
      <c r="M300" s="1">
        <v>14.9</v>
      </c>
      <c r="N300" s="34"/>
      <c r="O300" s="34"/>
      <c r="P300" s="26"/>
      <c r="Q300" s="35"/>
    </row>
    <row r="301" spans="1:17" ht="15" customHeight="1" x14ac:dyDescent="0.3">
      <c r="A301" s="1" t="s">
        <v>417</v>
      </c>
      <c r="B301" s="6">
        <v>44561</v>
      </c>
      <c r="C301" s="62">
        <f t="shared" si="11"/>
        <v>2021</v>
      </c>
      <c r="D301" s="1" t="s">
        <v>101</v>
      </c>
      <c r="E301" s="43" t="s">
        <v>3293</v>
      </c>
      <c r="F301" s="2" t="s">
        <v>413</v>
      </c>
      <c r="G301" s="1" t="s">
        <v>3294</v>
      </c>
      <c r="H301" s="1"/>
      <c r="I301" s="1" t="s">
        <v>423</v>
      </c>
      <c r="J301" s="1">
        <v>14.9</v>
      </c>
      <c r="K301" s="1"/>
      <c r="L301" s="1"/>
      <c r="M301" s="1">
        <v>14.9</v>
      </c>
      <c r="N301" s="34"/>
      <c r="O301" s="34"/>
      <c r="P301" s="26"/>
      <c r="Q301" s="35"/>
    </row>
    <row r="302" spans="1:17" ht="15" customHeight="1" x14ac:dyDescent="0.3">
      <c r="A302" s="1" t="s">
        <v>417</v>
      </c>
      <c r="B302" s="6">
        <v>44561</v>
      </c>
      <c r="C302" s="62">
        <f t="shared" si="11"/>
        <v>2021</v>
      </c>
      <c r="D302" s="1" t="s">
        <v>101</v>
      </c>
      <c r="E302" s="43" t="s">
        <v>3295</v>
      </c>
      <c r="F302" s="2" t="s">
        <v>413</v>
      </c>
      <c r="G302" s="1" t="s">
        <v>3296</v>
      </c>
      <c r="H302" s="1"/>
      <c r="I302" s="1" t="s">
        <v>423</v>
      </c>
      <c r="J302" s="1">
        <v>14.9</v>
      </c>
      <c r="K302" s="1"/>
      <c r="L302" s="1"/>
      <c r="M302" s="1">
        <v>14.9</v>
      </c>
      <c r="N302" s="34"/>
      <c r="O302" s="34"/>
      <c r="P302" s="26"/>
      <c r="Q302" s="35"/>
    </row>
    <row r="303" spans="1:17" ht="15" customHeight="1" x14ac:dyDescent="0.3">
      <c r="A303" s="1" t="s">
        <v>417</v>
      </c>
      <c r="B303" s="6">
        <v>44561</v>
      </c>
      <c r="C303" s="62">
        <f t="shared" si="11"/>
        <v>2021</v>
      </c>
      <c r="D303" s="1" t="s">
        <v>101</v>
      </c>
      <c r="E303" s="43" t="s">
        <v>3297</v>
      </c>
      <c r="F303" s="2" t="s">
        <v>413</v>
      </c>
      <c r="G303" s="1" t="s">
        <v>3298</v>
      </c>
      <c r="H303" s="1"/>
      <c r="I303" s="1" t="s">
        <v>423</v>
      </c>
      <c r="J303" s="1">
        <v>14.9</v>
      </c>
      <c r="K303" s="1"/>
      <c r="L303" s="1"/>
      <c r="M303" s="1">
        <v>14.9</v>
      </c>
      <c r="N303" s="34"/>
      <c r="O303" s="34"/>
      <c r="P303" s="26"/>
      <c r="Q303" s="35"/>
    </row>
    <row r="304" spans="1:17" ht="15" customHeight="1" x14ac:dyDescent="0.3">
      <c r="A304" s="1" t="s">
        <v>417</v>
      </c>
      <c r="B304" s="6">
        <v>44561</v>
      </c>
      <c r="C304" s="62">
        <f t="shared" si="11"/>
        <v>2021</v>
      </c>
      <c r="D304" s="1" t="s">
        <v>101</v>
      </c>
      <c r="E304" s="43" t="s">
        <v>3299</v>
      </c>
      <c r="F304" s="2" t="s">
        <v>413</v>
      </c>
      <c r="G304" s="1" t="s">
        <v>3300</v>
      </c>
      <c r="H304" s="1"/>
      <c r="I304" s="1" t="s">
        <v>423</v>
      </c>
      <c r="J304" s="1">
        <v>14.9</v>
      </c>
      <c r="K304" s="1"/>
      <c r="L304" s="1"/>
      <c r="M304" s="1">
        <v>14.9</v>
      </c>
      <c r="N304" s="34"/>
      <c r="O304" s="34"/>
      <c r="P304" s="26"/>
      <c r="Q304" s="35"/>
    </row>
    <row r="305" spans="1:17" ht="15" customHeight="1" x14ac:dyDescent="0.3">
      <c r="A305" s="1" t="s">
        <v>417</v>
      </c>
      <c r="B305" s="6">
        <v>44561</v>
      </c>
      <c r="C305" s="62">
        <f t="shared" si="11"/>
        <v>2021</v>
      </c>
      <c r="D305" s="1" t="s">
        <v>101</v>
      </c>
      <c r="E305" s="43" t="s">
        <v>3301</v>
      </c>
      <c r="F305" s="2" t="s">
        <v>413</v>
      </c>
      <c r="G305" s="1" t="s">
        <v>3302</v>
      </c>
      <c r="H305" s="1"/>
      <c r="I305" s="1" t="s">
        <v>423</v>
      </c>
      <c r="J305" s="1">
        <v>14.9</v>
      </c>
      <c r="K305" s="1"/>
      <c r="L305" s="1"/>
      <c r="M305" s="1">
        <v>14.9</v>
      </c>
      <c r="N305" s="34"/>
      <c r="O305" s="34"/>
      <c r="P305" s="26"/>
      <c r="Q305" s="35"/>
    </row>
    <row r="306" spans="1:17" ht="15" customHeight="1" x14ac:dyDescent="0.3">
      <c r="A306" s="1" t="s">
        <v>417</v>
      </c>
      <c r="B306" s="6">
        <v>44561</v>
      </c>
      <c r="C306" s="62">
        <f t="shared" si="11"/>
        <v>2021</v>
      </c>
      <c r="D306" s="1" t="s">
        <v>101</v>
      </c>
      <c r="E306" s="43" t="s">
        <v>3303</v>
      </c>
      <c r="F306" s="2" t="s">
        <v>413</v>
      </c>
      <c r="G306" s="1" t="s">
        <v>3304</v>
      </c>
      <c r="H306" s="1"/>
      <c r="I306" s="1" t="s">
        <v>423</v>
      </c>
      <c r="J306" s="1">
        <v>14.9</v>
      </c>
      <c r="K306" s="1"/>
      <c r="L306" s="1"/>
      <c r="M306" s="1">
        <v>14.9</v>
      </c>
      <c r="N306" s="34"/>
      <c r="O306" s="34"/>
      <c r="P306" s="26"/>
      <c r="Q306" s="35"/>
    </row>
    <row r="307" spans="1:17" ht="15" customHeight="1" x14ac:dyDescent="0.3">
      <c r="A307" s="1" t="s">
        <v>417</v>
      </c>
      <c r="B307" s="6">
        <v>44255</v>
      </c>
      <c r="C307" s="62">
        <f t="shared" si="11"/>
        <v>2021</v>
      </c>
      <c r="D307" s="1" t="s">
        <v>101</v>
      </c>
      <c r="E307" s="43" t="s">
        <v>3305</v>
      </c>
      <c r="F307" s="2" t="s">
        <v>421</v>
      </c>
      <c r="G307" s="1">
        <v>2</v>
      </c>
      <c r="H307" s="1"/>
      <c r="I307" s="1" t="s">
        <v>423</v>
      </c>
      <c r="J307" s="1">
        <v>98.7</v>
      </c>
      <c r="K307" s="1">
        <v>0</v>
      </c>
      <c r="L307" s="1"/>
      <c r="M307" s="1">
        <v>98.7</v>
      </c>
      <c r="N307" s="34"/>
      <c r="O307" s="34"/>
      <c r="P307" s="26"/>
      <c r="Q307" s="35"/>
    </row>
    <row r="308" spans="1:17" ht="15" customHeight="1" x14ac:dyDescent="0.3">
      <c r="A308" s="1" t="s">
        <v>417</v>
      </c>
      <c r="B308" s="6">
        <v>44255</v>
      </c>
      <c r="C308" s="62">
        <f t="shared" si="11"/>
        <v>2021</v>
      </c>
      <c r="D308" s="1" t="s">
        <v>101</v>
      </c>
      <c r="E308" s="43" t="s">
        <v>3306</v>
      </c>
      <c r="F308" s="2" t="s">
        <v>421</v>
      </c>
      <c r="G308" s="1">
        <v>3</v>
      </c>
      <c r="H308" s="1"/>
      <c r="I308" s="1" t="s">
        <v>423</v>
      </c>
      <c r="J308" s="1">
        <v>118.7</v>
      </c>
      <c r="K308" s="1">
        <v>0</v>
      </c>
      <c r="L308" s="1"/>
      <c r="M308" s="1">
        <v>118.7</v>
      </c>
      <c r="N308" s="34"/>
      <c r="O308" s="34"/>
      <c r="P308" s="26"/>
      <c r="Q308" s="35"/>
    </row>
    <row r="309" spans="1:17" ht="15" customHeight="1" x14ac:dyDescent="0.3">
      <c r="A309" s="1" t="s">
        <v>417</v>
      </c>
      <c r="B309" s="6">
        <v>44926</v>
      </c>
      <c r="C309" s="62">
        <v>2022</v>
      </c>
      <c r="D309" s="1" t="s">
        <v>101</v>
      </c>
      <c r="E309" s="43" t="s">
        <v>102</v>
      </c>
      <c r="F309" s="2" t="s">
        <v>413</v>
      </c>
      <c r="G309" s="1" t="s">
        <v>103</v>
      </c>
      <c r="H309" s="1" t="s">
        <v>103</v>
      </c>
      <c r="I309" s="1" t="s">
        <v>423</v>
      </c>
      <c r="J309" s="1">
        <v>14.9</v>
      </c>
      <c r="K309" s="1">
        <v>0</v>
      </c>
      <c r="L309" s="1"/>
      <c r="M309" s="1">
        <v>14.9</v>
      </c>
      <c r="N309" s="34"/>
      <c r="O309" s="34"/>
      <c r="P309" s="26"/>
      <c r="Q309" s="35"/>
    </row>
    <row r="310" spans="1:17" ht="15" customHeight="1" x14ac:dyDescent="0.3">
      <c r="A310" s="1" t="s">
        <v>417</v>
      </c>
      <c r="B310" s="6">
        <v>44926</v>
      </c>
      <c r="C310" s="62">
        <v>2022</v>
      </c>
      <c r="D310" s="1" t="s">
        <v>101</v>
      </c>
      <c r="E310" s="43" t="s">
        <v>312</v>
      </c>
      <c r="F310" s="2" t="s">
        <v>413</v>
      </c>
      <c r="G310" s="1" t="s">
        <v>313</v>
      </c>
      <c r="H310" s="1" t="s">
        <v>313</v>
      </c>
      <c r="I310" s="1" t="s">
        <v>423</v>
      </c>
      <c r="J310" s="1">
        <v>14.9</v>
      </c>
      <c r="K310" s="1"/>
      <c r="L310" s="1"/>
      <c r="M310" s="1">
        <v>14.9</v>
      </c>
      <c r="N310" s="34"/>
      <c r="O310" s="34"/>
      <c r="P310" s="26"/>
      <c r="Q310" s="35"/>
    </row>
    <row r="311" spans="1:17" ht="15" customHeight="1" x14ac:dyDescent="0.3">
      <c r="A311" s="1" t="s">
        <v>417</v>
      </c>
      <c r="B311" s="6">
        <v>44926</v>
      </c>
      <c r="C311" s="62">
        <v>2022</v>
      </c>
      <c r="D311" s="1" t="s">
        <v>101</v>
      </c>
      <c r="E311" s="43" t="s">
        <v>314</v>
      </c>
      <c r="F311" s="2" t="s">
        <v>413</v>
      </c>
      <c r="G311" s="1" t="s">
        <v>315</v>
      </c>
      <c r="H311" s="1" t="s">
        <v>315</v>
      </c>
      <c r="I311" s="1" t="s">
        <v>423</v>
      </c>
      <c r="J311" s="1">
        <v>14.9</v>
      </c>
      <c r="K311" s="1"/>
      <c r="L311" s="1"/>
      <c r="M311" s="1">
        <v>14.9</v>
      </c>
      <c r="N311" s="34"/>
      <c r="O311" s="34"/>
      <c r="P311" s="26"/>
      <c r="Q311" s="35"/>
    </row>
    <row r="312" spans="1:17" ht="15" customHeight="1" x14ac:dyDescent="0.3">
      <c r="A312" s="1" t="s">
        <v>417</v>
      </c>
      <c r="B312" s="6">
        <v>44926</v>
      </c>
      <c r="C312" s="62">
        <v>2022</v>
      </c>
      <c r="D312" s="1" t="s">
        <v>101</v>
      </c>
      <c r="E312" s="43" t="s">
        <v>104</v>
      </c>
      <c r="F312" s="2" t="s">
        <v>413</v>
      </c>
      <c r="G312" s="1" t="s">
        <v>105</v>
      </c>
      <c r="H312" s="1" t="s">
        <v>105</v>
      </c>
      <c r="I312" s="1" t="s">
        <v>423</v>
      </c>
      <c r="J312" s="1">
        <v>14.9</v>
      </c>
      <c r="K312" s="1">
        <v>0</v>
      </c>
      <c r="L312" s="1"/>
      <c r="M312" s="1">
        <v>14.9</v>
      </c>
      <c r="N312" s="34"/>
      <c r="O312" s="34"/>
      <c r="P312" s="26"/>
      <c r="Q312" s="35"/>
    </row>
    <row r="313" spans="1:17" ht="15" customHeight="1" x14ac:dyDescent="0.3">
      <c r="A313" s="1" t="s">
        <v>417</v>
      </c>
      <c r="B313" s="6">
        <v>44926</v>
      </c>
      <c r="C313" s="62">
        <v>2022</v>
      </c>
      <c r="D313" s="1" t="s">
        <v>101</v>
      </c>
      <c r="E313" s="43" t="s">
        <v>316</v>
      </c>
      <c r="F313" s="2" t="s">
        <v>413</v>
      </c>
      <c r="G313" s="1" t="s">
        <v>317</v>
      </c>
      <c r="H313" s="1" t="s">
        <v>317</v>
      </c>
      <c r="I313" s="1" t="s">
        <v>423</v>
      </c>
      <c r="J313" s="1">
        <v>14.9</v>
      </c>
      <c r="K313" s="1">
        <v>0</v>
      </c>
      <c r="L313" s="1"/>
      <c r="M313" s="1">
        <v>14.9</v>
      </c>
      <c r="N313" s="34"/>
      <c r="O313" s="34"/>
      <c r="P313" s="26"/>
      <c r="Q313" s="35"/>
    </row>
    <row r="314" spans="1:17" ht="15" customHeight="1" x14ac:dyDescent="0.3">
      <c r="A314" s="1" t="s">
        <v>417</v>
      </c>
      <c r="B314" s="6">
        <v>44530</v>
      </c>
      <c r="C314" s="62">
        <f t="shared" ref="C314:C345" si="12">YEAR(B314)</f>
        <v>2021</v>
      </c>
      <c r="D314" s="1" t="s">
        <v>106</v>
      </c>
      <c r="E314" s="43" t="s">
        <v>3307</v>
      </c>
      <c r="F314" s="2" t="s">
        <v>412</v>
      </c>
      <c r="G314" s="1">
        <v>1</v>
      </c>
      <c r="H314" s="1">
        <v>1</v>
      </c>
      <c r="I314" s="1" t="s">
        <v>423</v>
      </c>
      <c r="J314" s="1">
        <v>41.3</v>
      </c>
      <c r="K314" s="1">
        <v>6.4</v>
      </c>
      <c r="L314" s="1"/>
      <c r="M314" s="1">
        <v>47.699999999999996</v>
      </c>
      <c r="N314" s="34"/>
      <c r="O314" s="34"/>
      <c r="P314" s="26"/>
      <c r="Q314" s="35"/>
    </row>
    <row r="315" spans="1:17" ht="15" customHeight="1" x14ac:dyDescent="0.3">
      <c r="A315" s="1" t="s">
        <v>417</v>
      </c>
      <c r="B315" s="6">
        <v>44530</v>
      </c>
      <c r="C315" s="62">
        <f t="shared" si="12"/>
        <v>2021</v>
      </c>
      <c r="D315" s="1" t="s">
        <v>106</v>
      </c>
      <c r="E315" s="43" t="s">
        <v>3308</v>
      </c>
      <c r="F315" s="2" t="s">
        <v>412</v>
      </c>
      <c r="G315" s="1">
        <v>2</v>
      </c>
      <c r="H315" s="1">
        <v>2</v>
      </c>
      <c r="I315" s="1" t="s">
        <v>423</v>
      </c>
      <c r="J315" s="1">
        <v>56.1</v>
      </c>
      <c r="K315" s="1">
        <v>6.4</v>
      </c>
      <c r="L315" s="1"/>
      <c r="M315" s="1">
        <v>62.5</v>
      </c>
      <c r="N315" s="34"/>
      <c r="O315" s="34"/>
      <c r="P315" s="26"/>
      <c r="Q315" s="35"/>
    </row>
    <row r="316" spans="1:17" ht="15" customHeight="1" x14ac:dyDescent="0.3">
      <c r="A316" s="1" t="s">
        <v>417</v>
      </c>
      <c r="B316" s="6">
        <v>44530</v>
      </c>
      <c r="C316" s="62">
        <f t="shared" si="12"/>
        <v>2021</v>
      </c>
      <c r="D316" s="1" t="s">
        <v>106</v>
      </c>
      <c r="E316" s="43" t="s">
        <v>3309</v>
      </c>
      <c r="F316" s="2" t="s">
        <v>412</v>
      </c>
      <c r="G316" s="1">
        <v>3</v>
      </c>
      <c r="H316" s="1">
        <v>3</v>
      </c>
      <c r="I316" s="1" t="s">
        <v>423</v>
      </c>
      <c r="J316" s="1">
        <v>55.5</v>
      </c>
      <c r="K316" s="1">
        <v>6.4</v>
      </c>
      <c r="L316" s="1"/>
      <c r="M316" s="1">
        <v>61.9</v>
      </c>
      <c r="N316" s="34"/>
      <c r="O316" s="34"/>
      <c r="P316" s="26"/>
      <c r="Q316" s="35"/>
    </row>
    <row r="317" spans="1:17" ht="15" customHeight="1" x14ac:dyDescent="0.3">
      <c r="A317" s="1" t="s">
        <v>417</v>
      </c>
      <c r="B317" s="6">
        <v>44530</v>
      </c>
      <c r="C317" s="62">
        <f t="shared" si="12"/>
        <v>2021</v>
      </c>
      <c r="D317" s="1" t="s">
        <v>106</v>
      </c>
      <c r="E317" s="43" t="s">
        <v>3310</v>
      </c>
      <c r="F317" s="2" t="s">
        <v>412</v>
      </c>
      <c r="G317" s="1">
        <v>4</v>
      </c>
      <c r="H317" s="1">
        <v>4</v>
      </c>
      <c r="I317" s="1" t="s">
        <v>423</v>
      </c>
      <c r="J317" s="1">
        <v>41.4</v>
      </c>
      <c r="K317" s="1">
        <v>6.4</v>
      </c>
      <c r="L317" s="1"/>
      <c r="M317" s="1">
        <v>47.8</v>
      </c>
      <c r="N317" s="34"/>
      <c r="O317" s="34"/>
      <c r="P317" s="26"/>
      <c r="Q317" s="35"/>
    </row>
    <row r="318" spans="1:17" ht="15" customHeight="1" x14ac:dyDescent="0.3">
      <c r="A318" s="1" t="s">
        <v>417</v>
      </c>
      <c r="B318" s="6">
        <v>44530</v>
      </c>
      <c r="C318" s="62">
        <f t="shared" si="12"/>
        <v>2021</v>
      </c>
      <c r="D318" s="1" t="s">
        <v>106</v>
      </c>
      <c r="E318" s="43" t="s">
        <v>3311</v>
      </c>
      <c r="F318" s="2" t="s">
        <v>412</v>
      </c>
      <c r="G318" s="1">
        <v>5</v>
      </c>
      <c r="H318" s="1">
        <v>5</v>
      </c>
      <c r="I318" s="1" t="s">
        <v>423</v>
      </c>
      <c r="J318" s="1">
        <v>41.2</v>
      </c>
      <c r="K318" s="1">
        <v>6.4</v>
      </c>
      <c r="L318" s="1"/>
      <c r="M318" s="1">
        <v>47.6</v>
      </c>
      <c r="N318" s="34"/>
      <c r="O318" s="34"/>
      <c r="P318" s="26"/>
      <c r="Q318" s="35"/>
    </row>
    <row r="319" spans="1:17" ht="15" customHeight="1" x14ac:dyDescent="0.3">
      <c r="A319" s="1" t="s">
        <v>417</v>
      </c>
      <c r="B319" s="6">
        <v>44530</v>
      </c>
      <c r="C319" s="62">
        <f t="shared" si="12"/>
        <v>2021</v>
      </c>
      <c r="D319" s="1" t="s">
        <v>106</v>
      </c>
      <c r="E319" s="43" t="s">
        <v>3312</v>
      </c>
      <c r="F319" s="2" t="s">
        <v>412</v>
      </c>
      <c r="G319" s="1">
        <v>6</v>
      </c>
      <c r="H319" s="1">
        <v>6</v>
      </c>
      <c r="I319" s="1" t="s">
        <v>423</v>
      </c>
      <c r="J319" s="1">
        <v>55.9</v>
      </c>
      <c r="K319" s="1">
        <v>6.4</v>
      </c>
      <c r="L319" s="1"/>
      <c r="M319" s="1">
        <v>62.3</v>
      </c>
      <c r="N319" s="34"/>
      <c r="O319" s="34"/>
      <c r="P319" s="26"/>
      <c r="Q319" s="35"/>
    </row>
    <row r="320" spans="1:17" ht="15" customHeight="1" x14ac:dyDescent="0.3">
      <c r="A320" s="1" t="s">
        <v>417</v>
      </c>
      <c r="B320" s="6">
        <v>44530</v>
      </c>
      <c r="C320" s="62">
        <f t="shared" si="12"/>
        <v>2021</v>
      </c>
      <c r="D320" s="1" t="s">
        <v>106</v>
      </c>
      <c r="E320" s="43" t="s">
        <v>3313</v>
      </c>
      <c r="F320" s="2" t="s">
        <v>412</v>
      </c>
      <c r="G320" s="1">
        <v>7</v>
      </c>
      <c r="H320" s="1">
        <v>7</v>
      </c>
      <c r="I320" s="1" t="s">
        <v>423</v>
      </c>
      <c r="J320" s="1">
        <v>55.4</v>
      </c>
      <c r="K320" s="1">
        <v>6.4</v>
      </c>
      <c r="L320" s="1"/>
      <c r="M320" s="1">
        <v>61.8</v>
      </c>
      <c r="N320" s="34"/>
      <c r="O320" s="34"/>
      <c r="P320" s="26"/>
      <c r="Q320" s="35"/>
    </row>
    <row r="321" spans="1:17" ht="15" customHeight="1" x14ac:dyDescent="0.3">
      <c r="A321" s="1" t="s">
        <v>417</v>
      </c>
      <c r="B321" s="6">
        <v>44530</v>
      </c>
      <c r="C321" s="62">
        <f t="shared" si="12"/>
        <v>2021</v>
      </c>
      <c r="D321" s="1" t="s">
        <v>106</v>
      </c>
      <c r="E321" s="43" t="s">
        <v>3314</v>
      </c>
      <c r="F321" s="2" t="s">
        <v>412</v>
      </c>
      <c r="G321" s="1">
        <v>8</v>
      </c>
      <c r="H321" s="1">
        <v>8</v>
      </c>
      <c r="I321" s="1" t="s">
        <v>423</v>
      </c>
      <c r="J321" s="1">
        <v>41.3</v>
      </c>
      <c r="K321" s="1">
        <v>6.4</v>
      </c>
      <c r="L321" s="1"/>
      <c r="M321" s="1">
        <v>47.699999999999996</v>
      </c>
      <c r="N321" s="34"/>
      <c r="O321" s="34"/>
      <c r="P321" s="26"/>
      <c r="Q321" s="35"/>
    </row>
    <row r="322" spans="1:17" ht="15" customHeight="1" x14ac:dyDescent="0.3">
      <c r="A322" s="1" t="s">
        <v>417</v>
      </c>
      <c r="B322" s="6">
        <v>44530</v>
      </c>
      <c r="C322" s="62">
        <f t="shared" si="12"/>
        <v>2021</v>
      </c>
      <c r="D322" s="1" t="s">
        <v>106</v>
      </c>
      <c r="E322" s="43" t="s">
        <v>3315</v>
      </c>
      <c r="F322" s="2" t="s">
        <v>412</v>
      </c>
      <c r="G322" s="1">
        <v>9</v>
      </c>
      <c r="H322" s="1">
        <v>9</v>
      </c>
      <c r="I322" s="1" t="s">
        <v>423</v>
      </c>
      <c r="J322" s="1">
        <v>41.1</v>
      </c>
      <c r="K322" s="1">
        <v>6.4</v>
      </c>
      <c r="L322" s="1"/>
      <c r="M322" s="1">
        <v>47.5</v>
      </c>
      <c r="N322" s="34"/>
      <c r="O322" s="34"/>
      <c r="P322" s="26"/>
      <c r="Q322" s="35"/>
    </row>
    <row r="323" spans="1:17" ht="15" customHeight="1" x14ac:dyDescent="0.3">
      <c r="A323" s="1" t="s">
        <v>417</v>
      </c>
      <c r="B323" s="6">
        <v>44530</v>
      </c>
      <c r="C323" s="62">
        <f t="shared" si="12"/>
        <v>2021</v>
      </c>
      <c r="D323" s="1" t="s">
        <v>106</v>
      </c>
      <c r="E323" s="43" t="s">
        <v>3316</v>
      </c>
      <c r="F323" s="2" t="s">
        <v>412</v>
      </c>
      <c r="G323" s="1">
        <v>10</v>
      </c>
      <c r="H323" s="1">
        <v>10</v>
      </c>
      <c r="I323" s="1" t="s">
        <v>423</v>
      </c>
      <c r="J323" s="1">
        <v>55.8</v>
      </c>
      <c r="K323" s="1">
        <v>6.4</v>
      </c>
      <c r="L323" s="1"/>
      <c r="M323" s="1">
        <v>62.199999999999996</v>
      </c>
      <c r="N323" s="34"/>
      <c r="O323" s="34"/>
      <c r="P323" s="26"/>
      <c r="Q323" s="35"/>
    </row>
    <row r="324" spans="1:17" ht="15" customHeight="1" x14ac:dyDescent="0.3">
      <c r="A324" s="1" t="s">
        <v>417</v>
      </c>
      <c r="B324" s="6">
        <v>44530</v>
      </c>
      <c r="C324" s="62">
        <f t="shared" si="12"/>
        <v>2021</v>
      </c>
      <c r="D324" s="1" t="s">
        <v>106</v>
      </c>
      <c r="E324" s="43" t="s">
        <v>3317</v>
      </c>
      <c r="F324" s="2" t="s">
        <v>412</v>
      </c>
      <c r="G324" s="1">
        <v>11</v>
      </c>
      <c r="H324" s="1">
        <v>11</v>
      </c>
      <c r="I324" s="1" t="s">
        <v>423</v>
      </c>
      <c r="J324" s="1">
        <v>55.3</v>
      </c>
      <c r="K324" s="1">
        <v>6.4</v>
      </c>
      <c r="L324" s="1"/>
      <c r="M324" s="1">
        <v>61.699999999999996</v>
      </c>
      <c r="N324" s="34"/>
      <c r="O324" s="34"/>
      <c r="P324" s="26"/>
      <c r="Q324" s="35"/>
    </row>
    <row r="325" spans="1:17" ht="15" customHeight="1" x14ac:dyDescent="0.3">
      <c r="A325" s="1" t="s">
        <v>417</v>
      </c>
      <c r="B325" s="6">
        <v>44530</v>
      </c>
      <c r="C325" s="62">
        <f t="shared" si="12"/>
        <v>2021</v>
      </c>
      <c r="D325" s="1" t="s">
        <v>106</v>
      </c>
      <c r="E325" s="43" t="s">
        <v>3318</v>
      </c>
      <c r="F325" s="2" t="s">
        <v>412</v>
      </c>
      <c r="G325" s="1">
        <v>12</v>
      </c>
      <c r="H325" s="1">
        <v>12</v>
      </c>
      <c r="I325" s="1" t="s">
        <v>423</v>
      </c>
      <c r="J325" s="1">
        <v>41.2</v>
      </c>
      <c r="K325" s="1">
        <v>6.4</v>
      </c>
      <c r="L325" s="1"/>
      <c r="M325" s="1">
        <v>47.6</v>
      </c>
      <c r="N325" s="34"/>
      <c r="O325" s="34"/>
      <c r="P325" s="26"/>
      <c r="Q325" s="35"/>
    </row>
    <row r="326" spans="1:17" ht="15" customHeight="1" x14ac:dyDescent="0.3">
      <c r="A326" s="1" t="s">
        <v>417</v>
      </c>
      <c r="B326" s="6">
        <v>44530</v>
      </c>
      <c r="C326" s="62">
        <f t="shared" si="12"/>
        <v>2021</v>
      </c>
      <c r="D326" s="1" t="s">
        <v>106</v>
      </c>
      <c r="E326" s="43" t="s">
        <v>3319</v>
      </c>
      <c r="F326" s="2" t="s">
        <v>412</v>
      </c>
      <c r="G326" s="1">
        <v>13</v>
      </c>
      <c r="H326" s="1">
        <v>13</v>
      </c>
      <c r="I326" s="1" t="s">
        <v>423</v>
      </c>
      <c r="J326" s="1">
        <v>41</v>
      </c>
      <c r="K326" s="1">
        <v>6.4</v>
      </c>
      <c r="L326" s="1"/>
      <c r="M326" s="1">
        <v>47.4</v>
      </c>
      <c r="N326" s="34"/>
      <c r="O326" s="34"/>
      <c r="P326" s="26"/>
      <c r="Q326" s="35"/>
    </row>
    <row r="327" spans="1:17" ht="15" customHeight="1" x14ac:dyDescent="0.3">
      <c r="A327" s="1" t="s">
        <v>417</v>
      </c>
      <c r="B327" s="6">
        <v>44530</v>
      </c>
      <c r="C327" s="62">
        <f t="shared" si="12"/>
        <v>2021</v>
      </c>
      <c r="D327" s="1" t="s">
        <v>106</v>
      </c>
      <c r="E327" s="43" t="s">
        <v>3320</v>
      </c>
      <c r="F327" s="2" t="s">
        <v>412</v>
      </c>
      <c r="G327" s="1">
        <v>14</v>
      </c>
      <c r="H327" s="1">
        <v>14</v>
      </c>
      <c r="I327" s="1" t="s">
        <v>423</v>
      </c>
      <c r="J327" s="1">
        <v>55.7</v>
      </c>
      <c r="K327" s="1">
        <v>6.4</v>
      </c>
      <c r="L327" s="1"/>
      <c r="M327" s="1">
        <v>62.1</v>
      </c>
      <c r="N327" s="34"/>
      <c r="O327" s="34"/>
      <c r="P327" s="26"/>
      <c r="Q327" s="35"/>
    </row>
    <row r="328" spans="1:17" ht="15" customHeight="1" x14ac:dyDescent="0.3">
      <c r="A328" s="1" t="s">
        <v>417</v>
      </c>
      <c r="B328" s="6">
        <v>44530</v>
      </c>
      <c r="C328" s="62">
        <f t="shared" si="12"/>
        <v>2021</v>
      </c>
      <c r="D328" s="1" t="s">
        <v>106</v>
      </c>
      <c r="E328" s="43" t="s">
        <v>3321</v>
      </c>
      <c r="F328" s="2" t="s">
        <v>412</v>
      </c>
      <c r="G328" s="1">
        <v>15</v>
      </c>
      <c r="H328" s="1">
        <v>15</v>
      </c>
      <c r="I328" s="1" t="s">
        <v>423</v>
      </c>
      <c r="J328" s="1">
        <v>55.3</v>
      </c>
      <c r="K328" s="1">
        <v>6.4</v>
      </c>
      <c r="L328" s="1"/>
      <c r="M328" s="1">
        <v>61.699999999999996</v>
      </c>
      <c r="N328" s="34"/>
      <c r="O328" s="34"/>
      <c r="P328" s="26"/>
      <c r="Q328" s="35"/>
    </row>
    <row r="329" spans="1:17" ht="15" customHeight="1" x14ac:dyDescent="0.3">
      <c r="A329" s="1" t="s">
        <v>417</v>
      </c>
      <c r="B329" s="6">
        <v>44530</v>
      </c>
      <c r="C329" s="62">
        <f t="shared" si="12"/>
        <v>2021</v>
      </c>
      <c r="D329" s="1" t="s">
        <v>106</v>
      </c>
      <c r="E329" s="43" t="s">
        <v>3322</v>
      </c>
      <c r="F329" s="2" t="s">
        <v>412</v>
      </c>
      <c r="G329" s="1">
        <v>16</v>
      </c>
      <c r="H329" s="1">
        <v>16</v>
      </c>
      <c r="I329" s="1" t="s">
        <v>423</v>
      </c>
      <c r="J329" s="1">
        <v>41.1</v>
      </c>
      <c r="K329" s="1">
        <v>6.4</v>
      </c>
      <c r="L329" s="1"/>
      <c r="M329" s="1">
        <v>47.5</v>
      </c>
      <c r="N329" s="34"/>
      <c r="O329" s="34"/>
      <c r="P329" s="26"/>
      <c r="Q329" s="35"/>
    </row>
    <row r="330" spans="1:17" ht="15" customHeight="1" x14ac:dyDescent="0.3">
      <c r="A330" s="1" t="s">
        <v>417</v>
      </c>
      <c r="B330" s="6">
        <v>44530</v>
      </c>
      <c r="C330" s="62">
        <f t="shared" si="12"/>
        <v>2021</v>
      </c>
      <c r="D330" s="1" t="s">
        <v>106</v>
      </c>
      <c r="E330" s="43" t="s">
        <v>3323</v>
      </c>
      <c r="F330" s="2" t="s">
        <v>412</v>
      </c>
      <c r="G330" s="1">
        <v>17</v>
      </c>
      <c r="H330" s="1">
        <v>17</v>
      </c>
      <c r="I330" s="1" t="s">
        <v>423</v>
      </c>
      <c r="J330" s="1">
        <v>41</v>
      </c>
      <c r="K330" s="1">
        <v>6.4</v>
      </c>
      <c r="L330" s="1"/>
      <c r="M330" s="1">
        <v>47.4</v>
      </c>
      <c r="N330" s="34"/>
      <c r="O330" s="34"/>
      <c r="P330" s="26"/>
      <c r="Q330" s="35"/>
    </row>
    <row r="331" spans="1:17" ht="15" customHeight="1" x14ac:dyDescent="0.3">
      <c r="A331" s="1" t="s">
        <v>417</v>
      </c>
      <c r="B331" s="6">
        <v>44530</v>
      </c>
      <c r="C331" s="62">
        <f t="shared" si="12"/>
        <v>2021</v>
      </c>
      <c r="D331" s="1" t="s">
        <v>106</v>
      </c>
      <c r="E331" s="43" t="s">
        <v>3324</v>
      </c>
      <c r="F331" s="2" t="s">
        <v>412</v>
      </c>
      <c r="G331" s="1">
        <v>18</v>
      </c>
      <c r="H331" s="1">
        <v>18</v>
      </c>
      <c r="I331" s="1" t="s">
        <v>423</v>
      </c>
      <c r="J331" s="1">
        <v>55.7</v>
      </c>
      <c r="K331" s="1">
        <v>6.4</v>
      </c>
      <c r="L331" s="1"/>
      <c r="M331" s="1">
        <v>62.1</v>
      </c>
      <c r="N331" s="34"/>
      <c r="O331" s="34"/>
      <c r="P331" s="26"/>
      <c r="Q331" s="35"/>
    </row>
    <row r="332" spans="1:17" ht="15" customHeight="1" x14ac:dyDescent="0.3">
      <c r="A332" s="1" t="s">
        <v>417</v>
      </c>
      <c r="B332" s="6">
        <v>44530</v>
      </c>
      <c r="C332" s="62">
        <f t="shared" si="12"/>
        <v>2021</v>
      </c>
      <c r="D332" s="1" t="s">
        <v>106</v>
      </c>
      <c r="E332" s="43" t="s">
        <v>3325</v>
      </c>
      <c r="F332" s="2" t="s">
        <v>412</v>
      </c>
      <c r="G332" s="1">
        <v>19</v>
      </c>
      <c r="H332" s="1">
        <v>19</v>
      </c>
      <c r="I332" s="1" t="s">
        <v>423</v>
      </c>
      <c r="J332" s="1">
        <v>55.3</v>
      </c>
      <c r="K332" s="1">
        <v>6.4</v>
      </c>
      <c r="L332" s="1"/>
      <c r="M332" s="1">
        <v>61.699999999999996</v>
      </c>
      <c r="N332" s="34"/>
      <c r="O332" s="34"/>
      <c r="P332" s="26"/>
      <c r="Q332" s="35"/>
    </row>
    <row r="333" spans="1:17" ht="15" customHeight="1" x14ac:dyDescent="0.3">
      <c r="A333" s="1" t="s">
        <v>417</v>
      </c>
      <c r="B333" s="6">
        <v>44530</v>
      </c>
      <c r="C333" s="62">
        <f t="shared" si="12"/>
        <v>2021</v>
      </c>
      <c r="D333" s="1" t="s">
        <v>106</v>
      </c>
      <c r="E333" s="43" t="s">
        <v>3326</v>
      </c>
      <c r="F333" s="2" t="s">
        <v>412</v>
      </c>
      <c r="G333" s="1">
        <v>20</v>
      </c>
      <c r="H333" s="1">
        <v>20</v>
      </c>
      <c r="I333" s="1" t="s">
        <v>423</v>
      </c>
      <c r="J333" s="1">
        <v>41.1</v>
      </c>
      <c r="K333" s="1">
        <v>6.4</v>
      </c>
      <c r="L333" s="1"/>
      <c r="M333" s="1">
        <v>47.5</v>
      </c>
      <c r="N333" s="34"/>
      <c r="O333" s="34"/>
      <c r="P333" s="26"/>
      <c r="Q333" s="35"/>
    </row>
    <row r="334" spans="1:17" ht="15" customHeight="1" x14ac:dyDescent="0.3">
      <c r="A334" s="1" t="s">
        <v>417</v>
      </c>
      <c r="B334" s="6">
        <v>44530</v>
      </c>
      <c r="C334" s="62">
        <f t="shared" si="12"/>
        <v>2021</v>
      </c>
      <c r="D334" s="1" t="s">
        <v>106</v>
      </c>
      <c r="E334" s="43" t="s">
        <v>3327</v>
      </c>
      <c r="F334" s="2" t="s">
        <v>412</v>
      </c>
      <c r="G334" s="1">
        <v>21</v>
      </c>
      <c r="H334" s="1">
        <v>21</v>
      </c>
      <c r="I334" s="1" t="s">
        <v>423</v>
      </c>
      <c r="J334" s="1">
        <v>41</v>
      </c>
      <c r="K334" s="1">
        <v>6.4</v>
      </c>
      <c r="L334" s="1"/>
      <c r="M334" s="1">
        <v>47.4</v>
      </c>
      <c r="N334" s="34"/>
      <c r="O334" s="34"/>
      <c r="P334" s="26"/>
      <c r="Q334" s="35"/>
    </row>
    <row r="335" spans="1:17" ht="15" customHeight="1" x14ac:dyDescent="0.3">
      <c r="A335" s="1" t="s">
        <v>417</v>
      </c>
      <c r="B335" s="6">
        <v>44530</v>
      </c>
      <c r="C335" s="62">
        <f t="shared" si="12"/>
        <v>2021</v>
      </c>
      <c r="D335" s="1" t="s">
        <v>106</v>
      </c>
      <c r="E335" s="43" t="s">
        <v>3328</v>
      </c>
      <c r="F335" s="2" t="s">
        <v>412</v>
      </c>
      <c r="G335" s="1">
        <v>22</v>
      </c>
      <c r="H335" s="1">
        <v>22</v>
      </c>
      <c r="I335" s="1" t="s">
        <v>423</v>
      </c>
      <c r="J335" s="1">
        <v>55.7</v>
      </c>
      <c r="K335" s="1">
        <v>6.4</v>
      </c>
      <c r="L335" s="1"/>
      <c r="M335" s="1">
        <v>62.1</v>
      </c>
      <c r="N335" s="34"/>
      <c r="O335" s="34"/>
      <c r="P335" s="26"/>
      <c r="Q335" s="35"/>
    </row>
    <row r="336" spans="1:17" ht="15" customHeight="1" x14ac:dyDescent="0.3">
      <c r="A336" s="1" t="s">
        <v>417</v>
      </c>
      <c r="B336" s="6">
        <v>44530</v>
      </c>
      <c r="C336" s="62">
        <f t="shared" si="12"/>
        <v>2021</v>
      </c>
      <c r="D336" s="1" t="s">
        <v>106</v>
      </c>
      <c r="E336" s="43" t="s">
        <v>3329</v>
      </c>
      <c r="F336" s="2" t="s">
        <v>412</v>
      </c>
      <c r="G336" s="1">
        <v>23</v>
      </c>
      <c r="H336" s="1">
        <v>23</v>
      </c>
      <c r="I336" s="1" t="s">
        <v>423</v>
      </c>
      <c r="J336" s="1">
        <v>55.3</v>
      </c>
      <c r="K336" s="1">
        <v>6.4</v>
      </c>
      <c r="L336" s="1"/>
      <c r="M336" s="1">
        <v>61.699999999999996</v>
      </c>
      <c r="N336" s="34"/>
      <c r="O336" s="34"/>
      <c r="P336" s="26"/>
      <c r="Q336" s="35"/>
    </row>
    <row r="337" spans="1:17" ht="15" customHeight="1" x14ac:dyDescent="0.3">
      <c r="A337" s="1" t="s">
        <v>417</v>
      </c>
      <c r="B337" s="6">
        <v>44530</v>
      </c>
      <c r="C337" s="62">
        <f t="shared" si="12"/>
        <v>2021</v>
      </c>
      <c r="D337" s="1" t="s">
        <v>106</v>
      </c>
      <c r="E337" s="43" t="s">
        <v>3330</v>
      </c>
      <c r="F337" s="2" t="s">
        <v>412</v>
      </c>
      <c r="G337" s="1">
        <v>24</v>
      </c>
      <c r="H337" s="1">
        <v>24</v>
      </c>
      <c r="I337" s="1" t="s">
        <v>423</v>
      </c>
      <c r="J337" s="1">
        <v>41.1</v>
      </c>
      <c r="K337" s="1">
        <v>6.4</v>
      </c>
      <c r="L337" s="1"/>
      <c r="M337" s="1">
        <v>47.5</v>
      </c>
      <c r="N337" s="34"/>
      <c r="O337" s="34"/>
      <c r="P337" s="26"/>
      <c r="Q337" s="35"/>
    </row>
    <row r="338" spans="1:17" ht="15" customHeight="1" x14ac:dyDescent="0.3">
      <c r="A338" s="1" t="s">
        <v>417</v>
      </c>
      <c r="B338" s="6">
        <v>44530</v>
      </c>
      <c r="C338" s="62">
        <f t="shared" si="12"/>
        <v>2021</v>
      </c>
      <c r="D338" s="1" t="s">
        <v>106</v>
      </c>
      <c r="E338" s="43" t="s">
        <v>3331</v>
      </c>
      <c r="F338" s="2" t="s">
        <v>412</v>
      </c>
      <c r="G338" s="1">
        <v>25</v>
      </c>
      <c r="H338" s="1">
        <v>25</v>
      </c>
      <c r="I338" s="1" t="s">
        <v>423</v>
      </c>
      <c r="J338" s="1">
        <v>41.2</v>
      </c>
      <c r="K338" s="1">
        <v>6.4</v>
      </c>
      <c r="L338" s="1"/>
      <c r="M338" s="1">
        <v>47.6</v>
      </c>
      <c r="N338" s="34"/>
      <c r="O338" s="34"/>
      <c r="P338" s="26"/>
      <c r="Q338" s="35"/>
    </row>
    <row r="339" spans="1:17" ht="15" customHeight="1" x14ac:dyDescent="0.3">
      <c r="A339" s="1" t="s">
        <v>417</v>
      </c>
      <c r="B339" s="6">
        <v>44530</v>
      </c>
      <c r="C339" s="62">
        <f t="shared" si="12"/>
        <v>2021</v>
      </c>
      <c r="D339" s="1" t="s">
        <v>106</v>
      </c>
      <c r="E339" s="43" t="s">
        <v>3332</v>
      </c>
      <c r="F339" s="2" t="s">
        <v>412</v>
      </c>
      <c r="G339" s="1">
        <v>26</v>
      </c>
      <c r="H339" s="1">
        <v>26</v>
      </c>
      <c r="I339" s="1" t="s">
        <v>423</v>
      </c>
      <c r="J339" s="1">
        <v>44.4</v>
      </c>
      <c r="K339" s="1">
        <v>10</v>
      </c>
      <c r="L339" s="1"/>
      <c r="M339" s="1">
        <v>54.4</v>
      </c>
      <c r="N339" s="34"/>
      <c r="O339" s="34"/>
      <c r="P339" s="26"/>
      <c r="Q339" s="35"/>
    </row>
    <row r="340" spans="1:17" ht="15" customHeight="1" x14ac:dyDescent="0.3">
      <c r="A340" s="1" t="s">
        <v>417</v>
      </c>
      <c r="B340" s="6">
        <v>44530</v>
      </c>
      <c r="C340" s="62">
        <f t="shared" si="12"/>
        <v>2021</v>
      </c>
      <c r="D340" s="1" t="s">
        <v>106</v>
      </c>
      <c r="E340" s="43" t="s">
        <v>3333</v>
      </c>
      <c r="F340" s="2" t="s">
        <v>412</v>
      </c>
      <c r="G340" s="1">
        <v>27</v>
      </c>
      <c r="H340" s="1">
        <v>27</v>
      </c>
      <c r="I340" s="1" t="s">
        <v>423</v>
      </c>
      <c r="J340" s="1">
        <v>44</v>
      </c>
      <c r="K340" s="1">
        <v>9.9</v>
      </c>
      <c r="L340" s="1"/>
      <c r="M340" s="1">
        <v>53.9</v>
      </c>
      <c r="N340" s="34"/>
      <c r="O340" s="34"/>
      <c r="P340" s="26"/>
      <c r="Q340" s="35"/>
    </row>
    <row r="341" spans="1:17" ht="15" customHeight="1" x14ac:dyDescent="0.3">
      <c r="A341" s="1" t="s">
        <v>417</v>
      </c>
      <c r="B341" s="6">
        <v>44530</v>
      </c>
      <c r="C341" s="62">
        <f t="shared" si="12"/>
        <v>2021</v>
      </c>
      <c r="D341" s="1" t="s">
        <v>106</v>
      </c>
      <c r="E341" s="43" t="s">
        <v>3334</v>
      </c>
      <c r="F341" s="2" t="s">
        <v>412</v>
      </c>
      <c r="G341" s="1">
        <v>28</v>
      </c>
      <c r="H341" s="1">
        <v>28</v>
      </c>
      <c r="I341" s="1" t="s">
        <v>423</v>
      </c>
      <c r="J341" s="1">
        <v>41.2</v>
      </c>
      <c r="K341" s="1">
        <v>6.4</v>
      </c>
      <c r="L341" s="1"/>
      <c r="M341" s="1">
        <v>47.6</v>
      </c>
      <c r="N341" s="34"/>
      <c r="O341" s="34"/>
      <c r="P341" s="26"/>
      <c r="Q341" s="35"/>
    </row>
    <row r="342" spans="1:17" ht="15" customHeight="1" x14ac:dyDescent="0.3">
      <c r="A342" s="1" t="s">
        <v>417</v>
      </c>
      <c r="B342" s="6">
        <v>44530</v>
      </c>
      <c r="C342" s="62">
        <f t="shared" si="12"/>
        <v>2021</v>
      </c>
      <c r="D342" s="1" t="s">
        <v>106</v>
      </c>
      <c r="E342" s="43" t="s">
        <v>3335</v>
      </c>
      <c r="F342" s="2" t="s">
        <v>412</v>
      </c>
      <c r="G342" s="1">
        <v>29</v>
      </c>
      <c r="H342" s="1">
        <v>29</v>
      </c>
      <c r="I342" s="1" t="s">
        <v>423</v>
      </c>
      <c r="J342" s="1">
        <v>41.4</v>
      </c>
      <c r="K342" s="1">
        <v>6.4</v>
      </c>
      <c r="L342" s="1"/>
      <c r="M342" s="1">
        <v>47.8</v>
      </c>
      <c r="N342" s="34"/>
      <c r="O342" s="34"/>
      <c r="P342" s="26"/>
      <c r="Q342" s="35"/>
    </row>
    <row r="343" spans="1:17" ht="15" customHeight="1" x14ac:dyDescent="0.3">
      <c r="A343" s="1" t="s">
        <v>417</v>
      </c>
      <c r="B343" s="6">
        <v>44530</v>
      </c>
      <c r="C343" s="62">
        <f t="shared" si="12"/>
        <v>2021</v>
      </c>
      <c r="D343" s="1" t="s">
        <v>106</v>
      </c>
      <c r="E343" s="43" t="s">
        <v>3336</v>
      </c>
      <c r="F343" s="2" t="s">
        <v>412</v>
      </c>
      <c r="G343" s="1">
        <v>30</v>
      </c>
      <c r="H343" s="1">
        <v>30</v>
      </c>
      <c r="I343" s="1" t="s">
        <v>423</v>
      </c>
      <c r="J343" s="1">
        <v>55.5</v>
      </c>
      <c r="K343" s="1">
        <v>6.4</v>
      </c>
      <c r="L343" s="1"/>
      <c r="M343" s="1">
        <v>61.9</v>
      </c>
      <c r="N343" s="34"/>
      <c r="O343" s="34"/>
      <c r="P343" s="26"/>
      <c r="Q343" s="35"/>
    </row>
    <row r="344" spans="1:17" ht="15" customHeight="1" x14ac:dyDescent="0.3">
      <c r="A344" s="1" t="s">
        <v>417</v>
      </c>
      <c r="B344" s="6">
        <v>44530</v>
      </c>
      <c r="C344" s="62">
        <f t="shared" si="12"/>
        <v>2021</v>
      </c>
      <c r="D344" s="1" t="s">
        <v>106</v>
      </c>
      <c r="E344" s="43" t="s">
        <v>3337</v>
      </c>
      <c r="F344" s="2" t="s">
        <v>412</v>
      </c>
      <c r="G344" s="1">
        <v>31</v>
      </c>
      <c r="H344" s="1">
        <v>31</v>
      </c>
      <c r="I344" s="1" t="s">
        <v>423</v>
      </c>
      <c r="J344" s="1">
        <v>56.1</v>
      </c>
      <c r="K344" s="1">
        <v>6.4</v>
      </c>
      <c r="L344" s="1"/>
      <c r="M344" s="1">
        <v>62.5</v>
      </c>
      <c r="N344" s="34"/>
      <c r="O344" s="34"/>
      <c r="P344" s="26"/>
      <c r="Q344" s="35"/>
    </row>
    <row r="345" spans="1:17" ht="15" customHeight="1" x14ac:dyDescent="0.3">
      <c r="A345" s="1" t="s">
        <v>417</v>
      </c>
      <c r="B345" s="6">
        <v>44530</v>
      </c>
      <c r="C345" s="62">
        <f t="shared" si="12"/>
        <v>2021</v>
      </c>
      <c r="D345" s="1" t="s">
        <v>106</v>
      </c>
      <c r="E345" s="43" t="s">
        <v>3338</v>
      </c>
      <c r="F345" s="2" t="s">
        <v>412</v>
      </c>
      <c r="G345" s="1">
        <v>32</v>
      </c>
      <c r="H345" s="1">
        <v>32</v>
      </c>
      <c r="I345" s="1" t="s">
        <v>423</v>
      </c>
      <c r="J345" s="1">
        <v>41.3</v>
      </c>
      <c r="K345" s="1">
        <v>6.4</v>
      </c>
      <c r="L345" s="1"/>
      <c r="M345" s="1">
        <v>47.699999999999996</v>
      </c>
      <c r="N345" s="34"/>
      <c r="O345" s="34"/>
      <c r="P345" s="26"/>
      <c r="Q345" s="35"/>
    </row>
    <row r="346" spans="1:17" ht="15" customHeight="1" x14ac:dyDescent="0.3">
      <c r="A346" s="1" t="s">
        <v>417</v>
      </c>
      <c r="B346" s="6">
        <v>44530</v>
      </c>
      <c r="C346" s="62">
        <f t="shared" ref="C346:C377" si="13">YEAR(B346)</f>
        <v>2021</v>
      </c>
      <c r="D346" s="1" t="s">
        <v>106</v>
      </c>
      <c r="E346" s="43" t="s">
        <v>3339</v>
      </c>
      <c r="F346" s="2" t="s">
        <v>412</v>
      </c>
      <c r="G346" s="1">
        <v>33</v>
      </c>
      <c r="H346" s="1">
        <v>33</v>
      </c>
      <c r="I346" s="1" t="s">
        <v>423</v>
      </c>
      <c r="J346" s="1">
        <v>41.3</v>
      </c>
      <c r="K346" s="1">
        <v>6.4</v>
      </c>
      <c r="L346" s="1"/>
      <c r="M346" s="1">
        <v>47.699999999999996</v>
      </c>
      <c r="N346" s="34"/>
      <c r="O346" s="34"/>
      <c r="P346" s="26"/>
      <c r="Q346" s="35"/>
    </row>
    <row r="347" spans="1:17" ht="15" customHeight="1" x14ac:dyDescent="0.3">
      <c r="A347" s="1" t="s">
        <v>417</v>
      </c>
      <c r="B347" s="6">
        <v>44530</v>
      </c>
      <c r="C347" s="62">
        <f t="shared" si="13"/>
        <v>2021</v>
      </c>
      <c r="D347" s="1" t="s">
        <v>106</v>
      </c>
      <c r="E347" s="43" t="s">
        <v>3340</v>
      </c>
      <c r="F347" s="2" t="s">
        <v>412</v>
      </c>
      <c r="G347" s="1">
        <v>34</v>
      </c>
      <c r="H347" s="1">
        <v>34</v>
      </c>
      <c r="I347" s="1" t="s">
        <v>423</v>
      </c>
      <c r="J347" s="1">
        <v>55.4</v>
      </c>
      <c r="K347" s="1">
        <v>6.4</v>
      </c>
      <c r="L347" s="1"/>
      <c r="M347" s="1">
        <v>61.8</v>
      </c>
      <c r="N347" s="34"/>
      <c r="O347" s="34"/>
      <c r="P347" s="26"/>
      <c r="Q347" s="35"/>
    </row>
    <row r="348" spans="1:17" ht="15" customHeight="1" x14ac:dyDescent="0.3">
      <c r="A348" s="1" t="s">
        <v>417</v>
      </c>
      <c r="B348" s="6">
        <v>44530</v>
      </c>
      <c r="C348" s="62">
        <f t="shared" si="13"/>
        <v>2021</v>
      </c>
      <c r="D348" s="1" t="s">
        <v>106</v>
      </c>
      <c r="E348" s="43" t="s">
        <v>3341</v>
      </c>
      <c r="F348" s="2" t="s">
        <v>412</v>
      </c>
      <c r="G348" s="1">
        <v>35</v>
      </c>
      <c r="H348" s="1">
        <v>35</v>
      </c>
      <c r="I348" s="1" t="s">
        <v>423</v>
      </c>
      <c r="J348" s="1">
        <v>56</v>
      </c>
      <c r="K348" s="1">
        <v>6.4</v>
      </c>
      <c r="L348" s="1"/>
      <c r="M348" s="1">
        <v>62.4</v>
      </c>
      <c r="N348" s="34"/>
      <c r="O348" s="34"/>
      <c r="P348" s="26"/>
      <c r="Q348" s="35"/>
    </row>
    <row r="349" spans="1:17" ht="15" customHeight="1" x14ac:dyDescent="0.3">
      <c r="A349" s="1" t="s">
        <v>417</v>
      </c>
      <c r="B349" s="6">
        <v>44530</v>
      </c>
      <c r="C349" s="62">
        <f t="shared" si="13"/>
        <v>2021</v>
      </c>
      <c r="D349" s="1" t="s">
        <v>106</v>
      </c>
      <c r="E349" s="43" t="s">
        <v>3342</v>
      </c>
      <c r="F349" s="2" t="s">
        <v>412</v>
      </c>
      <c r="G349" s="1">
        <v>36</v>
      </c>
      <c r="H349" s="1">
        <v>36</v>
      </c>
      <c r="I349" s="1" t="s">
        <v>423</v>
      </c>
      <c r="J349" s="1">
        <v>41.2</v>
      </c>
      <c r="K349" s="1">
        <v>6.4</v>
      </c>
      <c r="L349" s="1"/>
      <c r="M349" s="1">
        <v>47.6</v>
      </c>
      <c r="N349" s="34"/>
      <c r="O349" s="34"/>
      <c r="P349" s="26"/>
      <c r="Q349" s="35"/>
    </row>
    <row r="350" spans="1:17" ht="15" customHeight="1" x14ac:dyDescent="0.3">
      <c r="A350" s="1" t="s">
        <v>417</v>
      </c>
      <c r="B350" s="6">
        <v>44530</v>
      </c>
      <c r="C350" s="62">
        <f t="shared" si="13"/>
        <v>2021</v>
      </c>
      <c r="D350" s="1" t="s">
        <v>106</v>
      </c>
      <c r="E350" s="43" t="s">
        <v>3343</v>
      </c>
      <c r="F350" s="2" t="s">
        <v>412</v>
      </c>
      <c r="G350" s="1">
        <v>37</v>
      </c>
      <c r="H350" s="1">
        <v>37</v>
      </c>
      <c r="I350" s="1" t="s">
        <v>423</v>
      </c>
      <c r="J350" s="1">
        <v>41.2</v>
      </c>
      <c r="K350" s="1">
        <v>6.4</v>
      </c>
      <c r="L350" s="1"/>
      <c r="M350" s="1">
        <v>47.6</v>
      </c>
      <c r="N350" s="34"/>
      <c r="O350" s="34"/>
      <c r="P350" s="26"/>
      <c r="Q350" s="35"/>
    </row>
    <row r="351" spans="1:17" ht="15" customHeight="1" x14ac:dyDescent="0.3">
      <c r="A351" s="1" t="s">
        <v>417</v>
      </c>
      <c r="B351" s="6">
        <v>44530</v>
      </c>
      <c r="C351" s="62">
        <f t="shared" si="13"/>
        <v>2021</v>
      </c>
      <c r="D351" s="1" t="s">
        <v>106</v>
      </c>
      <c r="E351" s="43" t="s">
        <v>3344</v>
      </c>
      <c r="F351" s="2" t="s">
        <v>412</v>
      </c>
      <c r="G351" s="1">
        <v>38</v>
      </c>
      <c r="H351" s="1">
        <v>38</v>
      </c>
      <c r="I351" s="1" t="s">
        <v>423</v>
      </c>
      <c r="J351" s="1">
        <v>55.3</v>
      </c>
      <c r="K351" s="1">
        <v>6.4</v>
      </c>
      <c r="L351" s="1"/>
      <c r="M351" s="1">
        <v>61.699999999999996</v>
      </c>
      <c r="N351" s="34"/>
      <c r="O351" s="34"/>
      <c r="P351" s="26"/>
      <c r="Q351" s="35"/>
    </row>
    <row r="352" spans="1:17" ht="15" customHeight="1" x14ac:dyDescent="0.3">
      <c r="A352" s="1" t="s">
        <v>417</v>
      </c>
      <c r="B352" s="6">
        <v>44530</v>
      </c>
      <c r="C352" s="62">
        <f t="shared" si="13"/>
        <v>2021</v>
      </c>
      <c r="D352" s="1" t="s">
        <v>106</v>
      </c>
      <c r="E352" s="43" t="s">
        <v>3345</v>
      </c>
      <c r="F352" s="2" t="s">
        <v>412</v>
      </c>
      <c r="G352" s="1">
        <v>39</v>
      </c>
      <c r="H352" s="1">
        <v>39</v>
      </c>
      <c r="I352" s="1" t="s">
        <v>423</v>
      </c>
      <c r="J352" s="1">
        <v>55.8</v>
      </c>
      <c r="K352" s="1">
        <v>6.4</v>
      </c>
      <c r="L352" s="1"/>
      <c r="M352" s="1">
        <v>62.199999999999996</v>
      </c>
      <c r="N352" s="34"/>
      <c r="O352" s="34"/>
      <c r="P352" s="26"/>
      <c r="Q352" s="35"/>
    </row>
    <row r="353" spans="1:17" ht="15" customHeight="1" x14ac:dyDescent="0.3">
      <c r="A353" s="1" t="s">
        <v>417</v>
      </c>
      <c r="B353" s="6">
        <v>44530</v>
      </c>
      <c r="C353" s="62">
        <f t="shared" si="13"/>
        <v>2021</v>
      </c>
      <c r="D353" s="1" t="s">
        <v>106</v>
      </c>
      <c r="E353" s="43" t="s">
        <v>3346</v>
      </c>
      <c r="F353" s="2" t="s">
        <v>412</v>
      </c>
      <c r="G353" s="1">
        <v>40</v>
      </c>
      <c r="H353" s="1">
        <v>40</v>
      </c>
      <c r="I353" s="1" t="s">
        <v>423</v>
      </c>
      <c r="J353" s="1">
        <v>41.1</v>
      </c>
      <c r="K353" s="1">
        <v>6.4</v>
      </c>
      <c r="L353" s="1"/>
      <c r="M353" s="1">
        <v>47.5</v>
      </c>
      <c r="N353" s="34"/>
      <c r="O353" s="34"/>
      <c r="P353" s="26"/>
      <c r="Q353" s="35"/>
    </row>
    <row r="354" spans="1:17" ht="15" customHeight="1" x14ac:dyDescent="0.3">
      <c r="A354" s="1" t="s">
        <v>417</v>
      </c>
      <c r="B354" s="6">
        <v>44530</v>
      </c>
      <c r="C354" s="62">
        <f t="shared" si="13"/>
        <v>2021</v>
      </c>
      <c r="D354" s="1" t="s">
        <v>106</v>
      </c>
      <c r="E354" s="43" t="s">
        <v>3347</v>
      </c>
      <c r="F354" s="2" t="s">
        <v>412</v>
      </c>
      <c r="G354" s="1">
        <v>41</v>
      </c>
      <c r="H354" s="1">
        <v>41</v>
      </c>
      <c r="I354" s="1" t="s">
        <v>423</v>
      </c>
      <c r="J354" s="1">
        <v>78.900000000000006</v>
      </c>
      <c r="K354" s="1">
        <v>12.8</v>
      </c>
      <c r="L354" s="1"/>
      <c r="M354" s="1">
        <v>91.7</v>
      </c>
      <c r="N354" s="34"/>
      <c r="O354" s="34"/>
      <c r="P354" s="26"/>
      <c r="Q354" s="35"/>
    </row>
    <row r="355" spans="1:17" ht="15" customHeight="1" x14ac:dyDescent="0.3">
      <c r="A355" s="1" t="s">
        <v>417</v>
      </c>
      <c r="B355" s="6">
        <v>44530</v>
      </c>
      <c r="C355" s="62">
        <f t="shared" si="13"/>
        <v>2021</v>
      </c>
      <c r="D355" s="1" t="s">
        <v>106</v>
      </c>
      <c r="E355" s="43" t="s">
        <v>3348</v>
      </c>
      <c r="F355" s="2" t="s">
        <v>412</v>
      </c>
      <c r="G355" s="1">
        <v>43</v>
      </c>
      <c r="H355" s="1">
        <v>42</v>
      </c>
      <c r="I355" s="1" t="s">
        <v>423</v>
      </c>
      <c r="J355" s="1">
        <v>74.400000000000006</v>
      </c>
      <c r="K355" s="1">
        <v>6.4</v>
      </c>
      <c r="L355" s="1"/>
      <c r="M355" s="1">
        <v>80.800000000000011</v>
      </c>
      <c r="N355" s="34"/>
      <c r="O355" s="34"/>
      <c r="P355" s="26"/>
      <c r="Q355" s="35"/>
    </row>
    <row r="356" spans="1:17" ht="15" customHeight="1" x14ac:dyDescent="0.3">
      <c r="A356" s="1" t="s">
        <v>417</v>
      </c>
      <c r="B356" s="6">
        <v>44530</v>
      </c>
      <c r="C356" s="62">
        <f t="shared" si="13"/>
        <v>2021</v>
      </c>
      <c r="D356" s="1" t="s">
        <v>106</v>
      </c>
      <c r="E356" s="43" t="s">
        <v>3349</v>
      </c>
      <c r="F356" s="2" t="s">
        <v>412</v>
      </c>
      <c r="G356" s="1">
        <v>44</v>
      </c>
      <c r="H356" s="1">
        <v>43</v>
      </c>
      <c r="I356" s="1" t="s">
        <v>423</v>
      </c>
      <c r="J356" s="1">
        <v>41</v>
      </c>
      <c r="K356" s="1">
        <v>6.4</v>
      </c>
      <c r="L356" s="1"/>
      <c r="M356" s="1">
        <v>47.4</v>
      </c>
      <c r="N356" s="34"/>
      <c r="O356" s="34"/>
      <c r="P356" s="26"/>
      <c r="Q356" s="35"/>
    </row>
    <row r="357" spans="1:17" ht="15" customHeight="1" x14ac:dyDescent="0.3">
      <c r="A357" s="1" t="s">
        <v>417</v>
      </c>
      <c r="B357" s="6">
        <v>44530</v>
      </c>
      <c r="C357" s="62">
        <f t="shared" si="13"/>
        <v>2021</v>
      </c>
      <c r="D357" s="1" t="s">
        <v>106</v>
      </c>
      <c r="E357" s="43" t="s">
        <v>3350</v>
      </c>
      <c r="F357" s="2" t="s">
        <v>412</v>
      </c>
      <c r="G357" s="1">
        <v>45</v>
      </c>
      <c r="H357" s="1">
        <v>44</v>
      </c>
      <c r="I357" s="1" t="s">
        <v>423</v>
      </c>
      <c r="J357" s="1">
        <v>78.900000000000006</v>
      </c>
      <c r="K357" s="1">
        <v>12.8</v>
      </c>
      <c r="L357" s="1"/>
      <c r="M357" s="1">
        <v>91.7</v>
      </c>
      <c r="N357" s="34"/>
      <c r="O357" s="34"/>
      <c r="P357" s="26"/>
      <c r="Q357" s="35"/>
    </row>
    <row r="358" spans="1:17" ht="15" customHeight="1" x14ac:dyDescent="0.3">
      <c r="A358" s="1" t="s">
        <v>417</v>
      </c>
      <c r="B358" s="6">
        <v>44530</v>
      </c>
      <c r="C358" s="62">
        <f t="shared" si="13"/>
        <v>2021</v>
      </c>
      <c r="D358" s="1" t="s">
        <v>106</v>
      </c>
      <c r="E358" s="43" t="s">
        <v>3351</v>
      </c>
      <c r="F358" s="2" t="s">
        <v>412</v>
      </c>
      <c r="G358" s="1">
        <v>47</v>
      </c>
      <c r="H358" s="1">
        <v>45</v>
      </c>
      <c r="I358" s="1" t="s">
        <v>423</v>
      </c>
      <c r="J358" s="1">
        <v>74.400000000000006</v>
      </c>
      <c r="K358" s="1">
        <v>6.4</v>
      </c>
      <c r="L358" s="1"/>
      <c r="M358" s="1">
        <v>80.800000000000011</v>
      </c>
      <c r="N358" s="34"/>
      <c r="O358" s="34"/>
      <c r="P358" s="26"/>
      <c r="Q358" s="35"/>
    </row>
    <row r="359" spans="1:17" ht="15" customHeight="1" x14ac:dyDescent="0.3">
      <c r="A359" s="1" t="s">
        <v>417</v>
      </c>
      <c r="B359" s="6">
        <v>44530</v>
      </c>
      <c r="C359" s="62">
        <f t="shared" si="13"/>
        <v>2021</v>
      </c>
      <c r="D359" s="1" t="s">
        <v>106</v>
      </c>
      <c r="E359" s="43" t="s">
        <v>3352</v>
      </c>
      <c r="F359" s="2" t="s">
        <v>412</v>
      </c>
      <c r="G359" s="1">
        <v>48</v>
      </c>
      <c r="H359" s="1">
        <v>46</v>
      </c>
      <c r="I359" s="1" t="s">
        <v>423</v>
      </c>
      <c r="J359" s="1">
        <v>41</v>
      </c>
      <c r="K359" s="1">
        <v>6.4</v>
      </c>
      <c r="L359" s="1"/>
      <c r="M359" s="1">
        <v>47.4</v>
      </c>
      <c r="N359" s="34"/>
      <c r="O359" s="34"/>
      <c r="P359" s="26"/>
      <c r="Q359" s="35"/>
    </row>
    <row r="360" spans="1:17" ht="15" customHeight="1" x14ac:dyDescent="0.3">
      <c r="A360" s="1" t="s">
        <v>417</v>
      </c>
      <c r="B360" s="6">
        <v>44530</v>
      </c>
      <c r="C360" s="62">
        <f t="shared" si="13"/>
        <v>2021</v>
      </c>
      <c r="D360" s="1" t="s">
        <v>106</v>
      </c>
      <c r="E360" s="43" t="s">
        <v>3353</v>
      </c>
      <c r="F360" s="2" t="s">
        <v>412</v>
      </c>
      <c r="G360" s="1">
        <v>49</v>
      </c>
      <c r="H360" s="1">
        <v>47</v>
      </c>
      <c r="I360" s="1" t="s">
        <v>423</v>
      </c>
      <c r="J360" s="1">
        <v>41.1</v>
      </c>
      <c r="K360" s="1">
        <v>6.4</v>
      </c>
      <c r="L360" s="1"/>
      <c r="M360" s="1">
        <v>47.5</v>
      </c>
      <c r="N360" s="34"/>
      <c r="O360" s="34"/>
      <c r="P360" s="26"/>
      <c r="Q360" s="35"/>
    </row>
    <row r="361" spans="1:17" ht="15" customHeight="1" x14ac:dyDescent="0.3">
      <c r="A361" s="1" t="s">
        <v>417</v>
      </c>
      <c r="B361" s="6">
        <v>44530</v>
      </c>
      <c r="C361" s="62">
        <f t="shared" si="13"/>
        <v>2021</v>
      </c>
      <c r="D361" s="1" t="s">
        <v>106</v>
      </c>
      <c r="E361" s="43" t="s">
        <v>3354</v>
      </c>
      <c r="F361" s="2" t="s">
        <v>412</v>
      </c>
      <c r="G361" s="1">
        <v>50</v>
      </c>
      <c r="H361" s="1">
        <v>48</v>
      </c>
      <c r="I361" s="1" t="s">
        <v>423</v>
      </c>
      <c r="J361" s="1">
        <v>55.3</v>
      </c>
      <c r="K361" s="1">
        <v>6.4</v>
      </c>
      <c r="L361" s="1"/>
      <c r="M361" s="1">
        <v>61.699999999999996</v>
      </c>
      <c r="N361" s="34"/>
      <c r="O361" s="34"/>
      <c r="P361" s="26"/>
      <c r="Q361" s="35"/>
    </row>
    <row r="362" spans="1:17" ht="15" customHeight="1" x14ac:dyDescent="0.3">
      <c r="A362" s="1" t="s">
        <v>417</v>
      </c>
      <c r="B362" s="6">
        <v>44530</v>
      </c>
      <c r="C362" s="62">
        <f t="shared" si="13"/>
        <v>2021</v>
      </c>
      <c r="D362" s="1" t="s">
        <v>106</v>
      </c>
      <c r="E362" s="43" t="s">
        <v>3355</v>
      </c>
      <c r="F362" s="2" t="s">
        <v>412</v>
      </c>
      <c r="G362" s="1">
        <v>51</v>
      </c>
      <c r="H362" s="1">
        <v>49</v>
      </c>
      <c r="I362" s="1" t="s">
        <v>423</v>
      </c>
      <c r="J362" s="1">
        <v>55.8</v>
      </c>
      <c r="K362" s="1">
        <v>6.4</v>
      </c>
      <c r="L362" s="1"/>
      <c r="M362" s="1">
        <v>62.199999999999996</v>
      </c>
      <c r="N362" s="34"/>
      <c r="O362" s="34"/>
      <c r="P362" s="26"/>
      <c r="Q362" s="35"/>
    </row>
    <row r="363" spans="1:17" ht="15" customHeight="1" x14ac:dyDescent="0.3">
      <c r="A363" s="1" t="s">
        <v>417</v>
      </c>
      <c r="B363" s="6">
        <v>44530</v>
      </c>
      <c r="C363" s="62">
        <f t="shared" si="13"/>
        <v>2021</v>
      </c>
      <c r="D363" s="1" t="s">
        <v>106</v>
      </c>
      <c r="E363" s="43" t="s">
        <v>3356</v>
      </c>
      <c r="F363" s="2" t="s">
        <v>412</v>
      </c>
      <c r="G363" s="1">
        <v>52</v>
      </c>
      <c r="H363" s="1">
        <v>50</v>
      </c>
      <c r="I363" s="1" t="s">
        <v>423</v>
      </c>
      <c r="J363" s="1">
        <v>41</v>
      </c>
      <c r="K363" s="1">
        <v>6.4</v>
      </c>
      <c r="L363" s="1"/>
      <c r="M363" s="1">
        <v>47.4</v>
      </c>
      <c r="N363" s="34"/>
      <c r="O363" s="34"/>
      <c r="P363" s="26"/>
      <c r="Q363" s="35"/>
    </row>
    <row r="364" spans="1:17" ht="15" customHeight="1" x14ac:dyDescent="0.3">
      <c r="A364" s="1" t="s">
        <v>417</v>
      </c>
      <c r="B364" s="6">
        <v>44530</v>
      </c>
      <c r="C364" s="62">
        <f t="shared" si="13"/>
        <v>2021</v>
      </c>
      <c r="D364" s="1" t="s">
        <v>106</v>
      </c>
      <c r="E364" s="43" t="s">
        <v>3357</v>
      </c>
      <c r="F364" s="2" t="s">
        <v>412</v>
      </c>
      <c r="G364" s="1">
        <v>53</v>
      </c>
      <c r="H364" s="1">
        <v>51</v>
      </c>
      <c r="I364" s="1" t="s">
        <v>423</v>
      </c>
      <c r="J364" s="1">
        <v>41.2</v>
      </c>
      <c r="K364" s="1">
        <v>6.4</v>
      </c>
      <c r="L364" s="1"/>
      <c r="M364" s="1">
        <v>47.6</v>
      </c>
      <c r="N364" s="34"/>
      <c r="O364" s="34"/>
      <c r="P364" s="26"/>
      <c r="Q364" s="35"/>
    </row>
    <row r="365" spans="1:17" ht="15" customHeight="1" x14ac:dyDescent="0.3">
      <c r="A365" s="1" t="s">
        <v>417</v>
      </c>
      <c r="B365" s="6">
        <v>44530</v>
      </c>
      <c r="C365" s="62">
        <f t="shared" si="13"/>
        <v>2021</v>
      </c>
      <c r="D365" s="1" t="s">
        <v>106</v>
      </c>
      <c r="E365" s="43" t="s">
        <v>3358</v>
      </c>
      <c r="F365" s="2" t="s">
        <v>412</v>
      </c>
      <c r="G365" s="1">
        <v>54</v>
      </c>
      <c r="H365" s="1">
        <v>52</v>
      </c>
      <c r="I365" s="1" t="s">
        <v>423</v>
      </c>
      <c r="J365" s="1">
        <v>44</v>
      </c>
      <c r="K365" s="1">
        <v>9.9</v>
      </c>
      <c r="L365" s="1"/>
      <c r="M365" s="1">
        <v>53.9</v>
      </c>
      <c r="N365" s="34"/>
      <c r="O365" s="34"/>
      <c r="P365" s="26"/>
      <c r="Q365" s="35"/>
    </row>
    <row r="366" spans="1:17" ht="15" customHeight="1" x14ac:dyDescent="0.3">
      <c r="A366" s="1" t="s">
        <v>417</v>
      </c>
      <c r="B366" s="6">
        <v>44530</v>
      </c>
      <c r="C366" s="62">
        <f t="shared" si="13"/>
        <v>2021</v>
      </c>
      <c r="D366" s="1" t="s">
        <v>106</v>
      </c>
      <c r="E366" s="43" t="s">
        <v>3359</v>
      </c>
      <c r="F366" s="2" t="s">
        <v>412</v>
      </c>
      <c r="G366" s="1">
        <v>55</v>
      </c>
      <c r="H366" s="1">
        <v>53</v>
      </c>
      <c r="I366" s="1" t="s">
        <v>423</v>
      </c>
      <c r="J366" s="1">
        <v>86.3</v>
      </c>
      <c r="K366" s="1">
        <v>16.399999999999999</v>
      </c>
      <c r="L366" s="1"/>
      <c r="M366" s="1">
        <v>102.69999999999999</v>
      </c>
      <c r="N366" s="34"/>
      <c r="O366" s="34"/>
      <c r="P366" s="26"/>
      <c r="Q366" s="35"/>
    </row>
    <row r="367" spans="1:17" ht="15" customHeight="1" x14ac:dyDescent="0.3">
      <c r="A367" s="1" t="s">
        <v>417</v>
      </c>
      <c r="B367" s="6">
        <v>44681</v>
      </c>
      <c r="C367" s="62">
        <f t="shared" si="13"/>
        <v>2022</v>
      </c>
      <c r="D367" s="1" t="s">
        <v>106</v>
      </c>
      <c r="E367" s="43" t="s">
        <v>3360</v>
      </c>
      <c r="F367" s="2" t="s">
        <v>413</v>
      </c>
      <c r="G367" s="1">
        <v>1</v>
      </c>
      <c r="H367" s="1"/>
      <c r="I367" s="1" t="s">
        <v>423</v>
      </c>
      <c r="J367" s="1">
        <v>14.9</v>
      </c>
      <c r="K367" s="1"/>
      <c r="L367" s="1"/>
      <c r="M367" s="1">
        <v>14.9</v>
      </c>
      <c r="N367" s="34"/>
      <c r="O367" s="34"/>
      <c r="P367" s="26"/>
      <c r="Q367" s="35"/>
    </row>
    <row r="368" spans="1:17" ht="15" customHeight="1" x14ac:dyDescent="0.3">
      <c r="A368" s="1" t="s">
        <v>417</v>
      </c>
      <c r="B368" s="6">
        <v>44681</v>
      </c>
      <c r="C368" s="62">
        <f t="shared" si="13"/>
        <v>2022</v>
      </c>
      <c r="D368" s="1" t="s">
        <v>106</v>
      </c>
      <c r="E368" s="43" t="s">
        <v>3361</v>
      </c>
      <c r="F368" s="2" t="s">
        <v>413</v>
      </c>
      <c r="G368" s="1">
        <v>2</v>
      </c>
      <c r="H368" s="1"/>
      <c r="I368" s="1" t="s">
        <v>423</v>
      </c>
      <c r="J368" s="1">
        <v>14.9</v>
      </c>
      <c r="K368" s="1"/>
      <c r="L368" s="1"/>
      <c r="M368" s="1">
        <v>14.9</v>
      </c>
      <c r="N368" s="34"/>
      <c r="O368" s="34"/>
      <c r="P368" s="26"/>
      <c r="Q368" s="35"/>
    </row>
    <row r="369" spans="1:17" ht="15" customHeight="1" x14ac:dyDescent="0.3">
      <c r="A369" s="1" t="s">
        <v>417</v>
      </c>
      <c r="B369" s="6">
        <v>44681</v>
      </c>
      <c r="C369" s="62">
        <f t="shared" si="13"/>
        <v>2022</v>
      </c>
      <c r="D369" s="1" t="s">
        <v>106</v>
      </c>
      <c r="E369" s="43" t="s">
        <v>3362</v>
      </c>
      <c r="F369" s="2" t="s">
        <v>413</v>
      </c>
      <c r="G369" s="1">
        <v>3</v>
      </c>
      <c r="H369" s="1"/>
      <c r="I369" s="1" t="s">
        <v>423</v>
      </c>
      <c r="J369" s="1">
        <v>14.9</v>
      </c>
      <c r="K369" s="1"/>
      <c r="L369" s="1"/>
      <c r="M369" s="1">
        <v>14.9</v>
      </c>
      <c r="N369" s="34"/>
      <c r="O369" s="34"/>
      <c r="P369" s="26"/>
      <c r="Q369" s="35"/>
    </row>
    <row r="370" spans="1:17" ht="15" customHeight="1" x14ac:dyDescent="0.3">
      <c r="A370" s="1" t="s">
        <v>417</v>
      </c>
      <c r="B370" s="6">
        <v>44681</v>
      </c>
      <c r="C370" s="62">
        <f t="shared" si="13"/>
        <v>2022</v>
      </c>
      <c r="D370" s="1" t="s">
        <v>106</v>
      </c>
      <c r="E370" s="43" t="s">
        <v>3363</v>
      </c>
      <c r="F370" s="2" t="s">
        <v>413</v>
      </c>
      <c r="G370" s="1">
        <v>4</v>
      </c>
      <c r="H370" s="1"/>
      <c r="I370" s="1" t="s">
        <v>423</v>
      </c>
      <c r="J370" s="1">
        <v>14.9</v>
      </c>
      <c r="K370" s="1"/>
      <c r="L370" s="1"/>
      <c r="M370" s="1">
        <v>14.9</v>
      </c>
      <c r="N370" s="34"/>
      <c r="O370" s="34"/>
      <c r="P370" s="26"/>
      <c r="Q370" s="35"/>
    </row>
    <row r="371" spans="1:17" ht="15" customHeight="1" x14ac:dyDescent="0.3">
      <c r="A371" s="1" t="s">
        <v>417</v>
      </c>
      <c r="B371" s="6">
        <v>44681</v>
      </c>
      <c r="C371" s="62">
        <f t="shared" si="13"/>
        <v>2022</v>
      </c>
      <c r="D371" s="1" t="s">
        <v>106</v>
      </c>
      <c r="E371" s="43" t="s">
        <v>3364</v>
      </c>
      <c r="F371" s="2" t="s">
        <v>413</v>
      </c>
      <c r="G371" s="1">
        <v>5</v>
      </c>
      <c r="H371" s="1"/>
      <c r="I371" s="1" t="s">
        <v>423</v>
      </c>
      <c r="J371" s="1">
        <v>14.9</v>
      </c>
      <c r="K371" s="1"/>
      <c r="L371" s="1"/>
      <c r="M371" s="1">
        <v>14.9</v>
      </c>
      <c r="N371" s="34"/>
      <c r="O371" s="34"/>
      <c r="P371" s="26"/>
      <c r="Q371" s="35"/>
    </row>
    <row r="372" spans="1:17" ht="15" customHeight="1" x14ac:dyDescent="0.3">
      <c r="A372" s="1" t="s">
        <v>417</v>
      </c>
      <c r="B372" s="6">
        <v>44681</v>
      </c>
      <c r="C372" s="62">
        <f t="shared" si="13"/>
        <v>2022</v>
      </c>
      <c r="D372" s="1" t="s">
        <v>106</v>
      </c>
      <c r="E372" s="43" t="s">
        <v>3365</v>
      </c>
      <c r="F372" s="2" t="s">
        <v>413</v>
      </c>
      <c r="G372" s="1">
        <v>6</v>
      </c>
      <c r="H372" s="1"/>
      <c r="I372" s="1" t="s">
        <v>423</v>
      </c>
      <c r="J372" s="1">
        <v>14.9</v>
      </c>
      <c r="K372" s="1"/>
      <c r="L372" s="1"/>
      <c r="M372" s="1">
        <v>14.9</v>
      </c>
      <c r="N372" s="34"/>
      <c r="O372" s="34"/>
      <c r="P372" s="26"/>
      <c r="Q372" s="35"/>
    </row>
    <row r="373" spans="1:17" ht="15" customHeight="1" x14ac:dyDescent="0.3">
      <c r="A373" s="1" t="s">
        <v>417</v>
      </c>
      <c r="B373" s="6">
        <v>44681</v>
      </c>
      <c r="C373" s="62">
        <f t="shared" si="13"/>
        <v>2022</v>
      </c>
      <c r="D373" s="1" t="s">
        <v>106</v>
      </c>
      <c r="E373" s="43" t="s">
        <v>3366</v>
      </c>
      <c r="F373" s="2" t="s">
        <v>413</v>
      </c>
      <c r="G373" s="1">
        <v>8</v>
      </c>
      <c r="H373" s="1"/>
      <c r="I373" s="1" t="s">
        <v>423</v>
      </c>
      <c r="J373" s="1">
        <v>14.9</v>
      </c>
      <c r="K373" s="1"/>
      <c r="L373" s="1"/>
      <c r="M373" s="1">
        <v>14.9</v>
      </c>
      <c r="N373" s="34"/>
      <c r="O373" s="34"/>
      <c r="P373" s="26"/>
      <c r="Q373" s="35"/>
    </row>
    <row r="374" spans="1:17" ht="15" customHeight="1" x14ac:dyDescent="0.3">
      <c r="A374" s="1" t="s">
        <v>417</v>
      </c>
      <c r="B374" s="6">
        <v>44681</v>
      </c>
      <c r="C374" s="62">
        <f t="shared" si="13"/>
        <v>2022</v>
      </c>
      <c r="D374" s="1" t="s">
        <v>106</v>
      </c>
      <c r="E374" s="43" t="s">
        <v>3367</v>
      </c>
      <c r="F374" s="2" t="s">
        <v>413</v>
      </c>
      <c r="G374" s="1">
        <v>9</v>
      </c>
      <c r="H374" s="1"/>
      <c r="I374" s="1" t="s">
        <v>423</v>
      </c>
      <c r="J374" s="1">
        <v>14.9</v>
      </c>
      <c r="K374" s="1"/>
      <c r="L374" s="1"/>
      <c r="M374" s="1">
        <v>14.9</v>
      </c>
      <c r="N374" s="34"/>
      <c r="O374" s="34"/>
      <c r="P374" s="26"/>
      <c r="Q374" s="35"/>
    </row>
    <row r="375" spans="1:17" ht="15" customHeight="1" x14ac:dyDescent="0.3">
      <c r="A375" s="1" t="s">
        <v>417</v>
      </c>
      <c r="B375" s="6">
        <v>44681</v>
      </c>
      <c r="C375" s="62">
        <f t="shared" si="13"/>
        <v>2022</v>
      </c>
      <c r="D375" s="1" t="s">
        <v>106</v>
      </c>
      <c r="E375" s="43" t="s">
        <v>3368</v>
      </c>
      <c r="F375" s="2" t="s">
        <v>413</v>
      </c>
      <c r="G375" s="1">
        <v>10</v>
      </c>
      <c r="H375" s="1"/>
      <c r="I375" s="1" t="s">
        <v>423</v>
      </c>
      <c r="J375" s="1">
        <v>14.9</v>
      </c>
      <c r="K375" s="1"/>
      <c r="L375" s="1"/>
      <c r="M375" s="1">
        <v>14.9</v>
      </c>
      <c r="N375" s="34"/>
      <c r="O375" s="34"/>
      <c r="P375" s="26"/>
      <c r="Q375" s="35"/>
    </row>
    <row r="376" spans="1:17" ht="15" customHeight="1" x14ac:dyDescent="0.3">
      <c r="A376" s="1" t="s">
        <v>417</v>
      </c>
      <c r="B376" s="6">
        <v>44681</v>
      </c>
      <c r="C376" s="62">
        <f t="shared" si="13"/>
        <v>2022</v>
      </c>
      <c r="D376" s="1" t="s">
        <v>106</v>
      </c>
      <c r="E376" s="43" t="s">
        <v>3369</v>
      </c>
      <c r="F376" s="2" t="s">
        <v>413</v>
      </c>
      <c r="G376" s="1">
        <v>11</v>
      </c>
      <c r="H376" s="1"/>
      <c r="I376" s="1" t="s">
        <v>423</v>
      </c>
      <c r="J376" s="1">
        <v>14.9</v>
      </c>
      <c r="K376" s="1"/>
      <c r="L376" s="1"/>
      <c r="M376" s="1">
        <v>14.9</v>
      </c>
      <c r="N376" s="34"/>
      <c r="O376" s="34"/>
      <c r="P376" s="26"/>
      <c r="Q376" s="35"/>
    </row>
    <row r="377" spans="1:17" ht="15" customHeight="1" x14ac:dyDescent="0.3">
      <c r="A377" s="1" t="s">
        <v>417</v>
      </c>
      <c r="B377" s="6">
        <v>44681</v>
      </c>
      <c r="C377" s="62">
        <f t="shared" si="13"/>
        <v>2022</v>
      </c>
      <c r="D377" s="1" t="s">
        <v>106</v>
      </c>
      <c r="E377" s="43" t="s">
        <v>3370</v>
      </c>
      <c r="F377" s="2" t="s">
        <v>413</v>
      </c>
      <c r="G377" s="1">
        <v>12</v>
      </c>
      <c r="H377" s="1"/>
      <c r="I377" s="1" t="s">
        <v>423</v>
      </c>
      <c r="J377" s="1">
        <v>14.9</v>
      </c>
      <c r="K377" s="1"/>
      <c r="L377" s="1"/>
      <c r="M377" s="1">
        <v>14.9</v>
      </c>
      <c r="N377" s="34"/>
      <c r="O377" s="34"/>
      <c r="P377" s="26"/>
      <c r="Q377" s="35"/>
    </row>
    <row r="378" spans="1:17" ht="15" customHeight="1" x14ac:dyDescent="0.3">
      <c r="A378" s="1" t="s">
        <v>417</v>
      </c>
      <c r="B378" s="6">
        <v>44681</v>
      </c>
      <c r="C378" s="62">
        <f t="shared" ref="C378:C379" si="14">YEAR(B378)</f>
        <v>2022</v>
      </c>
      <c r="D378" s="1" t="s">
        <v>106</v>
      </c>
      <c r="E378" s="43" t="s">
        <v>3371</v>
      </c>
      <c r="F378" s="2" t="s">
        <v>413</v>
      </c>
      <c r="G378" s="1">
        <v>13</v>
      </c>
      <c r="H378" s="1"/>
      <c r="I378" s="1" t="s">
        <v>423</v>
      </c>
      <c r="J378" s="1">
        <v>14.9</v>
      </c>
      <c r="K378" s="1"/>
      <c r="L378" s="1"/>
      <c r="M378" s="1">
        <v>14.9</v>
      </c>
      <c r="N378" s="34"/>
      <c r="O378" s="34"/>
      <c r="P378" s="26"/>
      <c r="Q378" s="35"/>
    </row>
    <row r="379" spans="1:17" ht="15" customHeight="1" x14ac:dyDescent="0.3">
      <c r="A379" s="1" t="s">
        <v>417</v>
      </c>
      <c r="B379" s="6">
        <v>44681</v>
      </c>
      <c r="C379" s="62">
        <f t="shared" si="14"/>
        <v>2022</v>
      </c>
      <c r="D379" s="1" t="s">
        <v>106</v>
      </c>
      <c r="E379" s="43" t="s">
        <v>3372</v>
      </c>
      <c r="F379" s="2" t="s">
        <v>413</v>
      </c>
      <c r="G379" s="1">
        <v>14</v>
      </c>
      <c r="H379" s="1"/>
      <c r="I379" s="1" t="s">
        <v>423</v>
      </c>
      <c r="J379" s="1">
        <v>14.9</v>
      </c>
      <c r="K379" s="1"/>
      <c r="L379" s="1"/>
      <c r="M379" s="1">
        <v>14.9</v>
      </c>
      <c r="N379" s="34"/>
      <c r="O379" s="34"/>
      <c r="P379" s="26"/>
      <c r="Q379" s="35"/>
    </row>
    <row r="380" spans="1:17" ht="15" customHeight="1" x14ac:dyDescent="0.3">
      <c r="A380" s="1" t="s">
        <v>417</v>
      </c>
      <c r="B380" s="6">
        <v>44926</v>
      </c>
      <c r="C380" s="62">
        <v>2022</v>
      </c>
      <c r="D380" s="1" t="s">
        <v>106</v>
      </c>
      <c r="E380" s="43" t="s">
        <v>107</v>
      </c>
      <c r="F380" s="2" t="s">
        <v>421</v>
      </c>
      <c r="G380" s="1">
        <v>1</v>
      </c>
      <c r="H380" s="1">
        <v>1</v>
      </c>
      <c r="I380" s="1" t="s">
        <v>423</v>
      </c>
      <c r="J380" s="1">
        <v>99.5</v>
      </c>
      <c r="K380" s="1">
        <v>0</v>
      </c>
      <c r="L380" s="1"/>
      <c r="M380" s="1">
        <v>99.5</v>
      </c>
      <c r="N380" s="34"/>
      <c r="O380" s="34"/>
      <c r="P380" s="26"/>
      <c r="Q380" s="35"/>
    </row>
    <row r="381" spans="1:17" ht="15" customHeight="1" x14ac:dyDescent="0.3">
      <c r="A381" s="1" t="s">
        <v>417</v>
      </c>
      <c r="B381" s="6">
        <v>44926</v>
      </c>
      <c r="C381" s="62">
        <v>2022</v>
      </c>
      <c r="D381" s="1" t="s">
        <v>106</v>
      </c>
      <c r="E381" s="43" t="s">
        <v>108</v>
      </c>
      <c r="F381" s="2" t="s">
        <v>421</v>
      </c>
      <c r="G381" s="1">
        <v>2</v>
      </c>
      <c r="H381" s="1">
        <v>2</v>
      </c>
      <c r="I381" s="1" t="s">
        <v>423</v>
      </c>
      <c r="J381" s="1">
        <v>99</v>
      </c>
      <c r="K381" s="1">
        <v>0</v>
      </c>
      <c r="L381" s="1"/>
      <c r="M381" s="1">
        <v>99</v>
      </c>
      <c r="N381" s="34"/>
      <c r="O381" s="34"/>
      <c r="P381" s="26"/>
      <c r="Q381" s="35"/>
    </row>
    <row r="382" spans="1:17" ht="15" customHeight="1" x14ac:dyDescent="0.3">
      <c r="A382" s="1" t="s">
        <v>417</v>
      </c>
      <c r="B382" s="6">
        <v>44926</v>
      </c>
      <c r="C382" s="62">
        <v>2022</v>
      </c>
      <c r="D382" s="1" t="s">
        <v>106</v>
      </c>
      <c r="E382" s="43" t="s">
        <v>109</v>
      </c>
      <c r="F382" s="2" t="s">
        <v>421</v>
      </c>
      <c r="G382" s="1">
        <v>3</v>
      </c>
      <c r="H382" s="1">
        <v>3</v>
      </c>
      <c r="I382" s="1" t="s">
        <v>423</v>
      </c>
      <c r="J382" s="1">
        <v>99</v>
      </c>
      <c r="K382" s="1">
        <v>0</v>
      </c>
      <c r="L382" s="1"/>
      <c r="M382" s="1">
        <v>99</v>
      </c>
      <c r="N382" s="34"/>
      <c r="O382" s="34"/>
      <c r="P382" s="26"/>
      <c r="Q382" s="35"/>
    </row>
    <row r="383" spans="1:17" ht="15" customHeight="1" x14ac:dyDescent="0.3">
      <c r="A383" s="1" t="s">
        <v>417</v>
      </c>
      <c r="B383" s="6">
        <v>44926</v>
      </c>
      <c r="C383" s="62">
        <v>2022</v>
      </c>
      <c r="D383" s="1" t="s">
        <v>106</v>
      </c>
      <c r="E383" s="43" t="s">
        <v>110</v>
      </c>
      <c r="F383" s="2" t="s">
        <v>421</v>
      </c>
      <c r="G383" s="1">
        <v>4</v>
      </c>
      <c r="H383" s="1">
        <v>4</v>
      </c>
      <c r="I383" s="1" t="s">
        <v>423</v>
      </c>
      <c r="J383" s="1">
        <v>99.5</v>
      </c>
      <c r="K383" s="1">
        <v>0</v>
      </c>
      <c r="L383" s="1"/>
      <c r="M383" s="1">
        <v>99.5</v>
      </c>
      <c r="N383" s="34"/>
      <c r="O383" s="34"/>
      <c r="P383" s="26"/>
      <c r="Q383" s="35"/>
    </row>
    <row r="384" spans="1:17" ht="15" customHeight="1" x14ac:dyDescent="0.3">
      <c r="A384" s="1" t="s">
        <v>417</v>
      </c>
      <c r="B384" s="6">
        <v>44926</v>
      </c>
      <c r="C384" s="62">
        <v>2022</v>
      </c>
      <c r="D384" s="1" t="s">
        <v>106</v>
      </c>
      <c r="E384" s="43" t="s">
        <v>318</v>
      </c>
      <c r="F384" s="2" t="s">
        <v>413</v>
      </c>
      <c r="G384" s="1">
        <v>7</v>
      </c>
      <c r="H384" s="1">
        <v>7</v>
      </c>
      <c r="I384" s="1" t="s">
        <v>423</v>
      </c>
      <c r="J384" s="1">
        <v>22</v>
      </c>
      <c r="K384" s="1">
        <v>0</v>
      </c>
      <c r="L384" s="1"/>
      <c r="M384" s="1">
        <v>22</v>
      </c>
      <c r="N384" s="34"/>
      <c r="O384" s="34"/>
      <c r="P384" s="26"/>
      <c r="Q384" s="35"/>
    </row>
    <row r="385" spans="1:17" ht="15" customHeight="1" x14ac:dyDescent="0.3">
      <c r="A385" s="1" t="s">
        <v>417</v>
      </c>
      <c r="B385" s="6">
        <v>44926</v>
      </c>
      <c r="C385" s="62">
        <v>2022</v>
      </c>
      <c r="D385" s="1" t="s">
        <v>106</v>
      </c>
      <c r="E385" s="43" t="s">
        <v>111</v>
      </c>
      <c r="F385" s="2" t="s">
        <v>413</v>
      </c>
      <c r="G385" s="1">
        <v>15</v>
      </c>
      <c r="H385" s="1">
        <v>15</v>
      </c>
      <c r="I385" s="1" t="s">
        <v>423</v>
      </c>
      <c r="J385" s="1">
        <v>14.9</v>
      </c>
      <c r="K385" s="1">
        <v>0</v>
      </c>
      <c r="L385" s="1"/>
      <c r="M385" s="1">
        <v>14.9</v>
      </c>
      <c r="N385" s="34"/>
      <c r="O385" s="34"/>
      <c r="P385" s="26"/>
      <c r="Q385" s="35"/>
    </row>
    <row r="386" spans="1:17" ht="15" customHeight="1" x14ac:dyDescent="0.3">
      <c r="A386" s="1" t="s">
        <v>417</v>
      </c>
      <c r="B386" s="6">
        <v>44926</v>
      </c>
      <c r="C386" s="62">
        <v>2022</v>
      </c>
      <c r="D386" s="1" t="s">
        <v>106</v>
      </c>
      <c r="E386" s="43" t="s">
        <v>112</v>
      </c>
      <c r="F386" s="2" t="s">
        <v>413</v>
      </c>
      <c r="G386" s="1">
        <v>16</v>
      </c>
      <c r="H386" s="1">
        <v>16</v>
      </c>
      <c r="I386" s="1" t="s">
        <v>423</v>
      </c>
      <c r="J386" s="1">
        <v>14.9</v>
      </c>
      <c r="K386" s="1">
        <v>0</v>
      </c>
      <c r="L386" s="1"/>
      <c r="M386" s="1">
        <v>14.9</v>
      </c>
      <c r="N386" s="34"/>
      <c r="O386" s="34"/>
      <c r="P386" s="26"/>
      <c r="Q386" s="35"/>
    </row>
    <row r="387" spans="1:17" ht="15" customHeight="1" x14ac:dyDescent="0.3">
      <c r="A387" s="1" t="s">
        <v>417</v>
      </c>
      <c r="B387" s="6">
        <v>44926</v>
      </c>
      <c r="C387" s="62">
        <v>2022</v>
      </c>
      <c r="D387" s="1" t="s">
        <v>106</v>
      </c>
      <c r="E387" s="43" t="s">
        <v>113</v>
      </c>
      <c r="F387" s="2" t="s">
        <v>413</v>
      </c>
      <c r="G387" s="1">
        <v>17</v>
      </c>
      <c r="H387" s="1">
        <v>17</v>
      </c>
      <c r="I387" s="1" t="s">
        <v>423</v>
      </c>
      <c r="J387" s="1">
        <v>14.9</v>
      </c>
      <c r="K387" s="1">
        <v>0</v>
      </c>
      <c r="L387" s="1"/>
      <c r="M387" s="1">
        <v>14.9</v>
      </c>
      <c r="N387" s="34"/>
      <c r="O387" s="34"/>
      <c r="P387" s="26"/>
      <c r="Q387" s="35"/>
    </row>
    <row r="388" spans="1:17" ht="15" customHeight="1" x14ac:dyDescent="0.3">
      <c r="A388" s="1" t="s">
        <v>417</v>
      </c>
      <c r="B388" s="6">
        <v>44926</v>
      </c>
      <c r="C388" s="62">
        <v>2022</v>
      </c>
      <c r="D388" s="1" t="s">
        <v>106</v>
      </c>
      <c r="E388" s="43" t="s">
        <v>114</v>
      </c>
      <c r="F388" s="2" t="s">
        <v>413</v>
      </c>
      <c r="G388" s="1">
        <v>18</v>
      </c>
      <c r="H388" s="1">
        <v>18</v>
      </c>
      <c r="I388" s="1" t="s">
        <v>423</v>
      </c>
      <c r="J388" s="1">
        <v>14.9</v>
      </c>
      <c r="K388" s="1">
        <v>0</v>
      </c>
      <c r="L388" s="1"/>
      <c r="M388" s="1">
        <v>14.9</v>
      </c>
      <c r="N388" s="34"/>
      <c r="O388" s="34"/>
      <c r="P388" s="26"/>
      <c r="Q388" s="35"/>
    </row>
    <row r="389" spans="1:17" ht="15" customHeight="1" x14ac:dyDescent="0.3">
      <c r="A389" s="1" t="s">
        <v>417</v>
      </c>
      <c r="B389" s="6">
        <v>44926</v>
      </c>
      <c r="C389" s="62">
        <v>2022</v>
      </c>
      <c r="D389" s="1" t="s">
        <v>106</v>
      </c>
      <c r="E389" s="43" t="s">
        <v>115</v>
      </c>
      <c r="F389" s="2" t="s">
        <v>413</v>
      </c>
      <c r="G389" s="1">
        <v>19</v>
      </c>
      <c r="H389" s="1">
        <v>19</v>
      </c>
      <c r="I389" s="1" t="s">
        <v>423</v>
      </c>
      <c r="J389" s="1">
        <v>14.9</v>
      </c>
      <c r="K389" s="1">
        <v>0</v>
      </c>
      <c r="L389" s="1"/>
      <c r="M389" s="1">
        <v>14.9</v>
      </c>
      <c r="N389" s="34"/>
      <c r="O389" s="34"/>
      <c r="P389" s="26"/>
      <c r="Q389" s="35"/>
    </row>
    <row r="390" spans="1:17" ht="15" customHeight="1" x14ac:dyDescent="0.3">
      <c r="A390" s="1" t="s">
        <v>417</v>
      </c>
      <c r="B390" s="6">
        <v>44926</v>
      </c>
      <c r="C390" s="62">
        <v>2022</v>
      </c>
      <c r="D390" s="1" t="s">
        <v>106</v>
      </c>
      <c r="E390" s="43" t="s">
        <v>116</v>
      </c>
      <c r="F390" s="2" t="s">
        <v>413</v>
      </c>
      <c r="G390" s="1">
        <v>20</v>
      </c>
      <c r="H390" s="1">
        <v>20</v>
      </c>
      <c r="I390" s="1" t="s">
        <v>423</v>
      </c>
      <c r="J390" s="1">
        <v>14.9</v>
      </c>
      <c r="K390" s="1">
        <v>0</v>
      </c>
      <c r="L390" s="1"/>
      <c r="M390" s="1">
        <v>14.9</v>
      </c>
      <c r="N390" s="34"/>
      <c r="O390" s="34"/>
      <c r="P390" s="26"/>
      <c r="Q390" s="35"/>
    </row>
    <row r="391" spans="1:17" ht="15" customHeight="1" x14ac:dyDescent="0.3">
      <c r="A391" s="1" t="s">
        <v>417</v>
      </c>
      <c r="B391" s="6">
        <v>44926</v>
      </c>
      <c r="C391" s="62">
        <v>2022</v>
      </c>
      <c r="D391" s="1" t="s">
        <v>106</v>
      </c>
      <c r="E391" s="43" t="s">
        <v>117</v>
      </c>
      <c r="F391" s="2" t="s">
        <v>413</v>
      </c>
      <c r="G391" s="1">
        <v>21</v>
      </c>
      <c r="H391" s="1">
        <v>21</v>
      </c>
      <c r="I391" s="1" t="s">
        <v>423</v>
      </c>
      <c r="J391" s="1">
        <v>14.9</v>
      </c>
      <c r="K391" s="1">
        <v>0</v>
      </c>
      <c r="L391" s="1"/>
      <c r="M391" s="1">
        <v>14.9</v>
      </c>
      <c r="N391" s="34"/>
      <c r="O391" s="34"/>
      <c r="P391" s="26"/>
      <c r="Q391" s="35"/>
    </row>
    <row r="392" spans="1:17" ht="15" customHeight="1" x14ac:dyDescent="0.3">
      <c r="A392" s="1" t="s">
        <v>417</v>
      </c>
      <c r="B392" s="6">
        <v>44926</v>
      </c>
      <c r="C392" s="62">
        <v>2022</v>
      </c>
      <c r="D392" s="1" t="s">
        <v>106</v>
      </c>
      <c r="E392" s="43" t="s">
        <v>118</v>
      </c>
      <c r="F392" s="2" t="s">
        <v>413</v>
      </c>
      <c r="G392" s="1">
        <v>22</v>
      </c>
      <c r="H392" s="1">
        <v>22</v>
      </c>
      <c r="I392" s="1" t="s">
        <v>423</v>
      </c>
      <c r="J392" s="1">
        <v>14.9</v>
      </c>
      <c r="K392" s="1">
        <v>0</v>
      </c>
      <c r="L392" s="1"/>
      <c r="M392" s="1">
        <v>14.9</v>
      </c>
      <c r="N392" s="34"/>
      <c r="O392" s="34"/>
      <c r="P392" s="26"/>
      <c r="Q392" s="35"/>
    </row>
    <row r="393" spans="1:17" ht="15" customHeight="1" x14ac:dyDescent="0.3">
      <c r="A393" s="1" t="s">
        <v>417</v>
      </c>
      <c r="B393" s="6">
        <v>44651</v>
      </c>
      <c r="C393" s="62">
        <f t="shared" ref="C393:C424" si="15">YEAR(B393)</f>
        <v>2022</v>
      </c>
      <c r="D393" s="1" t="s">
        <v>119</v>
      </c>
      <c r="E393" s="43" t="s">
        <v>3373</v>
      </c>
      <c r="F393" s="2" t="s">
        <v>412</v>
      </c>
      <c r="G393" s="1">
        <v>1</v>
      </c>
      <c r="H393" s="1"/>
      <c r="I393" s="1" t="s">
        <v>423</v>
      </c>
      <c r="J393" s="1">
        <v>34.200000000000003</v>
      </c>
      <c r="K393" s="1">
        <v>3.3</v>
      </c>
      <c r="L393" s="1"/>
      <c r="M393" s="1">
        <v>37.5</v>
      </c>
      <c r="N393" s="34"/>
      <c r="O393" s="34"/>
      <c r="P393" s="26"/>
      <c r="Q393" s="35"/>
    </row>
    <row r="394" spans="1:17" ht="15" customHeight="1" x14ac:dyDescent="0.3">
      <c r="A394" s="1" t="s">
        <v>417</v>
      </c>
      <c r="B394" s="6">
        <v>44651</v>
      </c>
      <c r="C394" s="62">
        <f t="shared" si="15"/>
        <v>2022</v>
      </c>
      <c r="D394" s="1" t="s">
        <v>119</v>
      </c>
      <c r="E394" s="43" t="s">
        <v>3374</v>
      </c>
      <c r="F394" s="2" t="s">
        <v>412</v>
      </c>
      <c r="G394" s="1">
        <v>2</v>
      </c>
      <c r="H394" s="1"/>
      <c r="I394" s="1" t="s">
        <v>423</v>
      </c>
      <c r="J394" s="1">
        <v>41.8</v>
      </c>
      <c r="K394" s="1">
        <v>3.3</v>
      </c>
      <c r="L394" s="1"/>
      <c r="M394" s="1">
        <v>45.099999999999994</v>
      </c>
      <c r="N394" s="34"/>
      <c r="O394" s="34"/>
      <c r="P394" s="26"/>
      <c r="Q394" s="35"/>
    </row>
    <row r="395" spans="1:17" ht="15" customHeight="1" x14ac:dyDescent="0.3">
      <c r="A395" s="1" t="s">
        <v>417</v>
      </c>
      <c r="B395" s="6">
        <v>44651</v>
      </c>
      <c r="C395" s="62">
        <f t="shared" si="15"/>
        <v>2022</v>
      </c>
      <c r="D395" s="1" t="s">
        <v>119</v>
      </c>
      <c r="E395" s="43" t="s">
        <v>3375</v>
      </c>
      <c r="F395" s="2" t="s">
        <v>412</v>
      </c>
      <c r="G395" s="1">
        <v>3</v>
      </c>
      <c r="H395" s="1"/>
      <c r="I395" s="1" t="s">
        <v>423</v>
      </c>
      <c r="J395" s="1">
        <v>51.4</v>
      </c>
      <c r="K395" s="1">
        <v>3.3</v>
      </c>
      <c r="L395" s="1"/>
      <c r="M395" s="1">
        <v>54.699999999999996</v>
      </c>
      <c r="N395" s="34"/>
      <c r="O395" s="34"/>
      <c r="P395" s="26"/>
      <c r="Q395" s="35"/>
    </row>
    <row r="396" spans="1:17" ht="15" customHeight="1" x14ac:dyDescent="0.3">
      <c r="A396" s="1" t="s">
        <v>417</v>
      </c>
      <c r="B396" s="6">
        <v>44651</v>
      </c>
      <c r="C396" s="62">
        <f t="shared" si="15"/>
        <v>2022</v>
      </c>
      <c r="D396" s="1" t="s">
        <v>119</v>
      </c>
      <c r="E396" s="43" t="s">
        <v>3376</v>
      </c>
      <c r="F396" s="2" t="s">
        <v>412</v>
      </c>
      <c r="G396" s="1">
        <v>4</v>
      </c>
      <c r="H396" s="1"/>
      <c r="I396" s="1" t="s">
        <v>423</v>
      </c>
      <c r="J396" s="1">
        <v>33.4</v>
      </c>
      <c r="K396" s="1">
        <v>3.3</v>
      </c>
      <c r="L396" s="1"/>
      <c r="M396" s="1">
        <v>36.699999999999996</v>
      </c>
      <c r="N396" s="34"/>
      <c r="O396" s="34"/>
      <c r="P396" s="26"/>
      <c r="Q396" s="35"/>
    </row>
    <row r="397" spans="1:17" ht="15" customHeight="1" x14ac:dyDescent="0.3">
      <c r="A397" s="1" t="s">
        <v>417</v>
      </c>
      <c r="B397" s="6">
        <v>44651</v>
      </c>
      <c r="C397" s="62">
        <f t="shared" si="15"/>
        <v>2022</v>
      </c>
      <c r="D397" s="1" t="s">
        <v>119</v>
      </c>
      <c r="E397" s="43" t="s">
        <v>3377</v>
      </c>
      <c r="F397" s="2" t="s">
        <v>412</v>
      </c>
      <c r="G397" s="1">
        <v>5</v>
      </c>
      <c r="H397" s="1"/>
      <c r="I397" s="1" t="s">
        <v>423</v>
      </c>
      <c r="J397" s="1">
        <v>40.9</v>
      </c>
      <c r="K397" s="1">
        <v>6.4</v>
      </c>
      <c r="L397" s="1"/>
      <c r="M397" s="1">
        <v>47.3</v>
      </c>
      <c r="N397" s="34"/>
      <c r="O397" s="34"/>
      <c r="P397" s="26"/>
      <c r="Q397" s="35"/>
    </row>
    <row r="398" spans="1:17" ht="15" customHeight="1" x14ac:dyDescent="0.3">
      <c r="A398" s="1" t="s">
        <v>417</v>
      </c>
      <c r="B398" s="6">
        <v>44651</v>
      </c>
      <c r="C398" s="62">
        <f t="shared" si="15"/>
        <v>2022</v>
      </c>
      <c r="D398" s="1" t="s">
        <v>119</v>
      </c>
      <c r="E398" s="43" t="s">
        <v>3378</v>
      </c>
      <c r="F398" s="2" t="s">
        <v>412</v>
      </c>
      <c r="G398" s="1">
        <v>6</v>
      </c>
      <c r="H398" s="1"/>
      <c r="I398" s="1" t="s">
        <v>423</v>
      </c>
      <c r="J398" s="1">
        <v>74.3</v>
      </c>
      <c r="K398" s="1">
        <v>6.4</v>
      </c>
      <c r="L398" s="1"/>
      <c r="M398" s="1">
        <v>80.7</v>
      </c>
      <c r="N398" s="34"/>
      <c r="O398" s="34"/>
      <c r="P398" s="26"/>
      <c r="Q398" s="35"/>
    </row>
    <row r="399" spans="1:17" ht="15" customHeight="1" x14ac:dyDescent="0.3">
      <c r="A399" s="1" t="s">
        <v>417</v>
      </c>
      <c r="B399" s="6">
        <v>44651</v>
      </c>
      <c r="C399" s="62">
        <f t="shared" si="15"/>
        <v>2022</v>
      </c>
      <c r="D399" s="1" t="s">
        <v>119</v>
      </c>
      <c r="E399" s="43" t="s">
        <v>3379</v>
      </c>
      <c r="F399" s="2" t="s">
        <v>412</v>
      </c>
      <c r="G399" s="1">
        <v>7</v>
      </c>
      <c r="H399" s="1"/>
      <c r="I399" s="1" t="s">
        <v>423</v>
      </c>
      <c r="J399" s="1">
        <v>36.700000000000003</v>
      </c>
      <c r="K399" s="1">
        <v>6.4</v>
      </c>
      <c r="L399" s="1"/>
      <c r="M399" s="1">
        <v>43.1</v>
      </c>
      <c r="N399" s="34"/>
      <c r="O399" s="34"/>
      <c r="P399" s="26"/>
      <c r="Q399" s="35"/>
    </row>
    <row r="400" spans="1:17" ht="15" customHeight="1" x14ac:dyDescent="0.3">
      <c r="A400" s="1" t="s">
        <v>417</v>
      </c>
      <c r="B400" s="6">
        <v>44651</v>
      </c>
      <c r="C400" s="62">
        <f t="shared" si="15"/>
        <v>2022</v>
      </c>
      <c r="D400" s="1" t="s">
        <v>119</v>
      </c>
      <c r="E400" s="43" t="s">
        <v>3380</v>
      </c>
      <c r="F400" s="2" t="s">
        <v>412</v>
      </c>
      <c r="G400" s="1">
        <v>8</v>
      </c>
      <c r="H400" s="1"/>
      <c r="I400" s="1" t="s">
        <v>423</v>
      </c>
      <c r="J400" s="1">
        <v>38.5</v>
      </c>
      <c r="K400" s="1">
        <v>6.4</v>
      </c>
      <c r="L400" s="1"/>
      <c r="M400" s="1">
        <v>44.9</v>
      </c>
      <c r="N400" s="34"/>
      <c r="O400" s="34"/>
      <c r="P400" s="26"/>
      <c r="Q400" s="35"/>
    </row>
    <row r="401" spans="1:17" ht="15" customHeight="1" x14ac:dyDescent="0.3">
      <c r="A401" s="1" t="s">
        <v>417</v>
      </c>
      <c r="B401" s="6">
        <v>44651</v>
      </c>
      <c r="C401" s="62">
        <f t="shared" si="15"/>
        <v>2022</v>
      </c>
      <c r="D401" s="1" t="s">
        <v>119</v>
      </c>
      <c r="E401" s="43" t="s">
        <v>3381</v>
      </c>
      <c r="F401" s="2" t="s">
        <v>412</v>
      </c>
      <c r="G401" s="1">
        <v>9</v>
      </c>
      <c r="H401" s="1"/>
      <c r="I401" s="1" t="s">
        <v>423</v>
      </c>
      <c r="J401" s="1">
        <v>40.700000000000003</v>
      </c>
      <c r="K401" s="1">
        <v>6.4</v>
      </c>
      <c r="L401" s="1"/>
      <c r="M401" s="1">
        <v>47.1</v>
      </c>
      <c r="N401" s="34"/>
      <c r="O401" s="34"/>
      <c r="P401" s="26"/>
      <c r="Q401" s="35"/>
    </row>
    <row r="402" spans="1:17" ht="15" customHeight="1" x14ac:dyDescent="0.3">
      <c r="A402" s="1" t="s">
        <v>417</v>
      </c>
      <c r="B402" s="6">
        <v>44651</v>
      </c>
      <c r="C402" s="62">
        <f t="shared" si="15"/>
        <v>2022</v>
      </c>
      <c r="D402" s="1" t="s">
        <v>119</v>
      </c>
      <c r="E402" s="43" t="s">
        <v>3382</v>
      </c>
      <c r="F402" s="2" t="s">
        <v>412</v>
      </c>
      <c r="G402" s="1">
        <v>10</v>
      </c>
      <c r="H402" s="1"/>
      <c r="I402" s="1" t="s">
        <v>423</v>
      </c>
      <c r="J402" s="1">
        <v>55.5</v>
      </c>
      <c r="K402" s="1">
        <v>6.4</v>
      </c>
      <c r="L402" s="1"/>
      <c r="M402" s="1">
        <v>61.9</v>
      </c>
      <c r="N402" s="34"/>
      <c r="O402" s="34"/>
      <c r="P402" s="26"/>
      <c r="Q402" s="35"/>
    </row>
    <row r="403" spans="1:17" ht="15" customHeight="1" x14ac:dyDescent="0.3">
      <c r="A403" s="1" t="s">
        <v>417</v>
      </c>
      <c r="B403" s="6">
        <v>44651</v>
      </c>
      <c r="C403" s="62">
        <f t="shared" si="15"/>
        <v>2022</v>
      </c>
      <c r="D403" s="1" t="s">
        <v>119</v>
      </c>
      <c r="E403" s="43" t="s">
        <v>3383</v>
      </c>
      <c r="F403" s="2" t="s">
        <v>412</v>
      </c>
      <c r="G403" s="1">
        <v>11</v>
      </c>
      <c r="H403" s="1"/>
      <c r="I403" s="1" t="s">
        <v>423</v>
      </c>
      <c r="J403" s="1">
        <v>55.3</v>
      </c>
      <c r="K403" s="1">
        <v>6.4</v>
      </c>
      <c r="L403" s="1"/>
      <c r="M403" s="1">
        <v>61.699999999999996</v>
      </c>
      <c r="N403" s="34"/>
      <c r="O403" s="34"/>
      <c r="P403" s="26"/>
      <c r="Q403" s="35"/>
    </row>
    <row r="404" spans="1:17" ht="15" customHeight="1" x14ac:dyDescent="0.3">
      <c r="A404" s="1" t="s">
        <v>417</v>
      </c>
      <c r="B404" s="6">
        <v>44651</v>
      </c>
      <c r="C404" s="62">
        <f t="shared" si="15"/>
        <v>2022</v>
      </c>
      <c r="D404" s="1" t="s">
        <v>119</v>
      </c>
      <c r="E404" s="43" t="s">
        <v>3384</v>
      </c>
      <c r="F404" s="2" t="s">
        <v>412</v>
      </c>
      <c r="G404" s="1">
        <v>12</v>
      </c>
      <c r="H404" s="1"/>
      <c r="I404" s="1" t="s">
        <v>423</v>
      </c>
      <c r="J404" s="1">
        <v>41.2</v>
      </c>
      <c r="K404" s="1">
        <v>6.4</v>
      </c>
      <c r="L404" s="1"/>
      <c r="M404" s="1">
        <v>47.6</v>
      </c>
      <c r="N404" s="34"/>
      <c r="O404" s="34"/>
      <c r="P404" s="26"/>
      <c r="Q404" s="35"/>
    </row>
    <row r="405" spans="1:17" ht="15" customHeight="1" x14ac:dyDescent="0.3">
      <c r="A405" s="1" t="s">
        <v>417</v>
      </c>
      <c r="B405" s="6">
        <v>44651</v>
      </c>
      <c r="C405" s="62">
        <f t="shared" si="15"/>
        <v>2022</v>
      </c>
      <c r="D405" s="1" t="s">
        <v>119</v>
      </c>
      <c r="E405" s="43" t="s">
        <v>3385</v>
      </c>
      <c r="F405" s="2" t="s">
        <v>412</v>
      </c>
      <c r="G405" s="1">
        <v>13</v>
      </c>
      <c r="H405" s="1"/>
      <c r="I405" s="1" t="s">
        <v>423</v>
      </c>
      <c r="J405" s="1">
        <v>40.6</v>
      </c>
      <c r="K405" s="1">
        <v>6.4</v>
      </c>
      <c r="L405" s="1"/>
      <c r="M405" s="1">
        <v>47</v>
      </c>
      <c r="N405" s="34"/>
      <c r="O405" s="34"/>
      <c r="P405" s="26"/>
      <c r="Q405" s="35"/>
    </row>
    <row r="406" spans="1:17" ht="15" customHeight="1" x14ac:dyDescent="0.3">
      <c r="A406" s="1" t="s">
        <v>417</v>
      </c>
      <c r="B406" s="6">
        <v>44651</v>
      </c>
      <c r="C406" s="62">
        <f t="shared" si="15"/>
        <v>2022</v>
      </c>
      <c r="D406" s="1" t="s">
        <v>119</v>
      </c>
      <c r="E406" s="43" t="s">
        <v>3386</v>
      </c>
      <c r="F406" s="2" t="s">
        <v>412</v>
      </c>
      <c r="G406" s="1">
        <v>14</v>
      </c>
      <c r="H406" s="1"/>
      <c r="I406" s="1" t="s">
        <v>423</v>
      </c>
      <c r="J406" s="1">
        <v>55.4</v>
      </c>
      <c r="K406" s="1">
        <v>6.4</v>
      </c>
      <c r="L406" s="1"/>
      <c r="M406" s="1">
        <v>61.8</v>
      </c>
      <c r="N406" s="34"/>
      <c r="O406" s="34"/>
      <c r="P406" s="26"/>
      <c r="Q406" s="35"/>
    </row>
    <row r="407" spans="1:17" ht="15" customHeight="1" x14ac:dyDescent="0.3">
      <c r="A407" s="1" t="s">
        <v>417</v>
      </c>
      <c r="B407" s="6">
        <v>44651</v>
      </c>
      <c r="C407" s="62">
        <f t="shared" si="15"/>
        <v>2022</v>
      </c>
      <c r="D407" s="1" t="s">
        <v>119</v>
      </c>
      <c r="E407" s="43" t="s">
        <v>3387</v>
      </c>
      <c r="F407" s="2" t="s">
        <v>412</v>
      </c>
      <c r="G407" s="1">
        <v>15</v>
      </c>
      <c r="H407" s="1"/>
      <c r="I407" s="1" t="s">
        <v>423</v>
      </c>
      <c r="J407" s="1">
        <v>55.2</v>
      </c>
      <c r="K407" s="1">
        <v>6.4</v>
      </c>
      <c r="L407" s="1"/>
      <c r="M407" s="1">
        <v>61.6</v>
      </c>
      <c r="N407" s="34"/>
      <c r="O407" s="34"/>
      <c r="P407" s="26"/>
      <c r="Q407" s="35"/>
    </row>
    <row r="408" spans="1:17" ht="15" customHeight="1" x14ac:dyDescent="0.3">
      <c r="A408" s="1" t="s">
        <v>417</v>
      </c>
      <c r="B408" s="6">
        <v>44651</v>
      </c>
      <c r="C408" s="62">
        <f t="shared" si="15"/>
        <v>2022</v>
      </c>
      <c r="D408" s="1" t="s">
        <v>119</v>
      </c>
      <c r="E408" s="43" t="s">
        <v>3388</v>
      </c>
      <c r="F408" s="2" t="s">
        <v>412</v>
      </c>
      <c r="G408" s="1">
        <v>16</v>
      </c>
      <c r="H408" s="1"/>
      <c r="I408" s="1" t="s">
        <v>423</v>
      </c>
      <c r="J408" s="1">
        <v>41.1</v>
      </c>
      <c r="K408" s="1">
        <v>6.4</v>
      </c>
      <c r="L408" s="1"/>
      <c r="M408" s="1">
        <v>47.5</v>
      </c>
      <c r="N408" s="34"/>
      <c r="O408" s="34"/>
      <c r="P408" s="26"/>
      <c r="Q408" s="35"/>
    </row>
    <row r="409" spans="1:17" ht="15" customHeight="1" x14ac:dyDescent="0.3">
      <c r="A409" s="1" t="s">
        <v>417</v>
      </c>
      <c r="B409" s="6">
        <v>44651</v>
      </c>
      <c r="C409" s="62">
        <f t="shared" si="15"/>
        <v>2022</v>
      </c>
      <c r="D409" s="1" t="s">
        <v>119</v>
      </c>
      <c r="E409" s="43" t="s">
        <v>3389</v>
      </c>
      <c r="F409" s="2" t="s">
        <v>412</v>
      </c>
      <c r="G409" s="1">
        <v>17</v>
      </c>
      <c r="H409" s="1"/>
      <c r="I409" s="1" t="s">
        <v>423</v>
      </c>
      <c r="J409" s="1">
        <v>40.6</v>
      </c>
      <c r="K409" s="1">
        <v>6.4</v>
      </c>
      <c r="L409" s="1"/>
      <c r="M409" s="1">
        <v>47</v>
      </c>
      <c r="N409" s="34"/>
      <c r="O409" s="34"/>
      <c r="P409" s="26"/>
      <c r="Q409" s="35"/>
    </row>
    <row r="410" spans="1:17" ht="15" customHeight="1" x14ac:dyDescent="0.3">
      <c r="A410" s="1" t="s">
        <v>417</v>
      </c>
      <c r="B410" s="6">
        <v>44651</v>
      </c>
      <c r="C410" s="62">
        <f t="shared" si="15"/>
        <v>2022</v>
      </c>
      <c r="D410" s="1" t="s">
        <v>119</v>
      </c>
      <c r="E410" s="43" t="s">
        <v>3390</v>
      </c>
      <c r="F410" s="2" t="s">
        <v>412</v>
      </c>
      <c r="G410" s="1">
        <v>18</v>
      </c>
      <c r="H410" s="1"/>
      <c r="I410" s="1" t="s">
        <v>423</v>
      </c>
      <c r="J410" s="1">
        <v>55.4</v>
      </c>
      <c r="K410" s="1">
        <v>6.4</v>
      </c>
      <c r="L410" s="1"/>
      <c r="M410" s="1">
        <v>61.8</v>
      </c>
      <c r="N410" s="34"/>
      <c r="O410" s="34"/>
      <c r="P410" s="26"/>
      <c r="Q410" s="35"/>
    </row>
    <row r="411" spans="1:17" ht="15" customHeight="1" x14ac:dyDescent="0.3">
      <c r="A411" s="1" t="s">
        <v>417</v>
      </c>
      <c r="B411" s="6">
        <v>44651</v>
      </c>
      <c r="C411" s="62">
        <f t="shared" si="15"/>
        <v>2022</v>
      </c>
      <c r="D411" s="1" t="s">
        <v>119</v>
      </c>
      <c r="E411" s="43" t="s">
        <v>3391</v>
      </c>
      <c r="F411" s="2" t="s">
        <v>412</v>
      </c>
      <c r="G411" s="1">
        <v>19</v>
      </c>
      <c r="H411" s="1"/>
      <c r="I411" s="1" t="s">
        <v>423</v>
      </c>
      <c r="J411" s="1">
        <v>55.2</v>
      </c>
      <c r="K411" s="1">
        <v>6.4</v>
      </c>
      <c r="L411" s="1"/>
      <c r="M411" s="1">
        <v>61.6</v>
      </c>
      <c r="N411" s="34"/>
      <c r="O411" s="34"/>
      <c r="P411" s="26"/>
      <c r="Q411" s="35"/>
    </row>
    <row r="412" spans="1:17" ht="15" customHeight="1" x14ac:dyDescent="0.3">
      <c r="A412" s="1" t="s">
        <v>417</v>
      </c>
      <c r="B412" s="6">
        <v>44651</v>
      </c>
      <c r="C412" s="62">
        <f t="shared" si="15"/>
        <v>2022</v>
      </c>
      <c r="D412" s="1" t="s">
        <v>119</v>
      </c>
      <c r="E412" s="43" t="s">
        <v>3392</v>
      </c>
      <c r="F412" s="2" t="s">
        <v>412</v>
      </c>
      <c r="G412" s="1">
        <v>20</v>
      </c>
      <c r="H412" s="1"/>
      <c r="I412" s="1" t="s">
        <v>423</v>
      </c>
      <c r="J412" s="1">
        <v>41.1</v>
      </c>
      <c r="K412" s="1">
        <v>6.4</v>
      </c>
      <c r="L412" s="1"/>
      <c r="M412" s="1">
        <v>47.5</v>
      </c>
      <c r="N412" s="34"/>
      <c r="O412" s="34"/>
      <c r="P412" s="26"/>
      <c r="Q412" s="35"/>
    </row>
    <row r="413" spans="1:17" ht="15" customHeight="1" x14ac:dyDescent="0.3">
      <c r="A413" s="1" t="s">
        <v>417</v>
      </c>
      <c r="B413" s="6">
        <v>44651</v>
      </c>
      <c r="C413" s="62">
        <f t="shared" si="15"/>
        <v>2022</v>
      </c>
      <c r="D413" s="1" t="s">
        <v>119</v>
      </c>
      <c r="E413" s="43" t="s">
        <v>3393</v>
      </c>
      <c r="F413" s="2" t="s">
        <v>412</v>
      </c>
      <c r="G413" s="1">
        <v>21</v>
      </c>
      <c r="H413" s="1"/>
      <c r="I413" s="1" t="s">
        <v>423</v>
      </c>
      <c r="J413" s="1">
        <v>40.6</v>
      </c>
      <c r="K413" s="1">
        <v>6.4</v>
      </c>
      <c r="L413" s="1"/>
      <c r="M413" s="1">
        <v>47</v>
      </c>
      <c r="N413" s="34"/>
      <c r="O413" s="34"/>
      <c r="P413" s="26"/>
      <c r="Q413" s="35"/>
    </row>
    <row r="414" spans="1:17" ht="15" customHeight="1" x14ac:dyDescent="0.3">
      <c r="A414" s="1" t="s">
        <v>417</v>
      </c>
      <c r="B414" s="6">
        <v>44651</v>
      </c>
      <c r="C414" s="62">
        <f t="shared" si="15"/>
        <v>2022</v>
      </c>
      <c r="D414" s="1" t="s">
        <v>119</v>
      </c>
      <c r="E414" s="43" t="s">
        <v>3394</v>
      </c>
      <c r="F414" s="2" t="s">
        <v>412</v>
      </c>
      <c r="G414" s="1">
        <v>22</v>
      </c>
      <c r="H414" s="1"/>
      <c r="I414" s="1" t="s">
        <v>423</v>
      </c>
      <c r="J414" s="1">
        <v>55.4</v>
      </c>
      <c r="K414" s="1">
        <v>6.4</v>
      </c>
      <c r="L414" s="1"/>
      <c r="M414" s="1">
        <v>61.8</v>
      </c>
      <c r="N414" s="34"/>
      <c r="O414" s="34"/>
      <c r="P414" s="26"/>
      <c r="Q414" s="35"/>
    </row>
    <row r="415" spans="1:17" ht="15" customHeight="1" x14ac:dyDescent="0.3">
      <c r="A415" s="1" t="s">
        <v>417</v>
      </c>
      <c r="B415" s="6">
        <v>44651</v>
      </c>
      <c r="C415" s="62">
        <f t="shared" si="15"/>
        <v>2022</v>
      </c>
      <c r="D415" s="1" t="s">
        <v>119</v>
      </c>
      <c r="E415" s="43" t="s">
        <v>3395</v>
      </c>
      <c r="F415" s="2" t="s">
        <v>412</v>
      </c>
      <c r="G415" s="1">
        <v>23</v>
      </c>
      <c r="H415" s="1"/>
      <c r="I415" s="1" t="s">
        <v>423</v>
      </c>
      <c r="J415" s="1">
        <v>55.2</v>
      </c>
      <c r="K415" s="1">
        <v>6.4</v>
      </c>
      <c r="L415" s="1"/>
      <c r="M415" s="1">
        <v>61.6</v>
      </c>
      <c r="N415" s="34"/>
      <c r="O415" s="34"/>
      <c r="P415" s="26"/>
      <c r="Q415" s="35"/>
    </row>
    <row r="416" spans="1:17" ht="15" customHeight="1" x14ac:dyDescent="0.3">
      <c r="A416" s="1" t="s">
        <v>417</v>
      </c>
      <c r="B416" s="6">
        <v>44651</v>
      </c>
      <c r="C416" s="62">
        <f t="shared" si="15"/>
        <v>2022</v>
      </c>
      <c r="D416" s="1" t="s">
        <v>119</v>
      </c>
      <c r="E416" s="43" t="s">
        <v>3396</v>
      </c>
      <c r="F416" s="2" t="s">
        <v>412</v>
      </c>
      <c r="G416" s="1">
        <v>24</v>
      </c>
      <c r="H416" s="1"/>
      <c r="I416" s="1" t="s">
        <v>423</v>
      </c>
      <c r="J416" s="1">
        <v>41.1</v>
      </c>
      <c r="K416" s="1">
        <v>6.4</v>
      </c>
      <c r="L416" s="1"/>
      <c r="M416" s="1">
        <v>47.5</v>
      </c>
      <c r="N416" s="34"/>
      <c r="O416" s="34"/>
      <c r="P416" s="26"/>
      <c r="Q416" s="35"/>
    </row>
    <row r="417" spans="1:17" ht="15" customHeight="1" x14ac:dyDescent="0.3">
      <c r="A417" s="1" t="s">
        <v>417</v>
      </c>
      <c r="B417" s="6">
        <v>44651</v>
      </c>
      <c r="C417" s="62">
        <f t="shared" si="15"/>
        <v>2022</v>
      </c>
      <c r="D417" s="1" t="s">
        <v>119</v>
      </c>
      <c r="E417" s="43" t="s">
        <v>3397</v>
      </c>
      <c r="F417" s="2" t="s">
        <v>412</v>
      </c>
      <c r="G417" s="1">
        <v>25</v>
      </c>
      <c r="H417" s="1"/>
      <c r="I417" s="1" t="s">
        <v>423</v>
      </c>
      <c r="J417" s="1">
        <v>40.6</v>
      </c>
      <c r="K417" s="1">
        <v>6.4</v>
      </c>
      <c r="L417" s="1"/>
      <c r="M417" s="1">
        <v>47</v>
      </c>
      <c r="N417" s="34"/>
      <c r="O417" s="34"/>
      <c r="P417" s="26"/>
      <c r="Q417" s="35"/>
    </row>
    <row r="418" spans="1:17" ht="15" customHeight="1" x14ac:dyDescent="0.3">
      <c r="A418" s="1" t="s">
        <v>417</v>
      </c>
      <c r="B418" s="6">
        <v>44651</v>
      </c>
      <c r="C418" s="62">
        <f t="shared" si="15"/>
        <v>2022</v>
      </c>
      <c r="D418" s="1" t="s">
        <v>119</v>
      </c>
      <c r="E418" s="43" t="s">
        <v>3398</v>
      </c>
      <c r="F418" s="2" t="s">
        <v>412</v>
      </c>
      <c r="G418" s="1">
        <v>26</v>
      </c>
      <c r="H418" s="1"/>
      <c r="I418" s="1" t="s">
        <v>423</v>
      </c>
      <c r="J418" s="1">
        <v>55.4</v>
      </c>
      <c r="K418" s="1">
        <v>6.4</v>
      </c>
      <c r="L418" s="1"/>
      <c r="M418" s="1">
        <v>61.8</v>
      </c>
      <c r="N418" s="34"/>
      <c r="O418" s="34"/>
      <c r="P418" s="26"/>
      <c r="Q418" s="35"/>
    </row>
    <row r="419" spans="1:17" ht="15" customHeight="1" x14ac:dyDescent="0.3">
      <c r="A419" s="1" t="s">
        <v>417</v>
      </c>
      <c r="B419" s="6">
        <v>44651</v>
      </c>
      <c r="C419" s="62">
        <f t="shared" si="15"/>
        <v>2022</v>
      </c>
      <c r="D419" s="1" t="s">
        <v>119</v>
      </c>
      <c r="E419" s="43" t="s">
        <v>3399</v>
      </c>
      <c r="F419" s="2" t="s">
        <v>412</v>
      </c>
      <c r="G419" s="1">
        <v>27</v>
      </c>
      <c r="H419" s="1"/>
      <c r="I419" s="1" t="s">
        <v>423</v>
      </c>
      <c r="J419" s="1">
        <v>55.2</v>
      </c>
      <c r="K419" s="1">
        <v>6.4</v>
      </c>
      <c r="L419" s="1"/>
      <c r="M419" s="1">
        <v>61.6</v>
      </c>
      <c r="N419" s="34"/>
      <c r="O419" s="34"/>
      <c r="P419" s="26"/>
      <c r="Q419" s="35"/>
    </row>
    <row r="420" spans="1:17" ht="15" customHeight="1" x14ac:dyDescent="0.3">
      <c r="A420" s="1" t="s">
        <v>417</v>
      </c>
      <c r="B420" s="6">
        <v>44651</v>
      </c>
      <c r="C420" s="62">
        <f t="shared" si="15"/>
        <v>2022</v>
      </c>
      <c r="D420" s="1" t="s">
        <v>119</v>
      </c>
      <c r="E420" s="43" t="s">
        <v>3400</v>
      </c>
      <c r="F420" s="2" t="s">
        <v>412</v>
      </c>
      <c r="G420" s="1">
        <v>28</v>
      </c>
      <c r="H420" s="1"/>
      <c r="I420" s="1" t="s">
        <v>423</v>
      </c>
      <c r="J420" s="1">
        <v>41.1</v>
      </c>
      <c r="K420" s="1">
        <v>6.4</v>
      </c>
      <c r="L420" s="1"/>
      <c r="M420" s="1">
        <v>47.5</v>
      </c>
      <c r="N420" s="34"/>
      <c r="O420" s="34"/>
      <c r="P420" s="26"/>
      <c r="Q420" s="35"/>
    </row>
    <row r="421" spans="1:17" ht="15" customHeight="1" x14ac:dyDescent="0.3">
      <c r="A421" s="1" t="s">
        <v>417</v>
      </c>
      <c r="B421" s="6">
        <v>44651</v>
      </c>
      <c r="C421" s="62">
        <f t="shared" si="15"/>
        <v>2022</v>
      </c>
      <c r="D421" s="1" t="s">
        <v>119</v>
      </c>
      <c r="E421" s="43" t="s">
        <v>3401</v>
      </c>
      <c r="F421" s="2" t="s">
        <v>412</v>
      </c>
      <c r="G421" s="1">
        <v>30</v>
      </c>
      <c r="H421" s="1"/>
      <c r="I421" s="1" t="s">
        <v>423</v>
      </c>
      <c r="J421" s="1">
        <v>55.5</v>
      </c>
      <c r="K421" s="1">
        <v>6.4</v>
      </c>
      <c r="L421" s="1"/>
      <c r="M421" s="1">
        <v>61.9</v>
      </c>
      <c r="N421" s="34"/>
      <c r="O421" s="34"/>
      <c r="P421" s="26"/>
      <c r="Q421" s="35"/>
    </row>
    <row r="422" spans="1:17" ht="15" customHeight="1" x14ac:dyDescent="0.3">
      <c r="A422" s="1" t="s">
        <v>417</v>
      </c>
      <c r="B422" s="6">
        <v>44651</v>
      </c>
      <c r="C422" s="62">
        <f t="shared" si="15"/>
        <v>2022</v>
      </c>
      <c r="D422" s="1" t="s">
        <v>119</v>
      </c>
      <c r="E422" s="43" t="s">
        <v>3402</v>
      </c>
      <c r="F422" s="2" t="s">
        <v>412</v>
      </c>
      <c r="G422" s="1">
        <v>31</v>
      </c>
      <c r="H422" s="1"/>
      <c r="I422" s="1" t="s">
        <v>423</v>
      </c>
      <c r="J422" s="1">
        <v>41.2</v>
      </c>
      <c r="K422" s="1">
        <v>6.4</v>
      </c>
      <c r="L422" s="1"/>
      <c r="M422" s="1">
        <v>47.6</v>
      </c>
      <c r="N422" s="34"/>
      <c r="O422" s="34"/>
      <c r="P422" s="26"/>
      <c r="Q422" s="35"/>
    </row>
    <row r="423" spans="1:17" ht="15" customHeight="1" x14ac:dyDescent="0.3">
      <c r="A423" s="1" t="s">
        <v>417</v>
      </c>
      <c r="B423" s="6">
        <v>44651</v>
      </c>
      <c r="C423" s="62">
        <f t="shared" si="15"/>
        <v>2022</v>
      </c>
      <c r="D423" s="1" t="s">
        <v>119</v>
      </c>
      <c r="E423" s="43" t="s">
        <v>3403</v>
      </c>
      <c r="F423" s="2" t="s">
        <v>412</v>
      </c>
      <c r="G423" s="1">
        <v>32</v>
      </c>
      <c r="H423" s="1"/>
      <c r="I423" s="1" t="s">
        <v>423</v>
      </c>
      <c r="J423" s="1">
        <v>33.4</v>
      </c>
      <c r="K423" s="1">
        <v>3.3</v>
      </c>
      <c r="L423" s="1"/>
      <c r="M423" s="1">
        <v>36.699999999999996</v>
      </c>
      <c r="N423" s="34"/>
      <c r="O423" s="34"/>
      <c r="P423" s="26"/>
      <c r="Q423" s="35"/>
    </row>
    <row r="424" spans="1:17" ht="15" customHeight="1" x14ac:dyDescent="0.3">
      <c r="A424" s="1" t="s">
        <v>417</v>
      </c>
      <c r="B424" s="6">
        <v>44651</v>
      </c>
      <c r="C424" s="62">
        <f t="shared" si="15"/>
        <v>2022</v>
      </c>
      <c r="D424" s="1" t="s">
        <v>119</v>
      </c>
      <c r="E424" s="43" t="s">
        <v>3404</v>
      </c>
      <c r="F424" s="2" t="s">
        <v>412</v>
      </c>
      <c r="G424" s="1">
        <v>33</v>
      </c>
      <c r="H424" s="1"/>
      <c r="I424" s="1" t="s">
        <v>423</v>
      </c>
      <c r="J424" s="1">
        <v>51.4</v>
      </c>
      <c r="K424" s="1">
        <v>3.3</v>
      </c>
      <c r="L424" s="1"/>
      <c r="M424" s="1">
        <v>54.699999999999996</v>
      </c>
      <c r="N424" s="34"/>
      <c r="O424" s="34"/>
      <c r="P424" s="26"/>
      <c r="Q424" s="35"/>
    </row>
    <row r="425" spans="1:17" ht="15" customHeight="1" x14ac:dyDescent="0.3">
      <c r="A425" s="1" t="s">
        <v>417</v>
      </c>
      <c r="B425" s="6">
        <v>44651</v>
      </c>
      <c r="C425" s="62">
        <f t="shared" ref="C425:C453" si="16">YEAR(B425)</f>
        <v>2022</v>
      </c>
      <c r="D425" s="1" t="s">
        <v>119</v>
      </c>
      <c r="E425" s="43" t="s">
        <v>3405</v>
      </c>
      <c r="F425" s="2" t="s">
        <v>412</v>
      </c>
      <c r="G425" s="1">
        <v>34</v>
      </c>
      <c r="H425" s="1"/>
      <c r="I425" s="1" t="s">
        <v>423</v>
      </c>
      <c r="J425" s="1">
        <v>41.8</v>
      </c>
      <c r="K425" s="1">
        <v>3.3</v>
      </c>
      <c r="L425" s="1"/>
      <c r="M425" s="1">
        <v>45.099999999999994</v>
      </c>
      <c r="N425" s="34"/>
      <c r="O425" s="34"/>
      <c r="P425" s="26"/>
      <c r="Q425" s="35"/>
    </row>
    <row r="426" spans="1:17" ht="15" customHeight="1" x14ac:dyDescent="0.3">
      <c r="A426" s="1" t="s">
        <v>417</v>
      </c>
      <c r="B426" s="6">
        <v>44651</v>
      </c>
      <c r="C426" s="62">
        <f t="shared" si="16"/>
        <v>2022</v>
      </c>
      <c r="D426" s="1" t="s">
        <v>119</v>
      </c>
      <c r="E426" s="43" t="s">
        <v>3406</v>
      </c>
      <c r="F426" s="2" t="s">
        <v>412</v>
      </c>
      <c r="G426" s="1">
        <v>35</v>
      </c>
      <c r="H426" s="1"/>
      <c r="I426" s="1" t="s">
        <v>423</v>
      </c>
      <c r="J426" s="1">
        <v>34.1</v>
      </c>
      <c r="K426" s="1">
        <v>3.3</v>
      </c>
      <c r="L426" s="1"/>
      <c r="M426" s="1">
        <v>37.4</v>
      </c>
      <c r="N426" s="34"/>
      <c r="O426" s="34"/>
      <c r="P426" s="26"/>
      <c r="Q426" s="35"/>
    </row>
    <row r="427" spans="1:17" ht="15" customHeight="1" x14ac:dyDescent="0.3">
      <c r="A427" s="1" t="s">
        <v>417</v>
      </c>
      <c r="B427" s="6">
        <v>44651</v>
      </c>
      <c r="C427" s="62">
        <f t="shared" si="16"/>
        <v>2022</v>
      </c>
      <c r="D427" s="1" t="s">
        <v>119</v>
      </c>
      <c r="E427" s="43" t="s">
        <v>3407</v>
      </c>
      <c r="F427" s="2" t="s">
        <v>412</v>
      </c>
      <c r="G427" s="1">
        <v>36</v>
      </c>
      <c r="H427" s="1"/>
      <c r="I427" s="1" t="s">
        <v>423</v>
      </c>
      <c r="J427" s="1">
        <v>41.3</v>
      </c>
      <c r="K427" s="1">
        <v>6.4</v>
      </c>
      <c r="L427" s="1"/>
      <c r="M427" s="1">
        <v>47.699999999999996</v>
      </c>
      <c r="N427" s="34"/>
      <c r="O427" s="34"/>
      <c r="P427" s="26"/>
      <c r="Q427" s="35"/>
    </row>
    <row r="428" spans="1:17" ht="15" customHeight="1" x14ac:dyDescent="0.3">
      <c r="A428" s="1" t="s">
        <v>417</v>
      </c>
      <c r="B428" s="6">
        <v>44651</v>
      </c>
      <c r="C428" s="62">
        <f t="shared" si="16"/>
        <v>2022</v>
      </c>
      <c r="D428" s="1" t="s">
        <v>119</v>
      </c>
      <c r="E428" s="43" t="s">
        <v>3408</v>
      </c>
      <c r="F428" s="2" t="s">
        <v>412</v>
      </c>
      <c r="G428" s="1">
        <v>37</v>
      </c>
      <c r="H428" s="1"/>
      <c r="I428" s="1" t="s">
        <v>423</v>
      </c>
      <c r="J428" s="1">
        <v>55.4</v>
      </c>
      <c r="K428" s="1">
        <v>6.4</v>
      </c>
      <c r="L428" s="1"/>
      <c r="M428" s="1">
        <v>61.8</v>
      </c>
      <c r="N428" s="34"/>
      <c r="O428" s="34"/>
      <c r="P428" s="26"/>
      <c r="Q428" s="35"/>
    </row>
    <row r="429" spans="1:17" ht="15" customHeight="1" x14ac:dyDescent="0.3">
      <c r="A429" s="1" t="s">
        <v>417</v>
      </c>
      <c r="B429" s="6">
        <v>44651</v>
      </c>
      <c r="C429" s="62">
        <f t="shared" si="16"/>
        <v>2022</v>
      </c>
      <c r="D429" s="1" t="s">
        <v>119</v>
      </c>
      <c r="E429" s="43" t="s">
        <v>3409</v>
      </c>
      <c r="F429" s="2" t="s">
        <v>412</v>
      </c>
      <c r="G429" s="1">
        <v>38</v>
      </c>
      <c r="H429" s="1"/>
      <c r="I429" s="1" t="s">
        <v>423</v>
      </c>
      <c r="J429" s="1">
        <v>55.6</v>
      </c>
      <c r="K429" s="1">
        <v>6.4</v>
      </c>
      <c r="L429" s="1"/>
      <c r="M429" s="1">
        <v>62</v>
      </c>
      <c r="N429" s="34"/>
      <c r="O429" s="34"/>
      <c r="P429" s="26"/>
      <c r="Q429" s="35"/>
    </row>
    <row r="430" spans="1:17" ht="15" customHeight="1" x14ac:dyDescent="0.3">
      <c r="A430" s="1" t="s">
        <v>417</v>
      </c>
      <c r="B430" s="6">
        <v>44651</v>
      </c>
      <c r="C430" s="62">
        <f t="shared" si="16"/>
        <v>2022</v>
      </c>
      <c r="D430" s="1" t="s">
        <v>119</v>
      </c>
      <c r="E430" s="43" t="s">
        <v>3410</v>
      </c>
      <c r="F430" s="2" t="s">
        <v>412</v>
      </c>
      <c r="G430" s="1">
        <v>39</v>
      </c>
      <c r="H430" s="1"/>
      <c r="I430" s="1" t="s">
        <v>423</v>
      </c>
      <c r="J430" s="1">
        <v>40.9</v>
      </c>
      <c r="K430" s="1">
        <v>6.4</v>
      </c>
      <c r="L430" s="1"/>
      <c r="M430" s="1">
        <v>47.3</v>
      </c>
      <c r="N430" s="34"/>
      <c r="O430" s="34"/>
      <c r="P430" s="26"/>
      <c r="Q430" s="35"/>
    </row>
    <row r="431" spans="1:17" ht="15" customHeight="1" x14ac:dyDescent="0.3">
      <c r="A431" s="1" t="s">
        <v>417</v>
      </c>
      <c r="B431" s="6">
        <v>44651</v>
      </c>
      <c r="C431" s="62">
        <f t="shared" si="16"/>
        <v>2022</v>
      </c>
      <c r="D431" s="1" t="s">
        <v>119</v>
      </c>
      <c r="E431" s="43" t="s">
        <v>3411</v>
      </c>
      <c r="F431" s="2" t="s">
        <v>412</v>
      </c>
      <c r="G431" s="1">
        <v>40</v>
      </c>
      <c r="H431" s="1"/>
      <c r="I431" s="1" t="s">
        <v>423</v>
      </c>
      <c r="J431" s="1">
        <v>41.2</v>
      </c>
      <c r="K431" s="1">
        <v>6.4</v>
      </c>
      <c r="L431" s="1"/>
      <c r="M431" s="1">
        <v>47.6</v>
      </c>
      <c r="N431" s="34"/>
      <c r="O431" s="34"/>
      <c r="P431" s="26"/>
      <c r="Q431" s="35"/>
    </row>
    <row r="432" spans="1:17" ht="15" customHeight="1" x14ac:dyDescent="0.3">
      <c r="A432" s="1" t="s">
        <v>417</v>
      </c>
      <c r="B432" s="6">
        <v>44651</v>
      </c>
      <c r="C432" s="62">
        <f t="shared" si="16"/>
        <v>2022</v>
      </c>
      <c r="D432" s="1" t="s">
        <v>119</v>
      </c>
      <c r="E432" s="43" t="s">
        <v>3412</v>
      </c>
      <c r="F432" s="2" t="s">
        <v>412</v>
      </c>
      <c r="G432" s="1">
        <v>41</v>
      </c>
      <c r="H432" s="1"/>
      <c r="I432" s="1" t="s">
        <v>423</v>
      </c>
      <c r="J432" s="1">
        <v>55.3</v>
      </c>
      <c r="K432" s="1">
        <v>6.4</v>
      </c>
      <c r="L432" s="1"/>
      <c r="M432" s="1">
        <v>61.699999999999996</v>
      </c>
      <c r="N432" s="34"/>
      <c r="O432" s="34"/>
      <c r="P432" s="26"/>
      <c r="Q432" s="35"/>
    </row>
    <row r="433" spans="1:17" ht="15" customHeight="1" x14ac:dyDescent="0.3">
      <c r="A433" s="1" t="s">
        <v>417</v>
      </c>
      <c r="B433" s="6">
        <v>44651</v>
      </c>
      <c r="C433" s="62">
        <f t="shared" si="16"/>
        <v>2022</v>
      </c>
      <c r="D433" s="1" t="s">
        <v>119</v>
      </c>
      <c r="E433" s="43" t="s">
        <v>3413</v>
      </c>
      <c r="F433" s="2" t="s">
        <v>412</v>
      </c>
      <c r="G433" s="1">
        <v>42</v>
      </c>
      <c r="H433" s="1"/>
      <c r="I433" s="1" t="s">
        <v>423</v>
      </c>
      <c r="J433" s="1">
        <v>55.5</v>
      </c>
      <c r="K433" s="1">
        <v>6.4</v>
      </c>
      <c r="L433" s="1"/>
      <c r="M433" s="1">
        <v>61.9</v>
      </c>
      <c r="N433" s="34"/>
      <c r="O433" s="34"/>
      <c r="P433" s="26"/>
      <c r="Q433" s="35"/>
    </row>
    <row r="434" spans="1:17" ht="15" customHeight="1" x14ac:dyDescent="0.3">
      <c r="A434" s="1" t="s">
        <v>417</v>
      </c>
      <c r="B434" s="6">
        <v>44651</v>
      </c>
      <c r="C434" s="62">
        <f t="shared" si="16"/>
        <v>2022</v>
      </c>
      <c r="D434" s="1" t="s">
        <v>119</v>
      </c>
      <c r="E434" s="43" t="s">
        <v>3414</v>
      </c>
      <c r="F434" s="2" t="s">
        <v>412</v>
      </c>
      <c r="G434" s="1">
        <v>43</v>
      </c>
      <c r="H434" s="1"/>
      <c r="I434" s="1" t="s">
        <v>423</v>
      </c>
      <c r="J434" s="1">
        <v>40.700000000000003</v>
      </c>
      <c r="K434" s="1">
        <v>6.4</v>
      </c>
      <c r="L434" s="1"/>
      <c r="M434" s="1">
        <v>47.1</v>
      </c>
      <c r="N434" s="34"/>
      <c r="O434" s="34"/>
      <c r="P434" s="26"/>
      <c r="Q434" s="35"/>
    </row>
    <row r="435" spans="1:17" ht="15" customHeight="1" x14ac:dyDescent="0.3">
      <c r="A435" s="1" t="s">
        <v>417</v>
      </c>
      <c r="B435" s="6">
        <v>44651</v>
      </c>
      <c r="C435" s="62">
        <f t="shared" si="16"/>
        <v>2022</v>
      </c>
      <c r="D435" s="1" t="s">
        <v>119</v>
      </c>
      <c r="E435" s="43" t="s">
        <v>3415</v>
      </c>
      <c r="F435" s="2" t="s">
        <v>412</v>
      </c>
      <c r="G435" s="1">
        <v>44</v>
      </c>
      <c r="H435" s="1"/>
      <c r="I435" s="1" t="s">
        <v>423</v>
      </c>
      <c r="J435" s="1">
        <v>41.1</v>
      </c>
      <c r="K435" s="1">
        <v>6.4</v>
      </c>
      <c r="L435" s="1"/>
      <c r="M435" s="1">
        <v>47.5</v>
      </c>
      <c r="N435" s="34"/>
      <c r="O435" s="34"/>
      <c r="P435" s="26"/>
      <c r="Q435" s="35"/>
    </row>
    <row r="436" spans="1:17" ht="15" customHeight="1" x14ac:dyDescent="0.3">
      <c r="A436" s="1" t="s">
        <v>417</v>
      </c>
      <c r="B436" s="6">
        <v>44651</v>
      </c>
      <c r="C436" s="62">
        <f t="shared" si="16"/>
        <v>2022</v>
      </c>
      <c r="D436" s="1" t="s">
        <v>119</v>
      </c>
      <c r="E436" s="43" t="s">
        <v>3416</v>
      </c>
      <c r="F436" s="2" t="s">
        <v>412</v>
      </c>
      <c r="G436" s="1">
        <v>45</v>
      </c>
      <c r="H436" s="1"/>
      <c r="I436" s="1" t="s">
        <v>423</v>
      </c>
      <c r="J436" s="1">
        <v>55.2</v>
      </c>
      <c r="K436" s="1">
        <v>6.4</v>
      </c>
      <c r="L436" s="1"/>
      <c r="M436" s="1">
        <v>61.6</v>
      </c>
      <c r="N436" s="34"/>
      <c r="O436" s="34"/>
      <c r="P436" s="26"/>
      <c r="Q436" s="35"/>
    </row>
    <row r="437" spans="1:17" ht="15" customHeight="1" x14ac:dyDescent="0.3">
      <c r="A437" s="1" t="s">
        <v>417</v>
      </c>
      <c r="B437" s="6">
        <v>44651</v>
      </c>
      <c r="C437" s="62">
        <f t="shared" si="16"/>
        <v>2022</v>
      </c>
      <c r="D437" s="1" t="s">
        <v>119</v>
      </c>
      <c r="E437" s="43" t="s">
        <v>3417</v>
      </c>
      <c r="F437" s="2" t="s">
        <v>412</v>
      </c>
      <c r="G437" s="1">
        <v>46</v>
      </c>
      <c r="H437" s="1"/>
      <c r="I437" s="1" t="s">
        <v>423</v>
      </c>
      <c r="J437" s="1">
        <v>55.4</v>
      </c>
      <c r="K437" s="1">
        <v>6.4</v>
      </c>
      <c r="L437" s="1"/>
      <c r="M437" s="1">
        <v>61.8</v>
      </c>
      <c r="N437" s="34"/>
      <c r="O437" s="34"/>
      <c r="P437" s="26"/>
      <c r="Q437" s="35"/>
    </row>
    <row r="438" spans="1:17" ht="15" customHeight="1" x14ac:dyDescent="0.3">
      <c r="A438" s="1" t="s">
        <v>417</v>
      </c>
      <c r="B438" s="6">
        <v>44651</v>
      </c>
      <c r="C438" s="62">
        <f t="shared" si="16"/>
        <v>2022</v>
      </c>
      <c r="D438" s="1" t="s">
        <v>119</v>
      </c>
      <c r="E438" s="43" t="s">
        <v>3418</v>
      </c>
      <c r="F438" s="2" t="s">
        <v>412</v>
      </c>
      <c r="G438" s="1">
        <v>47</v>
      </c>
      <c r="H438" s="1"/>
      <c r="I438" s="1" t="s">
        <v>423</v>
      </c>
      <c r="J438" s="1">
        <v>40.6</v>
      </c>
      <c r="K438" s="1">
        <v>6.4</v>
      </c>
      <c r="L438" s="1"/>
      <c r="M438" s="1">
        <v>47</v>
      </c>
      <c r="N438" s="34"/>
      <c r="O438" s="34"/>
      <c r="P438" s="26"/>
      <c r="Q438" s="35"/>
    </row>
    <row r="439" spans="1:17" ht="15" customHeight="1" x14ac:dyDescent="0.3">
      <c r="A439" s="1" t="s">
        <v>417</v>
      </c>
      <c r="B439" s="6">
        <v>44651</v>
      </c>
      <c r="C439" s="62">
        <f t="shared" si="16"/>
        <v>2022</v>
      </c>
      <c r="D439" s="1" t="s">
        <v>119</v>
      </c>
      <c r="E439" s="43" t="s">
        <v>3419</v>
      </c>
      <c r="F439" s="2" t="s">
        <v>412</v>
      </c>
      <c r="G439" s="1">
        <v>48</v>
      </c>
      <c r="H439" s="1"/>
      <c r="I439" s="1" t="s">
        <v>423</v>
      </c>
      <c r="J439" s="1">
        <v>41.1</v>
      </c>
      <c r="K439" s="1">
        <v>6.4</v>
      </c>
      <c r="L439" s="1"/>
      <c r="M439" s="1">
        <v>47.5</v>
      </c>
      <c r="N439" s="34"/>
      <c r="O439" s="34"/>
      <c r="P439" s="26"/>
      <c r="Q439" s="35"/>
    </row>
    <row r="440" spans="1:17" ht="15" customHeight="1" x14ac:dyDescent="0.3">
      <c r="A440" s="1" t="s">
        <v>417</v>
      </c>
      <c r="B440" s="6">
        <v>44651</v>
      </c>
      <c r="C440" s="62">
        <f t="shared" si="16"/>
        <v>2022</v>
      </c>
      <c r="D440" s="1" t="s">
        <v>119</v>
      </c>
      <c r="E440" s="43" t="s">
        <v>3420</v>
      </c>
      <c r="F440" s="2" t="s">
        <v>412</v>
      </c>
      <c r="G440" s="1">
        <v>49</v>
      </c>
      <c r="H440" s="1"/>
      <c r="I440" s="1" t="s">
        <v>423</v>
      </c>
      <c r="J440" s="1">
        <v>55.2</v>
      </c>
      <c r="K440" s="1">
        <v>6.4</v>
      </c>
      <c r="L440" s="1"/>
      <c r="M440" s="1">
        <v>61.6</v>
      </c>
      <c r="N440" s="34"/>
      <c r="O440" s="34"/>
      <c r="P440" s="26"/>
      <c r="Q440" s="35"/>
    </row>
    <row r="441" spans="1:17" ht="15" customHeight="1" x14ac:dyDescent="0.3">
      <c r="A441" s="1" t="s">
        <v>417</v>
      </c>
      <c r="B441" s="6">
        <v>44651</v>
      </c>
      <c r="C441" s="62">
        <f t="shared" si="16"/>
        <v>2022</v>
      </c>
      <c r="D441" s="1" t="s">
        <v>119</v>
      </c>
      <c r="E441" s="43" t="s">
        <v>3421</v>
      </c>
      <c r="F441" s="2" t="s">
        <v>412</v>
      </c>
      <c r="G441" s="1">
        <v>50</v>
      </c>
      <c r="H441" s="1"/>
      <c r="I441" s="1" t="s">
        <v>423</v>
      </c>
      <c r="J441" s="1">
        <v>55.4</v>
      </c>
      <c r="K441" s="1">
        <v>6.4</v>
      </c>
      <c r="L441" s="1"/>
      <c r="M441" s="1">
        <v>61.8</v>
      </c>
      <c r="N441" s="34"/>
      <c r="O441" s="34"/>
      <c r="P441" s="26"/>
      <c r="Q441" s="35"/>
    </row>
    <row r="442" spans="1:17" ht="15" customHeight="1" x14ac:dyDescent="0.3">
      <c r="A442" s="1" t="s">
        <v>417</v>
      </c>
      <c r="B442" s="6">
        <v>44651</v>
      </c>
      <c r="C442" s="62">
        <f t="shared" si="16"/>
        <v>2022</v>
      </c>
      <c r="D442" s="1" t="s">
        <v>119</v>
      </c>
      <c r="E442" s="43" t="s">
        <v>3422</v>
      </c>
      <c r="F442" s="2" t="s">
        <v>412</v>
      </c>
      <c r="G442" s="1">
        <v>51</v>
      </c>
      <c r="H442" s="1"/>
      <c r="I442" s="1" t="s">
        <v>423</v>
      </c>
      <c r="J442" s="1">
        <v>40.6</v>
      </c>
      <c r="K442" s="1">
        <v>6.4</v>
      </c>
      <c r="L442" s="1"/>
      <c r="M442" s="1">
        <v>47</v>
      </c>
      <c r="N442" s="34"/>
      <c r="O442" s="34"/>
      <c r="P442" s="26"/>
      <c r="Q442" s="35"/>
    </row>
    <row r="443" spans="1:17" ht="15" customHeight="1" x14ac:dyDescent="0.3">
      <c r="A443" s="1" t="s">
        <v>417</v>
      </c>
      <c r="B443" s="6">
        <v>44651</v>
      </c>
      <c r="C443" s="62">
        <f t="shared" si="16"/>
        <v>2022</v>
      </c>
      <c r="D443" s="1" t="s">
        <v>119</v>
      </c>
      <c r="E443" s="43" t="s">
        <v>3423</v>
      </c>
      <c r="F443" s="2" t="s">
        <v>412</v>
      </c>
      <c r="G443" s="1">
        <v>52</v>
      </c>
      <c r="H443" s="1"/>
      <c r="I443" s="1" t="s">
        <v>423</v>
      </c>
      <c r="J443" s="1">
        <v>41.1</v>
      </c>
      <c r="K443" s="1">
        <v>6.4</v>
      </c>
      <c r="L443" s="1"/>
      <c r="M443" s="1">
        <v>47.5</v>
      </c>
      <c r="N443" s="34"/>
      <c r="O443" s="34"/>
      <c r="P443" s="26"/>
      <c r="Q443" s="35"/>
    </row>
    <row r="444" spans="1:17" ht="15" customHeight="1" x14ac:dyDescent="0.3">
      <c r="A444" s="1" t="s">
        <v>417</v>
      </c>
      <c r="B444" s="6">
        <v>44651</v>
      </c>
      <c r="C444" s="62">
        <f t="shared" si="16"/>
        <v>2022</v>
      </c>
      <c r="D444" s="1" t="s">
        <v>119</v>
      </c>
      <c r="E444" s="43" t="s">
        <v>3424</v>
      </c>
      <c r="F444" s="2" t="s">
        <v>412</v>
      </c>
      <c r="G444" s="1">
        <v>53</v>
      </c>
      <c r="H444" s="1"/>
      <c r="I444" s="1" t="s">
        <v>423</v>
      </c>
      <c r="J444" s="1">
        <v>55.2</v>
      </c>
      <c r="K444" s="1">
        <v>6.4</v>
      </c>
      <c r="L444" s="1"/>
      <c r="M444" s="1">
        <v>61.6</v>
      </c>
      <c r="N444" s="34"/>
      <c r="O444" s="34"/>
      <c r="P444" s="26"/>
      <c r="Q444" s="35"/>
    </row>
    <row r="445" spans="1:17" ht="15" customHeight="1" x14ac:dyDescent="0.3">
      <c r="A445" s="1" t="s">
        <v>417</v>
      </c>
      <c r="B445" s="6">
        <v>44651</v>
      </c>
      <c r="C445" s="62">
        <f t="shared" si="16"/>
        <v>2022</v>
      </c>
      <c r="D445" s="1" t="s">
        <v>119</v>
      </c>
      <c r="E445" s="43" t="s">
        <v>3425</v>
      </c>
      <c r="F445" s="2" t="s">
        <v>412</v>
      </c>
      <c r="G445" s="1">
        <v>54</v>
      </c>
      <c r="H445" s="1"/>
      <c r="I445" s="1" t="s">
        <v>423</v>
      </c>
      <c r="J445" s="1">
        <v>55.4</v>
      </c>
      <c r="K445" s="1">
        <v>6.4</v>
      </c>
      <c r="L445" s="1"/>
      <c r="M445" s="1">
        <v>61.8</v>
      </c>
      <c r="N445" s="34"/>
      <c r="O445" s="34"/>
      <c r="P445" s="26"/>
      <c r="Q445" s="35"/>
    </row>
    <row r="446" spans="1:17" ht="15" customHeight="1" x14ac:dyDescent="0.3">
      <c r="A446" s="1" t="s">
        <v>417</v>
      </c>
      <c r="B446" s="6">
        <v>44651</v>
      </c>
      <c r="C446" s="62">
        <f t="shared" si="16"/>
        <v>2022</v>
      </c>
      <c r="D446" s="1" t="s">
        <v>119</v>
      </c>
      <c r="E446" s="43" t="s">
        <v>3426</v>
      </c>
      <c r="F446" s="2" t="s">
        <v>412</v>
      </c>
      <c r="G446" s="1">
        <v>55</v>
      </c>
      <c r="H446" s="1"/>
      <c r="I446" s="1" t="s">
        <v>423</v>
      </c>
      <c r="J446" s="1">
        <v>40.6</v>
      </c>
      <c r="K446" s="1">
        <v>6.4</v>
      </c>
      <c r="L446" s="1"/>
      <c r="M446" s="1">
        <v>47</v>
      </c>
      <c r="N446" s="34"/>
      <c r="O446" s="34"/>
      <c r="P446" s="26"/>
      <c r="Q446" s="35"/>
    </row>
    <row r="447" spans="1:17" ht="15" customHeight="1" x14ac:dyDescent="0.3">
      <c r="A447" s="1" t="s">
        <v>417</v>
      </c>
      <c r="B447" s="6">
        <v>44651</v>
      </c>
      <c r="C447" s="62">
        <f t="shared" si="16"/>
        <v>2022</v>
      </c>
      <c r="D447" s="1" t="s">
        <v>119</v>
      </c>
      <c r="E447" s="43" t="s">
        <v>3427</v>
      </c>
      <c r="F447" s="2" t="s">
        <v>412</v>
      </c>
      <c r="G447" s="1">
        <v>56</v>
      </c>
      <c r="H447" s="1"/>
      <c r="I447" s="1" t="s">
        <v>423</v>
      </c>
      <c r="J447" s="1">
        <v>41.1</v>
      </c>
      <c r="K447" s="1">
        <v>6.4</v>
      </c>
      <c r="L447" s="1"/>
      <c r="M447" s="1">
        <v>47.5</v>
      </c>
      <c r="N447" s="34"/>
      <c r="O447" s="34"/>
      <c r="P447" s="26"/>
      <c r="Q447" s="35"/>
    </row>
    <row r="448" spans="1:17" ht="15" customHeight="1" x14ac:dyDescent="0.3">
      <c r="A448" s="1" t="s">
        <v>417</v>
      </c>
      <c r="B448" s="6">
        <v>44651</v>
      </c>
      <c r="C448" s="62">
        <f t="shared" si="16"/>
        <v>2022</v>
      </c>
      <c r="D448" s="1" t="s">
        <v>119</v>
      </c>
      <c r="E448" s="43" t="s">
        <v>3428</v>
      </c>
      <c r="F448" s="2" t="s">
        <v>412</v>
      </c>
      <c r="G448" s="1">
        <v>57</v>
      </c>
      <c r="H448" s="1"/>
      <c r="I448" s="1" t="s">
        <v>423</v>
      </c>
      <c r="J448" s="1">
        <v>55.2</v>
      </c>
      <c r="K448" s="1">
        <v>6.4</v>
      </c>
      <c r="L448" s="1"/>
      <c r="M448" s="1">
        <v>61.6</v>
      </c>
      <c r="N448" s="34"/>
      <c r="O448" s="34"/>
      <c r="P448" s="26"/>
      <c r="Q448" s="35"/>
    </row>
    <row r="449" spans="1:17" ht="15" customHeight="1" x14ac:dyDescent="0.3">
      <c r="A449" s="1" t="s">
        <v>417</v>
      </c>
      <c r="B449" s="6">
        <v>44651</v>
      </c>
      <c r="C449" s="62">
        <f t="shared" si="16"/>
        <v>2022</v>
      </c>
      <c r="D449" s="1" t="s">
        <v>119</v>
      </c>
      <c r="E449" s="43" t="s">
        <v>3429</v>
      </c>
      <c r="F449" s="2" t="s">
        <v>412</v>
      </c>
      <c r="G449" s="1">
        <v>58</v>
      </c>
      <c r="H449" s="1"/>
      <c r="I449" s="1" t="s">
        <v>423</v>
      </c>
      <c r="J449" s="1">
        <v>55.4</v>
      </c>
      <c r="K449" s="1">
        <v>6.4</v>
      </c>
      <c r="L449" s="1"/>
      <c r="M449" s="1">
        <v>61.8</v>
      </c>
      <c r="N449" s="34"/>
      <c r="O449" s="34"/>
      <c r="P449" s="26"/>
      <c r="Q449" s="35"/>
    </row>
    <row r="450" spans="1:17" ht="15" customHeight="1" x14ac:dyDescent="0.3">
      <c r="A450" s="1" t="s">
        <v>417</v>
      </c>
      <c r="B450" s="6">
        <v>44651</v>
      </c>
      <c r="C450" s="62">
        <f t="shared" si="16"/>
        <v>2022</v>
      </c>
      <c r="D450" s="1" t="s">
        <v>119</v>
      </c>
      <c r="E450" s="43" t="s">
        <v>3430</v>
      </c>
      <c r="F450" s="2" t="s">
        <v>412</v>
      </c>
      <c r="G450" s="1">
        <v>59</v>
      </c>
      <c r="H450" s="1"/>
      <c r="I450" s="1" t="s">
        <v>423</v>
      </c>
      <c r="J450" s="1">
        <v>40.6</v>
      </c>
      <c r="K450" s="1">
        <v>6.4</v>
      </c>
      <c r="L450" s="1"/>
      <c r="M450" s="1">
        <v>47</v>
      </c>
      <c r="N450" s="34"/>
      <c r="O450" s="34"/>
      <c r="P450" s="26"/>
      <c r="Q450" s="35"/>
    </row>
    <row r="451" spans="1:17" ht="15" customHeight="1" x14ac:dyDescent="0.3">
      <c r="A451" s="1" t="s">
        <v>417</v>
      </c>
      <c r="B451" s="6">
        <v>44651</v>
      </c>
      <c r="C451" s="62">
        <f t="shared" si="16"/>
        <v>2022</v>
      </c>
      <c r="D451" s="1" t="s">
        <v>119</v>
      </c>
      <c r="E451" s="43" t="s">
        <v>3431</v>
      </c>
      <c r="F451" s="2" t="s">
        <v>412</v>
      </c>
      <c r="G451" s="1">
        <v>60</v>
      </c>
      <c r="H451" s="1"/>
      <c r="I451" s="1" t="s">
        <v>423</v>
      </c>
      <c r="J451" s="1">
        <v>41.2</v>
      </c>
      <c r="K451" s="1">
        <v>6.4</v>
      </c>
      <c r="L451" s="1"/>
      <c r="M451" s="1">
        <v>47.6</v>
      </c>
      <c r="N451" s="34"/>
      <c r="O451" s="34"/>
      <c r="P451" s="26"/>
      <c r="Q451" s="35"/>
    </row>
    <row r="452" spans="1:17" ht="15" customHeight="1" x14ac:dyDescent="0.3">
      <c r="A452" s="1" t="s">
        <v>417</v>
      </c>
      <c r="B452" s="6">
        <v>44651</v>
      </c>
      <c r="C452" s="62">
        <f t="shared" si="16"/>
        <v>2022</v>
      </c>
      <c r="D452" s="1" t="s">
        <v>119</v>
      </c>
      <c r="E452" s="43" t="s">
        <v>3432</v>
      </c>
      <c r="F452" s="2" t="s">
        <v>412</v>
      </c>
      <c r="G452" s="1">
        <v>61</v>
      </c>
      <c r="H452" s="1"/>
      <c r="I452" s="1" t="s">
        <v>423</v>
      </c>
      <c r="J452" s="1">
        <v>55.5</v>
      </c>
      <c r="K452" s="1">
        <v>6.4</v>
      </c>
      <c r="L452" s="1"/>
      <c r="M452" s="1">
        <v>61.9</v>
      </c>
      <c r="N452" s="34"/>
      <c r="O452" s="34"/>
      <c r="P452" s="26"/>
      <c r="Q452" s="35"/>
    </row>
    <row r="453" spans="1:17" ht="15" customHeight="1" x14ac:dyDescent="0.3">
      <c r="A453" s="1" t="s">
        <v>417</v>
      </c>
      <c r="B453" s="6">
        <v>44651</v>
      </c>
      <c r="C453" s="62">
        <f t="shared" si="16"/>
        <v>2022</v>
      </c>
      <c r="D453" s="1" t="s">
        <v>119</v>
      </c>
      <c r="E453" s="43" t="s">
        <v>3433</v>
      </c>
      <c r="F453" s="2" t="s">
        <v>412</v>
      </c>
      <c r="G453" s="1">
        <v>62</v>
      </c>
      <c r="H453" s="1"/>
      <c r="I453" s="1" t="s">
        <v>423</v>
      </c>
      <c r="J453" s="1">
        <v>97.7</v>
      </c>
      <c r="K453" s="1">
        <v>12.8</v>
      </c>
      <c r="L453" s="1"/>
      <c r="M453" s="1">
        <v>110.5</v>
      </c>
      <c r="N453" s="34"/>
      <c r="O453" s="34"/>
      <c r="P453" s="26"/>
      <c r="Q453" s="35"/>
    </row>
    <row r="454" spans="1:17" ht="15" customHeight="1" x14ac:dyDescent="0.3">
      <c r="A454" s="1" t="s">
        <v>417</v>
      </c>
      <c r="B454" s="6">
        <v>44926</v>
      </c>
      <c r="C454" s="62">
        <v>2022</v>
      </c>
      <c r="D454" s="1" t="s">
        <v>119</v>
      </c>
      <c r="E454" s="43" t="s">
        <v>431</v>
      </c>
      <c r="F454" s="2" t="s">
        <v>412</v>
      </c>
      <c r="G454" s="1">
        <v>29</v>
      </c>
      <c r="H454" s="1">
        <v>29</v>
      </c>
      <c r="I454" s="1" t="s">
        <v>423</v>
      </c>
      <c r="J454" s="1">
        <v>97.5</v>
      </c>
      <c r="K454" s="1">
        <v>12.8</v>
      </c>
      <c r="L454" s="1"/>
      <c r="M454" s="1">
        <v>110.3</v>
      </c>
      <c r="N454" s="34"/>
      <c r="O454" s="34"/>
      <c r="P454" s="26"/>
      <c r="Q454" s="35"/>
    </row>
    <row r="455" spans="1:17" ht="15" customHeight="1" x14ac:dyDescent="0.3">
      <c r="A455" s="1" t="s">
        <v>417</v>
      </c>
      <c r="B455" s="6">
        <v>44895</v>
      </c>
      <c r="C455" s="62">
        <f t="shared" ref="C455:C465" si="17">YEAR(B455)</f>
        <v>2022</v>
      </c>
      <c r="D455" s="1" t="s">
        <v>119</v>
      </c>
      <c r="E455" s="43" t="s">
        <v>3434</v>
      </c>
      <c r="F455" s="2" t="s">
        <v>413</v>
      </c>
      <c r="G455" s="1">
        <v>1</v>
      </c>
      <c r="H455" s="1"/>
      <c r="I455" s="1" t="s">
        <v>423</v>
      </c>
      <c r="J455" s="1">
        <v>14.9</v>
      </c>
      <c r="K455" s="1"/>
      <c r="L455" s="1"/>
      <c r="M455" s="1">
        <v>14.9</v>
      </c>
      <c r="N455" s="34"/>
      <c r="O455" s="34"/>
      <c r="P455" s="26"/>
      <c r="Q455" s="35"/>
    </row>
    <row r="456" spans="1:17" ht="15" customHeight="1" x14ac:dyDescent="0.3">
      <c r="A456" s="1" t="s">
        <v>417</v>
      </c>
      <c r="B456" s="6">
        <v>44895</v>
      </c>
      <c r="C456" s="62">
        <f t="shared" si="17"/>
        <v>2022</v>
      </c>
      <c r="D456" s="1" t="s">
        <v>119</v>
      </c>
      <c r="E456" s="43" t="s">
        <v>3435</v>
      </c>
      <c r="F456" s="2" t="s">
        <v>413</v>
      </c>
      <c r="G456" s="1">
        <v>5</v>
      </c>
      <c r="H456" s="1"/>
      <c r="I456" s="1" t="s">
        <v>423</v>
      </c>
      <c r="J456" s="1">
        <v>22</v>
      </c>
      <c r="K456" s="1"/>
      <c r="L456" s="1"/>
      <c r="M456" s="1">
        <v>22</v>
      </c>
      <c r="N456" s="34"/>
      <c r="O456" s="34"/>
      <c r="P456" s="26"/>
      <c r="Q456" s="35"/>
    </row>
    <row r="457" spans="1:17" ht="15" customHeight="1" x14ac:dyDescent="0.3">
      <c r="A457" s="1" t="s">
        <v>417</v>
      </c>
      <c r="B457" s="6">
        <v>44895</v>
      </c>
      <c r="C457" s="62">
        <f t="shared" si="17"/>
        <v>2022</v>
      </c>
      <c r="D457" s="1" t="s">
        <v>119</v>
      </c>
      <c r="E457" s="43" t="s">
        <v>3436</v>
      </c>
      <c r="F457" s="2" t="s">
        <v>413</v>
      </c>
      <c r="G457" s="1">
        <v>6</v>
      </c>
      <c r="H457" s="1"/>
      <c r="I457" s="1" t="s">
        <v>423</v>
      </c>
      <c r="J457" s="1">
        <v>14.9</v>
      </c>
      <c r="K457" s="1"/>
      <c r="L457" s="1"/>
      <c r="M457" s="1">
        <v>14.9</v>
      </c>
      <c r="N457" s="34"/>
      <c r="O457" s="34"/>
      <c r="P457" s="26"/>
      <c r="Q457" s="35"/>
    </row>
    <row r="458" spans="1:17" ht="15" customHeight="1" x14ac:dyDescent="0.3">
      <c r="A458" s="1" t="s">
        <v>417</v>
      </c>
      <c r="B458" s="6">
        <v>44895</v>
      </c>
      <c r="C458" s="62">
        <f t="shared" si="17"/>
        <v>2022</v>
      </c>
      <c r="D458" s="1" t="s">
        <v>119</v>
      </c>
      <c r="E458" s="43" t="s">
        <v>3437</v>
      </c>
      <c r="F458" s="2" t="s">
        <v>413</v>
      </c>
      <c r="G458" s="1">
        <v>7</v>
      </c>
      <c r="H458" s="1"/>
      <c r="I458" s="1" t="s">
        <v>423</v>
      </c>
      <c r="J458" s="1">
        <v>14.9</v>
      </c>
      <c r="K458" s="1"/>
      <c r="L458" s="1"/>
      <c r="M458" s="1">
        <v>14.9</v>
      </c>
      <c r="N458" s="34"/>
      <c r="O458" s="34"/>
      <c r="P458" s="26"/>
      <c r="Q458" s="35"/>
    </row>
    <row r="459" spans="1:17" ht="15" customHeight="1" x14ac:dyDescent="0.3">
      <c r="A459" s="1" t="s">
        <v>417</v>
      </c>
      <c r="B459" s="6">
        <v>44895</v>
      </c>
      <c r="C459" s="62">
        <f t="shared" si="17"/>
        <v>2022</v>
      </c>
      <c r="D459" s="1" t="s">
        <v>119</v>
      </c>
      <c r="E459" s="43" t="s">
        <v>3438</v>
      </c>
      <c r="F459" s="2" t="s">
        <v>413</v>
      </c>
      <c r="G459" s="1">
        <v>12</v>
      </c>
      <c r="H459" s="1"/>
      <c r="I459" s="1" t="s">
        <v>423</v>
      </c>
      <c r="J459" s="1">
        <v>14.9</v>
      </c>
      <c r="K459" s="1"/>
      <c r="L459" s="1"/>
      <c r="M459" s="1">
        <v>14.9</v>
      </c>
      <c r="N459" s="34"/>
      <c r="O459" s="34"/>
      <c r="P459" s="26"/>
      <c r="Q459" s="35"/>
    </row>
    <row r="460" spans="1:17" ht="15" customHeight="1" x14ac:dyDescent="0.3">
      <c r="A460" s="1" t="s">
        <v>417</v>
      </c>
      <c r="B460" s="6">
        <v>44895</v>
      </c>
      <c r="C460" s="62">
        <f t="shared" si="17"/>
        <v>2022</v>
      </c>
      <c r="D460" s="1" t="s">
        <v>119</v>
      </c>
      <c r="E460" s="43" t="s">
        <v>3439</v>
      </c>
      <c r="F460" s="2" t="s">
        <v>413</v>
      </c>
      <c r="G460" s="1">
        <v>13</v>
      </c>
      <c r="H460" s="1"/>
      <c r="I460" s="1" t="s">
        <v>423</v>
      </c>
      <c r="J460" s="1">
        <v>14.9</v>
      </c>
      <c r="K460" s="1"/>
      <c r="L460" s="1"/>
      <c r="M460" s="1">
        <v>14.9</v>
      </c>
      <c r="N460" s="34"/>
      <c r="O460" s="34"/>
      <c r="P460" s="26"/>
      <c r="Q460" s="35"/>
    </row>
    <row r="461" spans="1:17" ht="15" customHeight="1" x14ac:dyDescent="0.3">
      <c r="A461" s="1" t="s">
        <v>417</v>
      </c>
      <c r="B461" s="6">
        <v>44895</v>
      </c>
      <c r="C461" s="62">
        <f t="shared" si="17"/>
        <v>2022</v>
      </c>
      <c r="D461" s="1" t="s">
        <v>119</v>
      </c>
      <c r="E461" s="43" t="s">
        <v>3440</v>
      </c>
      <c r="F461" s="2" t="s">
        <v>413</v>
      </c>
      <c r="G461" s="1">
        <v>14</v>
      </c>
      <c r="H461" s="1"/>
      <c r="I461" s="1" t="s">
        <v>423</v>
      </c>
      <c r="J461" s="1">
        <v>14.9</v>
      </c>
      <c r="K461" s="1"/>
      <c r="L461" s="1"/>
      <c r="M461" s="1">
        <v>14.9</v>
      </c>
      <c r="N461" s="34"/>
      <c r="O461" s="34"/>
      <c r="P461" s="26"/>
      <c r="Q461" s="35"/>
    </row>
    <row r="462" spans="1:17" ht="15" customHeight="1" x14ac:dyDescent="0.3">
      <c r="A462" s="1" t="s">
        <v>417</v>
      </c>
      <c r="B462" s="6">
        <v>44895</v>
      </c>
      <c r="C462" s="62">
        <f t="shared" si="17"/>
        <v>2022</v>
      </c>
      <c r="D462" s="1" t="s">
        <v>119</v>
      </c>
      <c r="E462" s="43" t="s">
        <v>3441</v>
      </c>
      <c r="F462" s="2" t="s">
        <v>413</v>
      </c>
      <c r="G462" s="1">
        <v>16</v>
      </c>
      <c r="H462" s="1"/>
      <c r="I462" s="1" t="s">
        <v>423</v>
      </c>
      <c r="J462" s="1">
        <v>14.9</v>
      </c>
      <c r="K462" s="1"/>
      <c r="L462" s="1"/>
      <c r="M462" s="1">
        <v>14.9</v>
      </c>
      <c r="N462" s="34"/>
      <c r="O462" s="34"/>
      <c r="P462" s="26"/>
      <c r="Q462" s="35"/>
    </row>
    <row r="463" spans="1:17" ht="15" customHeight="1" x14ac:dyDescent="0.3">
      <c r="A463" s="1" t="s">
        <v>417</v>
      </c>
      <c r="B463" s="6">
        <v>44895</v>
      </c>
      <c r="C463" s="62">
        <f t="shared" si="17"/>
        <v>2022</v>
      </c>
      <c r="D463" s="1" t="s">
        <v>119</v>
      </c>
      <c r="E463" s="43" t="s">
        <v>3442</v>
      </c>
      <c r="F463" s="2" t="s">
        <v>413</v>
      </c>
      <c r="G463" s="1">
        <v>17</v>
      </c>
      <c r="H463" s="1"/>
      <c r="I463" s="1" t="s">
        <v>423</v>
      </c>
      <c r="J463" s="1">
        <v>14.9</v>
      </c>
      <c r="K463" s="1"/>
      <c r="L463" s="1"/>
      <c r="M463" s="1">
        <v>14.9</v>
      </c>
      <c r="N463" s="34"/>
      <c r="O463" s="34"/>
      <c r="P463" s="26"/>
      <c r="Q463" s="35"/>
    </row>
    <row r="464" spans="1:17" ht="15" customHeight="1" x14ac:dyDescent="0.3">
      <c r="A464" s="1" t="s">
        <v>417</v>
      </c>
      <c r="B464" s="6">
        <v>44895</v>
      </c>
      <c r="C464" s="62">
        <f t="shared" si="17"/>
        <v>2022</v>
      </c>
      <c r="D464" s="1" t="s">
        <v>119</v>
      </c>
      <c r="E464" s="43" t="s">
        <v>3443</v>
      </c>
      <c r="F464" s="2" t="s">
        <v>413</v>
      </c>
      <c r="G464" s="1">
        <v>18</v>
      </c>
      <c r="H464" s="1"/>
      <c r="I464" s="1" t="s">
        <v>423</v>
      </c>
      <c r="J464" s="1">
        <v>14.9</v>
      </c>
      <c r="K464" s="1"/>
      <c r="L464" s="1"/>
      <c r="M464" s="1">
        <v>14.9</v>
      </c>
      <c r="N464" s="34"/>
      <c r="O464" s="34"/>
      <c r="P464" s="26"/>
      <c r="Q464" s="35"/>
    </row>
    <row r="465" spans="1:17" ht="15" customHeight="1" x14ac:dyDescent="0.3">
      <c r="A465" s="1" t="s">
        <v>417</v>
      </c>
      <c r="B465" s="6">
        <v>44895</v>
      </c>
      <c r="C465" s="62">
        <f t="shared" si="17"/>
        <v>2022</v>
      </c>
      <c r="D465" s="1" t="s">
        <v>119</v>
      </c>
      <c r="E465" s="43" t="s">
        <v>3444</v>
      </c>
      <c r="F465" s="2" t="s">
        <v>413</v>
      </c>
      <c r="G465" s="1">
        <v>19</v>
      </c>
      <c r="H465" s="1"/>
      <c r="I465" s="1" t="s">
        <v>423</v>
      </c>
      <c r="J465" s="1">
        <v>14.9</v>
      </c>
      <c r="K465" s="1"/>
      <c r="L465" s="1"/>
      <c r="M465" s="1">
        <v>14.9</v>
      </c>
      <c r="N465" s="34"/>
      <c r="O465" s="34"/>
      <c r="P465" s="26"/>
      <c r="Q465" s="35"/>
    </row>
    <row r="466" spans="1:17" ht="15" customHeight="1" x14ac:dyDescent="0.3">
      <c r="A466" s="1" t="s">
        <v>417</v>
      </c>
      <c r="B466" s="6">
        <v>44926</v>
      </c>
      <c r="C466" s="62">
        <v>2022</v>
      </c>
      <c r="D466" s="1" t="s">
        <v>119</v>
      </c>
      <c r="E466" s="43" t="s">
        <v>120</v>
      </c>
      <c r="F466" s="2" t="s">
        <v>413</v>
      </c>
      <c r="G466" s="1">
        <v>2</v>
      </c>
      <c r="H466" s="1">
        <v>2</v>
      </c>
      <c r="I466" s="1" t="s">
        <v>423</v>
      </c>
      <c r="J466" s="1">
        <v>14.9</v>
      </c>
      <c r="K466" s="1">
        <v>0</v>
      </c>
      <c r="L466" s="1"/>
      <c r="M466" s="1">
        <v>14.9</v>
      </c>
      <c r="N466" s="34"/>
      <c r="O466" s="34"/>
      <c r="P466" s="26"/>
      <c r="Q466" s="35"/>
    </row>
    <row r="467" spans="1:17" ht="15" customHeight="1" x14ac:dyDescent="0.3">
      <c r="A467" s="1" t="s">
        <v>417</v>
      </c>
      <c r="B467" s="6">
        <v>44926</v>
      </c>
      <c r="C467" s="62">
        <v>2022</v>
      </c>
      <c r="D467" s="1" t="s">
        <v>119</v>
      </c>
      <c r="E467" s="43" t="s">
        <v>121</v>
      </c>
      <c r="F467" s="2" t="s">
        <v>413</v>
      </c>
      <c r="G467" s="1">
        <v>3</v>
      </c>
      <c r="H467" s="1">
        <v>3</v>
      </c>
      <c r="I467" s="1" t="s">
        <v>423</v>
      </c>
      <c r="J467" s="1">
        <v>14.9</v>
      </c>
      <c r="K467" s="1">
        <v>0</v>
      </c>
      <c r="L467" s="1"/>
      <c r="M467" s="1">
        <v>14.9</v>
      </c>
      <c r="N467" s="34"/>
      <c r="O467" s="34"/>
      <c r="P467" s="26"/>
      <c r="Q467" s="35"/>
    </row>
    <row r="468" spans="1:17" ht="15" customHeight="1" x14ac:dyDescent="0.3">
      <c r="A468" s="1" t="s">
        <v>417</v>
      </c>
      <c r="B468" s="6">
        <v>44926</v>
      </c>
      <c r="C468" s="62">
        <v>2022</v>
      </c>
      <c r="D468" s="1" t="s">
        <v>119</v>
      </c>
      <c r="E468" s="43" t="s">
        <v>122</v>
      </c>
      <c r="F468" s="2" t="s">
        <v>413</v>
      </c>
      <c r="G468" s="1">
        <v>4</v>
      </c>
      <c r="H468" s="1">
        <v>4</v>
      </c>
      <c r="I468" s="1" t="s">
        <v>423</v>
      </c>
      <c r="J468" s="1">
        <v>14.9</v>
      </c>
      <c r="K468" s="1">
        <v>0</v>
      </c>
      <c r="L468" s="1"/>
      <c r="M468" s="1">
        <v>14.9</v>
      </c>
      <c r="N468" s="34"/>
      <c r="O468" s="34"/>
      <c r="P468" s="26"/>
      <c r="Q468" s="35"/>
    </row>
    <row r="469" spans="1:17" ht="15" customHeight="1" x14ac:dyDescent="0.3">
      <c r="A469" s="1" t="s">
        <v>417</v>
      </c>
      <c r="B469" s="6">
        <v>44926</v>
      </c>
      <c r="C469" s="62">
        <v>2022</v>
      </c>
      <c r="D469" s="1" t="s">
        <v>119</v>
      </c>
      <c r="E469" s="43" t="s">
        <v>123</v>
      </c>
      <c r="F469" s="2" t="s">
        <v>413</v>
      </c>
      <c r="G469" s="1">
        <v>8</v>
      </c>
      <c r="H469" s="1">
        <v>8</v>
      </c>
      <c r="I469" s="1" t="s">
        <v>423</v>
      </c>
      <c r="J469" s="1">
        <v>14.9</v>
      </c>
      <c r="K469" s="1">
        <v>0</v>
      </c>
      <c r="L469" s="1"/>
      <c r="M469" s="1">
        <v>14.9</v>
      </c>
      <c r="N469" s="34"/>
      <c r="O469" s="34"/>
      <c r="P469" s="26"/>
      <c r="Q469" s="35"/>
    </row>
    <row r="470" spans="1:17" ht="15" customHeight="1" x14ac:dyDescent="0.3">
      <c r="A470" s="1" t="s">
        <v>417</v>
      </c>
      <c r="B470" s="6">
        <v>44926</v>
      </c>
      <c r="C470" s="62">
        <v>2022</v>
      </c>
      <c r="D470" s="1" t="s">
        <v>119</v>
      </c>
      <c r="E470" s="43" t="s">
        <v>124</v>
      </c>
      <c r="F470" s="2" t="s">
        <v>413</v>
      </c>
      <c r="G470" s="1">
        <v>9</v>
      </c>
      <c r="H470" s="1">
        <v>9</v>
      </c>
      <c r="I470" s="1" t="s">
        <v>423</v>
      </c>
      <c r="J470" s="1">
        <v>14.9</v>
      </c>
      <c r="K470" s="1">
        <v>0</v>
      </c>
      <c r="L470" s="1"/>
      <c r="M470" s="1">
        <v>14.9</v>
      </c>
      <c r="N470" s="34"/>
      <c r="O470" s="34"/>
      <c r="P470" s="26"/>
      <c r="Q470" s="35"/>
    </row>
    <row r="471" spans="1:17" ht="15" customHeight="1" x14ac:dyDescent="0.3">
      <c r="A471" s="1" t="s">
        <v>417</v>
      </c>
      <c r="B471" s="6">
        <v>44926</v>
      </c>
      <c r="C471" s="62">
        <v>2022</v>
      </c>
      <c r="D471" s="1" t="s">
        <v>119</v>
      </c>
      <c r="E471" s="43" t="s">
        <v>125</v>
      </c>
      <c r="F471" s="2" t="s">
        <v>413</v>
      </c>
      <c r="G471" s="1">
        <v>10</v>
      </c>
      <c r="H471" s="1">
        <v>10</v>
      </c>
      <c r="I471" s="1" t="s">
        <v>423</v>
      </c>
      <c r="J471" s="1">
        <v>14.9</v>
      </c>
      <c r="K471" s="1">
        <v>0</v>
      </c>
      <c r="L471" s="1"/>
      <c r="M471" s="1">
        <v>14.9</v>
      </c>
      <c r="N471" s="34"/>
      <c r="O471" s="34"/>
      <c r="P471" s="26"/>
      <c r="Q471" s="35"/>
    </row>
    <row r="472" spans="1:17" ht="15" customHeight="1" x14ac:dyDescent="0.3">
      <c r="A472" s="1" t="s">
        <v>417</v>
      </c>
      <c r="B472" s="6">
        <v>44926</v>
      </c>
      <c r="C472" s="62">
        <v>2022</v>
      </c>
      <c r="D472" s="1" t="s">
        <v>119</v>
      </c>
      <c r="E472" s="43" t="s">
        <v>126</v>
      </c>
      <c r="F472" s="2" t="s">
        <v>413</v>
      </c>
      <c r="G472" s="1">
        <v>11</v>
      </c>
      <c r="H472" s="1">
        <v>11</v>
      </c>
      <c r="I472" s="1" t="s">
        <v>423</v>
      </c>
      <c r="J472" s="1">
        <v>14.9</v>
      </c>
      <c r="K472" s="1">
        <v>0</v>
      </c>
      <c r="L472" s="1"/>
      <c r="M472" s="1">
        <v>14.9</v>
      </c>
      <c r="N472" s="34"/>
      <c r="O472" s="34"/>
      <c r="P472" s="26"/>
      <c r="Q472" s="35"/>
    </row>
    <row r="473" spans="1:17" ht="15" customHeight="1" x14ac:dyDescent="0.3">
      <c r="A473" s="1" t="s">
        <v>417</v>
      </c>
      <c r="B473" s="6">
        <v>44926</v>
      </c>
      <c r="C473" s="62">
        <v>2022</v>
      </c>
      <c r="D473" s="1" t="s">
        <v>119</v>
      </c>
      <c r="E473" s="43" t="s">
        <v>319</v>
      </c>
      <c r="F473" s="2" t="s">
        <v>413</v>
      </c>
      <c r="G473" s="1">
        <v>15</v>
      </c>
      <c r="H473" s="1">
        <v>15</v>
      </c>
      <c r="I473" s="1" t="s">
        <v>423</v>
      </c>
      <c r="J473" s="1">
        <v>14.9</v>
      </c>
      <c r="K473" s="1">
        <v>0</v>
      </c>
      <c r="L473" s="1"/>
      <c r="M473" s="1">
        <v>14.9</v>
      </c>
      <c r="N473" s="34"/>
      <c r="O473" s="34"/>
      <c r="P473" s="26"/>
      <c r="Q473" s="35"/>
    </row>
    <row r="474" spans="1:17" ht="15" customHeight="1" x14ac:dyDescent="0.3">
      <c r="A474" s="1" t="s">
        <v>417</v>
      </c>
      <c r="B474" s="6">
        <v>44926</v>
      </c>
      <c r="C474" s="62">
        <v>2022</v>
      </c>
      <c r="D474" s="1" t="s">
        <v>119</v>
      </c>
      <c r="E474" s="43" t="s">
        <v>320</v>
      </c>
      <c r="F474" s="2" t="s">
        <v>413</v>
      </c>
      <c r="G474" s="1">
        <v>20</v>
      </c>
      <c r="H474" s="1">
        <v>20</v>
      </c>
      <c r="I474" s="1" t="s">
        <v>423</v>
      </c>
      <c r="J474" s="1">
        <v>14.9</v>
      </c>
      <c r="K474" s="1">
        <v>0</v>
      </c>
      <c r="L474" s="1"/>
      <c r="M474" s="1">
        <v>14.9</v>
      </c>
      <c r="N474" s="34"/>
      <c r="O474" s="34"/>
      <c r="P474" s="26"/>
      <c r="Q474" s="35"/>
    </row>
    <row r="475" spans="1:17" ht="15" customHeight="1" x14ac:dyDescent="0.3">
      <c r="A475" s="1" t="s">
        <v>417</v>
      </c>
      <c r="B475" s="6">
        <v>44926</v>
      </c>
      <c r="C475" s="62">
        <v>2022</v>
      </c>
      <c r="D475" s="1" t="s">
        <v>119</v>
      </c>
      <c r="E475" s="43" t="s">
        <v>321</v>
      </c>
      <c r="F475" s="2" t="s">
        <v>413</v>
      </c>
      <c r="G475" s="1">
        <v>21</v>
      </c>
      <c r="H475" s="1">
        <v>21</v>
      </c>
      <c r="I475" s="1" t="s">
        <v>423</v>
      </c>
      <c r="J475" s="1">
        <v>14.9</v>
      </c>
      <c r="K475" s="1">
        <v>0</v>
      </c>
      <c r="L475" s="1"/>
      <c r="M475" s="1">
        <v>14.9</v>
      </c>
      <c r="N475" s="34"/>
      <c r="O475" s="34"/>
      <c r="P475" s="26"/>
      <c r="Q475" s="35"/>
    </row>
    <row r="476" spans="1:17" ht="15" customHeight="1" x14ac:dyDescent="0.3">
      <c r="A476" s="1" t="s">
        <v>417</v>
      </c>
      <c r="B476" s="6">
        <v>44926</v>
      </c>
      <c r="C476" s="62">
        <v>2022</v>
      </c>
      <c r="D476" s="1" t="s">
        <v>119</v>
      </c>
      <c r="E476" s="43" t="s">
        <v>127</v>
      </c>
      <c r="F476" s="2" t="s">
        <v>413</v>
      </c>
      <c r="G476" s="1">
        <v>22</v>
      </c>
      <c r="H476" s="1">
        <v>22</v>
      </c>
      <c r="I476" s="1" t="s">
        <v>423</v>
      </c>
      <c r="J476" s="1">
        <v>14.9</v>
      </c>
      <c r="K476" s="1">
        <v>0</v>
      </c>
      <c r="L476" s="1"/>
      <c r="M476" s="1">
        <v>14.9</v>
      </c>
      <c r="N476" s="34"/>
      <c r="O476" s="34"/>
      <c r="P476" s="26"/>
      <c r="Q476" s="35"/>
    </row>
    <row r="477" spans="1:17" ht="15" customHeight="1" x14ac:dyDescent="0.3">
      <c r="A477" s="1" t="s">
        <v>417</v>
      </c>
      <c r="B477" s="6">
        <v>44926</v>
      </c>
      <c r="C477" s="62">
        <v>2022</v>
      </c>
      <c r="D477" s="1" t="s">
        <v>119</v>
      </c>
      <c r="E477" s="43" t="s">
        <v>128</v>
      </c>
      <c r="F477" s="2" t="s">
        <v>413</v>
      </c>
      <c r="G477" s="1">
        <v>23</v>
      </c>
      <c r="H477" s="1">
        <v>23</v>
      </c>
      <c r="I477" s="1" t="s">
        <v>423</v>
      </c>
      <c r="J477" s="1">
        <v>14.9</v>
      </c>
      <c r="K477" s="1">
        <v>0</v>
      </c>
      <c r="L477" s="1"/>
      <c r="M477" s="1">
        <v>14.9</v>
      </c>
      <c r="N477" s="34"/>
      <c r="O477" s="34"/>
      <c r="P477" s="26"/>
      <c r="Q477" s="35"/>
    </row>
    <row r="478" spans="1:17" ht="15" customHeight="1" x14ac:dyDescent="0.3">
      <c r="A478" s="1" t="s">
        <v>417</v>
      </c>
      <c r="B478" s="6">
        <v>44926</v>
      </c>
      <c r="C478" s="62">
        <v>2022</v>
      </c>
      <c r="D478" s="1" t="s">
        <v>119</v>
      </c>
      <c r="E478" s="43" t="s">
        <v>129</v>
      </c>
      <c r="F478" s="2" t="s">
        <v>413</v>
      </c>
      <c r="G478" s="1">
        <v>24</v>
      </c>
      <c r="H478" s="1">
        <v>24</v>
      </c>
      <c r="I478" s="1" t="s">
        <v>423</v>
      </c>
      <c r="J478" s="1">
        <v>14.9</v>
      </c>
      <c r="K478" s="1">
        <v>0</v>
      </c>
      <c r="L478" s="1"/>
      <c r="M478" s="1">
        <v>14.9</v>
      </c>
      <c r="N478" s="34"/>
      <c r="O478" s="34"/>
      <c r="P478" s="26"/>
      <c r="Q478" s="35"/>
    </row>
    <row r="479" spans="1:17" ht="15" customHeight="1" x14ac:dyDescent="0.3">
      <c r="A479" s="1" t="s">
        <v>417</v>
      </c>
      <c r="B479" s="6">
        <v>44712</v>
      </c>
      <c r="C479" s="62">
        <f t="shared" ref="C479:C510" si="18">YEAR(B479)</f>
        <v>2022</v>
      </c>
      <c r="D479" s="1" t="s">
        <v>130</v>
      </c>
      <c r="E479" s="43" t="s">
        <v>3445</v>
      </c>
      <c r="F479" s="2" t="s">
        <v>412</v>
      </c>
      <c r="G479" s="1">
        <v>1</v>
      </c>
      <c r="H479" s="1">
        <v>1</v>
      </c>
      <c r="I479" s="1" t="s">
        <v>423</v>
      </c>
      <c r="J479" s="1">
        <v>33.4</v>
      </c>
      <c r="K479" s="1">
        <v>3.3</v>
      </c>
      <c r="L479" s="1"/>
      <c r="M479" s="1">
        <v>36.699999999999996</v>
      </c>
      <c r="N479" s="34"/>
      <c r="O479" s="34"/>
      <c r="P479" s="26"/>
      <c r="Q479" s="35"/>
    </row>
    <row r="480" spans="1:17" ht="15" customHeight="1" x14ac:dyDescent="0.3">
      <c r="A480" s="1" t="s">
        <v>417</v>
      </c>
      <c r="B480" s="6">
        <v>44712</v>
      </c>
      <c r="C480" s="62">
        <f t="shared" si="18"/>
        <v>2022</v>
      </c>
      <c r="D480" s="1" t="s">
        <v>130</v>
      </c>
      <c r="E480" s="43" t="s">
        <v>3446</v>
      </c>
      <c r="F480" s="2" t="s">
        <v>412</v>
      </c>
      <c r="G480" s="1">
        <v>2</v>
      </c>
      <c r="H480" s="1">
        <v>2</v>
      </c>
      <c r="I480" s="1" t="s">
        <v>423</v>
      </c>
      <c r="J480" s="1">
        <v>51.4</v>
      </c>
      <c r="K480" s="1">
        <v>3.3</v>
      </c>
      <c r="L480" s="1"/>
      <c r="M480" s="1">
        <v>54.699999999999996</v>
      </c>
      <c r="N480" s="34"/>
      <c r="O480" s="34"/>
      <c r="P480" s="26"/>
      <c r="Q480" s="35"/>
    </row>
    <row r="481" spans="1:17" ht="15" customHeight="1" x14ac:dyDescent="0.3">
      <c r="A481" s="1" t="s">
        <v>417</v>
      </c>
      <c r="B481" s="6">
        <v>44712</v>
      </c>
      <c r="C481" s="62">
        <f t="shared" si="18"/>
        <v>2022</v>
      </c>
      <c r="D481" s="1" t="s">
        <v>130</v>
      </c>
      <c r="E481" s="43" t="s">
        <v>3447</v>
      </c>
      <c r="F481" s="2" t="s">
        <v>412</v>
      </c>
      <c r="G481" s="1">
        <v>3</v>
      </c>
      <c r="H481" s="1">
        <v>3</v>
      </c>
      <c r="I481" s="1" t="s">
        <v>423</v>
      </c>
      <c r="J481" s="1">
        <v>41.7</v>
      </c>
      <c r="K481" s="1">
        <v>3.3</v>
      </c>
      <c r="L481" s="1"/>
      <c r="M481" s="1">
        <v>45</v>
      </c>
      <c r="N481" s="34"/>
      <c r="O481" s="34"/>
      <c r="P481" s="26"/>
      <c r="Q481" s="35"/>
    </row>
    <row r="482" spans="1:17" ht="15" customHeight="1" x14ac:dyDescent="0.3">
      <c r="A482" s="1" t="s">
        <v>417</v>
      </c>
      <c r="B482" s="6">
        <v>44712</v>
      </c>
      <c r="C482" s="62">
        <f t="shared" si="18"/>
        <v>2022</v>
      </c>
      <c r="D482" s="1" t="s">
        <v>130</v>
      </c>
      <c r="E482" s="43" t="s">
        <v>3448</v>
      </c>
      <c r="F482" s="2" t="s">
        <v>412</v>
      </c>
      <c r="G482" s="1">
        <v>4</v>
      </c>
      <c r="H482" s="1">
        <v>4</v>
      </c>
      <c r="I482" s="1" t="s">
        <v>423</v>
      </c>
      <c r="J482" s="1">
        <v>34.1</v>
      </c>
      <c r="K482" s="1">
        <v>3.3</v>
      </c>
      <c r="L482" s="1"/>
      <c r="M482" s="1">
        <v>37.4</v>
      </c>
      <c r="N482" s="34"/>
      <c r="O482" s="34"/>
      <c r="P482" s="26"/>
      <c r="Q482" s="35"/>
    </row>
    <row r="483" spans="1:17" ht="15" customHeight="1" x14ac:dyDescent="0.3">
      <c r="A483" s="1" t="s">
        <v>417</v>
      </c>
      <c r="B483" s="6">
        <v>44712</v>
      </c>
      <c r="C483" s="62">
        <f t="shared" si="18"/>
        <v>2022</v>
      </c>
      <c r="D483" s="1" t="s">
        <v>130</v>
      </c>
      <c r="E483" s="43" t="s">
        <v>3449</v>
      </c>
      <c r="F483" s="2" t="s">
        <v>412</v>
      </c>
      <c r="G483" s="1">
        <v>5</v>
      </c>
      <c r="H483" s="1">
        <v>5</v>
      </c>
      <c r="I483" s="1" t="s">
        <v>423</v>
      </c>
      <c r="J483" s="1">
        <v>41.3</v>
      </c>
      <c r="K483" s="1">
        <v>6.4</v>
      </c>
      <c r="L483" s="1"/>
      <c r="M483" s="1">
        <v>47.699999999999996</v>
      </c>
      <c r="N483" s="34"/>
      <c r="O483" s="34"/>
      <c r="P483" s="26"/>
      <c r="Q483" s="35"/>
    </row>
    <row r="484" spans="1:17" ht="15" customHeight="1" x14ac:dyDescent="0.3">
      <c r="A484" s="1" t="s">
        <v>417</v>
      </c>
      <c r="B484" s="6">
        <v>44712</v>
      </c>
      <c r="C484" s="62">
        <f t="shared" si="18"/>
        <v>2022</v>
      </c>
      <c r="D484" s="1" t="s">
        <v>130</v>
      </c>
      <c r="E484" s="43" t="s">
        <v>3450</v>
      </c>
      <c r="F484" s="2" t="s">
        <v>412</v>
      </c>
      <c r="G484" s="1">
        <v>6</v>
      </c>
      <c r="H484" s="1">
        <v>6</v>
      </c>
      <c r="I484" s="1" t="s">
        <v>423</v>
      </c>
      <c r="J484" s="1">
        <v>55.4</v>
      </c>
      <c r="K484" s="1">
        <v>6.4</v>
      </c>
      <c r="L484" s="1"/>
      <c r="M484" s="1">
        <v>61.8</v>
      </c>
      <c r="N484" s="34"/>
      <c r="O484" s="34"/>
      <c r="P484" s="26"/>
      <c r="Q484" s="35"/>
    </row>
    <row r="485" spans="1:17" ht="15" customHeight="1" x14ac:dyDescent="0.3">
      <c r="A485" s="1" t="s">
        <v>417</v>
      </c>
      <c r="B485" s="6">
        <v>44712</v>
      </c>
      <c r="C485" s="62">
        <f t="shared" si="18"/>
        <v>2022</v>
      </c>
      <c r="D485" s="1" t="s">
        <v>130</v>
      </c>
      <c r="E485" s="43" t="s">
        <v>3451</v>
      </c>
      <c r="F485" s="2" t="s">
        <v>412</v>
      </c>
      <c r="G485" s="1">
        <v>7</v>
      </c>
      <c r="H485" s="1">
        <v>7</v>
      </c>
      <c r="I485" s="1" t="s">
        <v>423</v>
      </c>
      <c r="J485" s="1">
        <v>55.6</v>
      </c>
      <c r="K485" s="1">
        <v>6.4</v>
      </c>
      <c r="L485" s="1"/>
      <c r="M485" s="1">
        <v>62</v>
      </c>
      <c r="N485" s="34"/>
      <c r="O485" s="34"/>
      <c r="P485" s="26"/>
      <c r="Q485" s="35"/>
    </row>
    <row r="486" spans="1:17" ht="15" customHeight="1" x14ac:dyDescent="0.3">
      <c r="A486" s="1" t="s">
        <v>417</v>
      </c>
      <c r="B486" s="6">
        <v>44712</v>
      </c>
      <c r="C486" s="62">
        <f t="shared" si="18"/>
        <v>2022</v>
      </c>
      <c r="D486" s="1" t="s">
        <v>130</v>
      </c>
      <c r="E486" s="43" t="s">
        <v>3452</v>
      </c>
      <c r="F486" s="2" t="s">
        <v>412</v>
      </c>
      <c r="G486" s="1">
        <v>8</v>
      </c>
      <c r="H486" s="1">
        <v>8</v>
      </c>
      <c r="I486" s="1" t="s">
        <v>423</v>
      </c>
      <c r="J486" s="1">
        <v>40.9</v>
      </c>
      <c r="K486" s="1">
        <v>6.4</v>
      </c>
      <c r="L486" s="1"/>
      <c r="M486" s="1">
        <v>47.3</v>
      </c>
      <c r="N486" s="34"/>
      <c r="O486" s="34"/>
      <c r="P486" s="26"/>
      <c r="Q486" s="35"/>
    </row>
    <row r="487" spans="1:17" ht="15" customHeight="1" x14ac:dyDescent="0.3">
      <c r="A487" s="1" t="s">
        <v>417</v>
      </c>
      <c r="B487" s="6">
        <v>44712</v>
      </c>
      <c r="C487" s="62">
        <f t="shared" si="18"/>
        <v>2022</v>
      </c>
      <c r="D487" s="1" t="s">
        <v>130</v>
      </c>
      <c r="E487" s="43" t="s">
        <v>3453</v>
      </c>
      <c r="F487" s="2" t="s">
        <v>412</v>
      </c>
      <c r="G487" s="1">
        <v>9</v>
      </c>
      <c r="H487" s="1">
        <v>9</v>
      </c>
      <c r="I487" s="1" t="s">
        <v>423</v>
      </c>
      <c r="J487" s="1">
        <v>41.2</v>
      </c>
      <c r="K487" s="1">
        <v>6.4</v>
      </c>
      <c r="L487" s="1"/>
      <c r="M487" s="1">
        <v>47.6</v>
      </c>
      <c r="N487" s="34"/>
      <c r="O487" s="34"/>
      <c r="P487" s="26"/>
      <c r="Q487" s="35"/>
    </row>
    <row r="488" spans="1:17" ht="15" customHeight="1" x14ac:dyDescent="0.3">
      <c r="A488" s="1" t="s">
        <v>417</v>
      </c>
      <c r="B488" s="6">
        <v>44712</v>
      </c>
      <c r="C488" s="62">
        <f t="shared" si="18"/>
        <v>2022</v>
      </c>
      <c r="D488" s="1" t="s">
        <v>130</v>
      </c>
      <c r="E488" s="43" t="s">
        <v>3454</v>
      </c>
      <c r="F488" s="2" t="s">
        <v>412</v>
      </c>
      <c r="G488" s="1">
        <v>10</v>
      </c>
      <c r="H488" s="1">
        <v>10</v>
      </c>
      <c r="I488" s="1" t="s">
        <v>423</v>
      </c>
      <c r="J488" s="1">
        <v>55.3</v>
      </c>
      <c r="K488" s="1">
        <v>6.4</v>
      </c>
      <c r="L488" s="1"/>
      <c r="M488" s="1">
        <v>61.699999999999996</v>
      </c>
      <c r="N488" s="34"/>
      <c r="O488" s="34"/>
      <c r="P488" s="26"/>
      <c r="Q488" s="35"/>
    </row>
    <row r="489" spans="1:17" ht="15" customHeight="1" x14ac:dyDescent="0.3">
      <c r="A489" s="1" t="s">
        <v>417</v>
      </c>
      <c r="B489" s="6">
        <v>44712</v>
      </c>
      <c r="C489" s="62">
        <f t="shared" si="18"/>
        <v>2022</v>
      </c>
      <c r="D489" s="1" t="s">
        <v>130</v>
      </c>
      <c r="E489" s="43" t="s">
        <v>3455</v>
      </c>
      <c r="F489" s="2" t="s">
        <v>412</v>
      </c>
      <c r="G489" s="1">
        <v>11</v>
      </c>
      <c r="H489" s="1">
        <v>11</v>
      </c>
      <c r="I489" s="1" t="s">
        <v>423</v>
      </c>
      <c r="J489" s="1">
        <v>55.5</v>
      </c>
      <c r="K489" s="1">
        <v>6.4</v>
      </c>
      <c r="L489" s="1"/>
      <c r="M489" s="1">
        <v>61.9</v>
      </c>
      <c r="N489" s="34"/>
      <c r="O489" s="34"/>
      <c r="P489" s="26"/>
      <c r="Q489" s="35"/>
    </row>
    <row r="490" spans="1:17" ht="15" customHeight="1" x14ac:dyDescent="0.3">
      <c r="A490" s="1" t="s">
        <v>417</v>
      </c>
      <c r="B490" s="6">
        <v>44712</v>
      </c>
      <c r="C490" s="62">
        <f t="shared" si="18"/>
        <v>2022</v>
      </c>
      <c r="D490" s="1" t="s">
        <v>130</v>
      </c>
      <c r="E490" s="43" t="s">
        <v>3456</v>
      </c>
      <c r="F490" s="2" t="s">
        <v>412</v>
      </c>
      <c r="G490" s="1">
        <v>12</v>
      </c>
      <c r="H490" s="1">
        <v>12</v>
      </c>
      <c r="I490" s="1" t="s">
        <v>423</v>
      </c>
      <c r="J490" s="1">
        <v>40.700000000000003</v>
      </c>
      <c r="K490" s="1">
        <v>6.4</v>
      </c>
      <c r="L490" s="1"/>
      <c r="M490" s="1">
        <v>47.1</v>
      </c>
      <c r="N490" s="34"/>
      <c r="O490" s="34"/>
      <c r="P490" s="26"/>
      <c r="Q490" s="35"/>
    </row>
    <row r="491" spans="1:17" ht="15" customHeight="1" x14ac:dyDescent="0.3">
      <c r="A491" s="1" t="s">
        <v>417</v>
      </c>
      <c r="B491" s="6">
        <v>44712</v>
      </c>
      <c r="C491" s="62">
        <f t="shared" si="18"/>
        <v>2022</v>
      </c>
      <c r="D491" s="1" t="s">
        <v>130</v>
      </c>
      <c r="E491" s="43" t="s">
        <v>3457</v>
      </c>
      <c r="F491" s="2" t="s">
        <v>412</v>
      </c>
      <c r="G491" s="1">
        <v>13</v>
      </c>
      <c r="H491" s="1">
        <v>13</v>
      </c>
      <c r="I491" s="1" t="s">
        <v>423</v>
      </c>
      <c r="J491" s="1">
        <v>41.1</v>
      </c>
      <c r="K491" s="1">
        <v>6.4</v>
      </c>
      <c r="L491" s="1"/>
      <c r="M491" s="1">
        <v>47.5</v>
      </c>
      <c r="N491" s="34"/>
      <c r="O491" s="34"/>
      <c r="P491" s="26"/>
      <c r="Q491" s="35"/>
    </row>
    <row r="492" spans="1:17" ht="15" customHeight="1" x14ac:dyDescent="0.3">
      <c r="A492" s="1" t="s">
        <v>417</v>
      </c>
      <c r="B492" s="6">
        <v>44712</v>
      </c>
      <c r="C492" s="62">
        <f t="shared" si="18"/>
        <v>2022</v>
      </c>
      <c r="D492" s="1" t="s">
        <v>130</v>
      </c>
      <c r="E492" s="43" t="s">
        <v>3458</v>
      </c>
      <c r="F492" s="2" t="s">
        <v>412</v>
      </c>
      <c r="G492" s="1">
        <v>14</v>
      </c>
      <c r="H492" s="1">
        <v>14</v>
      </c>
      <c r="I492" s="1" t="s">
        <v>423</v>
      </c>
      <c r="J492" s="1">
        <v>55.2</v>
      </c>
      <c r="K492" s="1">
        <v>6.4</v>
      </c>
      <c r="L492" s="1"/>
      <c r="M492" s="1">
        <v>61.6</v>
      </c>
      <c r="N492" s="34"/>
      <c r="O492" s="34"/>
      <c r="P492" s="26"/>
      <c r="Q492" s="35"/>
    </row>
    <row r="493" spans="1:17" ht="15" customHeight="1" x14ac:dyDescent="0.3">
      <c r="A493" s="1" t="s">
        <v>417</v>
      </c>
      <c r="B493" s="6">
        <v>44712</v>
      </c>
      <c r="C493" s="62">
        <f t="shared" si="18"/>
        <v>2022</v>
      </c>
      <c r="D493" s="1" t="s">
        <v>130</v>
      </c>
      <c r="E493" s="43" t="s">
        <v>3459</v>
      </c>
      <c r="F493" s="2" t="s">
        <v>412</v>
      </c>
      <c r="G493" s="1">
        <v>15</v>
      </c>
      <c r="H493" s="1">
        <v>15</v>
      </c>
      <c r="I493" s="1" t="s">
        <v>423</v>
      </c>
      <c r="J493" s="1">
        <v>97.1</v>
      </c>
      <c r="K493" s="1">
        <v>12.8</v>
      </c>
      <c r="L493" s="1"/>
      <c r="M493" s="1">
        <v>109.89999999999999</v>
      </c>
      <c r="N493" s="34"/>
      <c r="O493" s="34"/>
      <c r="P493" s="26"/>
      <c r="Q493" s="35"/>
    </row>
    <row r="494" spans="1:17" ht="15" customHeight="1" x14ac:dyDescent="0.3">
      <c r="A494" s="1" t="s">
        <v>417</v>
      </c>
      <c r="B494" s="6">
        <v>44712</v>
      </c>
      <c r="C494" s="62">
        <f t="shared" si="18"/>
        <v>2022</v>
      </c>
      <c r="D494" s="1" t="s">
        <v>130</v>
      </c>
      <c r="E494" s="43" t="s">
        <v>3460</v>
      </c>
      <c r="F494" s="2" t="s">
        <v>412</v>
      </c>
      <c r="G494" s="1">
        <v>17</v>
      </c>
      <c r="H494" s="1">
        <v>16</v>
      </c>
      <c r="I494" s="1" t="s">
        <v>423</v>
      </c>
      <c r="J494" s="1">
        <v>41.1</v>
      </c>
      <c r="K494" s="1">
        <v>6.4</v>
      </c>
      <c r="L494" s="1"/>
      <c r="M494" s="1">
        <v>47.5</v>
      </c>
      <c r="N494" s="34"/>
      <c r="O494" s="34"/>
      <c r="P494" s="26"/>
      <c r="Q494" s="35"/>
    </row>
    <row r="495" spans="1:17" ht="15" customHeight="1" x14ac:dyDescent="0.3">
      <c r="A495" s="1" t="s">
        <v>417</v>
      </c>
      <c r="B495" s="6">
        <v>44712</v>
      </c>
      <c r="C495" s="62">
        <f t="shared" si="18"/>
        <v>2022</v>
      </c>
      <c r="D495" s="1" t="s">
        <v>130</v>
      </c>
      <c r="E495" s="43" t="s">
        <v>3461</v>
      </c>
      <c r="F495" s="2" t="s">
        <v>412</v>
      </c>
      <c r="G495" s="1">
        <v>18</v>
      </c>
      <c r="H495" s="1">
        <v>17</v>
      </c>
      <c r="I495" s="1" t="s">
        <v>423</v>
      </c>
      <c r="J495" s="1">
        <v>55.2</v>
      </c>
      <c r="K495" s="1">
        <v>6.4</v>
      </c>
      <c r="L495" s="1"/>
      <c r="M495" s="1">
        <v>61.6</v>
      </c>
      <c r="N495" s="34"/>
      <c r="O495" s="34"/>
      <c r="P495" s="26"/>
      <c r="Q495" s="35"/>
    </row>
    <row r="496" spans="1:17" ht="15" customHeight="1" x14ac:dyDescent="0.3">
      <c r="A496" s="1" t="s">
        <v>417</v>
      </c>
      <c r="B496" s="6">
        <v>44712</v>
      </c>
      <c r="C496" s="62">
        <f t="shared" si="18"/>
        <v>2022</v>
      </c>
      <c r="D496" s="1" t="s">
        <v>130</v>
      </c>
      <c r="E496" s="43" t="s">
        <v>3462</v>
      </c>
      <c r="F496" s="2" t="s">
        <v>412</v>
      </c>
      <c r="G496" s="1">
        <v>19</v>
      </c>
      <c r="H496" s="1">
        <v>18</v>
      </c>
      <c r="I496" s="1" t="s">
        <v>423</v>
      </c>
      <c r="J496" s="1">
        <v>55.4</v>
      </c>
      <c r="K496" s="1">
        <v>6.4</v>
      </c>
      <c r="L496" s="1"/>
      <c r="M496" s="1">
        <v>61.8</v>
      </c>
      <c r="N496" s="34"/>
      <c r="O496" s="34"/>
      <c r="P496" s="26"/>
      <c r="Q496" s="35"/>
    </row>
    <row r="497" spans="1:17" ht="15" customHeight="1" x14ac:dyDescent="0.3">
      <c r="A497" s="1" t="s">
        <v>417</v>
      </c>
      <c r="B497" s="6">
        <v>44712</v>
      </c>
      <c r="C497" s="62">
        <f t="shared" si="18"/>
        <v>2022</v>
      </c>
      <c r="D497" s="1" t="s">
        <v>130</v>
      </c>
      <c r="E497" s="43" t="s">
        <v>3463</v>
      </c>
      <c r="F497" s="2" t="s">
        <v>412</v>
      </c>
      <c r="G497" s="1">
        <v>20</v>
      </c>
      <c r="H497" s="1">
        <v>19</v>
      </c>
      <c r="I497" s="1" t="s">
        <v>423</v>
      </c>
      <c r="J497" s="1">
        <v>40.6</v>
      </c>
      <c r="K497" s="1">
        <v>6.4</v>
      </c>
      <c r="L497" s="1"/>
      <c r="M497" s="1">
        <v>47</v>
      </c>
      <c r="N497" s="34"/>
      <c r="O497" s="34"/>
      <c r="P497" s="26"/>
      <c r="Q497" s="35"/>
    </row>
    <row r="498" spans="1:17" ht="15" customHeight="1" x14ac:dyDescent="0.3">
      <c r="A498" s="1" t="s">
        <v>417</v>
      </c>
      <c r="B498" s="6">
        <v>44712</v>
      </c>
      <c r="C498" s="62">
        <f t="shared" si="18"/>
        <v>2022</v>
      </c>
      <c r="D498" s="1" t="s">
        <v>130</v>
      </c>
      <c r="E498" s="43" t="s">
        <v>3464</v>
      </c>
      <c r="F498" s="2" t="s">
        <v>412</v>
      </c>
      <c r="G498" s="1">
        <v>21</v>
      </c>
      <c r="H498" s="1">
        <v>20</v>
      </c>
      <c r="I498" s="1" t="s">
        <v>423</v>
      </c>
      <c r="J498" s="1">
        <v>41.1</v>
      </c>
      <c r="K498" s="1">
        <v>6.4</v>
      </c>
      <c r="L498" s="1"/>
      <c r="M498" s="1">
        <v>47.5</v>
      </c>
      <c r="N498" s="34"/>
      <c r="O498" s="34"/>
      <c r="P498" s="26"/>
      <c r="Q498" s="35"/>
    </row>
    <row r="499" spans="1:17" ht="15" customHeight="1" x14ac:dyDescent="0.3">
      <c r="A499" s="1" t="s">
        <v>417</v>
      </c>
      <c r="B499" s="6">
        <v>44712</v>
      </c>
      <c r="C499" s="62">
        <f t="shared" si="18"/>
        <v>2022</v>
      </c>
      <c r="D499" s="1" t="s">
        <v>130</v>
      </c>
      <c r="E499" s="43" t="s">
        <v>3465</v>
      </c>
      <c r="F499" s="2" t="s">
        <v>412</v>
      </c>
      <c r="G499" s="1">
        <v>22</v>
      </c>
      <c r="H499" s="1">
        <v>21</v>
      </c>
      <c r="I499" s="1" t="s">
        <v>423</v>
      </c>
      <c r="J499" s="1">
        <v>55.2</v>
      </c>
      <c r="K499" s="1">
        <v>6.4</v>
      </c>
      <c r="L499" s="1"/>
      <c r="M499" s="1">
        <v>61.6</v>
      </c>
      <c r="N499" s="34"/>
      <c r="O499" s="34"/>
      <c r="P499" s="26"/>
      <c r="Q499" s="35"/>
    </row>
    <row r="500" spans="1:17" ht="15" customHeight="1" x14ac:dyDescent="0.3">
      <c r="A500" s="1" t="s">
        <v>417</v>
      </c>
      <c r="B500" s="6">
        <v>44712</v>
      </c>
      <c r="C500" s="62">
        <f t="shared" si="18"/>
        <v>2022</v>
      </c>
      <c r="D500" s="1" t="s">
        <v>130</v>
      </c>
      <c r="E500" s="43" t="s">
        <v>3466</v>
      </c>
      <c r="F500" s="2" t="s">
        <v>412</v>
      </c>
      <c r="G500" s="1">
        <v>23</v>
      </c>
      <c r="H500" s="1">
        <v>22</v>
      </c>
      <c r="I500" s="1" t="s">
        <v>423</v>
      </c>
      <c r="J500" s="1">
        <v>55.4</v>
      </c>
      <c r="K500" s="1">
        <v>6.4</v>
      </c>
      <c r="L500" s="1"/>
      <c r="M500" s="1">
        <v>61.8</v>
      </c>
      <c r="N500" s="34"/>
      <c r="O500" s="34"/>
      <c r="P500" s="26"/>
      <c r="Q500" s="35"/>
    </row>
    <row r="501" spans="1:17" ht="15" customHeight="1" x14ac:dyDescent="0.3">
      <c r="A501" s="1" t="s">
        <v>417</v>
      </c>
      <c r="B501" s="6">
        <v>44712</v>
      </c>
      <c r="C501" s="62">
        <f t="shared" si="18"/>
        <v>2022</v>
      </c>
      <c r="D501" s="1" t="s">
        <v>130</v>
      </c>
      <c r="E501" s="43" t="s">
        <v>3467</v>
      </c>
      <c r="F501" s="2" t="s">
        <v>412</v>
      </c>
      <c r="G501" s="1">
        <v>24</v>
      </c>
      <c r="H501" s="1">
        <v>23</v>
      </c>
      <c r="I501" s="1" t="s">
        <v>423</v>
      </c>
      <c r="J501" s="1">
        <v>40.6</v>
      </c>
      <c r="K501" s="1">
        <v>6.4</v>
      </c>
      <c r="L501" s="1"/>
      <c r="M501" s="1">
        <v>47</v>
      </c>
      <c r="N501" s="34"/>
      <c r="O501" s="34"/>
      <c r="P501" s="26"/>
      <c r="Q501" s="35"/>
    </row>
    <row r="502" spans="1:17" ht="15" customHeight="1" x14ac:dyDescent="0.3">
      <c r="A502" s="1" t="s">
        <v>417</v>
      </c>
      <c r="B502" s="6">
        <v>44712</v>
      </c>
      <c r="C502" s="62">
        <f t="shared" si="18"/>
        <v>2022</v>
      </c>
      <c r="D502" s="1" t="s">
        <v>130</v>
      </c>
      <c r="E502" s="43" t="s">
        <v>3468</v>
      </c>
      <c r="F502" s="2" t="s">
        <v>412</v>
      </c>
      <c r="G502" s="1">
        <v>25</v>
      </c>
      <c r="H502" s="1">
        <v>24</v>
      </c>
      <c r="I502" s="1" t="s">
        <v>423</v>
      </c>
      <c r="J502" s="1">
        <v>41.1</v>
      </c>
      <c r="K502" s="1">
        <v>6.4</v>
      </c>
      <c r="L502" s="1"/>
      <c r="M502" s="1">
        <v>47.5</v>
      </c>
      <c r="N502" s="34"/>
      <c r="O502" s="34"/>
      <c r="P502" s="26"/>
      <c r="Q502" s="35"/>
    </row>
    <row r="503" spans="1:17" ht="15" customHeight="1" x14ac:dyDescent="0.3">
      <c r="A503" s="1" t="s">
        <v>417</v>
      </c>
      <c r="B503" s="6">
        <v>44712</v>
      </c>
      <c r="C503" s="62">
        <f t="shared" si="18"/>
        <v>2022</v>
      </c>
      <c r="D503" s="1" t="s">
        <v>130</v>
      </c>
      <c r="E503" s="43" t="s">
        <v>3469</v>
      </c>
      <c r="F503" s="2" t="s">
        <v>412</v>
      </c>
      <c r="G503" s="1">
        <v>26</v>
      </c>
      <c r="H503" s="1">
        <v>25</v>
      </c>
      <c r="I503" s="1" t="s">
        <v>423</v>
      </c>
      <c r="J503" s="1">
        <v>55.2</v>
      </c>
      <c r="K503" s="1">
        <v>6.4</v>
      </c>
      <c r="L503" s="1"/>
      <c r="M503" s="1">
        <v>61.6</v>
      </c>
      <c r="N503" s="34"/>
      <c r="O503" s="34"/>
      <c r="P503" s="26"/>
      <c r="Q503" s="35"/>
    </row>
    <row r="504" spans="1:17" ht="15" customHeight="1" x14ac:dyDescent="0.3">
      <c r="A504" s="1" t="s">
        <v>417</v>
      </c>
      <c r="B504" s="6">
        <v>44712</v>
      </c>
      <c r="C504" s="62">
        <f t="shared" si="18"/>
        <v>2022</v>
      </c>
      <c r="D504" s="1" t="s">
        <v>130</v>
      </c>
      <c r="E504" s="43" t="s">
        <v>3470</v>
      </c>
      <c r="F504" s="2" t="s">
        <v>412</v>
      </c>
      <c r="G504" s="1">
        <v>27</v>
      </c>
      <c r="H504" s="1">
        <v>26</v>
      </c>
      <c r="I504" s="1" t="s">
        <v>423</v>
      </c>
      <c r="J504" s="1">
        <v>55.4</v>
      </c>
      <c r="K504" s="1">
        <v>6.4</v>
      </c>
      <c r="L504" s="1"/>
      <c r="M504" s="1">
        <v>61.8</v>
      </c>
      <c r="N504" s="34"/>
      <c r="O504" s="34"/>
      <c r="P504" s="26"/>
      <c r="Q504" s="35"/>
    </row>
    <row r="505" spans="1:17" ht="15" customHeight="1" x14ac:dyDescent="0.3">
      <c r="A505" s="1" t="s">
        <v>417</v>
      </c>
      <c r="B505" s="6">
        <v>44712</v>
      </c>
      <c r="C505" s="62">
        <f t="shared" si="18"/>
        <v>2022</v>
      </c>
      <c r="D505" s="1" t="s">
        <v>130</v>
      </c>
      <c r="E505" s="43" t="s">
        <v>3471</v>
      </c>
      <c r="F505" s="2" t="s">
        <v>412</v>
      </c>
      <c r="G505" s="1">
        <v>28</v>
      </c>
      <c r="H505" s="1">
        <v>27</v>
      </c>
      <c r="I505" s="1" t="s">
        <v>423</v>
      </c>
      <c r="J505" s="1">
        <v>40.6</v>
      </c>
      <c r="K505" s="1">
        <v>6.4</v>
      </c>
      <c r="L505" s="1"/>
      <c r="M505" s="1">
        <v>47</v>
      </c>
      <c r="N505" s="34"/>
      <c r="O505" s="34"/>
      <c r="P505" s="26"/>
      <c r="Q505" s="35"/>
    </row>
    <row r="506" spans="1:17" ht="15" customHeight="1" x14ac:dyDescent="0.3">
      <c r="A506" s="1" t="s">
        <v>417</v>
      </c>
      <c r="B506" s="6">
        <v>44712</v>
      </c>
      <c r="C506" s="62">
        <f t="shared" si="18"/>
        <v>2022</v>
      </c>
      <c r="D506" s="1" t="s">
        <v>130</v>
      </c>
      <c r="E506" s="43" t="s">
        <v>3472</v>
      </c>
      <c r="F506" s="2" t="s">
        <v>412</v>
      </c>
      <c r="G506" s="1">
        <v>29</v>
      </c>
      <c r="H506" s="1">
        <v>28</v>
      </c>
      <c r="I506" s="1" t="s">
        <v>423</v>
      </c>
      <c r="J506" s="1">
        <v>39.4</v>
      </c>
      <c r="K506" s="1">
        <v>6.4</v>
      </c>
      <c r="L506" s="1"/>
      <c r="M506" s="1">
        <v>45.8</v>
      </c>
      <c r="N506" s="34"/>
      <c r="O506" s="34"/>
      <c r="P506" s="26"/>
      <c r="Q506" s="35"/>
    </row>
    <row r="507" spans="1:17" ht="15" customHeight="1" x14ac:dyDescent="0.3">
      <c r="A507" s="1" t="s">
        <v>417</v>
      </c>
      <c r="B507" s="6">
        <v>44712</v>
      </c>
      <c r="C507" s="62">
        <f t="shared" si="18"/>
        <v>2022</v>
      </c>
      <c r="D507" s="1" t="s">
        <v>130</v>
      </c>
      <c r="E507" s="43" t="s">
        <v>3473</v>
      </c>
      <c r="F507" s="2" t="s">
        <v>412</v>
      </c>
      <c r="G507" s="1">
        <v>30</v>
      </c>
      <c r="H507" s="1">
        <v>29</v>
      </c>
      <c r="I507" s="1" t="s">
        <v>423</v>
      </c>
      <c r="J507" s="1">
        <v>53.3</v>
      </c>
      <c r="K507" s="1">
        <v>6.4</v>
      </c>
      <c r="L507" s="1"/>
      <c r="M507" s="1">
        <v>59.699999999999996</v>
      </c>
      <c r="N507" s="34"/>
      <c r="O507" s="34"/>
      <c r="P507" s="26"/>
      <c r="Q507" s="35"/>
    </row>
    <row r="508" spans="1:17" ht="15" customHeight="1" x14ac:dyDescent="0.3">
      <c r="A508" s="1" t="s">
        <v>417</v>
      </c>
      <c r="B508" s="6">
        <v>44712</v>
      </c>
      <c r="C508" s="62">
        <f t="shared" si="18"/>
        <v>2022</v>
      </c>
      <c r="D508" s="1" t="s">
        <v>130</v>
      </c>
      <c r="E508" s="43" t="s">
        <v>3474</v>
      </c>
      <c r="F508" s="2" t="s">
        <v>412</v>
      </c>
      <c r="G508" s="1">
        <v>32</v>
      </c>
      <c r="H508" s="1">
        <v>31</v>
      </c>
      <c r="I508" s="1" t="s">
        <v>423</v>
      </c>
      <c r="J508" s="1">
        <v>34.1</v>
      </c>
      <c r="K508" s="1">
        <v>3.3</v>
      </c>
      <c r="L508" s="1"/>
      <c r="M508" s="1">
        <v>37.4</v>
      </c>
      <c r="N508" s="34"/>
      <c r="O508" s="34"/>
      <c r="P508" s="26"/>
      <c r="Q508" s="35"/>
    </row>
    <row r="509" spans="1:17" ht="15" customHeight="1" x14ac:dyDescent="0.3">
      <c r="A509" s="1" t="s">
        <v>417</v>
      </c>
      <c r="B509" s="6">
        <v>44712</v>
      </c>
      <c r="C509" s="62">
        <f t="shared" si="18"/>
        <v>2022</v>
      </c>
      <c r="D509" s="1" t="s">
        <v>130</v>
      </c>
      <c r="E509" s="43" t="s">
        <v>3475</v>
      </c>
      <c r="F509" s="2" t="s">
        <v>412</v>
      </c>
      <c r="G509" s="1">
        <v>33</v>
      </c>
      <c r="H509" s="1">
        <v>32</v>
      </c>
      <c r="I509" s="1" t="s">
        <v>423</v>
      </c>
      <c r="J509" s="1">
        <v>41.7</v>
      </c>
      <c r="K509" s="1">
        <v>3.3</v>
      </c>
      <c r="L509" s="1"/>
      <c r="M509" s="1">
        <v>45</v>
      </c>
      <c r="N509" s="34"/>
      <c r="O509" s="34"/>
      <c r="P509" s="26"/>
      <c r="Q509" s="35"/>
    </row>
    <row r="510" spans="1:17" ht="15" customHeight="1" x14ac:dyDescent="0.3">
      <c r="A510" s="1" t="s">
        <v>417</v>
      </c>
      <c r="B510" s="6">
        <v>44712</v>
      </c>
      <c r="C510" s="62">
        <f t="shared" si="18"/>
        <v>2022</v>
      </c>
      <c r="D510" s="1" t="s">
        <v>130</v>
      </c>
      <c r="E510" s="43" t="s">
        <v>3476</v>
      </c>
      <c r="F510" s="2" t="s">
        <v>412</v>
      </c>
      <c r="G510" s="1">
        <v>34</v>
      </c>
      <c r="H510" s="1">
        <v>33</v>
      </c>
      <c r="I510" s="1" t="s">
        <v>423</v>
      </c>
      <c r="J510" s="1">
        <v>51.4</v>
      </c>
      <c r="K510" s="1">
        <v>3.3</v>
      </c>
      <c r="L510" s="1"/>
      <c r="M510" s="1">
        <v>54.699999999999996</v>
      </c>
      <c r="N510" s="34"/>
      <c r="O510" s="34"/>
      <c r="P510" s="26"/>
      <c r="Q510" s="35"/>
    </row>
    <row r="511" spans="1:17" ht="15" customHeight="1" x14ac:dyDescent="0.3">
      <c r="A511" s="1" t="s">
        <v>417</v>
      </c>
      <c r="B511" s="6">
        <v>44712</v>
      </c>
      <c r="C511" s="62">
        <f t="shared" ref="C511:C542" si="19">YEAR(B511)</f>
        <v>2022</v>
      </c>
      <c r="D511" s="1" t="s">
        <v>130</v>
      </c>
      <c r="E511" s="43" t="s">
        <v>3477</v>
      </c>
      <c r="F511" s="2" t="s">
        <v>412</v>
      </c>
      <c r="G511" s="1">
        <v>35</v>
      </c>
      <c r="H511" s="1">
        <v>34</v>
      </c>
      <c r="I511" s="1" t="s">
        <v>423</v>
      </c>
      <c r="J511" s="1">
        <v>33.4</v>
      </c>
      <c r="K511" s="1">
        <v>3.3</v>
      </c>
      <c r="L511" s="1"/>
      <c r="M511" s="1">
        <v>36.699999999999996</v>
      </c>
      <c r="N511" s="34"/>
      <c r="O511" s="34"/>
      <c r="P511" s="26"/>
      <c r="Q511" s="35"/>
    </row>
    <row r="512" spans="1:17" ht="15" customHeight="1" x14ac:dyDescent="0.3">
      <c r="A512" s="1" t="s">
        <v>417</v>
      </c>
      <c r="B512" s="6">
        <v>44712</v>
      </c>
      <c r="C512" s="62">
        <f t="shared" si="19"/>
        <v>2022</v>
      </c>
      <c r="D512" s="1" t="s">
        <v>130</v>
      </c>
      <c r="E512" s="43" t="s">
        <v>3478</v>
      </c>
      <c r="F512" s="2" t="s">
        <v>412</v>
      </c>
      <c r="G512" s="1">
        <v>36</v>
      </c>
      <c r="H512" s="1">
        <v>35</v>
      </c>
      <c r="I512" s="1" t="s">
        <v>423</v>
      </c>
      <c r="J512" s="1">
        <v>40.9</v>
      </c>
      <c r="K512" s="1">
        <v>6.4</v>
      </c>
      <c r="L512" s="1"/>
      <c r="M512" s="1">
        <v>47.3</v>
      </c>
      <c r="N512" s="34"/>
      <c r="O512" s="34"/>
      <c r="P512" s="26"/>
      <c r="Q512" s="35"/>
    </row>
    <row r="513" spans="1:17" ht="15" customHeight="1" x14ac:dyDescent="0.3">
      <c r="A513" s="1" t="s">
        <v>417</v>
      </c>
      <c r="B513" s="6">
        <v>44712</v>
      </c>
      <c r="C513" s="62">
        <f t="shared" si="19"/>
        <v>2022</v>
      </c>
      <c r="D513" s="1" t="s">
        <v>130</v>
      </c>
      <c r="E513" s="43" t="s">
        <v>3479</v>
      </c>
      <c r="F513" s="2" t="s">
        <v>412</v>
      </c>
      <c r="G513" s="1">
        <v>37</v>
      </c>
      <c r="H513" s="1">
        <v>36</v>
      </c>
      <c r="I513" s="1" t="s">
        <v>423</v>
      </c>
      <c r="J513" s="1">
        <v>55.6</v>
      </c>
      <c r="K513" s="1">
        <v>6.4</v>
      </c>
      <c r="L513" s="1"/>
      <c r="M513" s="1">
        <v>62</v>
      </c>
      <c r="N513" s="34"/>
      <c r="O513" s="34"/>
      <c r="P513" s="26"/>
      <c r="Q513" s="35"/>
    </row>
    <row r="514" spans="1:17" ht="15" customHeight="1" x14ac:dyDescent="0.3">
      <c r="A514" s="1" t="s">
        <v>417</v>
      </c>
      <c r="B514" s="6">
        <v>44712</v>
      </c>
      <c r="C514" s="62">
        <f t="shared" si="19"/>
        <v>2022</v>
      </c>
      <c r="D514" s="1" t="s">
        <v>130</v>
      </c>
      <c r="E514" s="43" t="s">
        <v>3480</v>
      </c>
      <c r="F514" s="2" t="s">
        <v>412</v>
      </c>
      <c r="G514" s="1">
        <v>38</v>
      </c>
      <c r="H514" s="1">
        <v>37</v>
      </c>
      <c r="I514" s="1" t="s">
        <v>423</v>
      </c>
      <c r="J514" s="1">
        <v>55.4</v>
      </c>
      <c r="K514" s="1">
        <v>6.4</v>
      </c>
      <c r="L514" s="1"/>
      <c r="M514" s="1">
        <v>61.8</v>
      </c>
      <c r="N514" s="34"/>
      <c r="O514" s="34"/>
      <c r="P514" s="26"/>
      <c r="Q514" s="35"/>
    </row>
    <row r="515" spans="1:17" ht="15" customHeight="1" x14ac:dyDescent="0.3">
      <c r="A515" s="1" t="s">
        <v>417</v>
      </c>
      <c r="B515" s="6">
        <v>44712</v>
      </c>
      <c r="C515" s="62">
        <f t="shared" si="19"/>
        <v>2022</v>
      </c>
      <c r="D515" s="1" t="s">
        <v>130</v>
      </c>
      <c r="E515" s="43" t="s">
        <v>3481</v>
      </c>
      <c r="F515" s="2" t="s">
        <v>412</v>
      </c>
      <c r="G515" s="1">
        <v>39</v>
      </c>
      <c r="H515" s="1">
        <v>38</v>
      </c>
      <c r="I515" s="1" t="s">
        <v>423</v>
      </c>
      <c r="J515" s="1">
        <v>41.3</v>
      </c>
      <c r="K515" s="1">
        <v>6.4</v>
      </c>
      <c r="L515" s="1"/>
      <c r="M515" s="1">
        <v>47.699999999999996</v>
      </c>
      <c r="N515" s="34"/>
      <c r="O515" s="34"/>
      <c r="P515" s="26"/>
      <c r="Q515" s="35"/>
    </row>
    <row r="516" spans="1:17" ht="15" customHeight="1" x14ac:dyDescent="0.3">
      <c r="A516" s="1" t="s">
        <v>417</v>
      </c>
      <c r="B516" s="6">
        <v>44712</v>
      </c>
      <c r="C516" s="62">
        <f t="shared" si="19"/>
        <v>2022</v>
      </c>
      <c r="D516" s="1" t="s">
        <v>130</v>
      </c>
      <c r="E516" s="43" t="s">
        <v>3482</v>
      </c>
      <c r="F516" s="2" t="s">
        <v>412</v>
      </c>
      <c r="G516" s="1">
        <v>40</v>
      </c>
      <c r="H516" s="1">
        <v>39</v>
      </c>
      <c r="I516" s="1" t="s">
        <v>423</v>
      </c>
      <c r="J516" s="1">
        <v>40.700000000000003</v>
      </c>
      <c r="K516" s="1">
        <v>6.4</v>
      </c>
      <c r="L516" s="1"/>
      <c r="M516" s="1">
        <v>47.1</v>
      </c>
      <c r="N516" s="34"/>
      <c r="O516" s="34"/>
      <c r="P516" s="26"/>
      <c r="Q516" s="35"/>
    </row>
    <row r="517" spans="1:17" ht="15" customHeight="1" x14ac:dyDescent="0.3">
      <c r="A517" s="1" t="s">
        <v>417</v>
      </c>
      <c r="B517" s="6">
        <v>44712</v>
      </c>
      <c r="C517" s="62">
        <f t="shared" si="19"/>
        <v>2022</v>
      </c>
      <c r="D517" s="1" t="s">
        <v>130</v>
      </c>
      <c r="E517" s="43" t="s">
        <v>3483</v>
      </c>
      <c r="F517" s="2" t="s">
        <v>412</v>
      </c>
      <c r="G517" s="1">
        <v>41</v>
      </c>
      <c r="H517" s="1">
        <v>40</v>
      </c>
      <c r="I517" s="1" t="s">
        <v>423</v>
      </c>
      <c r="J517" s="1">
        <v>55.5</v>
      </c>
      <c r="K517" s="1">
        <v>6.4</v>
      </c>
      <c r="L517" s="1"/>
      <c r="M517" s="1">
        <v>61.9</v>
      </c>
      <c r="N517" s="34"/>
      <c r="O517" s="34"/>
      <c r="P517" s="26"/>
      <c r="Q517" s="35"/>
    </row>
    <row r="518" spans="1:17" ht="15" customHeight="1" x14ac:dyDescent="0.3">
      <c r="A518" s="1" t="s">
        <v>417</v>
      </c>
      <c r="B518" s="6">
        <v>44712</v>
      </c>
      <c r="C518" s="62">
        <f t="shared" si="19"/>
        <v>2022</v>
      </c>
      <c r="D518" s="1" t="s">
        <v>130</v>
      </c>
      <c r="E518" s="43" t="s">
        <v>3484</v>
      </c>
      <c r="F518" s="2" t="s">
        <v>412</v>
      </c>
      <c r="G518" s="1">
        <v>42</v>
      </c>
      <c r="H518" s="1">
        <v>41</v>
      </c>
      <c r="I518" s="1" t="s">
        <v>423</v>
      </c>
      <c r="J518" s="1">
        <v>55.3</v>
      </c>
      <c r="K518" s="1">
        <v>6.4</v>
      </c>
      <c r="L518" s="1"/>
      <c r="M518" s="1">
        <v>61.699999999999996</v>
      </c>
      <c r="N518" s="34"/>
      <c r="O518" s="34"/>
      <c r="P518" s="26"/>
      <c r="Q518" s="35"/>
    </row>
    <row r="519" spans="1:17" ht="15" customHeight="1" x14ac:dyDescent="0.3">
      <c r="A519" s="1" t="s">
        <v>417</v>
      </c>
      <c r="B519" s="6">
        <v>44712</v>
      </c>
      <c r="C519" s="62">
        <f t="shared" si="19"/>
        <v>2022</v>
      </c>
      <c r="D519" s="1" t="s">
        <v>130</v>
      </c>
      <c r="E519" s="43" t="s">
        <v>3485</v>
      </c>
      <c r="F519" s="2" t="s">
        <v>412</v>
      </c>
      <c r="G519" s="1">
        <v>43</v>
      </c>
      <c r="H519" s="1">
        <v>42</v>
      </c>
      <c r="I519" s="1" t="s">
        <v>423</v>
      </c>
      <c r="J519" s="1">
        <v>41.2</v>
      </c>
      <c r="K519" s="1">
        <v>6.4</v>
      </c>
      <c r="L519" s="1"/>
      <c r="M519" s="1">
        <v>47.6</v>
      </c>
      <c r="N519" s="34"/>
      <c r="O519" s="34"/>
      <c r="P519" s="26"/>
      <c r="Q519" s="35"/>
    </row>
    <row r="520" spans="1:17" ht="15" customHeight="1" x14ac:dyDescent="0.3">
      <c r="A520" s="1" t="s">
        <v>417</v>
      </c>
      <c r="B520" s="6">
        <v>44712</v>
      </c>
      <c r="C520" s="62">
        <f t="shared" si="19"/>
        <v>2022</v>
      </c>
      <c r="D520" s="1" t="s">
        <v>130</v>
      </c>
      <c r="E520" s="43" t="s">
        <v>3486</v>
      </c>
      <c r="F520" s="2" t="s">
        <v>412</v>
      </c>
      <c r="G520" s="1">
        <v>44</v>
      </c>
      <c r="H520" s="1">
        <v>43</v>
      </c>
      <c r="I520" s="1" t="s">
        <v>423</v>
      </c>
      <c r="J520" s="1">
        <v>40.6</v>
      </c>
      <c r="K520" s="1">
        <v>6.4</v>
      </c>
      <c r="L520" s="1"/>
      <c r="M520" s="1">
        <v>47</v>
      </c>
      <c r="N520" s="34"/>
      <c r="O520" s="34"/>
      <c r="P520" s="26"/>
      <c r="Q520" s="35"/>
    </row>
    <row r="521" spans="1:17" ht="15" customHeight="1" x14ac:dyDescent="0.3">
      <c r="A521" s="1" t="s">
        <v>417</v>
      </c>
      <c r="B521" s="6">
        <v>44712</v>
      </c>
      <c r="C521" s="62">
        <f t="shared" si="19"/>
        <v>2022</v>
      </c>
      <c r="D521" s="1" t="s">
        <v>130</v>
      </c>
      <c r="E521" s="43" t="s">
        <v>3487</v>
      </c>
      <c r="F521" s="2" t="s">
        <v>412</v>
      </c>
      <c r="G521" s="1">
        <v>45</v>
      </c>
      <c r="H521" s="1">
        <v>44</v>
      </c>
      <c r="I521" s="1" t="s">
        <v>423</v>
      </c>
      <c r="J521" s="1">
        <v>55.4</v>
      </c>
      <c r="K521" s="1">
        <v>6.4</v>
      </c>
      <c r="L521" s="1"/>
      <c r="M521" s="1">
        <v>61.8</v>
      </c>
      <c r="N521" s="34"/>
      <c r="O521" s="34"/>
      <c r="P521" s="26"/>
      <c r="Q521" s="35"/>
    </row>
    <row r="522" spans="1:17" ht="15" customHeight="1" x14ac:dyDescent="0.3">
      <c r="A522" s="1" t="s">
        <v>417</v>
      </c>
      <c r="B522" s="6">
        <v>44712</v>
      </c>
      <c r="C522" s="62">
        <f t="shared" si="19"/>
        <v>2022</v>
      </c>
      <c r="D522" s="1" t="s">
        <v>130</v>
      </c>
      <c r="E522" s="43" t="s">
        <v>3488</v>
      </c>
      <c r="F522" s="2" t="s">
        <v>412</v>
      </c>
      <c r="G522" s="1">
        <v>46</v>
      </c>
      <c r="H522" s="1">
        <v>45</v>
      </c>
      <c r="I522" s="1" t="s">
        <v>423</v>
      </c>
      <c r="J522" s="1">
        <v>55.2</v>
      </c>
      <c r="K522" s="1">
        <v>6.4</v>
      </c>
      <c r="L522" s="1"/>
      <c r="M522" s="1">
        <v>61.6</v>
      </c>
      <c r="N522" s="34"/>
      <c r="O522" s="34"/>
      <c r="P522" s="26"/>
      <c r="Q522" s="35"/>
    </row>
    <row r="523" spans="1:17" ht="15" customHeight="1" x14ac:dyDescent="0.3">
      <c r="A523" s="1" t="s">
        <v>417</v>
      </c>
      <c r="B523" s="6">
        <v>44712</v>
      </c>
      <c r="C523" s="62">
        <f t="shared" si="19"/>
        <v>2022</v>
      </c>
      <c r="D523" s="1" t="s">
        <v>130</v>
      </c>
      <c r="E523" s="43" t="s">
        <v>3489</v>
      </c>
      <c r="F523" s="2" t="s">
        <v>412</v>
      </c>
      <c r="G523" s="1">
        <v>47</v>
      </c>
      <c r="H523" s="1">
        <v>46</v>
      </c>
      <c r="I523" s="1" t="s">
        <v>423</v>
      </c>
      <c r="J523" s="1">
        <v>41.1</v>
      </c>
      <c r="K523" s="1">
        <v>6.4</v>
      </c>
      <c r="L523" s="1"/>
      <c r="M523" s="1">
        <v>47.5</v>
      </c>
      <c r="N523" s="34"/>
      <c r="O523" s="34"/>
      <c r="P523" s="26"/>
      <c r="Q523" s="35"/>
    </row>
    <row r="524" spans="1:17" ht="15" customHeight="1" x14ac:dyDescent="0.3">
      <c r="A524" s="1" t="s">
        <v>417</v>
      </c>
      <c r="B524" s="6">
        <v>44712</v>
      </c>
      <c r="C524" s="62">
        <f t="shared" si="19"/>
        <v>2022</v>
      </c>
      <c r="D524" s="1" t="s">
        <v>130</v>
      </c>
      <c r="E524" s="43" t="s">
        <v>3490</v>
      </c>
      <c r="F524" s="2" t="s">
        <v>412</v>
      </c>
      <c r="G524" s="1">
        <v>48</v>
      </c>
      <c r="H524" s="1">
        <v>47</v>
      </c>
      <c r="I524" s="1" t="s">
        <v>423</v>
      </c>
      <c r="J524" s="1">
        <v>40.6</v>
      </c>
      <c r="K524" s="1">
        <v>6.4</v>
      </c>
      <c r="L524" s="1"/>
      <c r="M524" s="1">
        <v>47</v>
      </c>
      <c r="N524" s="34"/>
      <c r="O524" s="34"/>
      <c r="P524" s="26"/>
      <c r="Q524" s="35"/>
    </row>
    <row r="525" spans="1:17" ht="15" customHeight="1" x14ac:dyDescent="0.3">
      <c r="A525" s="1" t="s">
        <v>417</v>
      </c>
      <c r="B525" s="6">
        <v>44712</v>
      </c>
      <c r="C525" s="62">
        <f t="shared" si="19"/>
        <v>2022</v>
      </c>
      <c r="D525" s="1" t="s">
        <v>130</v>
      </c>
      <c r="E525" s="43" t="s">
        <v>3491</v>
      </c>
      <c r="F525" s="2" t="s">
        <v>412</v>
      </c>
      <c r="G525" s="1">
        <v>49</v>
      </c>
      <c r="H525" s="1">
        <v>48</v>
      </c>
      <c r="I525" s="1" t="s">
        <v>423</v>
      </c>
      <c r="J525" s="1">
        <v>55.4</v>
      </c>
      <c r="K525" s="1">
        <v>6.4</v>
      </c>
      <c r="L525" s="1"/>
      <c r="M525" s="1">
        <v>61.8</v>
      </c>
      <c r="N525" s="34"/>
      <c r="O525" s="34"/>
      <c r="P525" s="26"/>
      <c r="Q525" s="35"/>
    </row>
    <row r="526" spans="1:17" ht="15" customHeight="1" x14ac:dyDescent="0.3">
      <c r="A526" s="1" t="s">
        <v>417</v>
      </c>
      <c r="B526" s="6">
        <v>44712</v>
      </c>
      <c r="C526" s="62">
        <f t="shared" si="19"/>
        <v>2022</v>
      </c>
      <c r="D526" s="1" t="s">
        <v>130</v>
      </c>
      <c r="E526" s="43" t="s">
        <v>3492</v>
      </c>
      <c r="F526" s="2" t="s">
        <v>412</v>
      </c>
      <c r="G526" s="1">
        <v>50</v>
      </c>
      <c r="H526" s="1">
        <v>49</v>
      </c>
      <c r="I526" s="1" t="s">
        <v>423</v>
      </c>
      <c r="J526" s="1">
        <v>55.2</v>
      </c>
      <c r="K526" s="1">
        <v>6.4</v>
      </c>
      <c r="L526" s="1"/>
      <c r="M526" s="1">
        <v>61.6</v>
      </c>
      <c r="N526" s="34"/>
      <c r="O526" s="34"/>
      <c r="P526" s="26"/>
      <c r="Q526" s="35"/>
    </row>
    <row r="527" spans="1:17" ht="15" customHeight="1" x14ac:dyDescent="0.3">
      <c r="A527" s="1" t="s">
        <v>417</v>
      </c>
      <c r="B527" s="6">
        <v>44712</v>
      </c>
      <c r="C527" s="62">
        <f t="shared" si="19"/>
        <v>2022</v>
      </c>
      <c r="D527" s="1" t="s">
        <v>130</v>
      </c>
      <c r="E527" s="43" t="s">
        <v>3493</v>
      </c>
      <c r="F527" s="2" t="s">
        <v>412</v>
      </c>
      <c r="G527" s="1">
        <v>51</v>
      </c>
      <c r="H527" s="1">
        <v>50</v>
      </c>
      <c r="I527" s="1" t="s">
        <v>423</v>
      </c>
      <c r="J527" s="1">
        <v>41.1</v>
      </c>
      <c r="K527" s="1">
        <v>6.4</v>
      </c>
      <c r="L527" s="1"/>
      <c r="M527" s="1">
        <v>47.5</v>
      </c>
      <c r="N527" s="34"/>
      <c r="O527" s="34"/>
      <c r="P527" s="26"/>
      <c r="Q527" s="35"/>
    </row>
    <row r="528" spans="1:17" ht="15" customHeight="1" x14ac:dyDescent="0.3">
      <c r="A528" s="1" t="s">
        <v>417</v>
      </c>
      <c r="B528" s="6">
        <v>44712</v>
      </c>
      <c r="C528" s="62">
        <f t="shared" si="19"/>
        <v>2022</v>
      </c>
      <c r="D528" s="1" t="s">
        <v>130</v>
      </c>
      <c r="E528" s="43" t="s">
        <v>3494</v>
      </c>
      <c r="F528" s="2" t="s">
        <v>412</v>
      </c>
      <c r="G528" s="1">
        <v>52</v>
      </c>
      <c r="H528" s="1">
        <v>51</v>
      </c>
      <c r="I528" s="1" t="s">
        <v>423</v>
      </c>
      <c r="J528" s="1">
        <v>40.6</v>
      </c>
      <c r="K528" s="1">
        <v>6.4</v>
      </c>
      <c r="L528" s="1"/>
      <c r="M528" s="1">
        <v>47</v>
      </c>
      <c r="N528" s="34"/>
      <c r="O528" s="34"/>
      <c r="P528" s="26"/>
      <c r="Q528" s="35"/>
    </row>
    <row r="529" spans="1:17" ht="15" customHeight="1" x14ac:dyDescent="0.3">
      <c r="A529" s="1" t="s">
        <v>417</v>
      </c>
      <c r="B529" s="6">
        <v>44712</v>
      </c>
      <c r="C529" s="62">
        <f t="shared" si="19"/>
        <v>2022</v>
      </c>
      <c r="D529" s="1" t="s">
        <v>130</v>
      </c>
      <c r="E529" s="43" t="s">
        <v>3495</v>
      </c>
      <c r="F529" s="2" t="s">
        <v>412</v>
      </c>
      <c r="G529" s="1">
        <v>53</v>
      </c>
      <c r="H529" s="1">
        <v>52</v>
      </c>
      <c r="I529" s="1" t="s">
        <v>423</v>
      </c>
      <c r="J529" s="1">
        <v>74</v>
      </c>
      <c r="K529" s="1">
        <v>6.4</v>
      </c>
      <c r="L529" s="1"/>
      <c r="M529" s="1">
        <v>80.400000000000006</v>
      </c>
      <c r="N529" s="34"/>
      <c r="O529" s="34"/>
      <c r="P529" s="26"/>
      <c r="Q529" s="35"/>
    </row>
    <row r="530" spans="1:17" ht="15" customHeight="1" x14ac:dyDescent="0.3">
      <c r="A530" s="1" t="s">
        <v>417</v>
      </c>
      <c r="B530" s="6">
        <v>44712</v>
      </c>
      <c r="C530" s="62">
        <f t="shared" si="19"/>
        <v>2022</v>
      </c>
      <c r="D530" s="1" t="s">
        <v>130</v>
      </c>
      <c r="E530" s="43" t="s">
        <v>3496</v>
      </c>
      <c r="F530" s="2" t="s">
        <v>412</v>
      </c>
      <c r="G530" s="1">
        <v>54</v>
      </c>
      <c r="H530" s="1">
        <v>53</v>
      </c>
      <c r="I530" s="1" t="s">
        <v>423</v>
      </c>
      <c r="J530" s="1">
        <v>78.900000000000006</v>
      </c>
      <c r="K530" s="1">
        <v>12.8</v>
      </c>
      <c r="L530" s="1"/>
      <c r="M530" s="1">
        <v>91.7</v>
      </c>
      <c r="N530" s="34"/>
      <c r="O530" s="34"/>
      <c r="P530" s="26"/>
      <c r="Q530" s="35"/>
    </row>
    <row r="531" spans="1:17" ht="15" customHeight="1" x14ac:dyDescent="0.3">
      <c r="A531" s="1" t="s">
        <v>417</v>
      </c>
      <c r="B531" s="6">
        <v>44712</v>
      </c>
      <c r="C531" s="62">
        <f t="shared" si="19"/>
        <v>2022</v>
      </c>
      <c r="D531" s="1" t="s">
        <v>130</v>
      </c>
      <c r="E531" s="43" t="s">
        <v>3497</v>
      </c>
      <c r="F531" s="2" t="s">
        <v>412</v>
      </c>
      <c r="G531" s="1">
        <v>56</v>
      </c>
      <c r="H531" s="1">
        <v>54</v>
      </c>
      <c r="I531" s="1" t="s">
        <v>423</v>
      </c>
      <c r="J531" s="1">
        <v>40.6</v>
      </c>
      <c r="K531" s="1">
        <v>6.4</v>
      </c>
      <c r="L531" s="1"/>
      <c r="M531" s="1">
        <v>47</v>
      </c>
      <c r="N531" s="34"/>
      <c r="O531" s="34"/>
      <c r="P531" s="26"/>
      <c r="Q531" s="35"/>
    </row>
    <row r="532" spans="1:17" ht="15" customHeight="1" x14ac:dyDescent="0.3">
      <c r="A532" s="1" t="s">
        <v>417</v>
      </c>
      <c r="B532" s="6">
        <v>44712</v>
      </c>
      <c r="C532" s="62">
        <f t="shared" si="19"/>
        <v>2022</v>
      </c>
      <c r="D532" s="1" t="s">
        <v>130</v>
      </c>
      <c r="E532" s="43" t="s">
        <v>3498</v>
      </c>
      <c r="F532" s="2" t="s">
        <v>412</v>
      </c>
      <c r="G532" s="1">
        <v>57</v>
      </c>
      <c r="H532" s="1">
        <v>55</v>
      </c>
      <c r="I532" s="1" t="s">
        <v>423</v>
      </c>
      <c r="J532" s="1">
        <v>55.4</v>
      </c>
      <c r="K532" s="1">
        <v>6.4</v>
      </c>
      <c r="L532" s="1"/>
      <c r="M532" s="1">
        <v>61.8</v>
      </c>
      <c r="N532" s="34"/>
      <c r="O532" s="34"/>
      <c r="P532" s="26"/>
      <c r="Q532" s="35"/>
    </row>
    <row r="533" spans="1:17" ht="15" customHeight="1" x14ac:dyDescent="0.3">
      <c r="A533" s="1" t="s">
        <v>417</v>
      </c>
      <c r="B533" s="6">
        <v>44712</v>
      </c>
      <c r="C533" s="62">
        <f t="shared" si="19"/>
        <v>2022</v>
      </c>
      <c r="D533" s="1" t="s">
        <v>130</v>
      </c>
      <c r="E533" s="43" t="s">
        <v>3499</v>
      </c>
      <c r="F533" s="2" t="s">
        <v>412</v>
      </c>
      <c r="G533" s="1">
        <v>58</v>
      </c>
      <c r="H533" s="1">
        <v>56</v>
      </c>
      <c r="I533" s="1" t="s">
        <v>423</v>
      </c>
      <c r="J533" s="1">
        <v>55.2</v>
      </c>
      <c r="K533" s="1">
        <v>6.4</v>
      </c>
      <c r="L533" s="1"/>
      <c r="M533" s="1">
        <v>61.6</v>
      </c>
      <c r="N533" s="34"/>
      <c r="O533" s="34"/>
      <c r="P533" s="26"/>
      <c r="Q533" s="35"/>
    </row>
    <row r="534" spans="1:17" ht="15" customHeight="1" x14ac:dyDescent="0.3">
      <c r="A534" s="1" t="s">
        <v>417</v>
      </c>
      <c r="B534" s="6">
        <v>44712</v>
      </c>
      <c r="C534" s="62">
        <f t="shared" si="19"/>
        <v>2022</v>
      </c>
      <c r="D534" s="1" t="s">
        <v>130</v>
      </c>
      <c r="E534" s="43" t="s">
        <v>3500</v>
      </c>
      <c r="F534" s="2" t="s">
        <v>412</v>
      </c>
      <c r="G534" s="1">
        <v>59</v>
      </c>
      <c r="H534" s="1">
        <v>57</v>
      </c>
      <c r="I534" s="1" t="s">
        <v>423</v>
      </c>
      <c r="J534" s="1">
        <v>41.1</v>
      </c>
      <c r="K534" s="1">
        <v>6.4</v>
      </c>
      <c r="L534" s="1"/>
      <c r="M534" s="1">
        <v>47.5</v>
      </c>
      <c r="N534" s="34"/>
      <c r="O534" s="34"/>
      <c r="P534" s="26"/>
      <c r="Q534" s="35"/>
    </row>
    <row r="535" spans="1:17" ht="15" customHeight="1" x14ac:dyDescent="0.3">
      <c r="A535" s="1" t="s">
        <v>417</v>
      </c>
      <c r="B535" s="6">
        <v>44712</v>
      </c>
      <c r="C535" s="62">
        <f t="shared" si="19"/>
        <v>2022</v>
      </c>
      <c r="D535" s="1" t="s">
        <v>130</v>
      </c>
      <c r="E535" s="43" t="s">
        <v>3501</v>
      </c>
      <c r="F535" s="2" t="s">
        <v>412</v>
      </c>
      <c r="G535" s="1">
        <v>61</v>
      </c>
      <c r="H535" s="1">
        <v>59</v>
      </c>
      <c r="I535" s="1" t="s">
        <v>423</v>
      </c>
      <c r="J535" s="1">
        <v>53.3</v>
      </c>
      <c r="K535" s="1">
        <v>6.4</v>
      </c>
      <c r="L535" s="1"/>
      <c r="M535" s="1">
        <v>59.699999999999996</v>
      </c>
      <c r="N535" s="34"/>
      <c r="O535" s="34"/>
      <c r="P535" s="26"/>
      <c r="Q535" s="35"/>
    </row>
    <row r="536" spans="1:17" ht="15" customHeight="1" x14ac:dyDescent="0.3">
      <c r="A536" s="1" t="s">
        <v>417</v>
      </c>
      <c r="B536" s="6">
        <v>44712</v>
      </c>
      <c r="C536" s="62">
        <f t="shared" si="19"/>
        <v>2022</v>
      </c>
      <c r="D536" s="1" t="s">
        <v>130</v>
      </c>
      <c r="E536" s="43" t="s">
        <v>3502</v>
      </c>
      <c r="F536" s="2" t="s">
        <v>412</v>
      </c>
      <c r="G536" s="1">
        <v>62</v>
      </c>
      <c r="H536" s="1">
        <v>60</v>
      </c>
      <c r="I536" s="1" t="s">
        <v>423</v>
      </c>
      <c r="J536" s="1">
        <v>39.4</v>
      </c>
      <c r="K536" s="1">
        <v>6.4</v>
      </c>
      <c r="L536" s="1"/>
      <c r="M536" s="1">
        <v>45.8</v>
      </c>
      <c r="N536" s="34"/>
      <c r="O536" s="34"/>
      <c r="P536" s="26"/>
      <c r="Q536" s="35"/>
    </row>
    <row r="537" spans="1:17" ht="15" customHeight="1" x14ac:dyDescent="0.3">
      <c r="A537" s="1" t="s">
        <v>417</v>
      </c>
      <c r="B537" s="6">
        <v>45016</v>
      </c>
      <c r="C537" s="62">
        <f t="shared" si="19"/>
        <v>2023</v>
      </c>
      <c r="D537" s="1" t="s">
        <v>130</v>
      </c>
      <c r="E537" s="43" t="s">
        <v>132</v>
      </c>
      <c r="F537" s="2" t="s">
        <v>413</v>
      </c>
      <c r="G537" s="1" t="s">
        <v>672</v>
      </c>
      <c r="H537" s="1" t="s">
        <v>672</v>
      </c>
      <c r="I537" s="1" t="s">
        <v>423</v>
      </c>
      <c r="J537" s="1">
        <v>14.9</v>
      </c>
      <c r="K537" s="1"/>
      <c r="L537" s="1"/>
      <c r="M537" s="1">
        <v>14.9</v>
      </c>
      <c r="N537" s="34"/>
      <c r="O537" s="34"/>
      <c r="P537" s="26"/>
      <c r="Q537" s="35"/>
    </row>
    <row r="538" spans="1:17" ht="15" customHeight="1" x14ac:dyDescent="0.3">
      <c r="A538" s="1" t="s">
        <v>417</v>
      </c>
      <c r="B538" s="6">
        <v>45016</v>
      </c>
      <c r="C538" s="62">
        <f t="shared" si="19"/>
        <v>2023</v>
      </c>
      <c r="D538" s="1" t="s">
        <v>130</v>
      </c>
      <c r="E538" s="43" t="s">
        <v>133</v>
      </c>
      <c r="F538" s="2" t="s">
        <v>413</v>
      </c>
      <c r="G538" s="1" t="s">
        <v>673</v>
      </c>
      <c r="H538" s="1" t="s">
        <v>673</v>
      </c>
      <c r="I538" s="1" t="s">
        <v>423</v>
      </c>
      <c r="J538" s="1">
        <v>14.9</v>
      </c>
      <c r="K538" s="1"/>
      <c r="L538" s="1"/>
      <c r="M538" s="1">
        <v>14.9</v>
      </c>
      <c r="N538" s="34"/>
      <c r="O538" s="34"/>
      <c r="P538" s="26"/>
      <c r="Q538" s="35"/>
    </row>
    <row r="539" spans="1:17" ht="15" customHeight="1" x14ac:dyDescent="0.3">
      <c r="A539" s="1" t="s">
        <v>417</v>
      </c>
      <c r="B539" s="6">
        <v>45016</v>
      </c>
      <c r="C539" s="62">
        <f t="shared" si="19"/>
        <v>2023</v>
      </c>
      <c r="D539" s="1" t="s">
        <v>130</v>
      </c>
      <c r="E539" s="43" t="s">
        <v>134</v>
      </c>
      <c r="F539" s="2" t="s">
        <v>413</v>
      </c>
      <c r="G539" s="1" t="s">
        <v>2464</v>
      </c>
      <c r="H539" s="1" t="s">
        <v>2464</v>
      </c>
      <c r="I539" s="1" t="s">
        <v>423</v>
      </c>
      <c r="J539" s="1">
        <v>14.9</v>
      </c>
      <c r="K539" s="1"/>
      <c r="L539" s="1"/>
      <c r="M539" s="1">
        <v>14.9</v>
      </c>
      <c r="N539" s="34"/>
      <c r="O539" s="34"/>
      <c r="P539" s="26"/>
      <c r="Q539" s="35"/>
    </row>
    <row r="540" spans="1:17" ht="15" customHeight="1" x14ac:dyDescent="0.3">
      <c r="A540" s="1" t="s">
        <v>417</v>
      </c>
      <c r="B540" s="6">
        <v>45016</v>
      </c>
      <c r="C540" s="62">
        <f t="shared" si="19"/>
        <v>2023</v>
      </c>
      <c r="D540" s="1" t="s">
        <v>130</v>
      </c>
      <c r="E540" s="43" t="s">
        <v>135</v>
      </c>
      <c r="F540" s="2" t="s">
        <v>413</v>
      </c>
      <c r="G540" s="1" t="s">
        <v>2465</v>
      </c>
      <c r="H540" s="1" t="s">
        <v>2465</v>
      </c>
      <c r="I540" s="1" t="s">
        <v>423</v>
      </c>
      <c r="J540" s="1">
        <v>14.9</v>
      </c>
      <c r="K540" s="1"/>
      <c r="L540" s="1"/>
      <c r="M540" s="1">
        <v>14.9</v>
      </c>
      <c r="N540" s="34"/>
      <c r="O540" s="34"/>
      <c r="P540" s="26"/>
      <c r="Q540" s="35"/>
    </row>
    <row r="541" spans="1:17" ht="15" customHeight="1" x14ac:dyDescent="0.3">
      <c r="A541" s="1" t="s">
        <v>417</v>
      </c>
      <c r="B541" s="6">
        <v>45016</v>
      </c>
      <c r="C541" s="62">
        <f t="shared" si="19"/>
        <v>2023</v>
      </c>
      <c r="D541" s="1" t="s">
        <v>130</v>
      </c>
      <c r="E541" s="43" t="s">
        <v>136</v>
      </c>
      <c r="F541" s="2" t="s">
        <v>413</v>
      </c>
      <c r="G541" s="1" t="s">
        <v>674</v>
      </c>
      <c r="H541" s="1" t="s">
        <v>674</v>
      </c>
      <c r="I541" s="1" t="s">
        <v>423</v>
      </c>
      <c r="J541" s="1">
        <v>14.9</v>
      </c>
      <c r="K541" s="1"/>
      <c r="L541" s="1"/>
      <c r="M541" s="1">
        <v>14.9</v>
      </c>
      <c r="N541" s="34"/>
      <c r="O541" s="34"/>
      <c r="P541" s="26"/>
      <c r="Q541" s="35"/>
    </row>
    <row r="542" spans="1:17" ht="15" customHeight="1" x14ac:dyDescent="0.3">
      <c r="A542" s="1" t="s">
        <v>417</v>
      </c>
      <c r="B542" s="6">
        <v>45016</v>
      </c>
      <c r="C542" s="62">
        <f t="shared" si="19"/>
        <v>2023</v>
      </c>
      <c r="D542" s="1" t="s">
        <v>130</v>
      </c>
      <c r="E542" s="43" t="s">
        <v>137</v>
      </c>
      <c r="F542" s="2" t="s">
        <v>413</v>
      </c>
      <c r="G542" s="1" t="s">
        <v>6</v>
      </c>
      <c r="H542" s="1" t="s">
        <v>6</v>
      </c>
      <c r="I542" s="1" t="s">
        <v>423</v>
      </c>
      <c r="J542" s="1">
        <v>14.9</v>
      </c>
      <c r="K542" s="1"/>
      <c r="L542" s="1"/>
      <c r="M542" s="1">
        <v>14.9</v>
      </c>
      <c r="N542" s="34"/>
      <c r="O542" s="34"/>
      <c r="P542" s="26"/>
      <c r="Q542" s="35"/>
    </row>
    <row r="543" spans="1:17" ht="15" customHeight="1" x14ac:dyDescent="0.3">
      <c r="A543" s="1" t="s">
        <v>417</v>
      </c>
      <c r="B543" s="6">
        <v>45016</v>
      </c>
      <c r="C543" s="62">
        <f t="shared" ref="C543:C560" si="20">YEAR(B543)</f>
        <v>2023</v>
      </c>
      <c r="D543" s="1" t="s">
        <v>130</v>
      </c>
      <c r="E543" s="43" t="s">
        <v>138</v>
      </c>
      <c r="F543" s="2" t="s">
        <v>413</v>
      </c>
      <c r="G543" s="1" t="s">
        <v>675</v>
      </c>
      <c r="H543" s="1" t="s">
        <v>675</v>
      </c>
      <c r="I543" s="1" t="s">
        <v>423</v>
      </c>
      <c r="J543" s="1">
        <v>14.9</v>
      </c>
      <c r="K543" s="1"/>
      <c r="L543" s="1"/>
      <c r="M543" s="1">
        <v>14.9</v>
      </c>
      <c r="N543" s="34"/>
      <c r="O543" s="34"/>
      <c r="P543" s="26"/>
      <c r="Q543" s="35"/>
    </row>
    <row r="544" spans="1:17" ht="15" customHeight="1" x14ac:dyDescent="0.3">
      <c r="A544" s="1" t="s">
        <v>417</v>
      </c>
      <c r="B544" s="6">
        <v>45016</v>
      </c>
      <c r="C544" s="62">
        <f t="shared" si="20"/>
        <v>2023</v>
      </c>
      <c r="D544" s="1" t="s">
        <v>130</v>
      </c>
      <c r="E544" s="43" t="s">
        <v>139</v>
      </c>
      <c r="F544" s="2" t="s">
        <v>413</v>
      </c>
      <c r="G544" s="1" t="s">
        <v>676</v>
      </c>
      <c r="H544" s="1" t="s">
        <v>676</v>
      </c>
      <c r="I544" s="1" t="s">
        <v>423</v>
      </c>
      <c r="J544" s="1">
        <v>22</v>
      </c>
      <c r="K544" s="1"/>
      <c r="L544" s="1"/>
      <c r="M544" s="1">
        <v>22</v>
      </c>
      <c r="N544" s="34"/>
      <c r="O544" s="34"/>
      <c r="P544" s="26"/>
      <c r="Q544" s="35"/>
    </row>
    <row r="545" spans="1:17" ht="15" customHeight="1" x14ac:dyDescent="0.3">
      <c r="A545" s="1" t="s">
        <v>417</v>
      </c>
      <c r="B545" s="6">
        <v>45016</v>
      </c>
      <c r="C545" s="62">
        <f t="shared" si="20"/>
        <v>2023</v>
      </c>
      <c r="D545" s="1" t="s">
        <v>130</v>
      </c>
      <c r="E545" s="43" t="s">
        <v>140</v>
      </c>
      <c r="F545" s="2" t="s">
        <v>413</v>
      </c>
      <c r="G545" s="1" t="s">
        <v>677</v>
      </c>
      <c r="H545" s="1" t="s">
        <v>677</v>
      </c>
      <c r="I545" s="1" t="s">
        <v>423</v>
      </c>
      <c r="J545" s="1">
        <v>14.9</v>
      </c>
      <c r="K545" s="1"/>
      <c r="L545" s="1"/>
      <c r="M545" s="1">
        <v>14.9</v>
      </c>
      <c r="N545" s="34"/>
      <c r="O545" s="34"/>
      <c r="P545" s="26"/>
      <c r="Q545" s="35"/>
    </row>
    <row r="546" spans="1:17" ht="15" customHeight="1" x14ac:dyDescent="0.3">
      <c r="A546" s="1" t="s">
        <v>417</v>
      </c>
      <c r="B546" s="6">
        <v>45016</v>
      </c>
      <c r="C546" s="62">
        <f t="shared" si="20"/>
        <v>2023</v>
      </c>
      <c r="D546" s="1" t="s">
        <v>130</v>
      </c>
      <c r="E546" s="43" t="s">
        <v>141</v>
      </c>
      <c r="F546" s="2" t="s">
        <v>413</v>
      </c>
      <c r="G546" s="1" t="s">
        <v>678</v>
      </c>
      <c r="H546" s="1" t="s">
        <v>678</v>
      </c>
      <c r="I546" s="1" t="s">
        <v>423</v>
      </c>
      <c r="J546" s="1">
        <v>14.9</v>
      </c>
      <c r="K546" s="1"/>
      <c r="L546" s="1"/>
      <c r="M546" s="1">
        <v>14.9</v>
      </c>
      <c r="N546" s="34"/>
      <c r="O546" s="34"/>
      <c r="P546" s="26"/>
      <c r="Q546" s="35"/>
    </row>
    <row r="547" spans="1:17" ht="15" customHeight="1" x14ac:dyDescent="0.3">
      <c r="A547" s="1" t="s">
        <v>417</v>
      </c>
      <c r="B547" s="6">
        <v>45016</v>
      </c>
      <c r="C547" s="62">
        <f t="shared" si="20"/>
        <v>2023</v>
      </c>
      <c r="D547" s="1" t="s">
        <v>130</v>
      </c>
      <c r="E547" s="43" t="s">
        <v>142</v>
      </c>
      <c r="F547" s="2" t="s">
        <v>413</v>
      </c>
      <c r="G547" s="1" t="s">
        <v>679</v>
      </c>
      <c r="H547" s="1" t="s">
        <v>679</v>
      </c>
      <c r="I547" s="1" t="s">
        <v>423</v>
      </c>
      <c r="J547" s="1">
        <v>14.9</v>
      </c>
      <c r="K547" s="1"/>
      <c r="L547" s="1"/>
      <c r="M547" s="1">
        <v>14.9</v>
      </c>
      <c r="N547" s="34"/>
      <c r="O547" s="34"/>
      <c r="P547" s="26"/>
      <c r="Q547" s="35"/>
    </row>
    <row r="548" spans="1:17" ht="15" customHeight="1" x14ac:dyDescent="0.3">
      <c r="A548" s="1" t="s">
        <v>417</v>
      </c>
      <c r="B548" s="6">
        <v>45016</v>
      </c>
      <c r="C548" s="62">
        <f t="shared" si="20"/>
        <v>2023</v>
      </c>
      <c r="D548" s="1" t="s">
        <v>130</v>
      </c>
      <c r="E548" s="43" t="s">
        <v>143</v>
      </c>
      <c r="F548" s="2" t="s">
        <v>413</v>
      </c>
      <c r="G548" s="1" t="s">
        <v>680</v>
      </c>
      <c r="H548" s="1" t="s">
        <v>680</v>
      </c>
      <c r="I548" s="1" t="s">
        <v>423</v>
      </c>
      <c r="J548" s="1">
        <v>14.9</v>
      </c>
      <c r="K548" s="1"/>
      <c r="L548" s="1"/>
      <c r="M548" s="1">
        <v>14.9</v>
      </c>
      <c r="N548" s="34"/>
      <c r="O548" s="34"/>
      <c r="P548" s="26"/>
      <c r="Q548" s="35"/>
    </row>
    <row r="549" spans="1:17" ht="15" customHeight="1" x14ac:dyDescent="0.3">
      <c r="A549" s="1" t="s">
        <v>417</v>
      </c>
      <c r="B549" s="6">
        <v>45016</v>
      </c>
      <c r="C549" s="62">
        <f t="shared" si="20"/>
        <v>2023</v>
      </c>
      <c r="D549" s="1" t="s">
        <v>130</v>
      </c>
      <c r="E549" s="43" t="s">
        <v>144</v>
      </c>
      <c r="F549" s="2" t="s">
        <v>413</v>
      </c>
      <c r="G549" s="1" t="s">
        <v>616</v>
      </c>
      <c r="H549" s="1" t="s">
        <v>616</v>
      </c>
      <c r="I549" s="1" t="s">
        <v>423</v>
      </c>
      <c r="J549" s="1">
        <v>14.9</v>
      </c>
      <c r="K549" s="1"/>
      <c r="L549" s="1"/>
      <c r="M549" s="1">
        <v>14.9</v>
      </c>
      <c r="N549" s="34"/>
      <c r="O549" s="34"/>
      <c r="P549" s="26"/>
      <c r="Q549" s="35"/>
    </row>
    <row r="550" spans="1:17" ht="15" customHeight="1" x14ac:dyDescent="0.3">
      <c r="A550" s="1" t="s">
        <v>417</v>
      </c>
      <c r="B550" s="6">
        <v>45016</v>
      </c>
      <c r="C550" s="62">
        <f t="shared" si="20"/>
        <v>2023</v>
      </c>
      <c r="D550" s="1" t="s">
        <v>130</v>
      </c>
      <c r="E550" s="43" t="s">
        <v>145</v>
      </c>
      <c r="F550" s="2" t="s">
        <v>413</v>
      </c>
      <c r="G550" s="1" t="s">
        <v>681</v>
      </c>
      <c r="H550" s="1" t="s">
        <v>681</v>
      </c>
      <c r="I550" s="1" t="s">
        <v>423</v>
      </c>
      <c r="J550" s="1">
        <v>14.9</v>
      </c>
      <c r="K550" s="1"/>
      <c r="L550" s="1"/>
      <c r="M550" s="1">
        <v>14.9</v>
      </c>
      <c r="N550" s="34"/>
      <c r="O550" s="34"/>
      <c r="P550" s="26"/>
      <c r="Q550" s="35"/>
    </row>
    <row r="551" spans="1:17" ht="15" customHeight="1" x14ac:dyDescent="0.3">
      <c r="A551" s="1" t="s">
        <v>417</v>
      </c>
      <c r="B551" s="6">
        <v>45016</v>
      </c>
      <c r="C551" s="62">
        <f t="shared" si="20"/>
        <v>2023</v>
      </c>
      <c r="D551" s="1" t="s">
        <v>130</v>
      </c>
      <c r="E551" s="43" t="s">
        <v>146</v>
      </c>
      <c r="F551" s="2" t="s">
        <v>413</v>
      </c>
      <c r="G551" s="1" t="s">
        <v>682</v>
      </c>
      <c r="H551" s="1" t="s">
        <v>682</v>
      </c>
      <c r="I551" s="1" t="s">
        <v>423</v>
      </c>
      <c r="J551" s="1">
        <v>14.9</v>
      </c>
      <c r="K551" s="1"/>
      <c r="L551" s="1"/>
      <c r="M551" s="1">
        <v>14.9</v>
      </c>
      <c r="N551" s="34"/>
      <c r="O551" s="34"/>
      <c r="P551" s="26"/>
      <c r="Q551" s="35"/>
    </row>
    <row r="552" spans="1:17" ht="15" customHeight="1" x14ac:dyDescent="0.3">
      <c r="A552" s="1" t="s">
        <v>417</v>
      </c>
      <c r="B552" s="6">
        <v>45016</v>
      </c>
      <c r="C552" s="62">
        <f t="shared" si="20"/>
        <v>2023</v>
      </c>
      <c r="D552" s="1" t="s">
        <v>130</v>
      </c>
      <c r="E552" s="43" t="s">
        <v>147</v>
      </c>
      <c r="F552" s="2" t="s">
        <v>413</v>
      </c>
      <c r="G552" s="1" t="s">
        <v>683</v>
      </c>
      <c r="H552" s="1" t="s">
        <v>683</v>
      </c>
      <c r="I552" s="1" t="s">
        <v>423</v>
      </c>
      <c r="J552" s="1">
        <v>14.9</v>
      </c>
      <c r="K552" s="1"/>
      <c r="L552" s="1"/>
      <c r="M552" s="1">
        <v>14.9</v>
      </c>
      <c r="N552" s="34"/>
      <c r="O552" s="34"/>
      <c r="P552" s="26"/>
      <c r="Q552" s="35"/>
    </row>
    <row r="553" spans="1:17" ht="15" customHeight="1" x14ac:dyDescent="0.3">
      <c r="A553" s="1" t="s">
        <v>417</v>
      </c>
      <c r="B553" s="6">
        <v>45016</v>
      </c>
      <c r="C553" s="62">
        <f t="shared" si="20"/>
        <v>2023</v>
      </c>
      <c r="D553" s="1" t="s">
        <v>130</v>
      </c>
      <c r="E553" s="43" t="s">
        <v>148</v>
      </c>
      <c r="F553" s="2" t="s">
        <v>413</v>
      </c>
      <c r="G553" s="1" t="s">
        <v>684</v>
      </c>
      <c r="H553" s="1" t="s">
        <v>684</v>
      </c>
      <c r="I553" s="1" t="s">
        <v>423</v>
      </c>
      <c r="J553" s="1">
        <v>14.9</v>
      </c>
      <c r="K553" s="1"/>
      <c r="L553" s="1"/>
      <c r="M553" s="1">
        <v>14.9</v>
      </c>
      <c r="N553" s="34"/>
      <c r="O553" s="34"/>
      <c r="P553" s="26"/>
      <c r="Q553" s="35"/>
    </row>
    <row r="554" spans="1:17" ht="15" customHeight="1" x14ac:dyDescent="0.3">
      <c r="A554" s="1" t="s">
        <v>417</v>
      </c>
      <c r="B554" s="6">
        <v>45016</v>
      </c>
      <c r="C554" s="62">
        <f t="shared" si="20"/>
        <v>2023</v>
      </c>
      <c r="D554" s="1" t="s">
        <v>130</v>
      </c>
      <c r="E554" s="43" t="s">
        <v>149</v>
      </c>
      <c r="F554" s="2" t="s">
        <v>413</v>
      </c>
      <c r="G554" s="1" t="s">
        <v>685</v>
      </c>
      <c r="H554" s="1" t="s">
        <v>685</v>
      </c>
      <c r="I554" s="1" t="s">
        <v>423</v>
      </c>
      <c r="J554" s="1">
        <v>14.9</v>
      </c>
      <c r="K554" s="1"/>
      <c r="L554" s="1"/>
      <c r="M554" s="1">
        <v>14.9</v>
      </c>
      <c r="N554" s="34"/>
      <c r="O554" s="34"/>
      <c r="P554" s="26"/>
      <c r="Q554" s="35"/>
    </row>
    <row r="555" spans="1:17" ht="15" customHeight="1" x14ac:dyDescent="0.3">
      <c r="A555" s="1" t="s">
        <v>417</v>
      </c>
      <c r="B555" s="6">
        <v>45016</v>
      </c>
      <c r="C555" s="62">
        <f t="shared" si="20"/>
        <v>2023</v>
      </c>
      <c r="D555" s="1" t="s">
        <v>130</v>
      </c>
      <c r="E555" s="43" t="s">
        <v>150</v>
      </c>
      <c r="F555" s="2" t="s">
        <v>413</v>
      </c>
      <c r="G555" s="1" t="s">
        <v>686</v>
      </c>
      <c r="H555" s="1" t="s">
        <v>686</v>
      </c>
      <c r="I555" s="1" t="s">
        <v>423</v>
      </c>
      <c r="J555" s="1">
        <v>14.9</v>
      </c>
      <c r="K555" s="1"/>
      <c r="L555" s="1"/>
      <c r="M555" s="1">
        <v>14.9</v>
      </c>
      <c r="N555" s="34"/>
      <c r="O555" s="34"/>
      <c r="P555" s="26"/>
      <c r="Q555" s="35"/>
    </row>
    <row r="556" spans="1:17" ht="15" customHeight="1" x14ac:dyDescent="0.3">
      <c r="A556" s="1" t="s">
        <v>417</v>
      </c>
      <c r="B556" s="6">
        <v>45016</v>
      </c>
      <c r="C556" s="62">
        <f t="shared" si="20"/>
        <v>2023</v>
      </c>
      <c r="D556" s="1" t="s">
        <v>130</v>
      </c>
      <c r="E556" s="43" t="s">
        <v>151</v>
      </c>
      <c r="F556" s="2" t="s">
        <v>413</v>
      </c>
      <c r="G556" s="1" t="s">
        <v>687</v>
      </c>
      <c r="H556" s="1" t="s">
        <v>687</v>
      </c>
      <c r="I556" s="1" t="s">
        <v>423</v>
      </c>
      <c r="J556" s="1">
        <v>14.9</v>
      </c>
      <c r="K556" s="1"/>
      <c r="L556" s="1"/>
      <c r="M556" s="1">
        <v>14.9</v>
      </c>
      <c r="N556" s="34"/>
      <c r="O556" s="34"/>
      <c r="P556" s="26"/>
      <c r="Q556" s="35"/>
    </row>
    <row r="557" spans="1:17" ht="15" customHeight="1" x14ac:dyDescent="0.3">
      <c r="A557" s="1" t="s">
        <v>417</v>
      </c>
      <c r="B557" s="6">
        <v>45016</v>
      </c>
      <c r="C557" s="62">
        <f t="shared" si="20"/>
        <v>2023</v>
      </c>
      <c r="D557" s="1" t="s">
        <v>130</v>
      </c>
      <c r="E557" s="43" t="s">
        <v>152</v>
      </c>
      <c r="F557" s="2" t="s">
        <v>413</v>
      </c>
      <c r="G557" s="1" t="s">
        <v>688</v>
      </c>
      <c r="H557" s="1" t="s">
        <v>688</v>
      </c>
      <c r="I557" s="1" t="s">
        <v>423</v>
      </c>
      <c r="J557" s="1">
        <v>14.9</v>
      </c>
      <c r="K557" s="1"/>
      <c r="L557" s="1"/>
      <c r="M557" s="1">
        <v>14.9</v>
      </c>
      <c r="N557" s="34"/>
      <c r="O557" s="34"/>
      <c r="P557" s="26"/>
      <c r="Q557" s="35"/>
    </row>
    <row r="558" spans="1:17" ht="15" customHeight="1" x14ac:dyDescent="0.3">
      <c r="A558" s="1" t="s">
        <v>417</v>
      </c>
      <c r="B558" s="6">
        <v>45016</v>
      </c>
      <c r="C558" s="62">
        <f t="shared" si="20"/>
        <v>2023</v>
      </c>
      <c r="D558" s="1" t="s">
        <v>130</v>
      </c>
      <c r="E558" s="43" t="s">
        <v>153</v>
      </c>
      <c r="F558" s="2" t="s">
        <v>413</v>
      </c>
      <c r="G558" s="1" t="s">
        <v>689</v>
      </c>
      <c r="H558" s="1" t="s">
        <v>689</v>
      </c>
      <c r="I558" s="1" t="s">
        <v>423</v>
      </c>
      <c r="J558" s="1">
        <v>14.9</v>
      </c>
      <c r="K558" s="1"/>
      <c r="L558" s="1"/>
      <c r="M558" s="1">
        <v>14.9</v>
      </c>
      <c r="N558" s="34"/>
      <c r="O558" s="34"/>
      <c r="P558" s="26"/>
      <c r="Q558" s="35"/>
    </row>
    <row r="559" spans="1:17" ht="15" customHeight="1" x14ac:dyDescent="0.3">
      <c r="A559" s="1" t="s">
        <v>417</v>
      </c>
      <c r="B559" s="6">
        <v>45016</v>
      </c>
      <c r="C559" s="62">
        <f t="shared" si="20"/>
        <v>2023</v>
      </c>
      <c r="D559" s="1" t="s">
        <v>130</v>
      </c>
      <c r="E559" s="43" t="s">
        <v>154</v>
      </c>
      <c r="F559" s="2" t="s">
        <v>413</v>
      </c>
      <c r="G559" s="1" t="s">
        <v>690</v>
      </c>
      <c r="H559" s="1" t="s">
        <v>690</v>
      </c>
      <c r="I559" s="1" t="s">
        <v>423</v>
      </c>
      <c r="J559" s="1">
        <v>14.9</v>
      </c>
      <c r="K559" s="1"/>
      <c r="L559" s="1"/>
      <c r="M559" s="1">
        <v>14.9</v>
      </c>
      <c r="N559" s="34"/>
      <c r="O559" s="34"/>
      <c r="P559" s="26"/>
      <c r="Q559" s="35"/>
    </row>
    <row r="560" spans="1:17" ht="15" customHeight="1" x14ac:dyDescent="0.3">
      <c r="A560" s="1" t="s">
        <v>417</v>
      </c>
      <c r="B560" s="6">
        <v>45016</v>
      </c>
      <c r="C560" s="62">
        <f t="shared" si="20"/>
        <v>2023</v>
      </c>
      <c r="D560" s="1" t="s">
        <v>130</v>
      </c>
      <c r="E560" s="43" t="s">
        <v>155</v>
      </c>
      <c r="F560" s="2" t="s">
        <v>413</v>
      </c>
      <c r="G560" s="1" t="s">
        <v>691</v>
      </c>
      <c r="H560" s="1" t="s">
        <v>691</v>
      </c>
      <c r="I560" s="1" t="s">
        <v>423</v>
      </c>
      <c r="J560" s="1">
        <v>14.9</v>
      </c>
      <c r="K560" s="1"/>
      <c r="L560" s="1"/>
      <c r="M560" s="1">
        <v>14.9</v>
      </c>
      <c r="N560" s="34"/>
      <c r="O560" s="34"/>
      <c r="P560" s="26"/>
      <c r="Q560" s="35"/>
    </row>
    <row r="561" spans="1:17" ht="15" customHeight="1" x14ac:dyDescent="0.3">
      <c r="A561" s="1" t="s">
        <v>417</v>
      </c>
      <c r="B561" s="6">
        <v>44926</v>
      </c>
      <c r="C561" s="62">
        <v>2022</v>
      </c>
      <c r="D561" s="1" t="s">
        <v>130</v>
      </c>
      <c r="E561" s="43" t="s">
        <v>322</v>
      </c>
      <c r="F561" s="2" t="s">
        <v>412</v>
      </c>
      <c r="G561" s="1">
        <v>31</v>
      </c>
      <c r="H561" s="1">
        <v>30</v>
      </c>
      <c r="I561" s="1" t="s">
        <v>423</v>
      </c>
      <c r="J561" s="1">
        <v>94.6</v>
      </c>
      <c r="K561" s="1">
        <v>12.8</v>
      </c>
      <c r="L561" s="1"/>
      <c r="M561" s="1">
        <v>107.39999999999999</v>
      </c>
      <c r="N561" s="34"/>
      <c r="O561" s="34"/>
      <c r="P561" s="26"/>
      <c r="Q561" s="35"/>
    </row>
    <row r="562" spans="1:17" ht="15" customHeight="1" x14ac:dyDescent="0.3">
      <c r="A562" s="1" t="s">
        <v>417</v>
      </c>
      <c r="B562" s="6">
        <v>44926</v>
      </c>
      <c r="C562" s="62">
        <v>2022</v>
      </c>
      <c r="D562" s="1" t="s">
        <v>130</v>
      </c>
      <c r="E562" s="43" t="s">
        <v>131</v>
      </c>
      <c r="F562" s="2" t="s">
        <v>412</v>
      </c>
      <c r="G562" s="1">
        <v>60</v>
      </c>
      <c r="H562" s="1">
        <v>58</v>
      </c>
      <c r="I562" s="1" t="s">
        <v>423</v>
      </c>
      <c r="J562" s="1">
        <v>94.6</v>
      </c>
      <c r="K562" s="1">
        <v>12.8</v>
      </c>
      <c r="L562" s="1"/>
      <c r="M562" s="1">
        <v>107.39999999999999</v>
      </c>
      <c r="N562" s="34"/>
      <c r="O562" s="34"/>
      <c r="P562" s="26"/>
      <c r="Q562" s="35"/>
    </row>
    <row r="563" spans="1:17" ht="15" customHeight="1" x14ac:dyDescent="0.3">
      <c r="A563" s="1" t="s">
        <v>417</v>
      </c>
      <c r="B563" s="6">
        <v>44804</v>
      </c>
      <c r="C563" s="62">
        <f t="shared" ref="C563:C594" si="21">YEAR(B563)</f>
        <v>2022</v>
      </c>
      <c r="D563" s="1" t="s">
        <v>156</v>
      </c>
      <c r="E563" s="43" t="s">
        <v>3503</v>
      </c>
      <c r="F563" s="2" t="s">
        <v>412</v>
      </c>
      <c r="G563" s="1">
        <v>1</v>
      </c>
      <c r="H563" s="1">
        <v>1</v>
      </c>
      <c r="I563" s="1" t="s">
        <v>423</v>
      </c>
      <c r="J563" s="1">
        <v>34</v>
      </c>
      <c r="K563" s="1">
        <v>3.3</v>
      </c>
      <c r="L563" s="1"/>
      <c r="M563" s="1">
        <v>37.299999999999997</v>
      </c>
      <c r="N563" s="34"/>
      <c r="O563" s="34"/>
      <c r="P563" s="26"/>
      <c r="Q563" s="35"/>
    </row>
    <row r="564" spans="1:17" ht="15" customHeight="1" x14ac:dyDescent="0.3">
      <c r="A564" s="1" t="s">
        <v>417</v>
      </c>
      <c r="B564" s="6">
        <v>44804</v>
      </c>
      <c r="C564" s="62">
        <f t="shared" si="21"/>
        <v>2022</v>
      </c>
      <c r="D564" s="1" t="s">
        <v>156</v>
      </c>
      <c r="E564" s="43" t="s">
        <v>3504</v>
      </c>
      <c r="F564" s="2" t="s">
        <v>412</v>
      </c>
      <c r="G564" s="1">
        <v>2</v>
      </c>
      <c r="H564" s="1">
        <v>2</v>
      </c>
      <c r="I564" s="1" t="s">
        <v>423</v>
      </c>
      <c r="J564" s="1">
        <v>41.7</v>
      </c>
      <c r="K564" s="1">
        <v>3.3</v>
      </c>
      <c r="L564" s="1"/>
      <c r="M564" s="1">
        <v>45</v>
      </c>
      <c r="N564" s="34"/>
      <c r="O564" s="34"/>
      <c r="P564" s="26"/>
      <c r="Q564" s="35"/>
    </row>
    <row r="565" spans="1:17" ht="15" customHeight="1" x14ac:dyDescent="0.3">
      <c r="A565" s="1" t="s">
        <v>417</v>
      </c>
      <c r="B565" s="6">
        <v>44804</v>
      </c>
      <c r="C565" s="62">
        <f t="shared" si="21"/>
        <v>2022</v>
      </c>
      <c r="D565" s="1" t="s">
        <v>156</v>
      </c>
      <c r="E565" s="43" t="s">
        <v>3505</v>
      </c>
      <c r="F565" s="2" t="s">
        <v>412</v>
      </c>
      <c r="G565" s="1">
        <v>3</v>
      </c>
      <c r="H565" s="1">
        <v>3</v>
      </c>
      <c r="I565" s="1" t="s">
        <v>423</v>
      </c>
      <c r="J565" s="1">
        <v>51.4</v>
      </c>
      <c r="K565" s="1">
        <v>3.3</v>
      </c>
      <c r="L565" s="1"/>
      <c r="M565" s="1">
        <v>54.699999999999996</v>
      </c>
      <c r="N565" s="34"/>
      <c r="O565" s="34"/>
      <c r="P565" s="26"/>
      <c r="Q565" s="35"/>
    </row>
    <row r="566" spans="1:17" ht="15" customHeight="1" x14ac:dyDescent="0.3">
      <c r="A566" s="1" t="s">
        <v>417</v>
      </c>
      <c r="B566" s="6">
        <v>44804</v>
      </c>
      <c r="C566" s="62">
        <f t="shared" si="21"/>
        <v>2022</v>
      </c>
      <c r="D566" s="1" t="s">
        <v>156</v>
      </c>
      <c r="E566" s="43" t="s">
        <v>3506</v>
      </c>
      <c r="F566" s="2" t="s">
        <v>412</v>
      </c>
      <c r="G566" s="1">
        <v>4</v>
      </c>
      <c r="H566" s="1">
        <v>4</v>
      </c>
      <c r="I566" s="1" t="s">
        <v>423</v>
      </c>
      <c r="J566" s="1">
        <v>33.299999999999997</v>
      </c>
      <c r="K566" s="1">
        <v>3.3</v>
      </c>
      <c r="L566" s="1"/>
      <c r="M566" s="1">
        <v>36.599999999999994</v>
      </c>
      <c r="N566" s="34"/>
      <c r="O566" s="34"/>
      <c r="P566" s="26"/>
      <c r="Q566" s="35"/>
    </row>
    <row r="567" spans="1:17" ht="15" customHeight="1" x14ac:dyDescent="0.3">
      <c r="A567" s="1" t="s">
        <v>417</v>
      </c>
      <c r="B567" s="6">
        <v>44804</v>
      </c>
      <c r="C567" s="62">
        <f t="shared" si="21"/>
        <v>2022</v>
      </c>
      <c r="D567" s="1" t="s">
        <v>156</v>
      </c>
      <c r="E567" s="43" t="s">
        <v>3507</v>
      </c>
      <c r="F567" s="2" t="s">
        <v>412</v>
      </c>
      <c r="G567" s="1">
        <v>5</v>
      </c>
      <c r="H567" s="1">
        <v>5</v>
      </c>
      <c r="I567" s="1" t="s">
        <v>423</v>
      </c>
      <c r="J567" s="1">
        <v>40.9</v>
      </c>
      <c r="K567" s="1">
        <v>6.4</v>
      </c>
      <c r="L567" s="1"/>
      <c r="M567" s="1">
        <v>47.3</v>
      </c>
      <c r="N567" s="34"/>
      <c r="O567" s="34"/>
      <c r="P567" s="26"/>
      <c r="Q567" s="35"/>
    </row>
    <row r="568" spans="1:17" ht="15" customHeight="1" x14ac:dyDescent="0.3">
      <c r="A568" s="1" t="s">
        <v>417</v>
      </c>
      <c r="B568" s="6">
        <v>44804</v>
      </c>
      <c r="C568" s="62">
        <f t="shared" si="21"/>
        <v>2022</v>
      </c>
      <c r="D568" s="1" t="s">
        <v>156</v>
      </c>
      <c r="E568" s="43" t="s">
        <v>3508</v>
      </c>
      <c r="F568" s="2" t="s">
        <v>412</v>
      </c>
      <c r="G568" s="1">
        <v>6</v>
      </c>
      <c r="H568" s="1">
        <v>6</v>
      </c>
      <c r="I568" s="1" t="s">
        <v>423</v>
      </c>
      <c r="J568" s="1">
        <v>55.7</v>
      </c>
      <c r="K568" s="1">
        <v>6.4</v>
      </c>
      <c r="L568" s="1"/>
      <c r="M568" s="1">
        <v>62.1</v>
      </c>
      <c r="N568" s="34"/>
      <c r="O568" s="34"/>
      <c r="P568" s="26"/>
      <c r="Q568" s="35"/>
    </row>
    <row r="569" spans="1:17" ht="15" customHeight="1" x14ac:dyDescent="0.3">
      <c r="A569" s="1" t="s">
        <v>417</v>
      </c>
      <c r="B569" s="6">
        <v>44804</v>
      </c>
      <c r="C569" s="62">
        <f t="shared" si="21"/>
        <v>2022</v>
      </c>
      <c r="D569" s="1" t="s">
        <v>156</v>
      </c>
      <c r="E569" s="43" t="s">
        <v>3509</v>
      </c>
      <c r="F569" s="2" t="s">
        <v>412</v>
      </c>
      <c r="G569" s="1">
        <v>7</v>
      </c>
      <c r="H569" s="1">
        <v>7</v>
      </c>
      <c r="I569" s="1" t="s">
        <v>423</v>
      </c>
      <c r="J569" s="1">
        <v>55.4</v>
      </c>
      <c r="K569" s="1">
        <v>6.4</v>
      </c>
      <c r="L569" s="1"/>
      <c r="M569" s="1">
        <v>61.8</v>
      </c>
      <c r="N569" s="34"/>
      <c r="O569" s="34"/>
      <c r="P569" s="26"/>
      <c r="Q569" s="35"/>
    </row>
    <row r="570" spans="1:17" ht="15" customHeight="1" x14ac:dyDescent="0.3">
      <c r="A570" s="1" t="s">
        <v>417</v>
      </c>
      <c r="B570" s="6">
        <v>44804</v>
      </c>
      <c r="C570" s="62">
        <f t="shared" si="21"/>
        <v>2022</v>
      </c>
      <c r="D570" s="1" t="s">
        <v>156</v>
      </c>
      <c r="E570" s="43" t="s">
        <v>3510</v>
      </c>
      <c r="F570" s="2" t="s">
        <v>412</v>
      </c>
      <c r="G570" s="1">
        <v>8</v>
      </c>
      <c r="H570" s="1">
        <v>8</v>
      </c>
      <c r="I570" s="1" t="s">
        <v>423</v>
      </c>
      <c r="J570" s="1">
        <v>41.3</v>
      </c>
      <c r="K570" s="1">
        <v>6.4</v>
      </c>
      <c r="L570" s="1"/>
      <c r="M570" s="1">
        <v>47.699999999999996</v>
      </c>
      <c r="N570" s="34"/>
      <c r="O570" s="34"/>
      <c r="P570" s="26"/>
      <c r="Q570" s="35"/>
    </row>
    <row r="571" spans="1:17" ht="15" customHeight="1" x14ac:dyDescent="0.3">
      <c r="A571" s="1" t="s">
        <v>417</v>
      </c>
      <c r="B571" s="6">
        <v>44804</v>
      </c>
      <c r="C571" s="62">
        <f t="shared" si="21"/>
        <v>2022</v>
      </c>
      <c r="D571" s="1" t="s">
        <v>156</v>
      </c>
      <c r="E571" s="43" t="s">
        <v>3511</v>
      </c>
      <c r="F571" s="2" t="s">
        <v>412</v>
      </c>
      <c r="G571" s="1">
        <v>9</v>
      </c>
      <c r="H571" s="1">
        <v>9</v>
      </c>
      <c r="I571" s="1" t="s">
        <v>423</v>
      </c>
      <c r="J571" s="1">
        <v>40.700000000000003</v>
      </c>
      <c r="K571" s="1">
        <v>6.4</v>
      </c>
      <c r="L571" s="1"/>
      <c r="M571" s="1">
        <v>47.1</v>
      </c>
      <c r="N571" s="34"/>
      <c r="O571" s="34"/>
      <c r="P571" s="26"/>
      <c r="Q571" s="35"/>
    </row>
    <row r="572" spans="1:17" ht="15" customHeight="1" x14ac:dyDescent="0.3">
      <c r="A572" s="1" t="s">
        <v>417</v>
      </c>
      <c r="B572" s="6">
        <v>44804</v>
      </c>
      <c r="C572" s="62">
        <f t="shared" si="21"/>
        <v>2022</v>
      </c>
      <c r="D572" s="1" t="s">
        <v>156</v>
      </c>
      <c r="E572" s="43" t="s">
        <v>3512</v>
      </c>
      <c r="F572" s="2" t="s">
        <v>412</v>
      </c>
      <c r="G572" s="1">
        <v>10</v>
      </c>
      <c r="H572" s="1">
        <v>10</v>
      </c>
      <c r="I572" s="1" t="s">
        <v>423</v>
      </c>
      <c r="J572" s="1">
        <v>55.6</v>
      </c>
      <c r="K572" s="1">
        <v>6.4</v>
      </c>
      <c r="L572" s="1"/>
      <c r="M572" s="1">
        <v>62</v>
      </c>
      <c r="N572" s="34"/>
      <c r="O572" s="34"/>
      <c r="P572" s="26"/>
      <c r="Q572" s="35"/>
    </row>
    <row r="573" spans="1:17" ht="15" customHeight="1" x14ac:dyDescent="0.3">
      <c r="A573" s="1" t="s">
        <v>417</v>
      </c>
      <c r="B573" s="6">
        <v>44804</v>
      </c>
      <c r="C573" s="62">
        <f t="shared" si="21"/>
        <v>2022</v>
      </c>
      <c r="D573" s="1" t="s">
        <v>156</v>
      </c>
      <c r="E573" s="43" t="s">
        <v>3513</v>
      </c>
      <c r="F573" s="2" t="s">
        <v>412</v>
      </c>
      <c r="G573" s="1">
        <v>11</v>
      </c>
      <c r="H573" s="1">
        <v>11</v>
      </c>
      <c r="I573" s="1" t="s">
        <v>423</v>
      </c>
      <c r="J573" s="1">
        <v>55.3</v>
      </c>
      <c r="K573" s="1">
        <v>6.4</v>
      </c>
      <c r="L573" s="1"/>
      <c r="M573" s="1">
        <v>61.699999999999996</v>
      </c>
      <c r="N573" s="34"/>
      <c r="O573" s="34"/>
      <c r="P573" s="26"/>
      <c r="Q573" s="35"/>
    </row>
    <row r="574" spans="1:17" ht="15" customHeight="1" x14ac:dyDescent="0.3">
      <c r="A574" s="1" t="s">
        <v>417</v>
      </c>
      <c r="B574" s="6">
        <v>44804</v>
      </c>
      <c r="C574" s="62">
        <f t="shared" si="21"/>
        <v>2022</v>
      </c>
      <c r="D574" s="1" t="s">
        <v>156</v>
      </c>
      <c r="E574" s="43" t="s">
        <v>3514</v>
      </c>
      <c r="F574" s="2" t="s">
        <v>412</v>
      </c>
      <c r="G574" s="1">
        <v>12</v>
      </c>
      <c r="H574" s="1">
        <v>12</v>
      </c>
      <c r="I574" s="1" t="s">
        <v>423</v>
      </c>
      <c r="J574" s="1">
        <v>41.2</v>
      </c>
      <c r="K574" s="1">
        <v>6.4</v>
      </c>
      <c r="L574" s="1"/>
      <c r="M574" s="1">
        <v>47.6</v>
      </c>
      <c r="N574" s="34"/>
      <c r="O574" s="34"/>
      <c r="P574" s="26"/>
      <c r="Q574" s="35"/>
    </row>
    <row r="575" spans="1:17" ht="15" customHeight="1" x14ac:dyDescent="0.3">
      <c r="A575" s="1" t="s">
        <v>417</v>
      </c>
      <c r="B575" s="6">
        <v>44804</v>
      </c>
      <c r="C575" s="62">
        <f t="shared" si="21"/>
        <v>2022</v>
      </c>
      <c r="D575" s="1" t="s">
        <v>156</v>
      </c>
      <c r="E575" s="43" t="s">
        <v>3515</v>
      </c>
      <c r="F575" s="2" t="s">
        <v>412</v>
      </c>
      <c r="G575" s="1">
        <v>13</v>
      </c>
      <c r="H575" s="1">
        <v>13</v>
      </c>
      <c r="I575" s="1" t="s">
        <v>423</v>
      </c>
      <c r="J575" s="1">
        <v>40.6</v>
      </c>
      <c r="K575" s="1">
        <v>6.4</v>
      </c>
      <c r="L575" s="1"/>
      <c r="M575" s="1">
        <v>47</v>
      </c>
      <c r="N575" s="34"/>
      <c r="O575" s="34"/>
      <c r="P575" s="26"/>
      <c r="Q575" s="35"/>
    </row>
    <row r="576" spans="1:17" ht="15" customHeight="1" x14ac:dyDescent="0.3">
      <c r="A576" s="1" t="s">
        <v>417</v>
      </c>
      <c r="B576" s="6">
        <v>44804</v>
      </c>
      <c r="C576" s="62">
        <f t="shared" si="21"/>
        <v>2022</v>
      </c>
      <c r="D576" s="1" t="s">
        <v>156</v>
      </c>
      <c r="E576" s="43" t="s">
        <v>3516</v>
      </c>
      <c r="F576" s="2" t="s">
        <v>412</v>
      </c>
      <c r="G576" s="1">
        <v>14</v>
      </c>
      <c r="H576" s="1">
        <v>14</v>
      </c>
      <c r="I576" s="1" t="s">
        <v>423</v>
      </c>
      <c r="J576" s="1">
        <v>55.4</v>
      </c>
      <c r="K576" s="1">
        <v>6.4</v>
      </c>
      <c r="L576" s="1"/>
      <c r="M576" s="1">
        <v>61.8</v>
      </c>
      <c r="N576" s="34"/>
      <c r="O576" s="34"/>
      <c r="P576" s="26"/>
      <c r="Q576" s="35"/>
    </row>
    <row r="577" spans="1:17" ht="15" customHeight="1" x14ac:dyDescent="0.3">
      <c r="A577" s="1" t="s">
        <v>417</v>
      </c>
      <c r="B577" s="6">
        <v>44804</v>
      </c>
      <c r="C577" s="62">
        <f t="shared" si="21"/>
        <v>2022</v>
      </c>
      <c r="D577" s="1" t="s">
        <v>156</v>
      </c>
      <c r="E577" s="43" t="s">
        <v>3517</v>
      </c>
      <c r="F577" s="2" t="s">
        <v>412</v>
      </c>
      <c r="G577" s="1">
        <v>15</v>
      </c>
      <c r="H577" s="1">
        <v>15</v>
      </c>
      <c r="I577" s="1" t="s">
        <v>423</v>
      </c>
      <c r="J577" s="1">
        <v>55.2</v>
      </c>
      <c r="K577" s="1">
        <v>6.4</v>
      </c>
      <c r="L577" s="1"/>
      <c r="M577" s="1">
        <v>61.6</v>
      </c>
      <c r="N577" s="34"/>
      <c r="O577" s="34"/>
      <c r="P577" s="26"/>
      <c r="Q577" s="35"/>
    </row>
    <row r="578" spans="1:17" ht="15" customHeight="1" x14ac:dyDescent="0.3">
      <c r="A578" s="1" t="s">
        <v>417</v>
      </c>
      <c r="B578" s="6">
        <v>44804</v>
      </c>
      <c r="C578" s="62">
        <f t="shared" si="21"/>
        <v>2022</v>
      </c>
      <c r="D578" s="1" t="s">
        <v>156</v>
      </c>
      <c r="E578" s="43" t="s">
        <v>3518</v>
      </c>
      <c r="F578" s="2" t="s">
        <v>412</v>
      </c>
      <c r="G578" s="1">
        <v>16</v>
      </c>
      <c r="H578" s="1">
        <v>16</v>
      </c>
      <c r="I578" s="1" t="s">
        <v>423</v>
      </c>
      <c r="J578" s="1">
        <v>41.1</v>
      </c>
      <c r="K578" s="1">
        <v>6.4</v>
      </c>
      <c r="L578" s="1"/>
      <c r="M578" s="1">
        <v>47.5</v>
      </c>
      <c r="N578" s="34"/>
      <c r="O578" s="34"/>
      <c r="P578" s="26"/>
      <c r="Q578" s="35"/>
    </row>
    <row r="579" spans="1:17" ht="15" customHeight="1" x14ac:dyDescent="0.3">
      <c r="A579" s="1" t="s">
        <v>417</v>
      </c>
      <c r="B579" s="6">
        <v>44804</v>
      </c>
      <c r="C579" s="62">
        <f t="shared" si="21"/>
        <v>2022</v>
      </c>
      <c r="D579" s="1" t="s">
        <v>156</v>
      </c>
      <c r="E579" s="43" t="s">
        <v>3519</v>
      </c>
      <c r="F579" s="2" t="s">
        <v>412</v>
      </c>
      <c r="G579" s="1">
        <v>17</v>
      </c>
      <c r="H579" s="1">
        <v>17</v>
      </c>
      <c r="I579" s="1" t="s">
        <v>423</v>
      </c>
      <c r="J579" s="1">
        <v>40.6</v>
      </c>
      <c r="K579" s="1">
        <v>6.4</v>
      </c>
      <c r="L579" s="1"/>
      <c r="M579" s="1">
        <v>47</v>
      </c>
      <c r="N579" s="34"/>
      <c r="O579" s="34"/>
      <c r="P579" s="26"/>
      <c r="Q579" s="35"/>
    </row>
    <row r="580" spans="1:17" ht="15" customHeight="1" x14ac:dyDescent="0.3">
      <c r="A580" s="1" t="s">
        <v>417</v>
      </c>
      <c r="B580" s="6">
        <v>44804</v>
      </c>
      <c r="C580" s="62">
        <f t="shared" si="21"/>
        <v>2022</v>
      </c>
      <c r="D580" s="1" t="s">
        <v>156</v>
      </c>
      <c r="E580" s="43" t="s">
        <v>3520</v>
      </c>
      <c r="F580" s="2" t="s">
        <v>412</v>
      </c>
      <c r="G580" s="1">
        <v>18</v>
      </c>
      <c r="H580" s="1">
        <v>18</v>
      </c>
      <c r="I580" s="1" t="s">
        <v>423</v>
      </c>
      <c r="J580" s="1">
        <v>55.4</v>
      </c>
      <c r="K580" s="1">
        <v>6.4</v>
      </c>
      <c r="L580" s="1"/>
      <c r="M580" s="1">
        <v>61.8</v>
      </c>
      <c r="N580" s="34"/>
      <c r="O580" s="34"/>
      <c r="P580" s="26"/>
      <c r="Q580" s="35"/>
    </row>
    <row r="581" spans="1:17" ht="15" customHeight="1" x14ac:dyDescent="0.3">
      <c r="A581" s="1" t="s">
        <v>417</v>
      </c>
      <c r="B581" s="6">
        <v>44804</v>
      </c>
      <c r="C581" s="62">
        <f t="shared" si="21"/>
        <v>2022</v>
      </c>
      <c r="D581" s="1" t="s">
        <v>156</v>
      </c>
      <c r="E581" s="43" t="s">
        <v>3521</v>
      </c>
      <c r="F581" s="2" t="s">
        <v>412</v>
      </c>
      <c r="G581" s="1">
        <v>19</v>
      </c>
      <c r="H581" s="1">
        <v>19</v>
      </c>
      <c r="I581" s="1" t="s">
        <v>423</v>
      </c>
      <c r="J581" s="1">
        <v>55.2</v>
      </c>
      <c r="K581" s="1">
        <v>6.4</v>
      </c>
      <c r="L581" s="1"/>
      <c r="M581" s="1">
        <v>61.6</v>
      </c>
      <c r="N581" s="34"/>
      <c r="O581" s="34"/>
      <c r="P581" s="26"/>
      <c r="Q581" s="35"/>
    </row>
    <row r="582" spans="1:17" ht="15" customHeight="1" x14ac:dyDescent="0.3">
      <c r="A582" s="1" t="s">
        <v>417</v>
      </c>
      <c r="B582" s="6">
        <v>44804</v>
      </c>
      <c r="C582" s="62">
        <f t="shared" si="21"/>
        <v>2022</v>
      </c>
      <c r="D582" s="1" t="s">
        <v>156</v>
      </c>
      <c r="E582" s="43" t="s">
        <v>3522</v>
      </c>
      <c r="F582" s="2" t="s">
        <v>412</v>
      </c>
      <c r="G582" s="1">
        <v>20</v>
      </c>
      <c r="H582" s="1">
        <v>20</v>
      </c>
      <c r="I582" s="1" t="s">
        <v>423</v>
      </c>
      <c r="J582" s="1">
        <v>41.1</v>
      </c>
      <c r="K582" s="1">
        <v>6.4</v>
      </c>
      <c r="L582" s="1"/>
      <c r="M582" s="1">
        <v>47.5</v>
      </c>
      <c r="N582" s="34"/>
      <c r="O582" s="34"/>
      <c r="P582" s="26"/>
      <c r="Q582" s="35"/>
    </row>
    <row r="583" spans="1:17" ht="15" customHeight="1" x14ac:dyDescent="0.3">
      <c r="A583" s="1" t="s">
        <v>417</v>
      </c>
      <c r="B583" s="6">
        <v>44804</v>
      </c>
      <c r="C583" s="62">
        <f t="shared" si="21"/>
        <v>2022</v>
      </c>
      <c r="D583" s="1" t="s">
        <v>156</v>
      </c>
      <c r="E583" s="43" t="s">
        <v>3523</v>
      </c>
      <c r="F583" s="2" t="s">
        <v>412</v>
      </c>
      <c r="G583" s="1">
        <v>21</v>
      </c>
      <c r="H583" s="1">
        <v>21</v>
      </c>
      <c r="I583" s="1" t="s">
        <v>423</v>
      </c>
      <c r="J583" s="1">
        <v>40.6</v>
      </c>
      <c r="K583" s="1">
        <v>6.4</v>
      </c>
      <c r="L583" s="1"/>
      <c r="M583" s="1">
        <v>47</v>
      </c>
      <c r="N583" s="34"/>
      <c r="O583" s="34"/>
      <c r="P583" s="26"/>
      <c r="Q583" s="35"/>
    </row>
    <row r="584" spans="1:17" ht="15" customHeight="1" x14ac:dyDescent="0.3">
      <c r="A584" s="1" t="s">
        <v>417</v>
      </c>
      <c r="B584" s="6">
        <v>44804</v>
      </c>
      <c r="C584" s="62">
        <f t="shared" si="21"/>
        <v>2022</v>
      </c>
      <c r="D584" s="1" t="s">
        <v>156</v>
      </c>
      <c r="E584" s="43" t="s">
        <v>3524</v>
      </c>
      <c r="F584" s="2" t="s">
        <v>412</v>
      </c>
      <c r="G584" s="1">
        <v>22</v>
      </c>
      <c r="H584" s="1">
        <v>22</v>
      </c>
      <c r="I584" s="1" t="s">
        <v>423</v>
      </c>
      <c r="J584" s="1">
        <v>74</v>
      </c>
      <c r="K584" s="1">
        <v>6.4</v>
      </c>
      <c r="L584" s="1"/>
      <c r="M584" s="1">
        <v>80.400000000000006</v>
      </c>
      <c r="N584" s="34"/>
      <c r="O584" s="34"/>
      <c r="P584" s="26"/>
      <c r="Q584" s="35"/>
    </row>
    <row r="585" spans="1:17" ht="15" customHeight="1" x14ac:dyDescent="0.3">
      <c r="A585" s="1" t="s">
        <v>417</v>
      </c>
      <c r="B585" s="6">
        <v>44804</v>
      </c>
      <c r="C585" s="62">
        <f t="shared" si="21"/>
        <v>2022</v>
      </c>
      <c r="D585" s="1" t="s">
        <v>156</v>
      </c>
      <c r="E585" s="43" t="s">
        <v>3525</v>
      </c>
      <c r="F585" s="2" t="s">
        <v>412</v>
      </c>
      <c r="G585" s="1">
        <v>23</v>
      </c>
      <c r="H585" s="1">
        <v>23</v>
      </c>
      <c r="I585" s="1" t="s">
        <v>423</v>
      </c>
      <c r="J585" s="1">
        <v>78.900000000000006</v>
      </c>
      <c r="K585" s="1">
        <v>12.8</v>
      </c>
      <c r="L585" s="1"/>
      <c r="M585" s="1">
        <v>91.7</v>
      </c>
      <c r="N585" s="34"/>
      <c r="O585" s="34"/>
      <c r="P585" s="26"/>
      <c r="Q585" s="35"/>
    </row>
    <row r="586" spans="1:17" ht="15" customHeight="1" x14ac:dyDescent="0.3">
      <c r="A586" s="1" t="s">
        <v>417</v>
      </c>
      <c r="B586" s="6">
        <v>44804</v>
      </c>
      <c r="C586" s="62">
        <f t="shared" si="21"/>
        <v>2022</v>
      </c>
      <c r="D586" s="1" t="s">
        <v>156</v>
      </c>
      <c r="E586" s="43" t="s">
        <v>3526</v>
      </c>
      <c r="F586" s="2" t="s">
        <v>412</v>
      </c>
      <c r="G586" s="1">
        <v>25</v>
      </c>
      <c r="H586" s="1">
        <v>24</v>
      </c>
      <c r="I586" s="1" t="s">
        <v>423</v>
      </c>
      <c r="J586" s="1">
        <v>40.6</v>
      </c>
      <c r="K586" s="1">
        <v>6.4</v>
      </c>
      <c r="L586" s="1"/>
      <c r="M586" s="1">
        <v>47</v>
      </c>
      <c r="N586" s="34"/>
      <c r="O586" s="34"/>
      <c r="P586" s="26"/>
      <c r="Q586" s="35"/>
    </row>
    <row r="587" spans="1:17" ht="15" customHeight="1" x14ac:dyDescent="0.3">
      <c r="A587" s="1" t="s">
        <v>417</v>
      </c>
      <c r="B587" s="6">
        <v>44804</v>
      </c>
      <c r="C587" s="62">
        <f t="shared" si="21"/>
        <v>2022</v>
      </c>
      <c r="D587" s="1" t="s">
        <v>156</v>
      </c>
      <c r="E587" s="43" t="s">
        <v>3527</v>
      </c>
      <c r="F587" s="2" t="s">
        <v>412</v>
      </c>
      <c r="G587" s="1">
        <v>26</v>
      </c>
      <c r="H587" s="1">
        <v>25</v>
      </c>
      <c r="I587" s="1" t="s">
        <v>423</v>
      </c>
      <c r="J587" s="1">
        <v>55.4</v>
      </c>
      <c r="K587" s="1">
        <v>6.4</v>
      </c>
      <c r="L587" s="1"/>
      <c r="M587" s="1">
        <v>61.8</v>
      </c>
      <c r="N587" s="34"/>
      <c r="O587" s="34"/>
      <c r="P587" s="26"/>
      <c r="Q587" s="35"/>
    </row>
    <row r="588" spans="1:17" ht="15" customHeight="1" x14ac:dyDescent="0.3">
      <c r="A588" s="1" t="s">
        <v>417</v>
      </c>
      <c r="B588" s="6">
        <v>44804</v>
      </c>
      <c r="C588" s="62">
        <f t="shared" si="21"/>
        <v>2022</v>
      </c>
      <c r="D588" s="1" t="s">
        <v>156</v>
      </c>
      <c r="E588" s="43" t="s">
        <v>3528</v>
      </c>
      <c r="F588" s="2" t="s">
        <v>412</v>
      </c>
      <c r="G588" s="1">
        <v>27</v>
      </c>
      <c r="H588" s="1">
        <v>26</v>
      </c>
      <c r="I588" s="1" t="s">
        <v>423</v>
      </c>
      <c r="J588" s="1">
        <v>55.2</v>
      </c>
      <c r="K588" s="1">
        <v>6.4</v>
      </c>
      <c r="L588" s="1"/>
      <c r="M588" s="1">
        <v>61.6</v>
      </c>
      <c r="N588" s="34"/>
      <c r="O588" s="34"/>
      <c r="P588" s="26"/>
      <c r="Q588" s="35"/>
    </row>
    <row r="589" spans="1:17" ht="15" customHeight="1" x14ac:dyDescent="0.3">
      <c r="A589" s="1" t="s">
        <v>417</v>
      </c>
      <c r="B589" s="6">
        <v>44804</v>
      </c>
      <c r="C589" s="62">
        <f t="shared" si="21"/>
        <v>2022</v>
      </c>
      <c r="D589" s="1" t="s">
        <v>156</v>
      </c>
      <c r="E589" s="43" t="s">
        <v>3529</v>
      </c>
      <c r="F589" s="2" t="s">
        <v>412</v>
      </c>
      <c r="G589" s="1">
        <v>28</v>
      </c>
      <c r="H589" s="1">
        <v>27</v>
      </c>
      <c r="I589" s="1" t="s">
        <v>423</v>
      </c>
      <c r="J589" s="1">
        <v>41.1</v>
      </c>
      <c r="K589" s="1">
        <v>6.4</v>
      </c>
      <c r="L589" s="1"/>
      <c r="M589" s="1">
        <v>47.5</v>
      </c>
      <c r="N589" s="34"/>
      <c r="O589" s="34"/>
      <c r="P589" s="26"/>
      <c r="Q589" s="35"/>
    </row>
    <row r="590" spans="1:17" ht="15" customHeight="1" x14ac:dyDescent="0.3">
      <c r="A590" s="1" t="s">
        <v>417</v>
      </c>
      <c r="B590" s="6">
        <v>44804</v>
      </c>
      <c r="C590" s="62">
        <f t="shared" si="21"/>
        <v>2022</v>
      </c>
      <c r="D590" s="1" t="s">
        <v>156</v>
      </c>
      <c r="E590" s="43" t="s">
        <v>3530</v>
      </c>
      <c r="F590" s="2" t="s">
        <v>412</v>
      </c>
      <c r="G590" s="1">
        <v>29</v>
      </c>
      <c r="H590" s="1">
        <v>28</v>
      </c>
      <c r="I590" s="1" t="s">
        <v>423</v>
      </c>
      <c r="J590" s="1">
        <v>39</v>
      </c>
      <c r="K590" s="1">
        <v>6.4</v>
      </c>
      <c r="L590" s="1"/>
      <c r="M590" s="1">
        <v>45.4</v>
      </c>
      <c r="N590" s="34"/>
      <c r="O590" s="34"/>
      <c r="P590" s="26"/>
      <c r="Q590" s="35"/>
    </row>
    <row r="591" spans="1:17" ht="15" customHeight="1" x14ac:dyDescent="0.3">
      <c r="A591" s="1" t="s">
        <v>417</v>
      </c>
      <c r="B591" s="6">
        <v>44804</v>
      </c>
      <c r="C591" s="62">
        <f t="shared" si="21"/>
        <v>2022</v>
      </c>
      <c r="D591" s="1" t="s">
        <v>156</v>
      </c>
      <c r="E591" s="43" t="s">
        <v>3531</v>
      </c>
      <c r="F591" s="2" t="s">
        <v>412</v>
      </c>
      <c r="G591" s="1">
        <v>32</v>
      </c>
      <c r="H591" s="1">
        <v>32</v>
      </c>
      <c r="I591" s="1" t="s">
        <v>423</v>
      </c>
      <c r="J591" s="1">
        <v>33.299999999999997</v>
      </c>
      <c r="K591" s="1">
        <v>3.3</v>
      </c>
      <c r="L591" s="1"/>
      <c r="M591" s="1">
        <v>36.599999999999994</v>
      </c>
      <c r="N591" s="34"/>
      <c r="O591" s="34"/>
      <c r="P591" s="26"/>
      <c r="Q591" s="35"/>
    </row>
    <row r="592" spans="1:17" ht="15" customHeight="1" x14ac:dyDescent="0.3">
      <c r="A592" s="1" t="s">
        <v>417</v>
      </c>
      <c r="B592" s="6">
        <v>44804</v>
      </c>
      <c r="C592" s="62">
        <f t="shared" si="21"/>
        <v>2022</v>
      </c>
      <c r="D592" s="1" t="s">
        <v>156</v>
      </c>
      <c r="E592" s="43" t="s">
        <v>3532</v>
      </c>
      <c r="F592" s="2" t="s">
        <v>412</v>
      </c>
      <c r="G592" s="1">
        <v>33</v>
      </c>
      <c r="H592" s="1">
        <v>33</v>
      </c>
      <c r="I592" s="1" t="s">
        <v>423</v>
      </c>
      <c r="J592" s="1">
        <v>51.4</v>
      </c>
      <c r="K592" s="1">
        <v>3.3</v>
      </c>
      <c r="L592" s="1"/>
      <c r="M592" s="1">
        <v>54.699999999999996</v>
      </c>
      <c r="N592" s="34"/>
      <c r="O592" s="34"/>
      <c r="P592" s="26"/>
      <c r="Q592" s="35"/>
    </row>
    <row r="593" spans="1:17" ht="15" customHeight="1" x14ac:dyDescent="0.3">
      <c r="A593" s="1" t="s">
        <v>417</v>
      </c>
      <c r="B593" s="6">
        <v>44804</v>
      </c>
      <c r="C593" s="62">
        <f t="shared" si="21"/>
        <v>2022</v>
      </c>
      <c r="D593" s="1" t="s">
        <v>156</v>
      </c>
      <c r="E593" s="43" t="s">
        <v>3533</v>
      </c>
      <c r="F593" s="2" t="s">
        <v>412</v>
      </c>
      <c r="G593" s="1">
        <v>34</v>
      </c>
      <c r="H593" s="1">
        <v>34</v>
      </c>
      <c r="I593" s="1" t="s">
        <v>423</v>
      </c>
      <c r="J593" s="1">
        <v>41.7</v>
      </c>
      <c r="K593" s="1">
        <v>3.3</v>
      </c>
      <c r="L593" s="1"/>
      <c r="M593" s="1">
        <v>45</v>
      </c>
      <c r="N593" s="34"/>
      <c r="O593" s="34"/>
      <c r="P593" s="26"/>
      <c r="Q593" s="35"/>
    </row>
    <row r="594" spans="1:17" ht="15" customHeight="1" x14ac:dyDescent="0.3">
      <c r="A594" s="1" t="s">
        <v>417</v>
      </c>
      <c r="B594" s="6">
        <v>44804</v>
      </c>
      <c r="C594" s="62">
        <f t="shared" si="21"/>
        <v>2022</v>
      </c>
      <c r="D594" s="1" t="s">
        <v>156</v>
      </c>
      <c r="E594" s="43" t="s">
        <v>3534</v>
      </c>
      <c r="F594" s="2" t="s">
        <v>412</v>
      </c>
      <c r="G594" s="1">
        <v>35</v>
      </c>
      <c r="H594" s="1">
        <v>35</v>
      </c>
      <c r="I594" s="1" t="s">
        <v>423</v>
      </c>
      <c r="J594" s="1">
        <v>34</v>
      </c>
      <c r="K594" s="1">
        <v>3.3</v>
      </c>
      <c r="L594" s="1"/>
      <c r="M594" s="1">
        <v>37.299999999999997</v>
      </c>
      <c r="N594" s="34"/>
      <c r="O594" s="34"/>
      <c r="P594" s="26"/>
      <c r="Q594" s="35"/>
    </row>
    <row r="595" spans="1:17" ht="15" customHeight="1" x14ac:dyDescent="0.3">
      <c r="A595" s="1" t="s">
        <v>417</v>
      </c>
      <c r="B595" s="6">
        <v>44804</v>
      </c>
      <c r="C595" s="62">
        <f t="shared" ref="C595:C626" si="22">YEAR(B595)</f>
        <v>2022</v>
      </c>
      <c r="D595" s="1" t="s">
        <v>156</v>
      </c>
      <c r="E595" s="43" t="s">
        <v>3535</v>
      </c>
      <c r="F595" s="2" t="s">
        <v>412</v>
      </c>
      <c r="G595" s="1">
        <v>36</v>
      </c>
      <c r="H595" s="1">
        <v>36</v>
      </c>
      <c r="I595" s="1" t="s">
        <v>423</v>
      </c>
      <c r="J595" s="1">
        <v>41.3</v>
      </c>
      <c r="K595" s="1">
        <v>6.4</v>
      </c>
      <c r="L595" s="1"/>
      <c r="M595" s="1">
        <v>47.699999999999996</v>
      </c>
      <c r="N595" s="34"/>
      <c r="O595" s="34"/>
      <c r="P595" s="26"/>
      <c r="Q595" s="35"/>
    </row>
    <row r="596" spans="1:17" ht="15" customHeight="1" x14ac:dyDescent="0.3">
      <c r="A596" s="1" t="s">
        <v>417</v>
      </c>
      <c r="B596" s="6">
        <v>44804</v>
      </c>
      <c r="C596" s="62">
        <f t="shared" si="22"/>
        <v>2022</v>
      </c>
      <c r="D596" s="1" t="s">
        <v>156</v>
      </c>
      <c r="E596" s="43" t="s">
        <v>3536</v>
      </c>
      <c r="F596" s="2" t="s">
        <v>412</v>
      </c>
      <c r="G596" s="1">
        <v>37</v>
      </c>
      <c r="H596" s="1">
        <v>37</v>
      </c>
      <c r="I596" s="1" t="s">
        <v>423</v>
      </c>
      <c r="J596" s="1">
        <v>55.4</v>
      </c>
      <c r="K596" s="1">
        <v>6.4</v>
      </c>
      <c r="L596" s="1"/>
      <c r="M596" s="1">
        <v>61.8</v>
      </c>
      <c r="N596" s="34"/>
      <c r="O596" s="34"/>
      <c r="P596" s="26"/>
      <c r="Q596" s="35"/>
    </row>
    <row r="597" spans="1:17" ht="15" customHeight="1" x14ac:dyDescent="0.3">
      <c r="A597" s="1" t="s">
        <v>417</v>
      </c>
      <c r="B597" s="6">
        <v>44804</v>
      </c>
      <c r="C597" s="62">
        <f t="shared" si="22"/>
        <v>2022</v>
      </c>
      <c r="D597" s="1" t="s">
        <v>156</v>
      </c>
      <c r="E597" s="43" t="s">
        <v>3537</v>
      </c>
      <c r="F597" s="2" t="s">
        <v>412</v>
      </c>
      <c r="G597" s="1">
        <v>38</v>
      </c>
      <c r="H597" s="1">
        <v>38</v>
      </c>
      <c r="I597" s="1" t="s">
        <v>423</v>
      </c>
      <c r="J597" s="1">
        <v>55.7</v>
      </c>
      <c r="K597" s="1">
        <v>6.4</v>
      </c>
      <c r="L597" s="1"/>
      <c r="M597" s="1">
        <v>62.1</v>
      </c>
      <c r="N597" s="34"/>
      <c r="O597" s="34"/>
      <c r="P597" s="26"/>
      <c r="Q597" s="35"/>
    </row>
    <row r="598" spans="1:17" ht="15" customHeight="1" x14ac:dyDescent="0.3">
      <c r="A598" s="1" t="s">
        <v>417</v>
      </c>
      <c r="B598" s="6">
        <v>44804</v>
      </c>
      <c r="C598" s="62">
        <f t="shared" si="22"/>
        <v>2022</v>
      </c>
      <c r="D598" s="1" t="s">
        <v>156</v>
      </c>
      <c r="E598" s="43" t="s">
        <v>3538</v>
      </c>
      <c r="F598" s="2" t="s">
        <v>412</v>
      </c>
      <c r="G598" s="1">
        <v>39</v>
      </c>
      <c r="H598" s="1">
        <v>39</v>
      </c>
      <c r="I598" s="1" t="s">
        <v>423</v>
      </c>
      <c r="J598" s="1">
        <v>40.9</v>
      </c>
      <c r="K598" s="1">
        <v>6.4</v>
      </c>
      <c r="L598" s="1"/>
      <c r="M598" s="1">
        <v>47.3</v>
      </c>
      <c r="N598" s="34"/>
      <c r="O598" s="34"/>
      <c r="P598" s="26"/>
      <c r="Q598" s="35"/>
    </row>
    <row r="599" spans="1:17" ht="15" customHeight="1" x14ac:dyDescent="0.3">
      <c r="A599" s="1" t="s">
        <v>417</v>
      </c>
      <c r="B599" s="6">
        <v>44804</v>
      </c>
      <c r="C599" s="62">
        <f t="shared" si="22"/>
        <v>2022</v>
      </c>
      <c r="D599" s="1" t="s">
        <v>156</v>
      </c>
      <c r="E599" s="43" t="s">
        <v>3539</v>
      </c>
      <c r="F599" s="2" t="s">
        <v>412</v>
      </c>
      <c r="G599" s="1">
        <v>40</v>
      </c>
      <c r="H599" s="1">
        <v>40</v>
      </c>
      <c r="I599" s="1" t="s">
        <v>423</v>
      </c>
      <c r="J599" s="1">
        <v>41.2</v>
      </c>
      <c r="K599" s="1">
        <v>6.4</v>
      </c>
      <c r="L599" s="1"/>
      <c r="M599" s="1">
        <v>47.6</v>
      </c>
      <c r="N599" s="34"/>
      <c r="O599" s="34"/>
      <c r="P599" s="26"/>
      <c r="Q599" s="35"/>
    </row>
    <row r="600" spans="1:17" ht="15" customHeight="1" x14ac:dyDescent="0.3">
      <c r="A600" s="1" t="s">
        <v>417</v>
      </c>
      <c r="B600" s="6">
        <v>44804</v>
      </c>
      <c r="C600" s="62">
        <f t="shared" si="22"/>
        <v>2022</v>
      </c>
      <c r="D600" s="1" t="s">
        <v>156</v>
      </c>
      <c r="E600" s="43" t="s">
        <v>3540</v>
      </c>
      <c r="F600" s="2" t="s">
        <v>412</v>
      </c>
      <c r="G600" s="1">
        <v>41</v>
      </c>
      <c r="H600" s="1">
        <v>41</v>
      </c>
      <c r="I600" s="1" t="s">
        <v>423</v>
      </c>
      <c r="J600" s="1">
        <v>55.3</v>
      </c>
      <c r="K600" s="1">
        <v>6.4</v>
      </c>
      <c r="L600" s="1"/>
      <c r="M600" s="1">
        <v>61.699999999999996</v>
      </c>
      <c r="N600" s="34"/>
      <c r="O600" s="34"/>
      <c r="P600" s="26"/>
      <c r="Q600" s="35"/>
    </row>
    <row r="601" spans="1:17" ht="15" customHeight="1" x14ac:dyDescent="0.3">
      <c r="A601" s="1" t="s">
        <v>417</v>
      </c>
      <c r="B601" s="6">
        <v>44804</v>
      </c>
      <c r="C601" s="62">
        <f t="shared" si="22"/>
        <v>2022</v>
      </c>
      <c r="D601" s="1" t="s">
        <v>156</v>
      </c>
      <c r="E601" s="43" t="s">
        <v>3541</v>
      </c>
      <c r="F601" s="2" t="s">
        <v>412</v>
      </c>
      <c r="G601" s="1">
        <v>42</v>
      </c>
      <c r="H601" s="1">
        <v>42</v>
      </c>
      <c r="I601" s="1" t="s">
        <v>423</v>
      </c>
      <c r="J601" s="1">
        <v>55.6</v>
      </c>
      <c r="K601" s="1">
        <v>6.4</v>
      </c>
      <c r="L601" s="1"/>
      <c r="M601" s="1">
        <v>62</v>
      </c>
      <c r="N601" s="34"/>
      <c r="O601" s="34"/>
      <c r="P601" s="26"/>
      <c r="Q601" s="35"/>
    </row>
    <row r="602" spans="1:17" ht="15" customHeight="1" x14ac:dyDescent="0.3">
      <c r="A602" s="1" t="s">
        <v>417</v>
      </c>
      <c r="B602" s="6">
        <v>44804</v>
      </c>
      <c r="C602" s="62">
        <f t="shared" si="22"/>
        <v>2022</v>
      </c>
      <c r="D602" s="1" t="s">
        <v>156</v>
      </c>
      <c r="E602" s="43" t="s">
        <v>3542</v>
      </c>
      <c r="F602" s="2" t="s">
        <v>412</v>
      </c>
      <c r="G602" s="1">
        <v>43</v>
      </c>
      <c r="H602" s="1">
        <v>43</v>
      </c>
      <c r="I602" s="1" t="s">
        <v>423</v>
      </c>
      <c r="J602" s="1">
        <v>40.700000000000003</v>
      </c>
      <c r="K602" s="1">
        <v>6.4</v>
      </c>
      <c r="L602" s="1"/>
      <c r="M602" s="1">
        <v>47.1</v>
      </c>
      <c r="N602" s="34"/>
      <c r="O602" s="34"/>
      <c r="P602" s="26"/>
      <c r="Q602" s="35"/>
    </row>
    <row r="603" spans="1:17" ht="15" customHeight="1" x14ac:dyDescent="0.3">
      <c r="A603" s="1" t="s">
        <v>417</v>
      </c>
      <c r="B603" s="6">
        <v>44804</v>
      </c>
      <c r="C603" s="62">
        <f t="shared" si="22"/>
        <v>2022</v>
      </c>
      <c r="D603" s="1" t="s">
        <v>156</v>
      </c>
      <c r="E603" s="43" t="s">
        <v>3543</v>
      </c>
      <c r="F603" s="2" t="s">
        <v>412</v>
      </c>
      <c r="G603" s="1">
        <v>44</v>
      </c>
      <c r="H603" s="1">
        <v>44</v>
      </c>
      <c r="I603" s="1" t="s">
        <v>423</v>
      </c>
      <c r="J603" s="1">
        <v>41.1</v>
      </c>
      <c r="K603" s="1">
        <v>6.4</v>
      </c>
      <c r="L603" s="1"/>
      <c r="M603" s="1">
        <v>47.5</v>
      </c>
      <c r="N603" s="34"/>
      <c r="O603" s="34"/>
      <c r="P603" s="26"/>
      <c r="Q603" s="35"/>
    </row>
    <row r="604" spans="1:17" ht="15" customHeight="1" x14ac:dyDescent="0.3">
      <c r="A604" s="1" t="s">
        <v>417</v>
      </c>
      <c r="B604" s="6">
        <v>44804</v>
      </c>
      <c r="C604" s="62">
        <f t="shared" si="22"/>
        <v>2022</v>
      </c>
      <c r="D604" s="1" t="s">
        <v>156</v>
      </c>
      <c r="E604" s="43" t="s">
        <v>3544</v>
      </c>
      <c r="F604" s="2" t="s">
        <v>412</v>
      </c>
      <c r="G604" s="1">
        <v>45</v>
      </c>
      <c r="H604" s="1">
        <v>45</v>
      </c>
      <c r="I604" s="1" t="s">
        <v>423</v>
      </c>
      <c r="J604" s="1">
        <v>55.2</v>
      </c>
      <c r="K604" s="1">
        <v>6.4</v>
      </c>
      <c r="L604" s="1"/>
      <c r="M604" s="1">
        <v>61.6</v>
      </c>
      <c r="N604" s="34"/>
      <c r="O604" s="34"/>
      <c r="P604" s="26"/>
      <c r="Q604" s="35"/>
    </row>
    <row r="605" spans="1:17" ht="15" customHeight="1" x14ac:dyDescent="0.3">
      <c r="A605" s="1" t="s">
        <v>417</v>
      </c>
      <c r="B605" s="6">
        <v>44804</v>
      </c>
      <c r="C605" s="62">
        <f t="shared" si="22"/>
        <v>2022</v>
      </c>
      <c r="D605" s="1" t="s">
        <v>156</v>
      </c>
      <c r="E605" s="43" t="s">
        <v>3545</v>
      </c>
      <c r="F605" s="2" t="s">
        <v>412</v>
      </c>
      <c r="G605" s="1">
        <v>46</v>
      </c>
      <c r="H605" s="1">
        <v>46</v>
      </c>
      <c r="I605" s="1" t="s">
        <v>423</v>
      </c>
      <c r="J605" s="1">
        <v>55.4</v>
      </c>
      <c r="K605" s="1">
        <v>6.4</v>
      </c>
      <c r="L605" s="1"/>
      <c r="M605" s="1">
        <v>61.8</v>
      </c>
      <c r="N605" s="34"/>
      <c r="O605" s="34"/>
      <c r="P605" s="26"/>
      <c r="Q605" s="35"/>
    </row>
    <row r="606" spans="1:17" ht="15" customHeight="1" x14ac:dyDescent="0.3">
      <c r="A606" s="1" t="s">
        <v>417</v>
      </c>
      <c r="B606" s="6">
        <v>44804</v>
      </c>
      <c r="C606" s="62">
        <f t="shared" si="22"/>
        <v>2022</v>
      </c>
      <c r="D606" s="1" t="s">
        <v>156</v>
      </c>
      <c r="E606" s="43" t="s">
        <v>3546</v>
      </c>
      <c r="F606" s="2" t="s">
        <v>412</v>
      </c>
      <c r="G606" s="1">
        <v>47</v>
      </c>
      <c r="H606" s="1">
        <v>47</v>
      </c>
      <c r="I606" s="1" t="s">
        <v>423</v>
      </c>
      <c r="J606" s="1">
        <v>40.6</v>
      </c>
      <c r="K606" s="1">
        <v>6.4</v>
      </c>
      <c r="L606" s="1"/>
      <c r="M606" s="1">
        <v>47</v>
      </c>
      <c r="N606" s="34"/>
      <c r="O606" s="34"/>
      <c r="P606" s="26"/>
      <c r="Q606" s="35"/>
    </row>
    <row r="607" spans="1:17" ht="15" customHeight="1" x14ac:dyDescent="0.3">
      <c r="A607" s="1" t="s">
        <v>417</v>
      </c>
      <c r="B607" s="6">
        <v>44804</v>
      </c>
      <c r="C607" s="62">
        <f t="shared" si="22"/>
        <v>2022</v>
      </c>
      <c r="D607" s="1" t="s">
        <v>156</v>
      </c>
      <c r="E607" s="43" t="s">
        <v>3547</v>
      </c>
      <c r="F607" s="2" t="s">
        <v>412</v>
      </c>
      <c r="G607" s="1">
        <v>48</v>
      </c>
      <c r="H607" s="1">
        <v>48</v>
      </c>
      <c r="I607" s="1" t="s">
        <v>423</v>
      </c>
      <c r="J607" s="1">
        <v>41.1</v>
      </c>
      <c r="K607" s="1">
        <v>6.4</v>
      </c>
      <c r="L607" s="1"/>
      <c r="M607" s="1">
        <v>47.5</v>
      </c>
      <c r="N607" s="34"/>
      <c r="O607" s="34"/>
      <c r="P607" s="26"/>
      <c r="Q607" s="35"/>
    </row>
    <row r="608" spans="1:17" ht="15" customHeight="1" x14ac:dyDescent="0.3">
      <c r="A608" s="1" t="s">
        <v>417</v>
      </c>
      <c r="B608" s="6">
        <v>44804</v>
      </c>
      <c r="C608" s="62">
        <f t="shared" si="22"/>
        <v>2022</v>
      </c>
      <c r="D608" s="1" t="s">
        <v>156</v>
      </c>
      <c r="E608" s="43" t="s">
        <v>3548</v>
      </c>
      <c r="F608" s="2" t="s">
        <v>412</v>
      </c>
      <c r="G608" s="1">
        <v>49</v>
      </c>
      <c r="H608" s="1">
        <v>49</v>
      </c>
      <c r="I608" s="1" t="s">
        <v>423</v>
      </c>
      <c r="J608" s="1">
        <v>55.2</v>
      </c>
      <c r="K608" s="1">
        <v>6.4</v>
      </c>
      <c r="L608" s="1"/>
      <c r="M608" s="1">
        <v>61.6</v>
      </c>
      <c r="N608" s="34"/>
      <c r="O608" s="34"/>
      <c r="P608" s="26"/>
      <c r="Q608" s="35"/>
    </row>
    <row r="609" spans="1:17" ht="15" customHeight="1" x14ac:dyDescent="0.3">
      <c r="A609" s="1" t="s">
        <v>417</v>
      </c>
      <c r="B609" s="6">
        <v>44804</v>
      </c>
      <c r="C609" s="62">
        <f t="shared" si="22"/>
        <v>2022</v>
      </c>
      <c r="D609" s="1" t="s">
        <v>156</v>
      </c>
      <c r="E609" s="43" t="s">
        <v>3549</v>
      </c>
      <c r="F609" s="2" t="s">
        <v>412</v>
      </c>
      <c r="G609" s="1">
        <v>50</v>
      </c>
      <c r="H609" s="1">
        <v>50</v>
      </c>
      <c r="I609" s="1" t="s">
        <v>423</v>
      </c>
      <c r="J609" s="1">
        <v>55.4</v>
      </c>
      <c r="K609" s="1">
        <v>6.4</v>
      </c>
      <c r="L609" s="1"/>
      <c r="M609" s="1">
        <v>61.8</v>
      </c>
      <c r="N609" s="34"/>
      <c r="O609" s="34"/>
      <c r="P609" s="26"/>
      <c r="Q609" s="35"/>
    </row>
    <row r="610" spans="1:17" ht="15" customHeight="1" x14ac:dyDescent="0.3">
      <c r="A610" s="1" t="s">
        <v>417</v>
      </c>
      <c r="B610" s="6">
        <v>44804</v>
      </c>
      <c r="C610" s="62">
        <f t="shared" si="22"/>
        <v>2022</v>
      </c>
      <c r="D610" s="1" t="s">
        <v>156</v>
      </c>
      <c r="E610" s="43" t="s">
        <v>3550</v>
      </c>
      <c r="F610" s="2" t="s">
        <v>412</v>
      </c>
      <c r="G610" s="1">
        <v>51</v>
      </c>
      <c r="H610" s="1">
        <v>51</v>
      </c>
      <c r="I610" s="1" t="s">
        <v>423</v>
      </c>
      <c r="J610" s="1">
        <v>40.6</v>
      </c>
      <c r="K610" s="1">
        <v>6.4</v>
      </c>
      <c r="L610" s="1"/>
      <c r="M610" s="1">
        <v>47</v>
      </c>
      <c r="N610" s="34"/>
      <c r="O610" s="34"/>
      <c r="P610" s="26"/>
      <c r="Q610" s="35"/>
    </row>
    <row r="611" spans="1:17" ht="15" customHeight="1" x14ac:dyDescent="0.3">
      <c r="A611" s="1" t="s">
        <v>417</v>
      </c>
      <c r="B611" s="6">
        <v>44804</v>
      </c>
      <c r="C611" s="62">
        <f t="shared" si="22"/>
        <v>2022</v>
      </c>
      <c r="D611" s="1" t="s">
        <v>156</v>
      </c>
      <c r="E611" s="43" t="s">
        <v>3551</v>
      </c>
      <c r="F611" s="2" t="s">
        <v>412</v>
      </c>
      <c r="G611" s="1">
        <v>52</v>
      </c>
      <c r="H611" s="1">
        <v>52</v>
      </c>
      <c r="I611" s="1" t="s">
        <v>423</v>
      </c>
      <c r="J611" s="1">
        <v>41.1</v>
      </c>
      <c r="K611" s="1">
        <v>6.4</v>
      </c>
      <c r="L611" s="1"/>
      <c r="M611" s="1">
        <v>47.5</v>
      </c>
      <c r="N611" s="34"/>
      <c r="O611" s="34"/>
      <c r="P611" s="26"/>
      <c r="Q611" s="35"/>
    </row>
    <row r="612" spans="1:17" ht="15" customHeight="1" x14ac:dyDescent="0.3">
      <c r="A612" s="1" t="s">
        <v>417</v>
      </c>
      <c r="B612" s="6">
        <v>44804</v>
      </c>
      <c r="C612" s="62">
        <f t="shared" si="22"/>
        <v>2022</v>
      </c>
      <c r="D612" s="1" t="s">
        <v>156</v>
      </c>
      <c r="E612" s="43" t="s">
        <v>3552</v>
      </c>
      <c r="F612" s="2" t="s">
        <v>412</v>
      </c>
      <c r="G612" s="1">
        <v>53</v>
      </c>
      <c r="H612" s="1">
        <v>53</v>
      </c>
      <c r="I612" s="1" t="s">
        <v>423</v>
      </c>
      <c r="J612" s="1">
        <v>55.2</v>
      </c>
      <c r="K612" s="1">
        <v>6.4</v>
      </c>
      <c r="L612" s="1"/>
      <c r="M612" s="1">
        <v>61.6</v>
      </c>
      <c r="N612" s="34"/>
      <c r="O612" s="34"/>
      <c r="P612" s="26"/>
      <c r="Q612" s="35"/>
    </row>
    <row r="613" spans="1:17" ht="15" customHeight="1" x14ac:dyDescent="0.3">
      <c r="A613" s="1" t="s">
        <v>417</v>
      </c>
      <c r="B613" s="6">
        <v>44804</v>
      </c>
      <c r="C613" s="62">
        <f t="shared" si="22"/>
        <v>2022</v>
      </c>
      <c r="D613" s="1" t="s">
        <v>156</v>
      </c>
      <c r="E613" s="43" t="s">
        <v>3553</v>
      </c>
      <c r="F613" s="2" t="s">
        <v>412</v>
      </c>
      <c r="G613" s="1">
        <v>54</v>
      </c>
      <c r="H613" s="1">
        <v>54</v>
      </c>
      <c r="I613" s="1" t="s">
        <v>423</v>
      </c>
      <c r="J613" s="1">
        <v>55.4</v>
      </c>
      <c r="K613" s="1">
        <v>6.4</v>
      </c>
      <c r="L613" s="1"/>
      <c r="M613" s="1">
        <v>61.8</v>
      </c>
      <c r="N613" s="34"/>
      <c r="O613" s="34"/>
      <c r="P613" s="26"/>
      <c r="Q613" s="35"/>
    </row>
    <row r="614" spans="1:17" ht="15" customHeight="1" x14ac:dyDescent="0.3">
      <c r="A614" s="1" t="s">
        <v>417</v>
      </c>
      <c r="B614" s="6">
        <v>44804</v>
      </c>
      <c r="C614" s="62">
        <f t="shared" si="22"/>
        <v>2022</v>
      </c>
      <c r="D614" s="1" t="s">
        <v>156</v>
      </c>
      <c r="E614" s="43" t="s">
        <v>3554</v>
      </c>
      <c r="F614" s="2" t="s">
        <v>412</v>
      </c>
      <c r="G614" s="1">
        <v>55</v>
      </c>
      <c r="H614" s="1">
        <v>55</v>
      </c>
      <c r="I614" s="1" t="s">
        <v>423</v>
      </c>
      <c r="J614" s="1">
        <v>40.6</v>
      </c>
      <c r="K614" s="1">
        <v>6.4</v>
      </c>
      <c r="L614" s="1"/>
      <c r="M614" s="1">
        <v>47</v>
      </c>
      <c r="N614" s="34"/>
      <c r="O614" s="34"/>
      <c r="P614" s="26"/>
      <c r="Q614" s="35"/>
    </row>
    <row r="615" spans="1:17" ht="15" customHeight="1" x14ac:dyDescent="0.3">
      <c r="A615" s="1" t="s">
        <v>417</v>
      </c>
      <c r="B615" s="6">
        <v>44804</v>
      </c>
      <c r="C615" s="62">
        <f t="shared" si="22"/>
        <v>2022</v>
      </c>
      <c r="D615" s="1" t="s">
        <v>156</v>
      </c>
      <c r="E615" s="43" t="s">
        <v>3555</v>
      </c>
      <c r="F615" s="2" t="s">
        <v>412</v>
      </c>
      <c r="G615" s="1">
        <v>56</v>
      </c>
      <c r="H615" s="1">
        <v>56</v>
      </c>
      <c r="I615" s="1" t="s">
        <v>423</v>
      </c>
      <c r="J615" s="1">
        <v>41.1</v>
      </c>
      <c r="K615" s="1">
        <v>6.4</v>
      </c>
      <c r="L615" s="1"/>
      <c r="M615" s="1">
        <v>47.5</v>
      </c>
      <c r="N615" s="34"/>
      <c r="O615" s="34"/>
      <c r="P615" s="26"/>
      <c r="Q615" s="35"/>
    </row>
    <row r="616" spans="1:17" ht="15" customHeight="1" x14ac:dyDescent="0.3">
      <c r="A616" s="1" t="s">
        <v>417</v>
      </c>
      <c r="B616" s="6">
        <v>44804</v>
      </c>
      <c r="C616" s="62">
        <f t="shared" si="22"/>
        <v>2022</v>
      </c>
      <c r="D616" s="1" t="s">
        <v>156</v>
      </c>
      <c r="E616" s="43" t="s">
        <v>3556</v>
      </c>
      <c r="F616" s="2" t="s">
        <v>412</v>
      </c>
      <c r="G616" s="1">
        <v>57</v>
      </c>
      <c r="H616" s="1">
        <v>57</v>
      </c>
      <c r="I616" s="1" t="s">
        <v>423</v>
      </c>
      <c r="J616" s="1">
        <v>55.2</v>
      </c>
      <c r="K616" s="1">
        <v>6.4</v>
      </c>
      <c r="L616" s="1"/>
      <c r="M616" s="1">
        <v>61.6</v>
      </c>
      <c r="N616" s="34"/>
      <c r="O616" s="34"/>
      <c r="P616" s="26"/>
      <c r="Q616" s="35"/>
    </row>
    <row r="617" spans="1:17" ht="15" customHeight="1" x14ac:dyDescent="0.3">
      <c r="A617" s="1" t="s">
        <v>417</v>
      </c>
      <c r="B617" s="6">
        <v>44804</v>
      </c>
      <c r="C617" s="62">
        <f t="shared" si="22"/>
        <v>2022</v>
      </c>
      <c r="D617" s="1" t="s">
        <v>156</v>
      </c>
      <c r="E617" s="43" t="s">
        <v>3557</v>
      </c>
      <c r="F617" s="2" t="s">
        <v>412</v>
      </c>
      <c r="G617" s="1">
        <v>58</v>
      </c>
      <c r="H617" s="1">
        <v>58</v>
      </c>
      <c r="I617" s="1" t="s">
        <v>423</v>
      </c>
      <c r="J617" s="1">
        <v>55.4</v>
      </c>
      <c r="K617" s="1">
        <v>6.4</v>
      </c>
      <c r="L617" s="1"/>
      <c r="M617" s="1">
        <v>61.8</v>
      </c>
      <c r="N617" s="34"/>
      <c r="O617" s="34"/>
      <c r="P617" s="26"/>
      <c r="Q617" s="35"/>
    </row>
    <row r="618" spans="1:17" ht="15" customHeight="1" x14ac:dyDescent="0.3">
      <c r="A618" s="1" t="s">
        <v>417</v>
      </c>
      <c r="B618" s="6">
        <v>44804</v>
      </c>
      <c r="C618" s="62">
        <f t="shared" si="22"/>
        <v>2022</v>
      </c>
      <c r="D618" s="1" t="s">
        <v>156</v>
      </c>
      <c r="E618" s="43" t="s">
        <v>3558</v>
      </c>
      <c r="F618" s="2" t="s">
        <v>412</v>
      </c>
      <c r="G618" s="1">
        <v>59</v>
      </c>
      <c r="H618" s="1">
        <v>59</v>
      </c>
      <c r="I618" s="1" t="s">
        <v>423</v>
      </c>
      <c r="J618" s="1">
        <v>40.6</v>
      </c>
      <c r="K618" s="1">
        <v>6.4</v>
      </c>
      <c r="L618" s="1"/>
      <c r="M618" s="1">
        <v>47</v>
      </c>
      <c r="N618" s="34"/>
      <c r="O618" s="34"/>
      <c r="P618" s="26"/>
      <c r="Q618" s="35"/>
    </row>
    <row r="619" spans="1:17" ht="15" customHeight="1" x14ac:dyDescent="0.3">
      <c r="A619" s="1" t="s">
        <v>417</v>
      </c>
      <c r="B619" s="6">
        <v>45046</v>
      </c>
      <c r="C619" s="62">
        <f t="shared" si="22"/>
        <v>2023</v>
      </c>
      <c r="D619" s="1" t="s">
        <v>156</v>
      </c>
      <c r="E619" s="43" t="s">
        <v>714</v>
      </c>
      <c r="F619" s="2" t="s">
        <v>413</v>
      </c>
      <c r="G619" s="1">
        <v>1</v>
      </c>
      <c r="H619" s="1">
        <v>1</v>
      </c>
      <c r="I619" s="1" t="s">
        <v>423</v>
      </c>
      <c r="J619" s="1">
        <v>14.9</v>
      </c>
      <c r="K619" s="1">
        <v>0</v>
      </c>
      <c r="L619" s="1"/>
      <c r="M619" s="1">
        <v>14.9</v>
      </c>
      <c r="N619" s="34"/>
      <c r="O619" s="34"/>
      <c r="P619" s="26"/>
      <c r="Q619" s="35"/>
    </row>
    <row r="620" spans="1:17" ht="15" customHeight="1" x14ac:dyDescent="0.3">
      <c r="A620" s="1" t="s">
        <v>417</v>
      </c>
      <c r="B620" s="6">
        <v>45046</v>
      </c>
      <c r="C620" s="62">
        <f t="shared" si="22"/>
        <v>2023</v>
      </c>
      <c r="D620" s="1" t="s">
        <v>156</v>
      </c>
      <c r="E620" s="43" t="s">
        <v>715</v>
      </c>
      <c r="F620" s="2" t="s">
        <v>413</v>
      </c>
      <c r="G620" s="1">
        <v>2</v>
      </c>
      <c r="H620" s="1">
        <v>2</v>
      </c>
      <c r="I620" s="1" t="s">
        <v>423</v>
      </c>
      <c r="J620" s="1">
        <v>14.9</v>
      </c>
      <c r="K620" s="1">
        <v>0</v>
      </c>
      <c r="L620" s="1"/>
      <c r="M620" s="1">
        <v>14.9</v>
      </c>
      <c r="N620" s="34"/>
      <c r="O620" s="34"/>
      <c r="P620" s="26"/>
      <c r="Q620" s="35"/>
    </row>
    <row r="621" spans="1:17" ht="15" customHeight="1" x14ac:dyDescent="0.3">
      <c r="A621" s="1" t="s">
        <v>417</v>
      </c>
      <c r="B621" s="6">
        <v>45046</v>
      </c>
      <c r="C621" s="62">
        <f t="shared" si="22"/>
        <v>2023</v>
      </c>
      <c r="D621" s="1" t="s">
        <v>156</v>
      </c>
      <c r="E621" s="43" t="s">
        <v>855</v>
      </c>
      <c r="F621" s="2" t="s">
        <v>413</v>
      </c>
      <c r="G621" s="1">
        <v>3</v>
      </c>
      <c r="H621" s="1">
        <v>3</v>
      </c>
      <c r="I621" s="1" t="s">
        <v>423</v>
      </c>
      <c r="J621" s="1">
        <v>14.9</v>
      </c>
      <c r="K621" s="1">
        <v>0</v>
      </c>
      <c r="L621" s="1"/>
      <c r="M621" s="1">
        <v>14.9</v>
      </c>
      <c r="N621" s="34"/>
      <c r="O621" s="34"/>
      <c r="P621" s="26"/>
      <c r="Q621" s="35"/>
    </row>
    <row r="622" spans="1:17" ht="15" customHeight="1" x14ac:dyDescent="0.3">
      <c r="A622" s="1" t="s">
        <v>417</v>
      </c>
      <c r="B622" s="6">
        <v>45046</v>
      </c>
      <c r="C622" s="62">
        <f t="shared" si="22"/>
        <v>2023</v>
      </c>
      <c r="D622" s="1" t="s">
        <v>156</v>
      </c>
      <c r="E622" s="43" t="s">
        <v>716</v>
      </c>
      <c r="F622" s="2" t="s">
        <v>413</v>
      </c>
      <c r="G622" s="1">
        <v>4</v>
      </c>
      <c r="H622" s="1">
        <v>4</v>
      </c>
      <c r="I622" s="1" t="s">
        <v>423</v>
      </c>
      <c r="J622" s="1">
        <v>14.9</v>
      </c>
      <c r="K622" s="1">
        <v>0</v>
      </c>
      <c r="L622" s="1"/>
      <c r="M622" s="1">
        <v>14.9</v>
      </c>
      <c r="N622" s="34"/>
      <c r="O622" s="34"/>
      <c r="P622" s="26"/>
      <c r="Q622" s="35"/>
    </row>
    <row r="623" spans="1:17" ht="15" customHeight="1" x14ac:dyDescent="0.3">
      <c r="A623" s="1" t="s">
        <v>417</v>
      </c>
      <c r="B623" s="6">
        <v>45046</v>
      </c>
      <c r="C623" s="62">
        <f t="shared" si="22"/>
        <v>2023</v>
      </c>
      <c r="D623" s="1" t="s">
        <v>156</v>
      </c>
      <c r="E623" s="43" t="s">
        <v>717</v>
      </c>
      <c r="F623" s="2" t="s">
        <v>413</v>
      </c>
      <c r="G623" s="1">
        <v>5</v>
      </c>
      <c r="H623" s="1">
        <v>5</v>
      </c>
      <c r="I623" s="1" t="s">
        <v>423</v>
      </c>
      <c r="J623" s="1">
        <v>14.9</v>
      </c>
      <c r="K623" s="1">
        <v>0</v>
      </c>
      <c r="L623" s="1"/>
      <c r="M623" s="1">
        <v>14.9</v>
      </c>
      <c r="N623" s="34"/>
      <c r="O623" s="34"/>
      <c r="P623" s="26"/>
      <c r="Q623" s="35"/>
    </row>
    <row r="624" spans="1:17" ht="15" customHeight="1" x14ac:dyDescent="0.3">
      <c r="A624" s="1" t="s">
        <v>417</v>
      </c>
      <c r="B624" s="6">
        <v>45046</v>
      </c>
      <c r="C624" s="62">
        <f t="shared" si="22"/>
        <v>2023</v>
      </c>
      <c r="D624" s="1" t="s">
        <v>156</v>
      </c>
      <c r="E624" s="43" t="s">
        <v>718</v>
      </c>
      <c r="F624" s="2" t="s">
        <v>413</v>
      </c>
      <c r="G624" s="1">
        <v>6</v>
      </c>
      <c r="H624" s="1">
        <v>6</v>
      </c>
      <c r="I624" s="1" t="s">
        <v>423</v>
      </c>
      <c r="J624" s="1">
        <v>14.9</v>
      </c>
      <c r="K624" s="1">
        <v>0</v>
      </c>
      <c r="L624" s="1"/>
      <c r="M624" s="1">
        <v>14.9</v>
      </c>
      <c r="N624" s="34"/>
      <c r="O624" s="34"/>
      <c r="P624" s="26"/>
      <c r="Q624" s="35"/>
    </row>
    <row r="625" spans="1:17" ht="15" customHeight="1" x14ac:dyDescent="0.3">
      <c r="A625" s="1" t="s">
        <v>417</v>
      </c>
      <c r="B625" s="6">
        <v>45046</v>
      </c>
      <c r="C625" s="62">
        <f t="shared" si="22"/>
        <v>2023</v>
      </c>
      <c r="D625" s="1" t="s">
        <v>156</v>
      </c>
      <c r="E625" s="43" t="s">
        <v>719</v>
      </c>
      <c r="F625" s="2" t="s">
        <v>413</v>
      </c>
      <c r="G625" s="1">
        <v>7</v>
      </c>
      <c r="H625" s="1">
        <v>7</v>
      </c>
      <c r="I625" s="1" t="s">
        <v>423</v>
      </c>
      <c r="J625" s="1">
        <v>22</v>
      </c>
      <c r="K625" s="1">
        <v>0</v>
      </c>
      <c r="L625" s="1"/>
      <c r="M625" s="1">
        <v>22</v>
      </c>
      <c r="N625" s="34"/>
      <c r="O625" s="34"/>
      <c r="P625" s="26"/>
      <c r="Q625" s="35"/>
    </row>
    <row r="626" spans="1:17" ht="15" customHeight="1" x14ac:dyDescent="0.3">
      <c r="A626" s="1" t="s">
        <v>417</v>
      </c>
      <c r="B626" s="6">
        <v>45046</v>
      </c>
      <c r="C626" s="62">
        <f t="shared" si="22"/>
        <v>2023</v>
      </c>
      <c r="D626" s="1" t="s">
        <v>156</v>
      </c>
      <c r="E626" s="43" t="s">
        <v>720</v>
      </c>
      <c r="F626" s="2" t="s">
        <v>413</v>
      </c>
      <c r="G626" s="1">
        <v>8</v>
      </c>
      <c r="H626" s="1">
        <v>8</v>
      </c>
      <c r="I626" s="1" t="s">
        <v>423</v>
      </c>
      <c r="J626" s="1">
        <v>14.9</v>
      </c>
      <c r="K626" s="1">
        <v>0</v>
      </c>
      <c r="L626" s="1"/>
      <c r="M626" s="1">
        <v>14.9</v>
      </c>
      <c r="N626" s="34"/>
      <c r="O626" s="34"/>
      <c r="P626" s="26"/>
      <c r="Q626" s="35"/>
    </row>
    <row r="627" spans="1:17" ht="15" customHeight="1" x14ac:dyDescent="0.3">
      <c r="A627" s="1" t="s">
        <v>417</v>
      </c>
      <c r="B627" s="6">
        <v>45046</v>
      </c>
      <c r="C627" s="62">
        <f t="shared" ref="C627:C642" si="23">YEAR(B627)</f>
        <v>2023</v>
      </c>
      <c r="D627" s="1" t="s">
        <v>156</v>
      </c>
      <c r="E627" s="43" t="s">
        <v>721</v>
      </c>
      <c r="F627" s="2" t="s">
        <v>413</v>
      </c>
      <c r="G627" s="1">
        <v>9</v>
      </c>
      <c r="H627" s="1">
        <v>9</v>
      </c>
      <c r="I627" s="1" t="s">
        <v>423</v>
      </c>
      <c r="J627" s="1">
        <v>14.9</v>
      </c>
      <c r="K627" s="1">
        <v>0</v>
      </c>
      <c r="L627" s="1"/>
      <c r="M627" s="1">
        <v>14.9</v>
      </c>
      <c r="N627" s="34"/>
      <c r="O627" s="34"/>
      <c r="P627" s="26"/>
      <c r="Q627" s="35"/>
    </row>
    <row r="628" spans="1:17" ht="15" customHeight="1" x14ac:dyDescent="0.3">
      <c r="A628" s="1" t="s">
        <v>417</v>
      </c>
      <c r="B628" s="6">
        <v>45046</v>
      </c>
      <c r="C628" s="62">
        <f t="shared" si="23"/>
        <v>2023</v>
      </c>
      <c r="D628" s="1" t="s">
        <v>156</v>
      </c>
      <c r="E628" s="43" t="s">
        <v>722</v>
      </c>
      <c r="F628" s="2" t="s">
        <v>413</v>
      </c>
      <c r="G628" s="1">
        <v>10</v>
      </c>
      <c r="H628" s="1">
        <v>10</v>
      </c>
      <c r="I628" s="1" t="s">
        <v>423</v>
      </c>
      <c r="J628" s="1">
        <v>14.9</v>
      </c>
      <c r="K628" s="1">
        <v>0</v>
      </c>
      <c r="L628" s="1"/>
      <c r="M628" s="1">
        <v>14.9</v>
      </c>
      <c r="N628" s="34"/>
      <c r="O628" s="34"/>
      <c r="P628" s="26"/>
      <c r="Q628" s="35"/>
    </row>
    <row r="629" spans="1:17" ht="15" customHeight="1" x14ac:dyDescent="0.3">
      <c r="A629" s="1" t="s">
        <v>417</v>
      </c>
      <c r="B629" s="6">
        <v>45046</v>
      </c>
      <c r="C629" s="62">
        <f t="shared" si="23"/>
        <v>2023</v>
      </c>
      <c r="D629" s="1" t="s">
        <v>156</v>
      </c>
      <c r="E629" s="43" t="s">
        <v>723</v>
      </c>
      <c r="F629" s="2" t="s">
        <v>413</v>
      </c>
      <c r="G629" s="1">
        <v>11</v>
      </c>
      <c r="H629" s="1">
        <v>11</v>
      </c>
      <c r="I629" s="1" t="s">
        <v>423</v>
      </c>
      <c r="J629" s="1">
        <v>14.9</v>
      </c>
      <c r="K629" s="1">
        <v>0</v>
      </c>
      <c r="L629" s="1"/>
      <c r="M629" s="1">
        <v>14.9</v>
      </c>
      <c r="N629" s="34"/>
      <c r="O629" s="34"/>
      <c r="P629" s="26"/>
      <c r="Q629" s="35"/>
    </row>
    <row r="630" spans="1:17" ht="15" customHeight="1" x14ac:dyDescent="0.3">
      <c r="A630" s="1" t="s">
        <v>417</v>
      </c>
      <c r="B630" s="6">
        <v>45046</v>
      </c>
      <c r="C630" s="62">
        <f t="shared" si="23"/>
        <v>2023</v>
      </c>
      <c r="D630" s="1" t="s">
        <v>156</v>
      </c>
      <c r="E630" s="43" t="s">
        <v>724</v>
      </c>
      <c r="F630" s="2" t="s">
        <v>413</v>
      </c>
      <c r="G630" s="1">
        <v>12</v>
      </c>
      <c r="H630" s="1">
        <v>12</v>
      </c>
      <c r="I630" s="1" t="s">
        <v>423</v>
      </c>
      <c r="J630" s="1">
        <v>14.9</v>
      </c>
      <c r="K630" s="1">
        <v>0</v>
      </c>
      <c r="L630" s="1"/>
      <c r="M630" s="1">
        <v>14.9</v>
      </c>
      <c r="N630" s="34"/>
      <c r="O630" s="34"/>
      <c r="P630" s="26"/>
      <c r="Q630" s="35"/>
    </row>
    <row r="631" spans="1:17" ht="15" customHeight="1" x14ac:dyDescent="0.3">
      <c r="A631" s="1" t="s">
        <v>417</v>
      </c>
      <c r="B631" s="6">
        <v>45046</v>
      </c>
      <c r="C631" s="62">
        <f t="shared" si="23"/>
        <v>2023</v>
      </c>
      <c r="D631" s="1" t="s">
        <v>156</v>
      </c>
      <c r="E631" s="43" t="s">
        <v>725</v>
      </c>
      <c r="F631" s="2" t="s">
        <v>413</v>
      </c>
      <c r="G631" s="1">
        <v>13</v>
      </c>
      <c r="H631" s="1">
        <v>13</v>
      </c>
      <c r="I631" s="1" t="s">
        <v>423</v>
      </c>
      <c r="J631" s="1">
        <v>14.9</v>
      </c>
      <c r="K631" s="1">
        <v>0</v>
      </c>
      <c r="L631" s="1"/>
      <c r="M631" s="1">
        <v>14.9</v>
      </c>
      <c r="N631" s="34"/>
      <c r="O631" s="34"/>
      <c r="P631" s="26"/>
      <c r="Q631" s="35"/>
    </row>
    <row r="632" spans="1:17" ht="15" customHeight="1" x14ac:dyDescent="0.3">
      <c r="A632" s="1" t="s">
        <v>417</v>
      </c>
      <c r="B632" s="6">
        <v>45046</v>
      </c>
      <c r="C632" s="62">
        <f t="shared" si="23"/>
        <v>2023</v>
      </c>
      <c r="D632" s="1" t="s">
        <v>156</v>
      </c>
      <c r="E632" s="43" t="s">
        <v>726</v>
      </c>
      <c r="F632" s="2" t="s">
        <v>413</v>
      </c>
      <c r="G632" s="1">
        <v>14</v>
      </c>
      <c r="H632" s="1">
        <v>14</v>
      </c>
      <c r="I632" s="1" t="s">
        <v>423</v>
      </c>
      <c r="J632" s="1">
        <v>14.9</v>
      </c>
      <c r="K632" s="1">
        <v>0</v>
      </c>
      <c r="L632" s="1"/>
      <c r="M632" s="1">
        <v>14.9</v>
      </c>
      <c r="N632" s="34"/>
      <c r="O632" s="34"/>
      <c r="P632" s="26"/>
      <c r="Q632" s="35"/>
    </row>
    <row r="633" spans="1:17" ht="15" customHeight="1" x14ac:dyDescent="0.3">
      <c r="A633" s="1" t="s">
        <v>417</v>
      </c>
      <c r="B633" s="6">
        <v>45046</v>
      </c>
      <c r="C633" s="62">
        <f t="shared" si="23"/>
        <v>2023</v>
      </c>
      <c r="D633" s="1" t="s">
        <v>156</v>
      </c>
      <c r="E633" s="43" t="s">
        <v>727</v>
      </c>
      <c r="F633" s="2" t="s">
        <v>413</v>
      </c>
      <c r="G633" s="1">
        <v>15</v>
      </c>
      <c r="H633" s="1">
        <v>15</v>
      </c>
      <c r="I633" s="1" t="s">
        <v>423</v>
      </c>
      <c r="J633" s="1">
        <v>14.9</v>
      </c>
      <c r="K633" s="1">
        <v>0</v>
      </c>
      <c r="L633" s="1"/>
      <c r="M633" s="1">
        <v>14.9</v>
      </c>
      <c r="N633" s="34"/>
      <c r="O633" s="34"/>
      <c r="P633" s="26"/>
      <c r="Q633" s="35"/>
    </row>
    <row r="634" spans="1:17" ht="15" customHeight="1" x14ac:dyDescent="0.3">
      <c r="A634" s="1" t="s">
        <v>417</v>
      </c>
      <c r="B634" s="6">
        <v>45046</v>
      </c>
      <c r="C634" s="62">
        <f t="shared" si="23"/>
        <v>2023</v>
      </c>
      <c r="D634" s="1" t="s">
        <v>156</v>
      </c>
      <c r="E634" s="43" t="s">
        <v>728</v>
      </c>
      <c r="F634" s="2" t="s">
        <v>413</v>
      </c>
      <c r="G634" s="1">
        <v>16</v>
      </c>
      <c r="H634" s="1">
        <v>16</v>
      </c>
      <c r="I634" s="1" t="s">
        <v>423</v>
      </c>
      <c r="J634" s="1">
        <v>14.9</v>
      </c>
      <c r="K634" s="1">
        <v>0</v>
      </c>
      <c r="L634" s="1"/>
      <c r="M634" s="1">
        <v>14.9</v>
      </c>
      <c r="N634" s="34"/>
      <c r="O634" s="34"/>
      <c r="P634" s="26"/>
      <c r="Q634" s="35"/>
    </row>
    <row r="635" spans="1:17" ht="15" customHeight="1" x14ac:dyDescent="0.3">
      <c r="A635" s="1" t="s">
        <v>417</v>
      </c>
      <c r="B635" s="6">
        <v>45046</v>
      </c>
      <c r="C635" s="62">
        <f t="shared" si="23"/>
        <v>2023</v>
      </c>
      <c r="D635" s="1" t="s">
        <v>156</v>
      </c>
      <c r="E635" s="43" t="s">
        <v>729</v>
      </c>
      <c r="F635" s="2" t="s">
        <v>413</v>
      </c>
      <c r="G635" s="1">
        <v>17</v>
      </c>
      <c r="H635" s="1">
        <v>17</v>
      </c>
      <c r="I635" s="1" t="s">
        <v>423</v>
      </c>
      <c r="J635" s="1">
        <v>14.9</v>
      </c>
      <c r="K635" s="1">
        <v>0</v>
      </c>
      <c r="L635" s="1"/>
      <c r="M635" s="1">
        <v>14.9</v>
      </c>
      <c r="N635" s="34"/>
      <c r="O635" s="34"/>
      <c r="P635" s="26"/>
      <c r="Q635" s="35"/>
    </row>
    <row r="636" spans="1:17" ht="15" customHeight="1" x14ac:dyDescent="0.3">
      <c r="A636" s="1" t="s">
        <v>417</v>
      </c>
      <c r="B636" s="6">
        <v>45046</v>
      </c>
      <c r="C636" s="62">
        <f t="shared" si="23"/>
        <v>2023</v>
      </c>
      <c r="D636" s="1" t="s">
        <v>156</v>
      </c>
      <c r="E636" s="43" t="s">
        <v>730</v>
      </c>
      <c r="F636" s="2" t="s">
        <v>413</v>
      </c>
      <c r="G636" s="1">
        <v>18</v>
      </c>
      <c r="H636" s="1">
        <v>18</v>
      </c>
      <c r="I636" s="1" t="s">
        <v>423</v>
      </c>
      <c r="J636" s="1">
        <v>14.9</v>
      </c>
      <c r="K636" s="1">
        <v>0</v>
      </c>
      <c r="L636" s="1"/>
      <c r="M636" s="1">
        <v>14.9</v>
      </c>
      <c r="N636" s="34"/>
      <c r="O636" s="34"/>
      <c r="P636" s="26"/>
      <c r="Q636" s="35"/>
    </row>
    <row r="637" spans="1:17" ht="15" customHeight="1" x14ac:dyDescent="0.3">
      <c r="A637" s="1" t="s">
        <v>417</v>
      </c>
      <c r="B637" s="6">
        <v>45046</v>
      </c>
      <c r="C637" s="62">
        <f t="shared" si="23"/>
        <v>2023</v>
      </c>
      <c r="D637" s="1" t="s">
        <v>156</v>
      </c>
      <c r="E637" s="43" t="s">
        <v>731</v>
      </c>
      <c r="F637" s="2" t="s">
        <v>413</v>
      </c>
      <c r="G637" s="1">
        <v>19</v>
      </c>
      <c r="H637" s="1">
        <v>19</v>
      </c>
      <c r="I637" s="1" t="s">
        <v>423</v>
      </c>
      <c r="J637" s="1">
        <v>14.9</v>
      </c>
      <c r="K637" s="1">
        <v>0</v>
      </c>
      <c r="L637" s="1"/>
      <c r="M637" s="1">
        <v>14.9</v>
      </c>
      <c r="N637" s="34"/>
      <c r="O637" s="34"/>
      <c r="P637" s="26"/>
      <c r="Q637" s="35"/>
    </row>
    <row r="638" spans="1:17" ht="15" customHeight="1" x14ac:dyDescent="0.3">
      <c r="A638" s="1" t="s">
        <v>417</v>
      </c>
      <c r="B638" s="6">
        <v>45046</v>
      </c>
      <c r="C638" s="62">
        <f t="shared" si="23"/>
        <v>2023</v>
      </c>
      <c r="D638" s="1" t="s">
        <v>156</v>
      </c>
      <c r="E638" s="43" t="s">
        <v>732</v>
      </c>
      <c r="F638" s="2" t="s">
        <v>413</v>
      </c>
      <c r="G638" s="1">
        <v>20</v>
      </c>
      <c r="H638" s="1">
        <v>20</v>
      </c>
      <c r="I638" s="1" t="s">
        <v>423</v>
      </c>
      <c r="J638" s="1">
        <v>14.9</v>
      </c>
      <c r="K638" s="1">
        <v>0</v>
      </c>
      <c r="L638" s="1"/>
      <c r="M638" s="1">
        <v>14.9</v>
      </c>
      <c r="N638" s="34"/>
      <c r="O638" s="34"/>
      <c r="P638" s="26"/>
      <c r="Q638" s="35"/>
    </row>
    <row r="639" spans="1:17" ht="15" customHeight="1" x14ac:dyDescent="0.3">
      <c r="A639" s="1" t="s">
        <v>417</v>
      </c>
      <c r="B639" s="6">
        <v>45046</v>
      </c>
      <c r="C639" s="62">
        <f t="shared" si="23"/>
        <v>2023</v>
      </c>
      <c r="D639" s="1" t="s">
        <v>156</v>
      </c>
      <c r="E639" s="43" t="s">
        <v>733</v>
      </c>
      <c r="F639" s="2" t="s">
        <v>413</v>
      </c>
      <c r="G639" s="1">
        <v>21</v>
      </c>
      <c r="H639" s="1">
        <v>21</v>
      </c>
      <c r="I639" s="1" t="s">
        <v>423</v>
      </c>
      <c r="J639" s="1">
        <v>14.9</v>
      </c>
      <c r="K639" s="1">
        <v>0</v>
      </c>
      <c r="L639" s="1"/>
      <c r="M639" s="1">
        <v>14.9</v>
      </c>
      <c r="N639" s="34"/>
      <c r="O639" s="34"/>
      <c r="P639" s="26"/>
      <c r="Q639" s="35"/>
    </row>
    <row r="640" spans="1:17" ht="15" customHeight="1" x14ac:dyDescent="0.3">
      <c r="A640" s="1" t="s">
        <v>417</v>
      </c>
      <c r="B640" s="6">
        <v>45046</v>
      </c>
      <c r="C640" s="62">
        <f t="shared" si="23"/>
        <v>2023</v>
      </c>
      <c r="D640" s="1" t="s">
        <v>156</v>
      </c>
      <c r="E640" s="43" t="s">
        <v>734</v>
      </c>
      <c r="F640" s="2" t="s">
        <v>413</v>
      </c>
      <c r="G640" s="1">
        <v>22</v>
      </c>
      <c r="H640" s="1">
        <v>22</v>
      </c>
      <c r="I640" s="1" t="s">
        <v>423</v>
      </c>
      <c r="J640" s="1">
        <v>14.9</v>
      </c>
      <c r="K640" s="1">
        <v>0</v>
      </c>
      <c r="L640" s="1"/>
      <c r="M640" s="1">
        <v>14.9</v>
      </c>
      <c r="N640" s="34"/>
      <c r="O640" s="34"/>
      <c r="P640" s="26"/>
      <c r="Q640" s="35"/>
    </row>
    <row r="641" spans="1:17" ht="15" customHeight="1" x14ac:dyDescent="0.3">
      <c r="A641" s="1" t="s">
        <v>417</v>
      </c>
      <c r="B641" s="6">
        <v>45046</v>
      </c>
      <c r="C641" s="62">
        <f t="shared" si="23"/>
        <v>2023</v>
      </c>
      <c r="D641" s="1" t="s">
        <v>156</v>
      </c>
      <c r="E641" s="43" t="s">
        <v>735</v>
      </c>
      <c r="F641" s="2" t="s">
        <v>413</v>
      </c>
      <c r="G641" s="1">
        <v>23</v>
      </c>
      <c r="H641" s="1">
        <v>23</v>
      </c>
      <c r="I641" s="1" t="s">
        <v>423</v>
      </c>
      <c r="J641" s="1">
        <v>14.9</v>
      </c>
      <c r="K641" s="1">
        <v>0</v>
      </c>
      <c r="L641" s="1"/>
      <c r="M641" s="1">
        <v>14.9</v>
      </c>
      <c r="N641" s="34"/>
      <c r="O641" s="34"/>
      <c r="P641" s="26"/>
      <c r="Q641" s="35"/>
    </row>
    <row r="642" spans="1:17" ht="15" customHeight="1" x14ac:dyDescent="0.3">
      <c r="A642" s="1" t="s">
        <v>417</v>
      </c>
      <c r="B642" s="6">
        <v>45046</v>
      </c>
      <c r="C642" s="62">
        <f t="shared" si="23"/>
        <v>2023</v>
      </c>
      <c r="D642" s="1" t="s">
        <v>156</v>
      </c>
      <c r="E642" s="43" t="s">
        <v>736</v>
      </c>
      <c r="F642" s="2" t="s">
        <v>413</v>
      </c>
      <c r="G642" s="1">
        <v>24</v>
      </c>
      <c r="H642" s="1">
        <v>24</v>
      </c>
      <c r="I642" s="1" t="s">
        <v>423</v>
      </c>
      <c r="J642" s="1">
        <v>14.9</v>
      </c>
      <c r="K642" s="1">
        <v>0</v>
      </c>
      <c r="L642" s="1"/>
      <c r="M642" s="1">
        <v>14.9</v>
      </c>
      <c r="N642" s="34"/>
      <c r="O642" s="34"/>
      <c r="P642" s="26"/>
      <c r="Q642" s="35"/>
    </row>
    <row r="643" spans="1:17" ht="15" customHeight="1" x14ac:dyDescent="0.3">
      <c r="A643" s="1" t="s">
        <v>417</v>
      </c>
      <c r="B643" s="6">
        <v>44926</v>
      </c>
      <c r="C643" s="62">
        <v>2022</v>
      </c>
      <c r="D643" s="1" t="s">
        <v>156</v>
      </c>
      <c r="E643" s="43" t="s">
        <v>157</v>
      </c>
      <c r="F643" s="2" t="s">
        <v>412</v>
      </c>
      <c r="G643" s="1" t="s">
        <v>158</v>
      </c>
      <c r="H643" s="1">
        <v>29</v>
      </c>
      <c r="I643" s="1" t="s">
        <v>423</v>
      </c>
      <c r="J643" s="1">
        <v>53.6</v>
      </c>
      <c r="K643" s="1">
        <v>6.4</v>
      </c>
      <c r="L643" s="1"/>
      <c r="M643" s="1">
        <v>60</v>
      </c>
      <c r="N643" s="34"/>
      <c r="O643" s="34"/>
      <c r="P643" s="26"/>
      <c r="Q643" s="35"/>
    </row>
    <row r="644" spans="1:17" ht="15" customHeight="1" x14ac:dyDescent="0.3">
      <c r="A644" s="1" t="s">
        <v>417</v>
      </c>
      <c r="B644" s="6">
        <v>44926</v>
      </c>
      <c r="C644" s="62">
        <v>2022</v>
      </c>
      <c r="D644" s="1" t="s">
        <v>156</v>
      </c>
      <c r="E644" s="43" t="s">
        <v>159</v>
      </c>
      <c r="F644" s="2" t="s">
        <v>412</v>
      </c>
      <c r="G644" s="1">
        <v>30</v>
      </c>
      <c r="H644" s="1">
        <v>30</v>
      </c>
      <c r="I644" s="1" t="s">
        <v>423</v>
      </c>
      <c r="J644" s="1">
        <v>53.3</v>
      </c>
      <c r="K644" s="1">
        <v>6.4</v>
      </c>
      <c r="L644" s="1"/>
      <c r="M644" s="1">
        <v>59.699999999999996</v>
      </c>
      <c r="N644" s="34"/>
      <c r="O644" s="34"/>
      <c r="P644" s="26"/>
      <c r="Q644" s="35"/>
    </row>
    <row r="645" spans="1:17" ht="15" customHeight="1" x14ac:dyDescent="0.3">
      <c r="A645" s="1" t="s">
        <v>417</v>
      </c>
      <c r="B645" s="6">
        <v>44926</v>
      </c>
      <c r="C645" s="62">
        <v>2022</v>
      </c>
      <c r="D645" s="1" t="s">
        <v>156</v>
      </c>
      <c r="E645" s="43" t="s">
        <v>323</v>
      </c>
      <c r="F645" s="2" t="s">
        <v>412</v>
      </c>
      <c r="G645" s="1">
        <v>31</v>
      </c>
      <c r="H645" s="1">
        <v>31</v>
      </c>
      <c r="I645" s="1" t="s">
        <v>423</v>
      </c>
      <c r="J645" s="1">
        <v>39.4</v>
      </c>
      <c r="K645" s="1">
        <v>6.4</v>
      </c>
      <c r="L645" s="1"/>
      <c r="M645" s="1">
        <v>45.8</v>
      </c>
      <c r="N645" s="34"/>
      <c r="O645" s="34"/>
      <c r="P645" s="26"/>
      <c r="Q645" s="35"/>
    </row>
    <row r="646" spans="1:17" ht="15" customHeight="1" x14ac:dyDescent="0.3">
      <c r="A646" s="1" t="s">
        <v>417</v>
      </c>
      <c r="B646" s="6">
        <v>44926</v>
      </c>
      <c r="C646" s="62">
        <v>2022</v>
      </c>
      <c r="D646" s="1" t="s">
        <v>156</v>
      </c>
      <c r="E646" s="43" t="s">
        <v>160</v>
      </c>
      <c r="F646" s="2" t="s">
        <v>412</v>
      </c>
      <c r="G646" s="1">
        <v>60</v>
      </c>
      <c r="H646" s="1">
        <v>60</v>
      </c>
      <c r="I646" s="1" t="s">
        <v>423</v>
      </c>
      <c r="J646" s="1">
        <v>39.4</v>
      </c>
      <c r="K646" s="1">
        <v>6.4</v>
      </c>
      <c r="L646" s="1"/>
      <c r="M646" s="1">
        <v>45.8</v>
      </c>
      <c r="N646" s="34"/>
      <c r="O646" s="34"/>
      <c r="P646" s="26"/>
      <c r="Q646" s="35"/>
    </row>
    <row r="647" spans="1:17" ht="15" customHeight="1" x14ac:dyDescent="0.3">
      <c r="A647" s="1" t="s">
        <v>417</v>
      </c>
      <c r="B647" s="6">
        <v>44926</v>
      </c>
      <c r="C647" s="62">
        <v>2022</v>
      </c>
      <c r="D647" s="1" t="s">
        <v>156</v>
      </c>
      <c r="E647" s="43" t="s">
        <v>161</v>
      </c>
      <c r="F647" s="2" t="s">
        <v>412</v>
      </c>
      <c r="G647" s="1">
        <v>61</v>
      </c>
      <c r="H647" s="1">
        <v>61</v>
      </c>
      <c r="I647" s="1" t="s">
        <v>423</v>
      </c>
      <c r="J647" s="1">
        <v>53.3</v>
      </c>
      <c r="K647" s="1">
        <v>6.4</v>
      </c>
      <c r="L647" s="1"/>
      <c r="M647" s="1">
        <v>59.699999999999996</v>
      </c>
      <c r="N647" s="34"/>
      <c r="O647" s="34"/>
      <c r="P647" s="26"/>
      <c r="Q647" s="35"/>
    </row>
    <row r="648" spans="1:17" ht="15" customHeight="1" x14ac:dyDescent="0.3">
      <c r="A648" s="1" t="s">
        <v>417</v>
      </c>
      <c r="B648" s="6">
        <v>44926</v>
      </c>
      <c r="C648" s="62">
        <v>2022</v>
      </c>
      <c r="D648" s="1" t="s">
        <v>156</v>
      </c>
      <c r="E648" s="43" t="s">
        <v>162</v>
      </c>
      <c r="F648" s="2" t="s">
        <v>412</v>
      </c>
      <c r="G648" s="1">
        <v>62</v>
      </c>
      <c r="H648" s="1">
        <v>62</v>
      </c>
      <c r="I648" s="1" t="s">
        <v>423</v>
      </c>
      <c r="J648" s="1">
        <v>53.6</v>
      </c>
      <c r="K648" s="1">
        <v>6.4</v>
      </c>
      <c r="L648" s="1"/>
      <c r="M648" s="1">
        <v>60</v>
      </c>
      <c r="N648" s="34"/>
      <c r="O648" s="34"/>
      <c r="P648" s="26"/>
      <c r="Q648" s="35"/>
    </row>
    <row r="649" spans="1:17" ht="15" customHeight="1" x14ac:dyDescent="0.3">
      <c r="A649" s="1" t="s">
        <v>417</v>
      </c>
      <c r="B649" s="6">
        <v>44926</v>
      </c>
      <c r="C649" s="62">
        <v>2022</v>
      </c>
      <c r="D649" s="1" t="s">
        <v>156</v>
      </c>
      <c r="E649" s="43" t="s">
        <v>163</v>
      </c>
      <c r="F649" s="2" t="s">
        <v>412</v>
      </c>
      <c r="G649" s="1" t="s">
        <v>164</v>
      </c>
      <c r="H649" s="1">
        <v>63</v>
      </c>
      <c r="I649" s="1" t="s">
        <v>423</v>
      </c>
      <c r="J649" s="1">
        <v>39</v>
      </c>
      <c r="K649" s="1">
        <v>6.4</v>
      </c>
      <c r="L649" s="1"/>
      <c r="M649" s="1">
        <v>45.4</v>
      </c>
      <c r="N649" s="34"/>
      <c r="O649" s="34"/>
      <c r="P649" s="26"/>
      <c r="Q649" s="35"/>
    </row>
    <row r="650" spans="1:17" ht="15" customHeight="1" x14ac:dyDescent="0.3">
      <c r="A650" s="1" t="s">
        <v>417</v>
      </c>
      <c r="B650" s="6">
        <v>44895</v>
      </c>
      <c r="C650" s="62">
        <f t="shared" ref="C650:C681" si="24">YEAR(B650)</f>
        <v>2022</v>
      </c>
      <c r="D650" s="1" t="s">
        <v>165</v>
      </c>
      <c r="E650" s="43" t="s">
        <v>3559</v>
      </c>
      <c r="F650" s="2" t="s">
        <v>412</v>
      </c>
      <c r="G650" s="1">
        <v>1</v>
      </c>
      <c r="H650" s="1"/>
      <c r="I650" s="1" t="s">
        <v>423</v>
      </c>
      <c r="J650" s="1">
        <v>33.4</v>
      </c>
      <c r="K650" s="1">
        <v>3.3</v>
      </c>
      <c r="L650" s="1"/>
      <c r="M650" s="1">
        <v>36.699999999999996</v>
      </c>
      <c r="N650" s="34"/>
      <c r="O650" s="34"/>
      <c r="P650" s="26"/>
      <c r="Q650" s="35"/>
    </row>
    <row r="651" spans="1:17" ht="15" customHeight="1" x14ac:dyDescent="0.3">
      <c r="A651" s="1" t="s">
        <v>417</v>
      </c>
      <c r="B651" s="6">
        <v>44895</v>
      </c>
      <c r="C651" s="62">
        <f t="shared" si="24"/>
        <v>2022</v>
      </c>
      <c r="D651" s="1" t="s">
        <v>165</v>
      </c>
      <c r="E651" s="43" t="s">
        <v>3560</v>
      </c>
      <c r="F651" s="2" t="s">
        <v>412</v>
      </c>
      <c r="G651" s="1">
        <v>3</v>
      </c>
      <c r="H651" s="1"/>
      <c r="I651" s="1" t="s">
        <v>423</v>
      </c>
      <c r="J651" s="1">
        <v>41.7</v>
      </c>
      <c r="K651" s="1">
        <v>3.3</v>
      </c>
      <c r="L651" s="1"/>
      <c r="M651" s="1">
        <v>45</v>
      </c>
      <c r="N651" s="34"/>
      <c r="O651" s="34"/>
      <c r="P651" s="26"/>
      <c r="Q651" s="35"/>
    </row>
    <row r="652" spans="1:17" ht="15" customHeight="1" x14ac:dyDescent="0.3">
      <c r="A652" s="1" t="s">
        <v>417</v>
      </c>
      <c r="B652" s="6">
        <v>44895</v>
      </c>
      <c r="C652" s="62">
        <f t="shared" si="24"/>
        <v>2022</v>
      </c>
      <c r="D652" s="1" t="s">
        <v>165</v>
      </c>
      <c r="E652" s="43" t="s">
        <v>3561</v>
      </c>
      <c r="F652" s="2" t="s">
        <v>412</v>
      </c>
      <c r="G652" s="1">
        <v>4</v>
      </c>
      <c r="H652" s="1"/>
      <c r="I652" s="1" t="s">
        <v>423</v>
      </c>
      <c r="J652" s="1">
        <v>34.1</v>
      </c>
      <c r="K652" s="1">
        <v>3.3</v>
      </c>
      <c r="L652" s="1"/>
      <c r="M652" s="1">
        <v>37.4</v>
      </c>
      <c r="N652" s="34"/>
      <c r="O652" s="34"/>
      <c r="P652" s="26"/>
      <c r="Q652" s="35"/>
    </row>
    <row r="653" spans="1:17" ht="15" customHeight="1" x14ac:dyDescent="0.3">
      <c r="A653" s="1" t="s">
        <v>417</v>
      </c>
      <c r="B653" s="6">
        <v>44895</v>
      </c>
      <c r="C653" s="62">
        <f t="shared" si="24"/>
        <v>2022</v>
      </c>
      <c r="D653" s="1" t="s">
        <v>165</v>
      </c>
      <c r="E653" s="43" t="s">
        <v>3562</v>
      </c>
      <c r="F653" s="2" t="s">
        <v>412</v>
      </c>
      <c r="G653" s="1">
        <v>5</v>
      </c>
      <c r="H653" s="1"/>
      <c r="I653" s="1" t="s">
        <v>423</v>
      </c>
      <c r="J653" s="1">
        <v>41.3</v>
      </c>
      <c r="K653" s="1">
        <v>6.4</v>
      </c>
      <c r="L653" s="1"/>
      <c r="M653" s="1">
        <v>47.699999999999996</v>
      </c>
      <c r="N653" s="34"/>
      <c r="O653" s="34"/>
      <c r="P653" s="26"/>
      <c r="Q653" s="35"/>
    </row>
    <row r="654" spans="1:17" ht="15" customHeight="1" x14ac:dyDescent="0.3">
      <c r="A654" s="1" t="s">
        <v>417</v>
      </c>
      <c r="B654" s="6">
        <v>44895</v>
      </c>
      <c r="C654" s="62">
        <f t="shared" si="24"/>
        <v>2022</v>
      </c>
      <c r="D654" s="1" t="s">
        <v>165</v>
      </c>
      <c r="E654" s="43" t="s">
        <v>3563</v>
      </c>
      <c r="F654" s="2" t="s">
        <v>412</v>
      </c>
      <c r="G654" s="1">
        <v>6</v>
      </c>
      <c r="H654" s="1"/>
      <c r="I654" s="1" t="s">
        <v>423</v>
      </c>
      <c r="J654" s="1">
        <v>55.4</v>
      </c>
      <c r="K654" s="1">
        <v>6.4</v>
      </c>
      <c r="L654" s="1"/>
      <c r="M654" s="1">
        <v>61.8</v>
      </c>
      <c r="N654" s="34"/>
      <c r="O654" s="34"/>
      <c r="P654" s="26"/>
      <c r="Q654" s="35"/>
    </row>
    <row r="655" spans="1:17" ht="15" customHeight="1" x14ac:dyDescent="0.3">
      <c r="A655" s="1" t="s">
        <v>417</v>
      </c>
      <c r="B655" s="6">
        <v>44895</v>
      </c>
      <c r="C655" s="62">
        <f t="shared" si="24"/>
        <v>2022</v>
      </c>
      <c r="D655" s="1" t="s">
        <v>165</v>
      </c>
      <c r="E655" s="43" t="s">
        <v>3564</v>
      </c>
      <c r="F655" s="2" t="s">
        <v>412</v>
      </c>
      <c r="G655" s="1">
        <v>7</v>
      </c>
      <c r="H655" s="1"/>
      <c r="I655" s="1" t="s">
        <v>423</v>
      </c>
      <c r="J655" s="1">
        <v>55.6</v>
      </c>
      <c r="K655" s="1">
        <v>6.4</v>
      </c>
      <c r="L655" s="1"/>
      <c r="M655" s="1">
        <v>62</v>
      </c>
      <c r="N655" s="34"/>
      <c r="O655" s="34"/>
      <c r="P655" s="26"/>
      <c r="Q655" s="35"/>
    </row>
    <row r="656" spans="1:17" ht="15" customHeight="1" x14ac:dyDescent="0.3">
      <c r="A656" s="1" t="s">
        <v>417</v>
      </c>
      <c r="B656" s="6">
        <v>44895</v>
      </c>
      <c r="C656" s="62">
        <f t="shared" si="24"/>
        <v>2022</v>
      </c>
      <c r="D656" s="1" t="s">
        <v>165</v>
      </c>
      <c r="E656" s="43" t="s">
        <v>3565</v>
      </c>
      <c r="F656" s="2" t="s">
        <v>412</v>
      </c>
      <c r="G656" s="1">
        <v>8</v>
      </c>
      <c r="H656" s="1"/>
      <c r="I656" s="1" t="s">
        <v>423</v>
      </c>
      <c r="J656" s="1">
        <v>40.9</v>
      </c>
      <c r="K656" s="1">
        <v>6.4</v>
      </c>
      <c r="L656" s="1"/>
      <c r="M656" s="1">
        <v>47.3</v>
      </c>
      <c r="N656" s="34"/>
      <c r="O656" s="34"/>
      <c r="P656" s="26"/>
      <c r="Q656" s="35"/>
    </row>
    <row r="657" spans="1:17" ht="15" customHeight="1" x14ac:dyDescent="0.3">
      <c r="A657" s="1" t="s">
        <v>417</v>
      </c>
      <c r="B657" s="6">
        <v>44895</v>
      </c>
      <c r="C657" s="62">
        <f t="shared" si="24"/>
        <v>2022</v>
      </c>
      <c r="D657" s="1" t="s">
        <v>165</v>
      </c>
      <c r="E657" s="43" t="s">
        <v>3566</v>
      </c>
      <c r="F657" s="2" t="s">
        <v>412</v>
      </c>
      <c r="G657" s="1">
        <v>9</v>
      </c>
      <c r="H657" s="1"/>
      <c r="I657" s="1" t="s">
        <v>423</v>
      </c>
      <c r="J657" s="1">
        <v>41.2</v>
      </c>
      <c r="K657" s="1">
        <v>6.4</v>
      </c>
      <c r="L657" s="1"/>
      <c r="M657" s="1">
        <v>47.6</v>
      </c>
      <c r="N657" s="34"/>
      <c r="O657" s="34"/>
      <c r="P657" s="26"/>
      <c r="Q657" s="35"/>
    </row>
    <row r="658" spans="1:17" ht="15" customHeight="1" x14ac:dyDescent="0.3">
      <c r="A658" s="1" t="s">
        <v>417</v>
      </c>
      <c r="B658" s="6">
        <v>44895</v>
      </c>
      <c r="C658" s="62">
        <f t="shared" si="24"/>
        <v>2022</v>
      </c>
      <c r="D658" s="1" t="s">
        <v>165</v>
      </c>
      <c r="E658" s="43" t="s">
        <v>3567</v>
      </c>
      <c r="F658" s="2" t="s">
        <v>412</v>
      </c>
      <c r="G658" s="1">
        <v>10</v>
      </c>
      <c r="H658" s="1"/>
      <c r="I658" s="1" t="s">
        <v>423</v>
      </c>
      <c r="J658" s="1">
        <v>55.3</v>
      </c>
      <c r="K658" s="1">
        <v>6.4</v>
      </c>
      <c r="L658" s="1"/>
      <c r="M658" s="1">
        <v>61.699999999999996</v>
      </c>
      <c r="N658" s="34"/>
      <c r="O658" s="34"/>
      <c r="P658" s="26"/>
      <c r="Q658" s="35"/>
    </row>
    <row r="659" spans="1:17" ht="15" customHeight="1" x14ac:dyDescent="0.3">
      <c r="A659" s="1" t="s">
        <v>417</v>
      </c>
      <c r="B659" s="6">
        <v>44895</v>
      </c>
      <c r="C659" s="62">
        <f t="shared" si="24"/>
        <v>2022</v>
      </c>
      <c r="D659" s="1" t="s">
        <v>165</v>
      </c>
      <c r="E659" s="43" t="s">
        <v>3568</v>
      </c>
      <c r="F659" s="2" t="s">
        <v>412</v>
      </c>
      <c r="G659" s="1">
        <v>11</v>
      </c>
      <c r="H659" s="1"/>
      <c r="I659" s="1" t="s">
        <v>423</v>
      </c>
      <c r="J659" s="1">
        <v>55.5</v>
      </c>
      <c r="K659" s="1">
        <v>6.4</v>
      </c>
      <c r="L659" s="1"/>
      <c r="M659" s="1">
        <v>61.9</v>
      </c>
      <c r="N659" s="34"/>
      <c r="O659" s="34"/>
      <c r="P659" s="26"/>
      <c r="Q659" s="35"/>
    </row>
    <row r="660" spans="1:17" ht="15" customHeight="1" x14ac:dyDescent="0.3">
      <c r="A660" s="1" t="s">
        <v>417</v>
      </c>
      <c r="B660" s="6">
        <v>44895</v>
      </c>
      <c r="C660" s="62">
        <f t="shared" si="24"/>
        <v>2022</v>
      </c>
      <c r="D660" s="1" t="s">
        <v>165</v>
      </c>
      <c r="E660" s="43" t="s">
        <v>3569</v>
      </c>
      <c r="F660" s="2" t="s">
        <v>412</v>
      </c>
      <c r="G660" s="1">
        <v>12</v>
      </c>
      <c r="H660" s="1"/>
      <c r="I660" s="1" t="s">
        <v>423</v>
      </c>
      <c r="J660" s="1">
        <v>40.700000000000003</v>
      </c>
      <c r="K660" s="1">
        <v>6.4</v>
      </c>
      <c r="L660" s="1"/>
      <c r="M660" s="1">
        <v>47.1</v>
      </c>
      <c r="N660" s="34"/>
      <c r="O660" s="34"/>
      <c r="P660" s="26"/>
      <c r="Q660" s="35"/>
    </row>
    <row r="661" spans="1:17" ht="15" customHeight="1" x14ac:dyDescent="0.3">
      <c r="A661" s="1" t="s">
        <v>417</v>
      </c>
      <c r="B661" s="6">
        <v>44895</v>
      </c>
      <c r="C661" s="62">
        <f t="shared" si="24"/>
        <v>2022</v>
      </c>
      <c r="D661" s="1" t="s">
        <v>165</v>
      </c>
      <c r="E661" s="43" t="s">
        <v>3570</v>
      </c>
      <c r="F661" s="2" t="s">
        <v>412</v>
      </c>
      <c r="G661" s="1">
        <v>13</v>
      </c>
      <c r="H661" s="1"/>
      <c r="I661" s="1" t="s">
        <v>423</v>
      </c>
      <c r="J661" s="1">
        <v>41.1</v>
      </c>
      <c r="K661" s="1">
        <v>6.4</v>
      </c>
      <c r="L661" s="1"/>
      <c r="M661" s="1">
        <v>47.5</v>
      </c>
      <c r="N661" s="34"/>
      <c r="O661" s="34"/>
      <c r="P661" s="26"/>
      <c r="Q661" s="35"/>
    </row>
    <row r="662" spans="1:17" ht="15" customHeight="1" x14ac:dyDescent="0.3">
      <c r="A662" s="1" t="s">
        <v>417</v>
      </c>
      <c r="B662" s="6">
        <v>44895</v>
      </c>
      <c r="C662" s="62">
        <f t="shared" si="24"/>
        <v>2022</v>
      </c>
      <c r="D662" s="1" t="s">
        <v>165</v>
      </c>
      <c r="E662" s="43" t="s">
        <v>3571</v>
      </c>
      <c r="F662" s="2" t="s">
        <v>412</v>
      </c>
      <c r="G662" s="1">
        <v>14</v>
      </c>
      <c r="H662" s="1"/>
      <c r="I662" s="1" t="s">
        <v>423</v>
      </c>
      <c r="J662" s="1">
        <v>55.2</v>
      </c>
      <c r="K662" s="1">
        <v>6.4</v>
      </c>
      <c r="L662" s="1"/>
      <c r="M662" s="1">
        <v>61.6</v>
      </c>
      <c r="N662" s="34"/>
      <c r="O662" s="34"/>
      <c r="P662" s="26"/>
      <c r="Q662" s="35"/>
    </row>
    <row r="663" spans="1:17" ht="15" customHeight="1" x14ac:dyDescent="0.3">
      <c r="A663" s="1" t="s">
        <v>417</v>
      </c>
      <c r="B663" s="6">
        <v>44895</v>
      </c>
      <c r="C663" s="62">
        <f t="shared" si="24"/>
        <v>2022</v>
      </c>
      <c r="D663" s="1" t="s">
        <v>165</v>
      </c>
      <c r="E663" s="43" t="s">
        <v>3572</v>
      </c>
      <c r="F663" s="2" t="s">
        <v>412</v>
      </c>
      <c r="G663" s="1">
        <v>15</v>
      </c>
      <c r="H663" s="1"/>
      <c r="I663" s="1" t="s">
        <v>423</v>
      </c>
      <c r="J663" s="1">
        <v>55.4</v>
      </c>
      <c r="K663" s="1">
        <v>6.4</v>
      </c>
      <c r="L663" s="1"/>
      <c r="M663" s="1">
        <v>61.8</v>
      </c>
      <c r="N663" s="34"/>
      <c r="O663" s="34"/>
      <c r="P663" s="26"/>
      <c r="Q663" s="35"/>
    </row>
    <row r="664" spans="1:17" ht="15" customHeight="1" x14ac:dyDescent="0.3">
      <c r="A664" s="1" t="s">
        <v>417</v>
      </c>
      <c r="B664" s="6">
        <v>44895</v>
      </c>
      <c r="C664" s="62">
        <f t="shared" si="24"/>
        <v>2022</v>
      </c>
      <c r="D664" s="1" t="s">
        <v>165</v>
      </c>
      <c r="E664" s="43" t="s">
        <v>3573</v>
      </c>
      <c r="F664" s="2" t="s">
        <v>412</v>
      </c>
      <c r="G664" s="1">
        <v>16</v>
      </c>
      <c r="H664" s="1"/>
      <c r="I664" s="1" t="s">
        <v>423</v>
      </c>
      <c r="J664" s="1">
        <v>40.6</v>
      </c>
      <c r="K664" s="1">
        <v>6.4</v>
      </c>
      <c r="L664" s="1"/>
      <c r="M664" s="1">
        <v>47</v>
      </c>
      <c r="N664" s="34"/>
      <c r="O664" s="34"/>
      <c r="P664" s="26"/>
      <c r="Q664" s="35"/>
    </row>
    <row r="665" spans="1:17" ht="15" customHeight="1" x14ac:dyDescent="0.3">
      <c r="A665" s="1" t="s">
        <v>417</v>
      </c>
      <c r="B665" s="6">
        <v>44895</v>
      </c>
      <c r="C665" s="62">
        <f t="shared" si="24"/>
        <v>2022</v>
      </c>
      <c r="D665" s="1" t="s">
        <v>165</v>
      </c>
      <c r="E665" s="43" t="s">
        <v>3574</v>
      </c>
      <c r="F665" s="2" t="s">
        <v>412</v>
      </c>
      <c r="G665" s="1">
        <v>17</v>
      </c>
      <c r="H665" s="1"/>
      <c r="I665" s="1" t="s">
        <v>423</v>
      </c>
      <c r="J665" s="1">
        <v>41.1</v>
      </c>
      <c r="K665" s="1">
        <v>6.4</v>
      </c>
      <c r="L665" s="1"/>
      <c r="M665" s="1">
        <v>47.5</v>
      </c>
      <c r="N665" s="34"/>
      <c r="O665" s="34"/>
      <c r="P665" s="26"/>
      <c r="Q665" s="35"/>
    </row>
    <row r="666" spans="1:17" ht="15" customHeight="1" x14ac:dyDescent="0.3">
      <c r="A666" s="1" t="s">
        <v>417</v>
      </c>
      <c r="B666" s="6">
        <v>44895</v>
      </c>
      <c r="C666" s="62">
        <f t="shared" si="24"/>
        <v>2022</v>
      </c>
      <c r="D666" s="1" t="s">
        <v>165</v>
      </c>
      <c r="E666" s="43" t="s">
        <v>3575</v>
      </c>
      <c r="F666" s="2" t="s">
        <v>412</v>
      </c>
      <c r="G666" s="1">
        <v>18</v>
      </c>
      <c r="H666" s="1"/>
      <c r="I666" s="1" t="s">
        <v>423</v>
      </c>
      <c r="J666" s="1">
        <v>55.2</v>
      </c>
      <c r="K666" s="1">
        <v>6.4</v>
      </c>
      <c r="L666" s="1"/>
      <c r="M666" s="1">
        <v>61.6</v>
      </c>
      <c r="N666" s="34"/>
      <c r="O666" s="34"/>
      <c r="P666" s="26"/>
      <c r="Q666" s="35"/>
    </row>
    <row r="667" spans="1:17" ht="15" customHeight="1" x14ac:dyDescent="0.3">
      <c r="A667" s="1" t="s">
        <v>417</v>
      </c>
      <c r="B667" s="6">
        <v>44895</v>
      </c>
      <c r="C667" s="62">
        <f t="shared" si="24"/>
        <v>2022</v>
      </c>
      <c r="D667" s="1" t="s">
        <v>165</v>
      </c>
      <c r="E667" s="43" t="s">
        <v>3576</v>
      </c>
      <c r="F667" s="2" t="s">
        <v>412</v>
      </c>
      <c r="G667" s="1">
        <v>19</v>
      </c>
      <c r="H667" s="1"/>
      <c r="I667" s="1" t="s">
        <v>423</v>
      </c>
      <c r="J667" s="1">
        <v>55.4</v>
      </c>
      <c r="K667" s="1">
        <v>6.4</v>
      </c>
      <c r="L667" s="1"/>
      <c r="M667" s="1">
        <v>61.8</v>
      </c>
      <c r="N667" s="34"/>
      <c r="O667" s="34"/>
      <c r="P667" s="26"/>
      <c r="Q667" s="35"/>
    </row>
    <row r="668" spans="1:17" ht="15" customHeight="1" x14ac:dyDescent="0.3">
      <c r="A668" s="1" t="s">
        <v>417</v>
      </c>
      <c r="B668" s="6">
        <v>44895</v>
      </c>
      <c r="C668" s="62">
        <f t="shared" si="24"/>
        <v>2022</v>
      </c>
      <c r="D668" s="1" t="s">
        <v>165</v>
      </c>
      <c r="E668" s="43" t="s">
        <v>3577</v>
      </c>
      <c r="F668" s="2" t="s">
        <v>412</v>
      </c>
      <c r="G668" s="1">
        <v>20</v>
      </c>
      <c r="H668" s="1"/>
      <c r="I668" s="1" t="s">
        <v>423</v>
      </c>
      <c r="J668" s="1">
        <v>40.6</v>
      </c>
      <c r="K668" s="1">
        <v>6.4</v>
      </c>
      <c r="L668" s="1"/>
      <c r="M668" s="1">
        <v>47</v>
      </c>
      <c r="N668" s="34"/>
      <c r="O668" s="34"/>
      <c r="P668" s="26"/>
      <c r="Q668" s="35"/>
    </row>
    <row r="669" spans="1:17" ht="15" customHeight="1" x14ac:dyDescent="0.3">
      <c r="A669" s="1" t="s">
        <v>417</v>
      </c>
      <c r="B669" s="6">
        <v>44895</v>
      </c>
      <c r="C669" s="62">
        <f t="shared" si="24"/>
        <v>2022</v>
      </c>
      <c r="D669" s="1" t="s">
        <v>165</v>
      </c>
      <c r="E669" s="43" t="s">
        <v>3578</v>
      </c>
      <c r="F669" s="2" t="s">
        <v>412</v>
      </c>
      <c r="G669" s="1">
        <v>21</v>
      </c>
      <c r="H669" s="1"/>
      <c r="I669" s="1" t="s">
        <v>423</v>
      </c>
      <c r="J669" s="1">
        <v>41.1</v>
      </c>
      <c r="K669" s="1">
        <v>6.4</v>
      </c>
      <c r="L669" s="1"/>
      <c r="M669" s="1">
        <v>47.5</v>
      </c>
      <c r="N669" s="34"/>
      <c r="O669" s="34"/>
      <c r="P669" s="26"/>
      <c r="Q669" s="35"/>
    </row>
    <row r="670" spans="1:17" ht="15" customHeight="1" x14ac:dyDescent="0.3">
      <c r="A670" s="1" t="s">
        <v>417</v>
      </c>
      <c r="B670" s="6">
        <v>44895</v>
      </c>
      <c r="C670" s="62">
        <f t="shared" si="24"/>
        <v>2022</v>
      </c>
      <c r="D670" s="1" t="s">
        <v>165</v>
      </c>
      <c r="E670" s="43" t="s">
        <v>3579</v>
      </c>
      <c r="F670" s="2" t="s">
        <v>412</v>
      </c>
      <c r="G670" s="1">
        <v>22</v>
      </c>
      <c r="H670" s="1"/>
      <c r="I670" s="1" t="s">
        <v>423</v>
      </c>
      <c r="J670" s="1">
        <v>55.2</v>
      </c>
      <c r="K670" s="1">
        <v>6.4</v>
      </c>
      <c r="L670" s="1"/>
      <c r="M670" s="1">
        <v>61.6</v>
      </c>
      <c r="N670" s="34"/>
      <c r="O670" s="34"/>
      <c r="P670" s="26"/>
      <c r="Q670" s="35"/>
    </row>
    <row r="671" spans="1:17" ht="15" customHeight="1" x14ac:dyDescent="0.3">
      <c r="A671" s="1" t="s">
        <v>417</v>
      </c>
      <c r="B671" s="6">
        <v>44895</v>
      </c>
      <c r="C671" s="62">
        <f t="shared" si="24"/>
        <v>2022</v>
      </c>
      <c r="D671" s="1" t="s">
        <v>165</v>
      </c>
      <c r="E671" s="43" t="s">
        <v>3580</v>
      </c>
      <c r="F671" s="2" t="s">
        <v>412</v>
      </c>
      <c r="G671" s="1">
        <v>23</v>
      </c>
      <c r="H671" s="1"/>
      <c r="I671" s="1" t="s">
        <v>423</v>
      </c>
      <c r="J671" s="1">
        <v>55.4</v>
      </c>
      <c r="K671" s="1">
        <v>6.4</v>
      </c>
      <c r="L671" s="1"/>
      <c r="M671" s="1">
        <v>61.8</v>
      </c>
      <c r="N671" s="34"/>
      <c r="O671" s="34"/>
      <c r="P671" s="26"/>
      <c r="Q671" s="35"/>
    </row>
    <row r="672" spans="1:17" ht="15" customHeight="1" x14ac:dyDescent="0.3">
      <c r="A672" s="1" t="s">
        <v>417</v>
      </c>
      <c r="B672" s="6">
        <v>44895</v>
      </c>
      <c r="C672" s="62">
        <f t="shared" si="24"/>
        <v>2022</v>
      </c>
      <c r="D672" s="1" t="s">
        <v>165</v>
      </c>
      <c r="E672" s="43" t="s">
        <v>3581</v>
      </c>
      <c r="F672" s="2" t="s">
        <v>412</v>
      </c>
      <c r="G672" s="1">
        <v>24</v>
      </c>
      <c r="H672" s="1"/>
      <c r="I672" s="1" t="s">
        <v>423</v>
      </c>
      <c r="J672" s="1">
        <v>40.6</v>
      </c>
      <c r="K672" s="1">
        <v>6.4</v>
      </c>
      <c r="L672" s="1"/>
      <c r="M672" s="1">
        <v>47</v>
      </c>
      <c r="N672" s="34"/>
      <c r="O672" s="34"/>
      <c r="P672" s="26"/>
      <c r="Q672" s="35"/>
    </row>
    <row r="673" spans="1:17" ht="15" customHeight="1" x14ac:dyDescent="0.3">
      <c r="A673" s="1" t="s">
        <v>417</v>
      </c>
      <c r="B673" s="6">
        <v>44895</v>
      </c>
      <c r="C673" s="62">
        <f t="shared" si="24"/>
        <v>2022</v>
      </c>
      <c r="D673" s="1" t="s">
        <v>165</v>
      </c>
      <c r="E673" s="43" t="s">
        <v>3582</v>
      </c>
      <c r="F673" s="2" t="s">
        <v>412</v>
      </c>
      <c r="G673" s="1">
        <v>25</v>
      </c>
      <c r="H673" s="1"/>
      <c r="I673" s="1" t="s">
        <v>423</v>
      </c>
      <c r="J673" s="1">
        <v>41.1</v>
      </c>
      <c r="K673" s="1">
        <v>6.4</v>
      </c>
      <c r="L673" s="1"/>
      <c r="M673" s="1">
        <v>47.5</v>
      </c>
      <c r="N673" s="34"/>
      <c r="O673" s="34"/>
      <c r="P673" s="26"/>
      <c r="Q673" s="35"/>
    </row>
    <row r="674" spans="1:17" ht="15" customHeight="1" x14ac:dyDescent="0.3">
      <c r="A674" s="1" t="s">
        <v>417</v>
      </c>
      <c r="B674" s="6">
        <v>44895</v>
      </c>
      <c r="C674" s="62">
        <f t="shared" si="24"/>
        <v>2022</v>
      </c>
      <c r="D674" s="1" t="s">
        <v>165</v>
      </c>
      <c r="E674" s="43" t="s">
        <v>3583</v>
      </c>
      <c r="F674" s="2" t="s">
        <v>412</v>
      </c>
      <c r="G674" s="1">
        <v>26</v>
      </c>
      <c r="H674" s="1"/>
      <c r="I674" s="1" t="s">
        <v>423</v>
      </c>
      <c r="J674" s="1">
        <v>55.2</v>
      </c>
      <c r="K674" s="1">
        <v>6.4</v>
      </c>
      <c r="L674" s="1"/>
      <c r="M674" s="1">
        <v>61.6</v>
      </c>
      <c r="N674" s="34"/>
      <c r="O674" s="34"/>
      <c r="P674" s="26"/>
      <c r="Q674" s="35"/>
    </row>
    <row r="675" spans="1:17" ht="15" customHeight="1" x14ac:dyDescent="0.3">
      <c r="A675" s="1" t="s">
        <v>417</v>
      </c>
      <c r="B675" s="6">
        <v>44895</v>
      </c>
      <c r="C675" s="62">
        <f t="shared" si="24"/>
        <v>2022</v>
      </c>
      <c r="D675" s="1" t="s">
        <v>165</v>
      </c>
      <c r="E675" s="43" t="s">
        <v>3584</v>
      </c>
      <c r="F675" s="2" t="s">
        <v>412</v>
      </c>
      <c r="G675" s="1">
        <v>27</v>
      </c>
      <c r="H675" s="1"/>
      <c r="I675" s="1" t="s">
        <v>423</v>
      </c>
      <c r="J675" s="1">
        <v>55.4</v>
      </c>
      <c r="K675" s="1">
        <v>6.4</v>
      </c>
      <c r="L675" s="1"/>
      <c r="M675" s="1">
        <v>61.8</v>
      </c>
      <c r="N675" s="34"/>
      <c r="O675" s="34"/>
      <c r="P675" s="26"/>
      <c r="Q675" s="35"/>
    </row>
    <row r="676" spans="1:17" ht="15" customHeight="1" x14ac:dyDescent="0.3">
      <c r="A676" s="1" t="s">
        <v>417</v>
      </c>
      <c r="B676" s="6">
        <v>44895</v>
      </c>
      <c r="C676" s="62">
        <f t="shared" si="24"/>
        <v>2022</v>
      </c>
      <c r="D676" s="1" t="s">
        <v>165</v>
      </c>
      <c r="E676" s="43" t="s">
        <v>3585</v>
      </c>
      <c r="F676" s="2" t="s">
        <v>412</v>
      </c>
      <c r="G676" s="1">
        <v>28</v>
      </c>
      <c r="H676" s="1"/>
      <c r="I676" s="1" t="s">
        <v>423</v>
      </c>
      <c r="J676" s="1">
        <v>40.6</v>
      </c>
      <c r="K676" s="1">
        <v>6.4</v>
      </c>
      <c r="L676" s="1"/>
      <c r="M676" s="1">
        <v>47</v>
      </c>
      <c r="N676" s="34"/>
      <c r="O676" s="34"/>
      <c r="P676" s="26"/>
      <c r="Q676" s="35"/>
    </row>
    <row r="677" spans="1:17" ht="15" customHeight="1" x14ac:dyDescent="0.3">
      <c r="A677" s="1" t="s">
        <v>417</v>
      </c>
      <c r="B677" s="6">
        <v>44895</v>
      </c>
      <c r="C677" s="62">
        <f t="shared" si="24"/>
        <v>2022</v>
      </c>
      <c r="D677" s="1" t="s">
        <v>165</v>
      </c>
      <c r="E677" s="43" t="s">
        <v>3586</v>
      </c>
      <c r="F677" s="2" t="s">
        <v>412</v>
      </c>
      <c r="G677" s="1">
        <v>33</v>
      </c>
      <c r="H677" s="1"/>
      <c r="I677" s="1" t="s">
        <v>423</v>
      </c>
      <c r="J677" s="1">
        <v>34.1</v>
      </c>
      <c r="K677" s="1">
        <v>3.3</v>
      </c>
      <c r="L677" s="1"/>
      <c r="M677" s="1">
        <v>37.4</v>
      </c>
      <c r="N677" s="34"/>
      <c r="O677" s="34"/>
      <c r="P677" s="26"/>
      <c r="Q677" s="35"/>
    </row>
    <row r="678" spans="1:17" ht="15" customHeight="1" x14ac:dyDescent="0.3">
      <c r="A678" s="1" t="s">
        <v>417</v>
      </c>
      <c r="B678" s="6">
        <v>44895</v>
      </c>
      <c r="C678" s="62">
        <f t="shared" si="24"/>
        <v>2022</v>
      </c>
      <c r="D678" s="1" t="s">
        <v>165</v>
      </c>
      <c r="E678" s="43" t="s">
        <v>3587</v>
      </c>
      <c r="F678" s="2" t="s">
        <v>412</v>
      </c>
      <c r="G678" s="1">
        <v>34</v>
      </c>
      <c r="H678" s="1"/>
      <c r="I678" s="1" t="s">
        <v>423</v>
      </c>
      <c r="J678" s="1">
        <v>41.7</v>
      </c>
      <c r="K678" s="1">
        <v>3.3</v>
      </c>
      <c r="L678" s="1"/>
      <c r="M678" s="1">
        <v>45</v>
      </c>
      <c r="N678" s="34"/>
      <c r="O678" s="34"/>
      <c r="P678" s="26"/>
      <c r="Q678" s="35"/>
    </row>
    <row r="679" spans="1:17" ht="15" customHeight="1" x14ac:dyDescent="0.3">
      <c r="A679" s="1" t="s">
        <v>417</v>
      </c>
      <c r="B679" s="6">
        <v>44895</v>
      </c>
      <c r="C679" s="62">
        <f t="shared" si="24"/>
        <v>2022</v>
      </c>
      <c r="D679" s="1" t="s">
        <v>165</v>
      </c>
      <c r="E679" s="43" t="s">
        <v>3588</v>
      </c>
      <c r="F679" s="2" t="s">
        <v>412</v>
      </c>
      <c r="G679" s="1">
        <v>36</v>
      </c>
      <c r="H679" s="1"/>
      <c r="I679" s="1" t="s">
        <v>423</v>
      </c>
      <c r="J679" s="1">
        <v>33.4</v>
      </c>
      <c r="K679" s="1">
        <v>3.3</v>
      </c>
      <c r="L679" s="1"/>
      <c r="M679" s="1">
        <v>36.699999999999996</v>
      </c>
      <c r="N679" s="34"/>
      <c r="O679" s="34"/>
      <c r="P679" s="26"/>
      <c r="Q679" s="35"/>
    </row>
    <row r="680" spans="1:17" ht="15" customHeight="1" x14ac:dyDescent="0.3">
      <c r="A680" s="1" t="s">
        <v>417</v>
      </c>
      <c r="B680" s="6">
        <v>44895</v>
      </c>
      <c r="C680" s="62">
        <f t="shared" si="24"/>
        <v>2022</v>
      </c>
      <c r="D680" s="1" t="s">
        <v>165</v>
      </c>
      <c r="E680" s="43" t="s">
        <v>3589</v>
      </c>
      <c r="F680" s="2" t="s">
        <v>412</v>
      </c>
      <c r="G680" s="1">
        <v>37</v>
      </c>
      <c r="H680" s="1"/>
      <c r="I680" s="1" t="s">
        <v>423</v>
      </c>
      <c r="J680" s="1">
        <v>40.9</v>
      </c>
      <c r="K680" s="1">
        <v>6.4</v>
      </c>
      <c r="L680" s="1"/>
      <c r="M680" s="1">
        <v>47.3</v>
      </c>
      <c r="N680" s="34"/>
      <c r="O680" s="34"/>
      <c r="P680" s="26"/>
      <c r="Q680" s="35"/>
    </row>
    <row r="681" spans="1:17" ht="15" customHeight="1" x14ac:dyDescent="0.3">
      <c r="A681" s="1" t="s">
        <v>417</v>
      </c>
      <c r="B681" s="6">
        <v>44895</v>
      </c>
      <c r="C681" s="62">
        <f t="shared" si="24"/>
        <v>2022</v>
      </c>
      <c r="D681" s="1" t="s">
        <v>165</v>
      </c>
      <c r="E681" s="43" t="s">
        <v>3590</v>
      </c>
      <c r="F681" s="2" t="s">
        <v>412</v>
      </c>
      <c r="G681" s="1">
        <v>38</v>
      </c>
      <c r="H681" s="1"/>
      <c r="I681" s="1" t="s">
        <v>423</v>
      </c>
      <c r="J681" s="1">
        <v>55.6</v>
      </c>
      <c r="K681" s="1">
        <v>6.4</v>
      </c>
      <c r="L681" s="1"/>
      <c r="M681" s="1">
        <v>62</v>
      </c>
      <c r="N681" s="34"/>
      <c r="O681" s="34"/>
      <c r="P681" s="26"/>
      <c r="Q681" s="35"/>
    </row>
    <row r="682" spans="1:17" ht="15" customHeight="1" x14ac:dyDescent="0.3">
      <c r="A682" s="1" t="s">
        <v>417</v>
      </c>
      <c r="B682" s="6">
        <v>44895</v>
      </c>
      <c r="C682" s="62">
        <f t="shared" ref="C682:C713" si="25">YEAR(B682)</f>
        <v>2022</v>
      </c>
      <c r="D682" s="1" t="s">
        <v>165</v>
      </c>
      <c r="E682" s="43" t="s">
        <v>3591</v>
      </c>
      <c r="F682" s="2" t="s">
        <v>412</v>
      </c>
      <c r="G682" s="1">
        <v>39</v>
      </c>
      <c r="H682" s="1"/>
      <c r="I682" s="1" t="s">
        <v>423</v>
      </c>
      <c r="J682" s="1">
        <v>55.4</v>
      </c>
      <c r="K682" s="1">
        <v>6.4</v>
      </c>
      <c r="L682" s="1"/>
      <c r="M682" s="1">
        <v>61.8</v>
      </c>
      <c r="N682" s="34"/>
      <c r="O682" s="34"/>
      <c r="P682" s="26"/>
      <c r="Q682" s="35"/>
    </row>
    <row r="683" spans="1:17" ht="15" customHeight="1" x14ac:dyDescent="0.3">
      <c r="A683" s="1" t="s">
        <v>417</v>
      </c>
      <c r="B683" s="6">
        <v>44895</v>
      </c>
      <c r="C683" s="62">
        <f t="shared" si="25"/>
        <v>2022</v>
      </c>
      <c r="D683" s="1" t="s">
        <v>165</v>
      </c>
      <c r="E683" s="43" t="s">
        <v>3592</v>
      </c>
      <c r="F683" s="2" t="s">
        <v>412</v>
      </c>
      <c r="G683" s="1">
        <v>40</v>
      </c>
      <c r="H683" s="1"/>
      <c r="I683" s="1" t="s">
        <v>423</v>
      </c>
      <c r="J683" s="1">
        <v>41.3</v>
      </c>
      <c r="K683" s="1">
        <v>6.4</v>
      </c>
      <c r="L683" s="1"/>
      <c r="M683" s="1">
        <v>47.699999999999996</v>
      </c>
      <c r="N683" s="34"/>
      <c r="O683" s="34"/>
      <c r="P683" s="26"/>
      <c r="Q683" s="35"/>
    </row>
    <row r="684" spans="1:17" ht="15" customHeight="1" x14ac:dyDescent="0.3">
      <c r="A684" s="1" t="s">
        <v>417</v>
      </c>
      <c r="B684" s="6">
        <v>44895</v>
      </c>
      <c r="C684" s="62">
        <f t="shared" si="25"/>
        <v>2022</v>
      </c>
      <c r="D684" s="1" t="s">
        <v>165</v>
      </c>
      <c r="E684" s="43" t="s">
        <v>3593</v>
      </c>
      <c r="F684" s="2" t="s">
        <v>412</v>
      </c>
      <c r="G684" s="1">
        <v>41</v>
      </c>
      <c r="H684" s="1"/>
      <c r="I684" s="1" t="s">
        <v>423</v>
      </c>
      <c r="J684" s="1">
        <v>40.700000000000003</v>
      </c>
      <c r="K684" s="1">
        <v>6.4</v>
      </c>
      <c r="L684" s="1"/>
      <c r="M684" s="1">
        <v>47.1</v>
      </c>
      <c r="N684" s="34"/>
      <c r="O684" s="34"/>
      <c r="P684" s="26"/>
      <c r="Q684" s="35"/>
    </row>
    <row r="685" spans="1:17" ht="15" customHeight="1" x14ac:dyDescent="0.3">
      <c r="A685" s="1" t="s">
        <v>417</v>
      </c>
      <c r="B685" s="6">
        <v>44895</v>
      </c>
      <c r="C685" s="62">
        <f t="shared" si="25"/>
        <v>2022</v>
      </c>
      <c r="D685" s="1" t="s">
        <v>165</v>
      </c>
      <c r="E685" s="43" t="s">
        <v>3594</v>
      </c>
      <c r="F685" s="2" t="s">
        <v>412</v>
      </c>
      <c r="G685" s="1">
        <v>42</v>
      </c>
      <c r="H685" s="1"/>
      <c r="I685" s="1" t="s">
        <v>423</v>
      </c>
      <c r="J685" s="1">
        <v>55.5</v>
      </c>
      <c r="K685" s="1">
        <v>6.4</v>
      </c>
      <c r="L685" s="1"/>
      <c r="M685" s="1">
        <v>61.9</v>
      </c>
      <c r="N685" s="34"/>
      <c r="O685" s="34"/>
      <c r="P685" s="26"/>
      <c r="Q685" s="35"/>
    </row>
    <row r="686" spans="1:17" ht="15" customHeight="1" x14ac:dyDescent="0.3">
      <c r="A686" s="1" t="s">
        <v>417</v>
      </c>
      <c r="B686" s="6">
        <v>44895</v>
      </c>
      <c r="C686" s="62">
        <f t="shared" si="25"/>
        <v>2022</v>
      </c>
      <c r="D686" s="1" t="s">
        <v>165</v>
      </c>
      <c r="E686" s="43" t="s">
        <v>3595</v>
      </c>
      <c r="F686" s="2" t="s">
        <v>412</v>
      </c>
      <c r="G686" s="1">
        <v>43</v>
      </c>
      <c r="H686" s="1"/>
      <c r="I686" s="1" t="s">
        <v>423</v>
      </c>
      <c r="J686" s="1">
        <v>55.3</v>
      </c>
      <c r="K686" s="1">
        <v>6.4</v>
      </c>
      <c r="L686" s="1"/>
      <c r="M686" s="1">
        <v>61.699999999999996</v>
      </c>
      <c r="N686" s="34"/>
      <c r="O686" s="34"/>
      <c r="P686" s="26"/>
      <c r="Q686" s="35"/>
    </row>
    <row r="687" spans="1:17" ht="15" customHeight="1" x14ac:dyDescent="0.3">
      <c r="A687" s="1" t="s">
        <v>417</v>
      </c>
      <c r="B687" s="6">
        <v>44895</v>
      </c>
      <c r="C687" s="62">
        <f t="shared" si="25"/>
        <v>2022</v>
      </c>
      <c r="D687" s="1" t="s">
        <v>165</v>
      </c>
      <c r="E687" s="43" t="s">
        <v>3596</v>
      </c>
      <c r="F687" s="2" t="s">
        <v>412</v>
      </c>
      <c r="G687" s="1">
        <v>44</v>
      </c>
      <c r="H687" s="1"/>
      <c r="I687" s="1" t="s">
        <v>423</v>
      </c>
      <c r="J687" s="1">
        <v>41.2</v>
      </c>
      <c r="K687" s="1">
        <v>6.4</v>
      </c>
      <c r="L687" s="1"/>
      <c r="M687" s="1">
        <v>47.6</v>
      </c>
      <c r="N687" s="34"/>
      <c r="O687" s="34"/>
      <c r="P687" s="26"/>
      <c r="Q687" s="35"/>
    </row>
    <row r="688" spans="1:17" ht="15" customHeight="1" x14ac:dyDescent="0.3">
      <c r="A688" s="1" t="s">
        <v>417</v>
      </c>
      <c r="B688" s="6">
        <v>44895</v>
      </c>
      <c r="C688" s="62">
        <f t="shared" si="25"/>
        <v>2022</v>
      </c>
      <c r="D688" s="1" t="s">
        <v>165</v>
      </c>
      <c r="E688" s="43" t="s">
        <v>3597</v>
      </c>
      <c r="F688" s="2" t="s">
        <v>412</v>
      </c>
      <c r="G688" s="1">
        <v>45</v>
      </c>
      <c r="H688" s="1"/>
      <c r="I688" s="1" t="s">
        <v>423</v>
      </c>
      <c r="J688" s="1">
        <v>40.6</v>
      </c>
      <c r="K688" s="1">
        <v>6.4</v>
      </c>
      <c r="L688" s="1"/>
      <c r="M688" s="1">
        <v>47</v>
      </c>
      <c r="N688" s="34"/>
      <c r="O688" s="34"/>
      <c r="P688" s="26"/>
      <c r="Q688" s="35"/>
    </row>
    <row r="689" spans="1:17" ht="15" customHeight="1" x14ac:dyDescent="0.3">
      <c r="A689" s="1" t="s">
        <v>417</v>
      </c>
      <c r="B689" s="6">
        <v>44895</v>
      </c>
      <c r="C689" s="62">
        <f t="shared" si="25"/>
        <v>2022</v>
      </c>
      <c r="D689" s="1" t="s">
        <v>165</v>
      </c>
      <c r="E689" s="43" t="s">
        <v>3598</v>
      </c>
      <c r="F689" s="2" t="s">
        <v>412</v>
      </c>
      <c r="G689" s="1">
        <v>46</v>
      </c>
      <c r="H689" s="1"/>
      <c r="I689" s="1" t="s">
        <v>423</v>
      </c>
      <c r="J689" s="1">
        <v>55.4</v>
      </c>
      <c r="K689" s="1">
        <v>6.4</v>
      </c>
      <c r="L689" s="1"/>
      <c r="M689" s="1">
        <v>61.8</v>
      </c>
      <c r="N689" s="34"/>
      <c r="O689" s="34"/>
      <c r="P689" s="26"/>
      <c r="Q689" s="35"/>
    </row>
    <row r="690" spans="1:17" ht="15" customHeight="1" x14ac:dyDescent="0.3">
      <c r="A690" s="1" t="s">
        <v>417</v>
      </c>
      <c r="B690" s="6">
        <v>44895</v>
      </c>
      <c r="C690" s="62">
        <f t="shared" si="25"/>
        <v>2022</v>
      </c>
      <c r="D690" s="1" t="s">
        <v>165</v>
      </c>
      <c r="E690" s="43" t="s">
        <v>3599</v>
      </c>
      <c r="F690" s="2" t="s">
        <v>412</v>
      </c>
      <c r="G690" s="1">
        <v>47</v>
      </c>
      <c r="H690" s="1"/>
      <c r="I690" s="1" t="s">
        <v>423</v>
      </c>
      <c r="J690" s="1">
        <v>55.2</v>
      </c>
      <c r="K690" s="1">
        <v>6.4</v>
      </c>
      <c r="L690" s="1"/>
      <c r="M690" s="1">
        <v>61.6</v>
      </c>
      <c r="N690" s="34"/>
      <c r="O690" s="34"/>
      <c r="P690" s="26"/>
      <c r="Q690" s="35"/>
    </row>
    <row r="691" spans="1:17" ht="15" customHeight="1" x14ac:dyDescent="0.3">
      <c r="A691" s="1" t="s">
        <v>417</v>
      </c>
      <c r="B691" s="6">
        <v>44895</v>
      </c>
      <c r="C691" s="62">
        <f t="shared" si="25"/>
        <v>2022</v>
      </c>
      <c r="D691" s="1" t="s">
        <v>165</v>
      </c>
      <c r="E691" s="43" t="s">
        <v>3600</v>
      </c>
      <c r="F691" s="2" t="s">
        <v>412</v>
      </c>
      <c r="G691" s="1">
        <v>48</v>
      </c>
      <c r="H691" s="1"/>
      <c r="I691" s="1" t="s">
        <v>423</v>
      </c>
      <c r="J691" s="1">
        <v>41.1</v>
      </c>
      <c r="K691" s="1">
        <v>6.4</v>
      </c>
      <c r="L691" s="1"/>
      <c r="M691" s="1">
        <v>47.5</v>
      </c>
      <c r="N691" s="34"/>
      <c r="O691" s="34"/>
      <c r="P691" s="26"/>
      <c r="Q691" s="35"/>
    </row>
    <row r="692" spans="1:17" ht="15" customHeight="1" x14ac:dyDescent="0.3">
      <c r="A692" s="1" t="s">
        <v>417</v>
      </c>
      <c r="B692" s="6">
        <v>44895</v>
      </c>
      <c r="C692" s="62">
        <f t="shared" si="25"/>
        <v>2022</v>
      </c>
      <c r="D692" s="1" t="s">
        <v>165</v>
      </c>
      <c r="E692" s="43" t="s">
        <v>3601</v>
      </c>
      <c r="F692" s="2" t="s">
        <v>412</v>
      </c>
      <c r="G692" s="1">
        <v>49</v>
      </c>
      <c r="H692" s="1"/>
      <c r="I692" s="1" t="s">
        <v>423</v>
      </c>
      <c r="J692" s="1">
        <v>40.6</v>
      </c>
      <c r="K692" s="1">
        <v>6.4</v>
      </c>
      <c r="L692" s="1"/>
      <c r="M692" s="1">
        <v>47</v>
      </c>
      <c r="N692" s="34"/>
      <c r="O692" s="34"/>
      <c r="P692" s="26"/>
      <c r="Q692" s="35"/>
    </row>
    <row r="693" spans="1:17" ht="15" customHeight="1" x14ac:dyDescent="0.3">
      <c r="A693" s="1" t="s">
        <v>417</v>
      </c>
      <c r="B693" s="6">
        <v>44895</v>
      </c>
      <c r="C693" s="62">
        <f t="shared" si="25"/>
        <v>2022</v>
      </c>
      <c r="D693" s="1" t="s">
        <v>165</v>
      </c>
      <c r="E693" s="43" t="s">
        <v>3602</v>
      </c>
      <c r="F693" s="2" t="s">
        <v>412</v>
      </c>
      <c r="G693" s="1">
        <v>50</v>
      </c>
      <c r="H693" s="1"/>
      <c r="I693" s="1" t="s">
        <v>423</v>
      </c>
      <c r="J693" s="1">
        <v>74</v>
      </c>
      <c r="K693" s="1">
        <v>6.4</v>
      </c>
      <c r="L693" s="1"/>
      <c r="M693" s="1">
        <v>80.400000000000006</v>
      </c>
      <c r="N693" s="34"/>
      <c r="O693" s="34"/>
      <c r="P693" s="26"/>
      <c r="Q693" s="35"/>
    </row>
    <row r="694" spans="1:17" ht="15" customHeight="1" x14ac:dyDescent="0.3">
      <c r="A694" s="1" t="s">
        <v>417</v>
      </c>
      <c r="B694" s="6">
        <v>44895</v>
      </c>
      <c r="C694" s="62">
        <f t="shared" si="25"/>
        <v>2022</v>
      </c>
      <c r="D694" s="1" t="s">
        <v>165</v>
      </c>
      <c r="E694" s="43" t="s">
        <v>3603</v>
      </c>
      <c r="F694" s="2" t="s">
        <v>412</v>
      </c>
      <c r="G694" s="1">
        <v>51</v>
      </c>
      <c r="H694" s="1"/>
      <c r="I694" s="1" t="s">
        <v>423</v>
      </c>
      <c r="J694" s="1">
        <v>36.6</v>
      </c>
      <c r="K694" s="1">
        <v>6.4</v>
      </c>
      <c r="L694" s="1"/>
      <c r="M694" s="1">
        <v>43</v>
      </c>
      <c r="N694" s="34"/>
      <c r="O694" s="34"/>
      <c r="P694" s="26"/>
      <c r="Q694" s="35"/>
    </row>
    <row r="695" spans="1:17" ht="15" customHeight="1" x14ac:dyDescent="0.3">
      <c r="A695" s="1" t="s">
        <v>417</v>
      </c>
      <c r="B695" s="6">
        <v>44895</v>
      </c>
      <c r="C695" s="62">
        <f t="shared" si="25"/>
        <v>2022</v>
      </c>
      <c r="D695" s="1" t="s">
        <v>165</v>
      </c>
      <c r="E695" s="43" t="s">
        <v>3604</v>
      </c>
      <c r="F695" s="2" t="s">
        <v>412</v>
      </c>
      <c r="G695" s="1">
        <v>52</v>
      </c>
      <c r="H695" s="1"/>
      <c r="I695" s="1" t="s">
        <v>423</v>
      </c>
      <c r="J695" s="1">
        <v>38.200000000000003</v>
      </c>
      <c r="K695" s="1">
        <v>6.4</v>
      </c>
      <c r="L695" s="1"/>
      <c r="M695" s="1">
        <v>44.6</v>
      </c>
      <c r="N695" s="34"/>
      <c r="O695" s="34"/>
      <c r="P695" s="26"/>
      <c r="Q695" s="35"/>
    </row>
    <row r="696" spans="1:17" ht="15" customHeight="1" x14ac:dyDescent="0.3">
      <c r="A696" s="1" t="s">
        <v>417</v>
      </c>
      <c r="B696" s="6">
        <v>44895</v>
      </c>
      <c r="C696" s="62">
        <f t="shared" si="25"/>
        <v>2022</v>
      </c>
      <c r="D696" s="1" t="s">
        <v>165</v>
      </c>
      <c r="E696" s="43" t="s">
        <v>3605</v>
      </c>
      <c r="F696" s="2" t="s">
        <v>412</v>
      </c>
      <c r="G696" s="1">
        <v>53</v>
      </c>
      <c r="H696" s="1"/>
      <c r="I696" s="1" t="s">
        <v>423</v>
      </c>
      <c r="J696" s="1">
        <v>40.6</v>
      </c>
      <c r="K696" s="1">
        <v>6.4</v>
      </c>
      <c r="L696" s="1"/>
      <c r="M696" s="1">
        <v>47</v>
      </c>
      <c r="N696" s="34"/>
      <c r="O696" s="34"/>
      <c r="P696" s="26"/>
      <c r="Q696" s="35"/>
    </row>
    <row r="697" spans="1:17" ht="15" customHeight="1" x14ac:dyDescent="0.3">
      <c r="A697" s="1" t="s">
        <v>417</v>
      </c>
      <c r="B697" s="6">
        <v>44895</v>
      </c>
      <c r="C697" s="62">
        <f t="shared" si="25"/>
        <v>2022</v>
      </c>
      <c r="D697" s="1" t="s">
        <v>165</v>
      </c>
      <c r="E697" s="43" t="s">
        <v>3606</v>
      </c>
      <c r="F697" s="2" t="s">
        <v>412</v>
      </c>
      <c r="G697" s="1">
        <v>54</v>
      </c>
      <c r="H697" s="1"/>
      <c r="I697" s="1" t="s">
        <v>423</v>
      </c>
      <c r="J697" s="1">
        <v>55.4</v>
      </c>
      <c r="K697" s="1">
        <v>6.4</v>
      </c>
      <c r="L697" s="1"/>
      <c r="M697" s="1">
        <v>61.8</v>
      </c>
      <c r="N697" s="34"/>
      <c r="O697" s="34"/>
      <c r="P697" s="26"/>
      <c r="Q697" s="35"/>
    </row>
    <row r="698" spans="1:17" ht="15" customHeight="1" x14ac:dyDescent="0.3">
      <c r="A698" s="1" t="s">
        <v>417</v>
      </c>
      <c r="B698" s="6">
        <v>44895</v>
      </c>
      <c r="C698" s="62">
        <f t="shared" si="25"/>
        <v>2022</v>
      </c>
      <c r="D698" s="1" t="s">
        <v>165</v>
      </c>
      <c r="E698" s="43" t="s">
        <v>3607</v>
      </c>
      <c r="F698" s="2" t="s">
        <v>412</v>
      </c>
      <c r="G698" s="1">
        <v>55</v>
      </c>
      <c r="H698" s="1"/>
      <c r="I698" s="1" t="s">
        <v>423</v>
      </c>
      <c r="J698" s="1">
        <v>55.2</v>
      </c>
      <c r="K698" s="1">
        <v>6.4</v>
      </c>
      <c r="L698" s="1"/>
      <c r="M698" s="1">
        <v>61.6</v>
      </c>
      <c r="N698" s="34"/>
      <c r="O698" s="34"/>
      <c r="P698" s="26"/>
      <c r="Q698" s="35"/>
    </row>
    <row r="699" spans="1:17" ht="15" customHeight="1" x14ac:dyDescent="0.3">
      <c r="A699" s="1" t="s">
        <v>417</v>
      </c>
      <c r="B699" s="6">
        <v>44895</v>
      </c>
      <c r="C699" s="62">
        <f t="shared" si="25"/>
        <v>2022</v>
      </c>
      <c r="D699" s="1" t="s">
        <v>165</v>
      </c>
      <c r="E699" s="43" t="s">
        <v>3608</v>
      </c>
      <c r="F699" s="2" t="s">
        <v>412</v>
      </c>
      <c r="G699" s="1">
        <v>56</v>
      </c>
      <c r="H699" s="1"/>
      <c r="I699" s="1" t="s">
        <v>423</v>
      </c>
      <c r="J699" s="1">
        <v>41.1</v>
      </c>
      <c r="K699" s="1">
        <v>6.4</v>
      </c>
      <c r="L699" s="1"/>
      <c r="M699" s="1">
        <v>47.5</v>
      </c>
      <c r="N699" s="34"/>
      <c r="O699" s="34"/>
      <c r="P699" s="26"/>
      <c r="Q699" s="35"/>
    </row>
    <row r="700" spans="1:17" ht="15" customHeight="1" x14ac:dyDescent="0.3">
      <c r="A700" s="1" t="s">
        <v>417</v>
      </c>
      <c r="B700" s="6">
        <v>44895</v>
      </c>
      <c r="C700" s="62">
        <f t="shared" si="25"/>
        <v>2022</v>
      </c>
      <c r="D700" s="1" t="s">
        <v>165</v>
      </c>
      <c r="E700" s="43" t="s">
        <v>3609</v>
      </c>
      <c r="F700" s="2" t="s">
        <v>412</v>
      </c>
      <c r="G700" s="1">
        <v>57</v>
      </c>
      <c r="H700" s="1"/>
      <c r="I700" s="1" t="s">
        <v>423</v>
      </c>
      <c r="J700" s="1">
        <v>40.6</v>
      </c>
      <c r="K700" s="1">
        <v>6.4</v>
      </c>
      <c r="L700" s="1"/>
      <c r="M700" s="1">
        <v>47</v>
      </c>
      <c r="N700" s="34"/>
      <c r="O700" s="34"/>
      <c r="P700" s="26"/>
      <c r="Q700" s="35"/>
    </row>
    <row r="701" spans="1:17" ht="15" customHeight="1" x14ac:dyDescent="0.3">
      <c r="A701" s="1" t="s">
        <v>417</v>
      </c>
      <c r="B701" s="6">
        <v>44895</v>
      </c>
      <c r="C701" s="62">
        <f t="shared" si="25"/>
        <v>2022</v>
      </c>
      <c r="D701" s="1" t="s">
        <v>165</v>
      </c>
      <c r="E701" s="43" t="s">
        <v>3610</v>
      </c>
      <c r="F701" s="2" t="s">
        <v>412</v>
      </c>
      <c r="G701" s="1">
        <v>58</v>
      </c>
      <c r="H701" s="1"/>
      <c r="I701" s="1" t="s">
        <v>423</v>
      </c>
      <c r="J701" s="1">
        <v>55.4</v>
      </c>
      <c r="K701" s="1">
        <v>6.4</v>
      </c>
      <c r="L701" s="1"/>
      <c r="M701" s="1">
        <v>61.8</v>
      </c>
      <c r="N701" s="34"/>
      <c r="O701" s="34"/>
      <c r="P701" s="26"/>
      <c r="Q701" s="35"/>
    </row>
    <row r="702" spans="1:17" ht="15" customHeight="1" x14ac:dyDescent="0.3">
      <c r="A702" s="1" t="s">
        <v>417</v>
      </c>
      <c r="B702" s="6">
        <v>44895</v>
      </c>
      <c r="C702" s="62">
        <f t="shared" si="25"/>
        <v>2022</v>
      </c>
      <c r="D702" s="1" t="s">
        <v>165</v>
      </c>
      <c r="E702" s="43" t="s">
        <v>3611</v>
      </c>
      <c r="F702" s="2" t="s">
        <v>412</v>
      </c>
      <c r="G702" s="1">
        <v>59</v>
      </c>
      <c r="H702" s="1"/>
      <c r="I702" s="1" t="s">
        <v>423</v>
      </c>
      <c r="J702" s="1">
        <v>55.2</v>
      </c>
      <c r="K702" s="1">
        <v>6.4</v>
      </c>
      <c r="L702" s="1"/>
      <c r="M702" s="1">
        <v>61.6</v>
      </c>
      <c r="N702" s="34"/>
      <c r="O702" s="34"/>
      <c r="P702" s="26"/>
      <c r="Q702" s="35"/>
    </row>
    <row r="703" spans="1:17" ht="15" customHeight="1" x14ac:dyDescent="0.3">
      <c r="A703" s="1" t="s">
        <v>417</v>
      </c>
      <c r="B703" s="6">
        <v>44895</v>
      </c>
      <c r="C703" s="62">
        <f t="shared" si="25"/>
        <v>2022</v>
      </c>
      <c r="D703" s="1" t="s">
        <v>165</v>
      </c>
      <c r="E703" s="43" t="s">
        <v>3612</v>
      </c>
      <c r="F703" s="2" t="s">
        <v>412</v>
      </c>
      <c r="G703" s="1">
        <v>60</v>
      </c>
      <c r="H703" s="1"/>
      <c r="I703" s="1" t="s">
        <v>423</v>
      </c>
      <c r="J703" s="1">
        <v>41.1</v>
      </c>
      <c r="K703" s="1">
        <v>6.4</v>
      </c>
      <c r="L703" s="1"/>
      <c r="M703" s="1">
        <v>47.5</v>
      </c>
      <c r="N703" s="34"/>
      <c r="O703" s="34"/>
      <c r="P703" s="26"/>
      <c r="Q703" s="35"/>
    </row>
    <row r="704" spans="1:17" ht="15" customHeight="1" x14ac:dyDescent="0.3">
      <c r="A704" s="1" t="s">
        <v>417</v>
      </c>
      <c r="B704" s="6">
        <v>44895</v>
      </c>
      <c r="C704" s="62">
        <f t="shared" si="25"/>
        <v>2022</v>
      </c>
      <c r="D704" s="1" t="s">
        <v>165</v>
      </c>
      <c r="E704" s="43" t="s">
        <v>3613</v>
      </c>
      <c r="F704" s="2" t="s">
        <v>412</v>
      </c>
      <c r="G704" s="1">
        <v>63</v>
      </c>
      <c r="H704" s="1"/>
      <c r="I704" s="1" t="s">
        <v>423</v>
      </c>
      <c r="J704" s="1">
        <v>53.3</v>
      </c>
      <c r="K704" s="1">
        <v>6.4</v>
      </c>
      <c r="L704" s="1"/>
      <c r="M704" s="1">
        <v>59.699999999999996</v>
      </c>
      <c r="N704" s="34"/>
      <c r="O704" s="34"/>
      <c r="P704" s="26"/>
      <c r="Q704" s="35"/>
    </row>
    <row r="705" spans="1:17" ht="15" customHeight="1" x14ac:dyDescent="0.3">
      <c r="A705" s="1" t="s">
        <v>417</v>
      </c>
      <c r="B705" s="6">
        <v>44895</v>
      </c>
      <c r="C705" s="62">
        <f t="shared" si="25"/>
        <v>2022</v>
      </c>
      <c r="D705" s="1" t="s">
        <v>165</v>
      </c>
      <c r="E705" s="43" t="s">
        <v>856</v>
      </c>
      <c r="F705" s="2" t="s">
        <v>413</v>
      </c>
      <c r="G705" s="1">
        <v>1</v>
      </c>
      <c r="H705" s="1"/>
      <c r="I705" s="1" t="s">
        <v>423</v>
      </c>
      <c r="J705" s="1">
        <v>14.9</v>
      </c>
      <c r="K705" s="1"/>
      <c r="L705" s="1"/>
      <c r="M705" s="1">
        <v>14.9</v>
      </c>
      <c r="N705" s="34"/>
      <c r="O705" s="34"/>
      <c r="P705" s="26"/>
      <c r="Q705" s="35"/>
    </row>
    <row r="706" spans="1:17" ht="15" customHeight="1" x14ac:dyDescent="0.3">
      <c r="A706" s="1" t="s">
        <v>417</v>
      </c>
      <c r="B706" s="6">
        <v>44895</v>
      </c>
      <c r="C706" s="62">
        <f t="shared" si="25"/>
        <v>2022</v>
      </c>
      <c r="D706" s="1" t="s">
        <v>165</v>
      </c>
      <c r="E706" s="43" t="s">
        <v>857</v>
      </c>
      <c r="F706" s="2" t="s">
        <v>413</v>
      </c>
      <c r="G706" s="1">
        <v>2</v>
      </c>
      <c r="H706" s="1"/>
      <c r="I706" s="1" t="s">
        <v>423</v>
      </c>
      <c r="J706" s="1">
        <v>14.9</v>
      </c>
      <c r="K706" s="1"/>
      <c r="L706" s="1"/>
      <c r="M706" s="1">
        <v>14.9</v>
      </c>
      <c r="N706" s="34"/>
      <c r="O706" s="34"/>
      <c r="P706" s="26"/>
      <c r="Q706" s="35"/>
    </row>
    <row r="707" spans="1:17" ht="15" customHeight="1" x14ac:dyDescent="0.3">
      <c r="A707" s="1" t="s">
        <v>417</v>
      </c>
      <c r="B707" s="6">
        <v>44895</v>
      </c>
      <c r="C707" s="62">
        <f t="shared" si="25"/>
        <v>2022</v>
      </c>
      <c r="D707" s="1" t="s">
        <v>165</v>
      </c>
      <c r="E707" s="43" t="s">
        <v>858</v>
      </c>
      <c r="F707" s="2" t="s">
        <v>413</v>
      </c>
      <c r="G707" s="1">
        <v>3</v>
      </c>
      <c r="H707" s="1"/>
      <c r="I707" s="1" t="s">
        <v>423</v>
      </c>
      <c r="J707" s="1">
        <v>14.9</v>
      </c>
      <c r="K707" s="1"/>
      <c r="L707" s="1"/>
      <c r="M707" s="1">
        <v>14.9</v>
      </c>
      <c r="N707" s="34"/>
      <c r="O707" s="34"/>
      <c r="P707" s="26"/>
      <c r="Q707" s="35"/>
    </row>
    <row r="708" spans="1:17" ht="15" customHeight="1" x14ac:dyDescent="0.3">
      <c r="A708" s="1" t="s">
        <v>417</v>
      </c>
      <c r="B708" s="6">
        <v>44895</v>
      </c>
      <c r="C708" s="62">
        <f t="shared" si="25"/>
        <v>2022</v>
      </c>
      <c r="D708" s="1" t="s">
        <v>165</v>
      </c>
      <c r="E708" s="43" t="s">
        <v>859</v>
      </c>
      <c r="F708" s="2" t="s">
        <v>413</v>
      </c>
      <c r="G708" s="1">
        <v>4</v>
      </c>
      <c r="H708" s="1"/>
      <c r="I708" s="1" t="s">
        <v>423</v>
      </c>
      <c r="J708" s="1">
        <v>14.9</v>
      </c>
      <c r="K708" s="1"/>
      <c r="L708" s="1"/>
      <c r="M708" s="1">
        <v>14.9</v>
      </c>
      <c r="N708" s="34"/>
      <c r="O708" s="34"/>
      <c r="P708" s="26"/>
      <c r="Q708" s="35"/>
    </row>
    <row r="709" spans="1:17" ht="15" customHeight="1" x14ac:dyDescent="0.3">
      <c r="A709" s="1" t="s">
        <v>417</v>
      </c>
      <c r="B709" s="6">
        <v>44895</v>
      </c>
      <c r="C709" s="62">
        <f t="shared" si="25"/>
        <v>2022</v>
      </c>
      <c r="D709" s="1" t="s">
        <v>165</v>
      </c>
      <c r="E709" s="43" t="s">
        <v>860</v>
      </c>
      <c r="F709" s="2" t="s">
        <v>413</v>
      </c>
      <c r="G709" s="1">
        <v>5</v>
      </c>
      <c r="H709" s="1"/>
      <c r="I709" s="1" t="s">
        <v>423</v>
      </c>
      <c r="J709" s="1">
        <v>14.9</v>
      </c>
      <c r="K709" s="1"/>
      <c r="L709" s="1"/>
      <c r="M709" s="1">
        <v>14.9</v>
      </c>
      <c r="N709" s="34"/>
      <c r="O709" s="34"/>
      <c r="P709" s="26"/>
      <c r="Q709" s="35"/>
    </row>
    <row r="710" spans="1:17" ht="15" customHeight="1" x14ac:dyDescent="0.3">
      <c r="A710" s="1" t="s">
        <v>417</v>
      </c>
      <c r="B710" s="6">
        <v>44895</v>
      </c>
      <c r="C710" s="62">
        <f t="shared" si="25"/>
        <v>2022</v>
      </c>
      <c r="D710" s="1" t="s">
        <v>165</v>
      </c>
      <c r="E710" s="43" t="s">
        <v>861</v>
      </c>
      <c r="F710" s="2" t="s">
        <v>413</v>
      </c>
      <c r="G710" s="1">
        <v>6</v>
      </c>
      <c r="H710" s="1"/>
      <c r="I710" s="1" t="s">
        <v>423</v>
      </c>
      <c r="J710" s="1">
        <v>14.9</v>
      </c>
      <c r="K710" s="1"/>
      <c r="L710" s="1"/>
      <c r="M710" s="1">
        <v>14.9</v>
      </c>
      <c r="N710" s="34"/>
      <c r="O710" s="34"/>
      <c r="P710" s="26"/>
      <c r="Q710" s="35"/>
    </row>
    <row r="711" spans="1:17" ht="15" customHeight="1" x14ac:dyDescent="0.3">
      <c r="A711" s="1" t="s">
        <v>417</v>
      </c>
      <c r="B711" s="6">
        <v>44895</v>
      </c>
      <c r="C711" s="62">
        <f t="shared" si="25"/>
        <v>2022</v>
      </c>
      <c r="D711" s="1" t="s">
        <v>165</v>
      </c>
      <c r="E711" s="43" t="s">
        <v>862</v>
      </c>
      <c r="F711" s="2" t="s">
        <v>413</v>
      </c>
      <c r="G711" s="1">
        <v>7</v>
      </c>
      <c r="H711" s="1"/>
      <c r="I711" s="1" t="s">
        <v>423</v>
      </c>
      <c r="J711" s="1">
        <v>14.9</v>
      </c>
      <c r="K711" s="1"/>
      <c r="L711" s="1"/>
      <c r="M711" s="1">
        <v>14.9</v>
      </c>
      <c r="N711" s="34"/>
      <c r="O711" s="34"/>
      <c r="P711" s="26"/>
      <c r="Q711" s="35"/>
    </row>
    <row r="712" spans="1:17" ht="15" customHeight="1" x14ac:dyDescent="0.3">
      <c r="A712" s="1" t="s">
        <v>417</v>
      </c>
      <c r="B712" s="6">
        <v>44895</v>
      </c>
      <c r="C712" s="62">
        <f t="shared" si="25"/>
        <v>2022</v>
      </c>
      <c r="D712" s="1" t="s">
        <v>165</v>
      </c>
      <c r="E712" s="43" t="s">
        <v>863</v>
      </c>
      <c r="F712" s="2" t="s">
        <v>413</v>
      </c>
      <c r="G712" s="1">
        <v>8</v>
      </c>
      <c r="H712" s="1"/>
      <c r="I712" s="1" t="s">
        <v>423</v>
      </c>
      <c r="J712" s="1">
        <v>14.9</v>
      </c>
      <c r="K712" s="1"/>
      <c r="L712" s="1"/>
      <c r="M712" s="1">
        <v>14.9</v>
      </c>
      <c r="N712" s="34"/>
      <c r="O712" s="34"/>
      <c r="P712" s="26"/>
      <c r="Q712" s="35"/>
    </row>
    <row r="713" spans="1:17" ht="15" customHeight="1" x14ac:dyDescent="0.3">
      <c r="A713" s="1" t="s">
        <v>417</v>
      </c>
      <c r="B713" s="6">
        <v>44895</v>
      </c>
      <c r="C713" s="62">
        <f t="shared" si="25"/>
        <v>2022</v>
      </c>
      <c r="D713" s="1" t="s">
        <v>165</v>
      </c>
      <c r="E713" s="43" t="s">
        <v>864</v>
      </c>
      <c r="F713" s="2" t="s">
        <v>413</v>
      </c>
      <c r="G713" s="1">
        <v>9</v>
      </c>
      <c r="H713" s="1"/>
      <c r="I713" s="1" t="s">
        <v>423</v>
      </c>
      <c r="J713" s="1">
        <v>14.9</v>
      </c>
      <c r="K713" s="1"/>
      <c r="L713" s="1"/>
      <c r="M713" s="1">
        <v>14.9</v>
      </c>
      <c r="N713" s="34"/>
      <c r="O713" s="34"/>
      <c r="P713" s="26"/>
      <c r="Q713" s="35"/>
    </row>
    <row r="714" spans="1:17" ht="15" customHeight="1" x14ac:dyDescent="0.3">
      <c r="A714" s="1" t="s">
        <v>417</v>
      </c>
      <c r="B714" s="6">
        <v>44895</v>
      </c>
      <c r="C714" s="62">
        <f t="shared" ref="C714:C728" si="26">YEAR(B714)</f>
        <v>2022</v>
      </c>
      <c r="D714" s="1" t="s">
        <v>165</v>
      </c>
      <c r="E714" s="43" t="s">
        <v>865</v>
      </c>
      <c r="F714" s="2" t="s">
        <v>413</v>
      </c>
      <c r="G714" s="1">
        <v>10</v>
      </c>
      <c r="H714" s="1"/>
      <c r="I714" s="1" t="s">
        <v>423</v>
      </c>
      <c r="J714" s="1">
        <v>14.9</v>
      </c>
      <c r="K714" s="1"/>
      <c r="L714" s="1"/>
      <c r="M714" s="1">
        <v>14.9</v>
      </c>
      <c r="N714" s="34"/>
      <c r="O714" s="34"/>
      <c r="P714" s="26"/>
      <c r="Q714" s="35"/>
    </row>
    <row r="715" spans="1:17" ht="15" customHeight="1" x14ac:dyDescent="0.3">
      <c r="A715" s="1" t="s">
        <v>417</v>
      </c>
      <c r="B715" s="6">
        <v>44895</v>
      </c>
      <c r="C715" s="62">
        <f t="shared" si="26"/>
        <v>2022</v>
      </c>
      <c r="D715" s="1" t="s">
        <v>165</v>
      </c>
      <c r="E715" s="43" t="s">
        <v>866</v>
      </c>
      <c r="F715" s="2" t="s">
        <v>413</v>
      </c>
      <c r="G715" s="1">
        <v>11</v>
      </c>
      <c r="H715" s="1"/>
      <c r="I715" s="1" t="s">
        <v>423</v>
      </c>
      <c r="J715" s="1">
        <v>14.9</v>
      </c>
      <c r="K715" s="1"/>
      <c r="L715" s="1"/>
      <c r="M715" s="1">
        <v>14.9</v>
      </c>
      <c r="N715" s="34"/>
      <c r="O715" s="34"/>
      <c r="P715" s="26"/>
      <c r="Q715" s="35"/>
    </row>
    <row r="716" spans="1:17" ht="15" customHeight="1" x14ac:dyDescent="0.3">
      <c r="A716" s="1" t="s">
        <v>417</v>
      </c>
      <c r="B716" s="6">
        <v>44895</v>
      </c>
      <c r="C716" s="62">
        <f t="shared" si="26"/>
        <v>2022</v>
      </c>
      <c r="D716" s="1" t="s">
        <v>165</v>
      </c>
      <c r="E716" s="43" t="s">
        <v>867</v>
      </c>
      <c r="F716" s="2" t="s">
        <v>413</v>
      </c>
      <c r="G716" s="1">
        <v>12</v>
      </c>
      <c r="H716" s="1"/>
      <c r="I716" s="1" t="s">
        <v>423</v>
      </c>
      <c r="J716" s="1">
        <v>14.9</v>
      </c>
      <c r="K716" s="1"/>
      <c r="L716" s="1"/>
      <c r="M716" s="1">
        <v>14.9</v>
      </c>
      <c r="N716" s="34"/>
      <c r="O716" s="34"/>
      <c r="P716" s="26"/>
      <c r="Q716" s="35"/>
    </row>
    <row r="717" spans="1:17" ht="15" customHeight="1" x14ac:dyDescent="0.3">
      <c r="A717" s="1" t="s">
        <v>417</v>
      </c>
      <c r="B717" s="6">
        <v>44895</v>
      </c>
      <c r="C717" s="62">
        <f t="shared" si="26"/>
        <v>2022</v>
      </c>
      <c r="D717" s="1" t="s">
        <v>165</v>
      </c>
      <c r="E717" s="43" t="s">
        <v>868</v>
      </c>
      <c r="F717" s="2" t="s">
        <v>413</v>
      </c>
      <c r="G717" s="1">
        <v>13</v>
      </c>
      <c r="H717" s="1"/>
      <c r="I717" s="1" t="s">
        <v>423</v>
      </c>
      <c r="J717" s="1">
        <v>14.9</v>
      </c>
      <c r="K717" s="1"/>
      <c r="L717" s="1"/>
      <c r="M717" s="1">
        <v>14.9</v>
      </c>
      <c r="N717" s="34"/>
      <c r="O717" s="34"/>
      <c r="P717" s="26"/>
      <c r="Q717" s="35"/>
    </row>
    <row r="718" spans="1:17" ht="15" customHeight="1" x14ac:dyDescent="0.3">
      <c r="A718" s="1" t="s">
        <v>417</v>
      </c>
      <c r="B718" s="6">
        <v>44895</v>
      </c>
      <c r="C718" s="62">
        <f t="shared" si="26"/>
        <v>2022</v>
      </c>
      <c r="D718" s="1" t="s">
        <v>165</v>
      </c>
      <c r="E718" s="43" t="s">
        <v>869</v>
      </c>
      <c r="F718" s="2" t="s">
        <v>413</v>
      </c>
      <c r="G718" s="1">
        <v>14</v>
      </c>
      <c r="H718" s="1"/>
      <c r="I718" s="1" t="s">
        <v>423</v>
      </c>
      <c r="J718" s="1">
        <v>14.9</v>
      </c>
      <c r="K718" s="1"/>
      <c r="L718" s="1"/>
      <c r="M718" s="1">
        <v>14.9</v>
      </c>
      <c r="N718" s="34"/>
      <c r="O718" s="34"/>
      <c r="P718" s="26"/>
      <c r="Q718" s="35"/>
    </row>
    <row r="719" spans="1:17" ht="15" customHeight="1" x14ac:dyDescent="0.3">
      <c r="A719" s="1" t="s">
        <v>417</v>
      </c>
      <c r="B719" s="6">
        <v>44895</v>
      </c>
      <c r="C719" s="62">
        <f t="shared" si="26"/>
        <v>2022</v>
      </c>
      <c r="D719" s="1" t="s">
        <v>165</v>
      </c>
      <c r="E719" s="43" t="s">
        <v>870</v>
      </c>
      <c r="F719" s="2" t="s">
        <v>413</v>
      </c>
      <c r="G719" s="1">
        <v>15</v>
      </c>
      <c r="H719" s="1"/>
      <c r="I719" s="1" t="s">
        <v>423</v>
      </c>
      <c r="J719" s="1">
        <v>14.9</v>
      </c>
      <c r="K719" s="1"/>
      <c r="L719" s="1"/>
      <c r="M719" s="1">
        <v>14.9</v>
      </c>
      <c r="N719" s="34"/>
      <c r="O719" s="34"/>
      <c r="P719" s="26"/>
      <c r="Q719" s="35"/>
    </row>
    <row r="720" spans="1:17" ht="15" customHeight="1" x14ac:dyDescent="0.3">
      <c r="A720" s="1" t="s">
        <v>417</v>
      </c>
      <c r="B720" s="6">
        <v>44895</v>
      </c>
      <c r="C720" s="62">
        <f t="shared" si="26"/>
        <v>2022</v>
      </c>
      <c r="D720" s="1" t="s">
        <v>165</v>
      </c>
      <c r="E720" s="43" t="s">
        <v>871</v>
      </c>
      <c r="F720" s="2" t="s">
        <v>413</v>
      </c>
      <c r="G720" s="1">
        <v>16</v>
      </c>
      <c r="H720" s="1"/>
      <c r="I720" s="1" t="s">
        <v>423</v>
      </c>
      <c r="J720" s="1">
        <v>22</v>
      </c>
      <c r="K720" s="1"/>
      <c r="L720" s="1"/>
      <c r="M720" s="1">
        <v>22</v>
      </c>
      <c r="N720" s="34"/>
      <c r="O720" s="34"/>
      <c r="P720" s="26"/>
      <c r="Q720" s="35"/>
    </row>
    <row r="721" spans="1:17" ht="15" customHeight="1" x14ac:dyDescent="0.3">
      <c r="A721" s="1" t="s">
        <v>417</v>
      </c>
      <c r="B721" s="6">
        <v>44895</v>
      </c>
      <c r="C721" s="62">
        <f t="shared" si="26"/>
        <v>2022</v>
      </c>
      <c r="D721" s="1" t="s">
        <v>165</v>
      </c>
      <c r="E721" s="43" t="s">
        <v>873</v>
      </c>
      <c r="F721" s="2" t="s">
        <v>413</v>
      </c>
      <c r="G721" s="1">
        <v>18</v>
      </c>
      <c r="H721" s="1"/>
      <c r="I721" s="1" t="s">
        <v>423</v>
      </c>
      <c r="J721" s="1">
        <v>14.9</v>
      </c>
      <c r="K721" s="1"/>
      <c r="L721" s="1"/>
      <c r="M721" s="1">
        <v>14.9</v>
      </c>
      <c r="N721" s="34"/>
      <c r="O721" s="34"/>
      <c r="P721" s="26"/>
      <c r="Q721" s="35"/>
    </row>
    <row r="722" spans="1:17" ht="15" customHeight="1" x14ac:dyDescent="0.3">
      <c r="A722" s="1" t="s">
        <v>417</v>
      </c>
      <c r="B722" s="6">
        <v>44895</v>
      </c>
      <c r="C722" s="62">
        <f t="shared" si="26"/>
        <v>2022</v>
      </c>
      <c r="D722" s="1" t="s">
        <v>165</v>
      </c>
      <c r="E722" s="43" t="s">
        <v>874</v>
      </c>
      <c r="F722" s="2" t="s">
        <v>413</v>
      </c>
      <c r="G722" s="1">
        <v>19</v>
      </c>
      <c r="H722" s="1"/>
      <c r="I722" s="1" t="s">
        <v>423</v>
      </c>
      <c r="J722" s="1">
        <v>14.9</v>
      </c>
      <c r="K722" s="1"/>
      <c r="L722" s="1"/>
      <c r="M722" s="1">
        <v>14.9</v>
      </c>
      <c r="N722" s="34"/>
      <c r="O722" s="34"/>
      <c r="P722" s="26"/>
      <c r="Q722" s="35"/>
    </row>
    <row r="723" spans="1:17" ht="15" customHeight="1" x14ac:dyDescent="0.3">
      <c r="A723" s="1" t="s">
        <v>417</v>
      </c>
      <c r="B723" s="6">
        <v>44895</v>
      </c>
      <c r="C723" s="62">
        <f t="shared" si="26"/>
        <v>2022</v>
      </c>
      <c r="D723" s="1" t="s">
        <v>165</v>
      </c>
      <c r="E723" s="43" t="s">
        <v>875</v>
      </c>
      <c r="F723" s="2" t="s">
        <v>413</v>
      </c>
      <c r="G723" s="1">
        <v>20</v>
      </c>
      <c r="H723" s="1"/>
      <c r="I723" s="1" t="s">
        <v>423</v>
      </c>
      <c r="J723" s="1">
        <v>14.9</v>
      </c>
      <c r="K723" s="1"/>
      <c r="L723" s="1"/>
      <c r="M723" s="1">
        <v>14.9</v>
      </c>
      <c r="N723" s="34"/>
      <c r="O723" s="34"/>
      <c r="P723" s="26"/>
      <c r="Q723" s="35"/>
    </row>
    <row r="724" spans="1:17" ht="15" customHeight="1" x14ac:dyDescent="0.3">
      <c r="A724" s="1" t="s">
        <v>417</v>
      </c>
      <c r="B724" s="6">
        <v>44895</v>
      </c>
      <c r="C724" s="62">
        <f t="shared" si="26"/>
        <v>2022</v>
      </c>
      <c r="D724" s="1" t="s">
        <v>165</v>
      </c>
      <c r="E724" s="43" t="s">
        <v>876</v>
      </c>
      <c r="F724" s="2" t="s">
        <v>413</v>
      </c>
      <c r="G724" s="1">
        <v>21</v>
      </c>
      <c r="H724" s="1"/>
      <c r="I724" s="1" t="s">
        <v>423</v>
      </c>
      <c r="J724" s="1">
        <v>14.9</v>
      </c>
      <c r="K724" s="1"/>
      <c r="L724" s="1"/>
      <c r="M724" s="1">
        <v>14.9</v>
      </c>
      <c r="N724" s="34"/>
      <c r="O724" s="34"/>
      <c r="P724" s="26"/>
      <c r="Q724" s="35"/>
    </row>
    <row r="725" spans="1:17" ht="15" customHeight="1" x14ac:dyDescent="0.3">
      <c r="A725" s="1" t="s">
        <v>417</v>
      </c>
      <c r="B725" s="6">
        <v>44895</v>
      </c>
      <c r="C725" s="62">
        <f t="shared" si="26"/>
        <v>2022</v>
      </c>
      <c r="D725" s="1" t="s">
        <v>165</v>
      </c>
      <c r="E725" s="43" t="s">
        <v>877</v>
      </c>
      <c r="F725" s="2" t="s">
        <v>413</v>
      </c>
      <c r="G725" s="1">
        <v>22</v>
      </c>
      <c r="H725" s="1"/>
      <c r="I725" s="1" t="s">
        <v>423</v>
      </c>
      <c r="J725" s="1">
        <v>14.9</v>
      </c>
      <c r="K725" s="1"/>
      <c r="L725" s="1"/>
      <c r="M725" s="1">
        <v>14.9</v>
      </c>
      <c r="N725" s="34"/>
      <c r="O725" s="34"/>
      <c r="P725" s="26"/>
      <c r="Q725" s="35"/>
    </row>
    <row r="726" spans="1:17" ht="15" customHeight="1" x14ac:dyDescent="0.3">
      <c r="A726" s="1" t="s">
        <v>417</v>
      </c>
      <c r="B726" s="6">
        <v>44895</v>
      </c>
      <c r="C726" s="62">
        <f t="shared" si="26"/>
        <v>2022</v>
      </c>
      <c r="D726" s="1" t="s">
        <v>165</v>
      </c>
      <c r="E726" s="43" t="s">
        <v>878</v>
      </c>
      <c r="F726" s="2" t="s">
        <v>413</v>
      </c>
      <c r="G726" s="1">
        <v>23</v>
      </c>
      <c r="H726" s="1"/>
      <c r="I726" s="1" t="s">
        <v>423</v>
      </c>
      <c r="J726" s="1">
        <v>14.9</v>
      </c>
      <c r="K726" s="1"/>
      <c r="L726" s="1"/>
      <c r="M726" s="1">
        <v>14.9</v>
      </c>
      <c r="N726" s="34"/>
      <c r="O726" s="34"/>
      <c r="P726" s="26"/>
      <c r="Q726" s="35"/>
    </row>
    <row r="727" spans="1:17" ht="15" customHeight="1" x14ac:dyDescent="0.3">
      <c r="A727" s="1" t="s">
        <v>417</v>
      </c>
      <c r="B727" s="6">
        <v>44895</v>
      </c>
      <c r="C727" s="62">
        <f t="shared" si="26"/>
        <v>2022</v>
      </c>
      <c r="D727" s="1" t="s">
        <v>165</v>
      </c>
      <c r="E727" s="43" t="s">
        <v>879</v>
      </c>
      <c r="F727" s="2" t="s">
        <v>413</v>
      </c>
      <c r="G727" s="1">
        <v>24</v>
      </c>
      <c r="H727" s="1"/>
      <c r="I727" s="1" t="s">
        <v>423</v>
      </c>
      <c r="J727" s="1">
        <v>14.9</v>
      </c>
      <c r="K727" s="1"/>
      <c r="L727" s="1"/>
      <c r="M727" s="1">
        <v>14.9</v>
      </c>
      <c r="N727" s="34"/>
      <c r="O727" s="34"/>
      <c r="P727" s="26"/>
      <c r="Q727" s="35"/>
    </row>
    <row r="728" spans="1:17" ht="15" customHeight="1" x14ac:dyDescent="0.3">
      <c r="A728" s="1" t="s">
        <v>417</v>
      </c>
      <c r="B728" s="6">
        <v>44895</v>
      </c>
      <c r="C728" s="62">
        <f t="shared" si="26"/>
        <v>2022</v>
      </c>
      <c r="D728" s="1" t="s">
        <v>165</v>
      </c>
      <c r="E728" s="43" t="s">
        <v>872</v>
      </c>
      <c r="F728" s="2" t="s">
        <v>413</v>
      </c>
      <c r="G728" s="1">
        <v>17</v>
      </c>
      <c r="H728" s="1"/>
      <c r="I728" s="1" t="s">
        <v>423</v>
      </c>
      <c r="J728" s="1">
        <v>14.9</v>
      </c>
      <c r="K728" s="1"/>
      <c r="L728" s="1"/>
      <c r="M728" s="1">
        <v>14.9</v>
      </c>
      <c r="N728" s="34"/>
      <c r="O728" s="34"/>
      <c r="P728" s="26"/>
      <c r="Q728" s="35"/>
    </row>
    <row r="729" spans="1:17" ht="15" customHeight="1" x14ac:dyDescent="0.3">
      <c r="A729" s="1" t="s">
        <v>417</v>
      </c>
      <c r="B729" s="6">
        <v>44926</v>
      </c>
      <c r="C729" s="62">
        <v>2022</v>
      </c>
      <c r="D729" s="1" t="s">
        <v>165</v>
      </c>
      <c r="E729" s="43" t="s">
        <v>166</v>
      </c>
      <c r="F729" s="2" t="s">
        <v>412</v>
      </c>
      <c r="G729" s="1">
        <v>2</v>
      </c>
      <c r="H729" s="1">
        <v>2</v>
      </c>
      <c r="I729" s="1" t="s">
        <v>423</v>
      </c>
      <c r="J729" s="1">
        <v>51.4</v>
      </c>
      <c r="K729" s="1">
        <v>3.3</v>
      </c>
      <c r="L729" s="1"/>
      <c r="M729" s="1">
        <v>54.699999999999996</v>
      </c>
      <c r="N729" s="34"/>
      <c r="O729" s="34"/>
      <c r="P729" s="26"/>
      <c r="Q729" s="35"/>
    </row>
    <row r="730" spans="1:17" ht="15" customHeight="1" x14ac:dyDescent="0.3">
      <c r="A730" s="1" t="s">
        <v>417</v>
      </c>
      <c r="B730" s="6">
        <v>44926</v>
      </c>
      <c r="C730" s="62">
        <v>2022</v>
      </c>
      <c r="D730" s="1" t="s">
        <v>165</v>
      </c>
      <c r="E730" s="43" t="s">
        <v>167</v>
      </c>
      <c r="F730" s="2" t="s">
        <v>412</v>
      </c>
      <c r="G730" s="1">
        <v>29</v>
      </c>
      <c r="H730" s="1">
        <v>29</v>
      </c>
      <c r="I730" s="1" t="s">
        <v>423</v>
      </c>
      <c r="J730" s="1">
        <v>39.4</v>
      </c>
      <c r="K730" s="1">
        <v>6.4</v>
      </c>
      <c r="L730" s="1"/>
      <c r="M730" s="1">
        <v>45.8</v>
      </c>
      <c r="N730" s="34"/>
      <c r="O730" s="34"/>
      <c r="P730" s="26"/>
      <c r="Q730" s="35"/>
    </row>
    <row r="731" spans="1:17" ht="15" customHeight="1" x14ac:dyDescent="0.3">
      <c r="A731" s="1" t="s">
        <v>417</v>
      </c>
      <c r="B731" s="6">
        <v>44926</v>
      </c>
      <c r="C731" s="62">
        <v>2022</v>
      </c>
      <c r="D731" s="1" t="s">
        <v>165</v>
      </c>
      <c r="E731" s="43" t="s">
        <v>168</v>
      </c>
      <c r="F731" s="2" t="s">
        <v>412</v>
      </c>
      <c r="G731" s="1">
        <v>30</v>
      </c>
      <c r="H731" s="1">
        <v>30</v>
      </c>
      <c r="I731" s="1" t="s">
        <v>423</v>
      </c>
      <c r="J731" s="1">
        <v>53.3</v>
      </c>
      <c r="K731" s="1">
        <v>6.4</v>
      </c>
      <c r="L731" s="1"/>
      <c r="M731" s="1">
        <v>59.699999999999996</v>
      </c>
      <c r="N731" s="34"/>
      <c r="O731" s="34"/>
      <c r="P731" s="26"/>
      <c r="Q731" s="35"/>
    </row>
    <row r="732" spans="1:17" ht="15" customHeight="1" x14ac:dyDescent="0.3">
      <c r="A732" s="1" t="s">
        <v>417</v>
      </c>
      <c r="B732" s="6">
        <v>44926</v>
      </c>
      <c r="C732" s="62">
        <v>2022</v>
      </c>
      <c r="D732" s="1" t="s">
        <v>165</v>
      </c>
      <c r="E732" s="43" t="s">
        <v>169</v>
      </c>
      <c r="F732" s="2" t="s">
        <v>412</v>
      </c>
      <c r="G732" s="1">
        <v>31</v>
      </c>
      <c r="H732" s="1">
        <v>31</v>
      </c>
      <c r="I732" s="1" t="s">
        <v>423</v>
      </c>
      <c r="J732" s="1">
        <v>53.6</v>
      </c>
      <c r="K732" s="1">
        <v>6.4</v>
      </c>
      <c r="L732" s="1"/>
      <c r="M732" s="1">
        <v>60</v>
      </c>
      <c r="N732" s="34"/>
      <c r="O732" s="34"/>
      <c r="P732" s="26"/>
      <c r="Q732" s="35"/>
    </row>
    <row r="733" spans="1:17" ht="15" customHeight="1" x14ac:dyDescent="0.3">
      <c r="A733" s="1" t="s">
        <v>417</v>
      </c>
      <c r="B733" s="6">
        <v>44926</v>
      </c>
      <c r="C733" s="62">
        <v>2022</v>
      </c>
      <c r="D733" s="1" t="s">
        <v>165</v>
      </c>
      <c r="E733" s="43" t="s">
        <v>170</v>
      </c>
      <c r="F733" s="2" t="s">
        <v>412</v>
      </c>
      <c r="G733" s="1">
        <v>32</v>
      </c>
      <c r="H733" s="1">
        <v>32</v>
      </c>
      <c r="I733" s="1" t="s">
        <v>423</v>
      </c>
      <c r="J733" s="1">
        <v>39</v>
      </c>
      <c r="K733" s="1">
        <v>6.4</v>
      </c>
      <c r="L733" s="1"/>
      <c r="M733" s="1">
        <v>45.4</v>
      </c>
      <c r="N733" s="34"/>
      <c r="O733" s="34"/>
      <c r="P733" s="26"/>
      <c r="Q733" s="35"/>
    </row>
    <row r="734" spans="1:17" ht="15" customHeight="1" x14ac:dyDescent="0.3">
      <c r="A734" s="1" t="s">
        <v>417</v>
      </c>
      <c r="B734" s="6">
        <v>44926</v>
      </c>
      <c r="C734" s="62">
        <v>2022</v>
      </c>
      <c r="D734" s="1" t="s">
        <v>165</v>
      </c>
      <c r="E734" s="43" t="s">
        <v>171</v>
      </c>
      <c r="F734" s="2" t="s">
        <v>412</v>
      </c>
      <c r="G734" s="1">
        <v>35</v>
      </c>
      <c r="H734" s="1">
        <v>35</v>
      </c>
      <c r="I734" s="1" t="s">
        <v>423</v>
      </c>
      <c r="J734" s="1">
        <v>51.4</v>
      </c>
      <c r="K734" s="1">
        <v>3.3</v>
      </c>
      <c r="L734" s="1"/>
      <c r="M734" s="1">
        <v>54.699999999999996</v>
      </c>
      <c r="N734" s="34"/>
      <c r="O734" s="34"/>
      <c r="P734" s="26"/>
      <c r="Q734" s="35"/>
    </row>
    <row r="735" spans="1:17" ht="15" customHeight="1" x14ac:dyDescent="0.3">
      <c r="A735" s="1" t="s">
        <v>417</v>
      </c>
      <c r="B735" s="6">
        <v>44926</v>
      </c>
      <c r="C735" s="62">
        <v>2022</v>
      </c>
      <c r="D735" s="1" t="s">
        <v>165</v>
      </c>
      <c r="E735" s="43" t="s">
        <v>172</v>
      </c>
      <c r="F735" s="2" t="s">
        <v>412</v>
      </c>
      <c r="G735" s="1">
        <v>61</v>
      </c>
      <c r="H735" s="1">
        <v>61</v>
      </c>
      <c r="I735" s="1" t="s">
        <v>423</v>
      </c>
      <c r="J735" s="1">
        <v>39</v>
      </c>
      <c r="K735" s="1">
        <v>6.4</v>
      </c>
      <c r="L735" s="1"/>
      <c r="M735" s="1">
        <v>45.4</v>
      </c>
      <c r="N735" s="34"/>
      <c r="O735" s="34"/>
      <c r="P735" s="26"/>
      <c r="Q735" s="35"/>
    </row>
    <row r="736" spans="1:17" ht="15" customHeight="1" x14ac:dyDescent="0.3">
      <c r="A736" s="1" t="s">
        <v>417</v>
      </c>
      <c r="B736" s="6">
        <v>44926</v>
      </c>
      <c r="C736" s="62">
        <v>2022</v>
      </c>
      <c r="D736" s="1" t="s">
        <v>165</v>
      </c>
      <c r="E736" s="43" t="s">
        <v>173</v>
      </c>
      <c r="F736" s="2" t="s">
        <v>412</v>
      </c>
      <c r="G736" s="1">
        <v>62</v>
      </c>
      <c r="H736" s="1">
        <v>62</v>
      </c>
      <c r="I736" s="1" t="s">
        <v>423</v>
      </c>
      <c r="J736" s="1">
        <v>53.6</v>
      </c>
      <c r="K736" s="1">
        <v>6.4</v>
      </c>
      <c r="L736" s="1"/>
      <c r="M736" s="1">
        <v>60</v>
      </c>
      <c r="N736" s="34"/>
      <c r="O736" s="34"/>
      <c r="P736" s="26"/>
      <c r="Q736" s="35"/>
    </row>
    <row r="737" spans="1:17" ht="15" customHeight="1" x14ac:dyDescent="0.3">
      <c r="A737" s="1" t="s">
        <v>417</v>
      </c>
      <c r="B737" s="6">
        <v>44926</v>
      </c>
      <c r="C737" s="62">
        <v>2022</v>
      </c>
      <c r="D737" s="1" t="s">
        <v>165</v>
      </c>
      <c r="E737" s="43" t="s">
        <v>174</v>
      </c>
      <c r="F737" s="2" t="s">
        <v>412</v>
      </c>
      <c r="G737" s="1">
        <v>64</v>
      </c>
      <c r="H737" s="1">
        <v>64</v>
      </c>
      <c r="I737" s="1" t="s">
        <v>423</v>
      </c>
      <c r="J737" s="1">
        <v>39.4</v>
      </c>
      <c r="K737" s="1">
        <v>6.4</v>
      </c>
      <c r="L737" s="1"/>
      <c r="M737" s="1">
        <v>45.8</v>
      </c>
      <c r="N737" s="34"/>
      <c r="O737" s="34"/>
      <c r="P737" s="26"/>
      <c r="Q737" s="35"/>
    </row>
    <row r="738" spans="1:17" ht="15" customHeight="1" x14ac:dyDescent="0.3">
      <c r="A738" s="1" t="s">
        <v>417</v>
      </c>
      <c r="B738" s="6">
        <v>44926</v>
      </c>
      <c r="C738" s="62">
        <f t="shared" ref="C738:C801" si="27">YEAR(B738)</f>
        <v>2022</v>
      </c>
      <c r="D738" s="1" t="s">
        <v>175</v>
      </c>
      <c r="E738" s="43" t="s">
        <v>176</v>
      </c>
      <c r="F738" s="2" t="s">
        <v>412</v>
      </c>
      <c r="G738" s="1">
        <v>1</v>
      </c>
      <c r="H738" s="1">
        <v>1</v>
      </c>
      <c r="I738" s="1" t="s">
        <v>423</v>
      </c>
      <c r="J738" s="1">
        <v>52.3</v>
      </c>
      <c r="K738" s="1">
        <v>6.4</v>
      </c>
      <c r="L738" s="1"/>
      <c r="M738" s="1">
        <v>58.699999999999996</v>
      </c>
      <c r="N738" s="34">
        <v>0</v>
      </c>
      <c r="O738" s="34"/>
      <c r="P738" s="26"/>
      <c r="Q738" s="35"/>
    </row>
    <row r="739" spans="1:17" ht="15" customHeight="1" x14ac:dyDescent="0.3">
      <c r="A739" s="1" t="s">
        <v>417</v>
      </c>
      <c r="B739" s="6">
        <v>44926</v>
      </c>
      <c r="C739" s="62">
        <f t="shared" si="27"/>
        <v>2022</v>
      </c>
      <c r="D739" s="1" t="s">
        <v>175</v>
      </c>
      <c r="E739" s="43" t="s">
        <v>177</v>
      </c>
      <c r="F739" s="2" t="s">
        <v>412</v>
      </c>
      <c r="G739" s="1">
        <v>2</v>
      </c>
      <c r="H739" s="1">
        <v>2</v>
      </c>
      <c r="I739" s="1" t="s">
        <v>423</v>
      </c>
      <c r="J739" s="1">
        <v>55.7</v>
      </c>
      <c r="K739" s="1">
        <v>6.4</v>
      </c>
      <c r="L739" s="1"/>
      <c r="M739" s="1">
        <v>62.1</v>
      </c>
      <c r="N739" s="34">
        <v>0</v>
      </c>
      <c r="O739" s="34"/>
      <c r="P739" s="26"/>
      <c r="Q739" s="35"/>
    </row>
    <row r="740" spans="1:17" ht="15" customHeight="1" x14ac:dyDescent="0.3">
      <c r="A740" s="1" t="s">
        <v>417</v>
      </c>
      <c r="B740" s="6">
        <v>44926</v>
      </c>
      <c r="C740" s="62">
        <f t="shared" si="27"/>
        <v>2022</v>
      </c>
      <c r="D740" s="1" t="s">
        <v>175</v>
      </c>
      <c r="E740" s="43" t="s">
        <v>178</v>
      </c>
      <c r="F740" s="2" t="s">
        <v>412</v>
      </c>
      <c r="G740" s="1">
        <v>3</v>
      </c>
      <c r="H740" s="1">
        <v>3</v>
      </c>
      <c r="I740" s="1" t="s">
        <v>423</v>
      </c>
      <c r="J740" s="1">
        <v>55.6</v>
      </c>
      <c r="K740" s="1">
        <v>6.4</v>
      </c>
      <c r="L740" s="1"/>
      <c r="M740" s="1">
        <v>62</v>
      </c>
      <c r="N740" s="34">
        <v>0</v>
      </c>
      <c r="O740" s="34"/>
      <c r="P740" s="26"/>
      <c r="Q740" s="35"/>
    </row>
    <row r="741" spans="1:17" ht="15" customHeight="1" x14ac:dyDescent="0.3">
      <c r="A741" s="1" t="s">
        <v>417</v>
      </c>
      <c r="B741" s="6">
        <v>44926</v>
      </c>
      <c r="C741" s="62">
        <f t="shared" si="27"/>
        <v>2022</v>
      </c>
      <c r="D741" s="1" t="s">
        <v>175</v>
      </c>
      <c r="E741" s="43" t="s">
        <v>179</v>
      </c>
      <c r="F741" s="2" t="s">
        <v>412</v>
      </c>
      <c r="G741" s="1">
        <v>4</v>
      </c>
      <c r="H741" s="1">
        <v>4</v>
      </c>
      <c r="I741" s="1" t="s">
        <v>423</v>
      </c>
      <c r="J741" s="1">
        <v>41.4</v>
      </c>
      <c r="K741" s="1">
        <v>6.4</v>
      </c>
      <c r="L741" s="1"/>
      <c r="M741" s="1">
        <v>47.8</v>
      </c>
      <c r="N741" s="34">
        <v>885</v>
      </c>
      <c r="O741" s="34">
        <v>42303</v>
      </c>
      <c r="P741" s="26"/>
      <c r="Q741" s="35"/>
    </row>
    <row r="742" spans="1:17" ht="15" customHeight="1" x14ac:dyDescent="0.3">
      <c r="A742" s="1" t="s">
        <v>417</v>
      </c>
      <c r="B742" s="6">
        <v>44926</v>
      </c>
      <c r="C742" s="62">
        <f t="shared" si="27"/>
        <v>2022</v>
      </c>
      <c r="D742" s="1" t="s">
        <v>175</v>
      </c>
      <c r="E742" s="43" t="s">
        <v>180</v>
      </c>
      <c r="F742" s="2" t="s">
        <v>412</v>
      </c>
      <c r="G742" s="1">
        <v>5</v>
      </c>
      <c r="H742" s="1">
        <v>5</v>
      </c>
      <c r="I742" s="1" t="s">
        <v>423</v>
      </c>
      <c r="J742" s="1">
        <v>52.2</v>
      </c>
      <c r="K742" s="1">
        <v>6.4</v>
      </c>
      <c r="L742" s="1"/>
      <c r="M742" s="1">
        <v>58.6</v>
      </c>
      <c r="N742" s="34">
        <v>900</v>
      </c>
      <c r="O742" s="34">
        <v>52740</v>
      </c>
      <c r="P742" s="26"/>
      <c r="Q742" s="35"/>
    </row>
    <row r="743" spans="1:17" ht="15" customHeight="1" x14ac:dyDescent="0.3">
      <c r="A743" s="1" t="s">
        <v>417</v>
      </c>
      <c r="B743" s="6">
        <v>44926</v>
      </c>
      <c r="C743" s="62">
        <f t="shared" si="27"/>
        <v>2022</v>
      </c>
      <c r="D743" s="1" t="s">
        <v>175</v>
      </c>
      <c r="E743" s="43" t="s">
        <v>181</v>
      </c>
      <c r="F743" s="2" t="s">
        <v>412</v>
      </c>
      <c r="G743" s="1">
        <v>6</v>
      </c>
      <c r="H743" s="1">
        <v>6</v>
      </c>
      <c r="I743" s="1" t="s">
        <v>423</v>
      </c>
      <c r="J743" s="1">
        <v>55.6</v>
      </c>
      <c r="K743" s="1">
        <v>6.4</v>
      </c>
      <c r="L743" s="1"/>
      <c r="M743" s="1">
        <v>62</v>
      </c>
      <c r="N743" s="34">
        <v>0</v>
      </c>
      <c r="O743" s="34"/>
      <c r="P743" s="26"/>
      <c r="Q743" s="35"/>
    </row>
    <row r="744" spans="1:17" ht="15" customHeight="1" x14ac:dyDescent="0.3">
      <c r="A744" s="1" t="s">
        <v>417</v>
      </c>
      <c r="B744" s="6">
        <v>44926</v>
      </c>
      <c r="C744" s="62">
        <f t="shared" si="27"/>
        <v>2022</v>
      </c>
      <c r="D744" s="1" t="s">
        <v>175</v>
      </c>
      <c r="E744" s="43" t="s">
        <v>182</v>
      </c>
      <c r="F744" s="2" t="s">
        <v>412</v>
      </c>
      <c r="G744" s="1">
        <v>7</v>
      </c>
      <c r="H744" s="1">
        <v>7</v>
      </c>
      <c r="I744" s="1" t="s">
        <v>423</v>
      </c>
      <c r="J744" s="1">
        <v>55.5</v>
      </c>
      <c r="K744" s="1">
        <v>6.4</v>
      </c>
      <c r="L744" s="1"/>
      <c r="M744" s="1">
        <v>61.9</v>
      </c>
      <c r="N744" s="34">
        <v>895.00807754442656</v>
      </c>
      <c r="O744" s="34">
        <v>55401</v>
      </c>
      <c r="P744" s="26"/>
      <c r="Q744" s="35"/>
    </row>
    <row r="745" spans="1:17" ht="15" customHeight="1" x14ac:dyDescent="0.3">
      <c r="A745" s="1" t="s">
        <v>417</v>
      </c>
      <c r="B745" s="6">
        <v>44926</v>
      </c>
      <c r="C745" s="62">
        <f t="shared" si="27"/>
        <v>2022</v>
      </c>
      <c r="D745" s="1" t="s">
        <v>175</v>
      </c>
      <c r="E745" s="43" t="s">
        <v>183</v>
      </c>
      <c r="F745" s="2" t="s">
        <v>412</v>
      </c>
      <c r="G745" s="1">
        <v>8</v>
      </c>
      <c r="H745" s="1">
        <v>8</v>
      </c>
      <c r="I745" s="1" t="s">
        <v>423</v>
      </c>
      <c r="J745" s="1">
        <v>41.3</v>
      </c>
      <c r="K745" s="1">
        <v>6.4</v>
      </c>
      <c r="L745" s="1"/>
      <c r="M745" s="1">
        <v>47.699999999999996</v>
      </c>
      <c r="N745" s="34">
        <v>890.00000000000011</v>
      </c>
      <c r="O745" s="34">
        <v>42453</v>
      </c>
      <c r="P745" s="26"/>
      <c r="Q745" s="35"/>
    </row>
    <row r="746" spans="1:17" ht="15" customHeight="1" x14ac:dyDescent="0.3">
      <c r="A746" s="1" t="s">
        <v>417</v>
      </c>
      <c r="B746" s="6">
        <v>44926</v>
      </c>
      <c r="C746" s="62">
        <f t="shared" si="27"/>
        <v>2022</v>
      </c>
      <c r="D746" s="1" t="s">
        <v>175</v>
      </c>
      <c r="E746" s="43" t="s">
        <v>184</v>
      </c>
      <c r="F746" s="2" t="s">
        <v>412</v>
      </c>
      <c r="G746" s="1">
        <v>9</v>
      </c>
      <c r="H746" s="1">
        <v>9</v>
      </c>
      <c r="I746" s="1" t="s">
        <v>423</v>
      </c>
      <c r="J746" s="1">
        <v>52.1</v>
      </c>
      <c r="K746" s="1">
        <v>6.4</v>
      </c>
      <c r="L746" s="1"/>
      <c r="M746" s="1">
        <v>58.5</v>
      </c>
      <c r="N746" s="34">
        <v>905.008547008547</v>
      </c>
      <c r="O746" s="34">
        <v>52943</v>
      </c>
      <c r="P746" s="26"/>
      <c r="Q746" s="35"/>
    </row>
    <row r="747" spans="1:17" ht="15" customHeight="1" x14ac:dyDescent="0.3">
      <c r="A747" s="1" t="s">
        <v>417</v>
      </c>
      <c r="B747" s="6">
        <v>44926</v>
      </c>
      <c r="C747" s="62">
        <f t="shared" si="27"/>
        <v>2022</v>
      </c>
      <c r="D747" s="1" t="s">
        <v>175</v>
      </c>
      <c r="E747" s="43" t="s">
        <v>185</v>
      </c>
      <c r="F747" s="2" t="s">
        <v>412</v>
      </c>
      <c r="G747" s="1">
        <v>10</v>
      </c>
      <c r="H747" s="1">
        <v>10</v>
      </c>
      <c r="I747" s="1" t="s">
        <v>423</v>
      </c>
      <c r="J747" s="1">
        <v>55.4</v>
      </c>
      <c r="K747" s="1">
        <v>6.4</v>
      </c>
      <c r="L747" s="1"/>
      <c r="M747" s="1">
        <v>61.8</v>
      </c>
      <c r="N747" s="34">
        <v>915</v>
      </c>
      <c r="O747" s="34">
        <v>56547</v>
      </c>
      <c r="P747" s="26"/>
      <c r="Q747" s="35"/>
    </row>
    <row r="748" spans="1:17" ht="15" customHeight="1" x14ac:dyDescent="0.3">
      <c r="A748" s="1" t="s">
        <v>417</v>
      </c>
      <c r="B748" s="6">
        <v>44926</v>
      </c>
      <c r="C748" s="62">
        <f t="shared" si="27"/>
        <v>2022</v>
      </c>
      <c r="D748" s="1" t="s">
        <v>175</v>
      </c>
      <c r="E748" s="43" t="s">
        <v>186</v>
      </c>
      <c r="F748" s="2" t="s">
        <v>412</v>
      </c>
      <c r="G748" s="1">
        <v>11</v>
      </c>
      <c r="H748" s="1">
        <v>11</v>
      </c>
      <c r="I748" s="1" t="s">
        <v>423</v>
      </c>
      <c r="J748" s="1">
        <v>55.3</v>
      </c>
      <c r="K748" s="1">
        <v>6.4</v>
      </c>
      <c r="L748" s="1"/>
      <c r="M748" s="1">
        <v>61.699999999999996</v>
      </c>
      <c r="N748" s="34">
        <v>900.00000000000011</v>
      </c>
      <c r="O748" s="34">
        <v>55530</v>
      </c>
      <c r="P748" s="26"/>
      <c r="Q748" s="35"/>
    </row>
    <row r="749" spans="1:17" ht="15" customHeight="1" x14ac:dyDescent="0.3">
      <c r="A749" s="1" t="s">
        <v>417</v>
      </c>
      <c r="B749" s="6">
        <v>44926</v>
      </c>
      <c r="C749" s="62">
        <f t="shared" si="27"/>
        <v>2022</v>
      </c>
      <c r="D749" s="1" t="s">
        <v>175</v>
      </c>
      <c r="E749" s="43" t="s">
        <v>187</v>
      </c>
      <c r="F749" s="2" t="s">
        <v>412</v>
      </c>
      <c r="G749" s="1">
        <v>12</v>
      </c>
      <c r="H749" s="1">
        <v>12</v>
      </c>
      <c r="I749" s="1" t="s">
        <v>423</v>
      </c>
      <c r="J749" s="1">
        <v>41.2</v>
      </c>
      <c r="K749" s="1">
        <v>6.4</v>
      </c>
      <c r="L749" s="1"/>
      <c r="M749" s="1">
        <v>47.6</v>
      </c>
      <c r="N749" s="34">
        <v>895</v>
      </c>
      <c r="O749" s="34">
        <v>42602</v>
      </c>
      <c r="P749" s="26"/>
      <c r="Q749" s="35"/>
    </row>
    <row r="750" spans="1:17" ht="15" customHeight="1" x14ac:dyDescent="0.3">
      <c r="A750" s="1" t="s">
        <v>417</v>
      </c>
      <c r="B750" s="6">
        <v>44926</v>
      </c>
      <c r="C750" s="62">
        <f t="shared" si="27"/>
        <v>2022</v>
      </c>
      <c r="D750" s="1" t="s">
        <v>175</v>
      </c>
      <c r="E750" s="43" t="s">
        <v>188</v>
      </c>
      <c r="F750" s="2" t="s">
        <v>412</v>
      </c>
      <c r="G750" s="1">
        <v>13</v>
      </c>
      <c r="H750" s="1">
        <v>13</v>
      </c>
      <c r="I750" s="1" t="s">
        <v>423</v>
      </c>
      <c r="J750" s="1">
        <v>52.1</v>
      </c>
      <c r="K750" s="1">
        <v>6.4</v>
      </c>
      <c r="L750" s="1"/>
      <c r="M750" s="1">
        <v>58.5</v>
      </c>
      <c r="N750" s="34">
        <v>0</v>
      </c>
      <c r="O750" s="34"/>
      <c r="P750" s="26"/>
      <c r="Q750" s="35"/>
    </row>
    <row r="751" spans="1:17" ht="15" customHeight="1" x14ac:dyDescent="0.3">
      <c r="A751" s="1" t="s">
        <v>417</v>
      </c>
      <c r="B751" s="6">
        <v>44926</v>
      </c>
      <c r="C751" s="62">
        <f t="shared" si="27"/>
        <v>2022</v>
      </c>
      <c r="D751" s="1" t="s">
        <v>175</v>
      </c>
      <c r="E751" s="43" t="s">
        <v>189</v>
      </c>
      <c r="F751" s="2" t="s">
        <v>412</v>
      </c>
      <c r="G751" s="1">
        <v>14</v>
      </c>
      <c r="H751" s="1">
        <v>14</v>
      </c>
      <c r="I751" s="1" t="s">
        <v>423</v>
      </c>
      <c r="J751" s="1">
        <v>55.4</v>
      </c>
      <c r="K751" s="1">
        <v>6.4</v>
      </c>
      <c r="L751" s="1"/>
      <c r="M751" s="1">
        <v>61.8</v>
      </c>
      <c r="N751" s="34">
        <v>0</v>
      </c>
      <c r="O751" s="34"/>
      <c r="P751" s="26"/>
      <c r="Q751" s="35"/>
    </row>
    <row r="752" spans="1:17" ht="15" customHeight="1" x14ac:dyDescent="0.3">
      <c r="A752" s="1" t="s">
        <v>417</v>
      </c>
      <c r="B752" s="6">
        <v>44926</v>
      </c>
      <c r="C752" s="62">
        <f t="shared" si="27"/>
        <v>2022</v>
      </c>
      <c r="D752" s="1" t="s">
        <v>175</v>
      </c>
      <c r="E752" s="43" t="s">
        <v>190</v>
      </c>
      <c r="F752" s="2" t="s">
        <v>412</v>
      </c>
      <c r="G752" s="1">
        <v>15</v>
      </c>
      <c r="H752" s="1">
        <v>15</v>
      </c>
      <c r="I752" s="1" t="s">
        <v>423</v>
      </c>
      <c r="J752" s="1">
        <v>55.3</v>
      </c>
      <c r="K752" s="1">
        <v>6.4</v>
      </c>
      <c r="L752" s="1"/>
      <c r="M752" s="1">
        <v>61.699999999999996</v>
      </c>
      <c r="N752" s="34">
        <v>905.0081037277148</v>
      </c>
      <c r="O752" s="34">
        <v>55839</v>
      </c>
      <c r="P752" s="26"/>
      <c r="Q752" s="35"/>
    </row>
    <row r="753" spans="1:17" ht="15" customHeight="1" x14ac:dyDescent="0.3">
      <c r="A753" s="1" t="s">
        <v>417</v>
      </c>
      <c r="B753" s="6">
        <v>44926</v>
      </c>
      <c r="C753" s="62">
        <f t="shared" si="27"/>
        <v>2022</v>
      </c>
      <c r="D753" s="1" t="s">
        <v>175</v>
      </c>
      <c r="E753" s="43" t="s">
        <v>191</v>
      </c>
      <c r="F753" s="2" t="s">
        <v>412</v>
      </c>
      <c r="G753" s="1">
        <v>16</v>
      </c>
      <c r="H753" s="1">
        <v>16</v>
      </c>
      <c r="I753" s="1" t="s">
        <v>423</v>
      </c>
      <c r="J753" s="1">
        <v>41.2</v>
      </c>
      <c r="K753" s="1">
        <v>6.4</v>
      </c>
      <c r="L753" s="1"/>
      <c r="M753" s="1">
        <v>47.6</v>
      </c>
      <c r="N753" s="34">
        <v>900</v>
      </c>
      <c r="O753" s="34">
        <v>42840</v>
      </c>
      <c r="P753" s="26"/>
      <c r="Q753" s="35"/>
    </row>
    <row r="754" spans="1:17" ht="15" customHeight="1" x14ac:dyDescent="0.3">
      <c r="A754" s="1" t="s">
        <v>417</v>
      </c>
      <c r="B754" s="6">
        <v>44926</v>
      </c>
      <c r="C754" s="62">
        <f t="shared" si="27"/>
        <v>2022</v>
      </c>
      <c r="D754" s="1" t="s">
        <v>175</v>
      </c>
      <c r="E754" s="43" t="s">
        <v>192</v>
      </c>
      <c r="F754" s="2" t="s">
        <v>412</v>
      </c>
      <c r="G754" s="1">
        <v>17</v>
      </c>
      <c r="H754" s="1">
        <v>17</v>
      </c>
      <c r="I754" s="1" t="s">
        <v>423</v>
      </c>
      <c r="J754" s="1">
        <v>52.1</v>
      </c>
      <c r="K754" s="1">
        <v>6.4</v>
      </c>
      <c r="L754" s="1"/>
      <c r="M754" s="1">
        <v>58.5</v>
      </c>
      <c r="N754" s="34">
        <v>0</v>
      </c>
      <c r="O754" s="34"/>
      <c r="P754" s="26"/>
      <c r="Q754" s="35"/>
    </row>
    <row r="755" spans="1:17" ht="15" customHeight="1" x14ac:dyDescent="0.3">
      <c r="A755" s="1" t="s">
        <v>417</v>
      </c>
      <c r="B755" s="6">
        <v>44926</v>
      </c>
      <c r="C755" s="62">
        <f t="shared" si="27"/>
        <v>2022</v>
      </c>
      <c r="D755" s="1" t="s">
        <v>175</v>
      </c>
      <c r="E755" s="43" t="s">
        <v>193</v>
      </c>
      <c r="F755" s="2" t="s">
        <v>412</v>
      </c>
      <c r="G755" s="1">
        <v>18</v>
      </c>
      <c r="H755" s="1">
        <v>18</v>
      </c>
      <c r="I755" s="1" t="s">
        <v>423</v>
      </c>
      <c r="J755" s="1">
        <v>55.4</v>
      </c>
      <c r="K755" s="1">
        <v>6.4</v>
      </c>
      <c r="L755" s="1"/>
      <c r="M755" s="1">
        <v>61.8</v>
      </c>
      <c r="N755" s="34">
        <v>0</v>
      </c>
      <c r="O755" s="34"/>
      <c r="P755" s="26"/>
      <c r="Q755" s="35"/>
    </row>
    <row r="756" spans="1:17" ht="15" customHeight="1" x14ac:dyDescent="0.3">
      <c r="A756" s="1" t="s">
        <v>417</v>
      </c>
      <c r="B756" s="6">
        <v>44926</v>
      </c>
      <c r="C756" s="62">
        <f t="shared" si="27"/>
        <v>2022</v>
      </c>
      <c r="D756" s="1" t="s">
        <v>175</v>
      </c>
      <c r="E756" s="43" t="s">
        <v>194</v>
      </c>
      <c r="F756" s="2" t="s">
        <v>412</v>
      </c>
      <c r="G756" s="1">
        <v>19</v>
      </c>
      <c r="H756" s="1">
        <v>19</v>
      </c>
      <c r="I756" s="1" t="s">
        <v>423</v>
      </c>
      <c r="J756" s="1">
        <v>55.3</v>
      </c>
      <c r="K756" s="1">
        <v>6.4</v>
      </c>
      <c r="L756" s="1"/>
      <c r="M756" s="1">
        <v>61.699999999999996</v>
      </c>
      <c r="N756" s="34">
        <v>910.00000000000011</v>
      </c>
      <c r="O756" s="34">
        <v>56147</v>
      </c>
      <c r="P756" s="26"/>
      <c r="Q756" s="35"/>
    </row>
    <row r="757" spans="1:17" ht="15" customHeight="1" x14ac:dyDescent="0.3">
      <c r="A757" s="1" t="s">
        <v>417</v>
      </c>
      <c r="B757" s="6">
        <v>44926</v>
      </c>
      <c r="C757" s="62">
        <f t="shared" si="27"/>
        <v>2022</v>
      </c>
      <c r="D757" s="1" t="s">
        <v>175</v>
      </c>
      <c r="E757" s="43" t="s">
        <v>195</v>
      </c>
      <c r="F757" s="2" t="s">
        <v>412</v>
      </c>
      <c r="G757" s="1">
        <v>20</v>
      </c>
      <c r="H757" s="1">
        <v>20</v>
      </c>
      <c r="I757" s="1" t="s">
        <v>423</v>
      </c>
      <c r="J757" s="1">
        <v>41.2</v>
      </c>
      <c r="K757" s="1">
        <v>6.4</v>
      </c>
      <c r="L757" s="1"/>
      <c r="M757" s="1">
        <v>47.6</v>
      </c>
      <c r="N757" s="34">
        <v>0</v>
      </c>
      <c r="O757" s="34"/>
      <c r="P757" s="26"/>
      <c r="Q757" s="35"/>
    </row>
    <row r="758" spans="1:17" ht="15" customHeight="1" x14ac:dyDescent="0.3">
      <c r="A758" s="1" t="s">
        <v>417</v>
      </c>
      <c r="B758" s="6">
        <v>44926</v>
      </c>
      <c r="C758" s="62">
        <f t="shared" si="27"/>
        <v>2022</v>
      </c>
      <c r="D758" s="1" t="s">
        <v>175</v>
      </c>
      <c r="E758" s="43" t="s">
        <v>196</v>
      </c>
      <c r="F758" s="2" t="s">
        <v>412</v>
      </c>
      <c r="G758" s="1">
        <v>21</v>
      </c>
      <c r="H758" s="1">
        <v>21</v>
      </c>
      <c r="I758" s="1" t="s">
        <v>423</v>
      </c>
      <c r="J758" s="1">
        <v>52.1</v>
      </c>
      <c r="K758" s="1">
        <v>6.4</v>
      </c>
      <c r="L758" s="1"/>
      <c r="M758" s="1">
        <v>58.5</v>
      </c>
      <c r="N758" s="34">
        <v>0</v>
      </c>
      <c r="O758" s="34"/>
      <c r="P758" s="26"/>
      <c r="Q758" s="35"/>
    </row>
    <row r="759" spans="1:17" ht="15" customHeight="1" x14ac:dyDescent="0.3">
      <c r="A759" s="1" t="s">
        <v>417</v>
      </c>
      <c r="B759" s="6">
        <v>44926</v>
      </c>
      <c r="C759" s="62">
        <f t="shared" si="27"/>
        <v>2022</v>
      </c>
      <c r="D759" s="1" t="s">
        <v>175</v>
      </c>
      <c r="E759" s="43" t="s">
        <v>197</v>
      </c>
      <c r="F759" s="2" t="s">
        <v>412</v>
      </c>
      <c r="G759" s="1">
        <v>22</v>
      </c>
      <c r="H759" s="1">
        <v>22</v>
      </c>
      <c r="I759" s="1" t="s">
        <v>423</v>
      </c>
      <c r="J759" s="1">
        <v>55.4</v>
      </c>
      <c r="K759" s="1">
        <v>6.4</v>
      </c>
      <c r="L759" s="1"/>
      <c r="M759" s="1">
        <v>61.8</v>
      </c>
      <c r="N759" s="34">
        <v>0</v>
      </c>
      <c r="O759" s="34"/>
      <c r="P759" s="26"/>
      <c r="Q759" s="35"/>
    </row>
    <row r="760" spans="1:17" ht="15" customHeight="1" x14ac:dyDescent="0.3">
      <c r="A760" s="1" t="s">
        <v>417</v>
      </c>
      <c r="B760" s="6">
        <v>44926</v>
      </c>
      <c r="C760" s="62">
        <f t="shared" si="27"/>
        <v>2022</v>
      </c>
      <c r="D760" s="1" t="s">
        <v>175</v>
      </c>
      <c r="E760" s="43" t="s">
        <v>198</v>
      </c>
      <c r="F760" s="2" t="s">
        <v>412</v>
      </c>
      <c r="G760" s="1">
        <v>23</v>
      </c>
      <c r="H760" s="1">
        <v>23</v>
      </c>
      <c r="I760" s="1" t="s">
        <v>423</v>
      </c>
      <c r="J760" s="1">
        <v>55.3</v>
      </c>
      <c r="K760" s="1">
        <v>6.4</v>
      </c>
      <c r="L760" s="1"/>
      <c r="M760" s="1">
        <v>61.699999999999996</v>
      </c>
      <c r="N760" s="34">
        <v>0</v>
      </c>
      <c r="O760" s="34"/>
      <c r="P760" s="26"/>
      <c r="Q760" s="35"/>
    </row>
    <row r="761" spans="1:17" ht="15" customHeight="1" x14ac:dyDescent="0.3">
      <c r="A761" s="1" t="s">
        <v>417</v>
      </c>
      <c r="B761" s="6">
        <v>44926</v>
      </c>
      <c r="C761" s="62">
        <f t="shared" si="27"/>
        <v>2022</v>
      </c>
      <c r="D761" s="1" t="s">
        <v>175</v>
      </c>
      <c r="E761" s="43" t="s">
        <v>199</v>
      </c>
      <c r="F761" s="2" t="s">
        <v>412</v>
      </c>
      <c r="G761" s="1">
        <v>24</v>
      </c>
      <c r="H761" s="1">
        <v>24</v>
      </c>
      <c r="I761" s="1" t="s">
        <v>423</v>
      </c>
      <c r="J761" s="1">
        <v>41.2</v>
      </c>
      <c r="K761" s="1">
        <v>6.4</v>
      </c>
      <c r="L761" s="1"/>
      <c r="M761" s="1">
        <v>47.6</v>
      </c>
      <c r="N761" s="34">
        <v>900</v>
      </c>
      <c r="O761" s="34">
        <v>42840</v>
      </c>
      <c r="P761" s="26"/>
      <c r="Q761" s="35"/>
    </row>
    <row r="762" spans="1:17" ht="15" customHeight="1" x14ac:dyDescent="0.3">
      <c r="A762" s="1" t="s">
        <v>417</v>
      </c>
      <c r="B762" s="6">
        <v>44926</v>
      </c>
      <c r="C762" s="62">
        <f t="shared" si="27"/>
        <v>2022</v>
      </c>
      <c r="D762" s="1" t="s">
        <v>175</v>
      </c>
      <c r="E762" s="43" t="s">
        <v>200</v>
      </c>
      <c r="F762" s="2" t="s">
        <v>412</v>
      </c>
      <c r="G762" s="1">
        <v>25</v>
      </c>
      <c r="H762" s="1">
        <v>25</v>
      </c>
      <c r="I762" s="1" t="s">
        <v>423</v>
      </c>
      <c r="J762" s="1">
        <v>49.8</v>
      </c>
      <c r="K762" s="1">
        <v>6.4</v>
      </c>
      <c r="L762" s="1"/>
      <c r="M762" s="1">
        <v>56.199999999999996</v>
      </c>
      <c r="N762" s="34">
        <v>0</v>
      </c>
      <c r="O762" s="34"/>
      <c r="P762" s="26"/>
      <c r="Q762" s="35"/>
    </row>
    <row r="763" spans="1:17" ht="15" customHeight="1" x14ac:dyDescent="0.3">
      <c r="A763" s="1" t="s">
        <v>417</v>
      </c>
      <c r="B763" s="6">
        <v>44926</v>
      </c>
      <c r="C763" s="62">
        <f t="shared" si="27"/>
        <v>2022</v>
      </c>
      <c r="D763" s="1" t="s">
        <v>175</v>
      </c>
      <c r="E763" s="43" t="s">
        <v>201</v>
      </c>
      <c r="F763" s="2" t="s">
        <v>412</v>
      </c>
      <c r="G763" s="1">
        <v>26</v>
      </c>
      <c r="H763" s="1">
        <v>26</v>
      </c>
      <c r="I763" s="1" t="s">
        <v>423</v>
      </c>
      <c r="J763" s="1">
        <v>42.1</v>
      </c>
      <c r="K763" s="1">
        <v>10</v>
      </c>
      <c r="L763" s="1"/>
      <c r="M763" s="1">
        <v>52.1</v>
      </c>
      <c r="N763" s="34">
        <v>0</v>
      </c>
      <c r="O763" s="34"/>
      <c r="P763" s="26"/>
      <c r="Q763" s="35"/>
    </row>
    <row r="764" spans="1:17" ht="15" customHeight="1" x14ac:dyDescent="0.3">
      <c r="A764" s="1" t="s">
        <v>417</v>
      </c>
      <c r="B764" s="6">
        <v>44926</v>
      </c>
      <c r="C764" s="62">
        <f t="shared" si="27"/>
        <v>2022</v>
      </c>
      <c r="D764" s="1" t="s">
        <v>175</v>
      </c>
      <c r="E764" s="43" t="s">
        <v>202</v>
      </c>
      <c r="F764" s="2" t="s">
        <v>412</v>
      </c>
      <c r="G764" s="1">
        <v>27</v>
      </c>
      <c r="H764" s="1">
        <v>27</v>
      </c>
      <c r="I764" s="1" t="s">
        <v>423</v>
      </c>
      <c r="J764" s="1">
        <v>42</v>
      </c>
      <c r="K764" s="1">
        <v>9.9</v>
      </c>
      <c r="L764" s="1"/>
      <c r="M764" s="1">
        <v>51.9</v>
      </c>
      <c r="N764" s="34">
        <v>0</v>
      </c>
      <c r="O764" s="34"/>
      <c r="P764" s="26"/>
      <c r="Q764" s="35"/>
    </row>
    <row r="765" spans="1:17" ht="15" customHeight="1" x14ac:dyDescent="0.3">
      <c r="A765" s="1" t="s">
        <v>417</v>
      </c>
      <c r="B765" s="6">
        <v>44926</v>
      </c>
      <c r="C765" s="62">
        <f t="shared" si="27"/>
        <v>2022</v>
      </c>
      <c r="D765" s="1" t="s">
        <v>175</v>
      </c>
      <c r="E765" s="43" t="s">
        <v>203</v>
      </c>
      <c r="F765" s="2" t="s">
        <v>412</v>
      </c>
      <c r="G765" s="1">
        <v>28</v>
      </c>
      <c r="H765" s="1">
        <v>28</v>
      </c>
      <c r="I765" s="1" t="s">
        <v>423</v>
      </c>
      <c r="J765" s="1">
        <v>39.5</v>
      </c>
      <c r="K765" s="1">
        <v>6.4</v>
      </c>
      <c r="L765" s="1"/>
      <c r="M765" s="1">
        <v>45.9</v>
      </c>
      <c r="N765" s="34">
        <v>0</v>
      </c>
      <c r="O765" s="34"/>
      <c r="P765" s="26"/>
      <c r="Q765" s="35"/>
    </row>
    <row r="766" spans="1:17" ht="15" customHeight="1" x14ac:dyDescent="0.3">
      <c r="A766" s="1" t="s">
        <v>417</v>
      </c>
      <c r="B766" s="6">
        <v>44926</v>
      </c>
      <c r="C766" s="62">
        <f t="shared" si="27"/>
        <v>2022</v>
      </c>
      <c r="D766" s="1" t="s">
        <v>175</v>
      </c>
      <c r="E766" s="43" t="s">
        <v>204</v>
      </c>
      <c r="F766" s="2" t="s">
        <v>412</v>
      </c>
      <c r="G766" s="1">
        <v>29</v>
      </c>
      <c r="H766" s="1">
        <v>29</v>
      </c>
      <c r="I766" s="1" t="s">
        <v>423</v>
      </c>
      <c r="J766" s="1">
        <v>41.4</v>
      </c>
      <c r="K766" s="1">
        <v>6.4</v>
      </c>
      <c r="L766" s="1"/>
      <c r="M766" s="1">
        <v>47.8</v>
      </c>
      <c r="N766" s="34">
        <v>890</v>
      </c>
      <c r="O766" s="34">
        <v>42542</v>
      </c>
      <c r="P766" s="26"/>
      <c r="Q766" s="35"/>
    </row>
    <row r="767" spans="1:17" ht="15" customHeight="1" x14ac:dyDescent="0.3">
      <c r="A767" s="1" t="s">
        <v>417</v>
      </c>
      <c r="B767" s="6">
        <v>44926</v>
      </c>
      <c r="C767" s="62">
        <f t="shared" si="27"/>
        <v>2022</v>
      </c>
      <c r="D767" s="1" t="s">
        <v>175</v>
      </c>
      <c r="E767" s="43" t="s">
        <v>205</v>
      </c>
      <c r="F767" s="2" t="s">
        <v>412</v>
      </c>
      <c r="G767" s="1">
        <v>30</v>
      </c>
      <c r="H767" s="1">
        <v>30</v>
      </c>
      <c r="I767" s="1" t="s">
        <v>423</v>
      </c>
      <c r="J767" s="1">
        <v>55.6</v>
      </c>
      <c r="K767" s="1">
        <v>6.4</v>
      </c>
      <c r="L767" s="1"/>
      <c r="M767" s="1">
        <v>62</v>
      </c>
      <c r="N767" s="34">
        <v>0</v>
      </c>
      <c r="O767" s="34"/>
      <c r="P767" s="26"/>
      <c r="Q767" s="35"/>
    </row>
    <row r="768" spans="1:17" ht="15" customHeight="1" x14ac:dyDescent="0.3">
      <c r="A768" s="1" t="s">
        <v>417</v>
      </c>
      <c r="B768" s="6">
        <v>44926</v>
      </c>
      <c r="C768" s="62">
        <f t="shared" si="27"/>
        <v>2022</v>
      </c>
      <c r="D768" s="1" t="s">
        <v>175</v>
      </c>
      <c r="E768" s="43" t="s">
        <v>206</v>
      </c>
      <c r="F768" s="2" t="s">
        <v>412</v>
      </c>
      <c r="G768" s="1">
        <v>31</v>
      </c>
      <c r="H768" s="1">
        <v>31</v>
      </c>
      <c r="I768" s="1" t="s">
        <v>423</v>
      </c>
      <c r="J768" s="1">
        <v>56.1</v>
      </c>
      <c r="K768" s="1">
        <v>6.4</v>
      </c>
      <c r="L768" s="1"/>
      <c r="M768" s="1">
        <v>62.5</v>
      </c>
      <c r="N768" s="34">
        <v>0</v>
      </c>
      <c r="O768" s="34"/>
      <c r="P768" s="26"/>
      <c r="Q768" s="35"/>
    </row>
    <row r="769" spans="1:17" ht="15" customHeight="1" x14ac:dyDescent="0.3">
      <c r="A769" s="1" t="s">
        <v>417</v>
      </c>
      <c r="B769" s="6">
        <v>44926</v>
      </c>
      <c r="C769" s="62">
        <f t="shared" si="27"/>
        <v>2022</v>
      </c>
      <c r="D769" s="1" t="s">
        <v>175</v>
      </c>
      <c r="E769" s="43" t="s">
        <v>207</v>
      </c>
      <c r="F769" s="2" t="s">
        <v>412</v>
      </c>
      <c r="G769" s="1">
        <v>32</v>
      </c>
      <c r="H769" s="1">
        <v>32</v>
      </c>
      <c r="I769" s="1" t="s">
        <v>423</v>
      </c>
      <c r="J769" s="1">
        <v>52.8</v>
      </c>
      <c r="K769" s="1">
        <v>6.4</v>
      </c>
      <c r="L769" s="1"/>
      <c r="M769" s="1">
        <v>59.199999999999996</v>
      </c>
      <c r="N769" s="34">
        <v>911.55405405405406</v>
      </c>
      <c r="O769" s="34">
        <v>53964</v>
      </c>
      <c r="P769" s="26"/>
      <c r="Q769" s="35"/>
    </row>
    <row r="770" spans="1:17" ht="15" customHeight="1" x14ac:dyDescent="0.3">
      <c r="A770" s="1" t="s">
        <v>417</v>
      </c>
      <c r="B770" s="6">
        <v>44926</v>
      </c>
      <c r="C770" s="62">
        <f t="shared" si="27"/>
        <v>2022</v>
      </c>
      <c r="D770" s="1" t="s">
        <v>175</v>
      </c>
      <c r="E770" s="43" t="s">
        <v>208</v>
      </c>
      <c r="F770" s="2" t="s">
        <v>412</v>
      </c>
      <c r="G770" s="1">
        <v>33</v>
      </c>
      <c r="H770" s="1">
        <v>33</v>
      </c>
      <c r="I770" s="1" t="s">
        <v>423</v>
      </c>
      <c r="J770" s="1">
        <v>41.3</v>
      </c>
      <c r="K770" s="1">
        <v>6.4</v>
      </c>
      <c r="L770" s="1"/>
      <c r="M770" s="1">
        <v>47.699999999999996</v>
      </c>
      <c r="N770" s="34">
        <v>895.01048218029359</v>
      </c>
      <c r="O770" s="34">
        <v>42692</v>
      </c>
      <c r="P770" s="26"/>
      <c r="Q770" s="35"/>
    </row>
    <row r="771" spans="1:17" ht="15" customHeight="1" x14ac:dyDescent="0.3">
      <c r="A771" s="1" t="s">
        <v>417</v>
      </c>
      <c r="B771" s="6">
        <v>44926</v>
      </c>
      <c r="C771" s="62">
        <f t="shared" si="27"/>
        <v>2022</v>
      </c>
      <c r="D771" s="1" t="s">
        <v>175</v>
      </c>
      <c r="E771" s="43" t="s">
        <v>209</v>
      </c>
      <c r="F771" s="2" t="s">
        <v>412</v>
      </c>
      <c r="G771" s="1">
        <v>34</v>
      </c>
      <c r="H771" s="1">
        <v>34</v>
      </c>
      <c r="I771" s="1" t="s">
        <v>423</v>
      </c>
      <c r="J771" s="1">
        <v>55.4</v>
      </c>
      <c r="K771" s="1">
        <v>6.4</v>
      </c>
      <c r="L771" s="1"/>
      <c r="M771" s="1">
        <v>61.8</v>
      </c>
      <c r="N771" s="34">
        <v>0</v>
      </c>
      <c r="O771" s="34"/>
      <c r="P771" s="26"/>
      <c r="Q771" s="35"/>
    </row>
    <row r="772" spans="1:17" ht="15" customHeight="1" x14ac:dyDescent="0.3">
      <c r="A772" s="1" t="s">
        <v>417</v>
      </c>
      <c r="B772" s="6">
        <v>44926</v>
      </c>
      <c r="C772" s="62">
        <f t="shared" si="27"/>
        <v>2022</v>
      </c>
      <c r="D772" s="1" t="s">
        <v>175</v>
      </c>
      <c r="E772" s="43" t="s">
        <v>210</v>
      </c>
      <c r="F772" s="2" t="s">
        <v>412</v>
      </c>
      <c r="G772" s="1">
        <v>35</v>
      </c>
      <c r="H772" s="1">
        <v>35</v>
      </c>
      <c r="I772" s="1" t="s">
        <v>423</v>
      </c>
      <c r="J772" s="1">
        <v>56</v>
      </c>
      <c r="K772" s="1">
        <v>6.4</v>
      </c>
      <c r="L772" s="1"/>
      <c r="M772" s="1">
        <v>62.4</v>
      </c>
      <c r="N772" s="34">
        <v>895</v>
      </c>
      <c r="O772" s="34">
        <v>55848</v>
      </c>
      <c r="P772" s="26"/>
      <c r="Q772" s="35"/>
    </row>
    <row r="773" spans="1:17" ht="15" customHeight="1" x14ac:dyDescent="0.3">
      <c r="A773" s="1" t="s">
        <v>417</v>
      </c>
      <c r="B773" s="6">
        <v>44926</v>
      </c>
      <c r="C773" s="62">
        <f t="shared" si="27"/>
        <v>2022</v>
      </c>
      <c r="D773" s="1" t="s">
        <v>175</v>
      </c>
      <c r="E773" s="43" t="s">
        <v>211</v>
      </c>
      <c r="F773" s="2" t="s">
        <v>412</v>
      </c>
      <c r="G773" s="1">
        <v>39</v>
      </c>
      <c r="H773" s="1">
        <v>39</v>
      </c>
      <c r="I773" s="1" t="s">
        <v>423</v>
      </c>
      <c r="J773" s="1">
        <v>74.5</v>
      </c>
      <c r="K773" s="1">
        <v>6.4</v>
      </c>
      <c r="L773" s="1"/>
      <c r="M773" s="1">
        <v>80.900000000000006</v>
      </c>
      <c r="N773" s="34">
        <v>0</v>
      </c>
      <c r="O773" s="34"/>
      <c r="P773" s="26"/>
      <c r="Q773" s="35"/>
    </row>
    <row r="774" spans="1:17" ht="15" customHeight="1" x14ac:dyDescent="0.3">
      <c r="A774" s="1" t="s">
        <v>417</v>
      </c>
      <c r="B774" s="6">
        <v>44926</v>
      </c>
      <c r="C774" s="62">
        <f t="shared" si="27"/>
        <v>2022</v>
      </c>
      <c r="D774" s="1" t="s">
        <v>175</v>
      </c>
      <c r="E774" s="43" t="s">
        <v>212</v>
      </c>
      <c r="F774" s="2" t="s">
        <v>412</v>
      </c>
      <c r="G774" s="1">
        <v>40</v>
      </c>
      <c r="H774" s="1">
        <v>40</v>
      </c>
      <c r="I774" s="1" t="s">
        <v>423</v>
      </c>
      <c r="J774" s="1">
        <v>52.5</v>
      </c>
      <c r="K774" s="1">
        <v>6.4</v>
      </c>
      <c r="L774" s="1"/>
      <c r="M774" s="1">
        <v>58.9</v>
      </c>
      <c r="N774" s="34">
        <v>0</v>
      </c>
      <c r="O774" s="34"/>
      <c r="P774" s="26"/>
      <c r="Q774" s="35"/>
    </row>
    <row r="775" spans="1:17" ht="15" customHeight="1" x14ac:dyDescent="0.3">
      <c r="A775" s="1" t="s">
        <v>417</v>
      </c>
      <c r="B775" s="6">
        <v>44926</v>
      </c>
      <c r="C775" s="62">
        <f t="shared" si="27"/>
        <v>2022</v>
      </c>
      <c r="D775" s="1" t="s">
        <v>175</v>
      </c>
      <c r="E775" s="43" t="s">
        <v>213</v>
      </c>
      <c r="F775" s="2" t="s">
        <v>412</v>
      </c>
      <c r="G775" s="1">
        <v>42</v>
      </c>
      <c r="H775" s="1">
        <v>42</v>
      </c>
      <c r="I775" s="1" t="s">
        <v>423</v>
      </c>
      <c r="J775" s="1">
        <v>55.3</v>
      </c>
      <c r="K775" s="1">
        <v>6.4</v>
      </c>
      <c r="L775" s="1"/>
      <c r="M775" s="1">
        <v>61.699999999999996</v>
      </c>
      <c r="N775" s="34">
        <v>905.0081037277148</v>
      </c>
      <c r="O775" s="34">
        <v>55839</v>
      </c>
      <c r="P775" s="26"/>
      <c r="Q775" s="35"/>
    </row>
    <row r="776" spans="1:17" ht="15" customHeight="1" x14ac:dyDescent="0.3">
      <c r="A776" s="1" t="s">
        <v>417</v>
      </c>
      <c r="B776" s="6">
        <v>44926</v>
      </c>
      <c r="C776" s="62">
        <f t="shared" si="27"/>
        <v>2022</v>
      </c>
      <c r="D776" s="1" t="s">
        <v>175</v>
      </c>
      <c r="E776" s="43" t="s">
        <v>214</v>
      </c>
      <c r="F776" s="2" t="s">
        <v>412</v>
      </c>
      <c r="G776" s="1">
        <v>43</v>
      </c>
      <c r="H776" s="1">
        <v>43</v>
      </c>
      <c r="I776" s="1" t="s">
        <v>423</v>
      </c>
      <c r="J776" s="1">
        <v>55.8</v>
      </c>
      <c r="K776" s="1">
        <v>6.4</v>
      </c>
      <c r="L776" s="1"/>
      <c r="M776" s="1">
        <v>62.199999999999996</v>
      </c>
      <c r="N776" s="34">
        <v>0</v>
      </c>
      <c r="O776" s="34"/>
      <c r="P776" s="26"/>
      <c r="Q776" s="35"/>
    </row>
    <row r="777" spans="1:17" ht="15" customHeight="1" x14ac:dyDescent="0.3">
      <c r="A777" s="1" t="s">
        <v>417</v>
      </c>
      <c r="B777" s="6">
        <v>44926</v>
      </c>
      <c r="C777" s="62">
        <f t="shared" si="27"/>
        <v>2022</v>
      </c>
      <c r="D777" s="1" t="s">
        <v>175</v>
      </c>
      <c r="E777" s="43" t="s">
        <v>215</v>
      </c>
      <c r="F777" s="2" t="s">
        <v>412</v>
      </c>
      <c r="G777" s="1">
        <v>44</v>
      </c>
      <c r="H777" s="1">
        <v>44</v>
      </c>
      <c r="I777" s="1" t="s">
        <v>423</v>
      </c>
      <c r="J777" s="1">
        <v>52.5</v>
      </c>
      <c r="K777" s="1">
        <v>6.4</v>
      </c>
      <c r="L777" s="1"/>
      <c r="M777" s="1">
        <v>58.9</v>
      </c>
      <c r="N777" s="34">
        <v>0</v>
      </c>
      <c r="O777" s="34"/>
      <c r="P777" s="26"/>
      <c r="Q777" s="35"/>
    </row>
    <row r="778" spans="1:17" ht="15" customHeight="1" x14ac:dyDescent="0.3">
      <c r="A778" s="1" t="s">
        <v>417</v>
      </c>
      <c r="B778" s="6">
        <v>44926</v>
      </c>
      <c r="C778" s="62">
        <f t="shared" si="27"/>
        <v>2022</v>
      </c>
      <c r="D778" s="1" t="s">
        <v>175</v>
      </c>
      <c r="E778" s="43" t="s">
        <v>216</v>
      </c>
      <c r="F778" s="2" t="s">
        <v>412</v>
      </c>
      <c r="G778" s="1">
        <v>45</v>
      </c>
      <c r="H778" s="1">
        <v>45</v>
      </c>
      <c r="I778" s="1" t="s">
        <v>423</v>
      </c>
      <c r="J778" s="1">
        <v>41.2</v>
      </c>
      <c r="K778" s="1">
        <v>6.4</v>
      </c>
      <c r="L778" s="1"/>
      <c r="M778" s="1">
        <v>47.6</v>
      </c>
      <c r="N778" s="34">
        <v>910</v>
      </c>
      <c r="O778" s="34">
        <v>43316</v>
      </c>
      <c r="P778" s="26"/>
      <c r="Q778" s="35"/>
    </row>
    <row r="779" spans="1:17" ht="15" customHeight="1" x14ac:dyDescent="0.3">
      <c r="A779" s="1" t="s">
        <v>417</v>
      </c>
      <c r="B779" s="6">
        <v>44926</v>
      </c>
      <c r="C779" s="62">
        <f t="shared" si="27"/>
        <v>2022</v>
      </c>
      <c r="D779" s="1" t="s">
        <v>175</v>
      </c>
      <c r="E779" s="43" t="s">
        <v>217</v>
      </c>
      <c r="F779" s="2" t="s">
        <v>412</v>
      </c>
      <c r="G779" s="1">
        <v>46</v>
      </c>
      <c r="H779" s="1">
        <v>46</v>
      </c>
      <c r="I779" s="1" t="s">
        <v>423</v>
      </c>
      <c r="J779" s="1">
        <v>55.3</v>
      </c>
      <c r="K779" s="1">
        <v>6.4</v>
      </c>
      <c r="L779" s="1"/>
      <c r="M779" s="1">
        <v>61.699999999999996</v>
      </c>
      <c r="N779" s="34">
        <v>0</v>
      </c>
      <c r="O779" s="34"/>
      <c r="P779" s="26"/>
      <c r="Q779" s="35"/>
    </row>
    <row r="780" spans="1:17" ht="15" customHeight="1" x14ac:dyDescent="0.3">
      <c r="A780" s="1" t="s">
        <v>417</v>
      </c>
      <c r="B780" s="6">
        <v>44926</v>
      </c>
      <c r="C780" s="62">
        <f t="shared" si="27"/>
        <v>2022</v>
      </c>
      <c r="D780" s="1" t="s">
        <v>175</v>
      </c>
      <c r="E780" s="43" t="s">
        <v>218</v>
      </c>
      <c r="F780" s="2" t="s">
        <v>412</v>
      </c>
      <c r="G780" s="1">
        <v>48</v>
      </c>
      <c r="H780" s="1">
        <v>48</v>
      </c>
      <c r="I780" s="1" t="s">
        <v>423</v>
      </c>
      <c r="J780" s="1">
        <v>52.5</v>
      </c>
      <c r="K780" s="1">
        <v>6.4</v>
      </c>
      <c r="L780" s="1"/>
      <c r="M780" s="1">
        <v>58.9</v>
      </c>
      <c r="N780" s="34">
        <v>0</v>
      </c>
      <c r="O780" s="34"/>
      <c r="P780" s="26"/>
      <c r="Q780" s="35"/>
    </row>
    <row r="781" spans="1:17" ht="15" customHeight="1" x14ac:dyDescent="0.3">
      <c r="A781" s="1" t="s">
        <v>417</v>
      </c>
      <c r="B781" s="6">
        <v>44926</v>
      </c>
      <c r="C781" s="62">
        <f t="shared" si="27"/>
        <v>2022</v>
      </c>
      <c r="D781" s="1" t="s">
        <v>175</v>
      </c>
      <c r="E781" s="43" t="s">
        <v>219</v>
      </c>
      <c r="F781" s="2" t="s">
        <v>412</v>
      </c>
      <c r="G781" s="1">
        <v>49</v>
      </c>
      <c r="H781" s="1">
        <v>49</v>
      </c>
      <c r="I781" s="1" t="s">
        <v>423</v>
      </c>
      <c r="J781" s="1">
        <v>41.2</v>
      </c>
      <c r="K781" s="1">
        <v>6.4</v>
      </c>
      <c r="L781" s="1"/>
      <c r="M781" s="1">
        <v>47.6</v>
      </c>
      <c r="N781" s="34">
        <v>0</v>
      </c>
      <c r="O781" s="34"/>
      <c r="P781" s="26"/>
      <c r="Q781" s="35"/>
    </row>
    <row r="782" spans="1:17" ht="15" customHeight="1" x14ac:dyDescent="0.3">
      <c r="A782" s="1" t="s">
        <v>417</v>
      </c>
      <c r="B782" s="6">
        <v>44926</v>
      </c>
      <c r="C782" s="62">
        <f t="shared" si="27"/>
        <v>2022</v>
      </c>
      <c r="D782" s="1" t="s">
        <v>175</v>
      </c>
      <c r="E782" s="43" t="s">
        <v>220</v>
      </c>
      <c r="F782" s="2" t="s">
        <v>412</v>
      </c>
      <c r="G782" s="1">
        <v>50</v>
      </c>
      <c r="H782" s="1">
        <v>50</v>
      </c>
      <c r="I782" s="1" t="s">
        <v>423</v>
      </c>
      <c r="J782" s="1">
        <v>55.3</v>
      </c>
      <c r="K782" s="1">
        <v>6.4</v>
      </c>
      <c r="L782" s="1"/>
      <c r="M782" s="1">
        <v>61.699999999999996</v>
      </c>
      <c r="N782" s="34">
        <v>0</v>
      </c>
      <c r="O782" s="34"/>
      <c r="P782" s="26"/>
      <c r="Q782" s="35"/>
    </row>
    <row r="783" spans="1:17" ht="15" customHeight="1" x14ac:dyDescent="0.3">
      <c r="A783" s="1" t="s">
        <v>417</v>
      </c>
      <c r="B783" s="6">
        <v>44926</v>
      </c>
      <c r="C783" s="62">
        <f t="shared" si="27"/>
        <v>2022</v>
      </c>
      <c r="D783" s="1" t="s">
        <v>175</v>
      </c>
      <c r="E783" s="43" t="s">
        <v>221</v>
      </c>
      <c r="F783" s="2" t="s">
        <v>412</v>
      </c>
      <c r="G783" s="1">
        <v>51</v>
      </c>
      <c r="H783" s="1">
        <v>51</v>
      </c>
      <c r="I783" s="1" t="s">
        <v>423</v>
      </c>
      <c r="J783" s="1">
        <v>55.8</v>
      </c>
      <c r="K783" s="1">
        <v>6.4</v>
      </c>
      <c r="L783" s="1"/>
      <c r="M783" s="1">
        <v>62.199999999999996</v>
      </c>
      <c r="N783" s="34">
        <v>0</v>
      </c>
      <c r="O783" s="34"/>
      <c r="P783" s="26"/>
      <c r="Q783" s="35"/>
    </row>
    <row r="784" spans="1:17" ht="15" customHeight="1" x14ac:dyDescent="0.3">
      <c r="A784" s="1" t="s">
        <v>417</v>
      </c>
      <c r="B784" s="6">
        <v>44926</v>
      </c>
      <c r="C784" s="62">
        <f t="shared" si="27"/>
        <v>2022</v>
      </c>
      <c r="D784" s="1" t="s">
        <v>175</v>
      </c>
      <c r="E784" s="43" t="s">
        <v>222</v>
      </c>
      <c r="F784" s="2" t="s">
        <v>412</v>
      </c>
      <c r="G784" s="1">
        <v>52</v>
      </c>
      <c r="H784" s="1">
        <v>52</v>
      </c>
      <c r="I784" s="1" t="s">
        <v>423</v>
      </c>
      <c r="J784" s="1">
        <v>52.4</v>
      </c>
      <c r="K784" s="1">
        <v>6.4</v>
      </c>
      <c r="L784" s="1"/>
      <c r="M784" s="1">
        <v>58.8</v>
      </c>
      <c r="N784" s="34">
        <v>0</v>
      </c>
      <c r="O784" s="34"/>
      <c r="P784" s="26"/>
      <c r="Q784" s="35"/>
    </row>
    <row r="785" spans="1:17" ht="15" customHeight="1" x14ac:dyDescent="0.3">
      <c r="A785" s="1" t="s">
        <v>417</v>
      </c>
      <c r="B785" s="6">
        <v>44926</v>
      </c>
      <c r="C785" s="62">
        <f t="shared" si="27"/>
        <v>2022</v>
      </c>
      <c r="D785" s="1" t="s">
        <v>175</v>
      </c>
      <c r="E785" s="43" t="s">
        <v>223</v>
      </c>
      <c r="F785" s="2" t="s">
        <v>412</v>
      </c>
      <c r="G785" s="1">
        <v>53</v>
      </c>
      <c r="H785" s="1">
        <v>53</v>
      </c>
      <c r="I785" s="1" t="s">
        <v>423</v>
      </c>
      <c r="J785" s="1">
        <v>39.5</v>
      </c>
      <c r="K785" s="1">
        <v>6.4</v>
      </c>
      <c r="L785" s="1"/>
      <c r="M785" s="1">
        <v>45.9</v>
      </c>
      <c r="N785" s="34">
        <v>0</v>
      </c>
      <c r="O785" s="34"/>
      <c r="P785" s="26"/>
      <c r="Q785" s="35"/>
    </row>
    <row r="786" spans="1:17" ht="15" customHeight="1" x14ac:dyDescent="0.3">
      <c r="A786" s="1" t="s">
        <v>417</v>
      </c>
      <c r="B786" s="6">
        <v>44926</v>
      </c>
      <c r="C786" s="62">
        <f t="shared" si="27"/>
        <v>2022</v>
      </c>
      <c r="D786" s="1" t="s">
        <v>175</v>
      </c>
      <c r="E786" s="43" t="s">
        <v>224</v>
      </c>
      <c r="F786" s="2" t="s">
        <v>412</v>
      </c>
      <c r="G786" s="1">
        <v>54</v>
      </c>
      <c r="H786" s="1">
        <v>54</v>
      </c>
      <c r="I786" s="1" t="s">
        <v>423</v>
      </c>
      <c r="J786" s="1">
        <v>42</v>
      </c>
      <c r="K786" s="1">
        <v>9.9</v>
      </c>
      <c r="L786" s="1"/>
      <c r="M786" s="1">
        <v>51.9</v>
      </c>
      <c r="N786" s="34">
        <v>0</v>
      </c>
      <c r="O786" s="34"/>
      <c r="P786" s="26"/>
      <c r="Q786" s="35"/>
    </row>
    <row r="787" spans="1:17" ht="15" customHeight="1" x14ac:dyDescent="0.3">
      <c r="A787" s="1" t="s">
        <v>417</v>
      </c>
      <c r="B787" s="6">
        <v>44926</v>
      </c>
      <c r="C787" s="62">
        <f t="shared" si="27"/>
        <v>2022</v>
      </c>
      <c r="D787" s="1" t="s">
        <v>175</v>
      </c>
      <c r="E787" s="43" t="s">
        <v>225</v>
      </c>
      <c r="F787" s="2" t="s">
        <v>412</v>
      </c>
      <c r="G787" s="1">
        <v>55</v>
      </c>
      <c r="H787" s="1">
        <v>55</v>
      </c>
      <c r="I787" s="1" t="s">
        <v>423</v>
      </c>
      <c r="J787" s="1">
        <v>42.4</v>
      </c>
      <c r="K787" s="1">
        <v>10</v>
      </c>
      <c r="L787" s="1"/>
      <c r="M787" s="1">
        <v>52.4</v>
      </c>
      <c r="N787" s="34">
        <v>0</v>
      </c>
      <c r="O787" s="34"/>
      <c r="P787" s="26"/>
      <c r="Q787" s="35"/>
    </row>
    <row r="788" spans="1:17" ht="15" customHeight="1" x14ac:dyDescent="0.3">
      <c r="A788" s="1" t="s">
        <v>417</v>
      </c>
      <c r="B788" s="6">
        <v>44926</v>
      </c>
      <c r="C788" s="62">
        <f t="shared" si="27"/>
        <v>2022</v>
      </c>
      <c r="D788" s="1" t="s">
        <v>175</v>
      </c>
      <c r="E788" s="43" t="s">
        <v>226</v>
      </c>
      <c r="F788" s="2" t="s">
        <v>412</v>
      </c>
      <c r="G788" s="1">
        <v>56</v>
      </c>
      <c r="H788" s="1">
        <v>56</v>
      </c>
      <c r="I788" s="1" t="s">
        <v>423</v>
      </c>
      <c r="J788" s="1">
        <v>50.1</v>
      </c>
      <c r="K788" s="1">
        <v>6.4</v>
      </c>
      <c r="L788" s="1"/>
      <c r="M788" s="1">
        <v>56.5</v>
      </c>
      <c r="N788" s="34">
        <v>0</v>
      </c>
      <c r="O788" s="34"/>
      <c r="P788" s="26"/>
      <c r="Q788" s="35"/>
    </row>
    <row r="789" spans="1:17" ht="15" customHeight="1" x14ac:dyDescent="0.3">
      <c r="A789" s="1" t="s">
        <v>417</v>
      </c>
      <c r="B789" s="6">
        <v>44926</v>
      </c>
      <c r="C789" s="62">
        <f t="shared" si="27"/>
        <v>2022</v>
      </c>
      <c r="D789" s="1" t="s">
        <v>175</v>
      </c>
      <c r="E789" s="43" t="s">
        <v>227</v>
      </c>
      <c r="F789" s="2" t="s">
        <v>421</v>
      </c>
      <c r="G789" s="1">
        <v>1</v>
      </c>
      <c r="H789" s="1">
        <v>1</v>
      </c>
      <c r="I789" s="1" t="s">
        <v>423</v>
      </c>
      <c r="J789" s="1">
        <v>99.5</v>
      </c>
      <c r="K789" s="1">
        <v>0</v>
      </c>
      <c r="L789" s="1"/>
      <c r="M789" s="1">
        <v>99.5</v>
      </c>
      <c r="N789" s="34">
        <v>0</v>
      </c>
      <c r="O789" s="34"/>
      <c r="P789" s="26"/>
      <c r="Q789" s="35"/>
    </row>
    <row r="790" spans="1:17" ht="15" customHeight="1" x14ac:dyDescent="0.3">
      <c r="A790" s="1" t="s">
        <v>417</v>
      </c>
      <c r="B790" s="6">
        <v>44926</v>
      </c>
      <c r="C790" s="62">
        <f t="shared" si="27"/>
        <v>2022</v>
      </c>
      <c r="D790" s="1" t="s">
        <v>175</v>
      </c>
      <c r="E790" s="43" t="s">
        <v>228</v>
      </c>
      <c r="F790" s="2" t="s">
        <v>421</v>
      </c>
      <c r="G790" s="1">
        <v>2</v>
      </c>
      <c r="H790" s="1">
        <v>2</v>
      </c>
      <c r="I790" s="1" t="s">
        <v>423</v>
      </c>
      <c r="J790" s="1">
        <v>89.9</v>
      </c>
      <c r="K790" s="1">
        <v>0</v>
      </c>
      <c r="L790" s="1"/>
      <c r="M790" s="1">
        <v>89.9</v>
      </c>
      <c r="N790" s="34">
        <v>0</v>
      </c>
      <c r="O790" s="34"/>
      <c r="P790" s="26"/>
      <c r="Q790" s="35"/>
    </row>
    <row r="791" spans="1:17" ht="15" customHeight="1" x14ac:dyDescent="0.3">
      <c r="A791" s="1" t="s">
        <v>417</v>
      </c>
      <c r="B791" s="6">
        <v>44926</v>
      </c>
      <c r="C791" s="62">
        <f t="shared" si="27"/>
        <v>2022</v>
      </c>
      <c r="D791" s="1" t="s">
        <v>175</v>
      </c>
      <c r="E791" s="43" t="s">
        <v>229</v>
      </c>
      <c r="F791" s="2" t="s">
        <v>421</v>
      </c>
      <c r="G791" s="1">
        <v>3</v>
      </c>
      <c r="H791" s="1">
        <v>3</v>
      </c>
      <c r="I791" s="1" t="s">
        <v>423</v>
      </c>
      <c r="J791" s="1">
        <v>89.9</v>
      </c>
      <c r="K791" s="1">
        <v>0</v>
      </c>
      <c r="L791" s="1"/>
      <c r="M791" s="1">
        <v>89.9</v>
      </c>
      <c r="N791" s="34">
        <v>0</v>
      </c>
      <c r="O791" s="34"/>
      <c r="P791" s="26"/>
      <c r="Q791" s="35"/>
    </row>
    <row r="792" spans="1:17" ht="15" customHeight="1" x14ac:dyDescent="0.3">
      <c r="A792" s="1" t="s">
        <v>417</v>
      </c>
      <c r="B792" s="6">
        <v>44926</v>
      </c>
      <c r="C792" s="62">
        <f t="shared" si="27"/>
        <v>2022</v>
      </c>
      <c r="D792" s="1" t="s">
        <v>175</v>
      </c>
      <c r="E792" s="43" t="s">
        <v>230</v>
      </c>
      <c r="F792" s="2" t="s">
        <v>421</v>
      </c>
      <c r="G792" s="1">
        <v>4</v>
      </c>
      <c r="H792" s="1">
        <v>4</v>
      </c>
      <c r="I792" s="1" t="s">
        <v>423</v>
      </c>
      <c r="J792" s="1">
        <v>99.6</v>
      </c>
      <c r="K792" s="1">
        <v>0</v>
      </c>
      <c r="L792" s="1"/>
      <c r="M792" s="1">
        <v>99.6</v>
      </c>
      <c r="N792" s="34">
        <v>0</v>
      </c>
      <c r="O792" s="34"/>
      <c r="P792" s="26"/>
      <c r="Q792" s="35"/>
    </row>
    <row r="793" spans="1:17" ht="15" customHeight="1" x14ac:dyDescent="0.3">
      <c r="A793" s="1" t="s">
        <v>418</v>
      </c>
      <c r="B793" s="6">
        <v>44742</v>
      </c>
      <c r="C793" s="62">
        <f t="shared" si="27"/>
        <v>2022</v>
      </c>
      <c r="D793" s="1" t="s">
        <v>231</v>
      </c>
      <c r="E793" s="43" t="s">
        <v>3930</v>
      </c>
      <c r="F793" s="2" t="s">
        <v>412</v>
      </c>
      <c r="G793" s="1">
        <v>1</v>
      </c>
      <c r="H793" s="1">
        <v>1</v>
      </c>
      <c r="I793" s="1" t="s">
        <v>423</v>
      </c>
      <c r="J793" s="1">
        <v>34.200000000000003</v>
      </c>
      <c r="K793" s="1">
        <v>3.7</v>
      </c>
      <c r="L793" s="1"/>
      <c r="M793" s="1">
        <v>37.900000000000006</v>
      </c>
      <c r="N793" s="34"/>
      <c r="O793" s="34"/>
      <c r="P793" s="26"/>
      <c r="Q793" s="35"/>
    </row>
    <row r="794" spans="1:17" ht="15" customHeight="1" x14ac:dyDescent="0.3">
      <c r="A794" s="1" t="s">
        <v>418</v>
      </c>
      <c r="B794" s="6">
        <v>44742</v>
      </c>
      <c r="C794" s="62">
        <f t="shared" si="27"/>
        <v>2022</v>
      </c>
      <c r="D794" s="1" t="s">
        <v>231</v>
      </c>
      <c r="E794" s="43" t="s">
        <v>3931</v>
      </c>
      <c r="F794" s="2" t="s">
        <v>412</v>
      </c>
      <c r="G794" s="1">
        <v>2</v>
      </c>
      <c r="H794" s="1">
        <v>2</v>
      </c>
      <c r="I794" s="1" t="s">
        <v>423</v>
      </c>
      <c r="J794" s="1">
        <v>53.2</v>
      </c>
      <c r="K794" s="1">
        <v>3.7</v>
      </c>
      <c r="L794" s="1"/>
      <c r="M794" s="1">
        <v>56.900000000000006</v>
      </c>
      <c r="N794" s="34"/>
      <c r="O794" s="34"/>
      <c r="P794" s="26"/>
      <c r="Q794" s="35"/>
    </row>
    <row r="795" spans="1:17" ht="15" customHeight="1" x14ac:dyDescent="0.3">
      <c r="A795" s="1" t="s">
        <v>418</v>
      </c>
      <c r="B795" s="6">
        <v>44742</v>
      </c>
      <c r="C795" s="62">
        <f t="shared" si="27"/>
        <v>2022</v>
      </c>
      <c r="D795" s="1" t="s">
        <v>231</v>
      </c>
      <c r="E795" s="43" t="s">
        <v>3932</v>
      </c>
      <c r="F795" s="2" t="s">
        <v>412</v>
      </c>
      <c r="G795" s="1">
        <v>3</v>
      </c>
      <c r="H795" s="1">
        <v>3</v>
      </c>
      <c r="I795" s="1" t="s">
        <v>423</v>
      </c>
      <c r="J795" s="1">
        <v>36.299999999999997</v>
      </c>
      <c r="K795" s="1">
        <v>3.6</v>
      </c>
      <c r="L795" s="1"/>
      <c r="M795" s="1">
        <v>39.9</v>
      </c>
      <c r="N795" s="34"/>
      <c r="O795" s="34"/>
      <c r="P795" s="26"/>
      <c r="Q795" s="35"/>
    </row>
    <row r="796" spans="1:17" ht="15" customHeight="1" x14ac:dyDescent="0.3">
      <c r="A796" s="1" t="s">
        <v>418</v>
      </c>
      <c r="B796" s="6">
        <v>44742</v>
      </c>
      <c r="C796" s="62">
        <f t="shared" si="27"/>
        <v>2022</v>
      </c>
      <c r="D796" s="1" t="s">
        <v>231</v>
      </c>
      <c r="E796" s="43" t="s">
        <v>3933</v>
      </c>
      <c r="F796" s="2" t="s">
        <v>412</v>
      </c>
      <c r="G796" s="1">
        <v>4</v>
      </c>
      <c r="H796" s="1">
        <v>4</v>
      </c>
      <c r="I796" s="1" t="s">
        <v>423</v>
      </c>
      <c r="J796" s="1">
        <v>36.5</v>
      </c>
      <c r="K796" s="1">
        <v>3.6</v>
      </c>
      <c r="L796" s="1"/>
      <c r="M796" s="1">
        <v>40.1</v>
      </c>
      <c r="N796" s="34"/>
      <c r="O796" s="34"/>
      <c r="P796" s="26"/>
      <c r="Q796" s="35"/>
    </row>
    <row r="797" spans="1:17" ht="15" customHeight="1" x14ac:dyDescent="0.3">
      <c r="A797" s="1" t="s">
        <v>418</v>
      </c>
      <c r="B797" s="6">
        <v>44742</v>
      </c>
      <c r="C797" s="62">
        <f t="shared" si="27"/>
        <v>2022</v>
      </c>
      <c r="D797" s="1" t="s">
        <v>231</v>
      </c>
      <c r="E797" s="43" t="s">
        <v>3934</v>
      </c>
      <c r="F797" s="2" t="s">
        <v>412</v>
      </c>
      <c r="G797" s="1">
        <v>5</v>
      </c>
      <c r="H797" s="1">
        <v>5</v>
      </c>
      <c r="I797" s="1" t="s">
        <v>423</v>
      </c>
      <c r="J797" s="1">
        <v>36.299999999999997</v>
      </c>
      <c r="K797" s="1">
        <v>7.6</v>
      </c>
      <c r="L797" s="1"/>
      <c r="M797" s="1">
        <v>43.9</v>
      </c>
      <c r="N797" s="34"/>
      <c r="O797" s="34"/>
      <c r="P797" s="26"/>
      <c r="Q797" s="35"/>
    </row>
    <row r="798" spans="1:17" ht="15" customHeight="1" x14ac:dyDescent="0.3">
      <c r="A798" s="1" t="s">
        <v>418</v>
      </c>
      <c r="B798" s="6">
        <v>44742</v>
      </c>
      <c r="C798" s="62">
        <f t="shared" si="27"/>
        <v>2022</v>
      </c>
      <c r="D798" s="1" t="s">
        <v>231</v>
      </c>
      <c r="E798" s="43" t="s">
        <v>3935</v>
      </c>
      <c r="F798" s="2" t="s">
        <v>412</v>
      </c>
      <c r="G798" s="1">
        <v>6</v>
      </c>
      <c r="H798" s="1">
        <v>6</v>
      </c>
      <c r="I798" s="1" t="s">
        <v>423</v>
      </c>
      <c r="J798" s="1">
        <v>54.9</v>
      </c>
      <c r="K798" s="1">
        <v>7.6</v>
      </c>
      <c r="L798" s="1"/>
      <c r="M798" s="1">
        <v>62.5</v>
      </c>
      <c r="N798" s="34"/>
      <c r="O798" s="34"/>
      <c r="P798" s="26"/>
      <c r="Q798" s="35"/>
    </row>
    <row r="799" spans="1:17" ht="15" customHeight="1" x14ac:dyDescent="0.3">
      <c r="A799" s="1" t="s">
        <v>418</v>
      </c>
      <c r="B799" s="6">
        <v>44742</v>
      </c>
      <c r="C799" s="62">
        <f t="shared" si="27"/>
        <v>2022</v>
      </c>
      <c r="D799" s="1" t="s">
        <v>231</v>
      </c>
      <c r="E799" s="43" t="s">
        <v>3936</v>
      </c>
      <c r="F799" s="2" t="s">
        <v>412</v>
      </c>
      <c r="G799" s="1">
        <v>7</v>
      </c>
      <c r="H799" s="1">
        <v>7</v>
      </c>
      <c r="I799" s="1" t="s">
        <v>423</v>
      </c>
      <c r="J799" s="1">
        <v>53.2</v>
      </c>
      <c r="K799" s="1">
        <v>7.6</v>
      </c>
      <c r="L799" s="1"/>
      <c r="M799" s="1">
        <v>60.800000000000004</v>
      </c>
      <c r="N799" s="34"/>
      <c r="O799" s="34"/>
      <c r="P799" s="26"/>
      <c r="Q799" s="35"/>
    </row>
    <row r="800" spans="1:17" ht="15" customHeight="1" x14ac:dyDescent="0.3">
      <c r="A800" s="1" t="s">
        <v>418</v>
      </c>
      <c r="B800" s="6">
        <v>44742</v>
      </c>
      <c r="C800" s="62">
        <f t="shared" si="27"/>
        <v>2022</v>
      </c>
      <c r="D800" s="1" t="s">
        <v>231</v>
      </c>
      <c r="E800" s="43" t="s">
        <v>3937</v>
      </c>
      <c r="F800" s="2" t="s">
        <v>412</v>
      </c>
      <c r="G800" s="1">
        <v>8</v>
      </c>
      <c r="H800" s="1">
        <v>8</v>
      </c>
      <c r="I800" s="1" t="s">
        <v>423</v>
      </c>
      <c r="J800" s="1">
        <v>35.700000000000003</v>
      </c>
      <c r="K800" s="1">
        <v>7.6</v>
      </c>
      <c r="L800" s="1"/>
      <c r="M800" s="1">
        <v>43.300000000000004</v>
      </c>
      <c r="N800" s="34"/>
      <c r="O800" s="34"/>
      <c r="P800" s="26"/>
      <c r="Q800" s="35"/>
    </row>
    <row r="801" spans="1:17" ht="15" customHeight="1" x14ac:dyDescent="0.3">
      <c r="A801" s="1" t="s">
        <v>418</v>
      </c>
      <c r="B801" s="6">
        <v>44742</v>
      </c>
      <c r="C801" s="62">
        <f t="shared" si="27"/>
        <v>2022</v>
      </c>
      <c r="D801" s="1" t="s">
        <v>231</v>
      </c>
      <c r="E801" s="43" t="s">
        <v>3938</v>
      </c>
      <c r="F801" s="2" t="s">
        <v>412</v>
      </c>
      <c r="G801" s="1">
        <v>9</v>
      </c>
      <c r="H801" s="1">
        <v>9</v>
      </c>
      <c r="I801" s="1" t="s">
        <v>423</v>
      </c>
      <c r="J801" s="1">
        <v>36.200000000000003</v>
      </c>
      <c r="K801" s="1">
        <v>7.6</v>
      </c>
      <c r="L801" s="1"/>
      <c r="M801" s="1">
        <v>43.800000000000004</v>
      </c>
      <c r="N801" s="34"/>
      <c r="O801" s="34"/>
      <c r="P801" s="26"/>
      <c r="Q801" s="35"/>
    </row>
    <row r="802" spans="1:17" ht="15" customHeight="1" x14ac:dyDescent="0.3">
      <c r="A802" s="1" t="s">
        <v>418</v>
      </c>
      <c r="B802" s="6">
        <v>44742</v>
      </c>
      <c r="C802" s="62">
        <f t="shared" ref="C802:C865" si="28">YEAR(B802)</f>
        <v>2022</v>
      </c>
      <c r="D802" s="1" t="s">
        <v>231</v>
      </c>
      <c r="E802" s="43" t="s">
        <v>3939</v>
      </c>
      <c r="F802" s="2" t="s">
        <v>412</v>
      </c>
      <c r="G802" s="1">
        <v>10</v>
      </c>
      <c r="H802" s="1">
        <v>10</v>
      </c>
      <c r="I802" s="1" t="s">
        <v>423</v>
      </c>
      <c r="J802" s="1">
        <v>54.9</v>
      </c>
      <c r="K802" s="1">
        <v>7.6</v>
      </c>
      <c r="L802" s="1"/>
      <c r="M802" s="1">
        <v>62.5</v>
      </c>
      <c r="N802" s="34"/>
      <c r="O802" s="34"/>
      <c r="P802" s="26"/>
      <c r="Q802" s="35"/>
    </row>
    <row r="803" spans="1:17" ht="15" customHeight="1" x14ac:dyDescent="0.3">
      <c r="A803" s="1" t="s">
        <v>418</v>
      </c>
      <c r="B803" s="6">
        <v>44742</v>
      </c>
      <c r="C803" s="62">
        <f t="shared" si="28"/>
        <v>2022</v>
      </c>
      <c r="D803" s="1" t="s">
        <v>231</v>
      </c>
      <c r="E803" s="43" t="s">
        <v>3940</v>
      </c>
      <c r="F803" s="2" t="s">
        <v>412</v>
      </c>
      <c r="G803" s="1">
        <v>11</v>
      </c>
      <c r="H803" s="1">
        <v>11</v>
      </c>
      <c r="I803" s="1" t="s">
        <v>423</v>
      </c>
      <c r="J803" s="1">
        <v>53.1</v>
      </c>
      <c r="K803" s="1">
        <v>7.6</v>
      </c>
      <c r="L803" s="1"/>
      <c r="M803" s="1">
        <v>60.7</v>
      </c>
      <c r="N803" s="34"/>
      <c r="O803" s="34"/>
      <c r="P803" s="26"/>
      <c r="Q803" s="35"/>
    </row>
    <row r="804" spans="1:17" ht="15" customHeight="1" x14ac:dyDescent="0.3">
      <c r="A804" s="1" t="s">
        <v>418</v>
      </c>
      <c r="B804" s="6">
        <v>44742</v>
      </c>
      <c r="C804" s="62">
        <f t="shared" si="28"/>
        <v>2022</v>
      </c>
      <c r="D804" s="1" t="s">
        <v>231</v>
      </c>
      <c r="E804" s="43" t="s">
        <v>3941</v>
      </c>
      <c r="F804" s="2" t="s">
        <v>412</v>
      </c>
      <c r="G804" s="1">
        <v>12</v>
      </c>
      <c r="H804" s="1">
        <v>12</v>
      </c>
      <c r="I804" s="1" t="s">
        <v>423</v>
      </c>
      <c r="J804" s="1">
        <v>35.6</v>
      </c>
      <c r="K804" s="1">
        <v>7.6</v>
      </c>
      <c r="L804" s="1"/>
      <c r="M804" s="1">
        <v>43.2</v>
      </c>
      <c r="N804" s="34"/>
      <c r="O804" s="34"/>
      <c r="P804" s="26"/>
      <c r="Q804" s="35"/>
    </row>
    <row r="805" spans="1:17" ht="15" customHeight="1" x14ac:dyDescent="0.3">
      <c r="A805" s="1" t="s">
        <v>418</v>
      </c>
      <c r="B805" s="6">
        <v>44742</v>
      </c>
      <c r="C805" s="62">
        <f t="shared" si="28"/>
        <v>2022</v>
      </c>
      <c r="D805" s="1" t="s">
        <v>231</v>
      </c>
      <c r="E805" s="43" t="s">
        <v>3942</v>
      </c>
      <c r="F805" s="2" t="s">
        <v>412</v>
      </c>
      <c r="G805" s="1">
        <v>13</v>
      </c>
      <c r="H805" s="1">
        <v>13</v>
      </c>
      <c r="I805" s="1" t="s">
        <v>423</v>
      </c>
      <c r="J805" s="1">
        <v>36.1</v>
      </c>
      <c r="K805" s="1">
        <v>7.6</v>
      </c>
      <c r="L805" s="1"/>
      <c r="M805" s="1">
        <v>43.7</v>
      </c>
      <c r="N805" s="34"/>
      <c r="O805" s="34"/>
      <c r="P805" s="26"/>
      <c r="Q805" s="35"/>
    </row>
    <row r="806" spans="1:17" ht="15" customHeight="1" x14ac:dyDescent="0.3">
      <c r="A806" s="1" t="s">
        <v>418</v>
      </c>
      <c r="B806" s="6">
        <v>44742</v>
      </c>
      <c r="C806" s="62">
        <f t="shared" si="28"/>
        <v>2022</v>
      </c>
      <c r="D806" s="1" t="s">
        <v>231</v>
      </c>
      <c r="E806" s="43" t="s">
        <v>3943</v>
      </c>
      <c r="F806" s="2" t="s">
        <v>412</v>
      </c>
      <c r="G806" s="1">
        <v>14</v>
      </c>
      <c r="H806" s="1">
        <v>14</v>
      </c>
      <c r="I806" s="1" t="s">
        <v>423</v>
      </c>
      <c r="J806" s="1">
        <v>54.8</v>
      </c>
      <c r="K806" s="1">
        <v>7.6</v>
      </c>
      <c r="L806" s="1"/>
      <c r="M806" s="1">
        <v>62.4</v>
      </c>
      <c r="N806" s="34"/>
      <c r="O806" s="34"/>
      <c r="P806" s="26"/>
      <c r="Q806" s="35"/>
    </row>
    <row r="807" spans="1:17" ht="15" customHeight="1" x14ac:dyDescent="0.3">
      <c r="A807" s="1" t="s">
        <v>418</v>
      </c>
      <c r="B807" s="6">
        <v>44742</v>
      </c>
      <c r="C807" s="62">
        <f t="shared" si="28"/>
        <v>2022</v>
      </c>
      <c r="D807" s="1" t="s">
        <v>231</v>
      </c>
      <c r="E807" s="43" t="s">
        <v>3944</v>
      </c>
      <c r="F807" s="2" t="s">
        <v>412</v>
      </c>
      <c r="G807" s="1">
        <v>15</v>
      </c>
      <c r="H807" s="1">
        <v>15</v>
      </c>
      <c r="I807" s="1" t="s">
        <v>423</v>
      </c>
      <c r="J807" s="1">
        <v>52.9</v>
      </c>
      <c r="K807" s="1">
        <v>7.6</v>
      </c>
      <c r="L807" s="1"/>
      <c r="M807" s="1">
        <v>60.5</v>
      </c>
      <c r="N807" s="34"/>
      <c r="O807" s="34"/>
      <c r="P807" s="26"/>
      <c r="Q807" s="35"/>
    </row>
    <row r="808" spans="1:17" ht="15" customHeight="1" x14ac:dyDescent="0.3">
      <c r="A808" s="1" t="s">
        <v>418</v>
      </c>
      <c r="B808" s="6">
        <v>44742</v>
      </c>
      <c r="C808" s="62">
        <f t="shared" si="28"/>
        <v>2022</v>
      </c>
      <c r="D808" s="1" t="s">
        <v>231</v>
      </c>
      <c r="E808" s="43" t="s">
        <v>3945</v>
      </c>
      <c r="F808" s="2" t="s">
        <v>412</v>
      </c>
      <c r="G808" s="1">
        <v>16</v>
      </c>
      <c r="H808" s="1">
        <v>16</v>
      </c>
      <c r="I808" s="1" t="s">
        <v>423</v>
      </c>
      <c r="J808" s="1">
        <v>35.5</v>
      </c>
      <c r="K808" s="1">
        <v>7.6</v>
      </c>
      <c r="L808" s="1"/>
      <c r="M808" s="1">
        <v>43.1</v>
      </c>
      <c r="N808" s="34"/>
      <c r="O808" s="34"/>
      <c r="P808" s="26"/>
      <c r="Q808" s="35"/>
    </row>
    <row r="809" spans="1:17" ht="15" customHeight="1" x14ac:dyDescent="0.3">
      <c r="A809" s="1" t="s">
        <v>418</v>
      </c>
      <c r="B809" s="6">
        <v>44742</v>
      </c>
      <c r="C809" s="62">
        <f t="shared" si="28"/>
        <v>2022</v>
      </c>
      <c r="D809" s="1" t="s">
        <v>231</v>
      </c>
      <c r="E809" s="43" t="s">
        <v>3946</v>
      </c>
      <c r="F809" s="2" t="s">
        <v>412</v>
      </c>
      <c r="G809" s="1">
        <v>17</v>
      </c>
      <c r="H809" s="1">
        <v>17</v>
      </c>
      <c r="I809" s="1" t="s">
        <v>423</v>
      </c>
      <c r="J809" s="1">
        <v>76.5</v>
      </c>
      <c r="K809" s="1">
        <v>15.2</v>
      </c>
      <c r="L809" s="1"/>
      <c r="M809" s="1">
        <v>91.7</v>
      </c>
      <c r="N809" s="34"/>
      <c r="O809" s="34"/>
      <c r="P809" s="26"/>
      <c r="Q809" s="35"/>
    </row>
    <row r="810" spans="1:17" ht="15" customHeight="1" x14ac:dyDescent="0.3">
      <c r="A810" s="1" t="s">
        <v>418</v>
      </c>
      <c r="B810" s="6">
        <v>44742</v>
      </c>
      <c r="C810" s="62">
        <f t="shared" si="28"/>
        <v>2022</v>
      </c>
      <c r="D810" s="1" t="s">
        <v>231</v>
      </c>
      <c r="E810" s="43" t="s">
        <v>3947</v>
      </c>
      <c r="F810" s="2" t="s">
        <v>412</v>
      </c>
      <c r="G810" s="1">
        <v>19</v>
      </c>
      <c r="H810" s="1">
        <v>18</v>
      </c>
      <c r="I810" s="1" t="s">
        <v>423</v>
      </c>
      <c r="J810" s="1">
        <v>71.2</v>
      </c>
      <c r="K810" s="1">
        <v>7.6</v>
      </c>
      <c r="L810" s="1"/>
      <c r="M810" s="1">
        <v>78.8</v>
      </c>
      <c r="N810" s="34"/>
      <c r="O810" s="34"/>
      <c r="P810" s="26"/>
      <c r="Q810" s="35"/>
    </row>
    <row r="811" spans="1:17" ht="15" customHeight="1" x14ac:dyDescent="0.3">
      <c r="A811" s="1" t="s">
        <v>418</v>
      </c>
      <c r="B811" s="6">
        <v>44742</v>
      </c>
      <c r="C811" s="62">
        <f t="shared" si="28"/>
        <v>2022</v>
      </c>
      <c r="D811" s="1" t="s">
        <v>231</v>
      </c>
      <c r="E811" s="43" t="s">
        <v>3948</v>
      </c>
      <c r="F811" s="2" t="s">
        <v>412</v>
      </c>
      <c r="G811" s="1">
        <v>20</v>
      </c>
      <c r="H811" s="1">
        <v>19</v>
      </c>
      <c r="I811" s="1" t="s">
        <v>423</v>
      </c>
      <c r="J811" s="1">
        <v>35.5</v>
      </c>
      <c r="K811" s="1">
        <v>7.6</v>
      </c>
      <c r="L811" s="1"/>
      <c r="M811" s="1">
        <v>43.1</v>
      </c>
      <c r="N811" s="34"/>
      <c r="O811" s="34"/>
      <c r="P811" s="26"/>
      <c r="Q811" s="35"/>
    </row>
    <row r="812" spans="1:17" ht="15" customHeight="1" x14ac:dyDescent="0.3">
      <c r="A812" s="1" t="s">
        <v>418</v>
      </c>
      <c r="B812" s="6">
        <v>44742</v>
      </c>
      <c r="C812" s="62">
        <f t="shared" si="28"/>
        <v>2022</v>
      </c>
      <c r="D812" s="1" t="s">
        <v>231</v>
      </c>
      <c r="E812" s="43" t="s">
        <v>3949</v>
      </c>
      <c r="F812" s="2" t="s">
        <v>412</v>
      </c>
      <c r="G812" s="1">
        <v>21</v>
      </c>
      <c r="H812" s="1">
        <v>20</v>
      </c>
      <c r="I812" s="1" t="s">
        <v>423</v>
      </c>
      <c r="J812" s="1">
        <v>36.1</v>
      </c>
      <c r="K812" s="1">
        <v>7.6</v>
      </c>
      <c r="L812" s="1"/>
      <c r="M812" s="1">
        <v>43.7</v>
      </c>
      <c r="N812" s="34"/>
      <c r="O812" s="34"/>
      <c r="P812" s="26"/>
      <c r="Q812" s="35"/>
    </row>
    <row r="813" spans="1:17" ht="15" customHeight="1" x14ac:dyDescent="0.3">
      <c r="A813" s="1" t="s">
        <v>418</v>
      </c>
      <c r="B813" s="6">
        <v>44742</v>
      </c>
      <c r="C813" s="62">
        <f t="shared" si="28"/>
        <v>2022</v>
      </c>
      <c r="D813" s="1" t="s">
        <v>231</v>
      </c>
      <c r="E813" s="43" t="s">
        <v>3950</v>
      </c>
      <c r="F813" s="2" t="s">
        <v>412</v>
      </c>
      <c r="G813" s="1">
        <v>22</v>
      </c>
      <c r="H813" s="1">
        <v>21</v>
      </c>
      <c r="I813" s="1" t="s">
        <v>423</v>
      </c>
      <c r="J813" s="1">
        <v>54.8</v>
      </c>
      <c r="K813" s="1">
        <v>7.6</v>
      </c>
      <c r="L813" s="1"/>
      <c r="M813" s="1">
        <v>62.4</v>
      </c>
      <c r="N813" s="34"/>
      <c r="O813" s="34"/>
      <c r="P813" s="26"/>
      <c r="Q813" s="35"/>
    </row>
    <row r="814" spans="1:17" ht="15" customHeight="1" x14ac:dyDescent="0.3">
      <c r="A814" s="1" t="s">
        <v>418</v>
      </c>
      <c r="B814" s="6">
        <v>44742</v>
      </c>
      <c r="C814" s="62">
        <f t="shared" si="28"/>
        <v>2022</v>
      </c>
      <c r="D814" s="1" t="s">
        <v>231</v>
      </c>
      <c r="E814" s="43" t="s">
        <v>3951</v>
      </c>
      <c r="F814" s="2" t="s">
        <v>412</v>
      </c>
      <c r="G814" s="1">
        <v>23</v>
      </c>
      <c r="H814" s="1">
        <v>22</v>
      </c>
      <c r="I814" s="1" t="s">
        <v>423</v>
      </c>
      <c r="J814" s="1">
        <v>52.9</v>
      </c>
      <c r="K814" s="1">
        <v>7.6</v>
      </c>
      <c r="L814" s="1"/>
      <c r="M814" s="1">
        <v>60.5</v>
      </c>
      <c r="N814" s="34"/>
      <c r="O814" s="34"/>
      <c r="P814" s="26"/>
      <c r="Q814" s="35"/>
    </row>
    <row r="815" spans="1:17" ht="15" customHeight="1" x14ac:dyDescent="0.3">
      <c r="A815" s="1" t="s">
        <v>418</v>
      </c>
      <c r="B815" s="6">
        <v>44742</v>
      </c>
      <c r="C815" s="62">
        <f t="shared" si="28"/>
        <v>2022</v>
      </c>
      <c r="D815" s="1" t="s">
        <v>231</v>
      </c>
      <c r="E815" s="43" t="s">
        <v>3952</v>
      </c>
      <c r="F815" s="2" t="s">
        <v>412</v>
      </c>
      <c r="G815" s="1">
        <v>24</v>
      </c>
      <c r="H815" s="1">
        <v>23</v>
      </c>
      <c r="I815" s="1" t="s">
        <v>423</v>
      </c>
      <c r="J815" s="1">
        <v>35.5</v>
      </c>
      <c r="K815" s="1">
        <v>7.6</v>
      </c>
      <c r="L815" s="1"/>
      <c r="M815" s="1">
        <v>43.1</v>
      </c>
      <c r="N815" s="34"/>
      <c r="O815" s="34"/>
      <c r="P815" s="26"/>
      <c r="Q815" s="35"/>
    </row>
    <row r="816" spans="1:17" ht="15" customHeight="1" x14ac:dyDescent="0.3">
      <c r="A816" s="1" t="s">
        <v>418</v>
      </c>
      <c r="B816" s="6">
        <v>44742</v>
      </c>
      <c r="C816" s="62">
        <f t="shared" si="28"/>
        <v>2022</v>
      </c>
      <c r="D816" s="1" t="s">
        <v>231</v>
      </c>
      <c r="E816" s="43" t="s">
        <v>3953</v>
      </c>
      <c r="F816" s="2" t="s">
        <v>412</v>
      </c>
      <c r="G816" s="1">
        <v>25</v>
      </c>
      <c r="H816" s="1">
        <v>24</v>
      </c>
      <c r="I816" s="1" t="s">
        <v>423</v>
      </c>
      <c r="J816" s="1">
        <v>36.1</v>
      </c>
      <c r="K816" s="1">
        <v>7.6</v>
      </c>
      <c r="L816" s="1"/>
      <c r="M816" s="1">
        <v>43.7</v>
      </c>
      <c r="N816" s="34"/>
      <c r="O816" s="34"/>
      <c r="P816" s="26"/>
      <c r="Q816" s="35"/>
    </row>
    <row r="817" spans="1:17" ht="15" customHeight="1" x14ac:dyDescent="0.3">
      <c r="A817" s="1" t="s">
        <v>418</v>
      </c>
      <c r="B817" s="6">
        <v>44742</v>
      </c>
      <c r="C817" s="62">
        <f t="shared" si="28"/>
        <v>2022</v>
      </c>
      <c r="D817" s="1" t="s">
        <v>231</v>
      </c>
      <c r="E817" s="43" t="s">
        <v>3954</v>
      </c>
      <c r="F817" s="2" t="s">
        <v>412</v>
      </c>
      <c r="G817" s="1">
        <v>26</v>
      </c>
      <c r="H817" s="1">
        <v>25</v>
      </c>
      <c r="I817" s="1" t="s">
        <v>423</v>
      </c>
      <c r="J817" s="1">
        <v>54.8</v>
      </c>
      <c r="K817" s="1">
        <v>7.6</v>
      </c>
      <c r="L817" s="1"/>
      <c r="M817" s="1">
        <v>62.4</v>
      </c>
      <c r="N817" s="34"/>
      <c r="O817" s="34"/>
      <c r="P817" s="26"/>
      <c r="Q817" s="35"/>
    </row>
    <row r="818" spans="1:17" ht="15" customHeight="1" x14ac:dyDescent="0.3">
      <c r="A818" s="1" t="s">
        <v>418</v>
      </c>
      <c r="B818" s="6">
        <v>44742</v>
      </c>
      <c r="C818" s="62">
        <f t="shared" si="28"/>
        <v>2022</v>
      </c>
      <c r="D818" s="1" t="s">
        <v>231</v>
      </c>
      <c r="E818" s="43" t="s">
        <v>3955</v>
      </c>
      <c r="F818" s="2" t="s">
        <v>412</v>
      </c>
      <c r="G818" s="1">
        <v>27</v>
      </c>
      <c r="H818" s="1">
        <v>26</v>
      </c>
      <c r="I818" s="1" t="s">
        <v>423</v>
      </c>
      <c r="J818" s="1">
        <v>95.7</v>
      </c>
      <c r="K818" s="1">
        <v>15.2</v>
      </c>
      <c r="L818" s="1"/>
      <c r="M818" s="1">
        <v>110.9</v>
      </c>
      <c r="N818" s="34"/>
      <c r="O818" s="34"/>
      <c r="P818" s="26"/>
      <c r="Q818" s="35"/>
    </row>
    <row r="819" spans="1:17" ht="15" customHeight="1" x14ac:dyDescent="0.3">
      <c r="A819" s="1" t="s">
        <v>418</v>
      </c>
      <c r="B819" s="6">
        <v>44742</v>
      </c>
      <c r="C819" s="62">
        <f t="shared" si="28"/>
        <v>2022</v>
      </c>
      <c r="D819" s="1" t="s">
        <v>231</v>
      </c>
      <c r="E819" s="43" t="s">
        <v>3956</v>
      </c>
      <c r="F819" s="2" t="s">
        <v>412</v>
      </c>
      <c r="G819" s="1">
        <v>29</v>
      </c>
      <c r="H819" s="1">
        <v>27</v>
      </c>
      <c r="I819" s="1" t="s">
        <v>423</v>
      </c>
      <c r="J819" s="1">
        <v>83.1</v>
      </c>
      <c r="K819" s="1">
        <v>28.2</v>
      </c>
      <c r="L819" s="1"/>
      <c r="M819" s="1">
        <v>111.3</v>
      </c>
      <c r="N819" s="34"/>
      <c r="O819" s="34"/>
      <c r="P819" s="26"/>
      <c r="Q819" s="35"/>
    </row>
    <row r="820" spans="1:17" ht="15" customHeight="1" x14ac:dyDescent="0.3">
      <c r="A820" s="1" t="s">
        <v>418</v>
      </c>
      <c r="B820" s="6">
        <v>44742</v>
      </c>
      <c r="C820" s="62">
        <f t="shared" si="28"/>
        <v>2022</v>
      </c>
      <c r="D820" s="1" t="s">
        <v>231</v>
      </c>
      <c r="E820" s="43" t="s">
        <v>3957</v>
      </c>
      <c r="F820" s="2" t="s">
        <v>412</v>
      </c>
      <c r="G820" s="1">
        <v>30</v>
      </c>
      <c r="H820" s="1">
        <v>28</v>
      </c>
      <c r="I820" s="1" t="s">
        <v>423</v>
      </c>
      <c r="J820" s="1">
        <v>84.9</v>
      </c>
      <c r="K820" s="1">
        <v>28</v>
      </c>
      <c r="L820" s="1"/>
      <c r="M820" s="1">
        <v>112.9</v>
      </c>
      <c r="N820" s="34"/>
      <c r="O820" s="34"/>
      <c r="P820" s="26"/>
      <c r="Q820" s="35"/>
    </row>
    <row r="821" spans="1:17" ht="15" customHeight="1" x14ac:dyDescent="0.3">
      <c r="A821" s="1" t="s">
        <v>418</v>
      </c>
      <c r="B821" s="6">
        <v>44742</v>
      </c>
      <c r="C821" s="62">
        <f t="shared" si="28"/>
        <v>2022</v>
      </c>
      <c r="D821" s="1" t="s">
        <v>231</v>
      </c>
      <c r="E821" s="43" t="s">
        <v>3958</v>
      </c>
      <c r="F821" s="2" t="s">
        <v>412</v>
      </c>
      <c r="G821" s="1">
        <v>31</v>
      </c>
      <c r="H821" s="1">
        <v>29</v>
      </c>
      <c r="I821" s="1" t="s">
        <v>423</v>
      </c>
      <c r="J821" s="1">
        <v>36.5</v>
      </c>
      <c r="K821" s="1">
        <v>3.6</v>
      </c>
      <c r="L821" s="1"/>
      <c r="M821" s="1">
        <v>40.1</v>
      </c>
      <c r="N821" s="34"/>
      <c r="O821" s="34"/>
      <c r="P821" s="26"/>
      <c r="Q821" s="35"/>
    </row>
    <row r="822" spans="1:17" ht="15" customHeight="1" x14ac:dyDescent="0.3">
      <c r="A822" s="1" t="s">
        <v>418</v>
      </c>
      <c r="B822" s="6">
        <v>44742</v>
      </c>
      <c r="C822" s="62">
        <f t="shared" si="28"/>
        <v>2022</v>
      </c>
      <c r="D822" s="1" t="s">
        <v>231</v>
      </c>
      <c r="E822" s="43" t="s">
        <v>3959</v>
      </c>
      <c r="F822" s="2" t="s">
        <v>412</v>
      </c>
      <c r="G822" s="1">
        <v>33</v>
      </c>
      <c r="H822" s="1">
        <v>31</v>
      </c>
      <c r="I822" s="1" t="s">
        <v>423</v>
      </c>
      <c r="J822" s="1">
        <v>53.2</v>
      </c>
      <c r="K822" s="1">
        <v>3.7</v>
      </c>
      <c r="L822" s="1"/>
      <c r="M822" s="1">
        <v>56.900000000000006</v>
      </c>
      <c r="N822" s="34"/>
      <c r="O822" s="34"/>
      <c r="P822" s="26"/>
      <c r="Q822" s="35"/>
    </row>
    <row r="823" spans="1:17" ht="15" customHeight="1" x14ac:dyDescent="0.3">
      <c r="A823" s="1" t="s">
        <v>418</v>
      </c>
      <c r="B823" s="6">
        <v>44742</v>
      </c>
      <c r="C823" s="62">
        <f t="shared" si="28"/>
        <v>2022</v>
      </c>
      <c r="D823" s="1" t="s">
        <v>231</v>
      </c>
      <c r="E823" s="43" t="s">
        <v>3960</v>
      </c>
      <c r="F823" s="2" t="s">
        <v>412</v>
      </c>
      <c r="G823" s="1">
        <v>34</v>
      </c>
      <c r="H823" s="1">
        <v>32</v>
      </c>
      <c r="I823" s="1" t="s">
        <v>423</v>
      </c>
      <c r="J823" s="1">
        <v>34.200000000000003</v>
      </c>
      <c r="K823" s="1">
        <v>3.7</v>
      </c>
      <c r="L823" s="1"/>
      <c r="M823" s="1">
        <v>37.900000000000006</v>
      </c>
      <c r="N823" s="34"/>
      <c r="O823" s="34"/>
      <c r="P823" s="26"/>
      <c r="Q823" s="35"/>
    </row>
    <row r="824" spans="1:17" ht="15" customHeight="1" x14ac:dyDescent="0.3">
      <c r="A824" s="1" t="s">
        <v>418</v>
      </c>
      <c r="B824" s="6">
        <v>44742</v>
      </c>
      <c r="C824" s="62">
        <f t="shared" si="28"/>
        <v>2022</v>
      </c>
      <c r="D824" s="1" t="s">
        <v>231</v>
      </c>
      <c r="E824" s="43" t="s">
        <v>3961</v>
      </c>
      <c r="F824" s="2" t="s">
        <v>412</v>
      </c>
      <c r="G824" s="1">
        <v>35</v>
      </c>
      <c r="H824" s="1">
        <v>33</v>
      </c>
      <c r="I824" s="1" t="s">
        <v>423</v>
      </c>
      <c r="J824" s="1">
        <v>35.700000000000003</v>
      </c>
      <c r="K824" s="1">
        <v>7.6</v>
      </c>
      <c r="L824" s="1"/>
      <c r="M824" s="1">
        <v>43.300000000000004</v>
      </c>
      <c r="N824" s="34"/>
      <c r="O824" s="34"/>
      <c r="P824" s="26"/>
      <c r="Q824" s="35"/>
    </row>
    <row r="825" spans="1:17" ht="15" customHeight="1" x14ac:dyDescent="0.3">
      <c r="A825" s="1" t="s">
        <v>418</v>
      </c>
      <c r="B825" s="6">
        <v>44742</v>
      </c>
      <c r="C825" s="62">
        <f t="shared" si="28"/>
        <v>2022</v>
      </c>
      <c r="D825" s="1" t="s">
        <v>231</v>
      </c>
      <c r="E825" s="43" t="s">
        <v>3962</v>
      </c>
      <c r="F825" s="2" t="s">
        <v>412</v>
      </c>
      <c r="G825" s="1">
        <v>36</v>
      </c>
      <c r="H825" s="1">
        <v>34</v>
      </c>
      <c r="I825" s="1" t="s">
        <v>423</v>
      </c>
      <c r="J825" s="1">
        <v>53.2</v>
      </c>
      <c r="K825" s="1">
        <v>7.6</v>
      </c>
      <c r="L825" s="1"/>
      <c r="M825" s="1">
        <v>60.800000000000004</v>
      </c>
      <c r="N825" s="34"/>
      <c r="O825" s="34"/>
      <c r="P825" s="26"/>
      <c r="Q825" s="35"/>
    </row>
    <row r="826" spans="1:17" ht="15" customHeight="1" x14ac:dyDescent="0.3">
      <c r="A826" s="1" t="s">
        <v>418</v>
      </c>
      <c r="B826" s="6">
        <v>44742</v>
      </c>
      <c r="C826" s="62">
        <f t="shared" si="28"/>
        <v>2022</v>
      </c>
      <c r="D826" s="1" t="s">
        <v>231</v>
      </c>
      <c r="E826" s="43" t="s">
        <v>3963</v>
      </c>
      <c r="F826" s="2" t="s">
        <v>412</v>
      </c>
      <c r="G826" s="1">
        <v>37</v>
      </c>
      <c r="H826" s="1">
        <v>35</v>
      </c>
      <c r="I826" s="1" t="s">
        <v>423</v>
      </c>
      <c r="J826" s="1">
        <v>54.6</v>
      </c>
      <c r="K826" s="1">
        <v>7.6</v>
      </c>
      <c r="L826" s="1"/>
      <c r="M826" s="1">
        <v>62.2</v>
      </c>
      <c r="N826" s="34"/>
      <c r="O826" s="34"/>
      <c r="P826" s="26"/>
      <c r="Q826" s="35"/>
    </row>
    <row r="827" spans="1:17" ht="15" customHeight="1" x14ac:dyDescent="0.3">
      <c r="A827" s="1" t="s">
        <v>418</v>
      </c>
      <c r="B827" s="6">
        <v>44742</v>
      </c>
      <c r="C827" s="62">
        <f t="shared" si="28"/>
        <v>2022</v>
      </c>
      <c r="D827" s="1" t="s">
        <v>231</v>
      </c>
      <c r="E827" s="43" t="s">
        <v>3964</v>
      </c>
      <c r="F827" s="2" t="s">
        <v>412</v>
      </c>
      <c r="G827" s="1">
        <v>38</v>
      </c>
      <c r="H827" s="1">
        <v>36</v>
      </c>
      <c r="I827" s="1" t="s">
        <v>423</v>
      </c>
      <c r="J827" s="1">
        <v>35.9</v>
      </c>
      <c r="K827" s="1">
        <v>7.6</v>
      </c>
      <c r="L827" s="1"/>
      <c r="M827" s="1">
        <v>43.5</v>
      </c>
      <c r="N827" s="34"/>
      <c r="O827" s="34"/>
      <c r="P827" s="26"/>
      <c r="Q827" s="35"/>
    </row>
    <row r="828" spans="1:17" ht="15" customHeight="1" x14ac:dyDescent="0.3">
      <c r="A828" s="1" t="s">
        <v>418</v>
      </c>
      <c r="B828" s="6">
        <v>44742</v>
      </c>
      <c r="C828" s="62">
        <f t="shared" si="28"/>
        <v>2022</v>
      </c>
      <c r="D828" s="1" t="s">
        <v>231</v>
      </c>
      <c r="E828" s="43" t="s">
        <v>3965</v>
      </c>
      <c r="F828" s="2" t="s">
        <v>412</v>
      </c>
      <c r="G828" s="1">
        <v>39</v>
      </c>
      <c r="H828" s="1">
        <v>37</v>
      </c>
      <c r="I828" s="1" t="s">
        <v>423</v>
      </c>
      <c r="J828" s="1">
        <v>35.6</v>
      </c>
      <c r="K828" s="1">
        <v>7.6</v>
      </c>
      <c r="L828" s="1"/>
      <c r="M828" s="1">
        <v>43.2</v>
      </c>
      <c r="N828" s="34"/>
      <c r="O828" s="34"/>
      <c r="P828" s="26"/>
      <c r="Q828" s="35"/>
    </row>
    <row r="829" spans="1:17" ht="15" customHeight="1" x14ac:dyDescent="0.3">
      <c r="A829" s="1" t="s">
        <v>418</v>
      </c>
      <c r="B829" s="6">
        <v>44742</v>
      </c>
      <c r="C829" s="62">
        <f t="shared" si="28"/>
        <v>2022</v>
      </c>
      <c r="D829" s="1" t="s">
        <v>231</v>
      </c>
      <c r="E829" s="43" t="s">
        <v>3966</v>
      </c>
      <c r="F829" s="2" t="s">
        <v>412</v>
      </c>
      <c r="G829" s="1">
        <v>40</v>
      </c>
      <c r="H829" s="1">
        <v>38</v>
      </c>
      <c r="I829" s="1" t="s">
        <v>423</v>
      </c>
      <c r="J829" s="1">
        <v>34.9</v>
      </c>
      <c r="K829" s="1">
        <v>7.6</v>
      </c>
      <c r="L829" s="1"/>
      <c r="M829" s="1">
        <v>42.5</v>
      </c>
      <c r="N829" s="34"/>
      <c r="O829" s="34"/>
      <c r="P829" s="26"/>
      <c r="Q829" s="35"/>
    </row>
    <row r="830" spans="1:17" ht="15" customHeight="1" x14ac:dyDescent="0.3">
      <c r="A830" s="1" t="s">
        <v>418</v>
      </c>
      <c r="B830" s="6">
        <v>44742</v>
      </c>
      <c r="C830" s="62">
        <f t="shared" si="28"/>
        <v>2022</v>
      </c>
      <c r="D830" s="1" t="s">
        <v>231</v>
      </c>
      <c r="E830" s="43" t="s">
        <v>3967</v>
      </c>
      <c r="F830" s="2" t="s">
        <v>412</v>
      </c>
      <c r="G830" s="1">
        <v>41</v>
      </c>
      <c r="H830" s="1">
        <v>39</v>
      </c>
      <c r="I830" s="1" t="s">
        <v>423</v>
      </c>
      <c r="J830" s="1">
        <v>71.7</v>
      </c>
      <c r="K830" s="1">
        <v>7.6</v>
      </c>
      <c r="L830" s="1"/>
      <c r="M830" s="1">
        <v>79.3</v>
      </c>
      <c r="N830" s="34"/>
      <c r="O830" s="34"/>
      <c r="P830" s="26"/>
      <c r="Q830" s="35"/>
    </row>
    <row r="831" spans="1:17" ht="15" customHeight="1" x14ac:dyDescent="0.3">
      <c r="A831" s="1" t="s">
        <v>418</v>
      </c>
      <c r="B831" s="6">
        <v>44742</v>
      </c>
      <c r="C831" s="62">
        <f t="shared" si="28"/>
        <v>2022</v>
      </c>
      <c r="D831" s="1" t="s">
        <v>231</v>
      </c>
      <c r="E831" s="43" t="s">
        <v>3968</v>
      </c>
      <c r="F831" s="2" t="s">
        <v>412</v>
      </c>
      <c r="G831" s="1">
        <v>42</v>
      </c>
      <c r="H831" s="1">
        <v>40</v>
      </c>
      <c r="I831" s="1" t="s">
        <v>423</v>
      </c>
      <c r="J831" s="1">
        <v>35.799999999999997</v>
      </c>
      <c r="K831" s="1">
        <v>7.6</v>
      </c>
      <c r="L831" s="1"/>
      <c r="M831" s="1">
        <v>43.4</v>
      </c>
      <c r="N831" s="34"/>
      <c r="O831" s="34"/>
      <c r="P831" s="26"/>
      <c r="Q831" s="35"/>
    </row>
    <row r="832" spans="1:17" ht="15" customHeight="1" x14ac:dyDescent="0.3">
      <c r="A832" s="1" t="s">
        <v>418</v>
      </c>
      <c r="B832" s="6">
        <v>44742</v>
      </c>
      <c r="C832" s="62">
        <f t="shared" si="28"/>
        <v>2022</v>
      </c>
      <c r="D832" s="1" t="s">
        <v>231</v>
      </c>
      <c r="E832" s="43" t="s">
        <v>3969</v>
      </c>
      <c r="F832" s="2" t="s">
        <v>412</v>
      </c>
      <c r="G832" s="1">
        <v>43</v>
      </c>
      <c r="H832" s="1">
        <v>41</v>
      </c>
      <c r="I832" s="1" t="s">
        <v>423</v>
      </c>
      <c r="J832" s="1">
        <v>35.5</v>
      </c>
      <c r="K832" s="1">
        <v>7.6</v>
      </c>
      <c r="L832" s="1"/>
      <c r="M832" s="1">
        <v>43.1</v>
      </c>
      <c r="N832" s="34"/>
      <c r="O832" s="34"/>
      <c r="P832" s="26"/>
      <c r="Q832" s="35"/>
    </row>
    <row r="833" spans="1:17" ht="15" customHeight="1" x14ac:dyDescent="0.3">
      <c r="A833" s="1" t="s">
        <v>418</v>
      </c>
      <c r="B833" s="6">
        <v>44742</v>
      </c>
      <c r="C833" s="62">
        <f t="shared" si="28"/>
        <v>2022</v>
      </c>
      <c r="D833" s="1" t="s">
        <v>231</v>
      </c>
      <c r="E833" s="43" t="s">
        <v>3970</v>
      </c>
      <c r="F833" s="2" t="s">
        <v>412</v>
      </c>
      <c r="G833" s="1">
        <v>44</v>
      </c>
      <c r="H833" s="1">
        <v>42</v>
      </c>
      <c r="I833" s="1" t="s">
        <v>423</v>
      </c>
      <c r="J833" s="1">
        <v>52.9</v>
      </c>
      <c r="K833" s="1">
        <v>7.6</v>
      </c>
      <c r="L833" s="1"/>
      <c r="M833" s="1">
        <v>60.5</v>
      </c>
      <c r="N833" s="34"/>
      <c r="O833" s="34"/>
      <c r="P833" s="26"/>
      <c r="Q833" s="35"/>
    </row>
    <row r="834" spans="1:17" ht="15" customHeight="1" x14ac:dyDescent="0.3">
      <c r="A834" s="1" t="s">
        <v>418</v>
      </c>
      <c r="B834" s="6">
        <v>44742</v>
      </c>
      <c r="C834" s="62">
        <f t="shared" si="28"/>
        <v>2022</v>
      </c>
      <c r="D834" s="1" t="s">
        <v>231</v>
      </c>
      <c r="E834" s="43" t="s">
        <v>3971</v>
      </c>
      <c r="F834" s="2" t="s">
        <v>412</v>
      </c>
      <c r="G834" s="1">
        <v>45</v>
      </c>
      <c r="H834" s="1">
        <v>43</v>
      </c>
      <c r="I834" s="1" t="s">
        <v>423</v>
      </c>
      <c r="J834" s="1">
        <v>54.4</v>
      </c>
      <c r="K834" s="1">
        <v>7.6</v>
      </c>
      <c r="L834" s="1"/>
      <c r="M834" s="1">
        <v>62</v>
      </c>
      <c r="N834" s="34"/>
      <c r="O834" s="34"/>
      <c r="P834" s="26"/>
      <c r="Q834" s="35"/>
    </row>
    <row r="835" spans="1:17" ht="15" customHeight="1" x14ac:dyDescent="0.3">
      <c r="A835" s="1" t="s">
        <v>418</v>
      </c>
      <c r="B835" s="6">
        <v>44742</v>
      </c>
      <c r="C835" s="62">
        <f t="shared" si="28"/>
        <v>2022</v>
      </c>
      <c r="D835" s="1" t="s">
        <v>231</v>
      </c>
      <c r="E835" s="43" t="s">
        <v>3972</v>
      </c>
      <c r="F835" s="2" t="s">
        <v>412</v>
      </c>
      <c r="G835" s="1">
        <v>46</v>
      </c>
      <c r="H835" s="1">
        <v>44</v>
      </c>
      <c r="I835" s="1" t="s">
        <v>423</v>
      </c>
      <c r="J835" s="1">
        <v>35.700000000000003</v>
      </c>
      <c r="K835" s="1">
        <v>7.6</v>
      </c>
      <c r="L835" s="1"/>
      <c r="M835" s="1">
        <v>43.300000000000004</v>
      </c>
      <c r="N835" s="34"/>
      <c r="O835" s="34"/>
      <c r="P835" s="26"/>
      <c r="Q835" s="35"/>
    </row>
    <row r="836" spans="1:17" ht="15" customHeight="1" x14ac:dyDescent="0.3">
      <c r="A836" s="1" t="s">
        <v>418</v>
      </c>
      <c r="B836" s="6">
        <v>44742</v>
      </c>
      <c r="C836" s="62">
        <f t="shared" si="28"/>
        <v>2022</v>
      </c>
      <c r="D836" s="1" t="s">
        <v>231</v>
      </c>
      <c r="E836" s="43" t="s">
        <v>3973</v>
      </c>
      <c r="F836" s="2" t="s">
        <v>412</v>
      </c>
      <c r="G836" s="1">
        <v>47</v>
      </c>
      <c r="H836" s="1">
        <v>45</v>
      </c>
      <c r="I836" s="1" t="s">
        <v>423</v>
      </c>
      <c r="J836" s="1">
        <v>35.5</v>
      </c>
      <c r="K836" s="1">
        <v>7.6</v>
      </c>
      <c r="L836" s="1"/>
      <c r="M836" s="1">
        <v>43.1</v>
      </c>
      <c r="N836" s="34"/>
      <c r="O836" s="34"/>
      <c r="P836" s="26"/>
      <c r="Q836" s="35"/>
    </row>
    <row r="837" spans="1:17" ht="15" customHeight="1" x14ac:dyDescent="0.3">
      <c r="A837" s="1" t="s">
        <v>418</v>
      </c>
      <c r="B837" s="6">
        <v>44742</v>
      </c>
      <c r="C837" s="62">
        <f t="shared" si="28"/>
        <v>2022</v>
      </c>
      <c r="D837" s="1" t="s">
        <v>231</v>
      </c>
      <c r="E837" s="43" t="s">
        <v>3974</v>
      </c>
      <c r="F837" s="2" t="s">
        <v>412</v>
      </c>
      <c r="G837" s="1">
        <v>48</v>
      </c>
      <c r="H837" s="1">
        <v>46</v>
      </c>
      <c r="I837" s="1" t="s">
        <v>423</v>
      </c>
      <c r="J837" s="1">
        <v>52.9</v>
      </c>
      <c r="K837" s="1">
        <v>7.6</v>
      </c>
      <c r="L837" s="1"/>
      <c r="M837" s="1">
        <v>60.5</v>
      </c>
      <c r="N837" s="34"/>
      <c r="O837" s="34"/>
      <c r="P837" s="26"/>
      <c r="Q837" s="35"/>
    </row>
    <row r="838" spans="1:17" ht="15" customHeight="1" x14ac:dyDescent="0.3">
      <c r="A838" s="1" t="s">
        <v>418</v>
      </c>
      <c r="B838" s="6">
        <v>44742</v>
      </c>
      <c r="C838" s="62">
        <f t="shared" si="28"/>
        <v>2022</v>
      </c>
      <c r="D838" s="1" t="s">
        <v>231</v>
      </c>
      <c r="E838" s="43" t="s">
        <v>3975</v>
      </c>
      <c r="F838" s="2" t="s">
        <v>412</v>
      </c>
      <c r="G838" s="1">
        <v>49</v>
      </c>
      <c r="H838" s="1">
        <v>47</v>
      </c>
      <c r="I838" s="1" t="s">
        <v>423</v>
      </c>
      <c r="J838" s="1">
        <v>54.4</v>
      </c>
      <c r="K838" s="1">
        <v>7.6</v>
      </c>
      <c r="L838" s="1"/>
      <c r="M838" s="1">
        <v>62</v>
      </c>
      <c r="N838" s="34"/>
      <c r="O838" s="34"/>
      <c r="P838" s="26"/>
      <c r="Q838" s="35"/>
    </row>
    <row r="839" spans="1:17" ht="15" customHeight="1" x14ac:dyDescent="0.3">
      <c r="A839" s="1" t="s">
        <v>418</v>
      </c>
      <c r="B839" s="6">
        <v>44742</v>
      </c>
      <c r="C839" s="62">
        <f t="shared" si="28"/>
        <v>2022</v>
      </c>
      <c r="D839" s="1" t="s">
        <v>231</v>
      </c>
      <c r="E839" s="43" t="s">
        <v>3976</v>
      </c>
      <c r="F839" s="2" t="s">
        <v>412</v>
      </c>
      <c r="G839" s="1">
        <v>50</v>
      </c>
      <c r="H839" s="1">
        <v>48</v>
      </c>
      <c r="I839" s="1" t="s">
        <v>423</v>
      </c>
      <c r="J839" s="1">
        <v>35.700000000000003</v>
      </c>
      <c r="K839" s="1">
        <v>7.6</v>
      </c>
      <c r="L839" s="1"/>
      <c r="M839" s="1">
        <v>43.300000000000004</v>
      </c>
      <c r="N839" s="34"/>
      <c r="O839" s="34"/>
      <c r="P839" s="26"/>
      <c r="Q839" s="35"/>
    </row>
    <row r="840" spans="1:17" ht="15" customHeight="1" x14ac:dyDescent="0.3">
      <c r="A840" s="1" t="s">
        <v>418</v>
      </c>
      <c r="B840" s="6">
        <v>44742</v>
      </c>
      <c r="C840" s="62">
        <f t="shared" si="28"/>
        <v>2022</v>
      </c>
      <c r="D840" s="1" t="s">
        <v>231</v>
      </c>
      <c r="E840" s="43" t="s">
        <v>3977</v>
      </c>
      <c r="F840" s="2" t="s">
        <v>412</v>
      </c>
      <c r="G840" s="1">
        <v>51</v>
      </c>
      <c r="H840" s="1">
        <v>49</v>
      </c>
      <c r="I840" s="1" t="s">
        <v>423</v>
      </c>
      <c r="J840" s="1">
        <v>35.5</v>
      </c>
      <c r="K840" s="1">
        <v>7.6</v>
      </c>
      <c r="L840" s="1"/>
      <c r="M840" s="1">
        <v>43.1</v>
      </c>
      <c r="N840" s="34"/>
      <c r="O840" s="34"/>
      <c r="P840" s="26"/>
      <c r="Q840" s="35"/>
    </row>
    <row r="841" spans="1:17" ht="15" customHeight="1" x14ac:dyDescent="0.3">
      <c r="A841" s="1" t="s">
        <v>418</v>
      </c>
      <c r="B841" s="6">
        <v>44742</v>
      </c>
      <c r="C841" s="62">
        <f t="shared" si="28"/>
        <v>2022</v>
      </c>
      <c r="D841" s="1" t="s">
        <v>231</v>
      </c>
      <c r="E841" s="43" t="s">
        <v>3978</v>
      </c>
      <c r="F841" s="2" t="s">
        <v>412</v>
      </c>
      <c r="G841" s="1">
        <v>52</v>
      </c>
      <c r="H841" s="1">
        <v>50</v>
      </c>
      <c r="I841" s="1" t="s">
        <v>423</v>
      </c>
      <c r="J841" s="1">
        <v>52.9</v>
      </c>
      <c r="K841" s="1">
        <v>7.6</v>
      </c>
      <c r="L841" s="1"/>
      <c r="M841" s="1">
        <v>60.5</v>
      </c>
      <c r="N841" s="34"/>
      <c r="O841" s="34"/>
      <c r="P841" s="26"/>
      <c r="Q841" s="35"/>
    </row>
    <row r="842" spans="1:17" ht="15" customHeight="1" x14ac:dyDescent="0.3">
      <c r="A842" s="1" t="s">
        <v>418</v>
      </c>
      <c r="B842" s="6">
        <v>44742</v>
      </c>
      <c r="C842" s="62">
        <f t="shared" si="28"/>
        <v>2022</v>
      </c>
      <c r="D842" s="1" t="s">
        <v>231</v>
      </c>
      <c r="E842" s="43" t="s">
        <v>3979</v>
      </c>
      <c r="F842" s="2" t="s">
        <v>412</v>
      </c>
      <c r="G842" s="1">
        <v>53</v>
      </c>
      <c r="H842" s="1">
        <v>51</v>
      </c>
      <c r="I842" s="1" t="s">
        <v>423</v>
      </c>
      <c r="J842" s="1">
        <v>54.4</v>
      </c>
      <c r="K842" s="1">
        <v>7.6</v>
      </c>
      <c r="L842" s="1"/>
      <c r="M842" s="1">
        <v>62</v>
      </c>
      <c r="N842" s="34"/>
      <c r="O842" s="34"/>
      <c r="P842" s="26"/>
      <c r="Q842" s="35"/>
    </row>
    <row r="843" spans="1:17" ht="15" customHeight="1" x14ac:dyDescent="0.3">
      <c r="A843" s="1" t="s">
        <v>418</v>
      </c>
      <c r="B843" s="6">
        <v>44742</v>
      </c>
      <c r="C843" s="62">
        <f t="shared" si="28"/>
        <v>2022</v>
      </c>
      <c r="D843" s="1" t="s">
        <v>231</v>
      </c>
      <c r="E843" s="43" t="s">
        <v>3980</v>
      </c>
      <c r="F843" s="2" t="s">
        <v>412</v>
      </c>
      <c r="G843" s="1">
        <v>54</v>
      </c>
      <c r="H843" s="1">
        <v>52</v>
      </c>
      <c r="I843" s="1" t="s">
        <v>423</v>
      </c>
      <c r="J843" s="1">
        <v>35.700000000000003</v>
      </c>
      <c r="K843" s="1">
        <v>7.6</v>
      </c>
      <c r="L843" s="1"/>
      <c r="M843" s="1">
        <v>43.300000000000004</v>
      </c>
      <c r="N843" s="34"/>
      <c r="O843" s="34"/>
      <c r="P843" s="26"/>
      <c r="Q843" s="35"/>
    </row>
    <row r="844" spans="1:17" ht="15" customHeight="1" x14ac:dyDescent="0.3">
      <c r="A844" s="1" t="s">
        <v>418</v>
      </c>
      <c r="B844" s="6">
        <v>44742</v>
      </c>
      <c r="C844" s="62">
        <f t="shared" si="28"/>
        <v>2022</v>
      </c>
      <c r="D844" s="1" t="s">
        <v>231</v>
      </c>
      <c r="E844" s="43" t="s">
        <v>3981</v>
      </c>
      <c r="F844" s="2" t="s">
        <v>412</v>
      </c>
      <c r="G844" s="1">
        <v>55</v>
      </c>
      <c r="H844" s="1">
        <v>53</v>
      </c>
      <c r="I844" s="1" t="s">
        <v>423</v>
      </c>
      <c r="J844" s="1">
        <v>35.5</v>
      </c>
      <c r="K844" s="1">
        <v>7.6</v>
      </c>
      <c r="L844" s="1"/>
      <c r="M844" s="1">
        <v>43.1</v>
      </c>
      <c r="N844" s="34"/>
      <c r="O844" s="34"/>
      <c r="P844" s="26"/>
      <c r="Q844" s="35"/>
    </row>
    <row r="845" spans="1:17" ht="15" customHeight="1" x14ac:dyDescent="0.3">
      <c r="A845" s="1" t="s">
        <v>418</v>
      </c>
      <c r="B845" s="6">
        <v>44742</v>
      </c>
      <c r="C845" s="62">
        <f t="shared" si="28"/>
        <v>2022</v>
      </c>
      <c r="D845" s="1" t="s">
        <v>231</v>
      </c>
      <c r="E845" s="43" t="s">
        <v>3982</v>
      </c>
      <c r="F845" s="2" t="s">
        <v>412</v>
      </c>
      <c r="G845" s="1">
        <v>56</v>
      </c>
      <c r="H845" s="1">
        <v>54</v>
      </c>
      <c r="I845" s="1" t="s">
        <v>423</v>
      </c>
      <c r="J845" s="1">
        <v>52.9</v>
      </c>
      <c r="K845" s="1">
        <v>7.6</v>
      </c>
      <c r="L845" s="1"/>
      <c r="M845" s="1">
        <v>60.5</v>
      </c>
      <c r="N845" s="34"/>
      <c r="O845" s="34"/>
      <c r="P845" s="26"/>
      <c r="Q845" s="35"/>
    </row>
    <row r="846" spans="1:17" ht="15" customHeight="1" x14ac:dyDescent="0.3">
      <c r="A846" s="1" t="s">
        <v>418</v>
      </c>
      <c r="B846" s="6">
        <v>44742</v>
      </c>
      <c r="C846" s="62">
        <f t="shared" si="28"/>
        <v>2022</v>
      </c>
      <c r="D846" s="1" t="s">
        <v>231</v>
      </c>
      <c r="E846" s="43" t="s">
        <v>3983</v>
      </c>
      <c r="F846" s="2" t="s">
        <v>412</v>
      </c>
      <c r="G846" s="1">
        <v>57</v>
      </c>
      <c r="H846" s="1">
        <v>55</v>
      </c>
      <c r="I846" s="1" t="s">
        <v>423</v>
      </c>
      <c r="J846" s="1">
        <v>54.4</v>
      </c>
      <c r="K846" s="1">
        <v>7.6</v>
      </c>
      <c r="L846" s="1"/>
      <c r="M846" s="1">
        <v>62</v>
      </c>
      <c r="N846" s="34"/>
      <c r="O846" s="34"/>
      <c r="P846" s="26"/>
      <c r="Q846" s="35"/>
    </row>
    <row r="847" spans="1:17" ht="15" customHeight="1" x14ac:dyDescent="0.3">
      <c r="A847" s="1" t="s">
        <v>418</v>
      </c>
      <c r="B847" s="6">
        <v>44742</v>
      </c>
      <c r="C847" s="62">
        <f t="shared" si="28"/>
        <v>2022</v>
      </c>
      <c r="D847" s="1" t="s">
        <v>231</v>
      </c>
      <c r="E847" s="43" t="s">
        <v>3984</v>
      </c>
      <c r="F847" s="2" t="s">
        <v>412</v>
      </c>
      <c r="G847" s="1">
        <v>58</v>
      </c>
      <c r="H847" s="1">
        <v>56</v>
      </c>
      <c r="I847" s="1" t="s">
        <v>423</v>
      </c>
      <c r="J847" s="1">
        <v>35.700000000000003</v>
      </c>
      <c r="K847" s="1">
        <v>7.6</v>
      </c>
      <c r="L847" s="1"/>
      <c r="M847" s="1">
        <v>43.300000000000004</v>
      </c>
      <c r="N847" s="34"/>
      <c r="O847" s="34"/>
      <c r="P847" s="26"/>
      <c r="Q847" s="35"/>
    </row>
    <row r="848" spans="1:17" ht="15" customHeight="1" x14ac:dyDescent="0.3">
      <c r="A848" s="1" t="s">
        <v>418</v>
      </c>
      <c r="B848" s="6">
        <v>44742</v>
      </c>
      <c r="C848" s="62">
        <f t="shared" si="28"/>
        <v>2022</v>
      </c>
      <c r="D848" s="1" t="s">
        <v>231</v>
      </c>
      <c r="E848" s="43" t="s">
        <v>3985</v>
      </c>
      <c r="F848" s="2" t="s">
        <v>412</v>
      </c>
      <c r="G848" s="1">
        <v>59</v>
      </c>
      <c r="H848" s="1">
        <v>57</v>
      </c>
      <c r="I848" s="1" t="s">
        <v>423</v>
      </c>
      <c r="J848" s="1">
        <v>84.9</v>
      </c>
      <c r="K848" s="1">
        <v>28</v>
      </c>
      <c r="L848" s="1"/>
      <c r="M848" s="1">
        <v>112.9</v>
      </c>
      <c r="N848" s="34"/>
      <c r="O848" s="34"/>
      <c r="P848" s="26"/>
      <c r="Q848" s="35"/>
    </row>
    <row r="849" spans="1:17" ht="15" customHeight="1" x14ac:dyDescent="0.3">
      <c r="A849" s="1" t="s">
        <v>418</v>
      </c>
      <c r="B849" s="6">
        <v>44742</v>
      </c>
      <c r="C849" s="62">
        <f t="shared" si="28"/>
        <v>2022</v>
      </c>
      <c r="D849" s="1" t="s">
        <v>231</v>
      </c>
      <c r="E849" s="43" t="s">
        <v>3986</v>
      </c>
      <c r="F849" s="2" t="s">
        <v>412</v>
      </c>
      <c r="G849" s="1">
        <v>60</v>
      </c>
      <c r="H849" s="1">
        <v>58</v>
      </c>
      <c r="I849" s="1" t="s">
        <v>423</v>
      </c>
      <c r="J849" s="1">
        <v>82.5</v>
      </c>
      <c r="K849" s="1">
        <v>26.599999999999998</v>
      </c>
      <c r="L849" s="1"/>
      <c r="M849" s="1">
        <v>109.1</v>
      </c>
      <c r="N849" s="34"/>
      <c r="O849" s="34"/>
      <c r="P849" s="26"/>
      <c r="Q849" s="35"/>
    </row>
    <row r="850" spans="1:17" ht="15" customHeight="1" x14ac:dyDescent="0.3">
      <c r="A850" s="1" t="s">
        <v>418</v>
      </c>
      <c r="B850" s="6">
        <v>44834</v>
      </c>
      <c r="C850" s="62">
        <f t="shared" si="28"/>
        <v>2022</v>
      </c>
      <c r="D850" s="1" t="s">
        <v>286</v>
      </c>
      <c r="E850" s="43" t="s">
        <v>3987</v>
      </c>
      <c r="F850" s="2" t="s">
        <v>412</v>
      </c>
      <c r="G850" s="1">
        <v>1</v>
      </c>
      <c r="H850" s="1">
        <v>1</v>
      </c>
      <c r="I850" s="1" t="s">
        <v>423</v>
      </c>
      <c r="J850" s="1">
        <v>34.200000000000003</v>
      </c>
      <c r="K850" s="1">
        <v>3.7</v>
      </c>
      <c r="L850" s="1"/>
      <c r="M850" s="1">
        <v>37.900000000000006</v>
      </c>
      <c r="N850" s="34"/>
      <c r="O850" s="34"/>
      <c r="P850" s="26"/>
      <c r="Q850" s="35"/>
    </row>
    <row r="851" spans="1:17" ht="15" customHeight="1" x14ac:dyDescent="0.3">
      <c r="A851" s="1" t="s">
        <v>418</v>
      </c>
      <c r="B851" s="6">
        <v>44834</v>
      </c>
      <c r="C851" s="62">
        <f t="shared" si="28"/>
        <v>2022</v>
      </c>
      <c r="D851" s="1" t="s">
        <v>286</v>
      </c>
      <c r="E851" s="43" t="s">
        <v>3988</v>
      </c>
      <c r="F851" s="2" t="s">
        <v>412</v>
      </c>
      <c r="G851" s="1">
        <v>5</v>
      </c>
      <c r="H851" s="1">
        <v>5</v>
      </c>
      <c r="I851" s="1" t="s">
        <v>423</v>
      </c>
      <c r="J851" s="1">
        <v>35.9</v>
      </c>
      <c r="K851" s="1">
        <v>7.6</v>
      </c>
      <c r="L851" s="1"/>
      <c r="M851" s="1">
        <v>43.5</v>
      </c>
      <c r="N851" s="34"/>
      <c r="O851" s="34"/>
      <c r="P851" s="26"/>
      <c r="Q851" s="35"/>
    </row>
    <row r="852" spans="1:17" ht="15" customHeight="1" x14ac:dyDescent="0.3">
      <c r="A852" s="1" t="s">
        <v>418</v>
      </c>
      <c r="B852" s="6">
        <v>44834</v>
      </c>
      <c r="C852" s="62">
        <f t="shared" si="28"/>
        <v>2022</v>
      </c>
      <c r="D852" s="1" t="s">
        <v>286</v>
      </c>
      <c r="E852" s="43" t="s">
        <v>3989</v>
      </c>
      <c r="F852" s="2" t="s">
        <v>412</v>
      </c>
      <c r="G852" s="1">
        <v>8</v>
      </c>
      <c r="H852" s="1">
        <v>8</v>
      </c>
      <c r="I852" s="1" t="s">
        <v>423</v>
      </c>
      <c r="J852" s="1">
        <v>36.1</v>
      </c>
      <c r="K852" s="1">
        <v>7.6</v>
      </c>
      <c r="L852" s="1"/>
      <c r="M852" s="1">
        <v>43.7</v>
      </c>
      <c r="N852" s="34"/>
      <c r="O852" s="34"/>
      <c r="P852" s="26"/>
      <c r="Q852" s="35"/>
    </row>
    <row r="853" spans="1:17" ht="15" customHeight="1" x14ac:dyDescent="0.3">
      <c r="A853" s="1" t="s">
        <v>418</v>
      </c>
      <c r="B853" s="6">
        <v>44834</v>
      </c>
      <c r="C853" s="62">
        <f t="shared" si="28"/>
        <v>2022</v>
      </c>
      <c r="D853" s="1" t="s">
        <v>286</v>
      </c>
      <c r="E853" s="43" t="s">
        <v>3990</v>
      </c>
      <c r="F853" s="2" t="s">
        <v>412</v>
      </c>
      <c r="G853" s="1">
        <v>9</v>
      </c>
      <c r="H853" s="1">
        <v>9</v>
      </c>
      <c r="I853" s="1" t="s">
        <v>423</v>
      </c>
      <c r="J853" s="1">
        <v>35.799999999999997</v>
      </c>
      <c r="K853" s="1">
        <v>7.6</v>
      </c>
      <c r="L853" s="1"/>
      <c r="M853" s="1">
        <v>43.4</v>
      </c>
      <c r="N853" s="34"/>
      <c r="O853" s="34"/>
      <c r="P853" s="26"/>
      <c r="Q853" s="35"/>
    </row>
    <row r="854" spans="1:17" ht="15" customHeight="1" x14ac:dyDescent="0.3">
      <c r="A854" s="1" t="s">
        <v>418</v>
      </c>
      <c r="B854" s="6">
        <v>44834</v>
      </c>
      <c r="C854" s="62">
        <f t="shared" si="28"/>
        <v>2022</v>
      </c>
      <c r="D854" s="1" t="s">
        <v>286</v>
      </c>
      <c r="E854" s="43" t="s">
        <v>3991</v>
      </c>
      <c r="F854" s="2" t="s">
        <v>412</v>
      </c>
      <c r="G854" s="1">
        <v>10</v>
      </c>
      <c r="H854" s="1">
        <v>10</v>
      </c>
      <c r="I854" s="1" t="s">
        <v>423</v>
      </c>
      <c r="J854" s="1">
        <v>72.599999999999994</v>
      </c>
      <c r="K854" s="1">
        <v>7.6</v>
      </c>
      <c r="L854" s="1"/>
      <c r="M854" s="1">
        <v>80.199999999999989</v>
      </c>
      <c r="N854" s="34"/>
      <c r="O854" s="34"/>
      <c r="P854" s="26"/>
      <c r="Q854" s="35"/>
    </row>
    <row r="855" spans="1:17" ht="15" customHeight="1" x14ac:dyDescent="0.3">
      <c r="A855" s="1" t="s">
        <v>418</v>
      </c>
      <c r="B855" s="6">
        <v>44834</v>
      </c>
      <c r="C855" s="62">
        <f t="shared" si="28"/>
        <v>2022</v>
      </c>
      <c r="D855" s="1" t="s">
        <v>286</v>
      </c>
      <c r="E855" s="43" t="s">
        <v>3992</v>
      </c>
      <c r="F855" s="2" t="s">
        <v>412</v>
      </c>
      <c r="G855" s="1">
        <v>11</v>
      </c>
      <c r="H855" s="1">
        <v>11</v>
      </c>
      <c r="I855" s="1" t="s">
        <v>423</v>
      </c>
      <c r="J855" s="1">
        <v>35</v>
      </c>
      <c r="K855" s="1">
        <v>7.6</v>
      </c>
      <c r="L855" s="1"/>
      <c r="M855" s="1">
        <v>42.6</v>
      </c>
      <c r="N855" s="34"/>
      <c r="O855" s="34"/>
      <c r="P855" s="26"/>
      <c r="Q855" s="35"/>
    </row>
    <row r="856" spans="1:17" ht="15" customHeight="1" x14ac:dyDescent="0.3">
      <c r="A856" s="1" t="s">
        <v>418</v>
      </c>
      <c r="B856" s="6">
        <v>44834</v>
      </c>
      <c r="C856" s="62">
        <f t="shared" si="28"/>
        <v>2022</v>
      </c>
      <c r="D856" s="1" t="s">
        <v>286</v>
      </c>
      <c r="E856" s="43" t="s">
        <v>3993</v>
      </c>
      <c r="F856" s="2" t="s">
        <v>412</v>
      </c>
      <c r="G856" s="1">
        <v>12</v>
      </c>
      <c r="H856" s="1">
        <v>12</v>
      </c>
      <c r="I856" s="1" t="s">
        <v>423</v>
      </c>
      <c r="J856" s="1">
        <v>35.6</v>
      </c>
      <c r="K856" s="1">
        <v>7.6</v>
      </c>
      <c r="L856" s="1"/>
      <c r="M856" s="1">
        <v>43.2</v>
      </c>
      <c r="N856" s="34"/>
      <c r="O856" s="34"/>
      <c r="P856" s="26"/>
      <c r="Q856" s="35"/>
    </row>
    <row r="857" spans="1:17" ht="15" customHeight="1" x14ac:dyDescent="0.3">
      <c r="A857" s="1" t="s">
        <v>418</v>
      </c>
      <c r="B857" s="6">
        <v>44834</v>
      </c>
      <c r="C857" s="62">
        <f t="shared" si="28"/>
        <v>2022</v>
      </c>
      <c r="D857" s="1" t="s">
        <v>286</v>
      </c>
      <c r="E857" s="43" t="s">
        <v>3994</v>
      </c>
      <c r="F857" s="2" t="s">
        <v>412</v>
      </c>
      <c r="G857" s="1">
        <v>13</v>
      </c>
      <c r="H857" s="1">
        <v>13</v>
      </c>
      <c r="I857" s="1" t="s">
        <v>423</v>
      </c>
      <c r="J857" s="1">
        <v>35.700000000000003</v>
      </c>
      <c r="K857" s="1">
        <v>7.6</v>
      </c>
      <c r="L857" s="1"/>
      <c r="M857" s="1">
        <v>43.300000000000004</v>
      </c>
      <c r="N857" s="34"/>
      <c r="O857" s="34"/>
      <c r="P857" s="26"/>
      <c r="Q857" s="35"/>
    </row>
    <row r="858" spans="1:17" ht="15" customHeight="1" x14ac:dyDescent="0.3">
      <c r="A858" s="1" t="s">
        <v>418</v>
      </c>
      <c r="B858" s="6">
        <v>44834</v>
      </c>
      <c r="C858" s="62">
        <f t="shared" si="28"/>
        <v>2022</v>
      </c>
      <c r="D858" s="1" t="s">
        <v>286</v>
      </c>
      <c r="E858" s="43" t="s">
        <v>3995</v>
      </c>
      <c r="F858" s="2" t="s">
        <v>412</v>
      </c>
      <c r="G858" s="1">
        <v>14</v>
      </c>
      <c r="H858" s="1">
        <v>14</v>
      </c>
      <c r="I858" s="1" t="s">
        <v>423</v>
      </c>
      <c r="J858" s="1">
        <v>54.4</v>
      </c>
      <c r="K858" s="1">
        <v>7.6</v>
      </c>
      <c r="L858" s="1"/>
      <c r="M858" s="1">
        <v>62</v>
      </c>
      <c r="N858" s="34"/>
      <c r="O858" s="34"/>
      <c r="P858" s="26"/>
      <c r="Q858" s="35"/>
    </row>
    <row r="859" spans="1:17" ht="15" customHeight="1" x14ac:dyDescent="0.3">
      <c r="A859" s="1" t="s">
        <v>418</v>
      </c>
      <c r="B859" s="6">
        <v>44834</v>
      </c>
      <c r="C859" s="62">
        <f t="shared" si="28"/>
        <v>2022</v>
      </c>
      <c r="D859" s="1" t="s">
        <v>286</v>
      </c>
      <c r="E859" s="43" t="s">
        <v>3996</v>
      </c>
      <c r="F859" s="2" t="s">
        <v>412</v>
      </c>
      <c r="G859" s="1">
        <v>16</v>
      </c>
      <c r="H859" s="1">
        <v>16</v>
      </c>
      <c r="I859" s="1" t="s">
        <v>423</v>
      </c>
      <c r="J859" s="1">
        <v>35.5</v>
      </c>
      <c r="K859" s="1">
        <v>7.6</v>
      </c>
      <c r="L859" s="1"/>
      <c r="M859" s="1">
        <v>43.1</v>
      </c>
      <c r="N859" s="34"/>
      <c r="O859" s="34"/>
      <c r="P859" s="26"/>
      <c r="Q859" s="35"/>
    </row>
    <row r="860" spans="1:17" ht="15" customHeight="1" x14ac:dyDescent="0.3">
      <c r="A860" s="1" t="s">
        <v>418</v>
      </c>
      <c r="B860" s="6">
        <v>44834</v>
      </c>
      <c r="C860" s="62">
        <f t="shared" si="28"/>
        <v>2022</v>
      </c>
      <c r="D860" s="1" t="s">
        <v>286</v>
      </c>
      <c r="E860" s="43" t="s">
        <v>3997</v>
      </c>
      <c r="F860" s="2" t="s">
        <v>412</v>
      </c>
      <c r="G860" s="1">
        <v>17</v>
      </c>
      <c r="H860" s="1">
        <v>17</v>
      </c>
      <c r="I860" s="1" t="s">
        <v>423</v>
      </c>
      <c r="J860" s="1">
        <v>35.700000000000003</v>
      </c>
      <c r="K860" s="1">
        <v>7.6</v>
      </c>
      <c r="L860" s="1"/>
      <c r="M860" s="1">
        <v>43.300000000000004</v>
      </c>
      <c r="N860" s="34"/>
      <c r="O860" s="34"/>
      <c r="P860" s="26"/>
      <c r="Q860" s="35"/>
    </row>
    <row r="861" spans="1:17" ht="15" customHeight="1" x14ac:dyDescent="0.3">
      <c r="A861" s="1" t="s">
        <v>418</v>
      </c>
      <c r="B861" s="6">
        <v>44834</v>
      </c>
      <c r="C861" s="62">
        <f t="shared" si="28"/>
        <v>2022</v>
      </c>
      <c r="D861" s="1" t="s">
        <v>286</v>
      </c>
      <c r="E861" s="43" t="s">
        <v>3998</v>
      </c>
      <c r="F861" s="2" t="s">
        <v>412</v>
      </c>
      <c r="G861" s="1">
        <v>18</v>
      </c>
      <c r="H861" s="1">
        <v>18</v>
      </c>
      <c r="I861" s="1" t="s">
        <v>423</v>
      </c>
      <c r="J861" s="1">
        <v>54.4</v>
      </c>
      <c r="K861" s="1">
        <v>7.6</v>
      </c>
      <c r="L861" s="1"/>
      <c r="M861" s="1">
        <v>62</v>
      </c>
      <c r="N861" s="34"/>
      <c r="O861" s="34"/>
      <c r="P861" s="26"/>
      <c r="Q861" s="35"/>
    </row>
    <row r="862" spans="1:17" ht="15" customHeight="1" x14ac:dyDescent="0.3">
      <c r="A862" s="1" t="s">
        <v>418</v>
      </c>
      <c r="B862" s="6">
        <v>44834</v>
      </c>
      <c r="C862" s="62">
        <f t="shared" si="28"/>
        <v>2022</v>
      </c>
      <c r="D862" s="1" t="s">
        <v>286</v>
      </c>
      <c r="E862" s="43" t="s">
        <v>3999</v>
      </c>
      <c r="F862" s="2" t="s">
        <v>412</v>
      </c>
      <c r="G862" s="1">
        <v>19</v>
      </c>
      <c r="H862" s="1">
        <v>19</v>
      </c>
      <c r="I862" s="1" t="s">
        <v>423</v>
      </c>
      <c r="J862" s="1">
        <v>52.9</v>
      </c>
      <c r="K862" s="1">
        <v>7.6</v>
      </c>
      <c r="L862" s="1"/>
      <c r="M862" s="1">
        <v>60.5</v>
      </c>
      <c r="N862" s="34"/>
      <c r="O862" s="34"/>
      <c r="P862" s="26"/>
      <c r="Q862" s="35"/>
    </row>
    <row r="863" spans="1:17" ht="15" customHeight="1" x14ac:dyDescent="0.3">
      <c r="A863" s="1" t="s">
        <v>418</v>
      </c>
      <c r="B863" s="6">
        <v>44834</v>
      </c>
      <c r="C863" s="62">
        <f t="shared" si="28"/>
        <v>2022</v>
      </c>
      <c r="D863" s="1" t="s">
        <v>286</v>
      </c>
      <c r="E863" s="43" t="s">
        <v>4000</v>
      </c>
      <c r="F863" s="2" t="s">
        <v>412</v>
      </c>
      <c r="G863" s="1">
        <v>20</v>
      </c>
      <c r="H863" s="1">
        <v>20</v>
      </c>
      <c r="I863" s="1" t="s">
        <v>423</v>
      </c>
      <c r="J863" s="1">
        <v>35.5</v>
      </c>
      <c r="K863" s="1">
        <v>7.6</v>
      </c>
      <c r="L863" s="1"/>
      <c r="M863" s="1">
        <v>43.1</v>
      </c>
      <c r="N863" s="34"/>
      <c r="O863" s="34"/>
      <c r="P863" s="26"/>
      <c r="Q863" s="35"/>
    </row>
    <row r="864" spans="1:17" ht="15" customHeight="1" x14ac:dyDescent="0.3">
      <c r="A864" s="1" t="s">
        <v>418</v>
      </c>
      <c r="B864" s="6">
        <v>44834</v>
      </c>
      <c r="C864" s="62">
        <f t="shared" si="28"/>
        <v>2022</v>
      </c>
      <c r="D864" s="1" t="s">
        <v>286</v>
      </c>
      <c r="E864" s="43" t="s">
        <v>4001</v>
      </c>
      <c r="F864" s="2" t="s">
        <v>412</v>
      </c>
      <c r="G864" s="1">
        <v>21</v>
      </c>
      <c r="H864" s="1">
        <v>21</v>
      </c>
      <c r="I864" s="1" t="s">
        <v>423</v>
      </c>
      <c r="J864" s="1">
        <v>35.700000000000003</v>
      </c>
      <c r="K864" s="1">
        <v>7.6</v>
      </c>
      <c r="L864" s="1"/>
      <c r="M864" s="1">
        <v>43.300000000000004</v>
      </c>
      <c r="N864" s="34"/>
      <c r="O864" s="34"/>
      <c r="P864" s="26"/>
      <c r="Q864" s="35"/>
    </row>
    <row r="865" spans="1:17" ht="15" customHeight="1" x14ac:dyDescent="0.3">
      <c r="A865" s="1" t="s">
        <v>418</v>
      </c>
      <c r="B865" s="6">
        <v>44834</v>
      </c>
      <c r="C865" s="62">
        <f t="shared" si="28"/>
        <v>2022</v>
      </c>
      <c r="D865" s="1" t="s">
        <v>286</v>
      </c>
      <c r="E865" s="43" t="s">
        <v>4002</v>
      </c>
      <c r="F865" s="2" t="s">
        <v>412</v>
      </c>
      <c r="G865" s="1">
        <v>22</v>
      </c>
      <c r="H865" s="1">
        <v>22</v>
      </c>
      <c r="I865" s="1" t="s">
        <v>423</v>
      </c>
      <c r="J865" s="1">
        <v>71.7</v>
      </c>
      <c r="K865" s="1">
        <v>7.6</v>
      </c>
      <c r="L865" s="1"/>
      <c r="M865" s="1">
        <v>79.3</v>
      </c>
      <c r="N865" s="34"/>
      <c r="O865" s="34"/>
      <c r="P865" s="26"/>
      <c r="Q865" s="35"/>
    </row>
    <row r="866" spans="1:17" ht="15" customHeight="1" x14ac:dyDescent="0.3">
      <c r="A866" s="1" t="s">
        <v>418</v>
      </c>
      <c r="B866" s="6">
        <v>44834</v>
      </c>
      <c r="C866" s="62">
        <f t="shared" ref="C866:C929" si="29">YEAR(B866)</f>
        <v>2022</v>
      </c>
      <c r="D866" s="1" t="s">
        <v>286</v>
      </c>
      <c r="E866" s="43" t="s">
        <v>4003</v>
      </c>
      <c r="F866" s="2" t="s">
        <v>412</v>
      </c>
      <c r="G866" s="1">
        <v>23</v>
      </c>
      <c r="H866" s="1">
        <v>23</v>
      </c>
      <c r="I866" s="1" t="s">
        <v>423</v>
      </c>
      <c r="J866" s="1">
        <v>75.400000000000006</v>
      </c>
      <c r="K866" s="1">
        <v>15.2</v>
      </c>
      <c r="L866" s="1"/>
      <c r="M866" s="1">
        <v>90.600000000000009</v>
      </c>
      <c r="N866" s="34"/>
      <c r="O866" s="34"/>
      <c r="P866" s="26"/>
      <c r="Q866" s="35"/>
    </row>
    <row r="867" spans="1:17" ht="15" customHeight="1" x14ac:dyDescent="0.3">
      <c r="A867" s="1" t="s">
        <v>418</v>
      </c>
      <c r="B867" s="6">
        <v>44834</v>
      </c>
      <c r="C867" s="62">
        <f t="shared" si="29"/>
        <v>2022</v>
      </c>
      <c r="D867" s="1" t="s">
        <v>286</v>
      </c>
      <c r="E867" s="43" t="s">
        <v>4004</v>
      </c>
      <c r="F867" s="2" t="s">
        <v>412</v>
      </c>
      <c r="G867" s="1">
        <v>25</v>
      </c>
      <c r="H867" s="1">
        <v>24</v>
      </c>
      <c r="I867" s="1" t="s">
        <v>423</v>
      </c>
      <c r="J867" s="1">
        <v>75.8</v>
      </c>
      <c r="K867" s="1">
        <v>15.2</v>
      </c>
      <c r="L867" s="1"/>
      <c r="M867" s="1">
        <v>91</v>
      </c>
      <c r="N867" s="34"/>
      <c r="O867" s="34"/>
      <c r="P867" s="26"/>
      <c r="Q867" s="35"/>
    </row>
    <row r="868" spans="1:17" ht="15" customHeight="1" x14ac:dyDescent="0.3">
      <c r="A868" s="1" t="s">
        <v>418</v>
      </c>
      <c r="B868" s="6">
        <v>44834</v>
      </c>
      <c r="C868" s="62">
        <f t="shared" si="29"/>
        <v>2022</v>
      </c>
      <c r="D868" s="1" t="s">
        <v>286</v>
      </c>
      <c r="E868" s="43" t="s">
        <v>4005</v>
      </c>
      <c r="F868" s="2" t="s">
        <v>412</v>
      </c>
      <c r="G868" s="1">
        <v>26</v>
      </c>
      <c r="H868" s="1">
        <v>25</v>
      </c>
      <c r="I868" s="1" t="s">
        <v>423</v>
      </c>
      <c r="J868" s="1">
        <v>71.3</v>
      </c>
      <c r="K868" s="1">
        <v>7.6</v>
      </c>
      <c r="L868" s="1"/>
      <c r="M868" s="1">
        <v>78.899999999999991</v>
      </c>
      <c r="N868" s="34"/>
      <c r="O868" s="34"/>
      <c r="P868" s="26"/>
      <c r="Q868" s="35"/>
    </row>
    <row r="869" spans="1:17" ht="15" customHeight="1" x14ac:dyDescent="0.3">
      <c r="A869" s="1" t="s">
        <v>418</v>
      </c>
      <c r="B869" s="6">
        <v>44834</v>
      </c>
      <c r="C869" s="62">
        <f t="shared" si="29"/>
        <v>2022</v>
      </c>
      <c r="D869" s="1" t="s">
        <v>286</v>
      </c>
      <c r="E869" s="43" t="s">
        <v>4006</v>
      </c>
      <c r="F869" s="2" t="s">
        <v>412</v>
      </c>
      <c r="G869" s="1">
        <v>28</v>
      </c>
      <c r="H869" s="1">
        <v>26</v>
      </c>
      <c r="I869" s="1" t="s">
        <v>423</v>
      </c>
      <c r="J869" s="1">
        <v>35.5</v>
      </c>
      <c r="K869" s="1">
        <v>7.6</v>
      </c>
      <c r="L869" s="1"/>
      <c r="M869" s="1">
        <v>43.1</v>
      </c>
      <c r="N869" s="34"/>
      <c r="O869" s="34"/>
      <c r="P869" s="26"/>
      <c r="Q869" s="35"/>
    </row>
    <row r="870" spans="1:17" ht="15" customHeight="1" x14ac:dyDescent="0.3">
      <c r="A870" s="1" t="s">
        <v>418</v>
      </c>
      <c r="B870" s="6">
        <v>44834</v>
      </c>
      <c r="C870" s="62">
        <f t="shared" si="29"/>
        <v>2022</v>
      </c>
      <c r="D870" s="1" t="s">
        <v>286</v>
      </c>
      <c r="E870" s="43" t="s">
        <v>4007</v>
      </c>
      <c r="F870" s="2" t="s">
        <v>412</v>
      </c>
      <c r="G870" s="1">
        <v>35</v>
      </c>
      <c r="H870" s="1">
        <v>33</v>
      </c>
      <c r="I870" s="1" t="s">
        <v>423</v>
      </c>
      <c r="J870" s="1">
        <v>35.700000000000003</v>
      </c>
      <c r="K870" s="1">
        <v>7.6</v>
      </c>
      <c r="L870" s="1"/>
      <c r="M870" s="1">
        <v>43.300000000000004</v>
      </c>
      <c r="N870" s="34"/>
      <c r="O870" s="34"/>
      <c r="P870" s="26"/>
      <c r="Q870" s="35"/>
    </row>
    <row r="871" spans="1:17" ht="15" customHeight="1" x14ac:dyDescent="0.3">
      <c r="A871" s="1" t="s">
        <v>418</v>
      </c>
      <c r="B871" s="6">
        <v>44834</v>
      </c>
      <c r="C871" s="62">
        <f t="shared" si="29"/>
        <v>2022</v>
      </c>
      <c r="D871" s="1" t="s">
        <v>286</v>
      </c>
      <c r="E871" s="43" t="s">
        <v>4008</v>
      </c>
      <c r="F871" s="2" t="s">
        <v>412</v>
      </c>
      <c r="G871" s="1">
        <v>38</v>
      </c>
      <c r="H871" s="1">
        <v>36</v>
      </c>
      <c r="I871" s="1" t="s">
        <v>423</v>
      </c>
      <c r="J871" s="1">
        <v>36.299999999999997</v>
      </c>
      <c r="K871" s="1">
        <v>7.6</v>
      </c>
      <c r="L871" s="1"/>
      <c r="M871" s="1">
        <v>43.9</v>
      </c>
      <c r="N871" s="34"/>
      <c r="O871" s="34"/>
      <c r="P871" s="26"/>
      <c r="Q871" s="35"/>
    </row>
    <row r="872" spans="1:17" ht="15" customHeight="1" x14ac:dyDescent="0.3">
      <c r="A872" s="1" t="s">
        <v>418</v>
      </c>
      <c r="B872" s="6">
        <v>44834</v>
      </c>
      <c r="C872" s="62">
        <f t="shared" si="29"/>
        <v>2022</v>
      </c>
      <c r="D872" s="1" t="s">
        <v>286</v>
      </c>
      <c r="E872" s="43" t="s">
        <v>4009</v>
      </c>
      <c r="F872" s="2" t="s">
        <v>412</v>
      </c>
      <c r="G872" s="1">
        <v>39</v>
      </c>
      <c r="H872" s="1">
        <v>37</v>
      </c>
      <c r="I872" s="1" t="s">
        <v>423</v>
      </c>
      <c r="J872" s="1">
        <v>35.6</v>
      </c>
      <c r="K872" s="1">
        <v>7.6</v>
      </c>
      <c r="L872" s="1"/>
      <c r="M872" s="1">
        <v>43.2</v>
      </c>
      <c r="N872" s="34"/>
      <c r="O872" s="34"/>
      <c r="P872" s="26"/>
      <c r="Q872" s="35"/>
    </row>
    <row r="873" spans="1:17" ht="15" customHeight="1" x14ac:dyDescent="0.3">
      <c r="A873" s="1" t="s">
        <v>418</v>
      </c>
      <c r="B873" s="6">
        <v>44834</v>
      </c>
      <c r="C873" s="62">
        <f t="shared" si="29"/>
        <v>2022</v>
      </c>
      <c r="D873" s="1" t="s">
        <v>286</v>
      </c>
      <c r="E873" s="43" t="s">
        <v>4010</v>
      </c>
      <c r="F873" s="2" t="s">
        <v>412</v>
      </c>
      <c r="G873" s="1">
        <v>40</v>
      </c>
      <c r="H873" s="1">
        <v>38</v>
      </c>
      <c r="I873" s="1" t="s">
        <v>423</v>
      </c>
      <c r="J873" s="1">
        <v>53.1</v>
      </c>
      <c r="K873" s="1">
        <v>7.6</v>
      </c>
      <c r="L873" s="1"/>
      <c r="M873" s="1">
        <v>60.7</v>
      </c>
      <c r="N873" s="34"/>
      <c r="O873" s="34"/>
      <c r="P873" s="26"/>
      <c r="Q873" s="35"/>
    </row>
    <row r="874" spans="1:17" ht="15" customHeight="1" x14ac:dyDescent="0.3">
      <c r="A874" s="1" t="s">
        <v>418</v>
      </c>
      <c r="B874" s="6">
        <v>44834</v>
      </c>
      <c r="C874" s="62">
        <f t="shared" si="29"/>
        <v>2022</v>
      </c>
      <c r="D874" s="1" t="s">
        <v>286</v>
      </c>
      <c r="E874" s="43" t="s">
        <v>4011</v>
      </c>
      <c r="F874" s="2" t="s">
        <v>412</v>
      </c>
      <c r="G874" s="1">
        <v>41</v>
      </c>
      <c r="H874" s="1">
        <v>39</v>
      </c>
      <c r="I874" s="1" t="s">
        <v>423</v>
      </c>
      <c r="J874" s="1">
        <v>54.9</v>
      </c>
      <c r="K874" s="1">
        <v>7.6</v>
      </c>
      <c r="L874" s="1"/>
      <c r="M874" s="1">
        <v>62.5</v>
      </c>
      <c r="N874" s="34"/>
      <c r="O874" s="34"/>
      <c r="P874" s="26"/>
      <c r="Q874" s="35"/>
    </row>
    <row r="875" spans="1:17" ht="15" customHeight="1" x14ac:dyDescent="0.3">
      <c r="A875" s="1" t="s">
        <v>418</v>
      </c>
      <c r="B875" s="6">
        <v>44834</v>
      </c>
      <c r="C875" s="62">
        <f t="shared" si="29"/>
        <v>2022</v>
      </c>
      <c r="D875" s="1" t="s">
        <v>286</v>
      </c>
      <c r="E875" s="43" t="s">
        <v>4012</v>
      </c>
      <c r="F875" s="2" t="s">
        <v>412</v>
      </c>
      <c r="G875" s="1">
        <v>42</v>
      </c>
      <c r="H875" s="1">
        <v>40</v>
      </c>
      <c r="I875" s="1" t="s">
        <v>423</v>
      </c>
      <c r="J875" s="1">
        <v>36.200000000000003</v>
      </c>
      <c r="K875" s="1">
        <v>7.6</v>
      </c>
      <c r="L875" s="1"/>
      <c r="M875" s="1">
        <v>43.800000000000004</v>
      </c>
      <c r="N875" s="34"/>
      <c r="O875" s="34"/>
      <c r="P875" s="26"/>
      <c r="Q875" s="35"/>
    </row>
    <row r="876" spans="1:17" ht="15" customHeight="1" x14ac:dyDescent="0.3">
      <c r="A876" s="1" t="s">
        <v>418</v>
      </c>
      <c r="B876" s="6">
        <v>44834</v>
      </c>
      <c r="C876" s="62">
        <f t="shared" si="29"/>
        <v>2022</v>
      </c>
      <c r="D876" s="1" t="s">
        <v>286</v>
      </c>
      <c r="E876" s="43" t="s">
        <v>4013</v>
      </c>
      <c r="F876" s="2" t="s">
        <v>412</v>
      </c>
      <c r="G876" s="1">
        <v>43</v>
      </c>
      <c r="H876" s="1">
        <v>41</v>
      </c>
      <c r="I876" s="1" t="s">
        <v>423</v>
      </c>
      <c r="J876" s="1">
        <v>35.5</v>
      </c>
      <c r="K876" s="1">
        <v>7.6</v>
      </c>
      <c r="L876" s="1"/>
      <c r="M876" s="1">
        <v>43.1</v>
      </c>
      <c r="N876" s="34"/>
      <c r="O876" s="34"/>
      <c r="P876" s="26"/>
      <c r="Q876" s="35"/>
    </row>
    <row r="877" spans="1:17" ht="15" customHeight="1" x14ac:dyDescent="0.3">
      <c r="A877" s="1" t="s">
        <v>418</v>
      </c>
      <c r="B877" s="6">
        <v>44834</v>
      </c>
      <c r="C877" s="62">
        <f t="shared" si="29"/>
        <v>2022</v>
      </c>
      <c r="D877" s="1" t="s">
        <v>286</v>
      </c>
      <c r="E877" s="43" t="s">
        <v>4014</v>
      </c>
      <c r="F877" s="2" t="s">
        <v>412</v>
      </c>
      <c r="G877" s="1">
        <v>44</v>
      </c>
      <c r="H877" s="1">
        <v>42</v>
      </c>
      <c r="I877" s="1" t="s">
        <v>423</v>
      </c>
      <c r="J877" s="1">
        <v>53.1</v>
      </c>
      <c r="K877" s="1">
        <v>7.6</v>
      </c>
      <c r="L877" s="1"/>
      <c r="M877" s="1">
        <v>60.7</v>
      </c>
      <c r="N877" s="34"/>
      <c r="O877" s="34"/>
      <c r="P877" s="26"/>
      <c r="Q877" s="35"/>
    </row>
    <row r="878" spans="1:17" ht="15" customHeight="1" x14ac:dyDescent="0.3">
      <c r="A878" s="1" t="s">
        <v>418</v>
      </c>
      <c r="B878" s="6">
        <v>44834</v>
      </c>
      <c r="C878" s="62">
        <f t="shared" si="29"/>
        <v>2022</v>
      </c>
      <c r="D878" s="1" t="s">
        <v>286</v>
      </c>
      <c r="E878" s="43" t="s">
        <v>4015</v>
      </c>
      <c r="F878" s="2" t="s">
        <v>412</v>
      </c>
      <c r="G878" s="1">
        <v>46</v>
      </c>
      <c r="H878" s="1">
        <v>44</v>
      </c>
      <c r="I878" s="1" t="s">
        <v>423</v>
      </c>
      <c r="J878" s="1">
        <v>36.1</v>
      </c>
      <c r="K878" s="1">
        <v>7.6</v>
      </c>
      <c r="L878" s="1"/>
      <c r="M878" s="1">
        <v>43.7</v>
      </c>
      <c r="N878" s="34"/>
      <c r="O878" s="34"/>
      <c r="P878" s="26"/>
      <c r="Q878" s="35"/>
    </row>
    <row r="879" spans="1:17" ht="15" customHeight="1" x14ac:dyDescent="0.3">
      <c r="A879" s="1" t="s">
        <v>418</v>
      </c>
      <c r="B879" s="6">
        <v>44834</v>
      </c>
      <c r="C879" s="62">
        <f t="shared" si="29"/>
        <v>2022</v>
      </c>
      <c r="D879" s="1" t="s">
        <v>286</v>
      </c>
      <c r="E879" s="43" t="s">
        <v>4016</v>
      </c>
      <c r="F879" s="2" t="s">
        <v>412</v>
      </c>
      <c r="G879" s="1">
        <v>48</v>
      </c>
      <c r="H879" s="1">
        <v>46</v>
      </c>
      <c r="I879" s="1" t="s">
        <v>423</v>
      </c>
      <c r="J879" s="1">
        <v>52.9</v>
      </c>
      <c r="K879" s="1">
        <v>7.6</v>
      </c>
      <c r="L879" s="1"/>
      <c r="M879" s="1">
        <v>60.5</v>
      </c>
      <c r="N879" s="34"/>
      <c r="O879" s="34"/>
      <c r="P879" s="26"/>
      <c r="Q879" s="35"/>
    </row>
    <row r="880" spans="1:17" ht="15" customHeight="1" x14ac:dyDescent="0.3">
      <c r="A880" s="1" t="s">
        <v>418</v>
      </c>
      <c r="B880" s="6">
        <v>44834</v>
      </c>
      <c r="C880" s="62">
        <f t="shared" si="29"/>
        <v>2022</v>
      </c>
      <c r="D880" s="1" t="s">
        <v>286</v>
      </c>
      <c r="E880" s="43" t="s">
        <v>4017</v>
      </c>
      <c r="F880" s="2" t="s">
        <v>412</v>
      </c>
      <c r="G880" s="1">
        <v>49</v>
      </c>
      <c r="H880" s="1">
        <v>47</v>
      </c>
      <c r="I880" s="1" t="s">
        <v>423</v>
      </c>
      <c r="J880" s="1">
        <v>54.8</v>
      </c>
      <c r="K880" s="1">
        <v>7.6</v>
      </c>
      <c r="L880" s="1"/>
      <c r="M880" s="1">
        <v>62.4</v>
      </c>
      <c r="N880" s="34"/>
      <c r="O880" s="34"/>
      <c r="P880" s="26"/>
      <c r="Q880" s="35"/>
    </row>
    <row r="881" spans="1:17" ht="15" customHeight="1" x14ac:dyDescent="0.3">
      <c r="A881" s="1" t="s">
        <v>418</v>
      </c>
      <c r="B881" s="6">
        <v>44834</v>
      </c>
      <c r="C881" s="62">
        <f t="shared" si="29"/>
        <v>2022</v>
      </c>
      <c r="D881" s="1" t="s">
        <v>286</v>
      </c>
      <c r="E881" s="43" t="s">
        <v>4018</v>
      </c>
      <c r="F881" s="2" t="s">
        <v>412</v>
      </c>
      <c r="G881" s="1">
        <v>50</v>
      </c>
      <c r="H881" s="1">
        <v>48</v>
      </c>
      <c r="I881" s="1" t="s">
        <v>423</v>
      </c>
      <c r="J881" s="1">
        <v>36.1</v>
      </c>
      <c r="K881" s="1">
        <v>7.6</v>
      </c>
      <c r="L881" s="1"/>
      <c r="M881" s="1">
        <v>43.7</v>
      </c>
      <c r="N881" s="34"/>
      <c r="O881" s="34"/>
      <c r="P881" s="26"/>
      <c r="Q881" s="35"/>
    </row>
    <row r="882" spans="1:17" ht="15" customHeight="1" x14ac:dyDescent="0.3">
      <c r="A882" s="1" t="s">
        <v>418</v>
      </c>
      <c r="B882" s="6">
        <v>44834</v>
      </c>
      <c r="C882" s="62">
        <f t="shared" si="29"/>
        <v>2022</v>
      </c>
      <c r="D882" s="1" t="s">
        <v>286</v>
      </c>
      <c r="E882" s="43" t="s">
        <v>4019</v>
      </c>
      <c r="F882" s="2" t="s">
        <v>412</v>
      </c>
      <c r="G882" s="1">
        <v>51</v>
      </c>
      <c r="H882" s="1">
        <v>49</v>
      </c>
      <c r="I882" s="1" t="s">
        <v>423</v>
      </c>
      <c r="J882" s="1">
        <v>35.5</v>
      </c>
      <c r="K882" s="1">
        <v>7.6</v>
      </c>
      <c r="L882" s="1"/>
      <c r="M882" s="1">
        <v>43.1</v>
      </c>
      <c r="N882" s="34"/>
      <c r="O882" s="34"/>
      <c r="P882" s="26"/>
      <c r="Q882" s="35"/>
    </row>
    <row r="883" spans="1:17" ht="15" customHeight="1" x14ac:dyDescent="0.3">
      <c r="A883" s="1" t="s">
        <v>418</v>
      </c>
      <c r="B883" s="6">
        <v>44834</v>
      </c>
      <c r="C883" s="62">
        <f t="shared" si="29"/>
        <v>2022</v>
      </c>
      <c r="D883" s="1" t="s">
        <v>286</v>
      </c>
      <c r="E883" s="43" t="s">
        <v>4020</v>
      </c>
      <c r="F883" s="2" t="s">
        <v>412</v>
      </c>
      <c r="G883" s="1">
        <v>52</v>
      </c>
      <c r="H883" s="1">
        <v>50</v>
      </c>
      <c r="I883" s="1" t="s">
        <v>423</v>
      </c>
      <c r="J883" s="1">
        <v>52.9</v>
      </c>
      <c r="K883" s="1">
        <v>7.6</v>
      </c>
      <c r="L883" s="1"/>
      <c r="M883" s="1">
        <v>60.5</v>
      </c>
      <c r="N883" s="34"/>
      <c r="O883" s="34"/>
      <c r="P883" s="26"/>
      <c r="Q883" s="35"/>
    </row>
    <row r="884" spans="1:17" ht="15" customHeight="1" x14ac:dyDescent="0.3">
      <c r="A884" s="1" t="s">
        <v>418</v>
      </c>
      <c r="B884" s="6">
        <v>44834</v>
      </c>
      <c r="C884" s="62">
        <f t="shared" si="29"/>
        <v>2022</v>
      </c>
      <c r="D884" s="1" t="s">
        <v>286</v>
      </c>
      <c r="E884" s="43" t="s">
        <v>4021</v>
      </c>
      <c r="F884" s="2" t="s">
        <v>412</v>
      </c>
      <c r="G884" s="1">
        <v>53</v>
      </c>
      <c r="H884" s="1">
        <v>51</v>
      </c>
      <c r="I884" s="1" t="s">
        <v>423</v>
      </c>
      <c r="J884" s="1">
        <v>54.8</v>
      </c>
      <c r="K884" s="1">
        <v>7.6</v>
      </c>
      <c r="L884" s="1"/>
      <c r="M884" s="1">
        <v>62.4</v>
      </c>
      <c r="N884" s="34"/>
      <c r="O884" s="34"/>
      <c r="P884" s="26"/>
      <c r="Q884" s="35"/>
    </row>
    <row r="885" spans="1:17" ht="15" customHeight="1" x14ac:dyDescent="0.3">
      <c r="A885" s="1" t="s">
        <v>418</v>
      </c>
      <c r="B885" s="6">
        <v>44834</v>
      </c>
      <c r="C885" s="62">
        <f t="shared" si="29"/>
        <v>2022</v>
      </c>
      <c r="D885" s="1" t="s">
        <v>286</v>
      </c>
      <c r="E885" s="43" t="s">
        <v>4022</v>
      </c>
      <c r="F885" s="2" t="s">
        <v>412</v>
      </c>
      <c r="G885" s="1">
        <v>54</v>
      </c>
      <c r="H885" s="1">
        <v>52</v>
      </c>
      <c r="I885" s="1" t="s">
        <v>423</v>
      </c>
      <c r="J885" s="1">
        <v>36.1</v>
      </c>
      <c r="K885" s="1">
        <v>7.6</v>
      </c>
      <c r="L885" s="1"/>
      <c r="M885" s="1">
        <v>43.7</v>
      </c>
      <c r="N885" s="34"/>
      <c r="O885" s="34"/>
      <c r="P885" s="26"/>
      <c r="Q885" s="35"/>
    </row>
    <row r="886" spans="1:17" ht="15" customHeight="1" x14ac:dyDescent="0.3">
      <c r="A886" s="1" t="s">
        <v>418</v>
      </c>
      <c r="B886" s="6">
        <v>44834</v>
      </c>
      <c r="C886" s="62">
        <f t="shared" si="29"/>
        <v>2022</v>
      </c>
      <c r="D886" s="1" t="s">
        <v>286</v>
      </c>
      <c r="E886" s="43" t="s">
        <v>4023</v>
      </c>
      <c r="F886" s="2" t="s">
        <v>412</v>
      </c>
      <c r="G886" s="1">
        <v>55</v>
      </c>
      <c r="H886" s="1">
        <v>53</v>
      </c>
      <c r="I886" s="1" t="s">
        <v>423</v>
      </c>
      <c r="J886" s="1">
        <v>35.5</v>
      </c>
      <c r="K886" s="1">
        <v>7.6</v>
      </c>
      <c r="L886" s="1"/>
      <c r="M886" s="1">
        <v>43.1</v>
      </c>
      <c r="N886" s="34"/>
      <c r="O886" s="34"/>
      <c r="P886" s="26"/>
      <c r="Q886" s="35"/>
    </row>
    <row r="887" spans="1:17" ht="15" customHeight="1" x14ac:dyDescent="0.3">
      <c r="A887" s="1" t="s">
        <v>418</v>
      </c>
      <c r="B887" s="6">
        <v>44834</v>
      </c>
      <c r="C887" s="62">
        <f t="shared" si="29"/>
        <v>2022</v>
      </c>
      <c r="D887" s="1" t="s">
        <v>286</v>
      </c>
      <c r="E887" s="43" t="s">
        <v>4024</v>
      </c>
      <c r="F887" s="2" t="s">
        <v>412</v>
      </c>
      <c r="G887" s="1">
        <v>56</v>
      </c>
      <c r="H887" s="1">
        <v>54</v>
      </c>
      <c r="I887" s="1" t="s">
        <v>423</v>
      </c>
      <c r="J887" s="1">
        <v>52.9</v>
      </c>
      <c r="K887" s="1">
        <v>7.6</v>
      </c>
      <c r="L887" s="1"/>
      <c r="M887" s="1">
        <v>60.5</v>
      </c>
      <c r="N887" s="34"/>
      <c r="O887" s="34"/>
      <c r="P887" s="26"/>
      <c r="Q887" s="35"/>
    </row>
    <row r="888" spans="1:17" ht="15" customHeight="1" x14ac:dyDescent="0.3">
      <c r="A888" s="1" t="s">
        <v>418</v>
      </c>
      <c r="B888" s="6">
        <v>44834</v>
      </c>
      <c r="C888" s="62">
        <f t="shared" si="29"/>
        <v>2022</v>
      </c>
      <c r="D888" s="1" t="s">
        <v>286</v>
      </c>
      <c r="E888" s="43" t="s">
        <v>4025</v>
      </c>
      <c r="F888" s="2" t="s">
        <v>412</v>
      </c>
      <c r="G888" s="1">
        <v>58</v>
      </c>
      <c r="H888" s="1">
        <v>56</v>
      </c>
      <c r="I888" s="1" t="s">
        <v>423</v>
      </c>
      <c r="J888" s="1">
        <v>36.1</v>
      </c>
      <c r="K888" s="1">
        <v>7.6</v>
      </c>
      <c r="L888" s="1"/>
      <c r="M888" s="1">
        <v>43.7</v>
      </c>
      <c r="N888" s="34"/>
      <c r="O888" s="34"/>
      <c r="P888" s="26"/>
      <c r="Q888" s="35"/>
    </row>
    <row r="889" spans="1:17" ht="15" customHeight="1" x14ac:dyDescent="0.3">
      <c r="A889" s="1" t="s">
        <v>418</v>
      </c>
      <c r="B889" s="6">
        <v>44926</v>
      </c>
      <c r="C889" s="62">
        <f t="shared" si="29"/>
        <v>2022</v>
      </c>
      <c r="D889" s="1" t="s">
        <v>231</v>
      </c>
      <c r="E889" s="43" t="s">
        <v>232</v>
      </c>
      <c r="F889" s="2" t="s">
        <v>412</v>
      </c>
      <c r="G889" s="1">
        <v>32</v>
      </c>
      <c r="H889" s="1">
        <v>30</v>
      </c>
      <c r="I889" s="1" t="s">
        <v>423</v>
      </c>
      <c r="J889" s="1">
        <v>36.299999999999997</v>
      </c>
      <c r="K889" s="1">
        <v>3.6</v>
      </c>
      <c r="L889" s="1"/>
      <c r="M889" s="1">
        <v>39.9</v>
      </c>
      <c r="N889" s="34">
        <v>0</v>
      </c>
      <c r="O889" s="34"/>
      <c r="P889" s="26"/>
      <c r="Q889" s="35"/>
    </row>
    <row r="890" spans="1:17" ht="15" customHeight="1" x14ac:dyDescent="0.3">
      <c r="A890" s="1" t="s">
        <v>418</v>
      </c>
      <c r="B890" s="6">
        <v>44926</v>
      </c>
      <c r="C890" s="62">
        <f t="shared" si="29"/>
        <v>2022</v>
      </c>
      <c r="D890" s="1" t="s">
        <v>231</v>
      </c>
      <c r="E890" s="43" t="s">
        <v>233</v>
      </c>
      <c r="F890" s="2" t="s">
        <v>413</v>
      </c>
      <c r="G890" s="1" t="s">
        <v>234</v>
      </c>
      <c r="H890" s="1" t="s">
        <v>234</v>
      </c>
      <c r="I890" s="1" t="s">
        <v>423</v>
      </c>
      <c r="J890" s="1" t="s">
        <v>235</v>
      </c>
      <c r="K890" s="1"/>
      <c r="L890" s="1"/>
      <c r="M890" s="1" t="s">
        <v>235</v>
      </c>
      <c r="N890" s="34"/>
      <c r="O890" s="34"/>
      <c r="P890" s="26"/>
      <c r="Q890" s="35"/>
    </row>
    <row r="891" spans="1:17" ht="15" customHeight="1" x14ac:dyDescent="0.3">
      <c r="A891" s="1" t="s">
        <v>418</v>
      </c>
      <c r="B891" s="6">
        <v>44926</v>
      </c>
      <c r="C891" s="62">
        <f t="shared" si="29"/>
        <v>2022</v>
      </c>
      <c r="D891" s="1" t="s">
        <v>231</v>
      </c>
      <c r="E891" s="43" t="s">
        <v>236</v>
      </c>
      <c r="F891" s="2" t="s">
        <v>413</v>
      </c>
      <c r="G891" s="1" t="s">
        <v>237</v>
      </c>
      <c r="H891" s="1" t="s">
        <v>237</v>
      </c>
      <c r="I891" s="1" t="s">
        <v>423</v>
      </c>
      <c r="J891" s="1">
        <v>13.49</v>
      </c>
      <c r="K891" s="1"/>
      <c r="L891" s="1"/>
      <c r="M891" s="1">
        <v>13.49</v>
      </c>
      <c r="N891" s="34"/>
      <c r="O891" s="34"/>
      <c r="P891" s="26"/>
      <c r="Q891" s="35"/>
    </row>
    <row r="892" spans="1:17" ht="15" customHeight="1" x14ac:dyDescent="0.3">
      <c r="A892" s="1" t="s">
        <v>418</v>
      </c>
      <c r="B892" s="6">
        <v>44926</v>
      </c>
      <c r="C892" s="62">
        <f t="shared" si="29"/>
        <v>2022</v>
      </c>
      <c r="D892" s="1" t="s">
        <v>231</v>
      </c>
      <c r="E892" s="43" t="s">
        <v>238</v>
      </c>
      <c r="F892" s="2" t="s">
        <v>413</v>
      </c>
      <c r="G892" s="1" t="s">
        <v>239</v>
      </c>
      <c r="H892" s="1" t="s">
        <v>239</v>
      </c>
      <c r="I892" s="1" t="s">
        <v>423</v>
      </c>
      <c r="J892" s="1">
        <v>13.51</v>
      </c>
      <c r="K892" s="1"/>
      <c r="L892" s="1"/>
      <c r="M892" s="1">
        <v>13.51</v>
      </c>
      <c r="N892" s="34"/>
      <c r="O892" s="34"/>
      <c r="P892" s="26"/>
      <c r="Q892" s="35"/>
    </row>
    <row r="893" spans="1:17" ht="15" customHeight="1" x14ac:dyDescent="0.3">
      <c r="A893" s="1" t="s">
        <v>418</v>
      </c>
      <c r="B893" s="6">
        <v>44926</v>
      </c>
      <c r="C893" s="62">
        <f t="shared" si="29"/>
        <v>2022</v>
      </c>
      <c r="D893" s="1" t="s">
        <v>231</v>
      </c>
      <c r="E893" s="43" t="s">
        <v>240</v>
      </c>
      <c r="F893" s="2" t="s">
        <v>413</v>
      </c>
      <c r="G893" s="1" t="s">
        <v>241</v>
      </c>
      <c r="H893" s="1" t="s">
        <v>241</v>
      </c>
      <c r="I893" s="1" t="s">
        <v>423</v>
      </c>
      <c r="J893" s="1" t="s">
        <v>242</v>
      </c>
      <c r="K893" s="1"/>
      <c r="L893" s="1"/>
      <c r="M893" s="1" t="s">
        <v>242</v>
      </c>
      <c r="N893" s="34"/>
      <c r="O893" s="34"/>
      <c r="P893" s="26"/>
      <c r="Q893" s="35"/>
    </row>
    <row r="894" spans="1:17" ht="15" customHeight="1" x14ac:dyDescent="0.3">
      <c r="A894" s="1" t="s">
        <v>418</v>
      </c>
      <c r="B894" s="6">
        <v>44926</v>
      </c>
      <c r="C894" s="62">
        <f t="shared" si="29"/>
        <v>2022</v>
      </c>
      <c r="D894" s="1" t="s">
        <v>231</v>
      </c>
      <c r="E894" s="43" t="s">
        <v>243</v>
      </c>
      <c r="F894" s="2" t="s">
        <v>413</v>
      </c>
      <c r="G894" s="1" t="s">
        <v>244</v>
      </c>
      <c r="H894" s="1" t="s">
        <v>244</v>
      </c>
      <c r="I894" s="1" t="s">
        <v>423</v>
      </c>
      <c r="J894" s="1" t="s">
        <v>245</v>
      </c>
      <c r="K894" s="1"/>
      <c r="L894" s="1"/>
      <c r="M894" s="1" t="s">
        <v>245</v>
      </c>
      <c r="N894" s="34"/>
      <c r="O894" s="34"/>
      <c r="P894" s="26"/>
      <c r="Q894" s="35"/>
    </row>
    <row r="895" spans="1:17" ht="15" customHeight="1" x14ac:dyDescent="0.3">
      <c r="A895" s="1" t="s">
        <v>418</v>
      </c>
      <c r="B895" s="6">
        <v>44926</v>
      </c>
      <c r="C895" s="62">
        <f t="shared" si="29"/>
        <v>2022</v>
      </c>
      <c r="D895" s="1" t="s">
        <v>231</v>
      </c>
      <c r="E895" s="43" t="s">
        <v>246</v>
      </c>
      <c r="F895" s="2" t="s">
        <v>413</v>
      </c>
      <c r="G895" s="1" t="s">
        <v>247</v>
      </c>
      <c r="H895" s="1" t="s">
        <v>247</v>
      </c>
      <c r="I895" s="1" t="s">
        <v>423</v>
      </c>
      <c r="J895" s="1">
        <v>13.56</v>
      </c>
      <c r="K895" s="1"/>
      <c r="L895" s="1"/>
      <c r="M895" s="1">
        <v>13.56</v>
      </c>
      <c r="N895" s="34"/>
      <c r="O895" s="34"/>
      <c r="P895" s="26"/>
      <c r="Q895" s="35"/>
    </row>
    <row r="896" spans="1:17" ht="15" customHeight="1" x14ac:dyDescent="0.3">
      <c r="A896" s="1" t="s">
        <v>418</v>
      </c>
      <c r="B896" s="6">
        <v>44926</v>
      </c>
      <c r="C896" s="62">
        <f t="shared" si="29"/>
        <v>2022</v>
      </c>
      <c r="D896" s="1" t="s">
        <v>231</v>
      </c>
      <c r="E896" s="43" t="s">
        <v>248</v>
      </c>
      <c r="F896" s="2" t="s">
        <v>413</v>
      </c>
      <c r="G896" s="1" t="s">
        <v>249</v>
      </c>
      <c r="H896" s="1" t="s">
        <v>249</v>
      </c>
      <c r="I896" s="1" t="s">
        <v>423</v>
      </c>
      <c r="J896" s="1">
        <v>13.58</v>
      </c>
      <c r="K896" s="1"/>
      <c r="L896" s="1"/>
      <c r="M896" s="1">
        <v>13.58</v>
      </c>
      <c r="N896" s="34"/>
      <c r="O896" s="34"/>
      <c r="P896" s="26"/>
      <c r="Q896" s="35"/>
    </row>
    <row r="897" spans="1:17" ht="15" customHeight="1" x14ac:dyDescent="0.3">
      <c r="A897" s="1" t="s">
        <v>418</v>
      </c>
      <c r="B897" s="6">
        <v>44926</v>
      </c>
      <c r="C897" s="62">
        <f t="shared" si="29"/>
        <v>2022</v>
      </c>
      <c r="D897" s="1" t="s">
        <v>231</v>
      </c>
      <c r="E897" s="43" t="s">
        <v>250</v>
      </c>
      <c r="F897" s="2" t="s">
        <v>413</v>
      </c>
      <c r="G897" s="1" t="s">
        <v>251</v>
      </c>
      <c r="H897" s="1" t="s">
        <v>251</v>
      </c>
      <c r="I897" s="1" t="s">
        <v>423</v>
      </c>
      <c r="J897" s="1">
        <v>13.6</v>
      </c>
      <c r="K897" s="1"/>
      <c r="L897" s="1"/>
      <c r="M897" s="1">
        <v>13.6</v>
      </c>
      <c r="N897" s="34"/>
      <c r="O897" s="34"/>
      <c r="P897" s="26"/>
      <c r="Q897" s="35"/>
    </row>
    <row r="898" spans="1:17" ht="15" customHeight="1" x14ac:dyDescent="0.3">
      <c r="A898" s="1" t="s">
        <v>418</v>
      </c>
      <c r="B898" s="6">
        <v>44926</v>
      </c>
      <c r="C898" s="62">
        <f t="shared" si="29"/>
        <v>2022</v>
      </c>
      <c r="D898" s="1" t="s">
        <v>231</v>
      </c>
      <c r="E898" s="43" t="s">
        <v>252</v>
      </c>
      <c r="F898" s="2" t="s">
        <v>413</v>
      </c>
      <c r="G898" s="1" t="s">
        <v>253</v>
      </c>
      <c r="H898" s="1" t="s">
        <v>253</v>
      </c>
      <c r="I898" s="1" t="s">
        <v>423</v>
      </c>
      <c r="J898" s="1">
        <v>13.62</v>
      </c>
      <c r="K898" s="1"/>
      <c r="L898" s="1"/>
      <c r="M898" s="1">
        <v>13.62</v>
      </c>
      <c r="N898" s="34"/>
      <c r="O898" s="34"/>
      <c r="P898" s="26"/>
      <c r="Q898" s="35"/>
    </row>
    <row r="899" spans="1:17" ht="15" customHeight="1" x14ac:dyDescent="0.3">
      <c r="A899" s="1" t="s">
        <v>418</v>
      </c>
      <c r="B899" s="6">
        <v>44926</v>
      </c>
      <c r="C899" s="62">
        <f t="shared" si="29"/>
        <v>2022</v>
      </c>
      <c r="D899" s="1" t="s">
        <v>231</v>
      </c>
      <c r="E899" s="43" t="s">
        <v>254</v>
      </c>
      <c r="F899" s="2" t="s">
        <v>413</v>
      </c>
      <c r="G899" s="1" t="s">
        <v>255</v>
      </c>
      <c r="H899" s="1" t="s">
        <v>255</v>
      </c>
      <c r="I899" s="1" t="s">
        <v>423</v>
      </c>
      <c r="J899" s="1">
        <v>13.63</v>
      </c>
      <c r="K899" s="1"/>
      <c r="L899" s="1"/>
      <c r="M899" s="1">
        <v>13.63</v>
      </c>
      <c r="N899" s="34"/>
      <c r="O899" s="34"/>
      <c r="P899" s="26"/>
      <c r="Q899" s="35"/>
    </row>
    <row r="900" spans="1:17" ht="15" customHeight="1" x14ac:dyDescent="0.3">
      <c r="A900" s="1" t="s">
        <v>418</v>
      </c>
      <c r="B900" s="6">
        <v>44926</v>
      </c>
      <c r="C900" s="62">
        <f t="shared" si="29"/>
        <v>2022</v>
      </c>
      <c r="D900" s="1" t="s">
        <v>231</v>
      </c>
      <c r="E900" s="43" t="s">
        <v>256</v>
      </c>
      <c r="F900" s="2" t="s">
        <v>413</v>
      </c>
      <c r="G900" s="1" t="s">
        <v>257</v>
      </c>
      <c r="H900" s="1" t="s">
        <v>257</v>
      </c>
      <c r="I900" s="1" t="s">
        <v>423</v>
      </c>
      <c r="J900" s="1">
        <v>13.65</v>
      </c>
      <c r="K900" s="1"/>
      <c r="L900" s="1"/>
      <c r="M900" s="1">
        <v>13.65</v>
      </c>
      <c r="N900" s="34"/>
      <c r="O900" s="34"/>
      <c r="P900" s="26"/>
      <c r="Q900" s="35"/>
    </row>
    <row r="901" spans="1:17" ht="15" customHeight="1" x14ac:dyDescent="0.3">
      <c r="A901" s="1" t="s">
        <v>418</v>
      </c>
      <c r="B901" s="6">
        <v>44926</v>
      </c>
      <c r="C901" s="62">
        <f t="shared" si="29"/>
        <v>2022</v>
      </c>
      <c r="D901" s="1" t="s">
        <v>231</v>
      </c>
      <c r="E901" s="43" t="s">
        <v>258</v>
      </c>
      <c r="F901" s="2" t="s">
        <v>413</v>
      </c>
      <c r="G901" s="1" t="s">
        <v>259</v>
      </c>
      <c r="H901" s="1" t="s">
        <v>259</v>
      </c>
      <c r="I901" s="1" t="s">
        <v>423</v>
      </c>
      <c r="J901" s="1">
        <v>13.67</v>
      </c>
      <c r="K901" s="1"/>
      <c r="L901" s="1"/>
      <c r="M901" s="1">
        <v>13.67</v>
      </c>
      <c r="N901" s="34"/>
      <c r="O901" s="34"/>
      <c r="P901" s="26"/>
      <c r="Q901" s="35"/>
    </row>
    <row r="902" spans="1:17" ht="15" customHeight="1" x14ac:dyDescent="0.3">
      <c r="A902" s="1" t="s">
        <v>418</v>
      </c>
      <c r="B902" s="6">
        <v>44926</v>
      </c>
      <c r="C902" s="62">
        <f t="shared" si="29"/>
        <v>2022</v>
      </c>
      <c r="D902" s="1" t="s">
        <v>231</v>
      </c>
      <c r="E902" s="43" t="s">
        <v>260</v>
      </c>
      <c r="F902" s="2" t="s">
        <v>413</v>
      </c>
      <c r="G902" s="1" t="s">
        <v>261</v>
      </c>
      <c r="H902" s="1" t="s">
        <v>261</v>
      </c>
      <c r="I902" s="1" t="s">
        <v>423</v>
      </c>
      <c r="J902" s="1">
        <v>13.69</v>
      </c>
      <c r="K902" s="1"/>
      <c r="L902" s="1"/>
      <c r="M902" s="1">
        <v>13.69</v>
      </c>
      <c r="N902" s="34"/>
      <c r="O902" s="34"/>
      <c r="P902" s="26"/>
      <c r="Q902" s="35"/>
    </row>
    <row r="903" spans="1:17" ht="15" customHeight="1" x14ac:dyDescent="0.3">
      <c r="A903" s="1" t="s">
        <v>418</v>
      </c>
      <c r="B903" s="6">
        <v>44926</v>
      </c>
      <c r="C903" s="62">
        <f t="shared" si="29"/>
        <v>2022</v>
      </c>
      <c r="D903" s="1" t="s">
        <v>231</v>
      </c>
      <c r="E903" s="43" t="s">
        <v>262</v>
      </c>
      <c r="F903" s="2" t="s">
        <v>413</v>
      </c>
      <c r="G903" s="1" t="s">
        <v>263</v>
      </c>
      <c r="H903" s="1" t="s">
        <v>263</v>
      </c>
      <c r="I903" s="1" t="s">
        <v>423</v>
      </c>
      <c r="J903" s="1">
        <v>13.71</v>
      </c>
      <c r="K903" s="1"/>
      <c r="L903" s="1"/>
      <c r="M903" s="1">
        <v>13.71</v>
      </c>
      <c r="N903" s="34"/>
      <c r="O903" s="34"/>
      <c r="P903" s="26"/>
      <c r="Q903" s="35"/>
    </row>
    <row r="904" spans="1:17" ht="15" customHeight="1" x14ac:dyDescent="0.3">
      <c r="A904" s="1" t="s">
        <v>418</v>
      </c>
      <c r="B904" s="6">
        <v>44926</v>
      </c>
      <c r="C904" s="62">
        <f t="shared" si="29"/>
        <v>2022</v>
      </c>
      <c r="D904" s="1" t="s">
        <v>231</v>
      </c>
      <c r="E904" s="43" t="s">
        <v>264</v>
      </c>
      <c r="F904" s="2" t="s">
        <v>413</v>
      </c>
      <c r="G904" s="1" t="s">
        <v>265</v>
      </c>
      <c r="H904" s="1" t="s">
        <v>265</v>
      </c>
      <c r="I904" s="1" t="s">
        <v>423</v>
      </c>
      <c r="J904" s="1">
        <v>13.75</v>
      </c>
      <c r="K904" s="1"/>
      <c r="L904" s="1"/>
      <c r="M904" s="1">
        <v>13.75</v>
      </c>
      <c r="N904" s="34"/>
      <c r="O904" s="34"/>
      <c r="P904" s="26"/>
      <c r="Q904" s="35"/>
    </row>
    <row r="905" spans="1:17" ht="15" customHeight="1" x14ac:dyDescent="0.3">
      <c r="A905" s="1" t="s">
        <v>418</v>
      </c>
      <c r="B905" s="6">
        <v>44926</v>
      </c>
      <c r="C905" s="62">
        <f t="shared" si="29"/>
        <v>2022</v>
      </c>
      <c r="D905" s="1" t="s">
        <v>231</v>
      </c>
      <c r="E905" s="43" t="s">
        <v>266</v>
      </c>
      <c r="F905" s="2" t="s">
        <v>413</v>
      </c>
      <c r="G905" s="1" t="s">
        <v>267</v>
      </c>
      <c r="H905" s="1" t="s">
        <v>267</v>
      </c>
      <c r="I905" s="1" t="s">
        <v>423</v>
      </c>
      <c r="J905" s="1">
        <v>13.75</v>
      </c>
      <c r="K905" s="1"/>
      <c r="L905" s="1"/>
      <c r="M905" s="1">
        <v>13.75</v>
      </c>
      <c r="N905" s="34"/>
      <c r="O905" s="34"/>
      <c r="P905" s="26"/>
      <c r="Q905" s="35"/>
    </row>
    <row r="906" spans="1:17" ht="15" customHeight="1" x14ac:dyDescent="0.3">
      <c r="A906" s="1" t="s">
        <v>418</v>
      </c>
      <c r="B906" s="6">
        <v>44926</v>
      </c>
      <c r="C906" s="62">
        <f t="shared" si="29"/>
        <v>2022</v>
      </c>
      <c r="D906" s="1" t="s">
        <v>231</v>
      </c>
      <c r="E906" s="43" t="s">
        <v>268</v>
      </c>
      <c r="F906" s="2" t="s">
        <v>413</v>
      </c>
      <c r="G906" s="1" t="s">
        <v>269</v>
      </c>
      <c r="H906" s="1" t="s">
        <v>269</v>
      </c>
      <c r="I906" s="1" t="s">
        <v>423</v>
      </c>
      <c r="J906" s="1" t="s">
        <v>270</v>
      </c>
      <c r="K906" s="1"/>
      <c r="L906" s="1"/>
      <c r="M906" s="1" t="s">
        <v>270</v>
      </c>
      <c r="N906" s="34"/>
      <c r="O906" s="34"/>
      <c r="P906" s="26"/>
      <c r="Q906" s="35"/>
    </row>
    <row r="907" spans="1:17" ht="15" customHeight="1" x14ac:dyDescent="0.3">
      <c r="A907" s="1" t="s">
        <v>418</v>
      </c>
      <c r="B907" s="6">
        <v>44926</v>
      </c>
      <c r="C907" s="62">
        <f t="shared" si="29"/>
        <v>2022</v>
      </c>
      <c r="D907" s="1" t="s">
        <v>231</v>
      </c>
      <c r="E907" s="43" t="s">
        <v>271</v>
      </c>
      <c r="F907" s="2" t="s">
        <v>413</v>
      </c>
      <c r="G907" s="1" t="s">
        <v>272</v>
      </c>
      <c r="H907" s="1" t="s">
        <v>272</v>
      </c>
      <c r="I907" s="1" t="s">
        <v>423</v>
      </c>
      <c r="J907" s="1">
        <v>13.75</v>
      </c>
      <c r="K907" s="1"/>
      <c r="L907" s="1"/>
      <c r="M907" s="1">
        <v>13.75</v>
      </c>
      <c r="N907" s="34"/>
      <c r="O907" s="34"/>
      <c r="P907" s="26"/>
      <c r="Q907" s="35"/>
    </row>
    <row r="908" spans="1:17" ht="15" customHeight="1" x14ac:dyDescent="0.3">
      <c r="A908" s="1" t="s">
        <v>418</v>
      </c>
      <c r="B908" s="6">
        <v>44926</v>
      </c>
      <c r="C908" s="62">
        <f t="shared" si="29"/>
        <v>2022</v>
      </c>
      <c r="D908" s="1" t="s">
        <v>231</v>
      </c>
      <c r="E908" s="43" t="s">
        <v>273</v>
      </c>
      <c r="F908" s="2" t="s">
        <v>413</v>
      </c>
      <c r="G908" s="1" t="s">
        <v>274</v>
      </c>
      <c r="H908" s="1" t="s">
        <v>274</v>
      </c>
      <c r="I908" s="1" t="s">
        <v>423</v>
      </c>
      <c r="J908" s="1">
        <v>13.75</v>
      </c>
      <c r="K908" s="1"/>
      <c r="L908" s="1"/>
      <c r="M908" s="1">
        <v>13.75</v>
      </c>
      <c r="N908" s="34"/>
      <c r="O908" s="34"/>
      <c r="P908" s="26"/>
      <c r="Q908" s="35"/>
    </row>
    <row r="909" spans="1:17" ht="15" customHeight="1" x14ac:dyDescent="0.3">
      <c r="A909" s="1" t="s">
        <v>418</v>
      </c>
      <c r="B909" s="6">
        <v>44926</v>
      </c>
      <c r="C909" s="62">
        <f t="shared" si="29"/>
        <v>2022</v>
      </c>
      <c r="D909" s="1" t="s">
        <v>231</v>
      </c>
      <c r="E909" s="43" t="s">
        <v>275</v>
      </c>
      <c r="F909" s="2" t="s">
        <v>413</v>
      </c>
      <c r="G909" s="1" t="s">
        <v>276</v>
      </c>
      <c r="H909" s="1" t="s">
        <v>276</v>
      </c>
      <c r="I909" s="1" t="s">
        <v>423</v>
      </c>
      <c r="J909" s="1">
        <v>13.75</v>
      </c>
      <c r="K909" s="1"/>
      <c r="L909" s="1"/>
      <c r="M909" s="1">
        <v>13.75</v>
      </c>
      <c r="N909" s="34"/>
      <c r="O909" s="34"/>
      <c r="P909" s="26"/>
      <c r="Q909" s="35"/>
    </row>
    <row r="910" spans="1:17" ht="15" customHeight="1" x14ac:dyDescent="0.3">
      <c r="A910" s="1" t="s">
        <v>418</v>
      </c>
      <c r="B910" s="6">
        <v>44926</v>
      </c>
      <c r="C910" s="62">
        <f t="shared" si="29"/>
        <v>2022</v>
      </c>
      <c r="D910" s="1" t="s">
        <v>231</v>
      </c>
      <c r="E910" s="43" t="s">
        <v>277</v>
      </c>
      <c r="F910" s="2" t="s">
        <v>413</v>
      </c>
      <c r="G910" s="1" t="s">
        <v>278</v>
      </c>
      <c r="H910" s="1" t="s">
        <v>278</v>
      </c>
      <c r="I910" s="1" t="s">
        <v>423</v>
      </c>
      <c r="J910" s="1">
        <v>13.75</v>
      </c>
      <c r="K910" s="1"/>
      <c r="L910" s="1"/>
      <c r="M910" s="1">
        <v>13.75</v>
      </c>
      <c r="N910" s="34"/>
      <c r="O910" s="34"/>
      <c r="P910" s="26"/>
      <c r="Q910" s="35"/>
    </row>
    <row r="911" spans="1:17" ht="15" customHeight="1" x14ac:dyDescent="0.3">
      <c r="A911" s="1" t="s">
        <v>418</v>
      </c>
      <c r="B911" s="6">
        <v>44926</v>
      </c>
      <c r="C911" s="62">
        <f t="shared" si="29"/>
        <v>2022</v>
      </c>
      <c r="D911" s="1" t="s">
        <v>231</v>
      </c>
      <c r="E911" s="43" t="s">
        <v>279</v>
      </c>
      <c r="F911" s="2" t="s">
        <v>413</v>
      </c>
      <c r="G911" s="1" t="s">
        <v>280</v>
      </c>
      <c r="H911" s="1" t="s">
        <v>280</v>
      </c>
      <c r="I911" s="1" t="s">
        <v>423</v>
      </c>
      <c r="J911" s="1">
        <v>13.75</v>
      </c>
      <c r="K911" s="1"/>
      <c r="L911" s="1"/>
      <c r="M911" s="1">
        <v>13.75</v>
      </c>
      <c r="N911" s="34"/>
      <c r="O911" s="34"/>
      <c r="P911" s="26"/>
      <c r="Q911" s="35"/>
    </row>
    <row r="912" spans="1:17" ht="15" customHeight="1" x14ac:dyDescent="0.3">
      <c r="A912" s="1" t="s">
        <v>418</v>
      </c>
      <c r="B912" s="6">
        <v>44926</v>
      </c>
      <c r="C912" s="62">
        <f t="shared" si="29"/>
        <v>2022</v>
      </c>
      <c r="D912" s="1" t="s">
        <v>231</v>
      </c>
      <c r="E912" s="43" t="s">
        <v>281</v>
      </c>
      <c r="F912" s="2" t="s">
        <v>413</v>
      </c>
      <c r="G912" s="1" t="s">
        <v>282</v>
      </c>
      <c r="H912" s="1" t="s">
        <v>282</v>
      </c>
      <c r="I912" s="1" t="s">
        <v>423</v>
      </c>
      <c r="J912" s="1">
        <v>13.75</v>
      </c>
      <c r="K912" s="1"/>
      <c r="L912" s="1"/>
      <c r="M912" s="1">
        <v>13.75</v>
      </c>
      <c r="N912" s="34"/>
      <c r="O912" s="34"/>
      <c r="P912" s="26"/>
      <c r="Q912" s="35"/>
    </row>
    <row r="913" spans="1:17" ht="15" customHeight="1" x14ac:dyDescent="0.3">
      <c r="A913" s="1" t="s">
        <v>418</v>
      </c>
      <c r="B913" s="6">
        <v>44926</v>
      </c>
      <c r="C913" s="62">
        <f t="shared" si="29"/>
        <v>2022</v>
      </c>
      <c r="D913" s="1" t="s">
        <v>231</v>
      </c>
      <c r="E913" s="43" t="s">
        <v>283</v>
      </c>
      <c r="F913" s="2" t="s">
        <v>413</v>
      </c>
      <c r="G913" s="1" t="s">
        <v>284</v>
      </c>
      <c r="H913" s="1" t="s">
        <v>284</v>
      </c>
      <c r="I913" s="1" t="s">
        <v>423</v>
      </c>
      <c r="J913" s="1" t="s">
        <v>285</v>
      </c>
      <c r="K913" s="1"/>
      <c r="L913" s="1"/>
      <c r="M913" s="1" t="s">
        <v>285</v>
      </c>
      <c r="N913" s="34"/>
      <c r="O913" s="34"/>
      <c r="P913" s="26"/>
      <c r="Q913" s="35"/>
    </row>
    <row r="914" spans="1:17" ht="15" customHeight="1" x14ac:dyDescent="0.3">
      <c r="A914" s="1" t="s">
        <v>418</v>
      </c>
      <c r="B914" s="6">
        <v>44926</v>
      </c>
      <c r="C914" s="62">
        <f t="shared" si="29"/>
        <v>2022</v>
      </c>
      <c r="D914" s="1" t="s">
        <v>286</v>
      </c>
      <c r="E914" s="43" t="s">
        <v>287</v>
      </c>
      <c r="F914" s="2" t="s">
        <v>412</v>
      </c>
      <c r="G914" s="1">
        <v>2</v>
      </c>
      <c r="H914" s="1">
        <v>2</v>
      </c>
      <c r="I914" s="1" t="s">
        <v>423</v>
      </c>
      <c r="J914" s="1">
        <v>53.2</v>
      </c>
      <c r="K914" s="1">
        <v>3.7</v>
      </c>
      <c r="L914" s="1"/>
      <c r="M914" s="1">
        <v>56.900000000000006</v>
      </c>
      <c r="N914" s="34">
        <v>0</v>
      </c>
      <c r="O914" s="34"/>
      <c r="P914" s="26"/>
      <c r="Q914" s="35"/>
    </row>
    <row r="915" spans="1:17" ht="15" customHeight="1" x14ac:dyDescent="0.3">
      <c r="A915" s="1" t="s">
        <v>418</v>
      </c>
      <c r="B915" s="6">
        <v>44926</v>
      </c>
      <c r="C915" s="62">
        <f t="shared" si="29"/>
        <v>2022</v>
      </c>
      <c r="D915" s="1" t="s">
        <v>286</v>
      </c>
      <c r="E915" s="43" t="s">
        <v>288</v>
      </c>
      <c r="F915" s="2" t="s">
        <v>412</v>
      </c>
      <c r="G915" s="1">
        <v>3</v>
      </c>
      <c r="H915" s="1">
        <v>3</v>
      </c>
      <c r="I915" s="1" t="s">
        <v>423</v>
      </c>
      <c r="J915" s="1">
        <v>36.299999999999997</v>
      </c>
      <c r="K915" s="1">
        <v>3.6</v>
      </c>
      <c r="L915" s="1"/>
      <c r="M915" s="1">
        <v>39.9</v>
      </c>
      <c r="N915" s="34">
        <v>0</v>
      </c>
      <c r="O915" s="34"/>
      <c r="P915" s="26"/>
      <c r="Q915" s="35"/>
    </row>
    <row r="916" spans="1:17" ht="15" customHeight="1" x14ac:dyDescent="0.3">
      <c r="A916" s="1" t="s">
        <v>418</v>
      </c>
      <c r="B916" s="6">
        <v>44926</v>
      </c>
      <c r="C916" s="62">
        <f t="shared" si="29"/>
        <v>2022</v>
      </c>
      <c r="D916" s="1" t="s">
        <v>286</v>
      </c>
      <c r="E916" s="43" t="s">
        <v>289</v>
      </c>
      <c r="F916" s="2" t="s">
        <v>412</v>
      </c>
      <c r="G916" s="1">
        <v>4</v>
      </c>
      <c r="H916" s="1">
        <v>4</v>
      </c>
      <c r="I916" s="1" t="s">
        <v>423</v>
      </c>
      <c r="J916" s="1">
        <v>36.5</v>
      </c>
      <c r="K916" s="1">
        <v>3.6</v>
      </c>
      <c r="L916" s="1"/>
      <c r="M916" s="1">
        <v>40.1</v>
      </c>
      <c r="N916" s="34">
        <v>0</v>
      </c>
      <c r="O916" s="34"/>
      <c r="P916" s="26"/>
      <c r="Q916" s="35"/>
    </row>
    <row r="917" spans="1:17" ht="15" customHeight="1" x14ac:dyDescent="0.3">
      <c r="A917" s="1" t="s">
        <v>418</v>
      </c>
      <c r="B917" s="6">
        <v>44926</v>
      </c>
      <c r="C917" s="62">
        <f t="shared" si="29"/>
        <v>2022</v>
      </c>
      <c r="D917" s="1" t="s">
        <v>286</v>
      </c>
      <c r="E917" s="43" t="s">
        <v>290</v>
      </c>
      <c r="F917" s="2" t="s">
        <v>412</v>
      </c>
      <c r="G917" s="1">
        <v>6</v>
      </c>
      <c r="H917" s="1">
        <v>6</v>
      </c>
      <c r="I917" s="1" t="s">
        <v>423</v>
      </c>
      <c r="J917" s="1">
        <v>72.5</v>
      </c>
      <c r="K917" s="1">
        <v>7.6</v>
      </c>
      <c r="L917" s="1"/>
      <c r="M917" s="1">
        <v>80.099999999999994</v>
      </c>
      <c r="N917" s="34">
        <v>0</v>
      </c>
      <c r="O917" s="34"/>
      <c r="P917" s="26"/>
      <c r="Q917" s="35"/>
    </row>
    <row r="918" spans="1:17" ht="15" customHeight="1" x14ac:dyDescent="0.3">
      <c r="A918" s="1" t="s">
        <v>418</v>
      </c>
      <c r="B918" s="6">
        <v>44926</v>
      </c>
      <c r="C918" s="62">
        <f t="shared" si="29"/>
        <v>2022</v>
      </c>
      <c r="D918" s="1" t="s">
        <v>286</v>
      </c>
      <c r="E918" s="43" t="s">
        <v>291</v>
      </c>
      <c r="F918" s="2" t="s">
        <v>412</v>
      </c>
      <c r="G918" s="1">
        <v>7</v>
      </c>
      <c r="H918" s="1">
        <v>7</v>
      </c>
      <c r="I918" s="1" t="s">
        <v>423</v>
      </c>
      <c r="J918" s="1">
        <v>35.200000000000003</v>
      </c>
      <c r="K918" s="1">
        <v>7.6</v>
      </c>
      <c r="L918" s="1"/>
      <c r="M918" s="1">
        <v>42.800000000000004</v>
      </c>
      <c r="N918" s="34">
        <v>1330.0233644859811</v>
      </c>
      <c r="O918" s="34">
        <v>56925</v>
      </c>
      <c r="P918" s="26"/>
      <c r="Q918" s="35"/>
    </row>
    <row r="919" spans="1:17" ht="15" customHeight="1" x14ac:dyDescent="0.3">
      <c r="A919" s="1" t="s">
        <v>418</v>
      </c>
      <c r="B919" s="6">
        <v>44926</v>
      </c>
      <c r="C919" s="62">
        <f t="shared" si="29"/>
        <v>2022</v>
      </c>
      <c r="D919" s="1" t="s">
        <v>286</v>
      </c>
      <c r="E919" s="43" t="s">
        <v>292</v>
      </c>
      <c r="F919" s="2" t="s">
        <v>412</v>
      </c>
      <c r="G919" s="1">
        <v>15</v>
      </c>
      <c r="H919" s="1">
        <v>15</v>
      </c>
      <c r="I919" s="1" t="s">
        <v>423</v>
      </c>
      <c r="J919" s="1">
        <v>52.9</v>
      </c>
      <c r="K919" s="1">
        <v>7.6</v>
      </c>
      <c r="L919" s="1"/>
      <c r="M919" s="1">
        <v>60.5</v>
      </c>
      <c r="N919" s="34">
        <v>1315.0247933884298</v>
      </c>
      <c r="O919" s="34">
        <v>79559</v>
      </c>
      <c r="P919" s="26"/>
      <c r="Q919" s="35"/>
    </row>
    <row r="920" spans="1:17" ht="15" customHeight="1" x14ac:dyDescent="0.3">
      <c r="A920" s="1" t="s">
        <v>418</v>
      </c>
      <c r="B920" s="6">
        <v>44926</v>
      </c>
      <c r="C920" s="62">
        <f t="shared" si="29"/>
        <v>2022</v>
      </c>
      <c r="D920" s="1" t="s">
        <v>286</v>
      </c>
      <c r="E920" s="43" t="s">
        <v>293</v>
      </c>
      <c r="F920" s="2" t="s">
        <v>412</v>
      </c>
      <c r="G920" s="1">
        <v>29</v>
      </c>
      <c r="H920" s="1">
        <v>27</v>
      </c>
      <c r="I920" s="1" t="s">
        <v>423</v>
      </c>
      <c r="J920" s="1">
        <v>81.099999999999994</v>
      </c>
      <c r="K920" s="1">
        <v>29.7</v>
      </c>
      <c r="L920" s="1"/>
      <c r="M920" s="1">
        <v>110.8</v>
      </c>
      <c r="N920" s="34">
        <v>0</v>
      </c>
      <c r="O920" s="34"/>
      <c r="P920" s="26"/>
      <c r="Q920" s="35"/>
    </row>
    <row r="921" spans="1:17" ht="15" customHeight="1" x14ac:dyDescent="0.3">
      <c r="A921" s="1" t="s">
        <v>418</v>
      </c>
      <c r="B921" s="6">
        <v>44926</v>
      </c>
      <c r="C921" s="62">
        <f t="shared" si="29"/>
        <v>2022</v>
      </c>
      <c r="D921" s="1" t="s">
        <v>286</v>
      </c>
      <c r="E921" s="43" t="s">
        <v>294</v>
      </c>
      <c r="F921" s="2" t="s">
        <v>412</v>
      </c>
      <c r="G921" s="1">
        <v>30</v>
      </c>
      <c r="H921" s="1">
        <v>28</v>
      </c>
      <c r="I921" s="1" t="s">
        <v>423</v>
      </c>
      <c r="J921" s="1">
        <v>83.5</v>
      </c>
      <c r="K921" s="1">
        <v>29.3</v>
      </c>
      <c r="L921" s="1"/>
      <c r="M921" s="1">
        <v>112.8</v>
      </c>
      <c r="N921" s="34">
        <v>1238.2624113475179</v>
      </c>
      <c r="O921" s="34">
        <v>139676</v>
      </c>
      <c r="P921" s="26"/>
      <c r="Q921" s="35"/>
    </row>
    <row r="922" spans="1:17" ht="15" customHeight="1" x14ac:dyDescent="0.3">
      <c r="A922" s="1" t="s">
        <v>418</v>
      </c>
      <c r="B922" s="6">
        <v>44926</v>
      </c>
      <c r="C922" s="62">
        <f t="shared" si="29"/>
        <v>2022</v>
      </c>
      <c r="D922" s="1" t="s">
        <v>286</v>
      </c>
      <c r="E922" s="43" t="s">
        <v>295</v>
      </c>
      <c r="F922" s="2" t="s">
        <v>412</v>
      </c>
      <c r="G922" s="1">
        <v>31</v>
      </c>
      <c r="H922" s="1">
        <v>29</v>
      </c>
      <c r="I922" s="1" t="s">
        <v>423</v>
      </c>
      <c r="J922" s="1">
        <v>36.5</v>
      </c>
      <c r="K922" s="1">
        <v>3.6</v>
      </c>
      <c r="L922" s="1"/>
      <c r="M922" s="1">
        <v>40.1</v>
      </c>
      <c r="N922" s="34">
        <v>0</v>
      </c>
      <c r="O922" s="34"/>
      <c r="P922" s="26"/>
      <c r="Q922" s="35"/>
    </row>
    <row r="923" spans="1:17" ht="15" customHeight="1" x14ac:dyDescent="0.3">
      <c r="A923" s="1" t="s">
        <v>418</v>
      </c>
      <c r="B923" s="6">
        <v>44926</v>
      </c>
      <c r="C923" s="62">
        <f t="shared" si="29"/>
        <v>2022</v>
      </c>
      <c r="D923" s="1" t="s">
        <v>286</v>
      </c>
      <c r="E923" s="43" t="s">
        <v>296</v>
      </c>
      <c r="F923" s="2" t="s">
        <v>412</v>
      </c>
      <c r="G923" s="1">
        <v>32</v>
      </c>
      <c r="H923" s="1">
        <v>30</v>
      </c>
      <c r="I923" s="1" t="s">
        <v>423</v>
      </c>
      <c r="J923" s="1">
        <v>36.299999999999997</v>
      </c>
      <c r="K923" s="1">
        <v>3.6</v>
      </c>
      <c r="L923" s="1"/>
      <c r="M923" s="1">
        <v>39.9</v>
      </c>
      <c r="N923" s="34">
        <v>1222.1052631578948</v>
      </c>
      <c r="O923" s="34">
        <v>48762</v>
      </c>
      <c r="P923" s="26"/>
      <c r="Q923" s="35"/>
    </row>
    <row r="924" spans="1:17" ht="15" customHeight="1" x14ac:dyDescent="0.3">
      <c r="A924" s="1" t="s">
        <v>418</v>
      </c>
      <c r="B924" s="6">
        <v>44926</v>
      </c>
      <c r="C924" s="62">
        <f t="shared" si="29"/>
        <v>2022</v>
      </c>
      <c r="D924" s="1" t="s">
        <v>286</v>
      </c>
      <c r="E924" s="43" t="s">
        <v>297</v>
      </c>
      <c r="F924" s="2" t="s">
        <v>412</v>
      </c>
      <c r="G924" s="1">
        <v>33</v>
      </c>
      <c r="H924" s="1">
        <v>31</v>
      </c>
      <c r="I924" s="1" t="s">
        <v>423</v>
      </c>
      <c r="J924" s="1">
        <v>53.2</v>
      </c>
      <c r="K924" s="1">
        <v>3.7</v>
      </c>
      <c r="L924" s="1"/>
      <c r="M924" s="1">
        <v>56.900000000000006</v>
      </c>
      <c r="N924" s="34">
        <v>0</v>
      </c>
      <c r="O924" s="34"/>
      <c r="P924" s="26"/>
      <c r="Q924" s="35"/>
    </row>
    <row r="925" spans="1:17" ht="15" customHeight="1" x14ac:dyDescent="0.3">
      <c r="A925" s="1" t="s">
        <v>418</v>
      </c>
      <c r="B925" s="6">
        <v>44926</v>
      </c>
      <c r="C925" s="62">
        <f t="shared" si="29"/>
        <v>2022</v>
      </c>
      <c r="D925" s="1" t="s">
        <v>286</v>
      </c>
      <c r="E925" s="43" t="s">
        <v>298</v>
      </c>
      <c r="F925" s="2" t="s">
        <v>412</v>
      </c>
      <c r="G925" s="1">
        <v>34</v>
      </c>
      <c r="H925" s="1">
        <v>32</v>
      </c>
      <c r="I925" s="1" t="s">
        <v>423</v>
      </c>
      <c r="J925" s="1">
        <v>34.200000000000003</v>
      </c>
      <c r="K925" s="1">
        <v>3.7</v>
      </c>
      <c r="L925" s="1"/>
      <c r="M925" s="1">
        <v>37.900000000000006</v>
      </c>
      <c r="N925" s="34">
        <v>1222.1108179419523</v>
      </c>
      <c r="O925" s="34">
        <v>46318</v>
      </c>
      <c r="P925" s="26"/>
      <c r="Q925" s="35"/>
    </row>
    <row r="926" spans="1:17" ht="15" customHeight="1" x14ac:dyDescent="0.3">
      <c r="A926" s="1" t="s">
        <v>418</v>
      </c>
      <c r="B926" s="6">
        <v>44926</v>
      </c>
      <c r="C926" s="62">
        <f t="shared" si="29"/>
        <v>2022</v>
      </c>
      <c r="D926" s="1" t="s">
        <v>286</v>
      </c>
      <c r="E926" s="43" t="s">
        <v>299</v>
      </c>
      <c r="F926" s="2" t="s">
        <v>412</v>
      </c>
      <c r="G926" s="1">
        <v>36</v>
      </c>
      <c r="H926" s="1">
        <v>34</v>
      </c>
      <c r="I926" s="1" t="s">
        <v>423</v>
      </c>
      <c r="J926" s="1">
        <v>53.2</v>
      </c>
      <c r="K926" s="1">
        <v>7.6</v>
      </c>
      <c r="L926" s="1"/>
      <c r="M926" s="1">
        <v>60.800000000000004</v>
      </c>
      <c r="N926" s="34">
        <v>1287.7467105263156</v>
      </c>
      <c r="O926" s="34">
        <v>78295</v>
      </c>
      <c r="P926" s="26"/>
      <c r="Q926" s="35"/>
    </row>
    <row r="927" spans="1:17" ht="15" customHeight="1" x14ac:dyDescent="0.3">
      <c r="A927" s="1" t="s">
        <v>418</v>
      </c>
      <c r="B927" s="6">
        <v>44926</v>
      </c>
      <c r="C927" s="62">
        <f t="shared" si="29"/>
        <v>2022</v>
      </c>
      <c r="D927" s="1" t="s">
        <v>286</v>
      </c>
      <c r="E927" s="43" t="s">
        <v>300</v>
      </c>
      <c r="F927" s="2" t="s">
        <v>412</v>
      </c>
      <c r="G927" s="1">
        <v>37</v>
      </c>
      <c r="H927" s="1">
        <v>35</v>
      </c>
      <c r="I927" s="1" t="s">
        <v>423</v>
      </c>
      <c r="J927" s="1">
        <v>55</v>
      </c>
      <c r="K927" s="1">
        <v>7.6</v>
      </c>
      <c r="L927" s="1"/>
      <c r="M927" s="1">
        <v>62.6</v>
      </c>
      <c r="N927" s="34">
        <v>1287.7476038338657</v>
      </c>
      <c r="O927" s="34">
        <v>80613</v>
      </c>
      <c r="P927" s="26"/>
      <c r="Q927" s="35"/>
    </row>
    <row r="928" spans="1:17" ht="15" customHeight="1" x14ac:dyDescent="0.3">
      <c r="A928" s="1" t="s">
        <v>418</v>
      </c>
      <c r="B928" s="6">
        <v>44926</v>
      </c>
      <c r="C928" s="62">
        <f t="shared" si="29"/>
        <v>2022</v>
      </c>
      <c r="D928" s="1" t="s">
        <v>286</v>
      </c>
      <c r="E928" s="43" t="s">
        <v>301</v>
      </c>
      <c r="F928" s="2" t="s">
        <v>412</v>
      </c>
      <c r="G928" s="1">
        <v>45</v>
      </c>
      <c r="H928" s="1">
        <v>43</v>
      </c>
      <c r="I928" s="1" t="s">
        <v>423</v>
      </c>
      <c r="J928" s="1">
        <v>54.8</v>
      </c>
      <c r="K928" s="1">
        <v>7.6</v>
      </c>
      <c r="L928" s="1"/>
      <c r="M928" s="1">
        <v>62.4</v>
      </c>
      <c r="N928" s="34">
        <v>1315.0160256410256</v>
      </c>
      <c r="O928" s="34">
        <v>82057</v>
      </c>
      <c r="P928" s="26"/>
      <c r="Q928" s="35"/>
    </row>
    <row r="929" spans="1:17" ht="15" customHeight="1" x14ac:dyDescent="0.3">
      <c r="A929" s="1" t="s">
        <v>418</v>
      </c>
      <c r="B929" s="6">
        <v>44926</v>
      </c>
      <c r="C929" s="62">
        <f t="shared" si="29"/>
        <v>2022</v>
      </c>
      <c r="D929" s="1" t="s">
        <v>286</v>
      </c>
      <c r="E929" s="43" t="s">
        <v>302</v>
      </c>
      <c r="F929" s="2" t="s">
        <v>412</v>
      </c>
      <c r="G929" s="1">
        <v>47</v>
      </c>
      <c r="H929" s="1">
        <v>45</v>
      </c>
      <c r="I929" s="1" t="s">
        <v>423</v>
      </c>
      <c r="J929" s="1">
        <v>35.5</v>
      </c>
      <c r="K929" s="1">
        <v>7.6</v>
      </c>
      <c r="L929" s="1"/>
      <c r="M929" s="1">
        <v>43.1</v>
      </c>
      <c r="N929" s="34">
        <v>1064.6171693735498</v>
      </c>
      <c r="O929" s="34">
        <v>45885</v>
      </c>
      <c r="P929" s="26"/>
      <c r="Q929" s="35"/>
    </row>
    <row r="930" spans="1:17" ht="15" customHeight="1" x14ac:dyDescent="0.3">
      <c r="A930" s="1" t="s">
        <v>418</v>
      </c>
      <c r="B930" s="6">
        <v>44926</v>
      </c>
      <c r="C930" s="62">
        <f t="shared" ref="C930:C993" si="30">YEAR(B930)</f>
        <v>2022</v>
      </c>
      <c r="D930" s="1" t="s">
        <v>286</v>
      </c>
      <c r="E930" s="43" t="s">
        <v>303</v>
      </c>
      <c r="F930" s="2" t="s">
        <v>412</v>
      </c>
      <c r="G930" s="1">
        <v>57</v>
      </c>
      <c r="H930" s="1">
        <v>55</v>
      </c>
      <c r="I930" s="1" t="s">
        <v>423</v>
      </c>
      <c r="J930" s="1">
        <v>54.8</v>
      </c>
      <c r="K930" s="1">
        <v>7.6</v>
      </c>
      <c r="L930" s="1"/>
      <c r="M930" s="1">
        <v>62.4</v>
      </c>
      <c r="N930" s="34">
        <v>1292.8044871794873</v>
      </c>
      <c r="O930" s="34">
        <v>80671</v>
      </c>
      <c r="P930" s="26"/>
      <c r="Q930" s="35"/>
    </row>
    <row r="931" spans="1:17" ht="15" customHeight="1" x14ac:dyDescent="0.3">
      <c r="A931" s="1" t="s">
        <v>418</v>
      </c>
      <c r="B931" s="6">
        <v>44926</v>
      </c>
      <c r="C931" s="62">
        <f t="shared" si="30"/>
        <v>2022</v>
      </c>
      <c r="D931" s="1" t="s">
        <v>286</v>
      </c>
      <c r="E931" s="43" t="s">
        <v>304</v>
      </c>
      <c r="F931" s="2" t="s">
        <v>412</v>
      </c>
      <c r="G931" s="1">
        <v>59</v>
      </c>
      <c r="H931" s="1">
        <v>57</v>
      </c>
      <c r="I931" s="1" t="s">
        <v>423</v>
      </c>
      <c r="J931" s="1">
        <v>83.5</v>
      </c>
      <c r="K931" s="1">
        <v>29.3</v>
      </c>
      <c r="L931" s="1"/>
      <c r="M931" s="1">
        <v>112.8</v>
      </c>
      <c r="N931" s="34">
        <v>0</v>
      </c>
      <c r="O931" s="34"/>
      <c r="P931" s="26"/>
      <c r="Q931" s="35"/>
    </row>
    <row r="932" spans="1:17" ht="15" customHeight="1" x14ac:dyDescent="0.3">
      <c r="A932" s="1" t="s">
        <v>418</v>
      </c>
      <c r="B932" s="6">
        <v>44926</v>
      </c>
      <c r="C932" s="62">
        <f t="shared" si="30"/>
        <v>2022</v>
      </c>
      <c r="D932" s="1" t="s">
        <v>286</v>
      </c>
      <c r="E932" s="43" t="s">
        <v>305</v>
      </c>
      <c r="F932" s="2" t="s">
        <v>412</v>
      </c>
      <c r="G932" s="1">
        <v>60</v>
      </c>
      <c r="H932" s="1">
        <v>58</v>
      </c>
      <c r="I932" s="1" t="s">
        <v>423</v>
      </c>
      <c r="J932" s="1">
        <v>81.7</v>
      </c>
      <c r="K932" s="1">
        <v>29.6</v>
      </c>
      <c r="L932" s="1"/>
      <c r="M932" s="1">
        <v>111.30000000000001</v>
      </c>
      <c r="N932" s="34">
        <v>0</v>
      </c>
      <c r="O932" s="34"/>
      <c r="P932" s="26"/>
      <c r="Q932" s="35"/>
    </row>
    <row r="933" spans="1:17" ht="15" customHeight="1" x14ac:dyDescent="0.3">
      <c r="A933" s="1" t="s">
        <v>418</v>
      </c>
      <c r="B933" s="6">
        <v>44926</v>
      </c>
      <c r="C933" s="62">
        <f t="shared" si="30"/>
        <v>2022</v>
      </c>
      <c r="D933" s="1" t="s">
        <v>286</v>
      </c>
      <c r="E933" s="43" t="s">
        <v>324</v>
      </c>
      <c r="F933" s="2" t="s">
        <v>413</v>
      </c>
      <c r="G933" s="1" t="s">
        <v>348</v>
      </c>
      <c r="H933" s="1" t="s">
        <v>348</v>
      </c>
      <c r="I933" s="1" t="s">
        <v>423</v>
      </c>
      <c r="J933" s="1">
        <v>13.75</v>
      </c>
      <c r="K933" s="1"/>
      <c r="L933" s="1"/>
      <c r="M933" s="1">
        <v>13.75</v>
      </c>
      <c r="N933" s="34"/>
      <c r="O933" s="34"/>
      <c r="P933" s="26"/>
      <c r="Q933" s="35"/>
    </row>
    <row r="934" spans="1:17" ht="15" customHeight="1" x14ac:dyDescent="0.3">
      <c r="A934" s="1" t="s">
        <v>418</v>
      </c>
      <c r="B934" s="6">
        <v>44926</v>
      </c>
      <c r="C934" s="62">
        <f t="shared" si="30"/>
        <v>2022</v>
      </c>
      <c r="D934" s="1" t="s">
        <v>286</v>
      </c>
      <c r="E934" s="43" t="s">
        <v>325</v>
      </c>
      <c r="F934" s="2" t="s">
        <v>413</v>
      </c>
      <c r="G934" s="1" t="s">
        <v>349</v>
      </c>
      <c r="H934" s="1" t="s">
        <v>349</v>
      </c>
      <c r="I934" s="1" t="s">
        <v>423</v>
      </c>
      <c r="J934" s="1">
        <v>13.75</v>
      </c>
      <c r="K934" s="1"/>
      <c r="L934" s="1"/>
      <c r="M934" s="1">
        <v>13.75</v>
      </c>
      <c r="N934" s="34"/>
      <c r="O934" s="34"/>
      <c r="P934" s="26"/>
      <c r="Q934" s="35"/>
    </row>
    <row r="935" spans="1:17" ht="15" customHeight="1" x14ac:dyDescent="0.3">
      <c r="A935" s="1" t="s">
        <v>418</v>
      </c>
      <c r="B935" s="6">
        <v>44926</v>
      </c>
      <c r="C935" s="62">
        <f t="shared" si="30"/>
        <v>2022</v>
      </c>
      <c r="D935" s="1" t="s">
        <v>286</v>
      </c>
      <c r="E935" s="43" t="s">
        <v>326</v>
      </c>
      <c r="F935" s="2" t="s">
        <v>413</v>
      </c>
      <c r="G935" s="1" t="s">
        <v>350</v>
      </c>
      <c r="H935" s="1" t="s">
        <v>350</v>
      </c>
      <c r="I935" s="1" t="s">
        <v>423</v>
      </c>
      <c r="J935" s="1">
        <v>13.75</v>
      </c>
      <c r="K935" s="1"/>
      <c r="L935" s="1"/>
      <c r="M935" s="1">
        <v>13.75</v>
      </c>
      <c r="N935" s="34"/>
      <c r="O935" s="34"/>
      <c r="P935" s="26"/>
      <c r="Q935" s="35"/>
    </row>
    <row r="936" spans="1:17" ht="15" customHeight="1" x14ac:dyDescent="0.3">
      <c r="A936" s="1" t="s">
        <v>418</v>
      </c>
      <c r="B936" s="6">
        <v>44926</v>
      </c>
      <c r="C936" s="62">
        <f t="shared" si="30"/>
        <v>2022</v>
      </c>
      <c r="D936" s="1" t="s">
        <v>286</v>
      </c>
      <c r="E936" s="43" t="s">
        <v>327</v>
      </c>
      <c r="F936" s="2" t="s">
        <v>413</v>
      </c>
      <c r="G936" s="1" t="s">
        <v>351</v>
      </c>
      <c r="H936" s="1" t="s">
        <v>351</v>
      </c>
      <c r="I936" s="1" t="s">
        <v>423</v>
      </c>
      <c r="J936" s="1">
        <v>13.75</v>
      </c>
      <c r="K936" s="1"/>
      <c r="L936" s="1"/>
      <c r="M936" s="1">
        <v>13.75</v>
      </c>
      <c r="N936" s="34"/>
      <c r="O936" s="34"/>
      <c r="P936" s="26"/>
      <c r="Q936" s="35"/>
    </row>
    <row r="937" spans="1:17" ht="15" customHeight="1" x14ac:dyDescent="0.3">
      <c r="A937" s="1" t="s">
        <v>418</v>
      </c>
      <c r="B937" s="6">
        <v>44926</v>
      </c>
      <c r="C937" s="62">
        <f t="shared" si="30"/>
        <v>2022</v>
      </c>
      <c r="D937" s="1" t="s">
        <v>286</v>
      </c>
      <c r="E937" s="43" t="s">
        <v>328</v>
      </c>
      <c r="F937" s="2" t="s">
        <v>413</v>
      </c>
      <c r="G937" s="1" t="s">
        <v>352</v>
      </c>
      <c r="H937" s="1" t="s">
        <v>352</v>
      </c>
      <c r="I937" s="1" t="s">
        <v>423</v>
      </c>
      <c r="J937" s="1">
        <v>13.75</v>
      </c>
      <c r="K937" s="1"/>
      <c r="L937" s="1"/>
      <c r="M937" s="1">
        <v>13.75</v>
      </c>
      <c r="N937" s="34"/>
      <c r="O937" s="34"/>
      <c r="P937" s="26"/>
      <c r="Q937" s="35"/>
    </row>
    <row r="938" spans="1:17" ht="15" customHeight="1" x14ac:dyDescent="0.3">
      <c r="A938" s="1" t="s">
        <v>418</v>
      </c>
      <c r="B938" s="6">
        <v>44926</v>
      </c>
      <c r="C938" s="62">
        <f t="shared" si="30"/>
        <v>2022</v>
      </c>
      <c r="D938" s="1" t="s">
        <v>286</v>
      </c>
      <c r="E938" s="43" t="s">
        <v>329</v>
      </c>
      <c r="F938" s="2" t="s">
        <v>413</v>
      </c>
      <c r="G938" s="1" t="s">
        <v>353</v>
      </c>
      <c r="H938" s="1" t="s">
        <v>353</v>
      </c>
      <c r="I938" s="1" t="s">
        <v>423</v>
      </c>
      <c r="J938" s="1">
        <v>13.75</v>
      </c>
      <c r="K938" s="1"/>
      <c r="L938" s="1"/>
      <c r="M938" s="1">
        <v>13.75</v>
      </c>
      <c r="N938" s="34"/>
      <c r="O938" s="34"/>
      <c r="P938" s="26"/>
      <c r="Q938" s="35"/>
    </row>
    <row r="939" spans="1:17" ht="15" customHeight="1" x14ac:dyDescent="0.3">
      <c r="A939" s="1" t="s">
        <v>418</v>
      </c>
      <c r="B939" s="6">
        <v>44926</v>
      </c>
      <c r="C939" s="62">
        <f t="shared" si="30"/>
        <v>2022</v>
      </c>
      <c r="D939" s="1" t="s">
        <v>286</v>
      </c>
      <c r="E939" s="43" t="s">
        <v>330</v>
      </c>
      <c r="F939" s="2" t="s">
        <v>413</v>
      </c>
      <c r="G939" s="1" t="s">
        <v>354</v>
      </c>
      <c r="H939" s="1" t="s">
        <v>354</v>
      </c>
      <c r="I939" s="1" t="s">
        <v>423</v>
      </c>
      <c r="J939" s="1">
        <v>13.75</v>
      </c>
      <c r="K939" s="1"/>
      <c r="L939" s="1"/>
      <c r="M939" s="1">
        <v>13.75</v>
      </c>
      <c r="N939" s="34"/>
      <c r="O939" s="34"/>
      <c r="P939" s="26"/>
      <c r="Q939" s="35"/>
    </row>
    <row r="940" spans="1:17" ht="15" customHeight="1" x14ac:dyDescent="0.3">
      <c r="A940" s="1" t="s">
        <v>418</v>
      </c>
      <c r="B940" s="6">
        <v>44926</v>
      </c>
      <c r="C940" s="62">
        <f t="shared" si="30"/>
        <v>2022</v>
      </c>
      <c r="D940" s="1" t="s">
        <v>286</v>
      </c>
      <c r="E940" s="43" t="s">
        <v>331</v>
      </c>
      <c r="F940" s="2" t="s">
        <v>413</v>
      </c>
      <c r="G940" s="1" t="s">
        <v>355</v>
      </c>
      <c r="H940" s="1" t="s">
        <v>355</v>
      </c>
      <c r="I940" s="1" t="s">
        <v>423</v>
      </c>
      <c r="J940" s="1">
        <v>13.75</v>
      </c>
      <c r="K940" s="1"/>
      <c r="L940" s="1"/>
      <c r="M940" s="1">
        <v>13.75</v>
      </c>
      <c r="N940" s="34"/>
      <c r="O940" s="34"/>
      <c r="P940" s="26"/>
      <c r="Q940" s="35"/>
    </row>
    <row r="941" spans="1:17" ht="15" customHeight="1" x14ac:dyDescent="0.3">
      <c r="A941" s="1" t="s">
        <v>418</v>
      </c>
      <c r="B941" s="6">
        <v>44926</v>
      </c>
      <c r="C941" s="62">
        <f t="shared" si="30"/>
        <v>2022</v>
      </c>
      <c r="D941" s="1" t="s">
        <v>286</v>
      </c>
      <c r="E941" s="43" t="s">
        <v>332</v>
      </c>
      <c r="F941" s="2" t="s">
        <v>413</v>
      </c>
      <c r="G941" s="1" t="s">
        <v>356</v>
      </c>
      <c r="H941" s="1" t="s">
        <v>356</v>
      </c>
      <c r="I941" s="1" t="s">
        <v>423</v>
      </c>
      <c r="J941" s="1">
        <v>13.75</v>
      </c>
      <c r="K941" s="1"/>
      <c r="L941" s="1"/>
      <c r="M941" s="1">
        <v>13.75</v>
      </c>
      <c r="N941" s="34"/>
      <c r="O941" s="34"/>
      <c r="P941" s="26"/>
      <c r="Q941" s="35"/>
    </row>
    <row r="942" spans="1:17" ht="15" customHeight="1" x14ac:dyDescent="0.3">
      <c r="A942" s="1" t="s">
        <v>418</v>
      </c>
      <c r="B942" s="6">
        <v>44926</v>
      </c>
      <c r="C942" s="62">
        <f t="shared" si="30"/>
        <v>2022</v>
      </c>
      <c r="D942" s="1" t="s">
        <v>286</v>
      </c>
      <c r="E942" s="43" t="s">
        <v>333</v>
      </c>
      <c r="F942" s="2" t="s">
        <v>413</v>
      </c>
      <c r="G942" s="1" t="s">
        <v>357</v>
      </c>
      <c r="H942" s="1" t="s">
        <v>357</v>
      </c>
      <c r="I942" s="1" t="s">
        <v>423</v>
      </c>
      <c r="J942" s="1">
        <v>13.75</v>
      </c>
      <c r="K942" s="1"/>
      <c r="L942" s="1"/>
      <c r="M942" s="1">
        <v>13.75</v>
      </c>
      <c r="N942" s="34"/>
      <c r="O942" s="34"/>
      <c r="P942" s="26"/>
      <c r="Q942" s="35"/>
    </row>
    <row r="943" spans="1:17" ht="15" customHeight="1" x14ac:dyDescent="0.3">
      <c r="A943" s="1" t="s">
        <v>418</v>
      </c>
      <c r="B943" s="6">
        <v>44926</v>
      </c>
      <c r="C943" s="62">
        <f t="shared" si="30"/>
        <v>2022</v>
      </c>
      <c r="D943" s="1" t="s">
        <v>286</v>
      </c>
      <c r="E943" s="43" t="s">
        <v>334</v>
      </c>
      <c r="F943" s="2" t="s">
        <v>413</v>
      </c>
      <c r="G943" s="1" t="s">
        <v>358</v>
      </c>
      <c r="H943" s="1" t="s">
        <v>358</v>
      </c>
      <c r="I943" s="1" t="s">
        <v>423</v>
      </c>
      <c r="J943" s="1">
        <v>13.75</v>
      </c>
      <c r="K943" s="1"/>
      <c r="L943" s="1"/>
      <c r="M943" s="1">
        <v>13.75</v>
      </c>
      <c r="N943" s="34"/>
      <c r="O943" s="34"/>
      <c r="P943" s="26"/>
      <c r="Q943" s="35"/>
    </row>
    <row r="944" spans="1:17" ht="15" customHeight="1" x14ac:dyDescent="0.3">
      <c r="A944" s="1" t="s">
        <v>418</v>
      </c>
      <c r="B944" s="6">
        <v>44926</v>
      </c>
      <c r="C944" s="62">
        <f t="shared" si="30"/>
        <v>2022</v>
      </c>
      <c r="D944" s="1" t="s">
        <v>286</v>
      </c>
      <c r="E944" s="43" t="s">
        <v>335</v>
      </c>
      <c r="F944" s="2" t="s">
        <v>413</v>
      </c>
      <c r="G944" s="1" t="s">
        <v>359</v>
      </c>
      <c r="H944" s="1" t="s">
        <v>359</v>
      </c>
      <c r="I944" s="1" t="s">
        <v>423</v>
      </c>
      <c r="J944" s="1">
        <v>13.75</v>
      </c>
      <c r="K944" s="1"/>
      <c r="L944" s="1"/>
      <c r="M944" s="1">
        <v>13.75</v>
      </c>
      <c r="N944" s="34"/>
      <c r="O944" s="34"/>
      <c r="P944" s="26"/>
      <c r="Q944" s="35"/>
    </row>
    <row r="945" spans="1:17" ht="15" customHeight="1" x14ac:dyDescent="0.3">
      <c r="A945" s="1" t="s">
        <v>418</v>
      </c>
      <c r="B945" s="6">
        <v>44926</v>
      </c>
      <c r="C945" s="62">
        <f t="shared" si="30"/>
        <v>2022</v>
      </c>
      <c r="D945" s="1" t="s">
        <v>286</v>
      </c>
      <c r="E945" s="43" t="s">
        <v>336</v>
      </c>
      <c r="F945" s="2" t="s">
        <v>413</v>
      </c>
      <c r="G945" s="1" t="s">
        <v>360</v>
      </c>
      <c r="H945" s="1" t="s">
        <v>360</v>
      </c>
      <c r="I945" s="1" t="s">
        <v>423</v>
      </c>
      <c r="J945" s="1">
        <v>13.75</v>
      </c>
      <c r="K945" s="1"/>
      <c r="L945" s="1"/>
      <c r="M945" s="1">
        <v>13.75</v>
      </c>
      <c r="N945" s="34"/>
      <c r="O945" s="34"/>
      <c r="P945" s="26"/>
      <c r="Q945" s="35"/>
    </row>
    <row r="946" spans="1:17" ht="15" customHeight="1" x14ac:dyDescent="0.3">
      <c r="A946" s="1" t="s">
        <v>418</v>
      </c>
      <c r="B946" s="6">
        <v>44926</v>
      </c>
      <c r="C946" s="62">
        <f t="shared" si="30"/>
        <v>2022</v>
      </c>
      <c r="D946" s="1" t="s">
        <v>286</v>
      </c>
      <c r="E946" s="43" t="s">
        <v>337</v>
      </c>
      <c r="F946" s="2" t="s">
        <v>413</v>
      </c>
      <c r="G946" s="1" t="s">
        <v>361</v>
      </c>
      <c r="H946" s="1" t="s">
        <v>361</v>
      </c>
      <c r="I946" s="1" t="s">
        <v>423</v>
      </c>
      <c r="J946" s="1">
        <v>13.75</v>
      </c>
      <c r="K946" s="1"/>
      <c r="L946" s="1"/>
      <c r="M946" s="1">
        <v>13.75</v>
      </c>
      <c r="N946" s="34"/>
      <c r="O946" s="34"/>
      <c r="P946" s="26"/>
      <c r="Q946" s="35"/>
    </row>
    <row r="947" spans="1:17" ht="15" customHeight="1" x14ac:dyDescent="0.3">
      <c r="A947" s="1" t="s">
        <v>418</v>
      </c>
      <c r="B947" s="6">
        <v>44926</v>
      </c>
      <c r="C947" s="62">
        <f t="shared" si="30"/>
        <v>2022</v>
      </c>
      <c r="D947" s="1" t="s">
        <v>286</v>
      </c>
      <c r="E947" s="43" t="s">
        <v>338</v>
      </c>
      <c r="F947" s="2" t="s">
        <v>413</v>
      </c>
      <c r="G947" s="1" t="s">
        <v>362</v>
      </c>
      <c r="H947" s="1" t="s">
        <v>362</v>
      </c>
      <c r="I947" s="1" t="s">
        <v>423</v>
      </c>
      <c r="J947" s="1">
        <v>13.75</v>
      </c>
      <c r="K947" s="1"/>
      <c r="L947" s="1"/>
      <c r="M947" s="1">
        <v>13.75</v>
      </c>
      <c r="N947" s="34"/>
      <c r="O947" s="34"/>
      <c r="P947" s="26"/>
      <c r="Q947" s="35"/>
    </row>
    <row r="948" spans="1:17" ht="15" customHeight="1" x14ac:dyDescent="0.3">
      <c r="A948" s="1" t="s">
        <v>418</v>
      </c>
      <c r="B948" s="6">
        <v>44926</v>
      </c>
      <c r="C948" s="62">
        <f t="shared" si="30"/>
        <v>2022</v>
      </c>
      <c r="D948" s="1" t="s">
        <v>286</v>
      </c>
      <c r="E948" s="43" t="s">
        <v>339</v>
      </c>
      <c r="F948" s="2" t="s">
        <v>413</v>
      </c>
      <c r="G948" s="1" t="s">
        <v>363</v>
      </c>
      <c r="H948" s="1" t="s">
        <v>363</v>
      </c>
      <c r="I948" s="1" t="s">
        <v>423</v>
      </c>
      <c r="J948" s="1">
        <v>13.75</v>
      </c>
      <c r="K948" s="1"/>
      <c r="L948" s="1"/>
      <c r="M948" s="1">
        <v>13.75</v>
      </c>
      <c r="N948" s="34"/>
      <c r="O948" s="34"/>
      <c r="P948" s="26"/>
      <c r="Q948" s="35"/>
    </row>
    <row r="949" spans="1:17" ht="15" customHeight="1" x14ac:dyDescent="0.3">
      <c r="A949" s="1" t="s">
        <v>418</v>
      </c>
      <c r="B949" s="6">
        <v>44926</v>
      </c>
      <c r="C949" s="62">
        <f t="shared" si="30"/>
        <v>2022</v>
      </c>
      <c r="D949" s="1" t="s">
        <v>286</v>
      </c>
      <c r="E949" s="43" t="s">
        <v>340</v>
      </c>
      <c r="F949" s="2" t="s">
        <v>413</v>
      </c>
      <c r="G949" s="1" t="s">
        <v>364</v>
      </c>
      <c r="H949" s="1" t="s">
        <v>364</v>
      </c>
      <c r="I949" s="1" t="s">
        <v>423</v>
      </c>
      <c r="J949" s="1">
        <v>13.75</v>
      </c>
      <c r="K949" s="1"/>
      <c r="L949" s="1"/>
      <c r="M949" s="1">
        <v>13.75</v>
      </c>
      <c r="N949" s="34"/>
      <c r="O949" s="34"/>
      <c r="P949" s="26"/>
      <c r="Q949" s="35"/>
    </row>
    <row r="950" spans="1:17" ht="15" customHeight="1" x14ac:dyDescent="0.3">
      <c r="A950" s="1" t="s">
        <v>418</v>
      </c>
      <c r="B950" s="6">
        <v>44926</v>
      </c>
      <c r="C950" s="62">
        <f t="shared" si="30"/>
        <v>2022</v>
      </c>
      <c r="D950" s="1" t="s">
        <v>286</v>
      </c>
      <c r="E950" s="43" t="s">
        <v>341</v>
      </c>
      <c r="F950" s="2" t="s">
        <v>413</v>
      </c>
      <c r="G950" s="1" t="s">
        <v>365</v>
      </c>
      <c r="H950" s="1" t="s">
        <v>365</v>
      </c>
      <c r="I950" s="1" t="s">
        <v>423</v>
      </c>
      <c r="J950" s="1">
        <v>13.75</v>
      </c>
      <c r="K950" s="1"/>
      <c r="L950" s="1"/>
      <c r="M950" s="1">
        <v>13.75</v>
      </c>
      <c r="N950" s="34"/>
      <c r="O950" s="34"/>
      <c r="P950" s="26"/>
      <c r="Q950" s="35"/>
    </row>
    <row r="951" spans="1:17" ht="15" customHeight="1" x14ac:dyDescent="0.3">
      <c r="A951" s="1" t="s">
        <v>418</v>
      </c>
      <c r="B951" s="6">
        <v>44926</v>
      </c>
      <c r="C951" s="62">
        <f t="shared" si="30"/>
        <v>2022</v>
      </c>
      <c r="D951" s="1" t="s">
        <v>286</v>
      </c>
      <c r="E951" s="43" t="s">
        <v>342</v>
      </c>
      <c r="F951" s="2" t="s">
        <v>413</v>
      </c>
      <c r="G951" s="1" t="s">
        <v>366</v>
      </c>
      <c r="H951" s="1" t="s">
        <v>366</v>
      </c>
      <c r="I951" s="1" t="s">
        <v>423</v>
      </c>
      <c r="J951" s="1">
        <v>13.75</v>
      </c>
      <c r="K951" s="1"/>
      <c r="L951" s="1"/>
      <c r="M951" s="1">
        <v>13.75</v>
      </c>
      <c r="N951" s="34"/>
      <c r="O951" s="34"/>
      <c r="P951" s="26"/>
      <c r="Q951" s="35"/>
    </row>
    <row r="952" spans="1:17" ht="15" customHeight="1" x14ac:dyDescent="0.3">
      <c r="A952" s="1" t="s">
        <v>418</v>
      </c>
      <c r="B952" s="6">
        <v>44926</v>
      </c>
      <c r="C952" s="62">
        <f t="shared" si="30"/>
        <v>2022</v>
      </c>
      <c r="D952" s="1" t="s">
        <v>286</v>
      </c>
      <c r="E952" s="43" t="s">
        <v>343</v>
      </c>
      <c r="F952" s="2" t="s">
        <v>413</v>
      </c>
      <c r="G952" s="1" t="s">
        <v>367</v>
      </c>
      <c r="H952" s="1" t="s">
        <v>367</v>
      </c>
      <c r="I952" s="1" t="s">
        <v>423</v>
      </c>
      <c r="J952" s="1">
        <v>13.75</v>
      </c>
      <c r="K952" s="1"/>
      <c r="L952" s="1"/>
      <c r="M952" s="1">
        <v>13.75</v>
      </c>
      <c r="N952" s="34"/>
      <c r="O952" s="34"/>
      <c r="P952" s="26"/>
      <c r="Q952" s="35"/>
    </row>
    <row r="953" spans="1:17" ht="15" customHeight="1" x14ac:dyDescent="0.3">
      <c r="A953" s="1" t="s">
        <v>418</v>
      </c>
      <c r="B953" s="6">
        <v>44926</v>
      </c>
      <c r="C953" s="62">
        <f t="shared" si="30"/>
        <v>2022</v>
      </c>
      <c r="D953" s="1" t="s">
        <v>286</v>
      </c>
      <c r="E953" s="43" t="s">
        <v>344</v>
      </c>
      <c r="F953" s="2" t="s">
        <v>413</v>
      </c>
      <c r="G953" s="1" t="s">
        <v>368</v>
      </c>
      <c r="H953" s="1" t="s">
        <v>368</v>
      </c>
      <c r="I953" s="1" t="s">
        <v>423</v>
      </c>
      <c r="J953" s="1">
        <v>13.75</v>
      </c>
      <c r="K953" s="1"/>
      <c r="L953" s="1"/>
      <c r="M953" s="1">
        <v>13.75</v>
      </c>
      <c r="N953" s="34"/>
      <c r="O953" s="34"/>
      <c r="P953" s="26"/>
      <c r="Q953" s="35"/>
    </row>
    <row r="954" spans="1:17" ht="15" customHeight="1" x14ac:dyDescent="0.3">
      <c r="A954" s="1" t="s">
        <v>418</v>
      </c>
      <c r="B954" s="6">
        <v>44926</v>
      </c>
      <c r="C954" s="62">
        <f t="shared" si="30"/>
        <v>2022</v>
      </c>
      <c r="D954" s="1" t="s">
        <v>286</v>
      </c>
      <c r="E954" s="43" t="s">
        <v>345</v>
      </c>
      <c r="F954" s="2" t="s">
        <v>413</v>
      </c>
      <c r="G954" s="1" t="s">
        <v>369</v>
      </c>
      <c r="H954" s="1" t="s">
        <v>369</v>
      </c>
      <c r="I954" s="1" t="s">
        <v>423</v>
      </c>
      <c r="J954" s="1">
        <v>13.75</v>
      </c>
      <c r="K954" s="1"/>
      <c r="L954" s="1"/>
      <c r="M954" s="1">
        <v>13.75</v>
      </c>
      <c r="N954" s="34"/>
      <c r="O954" s="34"/>
      <c r="P954" s="26"/>
      <c r="Q954" s="35"/>
    </row>
    <row r="955" spans="1:17" ht="15" customHeight="1" x14ac:dyDescent="0.3">
      <c r="A955" s="1" t="s">
        <v>418</v>
      </c>
      <c r="B955" s="6">
        <v>44926</v>
      </c>
      <c r="C955" s="62">
        <f t="shared" si="30"/>
        <v>2022</v>
      </c>
      <c r="D955" s="1" t="s">
        <v>286</v>
      </c>
      <c r="E955" s="43" t="s">
        <v>346</v>
      </c>
      <c r="F955" s="2" t="s">
        <v>413</v>
      </c>
      <c r="G955" s="1" t="s">
        <v>370</v>
      </c>
      <c r="H955" s="1" t="s">
        <v>370</v>
      </c>
      <c r="I955" s="1" t="s">
        <v>423</v>
      </c>
      <c r="J955" s="1">
        <v>13.75</v>
      </c>
      <c r="K955" s="1"/>
      <c r="L955" s="1"/>
      <c r="M955" s="1">
        <v>13.75</v>
      </c>
      <c r="N955" s="34"/>
      <c r="O955" s="34"/>
      <c r="P955" s="26"/>
      <c r="Q955" s="35"/>
    </row>
    <row r="956" spans="1:17" ht="15" customHeight="1" x14ac:dyDescent="0.3">
      <c r="A956" s="1" t="s">
        <v>418</v>
      </c>
      <c r="B956" s="6">
        <v>44926</v>
      </c>
      <c r="C956" s="62">
        <f t="shared" si="30"/>
        <v>2022</v>
      </c>
      <c r="D956" s="1" t="s">
        <v>286</v>
      </c>
      <c r="E956" s="43" t="s">
        <v>347</v>
      </c>
      <c r="F956" s="2" t="s">
        <v>413</v>
      </c>
      <c r="G956" s="1" t="s">
        <v>371</v>
      </c>
      <c r="H956" s="1" t="s">
        <v>371</v>
      </c>
      <c r="I956" s="1" t="s">
        <v>423</v>
      </c>
      <c r="J956" s="1">
        <v>19.25</v>
      </c>
      <c r="K956" s="1"/>
      <c r="L956" s="1"/>
      <c r="M956" s="1">
        <v>19.25</v>
      </c>
      <c r="N956" s="34"/>
      <c r="O956" s="34"/>
      <c r="P956" s="26"/>
      <c r="Q956" s="35"/>
    </row>
    <row r="957" spans="1:17" ht="15" customHeight="1" x14ac:dyDescent="0.3">
      <c r="A957" s="1" t="s">
        <v>416</v>
      </c>
      <c r="B957" s="6">
        <v>44957</v>
      </c>
      <c r="C957" s="62">
        <f t="shared" si="30"/>
        <v>2023</v>
      </c>
      <c r="D957" s="1" t="s">
        <v>77</v>
      </c>
      <c r="E957" s="43" t="s">
        <v>495</v>
      </c>
      <c r="F957" s="2" t="s">
        <v>413</v>
      </c>
      <c r="G957" s="1">
        <v>1</v>
      </c>
      <c r="H957" s="1"/>
      <c r="I957" s="1" t="s">
        <v>423</v>
      </c>
      <c r="J957" s="1">
        <v>13.7</v>
      </c>
      <c r="K957" s="1"/>
      <c r="L957" s="1"/>
      <c r="M957" s="1">
        <v>13.7</v>
      </c>
      <c r="N957" s="34"/>
      <c r="O957" s="34"/>
      <c r="P957" s="26"/>
      <c r="Q957" s="35"/>
    </row>
    <row r="958" spans="1:17" ht="15" customHeight="1" x14ac:dyDescent="0.3">
      <c r="A958" s="1" t="s">
        <v>416</v>
      </c>
      <c r="B958" s="6">
        <v>44957</v>
      </c>
      <c r="C958" s="62">
        <f t="shared" si="30"/>
        <v>2023</v>
      </c>
      <c r="D958" s="1" t="s">
        <v>77</v>
      </c>
      <c r="E958" s="43" t="s">
        <v>497</v>
      </c>
      <c r="F958" s="2" t="s">
        <v>413</v>
      </c>
      <c r="G958" s="1">
        <v>2</v>
      </c>
      <c r="H958" s="1"/>
      <c r="I958" s="1" t="s">
        <v>423</v>
      </c>
      <c r="J958" s="1">
        <v>13.7</v>
      </c>
      <c r="K958" s="1"/>
      <c r="L958" s="1"/>
      <c r="M958" s="1">
        <v>13.7</v>
      </c>
      <c r="N958" s="34"/>
      <c r="O958" s="34"/>
      <c r="P958" s="26"/>
      <c r="Q958" s="35"/>
    </row>
    <row r="959" spans="1:17" ht="15" customHeight="1" x14ac:dyDescent="0.3">
      <c r="A959" s="1" t="s">
        <v>416</v>
      </c>
      <c r="B959" s="6">
        <v>44957</v>
      </c>
      <c r="C959" s="62">
        <f t="shared" si="30"/>
        <v>2023</v>
      </c>
      <c r="D959" s="1" t="s">
        <v>77</v>
      </c>
      <c r="E959" s="43" t="s">
        <v>499</v>
      </c>
      <c r="F959" s="2" t="s">
        <v>413</v>
      </c>
      <c r="G959" s="1">
        <v>3</v>
      </c>
      <c r="H959" s="1"/>
      <c r="I959" s="1" t="s">
        <v>423</v>
      </c>
      <c r="J959" s="1">
        <v>13.7</v>
      </c>
      <c r="K959" s="1"/>
      <c r="L959" s="1"/>
      <c r="M959" s="1">
        <v>13.7</v>
      </c>
      <c r="N959" s="34"/>
      <c r="O959" s="34"/>
      <c r="P959" s="26"/>
      <c r="Q959" s="35"/>
    </row>
    <row r="960" spans="1:17" ht="15" customHeight="1" x14ac:dyDescent="0.3">
      <c r="A960" s="1" t="s">
        <v>416</v>
      </c>
      <c r="B960" s="6">
        <v>44957</v>
      </c>
      <c r="C960" s="62">
        <f t="shared" si="30"/>
        <v>2023</v>
      </c>
      <c r="D960" s="1" t="s">
        <v>77</v>
      </c>
      <c r="E960" s="43" t="s">
        <v>740</v>
      </c>
      <c r="F960" s="2" t="s">
        <v>413</v>
      </c>
      <c r="G960" s="1">
        <v>4</v>
      </c>
      <c r="H960" s="1"/>
      <c r="I960" s="1" t="s">
        <v>423</v>
      </c>
      <c r="J960" s="1">
        <v>13.7</v>
      </c>
      <c r="K960" s="1"/>
      <c r="L960" s="1"/>
      <c r="M960" s="1">
        <v>13.7</v>
      </c>
      <c r="N960" s="34"/>
      <c r="O960" s="34"/>
      <c r="P960" s="26"/>
      <c r="Q960" s="35"/>
    </row>
    <row r="961" spans="1:17" ht="15" customHeight="1" x14ac:dyDescent="0.3">
      <c r="A961" s="1" t="s">
        <v>416</v>
      </c>
      <c r="B961" s="6">
        <v>44957</v>
      </c>
      <c r="C961" s="62">
        <f t="shared" si="30"/>
        <v>2023</v>
      </c>
      <c r="D961" s="1" t="s">
        <v>77</v>
      </c>
      <c r="E961" s="43" t="s">
        <v>594</v>
      </c>
      <c r="F961" s="2" t="s">
        <v>413</v>
      </c>
      <c r="G961" s="1">
        <v>5</v>
      </c>
      <c r="H961" s="1"/>
      <c r="I961" s="1" t="s">
        <v>423</v>
      </c>
      <c r="J961" s="1">
        <v>13.7</v>
      </c>
      <c r="K961" s="1"/>
      <c r="L961" s="1"/>
      <c r="M961" s="1">
        <v>13.7</v>
      </c>
      <c r="N961" s="34"/>
      <c r="O961" s="34"/>
      <c r="P961" s="26"/>
      <c r="Q961" s="35"/>
    </row>
    <row r="962" spans="1:17" ht="15" customHeight="1" x14ac:dyDescent="0.3">
      <c r="A962" s="1" t="s">
        <v>416</v>
      </c>
      <c r="B962" s="6">
        <v>44957</v>
      </c>
      <c r="C962" s="62">
        <f t="shared" si="30"/>
        <v>2023</v>
      </c>
      <c r="D962" s="1" t="s">
        <v>77</v>
      </c>
      <c r="E962" s="43" t="s">
        <v>595</v>
      </c>
      <c r="F962" s="2" t="s">
        <v>413</v>
      </c>
      <c r="G962" s="1">
        <v>6</v>
      </c>
      <c r="H962" s="1"/>
      <c r="I962" s="1" t="s">
        <v>423</v>
      </c>
      <c r="J962" s="1">
        <v>13.7</v>
      </c>
      <c r="K962" s="1"/>
      <c r="L962" s="1"/>
      <c r="M962" s="1">
        <v>13.7</v>
      </c>
      <c r="N962" s="34"/>
      <c r="O962" s="34"/>
      <c r="P962" s="26"/>
      <c r="Q962" s="35"/>
    </row>
    <row r="963" spans="1:17" ht="15" customHeight="1" x14ac:dyDescent="0.3">
      <c r="A963" s="1" t="s">
        <v>416</v>
      </c>
      <c r="B963" s="6">
        <v>44957</v>
      </c>
      <c r="C963" s="62">
        <f t="shared" si="30"/>
        <v>2023</v>
      </c>
      <c r="D963" s="1" t="s">
        <v>77</v>
      </c>
      <c r="E963" s="43" t="s">
        <v>500</v>
      </c>
      <c r="F963" s="2" t="s">
        <v>413</v>
      </c>
      <c r="G963" s="1">
        <v>7</v>
      </c>
      <c r="H963" s="1"/>
      <c r="I963" s="1" t="s">
        <v>423</v>
      </c>
      <c r="J963" s="1">
        <v>13.7</v>
      </c>
      <c r="K963" s="1"/>
      <c r="L963" s="1"/>
      <c r="M963" s="1">
        <v>13.7</v>
      </c>
      <c r="N963" s="34"/>
      <c r="O963" s="34"/>
      <c r="P963" s="26"/>
      <c r="Q963" s="35"/>
    </row>
    <row r="964" spans="1:17" ht="15" customHeight="1" x14ac:dyDescent="0.3">
      <c r="A964" s="1" t="s">
        <v>416</v>
      </c>
      <c r="B964" s="6">
        <v>44957</v>
      </c>
      <c r="C964" s="62">
        <f t="shared" si="30"/>
        <v>2023</v>
      </c>
      <c r="D964" s="1" t="s">
        <v>77</v>
      </c>
      <c r="E964" s="43" t="s">
        <v>741</v>
      </c>
      <c r="F964" s="2" t="s">
        <v>413</v>
      </c>
      <c r="G964" s="1">
        <v>8</v>
      </c>
      <c r="H964" s="1"/>
      <c r="I964" s="1" t="s">
        <v>423</v>
      </c>
      <c r="J964" s="1">
        <v>13.7</v>
      </c>
      <c r="K964" s="1"/>
      <c r="L964" s="1"/>
      <c r="M964" s="1">
        <v>13.7</v>
      </c>
      <c r="N964" s="34"/>
      <c r="O964" s="34"/>
      <c r="P964" s="26"/>
      <c r="Q964" s="35"/>
    </row>
    <row r="965" spans="1:17" ht="15" customHeight="1" x14ac:dyDescent="0.3">
      <c r="A965" s="1" t="s">
        <v>416</v>
      </c>
      <c r="B965" s="6">
        <v>44957</v>
      </c>
      <c r="C965" s="62">
        <f t="shared" si="30"/>
        <v>2023</v>
      </c>
      <c r="D965" s="1" t="s">
        <v>77</v>
      </c>
      <c r="E965" s="43" t="s">
        <v>596</v>
      </c>
      <c r="F965" s="2" t="s">
        <v>413</v>
      </c>
      <c r="G965" s="1">
        <v>9</v>
      </c>
      <c r="H965" s="1"/>
      <c r="I965" s="1" t="s">
        <v>423</v>
      </c>
      <c r="J965" s="1">
        <v>13.7</v>
      </c>
      <c r="K965" s="1"/>
      <c r="L965" s="1"/>
      <c r="M965" s="1">
        <v>13.7</v>
      </c>
      <c r="N965" s="34"/>
      <c r="O965" s="34"/>
      <c r="P965" s="26"/>
      <c r="Q965" s="35"/>
    </row>
    <row r="966" spans="1:17" ht="15" customHeight="1" x14ac:dyDescent="0.3">
      <c r="A966" s="1" t="s">
        <v>416</v>
      </c>
      <c r="B966" s="6">
        <v>44957</v>
      </c>
      <c r="C966" s="62">
        <f t="shared" si="30"/>
        <v>2023</v>
      </c>
      <c r="D966" s="1" t="s">
        <v>77</v>
      </c>
      <c r="E966" s="43" t="s">
        <v>501</v>
      </c>
      <c r="F966" s="2" t="s">
        <v>413</v>
      </c>
      <c r="G966" s="1">
        <v>10</v>
      </c>
      <c r="H966" s="1"/>
      <c r="I966" s="1" t="s">
        <v>423</v>
      </c>
      <c r="J966" s="1">
        <v>13.7</v>
      </c>
      <c r="K966" s="1"/>
      <c r="L966" s="1"/>
      <c r="M966" s="1">
        <v>13.7</v>
      </c>
      <c r="N966" s="34"/>
      <c r="O966" s="34"/>
      <c r="P966" s="26"/>
      <c r="Q966" s="35"/>
    </row>
    <row r="967" spans="1:17" ht="15" customHeight="1" x14ac:dyDescent="0.3">
      <c r="A967" s="1" t="s">
        <v>416</v>
      </c>
      <c r="B967" s="6">
        <v>44957</v>
      </c>
      <c r="C967" s="62">
        <f t="shared" si="30"/>
        <v>2023</v>
      </c>
      <c r="D967" s="1" t="s">
        <v>77</v>
      </c>
      <c r="E967" s="43" t="s">
        <v>597</v>
      </c>
      <c r="F967" s="2" t="s">
        <v>413</v>
      </c>
      <c r="G967" s="1">
        <v>11</v>
      </c>
      <c r="H967" s="1"/>
      <c r="I967" s="1" t="s">
        <v>423</v>
      </c>
      <c r="J967" s="1">
        <v>13.7</v>
      </c>
      <c r="K967" s="1"/>
      <c r="L967" s="1"/>
      <c r="M967" s="1">
        <v>13.7</v>
      </c>
      <c r="N967" s="34"/>
      <c r="O967" s="34"/>
      <c r="P967" s="26"/>
      <c r="Q967" s="35"/>
    </row>
    <row r="968" spans="1:17" ht="15" customHeight="1" x14ac:dyDescent="0.3">
      <c r="A968" s="1" t="s">
        <v>416</v>
      </c>
      <c r="B968" s="6">
        <v>44957</v>
      </c>
      <c r="C968" s="62">
        <f t="shared" si="30"/>
        <v>2023</v>
      </c>
      <c r="D968" s="1" t="s">
        <v>77</v>
      </c>
      <c r="E968" s="43" t="s">
        <v>742</v>
      </c>
      <c r="F968" s="2" t="s">
        <v>413</v>
      </c>
      <c r="G968" s="1">
        <v>12</v>
      </c>
      <c r="H968" s="1"/>
      <c r="I968" s="1" t="s">
        <v>423</v>
      </c>
      <c r="J968" s="1">
        <v>13.7</v>
      </c>
      <c r="K968" s="1"/>
      <c r="L968" s="1"/>
      <c r="M968" s="1">
        <v>13.7</v>
      </c>
      <c r="N968" s="34"/>
      <c r="O968" s="34"/>
      <c r="P968" s="26"/>
      <c r="Q968" s="35"/>
    </row>
    <row r="969" spans="1:17" ht="15" customHeight="1" x14ac:dyDescent="0.3">
      <c r="A969" s="1" t="s">
        <v>416</v>
      </c>
      <c r="B969" s="6">
        <v>44957</v>
      </c>
      <c r="C969" s="62">
        <f t="shared" si="30"/>
        <v>2023</v>
      </c>
      <c r="D969" s="1" t="s">
        <v>77</v>
      </c>
      <c r="E969" s="43" t="s">
        <v>598</v>
      </c>
      <c r="F969" s="2" t="s">
        <v>413</v>
      </c>
      <c r="G969" s="1">
        <v>13</v>
      </c>
      <c r="H969" s="1"/>
      <c r="I969" s="1" t="s">
        <v>423</v>
      </c>
      <c r="J969" s="1">
        <v>13.7</v>
      </c>
      <c r="K969" s="1"/>
      <c r="L969" s="1"/>
      <c r="M969" s="1">
        <v>13.7</v>
      </c>
      <c r="N969" s="34"/>
      <c r="O969" s="34"/>
      <c r="P969" s="26"/>
      <c r="Q969" s="35"/>
    </row>
    <row r="970" spans="1:17" ht="15" customHeight="1" x14ac:dyDescent="0.3">
      <c r="A970" s="1" t="s">
        <v>416</v>
      </c>
      <c r="B970" s="6">
        <v>44957</v>
      </c>
      <c r="C970" s="62">
        <f t="shared" si="30"/>
        <v>2023</v>
      </c>
      <c r="D970" s="1" t="s">
        <v>77</v>
      </c>
      <c r="E970" s="43" t="s">
        <v>743</v>
      </c>
      <c r="F970" s="2" t="s">
        <v>413</v>
      </c>
      <c r="G970" s="1">
        <v>14</v>
      </c>
      <c r="H970" s="1"/>
      <c r="I970" s="1" t="s">
        <v>423</v>
      </c>
      <c r="J970" s="1">
        <v>13.7</v>
      </c>
      <c r="K970" s="1"/>
      <c r="L970" s="1"/>
      <c r="M970" s="1">
        <v>13.7</v>
      </c>
      <c r="N970" s="34"/>
      <c r="O970" s="34"/>
      <c r="P970" s="26"/>
      <c r="Q970" s="35"/>
    </row>
    <row r="971" spans="1:17" ht="15" customHeight="1" x14ac:dyDescent="0.3">
      <c r="A971" s="1" t="s">
        <v>416</v>
      </c>
      <c r="B971" s="6">
        <v>44957</v>
      </c>
      <c r="C971" s="62">
        <f t="shared" si="30"/>
        <v>2023</v>
      </c>
      <c r="D971" s="1" t="s">
        <v>77</v>
      </c>
      <c r="E971" s="43" t="s">
        <v>1729</v>
      </c>
      <c r="F971" s="2" t="s">
        <v>413</v>
      </c>
      <c r="G971" s="1">
        <v>15</v>
      </c>
      <c r="H971" s="1"/>
      <c r="I971" s="1" t="s">
        <v>423</v>
      </c>
      <c r="J971" s="1">
        <v>27.5</v>
      </c>
      <c r="K971" s="1"/>
      <c r="L971" s="1"/>
      <c r="M971" s="1">
        <v>27.5</v>
      </c>
      <c r="N971" s="34"/>
      <c r="O971" s="34"/>
      <c r="P971" s="26"/>
      <c r="Q971" s="35"/>
    </row>
    <row r="972" spans="1:17" ht="15" customHeight="1" x14ac:dyDescent="0.3">
      <c r="A972" s="1" t="s">
        <v>417</v>
      </c>
      <c r="B972" s="6">
        <v>45016</v>
      </c>
      <c r="C972" s="62">
        <f t="shared" si="30"/>
        <v>2023</v>
      </c>
      <c r="D972" s="1" t="s">
        <v>522</v>
      </c>
      <c r="E972" s="43" t="s">
        <v>577</v>
      </c>
      <c r="F972" s="2" t="s">
        <v>421</v>
      </c>
      <c r="G972" s="1">
        <v>1</v>
      </c>
      <c r="H972" s="1"/>
      <c r="I972" s="1" t="s">
        <v>423</v>
      </c>
      <c r="J972" s="1">
        <v>99.6</v>
      </c>
      <c r="K972" s="1">
        <v>0</v>
      </c>
      <c r="L972" s="1"/>
      <c r="M972" s="1">
        <f t="shared" ref="M972:M1035" si="31">SUM(J972:L972)</f>
        <v>99.6</v>
      </c>
      <c r="N972" s="34"/>
      <c r="O972" s="34"/>
      <c r="P972" s="26"/>
      <c r="Q972" s="35"/>
    </row>
    <row r="973" spans="1:17" ht="15" customHeight="1" x14ac:dyDescent="0.3">
      <c r="A973" s="1" t="s">
        <v>417</v>
      </c>
      <c r="B973" s="6">
        <v>45016</v>
      </c>
      <c r="C973" s="62">
        <f t="shared" si="30"/>
        <v>2023</v>
      </c>
      <c r="D973" s="1" t="s">
        <v>522</v>
      </c>
      <c r="E973" s="43" t="s">
        <v>578</v>
      </c>
      <c r="F973" s="2" t="s">
        <v>421</v>
      </c>
      <c r="G973" s="1">
        <v>2</v>
      </c>
      <c r="H973" s="1"/>
      <c r="I973" s="1" t="s">
        <v>423</v>
      </c>
      <c r="J973" s="1">
        <v>89.8</v>
      </c>
      <c r="K973" s="1">
        <v>0</v>
      </c>
      <c r="L973" s="1"/>
      <c r="M973" s="1">
        <f t="shared" si="31"/>
        <v>89.8</v>
      </c>
      <c r="N973" s="34"/>
      <c r="O973" s="34"/>
      <c r="P973" s="26"/>
      <c r="Q973" s="35"/>
    </row>
    <row r="974" spans="1:17" ht="15" customHeight="1" x14ac:dyDescent="0.3">
      <c r="A974" s="1" t="s">
        <v>417</v>
      </c>
      <c r="B974" s="6">
        <v>45016</v>
      </c>
      <c r="C974" s="62">
        <f t="shared" si="30"/>
        <v>2023</v>
      </c>
      <c r="D974" s="1" t="s">
        <v>522</v>
      </c>
      <c r="E974" s="43" t="s">
        <v>579</v>
      </c>
      <c r="F974" s="2" t="s">
        <v>421</v>
      </c>
      <c r="G974" s="1">
        <v>3</v>
      </c>
      <c r="H974" s="1"/>
      <c r="I974" s="1" t="s">
        <v>423</v>
      </c>
      <c r="J974" s="1">
        <v>89.8</v>
      </c>
      <c r="K974" s="1">
        <v>0</v>
      </c>
      <c r="L974" s="1"/>
      <c r="M974" s="1">
        <f t="shared" si="31"/>
        <v>89.8</v>
      </c>
      <c r="N974" s="34"/>
      <c r="O974" s="34"/>
      <c r="P974" s="26"/>
      <c r="Q974" s="35"/>
    </row>
    <row r="975" spans="1:17" ht="15" customHeight="1" x14ac:dyDescent="0.3">
      <c r="A975" s="1" t="s">
        <v>417</v>
      </c>
      <c r="B975" s="6">
        <v>45016</v>
      </c>
      <c r="C975" s="62">
        <f t="shared" si="30"/>
        <v>2023</v>
      </c>
      <c r="D975" s="1" t="s">
        <v>522</v>
      </c>
      <c r="E975" s="43" t="s">
        <v>580</v>
      </c>
      <c r="F975" s="2" t="s">
        <v>421</v>
      </c>
      <c r="G975" s="1">
        <v>4</v>
      </c>
      <c r="H975" s="1"/>
      <c r="I975" s="1" t="s">
        <v>423</v>
      </c>
      <c r="J975" s="1">
        <v>99.5</v>
      </c>
      <c r="K975" s="1">
        <v>0</v>
      </c>
      <c r="L975" s="1"/>
      <c r="M975" s="1">
        <f t="shared" si="31"/>
        <v>99.5</v>
      </c>
      <c r="N975" s="34"/>
      <c r="O975" s="34"/>
      <c r="P975" s="26"/>
      <c r="Q975" s="35"/>
    </row>
    <row r="976" spans="1:17" ht="15" customHeight="1" x14ac:dyDescent="0.3">
      <c r="A976" s="1" t="s">
        <v>417</v>
      </c>
      <c r="B976" s="6">
        <v>45016</v>
      </c>
      <c r="C976" s="62">
        <f t="shared" si="30"/>
        <v>2023</v>
      </c>
      <c r="D976" s="1" t="s">
        <v>522</v>
      </c>
      <c r="E976" s="43" t="s">
        <v>523</v>
      </c>
      <c r="F976" s="2" t="s">
        <v>412</v>
      </c>
      <c r="G976" s="1">
        <v>1</v>
      </c>
      <c r="H976" s="1"/>
      <c r="I976" s="1" t="s">
        <v>423</v>
      </c>
      <c r="J976" s="1">
        <v>52.8</v>
      </c>
      <c r="K976" s="1">
        <v>6.4</v>
      </c>
      <c r="L976" s="1"/>
      <c r="M976" s="1">
        <f t="shared" si="31"/>
        <v>59.199999999999996</v>
      </c>
      <c r="N976" s="34"/>
      <c r="O976" s="34"/>
      <c r="P976" s="26"/>
      <c r="Q976" s="35"/>
    </row>
    <row r="977" spans="1:17" ht="15" customHeight="1" x14ac:dyDescent="0.3">
      <c r="A977" s="1" t="s">
        <v>417</v>
      </c>
      <c r="B977" s="6">
        <v>45016</v>
      </c>
      <c r="C977" s="62">
        <f t="shared" si="30"/>
        <v>2023</v>
      </c>
      <c r="D977" s="1" t="s">
        <v>522</v>
      </c>
      <c r="E977" s="43" t="s">
        <v>524</v>
      </c>
      <c r="F977" s="2" t="s">
        <v>412</v>
      </c>
      <c r="G977" s="1">
        <v>2</v>
      </c>
      <c r="H977" s="1"/>
      <c r="I977" s="1" t="s">
        <v>423</v>
      </c>
      <c r="J977" s="1">
        <v>56.1</v>
      </c>
      <c r="K977" s="1">
        <v>6.4</v>
      </c>
      <c r="L977" s="1"/>
      <c r="M977" s="1">
        <f t="shared" si="31"/>
        <v>62.5</v>
      </c>
      <c r="N977" s="34"/>
      <c r="O977" s="34"/>
      <c r="P977" s="26"/>
      <c r="Q977" s="35"/>
    </row>
    <row r="978" spans="1:17" ht="15" customHeight="1" x14ac:dyDescent="0.3">
      <c r="A978" s="1" t="s">
        <v>417</v>
      </c>
      <c r="B978" s="6">
        <v>45016</v>
      </c>
      <c r="C978" s="62">
        <f t="shared" si="30"/>
        <v>2023</v>
      </c>
      <c r="D978" s="1" t="s">
        <v>522</v>
      </c>
      <c r="E978" s="43" t="s">
        <v>525</v>
      </c>
      <c r="F978" s="2" t="s">
        <v>412</v>
      </c>
      <c r="G978" s="1">
        <v>3</v>
      </c>
      <c r="H978" s="1"/>
      <c r="I978" s="1" t="s">
        <v>423</v>
      </c>
      <c r="J978" s="1">
        <v>55.5</v>
      </c>
      <c r="K978" s="1">
        <v>6.4</v>
      </c>
      <c r="L978" s="1"/>
      <c r="M978" s="1">
        <f t="shared" si="31"/>
        <v>61.9</v>
      </c>
      <c r="N978" s="34"/>
      <c r="O978" s="34"/>
      <c r="P978" s="26"/>
      <c r="Q978" s="35"/>
    </row>
    <row r="979" spans="1:17" ht="15" customHeight="1" x14ac:dyDescent="0.3">
      <c r="A979" s="1" t="s">
        <v>417</v>
      </c>
      <c r="B979" s="6">
        <v>45016</v>
      </c>
      <c r="C979" s="62">
        <f t="shared" si="30"/>
        <v>2023</v>
      </c>
      <c r="D979" s="1" t="s">
        <v>522</v>
      </c>
      <c r="E979" s="43" t="s">
        <v>526</v>
      </c>
      <c r="F979" s="2" t="s">
        <v>412</v>
      </c>
      <c r="G979" s="1">
        <v>4</v>
      </c>
      <c r="H979" s="1"/>
      <c r="I979" s="1" t="s">
        <v>423</v>
      </c>
      <c r="J979" s="1">
        <v>41.4</v>
      </c>
      <c r="K979" s="1">
        <v>6.4</v>
      </c>
      <c r="L979" s="1"/>
      <c r="M979" s="1">
        <f t="shared" si="31"/>
        <v>47.8</v>
      </c>
      <c r="N979" s="34"/>
      <c r="O979" s="34"/>
      <c r="P979" s="26"/>
      <c r="Q979" s="35"/>
    </row>
    <row r="980" spans="1:17" ht="15" customHeight="1" x14ac:dyDescent="0.3">
      <c r="A980" s="1" t="s">
        <v>417</v>
      </c>
      <c r="B980" s="6">
        <v>45016</v>
      </c>
      <c r="C980" s="62">
        <f t="shared" si="30"/>
        <v>2023</v>
      </c>
      <c r="D980" s="1" t="s">
        <v>522</v>
      </c>
      <c r="E980" s="43" t="s">
        <v>527</v>
      </c>
      <c r="F980" s="2" t="s">
        <v>412</v>
      </c>
      <c r="G980" s="1">
        <v>5</v>
      </c>
      <c r="H980" s="1"/>
      <c r="I980" s="1" t="s">
        <v>423</v>
      </c>
      <c r="J980" s="1">
        <v>52.6</v>
      </c>
      <c r="K980" s="1">
        <v>6.4</v>
      </c>
      <c r="L980" s="1"/>
      <c r="M980" s="1">
        <f t="shared" si="31"/>
        <v>59</v>
      </c>
      <c r="N980" s="34"/>
      <c r="O980" s="34"/>
      <c r="P980" s="26"/>
      <c r="Q980" s="35"/>
    </row>
    <row r="981" spans="1:17" ht="15" customHeight="1" x14ac:dyDescent="0.3">
      <c r="A981" s="1" t="s">
        <v>417</v>
      </c>
      <c r="B981" s="6">
        <v>45016</v>
      </c>
      <c r="C981" s="62">
        <f t="shared" si="30"/>
        <v>2023</v>
      </c>
      <c r="D981" s="1" t="s">
        <v>522</v>
      </c>
      <c r="E981" s="43" t="s">
        <v>528</v>
      </c>
      <c r="F981" s="2" t="s">
        <v>412</v>
      </c>
      <c r="G981" s="1">
        <v>6</v>
      </c>
      <c r="H981" s="1"/>
      <c r="I981" s="1" t="s">
        <v>423</v>
      </c>
      <c r="J981" s="1">
        <v>56</v>
      </c>
      <c r="K981" s="1">
        <v>6.4</v>
      </c>
      <c r="L981" s="1"/>
      <c r="M981" s="1">
        <f t="shared" si="31"/>
        <v>62.4</v>
      </c>
      <c r="N981" s="34"/>
      <c r="O981" s="34"/>
      <c r="P981" s="26"/>
      <c r="Q981" s="35"/>
    </row>
    <row r="982" spans="1:17" ht="15" customHeight="1" x14ac:dyDescent="0.3">
      <c r="A982" s="1" t="s">
        <v>417</v>
      </c>
      <c r="B982" s="6">
        <v>45016</v>
      </c>
      <c r="C982" s="62">
        <f t="shared" si="30"/>
        <v>2023</v>
      </c>
      <c r="D982" s="1" t="s">
        <v>522</v>
      </c>
      <c r="E982" s="43" t="s">
        <v>529</v>
      </c>
      <c r="F982" s="2" t="s">
        <v>412</v>
      </c>
      <c r="G982" s="1">
        <v>7</v>
      </c>
      <c r="H982" s="1"/>
      <c r="I982" s="1" t="s">
        <v>423</v>
      </c>
      <c r="J982" s="1">
        <v>55.4</v>
      </c>
      <c r="K982" s="1">
        <v>6.4</v>
      </c>
      <c r="L982" s="1"/>
      <c r="M982" s="1">
        <f t="shared" si="31"/>
        <v>61.8</v>
      </c>
      <c r="N982" s="34"/>
      <c r="O982" s="34"/>
      <c r="P982" s="26"/>
      <c r="Q982" s="35"/>
    </row>
    <row r="983" spans="1:17" ht="15" customHeight="1" x14ac:dyDescent="0.3">
      <c r="A983" s="1" t="s">
        <v>417</v>
      </c>
      <c r="B983" s="6">
        <v>45016</v>
      </c>
      <c r="C983" s="62">
        <f t="shared" si="30"/>
        <v>2023</v>
      </c>
      <c r="D983" s="1" t="s">
        <v>522</v>
      </c>
      <c r="E983" s="43" t="s">
        <v>530</v>
      </c>
      <c r="F983" s="2" t="s">
        <v>412</v>
      </c>
      <c r="G983" s="1">
        <v>8</v>
      </c>
      <c r="H983" s="1"/>
      <c r="I983" s="1" t="s">
        <v>423</v>
      </c>
      <c r="J983" s="1">
        <v>41.3</v>
      </c>
      <c r="K983" s="1">
        <v>6.4</v>
      </c>
      <c r="L983" s="1"/>
      <c r="M983" s="1">
        <f t="shared" si="31"/>
        <v>47.699999999999996</v>
      </c>
      <c r="N983" s="34"/>
      <c r="O983" s="34"/>
      <c r="P983" s="26"/>
      <c r="Q983" s="35"/>
    </row>
    <row r="984" spans="1:17" ht="15" customHeight="1" x14ac:dyDescent="0.3">
      <c r="A984" s="1" t="s">
        <v>417</v>
      </c>
      <c r="B984" s="6">
        <v>45016</v>
      </c>
      <c r="C984" s="62">
        <f t="shared" si="30"/>
        <v>2023</v>
      </c>
      <c r="D984" s="1" t="s">
        <v>522</v>
      </c>
      <c r="E984" s="43" t="s">
        <v>531</v>
      </c>
      <c r="F984" s="2" t="s">
        <v>412</v>
      </c>
      <c r="G984" s="1">
        <v>9</v>
      </c>
      <c r="H984" s="1"/>
      <c r="I984" s="1" t="s">
        <v>423</v>
      </c>
      <c r="J984" s="1">
        <v>52.5</v>
      </c>
      <c r="K984" s="1">
        <v>6.4</v>
      </c>
      <c r="L984" s="1"/>
      <c r="M984" s="1">
        <f t="shared" si="31"/>
        <v>58.9</v>
      </c>
      <c r="N984" s="34"/>
      <c r="O984" s="34"/>
      <c r="P984" s="26"/>
      <c r="Q984" s="35"/>
    </row>
    <row r="985" spans="1:17" ht="15" customHeight="1" x14ac:dyDescent="0.3">
      <c r="A985" s="1" t="s">
        <v>417</v>
      </c>
      <c r="B985" s="6">
        <v>45016</v>
      </c>
      <c r="C985" s="62">
        <f t="shared" si="30"/>
        <v>2023</v>
      </c>
      <c r="D985" s="1" t="s">
        <v>522</v>
      </c>
      <c r="E985" s="43" t="s">
        <v>532</v>
      </c>
      <c r="F985" s="2" t="s">
        <v>412</v>
      </c>
      <c r="G985" s="1">
        <v>10</v>
      </c>
      <c r="H985" s="1"/>
      <c r="I985" s="1" t="s">
        <v>423</v>
      </c>
      <c r="J985" s="1">
        <v>55.8</v>
      </c>
      <c r="K985" s="1">
        <v>6.4</v>
      </c>
      <c r="L985" s="1"/>
      <c r="M985" s="1">
        <f t="shared" si="31"/>
        <v>62.199999999999996</v>
      </c>
      <c r="N985" s="34"/>
      <c r="O985" s="34"/>
      <c r="P985" s="26"/>
      <c r="Q985" s="35"/>
    </row>
    <row r="986" spans="1:17" ht="15" customHeight="1" x14ac:dyDescent="0.3">
      <c r="A986" s="1" t="s">
        <v>417</v>
      </c>
      <c r="B986" s="6">
        <v>45016</v>
      </c>
      <c r="C986" s="62">
        <f t="shared" si="30"/>
        <v>2023</v>
      </c>
      <c r="D986" s="1" t="s">
        <v>522</v>
      </c>
      <c r="E986" s="43" t="s">
        <v>533</v>
      </c>
      <c r="F986" s="2" t="s">
        <v>412</v>
      </c>
      <c r="G986" s="1">
        <v>11</v>
      </c>
      <c r="H986" s="1"/>
      <c r="I986" s="1" t="s">
        <v>423</v>
      </c>
      <c r="J986" s="1">
        <v>55.3</v>
      </c>
      <c r="K986" s="1">
        <v>6.4</v>
      </c>
      <c r="L986" s="1"/>
      <c r="M986" s="1">
        <f t="shared" si="31"/>
        <v>61.699999999999996</v>
      </c>
      <c r="N986" s="34"/>
      <c r="O986" s="34"/>
      <c r="P986" s="26"/>
      <c r="Q986" s="35"/>
    </row>
    <row r="987" spans="1:17" ht="15" customHeight="1" x14ac:dyDescent="0.3">
      <c r="A987" s="1" t="s">
        <v>417</v>
      </c>
      <c r="B987" s="6">
        <v>45016</v>
      </c>
      <c r="C987" s="62">
        <f t="shared" si="30"/>
        <v>2023</v>
      </c>
      <c r="D987" s="1" t="s">
        <v>522</v>
      </c>
      <c r="E987" s="43" t="s">
        <v>534</v>
      </c>
      <c r="F987" s="2" t="s">
        <v>412</v>
      </c>
      <c r="G987" s="1">
        <v>12</v>
      </c>
      <c r="H987" s="1"/>
      <c r="I987" s="1" t="s">
        <v>423</v>
      </c>
      <c r="J987" s="1">
        <v>41.2</v>
      </c>
      <c r="K987" s="1">
        <v>6.4</v>
      </c>
      <c r="L987" s="1"/>
      <c r="M987" s="1">
        <f t="shared" si="31"/>
        <v>47.6</v>
      </c>
      <c r="N987" s="34"/>
      <c r="O987" s="34"/>
      <c r="P987" s="26"/>
      <c r="Q987" s="35"/>
    </row>
    <row r="988" spans="1:17" ht="15" customHeight="1" x14ac:dyDescent="0.3">
      <c r="A988" s="1" t="s">
        <v>417</v>
      </c>
      <c r="B988" s="6">
        <v>45016</v>
      </c>
      <c r="C988" s="62">
        <f t="shared" si="30"/>
        <v>2023</v>
      </c>
      <c r="D988" s="1" t="s">
        <v>522</v>
      </c>
      <c r="E988" s="43" t="s">
        <v>538</v>
      </c>
      <c r="F988" s="2" t="s">
        <v>412</v>
      </c>
      <c r="G988" s="1">
        <v>16</v>
      </c>
      <c r="H988" s="1"/>
      <c r="I988" s="1" t="s">
        <v>423</v>
      </c>
      <c r="J988" s="1">
        <v>41.2</v>
      </c>
      <c r="K988" s="1">
        <v>6.4</v>
      </c>
      <c r="L988" s="1"/>
      <c r="M988" s="1">
        <f t="shared" si="31"/>
        <v>47.6</v>
      </c>
      <c r="N988" s="34"/>
      <c r="O988" s="34"/>
      <c r="P988" s="26"/>
      <c r="Q988" s="35"/>
    </row>
    <row r="989" spans="1:17" ht="15" customHeight="1" x14ac:dyDescent="0.3">
      <c r="A989" s="1" t="s">
        <v>417</v>
      </c>
      <c r="B989" s="6">
        <v>45016</v>
      </c>
      <c r="C989" s="62">
        <f t="shared" si="30"/>
        <v>2023</v>
      </c>
      <c r="D989" s="1" t="s">
        <v>522</v>
      </c>
      <c r="E989" s="43" t="s">
        <v>539</v>
      </c>
      <c r="F989" s="2" t="s">
        <v>412</v>
      </c>
      <c r="G989" s="1">
        <v>17</v>
      </c>
      <c r="H989" s="1"/>
      <c r="I989" s="1" t="s">
        <v>423</v>
      </c>
      <c r="J989" s="1">
        <v>52.5</v>
      </c>
      <c r="K989" s="1">
        <v>6.4</v>
      </c>
      <c r="L989" s="1"/>
      <c r="M989" s="1">
        <f t="shared" si="31"/>
        <v>58.9</v>
      </c>
      <c r="N989" s="34"/>
      <c r="O989" s="34"/>
      <c r="P989" s="26"/>
      <c r="Q989" s="35"/>
    </row>
    <row r="990" spans="1:17" ht="15" customHeight="1" x14ac:dyDescent="0.3">
      <c r="A990" s="1" t="s">
        <v>417</v>
      </c>
      <c r="B990" s="6">
        <v>45016</v>
      </c>
      <c r="C990" s="62">
        <f t="shared" si="30"/>
        <v>2023</v>
      </c>
      <c r="D990" s="1" t="s">
        <v>522</v>
      </c>
      <c r="E990" s="43" t="s">
        <v>540</v>
      </c>
      <c r="F990" s="2" t="s">
        <v>412</v>
      </c>
      <c r="G990" s="1">
        <v>18</v>
      </c>
      <c r="H990" s="1"/>
      <c r="I990" s="1" t="s">
        <v>423</v>
      </c>
      <c r="J990" s="1">
        <v>55.8</v>
      </c>
      <c r="K990" s="1">
        <v>6.4</v>
      </c>
      <c r="L990" s="1"/>
      <c r="M990" s="1">
        <f t="shared" si="31"/>
        <v>62.199999999999996</v>
      </c>
      <c r="N990" s="34"/>
      <c r="O990" s="34"/>
      <c r="P990" s="26"/>
      <c r="Q990" s="35"/>
    </row>
    <row r="991" spans="1:17" ht="15" customHeight="1" x14ac:dyDescent="0.3">
      <c r="A991" s="1" t="s">
        <v>417</v>
      </c>
      <c r="B991" s="6">
        <v>45016</v>
      </c>
      <c r="C991" s="62">
        <f t="shared" si="30"/>
        <v>2023</v>
      </c>
      <c r="D991" s="1" t="s">
        <v>522</v>
      </c>
      <c r="E991" s="43" t="s">
        <v>541</v>
      </c>
      <c r="F991" s="2" t="s">
        <v>412</v>
      </c>
      <c r="G991" s="1">
        <v>19</v>
      </c>
      <c r="H991" s="1"/>
      <c r="I991" s="1" t="s">
        <v>423</v>
      </c>
      <c r="J991" s="1">
        <v>55.3</v>
      </c>
      <c r="K991" s="1">
        <v>6.4</v>
      </c>
      <c r="L991" s="1"/>
      <c r="M991" s="1">
        <f t="shared" si="31"/>
        <v>61.699999999999996</v>
      </c>
      <c r="N991" s="34"/>
      <c r="O991" s="34"/>
      <c r="P991" s="26"/>
      <c r="Q991" s="35"/>
    </row>
    <row r="992" spans="1:17" ht="15" customHeight="1" x14ac:dyDescent="0.3">
      <c r="A992" s="1" t="s">
        <v>417</v>
      </c>
      <c r="B992" s="6">
        <v>45016</v>
      </c>
      <c r="C992" s="62">
        <f t="shared" si="30"/>
        <v>2023</v>
      </c>
      <c r="D992" s="1" t="s">
        <v>522</v>
      </c>
      <c r="E992" s="43" t="s">
        <v>542</v>
      </c>
      <c r="F992" s="2" t="s">
        <v>412</v>
      </c>
      <c r="G992" s="1">
        <v>20</v>
      </c>
      <c r="H992" s="1"/>
      <c r="I992" s="1" t="s">
        <v>423</v>
      </c>
      <c r="J992" s="1">
        <v>41.2</v>
      </c>
      <c r="K992" s="1">
        <v>6.4</v>
      </c>
      <c r="L992" s="1"/>
      <c r="M992" s="1">
        <f t="shared" si="31"/>
        <v>47.6</v>
      </c>
      <c r="N992" s="34"/>
      <c r="O992" s="34"/>
      <c r="P992" s="26"/>
      <c r="Q992" s="35"/>
    </row>
    <row r="993" spans="1:17" ht="15" customHeight="1" x14ac:dyDescent="0.3">
      <c r="A993" s="1" t="s">
        <v>417</v>
      </c>
      <c r="B993" s="6">
        <v>45016</v>
      </c>
      <c r="C993" s="62">
        <f t="shared" si="30"/>
        <v>2023</v>
      </c>
      <c r="D993" s="1" t="s">
        <v>522</v>
      </c>
      <c r="E993" s="43" t="s">
        <v>543</v>
      </c>
      <c r="F993" s="2" t="s">
        <v>412</v>
      </c>
      <c r="G993" s="1">
        <v>21</v>
      </c>
      <c r="H993" s="1"/>
      <c r="I993" s="1" t="s">
        <v>423</v>
      </c>
      <c r="J993" s="1">
        <v>52.5</v>
      </c>
      <c r="K993" s="1">
        <v>6.4</v>
      </c>
      <c r="L993" s="1"/>
      <c r="M993" s="1">
        <f t="shared" si="31"/>
        <v>58.9</v>
      </c>
      <c r="N993" s="34"/>
      <c r="O993" s="34"/>
      <c r="P993" s="26"/>
      <c r="Q993" s="35"/>
    </row>
    <row r="994" spans="1:17" ht="15" customHeight="1" x14ac:dyDescent="0.3">
      <c r="A994" s="1" t="s">
        <v>417</v>
      </c>
      <c r="B994" s="6">
        <v>45016</v>
      </c>
      <c r="C994" s="62">
        <f t="shared" ref="C994:C1057" si="32">YEAR(B994)</f>
        <v>2023</v>
      </c>
      <c r="D994" s="1" t="s">
        <v>522</v>
      </c>
      <c r="E994" s="43" t="s">
        <v>544</v>
      </c>
      <c r="F994" s="2" t="s">
        <v>412</v>
      </c>
      <c r="G994" s="1">
        <v>22</v>
      </c>
      <c r="H994" s="1"/>
      <c r="I994" s="1" t="s">
        <v>423</v>
      </c>
      <c r="J994" s="1">
        <v>55.8</v>
      </c>
      <c r="K994" s="1">
        <v>6.4</v>
      </c>
      <c r="L994" s="1"/>
      <c r="M994" s="1">
        <f t="shared" si="31"/>
        <v>62.199999999999996</v>
      </c>
      <c r="N994" s="34"/>
      <c r="O994" s="34"/>
      <c r="P994" s="26"/>
      <c r="Q994" s="35"/>
    </row>
    <row r="995" spans="1:17" ht="15" customHeight="1" x14ac:dyDescent="0.3">
      <c r="A995" s="1" t="s">
        <v>417</v>
      </c>
      <c r="B995" s="6">
        <v>45016</v>
      </c>
      <c r="C995" s="62">
        <f t="shared" si="32"/>
        <v>2023</v>
      </c>
      <c r="D995" s="1" t="s">
        <v>522</v>
      </c>
      <c r="E995" s="43" t="s">
        <v>545</v>
      </c>
      <c r="F995" s="2" t="s">
        <v>412</v>
      </c>
      <c r="G995" s="1">
        <v>23</v>
      </c>
      <c r="H995" s="1"/>
      <c r="I995" s="1" t="s">
        <v>423</v>
      </c>
      <c r="J995" s="1">
        <v>55.3</v>
      </c>
      <c r="K995" s="1">
        <v>6.4</v>
      </c>
      <c r="L995" s="1"/>
      <c r="M995" s="1">
        <f t="shared" si="31"/>
        <v>61.699999999999996</v>
      </c>
      <c r="N995" s="34"/>
      <c r="O995" s="34"/>
      <c r="P995" s="26"/>
      <c r="Q995" s="35"/>
    </row>
    <row r="996" spans="1:17" ht="15" customHeight="1" x14ac:dyDescent="0.3">
      <c r="A996" s="1" t="s">
        <v>417</v>
      </c>
      <c r="B996" s="6">
        <v>45016</v>
      </c>
      <c r="C996" s="62">
        <f t="shared" si="32"/>
        <v>2023</v>
      </c>
      <c r="D996" s="1" t="s">
        <v>522</v>
      </c>
      <c r="E996" s="43" t="s">
        <v>546</v>
      </c>
      <c r="F996" s="2" t="s">
        <v>412</v>
      </c>
      <c r="G996" s="1">
        <v>24</v>
      </c>
      <c r="H996" s="1"/>
      <c r="I996" s="1" t="s">
        <v>423</v>
      </c>
      <c r="J996" s="1">
        <v>41.2</v>
      </c>
      <c r="K996" s="1">
        <v>6.4</v>
      </c>
      <c r="L996" s="1"/>
      <c r="M996" s="1">
        <f t="shared" si="31"/>
        <v>47.6</v>
      </c>
      <c r="N996" s="34"/>
      <c r="O996" s="34"/>
      <c r="P996" s="26"/>
      <c r="Q996" s="35"/>
    </row>
    <row r="997" spans="1:17" ht="15" customHeight="1" x14ac:dyDescent="0.3">
      <c r="A997" s="1" t="s">
        <v>417</v>
      </c>
      <c r="B997" s="6">
        <v>45016</v>
      </c>
      <c r="C997" s="62">
        <f t="shared" si="32"/>
        <v>2023</v>
      </c>
      <c r="D997" s="1" t="s">
        <v>522</v>
      </c>
      <c r="E997" s="43" t="s">
        <v>547</v>
      </c>
      <c r="F997" s="2" t="s">
        <v>412</v>
      </c>
      <c r="G997" s="1">
        <v>25</v>
      </c>
      <c r="H997" s="1"/>
      <c r="I997" s="1" t="s">
        <v>423</v>
      </c>
      <c r="J997" s="1">
        <v>42.4</v>
      </c>
      <c r="K997" s="1">
        <v>7.2</v>
      </c>
      <c r="L997" s="1"/>
      <c r="M997" s="1">
        <f t="shared" si="31"/>
        <v>49.6</v>
      </c>
      <c r="N997" s="34"/>
      <c r="O997" s="34"/>
      <c r="P997" s="26"/>
      <c r="Q997" s="35"/>
    </row>
    <row r="998" spans="1:17" ht="15" customHeight="1" x14ac:dyDescent="0.3">
      <c r="A998" s="1" t="s">
        <v>417</v>
      </c>
      <c r="B998" s="6">
        <v>45016</v>
      </c>
      <c r="C998" s="62">
        <f t="shared" si="32"/>
        <v>2023</v>
      </c>
      <c r="D998" s="1" t="s">
        <v>522</v>
      </c>
      <c r="E998" s="43" t="s">
        <v>548</v>
      </c>
      <c r="F998" s="2" t="s">
        <v>412</v>
      </c>
      <c r="G998" s="1">
        <v>26</v>
      </c>
      <c r="H998" s="1"/>
      <c r="I998" s="1" t="s">
        <v>423</v>
      </c>
      <c r="J998" s="1">
        <v>42.4</v>
      </c>
      <c r="K998" s="1">
        <v>10</v>
      </c>
      <c r="L998" s="1"/>
      <c r="M998" s="1">
        <f t="shared" si="31"/>
        <v>52.4</v>
      </c>
      <c r="N998" s="34"/>
      <c r="O998" s="34"/>
      <c r="P998" s="26"/>
      <c r="Q998" s="35"/>
    </row>
    <row r="999" spans="1:17" ht="15" customHeight="1" x14ac:dyDescent="0.3">
      <c r="A999" s="1" t="s">
        <v>417</v>
      </c>
      <c r="B999" s="6">
        <v>45016</v>
      </c>
      <c r="C999" s="62">
        <f t="shared" si="32"/>
        <v>2023</v>
      </c>
      <c r="D999" s="1" t="s">
        <v>522</v>
      </c>
      <c r="E999" s="43" t="s">
        <v>549</v>
      </c>
      <c r="F999" s="2" t="s">
        <v>412</v>
      </c>
      <c r="G999" s="1">
        <v>27</v>
      </c>
      <c r="H999" s="1"/>
      <c r="I999" s="1" t="s">
        <v>423</v>
      </c>
      <c r="J999" s="1">
        <v>73</v>
      </c>
      <c r="K999" s="1">
        <v>19.100000000000001</v>
      </c>
      <c r="L999" s="1"/>
      <c r="M999" s="1">
        <f t="shared" si="31"/>
        <v>92.1</v>
      </c>
      <c r="N999" s="34"/>
      <c r="O999" s="34"/>
      <c r="P999" s="26"/>
      <c r="Q999" s="35"/>
    </row>
    <row r="1000" spans="1:17" ht="15" customHeight="1" x14ac:dyDescent="0.3">
      <c r="A1000" s="1" t="s">
        <v>417</v>
      </c>
      <c r="B1000" s="6">
        <v>45016</v>
      </c>
      <c r="C1000" s="62">
        <f t="shared" si="32"/>
        <v>2023</v>
      </c>
      <c r="D1000" s="1" t="s">
        <v>522</v>
      </c>
      <c r="E1000" s="43" t="s">
        <v>550</v>
      </c>
      <c r="F1000" s="2" t="s">
        <v>412</v>
      </c>
      <c r="G1000" s="1">
        <v>28</v>
      </c>
      <c r="H1000" s="1"/>
      <c r="I1000" s="1" t="s">
        <v>423</v>
      </c>
      <c r="J1000" s="1">
        <v>41.4</v>
      </c>
      <c r="K1000" s="1">
        <v>6.4</v>
      </c>
      <c r="L1000" s="1"/>
      <c r="M1000" s="1">
        <f t="shared" si="31"/>
        <v>47.8</v>
      </c>
      <c r="N1000" s="34"/>
      <c r="O1000" s="34"/>
      <c r="P1000" s="26"/>
      <c r="Q1000" s="35"/>
    </row>
    <row r="1001" spans="1:17" ht="15" customHeight="1" x14ac:dyDescent="0.3">
      <c r="A1001" s="1" t="s">
        <v>417</v>
      </c>
      <c r="B1001" s="6">
        <v>45016</v>
      </c>
      <c r="C1001" s="62">
        <f t="shared" si="32"/>
        <v>2023</v>
      </c>
      <c r="D1001" s="1" t="s">
        <v>522</v>
      </c>
      <c r="E1001" s="43" t="s">
        <v>551</v>
      </c>
      <c r="F1001" s="2" t="s">
        <v>412</v>
      </c>
      <c r="G1001" s="1">
        <v>29</v>
      </c>
      <c r="H1001" s="1"/>
      <c r="I1001" s="1" t="s">
        <v>423</v>
      </c>
      <c r="J1001" s="1">
        <v>55.5</v>
      </c>
      <c r="K1001" s="1">
        <v>6.4</v>
      </c>
      <c r="L1001" s="1"/>
      <c r="M1001" s="1">
        <f t="shared" si="31"/>
        <v>61.9</v>
      </c>
      <c r="N1001" s="34"/>
      <c r="O1001" s="34"/>
      <c r="P1001" s="26"/>
      <c r="Q1001" s="35"/>
    </row>
    <row r="1002" spans="1:17" ht="15" customHeight="1" x14ac:dyDescent="0.3">
      <c r="A1002" s="1" t="s">
        <v>417</v>
      </c>
      <c r="B1002" s="6">
        <v>45016</v>
      </c>
      <c r="C1002" s="62">
        <f t="shared" si="32"/>
        <v>2023</v>
      </c>
      <c r="D1002" s="1" t="s">
        <v>522</v>
      </c>
      <c r="E1002" s="43" t="s">
        <v>552</v>
      </c>
      <c r="F1002" s="2" t="s">
        <v>412</v>
      </c>
      <c r="G1002" s="1">
        <v>30</v>
      </c>
      <c r="H1002" s="1"/>
      <c r="I1002" s="1" t="s">
        <v>423</v>
      </c>
      <c r="J1002" s="1">
        <v>55.7</v>
      </c>
      <c r="K1002" s="1">
        <v>6.4</v>
      </c>
      <c r="L1002" s="1"/>
      <c r="M1002" s="1">
        <f t="shared" si="31"/>
        <v>62.1</v>
      </c>
      <c r="N1002" s="34"/>
      <c r="O1002" s="34"/>
      <c r="P1002" s="26"/>
      <c r="Q1002" s="35"/>
    </row>
    <row r="1003" spans="1:17" ht="15" customHeight="1" x14ac:dyDescent="0.3">
      <c r="A1003" s="1" t="s">
        <v>417</v>
      </c>
      <c r="B1003" s="6">
        <v>45016</v>
      </c>
      <c r="C1003" s="62">
        <f t="shared" si="32"/>
        <v>2023</v>
      </c>
      <c r="D1003" s="1" t="s">
        <v>522</v>
      </c>
      <c r="E1003" s="43" t="s">
        <v>553</v>
      </c>
      <c r="F1003" s="2" t="s">
        <v>412</v>
      </c>
      <c r="G1003" s="1">
        <v>31</v>
      </c>
      <c r="H1003" s="1"/>
      <c r="I1003" s="1" t="s">
        <v>423</v>
      </c>
      <c r="J1003" s="1">
        <v>52.3</v>
      </c>
      <c r="K1003" s="1">
        <v>6.4</v>
      </c>
      <c r="L1003" s="1"/>
      <c r="M1003" s="1">
        <f t="shared" si="31"/>
        <v>58.699999999999996</v>
      </c>
      <c r="N1003" s="34"/>
      <c r="O1003" s="34"/>
      <c r="P1003" s="26"/>
      <c r="Q1003" s="35"/>
    </row>
    <row r="1004" spans="1:17" ht="15" customHeight="1" x14ac:dyDescent="0.3">
      <c r="A1004" s="1" t="s">
        <v>417</v>
      </c>
      <c r="B1004" s="6">
        <v>45016</v>
      </c>
      <c r="C1004" s="62">
        <f t="shared" si="32"/>
        <v>2023</v>
      </c>
      <c r="D1004" s="1" t="s">
        <v>522</v>
      </c>
      <c r="E1004" s="43" t="s">
        <v>554</v>
      </c>
      <c r="F1004" s="2" t="s">
        <v>412</v>
      </c>
      <c r="G1004" s="1">
        <v>32</v>
      </c>
      <c r="H1004" s="1"/>
      <c r="I1004" s="1" t="s">
        <v>423</v>
      </c>
      <c r="J1004" s="1">
        <v>41.3</v>
      </c>
      <c r="K1004" s="1">
        <v>6.4</v>
      </c>
      <c r="L1004" s="1"/>
      <c r="M1004" s="1">
        <f t="shared" si="31"/>
        <v>47.699999999999996</v>
      </c>
      <c r="N1004" s="34"/>
      <c r="O1004" s="34"/>
      <c r="P1004" s="26"/>
      <c r="Q1004" s="35"/>
    </row>
    <row r="1005" spans="1:17" ht="15" customHeight="1" x14ac:dyDescent="0.3">
      <c r="A1005" s="1" t="s">
        <v>417</v>
      </c>
      <c r="B1005" s="6">
        <v>45016</v>
      </c>
      <c r="C1005" s="62">
        <f t="shared" si="32"/>
        <v>2023</v>
      </c>
      <c r="D1005" s="1" t="s">
        <v>522</v>
      </c>
      <c r="E1005" s="43" t="s">
        <v>555</v>
      </c>
      <c r="F1005" s="2" t="s">
        <v>412</v>
      </c>
      <c r="G1005" s="1">
        <v>33</v>
      </c>
      <c r="H1005" s="1"/>
      <c r="I1005" s="1" t="s">
        <v>423</v>
      </c>
      <c r="J1005" s="1">
        <v>55.4</v>
      </c>
      <c r="K1005" s="1">
        <v>6.4</v>
      </c>
      <c r="L1005" s="1"/>
      <c r="M1005" s="1">
        <f t="shared" si="31"/>
        <v>61.8</v>
      </c>
      <c r="N1005" s="34"/>
      <c r="O1005" s="34"/>
      <c r="P1005" s="26"/>
      <c r="Q1005" s="35"/>
    </row>
    <row r="1006" spans="1:17" ht="15" customHeight="1" x14ac:dyDescent="0.3">
      <c r="A1006" s="1" t="s">
        <v>417</v>
      </c>
      <c r="B1006" s="6">
        <v>45016</v>
      </c>
      <c r="C1006" s="62">
        <f t="shared" si="32"/>
        <v>2023</v>
      </c>
      <c r="D1006" s="1" t="s">
        <v>522</v>
      </c>
      <c r="E1006" s="43" t="s">
        <v>556</v>
      </c>
      <c r="F1006" s="2" t="s">
        <v>412</v>
      </c>
      <c r="G1006" s="1">
        <v>34</v>
      </c>
      <c r="H1006" s="1"/>
      <c r="I1006" s="1" t="s">
        <v>423</v>
      </c>
      <c r="J1006" s="1">
        <v>55.6</v>
      </c>
      <c r="K1006" s="1">
        <v>6.4</v>
      </c>
      <c r="L1006" s="1"/>
      <c r="M1006" s="1">
        <f t="shared" si="31"/>
        <v>62</v>
      </c>
      <c r="N1006" s="34"/>
      <c r="O1006" s="34"/>
      <c r="P1006" s="26"/>
      <c r="Q1006" s="35"/>
    </row>
    <row r="1007" spans="1:17" ht="15" customHeight="1" x14ac:dyDescent="0.3">
      <c r="A1007" s="1" t="s">
        <v>417</v>
      </c>
      <c r="B1007" s="6">
        <v>45016</v>
      </c>
      <c r="C1007" s="62">
        <f t="shared" si="32"/>
        <v>2023</v>
      </c>
      <c r="D1007" s="1" t="s">
        <v>522</v>
      </c>
      <c r="E1007" s="43" t="s">
        <v>557</v>
      </c>
      <c r="F1007" s="2" t="s">
        <v>412</v>
      </c>
      <c r="G1007" s="1">
        <v>35</v>
      </c>
      <c r="H1007" s="1"/>
      <c r="I1007" s="1" t="s">
        <v>423</v>
      </c>
      <c r="J1007" s="1">
        <v>52.2</v>
      </c>
      <c r="K1007" s="1">
        <v>6.4</v>
      </c>
      <c r="L1007" s="1"/>
      <c r="M1007" s="1">
        <f t="shared" si="31"/>
        <v>58.6</v>
      </c>
      <c r="N1007" s="34"/>
      <c r="O1007" s="34"/>
      <c r="P1007" s="26"/>
      <c r="Q1007" s="35"/>
    </row>
    <row r="1008" spans="1:17" ht="15" customHeight="1" x14ac:dyDescent="0.3">
      <c r="A1008" s="1" t="s">
        <v>417</v>
      </c>
      <c r="B1008" s="6">
        <v>45016</v>
      </c>
      <c r="C1008" s="62">
        <f t="shared" si="32"/>
        <v>2023</v>
      </c>
      <c r="D1008" s="1" t="s">
        <v>522</v>
      </c>
      <c r="E1008" s="43" t="s">
        <v>558</v>
      </c>
      <c r="F1008" s="2" t="s">
        <v>412</v>
      </c>
      <c r="G1008" s="1">
        <v>36</v>
      </c>
      <c r="H1008" s="1"/>
      <c r="I1008" s="1" t="s">
        <v>423</v>
      </c>
      <c r="J1008" s="1">
        <v>41.2</v>
      </c>
      <c r="K1008" s="1">
        <v>6.4</v>
      </c>
      <c r="L1008" s="1"/>
      <c r="M1008" s="1">
        <f t="shared" si="31"/>
        <v>47.6</v>
      </c>
      <c r="N1008" s="34"/>
      <c r="O1008" s="34"/>
      <c r="P1008" s="26"/>
      <c r="Q1008" s="35"/>
    </row>
    <row r="1009" spans="1:17" ht="15" customHeight="1" x14ac:dyDescent="0.3">
      <c r="A1009" s="1" t="s">
        <v>417</v>
      </c>
      <c r="B1009" s="6">
        <v>45016</v>
      </c>
      <c r="C1009" s="62">
        <f t="shared" si="32"/>
        <v>2023</v>
      </c>
      <c r="D1009" s="1" t="s">
        <v>522</v>
      </c>
      <c r="E1009" s="43" t="s">
        <v>559</v>
      </c>
      <c r="F1009" s="2" t="s">
        <v>412</v>
      </c>
      <c r="G1009" s="1">
        <v>37</v>
      </c>
      <c r="H1009" s="1"/>
      <c r="I1009" s="1" t="s">
        <v>423</v>
      </c>
      <c r="J1009" s="1">
        <v>55.3</v>
      </c>
      <c r="K1009" s="1">
        <v>6.4</v>
      </c>
      <c r="L1009" s="1"/>
      <c r="M1009" s="1">
        <f t="shared" si="31"/>
        <v>61.699999999999996</v>
      </c>
      <c r="N1009" s="34"/>
      <c r="O1009" s="34"/>
      <c r="P1009" s="26"/>
      <c r="Q1009" s="35"/>
    </row>
    <row r="1010" spans="1:17" ht="15" customHeight="1" x14ac:dyDescent="0.3">
      <c r="A1010" s="1" t="s">
        <v>417</v>
      </c>
      <c r="B1010" s="6">
        <v>45016</v>
      </c>
      <c r="C1010" s="62">
        <f t="shared" si="32"/>
        <v>2023</v>
      </c>
      <c r="D1010" s="1" t="s">
        <v>522</v>
      </c>
      <c r="E1010" s="43" t="s">
        <v>560</v>
      </c>
      <c r="F1010" s="2" t="s">
        <v>412</v>
      </c>
      <c r="G1010" s="1">
        <v>38</v>
      </c>
      <c r="H1010" s="1"/>
      <c r="I1010" s="1" t="s">
        <v>423</v>
      </c>
      <c r="J1010" s="1">
        <v>55.4</v>
      </c>
      <c r="K1010" s="1">
        <v>6.4</v>
      </c>
      <c r="L1010" s="1"/>
      <c r="M1010" s="1">
        <f t="shared" si="31"/>
        <v>61.8</v>
      </c>
      <c r="N1010" s="34"/>
      <c r="O1010" s="34"/>
      <c r="P1010" s="26"/>
      <c r="Q1010" s="35"/>
    </row>
    <row r="1011" spans="1:17" ht="15" customHeight="1" x14ac:dyDescent="0.3">
      <c r="A1011" s="1" t="s">
        <v>417</v>
      </c>
      <c r="B1011" s="6">
        <v>45016</v>
      </c>
      <c r="C1011" s="62">
        <f t="shared" si="32"/>
        <v>2023</v>
      </c>
      <c r="D1011" s="1" t="s">
        <v>522</v>
      </c>
      <c r="E1011" s="43" t="s">
        <v>561</v>
      </c>
      <c r="F1011" s="2" t="s">
        <v>412</v>
      </c>
      <c r="G1011" s="1">
        <v>39</v>
      </c>
      <c r="H1011" s="1"/>
      <c r="I1011" s="1" t="s">
        <v>423</v>
      </c>
      <c r="J1011" s="1">
        <v>52.1</v>
      </c>
      <c r="K1011" s="1">
        <v>6.4</v>
      </c>
      <c r="L1011" s="1"/>
      <c r="M1011" s="1">
        <f t="shared" si="31"/>
        <v>58.5</v>
      </c>
      <c r="N1011" s="34"/>
      <c r="O1011" s="34"/>
      <c r="P1011" s="26"/>
      <c r="Q1011" s="35"/>
    </row>
    <row r="1012" spans="1:17" ht="15" customHeight="1" x14ac:dyDescent="0.3">
      <c r="A1012" s="1" t="s">
        <v>417</v>
      </c>
      <c r="B1012" s="6">
        <v>45016</v>
      </c>
      <c r="C1012" s="62">
        <f t="shared" si="32"/>
        <v>2023</v>
      </c>
      <c r="D1012" s="1" t="s">
        <v>522</v>
      </c>
      <c r="E1012" s="43" t="s">
        <v>562</v>
      </c>
      <c r="F1012" s="2" t="s">
        <v>412</v>
      </c>
      <c r="G1012" s="1">
        <v>40</v>
      </c>
      <c r="H1012" s="1"/>
      <c r="I1012" s="1" t="s">
        <v>423</v>
      </c>
      <c r="J1012" s="1">
        <v>41.2</v>
      </c>
      <c r="K1012" s="1">
        <v>6.4</v>
      </c>
      <c r="L1012" s="1"/>
      <c r="M1012" s="1">
        <f t="shared" si="31"/>
        <v>47.6</v>
      </c>
      <c r="N1012" s="34"/>
      <c r="O1012" s="34"/>
      <c r="P1012" s="26"/>
      <c r="Q1012" s="35"/>
    </row>
    <row r="1013" spans="1:17" ht="15" customHeight="1" x14ac:dyDescent="0.3">
      <c r="A1013" s="1" t="s">
        <v>417</v>
      </c>
      <c r="B1013" s="6">
        <v>45016</v>
      </c>
      <c r="C1013" s="62">
        <f t="shared" si="32"/>
        <v>2023</v>
      </c>
      <c r="D1013" s="1" t="s">
        <v>522</v>
      </c>
      <c r="E1013" s="43" t="s">
        <v>563</v>
      </c>
      <c r="F1013" s="2" t="s">
        <v>412</v>
      </c>
      <c r="G1013" s="1">
        <v>41</v>
      </c>
      <c r="H1013" s="1"/>
      <c r="I1013" s="1" t="s">
        <v>423</v>
      </c>
      <c r="J1013" s="1">
        <v>55.3</v>
      </c>
      <c r="K1013" s="1">
        <v>6.4</v>
      </c>
      <c r="L1013" s="1"/>
      <c r="M1013" s="1">
        <f t="shared" si="31"/>
        <v>61.699999999999996</v>
      </c>
      <c r="N1013" s="34"/>
      <c r="O1013" s="34"/>
      <c r="P1013" s="26"/>
      <c r="Q1013" s="35"/>
    </row>
    <row r="1014" spans="1:17" ht="15" customHeight="1" x14ac:dyDescent="0.3">
      <c r="A1014" s="1" t="s">
        <v>417</v>
      </c>
      <c r="B1014" s="6">
        <v>45016</v>
      </c>
      <c r="C1014" s="62">
        <f t="shared" si="32"/>
        <v>2023</v>
      </c>
      <c r="D1014" s="1" t="s">
        <v>522</v>
      </c>
      <c r="E1014" s="43" t="s">
        <v>564</v>
      </c>
      <c r="F1014" s="2" t="s">
        <v>412</v>
      </c>
      <c r="G1014" s="1">
        <v>42</v>
      </c>
      <c r="H1014" s="1"/>
      <c r="I1014" s="1" t="s">
        <v>423</v>
      </c>
      <c r="J1014" s="1">
        <v>55.4</v>
      </c>
      <c r="K1014" s="1">
        <v>6.4</v>
      </c>
      <c r="L1014" s="1"/>
      <c r="M1014" s="1">
        <f t="shared" si="31"/>
        <v>61.8</v>
      </c>
      <c r="N1014" s="34"/>
      <c r="O1014" s="34"/>
      <c r="P1014" s="26"/>
      <c r="Q1014" s="35"/>
    </row>
    <row r="1015" spans="1:17" ht="15" customHeight="1" x14ac:dyDescent="0.3">
      <c r="A1015" s="1" t="s">
        <v>417</v>
      </c>
      <c r="B1015" s="6">
        <v>45016</v>
      </c>
      <c r="C1015" s="62">
        <f t="shared" si="32"/>
        <v>2023</v>
      </c>
      <c r="D1015" s="1" t="s">
        <v>522</v>
      </c>
      <c r="E1015" s="43" t="s">
        <v>565</v>
      </c>
      <c r="F1015" s="2" t="s">
        <v>412</v>
      </c>
      <c r="G1015" s="1">
        <v>43</v>
      </c>
      <c r="H1015" s="1"/>
      <c r="I1015" s="1" t="s">
        <v>423</v>
      </c>
      <c r="J1015" s="1">
        <v>52.1</v>
      </c>
      <c r="K1015" s="1">
        <v>6.4</v>
      </c>
      <c r="L1015" s="1"/>
      <c r="M1015" s="1">
        <f t="shared" si="31"/>
        <v>58.5</v>
      </c>
      <c r="N1015" s="34"/>
      <c r="O1015" s="34"/>
      <c r="P1015" s="26"/>
      <c r="Q1015" s="35"/>
    </row>
    <row r="1016" spans="1:17" ht="15" customHeight="1" x14ac:dyDescent="0.3">
      <c r="A1016" s="1" t="s">
        <v>417</v>
      </c>
      <c r="B1016" s="6">
        <v>45016</v>
      </c>
      <c r="C1016" s="62">
        <f t="shared" si="32"/>
        <v>2023</v>
      </c>
      <c r="D1016" s="1" t="s">
        <v>522</v>
      </c>
      <c r="E1016" s="43" t="s">
        <v>566</v>
      </c>
      <c r="F1016" s="2" t="s">
        <v>412</v>
      </c>
      <c r="G1016" s="1">
        <v>44</v>
      </c>
      <c r="H1016" s="1"/>
      <c r="I1016" s="1" t="s">
        <v>423</v>
      </c>
      <c r="J1016" s="1">
        <v>41.2</v>
      </c>
      <c r="K1016" s="1">
        <v>6.4</v>
      </c>
      <c r="L1016" s="1"/>
      <c r="M1016" s="1">
        <f t="shared" si="31"/>
        <v>47.6</v>
      </c>
      <c r="N1016" s="34"/>
      <c r="O1016" s="34"/>
      <c r="P1016" s="26"/>
      <c r="Q1016" s="35"/>
    </row>
    <row r="1017" spans="1:17" ht="15" customHeight="1" x14ac:dyDescent="0.3">
      <c r="A1017" s="1" t="s">
        <v>417</v>
      </c>
      <c r="B1017" s="6">
        <v>45016</v>
      </c>
      <c r="C1017" s="62">
        <f t="shared" si="32"/>
        <v>2023</v>
      </c>
      <c r="D1017" s="1" t="s">
        <v>522</v>
      </c>
      <c r="E1017" s="43" t="s">
        <v>567</v>
      </c>
      <c r="F1017" s="2" t="s">
        <v>412</v>
      </c>
      <c r="G1017" s="1">
        <v>45</v>
      </c>
      <c r="H1017" s="1"/>
      <c r="I1017" s="1" t="s">
        <v>423</v>
      </c>
      <c r="J1017" s="1">
        <v>55.3</v>
      </c>
      <c r="K1017" s="1">
        <v>6.4</v>
      </c>
      <c r="L1017" s="1"/>
      <c r="M1017" s="1">
        <f t="shared" si="31"/>
        <v>61.699999999999996</v>
      </c>
      <c r="N1017" s="34"/>
      <c r="O1017" s="34"/>
      <c r="P1017" s="26"/>
      <c r="Q1017" s="35"/>
    </row>
    <row r="1018" spans="1:17" ht="15" customHeight="1" x14ac:dyDescent="0.3">
      <c r="A1018" s="1" t="s">
        <v>417</v>
      </c>
      <c r="B1018" s="6">
        <v>45016</v>
      </c>
      <c r="C1018" s="62">
        <f t="shared" si="32"/>
        <v>2023</v>
      </c>
      <c r="D1018" s="1" t="s">
        <v>522</v>
      </c>
      <c r="E1018" s="43" t="s">
        <v>568</v>
      </c>
      <c r="F1018" s="2" t="s">
        <v>412</v>
      </c>
      <c r="G1018" s="1">
        <v>46</v>
      </c>
      <c r="H1018" s="1"/>
      <c r="I1018" s="1" t="s">
        <v>423</v>
      </c>
      <c r="J1018" s="1">
        <v>55.4</v>
      </c>
      <c r="K1018" s="1">
        <v>6.4</v>
      </c>
      <c r="L1018" s="1"/>
      <c r="M1018" s="1">
        <f t="shared" si="31"/>
        <v>61.8</v>
      </c>
      <c r="N1018" s="34"/>
      <c r="O1018" s="34"/>
      <c r="P1018" s="26"/>
      <c r="Q1018" s="35"/>
    </row>
    <row r="1019" spans="1:17" ht="15" customHeight="1" x14ac:dyDescent="0.3">
      <c r="A1019" s="1" t="s">
        <v>417</v>
      </c>
      <c r="B1019" s="6">
        <v>45016</v>
      </c>
      <c r="C1019" s="62">
        <f t="shared" si="32"/>
        <v>2023</v>
      </c>
      <c r="D1019" s="1" t="s">
        <v>522</v>
      </c>
      <c r="E1019" s="43" t="s">
        <v>569</v>
      </c>
      <c r="F1019" s="2" t="s">
        <v>412</v>
      </c>
      <c r="G1019" s="1">
        <v>47</v>
      </c>
      <c r="H1019" s="1"/>
      <c r="I1019" s="1" t="s">
        <v>423</v>
      </c>
      <c r="J1019" s="1">
        <v>52.1</v>
      </c>
      <c r="K1019" s="1">
        <v>6.4</v>
      </c>
      <c r="L1019" s="1"/>
      <c r="M1019" s="1">
        <f t="shared" si="31"/>
        <v>58.5</v>
      </c>
      <c r="N1019" s="34"/>
      <c r="O1019" s="34"/>
      <c r="P1019" s="26"/>
      <c r="Q1019" s="35"/>
    </row>
    <row r="1020" spans="1:17" ht="15" customHeight="1" x14ac:dyDescent="0.3">
      <c r="A1020" s="1" t="s">
        <v>417</v>
      </c>
      <c r="B1020" s="6">
        <v>45016</v>
      </c>
      <c r="C1020" s="62">
        <f t="shared" si="32"/>
        <v>2023</v>
      </c>
      <c r="D1020" s="1" t="s">
        <v>522</v>
      </c>
      <c r="E1020" s="43" t="s">
        <v>570</v>
      </c>
      <c r="F1020" s="2" t="s">
        <v>412</v>
      </c>
      <c r="G1020" s="1">
        <v>48</v>
      </c>
      <c r="H1020" s="1"/>
      <c r="I1020" s="1" t="s">
        <v>423</v>
      </c>
      <c r="J1020" s="1">
        <v>41.2</v>
      </c>
      <c r="K1020" s="1">
        <v>6.4</v>
      </c>
      <c r="L1020" s="1"/>
      <c r="M1020" s="1">
        <f t="shared" si="31"/>
        <v>47.6</v>
      </c>
      <c r="N1020" s="34"/>
      <c r="O1020" s="34"/>
      <c r="P1020" s="26"/>
      <c r="Q1020" s="35"/>
    </row>
    <row r="1021" spans="1:17" ht="15" customHeight="1" x14ac:dyDescent="0.3">
      <c r="A1021" s="1" t="s">
        <v>417</v>
      </c>
      <c r="B1021" s="6">
        <v>45016</v>
      </c>
      <c r="C1021" s="62">
        <f t="shared" si="32"/>
        <v>2023</v>
      </c>
      <c r="D1021" s="1" t="s">
        <v>522</v>
      </c>
      <c r="E1021" s="43" t="s">
        <v>571</v>
      </c>
      <c r="F1021" s="2" t="s">
        <v>412</v>
      </c>
      <c r="G1021" s="1">
        <v>49</v>
      </c>
      <c r="H1021" s="1"/>
      <c r="I1021" s="1" t="s">
        <v>423</v>
      </c>
      <c r="J1021" s="1">
        <v>55.3</v>
      </c>
      <c r="K1021" s="1">
        <v>6.4</v>
      </c>
      <c r="L1021" s="1"/>
      <c r="M1021" s="1">
        <f t="shared" si="31"/>
        <v>61.699999999999996</v>
      </c>
      <c r="N1021" s="34"/>
      <c r="O1021" s="34"/>
      <c r="P1021" s="26"/>
      <c r="Q1021" s="35"/>
    </row>
    <row r="1022" spans="1:17" ht="15" customHeight="1" x14ac:dyDescent="0.3">
      <c r="A1022" s="1" t="s">
        <v>417</v>
      </c>
      <c r="B1022" s="6">
        <v>45016</v>
      </c>
      <c r="C1022" s="62">
        <f t="shared" si="32"/>
        <v>2023</v>
      </c>
      <c r="D1022" s="1" t="s">
        <v>522</v>
      </c>
      <c r="E1022" s="43" t="s">
        <v>572</v>
      </c>
      <c r="F1022" s="2" t="s">
        <v>412</v>
      </c>
      <c r="G1022" s="1">
        <v>50</v>
      </c>
      <c r="H1022" s="1"/>
      <c r="I1022" s="1" t="s">
        <v>423</v>
      </c>
      <c r="J1022" s="1">
        <v>55.4</v>
      </c>
      <c r="K1022" s="1">
        <v>6.4</v>
      </c>
      <c r="L1022" s="1"/>
      <c r="M1022" s="1">
        <f t="shared" si="31"/>
        <v>61.8</v>
      </c>
      <c r="N1022" s="34"/>
      <c r="O1022" s="34"/>
      <c r="P1022" s="26"/>
      <c r="Q1022" s="35"/>
    </row>
    <row r="1023" spans="1:17" ht="15" customHeight="1" x14ac:dyDescent="0.3">
      <c r="A1023" s="1" t="s">
        <v>417</v>
      </c>
      <c r="B1023" s="6">
        <v>45016</v>
      </c>
      <c r="C1023" s="62">
        <f t="shared" si="32"/>
        <v>2023</v>
      </c>
      <c r="D1023" s="1" t="s">
        <v>522</v>
      </c>
      <c r="E1023" s="43" t="s">
        <v>573</v>
      </c>
      <c r="F1023" s="2" t="s">
        <v>412</v>
      </c>
      <c r="G1023" s="1">
        <v>51</v>
      </c>
      <c r="H1023" s="1"/>
      <c r="I1023" s="1" t="s">
        <v>423</v>
      </c>
      <c r="J1023" s="1">
        <v>52.1</v>
      </c>
      <c r="K1023" s="1">
        <v>6.4</v>
      </c>
      <c r="L1023" s="1"/>
      <c r="M1023" s="1">
        <f t="shared" si="31"/>
        <v>58.5</v>
      </c>
      <c r="N1023" s="34"/>
      <c r="O1023" s="34"/>
      <c r="P1023" s="26"/>
      <c r="Q1023" s="35"/>
    </row>
    <row r="1024" spans="1:17" ht="15" customHeight="1" x14ac:dyDescent="0.3">
      <c r="A1024" s="1" t="s">
        <v>417</v>
      </c>
      <c r="B1024" s="6">
        <v>45016</v>
      </c>
      <c r="C1024" s="62">
        <f t="shared" si="32"/>
        <v>2023</v>
      </c>
      <c r="D1024" s="1" t="s">
        <v>522</v>
      </c>
      <c r="E1024" s="43" t="s">
        <v>574</v>
      </c>
      <c r="F1024" s="2" t="s">
        <v>412</v>
      </c>
      <c r="G1024" s="1">
        <v>52</v>
      </c>
      <c r="H1024" s="1"/>
      <c r="I1024" s="1" t="s">
        <v>423</v>
      </c>
      <c r="J1024" s="1">
        <v>73</v>
      </c>
      <c r="K1024" s="1">
        <v>19.100000000000001</v>
      </c>
      <c r="L1024" s="1"/>
      <c r="M1024" s="1">
        <f t="shared" si="31"/>
        <v>92.1</v>
      </c>
      <c r="N1024" s="34"/>
      <c r="O1024" s="34"/>
      <c r="P1024" s="26"/>
      <c r="Q1024" s="35"/>
    </row>
    <row r="1025" spans="1:17" ht="15" customHeight="1" x14ac:dyDescent="0.3">
      <c r="A1025" s="1" t="s">
        <v>417</v>
      </c>
      <c r="B1025" s="6">
        <v>45016</v>
      </c>
      <c r="C1025" s="62">
        <f t="shared" si="32"/>
        <v>2023</v>
      </c>
      <c r="D1025" s="1" t="s">
        <v>522</v>
      </c>
      <c r="E1025" s="43" t="s">
        <v>575</v>
      </c>
      <c r="F1025" s="2" t="s">
        <v>412</v>
      </c>
      <c r="G1025" s="1">
        <v>53</v>
      </c>
      <c r="H1025" s="1"/>
      <c r="I1025" s="1" t="s">
        <v>423</v>
      </c>
      <c r="J1025" s="1">
        <v>42.2</v>
      </c>
      <c r="K1025" s="1">
        <v>10</v>
      </c>
      <c r="L1025" s="1"/>
      <c r="M1025" s="1">
        <f t="shared" si="31"/>
        <v>52.2</v>
      </c>
      <c r="N1025" s="34"/>
      <c r="O1025" s="34"/>
      <c r="P1025" s="26"/>
      <c r="Q1025" s="35"/>
    </row>
    <row r="1026" spans="1:17" ht="15" customHeight="1" x14ac:dyDescent="0.3">
      <c r="A1026" s="1" t="s">
        <v>417</v>
      </c>
      <c r="B1026" s="6">
        <v>45016</v>
      </c>
      <c r="C1026" s="62">
        <f t="shared" si="32"/>
        <v>2023</v>
      </c>
      <c r="D1026" s="1" t="s">
        <v>522</v>
      </c>
      <c r="E1026" s="43" t="s">
        <v>576</v>
      </c>
      <c r="F1026" s="2" t="s">
        <v>412</v>
      </c>
      <c r="G1026" s="1">
        <v>54</v>
      </c>
      <c r="H1026" s="1"/>
      <c r="I1026" s="1" t="s">
        <v>423</v>
      </c>
      <c r="J1026" s="1">
        <v>42.3</v>
      </c>
      <c r="K1026" s="1">
        <v>7.2</v>
      </c>
      <c r="L1026" s="1"/>
      <c r="M1026" s="1">
        <f t="shared" si="31"/>
        <v>49.5</v>
      </c>
      <c r="N1026" s="34"/>
      <c r="O1026" s="34"/>
      <c r="P1026" s="26"/>
      <c r="Q1026" s="35"/>
    </row>
    <row r="1027" spans="1:17" ht="15" customHeight="1" x14ac:dyDescent="0.3">
      <c r="A1027" s="1" t="s">
        <v>416</v>
      </c>
      <c r="B1027" s="6">
        <v>45077</v>
      </c>
      <c r="C1027" s="62">
        <f t="shared" si="32"/>
        <v>2023</v>
      </c>
      <c r="D1027" s="1" t="s">
        <v>981</v>
      </c>
      <c r="E1027" s="43" t="s">
        <v>982</v>
      </c>
      <c r="F1027" s="2" t="s">
        <v>412</v>
      </c>
      <c r="G1027" s="1" t="s">
        <v>348</v>
      </c>
      <c r="H1027" s="1"/>
      <c r="I1027" s="1" t="s">
        <v>423</v>
      </c>
      <c r="J1027" s="1">
        <v>34.9</v>
      </c>
      <c r="K1027" s="1">
        <v>5</v>
      </c>
      <c r="L1027" s="1"/>
      <c r="M1027" s="1">
        <f t="shared" si="31"/>
        <v>39.9</v>
      </c>
      <c r="N1027" s="34"/>
      <c r="O1027" s="34"/>
      <c r="P1027" s="26"/>
      <c r="Q1027" s="35"/>
    </row>
    <row r="1028" spans="1:17" ht="15" customHeight="1" x14ac:dyDescent="0.3">
      <c r="A1028" s="1" t="s">
        <v>416</v>
      </c>
      <c r="B1028" s="6">
        <v>45077</v>
      </c>
      <c r="C1028" s="62">
        <f t="shared" si="32"/>
        <v>2023</v>
      </c>
      <c r="D1028" s="1" t="s">
        <v>981</v>
      </c>
      <c r="E1028" s="43" t="s">
        <v>983</v>
      </c>
      <c r="F1028" s="2" t="s">
        <v>412</v>
      </c>
      <c r="G1028" s="1" t="s">
        <v>349</v>
      </c>
      <c r="H1028" s="1"/>
      <c r="I1028" s="1" t="s">
        <v>423</v>
      </c>
      <c r="J1028" s="1">
        <v>38.6</v>
      </c>
      <c r="K1028" s="1">
        <v>5</v>
      </c>
      <c r="L1028" s="1"/>
      <c r="M1028" s="1">
        <f t="shared" si="31"/>
        <v>43.6</v>
      </c>
      <c r="N1028" s="34"/>
      <c r="O1028" s="34"/>
      <c r="P1028" s="26"/>
      <c r="Q1028" s="35"/>
    </row>
    <row r="1029" spans="1:17" ht="15" customHeight="1" x14ac:dyDescent="0.3">
      <c r="A1029" s="1" t="s">
        <v>416</v>
      </c>
      <c r="B1029" s="6">
        <v>45077</v>
      </c>
      <c r="C1029" s="62">
        <f t="shared" si="32"/>
        <v>2023</v>
      </c>
      <c r="D1029" s="1" t="s">
        <v>981</v>
      </c>
      <c r="E1029" s="43" t="s">
        <v>984</v>
      </c>
      <c r="F1029" s="2" t="s">
        <v>412</v>
      </c>
      <c r="G1029" s="1" t="s">
        <v>350</v>
      </c>
      <c r="H1029" s="1"/>
      <c r="I1029" s="1" t="s">
        <v>423</v>
      </c>
      <c r="J1029" s="1">
        <v>37.799999999999997</v>
      </c>
      <c r="K1029" s="1">
        <v>5</v>
      </c>
      <c r="L1029" s="1"/>
      <c r="M1029" s="1">
        <f t="shared" si="31"/>
        <v>42.8</v>
      </c>
      <c r="N1029" s="34"/>
      <c r="O1029" s="34"/>
      <c r="P1029" s="26"/>
      <c r="Q1029" s="35"/>
    </row>
    <row r="1030" spans="1:17" ht="15" customHeight="1" x14ac:dyDescent="0.3">
      <c r="A1030" s="1" t="s">
        <v>416</v>
      </c>
      <c r="B1030" s="6">
        <v>45077</v>
      </c>
      <c r="C1030" s="62">
        <f t="shared" si="32"/>
        <v>2023</v>
      </c>
      <c r="D1030" s="1" t="s">
        <v>981</v>
      </c>
      <c r="E1030" s="43" t="s">
        <v>985</v>
      </c>
      <c r="F1030" s="2" t="s">
        <v>412</v>
      </c>
      <c r="G1030" s="1" t="s">
        <v>351</v>
      </c>
      <c r="H1030" s="1"/>
      <c r="I1030" s="1" t="s">
        <v>423</v>
      </c>
      <c r="J1030" s="1">
        <v>38.6</v>
      </c>
      <c r="K1030" s="1">
        <v>5</v>
      </c>
      <c r="L1030" s="1"/>
      <c r="M1030" s="1">
        <f t="shared" si="31"/>
        <v>43.6</v>
      </c>
      <c r="N1030" s="34"/>
      <c r="O1030" s="34"/>
      <c r="P1030" s="26"/>
      <c r="Q1030" s="35"/>
    </row>
    <row r="1031" spans="1:17" ht="15" customHeight="1" x14ac:dyDescent="0.3">
      <c r="A1031" s="1" t="s">
        <v>416</v>
      </c>
      <c r="B1031" s="6">
        <v>45077</v>
      </c>
      <c r="C1031" s="62">
        <f t="shared" si="32"/>
        <v>2023</v>
      </c>
      <c r="D1031" s="1" t="s">
        <v>981</v>
      </c>
      <c r="E1031" s="43" t="s">
        <v>986</v>
      </c>
      <c r="F1031" s="2" t="s">
        <v>412</v>
      </c>
      <c r="G1031" s="1" t="s">
        <v>352</v>
      </c>
      <c r="H1031" s="1"/>
      <c r="I1031" s="1" t="s">
        <v>423</v>
      </c>
      <c r="J1031" s="1">
        <v>35.200000000000003</v>
      </c>
      <c r="K1031" s="1">
        <v>5</v>
      </c>
      <c r="L1031" s="1"/>
      <c r="M1031" s="1">
        <f t="shared" si="31"/>
        <v>40.200000000000003</v>
      </c>
      <c r="N1031" s="34"/>
      <c r="O1031" s="34"/>
      <c r="P1031" s="26"/>
      <c r="Q1031" s="35"/>
    </row>
    <row r="1032" spans="1:17" ht="15" customHeight="1" x14ac:dyDescent="0.3">
      <c r="A1032" s="1" t="s">
        <v>416</v>
      </c>
      <c r="B1032" s="6">
        <v>45077</v>
      </c>
      <c r="C1032" s="62">
        <f t="shared" si="32"/>
        <v>2023</v>
      </c>
      <c r="D1032" s="1" t="s">
        <v>981</v>
      </c>
      <c r="E1032" s="43" t="s">
        <v>987</v>
      </c>
      <c r="F1032" s="2" t="s">
        <v>412</v>
      </c>
      <c r="G1032" s="1" t="s">
        <v>353</v>
      </c>
      <c r="H1032" s="1"/>
      <c r="I1032" s="1" t="s">
        <v>423</v>
      </c>
      <c r="J1032" s="1">
        <v>40.799999999999997</v>
      </c>
      <c r="K1032" s="1">
        <v>8</v>
      </c>
      <c r="L1032" s="1"/>
      <c r="M1032" s="1">
        <f t="shared" si="31"/>
        <v>48.8</v>
      </c>
      <c r="N1032" s="34"/>
      <c r="O1032" s="34"/>
      <c r="P1032" s="26"/>
      <c r="Q1032" s="35"/>
    </row>
    <row r="1033" spans="1:17" ht="15" customHeight="1" x14ac:dyDescent="0.3">
      <c r="A1033" s="1" t="s">
        <v>416</v>
      </c>
      <c r="B1033" s="6">
        <v>45077</v>
      </c>
      <c r="C1033" s="62">
        <f t="shared" si="32"/>
        <v>2023</v>
      </c>
      <c r="D1033" s="1" t="s">
        <v>981</v>
      </c>
      <c r="E1033" s="43" t="s">
        <v>988</v>
      </c>
      <c r="F1033" s="2" t="s">
        <v>412</v>
      </c>
      <c r="G1033" s="1" t="s">
        <v>354</v>
      </c>
      <c r="H1033" s="1"/>
      <c r="I1033" s="1" t="s">
        <v>423</v>
      </c>
      <c r="J1033" s="1">
        <v>67.3</v>
      </c>
      <c r="K1033" s="1">
        <v>8</v>
      </c>
      <c r="L1033" s="1"/>
      <c r="M1033" s="1">
        <f t="shared" si="31"/>
        <v>75.3</v>
      </c>
      <c r="N1033" s="34"/>
      <c r="O1033" s="34"/>
      <c r="P1033" s="26"/>
      <c r="Q1033" s="35"/>
    </row>
    <row r="1034" spans="1:17" ht="15" customHeight="1" x14ac:dyDescent="0.3">
      <c r="A1034" s="1" t="s">
        <v>416</v>
      </c>
      <c r="B1034" s="6">
        <v>45077</v>
      </c>
      <c r="C1034" s="62">
        <f t="shared" si="32"/>
        <v>2023</v>
      </c>
      <c r="D1034" s="1" t="s">
        <v>981</v>
      </c>
      <c r="E1034" s="43" t="s">
        <v>989</v>
      </c>
      <c r="F1034" s="2" t="s">
        <v>412</v>
      </c>
      <c r="G1034" s="1" t="s">
        <v>355</v>
      </c>
      <c r="H1034" s="1"/>
      <c r="I1034" s="1" t="s">
        <v>423</v>
      </c>
      <c r="J1034" s="1">
        <v>67.3</v>
      </c>
      <c r="K1034" s="1">
        <v>8</v>
      </c>
      <c r="L1034" s="1"/>
      <c r="M1034" s="1">
        <f t="shared" si="31"/>
        <v>75.3</v>
      </c>
      <c r="N1034" s="34"/>
      <c r="O1034" s="34"/>
      <c r="P1034" s="26"/>
      <c r="Q1034" s="35"/>
    </row>
    <row r="1035" spans="1:17" ht="15" customHeight="1" x14ac:dyDescent="0.3">
      <c r="A1035" s="1" t="s">
        <v>416</v>
      </c>
      <c r="B1035" s="6">
        <v>45077</v>
      </c>
      <c r="C1035" s="62">
        <f t="shared" si="32"/>
        <v>2023</v>
      </c>
      <c r="D1035" s="1" t="s">
        <v>981</v>
      </c>
      <c r="E1035" s="43" t="s">
        <v>990</v>
      </c>
      <c r="F1035" s="2" t="s">
        <v>412</v>
      </c>
      <c r="G1035" s="1" t="s">
        <v>356</v>
      </c>
      <c r="H1035" s="1"/>
      <c r="I1035" s="1" t="s">
        <v>423</v>
      </c>
      <c r="J1035" s="1">
        <v>41.6</v>
      </c>
      <c r="K1035" s="1">
        <v>8</v>
      </c>
      <c r="L1035" s="1"/>
      <c r="M1035" s="1">
        <f t="shared" si="31"/>
        <v>49.6</v>
      </c>
      <c r="N1035" s="34"/>
      <c r="O1035" s="34"/>
      <c r="P1035" s="26"/>
      <c r="Q1035" s="35"/>
    </row>
    <row r="1036" spans="1:17" ht="15" customHeight="1" x14ac:dyDescent="0.3">
      <c r="A1036" s="1" t="s">
        <v>416</v>
      </c>
      <c r="B1036" s="6">
        <v>45077</v>
      </c>
      <c r="C1036" s="62">
        <f t="shared" si="32"/>
        <v>2023</v>
      </c>
      <c r="D1036" s="1" t="s">
        <v>981</v>
      </c>
      <c r="E1036" s="43" t="s">
        <v>991</v>
      </c>
      <c r="F1036" s="2" t="s">
        <v>412</v>
      </c>
      <c r="G1036" s="1" t="s">
        <v>357</v>
      </c>
      <c r="H1036" s="1"/>
      <c r="I1036" s="1" t="s">
        <v>423</v>
      </c>
      <c r="J1036" s="1">
        <v>40.700000000000003</v>
      </c>
      <c r="K1036" s="1">
        <v>8</v>
      </c>
      <c r="L1036" s="1"/>
      <c r="M1036" s="1">
        <f t="shared" ref="M1036:M1099" si="33">SUM(J1036:L1036)</f>
        <v>48.7</v>
      </c>
      <c r="N1036" s="34"/>
      <c r="O1036" s="34"/>
      <c r="P1036" s="26"/>
      <c r="Q1036" s="35"/>
    </row>
    <row r="1037" spans="1:17" ht="15" customHeight="1" x14ac:dyDescent="0.3">
      <c r="A1037" s="1" t="s">
        <v>416</v>
      </c>
      <c r="B1037" s="6">
        <v>45077</v>
      </c>
      <c r="C1037" s="62">
        <f t="shared" si="32"/>
        <v>2023</v>
      </c>
      <c r="D1037" s="1" t="s">
        <v>981</v>
      </c>
      <c r="E1037" s="43" t="s">
        <v>992</v>
      </c>
      <c r="F1037" s="2" t="s">
        <v>412</v>
      </c>
      <c r="G1037" s="1" t="s">
        <v>358</v>
      </c>
      <c r="H1037" s="1"/>
      <c r="I1037" s="1" t="s">
        <v>423</v>
      </c>
      <c r="J1037" s="1">
        <v>67.2</v>
      </c>
      <c r="K1037" s="1">
        <v>8</v>
      </c>
      <c r="L1037" s="1"/>
      <c r="M1037" s="1">
        <f t="shared" si="33"/>
        <v>75.2</v>
      </c>
      <c r="N1037" s="34"/>
      <c r="O1037" s="34"/>
      <c r="P1037" s="26"/>
      <c r="Q1037" s="35"/>
    </row>
    <row r="1038" spans="1:17" ht="15" customHeight="1" x14ac:dyDescent="0.3">
      <c r="A1038" s="1" t="s">
        <v>416</v>
      </c>
      <c r="B1038" s="6">
        <v>45077</v>
      </c>
      <c r="C1038" s="62">
        <f t="shared" si="32"/>
        <v>2023</v>
      </c>
      <c r="D1038" s="1" t="s">
        <v>981</v>
      </c>
      <c r="E1038" s="43" t="s">
        <v>993</v>
      </c>
      <c r="F1038" s="2" t="s">
        <v>412</v>
      </c>
      <c r="G1038" s="1" t="s">
        <v>359</v>
      </c>
      <c r="H1038" s="1"/>
      <c r="I1038" s="1" t="s">
        <v>423</v>
      </c>
      <c r="J1038" s="1">
        <v>67.2</v>
      </c>
      <c r="K1038" s="1">
        <v>8</v>
      </c>
      <c r="L1038" s="1"/>
      <c r="M1038" s="1">
        <f t="shared" si="33"/>
        <v>75.2</v>
      </c>
      <c r="N1038" s="34"/>
      <c r="O1038" s="34"/>
      <c r="P1038" s="26"/>
      <c r="Q1038" s="35"/>
    </row>
    <row r="1039" spans="1:17" ht="15" customHeight="1" x14ac:dyDescent="0.3">
      <c r="A1039" s="1" t="s">
        <v>416</v>
      </c>
      <c r="B1039" s="6">
        <v>45077</v>
      </c>
      <c r="C1039" s="62">
        <f t="shared" si="32"/>
        <v>2023</v>
      </c>
      <c r="D1039" s="1" t="s">
        <v>981</v>
      </c>
      <c r="E1039" s="43" t="s">
        <v>994</v>
      </c>
      <c r="F1039" s="2" t="s">
        <v>412</v>
      </c>
      <c r="G1039" s="1" t="s">
        <v>360</v>
      </c>
      <c r="H1039" s="1"/>
      <c r="I1039" s="1" t="s">
        <v>423</v>
      </c>
      <c r="J1039" s="1">
        <v>41.4</v>
      </c>
      <c r="K1039" s="1">
        <v>8</v>
      </c>
      <c r="L1039" s="1"/>
      <c r="M1039" s="1">
        <f t="shared" si="33"/>
        <v>49.4</v>
      </c>
      <c r="N1039" s="34"/>
      <c r="O1039" s="34"/>
      <c r="P1039" s="26"/>
      <c r="Q1039" s="35"/>
    </row>
    <row r="1040" spans="1:17" ht="15" customHeight="1" x14ac:dyDescent="0.3">
      <c r="A1040" s="1" t="s">
        <v>416</v>
      </c>
      <c r="B1040" s="6">
        <v>45077</v>
      </c>
      <c r="C1040" s="62">
        <f t="shared" si="32"/>
        <v>2023</v>
      </c>
      <c r="D1040" s="1" t="s">
        <v>981</v>
      </c>
      <c r="E1040" s="43" t="s">
        <v>995</v>
      </c>
      <c r="F1040" s="2" t="s">
        <v>412</v>
      </c>
      <c r="G1040" s="1" t="s">
        <v>361</v>
      </c>
      <c r="H1040" s="1"/>
      <c r="I1040" s="1" t="s">
        <v>423</v>
      </c>
      <c r="J1040" s="1">
        <v>40.5</v>
      </c>
      <c r="K1040" s="1">
        <v>8</v>
      </c>
      <c r="L1040" s="1"/>
      <c r="M1040" s="1">
        <f t="shared" si="33"/>
        <v>48.5</v>
      </c>
      <c r="N1040" s="34"/>
      <c r="O1040" s="34"/>
      <c r="P1040" s="26"/>
      <c r="Q1040" s="35"/>
    </row>
    <row r="1041" spans="1:17" ht="15" customHeight="1" x14ac:dyDescent="0.3">
      <c r="A1041" s="1" t="s">
        <v>416</v>
      </c>
      <c r="B1041" s="6">
        <v>45077</v>
      </c>
      <c r="C1041" s="62">
        <f t="shared" si="32"/>
        <v>2023</v>
      </c>
      <c r="D1041" s="1" t="s">
        <v>981</v>
      </c>
      <c r="E1041" s="43" t="s">
        <v>996</v>
      </c>
      <c r="F1041" s="2" t="s">
        <v>412</v>
      </c>
      <c r="G1041" s="1" t="s">
        <v>362</v>
      </c>
      <c r="H1041" s="1"/>
      <c r="I1041" s="1" t="s">
        <v>423</v>
      </c>
      <c r="J1041" s="1">
        <v>67.099999999999994</v>
      </c>
      <c r="K1041" s="1">
        <v>8</v>
      </c>
      <c r="L1041" s="1"/>
      <c r="M1041" s="1">
        <f t="shared" si="33"/>
        <v>75.099999999999994</v>
      </c>
      <c r="N1041" s="34"/>
      <c r="O1041" s="34"/>
      <c r="P1041" s="26"/>
      <c r="Q1041" s="35"/>
    </row>
    <row r="1042" spans="1:17" ht="15" customHeight="1" x14ac:dyDescent="0.3">
      <c r="A1042" s="1" t="s">
        <v>416</v>
      </c>
      <c r="B1042" s="6">
        <v>45077</v>
      </c>
      <c r="C1042" s="62">
        <f t="shared" si="32"/>
        <v>2023</v>
      </c>
      <c r="D1042" s="1" t="s">
        <v>981</v>
      </c>
      <c r="E1042" s="43" t="s">
        <v>997</v>
      </c>
      <c r="F1042" s="2" t="s">
        <v>412</v>
      </c>
      <c r="G1042" s="1" t="s">
        <v>363</v>
      </c>
      <c r="H1042" s="1"/>
      <c r="I1042" s="1" t="s">
        <v>423</v>
      </c>
      <c r="J1042" s="1">
        <v>67.099999999999994</v>
      </c>
      <c r="K1042" s="1">
        <v>8</v>
      </c>
      <c r="L1042" s="1"/>
      <c r="M1042" s="1">
        <f t="shared" si="33"/>
        <v>75.099999999999994</v>
      </c>
      <c r="N1042" s="34"/>
      <c r="O1042" s="34"/>
      <c r="P1042" s="26"/>
      <c r="Q1042" s="35"/>
    </row>
    <row r="1043" spans="1:17" ht="15" customHeight="1" x14ac:dyDescent="0.3">
      <c r="A1043" s="1" t="s">
        <v>416</v>
      </c>
      <c r="B1043" s="6">
        <v>45077</v>
      </c>
      <c r="C1043" s="62">
        <f t="shared" si="32"/>
        <v>2023</v>
      </c>
      <c r="D1043" s="1" t="s">
        <v>981</v>
      </c>
      <c r="E1043" s="43" t="s">
        <v>998</v>
      </c>
      <c r="F1043" s="2" t="s">
        <v>412</v>
      </c>
      <c r="G1043" s="1" t="s">
        <v>364</v>
      </c>
      <c r="H1043" s="1"/>
      <c r="I1043" s="1" t="s">
        <v>423</v>
      </c>
      <c r="J1043" s="1">
        <v>41.3</v>
      </c>
      <c r="K1043" s="1">
        <v>8</v>
      </c>
      <c r="L1043" s="1"/>
      <c r="M1043" s="1">
        <f t="shared" si="33"/>
        <v>49.3</v>
      </c>
      <c r="N1043" s="34"/>
      <c r="O1043" s="34"/>
      <c r="P1043" s="26"/>
      <c r="Q1043" s="35"/>
    </row>
    <row r="1044" spans="1:17" ht="15" customHeight="1" x14ac:dyDescent="0.3">
      <c r="A1044" s="1" t="s">
        <v>416</v>
      </c>
      <c r="B1044" s="6">
        <v>45077</v>
      </c>
      <c r="C1044" s="62">
        <f t="shared" si="32"/>
        <v>2023</v>
      </c>
      <c r="D1044" s="1" t="s">
        <v>981</v>
      </c>
      <c r="E1044" s="43" t="s">
        <v>999</v>
      </c>
      <c r="F1044" s="2" t="s">
        <v>412</v>
      </c>
      <c r="G1044" s="1" t="s">
        <v>365</v>
      </c>
      <c r="H1044" s="1"/>
      <c r="I1044" s="1" t="s">
        <v>423</v>
      </c>
      <c r="J1044" s="1">
        <v>35.1</v>
      </c>
      <c r="K1044" s="1">
        <v>5</v>
      </c>
      <c r="L1044" s="1"/>
      <c r="M1044" s="1">
        <f t="shared" si="33"/>
        <v>40.1</v>
      </c>
      <c r="N1044" s="34"/>
      <c r="O1044" s="34"/>
      <c r="P1044" s="26"/>
      <c r="Q1044" s="35"/>
    </row>
    <row r="1045" spans="1:17" ht="15" customHeight="1" x14ac:dyDescent="0.3">
      <c r="A1045" s="1" t="s">
        <v>416</v>
      </c>
      <c r="B1045" s="6">
        <v>45077</v>
      </c>
      <c r="C1045" s="62">
        <f t="shared" si="32"/>
        <v>2023</v>
      </c>
      <c r="D1045" s="1" t="s">
        <v>981</v>
      </c>
      <c r="E1045" s="43" t="s">
        <v>1000</v>
      </c>
      <c r="F1045" s="2" t="s">
        <v>412</v>
      </c>
      <c r="G1045" s="1" t="s">
        <v>366</v>
      </c>
      <c r="H1045" s="1"/>
      <c r="I1045" s="1" t="s">
        <v>423</v>
      </c>
      <c r="J1045" s="1">
        <v>38.6</v>
      </c>
      <c r="K1045" s="1">
        <v>5</v>
      </c>
      <c r="L1045" s="1"/>
      <c r="M1045" s="1">
        <f t="shared" si="33"/>
        <v>43.6</v>
      </c>
      <c r="N1045" s="34"/>
      <c r="O1045" s="34"/>
      <c r="P1045" s="26"/>
      <c r="Q1045" s="35"/>
    </row>
    <row r="1046" spans="1:17" ht="15" customHeight="1" x14ac:dyDescent="0.3">
      <c r="A1046" s="1" t="s">
        <v>416</v>
      </c>
      <c r="B1046" s="6">
        <v>45077</v>
      </c>
      <c r="C1046" s="62">
        <f t="shared" si="32"/>
        <v>2023</v>
      </c>
      <c r="D1046" s="1" t="s">
        <v>981</v>
      </c>
      <c r="E1046" s="43" t="s">
        <v>1001</v>
      </c>
      <c r="F1046" s="2" t="s">
        <v>412</v>
      </c>
      <c r="G1046" s="1" t="s">
        <v>367</v>
      </c>
      <c r="H1046" s="1"/>
      <c r="I1046" s="1" t="s">
        <v>423</v>
      </c>
      <c r="J1046" s="1">
        <v>37.799999999999997</v>
      </c>
      <c r="K1046" s="1">
        <v>5</v>
      </c>
      <c r="L1046" s="1"/>
      <c r="M1046" s="1">
        <f t="shared" si="33"/>
        <v>42.8</v>
      </c>
      <c r="N1046" s="34"/>
      <c r="O1046" s="34"/>
      <c r="P1046" s="26"/>
      <c r="Q1046" s="35"/>
    </row>
    <row r="1047" spans="1:17" ht="15" customHeight="1" x14ac:dyDescent="0.3">
      <c r="A1047" s="1" t="s">
        <v>416</v>
      </c>
      <c r="B1047" s="6">
        <v>45077</v>
      </c>
      <c r="C1047" s="62">
        <f t="shared" si="32"/>
        <v>2023</v>
      </c>
      <c r="D1047" s="1" t="s">
        <v>981</v>
      </c>
      <c r="E1047" s="43" t="s">
        <v>1002</v>
      </c>
      <c r="F1047" s="2" t="s">
        <v>412</v>
      </c>
      <c r="G1047" s="1" t="s">
        <v>368</v>
      </c>
      <c r="H1047" s="1"/>
      <c r="I1047" s="1" t="s">
        <v>423</v>
      </c>
      <c r="J1047" s="1">
        <v>38.6</v>
      </c>
      <c r="K1047" s="1">
        <v>5</v>
      </c>
      <c r="L1047" s="1"/>
      <c r="M1047" s="1">
        <f t="shared" si="33"/>
        <v>43.6</v>
      </c>
      <c r="N1047" s="34"/>
      <c r="O1047" s="34"/>
      <c r="P1047" s="26"/>
      <c r="Q1047" s="35"/>
    </row>
    <row r="1048" spans="1:17" ht="15" customHeight="1" x14ac:dyDescent="0.3">
      <c r="A1048" s="1" t="s">
        <v>416</v>
      </c>
      <c r="B1048" s="6">
        <v>45077</v>
      </c>
      <c r="C1048" s="62">
        <f t="shared" si="32"/>
        <v>2023</v>
      </c>
      <c r="D1048" s="1" t="s">
        <v>981</v>
      </c>
      <c r="E1048" s="43" t="s">
        <v>1003</v>
      </c>
      <c r="F1048" s="2" t="s">
        <v>412</v>
      </c>
      <c r="G1048" s="1" t="s">
        <v>369</v>
      </c>
      <c r="H1048" s="1"/>
      <c r="I1048" s="1" t="s">
        <v>423</v>
      </c>
      <c r="J1048" s="1">
        <v>34.6</v>
      </c>
      <c r="K1048" s="1">
        <v>5</v>
      </c>
      <c r="L1048" s="1"/>
      <c r="M1048" s="1">
        <f t="shared" si="33"/>
        <v>39.6</v>
      </c>
      <c r="N1048" s="34"/>
      <c r="O1048" s="34"/>
      <c r="P1048" s="26"/>
      <c r="Q1048" s="35"/>
    </row>
    <row r="1049" spans="1:17" ht="15" customHeight="1" x14ac:dyDescent="0.3">
      <c r="A1049" s="1" t="s">
        <v>416</v>
      </c>
      <c r="B1049" s="6">
        <v>45077</v>
      </c>
      <c r="C1049" s="62">
        <f t="shared" si="32"/>
        <v>2023</v>
      </c>
      <c r="D1049" s="1" t="s">
        <v>981</v>
      </c>
      <c r="E1049" s="43" t="s">
        <v>1004</v>
      </c>
      <c r="F1049" s="2" t="s">
        <v>412</v>
      </c>
      <c r="G1049" s="1" t="s">
        <v>370</v>
      </c>
      <c r="H1049" s="1"/>
      <c r="I1049" s="1" t="s">
        <v>423</v>
      </c>
      <c r="J1049" s="1">
        <v>41.4</v>
      </c>
      <c r="K1049" s="1">
        <v>8</v>
      </c>
      <c r="L1049" s="1"/>
      <c r="M1049" s="1">
        <f t="shared" si="33"/>
        <v>49.4</v>
      </c>
      <c r="N1049" s="34"/>
      <c r="O1049" s="34"/>
      <c r="P1049" s="26"/>
      <c r="Q1049" s="35"/>
    </row>
    <row r="1050" spans="1:17" ht="15" customHeight="1" x14ac:dyDescent="0.3">
      <c r="A1050" s="1" t="s">
        <v>416</v>
      </c>
      <c r="B1050" s="6">
        <v>45077</v>
      </c>
      <c r="C1050" s="62">
        <f t="shared" si="32"/>
        <v>2023</v>
      </c>
      <c r="D1050" s="1" t="s">
        <v>981</v>
      </c>
      <c r="E1050" s="43" t="s">
        <v>1182</v>
      </c>
      <c r="F1050" s="2" t="s">
        <v>412</v>
      </c>
      <c r="G1050" s="1" t="s">
        <v>1183</v>
      </c>
      <c r="H1050" s="1"/>
      <c r="I1050" s="1" t="s">
        <v>423</v>
      </c>
      <c r="J1050" s="1">
        <v>49.4</v>
      </c>
      <c r="K1050" s="1">
        <v>7.2</v>
      </c>
      <c r="L1050" s="1"/>
      <c r="M1050" s="1">
        <f t="shared" si="33"/>
        <v>56.6</v>
      </c>
      <c r="N1050" s="34"/>
      <c r="O1050" s="34"/>
      <c r="P1050" s="26"/>
      <c r="Q1050" s="35"/>
    </row>
    <row r="1051" spans="1:17" ht="15" customHeight="1" x14ac:dyDescent="0.3">
      <c r="A1051" s="1" t="s">
        <v>416</v>
      </c>
      <c r="B1051" s="6">
        <v>45077</v>
      </c>
      <c r="C1051" s="62">
        <f t="shared" si="32"/>
        <v>2023</v>
      </c>
      <c r="D1051" s="1" t="s">
        <v>981</v>
      </c>
      <c r="E1051" s="43" t="s">
        <v>1005</v>
      </c>
      <c r="F1051" s="2" t="s">
        <v>412</v>
      </c>
      <c r="G1051" s="1" t="s">
        <v>371</v>
      </c>
      <c r="H1051" s="1"/>
      <c r="I1051" s="1" t="s">
        <v>423</v>
      </c>
      <c r="J1051" s="1">
        <v>48.9</v>
      </c>
      <c r="K1051" s="1">
        <v>5.7</v>
      </c>
      <c r="L1051" s="1"/>
      <c r="M1051" s="1">
        <f t="shared" si="33"/>
        <v>54.6</v>
      </c>
      <c r="N1051" s="34"/>
      <c r="O1051" s="34"/>
      <c r="P1051" s="26"/>
      <c r="Q1051" s="35"/>
    </row>
    <row r="1052" spans="1:17" ht="15" customHeight="1" x14ac:dyDescent="0.3">
      <c r="A1052" s="1" t="s">
        <v>416</v>
      </c>
      <c r="B1052" s="6">
        <v>45077</v>
      </c>
      <c r="C1052" s="62">
        <f t="shared" si="32"/>
        <v>2023</v>
      </c>
      <c r="D1052" s="1" t="s">
        <v>981</v>
      </c>
      <c r="E1052" s="43" t="s">
        <v>1006</v>
      </c>
      <c r="F1052" s="2" t="s">
        <v>412</v>
      </c>
      <c r="G1052" s="1" t="s">
        <v>815</v>
      </c>
      <c r="H1052" s="1"/>
      <c r="I1052" s="1" t="s">
        <v>423</v>
      </c>
      <c r="J1052" s="1">
        <v>96.6</v>
      </c>
      <c r="K1052" s="1">
        <v>15.2</v>
      </c>
      <c r="L1052" s="1"/>
      <c r="M1052" s="1">
        <f t="shared" si="33"/>
        <v>111.8</v>
      </c>
      <c r="N1052" s="34"/>
      <c r="O1052" s="34"/>
      <c r="P1052" s="26"/>
      <c r="Q1052" s="35"/>
    </row>
    <row r="1053" spans="1:17" ht="15" customHeight="1" x14ac:dyDescent="0.3">
      <c r="A1053" s="1" t="s">
        <v>416</v>
      </c>
      <c r="B1053" s="6">
        <v>45077</v>
      </c>
      <c r="C1053" s="62">
        <f t="shared" si="32"/>
        <v>2023</v>
      </c>
      <c r="D1053" s="1" t="s">
        <v>981</v>
      </c>
      <c r="E1053" s="43" t="s">
        <v>1007</v>
      </c>
      <c r="F1053" s="2" t="s">
        <v>412</v>
      </c>
      <c r="G1053" s="1" t="s">
        <v>816</v>
      </c>
      <c r="H1053" s="1"/>
      <c r="I1053" s="1" t="s">
        <v>423</v>
      </c>
      <c r="J1053" s="1">
        <v>41.3</v>
      </c>
      <c r="K1053" s="1">
        <v>8</v>
      </c>
      <c r="L1053" s="1"/>
      <c r="M1053" s="1">
        <f t="shared" si="33"/>
        <v>49.3</v>
      </c>
      <c r="N1053" s="34"/>
      <c r="O1053" s="34"/>
      <c r="P1053" s="26"/>
      <c r="Q1053" s="35"/>
    </row>
    <row r="1054" spans="1:17" ht="15" customHeight="1" x14ac:dyDescent="0.3">
      <c r="A1054" s="1" t="s">
        <v>416</v>
      </c>
      <c r="B1054" s="6">
        <v>45077</v>
      </c>
      <c r="C1054" s="62">
        <f t="shared" si="32"/>
        <v>2023</v>
      </c>
      <c r="D1054" s="1" t="s">
        <v>981</v>
      </c>
      <c r="E1054" s="43" t="s">
        <v>1309</v>
      </c>
      <c r="F1054" s="2" t="s">
        <v>412</v>
      </c>
      <c r="G1054" s="1" t="s">
        <v>1310</v>
      </c>
      <c r="H1054" s="1"/>
      <c r="I1054" s="1" t="s">
        <v>423</v>
      </c>
      <c r="J1054" s="1">
        <v>49.3</v>
      </c>
      <c r="K1054" s="1">
        <v>7.2</v>
      </c>
      <c r="L1054" s="1"/>
      <c r="M1054" s="1">
        <f t="shared" si="33"/>
        <v>56.5</v>
      </c>
      <c r="N1054" s="34"/>
      <c r="O1054" s="34"/>
      <c r="P1054" s="26"/>
      <c r="Q1054" s="35"/>
    </row>
    <row r="1055" spans="1:17" ht="15" customHeight="1" x14ac:dyDescent="0.3">
      <c r="A1055" s="1" t="s">
        <v>416</v>
      </c>
      <c r="B1055" s="6">
        <v>45077</v>
      </c>
      <c r="C1055" s="62">
        <f t="shared" si="32"/>
        <v>2023</v>
      </c>
      <c r="D1055" s="1" t="s">
        <v>981</v>
      </c>
      <c r="E1055" s="43" t="s">
        <v>1008</v>
      </c>
      <c r="F1055" s="2" t="s">
        <v>412</v>
      </c>
      <c r="G1055" s="1" t="s">
        <v>817</v>
      </c>
      <c r="H1055" s="1"/>
      <c r="I1055" s="1" t="s">
        <v>423</v>
      </c>
      <c r="J1055" s="1">
        <v>48.7</v>
      </c>
      <c r="K1055" s="1">
        <v>5.7</v>
      </c>
      <c r="L1055" s="1"/>
      <c r="M1055" s="1">
        <f t="shared" si="33"/>
        <v>54.400000000000006</v>
      </c>
      <c r="N1055" s="34"/>
      <c r="O1055" s="34"/>
      <c r="P1055" s="26"/>
      <c r="Q1055" s="35"/>
    </row>
    <row r="1056" spans="1:17" ht="15" customHeight="1" x14ac:dyDescent="0.3">
      <c r="A1056" s="1" t="s">
        <v>416</v>
      </c>
      <c r="B1056" s="6">
        <v>45077</v>
      </c>
      <c r="C1056" s="62">
        <f t="shared" si="32"/>
        <v>2023</v>
      </c>
      <c r="D1056" s="1" t="s">
        <v>981</v>
      </c>
      <c r="E1056" s="43" t="s">
        <v>1009</v>
      </c>
      <c r="F1056" s="2" t="s">
        <v>412</v>
      </c>
      <c r="G1056" s="1" t="s">
        <v>818</v>
      </c>
      <c r="H1056" s="1"/>
      <c r="I1056" s="1" t="s">
        <v>423</v>
      </c>
      <c r="J1056" s="1">
        <v>96.4</v>
      </c>
      <c r="K1056" s="1">
        <v>15.2</v>
      </c>
      <c r="L1056" s="1"/>
      <c r="M1056" s="1">
        <f t="shared" si="33"/>
        <v>111.60000000000001</v>
      </c>
      <c r="N1056" s="34"/>
      <c r="O1056" s="34"/>
      <c r="P1056" s="26"/>
      <c r="Q1056" s="35"/>
    </row>
    <row r="1057" spans="1:17" ht="15" customHeight="1" x14ac:dyDescent="0.3">
      <c r="A1057" s="1" t="s">
        <v>416</v>
      </c>
      <c r="B1057" s="6">
        <v>45077</v>
      </c>
      <c r="C1057" s="62">
        <f t="shared" si="32"/>
        <v>2023</v>
      </c>
      <c r="D1057" s="1" t="s">
        <v>981</v>
      </c>
      <c r="E1057" s="43" t="s">
        <v>1010</v>
      </c>
      <c r="F1057" s="2" t="s">
        <v>412</v>
      </c>
      <c r="G1057" s="1" t="s">
        <v>819</v>
      </c>
      <c r="H1057" s="1"/>
      <c r="I1057" s="1" t="s">
        <v>423</v>
      </c>
      <c r="J1057" s="1">
        <v>95.2</v>
      </c>
      <c r="K1057" s="1">
        <v>15.2</v>
      </c>
      <c r="L1057" s="1"/>
      <c r="M1057" s="1">
        <f t="shared" si="33"/>
        <v>110.4</v>
      </c>
      <c r="N1057" s="34"/>
      <c r="O1057" s="34"/>
      <c r="P1057" s="26"/>
      <c r="Q1057" s="35"/>
    </row>
    <row r="1058" spans="1:17" ht="15" customHeight="1" x14ac:dyDescent="0.3">
      <c r="A1058" s="1" t="s">
        <v>416</v>
      </c>
      <c r="B1058" s="6">
        <v>45077</v>
      </c>
      <c r="C1058" s="62">
        <f t="shared" ref="C1058:C1121" si="34">YEAR(B1058)</f>
        <v>2023</v>
      </c>
      <c r="D1058" s="1" t="s">
        <v>981</v>
      </c>
      <c r="E1058" s="43" t="s">
        <v>1011</v>
      </c>
      <c r="F1058" s="2" t="s">
        <v>412</v>
      </c>
      <c r="G1058" s="1" t="s">
        <v>820</v>
      </c>
      <c r="H1058" s="1"/>
      <c r="I1058" s="1" t="s">
        <v>423</v>
      </c>
      <c r="J1058" s="1">
        <v>48.6</v>
      </c>
      <c r="K1058" s="1">
        <v>5.7</v>
      </c>
      <c r="L1058" s="1"/>
      <c r="M1058" s="1">
        <f t="shared" si="33"/>
        <v>54.300000000000004</v>
      </c>
      <c r="N1058" s="34"/>
      <c r="O1058" s="34"/>
      <c r="P1058" s="26"/>
      <c r="Q1058" s="35"/>
    </row>
    <row r="1059" spans="1:17" ht="15" customHeight="1" x14ac:dyDescent="0.3">
      <c r="A1059" s="1" t="s">
        <v>416</v>
      </c>
      <c r="B1059" s="6">
        <v>45077</v>
      </c>
      <c r="C1059" s="62">
        <f t="shared" si="34"/>
        <v>2023</v>
      </c>
      <c r="D1059" s="1" t="s">
        <v>981</v>
      </c>
      <c r="E1059" s="43" t="s">
        <v>1012</v>
      </c>
      <c r="F1059" s="2" t="s">
        <v>412</v>
      </c>
      <c r="G1059" s="1" t="s">
        <v>821</v>
      </c>
      <c r="H1059" s="1"/>
      <c r="I1059" s="1" t="s">
        <v>423</v>
      </c>
      <c r="J1059" s="1">
        <v>96.3</v>
      </c>
      <c r="K1059" s="1">
        <v>15.2</v>
      </c>
      <c r="L1059" s="1"/>
      <c r="M1059" s="1">
        <f t="shared" si="33"/>
        <v>111.5</v>
      </c>
      <c r="N1059" s="34"/>
      <c r="O1059" s="34"/>
      <c r="P1059" s="26"/>
      <c r="Q1059" s="35"/>
    </row>
    <row r="1060" spans="1:17" ht="15" customHeight="1" x14ac:dyDescent="0.3">
      <c r="A1060" s="1" t="s">
        <v>416</v>
      </c>
      <c r="B1060" s="6">
        <v>45077</v>
      </c>
      <c r="C1060" s="62">
        <f t="shared" si="34"/>
        <v>2023</v>
      </c>
      <c r="D1060" s="1" t="s">
        <v>981</v>
      </c>
      <c r="E1060" s="43" t="s">
        <v>1013</v>
      </c>
      <c r="F1060" s="2" t="s">
        <v>412</v>
      </c>
      <c r="G1060" s="1" t="s">
        <v>822</v>
      </c>
      <c r="H1060" s="1"/>
      <c r="I1060" s="1" t="s">
        <v>423</v>
      </c>
      <c r="J1060" s="1">
        <v>35.200000000000003</v>
      </c>
      <c r="K1060" s="1">
        <v>5</v>
      </c>
      <c r="L1060" s="1"/>
      <c r="M1060" s="1">
        <f t="shared" si="33"/>
        <v>40.200000000000003</v>
      </c>
      <c r="N1060" s="34"/>
      <c r="O1060" s="34"/>
      <c r="P1060" s="26"/>
      <c r="Q1060" s="35"/>
    </row>
    <row r="1061" spans="1:17" ht="15" customHeight="1" x14ac:dyDescent="0.3">
      <c r="A1061" s="1" t="s">
        <v>416</v>
      </c>
      <c r="B1061" s="6">
        <v>45077</v>
      </c>
      <c r="C1061" s="62">
        <f t="shared" si="34"/>
        <v>2023</v>
      </c>
      <c r="D1061" s="1" t="s">
        <v>981</v>
      </c>
      <c r="E1061" s="43" t="s">
        <v>1014</v>
      </c>
      <c r="F1061" s="2" t="s">
        <v>412</v>
      </c>
      <c r="G1061" s="1" t="s">
        <v>823</v>
      </c>
      <c r="H1061" s="1"/>
      <c r="I1061" s="1" t="s">
        <v>423</v>
      </c>
      <c r="J1061" s="1">
        <v>38.6</v>
      </c>
      <c r="K1061" s="1">
        <v>5</v>
      </c>
      <c r="L1061" s="1"/>
      <c r="M1061" s="1">
        <f t="shared" si="33"/>
        <v>43.6</v>
      </c>
      <c r="N1061" s="34"/>
      <c r="O1061" s="34"/>
      <c r="P1061" s="26"/>
      <c r="Q1061" s="35"/>
    </row>
    <row r="1062" spans="1:17" ht="15" customHeight="1" x14ac:dyDescent="0.3">
      <c r="A1062" s="1" t="s">
        <v>416</v>
      </c>
      <c r="B1062" s="6">
        <v>45077</v>
      </c>
      <c r="C1062" s="62">
        <f t="shared" si="34"/>
        <v>2023</v>
      </c>
      <c r="D1062" s="1" t="s">
        <v>981</v>
      </c>
      <c r="E1062" s="43" t="s">
        <v>1015</v>
      </c>
      <c r="F1062" s="2" t="s">
        <v>412</v>
      </c>
      <c r="G1062" s="1" t="s">
        <v>824</v>
      </c>
      <c r="H1062" s="1"/>
      <c r="I1062" s="1" t="s">
        <v>423</v>
      </c>
      <c r="J1062" s="1">
        <v>37.799999999999997</v>
      </c>
      <c r="K1062" s="1">
        <v>5</v>
      </c>
      <c r="L1062" s="1"/>
      <c r="M1062" s="1">
        <f t="shared" si="33"/>
        <v>42.8</v>
      </c>
      <c r="N1062" s="34"/>
      <c r="O1062" s="34"/>
      <c r="P1062" s="26"/>
      <c r="Q1062" s="35"/>
    </row>
    <row r="1063" spans="1:17" ht="15" customHeight="1" x14ac:dyDescent="0.3">
      <c r="A1063" s="1" t="s">
        <v>416</v>
      </c>
      <c r="B1063" s="6">
        <v>45077</v>
      </c>
      <c r="C1063" s="62">
        <f t="shared" si="34"/>
        <v>2023</v>
      </c>
      <c r="D1063" s="1" t="s">
        <v>981</v>
      </c>
      <c r="E1063" s="43" t="s">
        <v>1016</v>
      </c>
      <c r="F1063" s="2" t="s">
        <v>412</v>
      </c>
      <c r="G1063" s="1" t="s">
        <v>825</v>
      </c>
      <c r="H1063" s="1"/>
      <c r="I1063" s="1" t="s">
        <v>423</v>
      </c>
      <c r="J1063" s="1">
        <v>38.6</v>
      </c>
      <c r="K1063" s="1">
        <v>5</v>
      </c>
      <c r="L1063" s="1"/>
      <c r="M1063" s="1">
        <f t="shared" si="33"/>
        <v>43.6</v>
      </c>
      <c r="N1063" s="34"/>
      <c r="O1063" s="34"/>
      <c r="P1063" s="26"/>
      <c r="Q1063" s="35"/>
    </row>
    <row r="1064" spans="1:17" ht="15" customHeight="1" x14ac:dyDescent="0.3">
      <c r="A1064" s="1" t="s">
        <v>416</v>
      </c>
      <c r="B1064" s="6">
        <v>45077</v>
      </c>
      <c r="C1064" s="62">
        <f t="shared" si="34"/>
        <v>2023</v>
      </c>
      <c r="D1064" s="1" t="s">
        <v>981</v>
      </c>
      <c r="E1064" s="43" t="s">
        <v>1017</v>
      </c>
      <c r="F1064" s="2" t="s">
        <v>412</v>
      </c>
      <c r="G1064" s="1" t="s">
        <v>826</v>
      </c>
      <c r="H1064" s="1"/>
      <c r="I1064" s="1" t="s">
        <v>423</v>
      </c>
      <c r="J1064" s="1">
        <v>34.9</v>
      </c>
      <c r="K1064" s="1">
        <v>5</v>
      </c>
      <c r="L1064" s="1"/>
      <c r="M1064" s="1">
        <f t="shared" si="33"/>
        <v>39.9</v>
      </c>
      <c r="N1064" s="34"/>
      <c r="O1064" s="34"/>
      <c r="P1064" s="26"/>
      <c r="Q1064" s="35"/>
    </row>
    <row r="1065" spans="1:17" ht="15" customHeight="1" x14ac:dyDescent="0.3">
      <c r="A1065" s="1" t="s">
        <v>416</v>
      </c>
      <c r="B1065" s="6">
        <v>45077</v>
      </c>
      <c r="C1065" s="62">
        <f t="shared" si="34"/>
        <v>2023</v>
      </c>
      <c r="D1065" s="1" t="s">
        <v>981</v>
      </c>
      <c r="E1065" s="43" t="s">
        <v>1018</v>
      </c>
      <c r="F1065" s="2" t="s">
        <v>412</v>
      </c>
      <c r="G1065" s="1" t="s">
        <v>827</v>
      </c>
      <c r="H1065" s="1"/>
      <c r="I1065" s="1" t="s">
        <v>423</v>
      </c>
      <c r="J1065" s="1">
        <v>41.6</v>
      </c>
      <c r="K1065" s="1">
        <v>8</v>
      </c>
      <c r="L1065" s="1"/>
      <c r="M1065" s="1">
        <f t="shared" si="33"/>
        <v>49.6</v>
      </c>
      <c r="N1065" s="34"/>
      <c r="O1065" s="34"/>
      <c r="P1065" s="26"/>
      <c r="Q1065" s="35"/>
    </row>
    <row r="1066" spans="1:17" ht="15" customHeight="1" x14ac:dyDescent="0.3">
      <c r="A1066" s="1" t="s">
        <v>416</v>
      </c>
      <c r="B1066" s="6">
        <v>45077</v>
      </c>
      <c r="C1066" s="62">
        <f t="shared" si="34"/>
        <v>2023</v>
      </c>
      <c r="D1066" s="1" t="s">
        <v>981</v>
      </c>
      <c r="E1066" s="43" t="s">
        <v>1019</v>
      </c>
      <c r="F1066" s="2" t="s">
        <v>412</v>
      </c>
      <c r="G1066" s="1" t="s">
        <v>828</v>
      </c>
      <c r="H1066" s="1"/>
      <c r="I1066" s="1" t="s">
        <v>423</v>
      </c>
      <c r="J1066" s="1">
        <v>67.3</v>
      </c>
      <c r="K1066" s="1">
        <v>8</v>
      </c>
      <c r="L1066" s="1"/>
      <c r="M1066" s="1">
        <f t="shared" si="33"/>
        <v>75.3</v>
      </c>
      <c r="N1066" s="34"/>
      <c r="O1066" s="34"/>
      <c r="P1066" s="26"/>
      <c r="Q1066" s="35"/>
    </row>
    <row r="1067" spans="1:17" ht="15" customHeight="1" x14ac:dyDescent="0.3">
      <c r="A1067" s="1" t="s">
        <v>416</v>
      </c>
      <c r="B1067" s="6">
        <v>45077</v>
      </c>
      <c r="C1067" s="62">
        <f t="shared" si="34"/>
        <v>2023</v>
      </c>
      <c r="D1067" s="1" t="s">
        <v>981</v>
      </c>
      <c r="E1067" s="43" t="s">
        <v>1020</v>
      </c>
      <c r="F1067" s="2" t="s">
        <v>412</v>
      </c>
      <c r="G1067" s="1" t="s">
        <v>829</v>
      </c>
      <c r="H1067" s="1"/>
      <c r="I1067" s="1" t="s">
        <v>423</v>
      </c>
      <c r="J1067" s="1">
        <v>67.3</v>
      </c>
      <c r="K1067" s="1">
        <v>8</v>
      </c>
      <c r="L1067" s="1"/>
      <c r="M1067" s="1">
        <f t="shared" si="33"/>
        <v>75.3</v>
      </c>
      <c r="N1067" s="34"/>
      <c r="O1067" s="34"/>
      <c r="P1067" s="26"/>
      <c r="Q1067" s="35"/>
    </row>
    <row r="1068" spans="1:17" ht="15" customHeight="1" x14ac:dyDescent="0.3">
      <c r="A1068" s="1" t="s">
        <v>416</v>
      </c>
      <c r="B1068" s="6">
        <v>45077</v>
      </c>
      <c r="C1068" s="62">
        <f t="shared" si="34"/>
        <v>2023</v>
      </c>
      <c r="D1068" s="1" t="s">
        <v>981</v>
      </c>
      <c r="E1068" s="43" t="s">
        <v>1021</v>
      </c>
      <c r="F1068" s="2" t="s">
        <v>412</v>
      </c>
      <c r="G1068" s="1" t="s">
        <v>830</v>
      </c>
      <c r="H1068" s="1"/>
      <c r="I1068" s="1" t="s">
        <v>423</v>
      </c>
      <c r="J1068" s="1">
        <v>40.799999999999997</v>
      </c>
      <c r="K1068" s="1">
        <v>8</v>
      </c>
      <c r="L1068" s="1"/>
      <c r="M1068" s="1">
        <f t="shared" si="33"/>
        <v>48.8</v>
      </c>
      <c r="N1068" s="34"/>
      <c r="O1068" s="34"/>
      <c r="P1068" s="26"/>
      <c r="Q1068" s="35"/>
    </row>
    <row r="1069" spans="1:17" ht="15" customHeight="1" x14ac:dyDescent="0.3">
      <c r="A1069" s="1" t="s">
        <v>416</v>
      </c>
      <c r="B1069" s="6">
        <v>45077</v>
      </c>
      <c r="C1069" s="62">
        <f t="shared" si="34"/>
        <v>2023</v>
      </c>
      <c r="D1069" s="1" t="s">
        <v>981</v>
      </c>
      <c r="E1069" s="43" t="s">
        <v>1022</v>
      </c>
      <c r="F1069" s="2" t="s">
        <v>412</v>
      </c>
      <c r="G1069" s="1" t="s">
        <v>831</v>
      </c>
      <c r="H1069" s="1"/>
      <c r="I1069" s="1" t="s">
        <v>423</v>
      </c>
      <c r="J1069" s="1">
        <v>41.4</v>
      </c>
      <c r="K1069" s="1">
        <v>8</v>
      </c>
      <c r="L1069" s="1"/>
      <c r="M1069" s="1">
        <f t="shared" si="33"/>
        <v>49.4</v>
      </c>
      <c r="N1069" s="34"/>
      <c r="O1069" s="34"/>
      <c r="P1069" s="26"/>
      <c r="Q1069" s="35"/>
    </row>
    <row r="1070" spans="1:17" ht="15" customHeight="1" x14ac:dyDescent="0.3">
      <c r="A1070" s="1" t="s">
        <v>416</v>
      </c>
      <c r="B1070" s="6">
        <v>45077</v>
      </c>
      <c r="C1070" s="62">
        <f t="shared" si="34"/>
        <v>2023</v>
      </c>
      <c r="D1070" s="1" t="s">
        <v>981</v>
      </c>
      <c r="E1070" s="43" t="s">
        <v>1023</v>
      </c>
      <c r="F1070" s="2" t="s">
        <v>412</v>
      </c>
      <c r="G1070" s="1" t="s">
        <v>832</v>
      </c>
      <c r="H1070" s="1"/>
      <c r="I1070" s="1" t="s">
        <v>423</v>
      </c>
      <c r="J1070" s="1">
        <v>67.2</v>
      </c>
      <c r="K1070" s="1">
        <v>8</v>
      </c>
      <c r="L1070" s="1"/>
      <c r="M1070" s="1">
        <f t="shared" si="33"/>
        <v>75.2</v>
      </c>
      <c r="N1070" s="34"/>
      <c r="O1070" s="34"/>
      <c r="P1070" s="26"/>
      <c r="Q1070" s="35"/>
    </row>
    <row r="1071" spans="1:17" ht="15" customHeight="1" x14ac:dyDescent="0.3">
      <c r="A1071" s="1" t="s">
        <v>416</v>
      </c>
      <c r="B1071" s="6">
        <v>45077</v>
      </c>
      <c r="C1071" s="62">
        <f t="shared" si="34"/>
        <v>2023</v>
      </c>
      <c r="D1071" s="1" t="s">
        <v>981</v>
      </c>
      <c r="E1071" s="43" t="s">
        <v>1024</v>
      </c>
      <c r="F1071" s="2" t="s">
        <v>412</v>
      </c>
      <c r="G1071" s="1" t="s">
        <v>833</v>
      </c>
      <c r="H1071" s="1"/>
      <c r="I1071" s="1" t="s">
        <v>423</v>
      </c>
      <c r="J1071" s="1">
        <v>67.2</v>
      </c>
      <c r="K1071" s="1">
        <v>8</v>
      </c>
      <c r="L1071" s="1"/>
      <c r="M1071" s="1">
        <f t="shared" si="33"/>
        <v>75.2</v>
      </c>
      <c r="N1071" s="34"/>
      <c r="O1071" s="34"/>
      <c r="P1071" s="26"/>
      <c r="Q1071" s="35"/>
    </row>
    <row r="1072" spans="1:17" ht="15" customHeight="1" x14ac:dyDescent="0.3">
      <c r="A1072" s="1" t="s">
        <v>416</v>
      </c>
      <c r="B1072" s="6">
        <v>45077</v>
      </c>
      <c r="C1072" s="62">
        <f t="shared" si="34"/>
        <v>2023</v>
      </c>
      <c r="D1072" s="1" t="s">
        <v>981</v>
      </c>
      <c r="E1072" s="43" t="s">
        <v>1025</v>
      </c>
      <c r="F1072" s="2" t="s">
        <v>412</v>
      </c>
      <c r="G1072" s="1" t="s">
        <v>834</v>
      </c>
      <c r="H1072" s="1"/>
      <c r="I1072" s="1" t="s">
        <v>423</v>
      </c>
      <c r="J1072" s="1">
        <v>40.700000000000003</v>
      </c>
      <c r="K1072" s="1">
        <v>8</v>
      </c>
      <c r="L1072" s="1"/>
      <c r="M1072" s="1">
        <f t="shared" si="33"/>
        <v>48.7</v>
      </c>
      <c r="N1072" s="34"/>
      <c r="O1072" s="34"/>
      <c r="P1072" s="26"/>
      <c r="Q1072" s="35"/>
    </row>
    <row r="1073" spans="1:17" ht="15" customHeight="1" x14ac:dyDescent="0.3">
      <c r="A1073" s="1" t="s">
        <v>416</v>
      </c>
      <c r="B1073" s="6">
        <v>45077</v>
      </c>
      <c r="C1073" s="62">
        <f t="shared" si="34"/>
        <v>2023</v>
      </c>
      <c r="D1073" s="1" t="s">
        <v>981</v>
      </c>
      <c r="E1073" s="43" t="s">
        <v>1026</v>
      </c>
      <c r="F1073" s="2" t="s">
        <v>412</v>
      </c>
      <c r="G1073" s="1" t="s">
        <v>835</v>
      </c>
      <c r="H1073" s="1"/>
      <c r="I1073" s="1" t="s">
        <v>423</v>
      </c>
      <c r="J1073" s="1">
        <v>41.3</v>
      </c>
      <c r="K1073" s="1">
        <v>8</v>
      </c>
      <c r="L1073" s="1"/>
      <c r="M1073" s="1">
        <f t="shared" si="33"/>
        <v>49.3</v>
      </c>
      <c r="N1073" s="34"/>
      <c r="O1073" s="34"/>
      <c r="P1073" s="26"/>
      <c r="Q1073" s="35"/>
    </row>
    <row r="1074" spans="1:17" ht="15" customHeight="1" x14ac:dyDescent="0.3">
      <c r="A1074" s="1" t="s">
        <v>416</v>
      </c>
      <c r="B1074" s="6">
        <v>45077</v>
      </c>
      <c r="C1074" s="62">
        <f t="shared" si="34"/>
        <v>2023</v>
      </c>
      <c r="D1074" s="1" t="s">
        <v>981</v>
      </c>
      <c r="E1074" s="43" t="s">
        <v>1027</v>
      </c>
      <c r="F1074" s="2" t="s">
        <v>412</v>
      </c>
      <c r="G1074" s="1" t="s">
        <v>836</v>
      </c>
      <c r="H1074" s="1"/>
      <c r="I1074" s="1" t="s">
        <v>423</v>
      </c>
      <c r="J1074" s="1">
        <v>67.099999999999994</v>
      </c>
      <c r="K1074" s="1">
        <v>8</v>
      </c>
      <c r="L1074" s="1"/>
      <c r="M1074" s="1">
        <f t="shared" si="33"/>
        <v>75.099999999999994</v>
      </c>
      <c r="N1074" s="34"/>
      <c r="O1074" s="34"/>
      <c r="P1074" s="26"/>
      <c r="Q1074" s="35"/>
    </row>
    <row r="1075" spans="1:17" ht="15" customHeight="1" x14ac:dyDescent="0.3">
      <c r="A1075" s="1" t="s">
        <v>416</v>
      </c>
      <c r="B1075" s="6">
        <v>45077</v>
      </c>
      <c r="C1075" s="62">
        <f t="shared" si="34"/>
        <v>2023</v>
      </c>
      <c r="D1075" s="1" t="s">
        <v>981</v>
      </c>
      <c r="E1075" s="43" t="s">
        <v>1028</v>
      </c>
      <c r="F1075" s="2" t="s">
        <v>412</v>
      </c>
      <c r="G1075" s="1" t="s">
        <v>837</v>
      </c>
      <c r="H1075" s="1"/>
      <c r="I1075" s="1" t="s">
        <v>423</v>
      </c>
      <c r="J1075" s="1">
        <v>67.099999999999994</v>
      </c>
      <c r="K1075" s="1">
        <v>8</v>
      </c>
      <c r="L1075" s="1"/>
      <c r="M1075" s="1">
        <f t="shared" si="33"/>
        <v>75.099999999999994</v>
      </c>
      <c r="N1075" s="34"/>
      <c r="O1075" s="34"/>
      <c r="P1075" s="26"/>
      <c r="Q1075" s="35"/>
    </row>
    <row r="1076" spans="1:17" ht="15" customHeight="1" x14ac:dyDescent="0.3">
      <c r="A1076" s="1" t="s">
        <v>416</v>
      </c>
      <c r="B1076" s="6">
        <v>45077</v>
      </c>
      <c r="C1076" s="62">
        <f t="shared" si="34"/>
        <v>2023</v>
      </c>
      <c r="D1076" s="1" t="s">
        <v>981</v>
      </c>
      <c r="E1076" s="43" t="s">
        <v>1029</v>
      </c>
      <c r="F1076" s="2" t="s">
        <v>412</v>
      </c>
      <c r="G1076" s="1" t="s">
        <v>838</v>
      </c>
      <c r="H1076" s="1"/>
      <c r="I1076" s="1" t="s">
        <v>423</v>
      </c>
      <c r="J1076" s="1">
        <v>40.5</v>
      </c>
      <c r="K1076" s="1">
        <v>8</v>
      </c>
      <c r="L1076" s="1"/>
      <c r="M1076" s="1">
        <f t="shared" si="33"/>
        <v>48.5</v>
      </c>
      <c r="N1076" s="34"/>
      <c r="O1076" s="34"/>
      <c r="P1076" s="26"/>
      <c r="Q1076" s="35"/>
    </row>
    <row r="1077" spans="1:17" ht="15" customHeight="1" x14ac:dyDescent="0.3">
      <c r="A1077" s="1" t="s">
        <v>417</v>
      </c>
      <c r="B1077" s="6">
        <v>45077</v>
      </c>
      <c r="C1077" s="62">
        <f t="shared" si="34"/>
        <v>2023</v>
      </c>
      <c r="D1077" s="1" t="s">
        <v>814</v>
      </c>
      <c r="E1077" s="43" t="s">
        <v>750</v>
      </c>
      <c r="F1077" s="2" t="s">
        <v>412</v>
      </c>
      <c r="G1077" s="1" t="s">
        <v>348</v>
      </c>
      <c r="H1077" s="1"/>
      <c r="I1077" s="1" t="s">
        <v>423</v>
      </c>
      <c r="J1077" s="1">
        <v>34.1</v>
      </c>
      <c r="K1077" s="1">
        <v>3.3</v>
      </c>
      <c r="L1077" s="1"/>
      <c r="M1077" s="1">
        <f t="shared" si="33"/>
        <v>37.4</v>
      </c>
      <c r="N1077" s="34"/>
      <c r="O1077" s="34"/>
      <c r="P1077" s="26"/>
      <c r="Q1077" s="35"/>
    </row>
    <row r="1078" spans="1:17" ht="15" customHeight="1" x14ac:dyDescent="0.3">
      <c r="A1078" s="1" t="s">
        <v>417</v>
      </c>
      <c r="B1078" s="6">
        <v>45077</v>
      </c>
      <c r="C1078" s="62">
        <f t="shared" si="34"/>
        <v>2023</v>
      </c>
      <c r="D1078" s="1" t="s">
        <v>814</v>
      </c>
      <c r="E1078" s="43" t="s">
        <v>751</v>
      </c>
      <c r="F1078" s="2" t="s">
        <v>412</v>
      </c>
      <c r="G1078" s="1" t="s">
        <v>349</v>
      </c>
      <c r="H1078" s="1"/>
      <c r="I1078" s="1" t="s">
        <v>423</v>
      </c>
      <c r="J1078" s="1">
        <v>41.7</v>
      </c>
      <c r="K1078" s="1">
        <v>3.3</v>
      </c>
      <c r="L1078" s="1"/>
      <c r="M1078" s="1">
        <f t="shared" si="33"/>
        <v>45</v>
      </c>
      <c r="N1078" s="34"/>
      <c r="O1078" s="34"/>
      <c r="P1078" s="26"/>
      <c r="Q1078" s="35"/>
    </row>
    <row r="1079" spans="1:17" ht="15" customHeight="1" x14ac:dyDescent="0.3">
      <c r="A1079" s="1" t="s">
        <v>417</v>
      </c>
      <c r="B1079" s="6">
        <v>45077</v>
      </c>
      <c r="C1079" s="62">
        <f t="shared" si="34"/>
        <v>2023</v>
      </c>
      <c r="D1079" s="1" t="s">
        <v>814</v>
      </c>
      <c r="E1079" s="43" t="s">
        <v>752</v>
      </c>
      <c r="F1079" s="2" t="s">
        <v>412</v>
      </c>
      <c r="G1079" s="1" t="s">
        <v>350</v>
      </c>
      <c r="H1079" s="1"/>
      <c r="I1079" s="1" t="s">
        <v>423</v>
      </c>
      <c r="J1079" s="1">
        <v>51.4</v>
      </c>
      <c r="K1079" s="1">
        <v>3.3</v>
      </c>
      <c r="L1079" s="1"/>
      <c r="M1079" s="1">
        <f t="shared" si="33"/>
        <v>54.699999999999996</v>
      </c>
      <c r="N1079" s="34"/>
      <c r="O1079" s="34"/>
      <c r="P1079" s="26"/>
      <c r="Q1079" s="35"/>
    </row>
    <row r="1080" spans="1:17" ht="15" customHeight="1" x14ac:dyDescent="0.3">
      <c r="A1080" s="1" t="s">
        <v>417</v>
      </c>
      <c r="B1080" s="6">
        <v>45077</v>
      </c>
      <c r="C1080" s="62">
        <f t="shared" si="34"/>
        <v>2023</v>
      </c>
      <c r="D1080" s="1" t="s">
        <v>814</v>
      </c>
      <c r="E1080" s="43" t="s">
        <v>753</v>
      </c>
      <c r="F1080" s="2" t="s">
        <v>412</v>
      </c>
      <c r="G1080" s="1" t="s">
        <v>351</v>
      </c>
      <c r="H1080" s="1"/>
      <c r="I1080" s="1" t="s">
        <v>423</v>
      </c>
      <c r="J1080" s="1">
        <v>34.4</v>
      </c>
      <c r="K1080" s="1">
        <v>3.3</v>
      </c>
      <c r="L1080" s="1"/>
      <c r="M1080" s="1">
        <f t="shared" si="33"/>
        <v>37.699999999999996</v>
      </c>
      <c r="N1080" s="34"/>
      <c r="O1080" s="34"/>
      <c r="P1080" s="26"/>
      <c r="Q1080" s="35"/>
    </row>
    <row r="1081" spans="1:17" ht="15" customHeight="1" x14ac:dyDescent="0.3">
      <c r="A1081" s="1" t="s">
        <v>417</v>
      </c>
      <c r="B1081" s="6">
        <v>45077</v>
      </c>
      <c r="C1081" s="62">
        <f t="shared" si="34"/>
        <v>2023</v>
      </c>
      <c r="D1081" s="1" t="s">
        <v>814</v>
      </c>
      <c r="E1081" s="43" t="s">
        <v>754</v>
      </c>
      <c r="F1081" s="2" t="s">
        <v>412</v>
      </c>
      <c r="G1081" s="1" t="s">
        <v>352</v>
      </c>
      <c r="H1081" s="1"/>
      <c r="I1081" s="1" t="s">
        <v>423</v>
      </c>
      <c r="J1081" s="1">
        <v>52.2</v>
      </c>
      <c r="K1081" s="1">
        <v>6.4</v>
      </c>
      <c r="L1081" s="1"/>
      <c r="M1081" s="1">
        <f t="shared" si="33"/>
        <v>58.6</v>
      </c>
      <c r="N1081" s="34"/>
      <c r="O1081" s="34"/>
      <c r="P1081" s="26"/>
      <c r="Q1081" s="35"/>
    </row>
    <row r="1082" spans="1:17" ht="15" customHeight="1" x14ac:dyDescent="0.3">
      <c r="A1082" s="1" t="s">
        <v>417</v>
      </c>
      <c r="B1082" s="6">
        <v>45077</v>
      </c>
      <c r="C1082" s="62">
        <f t="shared" si="34"/>
        <v>2023</v>
      </c>
      <c r="D1082" s="1" t="s">
        <v>814</v>
      </c>
      <c r="E1082" s="43" t="s">
        <v>755</v>
      </c>
      <c r="F1082" s="2" t="s">
        <v>412</v>
      </c>
      <c r="G1082" s="1" t="s">
        <v>353</v>
      </c>
      <c r="H1082" s="1"/>
      <c r="I1082" s="1" t="s">
        <v>423</v>
      </c>
      <c r="J1082" s="1">
        <v>55.7</v>
      </c>
      <c r="K1082" s="1">
        <v>6.4</v>
      </c>
      <c r="L1082" s="1"/>
      <c r="M1082" s="1">
        <f t="shared" si="33"/>
        <v>62.1</v>
      </c>
      <c r="N1082" s="34"/>
      <c r="O1082" s="34"/>
      <c r="P1082" s="26"/>
      <c r="Q1082" s="35"/>
    </row>
    <row r="1083" spans="1:17" ht="15" customHeight="1" x14ac:dyDescent="0.3">
      <c r="A1083" s="1" t="s">
        <v>417</v>
      </c>
      <c r="B1083" s="6">
        <v>45077</v>
      </c>
      <c r="C1083" s="62">
        <f t="shared" si="34"/>
        <v>2023</v>
      </c>
      <c r="D1083" s="1" t="s">
        <v>814</v>
      </c>
      <c r="E1083" s="43" t="s">
        <v>756</v>
      </c>
      <c r="F1083" s="2" t="s">
        <v>412</v>
      </c>
      <c r="G1083" s="1" t="s">
        <v>354</v>
      </c>
      <c r="H1083" s="1"/>
      <c r="I1083" s="1" t="s">
        <v>423</v>
      </c>
      <c r="J1083" s="1">
        <v>55.5</v>
      </c>
      <c r="K1083" s="1">
        <v>6.4</v>
      </c>
      <c r="L1083" s="1"/>
      <c r="M1083" s="1">
        <f t="shared" si="33"/>
        <v>61.9</v>
      </c>
      <c r="N1083" s="34"/>
      <c r="O1083" s="34"/>
      <c r="P1083" s="26"/>
      <c r="Q1083" s="35"/>
    </row>
    <row r="1084" spans="1:17" ht="15" customHeight="1" x14ac:dyDescent="0.3">
      <c r="A1084" s="1" t="s">
        <v>417</v>
      </c>
      <c r="B1084" s="6">
        <v>45077</v>
      </c>
      <c r="C1084" s="62">
        <f t="shared" si="34"/>
        <v>2023</v>
      </c>
      <c r="D1084" s="1" t="s">
        <v>814</v>
      </c>
      <c r="E1084" s="43" t="s">
        <v>757</v>
      </c>
      <c r="F1084" s="2" t="s">
        <v>412</v>
      </c>
      <c r="G1084" s="1" t="s">
        <v>355</v>
      </c>
      <c r="H1084" s="1"/>
      <c r="I1084" s="1" t="s">
        <v>423</v>
      </c>
      <c r="J1084" s="1">
        <v>41.3</v>
      </c>
      <c r="K1084" s="1">
        <v>6.4</v>
      </c>
      <c r="L1084" s="1"/>
      <c r="M1084" s="1">
        <f t="shared" si="33"/>
        <v>47.699999999999996</v>
      </c>
      <c r="N1084" s="34"/>
      <c r="O1084" s="34"/>
      <c r="P1084" s="26"/>
      <c r="Q1084" s="35"/>
    </row>
    <row r="1085" spans="1:17" ht="15" customHeight="1" x14ac:dyDescent="0.3">
      <c r="A1085" s="1" t="s">
        <v>417</v>
      </c>
      <c r="B1085" s="6">
        <v>45077</v>
      </c>
      <c r="C1085" s="62">
        <f t="shared" si="34"/>
        <v>2023</v>
      </c>
      <c r="D1085" s="1" t="s">
        <v>814</v>
      </c>
      <c r="E1085" s="43" t="s">
        <v>758</v>
      </c>
      <c r="F1085" s="2" t="s">
        <v>412</v>
      </c>
      <c r="G1085" s="1" t="s">
        <v>356</v>
      </c>
      <c r="H1085" s="1"/>
      <c r="I1085" s="1" t="s">
        <v>423</v>
      </c>
      <c r="J1085" s="1">
        <v>52.1</v>
      </c>
      <c r="K1085" s="1">
        <v>6.4</v>
      </c>
      <c r="L1085" s="1"/>
      <c r="M1085" s="1">
        <f t="shared" si="33"/>
        <v>58.5</v>
      </c>
      <c r="N1085" s="34"/>
      <c r="O1085" s="34"/>
      <c r="P1085" s="26"/>
      <c r="Q1085" s="35"/>
    </row>
    <row r="1086" spans="1:17" ht="15" customHeight="1" x14ac:dyDescent="0.3">
      <c r="A1086" s="1" t="s">
        <v>417</v>
      </c>
      <c r="B1086" s="6">
        <v>45077</v>
      </c>
      <c r="C1086" s="62">
        <f t="shared" si="34"/>
        <v>2023</v>
      </c>
      <c r="D1086" s="1" t="s">
        <v>814</v>
      </c>
      <c r="E1086" s="43" t="s">
        <v>759</v>
      </c>
      <c r="F1086" s="2" t="s">
        <v>412</v>
      </c>
      <c r="G1086" s="1" t="s">
        <v>357</v>
      </c>
      <c r="H1086" s="1"/>
      <c r="I1086" s="1" t="s">
        <v>423</v>
      </c>
      <c r="J1086" s="1">
        <v>55.6</v>
      </c>
      <c r="K1086" s="1">
        <v>6.4</v>
      </c>
      <c r="L1086" s="1"/>
      <c r="M1086" s="1">
        <f t="shared" si="33"/>
        <v>62</v>
      </c>
      <c r="N1086" s="34"/>
      <c r="O1086" s="34"/>
      <c r="P1086" s="26"/>
      <c r="Q1086" s="35"/>
    </row>
    <row r="1087" spans="1:17" ht="15" customHeight="1" x14ac:dyDescent="0.3">
      <c r="A1087" s="1" t="s">
        <v>417</v>
      </c>
      <c r="B1087" s="6">
        <v>45077</v>
      </c>
      <c r="C1087" s="62">
        <f t="shared" si="34"/>
        <v>2023</v>
      </c>
      <c r="D1087" s="1" t="s">
        <v>814</v>
      </c>
      <c r="E1087" s="43" t="s">
        <v>760</v>
      </c>
      <c r="F1087" s="2" t="s">
        <v>412</v>
      </c>
      <c r="G1087" s="1" t="s">
        <v>358</v>
      </c>
      <c r="H1087" s="1"/>
      <c r="I1087" s="1" t="s">
        <v>423</v>
      </c>
      <c r="J1087" s="1">
        <v>55.3</v>
      </c>
      <c r="K1087" s="1">
        <v>6.4</v>
      </c>
      <c r="L1087" s="1"/>
      <c r="M1087" s="1">
        <f t="shared" si="33"/>
        <v>61.699999999999996</v>
      </c>
      <c r="N1087" s="34"/>
      <c r="O1087" s="34"/>
      <c r="P1087" s="26"/>
      <c r="Q1087" s="35"/>
    </row>
    <row r="1088" spans="1:17" ht="15" customHeight="1" x14ac:dyDescent="0.3">
      <c r="A1088" s="1" t="s">
        <v>417</v>
      </c>
      <c r="B1088" s="6">
        <v>45077</v>
      </c>
      <c r="C1088" s="62">
        <f t="shared" si="34"/>
        <v>2023</v>
      </c>
      <c r="D1088" s="1" t="s">
        <v>814</v>
      </c>
      <c r="E1088" s="43" t="s">
        <v>761</v>
      </c>
      <c r="F1088" s="2" t="s">
        <v>412</v>
      </c>
      <c r="G1088" s="1" t="s">
        <v>359</v>
      </c>
      <c r="H1088" s="1"/>
      <c r="I1088" s="1" t="s">
        <v>423</v>
      </c>
      <c r="J1088" s="1">
        <v>41.2</v>
      </c>
      <c r="K1088" s="1">
        <v>6.4</v>
      </c>
      <c r="L1088" s="1"/>
      <c r="M1088" s="1">
        <f t="shared" si="33"/>
        <v>47.6</v>
      </c>
      <c r="N1088" s="34"/>
      <c r="O1088" s="34"/>
      <c r="P1088" s="26"/>
      <c r="Q1088" s="35"/>
    </row>
    <row r="1089" spans="1:17" ht="15" customHeight="1" x14ac:dyDescent="0.3">
      <c r="A1089" s="1" t="s">
        <v>417</v>
      </c>
      <c r="B1089" s="6">
        <v>45077</v>
      </c>
      <c r="C1089" s="62">
        <f t="shared" si="34"/>
        <v>2023</v>
      </c>
      <c r="D1089" s="1" t="s">
        <v>814</v>
      </c>
      <c r="E1089" s="43" t="s">
        <v>762</v>
      </c>
      <c r="F1089" s="2" t="s">
        <v>412</v>
      </c>
      <c r="G1089" s="1" t="s">
        <v>360</v>
      </c>
      <c r="H1089" s="1"/>
      <c r="I1089" s="1" t="s">
        <v>423</v>
      </c>
      <c r="J1089" s="1">
        <v>51.9</v>
      </c>
      <c r="K1089" s="1">
        <v>6.4</v>
      </c>
      <c r="L1089" s="1"/>
      <c r="M1089" s="1">
        <f t="shared" si="33"/>
        <v>58.3</v>
      </c>
      <c r="N1089" s="34"/>
      <c r="O1089" s="34"/>
      <c r="P1089" s="26"/>
      <c r="Q1089" s="35"/>
    </row>
    <row r="1090" spans="1:17" ht="15" customHeight="1" x14ac:dyDescent="0.3">
      <c r="A1090" s="1" t="s">
        <v>417</v>
      </c>
      <c r="B1090" s="6">
        <v>45077</v>
      </c>
      <c r="C1090" s="62">
        <f t="shared" si="34"/>
        <v>2023</v>
      </c>
      <c r="D1090" s="1" t="s">
        <v>814</v>
      </c>
      <c r="E1090" s="43" t="s">
        <v>763</v>
      </c>
      <c r="F1090" s="2" t="s">
        <v>412</v>
      </c>
      <c r="G1090" s="1" t="s">
        <v>361</v>
      </c>
      <c r="H1090" s="1"/>
      <c r="I1090" s="1" t="s">
        <v>423</v>
      </c>
      <c r="J1090" s="1">
        <v>74</v>
      </c>
      <c r="K1090" s="1">
        <v>6.4</v>
      </c>
      <c r="L1090" s="1"/>
      <c r="M1090" s="1">
        <f t="shared" si="33"/>
        <v>80.400000000000006</v>
      </c>
      <c r="N1090" s="34"/>
      <c r="O1090" s="34"/>
      <c r="P1090" s="26"/>
      <c r="Q1090" s="35"/>
    </row>
    <row r="1091" spans="1:17" ht="15" customHeight="1" x14ac:dyDescent="0.3">
      <c r="A1091" s="1" t="s">
        <v>417</v>
      </c>
      <c r="B1091" s="6">
        <v>45077</v>
      </c>
      <c r="C1091" s="62">
        <f t="shared" si="34"/>
        <v>2023</v>
      </c>
      <c r="D1091" s="1" t="s">
        <v>814</v>
      </c>
      <c r="E1091" s="43" t="s">
        <v>764</v>
      </c>
      <c r="F1091" s="2" t="s">
        <v>412</v>
      </c>
      <c r="G1091" s="1" t="s">
        <v>362</v>
      </c>
      <c r="H1091" s="1"/>
      <c r="I1091" s="1" t="s">
        <v>423</v>
      </c>
      <c r="J1091" s="1">
        <v>36.6</v>
      </c>
      <c r="K1091" s="1">
        <v>6.4</v>
      </c>
      <c r="L1091" s="1"/>
      <c r="M1091" s="1">
        <f t="shared" si="33"/>
        <v>43</v>
      </c>
      <c r="N1091" s="34"/>
      <c r="O1091" s="34"/>
      <c r="P1091" s="26"/>
      <c r="Q1091" s="35"/>
    </row>
    <row r="1092" spans="1:17" ht="15" customHeight="1" x14ac:dyDescent="0.3">
      <c r="A1092" s="1" t="s">
        <v>417</v>
      </c>
      <c r="B1092" s="6">
        <v>45077</v>
      </c>
      <c r="C1092" s="62">
        <f t="shared" si="34"/>
        <v>2023</v>
      </c>
      <c r="D1092" s="1" t="s">
        <v>814</v>
      </c>
      <c r="E1092" s="43" t="s">
        <v>765</v>
      </c>
      <c r="F1092" s="2" t="s">
        <v>412</v>
      </c>
      <c r="G1092" s="1" t="s">
        <v>363</v>
      </c>
      <c r="H1092" s="1"/>
      <c r="I1092" s="1" t="s">
        <v>423</v>
      </c>
      <c r="J1092" s="1">
        <v>38.6</v>
      </c>
      <c r="K1092" s="1">
        <v>6.4</v>
      </c>
      <c r="L1092" s="1"/>
      <c r="M1092" s="1">
        <f t="shared" si="33"/>
        <v>45</v>
      </c>
      <c r="N1092" s="34"/>
      <c r="O1092" s="34"/>
      <c r="P1092" s="26"/>
      <c r="Q1092" s="35"/>
    </row>
    <row r="1093" spans="1:17" ht="15" customHeight="1" x14ac:dyDescent="0.3">
      <c r="A1093" s="1" t="s">
        <v>417</v>
      </c>
      <c r="B1093" s="6">
        <v>45077</v>
      </c>
      <c r="C1093" s="62">
        <f t="shared" si="34"/>
        <v>2023</v>
      </c>
      <c r="D1093" s="1" t="s">
        <v>814</v>
      </c>
      <c r="E1093" s="43" t="s">
        <v>766</v>
      </c>
      <c r="F1093" s="2" t="s">
        <v>412</v>
      </c>
      <c r="G1093" s="1" t="s">
        <v>364</v>
      </c>
      <c r="H1093" s="1"/>
      <c r="I1093" s="1" t="s">
        <v>423</v>
      </c>
      <c r="J1093" s="1">
        <v>51.9</v>
      </c>
      <c r="K1093" s="1">
        <v>6.4</v>
      </c>
      <c r="L1093" s="1"/>
      <c r="M1093" s="1">
        <f t="shared" si="33"/>
        <v>58.3</v>
      </c>
      <c r="N1093" s="34"/>
      <c r="O1093" s="34"/>
      <c r="P1093" s="26"/>
      <c r="Q1093" s="35"/>
    </row>
    <row r="1094" spans="1:17" ht="15" customHeight="1" x14ac:dyDescent="0.3">
      <c r="A1094" s="1" t="s">
        <v>417</v>
      </c>
      <c r="B1094" s="6">
        <v>45077</v>
      </c>
      <c r="C1094" s="62">
        <f t="shared" si="34"/>
        <v>2023</v>
      </c>
      <c r="D1094" s="1" t="s">
        <v>814</v>
      </c>
      <c r="E1094" s="43" t="s">
        <v>767</v>
      </c>
      <c r="F1094" s="2" t="s">
        <v>412</v>
      </c>
      <c r="G1094" s="1" t="s">
        <v>365</v>
      </c>
      <c r="H1094" s="1"/>
      <c r="I1094" s="1" t="s">
        <v>423</v>
      </c>
      <c r="J1094" s="1">
        <v>55.4</v>
      </c>
      <c r="K1094" s="1">
        <v>6.4</v>
      </c>
      <c r="L1094" s="1"/>
      <c r="M1094" s="1">
        <f t="shared" si="33"/>
        <v>61.8</v>
      </c>
      <c r="N1094" s="34"/>
      <c r="O1094" s="34"/>
      <c r="P1094" s="26"/>
      <c r="Q1094" s="35"/>
    </row>
    <row r="1095" spans="1:17" ht="15" customHeight="1" x14ac:dyDescent="0.3">
      <c r="A1095" s="1" t="s">
        <v>417</v>
      </c>
      <c r="B1095" s="6">
        <v>45077</v>
      </c>
      <c r="C1095" s="62">
        <f t="shared" si="34"/>
        <v>2023</v>
      </c>
      <c r="D1095" s="1" t="s">
        <v>814</v>
      </c>
      <c r="E1095" s="43" t="s">
        <v>768</v>
      </c>
      <c r="F1095" s="2" t="s">
        <v>412</v>
      </c>
      <c r="G1095" s="1" t="s">
        <v>366</v>
      </c>
      <c r="H1095" s="1"/>
      <c r="I1095" s="1" t="s">
        <v>423</v>
      </c>
      <c r="J1095" s="1">
        <v>55.2</v>
      </c>
      <c r="K1095" s="1">
        <v>6.4</v>
      </c>
      <c r="L1095" s="1"/>
      <c r="M1095" s="1">
        <f t="shared" si="33"/>
        <v>61.6</v>
      </c>
      <c r="N1095" s="34"/>
      <c r="O1095" s="34"/>
      <c r="P1095" s="26"/>
      <c r="Q1095" s="35"/>
    </row>
    <row r="1096" spans="1:17" ht="15" customHeight="1" x14ac:dyDescent="0.3">
      <c r="A1096" s="1" t="s">
        <v>417</v>
      </c>
      <c r="B1096" s="6">
        <v>45077</v>
      </c>
      <c r="C1096" s="62">
        <f t="shared" si="34"/>
        <v>2023</v>
      </c>
      <c r="D1096" s="1" t="s">
        <v>814</v>
      </c>
      <c r="E1096" s="43" t="s">
        <v>769</v>
      </c>
      <c r="F1096" s="2" t="s">
        <v>412</v>
      </c>
      <c r="G1096" s="1" t="s">
        <v>367</v>
      </c>
      <c r="H1096" s="1"/>
      <c r="I1096" s="1" t="s">
        <v>423</v>
      </c>
      <c r="J1096" s="1">
        <v>41.1</v>
      </c>
      <c r="K1096" s="1">
        <v>6.4</v>
      </c>
      <c r="L1096" s="1"/>
      <c r="M1096" s="1">
        <f t="shared" si="33"/>
        <v>47.5</v>
      </c>
      <c r="N1096" s="34"/>
      <c r="O1096" s="34"/>
      <c r="P1096" s="26"/>
      <c r="Q1096" s="35"/>
    </row>
    <row r="1097" spans="1:17" ht="15" customHeight="1" x14ac:dyDescent="0.3">
      <c r="A1097" s="1" t="s">
        <v>417</v>
      </c>
      <c r="B1097" s="6">
        <v>45077</v>
      </c>
      <c r="C1097" s="62">
        <f t="shared" si="34"/>
        <v>2023</v>
      </c>
      <c r="D1097" s="1" t="s">
        <v>814</v>
      </c>
      <c r="E1097" s="43" t="s">
        <v>770</v>
      </c>
      <c r="F1097" s="2" t="s">
        <v>412</v>
      </c>
      <c r="G1097" s="1" t="s">
        <v>368</v>
      </c>
      <c r="H1097" s="1"/>
      <c r="I1097" s="1" t="s">
        <v>423</v>
      </c>
      <c r="J1097" s="1">
        <v>51.9</v>
      </c>
      <c r="K1097" s="1">
        <v>6.4</v>
      </c>
      <c r="L1097" s="1"/>
      <c r="M1097" s="1">
        <f t="shared" si="33"/>
        <v>58.3</v>
      </c>
      <c r="N1097" s="34"/>
      <c r="O1097" s="34"/>
      <c r="P1097" s="26"/>
      <c r="Q1097" s="35"/>
    </row>
    <row r="1098" spans="1:17" ht="15" customHeight="1" x14ac:dyDescent="0.3">
      <c r="A1098" s="1" t="s">
        <v>417</v>
      </c>
      <c r="B1098" s="6">
        <v>45077</v>
      </c>
      <c r="C1098" s="62">
        <f t="shared" si="34"/>
        <v>2023</v>
      </c>
      <c r="D1098" s="1" t="s">
        <v>814</v>
      </c>
      <c r="E1098" s="43" t="s">
        <v>771</v>
      </c>
      <c r="F1098" s="2" t="s">
        <v>412</v>
      </c>
      <c r="G1098" s="1" t="s">
        <v>369</v>
      </c>
      <c r="H1098" s="1"/>
      <c r="I1098" s="1" t="s">
        <v>423</v>
      </c>
      <c r="J1098" s="1">
        <v>55.4</v>
      </c>
      <c r="K1098" s="1">
        <v>6.4</v>
      </c>
      <c r="L1098" s="1"/>
      <c r="M1098" s="1">
        <f t="shared" si="33"/>
        <v>61.8</v>
      </c>
      <c r="N1098" s="34"/>
      <c r="O1098" s="34"/>
      <c r="P1098" s="26"/>
      <c r="Q1098" s="35"/>
    </row>
    <row r="1099" spans="1:17" ht="15" customHeight="1" x14ac:dyDescent="0.3">
      <c r="A1099" s="1" t="s">
        <v>417</v>
      </c>
      <c r="B1099" s="6">
        <v>45077</v>
      </c>
      <c r="C1099" s="62">
        <f t="shared" si="34"/>
        <v>2023</v>
      </c>
      <c r="D1099" s="1" t="s">
        <v>814</v>
      </c>
      <c r="E1099" s="43" t="s">
        <v>772</v>
      </c>
      <c r="F1099" s="2" t="s">
        <v>412</v>
      </c>
      <c r="G1099" s="1" t="s">
        <v>370</v>
      </c>
      <c r="H1099" s="1"/>
      <c r="I1099" s="1" t="s">
        <v>423</v>
      </c>
      <c r="J1099" s="1">
        <v>55.2</v>
      </c>
      <c r="K1099" s="1">
        <v>6.4</v>
      </c>
      <c r="L1099" s="1"/>
      <c r="M1099" s="1">
        <f t="shared" si="33"/>
        <v>61.6</v>
      </c>
      <c r="N1099" s="34"/>
      <c r="O1099" s="34"/>
      <c r="P1099" s="26"/>
      <c r="Q1099" s="35"/>
    </row>
    <row r="1100" spans="1:17" ht="15" customHeight="1" x14ac:dyDescent="0.3">
      <c r="A1100" s="1" t="s">
        <v>417</v>
      </c>
      <c r="B1100" s="6">
        <v>45077</v>
      </c>
      <c r="C1100" s="62">
        <f t="shared" si="34"/>
        <v>2023</v>
      </c>
      <c r="D1100" s="1" t="s">
        <v>814</v>
      </c>
      <c r="E1100" s="43" t="s">
        <v>773</v>
      </c>
      <c r="F1100" s="2" t="s">
        <v>412</v>
      </c>
      <c r="G1100" s="1" t="s">
        <v>371</v>
      </c>
      <c r="H1100" s="1"/>
      <c r="I1100" s="1" t="s">
        <v>423</v>
      </c>
      <c r="J1100" s="1">
        <v>41.1</v>
      </c>
      <c r="K1100" s="1">
        <v>6.4</v>
      </c>
      <c r="L1100" s="1"/>
      <c r="M1100" s="1">
        <f t="shared" ref="M1100:M1163" si="35">SUM(J1100:L1100)</f>
        <v>47.5</v>
      </c>
      <c r="N1100" s="34"/>
      <c r="O1100" s="34"/>
      <c r="P1100" s="26"/>
      <c r="Q1100" s="35"/>
    </row>
    <row r="1101" spans="1:17" ht="15" customHeight="1" x14ac:dyDescent="0.3">
      <c r="A1101" s="1" t="s">
        <v>417</v>
      </c>
      <c r="B1101" s="6">
        <v>45077</v>
      </c>
      <c r="C1101" s="62">
        <f t="shared" si="34"/>
        <v>2023</v>
      </c>
      <c r="D1101" s="1" t="s">
        <v>814</v>
      </c>
      <c r="E1101" s="43" t="s">
        <v>774</v>
      </c>
      <c r="F1101" s="2" t="s">
        <v>412</v>
      </c>
      <c r="G1101" s="1" t="s">
        <v>815</v>
      </c>
      <c r="H1101" s="1"/>
      <c r="I1101" s="1" t="s">
        <v>423</v>
      </c>
      <c r="J1101" s="1">
        <v>51.9</v>
      </c>
      <c r="K1101" s="1">
        <v>6.4</v>
      </c>
      <c r="L1101" s="1"/>
      <c r="M1101" s="1">
        <f t="shared" si="35"/>
        <v>58.3</v>
      </c>
      <c r="N1101" s="34"/>
      <c r="O1101" s="34"/>
      <c r="P1101" s="26"/>
      <c r="Q1101" s="35"/>
    </row>
    <row r="1102" spans="1:17" ht="15" customHeight="1" x14ac:dyDescent="0.3">
      <c r="A1102" s="1" t="s">
        <v>417</v>
      </c>
      <c r="B1102" s="6">
        <v>45077</v>
      </c>
      <c r="C1102" s="62">
        <f t="shared" si="34"/>
        <v>2023</v>
      </c>
      <c r="D1102" s="1" t="s">
        <v>814</v>
      </c>
      <c r="E1102" s="43" t="s">
        <v>775</v>
      </c>
      <c r="F1102" s="2" t="s">
        <v>412</v>
      </c>
      <c r="G1102" s="1" t="s">
        <v>816</v>
      </c>
      <c r="H1102" s="1"/>
      <c r="I1102" s="1" t="s">
        <v>423</v>
      </c>
      <c r="J1102" s="1">
        <v>55.4</v>
      </c>
      <c r="K1102" s="1">
        <v>6.4</v>
      </c>
      <c r="L1102" s="1"/>
      <c r="M1102" s="1">
        <f t="shared" si="35"/>
        <v>61.8</v>
      </c>
      <c r="N1102" s="34"/>
      <c r="O1102" s="34"/>
      <c r="P1102" s="26"/>
      <c r="Q1102" s="35"/>
    </row>
    <row r="1103" spans="1:17" ht="15" customHeight="1" x14ac:dyDescent="0.3">
      <c r="A1103" s="1" t="s">
        <v>417</v>
      </c>
      <c r="B1103" s="6">
        <v>45077</v>
      </c>
      <c r="C1103" s="62">
        <f t="shared" si="34"/>
        <v>2023</v>
      </c>
      <c r="D1103" s="1" t="s">
        <v>814</v>
      </c>
      <c r="E1103" s="43" t="s">
        <v>776</v>
      </c>
      <c r="F1103" s="2" t="s">
        <v>412</v>
      </c>
      <c r="G1103" s="1" t="s">
        <v>817</v>
      </c>
      <c r="H1103" s="1"/>
      <c r="I1103" s="1" t="s">
        <v>423</v>
      </c>
      <c r="J1103" s="1">
        <v>55.2</v>
      </c>
      <c r="K1103" s="1">
        <v>6.4</v>
      </c>
      <c r="L1103" s="1"/>
      <c r="M1103" s="1">
        <f t="shared" si="35"/>
        <v>61.6</v>
      </c>
      <c r="N1103" s="34"/>
      <c r="O1103" s="34"/>
      <c r="P1103" s="26"/>
      <c r="Q1103" s="35"/>
    </row>
    <row r="1104" spans="1:17" ht="15" customHeight="1" x14ac:dyDescent="0.3">
      <c r="A1104" s="1" t="s">
        <v>417</v>
      </c>
      <c r="B1104" s="6">
        <v>45077</v>
      </c>
      <c r="C1104" s="62">
        <f t="shared" si="34"/>
        <v>2023</v>
      </c>
      <c r="D1104" s="1" t="s">
        <v>814</v>
      </c>
      <c r="E1104" s="43" t="s">
        <v>777</v>
      </c>
      <c r="F1104" s="2" t="s">
        <v>412</v>
      </c>
      <c r="G1104" s="1" t="s">
        <v>818</v>
      </c>
      <c r="H1104" s="1"/>
      <c r="I1104" s="1" t="s">
        <v>423</v>
      </c>
      <c r="J1104" s="1">
        <v>41.1</v>
      </c>
      <c r="K1104" s="1">
        <v>6.4</v>
      </c>
      <c r="L1104" s="1"/>
      <c r="M1104" s="1">
        <f t="shared" si="35"/>
        <v>47.5</v>
      </c>
      <c r="N1104" s="34"/>
      <c r="O1104" s="34"/>
      <c r="P1104" s="26"/>
      <c r="Q1104" s="35"/>
    </row>
    <row r="1105" spans="1:17" ht="15" customHeight="1" x14ac:dyDescent="0.3">
      <c r="A1105" s="1" t="s">
        <v>417</v>
      </c>
      <c r="B1105" s="6">
        <v>45077</v>
      </c>
      <c r="C1105" s="62">
        <f t="shared" si="34"/>
        <v>2023</v>
      </c>
      <c r="D1105" s="1" t="s">
        <v>814</v>
      </c>
      <c r="E1105" s="43" t="s">
        <v>778</v>
      </c>
      <c r="F1105" s="2" t="s">
        <v>412</v>
      </c>
      <c r="G1105" s="1" t="s">
        <v>819</v>
      </c>
      <c r="H1105" s="1"/>
      <c r="I1105" s="1" t="s">
        <v>423</v>
      </c>
      <c r="J1105" s="1">
        <v>49.7</v>
      </c>
      <c r="K1105" s="1">
        <v>6.4</v>
      </c>
      <c r="L1105" s="1"/>
      <c r="M1105" s="1">
        <f t="shared" si="35"/>
        <v>56.1</v>
      </c>
      <c r="N1105" s="34"/>
      <c r="O1105" s="34"/>
      <c r="P1105" s="26"/>
      <c r="Q1105" s="35"/>
    </row>
    <row r="1106" spans="1:17" ht="15" customHeight="1" x14ac:dyDescent="0.3">
      <c r="A1106" s="1" t="s">
        <v>417</v>
      </c>
      <c r="B1106" s="6">
        <v>45077</v>
      </c>
      <c r="C1106" s="62">
        <f t="shared" si="34"/>
        <v>2023</v>
      </c>
      <c r="D1106" s="1" t="s">
        <v>814</v>
      </c>
      <c r="E1106" s="43" t="s">
        <v>779</v>
      </c>
      <c r="F1106" s="2" t="s">
        <v>412</v>
      </c>
      <c r="G1106" s="1" t="s">
        <v>820</v>
      </c>
      <c r="H1106" s="1"/>
      <c r="I1106" s="1" t="s">
        <v>423</v>
      </c>
      <c r="J1106" s="1">
        <v>53.6</v>
      </c>
      <c r="K1106" s="1">
        <v>6.4</v>
      </c>
      <c r="L1106" s="1"/>
      <c r="M1106" s="1">
        <f t="shared" si="35"/>
        <v>60</v>
      </c>
      <c r="N1106" s="34"/>
      <c r="O1106" s="34"/>
      <c r="P1106" s="26"/>
      <c r="Q1106" s="35"/>
    </row>
    <row r="1107" spans="1:17" ht="15" customHeight="1" x14ac:dyDescent="0.3">
      <c r="A1107" s="1" t="s">
        <v>417</v>
      </c>
      <c r="B1107" s="6">
        <v>45077</v>
      </c>
      <c r="C1107" s="62">
        <f t="shared" si="34"/>
        <v>2023</v>
      </c>
      <c r="D1107" s="1" t="s">
        <v>814</v>
      </c>
      <c r="E1107" s="43" t="s">
        <v>780</v>
      </c>
      <c r="F1107" s="2" t="s">
        <v>412</v>
      </c>
      <c r="G1107" s="1" t="s">
        <v>821</v>
      </c>
      <c r="H1107" s="1"/>
      <c r="I1107" s="1" t="s">
        <v>423</v>
      </c>
      <c r="J1107" s="1">
        <v>53.3</v>
      </c>
      <c r="K1107" s="1">
        <v>6.4</v>
      </c>
      <c r="L1107" s="1"/>
      <c r="M1107" s="1">
        <f t="shared" si="35"/>
        <v>59.699999999999996</v>
      </c>
      <c r="N1107" s="34"/>
      <c r="O1107" s="34"/>
      <c r="P1107" s="26"/>
      <c r="Q1107" s="35"/>
    </row>
    <row r="1108" spans="1:17" ht="15" customHeight="1" x14ac:dyDescent="0.3">
      <c r="A1108" s="1" t="s">
        <v>417</v>
      </c>
      <c r="B1108" s="6">
        <v>45077</v>
      </c>
      <c r="C1108" s="62">
        <f t="shared" si="34"/>
        <v>2023</v>
      </c>
      <c r="D1108" s="1" t="s">
        <v>814</v>
      </c>
      <c r="E1108" s="43" t="s">
        <v>781</v>
      </c>
      <c r="F1108" s="2" t="s">
        <v>412</v>
      </c>
      <c r="G1108" s="1" t="s">
        <v>822</v>
      </c>
      <c r="H1108" s="1"/>
      <c r="I1108" s="1" t="s">
        <v>423</v>
      </c>
      <c r="J1108" s="1">
        <v>39.4</v>
      </c>
      <c r="K1108" s="1">
        <v>6.4</v>
      </c>
      <c r="L1108" s="1"/>
      <c r="M1108" s="1">
        <f t="shared" si="35"/>
        <v>45.8</v>
      </c>
      <c r="N1108" s="34"/>
      <c r="O1108" s="34"/>
      <c r="P1108" s="26"/>
      <c r="Q1108" s="35"/>
    </row>
    <row r="1109" spans="1:17" ht="15" customHeight="1" x14ac:dyDescent="0.3">
      <c r="A1109" s="1" t="s">
        <v>417</v>
      </c>
      <c r="B1109" s="6">
        <v>45077</v>
      </c>
      <c r="C1109" s="62">
        <f t="shared" si="34"/>
        <v>2023</v>
      </c>
      <c r="D1109" s="1" t="s">
        <v>814</v>
      </c>
      <c r="E1109" s="43" t="s">
        <v>782</v>
      </c>
      <c r="F1109" s="2" t="s">
        <v>412</v>
      </c>
      <c r="G1109" s="1" t="s">
        <v>823</v>
      </c>
      <c r="H1109" s="1"/>
      <c r="I1109" s="1" t="s">
        <v>423</v>
      </c>
      <c r="J1109" s="1">
        <v>34.4</v>
      </c>
      <c r="K1109" s="1">
        <v>3.3</v>
      </c>
      <c r="L1109" s="1"/>
      <c r="M1109" s="1">
        <f t="shared" si="35"/>
        <v>37.699999999999996</v>
      </c>
      <c r="N1109" s="34"/>
      <c r="O1109" s="34"/>
      <c r="P1109" s="26"/>
      <c r="Q1109" s="35"/>
    </row>
    <row r="1110" spans="1:17" ht="15" customHeight="1" x14ac:dyDescent="0.3">
      <c r="A1110" s="1" t="s">
        <v>417</v>
      </c>
      <c r="B1110" s="6">
        <v>45077</v>
      </c>
      <c r="C1110" s="62">
        <f t="shared" si="34"/>
        <v>2023</v>
      </c>
      <c r="D1110" s="1" t="s">
        <v>814</v>
      </c>
      <c r="E1110" s="43" t="s">
        <v>783</v>
      </c>
      <c r="F1110" s="2" t="s">
        <v>412</v>
      </c>
      <c r="G1110" s="1" t="s">
        <v>824</v>
      </c>
      <c r="H1110" s="1"/>
      <c r="I1110" s="1" t="s">
        <v>423</v>
      </c>
      <c r="J1110" s="1">
        <v>51.4</v>
      </c>
      <c r="K1110" s="1">
        <v>3.3</v>
      </c>
      <c r="L1110" s="1"/>
      <c r="M1110" s="1">
        <f t="shared" si="35"/>
        <v>54.699999999999996</v>
      </c>
      <c r="N1110" s="34"/>
      <c r="O1110" s="34"/>
      <c r="P1110" s="26"/>
      <c r="Q1110" s="35"/>
    </row>
    <row r="1111" spans="1:17" ht="15" customHeight="1" x14ac:dyDescent="0.3">
      <c r="A1111" s="1" t="s">
        <v>417</v>
      </c>
      <c r="B1111" s="6">
        <v>45077</v>
      </c>
      <c r="C1111" s="62">
        <f t="shared" si="34"/>
        <v>2023</v>
      </c>
      <c r="D1111" s="1" t="s">
        <v>814</v>
      </c>
      <c r="E1111" s="43" t="s">
        <v>784</v>
      </c>
      <c r="F1111" s="2" t="s">
        <v>412</v>
      </c>
      <c r="G1111" s="1" t="s">
        <v>825</v>
      </c>
      <c r="H1111" s="1"/>
      <c r="I1111" s="1" t="s">
        <v>423</v>
      </c>
      <c r="J1111" s="1">
        <v>42</v>
      </c>
      <c r="K1111" s="1">
        <v>3.4</v>
      </c>
      <c r="L1111" s="1"/>
      <c r="M1111" s="1">
        <f t="shared" si="35"/>
        <v>45.4</v>
      </c>
      <c r="N1111" s="34"/>
      <c r="O1111" s="34"/>
      <c r="P1111" s="26"/>
      <c r="Q1111" s="35"/>
    </row>
    <row r="1112" spans="1:17" ht="15" customHeight="1" x14ac:dyDescent="0.3">
      <c r="A1112" s="1" t="s">
        <v>417</v>
      </c>
      <c r="B1112" s="6">
        <v>45077</v>
      </c>
      <c r="C1112" s="62">
        <f t="shared" si="34"/>
        <v>2023</v>
      </c>
      <c r="D1112" s="1" t="s">
        <v>814</v>
      </c>
      <c r="E1112" s="43" t="s">
        <v>785</v>
      </c>
      <c r="F1112" s="2" t="s">
        <v>412</v>
      </c>
      <c r="G1112" s="1" t="s">
        <v>826</v>
      </c>
      <c r="H1112" s="1"/>
      <c r="I1112" s="1" t="s">
        <v>423</v>
      </c>
      <c r="J1112" s="1">
        <v>34.4</v>
      </c>
      <c r="K1112" s="1">
        <v>3.4</v>
      </c>
      <c r="L1112" s="1"/>
      <c r="M1112" s="1">
        <f t="shared" si="35"/>
        <v>37.799999999999997</v>
      </c>
      <c r="N1112" s="34"/>
      <c r="O1112" s="34"/>
      <c r="P1112" s="26"/>
      <c r="Q1112" s="35"/>
    </row>
    <row r="1113" spans="1:17" ht="15" customHeight="1" x14ac:dyDescent="0.3">
      <c r="A1113" s="1" t="s">
        <v>417</v>
      </c>
      <c r="B1113" s="6">
        <v>45077</v>
      </c>
      <c r="C1113" s="62">
        <f t="shared" si="34"/>
        <v>2023</v>
      </c>
      <c r="D1113" s="1" t="s">
        <v>814</v>
      </c>
      <c r="E1113" s="43" t="s">
        <v>786</v>
      </c>
      <c r="F1113" s="2" t="s">
        <v>412</v>
      </c>
      <c r="G1113" s="1" t="s">
        <v>827</v>
      </c>
      <c r="H1113" s="1"/>
      <c r="I1113" s="1" t="s">
        <v>423</v>
      </c>
      <c r="J1113" s="1">
        <v>41.3</v>
      </c>
      <c r="K1113" s="1">
        <v>6.4</v>
      </c>
      <c r="L1113" s="1"/>
      <c r="M1113" s="1">
        <f t="shared" si="35"/>
        <v>47.699999999999996</v>
      </c>
      <c r="N1113" s="34"/>
      <c r="O1113" s="34"/>
      <c r="P1113" s="26"/>
      <c r="Q1113" s="35"/>
    </row>
    <row r="1114" spans="1:17" ht="15" customHeight="1" x14ac:dyDescent="0.3">
      <c r="A1114" s="1" t="s">
        <v>417</v>
      </c>
      <c r="B1114" s="6">
        <v>45077</v>
      </c>
      <c r="C1114" s="62">
        <f t="shared" si="34"/>
        <v>2023</v>
      </c>
      <c r="D1114" s="1" t="s">
        <v>814</v>
      </c>
      <c r="E1114" s="43" t="s">
        <v>787</v>
      </c>
      <c r="F1114" s="2" t="s">
        <v>412</v>
      </c>
      <c r="G1114" s="1" t="s">
        <v>828</v>
      </c>
      <c r="H1114" s="1"/>
      <c r="I1114" s="1" t="s">
        <v>423</v>
      </c>
      <c r="J1114" s="1">
        <v>55.5</v>
      </c>
      <c r="K1114" s="1">
        <v>6.4</v>
      </c>
      <c r="L1114" s="1"/>
      <c r="M1114" s="1">
        <f t="shared" si="35"/>
        <v>61.9</v>
      </c>
      <c r="N1114" s="34"/>
      <c r="O1114" s="34"/>
      <c r="P1114" s="26"/>
      <c r="Q1114" s="35"/>
    </row>
    <row r="1115" spans="1:17" ht="15" customHeight="1" x14ac:dyDescent="0.3">
      <c r="A1115" s="1" t="s">
        <v>417</v>
      </c>
      <c r="B1115" s="6">
        <v>45077</v>
      </c>
      <c r="C1115" s="62">
        <f t="shared" si="34"/>
        <v>2023</v>
      </c>
      <c r="D1115" s="1" t="s">
        <v>814</v>
      </c>
      <c r="E1115" s="43" t="s">
        <v>788</v>
      </c>
      <c r="F1115" s="2" t="s">
        <v>412</v>
      </c>
      <c r="G1115" s="1" t="s">
        <v>829</v>
      </c>
      <c r="H1115" s="1"/>
      <c r="I1115" s="1" t="s">
        <v>423</v>
      </c>
      <c r="J1115" s="1">
        <v>56</v>
      </c>
      <c r="K1115" s="1">
        <v>6.4</v>
      </c>
      <c r="L1115" s="1"/>
      <c r="M1115" s="1">
        <f t="shared" si="35"/>
        <v>62.4</v>
      </c>
      <c r="N1115" s="34"/>
      <c r="O1115" s="34"/>
      <c r="P1115" s="26"/>
      <c r="Q1115" s="35"/>
    </row>
    <row r="1116" spans="1:17" ht="15" customHeight="1" x14ac:dyDescent="0.3">
      <c r="A1116" s="1" t="s">
        <v>417</v>
      </c>
      <c r="B1116" s="6">
        <v>45077</v>
      </c>
      <c r="C1116" s="62">
        <f t="shared" si="34"/>
        <v>2023</v>
      </c>
      <c r="D1116" s="1" t="s">
        <v>814</v>
      </c>
      <c r="E1116" s="43" t="s">
        <v>789</v>
      </c>
      <c r="F1116" s="2" t="s">
        <v>412</v>
      </c>
      <c r="G1116" s="1" t="s">
        <v>830</v>
      </c>
      <c r="H1116" s="1"/>
      <c r="I1116" s="1" t="s">
        <v>423</v>
      </c>
      <c r="J1116" s="1">
        <v>52.6</v>
      </c>
      <c r="K1116" s="1">
        <v>6.4</v>
      </c>
      <c r="L1116" s="1"/>
      <c r="M1116" s="1">
        <f t="shared" si="35"/>
        <v>59</v>
      </c>
      <c r="N1116" s="34"/>
      <c r="O1116" s="34"/>
      <c r="P1116" s="26"/>
      <c r="Q1116" s="35"/>
    </row>
    <row r="1117" spans="1:17" ht="15" customHeight="1" x14ac:dyDescent="0.3">
      <c r="A1117" s="1" t="s">
        <v>417</v>
      </c>
      <c r="B1117" s="6">
        <v>45077</v>
      </c>
      <c r="C1117" s="62">
        <f t="shared" si="34"/>
        <v>2023</v>
      </c>
      <c r="D1117" s="1" t="s">
        <v>814</v>
      </c>
      <c r="E1117" s="43" t="s">
        <v>790</v>
      </c>
      <c r="F1117" s="2" t="s">
        <v>412</v>
      </c>
      <c r="G1117" s="1" t="s">
        <v>831</v>
      </c>
      <c r="H1117" s="1"/>
      <c r="I1117" s="1" t="s">
        <v>423</v>
      </c>
      <c r="J1117" s="1">
        <v>41.2</v>
      </c>
      <c r="K1117" s="1">
        <v>6.4</v>
      </c>
      <c r="L1117" s="1"/>
      <c r="M1117" s="1">
        <f t="shared" si="35"/>
        <v>47.6</v>
      </c>
      <c r="N1117" s="34"/>
      <c r="O1117" s="34"/>
      <c r="P1117" s="26"/>
      <c r="Q1117" s="35"/>
    </row>
    <row r="1118" spans="1:17" ht="15" customHeight="1" x14ac:dyDescent="0.3">
      <c r="A1118" s="1" t="s">
        <v>417</v>
      </c>
      <c r="B1118" s="6">
        <v>45077</v>
      </c>
      <c r="C1118" s="62">
        <f t="shared" si="34"/>
        <v>2023</v>
      </c>
      <c r="D1118" s="1" t="s">
        <v>814</v>
      </c>
      <c r="E1118" s="43" t="s">
        <v>791</v>
      </c>
      <c r="F1118" s="2" t="s">
        <v>412</v>
      </c>
      <c r="G1118" s="1" t="s">
        <v>832</v>
      </c>
      <c r="H1118" s="1"/>
      <c r="I1118" s="1" t="s">
        <v>423</v>
      </c>
      <c r="J1118" s="1">
        <v>55.3</v>
      </c>
      <c r="K1118" s="1">
        <v>6.4</v>
      </c>
      <c r="L1118" s="1"/>
      <c r="M1118" s="1">
        <f t="shared" si="35"/>
        <v>61.699999999999996</v>
      </c>
      <c r="N1118" s="34"/>
      <c r="O1118" s="34"/>
      <c r="P1118" s="26"/>
      <c r="Q1118" s="35"/>
    </row>
    <row r="1119" spans="1:17" ht="15" customHeight="1" x14ac:dyDescent="0.3">
      <c r="A1119" s="1" t="s">
        <v>417</v>
      </c>
      <c r="B1119" s="6">
        <v>45077</v>
      </c>
      <c r="C1119" s="62">
        <f t="shared" si="34"/>
        <v>2023</v>
      </c>
      <c r="D1119" s="1" t="s">
        <v>814</v>
      </c>
      <c r="E1119" s="43" t="s">
        <v>792</v>
      </c>
      <c r="F1119" s="2" t="s">
        <v>412</v>
      </c>
      <c r="G1119" s="1" t="s">
        <v>833</v>
      </c>
      <c r="H1119" s="1"/>
      <c r="I1119" s="1" t="s">
        <v>423</v>
      </c>
      <c r="J1119" s="1">
        <v>55.9</v>
      </c>
      <c r="K1119" s="1">
        <v>6.4</v>
      </c>
      <c r="L1119" s="1"/>
      <c r="M1119" s="1">
        <f t="shared" si="35"/>
        <v>62.3</v>
      </c>
      <c r="N1119" s="34"/>
      <c r="O1119" s="34"/>
      <c r="P1119" s="26"/>
      <c r="Q1119" s="35"/>
    </row>
    <row r="1120" spans="1:17" ht="15" customHeight="1" x14ac:dyDescent="0.3">
      <c r="A1120" s="1" t="s">
        <v>417</v>
      </c>
      <c r="B1120" s="6">
        <v>45077</v>
      </c>
      <c r="C1120" s="62">
        <f t="shared" si="34"/>
        <v>2023</v>
      </c>
      <c r="D1120" s="1" t="s">
        <v>814</v>
      </c>
      <c r="E1120" s="43" t="s">
        <v>793</v>
      </c>
      <c r="F1120" s="2" t="s">
        <v>412</v>
      </c>
      <c r="G1120" s="1" t="s">
        <v>834</v>
      </c>
      <c r="H1120" s="1"/>
      <c r="I1120" s="1" t="s">
        <v>423</v>
      </c>
      <c r="J1120" s="1">
        <v>52.4</v>
      </c>
      <c r="K1120" s="1">
        <v>6.4</v>
      </c>
      <c r="L1120" s="1"/>
      <c r="M1120" s="1">
        <f t="shared" si="35"/>
        <v>58.8</v>
      </c>
      <c r="N1120" s="34"/>
      <c r="O1120" s="34"/>
      <c r="P1120" s="26"/>
      <c r="Q1120" s="35"/>
    </row>
    <row r="1121" spans="1:17" ht="15" customHeight="1" x14ac:dyDescent="0.3">
      <c r="A1121" s="1" t="s">
        <v>417</v>
      </c>
      <c r="B1121" s="6">
        <v>45077</v>
      </c>
      <c r="C1121" s="62">
        <f t="shared" si="34"/>
        <v>2023</v>
      </c>
      <c r="D1121" s="1" t="s">
        <v>814</v>
      </c>
      <c r="E1121" s="43" t="s">
        <v>794</v>
      </c>
      <c r="F1121" s="2" t="s">
        <v>412</v>
      </c>
      <c r="G1121" s="1" t="s">
        <v>835</v>
      </c>
      <c r="H1121" s="1"/>
      <c r="I1121" s="1" t="s">
        <v>423</v>
      </c>
      <c r="J1121" s="1">
        <v>41.1</v>
      </c>
      <c r="K1121" s="1">
        <v>6.4</v>
      </c>
      <c r="L1121" s="1"/>
      <c r="M1121" s="1">
        <f t="shared" si="35"/>
        <v>47.5</v>
      </c>
      <c r="N1121" s="34"/>
      <c r="O1121" s="34"/>
      <c r="P1121" s="26"/>
      <c r="Q1121" s="35"/>
    </row>
    <row r="1122" spans="1:17" ht="15" customHeight="1" x14ac:dyDescent="0.3">
      <c r="A1122" s="1" t="s">
        <v>417</v>
      </c>
      <c r="B1122" s="6">
        <v>45077</v>
      </c>
      <c r="C1122" s="62">
        <f t="shared" ref="C1122:C1185" si="36">YEAR(B1122)</f>
        <v>2023</v>
      </c>
      <c r="D1122" s="1" t="s">
        <v>814</v>
      </c>
      <c r="E1122" s="43" t="s">
        <v>795</v>
      </c>
      <c r="F1122" s="2" t="s">
        <v>412</v>
      </c>
      <c r="G1122" s="1" t="s">
        <v>836</v>
      </c>
      <c r="H1122" s="1"/>
      <c r="I1122" s="1" t="s">
        <v>423</v>
      </c>
      <c r="J1122" s="1">
        <v>55.2</v>
      </c>
      <c r="K1122" s="1">
        <v>6.4</v>
      </c>
      <c r="L1122" s="1"/>
      <c r="M1122" s="1">
        <f t="shared" si="35"/>
        <v>61.6</v>
      </c>
      <c r="N1122" s="34"/>
      <c r="O1122" s="34"/>
      <c r="P1122" s="26"/>
      <c r="Q1122" s="35"/>
    </row>
    <row r="1123" spans="1:17" ht="15" customHeight="1" x14ac:dyDescent="0.3">
      <c r="A1123" s="1" t="s">
        <v>417</v>
      </c>
      <c r="B1123" s="6">
        <v>45077</v>
      </c>
      <c r="C1123" s="62">
        <f t="shared" si="36"/>
        <v>2023</v>
      </c>
      <c r="D1123" s="1" t="s">
        <v>814</v>
      </c>
      <c r="E1123" s="43" t="s">
        <v>796</v>
      </c>
      <c r="F1123" s="2" t="s">
        <v>412</v>
      </c>
      <c r="G1123" s="1" t="s">
        <v>837</v>
      </c>
      <c r="H1123" s="1"/>
      <c r="I1123" s="1" t="s">
        <v>423</v>
      </c>
      <c r="J1123" s="1">
        <v>55.8</v>
      </c>
      <c r="K1123" s="1">
        <v>6.4</v>
      </c>
      <c r="L1123" s="1"/>
      <c r="M1123" s="1">
        <f t="shared" si="35"/>
        <v>62.199999999999996</v>
      </c>
      <c r="N1123" s="34"/>
      <c r="O1123" s="34"/>
      <c r="P1123" s="26"/>
      <c r="Q1123" s="35"/>
    </row>
    <row r="1124" spans="1:17" ht="15" customHeight="1" x14ac:dyDescent="0.3">
      <c r="A1124" s="1" t="s">
        <v>417</v>
      </c>
      <c r="B1124" s="6">
        <v>45077</v>
      </c>
      <c r="C1124" s="62">
        <f t="shared" si="36"/>
        <v>2023</v>
      </c>
      <c r="D1124" s="1" t="s">
        <v>814</v>
      </c>
      <c r="E1124" s="43" t="s">
        <v>797</v>
      </c>
      <c r="F1124" s="2" t="s">
        <v>412</v>
      </c>
      <c r="G1124" s="1" t="s">
        <v>838</v>
      </c>
      <c r="H1124" s="1"/>
      <c r="I1124" s="1" t="s">
        <v>423</v>
      </c>
      <c r="J1124" s="1">
        <v>52.3</v>
      </c>
      <c r="K1124" s="1">
        <v>6.4</v>
      </c>
      <c r="L1124" s="1"/>
      <c r="M1124" s="1">
        <f t="shared" si="35"/>
        <v>58.699999999999996</v>
      </c>
      <c r="N1124" s="34"/>
      <c r="O1124" s="34"/>
      <c r="P1124" s="26"/>
      <c r="Q1124" s="35"/>
    </row>
    <row r="1125" spans="1:17" ht="15" customHeight="1" x14ac:dyDescent="0.3">
      <c r="A1125" s="1" t="s">
        <v>417</v>
      </c>
      <c r="B1125" s="6">
        <v>45077</v>
      </c>
      <c r="C1125" s="62">
        <f t="shared" si="36"/>
        <v>2023</v>
      </c>
      <c r="D1125" s="1" t="s">
        <v>814</v>
      </c>
      <c r="E1125" s="43" t="s">
        <v>798</v>
      </c>
      <c r="F1125" s="2" t="s">
        <v>412</v>
      </c>
      <c r="G1125" s="1" t="s">
        <v>839</v>
      </c>
      <c r="H1125" s="1"/>
      <c r="I1125" s="1" t="s">
        <v>423</v>
      </c>
      <c r="J1125" s="1">
        <v>41.1</v>
      </c>
      <c r="K1125" s="1">
        <v>6.4</v>
      </c>
      <c r="L1125" s="1"/>
      <c r="M1125" s="1">
        <f t="shared" si="35"/>
        <v>47.5</v>
      </c>
      <c r="N1125" s="34"/>
      <c r="O1125" s="34"/>
      <c r="P1125" s="26"/>
      <c r="Q1125" s="35"/>
    </row>
    <row r="1126" spans="1:17" ht="15" customHeight="1" x14ac:dyDescent="0.3">
      <c r="A1126" s="1" t="s">
        <v>417</v>
      </c>
      <c r="B1126" s="6">
        <v>45077</v>
      </c>
      <c r="C1126" s="62">
        <f t="shared" si="36"/>
        <v>2023</v>
      </c>
      <c r="D1126" s="1" t="s">
        <v>814</v>
      </c>
      <c r="E1126" s="43" t="s">
        <v>799</v>
      </c>
      <c r="F1126" s="2" t="s">
        <v>412</v>
      </c>
      <c r="G1126" s="1" t="s">
        <v>840</v>
      </c>
      <c r="H1126" s="1"/>
      <c r="I1126" s="1" t="s">
        <v>423</v>
      </c>
      <c r="J1126" s="1">
        <v>55.2</v>
      </c>
      <c r="K1126" s="1">
        <v>6.4</v>
      </c>
      <c r="L1126" s="1"/>
      <c r="M1126" s="1">
        <f t="shared" si="35"/>
        <v>61.6</v>
      </c>
      <c r="N1126" s="34"/>
      <c r="O1126" s="34"/>
      <c r="P1126" s="26"/>
      <c r="Q1126" s="35"/>
    </row>
    <row r="1127" spans="1:17" ht="15" customHeight="1" x14ac:dyDescent="0.3">
      <c r="A1127" s="1" t="s">
        <v>417</v>
      </c>
      <c r="B1127" s="6">
        <v>45077</v>
      </c>
      <c r="C1127" s="62">
        <f t="shared" si="36"/>
        <v>2023</v>
      </c>
      <c r="D1127" s="1" t="s">
        <v>814</v>
      </c>
      <c r="E1127" s="43" t="s">
        <v>800</v>
      </c>
      <c r="F1127" s="2" t="s">
        <v>412</v>
      </c>
      <c r="G1127" s="1" t="s">
        <v>841</v>
      </c>
      <c r="H1127" s="1"/>
      <c r="I1127" s="1" t="s">
        <v>423</v>
      </c>
      <c r="J1127" s="1">
        <v>55.8</v>
      </c>
      <c r="K1127" s="1">
        <v>6.4</v>
      </c>
      <c r="L1127" s="1"/>
      <c r="M1127" s="1">
        <f t="shared" si="35"/>
        <v>62.199999999999996</v>
      </c>
      <c r="N1127" s="34"/>
      <c r="O1127" s="34"/>
      <c r="P1127" s="26"/>
      <c r="Q1127" s="35"/>
    </row>
    <row r="1128" spans="1:17" ht="15" customHeight="1" x14ac:dyDescent="0.3">
      <c r="A1128" s="1" t="s">
        <v>417</v>
      </c>
      <c r="B1128" s="6">
        <v>45077</v>
      </c>
      <c r="C1128" s="62">
        <f t="shared" si="36"/>
        <v>2023</v>
      </c>
      <c r="D1128" s="1" t="s">
        <v>814</v>
      </c>
      <c r="E1128" s="43" t="s">
        <v>801</v>
      </c>
      <c r="F1128" s="2" t="s">
        <v>412</v>
      </c>
      <c r="G1128" s="1" t="s">
        <v>842</v>
      </c>
      <c r="H1128" s="1"/>
      <c r="I1128" s="1" t="s">
        <v>423</v>
      </c>
      <c r="J1128" s="1">
        <v>52.3</v>
      </c>
      <c r="K1128" s="1">
        <v>6.4</v>
      </c>
      <c r="L1128" s="1"/>
      <c r="M1128" s="1">
        <f t="shared" si="35"/>
        <v>58.699999999999996</v>
      </c>
      <c r="N1128" s="34"/>
      <c r="O1128" s="34"/>
      <c r="P1128" s="26"/>
      <c r="Q1128" s="35"/>
    </row>
    <row r="1129" spans="1:17" ht="15" customHeight="1" x14ac:dyDescent="0.3">
      <c r="A1129" s="1" t="s">
        <v>417</v>
      </c>
      <c r="B1129" s="6">
        <v>45077</v>
      </c>
      <c r="C1129" s="62">
        <f t="shared" si="36"/>
        <v>2023</v>
      </c>
      <c r="D1129" s="1" t="s">
        <v>814</v>
      </c>
      <c r="E1129" s="43" t="s">
        <v>802</v>
      </c>
      <c r="F1129" s="2" t="s">
        <v>412</v>
      </c>
      <c r="G1129" s="1" t="s">
        <v>843</v>
      </c>
      <c r="H1129" s="1"/>
      <c r="I1129" s="1" t="s">
        <v>423</v>
      </c>
      <c r="J1129" s="1">
        <v>41.1</v>
      </c>
      <c r="K1129" s="1">
        <v>6.4</v>
      </c>
      <c r="L1129" s="1"/>
      <c r="M1129" s="1">
        <f t="shared" si="35"/>
        <v>47.5</v>
      </c>
      <c r="N1129" s="34"/>
      <c r="O1129" s="34"/>
      <c r="P1129" s="26"/>
      <c r="Q1129" s="35"/>
    </row>
    <row r="1130" spans="1:17" ht="15" customHeight="1" x14ac:dyDescent="0.3">
      <c r="A1130" s="1" t="s">
        <v>417</v>
      </c>
      <c r="B1130" s="6">
        <v>45077</v>
      </c>
      <c r="C1130" s="62">
        <f t="shared" si="36"/>
        <v>2023</v>
      </c>
      <c r="D1130" s="1" t="s">
        <v>814</v>
      </c>
      <c r="E1130" s="43" t="s">
        <v>803</v>
      </c>
      <c r="F1130" s="2" t="s">
        <v>412</v>
      </c>
      <c r="G1130" s="1" t="s">
        <v>844</v>
      </c>
      <c r="H1130" s="1"/>
      <c r="I1130" s="1" t="s">
        <v>423</v>
      </c>
      <c r="J1130" s="1">
        <v>55.2</v>
      </c>
      <c r="K1130" s="1">
        <v>6.4</v>
      </c>
      <c r="L1130" s="1"/>
      <c r="M1130" s="1">
        <f t="shared" si="35"/>
        <v>61.6</v>
      </c>
      <c r="N1130" s="34"/>
      <c r="O1130" s="34"/>
      <c r="P1130" s="26"/>
      <c r="Q1130" s="35"/>
    </row>
    <row r="1131" spans="1:17" ht="15" customHeight="1" x14ac:dyDescent="0.3">
      <c r="A1131" s="1" t="s">
        <v>417</v>
      </c>
      <c r="B1131" s="6">
        <v>45077</v>
      </c>
      <c r="C1131" s="62">
        <f t="shared" si="36"/>
        <v>2023</v>
      </c>
      <c r="D1131" s="1" t="s">
        <v>814</v>
      </c>
      <c r="E1131" s="43" t="s">
        <v>804</v>
      </c>
      <c r="F1131" s="2" t="s">
        <v>412</v>
      </c>
      <c r="G1131" s="1" t="s">
        <v>845</v>
      </c>
      <c r="H1131" s="1"/>
      <c r="I1131" s="1" t="s">
        <v>423</v>
      </c>
      <c r="J1131" s="1">
        <v>55.8</v>
      </c>
      <c r="K1131" s="1">
        <v>6.4</v>
      </c>
      <c r="L1131" s="1"/>
      <c r="M1131" s="1">
        <f t="shared" si="35"/>
        <v>62.199999999999996</v>
      </c>
      <c r="N1131" s="34"/>
      <c r="O1131" s="34"/>
      <c r="P1131" s="26"/>
      <c r="Q1131" s="35"/>
    </row>
    <row r="1132" spans="1:17" ht="15" customHeight="1" x14ac:dyDescent="0.3">
      <c r="A1132" s="1" t="s">
        <v>417</v>
      </c>
      <c r="B1132" s="6">
        <v>45077</v>
      </c>
      <c r="C1132" s="62">
        <f t="shared" si="36"/>
        <v>2023</v>
      </c>
      <c r="D1132" s="1" t="s">
        <v>814</v>
      </c>
      <c r="E1132" s="43" t="s">
        <v>805</v>
      </c>
      <c r="F1132" s="2" t="s">
        <v>412</v>
      </c>
      <c r="G1132" s="1" t="s">
        <v>846</v>
      </c>
      <c r="H1132" s="1"/>
      <c r="I1132" s="1" t="s">
        <v>423</v>
      </c>
      <c r="J1132" s="1">
        <v>52.3</v>
      </c>
      <c r="K1132" s="1">
        <v>6.4</v>
      </c>
      <c r="L1132" s="1"/>
      <c r="M1132" s="1">
        <f t="shared" si="35"/>
        <v>58.699999999999996</v>
      </c>
      <c r="N1132" s="34"/>
      <c r="O1132" s="34"/>
      <c r="P1132" s="26"/>
      <c r="Q1132" s="35"/>
    </row>
    <row r="1133" spans="1:17" ht="15" customHeight="1" x14ac:dyDescent="0.3">
      <c r="A1133" s="1" t="s">
        <v>417</v>
      </c>
      <c r="B1133" s="6">
        <v>45077</v>
      </c>
      <c r="C1133" s="62">
        <f t="shared" si="36"/>
        <v>2023</v>
      </c>
      <c r="D1133" s="1" t="s">
        <v>814</v>
      </c>
      <c r="E1133" s="43" t="s">
        <v>806</v>
      </c>
      <c r="F1133" s="2" t="s">
        <v>412</v>
      </c>
      <c r="G1133" s="1" t="s">
        <v>847</v>
      </c>
      <c r="H1133" s="1"/>
      <c r="I1133" s="1" t="s">
        <v>423</v>
      </c>
      <c r="J1133" s="1">
        <v>41.1</v>
      </c>
      <c r="K1133" s="1">
        <v>6.4</v>
      </c>
      <c r="L1133" s="1"/>
      <c r="M1133" s="1">
        <f t="shared" si="35"/>
        <v>47.5</v>
      </c>
      <c r="N1133" s="34"/>
      <c r="O1133" s="34"/>
      <c r="P1133" s="26"/>
      <c r="Q1133" s="35"/>
    </row>
    <row r="1134" spans="1:17" ht="15" customHeight="1" x14ac:dyDescent="0.3">
      <c r="A1134" s="1" t="s">
        <v>417</v>
      </c>
      <c r="B1134" s="6">
        <v>45077</v>
      </c>
      <c r="C1134" s="62">
        <f t="shared" si="36"/>
        <v>2023</v>
      </c>
      <c r="D1134" s="1" t="s">
        <v>814</v>
      </c>
      <c r="E1134" s="43" t="s">
        <v>807</v>
      </c>
      <c r="F1134" s="2" t="s">
        <v>412</v>
      </c>
      <c r="G1134" s="1" t="s">
        <v>848</v>
      </c>
      <c r="H1134" s="1"/>
      <c r="I1134" s="1" t="s">
        <v>423</v>
      </c>
      <c r="J1134" s="1">
        <v>55.2</v>
      </c>
      <c r="K1134" s="1">
        <v>6.4</v>
      </c>
      <c r="L1134" s="1"/>
      <c r="M1134" s="1">
        <f t="shared" si="35"/>
        <v>61.6</v>
      </c>
      <c r="N1134" s="34"/>
      <c r="O1134" s="34"/>
      <c r="P1134" s="26"/>
      <c r="Q1134" s="35"/>
    </row>
    <row r="1135" spans="1:17" ht="15" customHeight="1" x14ac:dyDescent="0.3">
      <c r="A1135" s="1" t="s">
        <v>417</v>
      </c>
      <c r="B1135" s="6">
        <v>45077</v>
      </c>
      <c r="C1135" s="62">
        <f t="shared" si="36"/>
        <v>2023</v>
      </c>
      <c r="D1135" s="1" t="s">
        <v>814</v>
      </c>
      <c r="E1135" s="43" t="s">
        <v>808</v>
      </c>
      <c r="F1135" s="2" t="s">
        <v>412</v>
      </c>
      <c r="G1135" s="1" t="s">
        <v>849</v>
      </c>
      <c r="H1135" s="1"/>
      <c r="I1135" s="1" t="s">
        <v>423</v>
      </c>
      <c r="J1135" s="1">
        <v>55.8</v>
      </c>
      <c r="K1135" s="1">
        <v>6.4</v>
      </c>
      <c r="L1135" s="1"/>
      <c r="M1135" s="1">
        <f t="shared" si="35"/>
        <v>62.199999999999996</v>
      </c>
      <c r="N1135" s="34"/>
      <c r="O1135" s="34"/>
      <c r="P1135" s="26"/>
      <c r="Q1135" s="35"/>
    </row>
    <row r="1136" spans="1:17" ht="15" customHeight="1" x14ac:dyDescent="0.3">
      <c r="A1136" s="1" t="s">
        <v>417</v>
      </c>
      <c r="B1136" s="6">
        <v>45077</v>
      </c>
      <c r="C1136" s="62">
        <f t="shared" si="36"/>
        <v>2023</v>
      </c>
      <c r="D1136" s="1" t="s">
        <v>814</v>
      </c>
      <c r="E1136" s="43" t="s">
        <v>809</v>
      </c>
      <c r="F1136" s="2" t="s">
        <v>412</v>
      </c>
      <c r="G1136" s="1" t="s">
        <v>850</v>
      </c>
      <c r="H1136" s="1"/>
      <c r="I1136" s="1" t="s">
        <v>423</v>
      </c>
      <c r="J1136" s="1">
        <v>52.3</v>
      </c>
      <c r="K1136" s="1">
        <v>6.4</v>
      </c>
      <c r="L1136" s="1"/>
      <c r="M1136" s="1">
        <f t="shared" si="35"/>
        <v>58.699999999999996</v>
      </c>
      <c r="N1136" s="34"/>
      <c r="O1136" s="34"/>
      <c r="P1136" s="26"/>
      <c r="Q1136" s="35"/>
    </row>
    <row r="1137" spans="1:17" ht="15" customHeight="1" x14ac:dyDescent="0.3">
      <c r="A1137" s="1" t="s">
        <v>417</v>
      </c>
      <c r="B1137" s="6">
        <v>45077</v>
      </c>
      <c r="C1137" s="62">
        <f t="shared" si="36"/>
        <v>2023</v>
      </c>
      <c r="D1137" s="1" t="s">
        <v>814</v>
      </c>
      <c r="E1137" s="43" t="s">
        <v>810</v>
      </c>
      <c r="F1137" s="2" t="s">
        <v>412</v>
      </c>
      <c r="G1137" s="1" t="s">
        <v>851</v>
      </c>
      <c r="H1137" s="1"/>
      <c r="I1137" s="1" t="s">
        <v>423</v>
      </c>
      <c r="J1137" s="1">
        <v>39.4</v>
      </c>
      <c r="K1137" s="1">
        <v>6.4</v>
      </c>
      <c r="L1137" s="1"/>
      <c r="M1137" s="1">
        <f t="shared" si="35"/>
        <v>45.8</v>
      </c>
      <c r="N1137" s="34"/>
      <c r="O1137" s="34"/>
      <c r="P1137" s="26"/>
      <c r="Q1137" s="35"/>
    </row>
    <row r="1138" spans="1:17" ht="15" customHeight="1" x14ac:dyDescent="0.3">
      <c r="A1138" s="1" t="s">
        <v>417</v>
      </c>
      <c r="B1138" s="6">
        <v>45077</v>
      </c>
      <c r="C1138" s="62">
        <f t="shared" si="36"/>
        <v>2023</v>
      </c>
      <c r="D1138" s="1" t="s">
        <v>814</v>
      </c>
      <c r="E1138" s="43" t="s">
        <v>811</v>
      </c>
      <c r="F1138" s="2" t="s">
        <v>412</v>
      </c>
      <c r="G1138" s="1" t="s">
        <v>852</v>
      </c>
      <c r="H1138" s="1"/>
      <c r="I1138" s="1" t="s">
        <v>423</v>
      </c>
      <c r="J1138" s="1">
        <v>53.3</v>
      </c>
      <c r="K1138" s="1">
        <v>6.4</v>
      </c>
      <c r="L1138" s="1"/>
      <c r="M1138" s="1">
        <f t="shared" si="35"/>
        <v>59.699999999999996</v>
      </c>
      <c r="N1138" s="34"/>
      <c r="O1138" s="34"/>
      <c r="P1138" s="26"/>
      <c r="Q1138" s="35"/>
    </row>
    <row r="1139" spans="1:17" ht="15" customHeight="1" x14ac:dyDescent="0.3">
      <c r="A1139" s="1" t="s">
        <v>417</v>
      </c>
      <c r="B1139" s="6">
        <v>45077</v>
      </c>
      <c r="C1139" s="62">
        <f t="shared" si="36"/>
        <v>2023</v>
      </c>
      <c r="D1139" s="1" t="s">
        <v>814</v>
      </c>
      <c r="E1139" s="43" t="s">
        <v>812</v>
      </c>
      <c r="F1139" s="2" t="s">
        <v>412</v>
      </c>
      <c r="G1139" s="1" t="s">
        <v>853</v>
      </c>
      <c r="H1139" s="1"/>
      <c r="I1139" s="1" t="s">
        <v>423</v>
      </c>
      <c r="J1139" s="1">
        <v>53.8</v>
      </c>
      <c r="K1139" s="1">
        <v>6.4</v>
      </c>
      <c r="L1139" s="1"/>
      <c r="M1139" s="1">
        <f t="shared" si="35"/>
        <v>60.199999999999996</v>
      </c>
      <c r="N1139" s="34"/>
      <c r="O1139" s="34"/>
      <c r="P1139" s="26"/>
      <c r="Q1139" s="35"/>
    </row>
    <row r="1140" spans="1:17" ht="15" customHeight="1" x14ac:dyDescent="0.3">
      <c r="A1140" s="1" t="s">
        <v>417</v>
      </c>
      <c r="B1140" s="6">
        <v>45077</v>
      </c>
      <c r="C1140" s="62">
        <f t="shared" si="36"/>
        <v>2023</v>
      </c>
      <c r="D1140" s="1" t="s">
        <v>814</v>
      </c>
      <c r="E1140" s="43" t="s">
        <v>813</v>
      </c>
      <c r="F1140" s="2" t="s">
        <v>412</v>
      </c>
      <c r="G1140" s="1" t="s">
        <v>854</v>
      </c>
      <c r="H1140" s="1"/>
      <c r="I1140" s="1" t="s">
        <v>423</v>
      </c>
      <c r="J1140" s="1">
        <v>50</v>
      </c>
      <c r="K1140" s="1">
        <v>6.4</v>
      </c>
      <c r="L1140" s="1"/>
      <c r="M1140" s="1">
        <f t="shared" si="35"/>
        <v>56.4</v>
      </c>
      <c r="N1140" s="34"/>
      <c r="O1140" s="34"/>
      <c r="P1140" s="26"/>
      <c r="Q1140" s="35"/>
    </row>
    <row r="1141" spans="1:17" ht="15" customHeight="1" x14ac:dyDescent="0.3">
      <c r="A1141" s="1" t="s">
        <v>418</v>
      </c>
      <c r="B1141" s="6">
        <v>45107</v>
      </c>
      <c r="C1141" s="62">
        <f t="shared" si="36"/>
        <v>2023</v>
      </c>
      <c r="D1141" s="1" t="s">
        <v>880</v>
      </c>
      <c r="E1141" s="43" t="s">
        <v>881</v>
      </c>
      <c r="F1141" s="2" t="s">
        <v>412</v>
      </c>
      <c r="G1141" s="1">
        <v>1</v>
      </c>
      <c r="H1141" s="1"/>
      <c r="I1141" s="1" t="s">
        <v>423</v>
      </c>
      <c r="J1141" s="1">
        <v>41.8</v>
      </c>
      <c r="K1141" s="1">
        <v>3.7</v>
      </c>
      <c r="L1141" s="1"/>
      <c r="M1141" s="1">
        <f t="shared" si="35"/>
        <v>45.5</v>
      </c>
      <c r="N1141" s="34"/>
      <c r="O1141" s="34"/>
      <c r="P1141" s="26"/>
      <c r="Q1141" s="35"/>
    </row>
    <row r="1142" spans="1:17" ht="15" customHeight="1" x14ac:dyDescent="0.3">
      <c r="A1142" s="1" t="s">
        <v>418</v>
      </c>
      <c r="B1142" s="6">
        <v>45107</v>
      </c>
      <c r="C1142" s="62">
        <f t="shared" si="36"/>
        <v>2023</v>
      </c>
      <c r="D1142" s="1" t="s">
        <v>880</v>
      </c>
      <c r="E1142" s="43" t="s">
        <v>882</v>
      </c>
      <c r="F1142" s="2" t="s">
        <v>412</v>
      </c>
      <c r="G1142" s="1">
        <v>2</v>
      </c>
      <c r="H1142" s="1"/>
      <c r="I1142" s="1" t="s">
        <v>423</v>
      </c>
      <c r="J1142" s="1">
        <v>40.6</v>
      </c>
      <c r="K1142" s="1">
        <v>3.7</v>
      </c>
      <c r="L1142" s="1"/>
      <c r="M1142" s="1">
        <f t="shared" si="35"/>
        <v>44.300000000000004</v>
      </c>
      <c r="N1142" s="34"/>
      <c r="O1142" s="34"/>
      <c r="P1142" s="26"/>
      <c r="Q1142" s="35"/>
    </row>
    <row r="1143" spans="1:17" ht="15" customHeight="1" x14ac:dyDescent="0.3">
      <c r="A1143" s="1" t="s">
        <v>418</v>
      </c>
      <c r="B1143" s="6">
        <v>45107</v>
      </c>
      <c r="C1143" s="62">
        <f t="shared" si="36"/>
        <v>2023</v>
      </c>
      <c r="D1143" s="1" t="s">
        <v>880</v>
      </c>
      <c r="E1143" s="43" t="s">
        <v>883</v>
      </c>
      <c r="F1143" s="2" t="s">
        <v>412</v>
      </c>
      <c r="G1143" s="1">
        <v>3</v>
      </c>
      <c r="H1143" s="1"/>
      <c r="I1143" s="1" t="s">
        <v>423</v>
      </c>
      <c r="J1143" s="1">
        <v>48.4</v>
      </c>
      <c r="K1143" s="1">
        <v>4.2</v>
      </c>
      <c r="L1143" s="1"/>
      <c r="M1143" s="1">
        <f t="shared" si="35"/>
        <v>52.6</v>
      </c>
      <c r="N1143" s="34"/>
      <c r="O1143" s="34"/>
      <c r="P1143" s="26"/>
      <c r="Q1143" s="35"/>
    </row>
    <row r="1144" spans="1:17" ht="15" customHeight="1" x14ac:dyDescent="0.3">
      <c r="A1144" s="1" t="s">
        <v>418</v>
      </c>
      <c r="B1144" s="6">
        <v>45107</v>
      </c>
      <c r="C1144" s="62">
        <f t="shared" si="36"/>
        <v>2023</v>
      </c>
      <c r="D1144" s="1" t="s">
        <v>880</v>
      </c>
      <c r="E1144" s="43" t="s">
        <v>884</v>
      </c>
      <c r="F1144" s="2" t="s">
        <v>412</v>
      </c>
      <c r="G1144" s="1">
        <v>4</v>
      </c>
      <c r="H1144" s="1"/>
      <c r="I1144" s="1" t="s">
        <v>423</v>
      </c>
      <c r="J1144" s="1">
        <v>43.4</v>
      </c>
      <c r="K1144" s="1">
        <v>3.5</v>
      </c>
      <c r="L1144" s="1"/>
      <c r="M1144" s="1">
        <f t="shared" si="35"/>
        <v>46.9</v>
      </c>
      <c r="N1144" s="34"/>
      <c r="O1144" s="34"/>
      <c r="P1144" s="26"/>
      <c r="Q1144" s="35"/>
    </row>
    <row r="1145" spans="1:17" ht="15" customHeight="1" x14ac:dyDescent="0.3">
      <c r="A1145" s="1" t="s">
        <v>418</v>
      </c>
      <c r="B1145" s="6">
        <v>45107</v>
      </c>
      <c r="C1145" s="62">
        <f t="shared" si="36"/>
        <v>2023</v>
      </c>
      <c r="D1145" s="1" t="s">
        <v>880</v>
      </c>
      <c r="E1145" s="43" t="s">
        <v>885</v>
      </c>
      <c r="F1145" s="2" t="s">
        <v>412</v>
      </c>
      <c r="G1145" s="1">
        <v>5</v>
      </c>
      <c r="H1145" s="1"/>
      <c r="I1145" s="1" t="s">
        <v>423</v>
      </c>
      <c r="J1145" s="1">
        <v>45.1</v>
      </c>
      <c r="K1145" s="1">
        <v>3.6</v>
      </c>
      <c r="L1145" s="1"/>
      <c r="M1145" s="1">
        <f t="shared" si="35"/>
        <v>48.7</v>
      </c>
      <c r="N1145" s="34"/>
      <c r="O1145" s="34"/>
      <c r="P1145" s="26"/>
      <c r="Q1145" s="35"/>
    </row>
    <row r="1146" spans="1:17" ht="15" customHeight="1" x14ac:dyDescent="0.3">
      <c r="A1146" s="1" t="s">
        <v>418</v>
      </c>
      <c r="B1146" s="6">
        <v>45107</v>
      </c>
      <c r="C1146" s="62">
        <f t="shared" si="36"/>
        <v>2023</v>
      </c>
      <c r="D1146" s="1" t="s">
        <v>880</v>
      </c>
      <c r="E1146" s="43" t="s">
        <v>890</v>
      </c>
      <c r="F1146" s="2" t="s">
        <v>412</v>
      </c>
      <c r="G1146" s="1">
        <v>10</v>
      </c>
      <c r="H1146" s="1"/>
      <c r="I1146" s="1" t="s">
        <v>423</v>
      </c>
      <c r="J1146" s="1">
        <v>56.1</v>
      </c>
      <c r="K1146" s="1">
        <v>8</v>
      </c>
      <c r="L1146" s="1"/>
      <c r="M1146" s="1">
        <f t="shared" si="35"/>
        <v>64.099999999999994</v>
      </c>
      <c r="N1146" s="34"/>
      <c r="O1146" s="34"/>
      <c r="P1146" s="26"/>
      <c r="Q1146" s="35"/>
    </row>
    <row r="1147" spans="1:17" ht="15" customHeight="1" x14ac:dyDescent="0.3">
      <c r="A1147" s="1" t="s">
        <v>418</v>
      </c>
      <c r="B1147" s="6">
        <v>45107</v>
      </c>
      <c r="C1147" s="62">
        <f t="shared" si="36"/>
        <v>2023</v>
      </c>
      <c r="D1147" s="1" t="s">
        <v>880</v>
      </c>
      <c r="E1147" s="43" t="s">
        <v>891</v>
      </c>
      <c r="F1147" s="2" t="s">
        <v>412</v>
      </c>
      <c r="G1147" s="1">
        <v>11</v>
      </c>
      <c r="H1147" s="1"/>
      <c r="I1147" s="1" t="s">
        <v>423</v>
      </c>
      <c r="J1147" s="1">
        <v>44.7</v>
      </c>
      <c r="K1147" s="1">
        <v>8</v>
      </c>
      <c r="L1147" s="1"/>
      <c r="M1147" s="1">
        <f t="shared" si="35"/>
        <v>52.7</v>
      </c>
      <c r="N1147" s="34"/>
      <c r="O1147" s="34"/>
      <c r="P1147" s="26"/>
      <c r="Q1147" s="35"/>
    </row>
    <row r="1148" spans="1:17" ht="15" customHeight="1" x14ac:dyDescent="0.3">
      <c r="A1148" s="1" t="s">
        <v>418</v>
      </c>
      <c r="B1148" s="6">
        <v>45107</v>
      </c>
      <c r="C1148" s="62">
        <f t="shared" si="36"/>
        <v>2023</v>
      </c>
      <c r="D1148" s="1" t="s">
        <v>880</v>
      </c>
      <c r="E1148" s="43" t="s">
        <v>892</v>
      </c>
      <c r="F1148" s="2" t="s">
        <v>412</v>
      </c>
      <c r="G1148" s="1">
        <v>12</v>
      </c>
      <c r="H1148" s="1"/>
      <c r="I1148" s="1" t="s">
        <v>423</v>
      </c>
      <c r="J1148" s="1">
        <v>53</v>
      </c>
      <c r="K1148" s="1">
        <v>8</v>
      </c>
      <c r="L1148" s="1"/>
      <c r="M1148" s="1">
        <f t="shared" si="35"/>
        <v>61</v>
      </c>
      <c r="N1148" s="34"/>
      <c r="O1148" s="34"/>
      <c r="P1148" s="26"/>
      <c r="Q1148" s="35"/>
    </row>
    <row r="1149" spans="1:17" ht="15" customHeight="1" x14ac:dyDescent="0.3">
      <c r="A1149" s="1" t="s">
        <v>418</v>
      </c>
      <c r="B1149" s="6">
        <v>45107</v>
      </c>
      <c r="C1149" s="62">
        <f t="shared" si="36"/>
        <v>2023</v>
      </c>
      <c r="D1149" s="1" t="s">
        <v>880</v>
      </c>
      <c r="E1149" s="43" t="s">
        <v>893</v>
      </c>
      <c r="F1149" s="2" t="s">
        <v>412</v>
      </c>
      <c r="G1149" s="1">
        <v>13</v>
      </c>
      <c r="H1149" s="1"/>
      <c r="I1149" s="1" t="s">
        <v>423</v>
      </c>
      <c r="J1149" s="1">
        <v>45.8</v>
      </c>
      <c r="K1149" s="1">
        <v>5.2</v>
      </c>
      <c r="L1149" s="1"/>
      <c r="M1149" s="1">
        <f t="shared" si="35"/>
        <v>51</v>
      </c>
      <c r="N1149" s="34"/>
      <c r="O1149" s="34"/>
      <c r="P1149" s="26"/>
      <c r="Q1149" s="35"/>
    </row>
    <row r="1150" spans="1:17" ht="15" customHeight="1" x14ac:dyDescent="0.3">
      <c r="A1150" s="1" t="s">
        <v>418</v>
      </c>
      <c r="B1150" s="6">
        <v>45107</v>
      </c>
      <c r="C1150" s="62">
        <f t="shared" si="36"/>
        <v>2023</v>
      </c>
      <c r="D1150" s="1" t="s">
        <v>880</v>
      </c>
      <c r="E1150" s="43" t="s">
        <v>894</v>
      </c>
      <c r="F1150" s="2" t="s">
        <v>412</v>
      </c>
      <c r="G1150" s="1">
        <v>14</v>
      </c>
      <c r="H1150" s="1"/>
      <c r="I1150" s="1" t="s">
        <v>423</v>
      </c>
      <c r="J1150" s="1">
        <v>49.1</v>
      </c>
      <c r="K1150" s="1">
        <v>5.0999999999999996</v>
      </c>
      <c r="L1150" s="1"/>
      <c r="M1150" s="1">
        <f t="shared" si="35"/>
        <v>54.2</v>
      </c>
      <c r="N1150" s="34"/>
      <c r="O1150" s="34"/>
      <c r="P1150" s="26"/>
      <c r="Q1150" s="35"/>
    </row>
    <row r="1151" spans="1:17" ht="15" customHeight="1" x14ac:dyDescent="0.3">
      <c r="A1151" s="1" t="s">
        <v>418</v>
      </c>
      <c r="B1151" s="6">
        <v>45107</v>
      </c>
      <c r="C1151" s="62">
        <f t="shared" si="36"/>
        <v>2023</v>
      </c>
      <c r="D1151" s="1" t="s">
        <v>880</v>
      </c>
      <c r="E1151" s="43" t="s">
        <v>899</v>
      </c>
      <c r="F1151" s="2" t="s">
        <v>412</v>
      </c>
      <c r="G1151" s="1">
        <v>19</v>
      </c>
      <c r="H1151" s="1"/>
      <c r="I1151" s="1" t="s">
        <v>423</v>
      </c>
      <c r="J1151" s="1">
        <v>56</v>
      </c>
      <c r="K1151" s="1">
        <v>8</v>
      </c>
      <c r="L1151" s="1"/>
      <c r="M1151" s="1">
        <f t="shared" si="35"/>
        <v>64</v>
      </c>
      <c r="N1151" s="34"/>
      <c r="O1151" s="34"/>
      <c r="P1151" s="26"/>
      <c r="Q1151" s="35"/>
    </row>
    <row r="1152" spans="1:17" ht="15" customHeight="1" x14ac:dyDescent="0.3">
      <c r="A1152" s="1" t="s">
        <v>418</v>
      </c>
      <c r="B1152" s="6">
        <v>45107</v>
      </c>
      <c r="C1152" s="62">
        <f t="shared" si="36"/>
        <v>2023</v>
      </c>
      <c r="D1152" s="1" t="s">
        <v>880</v>
      </c>
      <c r="E1152" s="43" t="s">
        <v>900</v>
      </c>
      <c r="F1152" s="2" t="s">
        <v>412</v>
      </c>
      <c r="G1152" s="1">
        <v>20</v>
      </c>
      <c r="H1152" s="1"/>
      <c r="I1152" s="1" t="s">
        <v>423</v>
      </c>
      <c r="J1152" s="1">
        <v>44.5</v>
      </c>
      <c r="K1152" s="1">
        <v>8</v>
      </c>
      <c r="L1152" s="1"/>
      <c r="M1152" s="1">
        <f t="shared" si="35"/>
        <v>52.5</v>
      </c>
      <c r="N1152" s="34"/>
      <c r="O1152" s="34"/>
      <c r="P1152" s="26"/>
      <c r="Q1152" s="35"/>
    </row>
    <row r="1153" spans="1:17" ht="15" customHeight="1" x14ac:dyDescent="0.3">
      <c r="A1153" s="1" t="s">
        <v>418</v>
      </c>
      <c r="B1153" s="6">
        <v>45107</v>
      </c>
      <c r="C1153" s="62">
        <f t="shared" si="36"/>
        <v>2023</v>
      </c>
      <c r="D1153" s="1" t="s">
        <v>880</v>
      </c>
      <c r="E1153" s="43" t="s">
        <v>901</v>
      </c>
      <c r="F1153" s="2" t="s">
        <v>412</v>
      </c>
      <c r="G1153" s="1">
        <v>21</v>
      </c>
      <c r="H1153" s="1"/>
      <c r="I1153" s="1" t="s">
        <v>423</v>
      </c>
      <c r="J1153" s="1">
        <v>52.9</v>
      </c>
      <c r="K1153" s="1">
        <v>8</v>
      </c>
      <c r="L1153" s="1"/>
      <c r="M1153" s="1">
        <f t="shared" si="35"/>
        <v>60.9</v>
      </c>
      <c r="N1153" s="34"/>
      <c r="O1153" s="34"/>
      <c r="P1153" s="26"/>
      <c r="Q1153" s="35"/>
    </row>
    <row r="1154" spans="1:17" ht="15" customHeight="1" x14ac:dyDescent="0.3">
      <c r="A1154" s="1" t="s">
        <v>418</v>
      </c>
      <c r="B1154" s="6">
        <v>45107</v>
      </c>
      <c r="C1154" s="62">
        <f t="shared" si="36"/>
        <v>2023</v>
      </c>
      <c r="D1154" s="1" t="s">
        <v>880</v>
      </c>
      <c r="E1154" s="43" t="s">
        <v>902</v>
      </c>
      <c r="F1154" s="2" t="s">
        <v>412</v>
      </c>
      <c r="G1154" s="1">
        <v>22</v>
      </c>
      <c r="H1154" s="1"/>
      <c r="I1154" s="1" t="s">
        <v>423</v>
      </c>
      <c r="J1154" s="1">
        <v>45.7</v>
      </c>
      <c r="K1154" s="1">
        <v>5.2</v>
      </c>
      <c r="L1154" s="1"/>
      <c r="M1154" s="1">
        <f t="shared" si="35"/>
        <v>50.900000000000006</v>
      </c>
      <c r="N1154" s="34"/>
      <c r="O1154" s="34"/>
      <c r="P1154" s="26"/>
      <c r="Q1154" s="35"/>
    </row>
    <row r="1155" spans="1:17" ht="15" customHeight="1" x14ac:dyDescent="0.3">
      <c r="A1155" s="1" t="s">
        <v>418</v>
      </c>
      <c r="B1155" s="6">
        <v>45107</v>
      </c>
      <c r="C1155" s="62">
        <f t="shared" si="36"/>
        <v>2023</v>
      </c>
      <c r="D1155" s="1" t="s">
        <v>880</v>
      </c>
      <c r="E1155" s="43" t="s">
        <v>903</v>
      </c>
      <c r="F1155" s="2" t="s">
        <v>412</v>
      </c>
      <c r="G1155" s="1">
        <v>23</v>
      </c>
      <c r="H1155" s="1"/>
      <c r="I1155" s="1" t="s">
        <v>423</v>
      </c>
      <c r="J1155" s="1">
        <v>49</v>
      </c>
      <c r="K1155" s="1">
        <v>5.0999999999999996</v>
      </c>
      <c r="L1155" s="1"/>
      <c r="M1155" s="1">
        <f t="shared" si="35"/>
        <v>54.1</v>
      </c>
      <c r="N1155" s="34"/>
      <c r="O1155" s="34"/>
      <c r="P1155" s="26"/>
      <c r="Q1155" s="35"/>
    </row>
    <row r="1156" spans="1:17" ht="15" customHeight="1" x14ac:dyDescent="0.3">
      <c r="A1156" s="1" t="s">
        <v>418</v>
      </c>
      <c r="B1156" s="6">
        <v>45107</v>
      </c>
      <c r="C1156" s="62">
        <f t="shared" si="36"/>
        <v>2023</v>
      </c>
      <c r="D1156" s="1" t="s">
        <v>880</v>
      </c>
      <c r="E1156" s="43" t="s">
        <v>908</v>
      </c>
      <c r="F1156" s="2" t="s">
        <v>412</v>
      </c>
      <c r="G1156" s="1">
        <v>28</v>
      </c>
      <c r="H1156" s="1"/>
      <c r="I1156" s="1" t="s">
        <v>423</v>
      </c>
      <c r="J1156" s="1">
        <v>56</v>
      </c>
      <c r="K1156" s="1">
        <v>8</v>
      </c>
      <c r="L1156" s="1"/>
      <c r="M1156" s="1">
        <f t="shared" si="35"/>
        <v>64</v>
      </c>
      <c r="N1156" s="34"/>
      <c r="O1156" s="34"/>
      <c r="P1156" s="26"/>
      <c r="Q1156" s="35"/>
    </row>
    <row r="1157" spans="1:17" ht="15" customHeight="1" x14ac:dyDescent="0.3">
      <c r="A1157" s="1" t="s">
        <v>418</v>
      </c>
      <c r="B1157" s="6">
        <v>45107</v>
      </c>
      <c r="C1157" s="62">
        <f t="shared" si="36"/>
        <v>2023</v>
      </c>
      <c r="D1157" s="1" t="s">
        <v>880</v>
      </c>
      <c r="E1157" s="43" t="s">
        <v>909</v>
      </c>
      <c r="F1157" s="2" t="s">
        <v>412</v>
      </c>
      <c r="G1157" s="1">
        <v>29</v>
      </c>
      <c r="H1157" s="1"/>
      <c r="I1157" s="1" t="s">
        <v>423</v>
      </c>
      <c r="J1157" s="1">
        <v>44.4</v>
      </c>
      <c r="K1157" s="1">
        <v>8</v>
      </c>
      <c r="L1157" s="1"/>
      <c r="M1157" s="1">
        <f t="shared" si="35"/>
        <v>52.4</v>
      </c>
      <c r="N1157" s="34"/>
      <c r="O1157" s="34"/>
      <c r="P1157" s="26"/>
      <c r="Q1157" s="35"/>
    </row>
    <row r="1158" spans="1:17" ht="15" customHeight="1" x14ac:dyDescent="0.3">
      <c r="A1158" s="1" t="s">
        <v>418</v>
      </c>
      <c r="B1158" s="6">
        <v>45107</v>
      </c>
      <c r="C1158" s="62">
        <f t="shared" si="36"/>
        <v>2023</v>
      </c>
      <c r="D1158" s="1" t="s">
        <v>880</v>
      </c>
      <c r="E1158" s="43" t="s">
        <v>910</v>
      </c>
      <c r="F1158" s="2" t="s">
        <v>412</v>
      </c>
      <c r="G1158" s="1">
        <v>30</v>
      </c>
      <c r="H1158" s="1"/>
      <c r="I1158" s="1" t="s">
        <v>423</v>
      </c>
      <c r="J1158" s="1">
        <v>52.8</v>
      </c>
      <c r="K1158" s="1">
        <v>8</v>
      </c>
      <c r="L1158" s="1"/>
      <c r="M1158" s="1">
        <f t="shared" si="35"/>
        <v>60.8</v>
      </c>
      <c r="N1158" s="34"/>
      <c r="O1158" s="34"/>
      <c r="P1158" s="26"/>
      <c r="Q1158" s="35"/>
    </row>
    <row r="1159" spans="1:17" ht="15" customHeight="1" x14ac:dyDescent="0.3">
      <c r="A1159" s="1" t="s">
        <v>418</v>
      </c>
      <c r="B1159" s="6">
        <v>45107</v>
      </c>
      <c r="C1159" s="62">
        <f t="shared" si="36"/>
        <v>2023</v>
      </c>
      <c r="D1159" s="1" t="s">
        <v>880</v>
      </c>
      <c r="E1159" s="43" t="s">
        <v>911</v>
      </c>
      <c r="F1159" s="2" t="s">
        <v>412</v>
      </c>
      <c r="G1159" s="1">
        <v>31</v>
      </c>
      <c r="H1159" s="1"/>
      <c r="I1159" s="1" t="s">
        <v>423</v>
      </c>
      <c r="J1159" s="1">
        <v>45.6</v>
      </c>
      <c r="K1159" s="1">
        <v>5.2</v>
      </c>
      <c r="L1159" s="1"/>
      <c r="M1159" s="1">
        <f t="shared" si="35"/>
        <v>50.800000000000004</v>
      </c>
      <c r="N1159" s="34"/>
      <c r="O1159" s="34"/>
      <c r="P1159" s="26"/>
      <c r="Q1159" s="35"/>
    </row>
    <row r="1160" spans="1:17" ht="15" customHeight="1" x14ac:dyDescent="0.3">
      <c r="A1160" s="1" t="s">
        <v>418</v>
      </c>
      <c r="B1160" s="6">
        <v>45107</v>
      </c>
      <c r="C1160" s="62">
        <f t="shared" si="36"/>
        <v>2023</v>
      </c>
      <c r="D1160" s="1" t="s">
        <v>880</v>
      </c>
      <c r="E1160" s="43" t="s">
        <v>912</v>
      </c>
      <c r="F1160" s="2" t="s">
        <v>412</v>
      </c>
      <c r="G1160" s="1">
        <v>32</v>
      </c>
      <c r="H1160" s="1"/>
      <c r="I1160" s="1" t="s">
        <v>423</v>
      </c>
      <c r="J1160" s="1">
        <v>48.9</v>
      </c>
      <c r="K1160" s="1">
        <v>5.0999999999999996</v>
      </c>
      <c r="L1160" s="1"/>
      <c r="M1160" s="1">
        <f t="shared" si="35"/>
        <v>54</v>
      </c>
      <c r="N1160" s="34"/>
      <c r="O1160" s="34"/>
      <c r="P1160" s="26"/>
      <c r="Q1160" s="35"/>
    </row>
    <row r="1161" spans="1:17" ht="15" customHeight="1" x14ac:dyDescent="0.3">
      <c r="A1161" s="1" t="s">
        <v>418</v>
      </c>
      <c r="B1161" s="6">
        <v>45107</v>
      </c>
      <c r="C1161" s="62">
        <f t="shared" si="36"/>
        <v>2023</v>
      </c>
      <c r="D1161" s="1" t="s">
        <v>880</v>
      </c>
      <c r="E1161" s="43" t="s">
        <v>917</v>
      </c>
      <c r="F1161" s="2" t="s">
        <v>412</v>
      </c>
      <c r="G1161" s="1">
        <v>37</v>
      </c>
      <c r="H1161" s="1"/>
      <c r="I1161" s="1" t="s">
        <v>423</v>
      </c>
      <c r="J1161" s="1">
        <v>55.9</v>
      </c>
      <c r="K1161" s="1">
        <v>8</v>
      </c>
      <c r="L1161" s="1"/>
      <c r="M1161" s="1">
        <f t="shared" si="35"/>
        <v>63.9</v>
      </c>
      <c r="N1161" s="34"/>
      <c r="O1161" s="34"/>
      <c r="P1161" s="26"/>
      <c r="Q1161" s="35"/>
    </row>
    <row r="1162" spans="1:17" ht="15" customHeight="1" x14ac:dyDescent="0.3">
      <c r="A1162" s="1" t="s">
        <v>418</v>
      </c>
      <c r="B1162" s="6">
        <v>45107</v>
      </c>
      <c r="C1162" s="62">
        <f t="shared" si="36"/>
        <v>2023</v>
      </c>
      <c r="D1162" s="1" t="s">
        <v>880</v>
      </c>
      <c r="E1162" s="43" t="s">
        <v>918</v>
      </c>
      <c r="F1162" s="2" t="s">
        <v>412</v>
      </c>
      <c r="G1162" s="1">
        <v>38</v>
      </c>
      <c r="H1162" s="1"/>
      <c r="I1162" s="1" t="s">
        <v>423</v>
      </c>
      <c r="J1162" s="1">
        <v>44.4</v>
      </c>
      <c r="K1162" s="1">
        <v>8</v>
      </c>
      <c r="L1162" s="1"/>
      <c r="M1162" s="1">
        <f t="shared" si="35"/>
        <v>52.4</v>
      </c>
      <c r="N1162" s="34"/>
      <c r="O1162" s="34"/>
      <c r="P1162" s="26"/>
      <c r="Q1162" s="35"/>
    </row>
    <row r="1163" spans="1:17" ht="15" customHeight="1" x14ac:dyDescent="0.3">
      <c r="A1163" s="1" t="s">
        <v>418</v>
      </c>
      <c r="B1163" s="6">
        <v>45107</v>
      </c>
      <c r="C1163" s="62">
        <f t="shared" si="36"/>
        <v>2023</v>
      </c>
      <c r="D1163" s="1" t="s">
        <v>880</v>
      </c>
      <c r="E1163" s="43" t="s">
        <v>919</v>
      </c>
      <c r="F1163" s="2" t="s">
        <v>412</v>
      </c>
      <c r="G1163" s="1">
        <v>39</v>
      </c>
      <c r="H1163" s="1"/>
      <c r="I1163" s="1" t="s">
        <v>423</v>
      </c>
      <c r="J1163" s="1">
        <v>52.8</v>
      </c>
      <c r="K1163" s="1">
        <v>8</v>
      </c>
      <c r="L1163" s="1"/>
      <c r="M1163" s="1">
        <f t="shared" si="35"/>
        <v>60.8</v>
      </c>
      <c r="N1163" s="34"/>
      <c r="O1163" s="34"/>
      <c r="P1163" s="26"/>
      <c r="Q1163" s="35"/>
    </row>
    <row r="1164" spans="1:17" ht="15" customHeight="1" x14ac:dyDescent="0.3">
      <c r="A1164" s="1" t="s">
        <v>418</v>
      </c>
      <c r="B1164" s="6">
        <v>45107</v>
      </c>
      <c r="C1164" s="62">
        <f t="shared" si="36"/>
        <v>2023</v>
      </c>
      <c r="D1164" s="1" t="s">
        <v>880</v>
      </c>
      <c r="E1164" s="43" t="s">
        <v>920</v>
      </c>
      <c r="F1164" s="2" t="s">
        <v>412</v>
      </c>
      <c r="G1164" s="1">
        <v>40</v>
      </c>
      <c r="H1164" s="1"/>
      <c r="I1164" s="1" t="s">
        <v>423</v>
      </c>
      <c r="J1164" s="1">
        <v>45.6</v>
      </c>
      <c r="K1164" s="1">
        <v>5.2</v>
      </c>
      <c r="L1164" s="1"/>
      <c r="M1164" s="1">
        <f t="shared" ref="M1164:M1195" si="37">SUM(J1164:L1164)</f>
        <v>50.800000000000004</v>
      </c>
      <c r="N1164" s="34"/>
      <c r="O1164" s="34"/>
      <c r="P1164" s="26"/>
      <c r="Q1164" s="35"/>
    </row>
    <row r="1165" spans="1:17" ht="15" customHeight="1" x14ac:dyDescent="0.3">
      <c r="A1165" s="1" t="s">
        <v>418</v>
      </c>
      <c r="B1165" s="6">
        <v>45107</v>
      </c>
      <c r="C1165" s="62">
        <f t="shared" si="36"/>
        <v>2023</v>
      </c>
      <c r="D1165" s="1" t="s">
        <v>880</v>
      </c>
      <c r="E1165" s="43" t="s">
        <v>921</v>
      </c>
      <c r="F1165" s="2" t="s">
        <v>412</v>
      </c>
      <c r="G1165" s="1">
        <v>41</v>
      </c>
      <c r="H1165" s="1"/>
      <c r="I1165" s="1" t="s">
        <v>423</v>
      </c>
      <c r="J1165" s="1">
        <v>48.9</v>
      </c>
      <c r="K1165" s="1">
        <v>5.0999999999999996</v>
      </c>
      <c r="L1165" s="1"/>
      <c r="M1165" s="1">
        <f t="shared" si="37"/>
        <v>54</v>
      </c>
      <c r="N1165" s="34"/>
      <c r="O1165" s="34"/>
      <c r="P1165" s="26"/>
      <c r="Q1165" s="35"/>
    </row>
    <row r="1166" spans="1:17" ht="15" customHeight="1" x14ac:dyDescent="0.3">
      <c r="A1166" s="1" t="s">
        <v>418</v>
      </c>
      <c r="B1166" s="6">
        <v>45107</v>
      </c>
      <c r="C1166" s="62">
        <f t="shared" si="36"/>
        <v>2023</v>
      </c>
      <c r="D1166" s="1" t="s">
        <v>880</v>
      </c>
      <c r="E1166" s="43" t="s">
        <v>926</v>
      </c>
      <c r="F1166" s="2" t="s">
        <v>412</v>
      </c>
      <c r="G1166" s="1">
        <v>46</v>
      </c>
      <c r="H1166" s="1"/>
      <c r="I1166" s="1" t="s">
        <v>423</v>
      </c>
      <c r="J1166" s="1">
        <v>55.8</v>
      </c>
      <c r="K1166" s="1">
        <v>8</v>
      </c>
      <c r="L1166" s="1"/>
      <c r="M1166" s="1">
        <f t="shared" si="37"/>
        <v>63.8</v>
      </c>
      <c r="N1166" s="34"/>
      <c r="O1166" s="34"/>
      <c r="P1166" s="26"/>
      <c r="Q1166" s="35"/>
    </row>
    <row r="1167" spans="1:17" ht="15" customHeight="1" x14ac:dyDescent="0.3">
      <c r="A1167" s="1" t="s">
        <v>418</v>
      </c>
      <c r="B1167" s="6">
        <v>45107</v>
      </c>
      <c r="C1167" s="62">
        <f t="shared" si="36"/>
        <v>2023</v>
      </c>
      <c r="D1167" s="1" t="s">
        <v>880</v>
      </c>
      <c r="E1167" s="43" t="s">
        <v>927</v>
      </c>
      <c r="F1167" s="2" t="s">
        <v>412</v>
      </c>
      <c r="G1167" s="1">
        <v>47</v>
      </c>
      <c r="H1167" s="1"/>
      <c r="I1167" s="1" t="s">
        <v>423</v>
      </c>
      <c r="J1167" s="1">
        <v>44.3</v>
      </c>
      <c r="K1167" s="1">
        <v>8</v>
      </c>
      <c r="L1167" s="1"/>
      <c r="M1167" s="1">
        <f t="shared" si="37"/>
        <v>52.3</v>
      </c>
      <c r="N1167" s="34"/>
      <c r="O1167" s="34"/>
      <c r="P1167" s="26"/>
      <c r="Q1167" s="35"/>
    </row>
    <row r="1168" spans="1:17" ht="15" customHeight="1" x14ac:dyDescent="0.3">
      <c r="A1168" s="1" t="s">
        <v>418</v>
      </c>
      <c r="B1168" s="6">
        <v>45107</v>
      </c>
      <c r="C1168" s="62">
        <f t="shared" si="36"/>
        <v>2023</v>
      </c>
      <c r="D1168" s="1" t="s">
        <v>880</v>
      </c>
      <c r="E1168" s="43" t="s">
        <v>928</v>
      </c>
      <c r="F1168" s="2" t="s">
        <v>412</v>
      </c>
      <c r="G1168" s="1">
        <v>48</v>
      </c>
      <c r="H1168" s="1"/>
      <c r="I1168" s="1" t="s">
        <v>423</v>
      </c>
      <c r="J1168" s="1">
        <v>52.7</v>
      </c>
      <c r="K1168" s="1">
        <v>8</v>
      </c>
      <c r="L1168" s="1"/>
      <c r="M1168" s="1">
        <f t="shared" si="37"/>
        <v>60.7</v>
      </c>
      <c r="N1168" s="34"/>
      <c r="O1168" s="34"/>
      <c r="P1168" s="26"/>
      <c r="Q1168" s="35"/>
    </row>
    <row r="1169" spans="1:17" ht="15" customHeight="1" x14ac:dyDescent="0.3">
      <c r="A1169" s="1" t="s">
        <v>418</v>
      </c>
      <c r="B1169" s="6">
        <v>45107</v>
      </c>
      <c r="C1169" s="62">
        <f t="shared" si="36"/>
        <v>2023</v>
      </c>
      <c r="D1169" s="1" t="s">
        <v>880</v>
      </c>
      <c r="E1169" s="43" t="s">
        <v>929</v>
      </c>
      <c r="F1169" s="2" t="s">
        <v>412</v>
      </c>
      <c r="G1169" s="1">
        <v>49</v>
      </c>
      <c r="H1169" s="1"/>
      <c r="I1169" s="1" t="s">
        <v>423</v>
      </c>
      <c r="J1169" s="1">
        <v>45.6</v>
      </c>
      <c r="K1169" s="1">
        <v>5.2</v>
      </c>
      <c r="L1169" s="1"/>
      <c r="M1169" s="1">
        <f t="shared" si="37"/>
        <v>50.800000000000004</v>
      </c>
      <c r="N1169" s="34"/>
      <c r="O1169" s="34"/>
      <c r="P1169" s="26"/>
      <c r="Q1169" s="35"/>
    </row>
    <row r="1170" spans="1:17" ht="15" customHeight="1" x14ac:dyDescent="0.3">
      <c r="A1170" s="1" t="s">
        <v>418</v>
      </c>
      <c r="B1170" s="6">
        <v>45107</v>
      </c>
      <c r="C1170" s="62">
        <f t="shared" si="36"/>
        <v>2023</v>
      </c>
      <c r="D1170" s="1" t="s">
        <v>880</v>
      </c>
      <c r="E1170" s="43" t="s">
        <v>930</v>
      </c>
      <c r="F1170" s="2" t="s">
        <v>412</v>
      </c>
      <c r="G1170" s="1">
        <v>50</v>
      </c>
      <c r="H1170" s="1"/>
      <c r="I1170" s="1" t="s">
        <v>423</v>
      </c>
      <c r="J1170" s="1">
        <v>48.8</v>
      </c>
      <c r="K1170" s="1">
        <v>5.0999999999999996</v>
      </c>
      <c r="L1170" s="1"/>
      <c r="M1170" s="1">
        <f t="shared" si="37"/>
        <v>53.9</v>
      </c>
      <c r="N1170" s="34"/>
      <c r="O1170" s="34"/>
      <c r="P1170" s="26"/>
      <c r="Q1170" s="35"/>
    </row>
    <row r="1171" spans="1:17" ht="15" customHeight="1" x14ac:dyDescent="0.3">
      <c r="A1171" s="1" t="s">
        <v>418</v>
      </c>
      <c r="B1171" s="6">
        <v>45107</v>
      </c>
      <c r="C1171" s="62">
        <f t="shared" si="36"/>
        <v>2023</v>
      </c>
      <c r="D1171" s="1" t="s">
        <v>880</v>
      </c>
      <c r="E1171" s="43" t="s">
        <v>935</v>
      </c>
      <c r="F1171" s="2" t="s">
        <v>412</v>
      </c>
      <c r="G1171" s="1">
        <v>55</v>
      </c>
      <c r="H1171" s="1"/>
      <c r="I1171" s="1" t="s">
        <v>423</v>
      </c>
      <c r="J1171" s="1">
        <v>55.8</v>
      </c>
      <c r="K1171" s="1">
        <v>8</v>
      </c>
      <c r="L1171" s="1"/>
      <c r="M1171" s="1">
        <f t="shared" si="37"/>
        <v>63.8</v>
      </c>
      <c r="N1171" s="34"/>
      <c r="O1171" s="34"/>
      <c r="P1171" s="26"/>
      <c r="Q1171" s="35"/>
    </row>
    <row r="1172" spans="1:17" ht="15" customHeight="1" x14ac:dyDescent="0.3">
      <c r="A1172" s="1" t="s">
        <v>418</v>
      </c>
      <c r="B1172" s="6">
        <v>45107</v>
      </c>
      <c r="C1172" s="62">
        <f t="shared" si="36"/>
        <v>2023</v>
      </c>
      <c r="D1172" s="1" t="s">
        <v>880</v>
      </c>
      <c r="E1172" s="43" t="s">
        <v>936</v>
      </c>
      <c r="F1172" s="2" t="s">
        <v>412</v>
      </c>
      <c r="G1172" s="1">
        <v>56</v>
      </c>
      <c r="H1172" s="1"/>
      <c r="I1172" s="1" t="s">
        <v>423</v>
      </c>
      <c r="J1172" s="1">
        <v>44.3</v>
      </c>
      <c r="K1172" s="1">
        <v>8</v>
      </c>
      <c r="L1172" s="1"/>
      <c r="M1172" s="1">
        <f t="shared" si="37"/>
        <v>52.3</v>
      </c>
      <c r="N1172" s="34"/>
      <c r="O1172" s="34"/>
      <c r="P1172" s="26"/>
      <c r="Q1172" s="35"/>
    </row>
    <row r="1173" spans="1:17" ht="15" customHeight="1" x14ac:dyDescent="0.3">
      <c r="A1173" s="1" t="s">
        <v>418</v>
      </c>
      <c r="B1173" s="6">
        <v>45107</v>
      </c>
      <c r="C1173" s="62">
        <f t="shared" si="36"/>
        <v>2023</v>
      </c>
      <c r="D1173" s="1" t="s">
        <v>880</v>
      </c>
      <c r="E1173" s="43" t="s">
        <v>937</v>
      </c>
      <c r="F1173" s="2" t="s">
        <v>412</v>
      </c>
      <c r="G1173" s="1">
        <v>57</v>
      </c>
      <c r="H1173" s="1"/>
      <c r="I1173" s="1" t="s">
        <v>423</v>
      </c>
      <c r="J1173" s="1">
        <v>52.7</v>
      </c>
      <c r="K1173" s="1">
        <v>8</v>
      </c>
      <c r="L1173" s="1"/>
      <c r="M1173" s="1">
        <f t="shared" si="37"/>
        <v>60.7</v>
      </c>
      <c r="N1173" s="34"/>
      <c r="O1173" s="34"/>
      <c r="P1173" s="26"/>
      <c r="Q1173" s="35"/>
    </row>
    <row r="1174" spans="1:17" ht="15" customHeight="1" x14ac:dyDescent="0.3">
      <c r="A1174" s="1" t="s">
        <v>418</v>
      </c>
      <c r="B1174" s="6">
        <v>45107</v>
      </c>
      <c r="C1174" s="62">
        <f t="shared" si="36"/>
        <v>2023</v>
      </c>
      <c r="D1174" s="1" t="s">
        <v>880</v>
      </c>
      <c r="E1174" s="43" t="s">
        <v>938</v>
      </c>
      <c r="F1174" s="2" t="s">
        <v>412</v>
      </c>
      <c r="G1174" s="1">
        <v>58</v>
      </c>
      <c r="H1174" s="1"/>
      <c r="I1174" s="1" t="s">
        <v>423</v>
      </c>
      <c r="J1174" s="1">
        <v>45.6</v>
      </c>
      <c r="K1174" s="1">
        <v>5.2</v>
      </c>
      <c r="L1174" s="1"/>
      <c r="M1174" s="1">
        <f t="shared" si="37"/>
        <v>50.800000000000004</v>
      </c>
      <c r="N1174" s="34"/>
      <c r="O1174" s="34"/>
      <c r="P1174" s="26"/>
      <c r="Q1174" s="35"/>
    </row>
    <row r="1175" spans="1:17" ht="15" customHeight="1" x14ac:dyDescent="0.3">
      <c r="A1175" s="1" t="s">
        <v>418</v>
      </c>
      <c r="B1175" s="6">
        <v>45107</v>
      </c>
      <c r="C1175" s="62">
        <f t="shared" si="36"/>
        <v>2023</v>
      </c>
      <c r="D1175" s="1" t="s">
        <v>880</v>
      </c>
      <c r="E1175" s="43" t="s">
        <v>939</v>
      </c>
      <c r="F1175" s="2" t="s">
        <v>412</v>
      </c>
      <c r="G1175" s="1">
        <v>59</v>
      </c>
      <c r="H1175" s="1"/>
      <c r="I1175" s="1" t="s">
        <v>423</v>
      </c>
      <c r="J1175" s="1">
        <v>48.8</v>
      </c>
      <c r="K1175" s="1">
        <v>5.0999999999999996</v>
      </c>
      <c r="L1175" s="1"/>
      <c r="M1175" s="1">
        <f t="shared" si="37"/>
        <v>53.9</v>
      </c>
      <c r="N1175" s="34"/>
      <c r="O1175" s="34"/>
      <c r="P1175" s="26"/>
      <c r="Q1175" s="35"/>
    </row>
    <row r="1176" spans="1:17" ht="15" customHeight="1" x14ac:dyDescent="0.3">
      <c r="A1176" s="1" t="s">
        <v>418</v>
      </c>
      <c r="B1176" s="6">
        <v>45107</v>
      </c>
      <c r="C1176" s="62">
        <f t="shared" si="36"/>
        <v>2023</v>
      </c>
      <c r="D1176" s="1" t="s">
        <v>880</v>
      </c>
      <c r="E1176" s="43" t="s">
        <v>944</v>
      </c>
      <c r="F1176" s="2" t="s">
        <v>412</v>
      </c>
      <c r="G1176" s="1">
        <v>64</v>
      </c>
      <c r="H1176" s="1"/>
      <c r="I1176" s="1" t="s">
        <v>423</v>
      </c>
      <c r="J1176" s="1">
        <v>55.8</v>
      </c>
      <c r="K1176" s="1">
        <v>8</v>
      </c>
      <c r="L1176" s="1"/>
      <c r="M1176" s="1">
        <f t="shared" si="37"/>
        <v>63.8</v>
      </c>
      <c r="N1176" s="34"/>
      <c r="O1176" s="34"/>
      <c r="P1176" s="26"/>
      <c r="Q1176" s="35"/>
    </row>
    <row r="1177" spans="1:17" ht="15" customHeight="1" x14ac:dyDescent="0.3">
      <c r="A1177" s="1" t="s">
        <v>418</v>
      </c>
      <c r="B1177" s="6">
        <v>45107</v>
      </c>
      <c r="C1177" s="62">
        <f t="shared" si="36"/>
        <v>2023</v>
      </c>
      <c r="D1177" s="1" t="s">
        <v>880</v>
      </c>
      <c r="E1177" s="43" t="s">
        <v>945</v>
      </c>
      <c r="F1177" s="2" t="s">
        <v>412</v>
      </c>
      <c r="G1177" s="1">
        <v>65</v>
      </c>
      <c r="H1177" s="1"/>
      <c r="I1177" s="1" t="s">
        <v>423</v>
      </c>
      <c r="J1177" s="1">
        <v>44.3</v>
      </c>
      <c r="K1177" s="1">
        <v>8</v>
      </c>
      <c r="L1177" s="1"/>
      <c r="M1177" s="1">
        <f t="shared" si="37"/>
        <v>52.3</v>
      </c>
      <c r="N1177" s="34"/>
      <c r="O1177" s="34"/>
      <c r="P1177" s="26"/>
      <c r="Q1177" s="35"/>
    </row>
    <row r="1178" spans="1:17" ht="15" customHeight="1" x14ac:dyDescent="0.3">
      <c r="A1178" s="1" t="s">
        <v>418</v>
      </c>
      <c r="B1178" s="6">
        <v>45107</v>
      </c>
      <c r="C1178" s="62">
        <f t="shared" si="36"/>
        <v>2023</v>
      </c>
      <c r="D1178" s="1" t="s">
        <v>880</v>
      </c>
      <c r="E1178" s="43" t="s">
        <v>946</v>
      </c>
      <c r="F1178" s="2" t="s">
        <v>412</v>
      </c>
      <c r="G1178" s="1">
        <v>66</v>
      </c>
      <c r="H1178" s="1"/>
      <c r="I1178" s="1" t="s">
        <v>423</v>
      </c>
      <c r="J1178" s="1">
        <v>52.7</v>
      </c>
      <c r="K1178" s="1">
        <v>8</v>
      </c>
      <c r="L1178" s="1"/>
      <c r="M1178" s="1">
        <f t="shared" si="37"/>
        <v>60.7</v>
      </c>
      <c r="N1178" s="34"/>
      <c r="O1178" s="34"/>
      <c r="P1178" s="26"/>
      <c r="Q1178" s="35"/>
    </row>
    <row r="1179" spans="1:17" ht="15" customHeight="1" x14ac:dyDescent="0.3">
      <c r="A1179" s="1" t="s">
        <v>418</v>
      </c>
      <c r="B1179" s="6">
        <v>45107</v>
      </c>
      <c r="C1179" s="62">
        <f t="shared" si="36"/>
        <v>2023</v>
      </c>
      <c r="D1179" s="1" t="s">
        <v>880</v>
      </c>
      <c r="E1179" s="43" t="s">
        <v>947</v>
      </c>
      <c r="F1179" s="2" t="s">
        <v>412</v>
      </c>
      <c r="G1179" s="1">
        <v>67</v>
      </c>
      <c r="H1179" s="1"/>
      <c r="I1179" s="1" t="s">
        <v>423</v>
      </c>
      <c r="J1179" s="1">
        <v>45.6</v>
      </c>
      <c r="K1179" s="1">
        <v>5.2</v>
      </c>
      <c r="L1179" s="1"/>
      <c r="M1179" s="1">
        <f t="shared" si="37"/>
        <v>50.800000000000004</v>
      </c>
      <c r="N1179" s="34"/>
      <c r="O1179" s="34"/>
      <c r="P1179" s="26"/>
      <c r="Q1179" s="35"/>
    </row>
    <row r="1180" spans="1:17" ht="15" customHeight="1" x14ac:dyDescent="0.3">
      <c r="A1180" s="1" t="s">
        <v>418</v>
      </c>
      <c r="B1180" s="6">
        <v>45107</v>
      </c>
      <c r="C1180" s="62">
        <f t="shared" si="36"/>
        <v>2023</v>
      </c>
      <c r="D1180" s="1" t="s">
        <v>880</v>
      </c>
      <c r="E1180" s="43" t="s">
        <v>948</v>
      </c>
      <c r="F1180" s="2" t="s">
        <v>412</v>
      </c>
      <c r="G1180" s="1">
        <v>68</v>
      </c>
      <c r="H1180" s="1"/>
      <c r="I1180" s="1" t="s">
        <v>423</v>
      </c>
      <c r="J1180" s="1">
        <v>48.8</v>
      </c>
      <c r="K1180" s="1">
        <v>5.0999999999999996</v>
      </c>
      <c r="L1180" s="1"/>
      <c r="M1180" s="1">
        <f t="shared" si="37"/>
        <v>53.9</v>
      </c>
      <c r="N1180" s="34"/>
      <c r="O1180" s="34"/>
      <c r="P1180" s="26"/>
      <c r="Q1180" s="35"/>
    </row>
    <row r="1181" spans="1:17" ht="15" customHeight="1" x14ac:dyDescent="0.3">
      <c r="A1181" s="1" t="s">
        <v>418</v>
      </c>
      <c r="B1181" s="6">
        <v>45107</v>
      </c>
      <c r="C1181" s="62">
        <f t="shared" si="36"/>
        <v>2023</v>
      </c>
      <c r="D1181" s="1" t="s">
        <v>880</v>
      </c>
      <c r="E1181" s="43" t="s">
        <v>953</v>
      </c>
      <c r="F1181" s="2" t="s">
        <v>412</v>
      </c>
      <c r="G1181" s="1">
        <v>73</v>
      </c>
      <c r="H1181" s="1"/>
      <c r="I1181" s="1" t="s">
        <v>423</v>
      </c>
      <c r="J1181" s="1">
        <v>55.8</v>
      </c>
      <c r="K1181" s="1">
        <v>8</v>
      </c>
      <c r="L1181" s="1"/>
      <c r="M1181" s="1">
        <f t="shared" si="37"/>
        <v>63.8</v>
      </c>
      <c r="N1181" s="34"/>
      <c r="O1181" s="34"/>
      <c r="P1181" s="26"/>
      <c r="Q1181" s="35"/>
    </row>
    <row r="1182" spans="1:17" ht="15" customHeight="1" x14ac:dyDescent="0.3">
      <c r="A1182" s="1" t="s">
        <v>418</v>
      </c>
      <c r="B1182" s="6">
        <v>45107</v>
      </c>
      <c r="C1182" s="62">
        <f t="shared" si="36"/>
        <v>2023</v>
      </c>
      <c r="D1182" s="1" t="s">
        <v>880</v>
      </c>
      <c r="E1182" s="43" t="s">
        <v>954</v>
      </c>
      <c r="F1182" s="2" t="s">
        <v>412</v>
      </c>
      <c r="G1182" s="1">
        <v>74</v>
      </c>
      <c r="H1182" s="1"/>
      <c r="I1182" s="1" t="s">
        <v>423</v>
      </c>
      <c r="J1182" s="1">
        <v>44.3</v>
      </c>
      <c r="K1182" s="1">
        <v>8</v>
      </c>
      <c r="L1182" s="1"/>
      <c r="M1182" s="1">
        <f t="shared" si="37"/>
        <v>52.3</v>
      </c>
      <c r="N1182" s="34"/>
      <c r="O1182" s="34"/>
      <c r="P1182" s="26"/>
      <c r="Q1182" s="35"/>
    </row>
    <row r="1183" spans="1:17" ht="15" customHeight="1" x14ac:dyDescent="0.3">
      <c r="A1183" s="1" t="s">
        <v>418</v>
      </c>
      <c r="B1183" s="6">
        <v>45107</v>
      </c>
      <c r="C1183" s="62">
        <f t="shared" si="36"/>
        <v>2023</v>
      </c>
      <c r="D1183" s="1" t="s">
        <v>880</v>
      </c>
      <c r="E1183" s="43" t="s">
        <v>955</v>
      </c>
      <c r="F1183" s="2" t="s">
        <v>412</v>
      </c>
      <c r="G1183" s="1">
        <v>75</v>
      </c>
      <c r="H1183" s="1"/>
      <c r="I1183" s="1" t="s">
        <v>423</v>
      </c>
      <c r="J1183" s="1">
        <v>52.7</v>
      </c>
      <c r="K1183" s="1">
        <v>8</v>
      </c>
      <c r="L1183" s="1"/>
      <c r="M1183" s="1">
        <f t="shared" si="37"/>
        <v>60.7</v>
      </c>
      <c r="N1183" s="34"/>
      <c r="O1183" s="34"/>
      <c r="P1183" s="26"/>
      <c r="Q1183" s="35"/>
    </row>
    <row r="1184" spans="1:17" ht="15" customHeight="1" x14ac:dyDescent="0.3">
      <c r="A1184" s="1" t="s">
        <v>418</v>
      </c>
      <c r="B1184" s="6">
        <v>45107</v>
      </c>
      <c r="C1184" s="62">
        <f t="shared" si="36"/>
        <v>2023</v>
      </c>
      <c r="D1184" s="1" t="s">
        <v>880</v>
      </c>
      <c r="E1184" s="43" t="s">
        <v>956</v>
      </c>
      <c r="F1184" s="2" t="s">
        <v>412</v>
      </c>
      <c r="G1184" s="1">
        <v>76</v>
      </c>
      <c r="H1184" s="1"/>
      <c r="I1184" s="1" t="s">
        <v>423</v>
      </c>
      <c r="J1184" s="1">
        <v>45.6</v>
      </c>
      <c r="K1184" s="1">
        <v>5.2</v>
      </c>
      <c r="L1184" s="1"/>
      <c r="M1184" s="1">
        <f t="shared" si="37"/>
        <v>50.800000000000004</v>
      </c>
      <c r="N1184" s="34"/>
      <c r="O1184" s="34"/>
      <c r="P1184" s="26"/>
      <c r="Q1184" s="35"/>
    </row>
    <row r="1185" spans="1:17" ht="15" customHeight="1" x14ac:dyDescent="0.3">
      <c r="A1185" s="1" t="s">
        <v>418</v>
      </c>
      <c r="B1185" s="6">
        <v>45107</v>
      </c>
      <c r="C1185" s="62">
        <f t="shared" si="36"/>
        <v>2023</v>
      </c>
      <c r="D1185" s="1" t="s">
        <v>880</v>
      </c>
      <c r="E1185" s="43" t="s">
        <v>957</v>
      </c>
      <c r="F1185" s="2" t="s">
        <v>412</v>
      </c>
      <c r="G1185" s="1">
        <v>77</v>
      </c>
      <c r="H1185" s="1"/>
      <c r="I1185" s="1" t="s">
        <v>423</v>
      </c>
      <c r="J1185" s="1">
        <v>48.8</v>
      </c>
      <c r="K1185" s="1">
        <v>5.0999999999999996</v>
      </c>
      <c r="L1185" s="1"/>
      <c r="M1185" s="1">
        <f t="shared" si="37"/>
        <v>53.9</v>
      </c>
      <c r="N1185" s="34"/>
      <c r="O1185" s="34"/>
      <c r="P1185" s="26"/>
      <c r="Q1185" s="35"/>
    </row>
    <row r="1186" spans="1:17" ht="15" customHeight="1" x14ac:dyDescent="0.3">
      <c r="A1186" s="1" t="s">
        <v>418</v>
      </c>
      <c r="B1186" s="6">
        <v>45107</v>
      </c>
      <c r="C1186" s="62">
        <f t="shared" ref="C1186:C1249" si="38">YEAR(B1186)</f>
        <v>2023</v>
      </c>
      <c r="D1186" s="1" t="s">
        <v>880</v>
      </c>
      <c r="E1186" s="43" t="s">
        <v>962</v>
      </c>
      <c r="F1186" s="2" t="s">
        <v>412</v>
      </c>
      <c r="G1186" s="1">
        <v>82</v>
      </c>
      <c r="H1186" s="1"/>
      <c r="I1186" s="1" t="s">
        <v>423</v>
      </c>
      <c r="J1186" s="1">
        <v>55.8</v>
      </c>
      <c r="K1186" s="1">
        <v>8</v>
      </c>
      <c r="L1186" s="1"/>
      <c r="M1186" s="1">
        <f t="shared" si="37"/>
        <v>63.8</v>
      </c>
      <c r="N1186" s="34"/>
      <c r="O1186" s="34"/>
      <c r="P1186" s="26"/>
      <c r="Q1186" s="35"/>
    </row>
    <row r="1187" spans="1:17" ht="15" customHeight="1" x14ac:dyDescent="0.3">
      <c r="A1187" s="1" t="s">
        <v>418</v>
      </c>
      <c r="B1187" s="6">
        <v>45107</v>
      </c>
      <c r="C1187" s="62">
        <f t="shared" si="38"/>
        <v>2023</v>
      </c>
      <c r="D1187" s="1" t="s">
        <v>880</v>
      </c>
      <c r="E1187" s="43" t="s">
        <v>963</v>
      </c>
      <c r="F1187" s="2" t="s">
        <v>412</v>
      </c>
      <c r="G1187" s="1">
        <v>83</v>
      </c>
      <c r="H1187" s="1"/>
      <c r="I1187" s="1" t="s">
        <v>423</v>
      </c>
      <c r="J1187" s="1">
        <v>44.3</v>
      </c>
      <c r="K1187" s="1">
        <v>8</v>
      </c>
      <c r="L1187" s="1"/>
      <c r="M1187" s="1">
        <f t="shared" si="37"/>
        <v>52.3</v>
      </c>
      <c r="N1187" s="34"/>
      <c r="O1187" s="34"/>
      <c r="P1187" s="26"/>
      <c r="Q1187" s="35"/>
    </row>
    <row r="1188" spans="1:17" ht="15" customHeight="1" x14ac:dyDescent="0.3">
      <c r="A1188" s="1" t="s">
        <v>418</v>
      </c>
      <c r="B1188" s="6">
        <v>45107</v>
      </c>
      <c r="C1188" s="62">
        <f t="shared" si="38"/>
        <v>2023</v>
      </c>
      <c r="D1188" s="1" t="s">
        <v>880</v>
      </c>
      <c r="E1188" s="43" t="s">
        <v>964</v>
      </c>
      <c r="F1188" s="2" t="s">
        <v>412</v>
      </c>
      <c r="G1188" s="1">
        <v>84</v>
      </c>
      <c r="H1188" s="1"/>
      <c r="I1188" s="1" t="s">
        <v>423</v>
      </c>
      <c r="J1188" s="1">
        <v>52.7</v>
      </c>
      <c r="K1188" s="1">
        <v>8</v>
      </c>
      <c r="L1188" s="1"/>
      <c r="M1188" s="1">
        <f t="shared" si="37"/>
        <v>60.7</v>
      </c>
      <c r="N1188" s="34"/>
      <c r="O1188" s="34"/>
      <c r="P1188" s="26"/>
      <c r="Q1188" s="35"/>
    </row>
    <row r="1189" spans="1:17" ht="15" customHeight="1" x14ac:dyDescent="0.3">
      <c r="A1189" s="1" t="s">
        <v>418</v>
      </c>
      <c r="B1189" s="6">
        <v>45107</v>
      </c>
      <c r="C1189" s="62">
        <f t="shared" si="38"/>
        <v>2023</v>
      </c>
      <c r="D1189" s="1" t="s">
        <v>880</v>
      </c>
      <c r="E1189" s="43" t="s">
        <v>965</v>
      </c>
      <c r="F1189" s="2" t="s">
        <v>412</v>
      </c>
      <c r="G1189" s="1">
        <v>85</v>
      </c>
      <c r="H1189" s="1"/>
      <c r="I1189" s="1" t="s">
        <v>423</v>
      </c>
      <c r="J1189" s="1">
        <v>45.6</v>
      </c>
      <c r="K1189" s="1">
        <v>5.2</v>
      </c>
      <c r="L1189" s="1"/>
      <c r="M1189" s="1">
        <f t="shared" si="37"/>
        <v>50.800000000000004</v>
      </c>
      <c r="N1189" s="34"/>
      <c r="O1189" s="34"/>
      <c r="P1189" s="26"/>
      <c r="Q1189" s="35"/>
    </row>
    <row r="1190" spans="1:17" ht="15" customHeight="1" x14ac:dyDescent="0.3">
      <c r="A1190" s="1" t="s">
        <v>418</v>
      </c>
      <c r="B1190" s="6">
        <v>45107</v>
      </c>
      <c r="C1190" s="62">
        <f t="shared" si="38"/>
        <v>2023</v>
      </c>
      <c r="D1190" s="1" t="s">
        <v>880</v>
      </c>
      <c r="E1190" s="43" t="s">
        <v>966</v>
      </c>
      <c r="F1190" s="2" t="s">
        <v>412</v>
      </c>
      <c r="G1190" s="1">
        <v>86</v>
      </c>
      <c r="H1190" s="1"/>
      <c r="I1190" s="1" t="s">
        <v>423</v>
      </c>
      <c r="J1190" s="1">
        <v>48.8</v>
      </c>
      <c r="K1190" s="1">
        <v>5.0999999999999996</v>
      </c>
      <c r="L1190" s="1"/>
      <c r="M1190" s="1">
        <f t="shared" si="37"/>
        <v>53.9</v>
      </c>
      <c r="N1190" s="34"/>
      <c r="O1190" s="34"/>
      <c r="P1190" s="26"/>
      <c r="Q1190" s="35"/>
    </row>
    <row r="1191" spans="1:17" ht="15" customHeight="1" x14ac:dyDescent="0.3">
      <c r="A1191" s="1" t="s">
        <v>418</v>
      </c>
      <c r="B1191" s="6">
        <v>45107</v>
      </c>
      <c r="C1191" s="62">
        <f t="shared" si="38"/>
        <v>2023</v>
      </c>
      <c r="D1191" s="1" t="s">
        <v>880</v>
      </c>
      <c r="E1191" s="43" t="s">
        <v>971</v>
      </c>
      <c r="F1191" s="2" t="s">
        <v>412</v>
      </c>
      <c r="G1191" s="1">
        <v>91</v>
      </c>
      <c r="H1191" s="1"/>
      <c r="I1191" s="1" t="s">
        <v>423</v>
      </c>
      <c r="J1191" s="1">
        <v>55.8</v>
      </c>
      <c r="K1191" s="1">
        <v>8</v>
      </c>
      <c r="L1191" s="1"/>
      <c r="M1191" s="1">
        <f t="shared" si="37"/>
        <v>63.8</v>
      </c>
      <c r="N1191" s="34"/>
      <c r="O1191" s="34"/>
      <c r="P1191" s="26"/>
      <c r="Q1191" s="35"/>
    </row>
    <row r="1192" spans="1:17" ht="15" customHeight="1" x14ac:dyDescent="0.3">
      <c r="A1192" s="1" t="s">
        <v>418</v>
      </c>
      <c r="B1192" s="6">
        <v>45107</v>
      </c>
      <c r="C1192" s="62">
        <f t="shared" si="38"/>
        <v>2023</v>
      </c>
      <c r="D1192" s="1" t="s">
        <v>880</v>
      </c>
      <c r="E1192" s="43" t="s">
        <v>972</v>
      </c>
      <c r="F1192" s="2" t="s">
        <v>412</v>
      </c>
      <c r="G1192" s="1">
        <v>92</v>
      </c>
      <c r="H1192" s="1"/>
      <c r="I1192" s="1" t="s">
        <v>423</v>
      </c>
      <c r="J1192" s="1">
        <v>44.3</v>
      </c>
      <c r="K1192" s="1">
        <v>8</v>
      </c>
      <c r="L1192" s="1"/>
      <c r="M1192" s="1">
        <f t="shared" si="37"/>
        <v>52.3</v>
      </c>
      <c r="N1192" s="34"/>
      <c r="O1192" s="34"/>
      <c r="P1192" s="26"/>
      <c r="Q1192" s="35"/>
    </row>
    <row r="1193" spans="1:17" ht="15" customHeight="1" x14ac:dyDescent="0.3">
      <c r="A1193" s="1" t="s">
        <v>418</v>
      </c>
      <c r="B1193" s="6">
        <v>45107</v>
      </c>
      <c r="C1193" s="62">
        <f t="shared" si="38"/>
        <v>2023</v>
      </c>
      <c r="D1193" s="1" t="s">
        <v>880</v>
      </c>
      <c r="E1193" s="43" t="s">
        <v>973</v>
      </c>
      <c r="F1193" s="2" t="s">
        <v>412</v>
      </c>
      <c r="G1193" s="1">
        <v>93</v>
      </c>
      <c r="H1193" s="1"/>
      <c r="I1193" s="1" t="s">
        <v>423</v>
      </c>
      <c r="J1193" s="1">
        <v>52.7</v>
      </c>
      <c r="K1193" s="1">
        <v>8</v>
      </c>
      <c r="L1193" s="1"/>
      <c r="M1193" s="1">
        <f t="shared" si="37"/>
        <v>60.7</v>
      </c>
      <c r="N1193" s="34"/>
      <c r="O1193" s="34"/>
      <c r="P1193" s="26"/>
      <c r="Q1193" s="35"/>
    </row>
    <row r="1194" spans="1:17" ht="15" customHeight="1" x14ac:dyDescent="0.3">
      <c r="A1194" s="1" t="s">
        <v>418</v>
      </c>
      <c r="B1194" s="6">
        <v>45107</v>
      </c>
      <c r="C1194" s="62">
        <f t="shared" si="38"/>
        <v>2023</v>
      </c>
      <c r="D1194" s="1" t="s">
        <v>880</v>
      </c>
      <c r="E1194" s="43" t="s">
        <v>974</v>
      </c>
      <c r="F1194" s="2" t="s">
        <v>412</v>
      </c>
      <c r="G1194" s="1">
        <v>94</v>
      </c>
      <c r="H1194" s="1"/>
      <c r="I1194" s="1" t="s">
        <v>423</v>
      </c>
      <c r="J1194" s="1">
        <v>45.6</v>
      </c>
      <c r="K1194" s="1">
        <v>5.2</v>
      </c>
      <c r="L1194" s="1"/>
      <c r="M1194" s="1">
        <f t="shared" si="37"/>
        <v>50.800000000000004</v>
      </c>
      <c r="N1194" s="34"/>
      <c r="O1194" s="34"/>
      <c r="P1194" s="26"/>
      <c r="Q1194" s="35"/>
    </row>
    <row r="1195" spans="1:17" ht="15" customHeight="1" x14ac:dyDescent="0.3">
      <c r="A1195" s="1" t="s">
        <v>418</v>
      </c>
      <c r="B1195" s="6">
        <v>45107</v>
      </c>
      <c r="C1195" s="62">
        <f t="shared" si="38"/>
        <v>2023</v>
      </c>
      <c r="D1195" s="1" t="s">
        <v>880</v>
      </c>
      <c r="E1195" s="43" t="s">
        <v>975</v>
      </c>
      <c r="F1195" s="2" t="s">
        <v>412</v>
      </c>
      <c r="G1195" s="1">
        <v>95</v>
      </c>
      <c r="H1195" s="1"/>
      <c r="I1195" s="1" t="s">
        <v>423</v>
      </c>
      <c r="J1195" s="1">
        <v>48.8</v>
      </c>
      <c r="K1195" s="1">
        <v>5.0999999999999996</v>
      </c>
      <c r="L1195" s="1"/>
      <c r="M1195" s="1">
        <f t="shared" si="37"/>
        <v>53.9</v>
      </c>
      <c r="N1195" s="34"/>
      <c r="O1195" s="34"/>
      <c r="P1195" s="26"/>
      <c r="Q1195" s="35"/>
    </row>
    <row r="1196" spans="1:17" ht="15" customHeight="1" x14ac:dyDescent="0.3">
      <c r="A1196" s="1" t="s">
        <v>417</v>
      </c>
      <c r="B1196" s="6">
        <v>45169</v>
      </c>
      <c r="C1196" s="62">
        <f t="shared" si="38"/>
        <v>2023</v>
      </c>
      <c r="D1196" s="1" t="s">
        <v>1158</v>
      </c>
      <c r="E1196" s="43" t="s">
        <v>1194</v>
      </c>
      <c r="F1196" s="2" t="s">
        <v>412</v>
      </c>
      <c r="G1196" s="1">
        <v>1</v>
      </c>
      <c r="H1196" s="1"/>
      <c r="I1196" s="1" t="s">
        <v>423</v>
      </c>
      <c r="J1196" s="1">
        <v>34.4</v>
      </c>
      <c r="K1196" s="1">
        <v>3.4</v>
      </c>
      <c r="L1196" s="1"/>
      <c r="M1196" s="1">
        <v>37.799999999999997</v>
      </c>
      <c r="N1196" s="34"/>
      <c r="O1196" s="34"/>
      <c r="P1196" s="26"/>
      <c r="Q1196" s="35"/>
    </row>
    <row r="1197" spans="1:17" ht="15" customHeight="1" x14ac:dyDescent="0.3">
      <c r="A1197" s="1" t="s">
        <v>417</v>
      </c>
      <c r="B1197" s="6">
        <v>45169</v>
      </c>
      <c r="C1197" s="62">
        <f t="shared" si="38"/>
        <v>2023</v>
      </c>
      <c r="D1197" s="1" t="s">
        <v>1158</v>
      </c>
      <c r="E1197" s="43" t="s">
        <v>1195</v>
      </c>
      <c r="F1197" s="2" t="s">
        <v>412</v>
      </c>
      <c r="G1197" s="1">
        <v>2</v>
      </c>
      <c r="H1197" s="1"/>
      <c r="I1197" s="1" t="s">
        <v>423</v>
      </c>
      <c r="J1197" s="1">
        <v>42</v>
      </c>
      <c r="K1197" s="1">
        <v>3.4</v>
      </c>
      <c r="L1197" s="1"/>
      <c r="M1197" s="1">
        <v>45.4</v>
      </c>
      <c r="N1197" s="34"/>
      <c r="O1197" s="34"/>
      <c r="P1197" s="26"/>
      <c r="Q1197" s="35"/>
    </row>
    <row r="1198" spans="1:17" ht="15" customHeight="1" x14ac:dyDescent="0.3">
      <c r="A1198" s="1" t="s">
        <v>417</v>
      </c>
      <c r="B1198" s="6">
        <v>45169</v>
      </c>
      <c r="C1198" s="62">
        <f t="shared" si="38"/>
        <v>2023</v>
      </c>
      <c r="D1198" s="1" t="s">
        <v>1158</v>
      </c>
      <c r="E1198" s="43" t="s">
        <v>1196</v>
      </c>
      <c r="F1198" s="2" t="s">
        <v>412</v>
      </c>
      <c r="G1198" s="1">
        <v>3</v>
      </c>
      <c r="H1198" s="1"/>
      <c r="I1198" s="1" t="s">
        <v>423</v>
      </c>
      <c r="J1198" s="1">
        <v>51.4</v>
      </c>
      <c r="K1198" s="1">
        <v>3.3</v>
      </c>
      <c r="L1198" s="1"/>
      <c r="M1198" s="1">
        <v>54.699999999999996</v>
      </c>
      <c r="N1198" s="34"/>
      <c r="O1198" s="34"/>
      <c r="P1198" s="26"/>
      <c r="Q1198" s="35"/>
    </row>
    <row r="1199" spans="1:17" ht="15" customHeight="1" x14ac:dyDescent="0.3">
      <c r="A1199" s="1" t="s">
        <v>417</v>
      </c>
      <c r="B1199" s="6">
        <v>45169</v>
      </c>
      <c r="C1199" s="62">
        <f t="shared" si="38"/>
        <v>2023</v>
      </c>
      <c r="D1199" s="1" t="s">
        <v>1158</v>
      </c>
      <c r="E1199" s="43" t="s">
        <v>1197</v>
      </c>
      <c r="F1199" s="2" t="s">
        <v>412</v>
      </c>
      <c r="G1199" s="1">
        <v>4</v>
      </c>
      <c r="H1199" s="1"/>
      <c r="I1199" s="1" t="s">
        <v>423</v>
      </c>
      <c r="J1199" s="1">
        <v>34.4</v>
      </c>
      <c r="K1199" s="1">
        <v>3.3</v>
      </c>
      <c r="L1199" s="1"/>
      <c r="M1199" s="1">
        <v>37.699999999999996</v>
      </c>
      <c r="N1199" s="34"/>
      <c r="O1199" s="34"/>
      <c r="P1199" s="26"/>
      <c r="Q1199" s="35"/>
    </row>
    <row r="1200" spans="1:17" ht="15" customHeight="1" x14ac:dyDescent="0.3">
      <c r="A1200" s="1" t="s">
        <v>417</v>
      </c>
      <c r="B1200" s="6">
        <v>45169</v>
      </c>
      <c r="C1200" s="62">
        <f t="shared" si="38"/>
        <v>2023</v>
      </c>
      <c r="D1200" s="1" t="s">
        <v>1158</v>
      </c>
      <c r="E1200" s="43" t="s">
        <v>1198</v>
      </c>
      <c r="F1200" s="2" t="s">
        <v>412</v>
      </c>
      <c r="G1200" s="1">
        <v>5</v>
      </c>
      <c r="H1200" s="1"/>
      <c r="I1200" s="1" t="s">
        <v>423</v>
      </c>
      <c r="J1200" s="1">
        <v>52.6</v>
      </c>
      <c r="K1200" s="1">
        <v>6.4</v>
      </c>
      <c r="L1200" s="1"/>
      <c r="M1200" s="1">
        <v>59</v>
      </c>
      <c r="N1200" s="34"/>
      <c r="O1200" s="34"/>
      <c r="P1200" s="26"/>
      <c r="Q1200" s="35"/>
    </row>
    <row r="1201" spans="1:17" ht="15" customHeight="1" x14ac:dyDescent="0.3">
      <c r="A1201" s="1" t="s">
        <v>417</v>
      </c>
      <c r="B1201" s="6">
        <v>45169</v>
      </c>
      <c r="C1201" s="62">
        <f t="shared" si="38"/>
        <v>2023</v>
      </c>
      <c r="D1201" s="1" t="s">
        <v>1158</v>
      </c>
      <c r="E1201" s="43" t="s">
        <v>1199</v>
      </c>
      <c r="F1201" s="2" t="s">
        <v>412</v>
      </c>
      <c r="G1201" s="1">
        <v>6</v>
      </c>
      <c r="H1201" s="1"/>
      <c r="I1201" s="1" t="s">
        <v>423</v>
      </c>
      <c r="J1201" s="1">
        <v>56</v>
      </c>
      <c r="K1201" s="1">
        <v>6.4</v>
      </c>
      <c r="L1201" s="1"/>
      <c r="M1201" s="1">
        <v>62.4</v>
      </c>
      <c r="N1201" s="34"/>
      <c r="O1201" s="34"/>
      <c r="P1201" s="26"/>
      <c r="Q1201" s="35"/>
    </row>
    <row r="1202" spans="1:17" ht="15" customHeight="1" x14ac:dyDescent="0.3">
      <c r="A1202" s="1" t="s">
        <v>417</v>
      </c>
      <c r="B1202" s="6">
        <v>45169</v>
      </c>
      <c r="C1202" s="62">
        <f t="shared" si="38"/>
        <v>2023</v>
      </c>
      <c r="D1202" s="1" t="s">
        <v>1158</v>
      </c>
      <c r="E1202" s="43" t="s">
        <v>1200</v>
      </c>
      <c r="F1202" s="2" t="s">
        <v>412</v>
      </c>
      <c r="G1202" s="1">
        <v>7</v>
      </c>
      <c r="H1202" s="1"/>
      <c r="I1202" s="1" t="s">
        <v>423</v>
      </c>
      <c r="J1202" s="1">
        <v>55.5</v>
      </c>
      <c r="K1202" s="1">
        <v>6.4</v>
      </c>
      <c r="L1202" s="1"/>
      <c r="M1202" s="1">
        <v>61.9</v>
      </c>
      <c r="N1202" s="34"/>
      <c r="O1202" s="34"/>
      <c r="P1202" s="26"/>
      <c r="Q1202" s="35"/>
    </row>
    <row r="1203" spans="1:17" ht="15" customHeight="1" x14ac:dyDescent="0.3">
      <c r="A1203" s="1" t="s">
        <v>417</v>
      </c>
      <c r="B1203" s="6">
        <v>45169</v>
      </c>
      <c r="C1203" s="62">
        <f t="shared" si="38"/>
        <v>2023</v>
      </c>
      <c r="D1203" s="1" t="s">
        <v>1158</v>
      </c>
      <c r="E1203" s="43" t="s">
        <v>1201</v>
      </c>
      <c r="F1203" s="2" t="s">
        <v>412</v>
      </c>
      <c r="G1203" s="1">
        <v>8</v>
      </c>
      <c r="H1203" s="1"/>
      <c r="I1203" s="1" t="s">
        <v>423</v>
      </c>
      <c r="J1203" s="1">
        <v>41.3</v>
      </c>
      <c r="K1203" s="1">
        <v>6.4</v>
      </c>
      <c r="L1203" s="1"/>
      <c r="M1203" s="1">
        <v>47.699999999999996</v>
      </c>
      <c r="N1203" s="34"/>
      <c r="O1203" s="34"/>
      <c r="P1203" s="26"/>
      <c r="Q1203" s="35"/>
    </row>
    <row r="1204" spans="1:17" ht="15" customHeight="1" x14ac:dyDescent="0.3">
      <c r="A1204" s="1" t="s">
        <v>417</v>
      </c>
      <c r="B1204" s="6">
        <v>45169</v>
      </c>
      <c r="C1204" s="62">
        <f t="shared" si="38"/>
        <v>2023</v>
      </c>
      <c r="D1204" s="1" t="s">
        <v>1158</v>
      </c>
      <c r="E1204" s="43" t="s">
        <v>1202</v>
      </c>
      <c r="F1204" s="2" t="s">
        <v>412</v>
      </c>
      <c r="G1204" s="1">
        <v>9</v>
      </c>
      <c r="H1204" s="1"/>
      <c r="I1204" s="1" t="s">
        <v>423</v>
      </c>
      <c r="J1204" s="1">
        <v>52.4</v>
      </c>
      <c r="K1204" s="1">
        <v>6.4</v>
      </c>
      <c r="L1204" s="1"/>
      <c r="M1204" s="1">
        <v>58.8</v>
      </c>
      <c r="N1204" s="34"/>
      <c r="O1204" s="34"/>
      <c r="P1204" s="26"/>
      <c r="Q1204" s="35"/>
    </row>
    <row r="1205" spans="1:17" ht="15" customHeight="1" x14ac:dyDescent="0.3">
      <c r="A1205" s="1" t="s">
        <v>417</v>
      </c>
      <c r="B1205" s="6">
        <v>45169</v>
      </c>
      <c r="C1205" s="62">
        <f t="shared" si="38"/>
        <v>2023</v>
      </c>
      <c r="D1205" s="1" t="s">
        <v>1158</v>
      </c>
      <c r="E1205" s="43" t="s">
        <v>1159</v>
      </c>
      <c r="F1205" s="2" t="s">
        <v>412</v>
      </c>
      <c r="G1205" s="1">
        <v>10</v>
      </c>
      <c r="H1205" s="1"/>
      <c r="I1205" s="1" t="s">
        <v>423</v>
      </c>
      <c r="J1205" s="1">
        <v>55.9</v>
      </c>
      <c r="K1205" s="1">
        <v>6.4</v>
      </c>
      <c r="L1205" s="1"/>
      <c r="M1205" s="1">
        <v>62.3</v>
      </c>
      <c r="N1205" s="34"/>
      <c r="O1205" s="34"/>
      <c r="P1205" s="26"/>
      <c r="Q1205" s="35"/>
    </row>
    <row r="1206" spans="1:17" ht="15" customHeight="1" x14ac:dyDescent="0.3">
      <c r="A1206" s="1" t="s">
        <v>417</v>
      </c>
      <c r="B1206" s="6">
        <v>45169</v>
      </c>
      <c r="C1206" s="62">
        <f t="shared" si="38"/>
        <v>2023</v>
      </c>
      <c r="D1206" s="1" t="s">
        <v>1158</v>
      </c>
      <c r="E1206" s="43" t="s">
        <v>1160</v>
      </c>
      <c r="F1206" s="2" t="s">
        <v>412</v>
      </c>
      <c r="G1206" s="1">
        <v>11</v>
      </c>
      <c r="H1206" s="1"/>
      <c r="I1206" s="1" t="s">
        <v>423</v>
      </c>
      <c r="J1206" s="1">
        <v>55.3</v>
      </c>
      <c r="K1206" s="1">
        <v>6.4</v>
      </c>
      <c r="L1206" s="1"/>
      <c r="M1206" s="1">
        <v>61.699999999999996</v>
      </c>
      <c r="N1206" s="34"/>
      <c r="O1206" s="34"/>
      <c r="P1206" s="26"/>
      <c r="Q1206" s="35"/>
    </row>
    <row r="1207" spans="1:17" ht="15" customHeight="1" x14ac:dyDescent="0.3">
      <c r="A1207" s="1" t="s">
        <v>417</v>
      </c>
      <c r="B1207" s="6">
        <v>45169</v>
      </c>
      <c r="C1207" s="62">
        <f t="shared" si="38"/>
        <v>2023</v>
      </c>
      <c r="D1207" s="1" t="s">
        <v>1158</v>
      </c>
      <c r="E1207" s="43" t="s">
        <v>1161</v>
      </c>
      <c r="F1207" s="2" t="s">
        <v>412</v>
      </c>
      <c r="G1207" s="1">
        <v>12</v>
      </c>
      <c r="H1207" s="1"/>
      <c r="I1207" s="1" t="s">
        <v>423</v>
      </c>
      <c r="J1207" s="1">
        <v>41.2</v>
      </c>
      <c r="K1207" s="1">
        <v>6.4</v>
      </c>
      <c r="L1207" s="1"/>
      <c r="M1207" s="1">
        <v>47.6</v>
      </c>
      <c r="N1207" s="34"/>
      <c r="O1207" s="34"/>
      <c r="P1207" s="26"/>
      <c r="Q1207" s="35"/>
    </row>
    <row r="1208" spans="1:17" ht="15" customHeight="1" x14ac:dyDescent="0.3">
      <c r="A1208" s="1" t="s">
        <v>417</v>
      </c>
      <c r="B1208" s="6">
        <v>45169</v>
      </c>
      <c r="C1208" s="62">
        <f t="shared" si="38"/>
        <v>2023</v>
      </c>
      <c r="D1208" s="1" t="s">
        <v>1158</v>
      </c>
      <c r="E1208" s="43" t="s">
        <v>1203</v>
      </c>
      <c r="F1208" s="2" t="s">
        <v>412</v>
      </c>
      <c r="G1208" s="1">
        <v>13</v>
      </c>
      <c r="H1208" s="1"/>
      <c r="I1208" s="1" t="s">
        <v>423</v>
      </c>
      <c r="J1208" s="1">
        <v>52.3</v>
      </c>
      <c r="K1208" s="1">
        <v>6.4</v>
      </c>
      <c r="L1208" s="1"/>
      <c r="M1208" s="1">
        <v>58.699999999999996</v>
      </c>
      <c r="N1208" s="34"/>
      <c r="O1208" s="34"/>
      <c r="P1208" s="26"/>
      <c r="Q1208" s="35"/>
    </row>
    <row r="1209" spans="1:17" ht="15" customHeight="1" x14ac:dyDescent="0.3">
      <c r="A1209" s="1" t="s">
        <v>417</v>
      </c>
      <c r="B1209" s="6">
        <v>45169</v>
      </c>
      <c r="C1209" s="62">
        <f t="shared" si="38"/>
        <v>2023</v>
      </c>
      <c r="D1209" s="1" t="s">
        <v>1158</v>
      </c>
      <c r="E1209" s="43" t="s">
        <v>1204</v>
      </c>
      <c r="F1209" s="2" t="s">
        <v>412</v>
      </c>
      <c r="G1209" s="1">
        <v>14</v>
      </c>
      <c r="H1209" s="1"/>
      <c r="I1209" s="1" t="s">
        <v>423</v>
      </c>
      <c r="J1209" s="1">
        <v>55.8</v>
      </c>
      <c r="K1209" s="1">
        <v>6.4</v>
      </c>
      <c r="L1209" s="1"/>
      <c r="M1209" s="1">
        <v>62.199999999999996</v>
      </c>
      <c r="N1209" s="34"/>
      <c r="O1209" s="34"/>
      <c r="P1209" s="26"/>
      <c r="Q1209" s="35"/>
    </row>
    <row r="1210" spans="1:17" ht="15" customHeight="1" x14ac:dyDescent="0.3">
      <c r="A1210" s="1" t="s">
        <v>417</v>
      </c>
      <c r="B1210" s="6">
        <v>45169</v>
      </c>
      <c r="C1210" s="62">
        <f t="shared" si="38"/>
        <v>2023</v>
      </c>
      <c r="D1210" s="1" t="s">
        <v>1158</v>
      </c>
      <c r="E1210" s="43" t="s">
        <v>1205</v>
      </c>
      <c r="F1210" s="2" t="s">
        <v>412</v>
      </c>
      <c r="G1210" s="1">
        <v>15</v>
      </c>
      <c r="H1210" s="1"/>
      <c r="I1210" s="1" t="s">
        <v>423</v>
      </c>
      <c r="J1210" s="1">
        <v>55.2</v>
      </c>
      <c r="K1210" s="1">
        <v>6.4</v>
      </c>
      <c r="L1210" s="1"/>
      <c r="M1210" s="1">
        <v>61.6</v>
      </c>
      <c r="N1210" s="34"/>
      <c r="O1210" s="34"/>
      <c r="P1210" s="26"/>
      <c r="Q1210" s="35"/>
    </row>
    <row r="1211" spans="1:17" ht="15" customHeight="1" x14ac:dyDescent="0.3">
      <c r="A1211" s="1" t="s">
        <v>417</v>
      </c>
      <c r="B1211" s="6">
        <v>45169</v>
      </c>
      <c r="C1211" s="62">
        <f t="shared" si="38"/>
        <v>2023</v>
      </c>
      <c r="D1211" s="1" t="s">
        <v>1158</v>
      </c>
      <c r="E1211" s="43" t="s">
        <v>1206</v>
      </c>
      <c r="F1211" s="2" t="s">
        <v>412</v>
      </c>
      <c r="G1211" s="1">
        <v>16</v>
      </c>
      <c r="H1211" s="1"/>
      <c r="I1211" s="1" t="s">
        <v>423</v>
      </c>
      <c r="J1211" s="1">
        <v>41.1</v>
      </c>
      <c r="K1211" s="1">
        <v>6.4</v>
      </c>
      <c r="L1211" s="1"/>
      <c r="M1211" s="1">
        <v>47.5</v>
      </c>
      <c r="N1211" s="34"/>
      <c r="O1211" s="34"/>
      <c r="P1211" s="26"/>
      <c r="Q1211" s="35"/>
    </row>
    <row r="1212" spans="1:17" ht="15" customHeight="1" x14ac:dyDescent="0.3">
      <c r="A1212" s="1" t="s">
        <v>417</v>
      </c>
      <c r="B1212" s="6">
        <v>45169</v>
      </c>
      <c r="C1212" s="62">
        <f t="shared" si="38"/>
        <v>2023</v>
      </c>
      <c r="D1212" s="1" t="s">
        <v>1158</v>
      </c>
      <c r="E1212" s="43" t="s">
        <v>1207</v>
      </c>
      <c r="F1212" s="2" t="s">
        <v>412</v>
      </c>
      <c r="G1212" s="1">
        <v>17</v>
      </c>
      <c r="H1212" s="1"/>
      <c r="I1212" s="1" t="s">
        <v>423</v>
      </c>
      <c r="J1212" s="1">
        <v>52.3</v>
      </c>
      <c r="K1212" s="1">
        <v>6.4</v>
      </c>
      <c r="L1212" s="1"/>
      <c r="M1212" s="1">
        <v>58.699999999999996</v>
      </c>
      <c r="N1212" s="34"/>
      <c r="O1212" s="34"/>
      <c r="P1212" s="26"/>
      <c r="Q1212" s="35"/>
    </row>
    <row r="1213" spans="1:17" ht="15" customHeight="1" x14ac:dyDescent="0.3">
      <c r="A1213" s="1" t="s">
        <v>417</v>
      </c>
      <c r="B1213" s="6">
        <v>45169</v>
      </c>
      <c r="C1213" s="62">
        <f t="shared" si="38"/>
        <v>2023</v>
      </c>
      <c r="D1213" s="1" t="s">
        <v>1158</v>
      </c>
      <c r="E1213" s="43" t="s">
        <v>1208</v>
      </c>
      <c r="F1213" s="2" t="s">
        <v>412</v>
      </c>
      <c r="G1213" s="1">
        <v>18</v>
      </c>
      <c r="H1213" s="1"/>
      <c r="I1213" s="1" t="s">
        <v>423</v>
      </c>
      <c r="J1213" s="1">
        <v>55.8</v>
      </c>
      <c r="K1213" s="1">
        <v>6.4</v>
      </c>
      <c r="L1213" s="1"/>
      <c r="M1213" s="1">
        <v>62.199999999999996</v>
      </c>
      <c r="N1213" s="34"/>
      <c r="O1213" s="34"/>
      <c r="P1213" s="26"/>
      <c r="Q1213" s="35"/>
    </row>
    <row r="1214" spans="1:17" ht="15" customHeight="1" x14ac:dyDescent="0.3">
      <c r="A1214" s="1" t="s">
        <v>417</v>
      </c>
      <c r="B1214" s="6">
        <v>45169</v>
      </c>
      <c r="C1214" s="62">
        <f t="shared" si="38"/>
        <v>2023</v>
      </c>
      <c r="D1214" s="1" t="s">
        <v>1158</v>
      </c>
      <c r="E1214" s="43" t="s">
        <v>1209</v>
      </c>
      <c r="F1214" s="2" t="s">
        <v>412</v>
      </c>
      <c r="G1214" s="1">
        <v>19</v>
      </c>
      <c r="H1214" s="1"/>
      <c r="I1214" s="1" t="s">
        <v>423</v>
      </c>
      <c r="J1214" s="1">
        <v>55.2</v>
      </c>
      <c r="K1214" s="1">
        <v>6.4</v>
      </c>
      <c r="L1214" s="1"/>
      <c r="M1214" s="1">
        <v>61.6</v>
      </c>
      <c r="N1214" s="34"/>
      <c r="O1214" s="34"/>
      <c r="P1214" s="26"/>
      <c r="Q1214" s="35"/>
    </row>
    <row r="1215" spans="1:17" ht="15" customHeight="1" x14ac:dyDescent="0.3">
      <c r="A1215" s="1" t="s">
        <v>417</v>
      </c>
      <c r="B1215" s="6">
        <v>45169</v>
      </c>
      <c r="C1215" s="62">
        <f t="shared" si="38"/>
        <v>2023</v>
      </c>
      <c r="D1215" s="1" t="s">
        <v>1158</v>
      </c>
      <c r="E1215" s="43" t="s">
        <v>1210</v>
      </c>
      <c r="F1215" s="2" t="s">
        <v>412</v>
      </c>
      <c r="G1215" s="1">
        <v>20</v>
      </c>
      <c r="H1215" s="1"/>
      <c r="I1215" s="1" t="s">
        <v>423</v>
      </c>
      <c r="J1215" s="1">
        <v>41.1</v>
      </c>
      <c r="K1215" s="1">
        <v>6.4</v>
      </c>
      <c r="L1215" s="1"/>
      <c r="M1215" s="1">
        <v>47.5</v>
      </c>
      <c r="N1215" s="34"/>
      <c r="O1215" s="34"/>
      <c r="P1215" s="26"/>
      <c r="Q1215" s="35"/>
    </row>
    <row r="1216" spans="1:17" ht="15" customHeight="1" x14ac:dyDescent="0.3">
      <c r="A1216" s="1" t="s">
        <v>417</v>
      </c>
      <c r="B1216" s="6">
        <v>45169</v>
      </c>
      <c r="C1216" s="62">
        <f t="shared" si="38"/>
        <v>2023</v>
      </c>
      <c r="D1216" s="1" t="s">
        <v>1158</v>
      </c>
      <c r="E1216" s="43" t="s">
        <v>1211</v>
      </c>
      <c r="F1216" s="2" t="s">
        <v>412</v>
      </c>
      <c r="G1216" s="1">
        <v>21</v>
      </c>
      <c r="H1216" s="1"/>
      <c r="I1216" s="1" t="s">
        <v>423</v>
      </c>
      <c r="J1216" s="1">
        <v>52.3</v>
      </c>
      <c r="K1216" s="1">
        <v>6.4</v>
      </c>
      <c r="L1216" s="1"/>
      <c r="M1216" s="1">
        <v>58.699999999999996</v>
      </c>
      <c r="N1216" s="34"/>
      <c r="O1216" s="34"/>
      <c r="P1216" s="26"/>
      <c r="Q1216" s="35"/>
    </row>
    <row r="1217" spans="1:17" ht="15" customHeight="1" x14ac:dyDescent="0.3">
      <c r="A1217" s="1" t="s">
        <v>417</v>
      </c>
      <c r="B1217" s="6">
        <v>45169</v>
      </c>
      <c r="C1217" s="62">
        <f t="shared" si="38"/>
        <v>2023</v>
      </c>
      <c r="D1217" s="1" t="s">
        <v>1158</v>
      </c>
      <c r="E1217" s="43" t="s">
        <v>1212</v>
      </c>
      <c r="F1217" s="2" t="s">
        <v>412</v>
      </c>
      <c r="G1217" s="1">
        <v>22</v>
      </c>
      <c r="H1217" s="1"/>
      <c r="I1217" s="1" t="s">
        <v>423</v>
      </c>
      <c r="J1217" s="1">
        <v>55.8</v>
      </c>
      <c r="K1217" s="1">
        <v>6.4</v>
      </c>
      <c r="L1217" s="1"/>
      <c r="M1217" s="1">
        <v>62.199999999999996</v>
      </c>
      <c r="N1217" s="34"/>
      <c r="O1217" s="34"/>
      <c r="P1217" s="26"/>
      <c r="Q1217" s="35"/>
    </row>
    <row r="1218" spans="1:17" ht="15" customHeight="1" x14ac:dyDescent="0.3">
      <c r="A1218" s="1" t="s">
        <v>417</v>
      </c>
      <c r="B1218" s="6">
        <v>45169</v>
      </c>
      <c r="C1218" s="62">
        <f t="shared" si="38"/>
        <v>2023</v>
      </c>
      <c r="D1218" s="1" t="s">
        <v>1158</v>
      </c>
      <c r="E1218" s="43" t="s">
        <v>1162</v>
      </c>
      <c r="F1218" s="2" t="s">
        <v>412</v>
      </c>
      <c r="G1218" s="1">
        <v>23</v>
      </c>
      <c r="H1218" s="1"/>
      <c r="I1218" s="1" t="s">
        <v>423</v>
      </c>
      <c r="J1218" s="1">
        <v>55.2</v>
      </c>
      <c r="K1218" s="1">
        <v>6.4</v>
      </c>
      <c r="L1218" s="1"/>
      <c r="M1218" s="1">
        <v>61.6</v>
      </c>
      <c r="N1218" s="34"/>
      <c r="O1218" s="34"/>
      <c r="P1218" s="26"/>
      <c r="Q1218" s="35"/>
    </row>
    <row r="1219" spans="1:17" ht="15" customHeight="1" x14ac:dyDescent="0.3">
      <c r="A1219" s="1" t="s">
        <v>417</v>
      </c>
      <c r="B1219" s="6">
        <v>45169</v>
      </c>
      <c r="C1219" s="62">
        <f t="shared" si="38"/>
        <v>2023</v>
      </c>
      <c r="D1219" s="1" t="s">
        <v>1158</v>
      </c>
      <c r="E1219" s="43" t="s">
        <v>1213</v>
      </c>
      <c r="F1219" s="2" t="s">
        <v>412</v>
      </c>
      <c r="G1219" s="1">
        <v>24</v>
      </c>
      <c r="H1219" s="1"/>
      <c r="I1219" s="1" t="s">
        <v>423</v>
      </c>
      <c r="J1219" s="1">
        <v>41.1</v>
      </c>
      <c r="K1219" s="1">
        <v>6.4</v>
      </c>
      <c r="L1219" s="1"/>
      <c r="M1219" s="1">
        <v>47.5</v>
      </c>
      <c r="N1219" s="34"/>
      <c r="O1219" s="34"/>
      <c r="P1219" s="26"/>
      <c r="Q1219" s="35"/>
    </row>
    <row r="1220" spans="1:17" ht="15" customHeight="1" x14ac:dyDescent="0.3">
      <c r="A1220" s="1" t="s">
        <v>417</v>
      </c>
      <c r="B1220" s="6">
        <v>45169</v>
      </c>
      <c r="C1220" s="62">
        <f t="shared" si="38"/>
        <v>2023</v>
      </c>
      <c r="D1220" s="1" t="s">
        <v>1158</v>
      </c>
      <c r="E1220" s="43" t="s">
        <v>1214</v>
      </c>
      <c r="F1220" s="2" t="s">
        <v>412</v>
      </c>
      <c r="G1220" s="1">
        <v>25</v>
      </c>
      <c r="H1220" s="1"/>
      <c r="I1220" s="1" t="s">
        <v>423</v>
      </c>
      <c r="J1220" s="1">
        <v>52.3</v>
      </c>
      <c r="K1220" s="1">
        <v>6.4</v>
      </c>
      <c r="L1220" s="1"/>
      <c r="M1220" s="1">
        <v>58.699999999999996</v>
      </c>
      <c r="N1220" s="34"/>
      <c r="O1220" s="34"/>
      <c r="P1220" s="26"/>
      <c r="Q1220" s="35"/>
    </row>
    <row r="1221" spans="1:17" ht="15" customHeight="1" x14ac:dyDescent="0.3">
      <c r="A1221" s="1" t="s">
        <v>417</v>
      </c>
      <c r="B1221" s="6">
        <v>45169</v>
      </c>
      <c r="C1221" s="62">
        <f t="shared" si="38"/>
        <v>2023</v>
      </c>
      <c r="D1221" s="1" t="s">
        <v>1158</v>
      </c>
      <c r="E1221" s="43" t="s">
        <v>1163</v>
      </c>
      <c r="F1221" s="2" t="s">
        <v>412</v>
      </c>
      <c r="G1221" s="1">
        <v>26</v>
      </c>
      <c r="H1221" s="1"/>
      <c r="I1221" s="1" t="s">
        <v>423</v>
      </c>
      <c r="J1221" s="1">
        <v>55.8</v>
      </c>
      <c r="K1221" s="1">
        <v>6.4</v>
      </c>
      <c r="L1221" s="1"/>
      <c r="M1221" s="1">
        <v>62.199999999999996</v>
      </c>
      <c r="N1221" s="34"/>
      <c r="O1221" s="34"/>
      <c r="P1221" s="26"/>
      <c r="Q1221" s="35"/>
    </row>
    <row r="1222" spans="1:17" ht="15" customHeight="1" x14ac:dyDescent="0.3">
      <c r="A1222" s="1" t="s">
        <v>417</v>
      </c>
      <c r="B1222" s="6">
        <v>45169</v>
      </c>
      <c r="C1222" s="62">
        <f t="shared" si="38"/>
        <v>2023</v>
      </c>
      <c r="D1222" s="1" t="s">
        <v>1158</v>
      </c>
      <c r="E1222" s="43" t="s">
        <v>1164</v>
      </c>
      <c r="F1222" s="2" t="s">
        <v>412</v>
      </c>
      <c r="G1222" s="1">
        <v>27</v>
      </c>
      <c r="H1222" s="1"/>
      <c r="I1222" s="1" t="s">
        <v>423</v>
      </c>
      <c r="J1222" s="1">
        <v>55.2</v>
      </c>
      <c r="K1222" s="1">
        <v>6.4</v>
      </c>
      <c r="L1222" s="1"/>
      <c r="M1222" s="1">
        <v>61.6</v>
      </c>
      <c r="N1222" s="34"/>
      <c r="O1222" s="34"/>
      <c r="P1222" s="26"/>
      <c r="Q1222" s="35"/>
    </row>
    <row r="1223" spans="1:17" ht="15" customHeight="1" x14ac:dyDescent="0.3">
      <c r="A1223" s="1" t="s">
        <v>417</v>
      </c>
      <c r="B1223" s="6">
        <v>45169</v>
      </c>
      <c r="C1223" s="62">
        <f t="shared" si="38"/>
        <v>2023</v>
      </c>
      <c r="D1223" s="1" t="s">
        <v>1158</v>
      </c>
      <c r="E1223" s="43" t="s">
        <v>1215</v>
      </c>
      <c r="F1223" s="2" t="s">
        <v>412</v>
      </c>
      <c r="G1223" s="1">
        <v>28</v>
      </c>
      <c r="H1223" s="1"/>
      <c r="I1223" s="1" t="s">
        <v>423</v>
      </c>
      <c r="J1223" s="1">
        <v>41.1</v>
      </c>
      <c r="K1223" s="1">
        <v>6.4</v>
      </c>
      <c r="L1223" s="1"/>
      <c r="M1223" s="1">
        <v>47.5</v>
      </c>
      <c r="N1223" s="34"/>
      <c r="O1223" s="34"/>
      <c r="P1223" s="26"/>
      <c r="Q1223" s="35"/>
    </row>
    <row r="1224" spans="1:17" ht="15" customHeight="1" x14ac:dyDescent="0.3">
      <c r="A1224" s="1" t="s">
        <v>417</v>
      </c>
      <c r="B1224" s="6">
        <v>45169</v>
      </c>
      <c r="C1224" s="62">
        <f t="shared" si="38"/>
        <v>2023</v>
      </c>
      <c r="D1224" s="1" t="s">
        <v>1158</v>
      </c>
      <c r="E1224" s="43" t="s">
        <v>1216</v>
      </c>
      <c r="F1224" s="2" t="s">
        <v>412</v>
      </c>
      <c r="G1224" s="1">
        <v>29</v>
      </c>
      <c r="H1224" s="1"/>
      <c r="I1224" s="1" t="s">
        <v>423</v>
      </c>
      <c r="J1224" s="1">
        <v>50</v>
      </c>
      <c r="K1224" s="1">
        <v>6.4</v>
      </c>
      <c r="L1224" s="1"/>
      <c r="M1224" s="1">
        <v>56.4</v>
      </c>
      <c r="N1224" s="34"/>
      <c r="O1224" s="34"/>
      <c r="P1224" s="26"/>
      <c r="Q1224" s="35"/>
    </row>
    <row r="1225" spans="1:17" ht="15" customHeight="1" x14ac:dyDescent="0.3">
      <c r="A1225" s="1" t="s">
        <v>417</v>
      </c>
      <c r="B1225" s="6">
        <v>45169</v>
      </c>
      <c r="C1225" s="62">
        <f t="shared" si="38"/>
        <v>2023</v>
      </c>
      <c r="D1225" s="1" t="s">
        <v>1158</v>
      </c>
      <c r="E1225" s="43" t="s">
        <v>1217</v>
      </c>
      <c r="F1225" s="2" t="s">
        <v>412</v>
      </c>
      <c r="G1225" s="1">
        <v>30</v>
      </c>
      <c r="H1225" s="1"/>
      <c r="I1225" s="1" t="s">
        <v>423</v>
      </c>
      <c r="J1225" s="1">
        <v>53.8</v>
      </c>
      <c r="K1225" s="1">
        <v>6.4</v>
      </c>
      <c r="L1225" s="1"/>
      <c r="M1225" s="1">
        <v>60.199999999999996</v>
      </c>
      <c r="N1225" s="34"/>
      <c r="O1225" s="34"/>
      <c r="P1225" s="26"/>
      <c r="Q1225" s="35"/>
    </row>
    <row r="1226" spans="1:17" ht="15" customHeight="1" x14ac:dyDescent="0.3">
      <c r="A1226" s="1" t="s">
        <v>417</v>
      </c>
      <c r="B1226" s="6">
        <v>45169</v>
      </c>
      <c r="C1226" s="62">
        <f t="shared" si="38"/>
        <v>2023</v>
      </c>
      <c r="D1226" s="1" t="s">
        <v>1158</v>
      </c>
      <c r="E1226" s="43" t="s">
        <v>1218</v>
      </c>
      <c r="F1226" s="2" t="s">
        <v>412</v>
      </c>
      <c r="G1226" s="1">
        <v>31</v>
      </c>
      <c r="H1226" s="1"/>
      <c r="I1226" s="1" t="s">
        <v>423</v>
      </c>
      <c r="J1226" s="1">
        <v>53.3</v>
      </c>
      <c r="K1226" s="1">
        <v>6.4</v>
      </c>
      <c r="L1226" s="1"/>
      <c r="M1226" s="1">
        <v>59.699999999999996</v>
      </c>
      <c r="N1226" s="34"/>
      <c r="O1226" s="34"/>
      <c r="P1226" s="26"/>
      <c r="Q1226" s="35"/>
    </row>
    <row r="1227" spans="1:17" ht="15" customHeight="1" x14ac:dyDescent="0.3">
      <c r="A1227" s="1" t="s">
        <v>417</v>
      </c>
      <c r="B1227" s="6">
        <v>45169</v>
      </c>
      <c r="C1227" s="62">
        <f t="shared" si="38"/>
        <v>2023</v>
      </c>
      <c r="D1227" s="1" t="s">
        <v>1158</v>
      </c>
      <c r="E1227" s="43" t="s">
        <v>1219</v>
      </c>
      <c r="F1227" s="2" t="s">
        <v>412</v>
      </c>
      <c r="G1227" s="1">
        <v>32</v>
      </c>
      <c r="H1227" s="1"/>
      <c r="I1227" s="1" t="s">
        <v>423</v>
      </c>
      <c r="J1227" s="1">
        <v>39.4</v>
      </c>
      <c r="K1227" s="1">
        <v>6.4</v>
      </c>
      <c r="L1227" s="1"/>
      <c r="M1227" s="1">
        <v>45.8</v>
      </c>
      <c r="N1227" s="34"/>
      <c r="O1227" s="34"/>
      <c r="P1227" s="26"/>
      <c r="Q1227" s="35"/>
    </row>
    <row r="1228" spans="1:17" ht="15" customHeight="1" x14ac:dyDescent="0.3">
      <c r="A1228" s="1" t="s">
        <v>417</v>
      </c>
      <c r="B1228" s="6">
        <v>45169</v>
      </c>
      <c r="C1228" s="62">
        <f t="shared" si="38"/>
        <v>2023</v>
      </c>
      <c r="D1228" s="1" t="s">
        <v>1158</v>
      </c>
      <c r="E1228" s="43" t="s">
        <v>1220</v>
      </c>
      <c r="F1228" s="2" t="s">
        <v>412</v>
      </c>
      <c r="G1228" s="1">
        <v>33</v>
      </c>
      <c r="H1228" s="1"/>
      <c r="I1228" s="1" t="s">
        <v>423</v>
      </c>
      <c r="J1228" s="1">
        <v>34.4</v>
      </c>
      <c r="K1228" s="1">
        <v>3.3</v>
      </c>
      <c r="L1228" s="1"/>
      <c r="M1228" s="1">
        <v>37.699999999999996</v>
      </c>
      <c r="N1228" s="34"/>
      <c r="O1228" s="34"/>
      <c r="P1228" s="26"/>
      <c r="Q1228" s="35"/>
    </row>
    <row r="1229" spans="1:17" ht="15" customHeight="1" x14ac:dyDescent="0.3">
      <c r="A1229" s="1" t="s">
        <v>417</v>
      </c>
      <c r="B1229" s="6">
        <v>45169</v>
      </c>
      <c r="C1229" s="62">
        <f t="shared" si="38"/>
        <v>2023</v>
      </c>
      <c r="D1229" s="1" t="s">
        <v>1158</v>
      </c>
      <c r="E1229" s="43" t="s">
        <v>1221</v>
      </c>
      <c r="F1229" s="2" t="s">
        <v>412</v>
      </c>
      <c r="G1229" s="1">
        <v>34</v>
      </c>
      <c r="H1229" s="1"/>
      <c r="I1229" s="1" t="s">
        <v>423</v>
      </c>
      <c r="J1229" s="1">
        <v>51.4</v>
      </c>
      <c r="K1229" s="1">
        <v>3.3</v>
      </c>
      <c r="L1229" s="1"/>
      <c r="M1229" s="1">
        <v>54.699999999999996</v>
      </c>
      <c r="N1229" s="34"/>
      <c r="O1229" s="34"/>
      <c r="P1229" s="26"/>
      <c r="Q1229" s="35"/>
    </row>
    <row r="1230" spans="1:17" ht="15" customHeight="1" x14ac:dyDescent="0.3">
      <c r="A1230" s="1" t="s">
        <v>417</v>
      </c>
      <c r="B1230" s="6">
        <v>45169</v>
      </c>
      <c r="C1230" s="62">
        <f t="shared" si="38"/>
        <v>2023</v>
      </c>
      <c r="D1230" s="1" t="s">
        <v>1158</v>
      </c>
      <c r="E1230" s="43" t="s">
        <v>1222</v>
      </c>
      <c r="F1230" s="2" t="s">
        <v>412</v>
      </c>
      <c r="G1230" s="1">
        <v>35</v>
      </c>
      <c r="H1230" s="1"/>
      <c r="I1230" s="1" t="s">
        <v>423</v>
      </c>
      <c r="J1230" s="1">
        <v>42</v>
      </c>
      <c r="K1230" s="1">
        <v>3.4</v>
      </c>
      <c r="L1230" s="1"/>
      <c r="M1230" s="1">
        <v>45.4</v>
      </c>
      <c r="N1230" s="34"/>
      <c r="O1230" s="34"/>
      <c r="P1230" s="26"/>
      <c r="Q1230" s="35"/>
    </row>
    <row r="1231" spans="1:17" ht="15" customHeight="1" x14ac:dyDescent="0.3">
      <c r="A1231" s="1" t="s">
        <v>417</v>
      </c>
      <c r="B1231" s="6">
        <v>45169</v>
      </c>
      <c r="C1231" s="62">
        <f t="shared" si="38"/>
        <v>2023</v>
      </c>
      <c r="D1231" s="1" t="s">
        <v>1158</v>
      </c>
      <c r="E1231" s="43" t="s">
        <v>1223</v>
      </c>
      <c r="F1231" s="2" t="s">
        <v>412</v>
      </c>
      <c r="G1231" s="1">
        <v>36</v>
      </c>
      <c r="H1231" s="1"/>
      <c r="I1231" s="1" t="s">
        <v>423</v>
      </c>
      <c r="J1231" s="1">
        <v>34.4</v>
      </c>
      <c r="K1231" s="1">
        <v>3.4</v>
      </c>
      <c r="L1231" s="1"/>
      <c r="M1231" s="1">
        <v>37.799999999999997</v>
      </c>
      <c r="N1231" s="34"/>
      <c r="O1231" s="34"/>
      <c r="P1231" s="26"/>
      <c r="Q1231" s="35"/>
    </row>
    <row r="1232" spans="1:17" ht="15" customHeight="1" x14ac:dyDescent="0.3">
      <c r="A1232" s="1" t="s">
        <v>417</v>
      </c>
      <c r="B1232" s="6">
        <v>45169</v>
      </c>
      <c r="C1232" s="62">
        <f t="shared" si="38"/>
        <v>2023</v>
      </c>
      <c r="D1232" s="1" t="s">
        <v>1158</v>
      </c>
      <c r="E1232" s="43" t="s">
        <v>1165</v>
      </c>
      <c r="F1232" s="2" t="s">
        <v>412</v>
      </c>
      <c r="G1232" s="1">
        <v>37</v>
      </c>
      <c r="H1232" s="1"/>
      <c r="I1232" s="1" t="s">
        <v>423</v>
      </c>
      <c r="J1232" s="1">
        <v>41.3</v>
      </c>
      <c r="K1232" s="1">
        <v>6.4</v>
      </c>
      <c r="L1232" s="1"/>
      <c r="M1232" s="1">
        <v>47.699999999999996</v>
      </c>
      <c r="N1232" s="34"/>
      <c r="O1232" s="34"/>
      <c r="P1232" s="26"/>
      <c r="Q1232" s="35"/>
    </row>
    <row r="1233" spans="1:17" ht="15" customHeight="1" x14ac:dyDescent="0.3">
      <c r="A1233" s="1" t="s">
        <v>417</v>
      </c>
      <c r="B1233" s="6">
        <v>45169</v>
      </c>
      <c r="C1233" s="62">
        <f t="shared" si="38"/>
        <v>2023</v>
      </c>
      <c r="D1233" s="1" t="s">
        <v>1158</v>
      </c>
      <c r="E1233" s="43" t="s">
        <v>1224</v>
      </c>
      <c r="F1233" s="2" t="s">
        <v>412</v>
      </c>
      <c r="G1233" s="1">
        <v>38</v>
      </c>
      <c r="H1233" s="1"/>
      <c r="I1233" s="1" t="s">
        <v>423</v>
      </c>
      <c r="J1233" s="1">
        <v>55.5</v>
      </c>
      <c r="K1233" s="1">
        <v>6.4</v>
      </c>
      <c r="L1233" s="1"/>
      <c r="M1233" s="1">
        <v>61.9</v>
      </c>
      <c r="N1233" s="34"/>
      <c r="O1233" s="34"/>
      <c r="P1233" s="26"/>
      <c r="Q1233" s="35"/>
    </row>
    <row r="1234" spans="1:17" ht="15" customHeight="1" x14ac:dyDescent="0.3">
      <c r="A1234" s="1" t="s">
        <v>417</v>
      </c>
      <c r="B1234" s="6">
        <v>45169</v>
      </c>
      <c r="C1234" s="62">
        <f t="shared" si="38"/>
        <v>2023</v>
      </c>
      <c r="D1234" s="1" t="s">
        <v>1158</v>
      </c>
      <c r="E1234" s="43" t="s">
        <v>1225</v>
      </c>
      <c r="F1234" s="2" t="s">
        <v>412</v>
      </c>
      <c r="G1234" s="1">
        <v>39</v>
      </c>
      <c r="H1234" s="1"/>
      <c r="I1234" s="1" t="s">
        <v>423</v>
      </c>
      <c r="J1234" s="1">
        <v>56</v>
      </c>
      <c r="K1234" s="1">
        <v>6.4</v>
      </c>
      <c r="L1234" s="1"/>
      <c r="M1234" s="1">
        <v>62.4</v>
      </c>
      <c r="N1234" s="34"/>
      <c r="O1234" s="34"/>
      <c r="P1234" s="26"/>
      <c r="Q1234" s="35"/>
    </row>
    <row r="1235" spans="1:17" ht="15" customHeight="1" x14ac:dyDescent="0.3">
      <c r="A1235" s="1" t="s">
        <v>417</v>
      </c>
      <c r="B1235" s="6">
        <v>45169</v>
      </c>
      <c r="C1235" s="62">
        <f t="shared" si="38"/>
        <v>2023</v>
      </c>
      <c r="D1235" s="1" t="s">
        <v>1158</v>
      </c>
      <c r="E1235" s="43" t="s">
        <v>1226</v>
      </c>
      <c r="F1235" s="2" t="s">
        <v>412</v>
      </c>
      <c r="G1235" s="1">
        <v>40</v>
      </c>
      <c r="H1235" s="1"/>
      <c r="I1235" s="1" t="s">
        <v>423</v>
      </c>
      <c r="J1235" s="1">
        <v>52.6</v>
      </c>
      <c r="K1235" s="1">
        <v>6.4</v>
      </c>
      <c r="L1235" s="1"/>
      <c r="M1235" s="1">
        <v>59</v>
      </c>
      <c r="N1235" s="34"/>
      <c r="O1235" s="34"/>
      <c r="P1235" s="26"/>
      <c r="Q1235" s="35"/>
    </row>
    <row r="1236" spans="1:17" ht="15" customHeight="1" x14ac:dyDescent="0.3">
      <c r="A1236" s="1" t="s">
        <v>417</v>
      </c>
      <c r="B1236" s="6">
        <v>45169</v>
      </c>
      <c r="C1236" s="62">
        <f t="shared" si="38"/>
        <v>2023</v>
      </c>
      <c r="D1236" s="1" t="s">
        <v>1158</v>
      </c>
      <c r="E1236" s="43" t="s">
        <v>1227</v>
      </c>
      <c r="F1236" s="2" t="s">
        <v>412</v>
      </c>
      <c r="G1236" s="1">
        <v>41</v>
      </c>
      <c r="H1236" s="1"/>
      <c r="I1236" s="1" t="s">
        <v>423</v>
      </c>
      <c r="J1236" s="1">
        <v>41.2</v>
      </c>
      <c r="K1236" s="1">
        <v>6.4</v>
      </c>
      <c r="L1236" s="1"/>
      <c r="M1236" s="1">
        <v>47.6</v>
      </c>
      <c r="N1236" s="34"/>
      <c r="O1236" s="34"/>
      <c r="P1236" s="26"/>
      <c r="Q1236" s="35"/>
    </row>
    <row r="1237" spans="1:17" ht="15" customHeight="1" x14ac:dyDescent="0.3">
      <c r="A1237" s="1" t="s">
        <v>417</v>
      </c>
      <c r="B1237" s="6">
        <v>45169</v>
      </c>
      <c r="C1237" s="62">
        <f t="shared" si="38"/>
        <v>2023</v>
      </c>
      <c r="D1237" s="1" t="s">
        <v>1158</v>
      </c>
      <c r="E1237" s="43" t="s">
        <v>1166</v>
      </c>
      <c r="F1237" s="2" t="s">
        <v>412</v>
      </c>
      <c r="G1237" s="1">
        <v>42</v>
      </c>
      <c r="H1237" s="1"/>
      <c r="I1237" s="1" t="s">
        <v>423</v>
      </c>
      <c r="J1237" s="1">
        <v>55.3</v>
      </c>
      <c r="K1237" s="1">
        <v>6.4</v>
      </c>
      <c r="L1237" s="1"/>
      <c r="M1237" s="1">
        <v>61.699999999999996</v>
      </c>
      <c r="N1237" s="34"/>
      <c r="O1237" s="34"/>
      <c r="P1237" s="26"/>
      <c r="Q1237" s="35"/>
    </row>
    <row r="1238" spans="1:17" ht="15" customHeight="1" x14ac:dyDescent="0.3">
      <c r="A1238" s="1" t="s">
        <v>417</v>
      </c>
      <c r="B1238" s="6">
        <v>45169</v>
      </c>
      <c r="C1238" s="62">
        <f t="shared" si="38"/>
        <v>2023</v>
      </c>
      <c r="D1238" s="1" t="s">
        <v>1158</v>
      </c>
      <c r="E1238" s="43" t="s">
        <v>1228</v>
      </c>
      <c r="F1238" s="2" t="s">
        <v>412</v>
      </c>
      <c r="G1238" s="1">
        <v>43</v>
      </c>
      <c r="H1238" s="1"/>
      <c r="I1238" s="1" t="s">
        <v>423</v>
      </c>
      <c r="J1238" s="1">
        <v>55.9</v>
      </c>
      <c r="K1238" s="1">
        <v>6.4</v>
      </c>
      <c r="L1238" s="1"/>
      <c r="M1238" s="1">
        <v>62.3</v>
      </c>
      <c r="N1238" s="34"/>
      <c r="O1238" s="34"/>
      <c r="P1238" s="26"/>
      <c r="Q1238" s="35"/>
    </row>
    <row r="1239" spans="1:17" ht="15" customHeight="1" x14ac:dyDescent="0.3">
      <c r="A1239" s="1" t="s">
        <v>417</v>
      </c>
      <c r="B1239" s="6">
        <v>45169</v>
      </c>
      <c r="C1239" s="62">
        <f t="shared" si="38"/>
        <v>2023</v>
      </c>
      <c r="D1239" s="1" t="s">
        <v>1158</v>
      </c>
      <c r="E1239" s="43" t="s">
        <v>1229</v>
      </c>
      <c r="F1239" s="2" t="s">
        <v>412</v>
      </c>
      <c r="G1239" s="1">
        <v>44</v>
      </c>
      <c r="H1239" s="1"/>
      <c r="I1239" s="1" t="s">
        <v>423</v>
      </c>
      <c r="J1239" s="1">
        <v>52.4</v>
      </c>
      <c r="K1239" s="1">
        <v>6.4</v>
      </c>
      <c r="L1239" s="1"/>
      <c r="M1239" s="1">
        <v>58.8</v>
      </c>
      <c r="N1239" s="34"/>
      <c r="O1239" s="34"/>
      <c r="P1239" s="26"/>
      <c r="Q1239" s="35"/>
    </row>
    <row r="1240" spans="1:17" ht="15" customHeight="1" x14ac:dyDescent="0.3">
      <c r="A1240" s="1" t="s">
        <v>417</v>
      </c>
      <c r="B1240" s="6">
        <v>45169</v>
      </c>
      <c r="C1240" s="62">
        <f t="shared" si="38"/>
        <v>2023</v>
      </c>
      <c r="D1240" s="1" t="s">
        <v>1158</v>
      </c>
      <c r="E1240" s="43" t="s">
        <v>1230</v>
      </c>
      <c r="F1240" s="2" t="s">
        <v>412</v>
      </c>
      <c r="G1240" s="1">
        <v>45</v>
      </c>
      <c r="H1240" s="1"/>
      <c r="I1240" s="1" t="s">
        <v>423</v>
      </c>
      <c r="J1240" s="1">
        <v>41.1</v>
      </c>
      <c r="K1240" s="1">
        <v>6.4</v>
      </c>
      <c r="L1240" s="1"/>
      <c r="M1240" s="1">
        <v>47.5</v>
      </c>
      <c r="N1240" s="34"/>
      <c r="O1240" s="34"/>
      <c r="P1240" s="26"/>
      <c r="Q1240" s="35"/>
    </row>
    <row r="1241" spans="1:17" ht="15" customHeight="1" x14ac:dyDescent="0.3">
      <c r="A1241" s="1" t="s">
        <v>417</v>
      </c>
      <c r="B1241" s="6">
        <v>45169</v>
      </c>
      <c r="C1241" s="62">
        <f t="shared" si="38"/>
        <v>2023</v>
      </c>
      <c r="D1241" s="1" t="s">
        <v>1158</v>
      </c>
      <c r="E1241" s="43" t="s">
        <v>1231</v>
      </c>
      <c r="F1241" s="2" t="s">
        <v>412</v>
      </c>
      <c r="G1241" s="1">
        <v>46</v>
      </c>
      <c r="H1241" s="1"/>
      <c r="I1241" s="1" t="s">
        <v>423</v>
      </c>
      <c r="J1241" s="1">
        <v>55.2</v>
      </c>
      <c r="K1241" s="1">
        <v>6.4</v>
      </c>
      <c r="L1241" s="1"/>
      <c r="M1241" s="1">
        <v>61.6</v>
      </c>
      <c r="N1241" s="34"/>
      <c r="O1241" s="34"/>
      <c r="P1241" s="26"/>
      <c r="Q1241" s="35"/>
    </row>
    <row r="1242" spans="1:17" ht="15" customHeight="1" x14ac:dyDescent="0.3">
      <c r="A1242" s="1" t="s">
        <v>417</v>
      </c>
      <c r="B1242" s="6">
        <v>45169</v>
      </c>
      <c r="C1242" s="62">
        <f t="shared" si="38"/>
        <v>2023</v>
      </c>
      <c r="D1242" s="1" t="s">
        <v>1158</v>
      </c>
      <c r="E1242" s="43" t="s">
        <v>1232</v>
      </c>
      <c r="F1242" s="2" t="s">
        <v>412</v>
      </c>
      <c r="G1242" s="1">
        <v>47</v>
      </c>
      <c r="H1242" s="1"/>
      <c r="I1242" s="1" t="s">
        <v>423</v>
      </c>
      <c r="J1242" s="1">
        <v>55.8</v>
      </c>
      <c r="K1242" s="1">
        <v>6.4</v>
      </c>
      <c r="L1242" s="1"/>
      <c r="M1242" s="1">
        <v>62.199999999999996</v>
      </c>
      <c r="N1242" s="34"/>
      <c r="O1242" s="34"/>
      <c r="P1242" s="26"/>
      <c r="Q1242" s="35"/>
    </row>
    <row r="1243" spans="1:17" ht="15" customHeight="1" x14ac:dyDescent="0.3">
      <c r="A1243" s="1" t="s">
        <v>417</v>
      </c>
      <c r="B1243" s="6">
        <v>45169</v>
      </c>
      <c r="C1243" s="62">
        <f t="shared" si="38"/>
        <v>2023</v>
      </c>
      <c r="D1243" s="1" t="s">
        <v>1158</v>
      </c>
      <c r="E1243" s="43" t="s">
        <v>1233</v>
      </c>
      <c r="F1243" s="2" t="s">
        <v>412</v>
      </c>
      <c r="G1243" s="1">
        <v>48</v>
      </c>
      <c r="H1243" s="1"/>
      <c r="I1243" s="1" t="s">
        <v>423</v>
      </c>
      <c r="J1243" s="1">
        <v>52.3</v>
      </c>
      <c r="K1243" s="1">
        <v>6.4</v>
      </c>
      <c r="L1243" s="1"/>
      <c r="M1243" s="1">
        <v>58.699999999999996</v>
      </c>
      <c r="N1243" s="34"/>
      <c r="O1243" s="34"/>
      <c r="P1243" s="26"/>
      <c r="Q1243" s="35"/>
    </row>
    <row r="1244" spans="1:17" ht="15" customHeight="1" x14ac:dyDescent="0.3">
      <c r="A1244" s="1" t="s">
        <v>417</v>
      </c>
      <c r="B1244" s="6">
        <v>45169</v>
      </c>
      <c r="C1244" s="62">
        <f t="shared" si="38"/>
        <v>2023</v>
      </c>
      <c r="D1244" s="1" t="s">
        <v>1158</v>
      </c>
      <c r="E1244" s="43" t="s">
        <v>1167</v>
      </c>
      <c r="F1244" s="2" t="s">
        <v>412</v>
      </c>
      <c r="G1244" s="1">
        <v>49</v>
      </c>
      <c r="H1244" s="1"/>
      <c r="I1244" s="1" t="s">
        <v>423</v>
      </c>
      <c r="J1244" s="1">
        <v>41.1</v>
      </c>
      <c r="K1244" s="1">
        <v>6.4</v>
      </c>
      <c r="L1244" s="1"/>
      <c r="M1244" s="1">
        <v>47.5</v>
      </c>
      <c r="N1244" s="34"/>
      <c r="O1244" s="34"/>
      <c r="P1244" s="26"/>
      <c r="Q1244" s="35"/>
    </row>
    <row r="1245" spans="1:17" ht="15" customHeight="1" x14ac:dyDescent="0.3">
      <c r="A1245" s="1" t="s">
        <v>417</v>
      </c>
      <c r="B1245" s="6">
        <v>45169</v>
      </c>
      <c r="C1245" s="62">
        <f t="shared" si="38"/>
        <v>2023</v>
      </c>
      <c r="D1245" s="1" t="s">
        <v>1158</v>
      </c>
      <c r="E1245" s="43" t="s">
        <v>1234</v>
      </c>
      <c r="F1245" s="2" t="s">
        <v>412</v>
      </c>
      <c r="G1245" s="1">
        <v>50</v>
      </c>
      <c r="H1245" s="1"/>
      <c r="I1245" s="1" t="s">
        <v>423</v>
      </c>
      <c r="J1245" s="1">
        <v>55.2</v>
      </c>
      <c r="K1245" s="1">
        <v>6.4</v>
      </c>
      <c r="L1245" s="1"/>
      <c r="M1245" s="1">
        <v>61.6</v>
      </c>
      <c r="N1245" s="34"/>
      <c r="O1245" s="34"/>
      <c r="P1245" s="26"/>
      <c r="Q1245" s="35"/>
    </row>
    <row r="1246" spans="1:17" ht="15" customHeight="1" x14ac:dyDescent="0.3">
      <c r="A1246" s="1" t="s">
        <v>417</v>
      </c>
      <c r="B1246" s="6">
        <v>45169</v>
      </c>
      <c r="C1246" s="62">
        <f t="shared" si="38"/>
        <v>2023</v>
      </c>
      <c r="D1246" s="1" t="s">
        <v>1158</v>
      </c>
      <c r="E1246" s="43" t="s">
        <v>1168</v>
      </c>
      <c r="F1246" s="2" t="s">
        <v>412</v>
      </c>
      <c r="G1246" s="1">
        <v>51</v>
      </c>
      <c r="H1246" s="1"/>
      <c r="I1246" s="1" t="s">
        <v>423</v>
      </c>
      <c r="J1246" s="1">
        <v>55.8</v>
      </c>
      <c r="K1246" s="1">
        <v>6.4</v>
      </c>
      <c r="L1246" s="1"/>
      <c r="M1246" s="1">
        <v>62.199999999999996</v>
      </c>
      <c r="N1246" s="34"/>
      <c r="O1246" s="34"/>
      <c r="P1246" s="26"/>
      <c r="Q1246" s="35"/>
    </row>
    <row r="1247" spans="1:17" ht="15" customHeight="1" x14ac:dyDescent="0.3">
      <c r="A1247" s="1" t="s">
        <v>417</v>
      </c>
      <c r="B1247" s="6">
        <v>45169</v>
      </c>
      <c r="C1247" s="62">
        <f t="shared" si="38"/>
        <v>2023</v>
      </c>
      <c r="D1247" s="1" t="s">
        <v>1158</v>
      </c>
      <c r="E1247" s="43" t="s">
        <v>1235</v>
      </c>
      <c r="F1247" s="2" t="s">
        <v>412</v>
      </c>
      <c r="G1247" s="1">
        <v>52</v>
      </c>
      <c r="H1247" s="1"/>
      <c r="I1247" s="1" t="s">
        <v>423</v>
      </c>
      <c r="J1247" s="1">
        <v>52.3</v>
      </c>
      <c r="K1247" s="1">
        <v>6.4</v>
      </c>
      <c r="L1247" s="1"/>
      <c r="M1247" s="1">
        <v>58.699999999999996</v>
      </c>
      <c r="N1247" s="34"/>
      <c r="O1247" s="34"/>
      <c r="P1247" s="26"/>
      <c r="Q1247" s="35"/>
    </row>
    <row r="1248" spans="1:17" ht="15" customHeight="1" x14ac:dyDescent="0.3">
      <c r="A1248" s="1" t="s">
        <v>417</v>
      </c>
      <c r="B1248" s="6">
        <v>45169</v>
      </c>
      <c r="C1248" s="62">
        <f t="shared" si="38"/>
        <v>2023</v>
      </c>
      <c r="D1248" s="1" t="s">
        <v>1158</v>
      </c>
      <c r="E1248" s="43" t="s">
        <v>1169</v>
      </c>
      <c r="F1248" s="2" t="s">
        <v>412</v>
      </c>
      <c r="G1248" s="1">
        <v>53</v>
      </c>
      <c r="H1248" s="1"/>
      <c r="I1248" s="1" t="s">
        <v>423</v>
      </c>
      <c r="J1248" s="1">
        <v>41.1</v>
      </c>
      <c r="K1248" s="1">
        <v>6.4</v>
      </c>
      <c r="L1248" s="1"/>
      <c r="M1248" s="1">
        <v>47.5</v>
      </c>
      <c r="N1248" s="34"/>
      <c r="O1248" s="34"/>
      <c r="P1248" s="26"/>
      <c r="Q1248" s="35"/>
    </row>
    <row r="1249" spans="1:17" ht="15" customHeight="1" x14ac:dyDescent="0.3">
      <c r="A1249" s="1" t="s">
        <v>417</v>
      </c>
      <c r="B1249" s="6">
        <v>45169</v>
      </c>
      <c r="C1249" s="62">
        <f t="shared" si="38"/>
        <v>2023</v>
      </c>
      <c r="D1249" s="1" t="s">
        <v>1158</v>
      </c>
      <c r="E1249" s="43" t="s">
        <v>1236</v>
      </c>
      <c r="F1249" s="2" t="s">
        <v>412</v>
      </c>
      <c r="G1249" s="1">
        <v>54</v>
      </c>
      <c r="H1249" s="1"/>
      <c r="I1249" s="1" t="s">
        <v>423</v>
      </c>
      <c r="J1249" s="1">
        <v>55.2</v>
      </c>
      <c r="K1249" s="1">
        <v>6.4</v>
      </c>
      <c r="L1249" s="1"/>
      <c r="M1249" s="1">
        <v>61.6</v>
      </c>
      <c r="N1249" s="34"/>
      <c r="O1249" s="34"/>
      <c r="P1249" s="26"/>
      <c r="Q1249" s="35"/>
    </row>
    <row r="1250" spans="1:17" ht="15" customHeight="1" x14ac:dyDescent="0.3">
      <c r="A1250" s="1" t="s">
        <v>417</v>
      </c>
      <c r="B1250" s="6">
        <v>45169</v>
      </c>
      <c r="C1250" s="62">
        <f t="shared" ref="C1250:C1313" si="39">YEAR(B1250)</f>
        <v>2023</v>
      </c>
      <c r="D1250" s="1" t="s">
        <v>1158</v>
      </c>
      <c r="E1250" s="43" t="s">
        <v>1170</v>
      </c>
      <c r="F1250" s="2" t="s">
        <v>412</v>
      </c>
      <c r="G1250" s="1">
        <v>55</v>
      </c>
      <c r="H1250" s="1"/>
      <c r="I1250" s="1" t="s">
        <v>423</v>
      </c>
      <c r="J1250" s="1">
        <v>55.8</v>
      </c>
      <c r="K1250" s="1">
        <v>6.4</v>
      </c>
      <c r="L1250" s="1"/>
      <c r="M1250" s="1">
        <v>62.199999999999996</v>
      </c>
      <c r="N1250" s="34"/>
      <c r="O1250" s="34"/>
      <c r="P1250" s="26"/>
      <c r="Q1250" s="35"/>
    </row>
    <row r="1251" spans="1:17" ht="15" customHeight="1" x14ac:dyDescent="0.3">
      <c r="A1251" s="1" t="s">
        <v>417</v>
      </c>
      <c r="B1251" s="6">
        <v>45169</v>
      </c>
      <c r="C1251" s="62">
        <f t="shared" si="39"/>
        <v>2023</v>
      </c>
      <c r="D1251" s="1" t="s">
        <v>1158</v>
      </c>
      <c r="E1251" s="43" t="s">
        <v>1237</v>
      </c>
      <c r="F1251" s="2" t="s">
        <v>412</v>
      </c>
      <c r="G1251" s="1">
        <v>56</v>
      </c>
      <c r="H1251" s="1"/>
      <c r="I1251" s="1" t="s">
        <v>423</v>
      </c>
      <c r="J1251" s="1">
        <v>52.3</v>
      </c>
      <c r="K1251" s="1">
        <v>6.4</v>
      </c>
      <c r="L1251" s="1"/>
      <c r="M1251" s="1">
        <v>58.699999999999996</v>
      </c>
      <c r="N1251" s="34"/>
      <c r="O1251" s="34"/>
      <c r="P1251" s="26"/>
      <c r="Q1251" s="35"/>
    </row>
    <row r="1252" spans="1:17" ht="15" customHeight="1" x14ac:dyDescent="0.3">
      <c r="A1252" s="1" t="s">
        <v>417</v>
      </c>
      <c r="B1252" s="6">
        <v>45169</v>
      </c>
      <c r="C1252" s="62">
        <f t="shared" si="39"/>
        <v>2023</v>
      </c>
      <c r="D1252" s="1" t="s">
        <v>1158</v>
      </c>
      <c r="E1252" s="43" t="s">
        <v>1171</v>
      </c>
      <c r="F1252" s="2" t="s">
        <v>412</v>
      </c>
      <c r="G1252" s="1">
        <v>57</v>
      </c>
      <c r="H1252" s="1"/>
      <c r="I1252" s="1" t="s">
        <v>423</v>
      </c>
      <c r="J1252" s="1">
        <v>41.1</v>
      </c>
      <c r="K1252" s="1">
        <v>6.4</v>
      </c>
      <c r="L1252" s="1"/>
      <c r="M1252" s="1">
        <v>47.5</v>
      </c>
      <c r="N1252" s="34"/>
      <c r="O1252" s="34"/>
      <c r="P1252" s="26"/>
      <c r="Q1252" s="35"/>
    </row>
    <row r="1253" spans="1:17" ht="15" customHeight="1" x14ac:dyDescent="0.3">
      <c r="A1253" s="1" t="s">
        <v>417</v>
      </c>
      <c r="B1253" s="6">
        <v>45169</v>
      </c>
      <c r="C1253" s="62">
        <f t="shared" si="39"/>
        <v>2023</v>
      </c>
      <c r="D1253" s="1" t="s">
        <v>1158</v>
      </c>
      <c r="E1253" s="43" t="s">
        <v>1172</v>
      </c>
      <c r="F1253" s="2" t="s">
        <v>412</v>
      </c>
      <c r="G1253" s="1">
        <v>58</v>
      </c>
      <c r="H1253" s="1"/>
      <c r="I1253" s="1" t="s">
        <v>423</v>
      </c>
      <c r="J1253" s="1">
        <v>55.2</v>
      </c>
      <c r="K1253" s="1">
        <v>6.4</v>
      </c>
      <c r="L1253" s="1"/>
      <c r="M1253" s="1">
        <v>61.6</v>
      </c>
      <c r="N1253" s="34"/>
      <c r="O1253" s="34"/>
      <c r="P1253" s="26"/>
      <c r="Q1253" s="35"/>
    </row>
    <row r="1254" spans="1:17" ht="15" customHeight="1" x14ac:dyDescent="0.3">
      <c r="A1254" s="1" t="s">
        <v>417</v>
      </c>
      <c r="B1254" s="6">
        <v>45169</v>
      </c>
      <c r="C1254" s="62">
        <f t="shared" si="39"/>
        <v>2023</v>
      </c>
      <c r="D1254" s="1" t="s">
        <v>1158</v>
      </c>
      <c r="E1254" s="43" t="s">
        <v>1238</v>
      </c>
      <c r="F1254" s="2" t="s">
        <v>412</v>
      </c>
      <c r="G1254" s="1">
        <v>59</v>
      </c>
      <c r="H1254" s="1"/>
      <c r="I1254" s="1" t="s">
        <v>423</v>
      </c>
      <c r="J1254" s="1">
        <v>55.8</v>
      </c>
      <c r="K1254" s="1">
        <v>6.4</v>
      </c>
      <c r="L1254" s="1"/>
      <c r="M1254" s="1">
        <v>62.199999999999996</v>
      </c>
      <c r="N1254" s="34"/>
      <c r="O1254" s="34"/>
      <c r="P1254" s="26"/>
      <c r="Q1254" s="35"/>
    </row>
    <row r="1255" spans="1:17" ht="15" customHeight="1" x14ac:dyDescent="0.3">
      <c r="A1255" s="1" t="s">
        <v>417</v>
      </c>
      <c r="B1255" s="6">
        <v>45169</v>
      </c>
      <c r="C1255" s="62">
        <f t="shared" si="39"/>
        <v>2023</v>
      </c>
      <c r="D1255" s="1" t="s">
        <v>1158</v>
      </c>
      <c r="E1255" s="43" t="s">
        <v>1239</v>
      </c>
      <c r="F1255" s="2" t="s">
        <v>412</v>
      </c>
      <c r="G1255" s="1">
        <v>60</v>
      </c>
      <c r="H1255" s="1"/>
      <c r="I1255" s="1" t="s">
        <v>423</v>
      </c>
      <c r="J1255" s="1">
        <v>52.3</v>
      </c>
      <c r="K1255" s="1">
        <v>6.4</v>
      </c>
      <c r="L1255" s="1"/>
      <c r="M1255" s="1">
        <v>58.699999999999996</v>
      </c>
      <c r="N1255" s="34"/>
      <c r="O1255" s="34"/>
      <c r="P1255" s="26"/>
      <c r="Q1255" s="35"/>
    </row>
    <row r="1256" spans="1:17" ht="15" customHeight="1" x14ac:dyDescent="0.3">
      <c r="A1256" s="1" t="s">
        <v>417</v>
      </c>
      <c r="B1256" s="6">
        <v>45169</v>
      </c>
      <c r="C1256" s="62">
        <f t="shared" si="39"/>
        <v>2023</v>
      </c>
      <c r="D1256" s="1" t="s">
        <v>1158</v>
      </c>
      <c r="E1256" s="43" t="s">
        <v>1240</v>
      </c>
      <c r="F1256" s="2" t="s">
        <v>412</v>
      </c>
      <c r="G1256" s="1">
        <v>61</v>
      </c>
      <c r="H1256" s="1"/>
      <c r="I1256" s="1" t="s">
        <v>423</v>
      </c>
      <c r="J1256" s="1">
        <v>39.4</v>
      </c>
      <c r="K1256" s="1">
        <v>6.4</v>
      </c>
      <c r="L1256" s="1"/>
      <c r="M1256" s="1">
        <v>45.8</v>
      </c>
      <c r="N1256" s="34"/>
      <c r="O1256" s="34"/>
      <c r="P1256" s="26"/>
      <c r="Q1256" s="35"/>
    </row>
    <row r="1257" spans="1:17" ht="15" customHeight="1" x14ac:dyDescent="0.3">
      <c r="A1257" s="1" t="s">
        <v>417</v>
      </c>
      <c r="B1257" s="6">
        <v>45169</v>
      </c>
      <c r="C1257" s="62">
        <f t="shared" si="39"/>
        <v>2023</v>
      </c>
      <c r="D1257" s="1" t="s">
        <v>1158</v>
      </c>
      <c r="E1257" s="43" t="s">
        <v>1241</v>
      </c>
      <c r="F1257" s="2" t="s">
        <v>412</v>
      </c>
      <c r="G1257" s="1">
        <v>62</v>
      </c>
      <c r="H1257" s="1"/>
      <c r="I1257" s="1" t="s">
        <v>423</v>
      </c>
      <c r="J1257" s="1">
        <v>53.3</v>
      </c>
      <c r="K1257" s="1">
        <v>6.4</v>
      </c>
      <c r="L1257" s="1"/>
      <c r="M1257" s="1">
        <v>59.699999999999996</v>
      </c>
      <c r="N1257" s="34"/>
      <c r="O1257" s="34"/>
      <c r="P1257" s="26"/>
      <c r="Q1257" s="35"/>
    </row>
    <row r="1258" spans="1:17" ht="15" customHeight="1" x14ac:dyDescent="0.3">
      <c r="A1258" s="1" t="s">
        <v>417</v>
      </c>
      <c r="B1258" s="6">
        <v>45169</v>
      </c>
      <c r="C1258" s="62">
        <f t="shared" si="39"/>
        <v>2023</v>
      </c>
      <c r="D1258" s="1" t="s">
        <v>1158</v>
      </c>
      <c r="E1258" s="43" t="s">
        <v>1242</v>
      </c>
      <c r="F1258" s="2" t="s">
        <v>412</v>
      </c>
      <c r="G1258" s="1">
        <v>63</v>
      </c>
      <c r="H1258" s="1"/>
      <c r="I1258" s="1" t="s">
        <v>423</v>
      </c>
      <c r="J1258" s="1">
        <v>53.8</v>
      </c>
      <c r="K1258" s="1">
        <v>6.4</v>
      </c>
      <c r="L1258" s="1"/>
      <c r="M1258" s="1">
        <v>60.199999999999996</v>
      </c>
      <c r="N1258" s="34"/>
      <c r="O1258" s="34"/>
      <c r="P1258" s="26"/>
      <c r="Q1258" s="35"/>
    </row>
    <row r="1259" spans="1:17" ht="15" customHeight="1" x14ac:dyDescent="0.3">
      <c r="A1259" s="1" t="s">
        <v>417</v>
      </c>
      <c r="B1259" s="6">
        <v>45169</v>
      </c>
      <c r="C1259" s="62">
        <f t="shared" si="39"/>
        <v>2023</v>
      </c>
      <c r="D1259" s="1" t="s">
        <v>1158</v>
      </c>
      <c r="E1259" s="43" t="s">
        <v>1243</v>
      </c>
      <c r="F1259" s="2" t="s">
        <v>412</v>
      </c>
      <c r="G1259" s="1">
        <v>64</v>
      </c>
      <c r="H1259" s="1"/>
      <c r="I1259" s="1" t="s">
        <v>423</v>
      </c>
      <c r="J1259" s="1">
        <v>50</v>
      </c>
      <c r="K1259" s="1">
        <v>6.4</v>
      </c>
      <c r="L1259" s="1"/>
      <c r="M1259" s="1">
        <v>56.4</v>
      </c>
      <c r="N1259" s="34"/>
      <c r="O1259" s="34"/>
      <c r="P1259" s="26"/>
      <c r="Q1259" s="35"/>
    </row>
    <row r="1260" spans="1:17" ht="15" customHeight="1" x14ac:dyDescent="0.3">
      <c r="A1260" s="1" t="s">
        <v>418</v>
      </c>
      <c r="B1260" s="6">
        <v>45199</v>
      </c>
      <c r="C1260" s="62">
        <f t="shared" si="39"/>
        <v>2023</v>
      </c>
      <c r="D1260" s="1" t="s">
        <v>880</v>
      </c>
      <c r="E1260" s="43" t="s">
        <v>887</v>
      </c>
      <c r="F1260" s="2" t="s">
        <v>412</v>
      </c>
      <c r="G1260" s="1">
        <v>7</v>
      </c>
      <c r="H1260" s="1"/>
      <c r="I1260" s="1" t="s">
        <v>423</v>
      </c>
      <c r="J1260" s="1">
        <v>72.3</v>
      </c>
      <c r="K1260" s="1">
        <v>4.0999999999999996</v>
      </c>
      <c r="L1260" s="1"/>
      <c r="M1260" s="1">
        <f t="shared" ref="M1260:M1286" si="40">SUM(J1260:L1260)</f>
        <v>76.399999999999991</v>
      </c>
      <c r="N1260" s="34"/>
      <c r="O1260" s="34"/>
      <c r="P1260" s="26"/>
      <c r="Q1260" s="35"/>
    </row>
    <row r="1261" spans="1:17" ht="15" customHeight="1" x14ac:dyDescent="0.3">
      <c r="A1261" s="1" t="s">
        <v>418</v>
      </c>
      <c r="B1261" s="6">
        <v>45199</v>
      </c>
      <c r="C1261" s="62">
        <f t="shared" si="39"/>
        <v>2023</v>
      </c>
      <c r="D1261" s="1" t="s">
        <v>880</v>
      </c>
      <c r="E1261" s="43" t="s">
        <v>888</v>
      </c>
      <c r="F1261" s="2" t="s">
        <v>412</v>
      </c>
      <c r="G1261" s="1">
        <v>8</v>
      </c>
      <c r="H1261" s="1"/>
      <c r="I1261" s="1" t="s">
        <v>423</v>
      </c>
      <c r="J1261" s="1">
        <v>40.6</v>
      </c>
      <c r="K1261" s="1">
        <v>3.7</v>
      </c>
      <c r="L1261" s="1"/>
      <c r="M1261" s="1">
        <f t="shared" si="40"/>
        <v>44.300000000000004</v>
      </c>
      <c r="N1261" s="34"/>
      <c r="O1261" s="34"/>
      <c r="P1261" s="26"/>
      <c r="Q1261" s="35"/>
    </row>
    <row r="1262" spans="1:17" ht="15" customHeight="1" x14ac:dyDescent="0.3">
      <c r="A1262" s="1" t="s">
        <v>418</v>
      </c>
      <c r="B1262" s="6">
        <v>45199</v>
      </c>
      <c r="C1262" s="62">
        <f t="shared" si="39"/>
        <v>2023</v>
      </c>
      <c r="D1262" s="1" t="s">
        <v>880</v>
      </c>
      <c r="E1262" s="43" t="s">
        <v>889</v>
      </c>
      <c r="F1262" s="2" t="s">
        <v>412</v>
      </c>
      <c r="G1262" s="1">
        <v>9</v>
      </c>
      <c r="H1262" s="1"/>
      <c r="I1262" s="1" t="s">
        <v>423</v>
      </c>
      <c r="J1262" s="1">
        <v>40.4</v>
      </c>
      <c r="K1262" s="1">
        <v>3.7</v>
      </c>
      <c r="L1262" s="1"/>
      <c r="M1262" s="1">
        <f t="shared" si="40"/>
        <v>44.1</v>
      </c>
      <c r="N1262" s="34"/>
      <c r="O1262" s="34"/>
      <c r="P1262" s="26"/>
      <c r="Q1262" s="35"/>
    </row>
    <row r="1263" spans="1:17" ht="15" customHeight="1" x14ac:dyDescent="0.3">
      <c r="A1263" s="1" t="s">
        <v>418</v>
      </c>
      <c r="B1263" s="6">
        <v>45199</v>
      </c>
      <c r="C1263" s="62">
        <f t="shared" si="39"/>
        <v>2023</v>
      </c>
      <c r="D1263" s="1" t="s">
        <v>880</v>
      </c>
      <c r="E1263" s="43" t="s">
        <v>895</v>
      </c>
      <c r="F1263" s="2" t="s">
        <v>412</v>
      </c>
      <c r="G1263" s="1">
        <v>15</v>
      </c>
      <c r="H1263" s="1"/>
      <c r="I1263" s="1" t="s">
        <v>423</v>
      </c>
      <c r="J1263" s="1">
        <v>49.1</v>
      </c>
      <c r="K1263" s="1">
        <v>5.0999999999999996</v>
      </c>
      <c r="L1263" s="1"/>
      <c r="M1263" s="1">
        <f t="shared" si="40"/>
        <v>54.2</v>
      </c>
      <c r="N1263" s="34"/>
      <c r="O1263" s="34"/>
      <c r="P1263" s="26"/>
      <c r="Q1263" s="35"/>
    </row>
    <row r="1264" spans="1:17" ht="15" customHeight="1" x14ac:dyDescent="0.3">
      <c r="A1264" s="1" t="s">
        <v>418</v>
      </c>
      <c r="B1264" s="6">
        <v>45199</v>
      </c>
      <c r="C1264" s="62">
        <f t="shared" si="39"/>
        <v>2023</v>
      </c>
      <c r="D1264" s="1" t="s">
        <v>880</v>
      </c>
      <c r="E1264" s="43" t="s">
        <v>896</v>
      </c>
      <c r="F1264" s="2" t="s">
        <v>412</v>
      </c>
      <c r="G1264" s="1">
        <v>16</v>
      </c>
      <c r="H1264" s="1"/>
      <c r="I1264" s="1" t="s">
        <v>423</v>
      </c>
      <c r="J1264" s="1">
        <v>45.8</v>
      </c>
      <c r="K1264" s="1">
        <v>5.2</v>
      </c>
      <c r="L1264" s="1"/>
      <c r="M1264" s="1">
        <f t="shared" si="40"/>
        <v>51</v>
      </c>
      <c r="N1264" s="34"/>
      <c r="O1264" s="34"/>
      <c r="P1264" s="26"/>
      <c r="Q1264" s="35"/>
    </row>
    <row r="1265" spans="1:17" ht="15" customHeight="1" x14ac:dyDescent="0.3">
      <c r="A1265" s="1" t="s">
        <v>418</v>
      </c>
      <c r="B1265" s="6">
        <v>45199</v>
      </c>
      <c r="C1265" s="62">
        <f t="shared" si="39"/>
        <v>2023</v>
      </c>
      <c r="D1265" s="1" t="s">
        <v>880</v>
      </c>
      <c r="E1265" s="43" t="s">
        <v>897</v>
      </c>
      <c r="F1265" s="2" t="s">
        <v>412</v>
      </c>
      <c r="G1265" s="1">
        <v>17</v>
      </c>
      <c r="H1265" s="1"/>
      <c r="I1265" s="1" t="s">
        <v>423</v>
      </c>
      <c r="J1265" s="1">
        <v>105.6</v>
      </c>
      <c r="K1265" s="1">
        <v>16</v>
      </c>
      <c r="L1265" s="1"/>
      <c r="M1265" s="1">
        <f t="shared" si="40"/>
        <v>121.6</v>
      </c>
      <c r="N1265" s="34"/>
      <c r="O1265" s="34"/>
      <c r="P1265" s="26"/>
      <c r="Q1265" s="35"/>
    </row>
    <row r="1266" spans="1:17" ht="15" customHeight="1" x14ac:dyDescent="0.3">
      <c r="A1266" s="1" t="s">
        <v>418</v>
      </c>
      <c r="B1266" s="6">
        <v>45199</v>
      </c>
      <c r="C1266" s="62">
        <f t="shared" si="39"/>
        <v>2023</v>
      </c>
      <c r="D1266" s="1" t="s">
        <v>880</v>
      </c>
      <c r="E1266" s="43" t="s">
        <v>898</v>
      </c>
      <c r="F1266" s="2" t="s">
        <v>412</v>
      </c>
      <c r="G1266" s="1">
        <v>18</v>
      </c>
      <c r="H1266" s="1"/>
      <c r="I1266" s="1" t="s">
        <v>423</v>
      </c>
      <c r="J1266" s="1">
        <v>54.7</v>
      </c>
      <c r="K1266" s="1">
        <v>8</v>
      </c>
      <c r="L1266" s="1"/>
      <c r="M1266" s="1">
        <f t="shared" si="40"/>
        <v>62.7</v>
      </c>
      <c r="N1266" s="34"/>
      <c r="O1266" s="34"/>
      <c r="P1266" s="26"/>
      <c r="Q1266" s="35"/>
    </row>
    <row r="1267" spans="1:17" ht="15" customHeight="1" x14ac:dyDescent="0.3">
      <c r="A1267" s="1" t="s">
        <v>418</v>
      </c>
      <c r="B1267" s="6">
        <v>45199</v>
      </c>
      <c r="C1267" s="62">
        <f t="shared" si="39"/>
        <v>2023</v>
      </c>
      <c r="D1267" s="1" t="s">
        <v>880</v>
      </c>
      <c r="E1267" s="43" t="s">
        <v>904</v>
      </c>
      <c r="F1267" s="2" t="s">
        <v>412</v>
      </c>
      <c r="G1267" s="1">
        <v>24</v>
      </c>
      <c r="H1267" s="1"/>
      <c r="I1267" s="1" t="s">
        <v>423</v>
      </c>
      <c r="J1267" s="1">
        <v>49</v>
      </c>
      <c r="K1267" s="1">
        <v>5.0999999999999996</v>
      </c>
      <c r="L1267" s="1"/>
      <c r="M1267" s="1">
        <f t="shared" si="40"/>
        <v>54.1</v>
      </c>
      <c r="N1267" s="34"/>
      <c r="O1267" s="34"/>
      <c r="P1267" s="26"/>
      <c r="Q1267" s="35"/>
    </row>
    <row r="1268" spans="1:17" ht="15" customHeight="1" x14ac:dyDescent="0.3">
      <c r="A1268" s="1" t="s">
        <v>418</v>
      </c>
      <c r="B1268" s="6">
        <v>45199</v>
      </c>
      <c r="C1268" s="62">
        <f t="shared" si="39"/>
        <v>2023</v>
      </c>
      <c r="D1268" s="1" t="s">
        <v>880</v>
      </c>
      <c r="E1268" s="43" t="s">
        <v>905</v>
      </c>
      <c r="F1268" s="2" t="s">
        <v>412</v>
      </c>
      <c r="G1268" s="1">
        <v>25</v>
      </c>
      <c r="H1268" s="1"/>
      <c r="I1268" s="1" t="s">
        <v>423</v>
      </c>
      <c r="J1268" s="1">
        <v>45.7</v>
      </c>
      <c r="K1268" s="1">
        <v>5.2</v>
      </c>
      <c r="L1268" s="1"/>
      <c r="M1268" s="1">
        <f t="shared" si="40"/>
        <v>50.900000000000006</v>
      </c>
      <c r="N1268" s="34"/>
      <c r="O1268" s="34"/>
      <c r="P1268" s="26"/>
      <c r="Q1268" s="35"/>
    </row>
    <row r="1269" spans="1:17" ht="15" customHeight="1" x14ac:dyDescent="0.3">
      <c r="A1269" s="1" t="s">
        <v>418</v>
      </c>
      <c r="B1269" s="6">
        <v>45199</v>
      </c>
      <c r="C1269" s="62">
        <f t="shared" si="39"/>
        <v>2023</v>
      </c>
      <c r="D1269" s="1" t="s">
        <v>880</v>
      </c>
      <c r="E1269" s="43" t="s">
        <v>906</v>
      </c>
      <c r="F1269" s="2" t="s">
        <v>412</v>
      </c>
      <c r="G1269" s="1">
        <v>26</v>
      </c>
      <c r="H1269" s="1"/>
      <c r="I1269" s="1" t="s">
        <v>423</v>
      </c>
      <c r="J1269" s="1">
        <v>105.5</v>
      </c>
      <c r="K1269" s="1">
        <v>16</v>
      </c>
      <c r="L1269" s="1"/>
      <c r="M1269" s="1">
        <f t="shared" si="40"/>
        <v>121.5</v>
      </c>
      <c r="N1269" s="34"/>
      <c r="O1269" s="34"/>
      <c r="P1269" s="26"/>
      <c r="Q1269" s="35"/>
    </row>
    <row r="1270" spans="1:17" ht="15" customHeight="1" x14ac:dyDescent="0.3">
      <c r="A1270" s="1" t="s">
        <v>418</v>
      </c>
      <c r="B1270" s="6">
        <v>45199</v>
      </c>
      <c r="C1270" s="62">
        <f t="shared" si="39"/>
        <v>2023</v>
      </c>
      <c r="D1270" s="1" t="s">
        <v>880</v>
      </c>
      <c r="E1270" s="43" t="s">
        <v>907</v>
      </c>
      <c r="F1270" s="2" t="s">
        <v>412</v>
      </c>
      <c r="G1270" s="1">
        <v>27</v>
      </c>
      <c r="H1270" s="1"/>
      <c r="I1270" s="1" t="s">
        <v>423</v>
      </c>
      <c r="J1270" s="1">
        <v>54.6</v>
      </c>
      <c r="K1270" s="1">
        <v>8</v>
      </c>
      <c r="L1270" s="1"/>
      <c r="M1270" s="1">
        <f t="shared" si="40"/>
        <v>62.6</v>
      </c>
      <c r="N1270" s="34"/>
      <c r="O1270" s="34"/>
      <c r="P1270" s="26"/>
      <c r="Q1270" s="35"/>
    </row>
    <row r="1271" spans="1:17" ht="15" customHeight="1" x14ac:dyDescent="0.3">
      <c r="A1271" s="1" t="s">
        <v>418</v>
      </c>
      <c r="B1271" s="6">
        <v>45199</v>
      </c>
      <c r="C1271" s="62">
        <f t="shared" si="39"/>
        <v>2023</v>
      </c>
      <c r="D1271" s="1" t="s">
        <v>880</v>
      </c>
      <c r="E1271" s="43" t="s">
        <v>915</v>
      </c>
      <c r="F1271" s="2" t="s">
        <v>412</v>
      </c>
      <c r="G1271" s="1">
        <v>35</v>
      </c>
      <c r="H1271" s="1"/>
      <c r="I1271" s="1" t="s">
        <v>423</v>
      </c>
      <c r="J1271" s="1">
        <v>105.3</v>
      </c>
      <c r="K1271" s="1">
        <v>16</v>
      </c>
      <c r="L1271" s="1"/>
      <c r="M1271" s="1">
        <f t="shared" si="40"/>
        <v>121.3</v>
      </c>
      <c r="N1271" s="34"/>
      <c r="O1271" s="34"/>
      <c r="P1271" s="26"/>
      <c r="Q1271" s="35"/>
    </row>
    <row r="1272" spans="1:17" ht="15" customHeight="1" x14ac:dyDescent="0.3">
      <c r="A1272" s="1" t="s">
        <v>418</v>
      </c>
      <c r="B1272" s="6">
        <v>45199</v>
      </c>
      <c r="C1272" s="62">
        <f t="shared" si="39"/>
        <v>2023</v>
      </c>
      <c r="D1272" s="1" t="s">
        <v>880</v>
      </c>
      <c r="E1272" s="43" t="s">
        <v>924</v>
      </c>
      <c r="F1272" s="2" t="s">
        <v>412</v>
      </c>
      <c r="G1272" s="1">
        <v>44</v>
      </c>
      <c r="H1272" s="1"/>
      <c r="I1272" s="1" t="s">
        <v>423</v>
      </c>
      <c r="J1272" s="1">
        <v>105.2</v>
      </c>
      <c r="K1272" s="1">
        <v>16</v>
      </c>
      <c r="L1272" s="1"/>
      <c r="M1272" s="1">
        <f t="shared" si="40"/>
        <v>121.2</v>
      </c>
      <c r="N1272" s="34"/>
      <c r="O1272" s="34"/>
      <c r="P1272" s="26"/>
      <c r="Q1272" s="35"/>
    </row>
    <row r="1273" spans="1:17" ht="15" customHeight="1" x14ac:dyDescent="0.3">
      <c r="A1273" s="1" t="s">
        <v>418</v>
      </c>
      <c r="B1273" s="6">
        <v>45199</v>
      </c>
      <c r="C1273" s="62">
        <f t="shared" si="39"/>
        <v>2023</v>
      </c>
      <c r="D1273" s="1" t="s">
        <v>880</v>
      </c>
      <c r="E1273" s="43" t="s">
        <v>933</v>
      </c>
      <c r="F1273" s="2" t="s">
        <v>412</v>
      </c>
      <c r="G1273" s="1">
        <v>53</v>
      </c>
      <c r="H1273" s="1"/>
      <c r="I1273" s="1" t="s">
        <v>423</v>
      </c>
      <c r="J1273" s="1">
        <v>105</v>
      </c>
      <c r="K1273" s="1">
        <v>16</v>
      </c>
      <c r="L1273" s="1"/>
      <c r="M1273" s="1">
        <f t="shared" si="40"/>
        <v>121</v>
      </c>
      <c r="N1273" s="34"/>
      <c r="O1273" s="34"/>
      <c r="P1273" s="26"/>
      <c r="Q1273" s="35"/>
    </row>
    <row r="1274" spans="1:17" ht="15" customHeight="1" x14ac:dyDescent="0.3">
      <c r="A1274" s="1" t="s">
        <v>418</v>
      </c>
      <c r="B1274" s="6">
        <v>45199</v>
      </c>
      <c r="C1274" s="62">
        <f t="shared" si="39"/>
        <v>2023</v>
      </c>
      <c r="D1274" s="1" t="s">
        <v>880</v>
      </c>
      <c r="E1274" s="43" t="s">
        <v>940</v>
      </c>
      <c r="F1274" s="2" t="s">
        <v>412</v>
      </c>
      <c r="G1274" s="1">
        <v>60</v>
      </c>
      <c r="H1274" s="1"/>
      <c r="I1274" s="1" t="s">
        <v>423</v>
      </c>
      <c r="J1274" s="1">
        <v>48.8</v>
      </c>
      <c r="K1274" s="1">
        <v>5.0999999999999996</v>
      </c>
      <c r="L1274" s="1"/>
      <c r="M1274" s="1">
        <f t="shared" si="40"/>
        <v>53.9</v>
      </c>
      <c r="N1274" s="34"/>
      <c r="O1274" s="34"/>
      <c r="P1274" s="26"/>
      <c r="Q1274" s="35"/>
    </row>
    <row r="1275" spans="1:17" ht="15" customHeight="1" x14ac:dyDescent="0.3">
      <c r="A1275" s="1" t="s">
        <v>418</v>
      </c>
      <c r="B1275" s="6">
        <v>45199</v>
      </c>
      <c r="C1275" s="62">
        <f t="shared" si="39"/>
        <v>2023</v>
      </c>
      <c r="D1275" s="1" t="s">
        <v>880</v>
      </c>
      <c r="E1275" s="43" t="s">
        <v>942</v>
      </c>
      <c r="F1275" s="2" t="s">
        <v>412</v>
      </c>
      <c r="G1275" s="1">
        <v>62</v>
      </c>
      <c r="H1275" s="1"/>
      <c r="I1275" s="1" t="s">
        <v>423</v>
      </c>
      <c r="J1275" s="1">
        <v>105</v>
      </c>
      <c r="K1275" s="1">
        <v>16</v>
      </c>
      <c r="L1275" s="1"/>
      <c r="M1275" s="1">
        <f t="shared" si="40"/>
        <v>121</v>
      </c>
      <c r="N1275" s="34"/>
      <c r="O1275" s="34"/>
      <c r="P1275" s="26"/>
      <c r="Q1275" s="35"/>
    </row>
    <row r="1276" spans="1:17" ht="15" customHeight="1" x14ac:dyDescent="0.3">
      <c r="A1276" s="1" t="s">
        <v>418</v>
      </c>
      <c r="B1276" s="6">
        <v>45199</v>
      </c>
      <c r="C1276" s="62">
        <f t="shared" si="39"/>
        <v>2023</v>
      </c>
      <c r="D1276" s="1" t="s">
        <v>880</v>
      </c>
      <c r="E1276" s="43" t="s">
        <v>943</v>
      </c>
      <c r="F1276" s="2" t="s">
        <v>412</v>
      </c>
      <c r="G1276" s="1">
        <v>63</v>
      </c>
      <c r="H1276" s="1"/>
      <c r="I1276" s="1" t="s">
        <v>423</v>
      </c>
      <c r="J1276" s="1">
        <v>54.4</v>
      </c>
      <c r="K1276" s="1">
        <v>8</v>
      </c>
      <c r="L1276" s="1"/>
      <c r="M1276" s="1">
        <f t="shared" si="40"/>
        <v>62.4</v>
      </c>
      <c r="N1276" s="34"/>
      <c r="O1276" s="34"/>
      <c r="P1276" s="26"/>
      <c r="Q1276" s="35"/>
    </row>
    <row r="1277" spans="1:17" ht="15" customHeight="1" x14ac:dyDescent="0.3">
      <c r="A1277" s="1" t="s">
        <v>418</v>
      </c>
      <c r="B1277" s="6">
        <v>45199</v>
      </c>
      <c r="C1277" s="62">
        <f t="shared" si="39"/>
        <v>2023</v>
      </c>
      <c r="D1277" s="1" t="s">
        <v>880</v>
      </c>
      <c r="E1277" s="43" t="s">
        <v>950</v>
      </c>
      <c r="F1277" s="2" t="s">
        <v>412</v>
      </c>
      <c r="G1277" s="1">
        <v>70</v>
      </c>
      <c r="H1277" s="1"/>
      <c r="I1277" s="1" t="s">
        <v>423</v>
      </c>
      <c r="J1277" s="1">
        <v>45.6</v>
      </c>
      <c r="K1277" s="1">
        <v>5.2</v>
      </c>
      <c r="L1277" s="1"/>
      <c r="M1277" s="1">
        <f t="shared" si="40"/>
        <v>50.800000000000004</v>
      </c>
      <c r="N1277" s="34"/>
      <c r="O1277" s="34"/>
      <c r="P1277" s="26"/>
      <c r="Q1277" s="35"/>
    </row>
    <row r="1278" spans="1:17" ht="15" customHeight="1" x14ac:dyDescent="0.3">
      <c r="A1278" s="1" t="s">
        <v>418</v>
      </c>
      <c r="B1278" s="6">
        <v>45199</v>
      </c>
      <c r="C1278" s="62">
        <f t="shared" si="39"/>
        <v>2023</v>
      </c>
      <c r="D1278" s="1" t="s">
        <v>880</v>
      </c>
      <c r="E1278" s="43" t="s">
        <v>951</v>
      </c>
      <c r="F1278" s="2" t="s">
        <v>412</v>
      </c>
      <c r="G1278" s="1">
        <v>71</v>
      </c>
      <c r="H1278" s="1"/>
      <c r="I1278" s="1" t="s">
        <v>423</v>
      </c>
      <c r="J1278" s="1">
        <v>105</v>
      </c>
      <c r="K1278" s="1">
        <v>16</v>
      </c>
      <c r="L1278" s="1"/>
      <c r="M1278" s="1">
        <f t="shared" si="40"/>
        <v>121</v>
      </c>
      <c r="N1278" s="34"/>
      <c r="O1278" s="34"/>
      <c r="P1278" s="26"/>
      <c r="Q1278" s="35"/>
    </row>
    <row r="1279" spans="1:17" ht="15" customHeight="1" x14ac:dyDescent="0.3">
      <c r="A1279" s="1" t="s">
        <v>418</v>
      </c>
      <c r="B1279" s="6">
        <v>45199</v>
      </c>
      <c r="C1279" s="62">
        <f t="shared" si="39"/>
        <v>2023</v>
      </c>
      <c r="D1279" s="1" t="s">
        <v>880</v>
      </c>
      <c r="E1279" s="43" t="s">
        <v>960</v>
      </c>
      <c r="F1279" s="2" t="s">
        <v>412</v>
      </c>
      <c r="G1279" s="1">
        <v>80</v>
      </c>
      <c r="H1279" s="1"/>
      <c r="I1279" s="1" t="s">
        <v>423</v>
      </c>
      <c r="J1279" s="1">
        <v>105</v>
      </c>
      <c r="K1279" s="1">
        <v>16</v>
      </c>
      <c r="L1279" s="1"/>
      <c r="M1279" s="1">
        <f t="shared" si="40"/>
        <v>121</v>
      </c>
      <c r="N1279" s="34"/>
      <c r="O1279" s="34"/>
      <c r="P1279" s="26"/>
      <c r="Q1279" s="35"/>
    </row>
    <row r="1280" spans="1:17" ht="15" customHeight="1" x14ac:dyDescent="0.3">
      <c r="A1280" s="1" t="s">
        <v>418</v>
      </c>
      <c r="B1280" s="6">
        <v>45199</v>
      </c>
      <c r="C1280" s="62">
        <f t="shared" si="39"/>
        <v>2023</v>
      </c>
      <c r="D1280" s="1" t="s">
        <v>880</v>
      </c>
      <c r="E1280" s="43" t="s">
        <v>967</v>
      </c>
      <c r="F1280" s="2" t="s">
        <v>412</v>
      </c>
      <c r="G1280" s="1">
        <v>87</v>
      </c>
      <c r="H1280" s="1"/>
      <c r="I1280" s="1" t="s">
        <v>423</v>
      </c>
      <c r="J1280" s="1">
        <v>48.8</v>
      </c>
      <c r="K1280" s="1">
        <v>5.0999999999999996</v>
      </c>
      <c r="L1280" s="1"/>
      <c r="M1280" s="1">
        <f t="shared" si="40"/>
        <v>53.9</v>
      </c>
      <c r="N1280" s="34"/>
      <c r="O1280" s="34"/>
      <c r="P1280" s="26"/>
      <c r="Q1280" s="35"/>
    </row>
    <row r="1281" spans="1:17" ht="15" customHeight="1" x14ac:dyDescent="0.3">
      <c r="A1281" s="1" t="s">
        <v>418</v>
      </c>
      <c r="B1281" s="6">
        <v>45199</v>
      </c>
      <c r="C1281" s="62">
        <f t="shared" si="39"/>
        <v>2023</v>
      </c>
      <c r="D1281" s="1" t="s">
        <v>880</v>
      </c>
      <c r="E1281" s="43" t="s">
        <v>969</v>
      </c>
      <c r="F1281" s="2" t="s">
        <v>412</v>
      </c>
      <c r="G1281" s="1">
        <v>89</v>
      </c>
      <c r="H1281" s="1"/>
      <c r="I1281" s="1" t="s">
        <v>423</v>
      </c>
      <c r="J1281" s="1">
        <v>105</v>
      </c>
      <c r="K1281" s="1">
        <v>16</v>
      </c>
      <c r="L1281" s="1"/>
      <c r="M1281" s="1">
        <f t="shared" si="40"/>
        <v>121</v>
      </c>
      <c r="N1281" s="34"/>
      <c r="O1281" s="34"/>
      <c r="P1281" s="26"/>
      <c r="Q1281" s="35"/>
    </row>
    <row r="1282" spans="1:17" ht="15" customHeight="1" x14ac:dyDescent="0.3">
      <c r="A1282" s="1" t="s">
        <v>418</v>
      </c>
      <c r="B1282" s="6">
        <v>45199</v>
      </c>
      <c r="C1282" s="62">
        <f t="shared" si="39"/>
        <v>2023</v>
      </c>
      <c r="D1282" s="1" t="s">
        <v>880</v>
      </c>
      <c r="E1282" s="43" t="s">
        <v>970</v>
      </c>
      <c r="F1282" s="2" t="s">
        <v>412</v>
      </c>
      <c r="G1282" s="1">
        <v>90</v>
      </c>
      <c r="H1282" s="1"/>
      <c r="I1282" s="1" t="s">
        <v>423</v>
      </c>
      <c r="J1282" s="1">
        <v>54.4</v>
      </c>
      <c r="K1282" s="1">
        <v>8</v>
      </c>
      <c r="L1282" s="1"/>
      <c r="M1282" s="1">
        <f t="shared" si="40"/>
        <v>62.4</v>
      </c>
      <c r="N1282" s="34"/>
      <c r="O1282" s="34"/>
      <c r="P1282" s="26"/>
      <c r="Q1282" s="35"/>
    </row>
    <row r="1283" spans="1:17" ht="15" customHeight="1" x14ac:dyDescent="0.3">
      <c r="A1283" s="1" t="s">
        <v>418</v>
      </c>
      <c r="B1283" s="6">
        <v>45199</v>
      </c>
      <c r="C1283" s="62">
        <f t="shared" si="39"/>
        <v>2023</v>
      </c>
      <c r="D1283" s="1" t="s">
        <v>880</v>
      </c>
      <c r="E1283" s="43" t="s">
        <v>976</v>
      </c>
      <c r="F1283" s="2" t="s">
        <v>412</v>
      </c>
      <c r="G1283" s="1">
        <v>96</v>
      </c>
      <c r="H1283" s="1"/>
      <c r="I1283" s="1" t="s">
        <v>423</v>
      </c>
      <c r="J1283" s="1">
        <v>48.8</v>
      </c>
      <c r="K1283" s="1">
        <v>5.0999999999999996</v>
      </c>
      <c r="L1283" s="1"/>
      <c r="M1283" s="1">
        <f t="shared" si="40"/>
        <v>53.9</v>
      </c>
      <c r="N1283" s="34"/>
      <c r="O1283" s="34"/>
      <c r="P1283" s="26"/>
      <c r="Q1283" s="35"/>
    </row>
    <row r="1284" spans="1:17" ht="15" customHeight="1" x14ac:dyDescent="0.3">
      <c r="A1284" s="1" t="s">
        <v>418</v>
      </c>
      <c r="B1284" s="6">
        <v>45199</v>
      </c>
      <c r="C1284" s="62">
        <f t="shared" si="39"/>
        <v>2023</v>
      </c>
      <c r="D1284" s="1" t="s">
        <v>880</v>
      </c>
      <c r="E1284" s="43" t="s">
        <v>977</v>
      </c>
      <c r="F1284" s="2" t="s">
        <v>412</v>
      </c>
      <c r="G1284" s="1">
        <v>97</v>
      </c>
      <c r="H1284" s="1"/>
      <c r="I1284" s="1" t="s">
        <v>423</v>
      </c>
      <c r="J1284" s="1">
        <v>45.6</v>
      </c>
      <c r="K1284" s="1">
        <v>5.2</v>
      </c>
      <c r="L1284" s="1"/>
      <c r="M1284" s="1">
        <f t="shared" si="40"/>
        <v>50.800000000000004</v>
      </c>
      <c r="N1284" s="34"/>
      <c r="O1284" s="34"/>
      <c r="P1284" s="26"/>
      <c r="Q1284" s="35"/>
    </row>
    <row r="1285" spans="1:17" ht="15" customHeight="1" x14ac:dyDescent="0.3">
      <c r="A1285" s="1" t="s">
        <v>418</v>
      </c>
      <c r="B1285" s="6">
        <v>45199</v>
      </c>
      <c r="C1285" s="62">
        <f t="shared" si="39"/>
        <v>2023</v>
      </c>
      <c r="D1285" s="1" t="s">
        <v>880</v>
      </c>
      <c r="E1285" s="43" t="s">
        <v>978</v>
      </c>
      <c r="F1285" s="2" t="s">
        <v>412</v>
      </c>
      <c r="G1285" s="1">
        <v>98</v>
      </c>
      <c r="H1285" s="1"/>
      <c r="I1285" s="1" t="s">
        <v>423</v>
      </c>
      <c r="J1285" s="1">
        <v>105</v>
      </c>
      <c r="K1285" s="1">
        <v>16</v>
      </c>
      <c r="L1285" s="1"/>
      <c r="M1285" s="1">
        <f t="shared" si="40"/>
        <v>121</v>
      </c>
      <c r="N1285" s="34"/>
      <c r="O1285" s="34"/>
      <c r="P1285" s="26"/>
      <c r="Q1285" s="35"/>
    </row>
    <row r="1286" spans="1:17" ht="15" customHeight="1" x14ac:dyDescent="0.3">
      <c r="A1286" s="1" t="s">
        <v>418</v>
      </c>
      <c r="B1286" s="6">
        <v>45199</v>
      </c>
      <c r="C1286" s="62">
        <f t="shared" si="39"/>
        <v>2023</v>
      </c>
      <c r="D1286" s="1" t="s">
        <v>880</v>
      </c>
      <c r="E1286" s="43" t="s">
        <v>979</v>
      </c>
      <c r="F1286" s="2" t="s">
        <v>412</v>
      </c>
      <c r="G1286" s="1">
        <v>99</v>
      </c>
      <c r="H1286" s="1"/>
      <c r="I1286" s="1" t="s">
        <v>423</v>
      </c>
      <c r="J1286" s="1">
        <v>54.4</v>
      </c>
      <c r="K1286" s="1">
        <v>8</v>
      </c>
      <c r="L1286" s="1"/>
      <c r="M1286" s="1">
        <f t="shared" si="40"/>
        <v>62.4</v>
      </c>
      <c r="N1286" s="34"/>
      <c r="O1286" s="34"/>
      <c r="P1286" s="26"/>
      <c r="Q1286" s="35"/>
    </row>
    <row r="1287" spans="1:17" ht="15" customHeight="1" x14ac:dyDescent="0.3">
      <c r="A1287" s="1" t="s">
        <v>417</v>
      </c>
      <c r="B1287" s="6">
        <v>45199</v>
      </c>
      <c r="C1287" s="62">
        <f t="shared" si="39"/>
        <v>2023</v>
      </c>
      <c r="D1287" s="1" t="s">
        <v>1244</v>
      </c>
      <c r="E1287" s="43" t="s">
        <v>1245</v>
      </c>
      <c r="F1287" s="2" t="s">
        <v>412</v>
      </c>
      <c r="G1287" s="1">
        <v>1</v>
      </c>
      <c r="H1287" s="1"/>
      <c r="I1287" s="1" t="s">
        <v>423</v>
      </c>
      <c r="J1287" s="1">
        <v>34.4</v>
      </c>
      <c r="K1287" s="1">
        <v>3.4</v>
      </c>
      <c r="L1287" s="1"/>
      <c r="M1287" s="1">
        <v>37.799999999999997</v>
      </c>
      <c r="N1287" s="34"/>
      <c r="O1287" s="34"/>
      <c r="P1287" s="26"/>
      <c r="Q1287" s="35"/>
    </row>
    <row r="1288" spans="1:17" ht="15" customHeight="1" x14ac:dyDescent="0.3">
      <c r="A1288" s="1" t="s">
        <v>417</v>
      </c>
      <c r="B1288" s="6">
        <v>45199</v>
      </c>
      <c r="C1288" s="62">
        <f t="shared" si="39"/>
        <v>2023</v>
      </c>
      <c r="D1288" s="1" t="s">
        <v>1244</v>
      </c>
      <c r="E1288" s="43" t="s">
        <v>1246</v>
      </c>
      <c r="F1288" s="2" t="s">
        <v>412</v>
      </c>
      <c r="G1288" s="1">
        <v>2</v>
      </c>
      <c r="H1288" s="1"/>
      <c r="I1288" s="1" t="s">
        <v>423</v>
      </c>
      <c r="J1288" s="1">
        <v>42</v>
      </c>
      <c r="K1288" s="1">
        <v>3.4</v>
      </c>
      <c r="L1288" s="1"/>
      <c r="M1288" s="1">
        <v>45.4</v>
      </c>
      <c r="N1288" s="34"/>
      <c r="O1288" s="34"/>
      <c r="P1288" s="26"/>
      <c r="Q1288" s="35"/>
    </row>
    <row r="1289" spans="1:17" ht="15" customHeight="1" x14ac:dyDescent="0.3">
      <c r="A1289" s="1" t="s">
        <v>417</v>
      </c>
      <c r="B1289" s="6">
        <v>45199</v>
      </c>
      <c r="C1289" s="62">
        <f t="shared" si="39"/>
        <v>2023</v>
      </c>
      <c r="D1289" s="1" t="s">
        <v>1244</v>
      </c>
      <c r="E1289" s="43" t="s">
        <v>1247</v>
      </c>
      <c r="F1289" s="2" t="s">
        <v>412</v>
      </c>
      <c r="G1289" s="1">
        <v>3</v>
      </c>
      <c r="H1289" s="1"/>
      <c r="I1289" s="1" t="s">
        <v>423</v>
      </c>
      <c r="J1289" s="1">
        <v>51.4</v>
      </c>
      <c r="K1289" s="1">
        <v>3.3</v>
      </c>
      <c r="L1289" s="1"/>
      <c r="M1289" s="1">
        <v>54.699999999999996</v>
      </c>
      <c r="N1289" s="34"/>
      <c r="O1289" s="34"/>
      <c r="P1289" s="26"/>
      <c r="Q1289" s="35"/>
    </row>
    <row r="1290" spans="1:17" ht="15" customHeight="1" x14ac:dyDescent="0.3">
      <c r="A1290" s="1" t="s">
        <v>417</v>
      </c>
      <c r="B1290" s="6">
        <v>45199</v>
      </c>
      <c r="C1290" s="62">
        <f t="shared" si="39"/>
        <v>2023</v>
      </c>
      <c r="D1290" s="1" t="s">
        <v>1244</v>
      </c>
      <c r="E1290" s="43" t="s">
        <v>1248</v>
      </c>
      <c r="F1290" s="2" t="s">
        <v>412</v>
      </c>
      <c r="G1290" s="1">
        <v>4</v>
      </c>
      <c r="H1290" s="1"/>
      <c r="I1290" s="1" t="s">
        <v>423</v>
      </c>
      <c r="J1290" s="1">
        <v>34.4</v>
      </c>
      <c r="K1290" s="1">
        <v>3.3</v>
      </c>
      <c r="L1290" s="1"/>
      <c r="M1290" s="1">
        <v>37.699999999999996</v>
      </c>
      <c r="N1290" s="34"/>
      <c r="O1290" s="34"/>
      <c r="P1290" s="26"/>
      <c r="Q1290" s="35"/>
    </row>
    <row r="1291" spans="1:17" ht="15" customHeight="1" x14ac:dyDescent="0.3">
      <c r="A1291" s="1" t="s">
        <v>417</v>
      </c>
      <c r="B1291" s="6">
        <v>45199</v>
      </c>
      <c r="C1291" s="62">
        <f t="shared" si="39"/>
        <v>2023</v>
      </c>
      <c r="D1291" s="1" t="s">
        <v>1244</v>
      </c>
      <c r="E1291" s="43" t="s">
        <v>1249</v>
      </c>
      <c r="F1291" s="2" t="s">
        <v>412</v>
      </c>
      <c r="G1291" s="1">
        <v>5</v>
      </c>
      <c r="H1291" s="1"/>
      <c r="I1291" s="1" t="s">
        <v>423</v>
      </c>
      <c r="J1291" s="1">
        <v>52.6</v>
      </c>
      <c r="K1291" s="1">
        <v>6.4</v>
      </c>
      <c r="L1291" s="1"/>
      <c r="M1291" s="1">
        <v>59</v>
      </c>
      <c r="N1291" s="34"/>
      <c r="O1291" s="34"/>
      <c r="P1291" s="26"/>
      <c r="Q1291" s="35"/>
    </row>
    <row r="1292" spans="1:17" ht="15" customHeight="1" x14ac:dyDescent="0.3">
      <c r="A1292" s="1" t="s">
        <v>417</v>
      </c>
      <c r="B1292" s="6">
        <v>45199</v>
      </c>
      <c r="C1292" s="62">
        <f t="shared" si="39"/>
        <v>2023</v>
      </c>
      <c r="D1292" s="1" t="s">
        <v>1244</v>
      </c>
      <c r="E1292" s="43" t="s">
        <v>1250</v>
      </c>
      <c r="F1292" s="2" t="s">
        <v>412</v>
      </c>
      <c r="G1292" s="1">
        <v>6</v>
      </c>
      <c r="H1292" s="1"/>
      <c r="I1292" s="1" t="s">
        <v>423</v>
      </c>
      <c r="J1292" s="1">
        <v>56</v>
      </c>
      <c r="K1292" s="1">
        <v>6.4</v>
      </c>
      <c r="L1292" s="1"/>
      <c r="M1292" s="1">
        <v>62.4</v>
      </c>
      <c r="N1292" s="34"/>
      <c r="O1292" s="34"/>
      <c r="P1292" s="26"/>
      <c r="Q1292" s="35"/>
    </row>
    <row r="1293" spans="1:17" ht="15" customHeight="1" x14ac:dyDescent="0.3">
      <c r="A1293" s="1" t="s">
        <v>417</v>
      </c>
      <c r="B1293" s="6">
        <v>45199</v>
      </c>
      <c r="C1293" s="62">
        <f t="shared" si="39"/>
        <v>2023</v>
      </c>
      <c r="D1293" s="1" t="s">
        <v>1244</v>
      </c>
      <c r="E1293" s="43" t="s">
        <v>1251</v>
      </c>
      <c r="F1293" s="2" t="s">
        <v>412</v>
      </c>
      <c r="G1293" s="1">
        <v>7</v>
      </c>
      <c r="H1293" s="1"/>
      <c r="I1293" s="1" t="s">
        <v>423</v>
      </c>
      <c r="J1293" s="1">
        <v>55.5</v>
      </c>
      <c r="K1293" s="1">
        <v>6.4</v>
      </c>
      <c r="L1293" s="1"/>
      <c r="M1293" s="1">
        <v>61.9</v>
      </c>
      <c r="N1293" s="34"/>
      <c r="O1293" s="34"/>
      <c r="P1293" s="26"/>
      <c r="Q1293" s="35"/>
    </row>
    <row r="1294" spans="1:17" ht="15" customHeight="1" x14ac:dyDescent="0.3">
      <c r="A1294" s="1" t="s">
        <v>417</v>
      </c>
      <c r="B1294" s="6">
        <v>45199</v>
      </c>
      <c r="C1294" s="62">
        <f t="shared" si="39"/>
        <v>2023</v>
      </c>
      <c r="D1294" s="1" t="s">
        <v>1244</v>
      </c>
      <c r="E1294" s="43" t="s">
        <v>1252</v>
      </c>
      <c r="F1294" s="2" t="s">
        <v>412</v>
      </c>
      <c r="G1294" s="1">
        <v>8</v>
      </c>
      <c r="H1294" s="1"/>
      <c r="I1294" s="1" t="s">
        <v>423</v>
      </c>
      <c r="J1294" s="1">
        <v>41.3</v>
      </c>
      <c r="K1294" s="1">
        <v>6.4</v>
      </c>
      <c r="L1294" s="1"/>
      <c r="M1294" s="1">
        <v>47.699999999999996</v>
      </c>
      <c r="N1294" s="34"/>
      <c r="O1294" s="34"/>
      <c r="P1294" s="26"/>
      <c r="Q1294" s="35"/>
    </row>
    <row r="1295" spans="1:17" ht="15" customHeight="1" x14ac:dyDescent="0.3">
      <c r="A1295" s="1" t="s">
        <v>417</v>
      </c>
      <c r="B1295" s="6">
        <v>45199</v>
      </c>
      <c r="C1295" s="62">
        <f t="shared" si="39"/>
        <v>2023</v>
      </c>
      <c r="D1295" s="1" t="s">
        <v>1244</v>
      </c>
      <c r="E1295" s="43" t="s">
        <v>1253</v>
      </c>
      <c r="F1295" s="2" t="s">
        <v>412</v>
      </c>
      <c r="G1295" s="1">
        <v>9</v>
      </c>
      <c r="H1295" s="1"/>
      <c r="I1295" s="1" t="s">
        <v>423</v>
      </c>
      <c r="J1295" s="1">
        <v>52.4</v>
      </c>
      <c r="K1295" s="1">
        <v>6.4</v>
      </c>
      <c r="L1295" s="1"/>
      <c r="M1295" s="1">
        <v>58.8</v>
      </c>
      <c r="N1295" s="34"/>
      <c r="O1295" s="34"/>
      <c r="P1295" s="26"/>
      <c r="Q1295" s="35"/>
    </row>
    <row r="1296" spans="1:17" ht="15" customHeight="1" x14ac:dyDescent="0.3">
      <c r="A1296" s="1" t="s">
        <v>417</v>
      </c>
      <c r="B1296" s="6">
        <v>45199</v>
      </c>
      <c r="C1296" s="62">
        <f t="shared" si="39"/>
        <v>2023</v>
      </c>
      <c r="D1296" s="1" t="s">
        <v>1244</v>
      </c>
      <c r="E1296" s="43" t="s">
        <v>1254</v>
      </c>
      <c r="F1296" s="2" t="s">
        <v>412</v>
      </c>
      <c r="G1296" s="1">
        <v>10</v>
      </c>
      <c r="H1296" s="1"/>
      <c r="I1296" s="1" t="s">
        <v>423</v>
      </c>
      <c r="J1296" s="1">
        <v>55.9</v>
      </c>
      <c r="K1296" s="1">
        <v>6.4</v>
      </c>
      <c r="L1296" s="1"/>
      <c r="M1296" s="1">
        <v>62.3</v>
      </c>
      <c r="N1296" s="34"/>
      <c r="O1296" s="34"/>
      <c r="P1296" s="26"/>
      <c r="Q1296" s="35"/>
    </row>
    <row r="1297" spans="1:17" ht="15" customHeight="1" x14ac:dyDescent="0.3">
      <c r="A1297" s="1" t="s">
        <v>417</v>
      </c>
      <c r="B1297" s="6">
        <v>45199</v>
      </c>
      <c r="C1297" s="62">
        <f t="shared" si="39"/>
        <v>2023</v>
      </c>
      <c r="D1297" s="1" t="s">
        <v>1244</v>
      </c>
      <c r="E1297" s="43" t="s">
        <v>1255</v>
      </c>
      <c r="F1297" s="2" t="s">
        <v>412</v>
      </c>
      <c r="G1297" s="1">
        <v>11</v>
      </c>
      <c r="H1297" s="1"/>
      <c r="I1297" s="1" t="s">
        <v>423</v>
      </c>
      <c r="J1297" s="1">
        <v>55.3</v>
      </c>
      <c r="K1297" s="1">
        <v>6.4</v>
      </c>
      <c r="L1297" s="1"/>
      <c r="M1297" s="1">
        <v>61.699999999999996</v>
      </c>
      <c r="N1297" s="34"/>
      <c r="O1297" s="34"/>
      <c r="P1297" s="26"/>
      <c r="Q1297" s="35"/>
    </row>
    <row r="1298" spans="1:17" ht="15" customHeight="1" x14ac:dyDescent="0.3">
      <c r="A1298" s="1" t="s">
        <v>417</v>
      </c>
      <c r="B1298" s="6">
        <v>45199</v>
      </c>
      <c r="C1298" s="62">
        <f t="shared" si="39"/>
        <v>2023</v>
      </c>
      <c r="D1298" s="1" t="s">
        <v>1244</v>
      </c>
      <c r="E1298" s="43" t="s">
        <v>1256</v>
      </c>
      <c r="F1298" s="2" t="s">
        <v>412</v>
      </c>
      <c r="G1298" s="1">
        <v>12</v>
      </c>
      <c r="H1298" s="1"/>
      <c r="I1298" s="1" t="s">
        <v>423</v>
      </c>
      <c r="J1298" s="1">
        <v>41.2</v>
      </c>
      <c r="K1298" s="1">
        <v>6.4</v>
      </c>
      <c r="L1298" s="1"/>
      <c r="M1298" s="1">
        <v>47.6</v>
      </c>
      <c r="N1298" s="34"/>
      <c r="O1298" s="34"/>
      <c r="P1298" s="26"/>
      <c r="Q1298" s="35"/>
    </row>
    <row r="1299" spans="1:17" ht="15" customHeight="1" x14ac:dyDescent="0.3">
      <c r="A1299" s="1" t="s">
        <v>417</v>
      </c>
      <c r="B1299" s="6">
        <v>45199</v>
      </c>
      <c r="C1299" s="62">
        <f t="shared" si="39"/>
        <v>2023</v>
      </c>
      <c r="D1299" s="1" t="s">
        <v>1244</v>
      </c>
      <c r="E1299" s="43" t="s">
        <v>1257</v>
      </c>
      <c r="F1299" s="2" t="s">
        <v>412</v>
      </c>
      <c r="G1299" s="1">
        <v>13</v>
      </c>
      <c r="H1299" s="1"/>
      <c r="I1299" s="1" t="s">
        <v>423</v>
      </c>
      <c r="J1299" s="1">
        <v>52.3</v>
      </c>
      <c r="K1299" s="1">
        <v>6.4</v>
      </c>
      <c r="L1299" s="1"/>
      <c r="M1299" s="1">
        <v>58.699999999999996</v>
      </c>
      <c r="N1299" s="34"/>
      <c r="O1299" s="34"/>
      <c r="P1299" s="26"/>
      <c r="Q1299" s="35"/>
    </row>
    <row r="1300" spans="1:17" ht="15" customHeight="1" x14ac:dyDescent="0.3">
      <c r="A1300" s="1" t="s">
        <v>417</v>
      </c>
      <c r="B1300" s="6">
        <v>45199</v>
      </c>
      <c r="C1300" s="62">
        <f t="shared" si="39"/>
        <v>2023</v>
      </c>
      <c r="D1300" s="1" t="s">
        <v>1244</v>
      </c>
      <c r="E1300" s="43" t="s">
        <v>1258</v>
      </c>
      <c r="F1300" s="2" t="s">
        <v>412</v>
      </c>
      <c r="G1300" s="1">
        <v>14</v>
      </c>
      <c r="H1300" s="1"/>
      <c r="I1300" s="1" t="s">
        <v>423</v>
      </c>
      <c r="J1300" s="1">
        <v>55.8</v>
      </c>
      <c r="K1300" s="1">
        <v>6.4</v>
      </c>
      <c r="L1300" s="1"/>
      <c r="M1300" s="1">
        <v>62.199999999999996</v>
      </c>
      <c r="N1300" s="34"/>
      <c r="O1300" s="34"/>
      <c r="P1300" s="26"/>
      <c r="Q1300" s="35"/>
    </row>
    <row r="1301" spans="1:17" ht="15" customHeight="1" x14ac:dyDescent="0.3">
      <c r="A1301" s="1" t="s">
        <v>417</v>
      </c>
      <c r="B1301" s="6">
        <v>45199</v>
      </c>
      <c r="C1301" s="62">
        <f t="shared" si="39"/>
        <v>2023</v>
      </c>
      <c r="D1301" s="1" t="s">
        <v>1244</v>
      </c>
      <c r="E1301" s="43" t="s">
        <v>1259</v>
      </c>
      <c r="F1301" s="2" t="s">
        <v>412</v>
      </c>
      <c r="G1301" s="1">
        <v>15</v>
      </c>
      <c r="H1301" s="1"/>
      <c r="I1301" s="1" t="s">
        <v>423</v>
      </c>
      <c r="J1301" s="1">
        <v>55.2</v>
      </c>
      <c r="K1301" s="1">
        <v>6.4</v>
      </c>
      <c r="L1301" s="1"/>
      <c r="M1301" s="1">
        <v>61.6</v>
      </c>
      <c r="N1301" s="34"/>
      <c r="O1301" s="34"/>
      <c r="P1301" s="26"/>
      <c r="Q1301" s="35"/>
    </row>
    <row r="1302" spans="1:17" ht="15" customHeight="1" x14ac:dyDescent="0.3">
      <c r="A1302" s="1" t="s">
        <v>417</v>
      </c>
      <c r="B1302" s="6">
        <v>45199</v>
      </c>
      <c r="C1302" s="62">
        <f t="shared" si="39"/>
        <v>2023</v>
      </c>
      <c r="D1302" s="1" t="s">
        <v>1244</v>
      </c>
      <c r="E1302" s="43" t="s">
        <v>1260</v>
      </c>
      <c r="F1302" s="2" t="s">
        <v>412</v>
      </c>
      <c r="G1302" s="1">
        <v>16</v>
      </c>
      <c r="H1302" s="1"/>
      <c r="I1302" s="1" t="s">
        <v>423</v>
      </c>
      <c r="J1302" s="1">
        <v>41.1</v>
      </c>
      <c r="K1302" s="1">
        <v>6.4</v>
      </c>
      <c r="L1302" s="1"/>
      <c r="M1302" s="1">
        <v>47.5</v>
      </c>
      <c r="N1302" s="34"/>
      <c r="O1302" s="34"/>
      <c r="P1302" s="26"/>
      <c r="Q1302" s="35"/>
    </row>
    <row r="1303" spans="1:17" ht="15" customHeight="1" x14ac:dyDescent="0.3">
      <c r="A1303" s="1" t="s">
        <v>417</v>
      </c>
      <c r="B1303" s="6">
        <v>45199</v>
      </c>
      <c r="C1303" s="62">
        <f t="shared" si="39"/>
        <v>2023</v>
      </c>
      <c r="D1303" s="1" t="s">
        <v>1244</v>
      </c>
      <c r="E1303" s="43" t="s">
        <v>1261</v>
      </c>
      <c r="F1303" s="2" t="s">
        <v>412</v>
      </c>
      <c r="G1303" s="1">
        <v>17</v>
      </c>
      <c r="H1303" s="1"/>
      <c r="I1303" s="1" t="s">
        <v>423</v>
      </c>
      <c r="J1303" s="1">
        <v>52.3</v>
      </c>
      <c r="K1303" s="1">
        <v>6.4</v>
      </c>
      <c r="L1303" s="1"/>
      <c r="M1303" s="1">
        <v>58.699999999999996</v>
      </c>
      <c r="N1303" s="34"/>
      <c r="O1303" s="34"/>
      <c r="P1303" s="26"/>
      <c r="Q1303" s="35"/>
    </row>
    <row r="1304" spans="1:17" ht="15" customHeight="1" x14ac:dyDescent="0.3">
      <c r="A1304" s="1" t="s">
        <v>417</v>
      </c>
      <c r="B1304" s="6">
        <v>45199</v>
      </c>
      <c r="C1304" s="62">
        <f t="shared" si="39"/>
        <v>2023</v>
      </c>
      <c r="D1304" s="1" t="s">
        <v>1244</v>
      </c>
      <c r="E1304" s="43" t="s">
        <v>1262</v>
      </c>
      <c r="F1304" s="2" t="s">
        <v>412</v>
      </c>
      <c r="G1304" s="1">
        <v>18</v>
      </c>
      <c r="H1304" s="1"/>
      <c r="I1304" s="1" t="s">
        <v>423</v>
      </c>
      <c r="J1304" s="1">
        <v>55.8</v>
      </c>
      <c r="K1304" s="1">
        <v>6.4</v>
      </c>
      <c r="L1304" s="1"/>
      <c r="M1304" s="1">
        <v>62.199999999999996</v>
      </c>
      <c r="N1304" s="34"/>
      <c r="O1304" s="34"/>
      <c r="P1304" s="26"/>
      <c r="Q1304" s="35"/>
    </row>
    <row r="1305" spans="1:17" ht="15" customHeight="1" x14ac:dyDescent="0.3">
      <c r="A1305" s="1" t="s">
        <v>417</v>
      </c>
      <c r="B1305" s="6">
        <v>45199</v>
      </c>
      <c r="C1305" s="62">
        <f t="shared" si="39"/>
        <v>2023</v>
      </c>
      <c r="D1305" s="1" t="s">
        <v>1244</v>
      </c>
      <c r="E1305" s="43" t="s">
        <v>1263</v>
      </c>
      <c r="F1305" s="2" t="s">
        <v>412</v>
      </c>
      <c r="G1305" s="1">
        <v>19</v>
      </c>
      <c r="H1305" s="1"/>
      <c r="I1305" s="1" t="s">
        <v>423</v>
      </c>
      <c r="J1305" s="1">
        <v>55.2</v>
      </c>
      <c r="K1305" s="1">
        <v>6.4</v>
      </c>
      <c r="L1305" s="1"/>
      <c r="M1305" s="1">
        <v>61.6</v>
      </c>
      <c r="N1305" s="34"/>
      <c r="O1305" s="34"/>
      <c r="P1305" s="26"/>
      <c r="Q1305" s="35"/>
    </row>
    <row r="1306" spans="1:17" ht="15" customHeight="1" x14ac:dyDescent="0.3">
      <c r="A1306" s="1" t="s">
        <v>417</v>
      </c>
      <c r="B1306" s="6">
        <v>45199</v>
      </c>
      <c r="C1306" s="62">
        <f t="shared" si="39"/>
        <v>2023</v>
      </c>
      <c r="D1306" s="1" t="s">
        <v>1244</v>
      </c>
      <c r="E1306" s="43" t="s">
        <v>1264</v>
      </c>
      <c r="F1306" s="2" t="s">
        <v>412</v>
      </c>
      <c r="G1306" s="1">
        <v>20</v>
      </c>
      <c r="H1306" s="1"/>
      <c r="I1306" s="1" t="s">
        <v>423</v>
      </c>
      <c r="J1306" s="1">
        <v>41.1</v>
      </c>
      <c r="K1306" s="1">
        <v>6.4</v>
      </c>
      <c r="L1306" s="1"/>
      <c r="M1306" s="1">
        <v>47.5</v>
      </c>
      <c r="N1306" s="34"/>
      <c r="O1306" s="34"/>
      <c r="P1306" s="26"/>
      <c r="Q1306" s="35"/>
    </row>
    <row r="1307" spans="1:17" ht="15" customHeight="1" x14ac:dyDescent="0.3">
      <c r="A1307" s="1" t="s">
        <v>417</v>
      </c>
      <c r="B1307" s="6">
        <v>45199</v>
      </c>
      <c r="C1307" s="62">
        <f t="shared" si="39"/>
        <v>2023</v>
      </c>
      <c r="D1307" s="1" t="s">
        <v>1244</v>
      </c>
      <c r="E1307" s="43" t="s">
        <v>1265</v>
      </c>
      <c r="F1307" s="2" t="s">
        <v>412</v>
      </c>
      <c r="G1307" s="1">
        <v>21</v>
      </c>
      <c r="H1307" s="1"/>
      <c r="I1307" s="1" t="s">
        <v>423</v>
      </c>
      <c r="J1307" s="1">
        <v>52.3</v>
      </c>
      <c r="K1307" s="1">
        <v>6.4</v>
      </c>
      <c r="L1307" s="1"/>
      <c r="M1307" s="1">
        <v>58.699999999999996</v>
      </c>
      <c r="N1307" s="34"/>
      <c r="O1307" s="34"/>
      <c r="P1307" s="26"/>
      <c r="Q1307" s="35"/>
    </row>
    <row r="1308" spans="1:17" ht="15" customHeight="1" x14ac:dyDescent="0.3">
      <c r="A1308" s="1" t="s">
        <v>417</v>
      </c>
      <c r="B1308" s="6">
        <v>45199</v>
      </c>
      <c r="C1308" s="62">
        <f t="shared" si="39"/>
        <v>2023</v>
      </c>
      <c r="D1308" s="1" t="s">
        <v>1244</v>
      </c>
      <c r="E1308" s="43" t="s">
        <v>1266</v>
      </c>
      <c r="F1308" s="2" t="s">
        <v>412</v>
      </c>
      <c r="G1308" s="1">
        <v>22</v>
      </c>
      <c r="H1308" s="1"/>
      <c r="I1308" s="1" t="s">
        <v>423</v>
      </c>
      <c r="J1308" s="1">
        <v>55.8</v>
      </c>
      <c r="K1308" s="1">
        <v>6.4</v>
      </c>
      <c r="L1308" s="1"/>
      <c r="M1308" s="1">
        <v>62.199999999999996</v>
      </c>
      <c r="N1308" s="34"/>
      <c r="O1308" s="34"/>
      <c r="P1308" s="26"/>
      <c r="Q1308" s="35"/>
    </row>
    <row r="1309" spans="1:17" ht="15" customHeight="1" x14ac:dyDescent="0.3">
      <c r="A1309" s="1" t="s">
        <v>417</v>
      </c>
      <c r="B1309" s="6">
        <v>45199</v>
      </c>
      <c r="C1309" s="62">
        <f t="shared" si="39"/>
        <v>2023</v>
      </c>
      <c r="D1309" s="1" t="s">
        <v>1244</v>
      </c>
      <c r="E1309" s="43" t="s">
        <v>1267</v>
      </c>
      <c r="F1309" s="2" t="s">
        <v>412</v>
      </c>
      <c r="G1309" s="1">
        <v>23</v>
      </c>
      <c r="H1309" s="1"/>
      <c r="I1309" s="1" t="s">
        <v>423</v>
      </c>
      <c r="J1309" s="1">
        <v>55.2</v>
      </c>
      <c r="K1309" s="1">
        <v>6.4</v>
      </c>
      <c r="L1309" s="1"/>
      <c r="M1309" s="1">
        <v>61.6</v>
      </c>
      <c r="N1309" s="34"/>
      <c r="O1309" s="34"/>
      <c r="P1309" s="26"/>
      <c r="Q1309" s="35"/>
    </row>
    <row r="1310" spans="1:17" ht="15" customHeight="1" x14ac:dyDescent="0.3">
      <c r="A1310" s="1" t="s">
        <v>417</v>
      </c>
      <c r="B1310" s="6">
        <v>45199</v>
      </c>
      <c r="C1310" s="62">
        <f t="shared" si="39"/>
        <v>2023</v>
      </c>
      <c r="D1310" s="1" t="s">
        <v>1244</v>
      </c>
      <c r="E1310" s="43" t="s">
        <v>1268</v>
      </c>
      <c r="F1310" s="2" t="s">
        <v>412</v>
      </c>
      <c r="G1310" s="1">
        <v>24</v>
      </c>
      <c r="H1310" s="1"/>
      <c r="I1310" s="1" t="s">
        <v>423</v>
      </c>
      <c r="J1310" s="1">
        <v>41.1</v>
      </c>
      <c r="K1310" s="1">
        <v>6.4</v>
      </c>
      <c r="L1310" s="1"/>
      <c r="M1310" s="1">
        <v>47.5</v>
      </c>
      <c r="N1310" s="34"/>
      <c r="O1310" s="34"/>
      <c r="P1310" s="26"/>
      <c r="Q1310" s="35"/>
    </row>
    <row r="1311" spans="1:17" ht="15" customHeight="1" x14ac:dyDescent="0.3">
      <c r="A1311" s="1" t="s">
        <v>417</v>
      </c>
      <c r="B1311" s="6">
        <v>45199</v>
      </c>
      <c r="C1311" s="62">
        <f t="shared" si="39"/>
        <v>2023</v>
      </c>
      <c r="D1311" s="1" t="s">
        <v>1244</v>
      </c>
      <c r="E1311" s="43" t="s">
        <v>1269</v>
      </c>
      <c r="F1311" s="2" t="s">
        <v>412</v>
      </c>
      <c r="G1311" s="1">
        <v>25</v>
      </c>
      <c r="H1311" s="1"/>
      <c r="I1311" s="1" t="s">
        <v>423</v>
      </c>
      <c r="J1311" s="1">
        <v>52.3</v>
      </c>
      <c r="K1311" s="1">
        <v>6.4</v>
      </c>
      <c r="L1311" s="1"/>
      <c r="M1311" s="1">
        <v>58.699999999999996</v>
      </c>
      <c r="N1311" s="34"/>
      <c r="O1311" s="34"/>
      <c r="P1311" s="26"/>
      <c r="Q1311" s="35"/>
    </row>
    <row r="1312" spans="1:17" ht="15" customHeight="1" x14ac:dyDescent="0.3">
      <c r="A1312" s="1" t="s">
        <v>417</v>
      </c>
      <c r="B1312" s="6">
        <v>45199</v>
      </c>
      <c r="C1312" s="62">
        <f t="shared" si="39"/>
        <v>2023</v>
      </c>
      <c r="D1312" s="1" t="s">
        <v>1244</v>
      </c>
      <c r="E1312" s="43" t="s">
        <v>1270</v>
      </c>
      <c r="F1312" s="2" t="s">
        <v>412</v>
      </c>
      <c r="G1312" s="1">
        <v>26</v>
      </c>
      <c r="H1312" s="1"/>
      <c r="I1312" s="1" t="s">
        <v>423</v>
      </c>
      <c r="J1312" s="1">
        <v>55.8</v>
      </c>
      <c r="K1312" s="1">
        <v>6.4</v>
      </c>
      <c r="L1312" s="1"/>
      <c r="M1312" s="1">
        <v>62.199999999999996</v>
      </c>
      <c r="N1312" s="34"/>
      <c r="O1312" s="34"/>
      <c r="P1312" s="26"/>
      <c r="Q1312" s="35"/>
    </row>
    <row r="1313" spans="1:17" ht="15" customHeight="1" x14ac:dyDescent="0.3">
      <c r="A1313" s="1" t="s">
        <v>417</v>
      </c>
      <c r="B1313" s="6">
        <v>45199</v>
      </c>
      <c r="C1313" s="62">
        <f t="shared" si="39"/>
        <v>2023</v>
      </c>
      <c r="D1313" s="1" t="s">
        <v>1244</v>
      </c>
      <c r="E1313" s="43" t="s">
        <v>1271</v>
      </c>
      <c r="F1313" s="2" t="s">
        <v>412</v>
      </c>
      <c r="G1313" s="1">
        <v>27</v>
      </c>
      <c r="H1313" s="1"/>
      <c r="I1313" s="1" t="s">
        <v>423</v>
      </c>
      <c r="J1313" s="1">
        <v>55.2</v>
      </c>
      <c r="K1313" s="1">
        <v>6.4</v>
      </c>
      <c r="L1313" s="1"/>
      <c r="M1313" s="1">
        <v>61.6</v>
      </c>
      <c r="N1313" s="34"/>
      <c r="O1313" s="34"/>
      <c r="P1313" s="26"/>
      <c r="Q1313" s="35"/>
    </row>
    <row r="1314" spans="1:17" ht="15" customHeight="1" x14ac:dyDescent="0.3">
      <c r="A1314" s="1" t="s">
        <v>417</v>
      </c>
      <c r="B1314" s="6">
        <v>45199</v>
      </c>
      <c r="C1314" s="62">
        <f t="shared" ref="C1314:C1377" si="41">YEAR(B1314)</f>
        <v>2023</v>
      </c>
      <c r="D1314" s="1" t="s">
        <v>1244</v>
      </c>
      <c r="E1314" s="43" t="s">
        <v>1272</v>
      </c>
      <c r="F1314" s="2" t="s">
        <v>412</v>
      </c>
      <c r="G1314" s="1">
        <v>28</v>
      </c>
      <c r="H1314" s="1"/>
      <c r="I1314" s="1" t="s">
        <v>423</v>
      </c>
      <c r="J1314" s="1">
        <v>41.1</v>
      </c>
      <c r="K1314" s="1">
        <v>6.4</v>
      </c>
      <c r="L1314" s="1"/>
      <c r="M1314" s="1">
        <v>47.5</v>
      </c>
      <c r="N1314" s="34"/>
      <c r="O1314" s="34"/>
      <c r="P1314" s="26"/>
      <c r="Q1314" s="35"/>
    </row>
    <row r="1315" spans="1:17" ht="15" customHeight="1" x14ac:dyDescent="0.3">
      <c r="A1315" s="1" t="s">
        <v>417</v>
      </c>
      <c r="B1315" s="6">
        <v>45199</v>
      </c>
      <c r="C1315" s="62">
        <f t="shared" si="41"/>
        <v>2023</v>
      </c>
      <c r="D1315" s="1" t="s">
        <v>1244</v>
      </c>
      <c r="E1315" s="43" t="s">
        <v>1273</v>
      </c>
      <c r="F1315" s="2" t="s">
        <v>412</v>
      </c>
      <c r="G1315" s="1">
        <v>29</v>
      </c>
      <c r="H1315" s="1"/>
      <c r="I1315" s="1" t="s">
        <v>423</v>
      </c>
      <c r="J1315" s="1">
        <v>50</v>
      </c>
      <c r="K1315" s="1">
        <v>6.4</v>
      </c>
      <c r="L1315" s="1"/>
      <c r="M1315" s="1">
        <v>56.4</v>
      </c>
      <c r="N1315" s="34"/>
      <c r="O1315" s="34"/>
      <c r="P1315" s="26"/>
      <c r="Q1315" s="35"/>
    </row>
    <row r="1316" spans="1:17" ht="15" customHeight="1" x14ac:dyDescent="0.3">
      <c r="A1316" s="1" t="s">
        <v>417</v>
      </c>
      <c r="B1316" s="6">
        <v>45199</v>
      </c>
      <c r="C1316" s="62">
        <f t="shared" si="41"/>
        <v>2023</v>
      </c>
      <c r="D1316" s="1" t="s">
        <v>1244</v>
      </c>
      <c r="E1316" s="43" t="s">
        <v>1274</v>
      </c>
      <c r="F1316" s="2" t="s">
        <v>412</v>
      </c>
      <c r="G1316" s="1">
        <v>30</v>
      </c>
      <c r="H1316" s="1"/>
      <c r="I1316" s="1" t="s">
        <v>423</v>
      </c>
      <c r="J1316" s="1">
        <v>53.8</v>
      </c>
      <c r="K1316" s="1">
        <v>6.4</v>
      </c>
      <c r="L1316" s="1"/>
      <c r="M1316" s="1">
        <v>60.199999999999996</v>
      </c>
      <c r="N1316" s="34"/>
      <c r="O1316" s="34"/>
      <c r="P1316" s="26"/>
      <c r="Q1316" s="35"/>
    </row>
    <row r="1317" spans="1:17" ht="15" customHeight="1" x14ac:dyDescent="0.3">
      <c r="A1317" s="1" t="s">
        <v>417</v>
      </c>
      <c r="B1317" s="6">
        <v>45199</v>
      </c>
      <c r="C1317" s="62">
        <f t="shared" si="41"/>
        <v>2023</v>
      </c>
      <c r="D1317" s="1" t="s">
        <v>1244</v>
      </c>
      <c r="E1317" s="43" t="s">
        <v>1275</v>
      </c>
      <c r="F1317" s="2" t="s">
        <v>412</v>
      </c>
      <c r="G1317" s="1">
        <v>31</v>
      </c>
      <c r="H1317" s="1"/>
      <c r="I1317" s="1" t="s">
        <v>423</v>
      </c>
      <c r="J1317" s="1">
        <v>53.3</v>
      </c>
      <c r="K1317" s="1">
        <v>6.4</v>
      </c>
      <c r="L1317" s="1"/>
      <c r="M1317" s="1">
        <v>59.699999999999996</v>
      </c>
      <c r="N1317" s="34"/>
      <c r="O1317" s="34"/>
      <c r="P1317" s="26"/>
      <c r="Q1317" s="35"/>
    </row>
    <row r="1318" spans="1:17" ht="15" customHeight="1" x14ac:dyDescent="0.3">
      <c r="A1318" s="1" t="s">
        <v>417</v>
      </c>
      <c r="B1318" s="6">
        <v>45199</v>
      </c>
      <c r="C1318" s="62">
        <f t="shared" si="41"/>
        <v>2023</v>
      </c>
      <c r="D1318" s="1" t="s">
        <v>1244</v>
      </c>
      <c r="E1318" s="43" t="s">
        <v>1276</v>
      </c>
      <c r="F1318" s="2" t="s">
        <v>412</v>
      </c>
      <c r="G1318" s="1">
        <v>32</v>
      </c>
      <c r="H1318" s="1"/>
      <c r="I1318" s="1" t="s">
        <v>423</v>
      </c>
      <c r="J1318" s="1">
        <v>39.4</v>
      </c>
      <c r="K1318" s="1">
        <v>6.4</v>
      </c>
      <c r="L1318" s="1"/>
      <c r="M1318" s="1">
        <v>45.8</v>
      </c>
      <c r="N1318" s="34"/>
      <c r="O1318" s="34"/>
      <c r="P1318" s="26"/>
      <c r="Q1318" s="35"/>
    </row>
    <row r="1319" spans="1:17" ht="15" customHeight="1" x14ac:dyDescent="0.3">
      <c r="A1319" s="1" t="s">
        <v>417</v>
      </c>
      <c r="B1319" s="6">
        <v>45199</v>
      </c>
      <c r="C1319" s="62">
        <f t="shared" si="41"/>
        <v>2023</v>
      </c>
      <c r="D1319" s="1" t="s">
        <v>1244</v>
      </c>
      <c r="E1319" s="43" t="s">
        <v>1277</v>
      </c>
      <c r="F1319" s="2" t="s">
        <v>412</v>
      </c>
      <c r="G1319" s="1">
        <v>33</v>
      </c>
      <c r="H1319" s="1"/>
      <c r="I1319" s="1" t="s">
        <v>423</v>
      </c>
      <c r="J1319" s="1">
        <v>34.4</v>
      </c>
      <c r="K1319" s="1">
        <v>3.3</v>
      </c>
      <c r="L1319" s="1"/>
      <c r="M1319" s="1">
        <v>37.699999999999996</v>
      </c>
      <c r="N1319" s="34"/>
      <c r="O1319" s="34"/>
      <c r="P1319" s="26"/>
      <c r="Q1319" s="35"/>
    </row>
    <row r="1320" spans="1:17" ht="15" customHeight="1" x14ac:dyDescent="0.3">
      <c r="A1320" s="1" t="s">
        <v>417</v>
      </c>
      <c r="B1320" s="6">
        <v>45199</v>
      </c>
      <c r="C1320" s="62">
        <f t="shared" si="41"/>
        <v>2023</v>
      </c>
      <c r="D1320" s="1" t="s">
        <v>1244</v>
      </c>
      <c r="E1320" s="43" t="s">
        <v>1278</v>
      </c>
      <c r="F1320" s="2" t="s">
        <v>412</v>
      </c>
      <c r="G1320" s="1">
        <v>34</v>
      </c>
      <c r="H1320" s="1"/>
      <c r="I1320" s="1" t="s">
        <v>423</v>
      </c>
      <c r="J1320" s="1">
        <v>51.4</v>
      </c>
      <c r="K1320" s="1">
        <v>3.3</v>
      </c>
      <c r="L1320" s="1"/>
      <c r="M1320" s="1">
        <v>54.699999999999996</v>
      </c>
      <c r="N1320" s="34"/>
      <c r="O1320" s="34"/>
      <c r="P1320" s="26"/>
      <c r="Q1320" s="35"/>
    </row>
    <row r="1321" spans="1:17" ht="15" customHeight="1" x14ac:dyDescent="0.3">
      <c r="A1321" s="1" t="s">
        <v>417</v>
      </c>
      <c r="B1321" s="6">
        <v>45199</v>
      </c>
      <c r="C1321" s="62">
        <f t="shared" si="41"/>
        <v>2023</v>
      </c>
      <c r="D1321" s="1" t="s">
        <v>1244</v>
      </c>
      <c r="E1321" s="43" t="s">
        <v>1279</v>
      </c>
      <c r="F1321" s="2" t="s">
        <v>412</v>
      </c>
      <c r="G1321" s="1">
        <v>35</v>
      </c>
      <c r="H1321" s="1"/>
      <c r="I1321" s="1" t="s">
        <v>423</v>
      </c>
      <c r="J1321" s="1">
        <v>41.7</v>
      </c>
      <c r="K1321" s="1">
        <v>3.3</v>
      </c>
      <c r="L1321" s="1"/>
      <c r="M1321" s="1">
        <v>45</v>
      </c>
      <c r="N1321" s="34"/>
      <c r="O1321" s="34"/>
      <c r="P1321" s="26"/>
      <c r="Q1321" s="35"/>
    </row>
    <row r="1322" spans="1:17" ht="15" customHeight="1" x14ac:dyDescent="0.3">
      <c r="A1322" s="1" t="s">
        <v>417</v>
      </c>
      <c r="B1322" s="6">
        <v>45199</v>
      </c>
      <c r="C1322" s="62">
        <f t="shared" si="41"/>
        <v>2023</v>
      </c>
      <c r="D1322" s="1" t="s">
        <v>1244</v>
      </c>
      <c r="E1322" s="43" t="s">
        <v>1280</v>
      </c>
      <c r="F1322" s="2" t="s">
        <v>412</v>
      </c>
      <c r="G1322" s="1">
        <v>36</v>
      </c>
      <c r="H1322" s="1"/>
      <c r="I1322" s="1" t="s">
        <v>423</v>
      </c>
      <c r="J1322" s="1">
        <v>34.1</v>
      </c>
      <c r="K1322" s="1">
        <v>3.3</v>
      </c>
      <c r="L1322" s="1"/>
      <c r="M1322" s="1">
        <v>37.4</v>
      </c>
      <c r="N1322" s="34"/>
      <c r="O1322" s="34"/>
      <c r="P1322" s="26"/>
      <c r="Q1322" s="35"/>
    </row>
    <row r="1323" spans="1:17" ht="15" customHeight="1" x14ac:dyDescent="0.3">
      <c r="A1323" s="1" t="s">
        <v>417</v>
      </c>
      <c r="B1323" s="6">
        <v>45199</v>
      </c>
      <c r="C1323" s="62">
        <f t="shared" si="41"/>
        <v>2023</v>
      </c>
      <c r="D1323" s="1" t="s">
        <v>1244</v>
      </c>
      <c r="E1323" s="43" t="s">
        <v>1281</v>
      </c>
      <c r="F1323" s="2" t="s">
        <v>412</v>
      </c>
      <c r="G1323" s="1">
        <v>37</v>
      </c>
      <c r="H1323" s="1"/>
      <c r="I1323" s="1" t="s">
        <v>423</v>
      </c>
      <c r="J1323" s="1">
        <v>41.3</v>
      </c>
      <c r="K1323" s="1">
        <v>6.4</v>
      </c>
      <c r="L1323" s="1"/>
      <c r="M1323" s="1">
        <v>47.699999999999996</v>
      </c>
      <c r="N1323" s="34"/>
      <c r="O1323" s="34"/>
      <c r="P1323" s="26"/>
      <c r="Q1323" s="35"/>
    </row>
    <row r="1324" spans="1:17" ht="15" customHeight="1" x14ac:dyDescent="0.3">
      <c r="A1324" s="1" t="s">
        <v>417</v>
      </c>
      <c r="B1324" s="6">
        <v>45199</v>
      </c>
      <c r="C1324" s="62">
        <f t="shared" si="41"/>
        <v>2023</v>
      </c>
      <c r="D1324" s="1" t="s">
        <v>1244</v>
      </c>
      <c r="E1324" s="43" t="s">
        <v>1282</v>
      </c>
      <c r="F1324" s="2" t="s">
        <v>412</v>
      </c>
      <c r="G1324" s="1">
        <v>38</v>
      </c>
      <c r="H1324" s="1"/>
      <c r="I1324" s="1" t="s">
        <v>423</v>
      </c>
      <c r="J1324" s="1">
        <v>55.5</v>
      </c>
      <c r="K1324" s="1">
        <v>6.4</v>
      </c>
      <c r="L1324" s="1"/>
      <c r="M1324" s="1">
        <v>61.9</v>
      </c>
      <c r="N1324" s="34"/>
      <c r="O1324" s="34"/>
      <c r="P1324" s="26"/>
      <c r="Q1324" s="35"/>
    </row>
    <row r="1325" spans="1:17" ht="15" customHeight="1" x14ac:dyDescent="0.3">
      <c r="A1325" s="1" t="s">
        <v>417</v>
      </c>
      <c r="B1325" s="6">
        <v>45199</v>
      </c>
      <c r="C1325" s="62">
        <f t="shared" si="41"/>
        <v>2023</v>
      </c>
      <c r="D1325" s="1" t="s">
        <v>1244</v>
      </c>
      <c r="E1325" s="43" t="s">
        <v>1283</v>
      </c>
      <c r="F1325" s="2" t="s">
        <v>412</v>
      </c>
      <c r="G1325" s="1">
        <v>39</v>
      </c>
      <c r="H1325" s="1"/>
      <c r="I1325" s="1" t="s">
        <v>423</v>
      </c>
      <c r="J1325" s="1">
        <v>55.7</v>
      </c>
      <c r="K1325" s="1">
        <v>6.4</v>
      </c>
      <c r="L1325" s="1"/>
      <c r="M1325" s="1">
        <v>62.1</v>
      </c>
      <c r="N1325" s="34"/>
      <c r="O1325" s="34"/>
      <c r="P1325" s="26"/>
      <c r="Q1325" s="35"/>
    </row>
    <row r="1326" spans="1:17" ht="15" customHeight="1" x14ac:dyDescent="0.3">
      <c r="A1326" s="1" t="s">
        <v>417</v>
      </c>
      <c r="B1326" s="6">
        <v>45199</v>
      </c>
      <c r="C1326" s="62">
        <f t="shared" si="41"/>
        <v>2023</v>
      </c>
      <c r="D1326" s="1" t="s">
        <v>1244</v>
      </c>
      <c r="E1326" s="43" t="s">
        <v>1284</v>
      </c>
      <c r="F1326" s="2" t="s">
        <v>412</v>
      </c>
      <c r="G1326" s="1">
        <v>40</v>
      </c>
      <c r="H1326" s="1"/>
      <c r="I1326" s="1" t="s">
        <v>423</v>
      </c>
      <c r="J1326" s="1">
        <v>52.2</v>
      </c>
      <c r="K1326" s="1">
        <v>6.4</v>
      </c>
      <c r="L1326" s="1"/>
      <c r="M1326" s="1">
        <v>58.6</v>
      </c>
      <c r="N1326" s="34"/>
      <c r="O1326" s="34"/>
      <c r="P1326" s="26"/>
      <c r="Q1326" s="35"/>
    </row>
    <row r="1327" spans="1:17" ht="15" customHeight="1" x14ac:dyDescent="0.3">
      <c r="A1327" s="1" t="s">
        <v>417</v>
      </c>
      <c r="B1327" s="6">
        <v>45199</v>
      </c>
      <c r="C1327" s="62">
        <f t="shared" si="41"/>
        <v>2023</v>
      </c>
      <c r="D1327" s="1" t="s">
        <v>1244</v>
      </c>
      <c r="E1327" s="43" t="s">
        <v>1285</v>
      </c>
      <c r="F1327" s="2" t="s">
        <v>412</v>
      </c>
      <c r="G1327" s="1">
        <v>41</v>
      </c>
      <c r="H1327" s="1"/>
      <c r="I1327" s="1" t="s">
        <v>423</v>
      </c>
      <c r="J1327" s="1">
        <v>41.2</v>
      </c>
      <c r="K1327" s="1">
        <v>6.4</v>
      </c>
      <c r="L1327" s="1"/>
      <c r="M1327" s="1">
        <v>47.6</v>
      </c>
      <c r="N1327" s="34"/>
      <c r="O1327" s="34"/>
      <c r="P1327" s="26"/>
      <c r="Q1327" s="35"/>
    </row>
    <row r="1328" spans="1:17" ht="15" customHeight="1" x14ac:dyDescent="0.3">
      <c r="A1328" s="1" t="s">
        <v>417</v>
      </c>
      <c r="B1328" s="6">
        <v>45199</v>
      </c>
      <c r="C1328" s="62">
        <f t="shared" si="41"/>
        <v>2023</v>
      </c>
      <c r="D1328" s="1" t="s">
        <v>1244</v>
      </c>
      <c r="E1328" s="43" t="s">
        <v>1286</v>
      </c>
      <c r="F1328" s="2" t="s">
        <v>412</v>
      </c>
      <c r="G1328" s="1">
        <v>42</v>
      </c>
      <c r="H1328" s="1"/>
      <c r="I1328" s="1" t="s">
        <v>423</v>
      </c>
      <c r="J1328" s="1">
        <v>55.3</v>
      </c>
      <c r="K1328" s="1">
        <v>6.4</v>
      </c>
      <c r="L1328" s="1"/>
      <c r="M1328" s="1">
        <v>61.699999999999996</v>
      </c>
      <c r="N1328" s="34"/>
      <c r="O1328" s="34"/>
      <c r="P1328" s="26"/>
      <c r="Q1328" s="35"/>
    </row>
    <row r="1329" spans="1:17" ht="15" customHeight="1" x14ac:dyDescent="0.3">
      <c r="A1329" s="1" t="s">
        <v>417</v>
      </c>
      <c r="B1329" s="6">
        <v>45199</v>
      </c>
      <c r="C1329" s="62">
        <f t="shared" si="41"/>
        <v>2023</v>
      </c>
      <c r="D1329" s="1" t="s">
        <v>1244</v>
      </c>
      <c r="E1329" s="43" t="s">
        <v>1287</v>
      </c>
      <c r="F1329" s="2" t="s">
        <v>412</v>
      </c>
      <c r="G1329" s="1">
        <v>43</v>
      </c>
      <c r="H1329" s="1"/>
      <c r="I1329" s="1" t="s">
        <v>423</v>
      </c>
      <c r="J1329" s="1">
        <v>55.6</v>
      </c>
      <c r="K1329" s="1">
        <v>6.4</v>
      </c>
      <c r="L1329" s="1"/>
      <c r="M1329" s="1">
        <v>62</v>
      </c>
      <c r="N1329" s="34"/>
      <c r="O1329" s="34"/>
      <c r="P1329" s="26"/>
      <c r="Q1329" s="35"/>
    </row>
    <row r="1330" spans="1:17" ht="15" customHeight="1" x14ac:dyDescent="0.3">
      <c r="A1330" s="1" t="s">
        <v>417</v>
      </c>
      <c r="B1330" s="6">
        <v>45199</v>
      </c>
      <c r="C1330" s="62">
        <f t="shared" si="41"/>
        <v>2023</v>
      </c>
      <c r="D1330" s="1" t="s">
        <v>1244</v>
      </c>
      <c r="E1330" s="43" t="s">
        <v>1288</v>
      </c>
      <c r="F1330" s="2" t="s">
        <v>412</v>
      </c>
      <c r="G1330" s="1">
        <v>44</v>
      </c>
      <c r="H1330" s="1"/>
      <c r="I1330" s="1" t="s">
        <v>423</v>
      </c>
      <c r="J1330" s="1">
        <v>52.1</v>
      </c>
      <c r="K1330" s="1">
        <v>6.4</v>
      </c>
      <c r="L1330" s="1"/>
      <c r="M1330" s="1">
        <v>58.5</v>
      </c>
      <c r="N1330" s="34"/>
      <c r="O1330" s="34"/>
      <c r="P1330" s="26"/>
      <c r="Q1330" s="35"/>
    </row>
    <row r="1331" spans="1:17" ht="15" customHeight="1" x14ac:dyDescent="0.3">
      <c r="A1331" s="1" t="s">
        <v>417</v>
      </c>
      <c r="B1331" s="6">
        <v>45199</v>
      </c>
      <c r="C1331" s="62">
        <f t="shared" si="41"/>
        <v>2023</v>
      </c>
      <c r="D1331" s="1" t="s">
        <v>1244</v>
      </c>
      <c r="E1331" s="43" t="s">
        <v>1289</v>
      </c>
      <c r="F1331" s="2" t="s">
        <v>412</v>
      </c>
      <c r="G1331" s="1">
        <v>45</v>
      </c>
      <c r="H1331" s="1"/>
      <c r="I1331" s="1" t="s">
        <v>423</v>
      </c>
      <c r="J1331" s="1">
        <v>41.1</v>
      </c>
      <c r="K1331" s="1">
        <v>6.4</v>
      </c>
      <c r="L1331" s="1"/>
      <c r="M1331" s="1">
        <v>47.5</v>
      </c>
      <c r="N1331" s="34"/>
      <c r="O1331" s="34"/>
      <c r="P1331" s="26"/>
      <c r="Q1331" s="35"/>
    </row>
    <row r="1332" spans="1:17" ht="15" customHeight="1" x14ac:dyDescent="0.3">
      <c r="A1332" s="1" t="s">
        <v>417</v>
      </c>
      <c r="B1332" s="6">
        <v>45199</v>
      </c>
      <c r="C1332" s="62">
        <f t="shared" si="41"/>
        <v>2023</v>
      </c>
      <c r="D1332" s="1" t="s">
        <v>1244</v>
      </c>
      <c r="E1332" s="43" t="s">
        <v>1290</v>
      </c>
      <c r="F1332" s="2" t="s">
        <v>412</v>
      </c>
      <c r="G1332" s="1">
        <v>46</v>
      </c>
      <c r="H1332" s="1"/>
      <c r="I1332" s="1" t="s">
        <v>423</v>
      </c>
      <c r="J1332" s="1">
        <v>55.2</v>
      </c>
      <c r="K1332" s="1">
        <v>6.4</v>
      </c>
      <c r="L1332" s="1"/>
      <c r="M1332" s="1">
        <v>61.6</v>
      </c>
      <c r="N1332" s="34"/>
      <c r="O1332" s="34"/>
      <c r="P1332" s="26"/>
      <c r="Q1332" s="35"/>
    </row>
    <row r="1333" spans="1:17" ht="15" customHeight="1" x14ac:dyDescent="0.3">
      <c r="A1333" s="1" t="s">
        <v>417</v>
      </c>
      <c r="B1333" s="6">
        <v>45199</v>
      </c>
      <c r="C1333" s="62">
        <f t="shared" si="41"/>
        <v>2023</v>
      </c>
      <c r="D1333" s="1" t="s">
        <v>1244</v>
      </c>
      <c r="E1333" s="43" t="s">
        <v>1291</v>
      </c>
      <c r="F1333" s="2" t="s">
        <v>412</v>
      </c>
      <c r="G1333" s="1">
        <v>47</v>
      </c>
      <c r="H1333" s="1"/>
      <c r="I1333" s="1" t="s">
        <v>423</v>
      </c>
      <c r="J1333" s="1">
        <v>55.4</v>
      </c>
      <c r="K1333" s="1">
        <v>6.4</v>
      </c>
      <c r="L1333" s="1"/>
      <c r="M1333" s="1">
        <v>61.8</v>
      </c>
      <c r="N1333" s="34"/>
      <c r="O1333" s="34"/>
      <c r="P1333" s="26"/>
      <c r="Q1333" s="35"/>
    </row>
    <row r="1334" spans="1:17" ht="15" customHeight="1" x14ac:dyDescent="0.3">
      <c r="A1334" s="1" t="s">
        <v>417</v>
      </c>
      <c r="B1334" s="6">
        <v>45199</v>
      </c>
      <c r="C1334" s="62">
        <f t="shared" si="41"/>
        <v>2023</v>
      </c>
      <c r="D1334" s="1" t="s">
        <v>1244</v>
      </c>
      <c r="E1334" s="43" t="s">
        <v>1292</v>
      </c>
      <c r="F1334" s="2" t="s">
        <v>412</v>
      </c>
      <c r="G1334" s="1">
        <v>48</v>
      </c>
      <c r="H1334" s="1"/>
      <c r="I1334" s="1" t="s">
        <v>423</v>
      </c>
      <c r="J1334" s="1">
        <v>51.9</v>
      </c>
      <c r="K1334" s="1">
        <v>6.4</v>
      </c>
      <c r="L1334" s="1"/>
      <c r="M1334" s="1">
        <v>58.3</v>
      </c>
      <c r="N1334" s="34"/>
      <c r="O1334" s="34"/>
      <c r="P1334" s="26"/>
      <c r="Q1334" s="35"/>
    </row>
    <row r="1335" spans="1:17" ht="15" customHeight="1" x14ac:dyDescent="0.3">
      <c r="A1335" s="1" t="s">
        <v>417</v>
      </c>
      <c r="B1335" s="6">
        <v>45199</v>
      </c>
      <c r="C1335" s="62">
        <f t="shared" si="41"/>
        <v>2023</v>
      </c>
      <c r="D1335" s="1" t="s">
        <v>1244</v>
      </c>
      <c r="E1335" s="43" t="s">
        <v>1293</v>
      </c>
      <c r="F1335" s="2" t="s">
        <v>412</v>
      </c>
      <c r="G1335" s="1">
        <v>49</v>
      </c>
      <c r="H1335" s="1"/>
      <c r="I1335" s="1" t="s">
        <v>423</v>
      </c>
      <c r="J1335" s="1">
        <v>41.1</v>
      </c>
      <c r="K1335" s="1">
        <v>6.4</v>
      </c>
      <c r="L1335" s="1"/>
      <c r="M1335" s="1">
        <v>47.5</v>
      </c>
      <c r="N1335" s="34"/>
      <c r="O1335" s="34"/>
      <c r="P1335" s="26"/>
      <c r="Q1335" s="35"/>
    </row>
    <row r="1336" spans="1:17" ht="15" customHeight="1" x14ac:dyDescent="0.3">
      <c r="A1336" s="1" t="s">
        <v>417</v>
      </c>
      <c r="B1336" s="6">
        <v>45199</v>
      </c>
      <c r="C1336" s="62">
        <f t="shared" si="41"/>
        <v>2023</v>
      </c>
      <c r="D1336" s="1" t="s">
        <v>1244</v>
      </c>
      <c r="E1336" s="43" t="s">
        <v>1294</v>
      </c>
      <c r="F1336" s="2" t="s">
        <v>412</v>
      </c>
      <c r="G1336" s="1">
        <v>50</v>
      </c>
      <c r="H1336" s="1"/>
      <c r="I1336" s="1" t="s">
        <v>423</v>
      </c>
      <c r="J1336" s="1">
        <v>55.2</v>
      </c>
      <c r="K1336" s="1">
        <v>6.4</v>
      </c>
      <c r="L1336" s="1"/>
      <c r="M1336" s="1">
        <v>61.6</v>
      </c>
      <c r="N1336" s="34"/>
      <c r="O1336" s="34"/>
      <c r="P1336" s="26"/>
      <c r="Q1336" s="35"/>
    </row>
    <row r="1337" spans="1:17" ht="15" customHeight="1" x14ac:dyDescent="0.3">
      <c r="A1337" s="1" t="s">
        <v>417</v>
      </c>
      <c r="B1337" s="6">
        <v>45199</v>
      </c>
      <c r="C1337" s="62">
        <f t="shared" si="41"/>
        <v>2023</v>
      </c>
      <c r="D1337" s="1" t="s">
        <v>1244</v>
      </c>
      <c r="E1337" s="43" t="s">
        <v>1295</v>
      </c>
      <c r="F1337" s="2" t="s">
        <v>412</v>
      </c>
      <c r="G1337" s="1">
        <v>51</v>
      </c>
      <c r="H1337" s="1"/>
      <c r="I1337" s="1" t="s">
        <v>423</v>
      </c>
      <c r="J1337" s="1">
        <v>55.4</v>
      </c>
      <c r="K1337" s="1">
        <v>6.4</v>
      </c>
      <c r="L1337" s="1"/>
      <c r="M1337" s="1">
        <v>61.8</v>
      </c>
      <c r="N1337" s="34"/>
      <c r="O1337" s="34"/>
      <c r="P1337" s="26"/>
      <c r="Q1337" s="35"/>
    </row>
    <row r="1338" spans="1:17" ht="15" customHeight="1" x14ac:dyDescent="0.3">
      <c r="A1338" s="1" t="s">
        <v>417</v>
      </c>
      <c r="B1338" s="6">
        <v>45199</v>
      </c>
      <c r="C1338" s="62">
        <f t="shared" si="41"/>
        <v>2023</v>
      </c>
      <c r="D1338" s="1" t="s">
        <v>1244</v>
      </c>
      <c r="E1338" s="43" t="s">
        <v>1296</v>
      </c>
      <c r="F1338" s="2" t="s">
        <v>412</v>
      </c>
      <c r="G1338" s="1">
        <v>52</v>
      </c>
      <c r="H1338" s="1"/>
      <c r="I1338" s="1" t="s">
        <v>423</v>
      </c>
      <c r="J1338" s="1">
        <v>51.9</v>
      </c>
      <c r="K1338" s="1">
        <v>6.4</v>
      </c>
      <c r="L1338" s="1"/>
      <c r="M1338" s="1">
        <v>58.3</v>
      </c>
      <c r="N1338" s="34"/>
      <c r="O1338" s="34"/>
      <c r="P1338" s="26"/>
      <c r="Q1338" s="35"/>
    </row>
    <row r="1339" spans="1:17" ht="15" customHeight="1" x14ac:dyDescent="0.3">
      <c r="A1339" s="1" t="s">
        <v>417</v>
      </c>
      <c r="B1339" s="6">
        <v>45199</v>
      </c>
      <c r="C1339" s="62">
        <f t="shared" si="41"/>
        <v>2023</v>
      </c>
      <c r="D1339" s="1" t="s">
        <v>1244</v>
      </c>
      <c r="E1339" s="43" t="s">
        <v>1297</v>
      </c>
      <c r="F1339" s="2" t="s">
        <v>412</v>
      </c>
      <c r="G1339" s="1">
        <v>53</v>
      </c>
      <c r="H1339" s="1"/>
      <c r="I1339" s="1" t="s">
        <v>423</v>
      </c>
      <c r="J1339" s="1">
        <v>41.1</v>
      </c>
      <c r="K1339" s="1">
        <v>6.4</v>
      </c>
      <c r="L1339" s="1"/>
      <c r="M1339" s="1">
        <v>47.5</v>
      </c>
      <c r="N1339" s="34"/>
      <c r="O1339" s="34"/>
      <c r="P1339" s="26"/>
      <c r="Q1339" s="35"/>
    </row>
    <row r="1340" spans="1:17" ht="15" customHeight="1" x14ac:dyDescent="0.3">
      <c r="A1340" s="1" t="s">
        <v>417</v>
      </c>
      <c r="B1340" s="6">
        <v>45199</v>
      </c>
      <c r="C1340" s="62">
        <f t="shared" si="41"/>
        <v>2023</v>
      </c>
      <c r="D1340" s="1" t="s">
        <v>1244</v>
      </c>
      <c r="E1340" s="43" t="s">
        <v>1298</v>
      </c>
      <c r="F1340" s="2" t="s">
        <v>412</v>
      </c>
      <c r="G1340" s="1">
        <v>54</v>
      </c>
      <c r="H1340" s="1"/>
      <c r="I1340" s="1" t="s">
        <v>423</v>
      </c>
      <c r="J1340" s="1">
        <v>55.2</v>
      </c>
      <c r="K1340" s="1">
        <v>6.4</v>
      </c>
      <c r="L1340" s="1"/>
      <c r="M1340" s="1">
        <v>61.6</v>
      </c>
      <c r="N1340" s="34"/>
      <c r="O1340" s="34"/>
      <c r="P1340" s="26"/>
      <c r="Q1340" s="35"/>
    </row>
    <row r="1341" spans="1:17" ht="15" customHeight="1" x14ac:dyDescent="0.3">
      <c r="A1341" s="1" t="s">
        <v>417</v>
      </c>
      <c r="B1341" s="6">
        <v>45199</v>
      </c>
      <c r="C1341" s="62">
        <f t="shared" si="41"/>
        <v>2023</v>
      </c>
      <c r="D1341" s="1" t="s">
        <v>1244</v>
      </c>
      <c r="E1341" s="43" t="s">
        <v>1299</v>
      </c>
      <c r="F1341" s="2" t="s">
        <v>412</v>
      </c>
      <c r="G1341" s="1">
        <v>55</v>
      </c>
      <c r="H1341" s="1"/>
      <c r="I1341" s="1" t="s">
        <v>423</v>
      </c>
      <c r="J1341" s="1">
        <v>55.4</v>
      </c>
      <c r="K1341" s="1">
        <v>6.4</v>
      </c>
      <c r="L1341" s="1"/>
      <c r="M1341" s="1">
        <v>61.8</v>
      </c>
      <c r="N1341" s="34"/>
      <c r="O1341" s="34"/>
      <c r="P1341" s="26"/>
      <c r="Q1341" s="35"/>
    </row>
    <row r="1342" spans="1:17" ht="15" customHeight="1" x14ac:dyDescent="0.3">
      <c r="A1342" s="1" t="s">
        <v>417</v>
      </c>
      <c r="B1342" s="6">
        <v>45199</v>
      </c>
      <c r="C1342" s="62">
        <f t="shared" si="41"/>
        <v>2023</v>
      </c>
      <c r="D1342" s="1" t="s">
        <v>1244</v>
      </c>
      <c r="E1342" s="43" t="s">
        <v>1300</v>
      </c>
      <c r="F1342" s="2" t="s">
        <v>412</v>
      </c>
      <c r="G1342" s="1">
        <v>56</v>
      </c>
      <c r="H1342" s="1"/>
      <c r="I1342" s="1" t="s">
        <v>423</v>
      </c>
      <c r="J1342" s="1">
        <v>51.9</v>
      </c>
      <c r="K1342" s="1">
        <v>6.4</v>
      </c>
      <c r="L1342" s="1"/>
      <c r="M1342" s="1">
        <v>58.3</v>
      </c>
      <c r="N1342" s="34"/>
      <c r="O1342" s="34"/>
      <c r="P1342" s="26"/>
      <c r="Q1342" s="35"/>
    </row>
    <row r="1343" spans="1:17" ht="15" customHeight="1" x14ac:dyDescent="0.3">
      <c r="A1343" s="1" t="s">
        <v>417</v>
      </c>
      <c r="B1343" s="6">
        <v>45199</v>
      </c>
      <c r="C1343" s="62">
        <f t="shared" si="41"/>
        <v>2023</v>
      </c>
      <c r="D1343" s="1" t="s">
        <v>1244</v>
      </c>
      <c r="E1343" s="43" t="s">
        <v>1301</v>
      </c>
      <c r="F1343" s="2" t="s">
        <v>412</v>
      </c>
      <c r="G1343" s="1">
        <v>57</v>
      </c>
      <c r="H1343" s="1"/>
      <c r="I1343" s="1" t="s">
        <v>423</v>
      </c>
      <c r="J1343" s="1">
        <v>41.1</v>
      </c>
      <c r="K1343" s="1">
        <v>6.4</v>
      </c>
      <c r="L1343" s="1"/>
      <c r="M1343" s="1">
        <v>47.5</v>
      </c>
      <c r="N1343" s="34"/>
      <c r="O1343" s="34"/>
      <c r="P1343" s="26"/>
      <c r="Q1343" s="35"/>
    </row>
    <row r="1344" spans="1:17" ht="15" customHeight="1" x14ac:dyDescent="0.3">
      <c r="A1344" s="1" t="s">
        <v>417</v>
      </c>
      <c r="B1344" s="6">
        <v>45199</v>
      </c>
      <c r="C1344" s="62">
        <f t="shared" si="41"/>
        <v>2023</v>
      </c>
      <c r="D1344" s="1" t="s">
        <v>1244</v>
      </c>
      <c r="E1344" s="43" t="s">
        <v>1302</v>
      </c>
      <c r="F1344" s="2" t="s">
        <v>412</v>
      </c>
      <c r="G1344" s="1">
        <v>58</v>
      </c>
      <c r="H1344" s="1"/>
      <c r="I1344" s="1" t="s">
        <v>423</v>
      </c>
      <c r="J1344" s="1">
        <v>55.2</v>
      </c>
      <c r="K1344" s="1">
        <v>6.4</v>
      </c>
      <c r="L1344" s="1"/>
      <c r="M1344" s="1">
        <v>61.6</v>
      </c>
      <c r="N1344" s="34"/>
      <c r="O1344" s="34"/>
      <c r="P1344" s="26"/>
      <c r="Q1344" s="35"/>
    </row>
    <row r="1345" spans="1:17" ht="15" customHeight="1" x14ac:dyDescent="0.3">
      <c r="A1345" s="1" t="s">
        <v>417</v>
      </c>
      <c r="B1345" s="6">
        <v>45199</v>
      </c>
      <c r="C1345" s="62">
        <f t="shared" si="41"/>
        <v>2023</v>
      </c>
      <c r="D1345" s="1" t="s">
        <v>1244</v>
      </c>
      <c r="E1345" s="43" t="s">
        <v>1303</v>
      </c>
      <c r="F1345" s="2" t="s">
        <v>412</v>
      </c>
      <c r="G1345" s="1">
        <v>59</v>
      </c>
      <c r="H1345" s="1"/>
      <c r="I1345" s="1" t="s">
        <v>423</v>
      </c>
      <c r="J1345" s="1">
        <v>55.4</v>
      </c>
      <c r="K1345" s="1">
        <v>6.4</v>
      </c>
      <c r="L1345" s="1"/>
      <c r="M1345" s="1">
        <v>61.8</v>
      </c>
      <c r="N1345" s="34"/>
      <c r="O1345" s="34"/>
      <c r="P1345" s="26"/>
      <c r="Q1345" s="35"/>
    </row>
    <row r="1346" spans="1:17" ht="15" customHeight="1" x14ac:dyDescent="0.3">
      <c r="A1346" s="1" t="s">
        <v>417</v>
      </c>
      <c r="B1346" s="6">
        <v>45199</v>
      </c>
      <c r="C1346" s="62">
        <f t="shared" si="41"/>
        <v>2023</v>
      </c>
      <c r="D1346" s="1" t="s">
        <v>1244</v>
      </c>
      <c r="E1346" s="43" t="s">
        <v>1304</v>
      </c>
      <c r="F1346" s="2" t="s">
        <v>412</v>
      </c>
      <c r="G1346" s="1">
        <v>60</v>
      </c>
      <c r="H1346" s="1"/>
      <c r="I1346" s="1" t="s">
        <v>423</v>
      </c>
      <c r="J1346" s="1">
        <v>51.9</v>
      </c>
      <c r="K1346" s="1">
        <v>6.4</v>
      </c>
      <c r="L1346" s="1"/>
      <c r="M1346" s="1">
        <v>58.3</v>
      </c>
      <c r="N1346" s="34"/>
      <c r="O1346" s="34"/>
      <c r="P1346" s="26"/>
      <c r="Q1346" s="35"/>
    </row>
    <row r="1347" spans="1:17" ht="15" customHeight="1" x14ac:dyDescent="0.3">
      <c r="A1347" s="1" t="s">
        <v>417</v>
      </c>
      <c r="B1347" s="6">
        <v>45199</v>
      </c>
      <c r="C1347" s="62">
        <f t="shared" si="41"/>
        <v>2023</v>
      </c>
      <c r="D1347" s="1" t="s">
        <v>1244</v>
      </c>
      <c r="E1347" s="43" t="s">
        <v>1305</v>
      </c>
      <c r="F1347" s="2" t="s">
        <v>412</v>
      </c>
      <c r="G1347" s="1">
        <v>61</v>
      </c>
      <c r="H1347" s="1"/>
      <c r="I1347" s="1" t="s">
        <v>423</v>
      </c>
      <c r="J1347" s="1">
        <v>39.4</v>
      </c>
      <c r="K1347" s="1">
        <v>6.4</v>
      </c>
      <c r="L1347" s="1"/>
      <c r="M1347" s="1">
        <v>45.8</v>
      </c>
      <c r="N1347" s="34"/>
      <c r="O1347" s="34"/>
      <c r="P1347" s="26"/>
      <c r="Q1347" s="35"/>
    </row>
    <row r="1348" spans="1:17" ht="15" customHeight="1" x14ac:dyDescent="0.3">
      <c r="A1348" s="1" t="s">
        <v>417</v>
      </c>
      <c r="B1348" s="6">
        <v>45199</v>
      </c>
      <c r="C1348" s="62">
        <f t="shared" si="41"/>
        <v>2023</v>
      </c>
      <c r="D1348" s="1" t="s">
        <v>1244</v>
      </c>
      <c r="E1348" s="43" t="s">
        <v>1306</v>
      </c>
      <c r="F1348" s="2" t="s">
        <v>412</v>
      </c>
      <c r="G1348" s="1">
        <v>62</v>
      </c>
      <c r="H1348" s="1"/>
      <c r="I1348" s="1" t="s">
        <v>423</v>
      </c>
      <c r="J1348" s="1">
        <v>53.3</v>
      </c>
      <c r="K1348" s="1">
        <v>6.4</v>
      </c>
      <c r="L1348" s="1"/>
      <c r="M1348" s="1">
        <v>59.699999999999996</v>
      </c>
      <c r="N1348" s="34"/>
      <c r="O1348" s="34"/>
      <c r="P1348" s="26"/>
      <c r="Q1348" s="35"/>
    </row>
    <row r="1349" spans="1:17" ht="15" customHeight="1" x14ac:dyDescent="0.3">
      <c r="A1349" s="1" t="s">
        <v>417</v>
      </c>
      <c r="B1349" s="6">
        <v>45199</v>
      </c>
      <c r="C1349" s="62">
        <f t="shared" si="41"/>
        <v>2023</v>
      </c>
      <c r="D1349" s="1" t="s">
        <v>1244</v>
      </c>
      <c r="E1349" s="43" t="s">
        <v>1307</v>
      </c>
      <c r="F1349" s="2" t="s">
        <v>412</v>
      </c>
      <c r="G1349" s="1">
        <v>63</v>
      </c>
      <c r="H1349" s="1"/>
      <c r="I1349" s="1" t="s">
        <v>423</v>
      </c>
      <c r="J1349" s="1">
        <v>53.6</v>
      </c>
      <c r="K1349" s="1">
        <v>6.4</v>
      </c>
      <c r="L1349" s="1"/>
      <c r="M1349" s="1">
        <v>60</v>
      </c>
      <c r="N1349" s="34"/>
      <c r="O1349" s="34"/>
      <c r="P1349" s="26"/>
      <c r="Q1349" s="35"/>
    </row>
    <row r="1350" spans="1:17" ht="15" customHeight="1" x14ac:dyDescent="0.3">
      <c r="A1350" s="1" t="s">
        <v>417</v>
      </c>
      <c r="B1350" s="6">
        <v>45199</v>
      </c>
      <c r="C1350" s="62">
        <f t="shared" si="41"/>
        <v>2023</v>
      </c>
      <c r="D1350" s="1" t="s">
        <v>1244</v>
      </c>
      <c r="E1350" s="43" t="s">
        <v>1308</v>
      </c>
      <c r="F1350" s="2" t="s">
        <v>412</v>
      </c>
      <c r="G1350" s="1">
        <v>64</v>
      </c>
      <c r="H1350" s="1"/>
      <c r="I1350" s="1" t="s">
        <v>423</v>
      </c>
      <c r="J1350" s="1">
        <v>49.7</v>
      </c>
      <c r="K1350" s="1">
        <v>6.4</v>
      </c>
      <c r="L1350" s="1"/>
      <c r="M1350" s="1">
        <v>56.1</v>
      </c>
      <c r="N1350" s="34"/>
      <c r="O1350" s="34"/>
      <c r="P1350" s="26"/>
      <c r="Q1350" s="35"/>
    </row>
    <row r="1351" spans="1:17" ht="15" customHeight="1" x14ac:dyDescent="0.3">
      <c r="A1351" s="1" t="s">
        <v>416</v>
      </c>
      <c r="B1351" s="6">
        <v>45199</v>
      </c>
      <c r="C1351" s="62">
        <f t="shared" si="41"/>
        <v>2023</v>
      </c>
      <c r="D1351" s="1" t="s">
        <v>372</v>
      </c>
      <c r="E1351" s="43" t="s">
        <v>1346</v>
      </c>
      <c r="F1351" s="2" t="s">
        <v>413</v>
      </c>
      <c r="G1351" s="1">
        <v>1</v>
      </c>
      <c r="H1351" s="1"/>
      <c r="I1351" s="1" t="s">
        <v>423</v>
      </c>
      <c r="J1351" s="1">
        <v>13.7</v>
      </c>
      <c r="K1351" s="1"/>
      <c r="L1351" s="1"/>
      <c r="M1351" s="1">
        <v>13.7</v>
      </c>
      <c r="N1351" s="34"/>
      <c r="O1351" s="34"/>
      <c r="P1351" s="26"/>
      <c r="Q1351" s="35"/>
    </row>
    <row r="1352" spans="1:17" ht="15" customHeight="1" x14ac:dyDescent="0.3">
      <c r="A1352" s="1" t="s">
        <v>416</v>
      </c>
      <c r="B1352" s="6">
        <v>45199</v>
      </c>
      <c r="C1352" s="62">
        <f t="shared" si="41"/>
        <v>2023</v>
      </c>
      <c r="D1352" s="1" t="s">
        <v>372</v>
      </c>
      <c r="E1352" s="43" t="s">
        <v>1588</v>
      </c>
      <c r="F1352" s="2" t="s">
        <v>413</v>
      </c>
      <c r="G1352" s="1">
        <v>2</v>
      </c>
      <c r="H1352" s="1"/>
      <c r="I1352" s="1" t="s">
        <v>423</v>
      </c>
      <c r="J1352" s="1">
        <v>13.7</v>
      </c>
      <c r="K1352" s="1"/>
      <c r="L1352" s="1"/>
      <c r="M1352" s="1">
        <v>13.7</v>
      </c>
      <c r="N1352" s="34"/>
      <c r="O1352" s="34"/>
      <c r="P1352" s="26"/>
      <c r="Q1352" s="35"/>
    </row>
    <row r="1353" spans="1:17" ht="15" customHeight="1" x14ac:dyDescent="0.3">
      <c r="A1353" s="1" t="s">
        <v>416</v>
      </c>
      <c r="B1353" s="6">
        <v>45199</v>
      </c>
      <c r="C1353" s="62">
        <f t="shared" si="41"/>
        <v>2023</v>
      </c>
      <c r="D1353" s="1" t="s">
        <v>372</v>
      </c>
      <c r="E1353" s="43" t="s">
        <v>1703</v>
      </c>
      <c r="F1353" s="2" t="s">
        <v>413</v>
      </c>
      <c r="G1353" s="1">
        <v>3</v>
      </c>
      <c r="H1353" s="1"/>
      <c r="I1353" s="1" t="s">
        <v>423</v>
      </c>
      <c r="J1353" s="1">
        <v>13.7</v>
      </c>
      <c r="K1353" s="1"/>
      <c r="L1353" s="1"/>
      <c r="M1353" s="1">
        <v>13.7</v>
      </c>
      <c r="N1353" s="34"/>
      <c r="O1353" s="34"/>
      <c r="P1353" s="26"/>
      <c r="Q1353" s="35"/>
    </row>
    <row r="1354" spans="1:17" ht="15" customHeight="1" x14ac:dyDescent="0.3">
      <c r="A1354" s="1" t="s">
        <v>416</v>
      </c>
      <c r="B1354" s="6">
        <v>45199</v>
      </c>
      <c r="C1354" s="62">
        <f t="shared" si="41"/>
        <v>2023</v>
      </c>
      <c r="D1354" s="1" t="s">
        <v>372</v>
      </c>
      <c r="E1354" s="43" t="s">
        <v>1704</v>
      </c>
      <c r="F1354" s="2" t="s">
        <v>413</v>
      </c>
      <c r="G1354" s="1">
        <v>4</v>
      </c>
      <c r="H1354" s="1"/>
      <c r="I1354" s="1" t="s">
        <v>423</v>
      </c>
      <c r="J1354" s="1">
        <v>13.7</v>
      </c>
      <c r="K1354" s="1"/>
      <c r="L1354" s="1"/>
      <c r="M1354" s="1">
        <v>13.7</v>
      </c>
      <c r="N1354" s="34"/>
      <c r="O1354" s="34"/>
      <c r="P1354" s="26"/>
      <c r="Q1354" s="35"/>
    </row>
    <row r="1355" spans="1:17" ht="15" customHeight="1" x14ac:dyDescent="0.3">
      <c r="A1355" s="1" t="s">
        <v>416</v>
      </c>
      <c r="B1355" s="6">
        <v>45199</v>
      </c>
      <c r="C1355" s="62">
        <f t="shared" si="41"/>
        <v>2023</v>
      </c>
      <c r="D1355" s="1" t="s">
        <v>372</v>
      </c>
      <c r="E1355" s="43" t="s">
        <v>1444</v>
      </c>
      <c r="F1355" s="2" t="s">
        <v>413</v>
      </c>
      <c r="G1355" s="1">
        <v>5</v>
      </c>
      <c r="H1355" s="1"/>
      <c r="I1355" s="1" t="s">
        <v>423</v>
      </c>
      <c r="J1355" s="1">
        <v>13.7</v>
      </c>
      <c r="K1355" s="1"/>
      <c r="L1355" s="1"/>
      <c r="M1355" s="1">
        <v>13.7</v>
      </c>
      <c r="N1355" s="34"/>
      <c r="O1355" s="34"/>
      <c r="P1355" s="26"/>
      <c r="Q1355" s="35"/>
    </row>
    <row r="1356" spans="1:17" ht="15" customHeight="1" x14ac:dyDescent="0.3">
      <c r="A1356" s="1" t="s">
        <v>416</v>
      </c>
      <c r="B1356" s="6">
        <v>45199</v>
      </c>
      <c r="C1356" s="62">
        <f t="shared" si="41"/>
        <v>2023</v>
      </c>
      <c r="D1356" s="1" t="s">
        <v>372</v>
      </c>
      <c r="E1356" s="43" t="s">
        <v>1705</v>
      </c>
      <c r="F1356" s="2" t="s">
        <v>413</v>
      </c>
      <c r="G1356" s="1">
        <v>6</v>
      </c>
      <c r="H1356" s="1"/>
      <c r="I1356" s="1" t="s">
        <v>423</v>
      </c>
      <c r="J1356" s="1">
        <v>13.7</v>
      </c>
      <c r="K1356" s="1"/>
      <c r="L1356" s="1"/>
      <c r="M1356" s="1">
        <v>13.7</v>
      </c>
      <c r="N1356" s="34"/>
      <c r="O1356" s="34"/>
      <c r="P1356" s="26"/>
      <c r="Q1356" s="35"/>
    </row>
    <row r="1357" spans="1:17" ht="15" customHeight="1" x14ac:dyDescent="0.3">
      <c r="A1357" s="1" t="s">
        <v>416</v>
      </c>
      <c r="B1357" s="6">
        <v>45199</v>
      </c>
      <c r="C1357" s="62">
        <f t="shared" si="41"/>
        <v>2023</v>
      </c>
      <c r="D1357" s="1" t="s">
        <v>372</v>
      </c>
      <c r="E1357" s="43" t="s">
        <v>1706</v>
      </c>
      <c r="F1357" s="2" t="s">
        <v>413</v>
      </c>
      <c r="G1357" s="1">
        <v>7</v>
      </c>
      <c r="H1357" s="1"/>
      <c r="I1357" s="1" t="s">
        <v>423</v>
      </c>
      <c r="J1357" s="1">
        <v>13.7</v>
      </c>
      <c r="K1357" s="1"/>
      <c r="L1357" s="1"/>
      <c r="M1357" s="1">
        <v>13.7</v>
      </c>
      <c r="N1357" s="34"/>
      <c r="O1357" s="34"/>
      <c r="P1357" s="26"/>
      <c r="Q1357" s="35"/>
    </row>
    <row r="1358" spans="1:17" ht="15" customHeight="1" x14ac:dyDescent="0.3">
      <c r="A1358" s="1" t="s">
        <v>416</v>
      </c>
      <c r="B1358" s="6">
        <v>45199</v>
      </c>
      <c r="C1358" s="62">
        <f t="shared" si="41"/>
        <v>2023</v>
      </c>
      <c r="D1358" s="1" t="s">
        <v>372</v>
      </c>
      <c r="E1358" s="43" t="s">
        <v>1707</v>
      </c>
      <c r="F1358" s="2" t="s">
        <v>413</v>
      </c>
      <c r="G1358" s="1">
        <v>8</v>
      </c>
      <c r="H1358" s="1"/>
      <c r="I1358" s="1" t="s">
        <v>423</v>
      </c>
      <c r="J1358" s="1">
        <v>13.7</v>
      </c>
      <c r="K1358" s="1"/>
      <c r="L1358" s="1"/>
      <c r="M1358" s="1">
        <v>13.7</v>
      </c>
      <c r="N1358" s="34"/>
      <c r="O1358" s="34"/>
      <c r="P1358" s="26"/>
      <c r="Q1358" s="35"/>
    </row>
    <row r="1359" spans="1:17" ht="15" customHeight="1" x14ac:dyDescent="0.3">
      <c r="A1359" s="1" t="s">
        <v>416</v>
      </c>
      <c r="B1359" s="6">
        <v>45199</v>
      </c>
      <c r="C1359" s="62">
        <f t="shared" si="41"/>
        <v>2023</v>
      </c>
      <c r="D1359" s="1" t="s">
        <v>372</v>
      </c>
      <c r="E1359" s="43" t="s">
        <v>1589</v>
      </c>
      <c r="F1359" s="2" t="s">
        <v>413</v>
      </c>
      <c r="G1359" s="1">
        <v>9</v>
      </c>
      <c r="H1359" s="1"/>
      <c r="I1359" s="1" t="s">
        <v>423</v>
      </c>
      <c r="J1359" s="1">
        <v>13.7</v>
      </c>
      <c r="K1359" s="1"/>
      <c r="L1359" s="1"/>
      <c r="M1359" s="1">
        <v>13.7</v>
      </c>
      <c r="N1359" s="34"/>
      <c r="O1359" s="34"/>
      <c r="P1359" s="26"/>
      <c r="Q1359" s="35"/>
    </row>
    <row r="1360" spans="1:17" ht="15" customHeight="1" x14ac:dyDescent="0.3">
      <c r="A1360" s="1" t="s">
        <v>416</v>
      </c>
      <c r="B1360" s="6">
        <v>45199</v>
      </c>
      <c r="C1360" s="62">
        <f t="shared" si="41"/>
        <v>2023</v>
      </c>
      <c r="D1360" s="1" t="s">
        <v>372</v>
      </c>
      <c r="E1360" s="43" t="s">
        <v>1590</v>
      </c>
      <c r="F1360" s="2" t="s">
        <v>413</v>
      </c>
      <c r="G1360" s="1">
        <v>10</v>
      </c>
      <c r="H1360" s="1"/>
      <c r="I1360" s="1" t="s">
        <v>423</v>
      </c>
      <c r="J1360" s="1">
        <v>13.7</v>
      </c>
      <c r="K1360" s="1"/>
      <c r="L1360" s="1"/>
      <c r="M1360" s="1">
        <v>13.7</v>
      </c>
      <c r="N1360" s="34"/>
      <c r="O1360" s="34"/>
      <c r="P1360" s="26"/>
      <c r="Q1360" s="35"/>
    </row>
    <row r="1361" spans="1:17" ht="15" customHeight="1" x14ac:dyDescent="0.3">
      <c r="A1361" s="1" t="s">
        <v>416</v>
      </c>
      <c r="B1361" s="6">
        <v>45199</v>
      </c>
      <c r="C1361" s="62">
        <f t="shared" si="41"/>
        <v>2023</v>
      </c>
      <c r="D1361" s="1" t="s">
        <v>372</v>
      </c>
      <c r="E1361" s="43" t="s">
        <v>1445</v>
      </c>
      <c r="F1361" s="2" t="s">
        <v>413</v>
      </c>
      <c r="G1361" s="1">
        <v>11</v>
      </c>
      <c r="H1361" s="1"/>
      <c r="I1361" s="1" t="s">
        <v>423</v>
      </c>
      <c r="J1361" s="1">
        <v>13.7</v>
      </c>
      <c r="K1361" s="1"/>
      <c r="L1361" s="1"/>
      <c r="M1361" s="1">
        <v>13.7</v>
      </c>
      <c r="N1361" s="34"/>
      <c r="O1361" s="34"/>
      <c r="P1361" s="26"/>
      <c r="Q1361" s="35"/>
    </row>
    <row r="1362" spans="1:17" ht="15" customHeight="1" x14ac:dyDescent="0.3">
      <c r="A1362" s="1" t="s">
        <v>416</v>
      </c>
      <c r="B1362" s="6">
        <v>45199</v>
      </c>
      <c r="C1362" s="62">
        <f t="shared" si="41"/>
        <v>2023</v>
      </c>
      <c r="D1362" s="1" t="s">
        <v>372</v>
      </c>
      <c r="E1362" s="43" t="s">
        <v>1446</v>
      </c>
      <c r="F1362" s="2" t="s">
        <v>413</v>
      </c>
      <c r="G1362" s="1">
        <v>12</v>
      </c>
      <c r="H1362" s="1"/>
      <c r="I1362" s="1" t="s">
        <v>423</v>
      </c>
      <c r="J1362" s="1">
        <v>13.7</v>
      </c>
      <c r="K1362" s="1"/>
      <c r="L1362" s="1"/>
      <c r="M1362" s="1">
        <v>13.7</v>
      </c>
      <c r="N1362" s="34"/>
      <c r="O1362" s="34"/>
      <c r="P1362" s="26"/>
      <c r="Q1362" s="35"/>
    </row>
    <row r="1363" spans="1:17" ht="15" customHeight="1" x14ac:dyDescent="0.3">
      <c r="A1363" s="1" t="s">
        <v>416</v>
      </c>
      <c r="B1363" s="6">
        <v>45199</v>
      </c>
      <c r="C1363" s="62">
        <f t="shared" si="41"/>
        <v>2023</v>
      </c>
      <c r="D1363" s="1" t="s">
        <v>372</v>
      </c>
      <c r="E1363" s="43" t="s">
        <v>1447</v>
      </c>
      <c r="F1363" s="2" t="s">
        <v>413</v>
      </c>
      <c r="G1363" s="1">
        <v>13</v>
      </c>
      <c r="H1363" s="1"/>
      <c r="I1363" s="1" t="s">
        <v>423</v>
      </c>
      <c r="J1363" s="1">
        <v>13.7</v>
      </c>
      <c r="K1363" s="1"/>
      <c r="L1363" s="1"/>
      <c r="M1363" s="1">
        <v>13.7</v>
      </c>
      <c r="N1363" s="34"/>
      <c r="O1363" s="34"/>
      <c r="P1363" s="26"/>
      <c r="Q1363" s="35"/>
    </row>
    <row r="1364" spans="1:17" ht="15" customHeight="1" x14ac:dyDescent="0.3">
      <c r="A1364" s="1" t="s">
        <v>416</v>
      </c>
      <c r="B1364" s="6">
        <v>45199</v>
      </c>
      <c r="C1364" s="62">
        <f t="shared" si="41"/>
        <v>2023</v>
      </c>
      <c r="D1364" s="1" t="s">
        <v>372</v>
      </c>
      <c r="E1364" s="43" t="s">
        <v>1708</v>
      </c>
      <c r="F1364" s="2" t="s">
        <v>413</v>
      </c>
      <c r="G1364" s="1">
        <v>14</v>
      </c>
      <c r="H1364" s="1"/>
      <c r="I1364" s="1" t="s">
        <v>423</v>
      </c>
      <c r="J1364" s="1">
        <v>13.7</v>
      </c>
      <c r="K1364" s="1"/>
      <c r="L1364" s="1"/>
      <c r="M1364" s="1">
        <v>13.7</v>
      </c>
      <c r="N1364" s="34"/>
      <c r="O1364" s="34"/>
      <c r="P1364" s="26"/>
      <c r="Q1364" s="35"/>
    </row>
    <row r="1365" spans="1:17" ht="15" customHeight="1" x14ac:dyDescent="0.3">
      <c r="A1365" s="1" t="s">
        <v>416</v>
      </c>
      <c r="B1365" s="6">
        <v>45199</v>
      </c>
      <c r="C1365" s="62">
        <f t="shared" si="41"/>
        <v>2023</v>
      </c>
      <c r="D1365" s="1" t="s">
        <v>372</v>
      </c>
      <c r="E1365" s="43" t="s">
        <v>1448</v>
      </c>
      <c r="F1365" s="2" t="s">
        <v>413</v>
      </c>
      <c r="G1365" s="1">
        <v>15</v>
      </c>
      <c r="H1365" s="1"/>
      <c r="I1365" s="1" t="s">
        <v>423</v>
      </c>
      <c r="J1365" s="1">
        <v>13.7</v>
      </c>
      <c r="K1365" s="1"/>
      <c r="L1365" s="1"/>
      <c r="M1365" s="1">
        <v>13.7</v>
      </c>
      <c r="N1365" s="34"/>
      <c r="O1365" s="34"/>
      <c r="P1365" s="26"/>
      <c r="Q1365" s="35"/>
    </row>
    <row r="1366" spans="1:17" ht="15" customHeight="1" x14ac:dyDescent="0.3">
      <c r="A1366" s="1" t="s">
        <v>416</v>
      </c>
      <c r="B1366" s="6">
        <v>45260</v>
      </c>
      <c r="C1366" s="62">
        <f t="shared" si="41"/>
        <v>2023</v>
      </c>
      <c r="D1366" s="1" t="s">
        <v>1404</v>
      </c>
      <c r="E1366" s="43" t="s">
        <v>1405</v>
      </c>
      <c r="F1366" s="2" t="s">
        <v>412</v>
      </c>
      <c r="G1366" s="1">
        <v>1</v>
      </c>
      <c r="H1366" s="1"/>
      <c r="I1366" s="1" t="s">
        <v>423</v>
      </c>
      <c r="J1366" s="1">
        <v>45.7</v>
      </c>
      <c r="K1366" s="1">
        <v>4.7</v>
      </c>
      <c r="L1366" s="1">
        <v>0</v>
      </c>
      <c r="M1366" s="1">
        <v>50.400000000000006</v>
      </c>
      <c r="N1366" s="34"/>
      <c r="O1366" s="34"/>
      <c r="P1366" s="26"/>
      <c r="Q1366" s="35"/>
    </row>
    <row r="1367" spans="1:17" ht="15" customHeight="1" x14ac:dyDescent="0.3">
      <c r="A1367" s="1" t="s">
        <v>416</v>
      </c>
      <c r="B1367" s="6">
        <v>45260</v>
      </c>
      <c r="C1367" s="62">
        <f t="shared" si="41"/>
        <v>2023</v>
      </c>
      <c r="D1367" s="1" t="s">
        <v>1404</v>
      </c>
      <c r="E1367" s="43" t="s">
        <v>1406</v>
      </c>
      <c r="F1367" s="2" t="s">
        <v>412</v>
      </c>
      <c r="G1367" s="1">
        <v>2</v>
      </c>
      <c r="H1367" s="1"/>
      <c r="I1367" s="1" t="s">
        <v>423</v>
      </c>
      <c r="J1367" s="1">
        <v>55.3</v>
      </c>
      <c r="K1367" s="1">
        <v>0</v>
      </c>
      <c r="L1367" s="1">
        <v>32.4</v>
      </c>
      <c r="M1367" s="1">
        <v>87.699999999999989</v>
      </c>
      <c r="N1367" s="34"/>
      <c r="O1367" s="34"/>
      <c r="P1367" s="26"/>
      <c r="Q1367" s="35"/>
    </row>
    <row r="1368" spans="1:17" ht="15" customHeight="1" x14ac:dyDescent="0.3">
      <c r="A1368" s="1" t="s">
        <v>416</v>
      </c>
      <c r="B1368" s="6">
        <v>45260</v>
      </c>
      <c r="C1368" s="62">
        <f t="shared" si="41"/>
        <v>2023</v>
      </c>
      <c r="D1368" s="1" t="s">
        <v>1404</v>
      </c>
      <c r="E1368" s="43" t="s">
        <v>1407</v>
      </c>
      <c r="F1368" s="2" t="s">
        <v>412</v>
      </c>
      <c r="G1368" s="1">
        <v>3</v>
      </c>
      <c r="H1368" s="1"/>
      <c r="I1368" s="1" t="s">
        <v>423</v>
      </c>
      <c r="J1368" s="1">
        <v>49.7</v>
      </c>
      <c r="K1368" s="1">
        <v>0</v>
      </c>
      <c r="L1368" s="1">
        <v>31.9</v>
      </c>
      <c r="M1368" s="1">
        <v>81.599999999999994</v>
      </c>
      <c r="N1368" s="34"/>
      <c r="O1368" s="34"/>
      <c r="P1368" s="26"/>
      <c r="Q1368" s="35"/>
    </row>
    <row r="1369" spans="1:17" ht="15" customHeight="1" x14ac:dyDescent="0.3">
      <c r="A1369" s="1" t="s">
        <v>416</v>
      </c>
      <c r="B1369" s="6">
        <v>45260</v>
      </c>
      <c r="C1369" s="62">
        <f t="shared" si="41"/>
        <v>2023</v>
      </c>
      <c r="D1369" s="1" t="s">
        <v>1404</v>
      </c>
      <c r="E1369" s="43" t="s">
        <v>1408</v>
      </c>
      <c r="F1369" s="2" t="s">
        <v>412</v>
      </c>
      <c r="G1369" s="1">
        <v>4</v>
      </c>
      <c r="H1369" s="1"/>
      <c r="I1369" s="1" t="s">
        <v>423</v>
      </c>
      <c r="J1369" s="1">
        <v>55.9</v>
      </c>
      <c r="K1369" s="1">
        <v>0</v>
      </c>
      <c r="L1369" s="1">
        <v>32.6</v>
      </c>
      <c r="M1369" s="1">
        <v>88.5</v>
      </c>
      <c r="N1369" s="34"/>
      <c r="O1369" s="34"/>
      <c r="P1369" s="26"/>
      <c r="Q1369" s="35"/>
    </row>
    <row r="1370" spans="1:17" ht="15" customHeight="1" x14ac:dyDescent="0.3">
      <c r="A1370" s="1" t="s">
        <v>416</v>
      </c>
      <c r="B1370" s="6">
        <v>45260</v>
      </c>
      <c r="C1370" s="62">
        <f t="shared" si="41"/>
        <v>2023</v>
      </c>
      <c r="D1370" s="1" t="s">
        <v>1404</v>
      </c>
      <c r="E1370" s="43" t="s">
        <v>1409</v>
      </c>
      <c r="F1370" s="2" t="s">
        <v>412</v>
      </c>
      <c r="G1370" s="1">
        <v>5</v>
      </c>
      <c r="H1370" s="1"/>
      <c r="I1370" s="1" t="s">
        <v>423</v>
      </c>
      <c r="J1370" s="1">
        <v>61.2</v>
      </c>
      <c r="K1370" s="1">
        <v>4.7</v>
      </c>
      <c r="L1370" s="1">
        <v>0</v>
      </c>
      <c r="M1370" s="1">
        <v>65.900000000000006</v>
      </c>
      <c r="N1370" s="34"/>
      <c r="O1370" s="34"/>
      <c r="P1370" s="26"/>
      <c r="Q1370" s="35"/>
    </row>
    <row r="1371" spans="1:17" ht="15" customHeight="1" x14ac:dyDescent="0.3">
      <c r="A1371" s="1" t="s">
        <v>416</v>
      </c>
      <c r="B1371" s="6">
        <v>45260</v>
      </c>
      <c r="C1371" s="62">
        <f t="shared" si="41"/>
        <v>2023</v>
      </c>
      <c r="D1371" s="1" t="s">
        <v>1404</v>
      </c>
      <c r="E1371" s="43" t="s">
        <v>1410</v>
      </c>
      <c r="F1371" s="2" t="s">
        <v>412</v>
      </c>
      <c r="G1371" s="1">
        <v>6</v>
      </c>
      <c r="H1371" s="1"/>
      <c r="I1371" s="1" t="s">
        <v>423</v>
      </c>
      <c r="J1371" s="1">
        <v>51.4</v>
      </c>
      <c r="K1371" s="1">
        <v>7.2</v>
      </c>
      <c r="L1371" s="1">
        <v>0</v>
      </c>
      <c r="M1371" s="1">
        <v>58.6</v>
      </c>
      <c r="N1371" s="34"/>
      <c r="O1371" s="34"/>
      <c r="P1371" s="26"/>
      <c r="Q1371" s="35"/>
    </row>
    <row r="1372" spans="1:17" ht="15" customHeight="1" x14ac:dyDescent="0.3">
      <c r="A1372" s="1" t="s">
        <v>416</v>
      </c>
      <c r="B1372" s="6">
        <v>45260</v>
      </c>
      <c r="C1372" s="62">
        <f t="shared" si="41"/>
        <v>2023</v>
      </c>
      <c r="D1372" s="1" t="s">
        <v>1404</v>
      </c>
      <c r="E1372" s="43" t="s">
        <v>1411</v>
      </c>
      <c r="F1372" s="2" t="s">
        <v>412</v>
      </c>
      <c r="G1372" s="1">
        <v>7</v>
      </c>
      <c r="H1372" s="1"/>
      <c r="I1372" s="1" t="s">
        <v>423</v>
      </c>
      <c r="J1372" s="1">
        <v>49.3</v>
      </c>
      <c r="K1372" s="1">
        <v>5.4</v>
      </c>
      <c r="L1372" s="1">
        <v>0</v>
      </c>
      <c r="M1372" s="1">
        <v>54.699999999999996</v>
      </c>
      <c r="N1372" s="34"/>
      <c r="O1372" s="34"/>
      <c r="P1372" s="26"/>
      <c r="Q1372" s="35"/>
    </row>
    <row r="1373" spans="1:17" ht="15" customHeight="1" x14ac:dyDescent="0.3">
      <c r="A1373" s="1" t="s">
        <v>416</v>
      </c>
      <c r="B1373" s="6">
        <v>45260</v>
      </c>
      <c r="C1373" s="62">
        <f t="shared" si="41"/>
        <v>2023</v>
      </c>
      <c r="D1373" s="1" t="s">
        <v>1404</v>
      </c>
      <c r="E1373" s="43" t="s">
        <v>1412</v>
      </c>
      <c r="F1373" s="2" t="s">
        <v>412</v>
      </c>
      <c r="G1373" s="1">
        <v>8</v>
      </c>
      <c r="H1373" s="1"/>
      <c r="I1373" s="1" t="s">
        <v>423</v>
      </c>
      <c r="J1373" s="1">
        <v>49.6</v>
      </c>
      <c r="K1373" s="1">
        <v>7.2</v>
      </c>
      <c r="L1373" s="1">
        <v>0</v>
      </c>
      <c r="M1373" s="1">
        <v>56.800000000000004</v>
      </c>
      <c r="N1373" s="34"/>
      <c r="O1373" s="34"/>
      <c r="P1373" s="26"/>
      <c r="Q1373" s="35"/>
    </row>
    <row r="1374" spans="1:17" ht="15" customHeight="1" x14ac:dyDescent="0.3">
      <c r="A1374" s="1" t="s">
        <v>416</v>
      </c>
      <c r="B1374" s="6">
        <v>45260</v>
      </c>
      <c r="C1374" s="62">
        <f t="shared" si="41"/>
        <v>2023</v>
      </c>
      <c r="D1374" s="1" t="s">
        <v>1404</v>
      </c>
      <c r="E1374" s="43" t="s">
        <v>1413</v>
      </c>
      <c r="F1374" s="2" t="s">
        <v>412</v>
      </c>
      <c r="G1374" s="1">
        <v>9</v>
      </c>
      <c r="H1374" s="1"/>
      <c r="I1374" s="1" t="s">
        <v>423</v>
      </c>
      <c r="J1374" s="1">
        <v>64</v>
      </c>
      <c r="K1374" s="1">
        <v>7.2</v>
      </c>
      <c r="L1374" s="1">
        <v>0</v>
      </c>
      <c r="M1374" s="1">
        <v>71.2</v>
      </c>
      <c r="N1374" s="34"/>
      <c r="O1374" s="34"/>
      <c r="P1374" s="26"/>
      <c r="Q1374" s="35"/>
    </row>
    <row r="1375" spans="1:17" ht="15" customHeight="1" x14ac:dyDescent="0.3">
      <c r="A1375" s="1" t="s">
        <v>416</v>
      </c>
      <c r="B1375" s="6">
        <v>45260</v>
      </c>
      <c r="C1375" s="62">
        <f t="shared" si="41"/>
        <v>2023</v>
      </c>
      <c r="D1375" s="1" t="s">
        <v>1404</v>
      </c>
      <c r="E1375" s="43" t="s">
        <v>1414</v>
      </c>
      <c r="F1375" s="2" t="s">
        <v>412</v>
      </c>
      <c r="G1375" s="1">
        <v>10</v>
      </c>
      <c r="H1375" s="1"/>
      <c r="I1375" s="1" t="s">
        <v>423</v>
      </c>
      <c r="J1375" s="1">
        <v>70.599999999999994</v>
      </c>
      <c r="K1375" s="1">
        <v>7.2</v>
      </c>
      <c r="L1375" s="1">
        <v>0</v>
      </c>
      <c r="M1375" s="1">
        <v>77.8</v>
      </c>
      <c r="N1375" s="34"/>
      <c r="O1375" s="34"/>
      <c r="P1375" s="26"/>
      <c r="Q1375" s="35"/>
    </row>
    <row r="1376" spans="1:17" ht="15" customHeight="1" x14ac:dyDescent="0.3">
      <c r="A1376" s="1" t="s">
        <v>416</v>
      </c>
      <c r="B1376" s="6">
        <v>45260</v>
      </c>
      <c r="C1376" s="62">
        <f t="shared" si="41"/>
        <v>2023</v>
      </c>
      <c r="D1376" s="1" t="s">
        <v>1404</v>
      </c>
      <c r="E1376" s="43" t="s">
        <v>1415</v>
      </c>
      <c r="F1376" s="2" t="s">
        <v>412</v>
      </c>
      <c r="G1376" s="1">
        <v>11</v>
      </c>
      <c r="H1376" s="1"/>
      <c r="I1376" s="1" t="s">
        <v>423</v>
      </c>
      <c r="J1376" s="1">
        <v>51.2</v>
      </c>
      <c r="K1376" s="1">
        <v>7.2</v>
      </c>
      <c r="L1376" s="1">
        <v>0</v>
      </c>
      <c r="M1376" s="1">
        <v>58.400000000000006</v>
      </c>
      <c r="N1376" s="34"/>
      <c r="O1376" s="34"/>
      <c r="P1376" s="26"/>
      <c r="Q1376" s="35"/>
    </row>
    <row r="1377" spans="1:17" ht="15" customHeight="1" x14ac:dyDescent="0.3">
      <c r="A1377" s="1" t="s">
        <v>416</v>
      </c>
      <c r="B1377" s="6">
        <v>45260</v>
      </c>
      <c r="C1377" s="62">
        <f t="shared" si="41"/>
        <v>2023</v>
      </c>
      <c r="D1377" s="1" t="s">
        <v>1404</v>
      </c>
      <c r="E1377" s="43" t="s">
        <v>1416</v>
      </c>
      <c r="F1377" s="2" t="s">
        <v>412</v>
      </c>
      <c r="G1377" s="1">
        <v>12</v>
      </c>
      <c r="H1377" s="1"/>
      <c r="I1377" s="1" t="s">
        <v>423</v>
      </c>
      <c r="J1377" s="1">
        <v>49.2</v>
      </c>
      <c r="K1377" s="1">
        <v>5.4</v>
      </c>
      <c r="L1377" s="1">
        <v>0</v>
      </c>
      <c r="M1377" s="1">
        <v>54.6</v>
      </c>
      <c r="N1377" s="34"/>
      <c r="O1377" s="34"/>
      <c r="P1377" s="26"/>
      <c r="Q1377" s="35"/>
    </row>
    <row r="1378" spans="1:17" ht="15" customHeight="1" x14ac:dyDescent="0.3">
      <c r="A1378" s="1" t="s">
        <v>416</v>
      </c>
      <c r="B1378" s="6">
        <v>45260</v>
      </c>
      <c r="C1378" s="62">
        <f t="shared" ref="C1378:C1441" si="42">YEAR(B1378)</f>
        <v>2023</v>
      </c>
      <c r="D1378" s="1" t="s">
        <v>1404</v>
      </c>
      <c r="E1378" s="43" t="s">
        <v>1417</v>
      </c>
      <c r="F1378" s="2" t="s">
        <v>412</v>
      </c>
      <c r="G1378" s="1">
        <v>13</v>
      </c>
      <c r="H1378" s="1"/>
      <c r="I1378" s="1" t="s">
        <v>423</v>
      </c>
      <c r="J1378" s="1">
        <v>49.5</v>
      </c>
      <c r="K1378" s="1">
        <v>7.2</v>
      </c>
      <c r="L1378" s="1">
        <v>0</v>
      </c>
      <c r="M1378" s="1">
        <v>56.7</v>
      </c>
      <c r="N1378" s="34"/>
      <c r="O1378" s="34"/>
      <c r="P1378" s="26"/>
      <c r="Q1378" s="35"/>
    </row>
    <row r="1379" spans="1:17" ht="15" customHeight="1" x14ac:dyDescent="0.3">
      <c r="A1379" s="1" t="s">
        <v>416</v>
      </c>
      <c r="B1379" s="6">
        <v>45260</v>
      </c>
      <c r="C1379" s="62">
        <f t="shared" si="42"/>
        <v>2023</v>
      </c>
      <c r="D1379" s="1" t="s">
        <v>1404</v>
      </c>
      <c r="E1379" s="43" t="s">
        <v>1418</v>
      </c>
      <c r="F1379" s="2" t="s">
        <v>412</v>
      </c>
      <c r="G1379" s="1">
        <v>14</v>
      </c>
      <c r="H1379" s="1"/>
      <c r="I1379" s="1" t="s">
        <v>423</v>
      </c>
      <c r="J1379" s="1">
        <v>63.9</v>
      </c>
      <c r="K1379" s="1">
        <v>7.2</v>
      </c>
      <c r="L1379" s="1">
        <v>0</v>
      </c>
      <c r="M1379" s="1">
        <v>71.099999999999994</v>
      </c>
      <c r="N1379" s="34"/>
      <c r="O1379" s="34"/>
      <c r="P1379" s="26"/>
      <c r="Q1379" s="35"/>
    </row>
    <row r="1380" spans="1:17" ht="15" customHeight="1" x14ac:dyDescent="0.3">
      <c r="A1380" s="1" t="s">
        <v>416</v>
      </c>
      <c r="B1380" s="6">
        <v>45260</v>
      </c>
      <c r="C1380" s="62">
        <f t="shared" si="42"/>
        <v>2023</v>
      </c>
      <c r="D1380" s="1" t="s">
        <v>1404</v>
      </c>
      <c r="E1380" s="43" t="s">
        <v>1419</v>
      </c>
      <c r="F1380" s="2" t="s">
        <v>412</v>
      </c>
      <c r="G1380" s="1">
        <v>15</v>
      </c>
      <c r="H1380" s="1"/>
      <c r="I1380" s="1" t="s">
        <v>423</v>
      </c>
      <c r="J1380" s="1">
        <v>70.5</v>
      </c>
      <c r="K1380" s="1">
        <v>7.2</v>
      </c>
      <c r="L1380" s="1">
        <v>0</v>
      </c>
      <c r="M1380" s="1">
        <v>77.7</v>
      </c>
      <c r="N1380" s="34"/>
      <c r="O1380" s="34"/>
      <c r="P1380" s="26"/>
      <c r="Q1380" s="35"/>
    </row>
    <row r="1381" spans="1:17" ht="15" customHeight="1" x14ac:dyDescent="0.3">
      <c r="A1381" s="1" t="s">
        <v>416</v>
      </c>
      <c r="B1381" s="6">
        <v>45260</v>
      </c>
      <c r="C1381" s="62">
        <f t="shared" si="42"/>
        <v>2023</v>
      </c>
      <c r="D1381" s="1" t="s">
        <v>1404</v>
      </c>
      <c r="E1381" s="43" t="s">
        <v>1420</v>
      </c>
      <c r="F1381" s="2" t="s">
        <v>412</v>
      </c>
      <c r="G1381" s="1">
        <v>16</v>
      </c>
      <c r="H1381" s="1"/>
      <c r="I1381" s="1" t="s">
        <v>423</v>
      </c>
      <c r="J1381" s="1">
        <v>51.1</v>
      </c>
      <c r="K1381" s="1">
        <v>7.2</v>
      </c>
      <c r="L1381" s="1">
        <v>0</v>
      </c>
      <c r="M1381" s="1">
        <v>58.300000000000004</v>
      </c>
      <c r="N1381" s="34"/>
      <c r="O1381" s="34"/>
      <c r="P1381" s="26"/>
      <c r="Q1381" s="35"/>
    </row>
    <row r="1382" spans="1:17" ht="15" customHeight="1" x14ac:dyDescent="0.3">
      <c r="A1382" s="1" t="s">
        <v>416</v>
      </c>
      <c r="B1382" s="6">
        <v>45260</v>
      </c>
      <c r="C1382" s="62">
        <f t="shared" si="42"/>
        <v>2023</v>
      </c>
      <c r="D1382" s="1" t="s">
        <v>1404</v>
      </c>
      <c r="E1382" s="43" t="s">
        <v>1421</v>
      </c>
      <c r="F1382" s="2" t="s">
        <v>412</v>
      </c>
      <c r="G1382" s="1">
        <v>17</v>
      </c>
      <c r="H1382" s="1"/>
      <c r="I1382" s="1" t="s">
        <v>423</v>
      </c>
      <c r="J1382" s="1">
        <v>49.1</v>
      </c>
      <c r="K1382" s="1">
        <v>5.4</v>
      </c>
      <c r="L1382" s="1">
        <v>0</v>
      </c>
      <c r="M1382" s="1">
        <v>54.5</v>
      </c>
      <c r="N1382" s="34"/>
      <c r="O1382" s="34"/>
      <c r="P1382" s="26"/>
      <c r="Q1382" s="35"/>
    </row>
    <row r="1383" spans="1:17" ht="15" customHeight="1" x14ac:dyDescent="0.3">
      <c r="A1383" s="1" t="s">
        <v>416</v>
      </c>
      <c r="B1383" s="6">
        <v>45260</v>
      </c>
      <c r="C1383" s="62">
        <f t="shared" si="42"/>
        <v>2023</v>
      </c>
      <c r="D1383" s="1" t="s">
        <v>1404</v>
      </c>
      <c r="E1383" s="43" t="s">
        <v>1422</v>
      </c>
      <c r="F1383" s="2" t="s">
        <v>412</v>
      </c>
      <c r="G1383" s="1">
        <v>18</v>
      </c>
      <c r="H1383" s="1"/>
      <c r="I1383" s="1" t="s">
        <v>423</v>
      </c>
      <c r="J1383" s="1">
        <v>49.5</v>
      </c>
      <c r="K1383" s="1">
        <v>7.2</v>
      </c>
      <c r="L1383" s="1">
        <v>0</v>
      </c>
      <c r="M1383" s="1">
        <v>56.7</v>
      </c>
      <c r="N1383" s="34"/>
      <c r="O1383" s="34"/>
      <c r="P1383" s="26"/>
      <c r="Q1383" s="35"/>
    </row>
    <row r="1384" spans="1:17" ht="15" customHeight="1" x14ac:dyDescent="0.3">
      <c r="A1384" s="1" t="s">
        <v>416</v>
      </c>
      <c r="B1384" s="6">
        <v>45260</v>
      </c>
      <c r="C1384" s="62">
        <f t="shared" si="42"/>
        <v>2023</v>
      </c>
      <c r="D1384" s="1" t="s">
        <v>1404</v>
      </c>
      <c r="E1384" s="43" t="s">
        <v>1423</v>
      </c>
      <c r="F1384" s="2" t="s">
        <v>412</v>
      </c>
      <c r="G1384" s="1">
        <v>19</v>
      </c>
      <c r="H1384" s="1"/>
      <c r="I1384" s="1" t="s">
        <v>423</v>
      </c>
      <c r="J1384" s="1">
        <v>63.8</v>
      </c>
      <c r="K1384" s="1">
        <v>7.2</v>
      </c>
      <c r="L1384" s="1">
        <v>0</v>
      </c>
      <c r="M1384" s="1">
        <v>71</v>
      </c>
      <c r="N1384" s="34"/>
      <c r="O1384" s="34"/>
      <c r="P1384" s="26"/>
      <c r="Q1384" s="35"/>
    </row>
    <row r="1385" spans="1:17" ht="15" customHeight="1" x14ac:dyDescent="0.3">
      <c r="A1385" s="1" t="s">
        <v>416</v>
      </c>
      <c r="B1385" s="6">
        <v>45260</v>
      </c>
      <c r="C1385" s="62">
        <f t="shared" si="42"/>
        <v>2023</v>
      </c>
      <c r="D1385" s="1" t="s">
        <v>1404</v>
      </c>
      <c r="E1385" s="43" t="s">
        <v>1424</v>
      </c>
      <c r="F1385" s="2" t="s">
        <v>412</v>
      </c>
      <c r="G1385" s="1">
        <v>20</v>
      </c>
      <c r="H1385" s="1"/>
      <c r="I1385" s="1" t="s">
        <v>423</v>
      </c>
      <c r="J1385" s="1">
        <v>70.5</v>
      </c>
      <c r="K1385" s="1">
        <v>7.2</v>
      </c>
      <c r="L1385" s="1">
        <v>0</v>
      </c>
      <c r="M1385" s="1">
        <v>77.7</v>
      </c>
      <c r="N1385" s="34"/>
      <c r="O1385" s="34"/>
      <c r="P1385" s="26"/>
      <c r="Q1385" s="35"/>
    </row>
    <row r="1386" spans="1:17" ht="15" customHeight="1" x14ac:dyDescent="0.3">
      <c r="A1386" s="1" t="s">
        <v>416</v>
      </c>
      <c r="B1386" s="6">
        <v>45260</v>
      </c>
      <c r="C1386" s="62">
        <f t="shared" si="42"/>
        <v>2023</v>
      </c>
      <c r="D1386" s="1" t="s">
        <v>1404</v>
      </c>
      <c r="E1386" s="43" t="s">
        <v>1425</v>
      </c>
      <c r="F1386" s="2" t="s">
        <v>412</v>
      </c>
      <c r="G1386" s="1">
        <v>21</v>
      </c>
      <c r="H1386" s="1"/>
      <c r="I1386" s="1" t="s">
        <v>423</v>
      </c>
      <c r="J1386" s="1">
        <v>61.2</v>
      </c>
      <c r="K1386" s="1">
        <v>4.7</v>
      </c>
      <c r="L1386" s="1">
        <v>0</v>
      </c>
      <c r="M1386" s="1">
        <v>65.900000000000006</v>
      </c>
      <c r="N1386" s="34"/>
      <c r="O1386" s="34"/>
      <c r="P1386" s="26"/>
      <c r="Q1386" s="35"/>
    </row>
    <row r="1387" spans="1:17" ht="15" customHeight="1" x14ac:dyDescent="0.3">
      <c r="A1387" s="1" t="s">
        <v>416</v>
      </c>
      <c r="B1387" s="6">
        <v>45260</v>
      </c>
      <c r="C1387" s="62">
        <f t="shared" si="42"/>
        <v>2023</v>
      </c>
      <c r="D1387" s="1" t="s">
        <v>1404</v>
      </c>
      <c r="E1387" s="43" t="s">
        <v>1426</v>
      </c>
      <c r="F1387" s="2" t="s">
        <v>412</v>
      </c>
      <c r="G1387" s="1">
        <v>22</v>
      </c>
      <c r="H1387" s="1"/>
      <c r="I1387" s="1" t="s">
        <v>423</v>
      </c>
      <c r="J1387" s="1">
        <v>93</v>
      </c>
      <c r="K1387" s="1">
        <v>0</v>
      </c>
      <c r="L1387" s="1">
        <v>54</v>
      </c>
      <c r="M1387" s="1">
        <v>147</v>
      </c>
      <c r="N1387" s="34"/>
      <c r="O1387" s="34"/>
      <c r="P1387" s="26"/>
      <c r="Q1387" s="35"/>
    </row>
    <row r="1388" spans="1:17" ht="15" customHeight="1" x14ac:dyDescent="0.3">
      <c r="A1388" s="1" t="s">
        <v>416</v>
      </c>
      <c r="B1388" s="6">
        <v>45260</v>
      </c>
      <c r="C1388" s="62">
        <f t="shared" si="42"/>
        <v>2023</v>
      </c>
      <c r="D1388" s="1" t="s">
        <v>1404</v>
      </c>
      <c r="E1388" s="43" t="s">
        <v>1427</v>
      </c>
      <c r="F1388" s="2" t="s">
        <v>412</v>
      </c>
      <c r="G1388" s="1">
        <v>23</v>
      </c>
      <c r="H1388" s="1"/>
      <c r="I1388" s="1" t="s">
        <v>423</v>
      </c>
      <c r="J1388" s="1">
        <v>70.3</v>
      </c>
      <c r="K1388" s="1">
        <v>0</v>
      </c>
      <c r="L1388" s="1">
        <v>43.9</v>
      </c>
      <c r="M1388" s="1">
        <v>114.19999999999999</v>
      </c>
      <c r="N1388" s="34"/>
      <c r="O1388" s="34"/>
      <c r="P1388" s="26"/>
      <c r="Q1388" s="35"/>
    </row>
    <row r="1389" spans="1:17" ht="15" customHeight="1" x14ac:dyDescent="0.3">
      <c r="A1389" s="1" t="s">
        <v>416</v>
      </c>
      <c r="B1389" s="6">
        <v>45260</v>
      </c>
      <c r="C1389" s="62">
        <f t="shared" si="42"/>
        <v>2023</v>
      </c>
      <c r="D1389" s="1" t="s">
        <v>1404</v>
      </c>
      <c r="E1389" s="43" t="s">
        <v>1428</v>
      </c>
      <c r="F1389" s="2" t="s">
        <v>412</v>
      </c>
      <c r="G1389" s="1">
        <v>24</v>
      </c>
      <c r="H1389" s="1"/>
      <c r="I1389" s="1" t="s">
        <v>423</v>
      </c>
      <c r="J1389" s="1">
        <v>45.7</v>
      </c>
      <c r="K1389" s="1">
        <v>4.7</v>
      </c>
      <c r="L1389" s="1">
        <v>0</v>
      </c>
      <c r="M1389" s="1">
        <v>50.400000000000006</v>
      </c>
      <c r="N1389" s="34"/>
      <c r="O1389" s="34"/>
      <c r="P1389" s="26"/>
      <c r="Q1389" s="35"/>
    </row>
    <row r="1390" spans="1:17" ht="15" customHeight="1" x14ac:dyDescent="0.3">
      <c r="A1390" s="1" t="s">
        <v>416</v>
      </c>
      <c r="B1390" s="6">
        <v>45260</v>
      </c>
      <c r="C1390" s="62">
        <f t="shared" si="42"/>
        <v>2023</v>
      </c>
      <c r="D1390" s="1" t="s">
        <v>1404</v>
      </c>
      <c r="E1390" s="43" t="s">
        <v>1429</v>
      </c>
      <c r="F1390" s="2" t="s">
        <v>412</v>
      </c>
      <c r="G1390" s="1">
        <v>25</v>
      </c>
      <c r="H1390" s="1"/>
      <c r="I1390" s="1" t="s">
        <v>423</v>
      </c>
      <c r="J1390" s="1">
        <v>70.599999999999994</v>
      </c>
      <c r="K1390" s="1">
        <v>7.2</v>
      </c>
      <c r="L1390" s="1">
        <v>0</v>
      </c>
      <c r="M1390" s="1">
        <v>77.8</v>
      </c>
      <c r="N1390" s="34"/>
      <c r="O1390" s="34"/>
      <c r="P1390" s="26"/>
      <c r="Q1390" s="35"/>
    </row>
    <row r="1391" spans="1:17" ht="15" customHeight="1" x14ac:dyDescent="0.3">
      <c r="A1391" s="1" t="s">
        <v>416</v>
      </c>
      <c r="B1391" s="6">
        <v>45260</v>
      </c>
      <c r="C1391" s="62">
        <f t="shared" si="42"/>
        <v>2023</v>
      </c>
      <c r="D1391" s="1" t="s">
        <v>1404</v>
      </c>
      <c r="E1391" s="43" t="s">
        <v>1430</v>
      </c>
      <c r="F1391" s="2" t="s">
        <v>412</v>
      </c>
      <c r="G1391" s="1">
        <v>26</v>
      </c>
      <c r="H1391" s="1"/>
      <c r="I1391" s="1" t="s">
        <v>423</v>
      </c>
      <c r="J1391" s="1">
        <v>64.099999999999994</v>
      </c>
      <c r="K1391" s="1">
        <v>7.2</v>
      </c>
      <c r="L1391" s="1">
        <v>0</v>
      </c>
      <c r="M1391" s="1">
        <v>71.3</v>
      </c>
      <c r="N1391" s="34"/>
      <c r="O1391" s="34"/>
      <c r="P1391" s="26"/>
      <c r="Q1391" s="35"/>
    </row>
    <row r="1392" spans="1:17" ht="15" customHeight="1" x14ac:dyDescent="0.3">
      <c r="A1392" s="1" t="s">
        <v>416</v>
      </c>
      <c r="B1392" s="6">
        <v>45260</v>
      </c>
      <c r="C1392" s="62">
        <f t="shared" si="42"/>
        <v>2023</v>
      </c>
      <c r="D1392" s="1" t="s">
        <v>1404</v>
      </c>
      <c r="E1392" s="43" t="s">
        <v>1431</v>
      </c>
      <c r="F1392" s="2" t="s">
        <v>412</v>
      </c>
      <c r="G1392" s="1">
        <v>27</v>
      </c>
      <c r="H1392" s="1"/>
      <c r="I1392" s="1" t="s">
        <v>423</v>
      </c>
      <c r="J1392" s="1">
        <v>49.7</v>
      </c>
      <c r="K1392" s="1">
        <v>7.2</v>
      </c>
      <c r="L1392" s="1">
        <v>0</v>
      </c>
      <c r="M1392" s="1">
        <v>56.900000000000006</v>
      </c>
      <c r="N1392" s="34"/>
      <c r="O1392" s="34"/>
      <c r="P1392" s="26"/>
      <c r="Q1392" s="35"/>
    </row>
    <row r="1393" spans="1:17" ht="15" customHeight="1" x14ac:dyDescent="0.3">
      <c r="A1393" s="1" t="s">
        <v>416</v>
      </c>
      <c r="B1393" s="6">
        <v>45260</v>
      </c>
      <c r="C1393" s="62">
        <f t="shared" si="42"/>
        <v>2023</v>
      </c>
      <c r="D1393" s="1" t="s">
        <v>1404</v>
      </c>
      <c r="E1393" s="43" t="s">
        <v>1432</v>
      </c>
      <c r="F1393" s="2" t="s">
        <v>412</v>
      </c>
      <c r="G1393" s="1">
        <v>28</v>
      </c>
      <c r="H1393" s="1"/>
      <c r="I1393" s="1" t="s">
        <v>423</v>
      </c>
      <c r="J1393" s="1">
        <v>49.3</v>
      </c>
      <c r="K1393" s="1">
        <v>5.4</v>
      </c>
      <c r="L1393" s="1">
        <v>0</v>
      </c>
      <c r="M1393" s="1">
        <v>54.699999999999996</v>
      </c>
      <c r="N1393" s="34"/>
      <c r="O1393" s="34"/>
      <c r="P1393" s="26"/>
      <c r="Q1393" s="35"/>
    </row>
    <row r="1394" spans="1:17" ht="15" customHeight="1" x14ac:dyDescent="0.3">
      <c r="A1394" s="1" t="s">
        <v>416</v>
      </c>
      <c r="B1394" s="6">
        <v>45260</v>
      </c>
      <c r="C1394" s="62">
        <f t="shared" si="42"/>
        <v>2023</v>
      </c>
      <c r="D1394" s="1" t="s">
        <v>1404</v>
      </c>
      <c r="E1394" s="43" t="s">
        <v>1433</v>
      </c>
      <c r="F1394" s="2" t="s">
        <v>412</v>
      </c>
      <c r="G1394" s="1">
        <v>29</v>
      </c>
      <c r="H1394" s="1"/>
      <c r="I1394" s="1" t="s">
        <v>423</v>
      </c>
      <c r="J1394" s="1">
        <v>51.4</v>
      </c>
      <c r="K1394" s="1">
        <v>7.2</v>
      </c>
      <c r="L1394" s="1">
        <v>0</v>
      </c>
      <c r="M1394" s="1">
        <v>58.6</v>
      </c>
      <c r="N1394" s="34"/>
      <c r="O1394" s="34"/>
      <c r="P1394" s="26"/>
      <c r="Q1394" s="35"/>
    </row>
    <row r="1395" spans="1:17" ht="15" customHeight="1" x14ac:dyDescent="0.3">
      <c r="A1395" s="1" t="s">
        <v>416</v>
      </c>
      <c r="B1395" s="6">
        <v>45260</v>
      </c>
      <c r="C1395" s="62">
        <f t="shared" si="42"/>
        <v>2023</v>
      </c>
      <c r="D1395" s="1" t="s">
        <v>1404</v>
      </c>
      <c r="E1395" s="43" t="s">
        <v>1434</v>
      </c>
      <c r="F1395" s="2" t="s">
        <v>412</v>
      </c>
      <c r="G1395" s="1">
        <v>30</v>
      </c>
      <c r="H1395" s="1"/>
      <c r="I1395" s="1" t="s">
        <v>423</v>
      </c>
      <c r="J1395" s="1">
        <v>70.5</v>
      </c>
      <c r="K1395" s="1">
        <v>7.2</v>
      </c>
      <c r="L1395" s="1">
        <v>0</v>
      </c>
      <c r="M1395" s="1">
        <v>77.7</v>
      </c>
      <c r="N1395" s="34"/>
      <c r="O1395" s="34"/>
      <c r="P1395" s="26"/>
      <c r="Q1395" s="35"/>
    </row>
    <row r="1396" spans="1:17" ht="15" customHeight="1" x14ac:dyDescent="0.3">
      <c r="A1396" s="1" t="s">
        <v>416</v>
      </c>
      <c r="B1396" s="6">
        <v>45260</v>
      </c>
      <c r="C1396" s="62">
        <f t="shared" si="42"/>
        <v>2023</v>
      </c>
      <c r="D1396" s="1" t="s">
        <v>1404</v>
      </c>
      <c r="E1396" s="43" t="s">
        <v>1435</v>
      </c>
      <c r="F1396" s="2" t="s">
        <v>412</v>
      </c>
      <c r="G1396" s="1">
        <v>31</v>
      </c>
      <c r="H1396" s="1"/>
      <c r="I1396" s="1" t="s">
        <v>423</v>
      </c>
      <c r="J1396" s="1">
        <v>63.9</v>
      </c>
      <c r="K1396" s="1">
        <v>7.2</v>
      </c>
      <c r="L1396" s="1">
        <v>0</v>
      </c>
      <c r="M1396" s="1">
        <v>71.099999999999994</v>
      </c>
      <c r="N1396" s="34"/>
      <c r="O1396" s="34"/>
      <c r="P1396" s="26"/>
      <c r="Q1396" s="35"/>
    </row>
    <row r="1397" spans="1:17" ht="15" customHeight="1" x14ac:dyDescent="0.3">
      <c r="A1397" s="1" t="s">
        <v>416</v>
      </c>
      <c r="B1397" s="6">
        <v>45260</v>
      </c>
      <c r="C1397" s="62">
        <f t="shared" si="42"/>
        <v>2023</v>
      </c>
      <c r="D1397" s="1" t="s">
        <v>1404</v>
      </c>
      <c r="E1397" s="43" t="s">
        <v>1436</v>
      </c>
      <c r="F1397" s="2" t="s">
        <v>412</v>
      </c>
      <c r="G1397" s="1">
        <v>32</v>
      </c>
      <c r="H1397" s="1"/>
      <c r="I1397" s="1" t="s">
        <v>423</v>
      </c>
      <c r="J1397" s="1">
        <v>49.5</v>
      </c>
      <c r="K1397" s="1">
        <v>7.2</v>
      </c>
      <c r="L1397" s="1">
        <v>0</v>
      </c>
      <c r="M1397" s="1">
        <v>56.7</v>
      </c>
      <c r="N1397" s="34"/>
      <c r="O1397" s="34"/>
      <c r="P1397" s="26"/>
      <c r="Q1397" s="35"/>
    </row>
    <row r="1398" spans="1:17" ht="15" customHeight="1" x14ac:dyDescent="0.3">
      <c r="A1398" s="1" t="s">
        <v>416</v>
      </c>
      <c r="B1398" s="6">
        <v>45260</v>
      </c>
      <c r="C1398" s="62">
        <f t="shared" si="42"/>
        <v>2023</v>
      </c>
      <c r="D1398" s="1" t="s">
        <v>1404</v>
      </c>
      <c r="E1398" s="43" t="s">
        <v>1437</v>
      </c>
      <c r="F1398" s="2" t="s">
        <v>412</v>
      </c>
      <c r="G1398" s="1">
        <v>33</v>
      </c>
      <c r="H1398" s="1"/>
      <c r="I1398" s="1" t="s">
        <v>423</v>
      </c>
      <c r="J1398" s="1">
        <v>49.2</v>
      </c>
      <c r="K1398" s="1">
        <v>5.4</v>
      </c>
      <c r="L1398" s="1">
        <v>0</v>
      </c>
      <c r="M1398" s="1">
        <v>54.6</v>
      </c>
      <c r="N1398" s="34"/>
      <c r="O1398" s="34"/>
      <c r="P1398" s="26"/>
      <c r="Q1398" s="35"/>
    </row>
    <row r="1399" spans="1:17" ht="15" customHeight="1" x14ac:dyDescent="0.3">
      <c r="A1399" s="1" t="s">
        <v>416</v>
      </c>
      <c r="B1399" s="6">
        <v>45260</v>
      </c>
      <c r="C1399" s="62">
        <f t="shared" si="42"/>
        <v>2023</v>
      </c>
      <c r="D1399" s="1" t="s">
        <v>1404</v>
      </c>
      <c r="E1399" s="43" t="s">
        <v>1438</v>
      </c>
      <c r="F1399" s="2" t="s">
        <v>412</v>
      </c>
      <c r="G1399" s="1">
        <v>34</v>
      </c>
      <c r="H1399" s="1"/>
      <c r="I1399" s="1" t="s">
        <v>423</v>
      </c>
      <c r="J1399" s="1">
        <v>51.2</v>
      </c>
      <c r="K1399" s="1">
        <v>7.2</v>
      </c>
      <c r="L1399" s="1">
        <v>0</v>
      </c>
      <c r="M1399" s="1">
        <v>58.400000000000006</v>
      </c>
      <c r="N1399" s="34"/>
      <c r="O1399" s="34"/>
      <c r="P1399" s="26"/>
      <c r="Q1399" s="35"/>
    </row>
    <row r="1400" spans="1:17" ht="15" customHeight="1" x14ac:dyDescent="0.3">
      <c r="A1400" s="1" t="s">
        <v>416</v>
      </c>
      <c r="B1400" s="6">
        <v>45260</v>
      </c>
      <c r="C1400" s="62">
        <f t="shared" si="42"/>
        <v>2023</v>
      </c>
      <c r="D1400" s="1" t="s">
        <v>1404</v>
      </c>
      <c r="E1400" s="43" t="s">
        <v>1439</v>
      </c>
      <c r="F1400" s="2" t="s">
        <v>412</v>
      </c>
      <c r="G1400" s="1">
        <v>35</v>
      </c>
      <c r="H1400" s="1"/>
      <c r="I1400" s="1" t="s">
        <v>423</v>
      </c>
      <c r="J1400" s="1">
        <v>70.5</v>
      </c>
      <c r="K1400" s="1">
        <v>7.2</v>
      </c>
      <c r="L1400" s="1">
        <v>0</v>
      </c>
      <c r="M1400" s="1">
        <v>77.7</v>
      </c>
      <c r="N1400" s="34"/>
      <c r="O1400" s="34"/>
      <c r="P1400" s="26"/>
      <c r="Q1400" s="35"/>
    </row>
    <row r="1401" spans="1:17" ht="15" customHeight="1" x14ac:dyDescent="0.3">
      <c r="A1401" s="1" t="s">
        <v>416</v>
      </c>
      <c r="B1401" s="6">
        <v>45260</v>
      </c>
      <c r="C1401" s="62">
        <f t="shared" si="42"/>
        <v>2023</v>
      </c>
      <c r="D1401" s="1" t="s">
        <v>1404</v>
      </c>
      <c r="E1401" s="43" t="s">
        <v>1440</v>
      </c>
      <c r="F1401" s="2" t="s">
        <v>412</v>
      </c>
      <c r="G1401" s="1">
        <v>36</v>
      </c>
      <c r="H1401" s="1"/>
      <c r="I1401" s="1" t="s">
        <v>423</v>
      </c>
      <c r="J1401" s="1">
        <v>63.8</v>
      </c>
      <c r="K1401" s="1">
        <v>7.2</v>
      </c>
      <c r="L1401" s="1">
        <v>0</v>
      </c>
      <c r="M1401" s="1">
        <v>71</v>
      </c>
      <c r="N1401" s="34"/>
      <c r="O1401" s="34"/>
      <c r="P1401" s="26"/>
      <c r="Q1401" s="35"/>
    </row>
    <row r="1402" spans="1:17" ht="15" customHeight="1" x14ac:dyDescent="0.3">
      <c r="A1402" s="1" t="s">
        <v>416</v>
      </c>
      <c r="B1402" s="6">
        <v>45260</v>
      </c>
      <c r="C1402" s="62">
        <f t="shared" si="42"/>
        <v>2023</v>
      </c>
      <c r="D1402" s="1" t="s">
        <v>1404</v>
      </c>
      <c r="E1402" s="43" t="s">
        <v>1441</v>
      </c>
      <c r="F1402" s="2" t="s">
        <v>412</v>
      </c>
      <c r="G1402" s="1">
        <v>37</v>
      </c>
      <c r="H1402" s="1"/>
      <c r="I1402" s="1" t="s">
        <v>423</v>
      </c>
      <c r="J1402" s="1">
        <v>49.5</v>
      </c>
      <c r="K1402" s="1">
        <v>7.2</v>
      </c>
      <c r="L1402" s="1">
        <v>0</v>
      </c>
      <c r="M1402" s="1">
        <v>56.7</v>
      </c>
      <c r="N1402" s="34"/>
      <c r="O1402" s="34"/>
      <c r="P1402" s="26"/>
      <c r="Q1402" s="35"/>
    </row>
    <row r="1403" spans="1:17" ht="15" customHeight="1" x14ac:dyDescent="0.3">
      <c r="A1403" s="1" t="s">
        <v>416</v>
      </c>
      <c r="B1403" s="6">
        <v>45260</v>
      </c>
      <c r="C1403" s="62">
        <f t="shared" si="42"/>
        <v>2023</v>
      </c>
      <c r="D1403" s="1" t="s">
        <v>1404</v>
      </c>
      <c r="E1403" s="43" t="s">
        <v>1442</v>
      </c>
      <c r="F1403" s="2" t="s">
        <v>412</v>
      </c>
      <c r="G1403" s="1">
        <v>38</v>
      </c>
      <c r="H1403" s="1"/>
      <c r="I1403" s="1" t="s">
        <v>423</v>
      </c>
      <c r="J1403" s="1">
        <v>49.1</v>
      </c>
      <c r="K1403" s="1">
        <v>5.4</v>
      </c>
      <c r="L1403" s="1">
        <v>0</v>
      </c>
      <c r="M1403" s="1">
        <v>54.5</v>
      </c>
      <c r="N1403" s="34"/>
      <c r="O1403" s="34"/>
      <c r="P1403" s="26"/>
      <c r="Q1403" s="35"/>
    </row>
    <row r="1404" spans="1:17" ht="15" customHeight="1" x14ac:dyDescent="0.3">
      <c r="A1404" s="1" t="s">
        <v>416</v>
      </c>
      <c r="B1404" s="6">
        <v>45260</v>
      </c>
      <c r="C1404" s="62">
        <f t="shared" si="42"/>
        <v>2023</v>
      </c>
      <c r="D1404" s="1" t="s">
        <v>1404</v>
      </c>
      <c r="E1404" s="43" t="s">
        <v>1443</v>
      </c>
      <c r="F1404" s="2" t="s">
        <v>412</v>
      </c>
      <c r="G1404" s="1">
        <v>39</v>
      </c>
      <c r="H1404" s="1"/>
      <c r="I1404" s="1" t="s">
        <v>423</v>
      </c>
      <c r="J1404" s="1">
        <v>51.1</v>
      </c>
      <c r="K1404" s="1">
        <v>7.2</v>
      </c>
      <c r="L1404" s="1">
        <v>0</v>
      </c>
      <c r="M1404" s="1">
        <v>58.300000000000004</v>
      </c>
      <c r="N1404" s="34"/>
      <c r="O1404" s="34"/>
      <c r="P1404" s="26"/>
      <c r="Q1404" s="35"/>
    </row>
    <row r="1405" spans="1:17" ht="15" customHeight="1" x14ac:dyDescent="0.3">
      <c r="A1405" s="1" t="s">
        <v>417</v>
      </c>
      <c r="B1405" s="6">
        <v>45260</v>
      </c>
      <c r="C1405" s="62">
        <f t="shared" si="42"/>
        <v>2023</v>
      </c>
      <c r="D1405" s="1" t="s">
        <v>1584</v>
      </c>
      <c r="E1405" s="43" t="s">
        <v>1475</v>
      </c>
      <c r="F1405" s="2" t="s">
        <v>412</v>
      </c>
      <c r="G1405" s="1">
        <v>1</v>
      </c>
      <c r="H1405" s="1"/>
      <c r="I1405" s="1" t="s">
        <v>423</v>
      </c>
      <c r="J1405" s="1">
        <v>34.4</v>
      </c>
      <c r="K1405" s="1">
        <v>3.3</v>
      </c>
      <c r="L1405" s="1">
        <v>0</v>
      </c>
      <c r="M1405" s="1">
        <v>37.699999999999996</v>
      </c>
      <c r="N1405" s="34"/>
      <c r="O1405" s="34"/>
      <c r="P1405" s="26"/>
      <c r="Q1405" s="35"/>
    </row>
    <row r="1406" spans="1:17" ht="15" customHeight="1" x14ac:dyDescent="0.3">
      <c r="A1406" s="1" t="s">
        <v>417</v>
      </c>
      <c r="B1406" s="6">
        <v>45260</v>
      </c>
      <c r="C1406" s="62">
        <f t="shared" si="42"/>
        <v>2023</v>
      </c>
      <c r="D1406" s="1" t="s">
        <v>1584</v>
      </c>
      <c r="E1406" s="43" t="s">
        <v>1476</v>
      </c>
      <c r="F1406" s="2" t="s">
        <v>412</v>
      </c>
      <c r="G1406" s="1">
        <v>2</v>
      </c>
      <c r="H1406" s="1"/>
      <c r="I1406" s="1" t="s">
        <v>423</v>
      </c>
      <c r="J1406" s="1">
        <v>51.4</v>
      </c>
      <c r="K1406" s="1">
        <v>3.3</v>
      </c>
      <c r="L1406" s="1">
        <v>0</v>
      </c>
      <c r="M1406" s="1">
        <v>54.699999999999996</v>
      </c>
      <c r="N1406" s="34"/>
      <c r="O1406" s="34"/>
      <c r="P1406" s="26"/>
      <c r="Q1406" s="35"/>
    </row>
    <row r="1407" spans="1:17" ht="15" customHeight="1" x14ac:dyDescent="0.3">
      <c r="A1407" s="1" t="s">
        <v>417</v>
      </c>
      <c r="B1407" s="6">
        <v>45260</v>
      </c>
      <c r="C1407" s="62">
        <f t="shared" si="42"/>
        <v>2023</v>
      </c>
      <c r="D1407" s="1" t="s">
        <v>1584</v>
      </c>
      <c r="E1407" s="43" t="s">
        <v>1477</v>
      </c>
      <c r="F1407" s="2" t="s">
        <v>412</v>
      </c>
      <c r="G1407" s="1">
        <v>3</v>
      </c>
      <c r="H1407" s="1"/>
      <c r="I1407" s="1" t="s">
        <v>423</v>
      </c>
      <c r="J1407" s="1">
        <v>41.7</v>
      </c>
      <c r="K1407" s="1">
        <v>3.3</v>
      </c>
      <c r="L1407" s="1">
        <v>0</v>
      </c>
      <c r="M1407" s="1">
        <v>45</v>
      </c>
      <c r="N1407" s="34"/>
      <c r="O1407" s="34"/>
      <c r="P1407" s="26"/>
      <c r="Q1407" s="35"/>
    </row>
    <row r="1408" spans="1:17" ht="15" customHeight="1" x14ac:dyDescent="0.3">
      <c r="A1408" s="1" t="s">
        <v>417</v>
      </c>
      <c r="B1408" s="6">
        <v>45260</v>
      </c>
      <c r="C1408" s="62">
        <f t="shared" si="42"/>
        <v>2023</v>
      </c>
      <c r="D1408" s="1" t="s">
        <v>1584</v>
      </c>
      <c r="E1408" s="43" t="s">
        <v>1478</v>
      </c>
      <c r="F1408" s="2" t="s">
        <v>412</v>
      </c>
      <c r="G1408" s="1">
        <v>4</v>
      </c>
      <c r="H1408" s="1"/>
      <c r="I1408" s="1" t="s">
        <v>423</v>
      </c>
      <c r="J1408" s="1">
        <v>34.1</v>
      </c>
      <c r="K1408" s="1">
        <v>3.3</v>
      </c>
      <c r="L1408" s="1">
        <v>0</v>
      </c>
      <c r="M1408" s="1">
        <v>37.4</v>
      </c>
      <c r="N1408" s="34"/>
      <c r="O1408" s="34"/>
      <c r="P1408" s="26"/>
      <c r="Q1408" s="35"/>
    </row>
    <row r="1409" spans="1:17" ht="15" customHeight="1" x14ac:dyDescent="0.3">
      <c r="A1409" s="1" t="s">
        <v>417</v>
      </c>
      <c r="B1409" s="6">
        <v>45260</v>
      </c>
      <c r="C1409" s="62">
        <f t="shared" si="42"/>
        <v>2023</v>
      </c>
      <c r="D1409" s="1" t="s">
        <v>1584</v>
      </c>
      <c r="E1409" s="43" t="s">
        <v>1479</v>
      </c>
      <c r="F1409" s="2" t="s">
        <v>412</v>
      </c>
      <c r="G1409" s="1">
        <v>5</v>
      </c>
      <c r="H1409" s="1"/>
      <c r="I1409" s="1" t="s">
        <v>423</v>
      </c>
      <c r="J1409" s="1">
        <v>41.3</v>
      </c>
      <c r="K1409" s="1">
        <v>6.4</v>
      </c>
      <c r="L1409" s="1">
        <v>0</v>
      </c>
      <c r="M1409" s="1">
        <v>47.699999999999996</v>
      </c>
      <c r="N1409" s="34"/>
      <c r="O1409" s="34"/>
      <c r="P1409" s="26"/>
      <c r="Q1409" s="35"/>
    </row>
    <row r="1410" spans="1:17" ht="15" customHeight="1" x14ac:dyDescent="0.3">
      <c r="A1410" s="1" t="s">
        <v>417</v>
      </c>
      <c r="B1410" s="6">
        <v>45260</v>
      </c>
      <c r="C1410" s="62">
        <f t="shared" si="42"/>
        <v>2023</v>
      </c>
      <c r="D1410" s="1" t="s">
        <v>1584</v>
      </c>
      <c r="E1410" s="43" t="s">
        <v>1480</v>
      </c>
      <c r="F1410" s="2" t="s">
        <v>412</v>
      </c>
      <c r="G1410" s="1">
        <v>6</v>
      </c>
      <c r="H1410" s="1"/>
      <c r="I1410" s="1" t="s">
        <v>423</v>
      </c>
      <c r="J1410" s="1">
        <v>55.5</v>
      </c>
      <c r="K1410" s="1">
        <v>6.4</v>
      </c>
      <c r="L1410" s="1">
        <v>0</v>
      </c>
      <c r="M1410" s="1">
        <v>61.9</v>
      </c>
      <c r="N1410" s="34"/>
      <c r="O1410" s="34"/>
      <c r="P1410" s="26"/>
      <c r="Q1410" s="35"/>
    </row>
    <row r="1411" spans="1:17" ht="15" customHeight="1" x14ac:dyDescent="0.3">
      <c r="A1411" s="1" t="s">
        <v>417</v>
      </c>
      <c r="B1411" s="6">
        <v>45260</v>
      </c>
      <c r="C1411" s="62">
        <f t="shared" si="42"/>
        <v>2023</v>
      </c>
      <c r="D1411" s="1" t="s">
        <v>1584</v>
      </c>
      <c r="E1411" s="43" t="s">
        <v>1481</v>
      </c>
      <c r="F1411" s="2" t="s">
        <v>412</v>
      </c>
      <c r="G1411" s="1">
        <v>7</v>
      </c>
      <c r="H1411" s="1"/>
      <c r="I1411" s="1" t="s">
        <v>423</v>
      </c>
      <c r="J1411" s="1">
        <v>55.7</v>
      </c>
      <c r="K1411" s="1">
        <v>6.4</v>
      </c>
      <c r="L1411" s="1">
        <v>0</v>
      </c>
      <c r="M1411" s="1">
        <v>62.1</v>
      </c>
      <c r="N1411" s="34"/>
      <c r="O1411" s="34"/>
      <c r="P1411" s="26"/>
      <c r="Q1411" s="35"/>
    </row>
    <row r="1412" spans="1:17" ht="15" customHeight="1" x14ac:dyDescent="0.3">
      <c r="A1412" s="1" t="s">
        <v>417</v>
      </c>
      <c r="B1412" s="6">
        <v>45260</v>
      </c>
      <c r="C1412" s="62">
        <f t="shared" si="42"/>
        <v>2023</v>
      </c>
      <c r="D1412" s="1" t="s">
        <v>1584</v>
      </c>
      <c r="E1412" s="43" t="s">
        <v>1482</v>
      </c>
      <c r="F1412" s="2" t="s">
        <v>412</v>
      </c>
      <c r="G1412" s="1">
        <v>8</v>
      </c>
      <c r="H1412" s="1"/>
      <c r="I1412" s="1" t="s">
        <v>423</v>
      </c>
      <c r="J1412" s="1">
        <v>52.2</v>
      </c>
      <c r="K1412" s="1">
        <v>6.4</v>
      </c>
      <c r="L1412" s="1">
        <v>0</v>
      </c>
      <c r="M1412" s="1">
        <v>58.6</v>
      </c>
      <c r="N1412" s="34"/>
      <c r="O1412" s="34"/>
      <c r="P1412" s="26"/>
      <c r="Q1412" s="35"/>
    </row>
    <row r="1413" spans="1:17" ht="15" customHeight="1" x14ac:dyDescent="0.3">
      <c r="A1413" s="1" t="s">
        <v>417</v>
      </c>
      <c r="B1413" s="6">
        <v>45260</v>
      </c>
      <c r="C1413" s="62">
        <f t="shared" si="42"/>
        <v>2023</v>
      </c>
      <c r="D1413" s="1" t="s">
        <v>1584</v>
      </c>
      <c r="E1413" s="43" t="s">
        <v>1483</v>
      </c>
      <c r="F1413" s="2" t="s">
        <v>412</v>
      </c>
      <c r="G1413" s="1">
        <v>9</v>
      </c>
      <c r="H1413" s="1"/>
      <c r="I1413" s="1" t="s">
        <v>423</v>
      </c>
      <c r="J1413" s="1">
        <v>41.2</v>
      </c>
      <c r="K1413" s="1">
        <v>6.4</v>
      </c>
      <c r="L1413" s="1">
        <v>0</v>
      </c>
      <c r="M1413" s="1">
        <v>47.6</v>
      </c>
      <c r="N1413" s="34"/>
      <c r="O1413" s="34"/>
      <c r="P1413" s="26"/>
      <c r="Q1413" s="35"/>
    </row>
    <row r="1414" spans="1:17" ht="15" customHeight="1" x14ac:dyDescent="0.3">
      <c r="A1414" s="1" t="s">
        <v>417</v>
      </c>
      <c r="B1414" s="6">
        <v>45260</v>
      </c>
      <c r="C1414" s="62">
        <f t="shared" si="42"/>
        <v>2023</v>
      </c>
      <c r="D1414" s="1" t="s">
        <v>1584</v>
      </c>
      <c r="E1414" s="43" t="s">
        <v>1484</v>
      </c>
      <c r="F1414" s="2" t="s">
        <v>412</v>
      </c>
      <c r="G1414" s="1">
        <v>10</v>
      </c>
      <c r="H1414" s="1"/>
      <c r="I1414" s="1" t="s">
        <v>423</v>
      </c>
      <c r="J1414" s="1">
        <v>55.3</v>
      </c>
      <c r="K1414" s="1">
        <v>6.4</v>
      </c>
      <c r="L1414" s="1">
        <v>0</v>
      </c>
      <c r="M1414" s="1">
        <v>61.699999999999996</v>
      </c>
      <c r="N1414" s="34"/>
      <c r="O1414" s="34"/>
      <c r="P1414" s="26"/>
      <c r="Q1414" s="35"/>
    </row>
    <row r="1415" spans="1:17" ht="15" customHeight="1" x14ac:dyDescent="0.3">
      <c r="A1415" s="1" t="s">
        <v>417</v>
      </c>
      <c r="B1415" s="6">
        <v>45260</v>
      </c>
      <c r="C1415" s="62">
        <f t="shared" si="42"/>
        <v>2023</v>
      </c>
      <c r="D1415" s="1" t="s">
        <v>1584</v>
      </c>
      <c r="E1415" s="43" t="s">
        <v>1485</v>
      </c>
      <c r="F1415" s="2" t="s">
        <v>412</v>
      </c>
      <c r="G1415" s="1">
        <v>11</v>
      </c>
      <c r="H1415" s="1"/>
      <c r="I1415" s="1" t="s">
        <v>423</v>
      </c>
      <c r="J1415" s="1">
        <v>55.6</v>
      </c>
      <c r="K1415" s="1">
        <v>6.4</v>
      </c>
      <c r="L1415" s="1">
        <v>0</v>
      </c>
      <c r="M1415" s="1">
        <v>62</v>
      </c>
      <c r="N1415" s="34"/>
      <c r="O1415" s="34"/>
      <c r="P1415" s="26"/>
      <c r="Q1415" s="35"/>
    </row>
    <row r="1416" spans="1:17" ht="15" customHeight="1" x14ac:dyDescent="0.3">
      <c r="A1416" s="1" t="s">
        <v>417</v>
      </c>
      <c r="B1416" s="6">
        <v>45260</v>
      </c>
      <c r="C1416" s="62">
        <f t="shared" si="42"/>
        <v>2023</v>
      </c>
      <c r="D1416" s="1" t="s">
        <v>1584</v>
      </c>
      <c r="E1416" s="43" t="s">
        <v>1486</v>
      </c>
      <c r="F1416" s="2" t="s">
        <v>412</v>
      </c>
      <c r="G1416" s="1">
        <v>12</v>
      </c>
      <c r="H1416" s="1"/>
      <c r="I1416" s="1" t="s">
        <v>423</v>
      </c>
      <c r="J1416" s="1">
        <v>52.1</v>
      </c>
      <c r="K1416" s="1">
        <v>6.4</v>
      </c>
      <c r="L1416" s="1">
        <v>0</v>
      </c>
      <c r="M1416" s="1">
        <v>58.5</v>
      </c>
      <c r="N1416" s="34"/>
      <c r="O1416" s="34"/>
      <c r="P1416" s="26"/>
      <c r="Q1416" s="35"/>
    </row>
    <row r="1417" spans="1:17" ht="15" customHeight="1" x14ac:dyDescent="0.3">
      <c r="A1417" s="1" t="s">
        <v>417</v>
      </c>
      <c r="B1417" s="6">
        <v>45260</v>
      </c>
      <c r="C1417" s="62">
        <f t="shared" si="42"/>
        <v>2023</v>
      </c>
      <c r="D1417" s="1" t="s">
        <v>1584</v>
      </c>
      <c r="E1417" s="43" t="s">
        <v>1487</v>
      </c>
      <c r="F1417" s="2" t="s">
        <v>412</v>
      </c>
      <c r="G1417" s="1">
        <v>13</v>
      </c>
      <c r="H1417" s="1"/>
      <c r="I1417" s="1" t="s">
        <v>423</v>
      </c>
      <c r="J1417" s="1">
        <v>41.1</v>
      </c>
      <c r="K1417" s="1">
        <v>6.4</v>
      </c>
      <c r="L1417" s="1">
        <v>0</v>
      </c>
      <c r="M1417" s="1">
        <v>47.5</v>
      </c>
      <c r="N1417" s="34"/>
      <c r="O1417" s="34"/>
      <c r="P1417" s="26"/>
      <c r="Q1417" s="35"/>
    </row>
    <row r="1418" spans="1:17" ht="15" customHeight="1" x14ac:dyDescent="0.3">
      <c r="A1418" s="1" t="s">
        <v>417</v>
      </c>
      <c r="B1418" s="6">
        <v>45260</v>
      </c>
      <c r="C1418" s="62">
        <f t="shared" si="42"/>
        <v>2023</v>
      </c>
      <c r="D1418" s="1" t="s">
        <v>1584</v>
      </c>
      <c r="E1418" s="43" t="s">
        <v>1488</v>
      </c>
      <c r="F1418" s="2" t="s">
        <v>412</v>
      </c>
      <c r="G1418" s="1">
        <v>14</v>
      </c>
      <c r="H1418" s="1"/>
      <c r="I1418" s="1" t="s">
        <v>423</v>
      </c>
      <c r="J1418" s="1">
        <v>55.2</v>
      </c>
      <c r="K1418" s="1">
        <v>6.4</v>
      </c>
      <c r="L1418" s="1">
        <v>0</v>
      </c>
      <c r="M1418" s="1">
        <v>61.6</v>
      </c>
      <c r="N1418" s="34"/>
      <c r="O1418" s="34"/>
      <c r="P1418" s="26"/>
      <c r="Q1418" s="35"/>
    </row>
    <row r="1419" spans="1:17" ht="15" customHeight="1" x14ac:dyDescent="0.3">
      <c r="A1419" s="1" t="s">
        <v>417</v>
      </c>
      <c r="B1419" s="6">
        <v>45260</v>
      </c>
      <c r="C1419" s="62">
        <f t="shared" si="42"/>
        <v>2023</v>
      </c>
      <c r="D1419" s="1" t="s">
        <v>1584</v>
      </c>
      <c r="E1419" s="43" t="s">
        <v>1489</v>
      </c>
      <c r="F1419" s="2" t="s">
        <v>412</v>
      </c>
      <c r="G1419" s="1">
        <v>15</v>
      </c>
      <c r="H1419" s="1"/>
      <c r="I1419" s="1" t="s">
        <v>423</v>
      </c>
      <c r="J1419" s="1">
        <v>55.4</v>
      </c>
      <c r="K1419" s="1">
        <v>6.4</v>
      </c>
      <c r="L1419" s="1">
        <v>0</v>
      </c>
      <c r="M1419" s="1">
        <v>61.8</v>
      </c>
      <c r="N1419" s="34"/>
      <c r="O1419" s="34"/>
      <c r="P1419" s="26"/>
      <c r="Q1419" s="35"/>
    </row>
    <row r="1420" spans="1:17" ht="15" customHeight="1" x14ac:dyDescent="0.3">
      <c r="A1420" s="1" t="s">
        <v>417</v>
      </c>
      <c r="B1420" s="6">
        <v>45260</v>
      </c>
      <c r="C1420" s="62">
        <f t="shared" si="42"/>
        <v>2023</v>
      </c>
      <c r="D1420" s="1" t="s">
        <v>1584</v>
      </c>
      <c r="E1420" s="43" t="s">
        <v>1490</v>
      </c>
      <c r="F1420" s="2" t="s">
        <v>412</v>
      </c>
      <c r="G1420" s="1">
        <v>16</v>
      </c>
      <c r="H1420" s="1"/>
      <c r="I1420" s="1" t="s">
        <v>423</v>
      </c>
      <c r="J1420" s="1">
        <v>51.9</v>
      </c>
      <c r="K1420" s="1">
        <v>6.4</v>
      </c>
      <c r="L1420" s="1">
        <v>0</v>
      </c>
      <c r="M1420" s="1">
        <v>58.3</v>
      </c>
      <c r="N1420" s="34"/>
      <c r="O1420" s="34"/>
      <c r="P1420" s="26"/>
      <c r="Q1420" s="35"/>
    </row>
    <row r="1421" spans="1:17" ht="15" customHeight="1" x14ac:dyDescent="0.3">
      <c r="A1421" s="1" t="s">
        <v>417</v>
      </c>
      <c r="B1421" s="6">
        <v>45260</v>
      </c>
      <c r="C1421" s="62">
        <f t="shared" si="42"/>
        <v>2023</v>
      </c>
      <c r="D1421" s="1" t="s">
        <v>1584</v>
      </c>
      <c r="E1421" s="43" t="s">
        <v>1491</v>
      </c>
      <c r="F1421" s="2" t="s">
        <v>412</v>
      </c>
      <c r="G1421" s="1">
        <v>17</v>
      </c>
      <c r="H1421" s="1"/>
      <c r="I1421" s="1" t="s">
        <v>423</v>
      </c>
      <c r="J1421" s="1">
        <v>41.1</v>
      </c>
      <c r="K1421" s="1">
        <v>6.4</v>
      </c>
      <c r="L1421" s="1">
        <v>0</v>
      </c>
      <c r="M1421" s="1">
        <v>47.5</v>
      </c>
      <c r="N1421" s="34"/>
      <c r="O1421" s="34"/>
      <c r="P1421" s="26"/>
      <c r="Q1421" s="35"/>
    </row>
    <row r="1422" spans="1:17" ht="15" customHeight="1" x14ac:dyDescent="0.3">
      <c r="A1422" s="1" t="s">
        <v>417</v>
      </c>
      <c r="B1422" s="6">
        <v>45260</v>
      </c>
      <c r="C1422" s="62">
        <f t="shared" si="42"/>
        <v>2023</v>
      </c>
      <c r="D1422" s="1" t="s">
        <v>1584</v>
      </c>
      <c r="E1422" s="43" t="s">
        <v>1492</v>
      </c>
      <c r="F1422" s="2" t="s">
        <v>412</v>
      </c>
      <c r="G1422" s="1">
        <v>18</v>
      </c>
      <c r="H1422" s="1"/>
      <c r="I1422" s="1" t="s">
        <v>423</v>
      </c>
      <c r="J1422" s="1">
        <v>55.2</v>
      </c>
      <c r="K1422" s="1">
        <v>6.4</v>
      </c>
      <c r="L1422" s="1">
        <v>0</v>
      </c>
      <c r="M1422" s="1">
        <v>61.6</v>
      </c>
      <c r="N1422" s="34"/>
      <c r="O1422" s="34"/>
      <c r="P1422" s="26"/>
      <c r="Q1422" s="35"/>
    </row>
    <row r="1423" spans="1:17" ht="15" customHeight="1" x14ac:dyDescent="0.3">
      <c r="A1423" s="1" t="s">
        <v>417</v>
      </c>
      <c r="B1423" s="6">
        <v>45260</v>
      </c>
      <c r="C1423" s="62">
        <f t="shared" si="42"/>
        <v>2023</v>
      </c>
      <c r="D1423" s="1" t="s">
        <v>1584</v>
      </c>
      <c r="E1423" s="43" t="s">
        <v>1493</v>
      </c>
      <c r="F1423" s="2" t="s">
        <v>412</v>
      </c>
      <c r="G1423" s="1">
        <v>19</v>
      </c>
      <c r="H1423" s="1"/>
      <c r="I1423" s="1" t="s">
        <v>423</v>
      </c>
      <c r="J1423" s="1">
        <v>55.4</v>
      </c>
      <c r="K1423" s="1">
        <v>6.4</v>
      </c>
      <c r="L1423" s="1">
        <v>0</v>
      </c>
      <c r="M1423" s="1">
        <v>61.8</v>
      </c>
      <c r="N1423" s="34"/>
      <c r="O1423" s="34"/>
      <c r="P1423" s="26"/>
      <c r="Q1423" s="35"/>
    </row>
    <row r="1424" spans="1:17" ht="15" customHeight="1" x14ac:dyDescent="0.3">
      <c r="A1424" s="1" t="s">
        <v>417</v>
      </c>
      <c r="B1424" s="6">
        <v>45260</v>
      </c>
      <c r="C1424" s="62">
        <f t="shared" si="42"/>
        <v>2023</v>
      </c>
      <c r="D1424" s="1" t="s">
        <v>1584</v>
      </c>
      <c r="E1424" s="43" t="s">
        <v>1494</v>
      </c>
      <c r="F1424" s="2" t="s">
        <v>412</v>
      </c>
      <c r="G1424" s="1">
        <v>20</v>
      </c>
      <c r="H1424" s="1"/>
      <c r="I1424" s="1" t="s">
        <v>423</v>
      </c>
      <c r="J1424" s="1">
        <v>51.9</v>
      </c>
      <c r="K1424" s="1">
        <v>6.4</v>
      </c>
      <c r="L1424" s="1">
        <v>0</v>
      </c>
      <c r="M1424" s="1">
        <v>58.3</v>
      </c>
      <c r="N1424" s="34"/>
      <c r="O1424" s="34"/>
      <c r="P1424" s="26"/>
      <c r="Q1424" s="35"/>
    </row>
    <row r="1425" spans="1:17" ht="15" customHeight="1" x14ac:dyDescent="0.3">
      <c r="A1425" s="1" t="s">
        <v>417</v>
      </c>
      <c r="B1425" s="6">
        <v>45260</v>
      </c>
      <c r="C1425" s="62">
        <f t="shared" si="42"/>
        <v>2023</v>
      </c>
      <c r="D1425" s="1" t="s">
        <v>1584</v>
      </c>
      <c r="E1425" s="43" t="s">
        <v>1495</v>
      </c>
      <c r="F1425" s="2" t="s">
        <v>412</v>
      </c>
      <c r="G1425" s="1">
        <v>21</v>
      </c>
      <c r="H1425" s="1"/>
      <c r="I1425" s="1" t="s">
        <v>423</v>
      </c>
      <c r="J1425" s="1">
        <v>41.1</v>
      </c>
      <c r="K1425" s="1">
        <v>6.4</v>
      </c>
      <c r="L1425" s="1">
        <v>0</v>
      </c>
      <c r="M1425" s="1">
        <v>47.5</v>
      </c>
      <c r="N1425" s="34"/>
      <c r="O1425" s="34"/>
      <c r="P1425" s="26"/>
      <c r="Q1425" s="35"/>
    </row>
    <row r="1426" spans="1:17" ht="15" customHeight="1" x14ac:dyDescent="0.3">
      <c r="A1426" s="1" t="s">
        <v>417</v>
      </c>
      <c r="B1426" s="6">
        <v>45260</v>
      </c>
      <c r="C1426" s="62">
        <f t="shared" si="42"/>
        <v>2023</v>
      </c>
      <c r="D1426" s="1" t="s">
        <v>1584</v>
      </c>
      <c r="E1426" s="43" t="s">
        <v>1496</v>
      </c>
      <c r="F1426" s="2" t="s">
        <v>412</v>
      </c>
      <c r="G1426" s="1">
        <v>22</v>
      </c>
      <c r="H1426" s="1"/>
      <c r="I1426" s="1" t="s">
        <v>423</v>
      </c>
      <c r="J1426" s="1">
        <v>55.2</v>
      </c>
      <c r="K1426" s="1">
        <v>6.4</v>
      </c>
      <c r="L1426" s="1">
        <v>0</v>
      </c>
      <c r="M1426" s="1">
        <v>61.6</v>
      </c>
      <c r="N1426" s="34"/>
      <c r="O1426" s="34"/>
      <c r="P1426" s="26"/>
      <c r="Q1426" s="35"/>
    </row>
    <row r="1427" spans="1:17" ht="15" customHeight="1" x14ac:dyDescent="0.3">
      <c r="A1427" s="1" t="s">
        <v>417</v>
      </c>
      <c r="B1427" s="6">
        <v>45260</v>
      </c>
      <c r="C1427" s="62">
        <f t="shared" si="42"/>
        <v>2023</v>
      </c>
      <c r="D1427" s="1" t="s">
        <v>1584</v>
      </c>
      <c r="E1427" s="43" t="s">
        <v>1497</v>
      </c>
      <c r="F1427" s="2" t="s">
        <v>412</v>
      </c>
      <c r="G1427" s="1">
        <v>23</v>
      </c>
      <c r="H1427" s="1"/>
      <c r="I1427" s="1" t="s">
        <v>423</v>
      </c>
      <c r="J1427" s="1">
        <v>55.4</v>
      </c>
      <c r="K1427" s="1">
        <v>6.4</v>
      </c>
      <c r="L1427" s="1">
        <v>0</v>
      </c>
      <c r="M1427" s="1">
        <v>61.8</v>
      </c>
      <c r="N1427" s="34"/>
      <c r="O1427" s="34"/>
      <c r="P1427" s="26"/>
      <c r="Q1427" s="35"/>
    </row>
    <row r="1428" spans="1:17" ht="15" customHeight="1" x14ac:dyDescent="0.3">
      <c r="A1428" s="1" t="s">
        <v>417</v>
      </c>
      <c r="B1428" s="6">
        <v>45260</v>
      </c>
      <c r="C1428" s="62">
        <f t="shared" si="42"/>
        <v>2023</v>
      </c>
      <c r="D1428" s="1" t="s">
        <v>1584</v>
      </c>
      <c r="E1428" s="43" t="s">
        <v>1498</v>
      </c>
      <c r="F1428" s="2" t="s">
        <v>412</v>
      </c>
      <c r="G1428" s="1">
        <v>24</v>
      </c>
      <c r="H1428" s="1"/>
      <c r="I1428" s="1" t="s">
        <v>423</v>
      </c>
      <c r="J1428" s="1">
        <v>51.9</v>
      </c>
      <c r="K1428" s="1">
        <v>6.4</v>
      </c>
      <c r="L1428" s="1">
        <v>0</v>
      </c>
      <c r="M1428" s="1">
        <v>58.3</v>
      </c>
      <c r="N1428" s="34"/>
      <c r="O1428" s="34"/>
      <c r="P1428" s="26"/>
      <c r="Q1428" s="35"/>
    </row>
    <row r="1429" spans="1:17" ht="15" customHeight="1" x14ac:dyDescent="0.3">
      <c r="A1429" s="1" t="s">
        <v>417</v>
      </c>
      <c r="B1429" s="6">
        <v>45260</v>
      </c>
      <c r="C1429" s="62">
        <f t="shared" si="42"/>
        <v>2023</v>
      </c>
      <c r="D1429" s="1" t="s">
        <v>1584</v>
      </c>
      <c r="E1429" s="43" t="s">
        <v>1499</v>
      </c>
      <c r="F1429" s="2" t="s">
        <v>412</v>
      </c>
      <c r="G1429" s="1">
        <v>25</v>
      </c>
      <c r="H1429" s="1"/>
      <c r="I1429" s="1" t="s">
        <v>423</v>
      </c>
      <c r="J1429" s="1">
        <v>41.1</v>
      </c>
      <c r="K1429" s="1">
        <v>6.4</v>
      </c>
      <c r="L1429" s="1">
        <v>0</v>
      </c>
      <c r="M1429" s="1">
        <v>47.5</v>
      </c>
      <c r="N1429" s="34"/>
      <c r="O1429" s="34"/>
      <c r="P1429" s="26"/>
      <c r="Q1429" s="35"/>
    </row>
    <row r="1430" spans="1:17" ht="15" customHeight="1" x14ac:dyDescent="0.3">
      <c r="A1430" s="1" t="s">
        <v>417</v>
      </c>
      <c r="B1430" s="6">
        <v>45260</v>
      </c>
      <c r="C1430" s="62">
        <f t="shared" si="42"/>
        <v>2023</v>
      </c>
      <c r="D1430" s="1" t="s">
        <v>1584</v>
      </c>
      <c r="E1430" s="43" t="s">
        <v>1500</v>
      </c>
      <c r="F1430" s="2" t="s">
        <v>412</v>
      </c>
      <c r="G1430" s="1">
        <v>26</v>
      </c>
      <c r="H1430" s="1"/>
      <c r="I1430" s="1" t="s">
        <v>423</v>
      </c>
      <c r="J1430" s="1">
        <v>55.2</v>
      </c>
      <c r="K1430" s="1">
        <v>6.4</v>
      </c>
      <c r="L1430" s="1">
        <v>0</v>
      </c>
      <c r="M1430" s="1">
        <v>61.6</v>
      </c>
      <c r="N1430" s="34"/>
      <c r="O1430" s="34"/>
      <c r="P1430" s="26"/>
      <c r="Q1430" s="35"/>
    </row>
    <row r="1431" spans="1:17" ht="15" customHeight="1" x14ac:dyDescent="0.3">
      <c r="A1431" s="1" t="s">
        <v>417</v>
      </c>
      <c r="B1431" s="6">
        <v>45260</v>
      </c>
      <c r="C1431" s="62">
        <f t="shared" si="42"/>
        <v>2023</v>
      </c>
      <c r="D1431" s="1" t="s">
        <v>1584</v>
      </c>
      <c r="E1431" s="43" t="s">
        <v>1501</v>
      </c>
      <c r="F1431" s="2" t="s">
        <v>412</v>
      </c>
      <c r="G1431" s="1">
        <v>27</v>
      </c>
      <c r="H1431" s="1"/>
      <c r="I1431" s="1" t="s">
        <v>423</v>
      </c>
      <c r="J1431" s="1">
        <v>55.4</v>
      </c>
      <c r="K1431" s="1">
        <v>6.4</v>
      </c>
      <c r="L1431" s="1">
        <v>0</v>
      </c>
      <c r="M1431" s="1">
        <v>61.8</v>
      </c>
      <c r="N1431" s="34"/>
      <c r="O1431" s="34"/>
      <c r="P1431" s="26"/>
      <c r="Q1431" s="35"/>
    </row>
    <row r="1432" spans="1:17" ht="15" customHeight="1" x14ac:dyDescent="0.3">
      <c r="A1432" s="1" t="s">
        <v>417</v>
      </c>
      <c r="B1432" s="6">
        <v>45260</v>
      </c>
      <c r="C1432" s="62">
        <f t="shared" si="42"/>
        <v>2023</v>
      </c>
      <c r="D1432" s="1" t="s">
        <v>1584</v>
      </c>
      <c r="E1432" s="43" t="s">
        <v>1502</v>
      </c>
      <c r="F1432" s="2" t="s">
        <v>412</v>
      </c>
      <c r="G1432" s="1">
        <v>28</v>
      </c>
      <c r="H1432" s="1"/>
      <c r="I1432" s="1" t="s">
        <v>423</v>
      </c>
      <c r="J1432" s="1">
        <v>51.9</v>
      </c>
      <c r="K1432" s="1">
        <v>6.4</v>
      </c>
      <c r="L1432" s="1">
        <v>0</v>
      </c>
      <c r="M1432" s="1">
        <v>58.3</v>
      </c>
      <c r="N1432" s="34"/>
      <c r="O1432" s="34"/>
      <c r="P1432" s="26"/>
      <c r="Q1432" s="35"/>
    </row>
    <row r="1433" spans="1:17" ht="15" customHeight="1" x14ac:dyDescent="0.3">
      <c r="A1433" s="1" t="s">
        <v>417</v>
      </c>
      <c r="B1433" s="6">
        <v>45260</v>
      </c>
      <c r="C1433" s="62">
        <f t="shared" si="42"/>
        <v>2023</v>
      </c>
      <c r="D1433" s="1" t="s">
        <v>1584</v>
      </c>
      <c r="E1433" s="43" t="s">
        <v>1503</v>
      </c>
      <c r="F1433" s="2" t="s">
        <v>412</v>
      </c>
      <c r="G1433" s="1">
        <v>29</v>
      </c>
      <c r="H1433" s="1"/>
      <c r="I1433" s="1" t="s">
        <v>423</v>
      </c>
      <c r="J1433" s="1">
        <v>39.4</v>
      </c>
      <c r="K1433" s="1">
        <v>6.4</v>
      </c>
      <c r="L1433" s="1">
        <v>0</v>
      </c>
      <c r="M1433" s="1">
        <v>45.8</v>
      </c>
      <c r="N1433" s="34"/>
      <c r="O1433" s="34"/>
      <c r="P1433" s="26"/>
      <c r="Q1433" s="35"/>
    </row>
    <row r="1434" spans="1:17" ht="15" customHeight="1" x14ac:dyDescent="0.3">
      <c r="A1434" s="1" t="s">
        <v>417</v>
      </c>
      <c r="B1434" s="6">
        <v>45260</v>
      </c>
      <c r="C1434" s="62">
        <f t="shared" si="42"/>
        <v>2023</v>
      </c>
      <c r="D1434" s="1" t="s">
        <v>1584</v>
      </c>
      <c r="E1434" s="43" t="s">
        <v>1504</v>
      </c>
      <c r="F1434" s="2" t="s">
        <v>412</v>
      </c>
      <c r="G1434" s="1">
        <v>30</v>
      </c>
      <c r="H1434" s="1"/>
      <c r="I1434" s="1" t="s">
        <v>423</v>
      </c>
      <c r="J1434" s="1">
        <v>53.3</v>
      </c>
      <c r="K1434" s="1">
        <v>6.4</v>
      </c>
      <c r="L1434" s="1">
        <v>0</v>
      </c>
      <c r="M1434" s="1">
        <v>59.699999999999996</v>
      </c>
      <c r="N1434" s="34"/>
      <c r="O1434" s="34"/>
      <c r="P1434" s="26"/>
      <c r="Q1434" s="35"/>
    </row>
    <row r="1435" spans="1:17" ht="15" customHeight="1" x14ac:dyDescent="0.3">
      <c r="A1435" s="1" t="s">
        <v>417</v>
      </c>
      <c r="B1435" s="6">
        <v>45260</v>
      </c>
      <c r="C1435" s="62">
        <f t="shared" si="42"/>
        <v>2023</v>
      </c>
      <c r="D1435" s="1" t="s">
        <v>1584</v>
      </c>
      <c r="E1435" s="43" t="s">
        <v>1505</v>
      </c>
      <c r="F1435" s="2" t="s">
        <v>412</v>
      </c>
      <c r="G1435" s="1">
        <v>31</v>
      </c>
      <c r="H1435" s="1"/>
      <c r="I1435" s="1" t="s">
        <v>423</v>
      </c>
      <c r="J1435" s="1">
        <v>53.6</v>
      </c>
      <c r="K1435" s="1">
        <v>6.4</v>
      </c>
      <c r="L1435" s="1">
        <v>0</v>
      </c>
      <c r="M1435" s="1">
        <v>60</v>
      </c>
      <c r="N1435" s="34"/>
      <c r="O1435" s="34"/>
      <c r="P1435" s="26"/>
      <c r="Q1435" s="35"/>
    </row>
    <row r="1436" spans="1:17" ht="15" customHeight="1" x14ac:dyDescent="0.3">
      <c r="A1436" s="1" t="s">
        <v>417</v>
      </c>
      <c r="B1436" s="6">
        <v>45260</v>
      </c>
      <c r="C1436" s="62">
        <f t="shared" si="42"/>
        <v>2023</v>
      </c>
      <c r="D1436" s="1" t="s">
        <v>1584</v>
      </c>
      <c r="E1436" s="43" t="s">
        <v>1506</v>
      </c>
      <c r="F1436" s="2" t="s">
        <v>412</v>
      </c>
      <c r="G1436" s="1">
        <v>32</v>
      </c>
      <c r="H1436" s="1"/>
      <c r="I1436" s="1" t="s">
        <v>423</v>
      </c>
      <c r="J1436" s="1">
        <v>49.7</v>
      </c>
      <c r="K1436" s="1">
        <v>6.4</v>
      </c>
      <c r="L1436" s="1">
        <v>0</v>
      </c>
      <c r="M1436" s="1">
        <v>56.1</v>
      </c>
      <c r="N1436" s="34"/>
      <c r="O1436" s="34"/>
      <c r="P1436" s="26"/>
      <c r="Q1436" s="35"/>
    </row>
    <row r="1437" spans="1:17" ht="15" customHeight="1" x14ac:dyDescent="0.3">
      <c r="A1437" s="1" t="s">
        <v>417</v>
      </c>
      <c r="B1437" s="6">
        <v>45260</v>
      </c>
      <c r="C1437" s="62">
        <f t="shared" si="42"/>
        <v>2023</v>
      </c>
      <c r="D1437" s="1" t="s">
        <v>1584</v>
      </c>
      <c r="E1437" s="43" t="s">
        <v>1507</v>
      </c>
      <c r="F1437" s="2" t="s">
        <v>412</v>
      </c>
      <c r="G1437" s="1">
        <v>33</v>
      </c>
      <c r="H1437" s="1"/>
      <c r="I1437" s="1" t="s">
        <v>423</v>
      </c>
      <c r="J1437" s="1">
        <v>34.1</v>
      </c>
      <c r="K1437" s="1">
        <v>3.3</v>
      </c>
      <c r="L1437" s="1">
        <v>0</v>
      </c>
      <c r="M1437" s="1">
        <v>37.4</v>
      </c>
      <c r="N1437" s="34"/>
      <c r="O1437" s="34"/>
      <c r="P1437" s="26"/>
      <c r="Q1437" s="35"/>
    </row>
    <row r="1438" spans="1:17" ht="15" customHeight="1" x14ac:dyDescent="0.3">
      <c r="A1438" s="1" t="s">
        <v>417</v>
      </c>
      <c r="B1438" s="6">
        <v>45260</v>
      </c>
      <c r="C1438" s="62">
        <f t="shared" si="42"/>
        <v>2023</v>
      </c>
      <c r="D1438" s="1" t="s">
        <v>1584</v>
      </c>
      <c r="E1438" s="43" t="s">
        <v>1508</v>
      </c>
      <c r="F1438" s="2" t="s">
        <v>412</v>
      </c>
      <c r="G1438" s="1">
        <v>34</v>
      </c>
      <c r="H1438" s="1"/>
      <c r="I1438" s="1" t="s">
        <v>423</v>
      </c>
      <c r="J1438" s="1">
        <v>41.7</v>
      </c>
      <c r="K1438" s="1">
        <v>3.3</v>
      </c>
      <c r="L1438" s="1">
        <v>0</v>
      </c>
      <c r="M1438" s="1">
        <v>45</v>
      </c>
      <c r="N1438" s="34"/>
      <c r="O1438" s="34"/>
      <c r="P1438" s="26"/>
      <c r="Q1438" s="35"/>
    </row>
    <row r="1439" spans="1:17" ht="15" customHeight="1" x14ac:dyDescent="0.3">
      <c r="A1439" s="1" t="s">
        <v>417</v>
      </c>
      <c r="B1439" s="6">
        <v>45260</v>
      </c>
      <c r="C1439" s="62">
        <f t="shared" si="42"/>
        <v>2023</v>
      </c>
      <c r="D1439" s="1" t="s">
        <v>1584</v>
      </c>
      <c r="E1439" s="43" t="s">
        <v>1509</v>
      </c>
      <c r="F1439" s="2" t="s">
        <v>412</v>
      </c>
      <c r="G1439" s="1">
        <v>35</v>
      </c>
      <c r="H1439" s="1"/>
      <c r="I1439" s="1" t="s">
        <v>423</v>
      </c>
      <c r="J1439" s="1">
        <v>51.4</v>
      </c>
      <c r="K1439" s="1">
        <v>3.3</v>
      </c>
      <c r="L1439" s="1">
        <v>0</v>
      </c>
      <c r="M1439" s="1">
        <v>54.699999999999996</v>
      </c>
      <c r="N1439" s="34"/>
      <c r="O1439" s="34"/>
      <c r="P1439" s="26"/>
      <c r="Q1439" s="35"/>
    </row>
    <row r="1440" spans="1:17" ht="15" customHeight="1" x14ac:dyDescent="0.3">
      <c r="A1440" s="1" t="s">
        <v>417</v>
      </c>
      <c r="B1440" s="6">
        <v>45260</v>
      </c>
      <c r="C1440" s="62">
        <f t="shared" si="42"/>
        <v>2023</v>
      </c>
      <c r="D1440" s="1" t="s">
        <v>1584</v>
      </c>
      <c r="E1440" s="43" t="s">
        <v>1510</v>
      </c>
      <c r="F1440" s="2" t="s">
        <v>412</v>
      </c>
      <c r="G1440" s="1">
        <v>36</v>
      </c>
      <c r="H1440" s="1"/>
      <c r="I1440" s="1" t="s">
        <v>423</v>
      </c>
      <c r="J1440" s="1">
        <v>34.4</v>
      </c>
      <c r="K1440" s="1">
        <v>3.3</v>
      </c>
      <c r="L1440" s="1">
        <v>0</v>
      </c>
      <c r="M1440" s="1">
        <v>37.699999999999996</v>
      </c>
      <c r="N1440" s="34"/>
      <c r="O1440" s="34"/>
      <c r="P1440" s="26"/>
      <c r="Q1440" s="35"/>
    </row>
    <row r="1441" spans="1:17" ht="15" customHeight="1" x14ac:dyDescent="0.3">
      <c r="A1441" s="1" t="s">
        <v>417</v>
      </c>
      <c r="B1441" s="6">
        <v>45260</v>
      </c>
      <c r="C1441" s="62">
        <f t="shared" si="42"/>
        <v>2023</v>
      </c>
      <c r="D1441" s="1" t="s">
        <v>1584</v>
      </c>
      <c r="E1441" s="43" t="s">
        <v>1511</v>
      </c>
      <c r="F1441" s="2" t="s">
        <v>412</v>
      </c>
      <c r="G1441" s="1">
        <v>37</v>
      </c>
      <c r="H1441" s="1"/>
      <c r="I1441" s="1" t="s">
        <v>423</v>
      </c>
      <c r="J1441" s="1">
        <v>52.2</v>
      </c>
      <c r="K1441" s="1">
        <v>6.4</v>
      </c>
      <c r="L1441" s="1">
        <v>0</v>
      </c>
      <c r="M1441" s="1">
        <v>58.6</v>
      </c>
      <c r="N1441" s="34"/>
      <c r="O1441" s="34"/>
      <c r="P1441" s="26"/>
      <c r="Q1441" s="35"/>
    </row>
    <row r="1442" spans="1:17" ht="15" customHeight="1" x14ac:dyDescent="0.3">
      <c r="A1442" s="1" t="s">
        <v>417</v>
      </c>
      <c r="B1442" s="6">
        <v>45260</v>
      </c>
      <c r="C1442" s="62">
        <f t="shared" ref="C1442:C1505" si="43">YEAR(B1442)</f>
        <v>2023</v>
      </c>
      <c r="D1442" s="1" t="s">
        <v>1584</v>
      </c>
      <c r="E1442" s="43" t="s">
        <v>1512</v>
      </c>
      <c r="F1442" s="2" t="s">
        <v>412</v>
      </c>
      <c r="G1442" s="1">
        <v>38</v>
      </c>
      <c r="H1442" s="1"/>
      <c r="I1442" s="1" t="s">
        <v>423</v>
      </c>
      <c r="J1442" s="1">
        <v>55.7</v>
      </c>
      <c r="K1442" s="1">
        <v>6.4</v>
      </c>
      <c r="L1442" s="1">
        <v>0</v>
      </c>
      <c r="M1442" s="1">
        <v>62.1</v>
      </c>
      <c r="N1442" s="34"/>
      <c r="O1442" s="34"/>
      <c r="P1442" s="26"/>
      <c r="Q1442" s="35"/>
    </row>
    <row r="1443" spans="1:17" ht="15" customHeight="1" x14ac:dyDescent="0.3">
      <c r="A1443" s="1" t="s">
        <v>417</v>
      </c>
      <c r="B1443" s="6">
        <v>45260</v>
      </c>
      <c r="C1443" s="62">
        <f t="shared" si="43"/>
        <v>2023</v>
      </c>
      <c r="D1443" s="1" t="s">
        <v>1584</v>
      </c>
      <c r="E1443" s="43" t="s">
        <v>1513</v>
      </c>
      <c r="F1443" s="2" t="s">
        <v>412</v>
      </c>
      <c r="G1443" s="1">
        <v>39</v>
      </c>
      <c r="H1443" s="1"/>
      <c r="I1443" s="1" t="s">
        <v>423</v>
      </c>
      <c r="J1443" s="1">
        <v>55.5</v>
      </c>
      <c r="K1443" s="1">
        <v>6.4</v>
      </c>
      <c r="L1443" s="1">
        <v>0</v>
      </c>
      <c r="M1443" s="1">
        <v>61.9</v>
      </c>
      <c r="N1443" s="34"/>
      <c r="O1443" s="34"/>
      <c r="P1443" s="26"/>
      <c r="Q1443" s="35"/>
    </row>
    <row r="1444" spans="1:17" ht="15" customHeight="1" x14ac:dyDescent="0.3">
      <c r="A1444" s="1" t="s">
        <v>417</v>
      </c>
      <c r="B1444" s="6">
        <v>45260</v>
      </c>
      <c r="C1444" s="62">
        <f t="shared" si="43"/>
        <v>2023</v>
      </c>
      <c r="D1444" s="1" t="s">
        <v>1584</v>
      </c>
      <c r="E1444" s="43" t="s">
        <v>1514</v>
      </c>
      <c r="F1444" s="2" t="s">
        <v>412</v>
      </c>
      <c r="G1444" s="1">
        <v>40</v>
      </c>
      <c r="H1444" s="1"/>
      <c r="I1444" s="1" t="s">
        <v>423</v>
      </c>
      <c r="J1444" s="1">
        <v>41.3</v>
      </c>
      <c r="K1444" s="1">
        <v>6.4</v>
      </c>
      <c r="L1444" s="1">
        <v>0</v>
      </c>
      <c r="M1444" s="1">
        <v>47.699999999999996</v>
      </c>
      <c r="N1444" s="34"/>
      <c r="O1444" s="34"/>
      <c r="P1444" s="26"/>
      <c r="Q1444" s="35"/>
    </row>
    <row r="1445" spans="1:17" ht="15" customHeight="1" x14ac:dyDescent="0.3">
      <c r="A1445" s="1" t="s">
        <v>417</v>
      </c>
      <c r="B1445" s="6">
        <v>45260</v>
      </c>
      <c r="C1445" s="62">
        <f t="shared" si="43"/>
        <v>2023</v>
      </c>
      <c r="D1445" s="1" t="s">
        <v>1584</v>
      </c>
      <c r="E1445" s="43" t="s">
        <v>1515</v>
      </c>
      <c r="F1445" s="2" t="s">
        <v>412</v>
      </c>
      <c r="G1445" s="1">
        <v>41</v>
      </c>
      <c r="H1445" s="1"/>
      <c r="I1445" s="1" t="s">
        <v>423</v>
      </c>
      <c r="J1445" s="1">
        <v>52.1</v>
      </c>
      <c r="K1445" s="1">
        <v>6.4</v>
      </c>
      <c r="L1445" s="1">
        <v>0</v>
      </c>
      <c r="M1445" s="1">
        <v>58.5</v>
      </c>
      <c r="N1445" s="34"/>
      <c r="O1445" s="34"/>
      <c r="P1445" s="26"/>
      <c r="Q1445" s="35"/>
    </row>
    <row r="1446" spans="1:17" ht="15" customHeight="1" x14ac:dyDescent="0.3">
      <c r="A1446" s="1" t="s">
        <v>417</v>
      </c>
      <c r="B1446" s="6">
        <v>45260</v>
      </c>
      <c r="C1446" s="62">
        <f t="shared" si="43"/>
        <v>2023</v>
      </c>
      <c r="D1446" s="1" t="s">
        <v>1584</v>
      </c>
      <c r="E1446" s="43" t="s">
        <v>1516</v>
      </c>
      <c r="F1446" s="2" t="s">
        <v>412</v>
      </c>
      <c r="G1446" s="1">
        <v>42</v>
      </c>
      <c r="H1446" s="1"/>
      <c r="I1446" s="1" t="s">
        <v>423</v>
      </c>
      <c r="J1446" s="1">
        <v>55.6</v>
      </c>
      <c r="K1446" s="1">
        <v>6.4</v>
      </c>
      <c r="L1446" s="1">
        <v>0</v>
      </c>
      <c r="M1446" s="1">
        <v>62</v>
      </c>
      <c r="N1446" s="34"/>
      <c r="O1446" s="34"/>
      <c r="P1446" s="26"/>
      <c r="Q1446" s="35"/>
    </row>
    <row r="1447" spans="1:17" ht="15" customHeight="1" x14ac:dyDescent="0.3">
      <c r="A1447" s="1" t="s">
        <v>417</v>
      </c>
      <c r="B1447" s="6">
        <v>45260</v>
      </c>
      <c r="C1447" s="62">
        <f t="shared" si="43"/>
        <v>2023</v>
      </c>
      <c r="D1447" s="1" t="s">
        <v>1584</v>
      </c>
      <c r="E1447" s="43" t="s">
        <v>1517</v>
      </c>
      <c r="F1447" s="2" t="s">
        <v>412</v>
      </c>
      <c r="G1447" s="1">
        <v>43</v>
      </c>
      <c r="H1447" s="1"/>
      <c r="I1447" s="1" t="s">
        <v>423</v>
      </c>
      <c r="J1447" s="1">
        <v>55.3</v>
      </c>
      <c r="K1447" s="1">
        <v>6.4</v>
      </c>
      <c r="L1447" s="1">
        <v>0</v>
      </c>
      <c r="M1447" s="1">
        <v>61.699999999999996</v>
      </c>
      <c r="N1447" s="34"/>
      <c r="O1447" s="34"/>
      <c r="P1447" s="26"/>
      <c r="Q1447" s="35"/>
    </row>
    <row r="1448" spans="1:17" ht="15" customHeight="1" x14ac:dyDescent="0.3">
      <c r="A1448" s="1" t="s">
        <v>417</v>
      </c>
      <c r="B1448" s="6">
        <v>45260</v>
      </c>
      <c r="C1448" s="62">
        <f t="shared" si="43"/>
        <v>2023</v>
      </c>
      <c r="D1448" s="1" t="s">
        <v>1584</v>
      </c>
      <c r="E1448" s="43" t="s">
        <v>1518</v>
      </c>
      <c r="F1448" s="2" t="s">
        <v>412</v>
      </c>
      <c r="G1448" s="1">
        <v>44</v>
      </c>
      <c r="H1448" s="1"/>
      <c r="I1448" s="1" t="s">
        <v>423</v>
      </c>
      <c r="J1448" s="1">
        <v>41.2</v>
      </c>
      <c r="K1448" s="1">
        <v>6.4</v>
      </c>
      <c r="L1448" s="1">
        <v>0</v>
      </c>
      <c r="M1448" s="1">
        <v>47.6</v>
      </c>
      <c r="N1448" s="34"/>
      <c r="O1448" s="34"/>
      <c r="P1448" s="26"/>
      <c r="Q1448" s="35"/>
    </row>
    <row r="1449" spans="1:17" ht="15" customHeight="1" x14ac:dyDescent="0.3">
      <c r="A1449" s="1" t="s">
        <v>417</v>
      </c>
      <c r="B1449" s="6">
        <v>45260</v>
      </c>
      <c r="C1449" s="62">
        <f t="shared" si="43"/>
        <v>2023</v>
      </c>
      <c r="D1449" s="1" t="s">
        <v>1584</v>
      </c>
      <c r="E1449" s="43" t="s">
        <v>1519</v>
      </c>
      <c r="F1449" s="2" t="s">
        <v>412</v>
      </c>
      <c r="G1449" s="1">
        <v>45</v>
      </c>
      <c r="H1449" s="1"/>
      <c r="I1449" s="1" t="s">
        <v>423</v>
      </c>
      <c r="J1449" s="1">
        <v>51.9</v>
      </c>
      <c r="K1449" s="1">
        <v>6.4</v>
      </c>
      <c r="L1449" s="1">
        <v>0</v>
      </c>
      <c r="M1449" s="1">
        <v>58.3</v>
      </c>
      <c r="N1449" s="34"/>
      <c r="O1449" s="34"/>
      <c r="P1449" s="26"/>
      <c r="Q1449" s="35"/>
    </row>
    <row r="1450" spans="1:17" ht="15" customHeight="1" x14ac:dyDescent="0.3">
      <c r="A1450" s="1" t="s">
        <v>417</v>
      </c>
      <c r="B1450" s="6">
        <v>45260</v>
      </c>
      <c r="C1450" s="62">
        <f t="shared" si="43"/>
        <v>2023</v>
      </c>
      <c r="D1450" s="1" t="s">
        <v>1584</v>
      </c>
      <c r="E1450" s="43" t="s">
        <v>1520</v>
      </c>
      <c r="F1450" s="2" t="s">
        <v>412</v>
      </c>
      <c r="G1450" s="1">
        <v>46</v>
      </c>
      <c r="H1450" s="1"/>
      <c r="I1450" s="1" t="s">
        <v>423</v>
      </c>
      <c r="J1450" s="1">
        <v>55.4</v>
      </c>
      <c r="K1450" s="1">
        <v>6.4</v>
      </c>
      <c r="L1450" s="1">
        <v>0</v>
      </c>
      <c r="M1450" s="1">
        <v>61.8</v>
      </c>
      <c r="N1450" s="34"/>
      <c r="O1450" s="34"/>
      <c r="P1450" s="26"/>
      <c r="Q1450" s="35"/>
    </row>
    <row r="1451" spans="1:17" ht="15" customHeight="1" x14ac:dyDescent="0.3">
      <c r="A1451" s="1" t="s">
        <v>417</v>
      </c>
      <c r="B1451" s="6">
        <v>45260</v>
      </c>
      <c r="C1451" s="62">
        <f t="shared" si="43"/>
        <v>2023</v>
      </c>
      <c r="D1451" s="1" t="s">
        <v>1584</v>
      </c>
      <c r="E1451" s="43" t="s">
        <v>1521</v>
      </c>
      <c r="F1451" s="2" t="s">
        <v>412</v>
      </c>
      <c r="G1451" s="1">
        <v>47</v>
      </c>
      <c r="H1451" s="1"/>
      <c r="I1451" s="1" t="s">
        <v>423</v>
      </c>
      <c r="J1451" s="1">
        <v>55.2</v>
      </c>
      <c r="K1451" s="1">
        <v>6.4</v>
      </c>
      <c r="L1451" s="1">
        <v>0</v>
      </c>
      <c r="M1451" s="1">
        <v>61.6</v>
      </c>
      <c r="N1451" s="34"/>
      <c r="O1451" s="34"/>
      <c r="P1451" s="26"/>
      <c r="Q1451" s="35"/>
    </row>
    <row r="1452" spans="1:17" ht="15" customHeight="1" x14ac:dyDescent="0.3">
      <c r="A1452" s="1" t="s">
        <v>417</v>
      </c>
      <c r="B1452" s="6">
        <v>45260</v>
      </c>
      <c r="C1452" s="62">
        <f t="shared" si="43"/>
        <v>2023</v>
      </c>
      <c r="D1452" s="1" t="s">
        <v>1584</v>
      </c>
      <c r="E1452" s="43" t="s">
        <v>1522</v>
      </c>
      <c r="F1452" s="2" t="s">
        <v>412</v>
      </c>
      <c r="G1452" s="1">
        <v>48</v>
      </c>
      <c r="H1452" s="1"/>
      <c r="I1452" s="1" t="s">
        <v>423</v>
      </c>
      <c r="J1452" s="1">
        <v>41.1</v>
      </c>
      <c r="K1452" s="1">
        <v>6.4</v>
      </c>
      <c r="L1452" s="1">
        <v>0</v>
      </c>
      <c r="M1452" s="1">
        <v>47.5</v>
      </c>
      <c r="N1452" s="34"/>
      <c r="O1452" s="34"/>
      <c r="P1452" s="26"/>
      <c r="Q1452" s="35"/>
    </row>
    <row r="1453" spans="1:17" ht="15" customHeight="1" x14ac:dyDescent="0.3">
      <c r="A1453" s="1" t="s">
        <v>417</v>
      </c>
      <c r="B1453" s="6">
        <v>45260</v>
      </c>
      <c r="C1453" s="62">
        <f t="shared" si="43"/>
        <v>2023</v>
      </c>
      <c r="D1453" s="1" t="s">
        <v>1584</v>
      </c>
      <c r="E1453" s="43" t="s">
        <v>1523</v>
      </c>
      <c r="F1453" s="2" t="s">
        <v>412</v>
      </c>
      <c r="G1453" s="1">
        <v>49</v>
      </c>
      <c r="H1453" s="1"/>
      <c r="I1453" s="1" t="s">
        <v>423</v>
      </c>
      <c r="J1453" s="1">
        <v>51.9</v>
      </c>
      <c r="K1453" s="1">
        <v>6.4</v>
      </c>
      <c r="L1453" s="1">
        <v>0</v>
      </c>
      <c r="M1453" s="1">
        <v>58.3</v>
      </c>
      <c r="N1453" s="34"/>
      <c r="O1453" s="34"/>
      <c r="P1453" s="26"/>
      <c r="Q1453" s="35"/>
    </row>
    <row r="1454" spans="1:17" ht="15" customHeight="1" x14ac:dyDescent="0.3">
      <c r="A1454" s="1" t="s">
        <v>417</v>
      </c>
      <c r="B1454" s="6">
        <v>45260</v>
      </c>
      <c r="C1454" s="62">
        <f t="shared" si="43"/>
        <v>2023</v>
      </c>
      <c r="D1454" s="1" t="s">
        <v>1584</v>
      </c>
      <c r="E1454" s="43" t="s">
        <v>1524</v>
      </c>
      <c r="F1454" s="2" t="s">
        <v>412</v>
      </c>
      <c r="G1454" s="1">
        <v>50</v>
      </c>
      <c r="H1454" s="1"/>
      <c r="I1454" s="1" t="s">
        <v>423</v>
      </c>
      <c r="J1454" s="1">
        <v>55.4</v>
      </c>
      <c r="K1454" s="1">
        <v>6.4</v>
      </c>
      <c r="L1454" s="1">
        <v>0</v>
      </c>
      <c r="M1454" s="1">
        <v>61.8</v>
      </c>
      <c r="N1454" s="34"/>
      <c r="O1454" s="34"/>
      <c r="P1454" s="26"/>
      <c r="Q1454" s="35"/>
    </row>
    <row r="1455" spans="1:17" ht="15" customHeight="1" x14ac:dyDescent="0.3">
      <c r="A1455" s="1" t="s">
        <v>417</v>
      </c>
      <c r="B1455" s="6">
        <v>45260</v>
      </c>
      <c r="C1455" s="62">
        <f t="shared" si="43"/>
        <v>2023</v>
      </c>
      <c r="D1455" s="1" t="s">
        <v>1584</v>
      </c>
      <c r="E1455" s="43" t="s">
        <v>1525</v>
      </c>
      <c r="F1455" s="2" t="s">
        <v>412</v>
      </c>
      <c r="G1455" s="1">
        <v>51</v>
      </c>
      <c r="H1455" s="1"/>
      <c r="I1455" s="1" t="s">
        <v>423</v>
      </c>
      <c r="J1455" s="1">
        <v>55.2</v>
      </c>
      <c r="K1455" s="1">
        <v>6.4</v>
      </c>
      <c r="L1455" s="1">
        <v>0</v>
      </c>
      <c r="M1455" s="1">
        <v>61.6</v>
      </c>
      <c r="N1455" s="34"/>
      <c r="O1455" s="34"/>
      <c r="P1455" s="26"/>
      <c r="Q1455" s="35"/>
    </row>
    <row r="1456" spans="1:17" ht="15" customHeight="1" x14ac:dyDescent="0.3">
      <c r="A1456" s="1" t="s">
        <v>417</v>
      </c>
      <c r="B1456" s="6">
        <v>45260</v>
      </c>
      <c r="C1456" s="62">
        <f t="shared" si="43"/>
        <v>2023</v>
      </c>
      <c r="D1456" s="1" t="s">
        <v>1584</v>
      </c>
      <c r="E1456" s="43" t="s">
        <v>1526</v>
      </c>
      <c r="F1456" s="2" t="s">
        <v>412</v>
      </c>
      <c r="G1456" s="1">
        <v>52</v>
      </c>
      <c r="H1456" s="1"/>
      <c r="I1456" s="1" t="s">
        <v>423</v>
      </c>
      <c r="J1456" s="1">
        <v>41.1</v>
      </c>
      <c r="K1456" s="1">
        <v>6.4</v>
      </c>
      <c r="L1456" s="1">
        <v>0</v>
      </c>
      <c r="M1456" s="1">
        <v>47.5</v>
      </c>
      <c r="N1456" s="34"/>
      <c r="O1456" s="34"/>
      <c r="P1456" s="26"/>
      <c r="Q1456" s="35"/>
    </row>
    <row r="1457" spans="1:17" ht="15" customHeight="1" x14ac:dyDescent="0.3">
      <c r="A1457" s="1" t="s">
        <v>417</v>
      </c>
      <c r="B1457" s="6">
        <v>45260</v>
      </c>
      <c r="C1457" s="62">
        <f t="shared" si="43"/>
        <v>2023</v>
      </c>
      <c r="D1457" s="1" t="s">
        <v>1584</v>
      </c>
      <c r="E1457" s="43" t="s">
        <v>1527</v>
      </c>
      <c r="F1457" s="2" t="s">
        <v>412</v>
      </c>
      <c r="G1457" s="1">
        <v>53</v>
      </c>
      <c r="H1457" s="1"/>
      <c r="I1457" s="1" t="s">
        <v>423</v>
      </c>
      <c r="J1457" s="1">
        <v>51.9</v>
      </c>
      <c r="K1457" s="1">
        <v>6.4</v>
      </c>
      <c r="L1457" s="1">
        <v>0</v>
      </c>
      <c r="M1457" s="1">
        <v>58.3</v>
      </c>
      <c r="N1457" s="34"/>
      <c r="O1457" s="34"/>
      <c r="P1457" s="26"/>
      <c r="Q1457" s="35"/>
    </row>
    <row r="1458" spans="1:17" ht="15" customHeight="1" x14ac:dyDescent="0.3">
      <c r="A1458" s="1" t="s">
        <v>417</v>
      </c>
      <c r="B1458" s="6">
        <v>45260</v>
      </c>
      <c r="C1458" s="62">
        <f t="shared" si="43"/>
        <v>2023</v>
      </c>
      <c r="D1458" s="1" t="s">
        <v>1584</v>
      </c>
      <c r="E1458" s="43" t="s">
        <v>1473</v>
      </c>
      <c r="F1458" s="2" t="s">
        <v>412</v>
      </c>
      <c r="G1458" s="1">
        <v>54</v>
      </c>
      <c r="H1458" s="1"/>
      <c r="I1458" s="1" t="s">
        <v>423</v>
      </c>
      <c r="J1458" s="1">
        <v>55.4</v>
      </c>
      <c r="K1458" s="1">
        <v>6.4</v>
      </c>
      <c r="L1458" s="1">
        <v>0</v>
      </c>
      <c r="M1458" s="1">
        <v>61.8</v>
      </c>
      <c r="N1458" s="34"/>
      <c r="O1458" s="34"/>
      <c r="P1458" s="26"/>
      <c r="Q1458" s="35"/>
    </row>
    <row r="1459" spans="1:17" ht="15" customHeight="1" x14ac:dyDescent="0.3">
      <c r="A1459" s="1" t="s">
        <v>417</v>
      </c>
      <c r="B1459" s="6">
        <v>45260</v>
      </c>
      <c r="C1459" s="62">
        <f t="shared" si="43"/>
        <v>2023</v>
      </c>
      <c r="D1459" s="1" t="s">
        <v>1584</v>
      </c>
      <c r="E1459" s="43" t="s">
        <v>1528</v>
      </c>
      <c r="F1459" s="2" t="s">
        <v>412</v>
      </c>
      <c r="G1459" s="1">
        <v>55</v>
      </c>
      <c r="H1459" s="1"/>
      <c r="I1459" s="1" t="s">
        <v>423</v>
      </c>
      <c r="J1459" s="1">
        <v>55.2</v>
      </c>
      <c r="K1459" s="1">
        <v>6.4</v>
      </c>
      <c r="L1459" s="1">
        <v>0</v>
      </c>
      <c r="M1459" s="1">
        <v>61.6</v>
      </c>
      <c r="N1459" s="34"/>
      <c r="O1459" s="34"/>
      <c r="P1459" s="26"/>
      <c r="Q1459" s="35"/>
    </row>
    <row r="1460" spans="1:17" ht="15" customHeight="1" x14ac:dyDescent="0.3">
      <c r="A1460" s="1" t="s">
        <v>417</v>
      </c>
      <c r="B1460" s="6">
        <v>45260</v>
      </c>
      <c r="C1460" s="62">
        <f t="shared" si="43"/>
        <v>2023</v>
      </c>
      <c r="D1460" s="1" t="s">
        <v>1584</v>
      </c>
      <c r="E1460" s="43" t="s">
        <v>1529</v>
      </c>
      <c r="F1460" s="2" t="s">
        <v>412</v>
      </c>
      <c r="G1460" s="1">
        <v>56</v>
      </c>
      <c r="H1460" s="1"/>
      <c r="I1460" s="1" t="s">
        <v>423</v>
      </c>
      <c r="J1460" s="1">
        <v>41.1</v>
      </c>
      <c r="K1460" s="1">
        <v>6.4</v>
      </c>
      <c r="L1460" s="1">
        <v>0</v>
      </c>
      <c r="M1460" s="1">
        <v>47.5</v>
      </c>
      <c r="N1460" s="34"/>
      <c r="O1460" s="34"/>
      <c r="P1460" s="26"/>
      <c r="Q1460" s="35"/>
    </row>
    <row r="1461" spans="1:17" ht="15" customHeight="1" x14ac:dyDescent="0.3">
      <c r="A1461" s="1" t="s">
        <v>417</v>
      </c>
      <c r="B1461" s="6">
        <v>45260</v>
      </c>
      <c r="C1461" s="62">
        <f t="shared" si="43"/>
        <v>2023</v>
      </c>
      <c r="D1461" s="1" t="s">
        <v>1584</v>
      </c>
      <c r="E1461" s="43" t="s">
        <v>1530</v>
      </c>
      <c r="F1461" s="2" t="s">
        <v>412</v>
      </c>
      <c r="G1461" s="1">
        <v>57</v>
      </c>
      <c r="H1461" s="1"/>
      <c r="I1461" s="1" t="s">
        <v>423</v>
      </c>
      <c r="J1461" s="1">
        <v>51.9</v>
      </c>
      <c r="K1461" s="1">
        <v>6.4</v>
      </c>
      <c r="L1461" s="1">
        <v>0</v>
      </c>
      <c r="M1461" s="1">
        <v>58.3</v>
      </c>
      <c r="N1461" s="34"/>
      <c r="O1461" s="34"/>
      <c r="P1461" s="26"/>
      <c r="Q1461" s="35"/>
    </row>
    <row r="1462" spans="1:17" ht="15" customHeight="1" x14ac:dyDescent="0.3">
      <c r="A1462" s="1" t="s">
        <v>417</v>
      </c>
      <c r="B1462" s="6">
        <v>45260</v>
      </c>
      <c r="C1462" s="62">
        <f t="shared" si="43"/>
        <v>2023</v>
      </c>
      <c r="D1462" s="1" t="s">
        <v>1584</v>
      </c>
      <c r="E1462" s="43" t="s">
        <v>1531</v>
      </c>
      <c r="F1462" s="2" t="s">
        <v>412</v>
      </c>
      <c r="G1462" s="1">
        <v>58</v>
      </c>
      <c r="H1462" s="1"/>
      <c r="I1462" s="1" t="s">
        <v>423</v>
      </c>
      <c r="J1462" s="1">
        <v>55.4</v>
      </c>
      <c r="K1462" s="1">
        <v>6.4</v>
      </c>
      <c r="L1462" s="1">
        <v>0</v>
      </c>
      <c r="M1462" s="1">
        <v>61.8</v>
      </c>
      <c r="N1462" s="34"/>
      <c r="O1462" s="34"/>
      <c r="P1462" s="26"/>
      <c r="Q1462" s="35"/>
    </row>
    <row r="1463" spans="1:17" ht="15" customHeight="1" x14ac:dyDescent="0.3">
      <c r="A1463" s="1" t="s">
        <v>417</v>
      </c>
      <c r="B1463" s="6">
        <v>45260</v>
      </c>
      <c r="C1463" s="62">
        <f t="shared" si="43"/>
        <v>2023</v>
      </c>
      <c r="D1463" s="1" t="s">
        <v>1584</v>
      </c>
      <c r="E1463" s="43" t="s">
        <v>1532</v>
      </c>
      <c r="F1463" s="2" t="s">
        <v>412</v>
      </c>
      <c r="G1463" s="1">
        <v>59</v>
      </c>
      <c r="H1463" s="1"/>
      <c r="I1463" s="1" t="s">
        <v>423</v>
      </c>
      <c r="J1463" s="1">
        <v>55.2</v>
      </c>
      <c r="K1463" s="1">
        <v>6.4</v>
      </c>
      <c r="L1463" s="1">
        <v>0</v>
      </c>
      <c r="M1463" s="1">
        <v>61.6</v>
      </c>
      <c r="N1463" s="34"/>
      <c r="O1463" s="34"/>
      <c r="P1463" s="26"/>
      <c r="Q1463" s="35"/>
    </row>
    <row r="1464" spans="1:17" ht="15" customHeight="1" x14ac:dyDescent="0.3">
      <c r="A1464" s="1" t="s">
        <v>417</v>
      </c>
      <c r="B1464" s="6">
        <v>45260</v>
      </c>
      <c r="C1464" s="62">
        <f t="shared" si="43"/>
        <v>2023</v>
      </c>
      <c r="D1464" s="1" t="s">
        <v>1584</v>
      </c>
      <c r="E1464" s="43" t="s">
        <v>1533</v>
      </c>
      <c r="F1464" s="2" t="s">
        <v>412</v>
      </c>
      <c r="G1464" s="1">
        <v>60</v>
      </c>
      <c r="H1464" s="1"/>
      <c r="I1464" s="1" t="s">
        <v>423</v>
      </c>
      <c r="J1464" s="1">
        <v>41.1</v>
      </c>
      <c r="K1464" s="1">
        <v>6.4</v>
      </c>
      <c r="L1464" s="1">
        <v>0</v>
      </c>
      <c r="M1464" s="1">
        <v>47.5</v>
      </c>
      <c r="N1464" s="34"/>
      <c r="O1464" s="34"/>
      <c r="P1464" s="26"/>
      <c r="Q1464" s="35"/>
    </row>
    <row r="1465" spans="1:17" ht="15" customHeight="1" x14ac:dyDescent="0.3">
      <c r="A1465" s="1" t="s">
        <v>417</v>
      </c>
      <c r="B1465" s="6">
        <v>45260</v>
      </c>
      <c r="C1465" s="62">
        <f t="shared" si="43"/>
        <v>2023</v>
      </c>
      <c r="D1465" s="1" t="s">
        <v>1584</v>
      </c>
      <c r="E1465" s="43" t="s">
        <v>1534</v>
      </c>
      <c r="F1465" s="2" t="s">
        <v>412</v>
      </c>
      <c r="G1465" s="1">
        <v>61</v>
      </c>
      <c r="H1465" s="1"/>
      <c r="I1465" s="1" t="s">
        <v>423</v>
      </c>
      <c r="J1465" s="1">
        <v>50</v>
      </c>
      <c r="K1465" s="1">
        <v>6.4</v>
      </c>
      <c r="L1465" s="1">
        <v>0</v>
      </c>
      <c r="M1465" s="1">
        <v>56.4</v>
      </c>
      <c r="N1465" s="34"/>
      <c r="O1465" s="34"/>
      <c r="P1465" s="26"/>
      <c r="Q1465" s="35"/>
    </row>
    <row r="1466" spans="1:17" ht="15" customHeight="1" x14ac:dyDescent="0.3">
      <c r="A1466" s="1" t="s">
        <v>417</v>
      </c>
      <c r="B1466" s="6">
        <v>45260</v>
      </c>
      <c r="C1466" s="62">
        <f t="shared" si="43"/>
        <v>2023</v>
      </c>
      <c r="D1466" s="1" t="s">
        <v>1584</v>
      </c>
      <c r="E1466" s="43" t="s">
        <v>1535</v>
      </c>
      <c r="F1466" s="2" t="s">
        <v>412</v>
      </c>
      <c r="G1466" s="1">
        <v>62</v>
      </c>
      <c r="H1466" s="1"/>
      <c r="I1466" s="1" t="s">
        <v>423</v>
      </c>
      <c r="J1466" s="1">
        <v>53.8</v>
      </c>
      <c r="K1466" s="1">
        <v>6.4</v>
      </c>
      <c r="L1466" s="1">
        <v>0</v>
      </c>
      <c r="M1466" s="1">
        <v>60.199999999999996</v>
      </c>
      <c r="N1466" s="34"/>
      <c r="O1466" s="34"/>
      <c r="P1466" s="26"/>
      <c r="Q1466" s="35"/>
    </row>
    <row r="1467" spans="1:17" ht="15" customHeight="1" x14ac:dyDescent="0.3">
      <c r="A1467" s="1" t="s">
        <v>417</v>
      </c>
      <c r="B1467" s="6">
        <v>45260</v>
      </c>
      <c r="C1467" s="62">
        <f t="shared" si="43"/>
        <v>2023</v>
      </c>
      <c r="D1467" s="1" t="s">
        <v>1584</v>
      </c>
      <c r="E1467" s="43" t="s">
        <v>1536</v>
      </c>
      <c r="F1467" s="2" t="s">
        <v>412</v>
      </c>
      <c r="G1467" s="1">
        <v>63</v>
      </c>
      <c r="H1467" s="1"/>
      <c r="I1467" s="1" t="s">
        <v>423</v>
      </c>
      <c r="J1467" s="1">
        <v>53.3</v>
      </c>
      <c r="K1467" s="1">
        <v>6.4</v>
      </c>
      <c r="L1467" s="1">
        <v>0</v>
      </c>
      <c r="M1467" s="1">
        <v>59.699999999999996</v>
      </c>
      <c r="N1467" s="34"/>
      <c r="O1467" s="34"/>
      <c r="P1467" s="26"/>
      <c r="Q1467" s="35"/>
    </row>
    <row r="1468" spans="1:17" ht="15" customHeight="1" x14ac:dyDescent="0.3">
      <c r="A1468" s="1" t="s">
        <v>417</v>
      </c>
      <c r="B1468" s="6">
        <v>45260</v>
      </c>
      <c r="C1468" s="62">
        <f t="shared" si="43"/>
        <v>2023</v>
      </c>
      <c r="D1468" s="1" t="s">
        <v>1584</v>
      </c>
      <c r="E1468" s="43" t="s">
        <v>1537</v>
      </c>
      <c r="F1468" s="2" t="s">
        <v>412</v>
      </c>
      <c r="G1468" s="1">
        <v>64</v>
      </c>
      <c r="H1468" s="1"/>
      <c r="I1468" s="1" t="s">
        <v>423</v>
      </c>
      <c r="J1468" s="1">
        <v>39.4</v>
      </c>
      <c r="K1468" s="1">
        <v>6.4</v>
      </c>
      <c r="L1468" s="1">
        <v>0</v>
      </c>
      <c r="M1468" s="1">
        <v>45.8</v>
      </c>
      <c r="N1468" s="34"/>
      <c r="O1468" s="34"/>
      <c r="P1468" s="26"/>
      <c r="Q1468" s="35"/>
    </row>
    <row r="1469" spans="1:17" ht="15" customHeight="1" x14ac:dyDescent="0.3">
      <c r="A1469" s="1" t="s">
        <v>416</v>
      </c>
      <c r="B1469" s="6">
        <v>45260</v>
      </c>
      <c r="C1469" s="62">
        <f t="shared" si="43"/>
        <v>2023</v>
      </c>
      <c r="D1469" s="1" t="s">
        <v>77</v>
      </c>
      <c r="E1469" s="43" t="s">
        <v>1709</v>
      </c>
      <c r="F1469" s="2" t="s">
        <v>1</v>
      </c>
      <c r="G1469" s="1">
        <v>1</v>
      </c>
      <c r="H1469" s="1"/>
      <c r="I1469" s="1" t="s">
        <v>423</v>
      </c>
      <c r="J1469" s="1">
        <v>19.399999999999999</v>
      </c>
      <c r="K1469" s="1"/>
      <c r="L1469" s="1"/>
      <c r="M1469" s="1">
        <v>19.399999999999999</v>
      </c>
      <c r="N1469" s="34"/>
      <c r="O1469" s="34"/>
      <c r="P1469" s="26"/>
      <c r="Q1469" s="35"/>
    </row>
    <row r="1470" spans="1:17" ht="15" customHeight="1" x14ac:dyDescent="0.3">
      <c r="A1470" s="1" t="s">
        <v>416</v>
      </c>
      <c r="B1470" s="6">
        <v>45260</v>
      </c>
      <c r="C1470" s="62">
        <f t="shared" si="43"/>
        <v>2023</v>
      </c>
      <c r="D1470" s="1" t="s">
        <v>77</v>
      </c>
      <c r="E1470" s="43" t="s">
        <v>1711</v>
      </c>
      <c r="F1470" s="2" t="s">
        <v>1</v>
      </c>
      <c r="G1470" s="1">
        <v>3</v>
      </c>
      <c r="H1470" s="1"/>
      <c r="I1470" s="1" t="s">
        <v>423</v>
      </c>
      <c r="J1470" s="1">
        <v>12.5</v>
      </c>
      <c r="K1470" s="1"/>
      <c r="L1470" s="1"/>
      <c r="M1470" s="1">
        <v>12.5</v>
      </c>
      <c r="N1470" s="34"/>
      <c r="O1470" s="34"/>
      <c r="P1470" s="26"/>
      <c r="Q1470" s="35"/>
    </row>
    <row r="1471" spans="1:17" ht="15" customHeight="1" x14ac:dyDescent="0.3">
      <c r="A1471" s="1" t="s">
        <v>416</v>
      </c>
      <c r="B1471" s="6">
        <v>45260</v>
      </c>
      <c r="C1471" s="62">
        <f t="shared" si="43"/>
        <v>2023</v>
      </c>
      <c r="D1471" s="1" t="s">
        <v>77</v>
      </c>
      <c r="E1471" s="43" t="s">
        <v>1571</v>
      </c>
      <c r="F1471" s="2" t="s">
        <v>1</v>
      </c>
      <c r="G1471" s="1">
        <v>4</v>
      </c>
      <c r="H1471" s="1"/>
      <c r="I1471" s="1" t="s">
        <v>423</v>
      </c>
      <c r="J1471" s="1">
        <v>13.7</v>
      </c>
      <c r="K1471" s="1"/>
      <c r="L1471" s="1"/>
      <c r="M1471" s="1">
        <v>13.7</v>
      </c>
      <c r="N1471" s="34"/>
      <c r="O1471" s="34"/>
      <c r="P1471" s="26"/>
      <c r="Q1471" s="35"/>
    </row>
    <row r="1472" spans="1:17" ht="15" customHeight="1" x14ac:dyDescent="0.3">
      <c r="A1472" s="1" t="s">
        <v>416</v>
      </c>
      <c r="B1472" s="6">
        <v>45260</v>
      </c>
      <c r="C1472" s="62">
        <f t="shared" si="43"/>
        <v>2023</v>
      </c>
      <c r="D1472" s="1" t="s">
        <v>77</v>
      </c>
      <c r="E1472" s="43" t="s">
        <v>1712</v>
      </c>
      <c r="F1472" s="2" t="s">
        <v>1</v>
      </c>
      <c r="G1472" s="1">
        <v>5</v>
      </c>
      <c r="H1472" s="1"/>
      <c r="I1472" s="1" t="s">
        <v>423</v>
      </c>
      <c r="J1472" s="1">
        <v>22.9</v>
      </c>
      <c r="K1472" s="1"/>
      <c r="L1472" s="1"/>
      <c r="M1472" s="1">
        <v>22.9</v>
      </c>
      <c r="N1472" s="34"/>
      <c r="O1472" s="34"/>
      <c r="P1472" s="26"/>
      <c r="Q1472" s="35"/>
    </row>
    <row r="1473" spans="1:17" ht="15" customHeight="1" x14ac:dyDescent="0.3">
      <c r="A1473" s="1" t="s">
        <v>416</v>
      </c>
      <c r="B1473" s="6">
        <v>45260</v>
      </c>
      <c r="C1473" s="62">
        <f t="shared" si="43"/>
        <v>2023</v>
      </c>
      <c r="D1473" s="1" t="s">
        <v>77</v>
      </c>
      <c r="E1473" s="43" t="s">
        <v>1572</v>
      </c>
      <c r="F1473" s="2" t="s">
        <v>1</v>
      </c>
      <c r="G1473" s="1">
        <v>6</v>
      </c>
      <c r="H1473" s="1"/>
      <c r="I1473" s="1" t="s">
        <v>423</v>
      </c>
      <c r="J1473" s="1">
        <v>22.2</v>
      </c>
      <c r="K1473" s="1"/>
      <c r="L1473" s="1"/>
      <c r="M1473" s="1">
        <v>22.2</v>
      </c>
      <c r="N1473" s="34"/>
      <c r="O1473" s="34"/>
      <c r="P1473" s="26"/>
      <c r="Q1473" s="35"/>
    </row>
    <row r="1474" spans="1:17" ht="15" customHeight="1" x14ac:dyDescent="0.3">
      <c r="A1474" s="1" t="s">
        <v>416</v>
      </c>
      <c r="B1474" s="6">
        <v>45260</v>
      </c>
      <c r="C1474" s="62">
        <f t="shared" si="43"/>
        <v>2023</v>
      </c>
      <c r="D1474" s="1" t="s">
        <v>77</v>
      </c>
      <c r="E1474" s="43" t="s">
        <v>1713</v>
      </c>
      <c r="F1474" s="2" t="s">
        <v>1</v>
      </c>
      <c r="G1474" s="1">
        <v>7</v>
      </c>
      <c r="H1474" s="1"/>
      <c r="I1474" s="1" t="s">
        <v>423</v>
      </c>
      <c r="J1474" s="1">
        <v>26.7</v>
      </c>
      <c r="K1474" s="1"/>
      <c r="L1474" s="1"/>
      <c r="M1474" s="1">
        <v>26.7</v>
      </c>
      <c r="N1474" s="34"/>
      <c r="O1474" s="34"/>
      <c r="P1474" s="26"/>
      <c r="Q1474" s="35"/>
    </row>
    <row r="1475" spans="1:17" ht="15" customHeight="1" x14ac:dyDescent="0.3">
      <c r="A1475" s="1" t="s">
        <v>416</v>
      </c>
      <c r="B1475" s="6">
        <v>45260</v>
      </c>
      <c r="C1475" s="62">
        <f t="shared" si="43"/>
        <v>2023</v>
      </c>
      <c r="D1475" s="1" t="s">
        <v>77</v>
      </c>
      <c r="E1475" s="43" t="s">
        <v>1573</v>
      </c>
      <c r="F1475" s="2" t="s">
        <v>1</v>
      </c>
      <c r="G1475" s="1">
        <v>8</v>
      </c>
      <c r="H1475" s="1"/>
      <c r="I1475" s="1" t="s">
        <v>423</v>
      </c>
      <c r="J1475" s="1">
        <v>22.2</v>
      </c>
      <c r="K1475" s="1"/>
      <c r="L1475" s="1"/>
      <c r="M1475" s="1">
        <v>22.2</v>
      </c>
      <c r="N1475" s="34"/>
      <c r="O1475" s="34"/>
      <c r="P1475" s="26"/>
      <c r="Q1475" s="35"/>
    </row>
    <row r="1476" spans="1:17" ht="15" customHeight="1" x14ac:dyDescent="0.3">
      <c r="A1476" s="1" t="s">
        <v>416</v>
      </c>
      <c r="B1476" s="6">
        <v>45260</v>
      </c>
      <c r="C1476" s="62">
        <f t="shared" si="43"/>
        <v>2023</v>
      </c>
      <c r="D1476" s="1" t="s">
        <v>77</v>
      </c>
      <c r="E1476" s="43" t="s">
        <v>1574</v>
      </c>
      <c r="F1476" s="2" t="s">
        <v>1</v>
      </c>
      <c r="G1476" s="1">
        <v>9</v>
      </c>
      <c r="H1476" s="1"/>
      <c r="I1476" s="1" t="s">
        <v>423</v>
      </c>
      <c r="J1476" s="1">
        <v>22.4</v>
      </c>
      <c r="K1476" s="1"/>
      <c r="L1476" s="1"/>
      <c r="M1476" s="1">
        <v>22.4</v>
      </c>
      <c r="N1476" s="34"/>
      <c r="O1476" s="34"/>
      <c r="P1476" s="26"/>
      <c r="Q1476" s="35"/>
    </row>
    <row r="1477" spans="1:17" ht="15" customHeight="1" x14ac:dyDescent="0.3">
      <c r="A1477" s="1" t="s">
        <v>416</v>
      </c>
      <c r="B1477" s="6">
        <v>45260</v>
      </c>
      <c r="C1477" s="62">
        <f t="shared" si="43"/>
        <v>2023</v>
      </c>
      <c r="D1477" s="1" t="s">
        <v>77</v>
      </c>
      <c r="E1477" s="43" t="s">
        <v>1714</v>
      </c>
      <c r="F1477" s="2" t="s">
        <v>1</v>
      </c>
      <c r="G1477" s="1">
        <v>10</v>
      </c>
      <c r="H1477" s="1"/>
      <c r="I1477" s="1" t="s">
        <v>423</v>
      </c>
      <c r="J1477" s="1">
        <v>22.4</v>
      </c>
      <c r="K1477" s="1"/>
      <c r="L1477" s="1"/>
      <c r="M1477" s="1">
        <v>22.4</v>
      </c>
      <c r="N1477" s="34"/>
      <c r="O1477" s="34"/>
      <c r="P1477" s="26"/>
      <c r="Q1477" s="35"/>
    </row>
    <row r="1478" spans="1:17" ht="15" customHeight="1" x14ac:dyDescent="0.3">
      <c r="A1478" s="1" t="s">
        <v>416</v>
      </c>
      <c r="B1478" s="6">
        <v>45260</v>
      </c>
      <c r="C1478" s="62">
        <f t="shared" si="43"/>
        <v>2023</v>
      </c>
      <c r="D1478" s="1" t="s">
        <v>77</v>
      </c>
      <c r="E1478" s="43" t="s">
        <v>1575</v>
      </c>
      <c r="F1478" s="2" t="s">
        <v>1</v>
      </c>
      <c r="G1478" s="1">
        <v>11</v>
      </c>
      <c r="H1478" s="1"/>
      <c r="I1478" s="1" t="s">
        <v>423</v>
      </c>
      <c r="J1478" s="1">
        <v>22.2</v>
      </c>
      <c r="K1478" s="1"/>
      <c r="L1478" s="1"/>
      <c r="M1478" s="1">
        <v>22.2</v>
      </c>
      <c r="N1478" s="34"/>
      <c r="O1478" s="34"/>
      <c r="P1478" s="26"/>
      <c r="Q1478" s="35"/>
    </row>
    <row r="1479" spans="1:17" ht="15" customHeight="1" x14ac:dyDescent="0.3">
      <c r="A1479" s="1" t="s">
        <v>416</v>
      </c>
      <c r="B1479" s="6">
        <v>45260</v>
      </c>
      <c r="C1479" s="62">
        <f t="shared" si="43"/>
        <v>2023</v>
      </c>
      <c r="D1479" s="1" t="s">
        <v>77</v>
      </c>
      <c r="E1479" s="43" t="s">
        <v>1715</v>
      </c>
      <c r="F1479" s="2" t="s">
        <v>1</v>
      </c>
      <c r="G1479" s="1">
        <v>12</v>
      </c>
      <c r="H1479" s="1"/>
      <c r="I1479" s="1" t="s">
        <v>423</v>
      </c>
      <c r="J1479" s="1">
        <v>26.7</v>
      </c>
      <c r="K1479" s="1"/>
      <c r="L1479" s="1"/>
      <c r="M1479" s="1">
        <v>26.7</v>
      </c>
      <c r="N1479" s="34"/>
      <c r="O1479" s="34"/>
      <c r="P1479" s="26"/>
      <c r="Q1479" s="35"/>
    </row>
    <row r="1480" spans="1:17" ht="15" customHeight="1" x14ac:dyDescent="0.3">
      <c r="A1480" s="1" t="s">
        <v>416</v>
      </c>
      <c r="B1480" s="6">
        <v>45260</v>
      </c>
      <c r="C1480" s="62">
        <f t="shared" si="43"/>
        <v>2023</v>
      </c>
      <c r="D1480" s="1" t="s">
        <v>77</v>
      </c>
      <c r="E1480" s="43" t="s">
        <v>1576</v>
      </c>
      <c r="F1480" s="2" t="s">
        <v>1</v>
      </c>
      <c r="G1480" s="1">
        <v>13</v>
      </c>
      <c r="H1480" s="1"/>
      <c r="I1480" s="1" t="s">
        <v>423</v>
      </c>
      <c r="J1480" s="1">
        <v>22.2</v>
      </c>
      <c r="K1480" s="1"/>
      <c r="L1480" s="1"/>
      <c r="M1480" s="1">
        <v>22.2</v>
      </c>
      <c r="N1480" s="34"/>
      <c r="O1480" s="34"/>
      <c r="P1480" s="26"/>
      <c r="Q1480" s="35"/>
    </row>
    <row r="1481" spans="1:17" ht="15" customHeight="1" x14ac:dyDescent="0.3">
      <c r="A1481" s="1" t="s">
        <v>416</v>
      </c>
      <c r="B1481" s="6">
        <v>45260</v>
      </c>
      <c r="C1481" s="62">
        <f t="shared" si="43"/>
        <v>2023</v>
      </c>
      <c r="D1481" s="1" t="s">
        <v>77</v>
      </c>
      <c r="E1481" s="43" t="s">
        <v>1716</v>
      </c>
      <c r="F1481" s="2" t="s">
        <v>1</v>
      </c>
      <c r="G1481" s="1">
        <v>14</v>
      </c>
      <c r="H1481" s="1"/>
      <c r="I1481" s="1" t="s">
        <v>423</v>
      </c>
      <c r="J1481" s="1">
        <v>22.9</v>
      </c>
      <c r="K1481" s="1"/>
      <c r="L1481" s="1"/>
      <c r="M1481" s="1">
        <v>22.9</v>
      </c>
      <c r="N1481" s="34"/>
      <c r="O1481" s="34"/>
      <c r="P1481" s="26"/>
      <c r="Q1481" s="35"/>
    </row>
    <row r="1482" spans="1:17" ht="15" customHeight="1" x14ac:dyDescent="0.3">
      <c r="A1482" s="1" t="s">
        <v>416</v>
      </c>
      <c r="B1482" s="6">
        <v>45260</v>
      </c>
      <c r="C1482" s="62">
        <f t="shared" si="43"/>
        <v>2023</v>
      </c>
      <c r="D1482" s="1" t="s">
        <v>77</v>
      </c>
      <c r="E1482" s="43" t="s">
        <v>1717</v>
      </c>
      <c r="F1482" s="2" t="s">
        <v>1</v>
      </c>
      <c r="G1482" s="1">
        <v>15</v>
      </c>
      <c r="H1482" s="1"/>
      <c r="I1482" s="1" t="s">
        <v>423</v>
      </c>
      <c r="J1482" s="1">
        <v>13.7</v>
      </c>
      <c r="K1482" s="1"/>
      <c r="L1482" s="1"/>
      <c r="M1482" s="1">
        <v>13.7</v>
      </c>
      <c r="N1482" s="34"/>
      <c r="O1482" s="34"/>
      <c r="P1482" s="26"/>
      <c r="Q1482" s="35"/>
    </row>
    <row r="1483" spans="1:17" ht="15" customHeight="1" x14ac:dyDescent="0.3">
      <c r="A1483" s="1" t="s">
        <v>416</v>
      </c>
      <c r="B1483" s="6">
        <v>45260</v>
      </c>
      <c r="C1483" s="62">
        <f t="shared" si="43"/>
        <v>2023</v>
      </c>
      <c r="D1483" s="1" t="s">
        <v>77</v>
      </c>
      <c r="E1483" s="43" t="s">
        <v>1577</v>
      </c>
      <c r="F1483" s="2" t="s">
        <v>1</v>
      </c>
      <c r="G1483" s="1">
        <v>16</v>
      </c>
      <c r="H1483" s="1"/>
      <c r="I1483" s="1" t="s">
        <v>423</v>
      </c>
      <c r="J1483" s="1">
        <v>12.5</v>
      </c>
      <c r="K1483" s="1"/>
      <c r="L1483" s="1"/>
      <c r="M1483" s="1">
        <v>12.5</v>
      </c>
      <c r="N1483" s="34"/>
      <c r="O1483" s="34"/>
      <c r="P1483" s="26"/>
      <c r="Q1483" s="35"/>
    </row>
    <row r="1484" spans="1:17" ht="15" customHeight="1" x14ac:dyDescent="0.3">
      <c r="A1484" s="1" t="s">
        <v>416</v>
      </c>
      <c r="B1484" s="6">
        <v>45260</v>
      </c>
      <c r="C1484" s="62">
        <f t="shared" si="43"/>
        <v>2023</v>
      </c>
      <c r="D1484" s="1" t="s">
        <v>77</v>
      </c>
      <c r="E1484" s="43" t="s">
        <v>1719</v>
      </c>
      <c r="F1484" s="2" t="s">
        <v>1</v>
      </c>
      <c r="G1484" s="1">
        <v>18</v>
      </c>
      <c r="H1484" s="1"/>
      <c r="I1484" s="1" t="s">
        <v>423</v>
      </c>
      <c r="J1484" s="1">
        <v>19.399999999999999</v>
      </c>
      <c r="K1484" s="1"/>
      <c r="L1484" s="1"/>
      <c r="M1484" s="1">
        <v>19.399999999999999</v>
      </c>
      <c r="N1484" s="34"/>
      <c r="O1484" s="34"/>
      <c r="P1484" s="26"/>
      <c r="Q1484" s="35"/>
    </row>
    <row r="1485" spans="1:17" ht="15" customHeight="1" x14ac:dyDescent="0.3">
      <c r="A1485" s="1" t="s">
        <v>416</v>
      </c>
      <c r="B1485" s="6">
        <v>45291</v>
      </c>
      <c r="C1485" s="62">
        <f t="shared" si="43"/>
        <v>2023</v>
      </c>
      <c r="D1485" s="1" t="s">
        <v>372</v>
      </c>
      <c r="E1485" s="43" t="s">
        <v>1686</v>
      </c>
      <c r="F1485" s="2" t="s">
        <v>1</v>
      </c>
      <c r="G1485" s="1">
        <v>1</v>
      </c>
      <c r="H1485" s="1"/>
      <c r="I1485" s="1" t="s">
        <v>423</v>
      </c>
      <c r="J1485" s="1">
        <v>19.399999999999999</v>
      </c>
      <c r="K1485" s="1"/>
      <c r="L1485" s="1"/>
      <c r="M1485" s="1">
        <v>19.399999999999999</v>
      </c>
      <c r="N1485" s="34"/>
      <c r="O1485" s="34"/>
      <c r="P1485" s="26"/>
      <c r="Q1485" s="35"/>
    </row>
    <row r="1486" spans="1:17" ht="15" customHeight="1" x14ac:dyDescent="0.3">
      <c r="A1486" s="1" t="s">
        <v>416</v>
      </c>
      <c r="B1486" s="6">
        <v>45291</v>
      </c>
      <c r="C1486" s="62">
        <f t="shared" si="43"/>
        <v>2023</v>
      </c>
      <c r="D1486" s="1" t="s">
        <v>372</v>
      </c>
      <c r="E1486" s="43" t="s">
        <v>1688</v>
      </c>
      <c r="F1486" s="2" t="s">
        <v>1</v>
      </c>
      <c r="G1486" s="1">
        <v>3</v>
      </c>
      <c r="H1486" s="1"/>
      <c r="I1486" s="1" t="s">
        <v>423</v>
      </c>
      <c r="J1486" s="1">
        <v>12.5</v>
      </c>
      <c r="K1486" s="1"/>
      <c r="L1486" s="1"/>
      <c r="M1486" s="1">
        <v>12.5</v>
      </c>
      <c r="N1486" s="34"/>
      <c r="O1486" s="34"/>
      <c r="P1486" s="26"/>
      <c r="Q1486" s="35"/>
    </row>
    <row r="1487" spans="1:17" ht="15" customHeight="1" x14ac:dyDescent="0.3">
      <c r="A1487" s="1" t="s">
        <v>416</v>
      </c>
      <c r="B1487" s="6">
        <v>45291</v>
      </c>
      <c r="C1487" s="62">
        <f t="shared" si="43"/>
        <v>2023</v>
      </c>
      <c r="D1487" s="1" t="s">
        <v>372</v>
      </c>
      <c r="E1487" s="43" t="s">
        <v>1689</v>
      </c>
      <c r="F1487" s="2" t="s">
        <v>1</v>
      </c>
      <c r="G1487" s="1">
        <v>4</v>
      </c>
      <c r="H1487" s="1"/>
      <c r="I1487" s="1" t="s">
        <v>423</v>
      </c>
      <c r="J1487" s="1">
        <v>13.7</v>
      </c>
      <c r="K1487" s="1"/>
      <c r="L1487" s="1"/>
      <c r="M1487" s="1">
        <v>13.7</v>
      </c>
      <c r="N1487" s="34"/>
      <c r="O1487" s="34"/>
      <c r="P1487" s="26"/>
      <c r="Q1487" s="35"/>
    </row>
    <row r="1488" spans="1:17" ht="15" customHeight="1" x14ac:dyDescent="0.3">
      <c r="A1488" s="1" t="s">
        <v>416</v>
      </c>
      <c r="B1488" s="6">
        <v>45291</v>
      </c>
      <c r="C1488" s="62">
        <f t="shared" si="43"/>
        <v>2023</v>
      </c>
      <c r="D1488" s="1" t="s">
        <v>372</v>
      </c>
      <c r="E1488" s="43" t="s">
        <v>1690</v>
      </c>
      <c r="F1488" s="2" t="s">
        <v>1</v>
      </c>
      <c r="G1488" s="1">
        <v>5</v>
      </c>
      <c r="H1488" s="1"/>
      <c r="I1488" s="1" t="s">
        <v>423</v>
      </c>
      <c r="J1488" s="1">
        <v>22.9</v>
      </c>
      <c r="K1488" s="1"/>
      <c r="L1488" s="1"/>
      <c r="M1488" s="1">
        <v>22.9</v>
      </c>
      <c r="N1488" s="34"/>
      <c r="O1488" s="34"/>
      <c r="P1488" s="26"/>
      <c r="Q1488" s="35"/>
    </row>
    <row r="1489" spans="1:17" ht="15" customHeight="1" x14ac:dyDescent="0.3">
      <c r="A1489" s="1" t="s">
        <v>416</v>
      </c>
      <c r="B1489" s="6">
        <v>45291</v>
      </c>
      <c r="C1489" s="62">
        <f t="shared" si="43"/>
        <v>2023</v>
      </c>
      <c r="D1489" s="1" t="s">
        <v>372</v>
      </c>
      <c r="E1489" s="43" t="s">
        <v>1691</v>
      </c>
      <c r="F1489" s="2" t="s">
        <v>1</v>
      </c>
      <c r="G1489" s="1">
        <v>6</v>
      </c>
      <c r="H1489" s="1"/>
      <c r="I1489" s="1" t="s">
        <v>423</v>
      </c>
      <c r="J1489" s="1">
        <v>22.2</v>
      </c>
      <c r="K1489" s="1"/>
      <c r="L1489" s="1"/>
      <c r="M1489" s="1">
        <v>22.2</v>
      </c>
      <c r="N1489" s="34"/>
      <c r="O1489" s="34"/>
      <c r="P1489" s="26"/>
      <c r="Q1489" s="35"/>
    </row>
    <row r="1490" spans="1:17" ht="15" customHeight="1" x14ac:dyDescent="0.3">
      <c r="A1490" s="1" t="s">
        <v>416</v>
      </c>
      <c r="B1490" s="6">
        <v>45291</v>
      </c>
      <c r="C1490" s="62">
        <f t="shared" si="43"/>
        <v>2023</v>
      </c>
      <c r="D1490" s="1" t="s">
        <v>372</v>
      </c>
      <c r="E1490" s="43" t="s">
        <v>1692</v>
      </c>
      <c r="F1490" s="2" t="s">
        <v>1</v>
      </c>
      <c r="G1490" s="1">
        <v>7</v>
      </c>
      <c r="H1490" s="1"/>
      <c r="I1490" s="1" t="s">
        <v>423</v>
      </c>
      <c r="J1490" s="1">
        <v>26.7</v>
      </c>
      <c r="K1490" s="1"/>
      <c r="L1490" s="1"/>
      <c r="M1490" s="1">
        <v>26.7</v>
      </c>
      <c r="N1490" s="34"/>
      <c r="O1490" s="34"/>
      <c r="P1490" s="26"/>
      <c r="Q1490" s="35"/>
    </row>
    <row r="1491" spans="1:17" ht="15" customHeight="1" x14ac:dyDescent="0.3">
      <c r="A1491" s="1" t="s">
        <v>416</v>
      </c>
      <c r="B1491" s="6">
        <v>45291</v>
      </c>
      <c r="C1491" s="62">
        <f t="shared" si="43"/>
        <v>2023</v>
      </c>
      <c r="D1491" s="1" t="s">
        <v>372</v>
      </c>
      <c r="E1491" s="43" t="s">
        <v>1693</v>
      </c>
      <c r="F1491" s="2" t="s">
        <v>1</v>
      </c>
      <c r="G1491" s="1">
        <v>8</v>
      </c>
      <c r="H1491" s="1"/>
      <c r="I1491" s="1" t="s">
        <v>423</v>
      </c>
      <c r="J1491" s="1">
        <v>22.2</v>
      </c>
      <c r="K1491" s="1"/>
      <c r="L1491" s="1"/>
      <c r="M1491" s="1">
        <v>22.2</v>
      </c>
      <c r="N1491" s="34"/>
      <c r="O1491" s="34"/>
      <c r="P1491" s="26"/>
      <c r="Q1491" s="35"/>
    </row>
    <row r="1492" spans="1:17" ht="15" customHeight="1" x14ac:dyDescent="0.3">
      <c r="A1492" s="1" t="s">
        <v>416</v>
      </c>
      <c r="B1492" s="6">
        <v>45291</v>
      </c>
      <c r="C1492" s="62">
        <f t="shared" si="43"/>
        <v>2023</v>
      </c>
      <c r="D1492" s="1" t="s">
        <v>372</v>
      </c>
      <c r="E1492" s="43" t="s">
        <v>1694</v>
      </c>
      <c r="F1492" s="2" t="s">
        <v>1</v>
      </c>
      <c r="G1492" s="1">
        <v>9</v>
      </c>
      <c r="H1492" s="1"/>
      <c r="I1492" s="1" t="s">
        <v>423</v>
      </c>
      <c r="J1492" s="1">
        <v>22.4</v>
      </c>
      <c r="K1492" s="1"/>
      <c r="L1492" s="1"/>
      <c r="M1492" s="1">
        <v>22.4</v>
      </c>
      <c r="N1492" s="34"/>
      <c r="O1492" s="34"/>
      <c r="P1492" s="26"/>
      <c r="Q1492" s="35"/>
    </row>
    <row r="1493" spans="1:17" ht="15" customHeight="1" x14ac:dyDescent="0.3">
      <c r="A1493" s="1" t="s">
        <v>416</v>
      </c>
      <c r="B1493" s="6">
        <v>45291</v>
      </c>
      <c r="C1493" s="62">
        <f t="shared" si="43"/>
        <v>2023</v>
      </c>
      <c r="D1493" s="1" t="s">
        <v>372</v>
      </c>
      <c r="E1493" s="43" t="s">
        <v>1695</v>
      </c>
      <c r="F1493" s="2" t="s">
        <v>1</v>
      </c>
      <c r="G1493" s="1">
        <v>10</v>
      </c>
      <c r="H1493" s="1"/>
      <c r="I1493" s="1" t="s">
        <v>423</v>
      </c>
      <c r="J1493" s="1">
        <v>22.4</v>
      </c>
      <c r="K1493" s="1"/>
      <c r="L1493" s="1"/>
      <c r="M1493" s="1">
        <v>22.4</v>
      </c>
      <c r="N1493" s="34"/>
      <c r="O1493" s="34"/>
      <c r="P1493" s="26"/>
      <c r="Q1493" s="35"/>
    </row>
    <row r="1494" spans="1:17" ht="15" customHeight="1" x14ac:dyDescent="0.3">
      <c r="A1494" s="1" t="s">
        <v>416</v>
      </c>
      <c r="B1494" s="6">
        <v>45291</v>
      </c>
      <c r="C1494" s="62">
        <f t="shared" si="43"/>
        <v>2023</v>
      </c>
      <c r="D1494" s="1" t="s">
        <v>372</v>
      </c>
      <c r="E1494" s="43" t="s">
        <v>1696</v>
      </c>
      <c r="F1494" s="2" t="s">
        <v>1</v>
      </c>
      <c r="G1494" s="1">
        <v>11</v>
      </c>
      <c r="H1494" s="1"/>
      <c r="I1494" s="1" t="s">
        <v>423</v>
      </c>
      <c r="J1494" s="1">
        <v>22.2</v>
      </c>
      <c r="K1494" s="1"/>
      <c r="L1494" s="1"/>
      <c r="M1494" s="1">
        <v>22.2</v>
      </c>
      <c r="N1494" s="34"/>
      <c r="O1494" s="34"/>
      <c r="P1494" s="26"/>
      <c r="Q1494" s="35"/>
    </row>
    <row r="1495" spans="1:17" ht="15" customHeight="1" x14ac:dyDescent="0.3">
      <c r="A1495" s="1" t="s">
        <v>416</v>
      </c>
      <c r="B1495" s="6">
        <v>45291</v>
      </c>
      <c r="C1495" s="62">
        <f t="shared" si="43"/>
        <v>2023</v>
      </c>
      <c r="D1495" s="1" t="s">
        <v>372</v>
      </c>
      <c r="E1495" s="43" t="s">
        <v>1697</v>
      </c>
      <c r="F1495" s="2" t="s">
        <v>1</v>
      </c>
      <c r="G1495" s="1">
        <v>12</v>
      </c>
      <c r="H1495" s="1"/>
      <c r="I1495" s="1" t="s">
        <v>423</v>
      </c>
      <c r="J1495" s="1">
        <v>26.7</v>
      </c>
      <c r="K1495" s="1"/>
      <c r="L1495" s="1"/>
      <c r="M1495" s="1">
        <v>26.7</v>
      </c>
      <c r="N1495" s="34"/>
      <c r="O1495" s="34"/>
      <c r="P1495" s="26"/>
      <c r="Q1495" s="35"/>
    </row>
    <row r="1496" spans="1:17" ht="15" customHeight="1" x14ac:dyDescent="0.3">
      <c r="A1496" s="1" t="s">
        <v>416</v>
      </c>
      <c r="B1496" s="6">
        <v>45291</v>
      </c>
      <c r="C1496" s="62">
        <f t="shared" si="43"/>
        <v>2023</v>
      </c>
      <c r="D1496" s="1" t="s">
        <v>372</v>
      </c>
      <c r="E1496" s="43" t="s">
        <v>1587</v>
      </c>
      <c r="F1496" s="2" t="s">
        <v>1</v>
      </c>
      <c r="G1496" s="1">
        <v>13</v>
      </c>
      <c r="H1496" s="1"/>
      <c r="I1496" s="1" t="s">
        <v>423</v>
      </c>
      <c r="J1496" s="1">
        <v>22.2</v>
      </c>
      <c r="K1496" s="1"/>
      <c r="L1496" s="1"/>
      <c r="M1496" s="1">
        <v>22.2</v>
      </c>
      <c r="N1496" s="34"/>
      <c r="O1496" s="34"/>
      <c r="P1496" s="26"/>
      <c r="Q1496" s="35"/>
    </row>
    <row r="1497" spans="1:17" ht="15" customHeight="1" x14ac:dyDescent="0.3">
      <c r="A1497" s="1" t="s">
        <v>416</v>
      </c>
      <c r="B1497" s="6">
        <v>45291</v>
      </c>
      <c r="C1497" s="62">
        <f t="shared" si="43"/>
        <v>2023</v>
      </c>
      <c r="D1497" s="1" t="s">
        <v>372</v>
      </c>
      <c r="E1497" s="43" t="s">
        <v>1698</v>
      </c>
      <c r="F1497" s="2" t="s">
        <v>1</v>
      </c>
      <c r="G1497" s="1">
        <v>14</v>
      </c>
      <c r="H1497" s="1"/>
      <c r="I1497" s="1" t="s">
        <v>423</v>
      </c>
      <c r="J1497" s="1">
        <v>22.9</v>
      </c>
      <c r="K1497" s="1"/>
      <c r="L1497" s="1"/>
      <c r="M1497" s="1">
        <v>22.9</v>
      </c>
      <c r="N1497" s="34"/>
      <c r="O1497" s="34"/>
      <c r="P1497" s="26"/>
      <c r="Q1497" s="35"/>
    </row>
    <row r="1498" spans="1:17" ht="15" customHeight="1" x14ac:dyDescent="0.3">
      <c r="A1498" s="1" t="s">
        <v>416</v>
      </c>
      <c r="B1498" s="6">
        <v>45291</v>
      </c>
      <c r="C1498" s="62">
        <f t="shared" si="43"/>
        <v>2023</v>
      </c>
      <c r="D1498" s="1" t="s">
        <v>372</v>
      </c>
      <c r="E1498" s="43" t="s">
        <v>1699</v>
      </c>
      <c r="F1498" s="2" t="s">
        <v>1</v>
      </c>
      <c r="G1498" s="1">
        <v>15</v>
      </c>
      <c r="H1498" s="1"/>
      <c r="I1498" s="1" t="s">
        <v>423</v>
      </c>
      <c r="J1498" s="1">
        <v>13.7</v>
      </c>
      <c r="K1498" s="1"/>
      <c r="L1498" s="1"/>
      <c r="M1498" s="1">
        <v>13.7</v>
      </c>
      <c r="N1498" s="34"/>
      <c r="O1498" s="34"/>
      <c r="P1498" s="26"/>
      <c r="Q1498" s="35"/>
    </row>
    <row r="1499" spans="1:17" ht="15" customHeight="1" x14ac:dyDescent="0.3">
      <c r="A1499" s="1" t="s">
        <v>416</v>
      </c>
      <c r="B1499" s="6">
        <v>45291</v>
      </c>
      <c r="C1499" s="62">
        <f t="shared" si="43"/>
        <v>2023</v>
      </c>
      <c r="D1499" s="1" t="s">
        <v>372</v>
      </c>
      <c r="E1499" s="43" t="s">
        <v>1700</v>
      </c>
      <c r="F1499" s="2" t="s">
        <v>1</v>
      </c>
      <c r="G1499" s="1">
        <v>16</v>
      </c>
      <c r="H1499" s="1"/>
      <c r="I1499" s="1" t="s">
        <v>423</v>
      </c>
      <c r="J1499" s="1">
        <v>12.5</v>
      </c>
      <c r="K1499" s="1"/>
      <c r="L1499" s="1"/>
      <c r="M1499" s="1">
        <v>12.5</v>
      </c>
      <c r="N1499" s="34"/>
      <c r="O1499" s="34"/>
      <c r="P1499" s="26"/>
      <c r="Q1499" s="35"/>
    </row>
    <row r="1500" spans="1:17" ht="15" customHeight="1" x14ac:dyDescent="0.3">
      <c r="A1500" s="1" t="s">
        <v>416</v>
      </c>
      <c r="B1500" s="6">
        <v>45291</v>
      </c>
      <c r="C1500" s="62">
        <f t="shared" si="43"/>
        <v>2023</v>
      </c>
      <c r="D1500" s="1" t="s">
        <v>372</v>
      </c>
      <c r="E1500" s="43" t="s">
        <v>1702</v>
      </c>
      <c r="F1500" s="2" t="s">
        <v>1</v>
      </c>
      <c r="G1500" s="1">
        <v>18</v>
      </c>
      <c r="H1500" s="1"/>
      <c r="I1500" s="1" t="s">
        <v>423</v>
      </c>
      <c r="J1500" s="1">
        <v>19.399999999999999</v>
      </c>
      <c r="K1500" s="1"/>
      <c r="L1500" s="1"/>
      <c r="M1500" s="1">
        <v>19.399999999999999</v>
      </c>
      <c r="N1500" s="34"/>
      <c r="O1500" s="34"/>
      <c r="P1500" s="26"/>
      <c r="Q1500" s="35"/>
    </row>
    <row r="1501" spans="1:17" ht="15" customHeight="1" x14ac:dyDescent="0.3">
      <c r="A1501" s="1" t="s">
        <v>417</v>
      </c>
      <c r="B1501" s="6">
        <v>45291</v>
      </c>
      <c r="C1501" s="62">
        <f t="shared" si="43"/>
        <v>2023</v>
      </c>
      <c r="D1501" s="1" t="s">
        <v>175</v>
      </c>
      <c r="E1501" s="43" t="s">
        <v>1603</v>
      </c>
      <c r="F1501" s="2" t="s">
        <v>413</v>
      </c>
      <c r="G1501" s="1" t="s">
        <v>1616</v>
      </c>
      <c r="H1501" s="1"/>
      <c r="I1501" s="1" t="s">
        <v>423</v>
      </c>
      <c r="J1501" s="1">
        <v>22</v>
      </c>
      <c r="K1501" s="1"/>
      <c r="L1501" s="1"/>
      <c r="M1501" s="1">
        <v>22</v>
      </c>
      <c r="N1501" s="34"/>
      <c r="O1501" s="34"/>
      <c r="P1501" s="26"/>
      <c r="Q1501" s="35"/>
    </row>
    <row r="1502" spans="1:17" ht="15" customHeight="1" x14ac:dyDescent="0.3">
      <c r="A1502" s="1" t="s">
        <v>417</v>
      </c>
      <c r="B1502" s="6">
        <v>45291</v>
      </c>
      <c r="C1502" s="62">
        <f t="shared" si="43"/>
        <v>2023</v>
      </c>
      <c r="D1502" s="1" t="s">
        <v>175</v>
      </c>
      <c r="E1502" s="43" t="s">
        <v>1720</v>
      </c>
      <c r="F1502" s="2" t="s">
        <v>413</v>
      </c>
      <c r="G1502" s="1" t="s">
        <v>1723</v>
      </c>
      <c r="H1502" s="1"/>
      <c r="I1502" s="1" t="s">
        <v>423</v>
      </c>
      <c r="J1502" s="1">
        <v>13.75</v>
      </c>
      <c r="K1502" s="1"/>
      <c r="L1502" s="1"/>
      <c r="M1502" s="1">
        <v>13.75</v>
      </c>
      <c r="N1502" s="34"/>
      <c r="O1502" s="34"/>
      <c r="P1502" s="26"/>
      <c r="Q1502" s="35"/>
    </row>
    <row r="1503" spans="1:17" ht="15" customHeight="1" x14ac:dyDescent="0.3">
      <c r="A1503" s="1" t="s">
        <v>417</v>
      </c>
      <c r="B1503" s="6">
        <v>45291</v>
      </c>
      <c r="C1503" s="62">
        <f t="shared" si="43"/>
        <v>2023</v>
      </c>
      <c r="D1503" s="1" t="s">
        <v>175</v>
      </c>
      <c r="E1503" s="43" t="s">
        <v>1721</v>
      </c>
      <c r="F1503" s="2" t="s">
        <v>413</v>
      </c>
      <c r="G1503" s="1" t="s">
        <v>1724</v>
      </c>
      <c r="H1503" s="1"/>
      <c r="I1503" s="1" t="s">
        <v>423</v>
      </c>
      <c r="J1503" s="1">
        <v>13.75</v>
      </c>
      <c r="K1503" s="1"/>
      <c r="L1503" s="1"/>
      <c r="M1503" s="1">
        <v>13.75</v>
      </c>
      <c r="N1503" s="34"/>
      <c r="O1503" s="34"/>
      <c r="P1503" s="26"/>
      <c r="Q1503" s="35"/>
    </row>
    <row r="1504" spans="1:17" ht="15" customHeight="1" x14ac:dyDescent="0.3">
      <c r="A1504" s="1" t="s">
        <v>417</v>
      </c>
      <c r="B1504" s="6">
        <v>45291</v>
      </c>
      <c r="C1504" s="62">
        <f t="shared" si="43"/>
        <v>2023</v>
      </c>
      <c r="D1504" s="1" t="s">
        <v>175</v>
      </c>
      <c r="E1504" s="43" t="s">
        <v>1604</v>
      </c>
      <c r="F1504" s="2" t="s">
        <v>413</v>
      </c>
      <c r="G1504" s="1" t="s">
        <v>1617</v>
      </c>
      <c r="H1504" s="1"/>
      <c r="I1504" s="1" t="s">
        <v>423</v>
      </c>
      <c r="J1504" s="1">
        <v>13.75</v>
      </c>
      <c r="K1504" s="1"/>
      <c r="L1504" s="1"/>
      <c r="M1504" s="1">
        <v>13.75</v>
      </c>
      <c r="N1504" s="34"/>
      <c r="O1504" s="34"/>
      <c r="P1504" s="26"/>
      <c r="Q1504" s="35"/>
    </row>
    <row r="1505" spans="1:17" ht="15" customHeight="1" x14ac:dyDescent="0.3">
      <c r="A1505" s="1" t="s">
        <v>417</v>
      </c>
      <c r="B1505" s="6">
        <v>45291</v>
      </c>
      <c r="C1505" s="62">
        <f t="shared" si="43"/>
        <v>2023</v>
      </c>
      <c r="D1505" s="1" t="s">
        <v>175</v>
      </c>
      <c r="E1505" s="43" t="s">
        <v>1605</v>
      </c>
      <c r="F1505" s="2" t="s">
        <v>413</v>
      </c>
      <c r="G1505" s="1" t="s">
        <v>1618</v>
      </c>
      <c r="H1505" s="1"/>
      <c r="I1505" s="1" t="s">
        <v>423</v>
      </c>
      <c r="J1505" s="1">
        <v>13.75</v>
      </c>
      <c r="K1505" s="1"/>
      <c r="L1505" s="1"/>
      <c r="M1505" s="1">
        <v>13.75</v>
      </c>
      <c r="N1505" s="34"/>
      <c r="O1505" s="34"/>
      <c r="P1505" s="26"/>
      <c r="Q1505" s="35"/>
    </row>
    <row r="1506" spans="1:17" ht="15" customHeight="1" x14ac:dyDescent="0.3">
      <c r="A1506" s="1" t="s">
        <v>417</v>
      </c>
      <c r="B1506" s="6">
        <v>45291</v>
      </c>
      <c r="C1506" s="62">
        <f t="shared" ref="C1506:C1569" si="44">YEAR(B1506)</f>
        <v>2023</v>
      </c>
      <c r="D1506" s="1" t="s">
        <v>175</v>
      </c>
      <c r="E1506" s="43" t="s">
        <v>1606</v>
      </c>
      <c r="F1506" s="2" t="s">
        <v>413</v>
      </c>
      <c r="G1506" s="1" t="s">
        <v>1619</v>
      </c>
      <c r="H1506" s="1"/>
      <c r="I1506" s="1" t="s">
        <v>423</v>
      </c>
      <c r="J1506" s="1">
        <v>13.75</v>
      </c>
      <c r="K1506" s="1"/>
      <c r="L1506" s="1"/>
      <c r="M1506" s="1">
        <v>13.75</v>
      </c>
      <c r="N1506" s="34"/>
      <c r="O1506" s="34"/>
      <c r="P1506" s="26"/>
      <c r="Q1506" s="35"/>
    </row>
    <row r="1507" spans="1:17" ht="15" customHeight="1" x14ac:dyDescent="0.3">
      <c r="A1507" s="1" t="s">
        <v>417</v>
      </c>
      <c r="B1507" s="6">
        <v>45291</v>
      </c>
      <c r="C1507" s="62">
        <f t="shared" si="44"/>
        <v>2023</v>
      </c>
      <c r="D1507" s="1" t="s">
        <v>175</v>
      </c>
      <c r="E1507" s="43" t="s">
        <v>1607</v>
      </c>
      <c r="F1507" s="2" t="s">
        <v>413</v>
      </c>
      <c r="G1507" s="1" t="s">
        <v>1620</v>
      </c>
      <c r="H1507" s="1"/>
      <c r="I1507" s="1" t="s">
        <v>423</v>
      </c>
      <c r="J1507" s="1">
        <v>13.75</v>
      </c>
      <c r="K1507" s="1"/>
      <c r="L1507" s="1"/>
      <c r="M1507" s="1">
        <v>13.75</v>
      </c>
      <c r="N1507" s="34"/>
      <c r="O1507" s="34"/>
      <c r="P1507" s="26"/>
      <c r="Q1507" s="35"/>
    </row>
    <row r="1508" spans="1:17" ht="15" customHeight="1" x14ac:dyDescent="0.3">
      <c r="A1508" s="1" t="s">
        <v>417</v>
      </c>
      <c r="B1508" s="6">
        <v>45291</v>
      </c>
      <c r="C1508" s="62">
        <f t="shared" si="44"/>
        <v>2023</v>
      </c>
      <c r="D1508" s="1" t="s">
        <v>175</v>
      </c>
      <c r="E1508" s="43" t="s">
        <v>1608</v>
      </c>
      <c r="F1508" s="2" t="s">
        <v>413</v>
      </c>
      <c r="G1508" s="1" t="s">
        <v>1621</v>
      </c>
      <c r="H1508" s="1"/>
      <c r="I1508" s="1" t="s">
        <v>423</v>
      </c>
      <c r="J1508" s="1">
        <v>13.75</v>
      </c>
      <c r="K1508" s="1"/>
      <c r="L1508" s="1"/>
      <c r="M1508" s="1">
        <v>13.75</v>
      </c>
      <c r="N1508" s="34"/>
      <c r="O1508" s="34"/>
      <c r="P1508" s="26"/>
      <c r="Q1508" s="35"/>
    </row>
    <row r="1509" spans="1:17" ht="15" customHeight="1" x14ac:dyDescent="0.3">
      <c r="A1509" s="1" t="s">
        <v>417</v>
      </c>
      <c r="B1509" s="6">
        <v>45291</v>
      </c>
      <c r="C1509" s="62">
        <f t="shared" si="44"/>
        <v>2023</v>
      </c>
      <c r="D1509" s="1" t="s">
        <v>175</v>
      </c>
      <c r="E1509" s="43" t="s">
        <v>1609</v>
      </c>
      <c r="F1509" s="2" t="s">
        <v>413</v>
      </c>
      <c r="G1509" s="1" t="s">
        <v>1622</v>
      </c>
      <c r="H1509" s="1"/>
      <c r="I1509" s="1" t="s">
        <v>423</v>
      </c>
      <c r="J1509" s="1">
        <v>13.75</v>
      </c>
      <c r="K1509" s="1"/>
      <c r="L1509" s="1"/>
      <c r="M1509" s="1">
        <v>13.75</v>
      </c>
      <c r="N1509" s="34"/>
      <c r="O1509" s="34"/>
      <c r="P1509" s="26"/>
      <c r="Q1509" s="35"/>
    </row>
    <row r="1510" spans="1:17" ht="15" customHeight="1" x14ac:dyDescent="0.3">
      <c r="A1510" s="1" t="s">
        <v>417</v>
      </c>
      <c r="B1510" s="6">
        <v>45291</v>
      </c>
      <c r="C1510" s="62">
        <f t="shared" si="44"/>
        <v>2023</v>
      </c>
      <c r="D1510" s="1" t="s">
        <v>175</v>
      </c>
      <c r="E1510" s="43" t="s">
        <v>1722</v>
      </c>
      <c r="F1510" s="2" t="s">
        <v>413</v>
      </c>
      <c r="G1510" s="1" t="s">
        <v>1725</v>
      </c>
      <c r="H1510" s="1"/>
      <c r="I1510" s="1" t="s">
        <v>423</v>
      </c>
      <c r="J1510" s="1">
        <v>13.75</v>
      </c>
      <c r="K1510" s="1"/>
      <c r="L1510" s="1"/>
      <c r="M1510" s="1">
        <v>13.75</v>
      </c>
      <c r="N1510" s="34"/>
      <c r="O1510" s="34"/>
      <c r="P1510" s="26"/>
      <c r="Q1510" s="35"/>
    </row>
    <row r="1511" spans="1:17" ht="15" customHeight="1" x14ac:dyDescent="0.3">
      <c r="A1511" s="1" t="s">
        <v>417</v>
      </c>
      <c r="B1511" s="6">
        <v>45291</v>
      </c>
      <c r="C1511" s="62">
        <f t="shared" si="44"/>
        <v>2023</v>
      </c>
      <c r="D1511" s="1" t="s">
        <v>175</v>
      </c>
      <c r="E1511" s="43" t="s">
        <v>1610</v>
      </c>
      <c r="F1511" s="2" t="s">
        <v>413</v>
      </c>
      <c r="G1511" s="1" t="s">
        <v>1623</v>
      </c>
      <c r="H1511" s="1"/>
      <c r="I1511" s="1" t="s">
        <v>423</v>
      </c>
      <c r="J1511" s="1">
        <v>13.75</v>
      </c>
      <c r="K1511" s="1"/>
      <c r="L1511" s="1"/>
      <c r="M1511" s="1">
        <v>13.75</v>
      </c>
      <c r="N1511" s="34"/>
      <c r="O1511" s="34"/>
      <c r="P1511" s="26"/>
      <c r="Q1511" s="35"/>
    </row>
    <row r="1512" spans="1:17" ht="15" customHeight="1" x14ac:dyDescent="0.3">
      <c r="A1512" s="1" t="s">
        <v>417</v>
      </c>
      <c r="B1512" s="6">
        <v>45291</v>
      </c>
      <c r="C1512" s="62">
        <f t="shared" si="44"/>
        <v>2023</v>
      </c>
      <c r="D1512" s="1" t="s">
        <v>175</v>
      </c>
      <c r="E1512" s="43" t="s">
        <v>1611</v>
      </c>
      <c r="F1512" s="2" t="s">
        <v>413</v>
      </c>
      <c r="G1512" s="1" t="s">
        <v>1624</v>
      </c>
      <c r="H1512" s="1"/>
      <c r="I1512" s="1" t="s">
        <v>423</v>
      </c>
      <c r="J1512" s="1">
        <v>13.75</v>
      </c>
      <c r="K1512" s="1"/>
      <c r="L1512" s="1"/>
      <c r="M1512" s="1">
        <v>13.75</v>
      </c>
      <c r="N1512" s="34"/>
      <c r="O1512" s="34"/>
      <c r="P1512" s="26"/>
      <c r="Q1512" s="35"/>
    </row>
    <row r="1513" spans="1:17" ht="15" customHeight="1" x14ac:dyDescent="0.3">
      <c r="A1513" s="1" t="s">
        <v>417</v>
      </c>
      <c r="B1513" s="6">
        <v>45291</v>
      </c>
      <c r="C1513" s="62">
        <f t="shared" si="44"/>
        <v>2023</v>
      </c>
      <c r="D1513" s="1" t="s">
        <v>175</v>
      </c>
      <c r="E1513" s="43" t="s">
        <v>1612</v>
      </c>
      <c r="F1513" s="2" t="s">
        <v>413</v>
      </c>
      <c r="G1513" s="1" t="s">
        <v>1625</v>
      </c>
      <c r="H1513" s="1"/>
      <c r="I1513" s="1" t="s">
        <v>423</v>
      </c>
      <c r="J1513" s="1">
        <v>13.75</v>
      </c>
      <c r="K1513" s="1"/>
      <c r="L1513" s="1"/>
      <c r="M1513" s="1">
        <v>13.75</v>
      </c>
      <c r="N1513" s="34"/>
      <c r="O1513" s="34"/>
      <c r="P1513" s="26"/>
      <c r="Q1513" s="35"/>
    </row>
    <row r="1514" spans="1:17" ht="15" customHeight="1" x14ac:dyDescent="0.3">
      <c r="A1514" s="1" t="s">
        <v>417</v>
      </c>
      <c r="B1514" s="6">
        <v>45291</v>
      </c>
      <c r="C1514" s="62">
        <f t="shared" si="44"/>
        <v>2023</v>
      </c>
      <c r="D1514" s="1" t="s">
        <v>175</v>
      </c>
      <c r="E1514" s="43" t="s">
        <v>1613</v>
      </c>
      <c r="F1514" s="2" t="s">
        <v>413</v>
      </c>
      <c r="G1514" s="1" t="s">
        <v>1626</v>
      </c>
      <c r="H1514" s="1"/>
      <c r="I1514" s="1" t="s">
        <v>423</v>
      </c>
      <c r="J1514" s="1">
        <v>13.75</v>
      </c>
      <c r="K1514" s="1"/>
      <c r="L1514" s="1"/>
      <c r="M1514" s="1">
        <v>13.75</v>
      </c>
      <c r="N1514" s="34"/>
      <c r="O1514" s="34"/>
      <c r="P1514" s="26"/>
      <c r="Q1514" s="35"/>
    </row>
    <row r="1515" spans="1:17" ht="15" customHeight="1" x14ac:dyDescent="0.3">
      <c r="A1515" s="1" t="s">
        <v>417</v>
      </c>
      <c r="B1515" s="6">
        <v>45291</v>
      </c>
      <c r="C1515" s="62">
        <f t="shared" si="44"/>
        <v>2023</v>
      </c>
      <c r="D1515" s="1" t="s">
        <v>175</v>
      </c>
      <c r="E1515" s="43" t="s">
        <v>1614</v>
      </c>
      <c r="F1515" s="2" t="s">
        <v>413</v>
      </c>
      <c r="G1515" s="1" t="s">
        <v>1627</v>
      </c>
      <c r="H1515" s="1"/>
      <c r="I1515" s="1" t="s">
        <v>423</v>
      </c>
      <c r="J1515" s="1">
        <v>13.75</v>
      </c>
      <c r="K1515" s="1"/>
      <c r="L1515" s="1"/>
      <c r="M1515" s="1">
        <v>13.75</v>
      </c>
      <c r="N1515" s="34"/>
      <c r="O1515" s="34"/>
      <c r="P1515" s="26"/>
      <c r="Q1515" s="35"/>
    </row>
    <row r="1516" spans="1:17" ht="15" customHeight="1" x14ac:dyDescent="0.3">
      <c r="A1516" s="1" t="s">
        <v>417</v>
      </c>
      <c r="B1516" s="6">
        <v>45291</v>
      </c>
      <c r="C1516" s="62">
        <f t="shared" si="44"/>
        <v>2023</v>
      </c>
      <c r="D1516" s="1" t="s">
        <v>175</v>
      </c>
      <c r="E1516" s="43" t="s">
        <v>1615</v>
      </c>
      <c r="F1516" s="2" t="s">
        <v>413</v>
      </c>
      <c r="G1516" s="1" t="s">
        <v>1628</v>
      </c>
      <c r="H1516" s="1"/>
      <c r="I1516" s="1" t="s">
        <v>423</v>
      </c>
      <c r="J1516" s="1">
        <v>13.75</v>
      </c>
      <c r="K1516" s="1"/>
      <c r="L1516" s="1"/>
      <c r="M1516" s="1">
        <v>13.75</v>
      </c>
      <c r="N1516" s="34"/>
      <c r="O1516" s="34"/>
      <c r="P1516" s="26"/>
      <c r="Q1516" s="35"/>
    </row>
    <row r="1517" spans="1:17" ht="15" customHeight="1" x14ac:dyDescent="0.3">
      <c r="A1517" s="1" t="s">
        <v>417</v>
      </c>
      <c r="B1517" s="6">
        <v>45291</v>
      </c>
      <c r="C1517" s="62">
        <f t="shared" si="44"/>
        <v>2023</v>
      </c>
      <c r="D1517" s="1" t="s">
        <v>522</v>
      </c>
      <c r="E1517" s="43" t="s">
        <v>1640</v>
      </c>
      <c r="F1517" s="2" t="s">
        <v>413</v>
      </c>
      <c r="G1517" s="1">
        <v>1</v>
      </c>
      <c r="H1517" s="1"/>
      <c r="I1517" s="1" t="s">
        <v>423</v>
      </c>
      <c r="J1517" s="1">
        <v>13.8</v>
      </c>
      <c r="K1517" s="1"/>
      <c r="L1517" s="1"/>
      <c r="M1517" s="1">
        <v>13.8</v>
      </c>
      <c r="N1517" s="34"/>
      <c r="O1517" s="34"/>
      <c r="P1517" s="26"/>
      <c r="Q1517" s="35"/>
    </row>
    <row r="1518" spans="1:17" ht="15" customHeight="1" x14ac:dyDescent="0.3">
      <c r="A1518" s="1" t="s">
        <v>417</v>
      </c>
      <c r="B1518" s="6">
        <v>45291</v>
      </c>
      <c r="C1518" s="62">
        <f t="shared" si="44"/>
        <v>2023</v>
      </c>
      <c r="D1518" s="1" t="s">
        <v>522</v>
      </c>
      <c r="E1518" s="43" t="s">
        <v>1641</v>
      </c>
      <c r="F1518" s="2" t="s">
        <v>413</v>
      </c>
      <c r="G1518" s="1">
        <v>2</v>
      </c>
      <c r="H1518" s="1"/>
      <c r="I1518" s="1" t="s">
        <v>423</v>
      </c>
      <c r="J1518" s="1">
        <v>13.8</v>
      </c>
      <c r="K1518" s="1"/>
      <c r="L1518" s="1"/>
      <c r="M1518" s="1">
        <v>13.8</v>
      </c>
      <c r="N1518" s="34"/>
      <c r="O1518" s="34"/>
      <c r="P1518" s="26"/>
      <c r="Q1518" s="35"/>
    </row>
    <row r="1519" spans="1:17" ht="15" customHeight="1" x14ac:dyDescent="0.3">
      <c r="A1519" s="1" t="s">
        <v>417</v>
      </c>
      <c r="B1519" s="6">
        <v>45291</v>
      </c>
      <c r="C1519" s="62">
        <f t="shared" si="44"/>
        <v>2023</v>
      </c>
      <c r="D1519" s="1" t="s">
        <v>522</v>
      </c>
      <c r="E1519" s="43" t="s">
        <v>1642</v>
      </c>
      <c r="F1519" s="2" t="s">
        <v>413</v>
      </c>
      <c r="G1519" s="1">
        <v>3</v>
      </c>
      <c r="H1519" s="1"/>
      <c r="I1519" s="1" t="s">
        <v>423</v>
      </c>
      <c r="J1519" s="1">
        <v>13.8</v>
      </c>
      <c r="K1519" s="1"/>
      <c r="L1519" s="1"/>
      <c r="M1519" s="1">
        <v>13.8</v>
      </c>
      <c r="N1519" s="34"/>
      <c r="O1519" s="34"/>
      <c r="P1519" s="26"/>
      <c r="Q1519" s="35"/>
    </row>
    <row r="1520" spans="1:17" ht="15" customHeight="1" x14ac:dyDescent="0.3">
      <c r="A1520" s="1" t="s">
        <v>417</v>
      </c>
      <c r="B1520" s="6">
        <v>45291</v>
      </c>
      <c r="C1520" s="62">
        <f t="shared" si="44"/>
        <v>2023</v>
      </c>
      <c r="D1520" s="1" t="s">
        <v>522</v>
      </c>
      <c r="E1520" s="43" t="s">
        <v>1643</v>
      </c>
      <c r="F1520" s="2" t="s">
        <v>413</v>
      </c>
      <c r="G1520" s="1">
        <v>4</v>
      </c>
      <c r="H1520" s="1"/>
      <c r="I1520" s="1" t="s">
        <v>423</v>
      </c>
      <c r="J1520" s="1">
        <v>13.8</v>
      </c>
      <c r="K1520" s="1"/>
      <c r="L1520" s="1"/>
      <c r="M1520" s="1">
        <v>13.8</v>
      </c>
      <c r="N1520" s="34"/>
      <c r="O1520" s="34"/>
      <c r="P1520" s="26"/>
      <c r="Q1520" s="35"/>
    </row>
    <row r="1521" spans="1:17" ht="15" customHeight="1" x14ac:dyDescent="0.3">
      <c r="A1521" s="1" t="s">
        <v>417</v>
      </c>
      <c r="B1521" s="6">
        <v>45291</v>
      </c>
      <c r="C1521" s="62">
        <f t="shared" si="44"/>
        <v>2023</v>
      </c>
      <c r="D1521" s="1" t="s">
        <v>522</v>
      </c>
      <c r="E1521" s="43" t="s">
        <v>1644</v>
      </c>
      <c r="F1521" s="2" t="s">
        <v>413</v>
      </c>
      <c r="G1521" s="1">
        <v>5</v>
      </c>
      <c r="H1521" s="1"/>
      <c r="I1521" s="1" t="s">
        <v>423</v>
      </c>
      <c r="J1521" s="1">
        <v>13.8</v>
      </c>
      <c r="K1521" s="1"/>
      <c r="L1521" s="1"/>
      <c r="M1521" s="1">
        <v>13.8</v>
      </c>
      <c r="N1521" s="34"/>
      <c r="O1521" s="34"/>
      <c r="P1521" s="26"/>
      <c r="Q1521" s="35"/>
    </row>
    <row r="1522" spans="1:17" ht="15" customHeight="1" x14ac:dyDescent="0.3">
      <c r="A1522" s="1" t="s">
        <v>417</v>
      </c>
      <c r="B1522" s="6">
        <v>45291</v>
      </c>
      <c r="C1522" s="62">
        <f t="shared" si="44"/>
        <v>2023</v>
      </c>
      <c r="D1522" s="1" t="s">
        <v>522</v>
      </c>
      <c r="E1522" s="43" t="s">
        <v>1645</v>
      </c>
      <c r="F1522" s="2" t="s">
        <v>413</v>
      </c>
      <c r="G1522" s="1">
        <v>6</v>
      </c>
      <c r="H1522" s="1"/>
      <c r="I1522" s="1" t="s">
        <v>423</v>
      </c>
      <c r="J1522" s="1">
        <v>13.8</v>
      </c>
      <c r="K1522" s="1"/>
      <c r="L1522" s="1"/>
      <c r="M1522" s="1">
        <v>13.8</v>
      </c>
      <c r="N1522" s="34"/>
      <c r="O1522" s="34"/>
      <c r="P1522" s="26"/>
      <c r="Q1522" s="35"/>
    </row>
    <row r="1523" spans="1:17" ht="15" customHeight="1" x14ac:dyDescent="0.3">
      <c r="A1523" s="1" t="s">
        <v>417</v>
      </c>
      <c r="B1523" s="6">
        <v>45291</v>
      </c>
      <c r="C1523" s="62">
        <f t="shared" si="44"/>
        <v>2023</v>
      </c>
      <c r="D1523" s="1" t="s">
        <v>522</v>
      </c>
      <c r="E1523" s="43" t="s">
        <v>1646</v>
      </c>
      <c r="F1523" s="2" t="s">
        <v>413</v>
      </c>
      <c r="G1523" s="1">
        <v>7</v>
      </c>
      <c r="H1523" s="1"/>
      <c r="I1523" s="1" t="s">
        <v>423</v>
      </c>
      <c r="J1523" s="1">
        <v>22</v>
      </c>
      <c r="K1523" s="1"/>
      <c r="L1523" s="1"/>
      <c r="M1523" s="1">
        <v>22</v>
      </c>
      <c r="N1523" s="34"/>
      <c r="O1523" s="34"/>
      <c r="P1523" s="26"/>
      <c r="Q1523" s="35"/>
    </row>
    <row r="1524" spans="1:17" ht="15" customHeight="1" x14ac:dyDescent="0.3">
      <c r="A1524" s="1" t="s">
        <v>417</v>
      </c>
      <c r="B1524" s="6">
        <v>45291</v>
      </c>
      <c r="C1524" s="62">
        <f t="shared" si="44"/>
        <v>2023</v>
      </c>
      <c r="D1524" s="1" t="s">
        <v>522</v>
      </c>
      <c r="E1524" s="43" t="s">
        <v>1647</v>
      </c>
      <c r="F1524" s="2" t="s">
        <v>413</v>
      </c>
      <c r="G1524" s="1">
        <v>8</v>
      </c>
      <c r="H1524" s="1"/>
      <c r="I1524" s="1" t="s">
        <v>423</v>
      </c>
      <c r="J1524" s="1">
        <v>13.8</v>
      </c>
      <c r="K1524" s="1"/>
      <c r="L1524" s="1"/>
      <c r="M1524" s="1">
        <v>13.8</v>
      </c>
      <c r="N1524" s="34"/>
      <c r="O1524" s="34"/>
      <c r="P1524" s="26"/>
      <c r="Q1524" s="35"/>
    </row>
    <row r="1525" spans="1:17" ht="15" customHeight="1" x14ac:dyDescent="0.3">
      <c r="A1525" s="1" t="s">
        <v>417</v>
      </c>
      <c r="B1525" s="6">
        <v>45291</v>
      </c>
      <c r="C1525" s="62">
        <f t="shared" si="44"/>
        <v>2023</v>
      </c>
      <c r="D1525" s="1" t="s">
        <v>522</v>
      </c>
      <c r="E1525" s="43" t="s">
        <v>1648</v>
      </c>
      <c r="F1525" s="2" t="s">
        <v>413</v>
      </c>
      <c r="G1525" s="1">
        <v>9</v>
      </c>
      <c r="H1525" s="1"/>
      <c r="I1525" s="1" t="s">
        <v>423</v>
      </c>
      <c r="J1525" s="1">
        <v>13.8</v>
      </c>
      <c r="K1525" s="1"/>
      <c r="L1525" s="1"/>
      <c r="M1525" s="1">
        <v>13.8</v>
      </c>
      <c r="N1525" s="34"/>
      <c r="O1525" s="34"/>
      <c r="P1525" s="26"/>
      <c r="Q1525" s="35"/>
    </row>
    <row r="1526" spans="1:17" ht="15" customHeight="1" x14ac:dyDescent="0.3">
      <c r="A1526" s="1" t="s">
        <v>417</v>
      </c>
      <c r="B1526" s="6">
        <v>45291</v>
      </c>
      <c r="C1526" s="62">
        <f t="shared" si="44"/>
        <v>2023</v>
      </c>
      <c r="D1526" s="1" t="s">
        <v>522</v>
      </c>
      <c r="E1526" s="43" t="s">
        <v>1649</v>
      </c>
      <c r="F1526" s="2" t="s">
        <v>413</v>
      </c>
      <c r="G1526" s="1">
        <v>10</v>
      </c>
      <c r="H1526" s="1"/>
      <c r="I1526" s="1" t="s">
        <v>423</v>
      </c>
      <c r="J1526" s="1">
        <v>13.8</v>
      </c>
      <c r="K1526" s="1"/>
      <c r="L1526" s="1"/>
      <c r="M1526" s="1">
        <v>13.8</v>
      </c>
      <c r="N1526" s="34"/>
      <c r="O1526" s="34"/>
      <c r="P1526" s="26"/>
      <c r="Q1526" s="35"/>
    </row>
    <row r="1527" spans="1:17" ht="15" customHeight="1" x14ac:dyDescent="0.3">
      <c r="A1527" s="1" t="s">
        <v>417</v>
      </c>
      <c r="B1527" s="6">
        <v>45291</v>
      </c>
      <c r="C1527" s="62">
        <f t="shared" si="44"/>
        <v>2023</v>
      </c>
      <c r="D1527" s="1" t="s">
        <v>522</v>
      </c>
      <c r="E1527" s="43" t="s">
        <v>1650</v>
      </c>
      <c r="F1527" s="2" t="s">
        <v>413</v>
      </c>
      <c r="G1527" s="1">
        <v>11</v>
      </c>
      <c r="H1527" s="1"/>
      <c r="I1527" s="1" t="s">
        <v>423</v>
      </c>
      <c r="J1527" s="1">
        <v>13.8</v>
      </c>
      <c r="K1527" s="1"/>
      <c r="L1527" s="1"/>
      <c r="M1527" s="1">
        <v>13.8</v>
      </c>
      <c r="N1527" s="34"/>
      <c r="O1527" s="34"/>
      <c r="P1527" s="26"/>
      <c r="Q1527" s="35"/>
    </row>
    <row r="1528" spans="1:17" ht="15" customHeight="1" x14ac:dyDescent="0.3">
      <c r="A1528" s="1" t="s">
        <v>417</v>
      </c>
      <c r="B1528" s="6">
        <v>45291</v>
      </c>
      <c r="C1528" s="62">
        <f t="shared" si="44"/>
        <v>2023</v>
      </c>
      <c r="D1528" s="1" t="s">
        <v>522</v>
      </c>
      <c r="E1528" s="43" t="s">
        <v>1651</v>
      </c>
      <c r="F1528" s="2" t="s">
        <v>413</v>
      </c>
      <c r="G1528" s="1">
        <v>12</v>
      </c>
      <c r="H1528" s="1"/>
      <c r="I1528" s="1" t="s">
        <v>423</v>
      </c>
      <c r="J1528" s="1">
        <v>13.8</v>
      </c>
      <c r="K1528" s="1"/>
      <c r="L1528" s="1"/>
      <c r="M1528" s="1">
        <v>13.8</v>
      </c>
      <c r="N1528" s="34"/>
      <c r="O1528" s="34"/>
      <c r="P1528" s="26"/>
      <c r="Q1528" s="35"/>
    </row>
    <row r="1529" spans="1:17" ht="15" customHeight="1" x14ac:dyDescent="0.3">
      <c r="A1529" s="1" t="s">
        <v>417</v>
      </c>
      <c r="B1529" s="6">
        <v>45291</v>
      </c>
      <c r="C1529" s="62">
        <f t="shared" si="44"/>
        <v>2023</v>
      </c>
      <c r="D1529" s="1" t="s">
        <v>522</v>
      </c>
      <c r="E1529" s="43" t="s">
        <v>1652</v>
      </c>
      <c r="F1529" s="2" t="s">
        <v>413</v>
      </c>
      <c r="G1529" s="1">
        <v>13</v>
      </c>
      <c r="H1529" s="1"/>
      <c r="I1529" s="1" t="s">
        <v>423</v>
      </c>
      <c r="J1529" s="1">
        <v>13.8</v>
      </c>
      <c r="K1529" s="1"/>
      <c r="L1529" s="1"/>
      <c r="M1529" s="1">
        <v>13.8</v>
      </c>
      <c r="N1529" s="34"/>
      <c r="O1529" s="34"/>
      <c r="P1529" s="26"/>
      <c r="Q1529" s="35"/>
    </row>
    <row r="1530" spans="1:17" ht="15" customHeight="1" x14ac:dyDescent="0.3">
      <c r="A1530" s="1" t="s">
        <v>417</v>
      </c>
      <c r="B1530" s="6">
        <v>45291</v>
      </c>
      <c r="C1530" s="62">
        <f t="shared" si="44"/>
        <v>2023</v>
      </c>
      <c r="D1530" s="1" t="s">
        <v>522</v>
      </c>
      <c r="E1530" s="43" t="s">
        <v>1653</v>
      </c>
      <c r="F1530" s="2" t="s">
        <v>413</v>
      </c>
      <c r="G1530" s="1">
        <v>14</v>
      </c>
      <c r="H1530" s="1"/>
      <c r="I1530" s="1" t="s">
        <v>423</v>
      </c>
      <c r="J1530" s="1">
        <v>13.8</v>
      </c>
      <c r="K1530" s="1"/>
      <c r="L1530" s="1"/>
      <c r="M1530" s="1">
        <v>13.8</v>
      </c>
      <c r="N1530" s="34"/>
      <c r="O1530" s="34"/>
      <c r="P1530" s="26"/>
      <c r="Q1530" s="35"/>
    </row>
    <row r="1531" spans="1:17" ht="15" customHeight="1" x14ac:dyDescent="0.3">
      <c r="A1531" s="1" t="s">
        <v>417</v>
      </c>
      <c r="B1531" s="6">
        <v>45291</v>
      </c>
      <c r="C1531" s="62">
        <f t="shared" si="44"/>
        <v>2023</v>
      </c>
      <c r="D1531" s="1" t="s">
        <v>522</v>
      </c>
      <c r="E1531" s="43" t="s">
        <v>1654</v>
      </c>
      <c r="F1531" s="2" t="s">
        <v>413</v>
      </c>
      <c r="G1531" s="1">
        <v>15</v>
      </c>
      <c r="H1531" s="1"/>
      <c r="I1531" s="1" t="s">
        <v>423</v>
      </c>
      <c r="J1531" s="1">
        <v>13.8</v>
      </c>
      <c r="K1531" s="1"/>
      <c r="L1531" s="1"/>
      <c r="M1531" s="1">
        <v>13.8</v>
      </c>
      <c r="N1531" s="34"/>
      <c r="O1531" s="34"/>
      <c r="P1531" s="26"/>
      <c r="Q1531" s="35"/>
    </row>
    <row r="1532" spans="1:17" ht="15" customHeight="1" x14ac:dyDescent="0.3">
      <c r="A1532" s="1" t="s">
        <v>417</v>
      </c>
      <c r="B1532" s="6">
        <v>45291</v>
      </c>
      <c r="C1532" s="62">
        <f t="shared" si="44"/>
        <v>2023</v>
      </c>
      <c r="D1532" s="1" t="s">
        <v>522</v>
      </c>
      <c r="E1532" s="43" t="s">
        <v>1655</v>
      </c>
      <c r="F1532" s="2" t="s">
        <v>413</v>
      </c>
      <c r="G1532" s="1">
        <v>16</v>
      </c>
      <c r="H1532" s="1"/>
      <c r="I1532" s="1" t="s">
        <v>423</v>
      </c>
      <c r="J1532" s="1">
        <v>13.8</v>
      </c>
      <c r="K1532" s="1"/>
      <c r="L1532" s="1"/>
      <c r="M1532" s="1">
        <v>13.8</v>
      </c>
      <c r="N1532" s="34"/>
      <c r="O1532" s="34"/>
      <c r="P1532" s="26"/>
      <c r="Q1532" s="35"/>
    </row>
    <row r="1533" spans="1:17" ht="15" customHeight="1" x14ac:dyDescent="0.3">
      <c r="A1533" s="1" t="s">
        <v>417</v>
      </c>
      <c r="B1533" s="6">
        <v>45291</v>
      </c>
      <c r="C1533" s="62">
        <f t="shared" si="44"/>
        <v>2023</v>
      </c>
      <c r="D1533" s="1" t="s">
        <v>522</v>
      </c>
      <c r="E1533" s="43" t="s">
        <v>1656</v>
      </c>
      <c r="F1533" s="2" t="s">
        <v>413</v>
      </c>
      <c r="G1533" s="1">
        <v>17</v>
      </c>
      <c r="H1533" s="1"/>
      <c r="I1533" s="1" t="s">
        <v>423</v>
      </c>
      <c r="J1533" s="1">
        <v>13.8</v>
      </c>
      <c r="K1533" s="1"/>
      <c r="L1533" s="1"/>
      <c r="M1533" s="1">
        <v>13.8</v>
      </c>
      <c r="N1533" s="34"/>
      <c r="O1533" s="34"/>
      <c r="P1533" s="26"/>
      <c r="Q1533" s="35"/>
    </row>
    <row r="1534" spans="1:17" ht="15" customHeight="1" x14ac:dyDescent="0.3">
      <c r="A1534" s="1" t="s">
        <v>417</v>
      </c>
      <c r="B1534" s="6">
        <v>45291</v>
      </c>
      <c r="C1534" s="62">
        <f t="shared" si="44"/>
        <v>2023</v>
      </c>
      <c r="D1534" s="1" t="s">
        <v>522</v>
      </c>
      <c r="E1534" s="43" t="s">
        <v>1726</v>
      </c>
      <c r="F1534" s="2" t="s">
        <v>413</v>
      </c>
      <c r="G1534" s="1">
        <v>18</v>
      </c>
      <c r="H1534" s="1"/>
      <c r="I1534" s="1" t="s">
        <v>423</v>
      </c>
      <c r="J1534" s="1">
        <v>13.8</v>
      </c>
      <c r="K1534" s="1"/>
      <c r="L1534" s="1"/>
      <c r="M1534" s="1">
        <v>13.8</v>
      </c>
      <c r="N1534" s="34"/>
      <c r="O1534" s="34"/>
      <c r="P1534" s="26"/>
      <c r="Q1534" s="35"/>
    </row>
    <row r="1535" spans="1:17" ht="15" customHeight="1" x14ac:dyDescent="0.3">
      <c r="A1535" s="1" t="s">
        <v>417</v>
      </c>
      <c r="B1535" s="6">
        <v>45291</v>
      </c>
      <c r="C1535" s="62">
        <f t="shared" si="44"/>
        <v>2023</v>
      </c>
      <c r="D1535" s="1" t="s">
        <v>522</v>
      </c>
      <c r="E1535" s="43" t="s">
        <v>1727</v>
      </c>
      <c r="F1535" s="2" t="s">
        <v>413</v>
      </c>
      <c r="G1535" s="1">
        <v>19</v>
      </c>
      <c r="H1535" s="1"/>
      <c r="I1535" s="1" t="s">
        <v>423</v>
      </c>
      <c r="J1535" s="1">
        <v>13.8</v>
      </c>
      <c r="K1535" s="1"/>
      <c r="L1535" s="1"/>
      <c r="M1535" s="1">
        <v>13.8</v>
      </c>
      <c r="N1535" s="34"/>
      <c r="O1535" s="34"/>
      <c r="P1535" s="26"/>
      <c r="Q1535" s="35"/>
    </row>
    <row r="1536" spans="1:17" ht="15" customHeight="1" x14ac:dyDescent="0.3">
      <c r="A1536" s="1" t="s">
        <v>417</v>
      </c>
      <c r="B1536" s="6">
        <v>45291</v>
      </c>
      <c r="C1536" s="62">
        <f t="shared" si="44"/>
        <v>2023</v>
      </c>
      <c r="D1536" s="1" t="s">
        <v>522</v>
      </c>
      <c r="E1536" s="43" t="s">
        <v>1728</v>
      </c>
      <c r="F1536" s="2" t="s">
        <v>413</v>
      </c>
      <c r="G1536" s="1">
        <v>20</v>
      </c>
      <c r="H1536" s="1"/>
      <c r="I1536" s="1" t="s">
        <v>423</v>
      </c>
      <c r="J1536" s="1">
        <v>13.8</v>
      </c>
      <c r="K1536" s="1"/>
      <c r="L1536" s="1"/>
      <c r="M1536" s="1">
        <v>13.8</v>
      </c>
      <c r="N1536" s="34"/>
      <c r="O1536" s="34"/>
      <c r="P1536" s="26"/>
      <c r="Q1536" s="35"/>
    </row>
    <row r="1537" spans="1:17" ht="15" customHeight="1" x14ac:dyDescent="0.3">
      <c r="A1537" s="1" t="s">
        <v>416</v>
      </c>
      <c r="B1537" s="6">
        <v>45382</v>
      </c>
      <c r="C1537" s="62">
        <f t="shared" si="44"/>
        <v>2024</v>
      </c>
      <c r="D1537" s="1" t="s">
        <v>77</v>
      </c>
      <c r="E1537" s="43" t="s">
        <v>78</v>
      </c>
      <c r="F1537" s="2" t="s">
        <v>412</v>
      </c>
      <c r="G1537" s="1">
        <v>1</v>
      </c>
      <c r="H1537" s="1">
        <v>1</v>
      </c>
      <c r="I1537" s="1" t="s">
        <v>423</v>
      </c>
      <c r="J1537" s="1">
        <v>114.8</v>
      </c>
      <c r="K1537" s="1">
        <v>5.9</v>
      </c>
      <c r="L1537" s="1">
        <v>17.2</v>
      </c>
      <c r="M1537" s="1">
        <v>137.9</v>
      </c>
      <c r="N1537" s="34">
        <v>0</v>
      </c>
      <c r="O1537" s="34"/>
      <c r="P1537" s="26"/>
      <c r="Q1537" s="35"/>
    </row>
    <row r="1538" spans="1:17" ht="15" customHeight="1" x14ac:dyDescent="0.3">
      <c r="A1538" s="1" t="s">
        <v>416</v>
      </c>
      <c r="B1538" s="6">
        <v>45382</v>
      </c>
      <c r="C1538" s="62">
        <f t="shared" si="44"/>
        <v>2024</v>
      </c>
      <c r="D1538" s="1" t="s">
        <v>372</v>
      </c>
      <c r="E1538" s="43" t="s">
        <v>373</v>
      </c>
      <c r="F1538" s="2" t="s">
        <v>412</v>
      </c>
      <c r="G1538" s="1">
        <v>1</v>
      </c>
      <c r="H1538" s="1">
        <v>1</v>
      </c>
      <c r="I1538" s="1" t="s">
        <v>423</v>
      </c>
      <c r="J1538" s="1">
        <v>114.8</v>
      </c>
      <c r="K1538" s="1">
        <v>5.9</v>
      </c>
      <c r="L1538" s="1">
        <v>17.2</v>
      </c>
      <c r="M1538" s="1">
        <f>SUM(J1538:L1538)</f>
        <v>137.9</v>
      </c>
      <c r="N1538" s="34">
        <f>O1538/M1538</f>
        <v>0</v>
      </c>
      <c r="O1538" s="34"/>
      <c r="P1538" s="26"/>
      <c r="Q1538" s="35"/>
    </row>
    <row r="1539" spans="1:17" ht="15" customHeight="1" x14ac:dyDescent="0.3">
      <c r="A1539" s="1" t="s">
        <v>416</v>
      </c>
      <c r="B1539" s="6"/>
      <c r="C1539" s="62">
        <f t="shared" si="44"/>
        <v>1900</v>
      </c>
      <c r="D1539" s="1" t="s">
        <v>372</v>
      </c>
      <c r="E1539" s="43" t="s">
        <v>1687</v>
      </c>
      <c r="F1539" s="2" t="s">
        <v>1</v>
      </c>
      <c r="G1539" s="1">
        <v>2</v>
      </c>
      <c r="H1539" s="1"/>
      <c r="I1539" s="1" t="s">
        <v>423</v>
      </c>
      <c r="J1539" s="1">
        <v>25.9</v>
      </c>
      <c r="K1539" s="1"/>
      <c r="L1539" s="1"/>
      <c r="M1539" s="1">
        <v>25.9</v>
      </c>
      <c r="N1539" s="34"/>
      <c r="O1539" s="34"/>
      <c r="P1539" s="26"/>
      <c r="Q1539" s="35"/>
    </row>
    <row r="1540" spans="1:17" ht="15" customHeight="1" x14ac:dyDescent="0.3">
      <c r="A1540" s="1" t="s">
        <v>416</v>
      </c>
      <c r="B1540" s="6"/>
      <c r="C1540" s="62">
        <f t="shared" si="44"/>
        <v>1900</v>
      </c>
      <c r="D1540" s="1" t="s">
        <v>372</v>
      </c>
      <c r="E1540" s="43" t="s">
        <v>1701</v>
      </c>
      <c r="F1540" s="2" t="s">
        <v>1</v>
      </c>
      <c r="G1540" s="1">
        <v>17</v>
      </c>
      <c r="H1540" s="1"/>
      <c r="I1540" s="1" t="s">
        <v>423</v>
      </c>
      <c r="J1540" s="1">
        <v>25.9</v>
      </c>
      <c r="K1540" s="1"/>
      <c r="L1540" s="1"/>
      <c r="M1540" s="1">
        <v>25.9</v>
      </c>
      <c r="N1540" s="34"/>
      <c r="O1540" s="34"/>
      <c r="P1540" s="26"/>
      <c r="Q1540" s="35"/>
    </row>
    <row r="1541" spans="1:17" ht="15" customHeight="1" x14ac:dyDescent="0.3">
      <c r="A1541" s="1" t="s">
        <v>416</v>
      </c>
      <c r="B1541" s="6"/>
      <c r="C1541" s="62">
        <f t="shared" si="44"/>
        <v>1900</v>
      </c>
      <c r="D1541" s="1" t="s">
        <v>77</v>
      </c>
      <c r="E1541" s="43" t="s">
        <v>1710</v>
      </c>
      <c r="F1541" s="2" t="s">
        <v>1</v>
      </c>
      <c r="G1541" s="1">
        <v>2</v>
      </c>
      <c r="H1541" s="1"/>
      <c r="I1541" s="1" t="s">
        <v>423</v>
      </c>
      <c r="J1541" s="1">
        <v>25.9</v>
      </c>
      <c r="K1541" s="1"/>
      <c r="L1541" s="1"/>
      <c r="M1541" s="1">
        <v>25.9</v>
      </c>
      <c r="N1541" s="34"/>
      <c r="O1541" s="34"/>
      <c r="P1541" s="26"/>
      <c r="Q1541" s="35"/>
    </row>
    <row r="1542" spans="1:17" ht="15" customHeight="1" x14ac:dyDescent="0.3">
      <c r="A1542" s="1" t="s">
        <v>416</v>
      </c>
      <c r="B1542" s="6"/>
      <c r="C1542" s="62">
        <f t="shared" si="44"/>
        <v>1900</v>
      </c>
      <c r="D1542" s="1" t="s">
        <v>77</v>
      </c>
      <c r="E1542" s="43" t="s">
        <v>1718</v>
      </c>
      <c r="F1542" s="2" t="s">
        <v>1</v>
      </c>
      <c r="G1542" s="1">
        <v>17</v>
      </c>
      <c r="H1542" s="1"/>
      <c r="I1542" s="1" t="s">
        <v>423</v>
      </c>
      <c r="J1542" s="1">
        <v>25.9</v>
      </c>
      <c r="K1542" s="1"/>
      <c r="L1542" s="1"/>
      <c r="M1542" s="1">
        <v>25.9</v>
      </c>
      <c r="N1542" s="34"/>
      <c r="O1542" s="34"/>
      <c r="P1542" s="26"/>
      <c r="Q1542" s="35"/>
    </row>
    <row r="1543" spans="1:17" ht="15" customHeight="1" x14ac:dyDescent="0.3">
      <c r="A1543" s="1" t="s">
        <v>417</v>
      </c>
      <c r="B1543" s="6">
        <v>45382</v>
      </c>
      <c r="C1543" s="62">
        <f t="shared" si="44"/>
        <v>2024</v>
      </c>
      <c r="D1543" s="1" t="s">
        <v>522</v>
      </c>
      <c r="E1543" s="43" t="s">
        <v>535</v>
      </c>
      <c r="F1543" s="2" t="s">
        <v>412</v>
      </c>
      <c r="G1543" s="1">
        <v>13</v>
      </c>
      <c r="H1543" s="1"/>
      <c r="I1543" s="1" t="s">
        <v>423</v>
      </c>
      <c r="J1543" s="1">
        <v>52.5</v>
      </c>
      <c r="K1543" s="1">
        <v>6.4</v>
      </c>
      <c r="L1543" s="1"/>
      <c r="M1543" s="1">
        <f t="shared" ref="M1543:M1562" si="45">SUM(J1543:L1543)</f>
        <v>58.9</v>
      </c>
      <c r="N1543" s="34"/>
      <c r="O1543" s="34"/>
      <c r="P1543" s="26"/>
      <c r="Q1543" s="35"/>
    </row>
    <row r="1544" spans="1:17" ht="15" customHeight="1" x14ac:dyDescent="0.3">
      <c r="A1544" s="1" t="s">
        <v>417</v>
      </c>
      <c r="B1544" s="6">
        <v>45382</v>
      </c>
      <c r="C1544" s="62">
        <f t="shared" si="44"/>
        <v>2024</v>
      </c>
      <c r="D1544" s="1" t="s">
        <v>522</v>
      </c>
      <c r="E1544" s="43" t="s">
        <v>536</v>
      </c>
      <c r="F1544" s="2" t="s">
        <v>412</v>
      </c>
      <c r="G1544" s="1">
        <v>14</v>
      </c>
      <c r="H1544" s="1"/>
      <c r="I1544" s="1" t="s">
        <v>423</v>
      </c>
      <c r="J1544" s="1">
        <v>55.8</v>
      </c>
      <c r="K1544" s="1">
        <v>6.4</v>
      </c>
      <c r="L1544" s="1"/>
      <c r="M1544" s="1">
        <f t="shared" si="45"/>
        <v>62.199999999999996</v>
      </c>
      <c r="N1544" s="34"/>
      <c r="O1544" s="34"/>
      <c r="P1544" s="26"/>
      <c r="Q1544" s="35"/>
    </row>
    <row r="1545" spans="1:17" ht="15" customHeight="1" x14ac:dyDescent="0.3">
      <c r="A1545" s="1" t="s">
        <v>417</v>
      </c>
      <c r="B1545" s="6">
        <v>45382</v>
      </c>
      <c r="C1545" s="62">
        <f t="shared" si="44"/>
        <v>2024</v>
      </c>
      <c r="D1545" s="1" t="s">
        <v>522</v>
      </c>
      <c r="E1545" s="43" t="s">
        <v>537</v>
      </c>
      <c r="F1545" s="2" t="s">
        <v>412</v>
      </c>
      <c r="G1545" s="1">
        <v>15</v>
      </c>
      <c r="H1545" s="1"/>
      <c r="I1545" s="1" t="s">
        <v>423</v>
      </c>
      <c r="J1545" s="1">
        <v>55.3</v>
      </c>
      <c r="K1545" s="1">
        <v>6.4</v>
      </c>
      <c r="L1545" s="1"/>
      <c r="M1545" s="1">
        <f t="shared" si="45"/>
        <v>61.699999999999996</v>
      </c>
      <c r="N1545" s="34"/>
      <c r="O1545" s="34"/>
      <c r="P1545" s="26"/>
      <c r="Q1545" s="35"/>
    </row>
    <row r="1546" spans="1:17" ht="15" customHeight="1" x14ac:dyDescent="0.3">
      <c r="A1546" s="1" t="s">
        <v>418</v>
      </c>
      <c r="B1546" s="6">
        <v>45351</v>
      </c>
      <c r="C1546" s="62">
        <f t="shared" si="44"/>
        <v>2024</v>
      </c>
      <c r="D1546" s="1" t="s">
        <v>880</v>
      </c>
      <c r="E1546" s="43" t="s">
        <v>886</v>
      </c>
      <c r="F1546" s="2" t="s">
        <v>412</v>
      </c>
      <c r="G1546" s="1">
        <v>6</v>
      </c>
      <c r="H1546" s="1"/>
      <c r="I1546" s="1" t="s">
        <v>423</v>
      </c>
      <c r="J1546" s="1">
        <v>55</v>
      </c>
      <c r="K1546" s="1">
        <v>3.8</v>
      </c>
      <c r="L1546" s="1"/>
      <c r="M1546" s="1">
        <f t="shared" si="45"/>
        <v>58.8</v>
      </c>
      <c r="N1546" s="34"/>
      <c r="O1546" s="34"/>
      <c r="P1546" s="26"/>
      <c r="Q1546" s="35"/>
    </row>
    <row r="1547" spans="1:17" ht="15" customHeight="1" x14ac:dyDescent="0.3">
      <c r="A1547" s="1" t="s">
        <v>418</v>
      </c>
      <c r="B1547" s="6">
        <v>45351</v>
      </c>
      <c r="C1547" s="62">
        <f t="shared" si="44"/>
        <v>2024</v>
      </c>
      <c r="D1547" s="1" t="s">
        <v>880</v>
      </c>
      <c r="E1547" s="43" t="s">
        <v>913</v>
      </c>
      <c r="F1547" s="2" t="s">
        <v>412</v>
      </c>
      <c r="G1547" s="1">
        <v>33</v>
      </c>
      <c r="H1547" s="1"/>
      <c r="I1547" s="1" t="s">
        <v>423</v>
      </c>
      <c r="J1547" s="1">
        <v>49</v>
      </c>
      <c r="K1547" s="1">
        <v>5.0999999999999996</v>
      </c>
      <c r="L1547" s="1"/>
      <c r="M1547" s="1">
        <f t="shared" si="45"/>
        <v>54.1</v>
      </c>
      <c r="N1547" s="34"/>
      <c r="O1547" s="34"/>
      <c r="P1547" s="26"/>
      <c r="Q1547" s="35"/>
    </row>
    <row r="1548" spans="1:17" ht="15" customHeight="1" x14ac:dyDescent="0.3">
      <c r="A1548" s="1" t="s">
        <v>418</v>
      </c>
      <c r="B1548" s="6">
        <v>45351</v>
      </c>
      <c r="C1548" s="62">
        <f t="shared" si="44"/>
        <v>2024</v>
      </c>
      <c r="D1548" s="1" t="s">
        <v>880</v>
      </c>
      <c r="E1548" s="43" t="s">
        <v>914</v>
      </c>
      <c r="F1548" s="2" t="s">
        <v>412</v>
      </c>
      <c r="G1548" s="1">
        <v>34</v>
      </c>
      <c r="H1548" s="1"/>
      <c r="I1548" s="1" t="s">
        <v>423</v>
      </c>
      <c r="J1548" s="1">
        <v>45.6</v>
      </c>
      <c r="K1548" s="1">
        <v>5.2</v>
      </c>
      <c r="L1548" s="1"/>
      <c r="M1548" s="1">
        <f t="shared" si="45"/>
        <v>50.800000000000004</v>
      </c>
      <c r="N1548" s="34"/>
      <c r="O1548" s="34"/>
      <c r="P1548" s="26"/>
      <c r="Q1548" s="35"/>
    </row>
    <row r="1549" spans="1:17" ht="15" customHeight="1" x14ac:dyDescent="0.3">
      <c r="A1549" s="1" t="s">
        <v>418</v>
      </c>
      <c r="B1549" s="6">
        <v>45351</v>
      </c>
      <c r="C1549" s="62">
        <f t="shared" si="44"/>
        <v>2024</v>
      </c>
      <c r="D1549" s="1" t="s">
        <v>880</v>
      </c>
      <c r="E1549" s="43" t="s">
        <v>916</v>
      </c>
      <c r="F1549" s="2" t="s">
        <v>412</v>
      </c>
      <c r="G1549" s="1">
        <v>36</v>
      </c>
      <c r="H1549" s="1"/>
      <c r="I1549" s="1" t="s">
        <v>423</v>
      </c>
      <c r="J1549" s="1">
        <v>54.6</v>
      </c>
      <c r="K1549" s="1">
        <v>8</v>
      </c>
      <c r="L1549" s="1"/>
      <c r="M1549" s="1">
        <f t="shared" si="45"/>
        <v>62.6</v>
      </c>
      <c r="N1549" s="34"/>
      <c r="O1549" s="34"/>
      <c r="P1549" s="26"/>
      <c r="Q1549" s="35"/>
    </row>
    <row r="1550" spans="1:17" ht="15" customHeight="1" x14ac:dyDescent="0.3">
      <c r="A1550" s="1" t="s">
        <v>418</v>
      </c>
      <c r="B1550" s="6">
        <v>45351</v>
      </c>
      <c r="C1550" s="62">
        <f t="shared" si="44"/>
        <v>2024</v>
      </c>
      <c r="D1550" s="1" t="s">
        <v>880</v>
      </c>
      <c r="E1550" s="43" t="s">
        <v>922</v>
      </c>
      <c r="F1550" s="2" t="s">
        <v>412</v>
      </c>
      <c r="G1550" s="1">
        <v>42</v>
      </c>
      <c r="H1550" s="1"/>
      <c r="I1550" s="1" t="s">
        <v>423</v>
      </c>
      <c r="J1550" s="1">
        <v>48.9</v>
      </c>
      <c r="K1550" s="1">
        <v>5.0999999999999996</v>
      </c>
      <c r="L1550" s="1"/>
      <c r="M1550" s="1">
        <f t="shared" si="45"/>
        <v>54</v>
      </c>
      <c r="N1550" s="34"/>
      <c r="O1550" s="34"/>
      <c r="P1550" s="26"/>
      <c r="Q1550" s="35"/>
    </row>
    <row r="1551" spans="1:17" ht="15" customHeight="1" x14ac:dyDescent="0.3">
      <c r="A1551" s="1" t="s">
        <v>418</v>
      </c>
      <c r="B1551" s="6">
        <v>45351</v>
      </c>
      <c r="C1551" s="62">
        <f t="shared" si="44"/>
        <v>2024</v>
      </c>
      <c r="D1551" s="1" t="s">
        <v>880</v>
      </c>
      <c r="E1551" s="43" t="s">
        <v>923</v>
      </c>
      <c r="F1551" s="2" t="s">
        <v>412</v>
      </c>
      <c r="G1551" s="1">
        <v>43</v>
      </c>
      <c r="H1551" s="1"/>
      <c r="I1551" s="1" t="s">
        <v>423</v>
      </c>
      <c r="J1551" s="1">
        <v>45.6</v>
      </c>
      <c r="K1551" s="1">
        <v>5.2</v>
      </c>
      <c r="L1551" s="1"/>
      <c r="M1551" s="1">
        <f t="shared" si="45"/>
        <v>50.800000000000004</v>
      </c>
      <c r="N1551" s="34"/>
      <c r="O1551" s="34"/>
      <c r="P1551" s="26"/>
      <c r="Q1551" s="35"/>
    </row>
    <row r="1552" spans="1:17" ht="15" customHeight="1" x14ac:dyDescent="0.3">
      <c r="A1552" s="1" t="s">
        <v>418</v>
      </c>
      <c r="B1552" s="6">
        <v>45351</v>
      </c>
      <c r="C1552" s="62">
        <f t="shared" si="44"/>
        <v>2024</v>
      </c>
      <c r="D1552" s="1" t="s">
        <v>880</v>
      </c>
      <c r="E1552" s="43" t="s">
        <v>925</v>
      </c>
      <c r="F1552" s="2" t="s">
        <v>412</v>
      </c>
      <c r="G1552" s="1">
        <v>45</v>
      </c>
      <c r="H1552" s="1"/>
      <c r="I1552" s="1" t="s">
        <v>423</v>
      </c>
      <c r="J1552" s="1">
        <v>54.5</v>
      </c>
      <c r="K1552" s="1">
        <v>8</v>
      </c>
      <c r="L1552" s="1"/>
      <c r="M1552" s="1">
        <f t="shared" si="45"/>
        <v>62.5</v>
      </c>
      <c r="N1552" s="34"/>
      <c r="O1552" s="34"/>
      <c r="P1552" s="26"/>
      <c r="Q1552" s="35"/>
    </row>
    <row r="1553" spans="1:17" ht="15" customHeight="1" x14ac:dyDescent="0.3">
      <c r="A1553" s="1" t="s">
        <v>418</v>
      </c>
      <c r="B1553" s="6">
        <v>45351</v>
      </c>
      <c r="C1553" s="62">
        <f t="shared" si="44"/>
        <v>2024</v>
      </c>
      <c r="D1553" s="1" t="s">
        <v>880</v>
      </c>
      <c r="E1553" s="43" t="s">
        <v>931</v>
      </c>
      <c r="F1553" s="2" t="s">
        <v>412</v>
      </c>
      <c r="G1553" s="1">
        <v>51</v>
      </c>
      <c r="H1553" s="1"/>
      <c r="I1553" s="1" t="s">
        <v>423</v>
      </c>
      <c r="J1553" s="1">
        <v>48.8</v>
      </c>
      <c r="K1553" s="1">
        <v>5.0999999999999996</v>
      </c>
      <c r="L1553" s="1"/>
      <c r="M1553" s="1">
        <f t="shared" si="45"/>
        <v>53.9</v>
      </c>
      <c r="N1553" s="34"/>
      <c r="O1553" s="34"/>
      <c r="P1553" s="26"/>
      <c r="Q1553" s="35"/>
    </row>
    <row r="1554" spans="1:17" ht="15" customHeight="1" x14ac:dyDescent="0.3">
      <c r="A1554" s="1" t="s">
        <v>418</v>
      </c>
      <c r="B1554" s="6">
        <v>45351</v>
      </c>
      <c r="C1554" s="62">
        <f t="shared" si="44"/>
        <v>2024</v>
      </c>
      <c r="D1554" s="1" t="s">
        <v>880</v>
      </c>
      <c r="E1554" s="43" t="s">
        <v>932</v>
      </c>
      <c r="F1554" s="2" t="s">
        <v>412</v>
      </c>
      <c r="G1554" s="1">
        <v>52</v>
      </c>
      <c r="H1554" s="1"/>
      <c r="I1554" s="1" t="s">
        <v>423</v>
      </c>
      <c r="J1554" s="1">
        <v>45.6</v>
      </c>
      <c r="K1554" s="1">
        <v>5.2</v>
      </c>
      <c r="L1554" s="1"/>
      <c r="M1554" s="1">
        <f t="shared" si="45"/>
        <v>50.800000000000004</v>
      </c>
      <c r="N1554" s="34"/>
      <c r="O1554" s="34"/>
      <c r="P1554" s="26"/>
      <c r="Q1554" s="35"/>
    </row>
    <row r="1555" spans="1:17" ht="15" customHeight="1" x14ac:dyDescent="0.3">
      <c r="A1555" s="1" t="s">
        <v>418</v>
      </c>
      <c r="B1555" s="6">
        <v>45351</v>
      </c>
      <c r="C1555" s="62">
        <f t="shared" si="44"/>
        <v>2024</v>
      </c>
      <c r="D1555" s="1" t="s">
        <v>880</v>
      </c>
      <c r="E1555" s="43" t="s">
        <v>934</v>
      </c>
      <c r="F1555" s="2" t="s">
        <v>412</v>
      </c>
      <c r="G1555" s="1">
        <v>54</v>
      </c>
      <c r="H1555" s="1"/>
      <c r="I1555" s="1" t="s">
        <v>423</v>
      </c>
      <c r="J1555" s="1">
        <v>54.4</v>
      </c>
      <c r="K1555" s="1">
        <v>8</v>
      </c>
      <c r="L1555" s="1"/>
      <c r="M1555" s="1">
        <f t="shared" si="45"/>
        <v>62.4</v>
      </c>
      <c r="N1555" s="34"/>
      <c r="O1555" s="34"/>
      <c r="P1555" s="26"/>
      <c r="Q1555" s="35"/>
    </row>
    <row r="1556" spans="1:17" ht="15" customHeight="1" x14ac:dyDescent="0.3">
      <c r="A1556" s="1" t="s">
        <v>418</v>
      </c>
      <c r="B1556" s="6">
        <v>45351</v>
      </c>
      <c r="C1556" s="62">
        <f t="shared" si="44"/>
        <v>2024</v>
      </c>
      <c r="D1556" s="1" t="s">
        <v>880</v>
      </c>
      <c r="E1556" s="43" t="s">
        <v>941</v>
      </c>
      <c r="F1556" s="2" t="s">
        <v>412</v>
      </c>
      <c r="G1556" s="1">
        <v>61</v>
      </c>
      <c r="H1556" s="1"/>
      <c r="I1556" s="1" t="s">
        <v>423</v>
      </c>
      <c r="J1556" s="1">
        <v>45.6</v>
      </c>
      <c r="K1556" s="1">
        <v>5.2</v>
      </c>
      <c r="L1556" s="1"/>
      <c r="M1556" s="1">
        <f t="shared" si="45"/>
        <v>50.800000000000004</v>
      </c>
      <c r="N1556" s="34"/>
      <c r="O1556" s="34"/>
      <c r="P1556" s="26"/>
      <c r="Q1556" s="35"/>
    </row>
    <row r="1557" spans="1:17" ht="15" customHeight="1" x14ac:dyDescent="0.3">
      <c r="A1557" s="1" t="s">
        <v>418</v>
      </c>
      <c r="B1557" s="6">
        <v>45351</v>
      </c>
      <c r="C1557" s="62">
        <f t="shared" si="44"/>
        <v>2024</v>
      </c>
      <c r="D1557" s="1" t="s">
        <v>880</v>
      </c>
      <c r="E1557" s="43" t="s">
        <v>949</v>
      </c>
      <c r="F1557" s="2" t="s">
        <v>412</v>
      </c>
      <c r="G1557" s="1">
        <v>69</v>
      </c>
      <c r="H1557" s="1"/>
      <c r="I1557" s="1" t="s">
        <v>423</v>
      </c>
      <c r="J1557" s="1">
        <v>48.8</v>
      </c>
      <c r="K1557" s="1">
        <v>5.0999999999999996</v>
      </c>
      <c r="L1557" s="1"/>
      <c r="M1557" s="1">
        <f t="shared" si="45"/>
        <v>53.9</v>
      </c>
      <c r="N1557" s="34"/>
      <c r="O1557" s="34"/>
      <c r="P1557" s="26"/>
      <c r="Q1557" s="35"/>
    </row>
    <row r="1558" spans="1:17" ht="15" customHeight="1" x14ac:dyDescent="0.3">
      <c r="A1558" s="1" t="s">
        <v>418</v>
      </c>
      <c r="B1558" s="6">
        <v>45351</v>
      </c>
      <c r="C1558" s="62">
        <f t="shared" si="44"/>
        <v>2024</v>
      </c>
      <c r="D1558" s="1" t="s">
        <v>880</v>
      </c>
      <c r="E1558" s="43" t="s">
        <v>952</v>
      </c>
      <c r="F1558" s="2" t="s">
        <v>412</v>
      </c>
      <c r="G1558" s="1">
        <v>72</v>
      </c>
      <c r="H1558" s="1"/>
      <c r="I1558" s="1" t="s">
        <v>423</v>
      </c>
      <c r="J1558" s="1">
        <v>54.4</v>
      </c>
      <c r="K1558" s="1">
        <v>8</v>
      </c>
      <c r="L1558" s="1"/>
      <c r="M1558" s="1">
        <f t="shared" si="45"/>
        <v>62.4</v>
      </c>
      <c r="N1558" s="34"/>
      <c r="O1558" s="34"/>
      <c r="P1558" s="26"/>
      <c r="Q1558" s="35"/>
    </row>
    <row r="1559" spans="1:17" ht="15" customHeight="1" x14ac:dyDescent="0.3">
      <c r="A1559" s="1" t="s">
        <v>418</v>
      </c>
      <c r="B1559" s="6">
        <v>45351</v>
      </c>
      <c r="C1559" s="62">
        <f t="shared" si="44"/>
        <v>2024</v>
      </c>
      <c r="D1559" s="1" t="s">
        <v>880</v>
      </c>
      <c r="E1559" s="43" t="s">
        <v>958</v>
      </c>
      <c r="F1559" s="2" t="s">
        <v>412</v>
      </c>
      <c r="G1559" s="1">
        <v>78</v>
      </c>
      <c r="H1559" s="1"/>
      <c r="I1559" s="1" t="s">
        <v>423</v>
      </c>
      <c r="J1559" s="1">
        <v>48.8</v>
      </c>
      <c r="K1559" s="1">
        <v>5.0999999999999996</v>
      </c>
      <c r="L1559" s="1"/>
      <c r="M1559" s="1">
        <f t="shared" si="45"/>
        <v>53.9</v>
      </c>
      <c r="N1559" s="34"/>
      <c r="O1559" s="34"/>
      <c r="P1559" s="26"/>
      <c r="Q1559" s="35"/>
    </row>
    <row r="1560" spans="1:17" ht="15" customHeight="1" x14ac:dyDescent="0.3">
      <c r="A1560" s="1" t="s">
        <v>418</v>
      </c>
      <c r="B1560" s="6">
        <v>45351</v>
      </c>
      <c r="C1560" s="62">
        <f t="shared" si="44"/>
        <v>2024</v>
      </c>
      <c r="D1560" s="1" t="s">
        <v>880</v>
      </c>
      <c r="E1560" s="43" t="s">
        <v>959</v>
      </c>
      <c r="F1560" s="2" t="s">
        <v>412</v>
      </c>
      <c r="G1560" s="1">
        <v>79</v>
      </c>
      <c r="H1560" s="1"/>
      <c r="I1560" s="1" t="s">
        <v>423</v>
      </c>
      <c r="J1560" s="1">
        <v>45.6</v>
      </c>
      <c r="K1560" s="1">
        <v>5.2</v>
      </c>
      <c r="L1560" s="1"/>
      <c r="M1560" s="1">
        <f t="shared" si="45"/>
        <v>50.800000000000004</v>
      </c>
      <c r="N1560" s="34"/>
      <c r="O1560" s="34"/>
      <c r="P1560" s="26"/>
      <c r="Q1560" s="35"/>
    </row>
    <row r="1561" spans="1:17" ht="15" customHeight="1" x14ac:dyDescent="0.3">
      <c r="A1561" s="1" t="s">
        <v>418</v>
      </c>
      <c r="B1561" s="6">
        <v>45351</v>
      </c>
      <c r="C1561" s="62">
        <f t="shared" si="44"/>
        <v>2024</v>
      </c>
      <c r="D1561" s="1" t="s">
        <v>880</v>
      </c>
      <c r="E1561" s="43" t="s">
        <v>961</v>
      </c>
      <c r="F1561" s="2" t="s">
        <v>412</v>
      </c>
      <c r="G1561" s="1">
        <v>81</v>
      </c>
      <c r="H1561" s="1"/>
      <c r="I1561" s="1" t="s">
        <v>423</v>
      </c>
      <c r="J1561" s="1">
        <v>54.4</v>
      </c>
      <c r="K1561" s="1">
        <v>8</v>
      </c>
      <c r="L1561" s="1"/>
      <c r="M1561" s="1">
        <f t="shared" si="45"/>
        <v>62.4</v>
      </c>
      <c r="N1561" s="34"/>
      <c r="O1561" s="34"/>
      <c r="P1561" s="26"/>
      <c r="Q1561" s="35"/>
    </row>
    <row r="1562" spans="1:17" ht="15" customHeight="1" x14ac:dyDescent="0.3">
      <c r="A1562" s="1" t="s">
        <v>418</v>
      </c>
      <c r="B1562" s="6">
        <v>45351</v>
      </c>
      <c r="C1562" s="62">
        <f t="shared" si="44"/>
        <v>2024</v>
      </c>
      <c r="D1562" s="1" t="s">
        <v>880</v>
      </c>
      <c r="E1562" s="43" t="s">
        <v>968</v>
      </c>
      <c r="F1562" s="2" t="s">
        <v>412</v>
      </c>
      <c r="G1562" s="1">
        <v>88</v>
      </c>
      <c r="H1562" s="1"/>
      <c r="I1562" s="1" t="s">
        <v>423</v>
      </c>
      <c r="J1562" s="1">
        <v>45.6</v>
      </c>
      <c r="K1562" s="1">
        <v>5.2</v>
      </c>
      <c r="L1562" s="1"/>
      <c r="M1562" s="1">
        <f t="shared" si="45"/>
        <v>50.800000000000004</v>
      </c>
      <c r="N1562" s="34"/>
      <c r="O1562" s="34"/>
      <c r="P1562" s="26"/>
      <c r="Q1562" s="35"/>
    </row>
    <row r="1563" spans="1:17" ht="15" customHeight="1" x14ac:dyDescent="0.3">
      <c r="A1563" s="1" t="s">
        <v>417</v>
      </c>
      <c r="B1563" s="6">
        <v>45351</v>
      </c>
      <c r="C1563" s="62">
        <f t="shared" si="44"/>
        <v>2024</v>
      </c>
      <c r="D1563" s="1" t="s">
        <v>1730</v>
      </c>
      <c r="E1563" s="43" t="s">
        <v>1731</v>
      </c>
      <c r="F1563" s="2" t="s">
        <v>412</v>
      </c>
      <c r="G1563" s="1">
        <v>1</v>
      </c>
      <c r="H1563" s="1"/>
      <c r="I1563" s="1" t="s">
        <v>423</v>
      </c>
      <c r="J1563" s="1">
        <v>34.1</v>
      </c>
      <c r="K1563" s="1">
        <v>3.3</v>
      </c>
      <c r="L1563" s="1"/>
      <c r="M1563" s="1">
        <v>37.4</v>
      </c>
      <c r="N1563" s="34"/>
      <c r="O1563" s="34"/>
      <c r="P1563" s="26"/>
      <c r="Q1563" s="35"/>
    </row>
    <row r="1564" spans="1:17" ht="15" customHeight="1" x14ac:dyDescent="0.3">
      <c r="A1564" s="1" t="s">
        <v>417</v>
      </c>
      <c r="B1564" s="6">
        <v>45351</v>
      </c>
      <c r="C1564" s="62">
        <f t="shared" si="44"/>
        <v>2024</v>
      </c>
      <c r="D1564" s="1" t="s">
        <v>1730</v>
      </c>
      <c r="E1564" s="43" t="s">
        <v>1732</v>
      </c>
      <c r="F1564" s="2" t="s">
        <v>412</v>
      </c>
      <c r="G1564" s="1">
        <v>2</v>
      </c>
      <c r="H1564" s="1"/>
      <c r="I1564" s="1" t="s">
        <v>423</v>
      </c>
      <c r="J1564" s="1">
        <v>41.7</v>
      </c>
      <c r="K1564" s="1">
        <v>3.3</v>
      </c>
      <c r="L1564" s="1"/>
      <c r="M1564" s="1">
        <v>45</v>
      </c>
      <c r="N1564" s="34"/>
      <c r="O1564" s="34"/>
      <c r="P1564" s="26"/>
      <c r="Q1564" s="35"/>
    </row>
    <row r="1565" spans="1:17" ht="15" customHeight="1" x14ac:dyDescent="0.3">
      <c r="A1565" s="1" t="s">
        <v>417</v>
      </c>
      <c r="B1565" s="6">
        <v>45351</v>
      </c>
      <c r="C1565" s="62">
        <f t="shared" si="44"/>
        <v>2024</v>
      </c>
      <c r="D1565" s="1" t="s">
        <v>1730</v>
      </c>
      <c r="E1565" s="43" t="s">
        <v>1733</v>
      </c>
      <c r="F1565" s="2" t="s">
        <v>412</v>
      </c>
      <c r="G1565" s="1">
        <v>3</v>
      </c>
      <c r="H1565" s="1"/>
      <c r="I1565" s="1" t="s">
        <v>423</v>
      </c>
      <c r="J1565" s="1">
        <v>51.4</v>
      </c>
      <c r="K1565" s="1">
        <v>3.3</v>
      </c>
      <c r="L1565" s="1"/>
      <c r="M1565" s="1">
        <v>54.699999999999996</v>
      </c>
      <c r="N1565" s="34"/>
      <c r="O1565" s="34"/>
      <c r="P1565" s="26"/>
      <c r="Q1565" s="35"/>
    </row>
    <row r="1566" spans="1:17" ht="15" customHeight="1" x14ac:dyDescent="0.3">
      <c r="A1566" s="1" t="s">
        <v>417</v>
      </c>
      <c r="B1566" s="6">
        <v>45351</v>
      </c>
      <c r="C1566" s="62">
        <f t="shared" si="44"/>
        <v>2024</v>
      </c>
      <c r="D1566" s="1" t="s">
        <v>1730</v>
      </c>
      <c r="E1566" s="43" t="s">
        <v>1734</v>
      </c>
      <c r="F1566" s="2" t="s">
        <v>412</v>
      </c>
      <c r="G1566" s="1">
        <v>4</v>
      </c>
      <c r="H1566" s="1"/>
      <c r="I1566" s="1" t="s">
        <v>423</v>
      </c>
      <c r="J1566" s="1">
        <v>34.4</v>
      </c>
      <c r="K1566" s="1">
        <v>3.3</v>
      </c>
      <c r="L1566" s="1"/>
      <c r="M1566" s="1">
        <v>37.699999999999996</v>
      </c>
      <c r="N1566" s="34"/>
      <c r="O1566" s="34"/>
      <c r="P1566" s="26"/>
      <c r="Q1566" s="35"/>
    </row>
    <row r="1567" spans="1:17" ht="15" customHeight="1" x14ac:dyDescent="0.3">
      <c r="A1567" s="1" t="s">
        <v>417</v>
      </c>
      <c r="B1567" s="6">
        <v>45351</v>
      </c>
      <c r="C1567" s="62">
        <f t="shared" si="44"/>
        <v>2024</v>
      </c>
      <c r="D1567" s="1" t="s">
        <v>1730</v>
      </c>
      <c r="E1567" s="43" t="s">
        <v>1735</v>
      </c>
      <c r="F1567" s="2" t="s">
        <v>412</v>
      </c>
      <c r="G1567" s="1">
        <v>5</v>
      </c>
      <c r="H1567" s="1"/>
      <c r="I1567" s="1" t="s">
        <v>423</v>
      </c>
      <c r="J1567" s="1">
        <v>52.2</v>
      </c>
      <c r="K1567" s="1">
        <v>6.4</v>
      </c>
      <c r="L1567" s="1"/>
      <c r="M1567" s="1">
        <v>58.6</v>
      </c>
      <c r="N1567" s="34"/>
      <c r="O1567" s="34"/>
      <c r="P1567" s="26"/>
      <c r="Q1567" s="35"/>
    </row>
    <row r="1568" spans="1:17" ht="15" customHeight="1" x14ac:dyDescent="0.3">
      <c r="A1568" s="1" t="s">
        <v>417</v>
      </c>
      <c r="B1568" s="6">
        <v>45351</v>
      </c>
      <c r="C1568" s="62">
        <f t="shared" si="44"/>
        <v>2024</v>
      </c>
      <c r="D1568" s="1" t="s">
        <v>1730</v>
      </c>
      <c r="E1568" s="43" t="s">
        <v>1736</v>
      </c>
      <c r="F1568" s="2" t="s">
        <v>412</v>
      </c>
      <c r="G1568" s="1">
        <v>6</v>
      </c>
      <c r="H1568" s="1"/>
      <c r="I1568" s="1" t="s">
        <v>423</v>
      </c>
      <c r="J1568" s="1">
        <v>55.7</v>
      </c>
      <c r="K1568" s="1">
        <v>6.4</v>
      </c>
      <c r="L1568" s="1"/>
      <c r="M1568" s="1">
        <v>62.1</v>
      </c>
      <c r="N1568" s="34"/>
      <c r="O1568" s="34"/>
      <c r="P1568" s="26"/>
      <c r="Q1568" s="35"/>
    </row>
    <row r="1569" spans="1:17" ht="15" customHeight="1" x14ac:dyDescent="0.3">
      <c r="A1569" s="1" t="s">
        <v>417</v>
      </c>
      <c r="B1569" s="6">
        <v>45351</v>
      </c>
      <c r="C1569" s="62">
        <f t="shared" si="44"/>
        <v>2024</v>
      </c>
      <c r="D1569" s="1" t="s">
        <v>1730</v>
      </c>
      <c r="E1569" s="43" t="s">
        <v>1737</v>
      </c>
      <c r="F1569" s="2" t="s">
        <v>412</v>
      </c>
      <c r="G1569" s="1">
        <v>7</v>
      </c>
      <c r="H1569" s="1"/>
      <c r="I1569" s="1" t="s">
        <v>423</v>
      </c>
      <c r="J1569" s="1">
        <v>55.5</v>
      </c>
      <c r="K1569" s="1">
        <v>6.4</v>
      </c>
      <c r="L1569" s="1"/>
      <c r="M1569" s="1">
        <v>61.9</v>
      </c>
      <c r="N1569" s="34"/>
      <c r="O1569" s="34"/>
      <c r="P1569" s="26"/>
      <c r="Q1569" s="35"/>
    </row>
    <row r="1570" spans="1:17" ht="15" customHeight="1" x14ac:dyDescent="0.3">
      <c r="A1570" s="1" t="s">
        <v>417</v>
      </c>
      <c r="B1570" s="6">
        <v>45351</v>
      </c>
      <c r="C1570" s="62">
        <f t="shared" ref="C1570:C1633" si="46">YEAR(B1570)</f>
        <v>2024</v>
      </c>
      <c r="D1570" s="1" t="s">
        <v>1730</v>
      </c>
      <c r="E1570" s="43" t="s">
        <v>1738</v>
      </c>
      <c r="F1570" s="2" t="s">
        <v>412</v>
      </c>
      <c r="G1570" s="1">
        <v>8</v>
      </c>
      <c r="H1570" s="1"/>
      <c r="I1570" s="1" t="s">
        <v>423</v>
      </c>
      <c r="J1570" s="1">
        <v>41.3</v>
      </c>
      <c r="K1570" s="1">
        <v>6.4</v>
      </c>
      <c r="L1570" s="1"/>
      <c r="M1570" s="1">
        <v>47.699999999999996</v>
      </c>
      <c r="N1570" s="34"/>
      <c r="O1570" s="34"/>
      <c r="P1570" s="26"/>
      <c r="Q1570" s="35"/>
    </row>
    <row r="1571" spans="1:17" ht="15" customHeight="1" x14ac:dyDescent="0.3">
      <c r="A1571" s="1" t="s">
        <v>417</v>
      </c>
      <c r="B1571" s="6">
        <v>45351</v>
      </c>
      <c r="C1571" s="62">
        <f t="shared" si="46"/>
        <v>2024</v>
      </c>
      <c r="D1571" s="1" t="s">
        <v>1730</v>
      </c>
      <c r="E1571" s="43" t="s">
        <v>1739</v>
      </c>
      <c r="F1571" s="2" t="s">
        <v>412</v>
      </c>
      <c r="G1571" s="1">
        <v>9</v>
      </c>
      <c r="H1571" s="1"/>
      <c r="I1571" s="1" t="s">
        <v>423</v>
      </c>
      <c r="J1571" s="1">
        <v>52.1</v>
      </c>
      <c r="K1571" s="1">
        <v>6.4</v>
      </c>
      <c r="L1571" s="1"/>
      <c r="M1571" s="1">
        <v>58.5</v>
      </c>
      <c r="N1571" s="34"/>
      <c r="O1571" s="34"/>
      <c r="P1571" s="26"/>
      <c r="Q1571" s="35"/>
    </row>
    <row r="1572" spans="1:17" ht="15" customHeight="1" x14ac:dyDescent="0.3">
      <c r="A1572" s="1" t="s">
        <v>417</v>
      </c>
      <c r="B1572" s="6">
        <v>45351</v>
      </c>
      <c r="C1572" s="62">
        <f t="shared" si="46"/>
        <v>2024</v>
      </c>
      <c r="D1572" s="1" t="s">
        <v>1730</v>
      </c>
      <c r="E1572" s="43" t="s">
        <v>1740</v>
      </c>
      <c r="F1572" s="2" t="s">
        <v>412</v>
      </c>
      <c r="G1572" s="1">
        <v>10</v>
      </c>
      <c r="H1572" s="1"/>
      <c r="I1572" s="1" t="s">
        <v>423</v>
      </c>
      <c r="J1572" s="1">
        <v>55.6</v>
      </c>
      <c r="K1572" s="1">
        <v>6.4</v>
      </c>
      <c r="L1572" s="1"/>
      <c r="M1572" s="1">
        <v>62</v>
      </c>
      <c r="N1572" s="34"/>
      <c r="O1572" s="34"/>
      <c r="P1572" s="26"/>
      <c r="Q1572" s="35"/>
    </row>
    <row r="1573" spans="1:17" ht="15" customHeight="1" x14ac:dyDescent="0.3">
      <c r="A1573" s="1" t="s">
        <v>417</v>
      </c>
      <c r="B1573" s="6">
        <v>45351</v>
      </c>
      <c r="C1573" s="62">
        <f t="shared" si="46"/>
        <v>2024</v>
      </c>
      <c r="D1573" s="1" t="s">
        <v>1730</v>
      </c>
      <c r="E1573" s="43" t="s">
        <v>1741</v>
      </c>
      <c r="F1573" s="2" t="s">
        <v>412</v>
      </c>
      <c r="G1573" s="1">
        <v>11</v>
      </c>
      <c r="H1573" s="1"/>
      <c r="I1573" s="1" t="s">
        <v>423</v>
      </c>
      <c r="J1573" s="1">
        <v>55.3</v>
      </c>
      <c r="K1573" s="1">
        <v>6.4</v>
      </c>
      <c r="L1573" s="1"/>
      <c r="M1573" s="1">
        <v>61.699999999999996</v>
      </c>
      <c r="N1573" s="34"/>
      <c r="O1573" s="34"/>
      <c r="P1573" s="26"/>
      <c r="Q1573" s="35"/>
    </row>
    <row r="1574" spans="1:17" ht="15" customHeight="1" x14ac:dyDescent="0.3">
      <c r="A1574" s="1" t="s">
        <v>417</v>
      </c>
      <c r="B1574" s="6">
        <v>45351</v>
      </c>
      <c r="C1574" s="62">
        <f t="shared" si="46"/>
        <v>2024</v>
      </c>
      <c r="D1574" s="1" t="s">
        <v>1730</v>
      </c>
      <c r="E1574" s="43" t="s">
        <v>1742</v>
      </c>
      <c r="F1574" s="2" t="s">
        <v>412</v>
      </c>
      <c r="G1574" s="1">
        <v>12</v>
      </c>
      <c r="H1574" s="1"/>
      <c r="I1574" s="1" t="s">
        <v>423</v>
      </c>
      <c r="J1574" s="1">
        <v>41.2</v>
      </c>
      <c r="K1574" s="1">
        <v>6.4</v>
      </c>
      <c r="L1574" s="1"/>
      <c r="M1574" s="1">
        <v>47.6</v>
      </c>
      <c r="N1574" s="34"/>
      <c r="O1574" s="34"/>
      <c r="P1574" s="26"/>
      <c r="Q1574" s="35"/>
    </row>
    <row r="1575" spans="1:17" ht="15" customHeight="1" x14ac:dyDescent="0.3">
      <c r="A1575" s="1" t="s">
        <v>417</v>
      </c>
      <c r="B1575" s="6">
        <v>45351</v>
      </c>
      <c r="C1575" s="62">
        <f t="shared" si="46"/>
        <v>2024</v>
      </c>
      <c r="D1575" s="1" t="s">
        <v>1730</v>
      </c>
      <c r="E1575" s="43" t="s">
        <v>1743</v>
      </c>
      <c r="F1575" s="2" t="s">
        <v>412</v>
      </c>
      <c r="G1575" s="1">
        <v>13</v>
      </c>
      <c r="H1575" s="1"/>
      <c r="I1575" s="1" t="s">
        <v>423</v>
      </c>
      <c r="J1575" s="1">
        <v>51.9</v>
      </c>
      <c r="K1575" s="1">
        <v>6.4</v>
      </c>
      <c r="L1575" s="1"/>
      <c r="M1575" s="1">
        <v>58.3</v>
      </c>
      <c r="N1575" s="34"/>
      <c r="O1575" s="34"/>
      <c r="P1575" s="26"/>
      <c r="Q1575" s="35"/>
    </row>
    <row r="1576" spans="1:17" ht="15" customHeight="1" x14ac:dyDescent="0.3">
      <c r="A1576" s="1" t="s">
        <v>417</v>
      </c>
      <c r="B1576" s="6">
        <v>45351</v>
      </c>
      <c r="C1576" s="62">
        <f t="shared" si="46"/>
        <v>2024</v>
      </c>
      <c r="D1576" s="1" t="s">
        <v>1730</v>
      </c>
      <c r="E1576" s="43" t="s">
        <v>1744</v>
      </c>
      <c r="F1576" s="2" t="s">
        <v>412</v>
      </c>
      <c r="G1576" s="1">
        <v>14</v>
      </c>
      <c r="H1576" s="1"/>
      <c r="I1576" s="1" t="s">
        <v>423</v>
      </c>
      <c r="J1576" s="1">
        <v>55.4</v>
      </c>
      <c r="K1576" s="1">
        <v>6.4</v>
      </c>
      <c r="L1576" s="1"/>
      <c r="M1576" s="1">
        <v>61.8</v>
      </c>
      <c r="N1576" s="34"/>
      <c r="O1576" s="34"/>
      <c r="P1576" s="26"/>
      <c r="Q1576" s="35"/>
    </row>
    <row r="1577" spans="1:17" ht="15" customHeight="1" x14ac:dyDescent="0.3">
      <c r="A1577" s="1" t="s">
        <v>417</v>
      </c>
      <c r="B1577" s="6">
        <v>45351</v>
      </c>
      <c r="C1577" s="62">
        <f t="shared" si="46"/>
        <v>2024</v>
      </c>
      <c r="D1577" s="1" t="s">
        <v>1730</v>
      </c>
      <c r="E1577" s="43" t="s">
        <v>1745</v>
      </c>
      <c r="F1577" s="2" t="s">
        <v>412</v>
      </c>
      <c r="G1577" s="1">
        <v>15</v>
      </c>
      <c r="H1577" s="1"/>
      <c r="I1577" s="1" t="s">
        <v>423</v>
      </c>
      <c r="J1577" s="1">
        <v>55.2</v>
      </c>
      <c r="K1577" s="1">
        <v>6.4</v>
      </c>
      <c r="L1577" s="1"/>
      <c r="M1577" s="1">
        <v>61.6</v>
      </c>
      <c r="N1577" s="34"/>
      <c r="O1577" s="34"/>
      <c r="P1577" s="26"/>
      <c r="Q1577" s="35"/>
    </row>
    <row r="1578" spans="1:17" ht="15" customHeight="1" x14ac:dyDescent="0.3">
      <c r="A1578" s="1" t="s">
        <v>417</v>
      </c>
      <c r="B1578" s="6">
        <v>45351</v>
      </c>
      <c r="C1578" s="62">
        <f t="shared" si="46"/>
        <v>2024</v>
      </c>
      <c r="D1578" s="1" t="s">
        <v>1730</v>
      </c>
      <c r="E1578" s="43" t="s">
        <v>1746</v>
      </c>
      <c r="F1578" s="2" t="s">
        <v>412</v>
      </c>
      <c r="G1578" s="1">
        <v>16</v>
      </c>
      <c r="H1578" s="1"/>
      <c r="I1578" s="1" t="s">
        <v>423</v>
      </c>
      <c r="J1578" s="1">
        <v>41.1</v>
      </c>
      <c r="K1578" s="1">
        <v>6.4</v>
      </c>
      <c r="L1578" s="1"/>
      <c r="M1578" s="1">
        <v>47.5</v>
      </c>
      <c r="N1578" s="34"/>
      <c r="O1578" s="34"/>
      <c r="P1578" s="26"/>
      <c r="Q1578" s="35"/>
    </row>
    <row r="1579" spans="1:17" ht="15" customHeight="1" x14ac:dyDescent="0.3">
      <c r="A1579" s="1" t="s">
        <v>417</v>
      </c>
      <c r="B1579" s="6">
        <v>45351</v>
      </c>
      <c r="C1579" s="62">
        <f t="shared" si="46"/>
        <v>2024</v>
      </c>
      <c r="D1579" s="1" t="s">
        <v>1730</v>
      </c>
      <c r="E1579" s="43" t="s">
        <v>1747</v>
      </c>
      <c r="F1579" s="2" t="s">
        <v>412</v>
      </c>
      <c r="G1579" s="1">
        <v>17</v>
      </c>
      <c r="H1579" s="1"/>
      <c r="I1579" s="1" t="s">
        <v>423</v>
      </c>
      <c r="J1579" s="1">
        <v>51.9</v>
      </c>
      <c r="K1579" s="1">
        <v>6.4</v>
      </c>
      <c r="L1579" s="1"/>
      <c r="M1579" s="1">
        <v>58.3</v>
      </c>
      <c r="N1579" s="34"/>
      <c r="O1579" s="34"/>
      <c r="P1579" s="26"/>
      <c r="Q1579" s="35"/>
    </row>
    <row r="1580" spans="1:17" ht="15" customHeight="1" x14ac:dyDescent="0.3">
      <c r="A1580" s="1" t="s">
        <v>417</v>
      </c>
      <c r="B1580" s="6">
        <v>45351</v>
      </c>
      <c r="C1580" s="62">
        <f t="shared" si="46"/>
        <v>2024</v>
      </c>
      <c r="D1580" s="1" t="s">
        <v>1730</v>
      </c>
      <c r="E1580" s="43" t="s">
        <v>1748</v>
      </c>
      <c r="F1580" s="2" t="s">
        <v>412</v>
      </c>
      <c r="G1580" s="1">
        <v>18</v>
      </c>
      <c r="H1580" s="1"/>
      <c r="I1580" s="1" t="s">
        <v>423</v>
      </c>
      <c r="J1580" s="1">
        <v>55.4</v>
      </c>
      <c r="K1580" s="1">
        <v>6.4</v>
      </c>
      <c r="L1580" s="1"/>
      <c r="M1580" s="1">
        <v>61.8</v>
      </c>
      <c r="N1580" s="34"/>
      <c r="O1580" s="34"/>
      <c r="P1580" s="26"/>
      <c r="Q1580" s="35"/>
    </row>
    <row r="1581" spans="1:17" ht="15" customHeight="1" x14ac:dyDescent="0.3">
      <c r="A1581" s="1" t="s">
        <v>417</v>
      </c>
      <c r="B1581" s="6">
        <v>45351</v>
      </c>
      <c r="C1581" s="62">
        <f t="shared" si="46"/>
        <v>2024</v>
      </c>
      <c r="D1581" s="1" t="s">
        <v>1730</v>
      </c>
      <c r="E1581" s="43" t="s">
        <v>1749</v>
      </c>
      <c r="F1581" s="2" t="s">
        <v>412</v>
      </c>
      <c r="G1581" s="1">
        <v>19</v>
      </c>
      <c r="H1581" s="1"/>
      <c r="I1581" s="1" t="s">
        <v>423</v>
      </c>
      <c r="J1581" s="1">
        <v>55.2</v>
      </c>
      <c r="K1581" s="1">
        <v>6.4</v>
      </c>
      <c r="L1581" s="1"/>
      <c r="M1581" s="1">
        <v>61.6</v>
      </c>
      <c r="N1581" s="34"/>
      <c r="O1581" s="34"/>
      <c r="P1581" s="26"/>
      <c r="Q1581" s="35"/>
    </row>
    <row r="1582" spans="1:17" ht="15" customHeight="1" x14ac:dyDescent="0.3">
      <c r="A1582" s="1" t="s">
        <v>417</v>
      </c>
      <c r="B1582" s="6">
        <v>45351</v>
      </c>
      <c r="C1582" s="62">
        <f t="shared" si="46"/>
        <v>2024</v>
      </c>
      <c r="D1582" s="1" t="s">
        <v>1730</v>
      </c>
      <c r="E1582" s="43" t="s">
        <v>1750</v>
      </c>
      <c r="F1582" s="2" t="s">
        <v>412</v>
      </c>
      <c r="G1582" s="1">
        <v>20</v>
      </c>
      <c r="H1582" s="1"/>
      <c r="I1582" s="1" t="s">
        <v>423</v>
      </c>
      <c r="J1582" s="1">
        <v>41.1</v>
      </c>
      <c r="K1582" s="1">
        <v>6.4</v>
      </c>
      <c r="L1582" s="1"/>
      <c r="M1582" s="1">
        <v>47.5</v>
      </c>
      <c r="N1582" s="34"/>
      <c r="O1582" s="34"/>
      <c r="P1582" s="26"/>
      <c r="Q1582" s="35"/>
    </row>
    <row r="1583" spans="1:17" ht="15" customHeight="1" x14ac:dyDescent="0.3">
      <c r="A1583" s="1" t="s">
        <v>417</v>
      </c>
      <c r="B1583" s="6">
        <v>45351</v>
      </c>
      <c r="C1583" s="62">
        <f t="shared" si="46"/>
        <v>2024</v>
      </c>
      <c r="D1583" s="1" t="s">
        <v>1730</v>
      </c>
      <c r="E1583" s="43" t="s">
        <v>1751</v>
      </c>
      <c r="F1583" s="2" t="s">
        <v>412</v>
      </c>
      <c r="G1583" s="1">
        <v>21</v>
      </c>
      <c r="H1583" s="1"/>
      <c r="I1583" s="1" t="s">
        <v>423</v>
      </c>
      <c r="J1583" s="1">
        <v>51.9</v>
      </c>
      <c r="K1583" s="1">
        <v>6.4</v>
      </c>
      <c r="L1583" s="1"/>
      <c r="M1583" s="1">
        <v>58.3</v>
      </c>
      <c r="N1583" s="34"/>
      <c r="O1583" s="34"/>
      <c r="P1583" s="26"/>
      <c r="Q1583" s="35"/>
    </row>
    <row r="1584" spans="1:17" ht="15" customHeight="1" x14ac:dyDescent="0.3">
      <c r="A1584" s="1" t="s">
        <v>417</v>
      </c>
      <c r="B1584" s="6">
        <v>45351</v>
      </c>
      <c r="C1584" s="62">
        <f t="shared" si="46"/>
        <v>2024</v>
      </c>
      <c r="D1584" s="1" t="s">
        <v>1730</v>
      </c>
      <c r="E1584" s="43" t="s">
        <v>1752</v>
      </c>
      <c r="F1584" s="2" t="s">
        <v>412</v>
      </c>
      <c r="G1584" s="1">
        <v>22</v>
      </c>
      <c r="H1584" s="1"/>
      <c r="I1584" s="1" t="s">
        <v>423</v>
      </c>
      <c r="J1584" s="1">
        <v>55.4</v>
      </c>
      <c r="K1584" s="1">
        <v>6.4</v>
      </c>
      <c r="L1584" s="1"/>
      <c r="M1584" s="1">
        <v>61.8</v>
      </c>
      <c r="N1584" s="34"/>
      <c r="O1584" s="34"/>
      <c r="P1584" s="26"/>
      <c r="Q1584" s="35"/>
    </row>
    <row r="1585" spans="1:17" ht="15" customHeight="1" x14ac:dyDescent="0.3">
      <c r="A1585" s="1" t="s">
        <v>417</v>
      </c>
      <c r="B1585" s="6">
        <v>45351</v>
      </c>
      <c r="C1585" s="62">
        <f t="shared" si="46"/>
        <v>2024</v>
      </c>
      <c r="D1585" s="1" t="s">
        <v>1730</v>
      </c>
      <c r="E1585" s="43" t="s">
        <v>1753</v>
      </c>
      <c r="F1585" s="2" t="s">
        <v>412</v>
      </c>
      <c r="G1585" s="1">
        <v>23</v>
      </c>
      <c r="H1585" s="1"/>
      <c r="I1585" s="1" t="s">
        <v>423</v>
      </c>
      <c r="J1585" s="1">
        <v>55.2</v>
      </c>
      <c r="K1585" s="1">
        <v>6.4</v>
      </c>
      <c r="L1585" s="1"/>
      <c r="M1585" s="1">
        <v>61.6</v>
      </c>
      <c r="N1585" s="34"/>
      <c r="O1585" s="34"/>
      <c r="P1585" s="26"/>
      <c r="Q1585" s="35"/>
    </row>
    <row r="1586" spans="1:17" ht="15" customHeight="1" x14ac:dyDescent="0.3">
      <c r="A1586" s="1" t="s">
        <v>417</v>
      </c>
      <c r="B1586" s="6">
        <v>45351</v>
      </c>
      <c r="C1586" s="62">
        <f t="shared" si="46"/>
        <v>2024</v>
      </c>
      <c r="D1586" s="1" t="s">
        <v>1730</v>
      </c>
      <c r="E1586" s="43" t="s">
        <v>1754</v>
      </c>
      <c r="F1586" s="2" t="s">
        <v>412</v>
      </c>
      <c r="G1586" s="1">
        <v>24</v>
      </c>
      <c r="H1586" s="1"/>
      <c r="I1586" s="1" t="s">
        <v>423</v>
      </c>
      <c r="J1586" s="1">
        <v>41.1</v>
      </c>
      <c r="K1586" s="1">
        <v>6.4</v>
      </c>
      <c r="L1586" s="1"/>
      <c r="M1586" s="1">
        <v>47.5</v>
      </c>
      <c r="N1586" s="34"/>
      <c r="O1586" s="34"/>
      <c r="P1586" s="26"/>
      <c r="Q1586" s="35"/>
    </row>
    <row r="1587" spans="1:17" ht="15" customHeight="1" x14ac:dyDescent="0.3">
      <c r="A1587" s="1" t="s">
        <v>417</v>
      </c>
      <c r="B1587" s="6">
        <v>45351</v>
      </c>
      <c r="C1587" s="62">
        <f t="shared" si="46"/>
        <v>2024</v>
      </c>
      <c r="D1587" s="1" t="s">
        <v>1730</v>
      </c>
      <c r="E1587" s="43" t="s">
        <v>1755</v>
      </c>
      <c r="F1587" s="2" t="s">
        <v>412</v>
      </c>
      <c r="G1587" s="1">
        <v>25</v>
      </c>
      <c r="H1587" s="1"/>
      <c r="I1587" s="1" t="s">
        <v>423</v>
      </c>
      <c r="J1587" s="1">
        <v>51.9</v>
      </c>
      <c r="K1587" s="1">
        <v>6.4</v>
      </c>
      <c r="L1587" s="1"/>
      <c r="M1587" s="1">
        <v>58.3</v>
      </c>
      <c r="N1587" s="34"/>
      <c r="O1587" s="34"/>
      <c r="P1587" s="26"/>
      <c r="Q1587" s="35"/>
    </row>
    <row r="1588" spans="1:17" ht="15" customHeight="1" x14ac:dyDescent="0.3">
      <c r="A1588" s="1" t="s">
        <v>417</v>
      </c>
      <c r="B1588" s="6">
        <v>45351</v>
      </c>
      <c r="C1588" s="62">
        <f t="shared" si="46"/>
        <v>2024</v>
      </c>
      <c r="D1588" s="1" t="s">
        <v>1730</v>
      </c>
      <c r="E1588" s="43" t="s">
        <v>1756</v>
      </c>
      <c r="F1588" s="2" t="s">
        <v>412</v>
      </c>
      <c r="G1588" s="1">
        <v>26</v>
      </c>
      <c r="H1588" s="1"/>
      <c r="I1588" s="1" t="s">
        <v>423</v>
      </c>
      <c r="J1588" s="1">
        <v>55.4</v>
      </c>
      <c r="K1588" s="1">
        <v>6.4</v>
      </c>
      <c r="L1588" s="1"/>
      <c r="M1588" s="1">
        <v>61.8</v>
      </c>
      <c r="N1588" s="34"/>
      <c r="O1588" s="34"/>
      <c r="P1588" s="26"/>
      <c r="Q1588" s="35"/>
    </row>
    <row r="1589" spans="1:17" ht="15" customHeight="1" x14ac:dyDescent="0.3">
      <c r="A1589" s="1" t="s">
        <v>417</v>
      </c>
      <c r="B1589" s="6">
        <v>45351</v>
      </c>
      <c r="C1589" s="62">
        <f t="shared" si="46"/>
        <v>2024</v>
      </c>
      <c r="D1589" s="1" t="s">
        <v>1730</v>
      </c>
      <c r="E1589" s="43" t="s">
        <v>1757</v>
      </c>
      <c r="F1589" s="2" t="s">
        <v>412</v>
      </c>
      <c r="G1589" s="1">
        <v>27</v>
      </c>
      <c r="H1589" s="1"/>
      <c r="I1589" s="1" t="s">
        <v>423</v>
      </c>
      <c r="J1589" s="1">
        <v>55.2</v>
      </c>
      <c r="K1589" s="1">
        <v>6.4</v>
      </c>
      <c r="L1589" s="1"/>
      <c r="M1589" s="1">
        <v>61.6</v>
      </c>
      <c r="N1589" s="34"/>
      <c r="O1589" s="34"/>
      <c r="P1589" s="26"/>
      <c r="Q1589" s="35"/>
    </row>
    <row r="1590" spans="1:17" ht="15" customHeight="1" x14ac:dyDescent="0.3">
      <c r="A1590" s="1" t="s">
        <v>417</v>
      </c>
      <c r="B1590" s="6">
        <v>45351</v>
      </c>
      <c r="C1590" s="62">
        <f t="shared" si="46"/>
        <v>2024</v>
      </c>
      <c r="D1590" s="1" t="s">
        <v>1730</v>
      </c>
      <c r="E1590" s="43" t="s">
        <v>1758</v>
      </c>
      <c r="F1590" s="2" t="s">
        <v>412</v>
      </c>
      <c r="G1590" s="1">
        <v>28</v>
      </c>
      <c r="H1590" s="1"/>
      <c r="I1590" s="1" t="s">
        <v>423</v>
      </c>
      <c r="J1590" s="1">
        <v>41.1</v>
      </c>
      <c r="K1590" s="1">
        <v>6.4</v>
      </c>
      <c r="L1590" s="1"/>
      <c r="M1590" s="1">
        <v>47.5</v>
      </c>
      <c r="N1590" s="34"/>
      <c r="O1590" s="34"/>
      <c r="P1590" s="26"/>
      <c r="Q1590" s="35"/>
    </row>
    <row r="1591" spans="1:17" ht="15" customHeight="1" x14ac:dyDescent="0.3">
      <c r="A1591" s="1" t="s">
        <v>417</v>
      </c>
      <c r="B1591" s="6">
        <v>45351</v>
      </c>
      <c r="C1591" s="62">
        <f t="shared" si="46"/>
        <v>2024</v>
      </c>
      <c r="D1591" s="1" t="s">
        <v>1730</v>
      </c>
      <c r="E1591" s="43" t="s">
        <v>1759</v>
      </c>
      <c r="F1591" s="2" t="s">
        <v>412</v>
      </c>
      <c r="G1591" s="1">
        <v>29</v>
      </c>
      <c r="H1591" s="1"/>
      <c r="I1591" s="1" t="s">
        <v>423</v>
      </c>
      <c r="J1591" s="1">
        <v>49.7</v>
      </c>
      <c r="K1591" s="1">
        <v>6.4</v>
      </c>
      <c r="L1591" s="1"/>
      <c r="M1591" s="1">
        <v>56.1</v>
      </c>
      <c r="N1591" s="34"/>
      <c r="O1591" s="34"/>
      <c r="P1591" s="26"/>
      <c r="Q1591" s="35"/>
    </row>
    <row r="1592" spans="1:17" ht="15" customHeight="1" x14ac:dyDescent="0.3">
      <c r="A1592" s="1" t="s">
        <v>417</v>
      </c>
      <c r="B1592" s="6">
        <v>45351</v>
      </c>
      <c r="C1592" s="62">
        <f t="shared" si="46"/>
        <v>2024</v>
      </c>
      <c r="D1592" s="1" t="s">
        <v>1730</v>
      </c>
      <c r="E1592" s="43" t="s">
        <v>1760</v>
      </c>
      <c r="F1592" s="2" t="s">
        <v>412</v>
      </c>
      <c r="G1592" s="1">
        <v>30</v>
      </c>
      <c r="H1592" s="1"/>
      <c r="I1592" s="1" t="s">
        <v>423</v>
      </c>
      <c r="J1592" s="1">
        <v>53.6</v>
      </c>
      <c r="K1592" s="1">
        <v>6.4</v>
      </c>
      <c r="L1592" s="1"/>
      <c r="M1592" s="1">
        <v>60</v>
      </c>
      <c r="N1592" s="34"/>
      <c r="O1592" s="34"/>
      <c r="P1592" s="26"/>
      <c r="Q1592" s="35"/>
    </row>
    <row r="1593" spans="1:17" ht="15" customHeight="1" x14ac:dyDescent="0.3">
      <c r="A1593" s="1" t="s">
        <v>417</v>
      </c>
      <c r="B1593" s="6">
        <v>45351</v>
      </c>
      <c r="C1593" s="62">
        <f t="shared" si="46"/>
        <v>2024</v>
      </c>
      <c r="D1593" s="1" t="s">
        <v>1730</v>
      </c>
      <c r="E1593" s="43" t="s">
        <v>1761</v>
      </c>
      <c r="F1593" s="2" t="s">
        <v>412</v>
      </c>
      <c r="G1593" s="1">
        <v>31</v>
      </c>
      <c r="H1593" s="1"/>
      <c r="I1593" s="1" t="s">
        <v>423</v>
      </c>
      <c r="J1593" s="1">
        <v>53.3</v>
      </c>
      <c r="K1593" s="1">
        <v>6.4</v>
      </c>
      <c r="L1593" s="1"/>
      <c r="M1593" s="1">
        <v>59.699999999999996</v>
      </c>
      <c r="N1593" s="34"/>
      <c r="O1593" s="34"/>
      <c r="P1593" s="26"/>
      <c r="Q1593" s="35"/>
    </row>
    <row r="1594" spans="1:17" ht="15" customHeight="1" x14ac:dyDescent="0.3">
      <c r="A1594" s="1" t="s">
        <v>417</v>
      </c>
      <c r="B1594" s="6">
        <v>45351</v>
      </c>
      <c r="C1594" s="62">
        <f t="shared" si="46"/>
        <v>2024</v>
      </c>
      <c r="D1594" s="1" t="s">
        <v>1730</v>
      </c>
      <c r="E1594" s="43" t="s">
        <v>1762</v>
      </c>
      <c r="F1594" s="2" t="s">
        <v>412</v>
      </c>
      <c r="G1594" s="1">
        <v>32</v>
      </c>
      <c r="H1594" s="1"/>
      <c r="I1594" s="1" t="s">
        <v>423</v>
      </c>
      <c r="J1594" s="1">
        <v>39.4</v>
      </c>
      <c r="K1594" s="1">
        <v>6.4</v>
      </c>
      <c r="L1594" s="1"/>
      <c r="M1594" s="1">
        <v>45.8</v>
      </c>
      <c r="N1594" s="34"/>
      <c r="O1594" s="34"/>
      <c r="P1594" s="26"/>
      <c r="Q1594" s="35"/>
    </row>
    <row r="1595" spans="1:17" ht="15" customHeight="1" x14ac:dyDescent="0.3">
      <c r="A1595" s="1" t="s">
        <v>417</v>
      </c>
      <c r="B1595" s="6">
        <v>45351</v>
      </c>
      <c r="C1595" s="62">
        <f t="shared" si="46"/>
        <v>2024</v>
      </c>
      <c r="D1595" s="1" t="s">
        <v>1730</v>
      </c>
      <c r="E1595" s="43" t="s">
        <v>1763</v>
      </c>
      <c r="F1595" s="2" t="s">
        <v>412</v>
      </c>
      <c r="G1595" s="1">
        <v>33</v>
      </c>
      <c r="H1595" s="1"/>
      <c r="I1595" s="1" t="s">
        <v>423</v>
      </c>
      <c r="J1595" s="1">
        <v>34.4</v>
      </c>
      <c r="K1595" s="1">
        <v>3.3</v>
      </c>
      <c r="L1595" s="1"/>
      <c r="M1595" s="1">
        <v>37.699999999999996</v>
      </c>
      <c r="N1595" s="34"/>
      <c r="O1595" s="34"/>
      <c r="P1595" s="26"/>
      <c r="Q1595" s="35"/>
    </row>
    <row r="1596" spans="1:17" ht="15" customHeight="1" x14ac:dyDescent="0.3">
      <c r="A1596" s="1" t="s">
        <v>417</v>
      </c>
      <c r="B1596" s="6">
        <v>45351</v>
      </c>
      <c r="C1596" s="62">
        <f t="shared" si="46"/>
        <v>2024</v>
      </c>
      <c r="D1596" s="1" t="s">
        <v>1730</v>
      </c>
      <c r="E1596" s="43" t="s">
        <v>1764</v>
      </c>
      <c r="F1596" s="2" t="s">
        <v>412</v>
      </c>
      <c r="G1596" s="1">
        <v>34</v>
      </c>
      <c r="H1596" s="1"/>
      <c r="I1596" s="1" t="s">
        <v>423</v>
      </c>
      <c r="J1596" s="1">
        <v>51.4</v>
      </c>
      <c r="K1596" s="1">
        <v>3.3</v>
      </c>
      <c r="L1596" s="1"/>
      <c r="M1596" s="1">
        <v>54.699999999999996</v>
      </c>
      <c r="N1596" s="34"/>
      <c r="O1596" s="34"/>
      <c r="P1596" s="26"/>
      <c r="Q1596" s="35"/>
    </row>
    <row r="1597" spans="1:17" ht="15" customHeight="1" x14ac:dyDescent="0.3">
      <c r="A1597" s="1" t="s">
        <v>417</v>
      </c>
      <c r="B1597" s="6">
        <v>45351</v>
      </c>
      <c r="C1597" s="62">
        <f t="shared" si="46"/>
        <v>2024</v>
      </c>
      <c r="D1597" s="1" t="s">
        <v>1730</v>
      </c>
      <c r="E1597" s="43" t="s">
        <v>1765</v>
      </c>
      <c r="F1597" s="2" t="s">
        <v>412</v>
      </c>
      <c r="G1597" s="1">
        <v>35</v>
      </c>
      <c r="H1597" s="1"/>
      <c r="I1597" s="1" t="s">
        <v>423</v>
      </c>
      <c r="J1597" s="1">
        <v>41.7</v>
      </c>
      <c r="K1597" s="1">
        <v>3.3</v>
      </c>
      <c r="L1597" s="1"/>
      <c r="M1597" s="1">
        <v>45</v>
      </c>
      <c r="N1597" s="34"/>
      <c r="O1597" s="34"/>
      <c r="P1597" s="26"/>
      <c r="Q1597" s="35"/>
    </row>
    <row r="1598" spans="1:17" ht="15" customHeight="1" x14ac:dyDescent="0.3">
      <c r="A1598" s="1" t="s">
        <v>417</v>
      </c>
      <c r="B1598" s="6">
        <v>45351</v>
      </c>
      <c r="C1598" s="62">
        <f t="shared" si="46"/>
        <v>2024</v>
      </c>
      <c r="D1598" s="1" t="s">
        <v>1730</v>
      </c>
      <c r="E1598" s="43" t="s">
        <v>1766</v>
      </c>
      <c r="F1598" s="2" t="s">
        <v>412</v>
      </c>
      <c r="G1598" s="1">
        <v>36</v>
      </c>
      <c r="H1598" s="1"/>
      <c r="I1598" s="1" t="s">
        <v>423</v>
      </c>
      <c r="J1598" s="1">
        <v>34.1</v>
      </c>
      <c r="K1598" s="1">
        <v>3.3</v>
      </c>
      <c r="L1598" s="1"/>
      <c r="M1598" s="1">
        <v>37.4</v>
      </c>
      <c r="N1598" s="34"/>
      <c r="O1598" s="34"/>
      <c r="P1598" s="26"/>
      <c r="Q1598" s="35"/>
    </row>
    <row r="1599" spans="1:17" ht="15" customHeight="1" x14ac:dyDescent="0.3">
      <c r="A1599" s="1" t="s">
        <v>417</v>
      </c>
      <c r="B1599" s="6">
        <v>45351</v>
      </c>
      <c r="C1599" s="62">
        <f t="shared" si="46"/>
        <v>2024</v>
      </c>
      <c r="D1599" s="1" t="s">
        <v>1730</v>
      </c>
      <c r="E1599" s="43" t="s">
        <v>1767</v>
      </c>
      <c r="F1599" s="2" t="s">
        <v>412</v>
      </c>
      <c r="G1599" s="1">
        <v>37</v>
      </c>
      <c r="H1599" s="1"/>
      <c r="I1599" s="1" t="s">
        <v>423</v>
      </c>
      <c r="J1599" s="1">
        <v>41.3</v>
      </c>
      <c r="K1599" s="1">
        <v>6.4</v>
      </c>
      <c r="L1599" s="1"/>
      <c r="M1599" s="1">
        <v>47.699999999999996</v>
      </c>
      <c r="N1599" s="34"/>
      <c r="O1599" s="34"/>
      <c r="P1599" s="26"/>
      <c r="Q1599" s="35"/>
    </row>
    <row r="1600" spans="1:17" ht="15" customHeight="1" x14ac:dyDescent="0.3">
      <c r="A1600" s="1" t="s">
        <v>417</v>
      </c>
      <c r="B1600" s="6">
        <v>45351</v>
      </c>
      <c r="C1600" s="62">
        <f t="shared" si="46"/>
        <v>2024</v>
      </c>
      <c r="D1600" s="1" t="s">
        <v>1730</v>
      </c>
      <c r="E1600" s="43" t="s">
        <v>1768</v>
      </c>
      <c r="F1600" s="2" t="s">
        <v>412</v>
      </c>
      <c r="G1600" s="1">
        <v>38</v>
      </c>
      <c r="H1600" s="1"/>
      <c r="I1600" s="1" t="s">
        <v>423</v>
      </c>
      <c r="J1600" s="1">
        <v>55.5</v>
      </c>
      <c r="K1600" s="1">
        <v>6.4</v>
      </c>
      <c r="L1600" s="1"/>
      <c r="M1600" s="1">
        <v>61.9</v>
      </c>
      <c r="N1600" s="34"/>
      <c r="O1600" s="34"/>
      <c r="P1600" s="26"/>
      <c r="Q1600" s="35"/>
    </row>
    <row r="1601" spans="1:17" ht="15" customHeight="1" x14ac:dyDescent="0.3">
      <c r="A1601" s="1" t="s">
        <v>417</v>
      </c>
      <c r="B1601" s="6">
        <v>45351</v>
      </c>
      <c r="C1601" s="62">
        <f t="shared" si="46"/>
        <v>2024</v>
      </c>
      <c r="D1601" s="1" t="s">
        <v>1730</v>
      </c>
      <c r="E1601" s="43" t="s">
        <v>1769</v>
      </c>
      <c r="F1601" s="2" t="s">
        <v>412</v>
      </c>
      <c r="G1601" s="1">
        <v>39</v>
      </c>
      <c r="H1601" s="1"/>
      <c r="I1601" s="1" t="s">
        <v>423</v>
      </c>
      <c r="J1601" s="1">
        <v>55.7</v>
      </c>
      <c r="K1601" s="1">
        <v>6.4</v>
      </c>
      <c r="L1601" s="1"/>
      <c r="M1601" s="1">
        <v>62.1</v>
      </c>
      <c r="N1601" s="34"/>
      <c r="O1601" s="34"/>
      <c r="P1601" s="26"/>
      <c r="Q1601" s="35"/>
    </row>
    <row r="1602" spans="1:17" ht="15" customHeight="1" x14ac:dyDescent="0.3">
      <c r="A1602" s="1" t="s">
        <v>417</v>
      </c>
      <c r="B1602" s="6">
        <v>45351</v>
      </c>
      <c r="C1602" s="62">
        <f t="shared" si="46"/>
        <v>2024</v>
      </c>
      <c r="D1602" s="1" t="s">
        <v>1730</v>
      </c>
      <c r="E1602" s="43" t="s">
        <v>1770</v>
      </c>
      <c r="F1602" s="2" t="s">
        <v>412</v>
      </c>
      <c r="G1602" s="1">
        <v>40</v>
      </c>
      <c r="H1602" s="1"/>
      <c r="I1602" s="1" t="s">
        <v>423</v>
      </c>
      <c r="J1602" s="1">
        <v>52.2</v>
      </c>
      <c r="K1602" s="1">
        <v>6.4</v>
      </c>
      <c r="L1602" s="1"/>
      <c r="M1602" s="1">
        <v>58.6</v>
      </c>
      <c r="N1602" s="34"/>
      <c r="O1602" s="34"/>
      <c r="P1602" s="26"/>
      <c r="Q1602" s="35"/>
    </row>
    <row r="1603" spans="1:17" ht="15" customHeight="1" x14ac:dyDescent="0.3">
      <c r="A1603" s="1" t="s">
        <v>417</v>
      </c>
      <c r="B1603" s="6">
        <v>45351</v>
      </c>
      <c r="C1603" s="62">
        <f t="shared" si="46"/>
        <v>2024</v>
      </c>
      <c r="D1603" s="1" t="s">
        <v>1730</v>
      </c>
      <c r="E1603" s="43" t="s">
        <v>1771</v>
      </c>
      <c r="F1603" s="2" t="s">
        <v>412</v>
      </c>
      <c r="G1603" s="1">
        <v>41</v>
      </c>
      <c r="H1603" s="1"/>
      <c r="I1603" s="1" t="s">
        <v>423</v>
      </c>
      <c r="J1603" s="1">
        <v>41.2</v>
      </c>
      <c r="K1603" s="1">
        <v>6.4</v>
      </c>
      <c r="L1603" s="1"/>
      <c r="M1603" s="1">
        <v>47.6</v>
      </c>
      <c r="N1603" s="34"/>
      <c r="O1603" s="34"/>
      <c r="P1603" s="26"/>
      <c r="Q1603" s="35"/>
    </row>
    <row r="1604" spans="1:17" ht="15" customHeight="1" x14ac:dyDescent="0.3">
      <c r="A1604" s="1" t="s">
        <v>417</v>
      </c>
      <c r="B1604" s="6">
        <v>45351</v>
      </c>
      <c r="C1604" s="62">
        <f t="shared" si="46"/>
        <v>2024</v>
      </c>
      <c r="D1604" s="1" t="s">
        <v>1730</v>
      </c>
      <c r="E1604" s="43" t="s">
        <v>1772</v>
      </c>
      <c r="F1604" s="2" t="s">
        <v>412</v>
      </c>
      <c r="G1604" s="1">
        <v>42</v>
      </c>
      <c r="H1604" s="1"/>
      <c r="I1604" s="1" t="s">
        <v>423</v>
      </c>
      <c r="J1604" s="1">
        <v>55.3</v>
      </c>
      <c r="K1604" s="1">
        <v>6.4</v>
      </c>
      <c r="L1604" s="1"/>
      <c r="M1604" s="1">
        <v>61.699999999999996</v>
      </c>
      <c r="N1604" s="34"/>
      <c r="O1604" s="34"/>
      <c r="P1604" s="26"/>
      <c r="Q1604" s="35"/>
    </row>
    <row r="1605" spans="1:17" ht="15" customHeight="1" x14ac:dyDescent="0.3">
      <c r="A1605" s="1" t="s">
        <v>417</v>
      </c>
      <c r="B1605" s="6">
        <v>45351</v>
      </c>
      <c r="C1605" s="62">
        <f t="shared" si="46"/>
        <v>2024</v>
      </c>
      <c r="D1605" s="1" t="s">
        <v>1730</v>
      </c>
      <c r="E1605" s="43" t="s">
        <v>1773</v>
      </c>
      <c r="F1605" s="2" t="s">
        <v>412</v>
      </c>
      <c r="G1605" s="1">
        <v>43</v>
      </c>
      <c r="H1605" s="1"/>
      <c r="I1605" s="1" t="s">
        <v>423</v>
      </c>
      <c r="J1605" s="1">
        <v>55.6</v>
      </c>
      <c r="K1605" s="1">
        <v>6.4</v>
      </c>
      <c r="L1605" s="1"/>
      <c r="M1605" s="1">
        <v>62</v>
      </c>
      <c r="N1605" s="34"/>
      <c r="O1605" s="34"/>
      <c r="P1605" s="26"/>
      <c r="Q1605" s="35"/>
    </row>
    <row r="1606" spans="1:17" ht="15" customHeight="1" x14ac:dyDescent="0.3">
      <c r="A1606" s="1" t="s">
        <v>417</v>
      </c>
      <c r="B1606" s="6">
        <v>45351</v>
      </c>
      <c r="C1606" s="62">
        <f t="shared" si="46"/>
        <v>2024</v>
      </c>
      <c r="D1606" s="1" t="s">
        <v>1730</v>
      </c>
      <c r="E1606" s="43" t="s">
        <v>1774</v>
      </c>
      <c r="F1606" s="2" t="s">
        <v>412</v>
      </c>
      <c r="G1606" s="1">
        <v>44</v>
      </c>
      <c r="H1606" s="1"/>
      <c r="I1606" s="1" t="s">
        <v>423</v>
      </c>
      <c r="J1606" s="1">
        <v>52.1</v>
      </c>
      <c r="K1606" s="1">
        <v>6.4</v>
      </c>
      <c r="L1606" s="1"/>
      <c r="M1606" s="1">
        <v>58.5</v>
      </c>
      <c r="N1606" s="34"/>
      <c r="O1606" s="34"/>
      <c r="P1606" s="26"/>
      <c r="Q1606" s="35"/>
    </row>
    <row r="1607" spans="1:17" ht="15" customHeight="1" x14ac:dyDescent="0.3">
      <c r="A1607" s="1" t="s">
        <v>417</v>
      </c>
      <c r="B1607" s="6">
        <v>45351</v>
      </c>
      <c r="C1607" s="62">
        <f t="shared" si="46"/>
        <v>2024</v>
      </c>
      <c r="D1607" s="1" t="s">
        <v>1730</v>
      </c>
      <c r="E1607" s="43" t="s">
        <v>1775</v>
      </c>
      <c r="F1607" s="2" t="s">
        <v>412</v>
      </c>
      <c r="G1607" s="1">
        <v>45</v>
      </c>
      <c r="H1607" s="1"/>
      <c r="I1607" s="1" t="s">
        <v>423</v>
      </c>
      <c r="J1607" s="1">
        <v>41.1</v>
      </c>
      <c r="K1607" s="1">
        <v>6.4</v>
      </c>
      <c r="L1607" s="1"/>
      <c r="M1607" s="1">
        <v>47.5</v>
      </c>
      <c r="N1607" s="34"/>
      <c r="O1607" s="34"/>
      <c r="P1607" s="26"/>
      <c r="Q1607" s="35"/>
    </row>
    <row r="1608" spans="1:17" ht="15" customHeight="1" x14ac:dyDescent="0.3">
      <c r="A1608" s="1" t="s">
        <v>417</v>
      </c>
      <c r="B1608" s="6">
        <v>45351</v>
      </c>
      <c r="C1608" s="62">
        <f t="shared" si="46"/>
        <v>2024</v>
      </c>
      <c r="D1608" s="1" t="s">
        <v>1730</v>
      </c>
      <c r="E1608" s="43" t="s">
        <v>1776</v>
      </c>
      <c r="F1608" s="2" t="s">
        <v>412</v>
      </c>
      <c r="G1608" s="1">
        <v>46</v>
      </c>
      <c r="H1608" s="1"/>
      <c r="I1608" s="1" t="s">
        <v>423</v>
      </c>
      <c r="J1608" s="1">
        <v>55.2</v>
      </c>
      <c r="K1608" s="1">
        <v>6.4</v>
      </c>
      <c r="L1608" s="1"/>
      <c r="M1608" s="1">
        <v>61.6</v>
      </c>
      <c r="N1608" s="34"/>
      <c r="O1608" s="34"/>
      <c r="P1608" s="26"/>
      <c r="Q1608" s="35"/>
    </row>
    <row r="1609" spans="1:17" ht="15" customHeight="1" x14ac:dyDescent="0.3">
      <c r="A1609" s="1" t="s">
        <v>417</v>
      </c>
      <c r="B1609" s="6">
        <v>45351</v>
      </c>
      <c r="C1609" s="62">
        <f t="shared" si="46"/>
        <v>2024</v>
      </c>
      <c r="D1609" s="1" t="s">
        <v>1730</v>
      </c>
      <c r="E1609" s="43" t="s">
        <v>1777</v>
      </c>
      <c r="F1609" s="2" t="s">
        <v>412</v>
      </c>
      <c r="G1609" s="1">
        <v>47</v>
      </c>
      <c r="H1609" s="1"/>
      <c r="I1609" s="1" t="s">
        <v>423</v>
      </c>
      <c r="J1609" s="1">
        <v>55.4</v>
      </c>
      <c r="K1609" s="1">
        <v>6.4</v>
      </c>
      <c r="L1609" s="1"/>
      <c r="M1609" s="1">
        <v>61.8</v>
      </c>
      <c r="N1609" s="34"/>
      <c r="O1609" s="34"/>
      <c r="P1609" s="26"/>
      <c r="Q1609" s="35"/>
    </row>
    <row r="1610" spans="1:17" ht="15" customHeight="1" x14ac:dyDescent="0.3">
      <c r="A1610" s="1" t="s">
        <v>417</v>
      </c>
      <c r="B1610" s="6">
        <v>45351</v>
      </c>
      <c r="C1610" s="62">
        <f t="shared" si="46"/>
        <v>2024</v>
      </c>
      <c r="D1610" s="1" t="s">
        <v>1730</v>
      </c>
      <c r="E1610" s="43" t="s">
        <v>1778</v>
      </c>
      <c r="F1610" s="2" t="s">
        <v>412</v>
      </c>
      <c r="G1610" s="1">
        <v>48</v>
      </c>
      <c r="H1610" s="1"/>
      <c r="I1610" s="1" t="s">
        <v>423</v>
      </c>
      <c r="J1610" s="1">
        <v>51.9</v>
      </c>
      <c r="K1610" s="1">
        <v>6.4</v>
      </c>
      <c r="L1610" s="1"/>
      <c r="M1610" s="1">
        <v>58.3</v>
      </c>
      <c r="N1610" s="34"/>
      <c r="O1610" s="34"/>
      <c r="P1610" s="26"/>
      <c r="Q1610" s="35"/>
    </row>
    <row r="1611" spans="1:17" ht="15" customHeight="1" x14ac:dyDescent="0.3">
      <c r="A1611" s="1" t="s">
        <v>417</v>
      </c>
      <c r="B1611" s="6">
        <v>45351</v>
      </c>
      <c r="C1611" s="62">
        <f t="shared" si="46"/>
        <v>2024</v>
      </c>
      <c r="D1611" s="1" t="s">
        <v>1730</v>
      </c>
      <c r="E1611" s="43" t="s">
        <v>1779</v>
      </c>
      <c r="F1611" s="2" t="s">
        <v>412</v>
      </c>
      <c r="G1611" s="1">
        <v>49</v>
      </c>
      <c r="H1611" s="1"/>
      <c r="I1611" s="1" t="s">
        <v>423</v>
      </c>
      <c r="J1611" s="1">
        <v>41.1</v>
      </c>
      <c r="K1611" s="1">
        <v>6.4</v>
      </c>
      <c r="L1611" s="1"/>
      <c r="M1611" s="1">
        <v>47.5</v>
      </c>
      <c r="N1611" s="34"/>
      <c r="O1611" s="34"/>
      <c r="P1611" s="26"/>
      <c r="Q1611" s="35"/>
    </row>
    <row r="1612" spans="1:17" ht="15" customHeight="1" x14ac:dyDescent="0.3">
      <c r="A1612" s="1" t="s">
        <v>417</v>
      </c>
      <c r="B1612" s="6">
        <v>45351</v>
      </c>
      <c r="C1612" s="62">
        <f t="shared" si="46"/>
        <v>2024</v>
      </c>
      <c r="D1612" s="1" t="s">
        <v>1730</v>
      </c>
      <c r="E1612" s="43" t="s">
        <v>1780</v>
      </c>
      <c r="F1612" s="2" t="s">
        <v>412</v>
      </c>
      <c r="G1612" s="1">
        <v>50</v>
      </c>
      <c r="H1612" s="1"/>
      <c r="I1612" s="1" t="s">
        <v>423</v>
      </c>
      <c r="J1612" s="1">
        <v>55.2</v>
      </c>
      <c r="K1612" s="1">
        <v>6.4</v>
      </c>
      <c r="L1612" s="1"/>
      <c r="M1612" s="1">
        <v>61.6</v>
      </c>
      <c r="N1612" s="34"/>
      <c r="O1612" s="34"/>
      <c r="P1612" s="26"/>
      <c r="Q1612" s="35"/>
    </row>
    <row r="1613" spans="1:17" ht="15" customHeight="1" x14ac:dyDescent="0.3">
      <c r="A1613" s="1" t="s">
        <v>417</v>
      </c>
      <c r="B1613" s="6">
        <v>45351</v>
      </c>
      <c r="C1613" s="62">
        <f t="shared" si="46"/>
        <v>2024</v>
      </c>
      <c r="D1613" s="1" t="s">
        <v>1730</v>
      </c>
      <c r="E1613" s="43" t="s">
        <v>1781</v>
      </c>
      <c r="F1613" s="2" t="s">
        <v>412</v>
      </c>
      <c r="G1613" s="1">
        <v>51</v>
      </c>
      <c r="H1613" s="1"/>
      <c r="I1613" s="1" t="s">
        <v>423</v>
      </c>
      <c r="J1613" s="1">
        <v>55.4</v>
      </c>
      <c r="K1613" s="1">
        <v>6.4</v>
      </c>
      <c r="L1613" s="1"/>
      <c r="M1613" s="1">
        <v>61.8</v>
      </c>
      <c r="N1613" s="34"/>
      <c r="O1613" s="34"/>
      <c r="P1613" s="26"/>
      <c r="Q1613" s="35"/>
    </row>
    <row r="1614" spans="1:17" ht="15" customHeight="1" x14ac:dyDescent="0.3">
      <c r="A1614" s="1" t="s">
        <v>417</v>
      </c>
      <c r="B1614" s="6">
        <v>45351</v>
      </c>
      <c r="C1614" s="62">
        <f t="shared" si="46"/>
        <v>2024</v>
      </c>
      <c r="D1614" s="1" t="s">
        <v>1730</v>
      </c>
      <c r="E1614" s="43" t="s">
        <v>1782</v>
      </c>
      <c r="F1614" s="2" t="s">
        <v>412</v>
      </c>
      <c r="G1614" s="1">
        <v>52</v>
      </c>
      <c r="H1614" s="1"/>
      <c r="I1614" s="1" t="s">
        <v>423</v>
      </c>
      <c r="J1614" s="1">
        <v>51.9</v>
      </c>
      <c r="K1614" s="1">
        <v>6.4</v>
      </c>
      <c r="L1614" s="1"/>
      <c r="M1614" s="1">
        <v>58.3</v>
      </c>
      <c r="N1614" s="34"/>
      <c r="O1614" s="34"/>
      <c r="P1614" s="26"/>
      <c r="Q1614" s="35"/>
    </row>
    <row r="1615" spans="1:17" ht="15" customHeight="1" x14ac:dyDescent="0.3">
      <c r="A1615" s="1" t="s">
        <v>417</v>
      </c>
      <c r="B1615" s="6">
        <v>45351</v>
      </c>
      <c r="C1615" s="62">
        <f t="shared" si="46"/>
        <v>2024</v>
      </c>
      <c r="D1615" s="1" t="s">
        <v>1730</v>
      </c>
      <c r="E1615" s="43" t="s">
        <v>1783</v>
      </c>
      <c r="F1615" s="2" t="s">
        <v>412</v>
      </c>
      <c r="G1615" s="1">
        <v>53</v>
      </c>
      <c r="H1615" s="1"/>
      <c r="I1615" s="1" t="s">
        <v>423</v>
      </c>
      <c r="J1615" s="1">
        <v>41.1</v>
      </c>
      <c r="K1615" s="1">
        <v>6.4</v>
      </c>
      <c r="L1615" s="1"/>
      <c r="M1615" s="1">
        <v>47.5</v>
      </c>
      <c r="N1615" s="34"/>
      <c r="O1615" s="34"/>
      <c r="P1615" s="26"/>
      <c r="Q1615" s="35"/>
    </row>
    <row r="1616" spans="1:17" ht="15" customHeight="1" x14ac:dyDescent="0.3">
      <c r="A1616" s="1" t="s">
        <v>417</v>
      </c>
      <c r="B1616" s="6">
        <v>45351</v>
      </c>
      <c r="C1616" s="62">
        <f t="shared" si="46"/>
        <v>2024</v>
      </c>
      <c r="D1616" s="1" t="s">
        <v>1730</v>
      </c>
      <c r="E1616" s="43" t="s">
        <v>1784</v>
      </c>
      <c r="F1616" s="2" t="s">
        <v>412</v>
      </c>
      <c r="G1616" s="1">
        <v>54</v>
      </c>
      <c r="H1616" s="1"/>
      <c r="I1616" s="1" t="s">
        <v>423</v>
      </c>
      <c r="J1616" s="1">
        <v>55.2</v>
      </c>
      <c r="K1616" s="1">
        <v>6.4</v>
      </c>
      <c r="L1616" s="1"/>
      <c r="M1616" s="1">
        <v>61.6</v>
      </c>
      <c r="N1616" s="34"/>
      <c r="O1616" s="34"/>
      <c r="P1616" s="26"/>
      <c r="Q1616" s="35"/>
    </row>
    <row r="1617" spans="1:17" ht="15" customHeight="1" x14ac:dyDescent="0.3">
      <c r="A1617" s="1" t="s">
        <v>417</v>
      </c>
      <c r="B1617" s="6">
        <v>45351</v>
      </c>
      <c r="C1617" s="62">
        <f t="shared" si="46"/>
        <v>2024</v>
      </c>
      <c r="D1617" s="1" t="s">
        <v>1730</v>
      </c>
      <c r="E1617" s="43" t="s">
        <v>1785</v>
      </c>
      <c r="F1617" s="2" t="s">
        <v>412</v>
      </c>
      <c r="G1617" s="1">
        <v>55</v>
      </c>
      <c r="H1617" s="1"/>
      <c r="I1617" s="1" t="s">
        <v>423</v>
      </c>
      <c r="J1617" s="1">
        <v>55.4</v>
      </c>
      <c r="K1617" s="1">
        <v>6.4</v>
      </c>
      <c r="L1617" s="1"/>
      <c r="M1617" s="1">
        <v>61.8</v>
      </c>
      <c r="N1617" s="34"/>
      <c r="O1617" s="34"/>
      <c r="P1617" s="26"/>
      <c r="Q1617" s="35"/>
    </row>
    <row r="1618" spans="1:17" ht="15" customHeight="1" x14ac:dyDescent="0.3">
      <c r="A1618" s="1" t="s">
        <v>417</v>
      </c>
      <c r="B1618" s="6">
        <v>45351</v>
      </c>
      <c r="C1618" s="62">
        <f t="shared" si="46"/>
        <v>2024</v>
      </c>
      <c r="D1618" s="1" t="s">
        <v>1730</v>
      </c>
      <c r="E1618" s="43" t="s">
        <v>1786</v>
      </c>
      <c r="F1618" s="2" t="s">
        <v>412</v>
      </c>
      <c r="G1618" s="1">
        <v>56</v>
      </c>
      <c r="H1618" s="1"/>
      <c r="I1618" s="1" t="s">
        <v>423</v>
      </c>
      <c r="J1618" s="1">
        <v>51.9</v>
      </c>
      <c r="K1618" s="1">
        <v>6.4</v>
      </c>
      <c r="L1618" s="1"/>
      <c r="M1618" s="1">
        <v>58.3</v>
      </c>
      <c r="N1618" s="34"/>
      <c r="O1618" s="34"/>
      <c r="P1618" s="26"/>
      <c r="Q1618" s="35"/>
    </row>
    <row r="1619" spans="1:17" ht="15" customHeight="1" x14ac:dyDescent="0.3">
      <c r="A1619" s="1" t="s">
        <v>417</v>
      </c>
      <c r="B1619" s="6">
        <v>45351</v>
      </c>
      <c r="C1619" s="62">
        <f t="shared" si="46"/>
        <v>2024</v>
      </c>
      <c r="D1619" s="1" t="s">
        <v>1730</v>
      </c>
      <c r="E1619" s="43" t="s">
        <v>1787</v>
      </c>
      <c r="F1619" s="2" t="s">
        <v>412</v>
      </c>
      <c r="G1619" s="1">
        <v>57</v>
      </c>
      <c r="H1619" s="1"/>
      <c r="I1619" s="1" t="s">
        <v>423</v>
      </c>
      <c r="J1619" s="1">
        <v>41.1</v>
      </c>
      <c r="K1619" s="1">
        <v>6.4</v>
      </c>
      <c r="L1619" s="1"/>
      <c r="M1619" s="1">
        <v>47.5</v>
      </c>
      <c r="N1619" s="34"/>
      <c r="O1619" s="34"/>
      <c r="P1619" s="26"/>
      <c r="Q1619" s="35"/>
    </row>
    <row r="1620" spans="1:17" ht="15" customHeight="1" x14ac:dyDescent="0.3">
      <c r="A1620" s="1" t="s">
        <v>417</v>
      </c>
      <c r="B1620" s="6">
        <v>45351</v>
      </c>
      <c r="C1620" s="62">
        <f t="shared" si="46"/>
        <v>2024</v>
      </c>
      <c r="D1620" s="1" t="s">
        <v>1730</v>
      </c>
      <c r="E1620" s="43" t="s">
        <v>1788</v>
      </c>
      <c r="F1620" s="2" t="s">
        <v>412</v>
      </c>
      <c r="G1620" s="1">
        <v>58</v>
      </c>
      <c r="H1620" s="1"/>
      <c r="I1620" s="1" t="s">
        <v>423</v>
      </c>
      <c r="J1620" s="1">
        <v>55.2</v>
      </c>
      <c r="K1620" s="1">
        <v>6.4</v>
      </c>
      <c r="L1620" s="1"/>
      <c r="M1620" s="1">
        <v>61.6</v>
      </c>
      <c r="N1620" s="34"/>
      <c r="O1620" s="34"/>
      <c r="P1620" s="26"/>
      <c r="Q1620" s="35"/>
    </row>
    <row r="1621" spans="1:17" ht="15" customHeight="1" x14ac:dyDescent="0.3">
      <c r="A1621" s="1" t="s">
        <v>417</v>
      </c>
      <c r="B1621" s="6">
        <v>45351</v>
      </c>
      <c r="C1621" s="62">
        <f t="shared" si="46"/>
        <v>2024</v>
      </c>
      <c r="D1621" s="1" t="s">
        <v>1730</v>
      </c>
      <c r="E1621" s="43" t="s">
        <v>1789</v>
      </c>
      <c r="F1621" s="2" t="s">
        <v>412</v>
      </c>
      <c r="G1621" s="1">
        <v>59</v>
      </c>
      <c r="H1621" s="1"/>
      <c r="I1621" s="1" t="s">
        <v>423</v>
      </c>
      <c r="J1621" s="1">
        <v>55.4</v>
      </c>
      <c r="K1621" s="1">
        <v>6.4</v>
      </c>
      <c r="L1621" s="1"/>
      <c r="M1621" s="1">
        <v>61.8</v>
      </c>
      <c r="N1621" s="34"/>
      <c r="O1621" s="34"/>
      <c r="P1621" s="26"/>
      <c r="Q1621" s="35"/>
    </row>
    <row r="1622" spans="1:17" ht="15" customHeight="1" x14ac:dyDescent="0.3">
      <c r="A1622" s="1" t="s">
        <v>417</v>
      </c>
      <c r="B1622" s="6">
        <v>45351</v>
      </c>
      <c r="C1622" s="62">
        <f t="shared" si="46"/>
        <v>2024</v>
      </c>
      <c r="D1622" s="1" t="s">
        <v>1730</v>
      </c>
      <c r="E1622" s="43" t="s">
        <v>1790</v>
      </c>
      <c r="F1622" s="2" t="s">
        <v>412</v>
      </c>
      <c r="G1622" s="1">
        <v>60</v>
      </c>
      <c r="H1622" s="1"/>
      <c r="I1622" s="1" t="s">
        <v>423</v>
      </c>
      <c r="J1622" s="1">
        <v>51.9</v>
      </c>
      <c r="K1622" s="1">
        <v>6.4</v>
      </c>
      <c r="L1622" s="1"/>
      <c r="M1622" s="1">
        <v>58.3</v>
      </c>
      <c r="N1622" s="34"/>
      <c r="O1622" s="34"/>
      <c r="P1622" s="26"/>
      <c r="Q1622" s="35"/>
    </row>
    <row r="1623" spans="1:17" ht="15" customHeight="1" x14ac:dyDescent="0.3">
      <c r="A1623" s="1" t="s">
        <v>417</v>
      </c>
      <c r="B1623" s="6">
        <v>45351</v>
      </c>
      <c r="C1623" s="62">
        <f t="shared" si="46"/>
        <v>2024</v>
      </c>
      <c r="D1623" s="1" t="s">
        <v>1730</v>
      </c>
      <c r="E1623" s="43" t="s">
        <v>1791</v>
      </c>
      <c r="F1623" s="2" t="s">
        <v>412</v>
      </c>
      <c r="G1623" s="1">
        <v>61</v>
      </c>
      <c r="H1623" s="1"/>
      <c r="I1623" s="1" t="s">
        <v>423</v>
      </c>
      <c r="J1623" s="1">
        <v>39.4</v>
      </c>
      <c r="K1623" s="1">
        <v>6.4</v>
      </c>
      <c r="L1623" s="1"/>
      <c r="M1623" s="1">
        <v>45.8</v>
      </c>
      <c r="N1623" s="34"/>
      <c r="O1623" s="34"/>
      <c r="P1623" s="26"/>
      <c r="Q1623" s="35"/>
    </row>
    <row r="1624" spans="1:17" ht="15" customHeight="1" x14ac:dyDescent="0.3">
      <c r="A1624" s="1" t="s">
        <v>417</v>
      </c>
      <c r="B1624" s="6">
        <v>45351</v>
      </c>
      <c r="C1624" s="62">
        <f t="shared" si="46"/>
        <v>2024</v>
      </c>
      <c r="D1624" s="1" t="s">
        <v>1730</v>
      </c>
      <c r="E1624" s="43" t="s">
        <v>1792</v>
      </c>
      <c r="F1624" s="2" t="s">
        <v>412</v>
      </c>
      <c r="G1624" s="1">
        <v>62</v>
      </c>
      <c r="H1624" s="1"/>
      <c r="I1624" s="1" t="s">
        <v>423</v>
      </c>
      <c r="J1624" s="1">
        <v>53.3</v>
      </c>
      <c r="K1624" s="1">
        <v>6.4</v>
      </c>
      <c r="L1624" s="1"/>
      <c r="M1624" s="1">
        <v>59.699999999999996</v>
      </c>
      <c r="N1624" s="34"/>
      <c r="O1624" s="34"/>
      <c r="P1624" s="26"/>
      <c r="Q1624" s="35"/>
    </row>
    <row r="1625" spans="1:17" ht="15" customHeight="1" x14ac:dyDescent="0.3">
      <c r="A1625" s="1" t="s">
        <v>417</v>
      </c>
      <c r="B1625" s="6">
        <v>45351</v>
      </c>
      <c r="C1625" s="62">
        <f t="shared" si="46"/>
        <v>2024</v>
      </c>
      <c r="D1625" s="1" t="s">
        <v>1730</v>
      </c>
      <c r="E1625" s="43" t="s">
        <v>1793</v>
      </c>
      <c r="F1625" s="2" t="s">
        <v>412</v>
      </c>
      <c r="G1625" s="1">
        <v>63</v>
      </c>
      <c r="H1625" s="1"/>
      <c r="I1625" s="1" t="s">
        <v>423</v>
      </c>
      <c r="J1625" s="1">
        <v>53.8</v>
      </c>
      <c r="K1625" s="1">
        <v>6.4</v>
      </c>
      <c r="L1625" s="1"/>
      <c r="M1625" s="1">
        <v>60.199999999999996</v>
      </c>
      <c r="N1625" s="34"/>
      <c r="O1625" s="34"/>
      <c r="P1625" s="26"/>
      <c r="Q1625" s="35"/>
    </row>
    <row r="1626" spans="1:17" ht="15" customHeight="1" x14ac:dyDescent="0.3">
      <c r="A1626" s="1" t="s">
        <v>417</v>
      </c>
      <c r="B1626" s="6">
        <v>45351</v>
      </c>
      <c r="C1626" s="62">
        <f t="shared" si="46"/>
        <v>2024</v>
      </c>
      <c r="D1626" s="1" t="s">
        <v>1730</v>
      </c>
      <c r="E1626" s="43" t="s">
        <v>1794</v>
      </c>
      <c r="F1626" s="2" t="s">
        <v>412</v>
      </c>
      <c r="G1626" s="1">
        <v>64</v>
      </c>
      <c r="H1626" s="1"/>
      <c r="I1626" s="1" t="s">
        <v>423</v>
      </c>
      <c r="J1626" s="1">
        <v>50</v>
      </c>
      <c r="K1626" s="1">
        <v>6.4</v>
      </c>
      <c r="L1626" s="1"/>
      <c r="M1626" s="1">
        <v>56.4</v>
      </c>
      <c r="N1626" s="34"/>
      <c r="O1626" s="34"/>
      <c r="P1626" s="26"/>
      <c r="Q1626" s="35"/>
    </row>
    <row r="1627" spans="1:17" ht="15" customHeight="1" x14ac:dyDescent="0.3">
      <c r="A1627" s="1" t="s">
        <v>418</v>
      </c>
      <c r="B1627" s="6">
        <v>45412</v>
      </c>
      <c r="C1627" s="62">
        <f t="shared" si="46"/>
        <v>2024</v>
      </c>
      <c r="D1627" s="1" t="s">
        <v>1838</v>
      </c>
      <c r="E1627" s="43" t="s">
        <v>1839</v>
      </c>
      <c r="F1627" s="2" t="s">
        <v>412</v>
      </c>
      <c r="G1627" s="1" t="s">
        <v>348</v>
      </c>
      <c r="H1627" s="1"/>
      <c r="I1627" s="1" t="s">
        <v>423</v>
      </c>
      <c r="J1627" s="1">
        <v>41.1</v>
      </c>
      <c r="K1627" s="1">
        <v>3.7</v>
      </c>
      <c r="L1627" s="1"/>
      <c r="M1627" s="1">
        <f t="shared" ref="M1627:M1658" si="47">J1627+K1627</f>
        <v>44.800000000000004</v>
      </c>
      <c r="N1627" s="34"/>
      <c r="O1627" s="34"/>
      <c r="P1627" s="26"/>
      <c r="Q1627" s="35"/>
    </row>
    <row r="1628" spans="1:17" ht="15" customHeight="1" x14ac:dyDescent="0.3">
      <c r="A1628" s="1" t="s">
        <v>418</v>
      </c>
      <c r="B1628" s="6">
        <v>45412</v>
      </c>
      <c r="C1628" s="62">
        <f t="shared" si="46"/>
        <v>2024</v>
      </c>
      <c r="D1628" s="1" t="s">
        <v>1838</v>
      </c>
      <c r="E1628" s="43" t="s">
        <v>1840</v>
      </c>
      <c r="F1628" s="2" t="s">
        <v>412</v>
      </c>
      <c r="G1628" s="1" t="s">
        <v>349</v>
      </c>
      <c r="H1628" s="1"/>
      <c r="I1628" s="1" t="s">
        <v>423</v>
      </c>
      <c r="J1628" s="1">
        <v>37.799999999999997</v>
      </c>
      <c r="K1628" s="1">
        <v>3.6</v>
      </c>
      <c r="L1628" s="1"/>
      <c r="M1628" s="1">
        <f t="shared" si="47"/>
        <v>41.4</v>
      </c>
      <c r="N1628" s="34"/>
      <c r="O1628" s="34"/>
      <c r="P1628" s="26"/>
      <c r="Q1628" s="35"/>
    </row>
    <row r="1629" spans="1:17" ht="15" customHeight="1" x14ac:dyDescent="0.3">
      <c r="A1629" s="1" t="s">
        <v>418</v>
      </c>
      <c r="B1629" s="6">
        <v>45412</v>
      </c>
      <c r="C1629" s="62">
        <f t="shared" si="46"/>
        <v>2024</v>
      </c>
      <c r="D1629" s="1" t="s">
        <v>1838</v>
      </c>
      <c r="E1629" s="43" t="s">
        <v>1841</v>
      </c>
      <c r="F1629" s="2" t="s">
        <v>412</v>
      </c>
      <c r="G1629" s="1" t="s">
        <v>350</v>
      </c>
      <c r="H1629" s="1"/>
      <c r="I1629" s="1" t="s">
        <v>423</v>
      </c>
      <c r="J1629" s="1">
        <v>56.3</v>
      </c>
      <c r="K1629" s="1">
        <v>3.6</v>
      </c>
      <c r="L1629" s="1"/>
      <c r="M1629" s="1">
        <f t="shared" si="47"/>
        <v>59.9</v>
      </c>
      <c r="N1629" s="34"/>
      <c r="O1629" s="34"/>
      <c r="P1629" s="26"/>
      <c r="Q1629" s="35"/>
    </row>
    <row r="1630" spans="1:17" ht="15" customHeight="1" x14ac:dyDescent="0.3">
      <c r="A1630" s="1" t="s">
        <v>418</v>
      </c>
      <c r="B1630" s="6">
        <v>45412</v>
      </c>
      <c r="C1630" s="62">
        <f t="shared" si="46"/>
        <v>2024</v>
      </c>
      <c r="D1630" s="1" t="s">
        <v>1838</v>
      </c>
      <c r="E1630" s="43" t="s">
        <v>1842</v>
      </c>
      <c r="F1630" s="2" t="s">
        <v>412</v>
      </c>
      <c r="G1630" s="1" t="s">
        <v>351</v>
      </c>
      <c r="H1630" s="1"/>
      <c r="I1630" s="1" t="s">
        <v>423</v>
      </c>
      <c r="J1630" s="1">
        <v>72.3</v>
      </c>
      <c r="K1630" s="1">
        <v>4.7</v>
      </c>
      <c r="L1630" s="1"/>
      <c r="M1630" s="1">
        <f t="shared" si="47"/>
        <v>77</v>
      </c>
      <c r="N1630" s="34"/>
      <c r="O1630" s="34"/>
      <c r="P1630" s="26"/>
      <c r="Q1630" s="35"/>
    </row>
    <row r="1631" spans="1:17" ht="15" customHeight="1" x14ac:dyDescent="0.3">
      <c r="A1631" s="1" t="s">
        <v>418</v>
      </c>
      <c r="B1631" s="6">
        <v>45412</v>
      </c>
      <c r="C1631" s="62">
        <f t="shared" si="46"/>
        <v>2024</v>
      </c>
      <c r="D1631" s="1" t="s">
        <v>1838</v>
      </c>
      <c r="E1631" s="43" t="s">
        <v>1843</v>
      </c>
      <c r="F1631" s="2" t="s">
        <v>412</v>
      </c>
      <c r="G1631" s="1" t="s">
        <v>352</v>
      </c>
      <c r="H1631" s="1"/>
      <c r="I1631" s="1" t="s">
        <v>423</v>
      </c>
      <c r="J1631" s="1">
        <v>43.8</v>
      </c>
      <c r="K1631" s="1">
        <v>3.6</v>
      </c>
      <c r="L1631" s="1"/>
      <c r="M1631" s="1">
        <f t="shared" si="47"/>
        <v>47.4</v>
      </c>
      <c r="N1631" s="34"/>
      <c r="O1631" s="34"/>
      <c r="P1631" s="26"/>
      <c r="Q1631" s="35"/>
    </row>
    <row r="1632" spans="1:17" ht="15" customHeight="1" x14ac:dyDescent="0.3">
      <c r="A1632" s="1" t="s">
        <v>418</v>
      </c>
      <c r="B1632" s="6">
        <v>45412</v>
      </c>
      <c r="C1632" s="62">
        <f t="shared" si="46"/>
        <v>2024</v>
      </c>
      <c r="D1632" s="1" t="s">
        <v>1838</v>
      </c>
      <c r="E1632" s="43" t="s">
        <v>1844</v>
      </c>
      <c r="F1632" s="2" t="s">
        <v>412</v>
      </c>
      <c r="G1632" s="1" t="s">
        <v>353</v>
      </c>
      <c r="H1632" s="1"/>
      <c r="I1632" s="1" t="s">
        <v>423</v>
      </c>
      <c r="J1632" s="1">
        <v>45.1</v>
      </c>
      <c r="K1632" s="1">
        <v>3.7</v>
      </c>
      <c r="L1632" s="1"/>
      <c r="M1632" s="1">
        <f t="shared" si="47"/>
        <v>48.800000000000004</v>
      </c>
      <c r="N1632" s="34"/>
      <c r="O1632" s="34"/>
      <c r="P1632" s="26"/>
      <c r="Q1632" s="35"/>
    </row>
    <row r="1633" spans="1:17" ht="15" customHeight="1" x14ac:dyDescent="0.3">
      <c r="A1633" s="1" t="s">
        <v>418</v>
      </c>
      <c r="B1633" s="6">
        <v>45412</v>
      </c>
      <c r="C1633" s="62">
        <f t="shared" si="46"/>
        <v>2024</v>
      </c>
      <c r="D1633" s="1" t="s">
        <v>1838</v>
      </c>
      <c r="E1633" s="43" t="s">
        <v>1845</v>
      </c>
      <c r="F1633" s="2" t="s">
        <v>412</v>
      </c>
      <c r="G1633" s="1" t="s">
        <v>354</v>
      </c>
      <c r="H1633" s="1"/>
      <c r="I1633" s="1" t="s">
        <v>423</v>
      </c>
      <c r="J1633" s="1">
        <v>45.1</v>
      </c>
      <c r="K1633" s="1">
        <v>3.7</v>
      </c>
      <c r="L1633" s="1"/>
      <c r="M1633" s="1">
        <f t="shared" si="47"/>
        <v>48.800000000000004</v>
      </c>
      <c r="N1633" s="34"/>
      <c r="O1633" s="34"/>
      <c r="P1633" s="26"/>
      <c r="Q1633" s="35"/>
    </row>
    <row r="1634" spans="1:17" ht="15" customHeight="1" x14ac:dyDescent="0.3">
      <c r="A1634" s="1" t="s">
        <v>418</v>
      </c>
      <c r="B1634" s="6">
        <v>45412</v>
      </c>
      <c r="C1634" s="62">
        <f t="shared" ref="C1634:C1697" si="48">YEAR(B1634)</f>
        <v>2024</v>
      </c>
      <c r="D1634" s="1" t="s">
        <v>1838</v>
      </c>
      <c r="E1634" s="43" t="s">
        <v>1846</v>
      </c>
      <c r="F1634" s="2" t="s">
        <v>412</v>
      </c>
      <c r="G1634" s="1" t="s">
        <v>355</v>
      </c>
      <c r="H1634" s="1"/>
      <c r="I1634" s="1" t="s">
        <v>423</v>
      </c>
      <c r="J1634" s="1">
        <v>43.9</v>
      </c>
      <c r="K1634" s="1">
        <v>3.6</v>
      </c>
      <c r="L1634" s="1"/>
      <c r="M1634" s="1">
        <f t="shared" si="47"/>
        <v>47.5</v>
      </c>
      <c r="N1634" s="34"/>
      <c r="O1634" s="34"/>
      <c r="P1634" s="26"/>
      <c r="Q1634" s="35"/>
    </row>
    <row r="1635" spans="1:17" ht="15" customHeight="1" x14ac:dyDescent="0.3">
      <c r="A1635" s="1" t="s">
        <v>418</v>
      </c>
      <c r="B1635" s="6">
        <v>45412</v>
      </c>
      <c r="C1635" s="62">
        <f t="shared" si="48"/>
        <v>2024</v>
      </c>
      <c r="D1635" s="1" t="s">
        <v>1838</v>
      </c>
      <c r="E1635" s="43" t="s">
        <v>1847</v>
      </c>
      <c r="F1635" s="2" t="s">
        <v>412</v>
      </c>
      <c r="G1635" s="1" t="s">
        <v>356</v>
      </c>
      <c r="H1635" s="1"/>
      <c r="I1635" s="1" t="s">
        <v>423</v>
      </c>
      <c r="J1635" s="1">
        <v>72.3</v>
      </c>
      <c r="K1635" s="1">
        <v>4.7</v>
      </c>
      <c r="L1635" s="1"/>
      <c r="M1635" s="1">
        <f t="shared" si="47"/>
        <v>77</v>
      </c>
      <c r="N1635" s="34"/>
      <c r="O1635" s="34"/>
      <c r="P1635" s="26"/>
      <c r="Q1635" s="35"/>
    </row>
    <row r="1636" spans="1:17" ht="15" customHeight="1" x14ac:dyDescent="0.3">
      <c r="A1636" s="1" t="s">
        <v>418</v>
      </c>
      <c r="B1636" s="6">
        <v>45412</v>
      </c>
      <c r="C1636" s="62">
        <f t="shared" si="48"/>
        <v>2024</v>
      </c>
      <c r="D1636" s="1" t="s">
        <v>1838</v>
      </c>
      <c r="E1636" s="43" t="s">
        <v>1848</v>
      </c>
      <c r="F1636" s="2" t="s">
        <v>412</v>
      </c>
      <c r="G1636" s="1" t="s">
        <v>357</v>
      </c>
      <c r="H1636" s="1"/>
      <c r="I1636" s="1" t="s">
        <v>423</v>
      </c>
      <c r="J1636" s="1">
        <v>56.3</v>
      </c>
      <c r="K1636" s="1">
        <v>3.6</v>
      </c>
      <c r="L1636" s="1"/>
      <c r="M1636" s="1">
        <f t="shared" si="47"/>
        <v>59.9</v>
      </c>
      <c r="N1636" s="34"/>
      <c r="O1636" s="34"/>
      <c r="P1636" s="26"/>
      <c r="Q1636" s="35"/>
    </row>
    <row r="1637" spans="1:17" ht="15" customHeight="1" x14ac:dyDescent="0.3">
      <c r="A1637" s="1" t="s">
        <v>418</v>
      </c>
      <c r="B1637" s="6">
        <v>45412</v>
      </c>
      <c r="C1637" s="62">
        <f t="shared" si="48"/>
        <v>2024</v>
      </c>
      <c r="D1637" s="1" t="s">
        <v>1838</v>
      </c>
      <c r="E1637" s="43" t="s">
        <v>1849</v>
      </c>
      <c r="F1637" s="2" t="s">
        <v>412</v>
      </c>
      <c r="G1637" s="1" t="s">
        <v>358</v>
      </c>
      <c r="H1637" s="1"/>
      <c r="I1637" s="1" t="s">
        <v>423</v>
      </c>
      <c r="J1637" s="1">
        <v>37.799999999999997</v>
      </c>
      <c r="K1637" s="1">
        <v>3.6</v>
      </c>
      <c r="L1637" s="1"/>
      <c r="M1637" s="1">
        <f t="shared" si="47"/>
        <v>41.4</v>
      </c>
      <c r="N1637" s="34"/>
      <c r="O1637" s="34"/>
      <c r="P1637" s="26"/>
      <c r="Q1637" s="35"/>
    </row>
    <row r="1638" spans="1:17" ht="15" customHeight="1" x14ac:dyDescent="0.3">
      <c r="A1638" s="1" t="s">
        <v>418</v>
      </c>
      <c r="B1638" s="6">
        <v>45412</v>
      </c>
      <c r="C1638" s="62">
        <f t="shared" si="48"/>
        <v>2024</v>
      </c>
      <c r="D1638" s="1" t="s">
        <v>1838</v>
      </c>
      <c r="E1638" s="43" t="s">
        <v>1850</v>
      </c>
      <c r="F1638" s="2" t="s">
        <v>412</v>
      </c>
      <c r="G1638" s="1" t="s">
        <v>359</v>
      </c>
      <c r="H1638" s="1"/>
      <c r="I1638" s="1" t="s">
        <v>423</v>
      </c>
      <c r="J1638" s="1">
        <v>39.4</v>
      </c>
      <c r="K1638" s="1">
        <v>3.6</v>
      </c>
      <c r="L1638" s="1"/>
      <c r="M1638" s="1">
        <f t="shared" si="47"/>
        <v>43</v>
      </c>
      <c r="N1638" s="34"/>
      <c r="O1638" s="34"/>
      <c r="P1638" s="26"/>
      <c r="Q1638" s="35"/>
    </row>
    <row r="1639" spans="1:17" ht="15" customHeight="1" x14ac:dyDescent="0.3">
      <c r="A1639" s="1" t="s">
        <v>418</v>
      </c>
      <c r="B1639" s="6">
        <v>45412</v>
      </c>
      <c r="C1639" s="62">
        <f t="shared" si="48"/>
        <v>2024</v>
      </c>
      <c r="D1639" s="1" t="s">
        <v>1838</v>
      </c>
      <c r="E1639" s="43" t="s">
        <v>1851</v>
      </c>
      <c r="F1639" s="2" t="s">
        <v>412</v>
      </c>
      <c r="G1639" s="1" t="s">
        <v>360</v>
      </c>
      <c r="H1639" s="1"/>
      <c r="I1639" s="1" t="s">
        <v>423</v>
      </c>
      <c r="J1639" s="1">
        <v>56.1</v>
      </c>
      <c r="K1639" s="1">
        <v>8</v>
      </c>
      <c r="L1639" s="1"/>
      <c r="M1639" s="1">
        <f t="shared" si="47"/>
        <v>64.099999999999994</v>
      </c>
      <c r="N1639" s="34"/>
      <c r="O1639" s="34"/>
      <c r="P1639" s="26"/>
      <c r="Q1639" s="35"/>
    </row>
    <row r="1640" spans="1:17" ht="15" customHeight="1" x14ac:dyDescent="0.3">
      <c r="A1640" s="1" t="s">
        <v>418</v>
      </c>
      <c r="B1640" s="6">
        <v>45412</v>
      </c>
      <c r="C1640" s="62">
        <f t="shared" si="48"/>
        <v>2024</v>
      </c>
      <c r="D1640" s="1" t="s">
        <v>1838</v>
      </c>
      <c r="E1640" s="43" t="s">
        <v>1852</v>
      </c>
      <c r="F1640" s="2" t="s">
        <v>412</v>
      </c>
      <c r="G1640" s="1" t="s">
        <v>361</v>
      </c>
      <c r="H1640" s="1"/>
      <c r="I1640" s="1" t="s">
        <v>423</v>
      </c>
      <c r="J1640" s="1">
        <v>41.9</v>
      </c>
      <c r="K1640" s="1">
        <v>8</v>
      </c>
      <c r="L1640" s="1"/>
      <c r="M1640" s="1">
        <f t="shared" si="47"/>
        <v>49.9</v>
      </c>
      <c r="N1640" s="34"/>
      <c r="O1640" s="34"/>
      <c r="P1640" s="26"/>
      <c r="Q1640" s="35"/>
    </row>
    <row r="1641" spans="1:17" ht="15" customHeight="1" x14ac:dyDescent="0.3">
      <c r="A1641" s="1" t="s">
        <v>418</v>
      </c>
      <c r="B1641" s="6">
        <v>45412</v>
      </c>
      <c r="C1641" s="62">
        <f t="shared" si="48"/>
        <v>2024</v>
      </c>
      <c r="D1641" s="1" t="s">
        <v>1838</v>
      </c>
      <c r="E1641" s="43" t="s">
        <v>1853</v>
      </c>
      <c r="F1641" s="2" t="s">
        <v>412</v>
      </c>
      <c r="G1641" s="1" t="s">
        <v>362</v>
      </c>
      <c r="H1641" s="1"/>
      <c r="I1641" s="1" t="s">
        <v>423</v>
      </c>
      <c r="J1641" s="1">
        <v>53.1</v>
      </c>
      <c r="K1641" s="1">
        <v>8</v>
      </c>
      <c r="L1641" s="1"/>
      <c r="M1641" s="1">
        <f t="shared" si="47"/>
        <v>61.1</v>
      </c>
      <c r="N1641" s="34"/>
      <c r="O1641" s="34"/>
      <c r="P1641" s="26"/>
      <c r="Q1641" s="35"/>
    </row>
    <row r="1642" spans="1:17" ht="15" customHeight="1" x14ac:dyDescent="0.3">
      <c r="A1642" s="1" t="s">
        <v>418</v>
      </c>
      <c r="B1642" s="6">
        <v>45412</v>
      </c>
      <c r="C1642" s="62">
        <f t="shared" si="48"/>
        <v>2024</v>
      </c>
      <c r="D1642" s="1" t="s">
        <v>1838</v>
      </c>
      <c r="E1642" s="43" t="s">
        <v>1854</v>
      </c>
      <c r="F1642" s="2" t="s">
        <v>412</v>
      </c>
      <c r="G1642" s="1" t="s">
        <v>363</v>
      </c>
      <c r="H1642" s="1"/>
      <c r="I1642" s="1" t="s">
        <v>423</v>
      </c>
      <c r="J1642" s="1">
        <v>78.599999999999994</v>
      </c>
      <c r="K1642" s="1">
        <v>8</v>
      </c>
      <c r="L1642" s="1"/>
      <c r="M1642" s="1">
        <f t="shared" si="47"/>
        <v>86.6</v>
      </c>
      <c r="N1642" s="34"/>
      <c r="O1642" s="34"/>
      <c r="P1642" s="26"/>
      <c r="Q1642" s="35"/>
    </row>
    <row r="1643" spans="1:17" ht="15" customHeight="1" x14ac:dyDescent="0.3">
      <c r="A1643" s="1" t="s">
        <v>418</v>
      </c>
      <c r="B1643" s="6">
        <v>45412</v>
      </c>
      <c r="C1643" s="62">
        <f t="shared" si="48"/>
        <v>2024</v>
      </c>
      <c r="D1643" s="1" t="s">
        <v>1838</v>
      </c>
      <c r="E1643" s="43" t="s">
        <v>1855</v>
      </c>
      <c r="F1643" s="2" t="s">
        <v>412</v>
      </c>
      <c r="G1643" s="1" t="s">
        <v>364</v>
      </c>
      <c r="H1643" s="1"/>
      <c r="I1643" s="1" t="s">
        <v>423</v>
      </c>
      <c r="J1643" s="1">
        <v>68.7</v>
      </c>
      <c r="K1643" s="1">
        <v>8</v>
      </c>
      <c r="L1643" s="1"/>
      <c r="M1643" s="1">
        <f t="shared" si="47"/>
        <v>76.7</v>
      </c>
      <c r="N1643" s="34"/>
      <c r="O1643" s="34"/>
      <c r="P1643" s="26"/>
      <c r="Q1643" s="35"/>
    </row>
    <row r="1644" spans="1:17" ht="15" customHeight="1" x14ac:dyDescent="0.3">
      <c r="A1644" s="1" t="s">
        <v>418</v>
      </c>
      <c r="B1644" s="6">
        <v>45412</v>
      </c>
      <c r="C1644" s="62">
        <f t="shared" si="48"/>
        <v>2024</v>
      </c>
      <c r="D1644" s="1" t="s">
        <v>1838</v>
      </c>
      <c r="E1644" s="43" t="s">
        <v>1856</v>
      </c>
      <c r="F1644" s="2" t="s">
        <v>412</v>
      </c>
      <c r="G1644" s="1" t="s">
        <v>365</v>
      </c>
      <c r="H1644" s="1"/>
      <c r="I1644" s="1" t="s">
        <v>423</v>
      </c>
      <c r="J1644" s="1">
        <v>49.2</v>
      </c>
      <c r="K1644" s="1">
        <v>6.4</v>
      </c>
      <c r="L1644" s="1"/>
      <c r="M1644" s="1">
        <f t="shared" si="47"/>
        <v>55.6</v>
      </c>
      <c r="N1644" s="34"/>
      <c r="O1644" s="34"/>
      <c r="P1644" s="26"/>
      <c r="Q1644" s="35"/>
    </row>
    <row r="1645" spans="1:17" ht="15" customHeight="1" x14ac:dyDescent="0.3">
      <c r="A1645" s="1" t="s">
        <v>418</v>
      </c>
      <c r="B1645" s="6">
        <v>45412</v>
      </c>
      <c r="C1645" s="62">
        <f t="shared" si="48"/>
        <v>2024</v>
      </c>
      <c r="D1645" s="1" t="s">
        <v>1838</v>
      </c>
      <c r="E1645" s="43" t="s">
        <v>1857</v>
      </c>
      <c r="F1645" s="2" t="s">
        <v>412</v>
      </c>
      <c r="G1645" s="1" t="s">
        <v>366</v>
      </c>
      <c r="H1645" s="1"/>
      <c r="I1645" s="1" t="s">
        <v>423</v>
      </c>
      <c r="J1645" s="1">
        <v>49.2</v>
      </c>
      <c r="K1645" s="1">
        <v>6.4</v>
      </c>
      <c r="L1645" s="1"/>
      <c r="M1645" s="1">
        <f t="shared" si="47"/>
        <v>55.6</v>
      </c>
      <c r="N1645" s="34"/>
      <c r="O1645" s="34"/>
      <c r="P1645" s="26"/>
      <c r="Q1645" s="35"/>
    </row>
    <row r="1646" spans="1:17" ht="15" customHeight="1" x14ac:dyDescent="0.3">
      <c r="A1646" s="1" t="s">
        <v>418</v>
      </c>
      <c r="B1646" s="6">
        <v>45412</v>
      </c>
      <c r="C1646" s="62">
        <f t="shared" si="48"/>
        <v>2024</v>
      </c>
      <c r="D1646" s="1" t="s">
        <v>1838</v>
      </c>
      <c r="E1646" s="43" t="s">
        <v>1858</v>
      </c>
      <c r="F1646" s="2" t="s">
        <v>412</v>
      </c>
      <c r="G1646" s="1" t="s">
        <v>367</v>
      </c>
      <c r="H1646" s="1"/>
      <c r="I1646" s="1" t="s">
        <v>423</v>
      </c>
      <c r="J1646" s="1">
        <v>45.8</v>
      </c>
      <c r="K1646" s="1">
        <v>6.4</v>
      </c>
      <c r="L1646" s="1"/>
      <c r="M1646" s="1">
        <f t="shared" si="47"/>
        <v>52.199999999999996</v>
      </c>
      <c r="N1646" s="34"/>
      <c r="O1646" s="34"/>
      <c r="P1646" s="26"/>
      <c r="Q1646" s="35"/>
    </row>
    <row r="1647" spans="1:17" ht="15" customHeight="1" x14ac:dyDescent="0.3">
      <c r="A1647" s="1" t="s">
        <v>418</v>
      </c>
      <c r="B1647" s="6">
        <v>45412</v>
      </c>
      <c r="C1647" s="62">
        <f t="shared" si="48"/>
        <v>2024</v>
      </c>
      <c r="D1647" s="1" t="s">
        <v>1838</v>
      </c>
      <c r="E1647" s="43" t="s">
        <v>1859</v>
      </c>
      <c r="F1647" s="2" t="s">
        <v>412</v>
      </c>
      <c r="G1647" s="1" t="s">
        <v>368</v>
      </c>
      <c r="H1647" s="1"/>
      <c r="I1647" s="1" t="s">
        <v>423</v>
      </c>
      <c r="J1647" s="1">
        <v>50.9</v>
      </c>
      <c r="K1647" s="1">
        <v>6.4</v>
      </c>
      <c r="L1647" s="1"/>
      <c r="M1647" s="1">
        <f t="shared" si="47"/>
        <v>57.3</v>
      </c>
      <c r="N1647" s="34"/>
      <c r="O1647" s="34"/>
      <c r="P1647" s="26"/>
      <c r="Q1647" s="35"/>
    </row>
    <row r="1648" spans="1:17" ht="15" customHeight="1" x14ac:dyDescent="0.3">
      <c r="A1648" s="1" t="s">
        <v>418</v>
      </c>
      <c r="B1648" s="6">
        <v>45412</v>
      </c>
      <c r="C1648" s="62">
        <f t="shared" si="48"/>
        <v>2024</v>
      </c>
      <c r="D1648" s="1" t="s">
        <v>1838</v>
      </c>
      <c r="E1648" s="43" t="s">
        <v>1860</v>
      </c>
      <c r="F1648" s="2" t="s">
        <v>412</v>
      </c>
      <c r="G1648" s="1" t="s">
        <v>369</v>
      </c>
      <c r="H1648" s="1"/>
      <c r="I1648" s="1" t="s">
        <v>423</v>
      </c>
      <c r="J1648" s="1">
        <v>105</v>
      </c>
      <c r="K1648" s="1">
        <v>16</v>
      </c>
      <c r="L1648" s="1"/>
      <c r="M1648" s="1">
        <f t="shared" si="47"/>
        <v>121</v>
      </c>
      <c r="N1648" s="34"/>
      <c r="O1648" s="34"/>
      <c r="P1648" s="26"/>
      <c r="Q1648" s="35"/>
    </row>
    <row r="1649" spans="1:17" ht="15" customHeight="1" x14ac:dyDescent="0.3">
      <c r="A1649" s="1" t="s">
        <v>418</v>
      </c>
      <c r="B1649" s="6">
        <v>45412</v>
      </c>
      <c r="C1649" s="62">
        <f t="shared" si="48"/>
        <v>2024</v>
      </c>
      <c r="D1649" s="1" t="s">
        <v>1838</v>
      </c>
      <c r="E1649" s="43" t="s">
        <v>1861</v>
      </c>
      <c r="F1649" s="2" t="s">
        <v>412</v>
      </c>
      <c r="G1649" s="1" t="s">
        <v>370</v>
      </c>
      <c r="H1649" s="1"/>
      <c r="I1649" s="1" t="s">
        <v>423</v>
      </c>
      <c r="J1649" s="1">
        <v>41.9</v>
      </c>
      <c r="K1649" s="1">
        <v>8</v>
      </c>
      <c r="L1649" s="1"/>
      <c r="M1649" s="1">
        <f t="shared" si="47"/>
        <v>49.9</v>
      </c>
      <c r="N1649" s="34"/>
      <c r="O1649" s="34"/>
      <c r="P1649" s="26"/>
      <c r="Q1649" s="35"/>
    </row>
    <row r="1650" spans="1:17" ht="15" customHeight="1" x14ac:dyDescent="0.3">
      <c r="A1650" s="1" t="s">
        <v>418</v>
      </c>
      <c r="B1650" s="6">
        <v>45412</v>
      </c>
      <c r="C1650" s="62">
        <f t="shared" si="48"/>
        <v>2024</v>
      </c>
      <c r="D1650" s="1" t="s">
        <v>1838</v>
      </c>
      <c r="E1650" s="43" t="s">
        <v>1862</v>
      </c>
      <c r="F1650" s="2" t="s">
        <v>412</v>
      </c>
      <c r="G1650" s="1" t="s">
        <v>371</v>
      </c>
      <c r="H1650" s="1"/>
      <c r="I1650" s="1" t="s">
        <v>423</v>
      </c>
      <c r="J1650" s="1">
        <v>54.2</v>
      </c>
      <c r="K1650" s="1">
        <v>8</v>
      </c>
      <c r="L1650" s="1"/>
      <c r="M1650" s="1">
        <f t="shared" si="47"/>
        <v>62.2</v>
      </c>
      <c r="N1650" s="34"/>
      <c r="O1650" s="34"/>
      <c r="P1650" s="26"/>
      <c r="Q1650" s="35"/>
    </row>
    <row r="1651" spans="1:17" ht="15" customHeight="1" x14ac:dyDescent="0.3">
      <c r="A1651" s="1" t="s">
        <v>418</v>
      </c>
      <c r="B1651" s="6">
        <v>45412</v>
      </c>
      <c r="C1651" s="62">
        <f t="shared" si="48"/>
        <v>2024</v>
      </c>
      <c r="D1651" s="1" t="s">
        <v>1838</v>
      </c>
      <c r="E1651" s="43" t="s">
        <v>1863</v>
      </c>
      <c r="F1651" s="2" t="s">
        <v>412</v>
      </c>
      <c r="G1651" s="1" t="s">
        <v>815</v>
      </c>
      <c r="H1651" s="1"/>
      <c r="I1651" s="1" t="s">
        <v>423</v>
      </c>
      <c r="J1651" s="1">
        <v>56</v>
      </c>
      <c r="K1651" s="1">
        <v>8</v>
      </c>
      <c r="L1651" s="1"/>
      <c r="M1651" s="1">
        <f t="shared" si="47"/>
        <v>64</v>
      </c>
      <c r="N1651" s="34"/>
      <c r="O1651" s="34"/>
      <c r="P1651" s="26"/>
      <c r="Q1651" s="35"/>
    </row>
    <row r="1652" spans="1:17" ht="15" customHeight="1" x14ac:dyDescent="0.3">
      <c r="A1652" s="1" t="s">
        <v>418</v>
      </c>
      <c r="B1652" s="6">
        <v>45412</v>
      </c>
      <c r="C1652" s="62">
        <f t="shared" si="48"/>
        <v>2024</v>
      </c>
      <c r="D1652" s="1" t="s">
        <v>1838</v>
      </c>
      <c r="E1652" s="43" t="s">
        <v>1864</v>
      </c>
      <c r="F1652" s="2" t="s">
        <v>412</v>
      </c>
      <c r="G1652" s="1" t="s">
        <v>816</v>
      </c>
      <c r="H1652" s="1"/>
      <c r="I1652" s="1" t="s">
        <v>423</v>
      </c>
      <c r="J1652" s="1">
        <v>41.8</v>
      </c>
      <c r="K1652" s="1">
        <v>8</v>
      </c>
      <c r="L1652" s="1"/>
      <c r="M1652" s="1">
        <f t="shared" si="47"/>
        <v>49.8</v>
      </c>
      <c r="N1652" s="34"/>
      <c r="O1652" s="34"/>
      <c r="P1652" s="26"/>
      <c r="Q1652" s="35"/>
    </row>
    <row r="1653" spans="1:17" ht="15" customHeight="1" x14ac:dyDescent="0.3">
      <c r="A1653" s="1" t="s">
        <v>418</v>
      </c>
      <c r="B1653" s="6">
        <v>45412</v>
      </c>
      <c r="C1653" s="62">
        <f t="shared" si="48"/>
        <v>2024</v>
      </c>
      <c r="D1653" s="1" t="s">
        <v>1838</v>
      </c>
      <c r="E1653" s="43" t="s">
        <v>1865</v>
      </c>
      <c r="F1653" s="2" t="s">
        <v>412</v>
      </c>
      <c r="G1653" s="1" t="s">
        <v>817</v>
      </c>
      <c r="H1653" s="1"/>
      <c r="I1653" s="1" t="s">
        <v>423</v>
      </c>
      <c r="J1653" s="1">
        <v>53.1</v>
      </c>
      <c r="K1653" s="1">
        <v>8</v>
      </c>
      <c r="L1653" s="1"/>
      <c r="M1653" s="1">
        <f t="shared" si="47"/>
        <v>61.1</v>
      </c>
      <c r="N1653" s="34"/>
      <c r="O1653" s="34"/>
      <c r="P1653" s="26"/>
      <c r="Q1653" s="35"/>
    </row>
    <row r="1654" spans="1:17" ht="15" customHeight="1" x14ac:dyDescent="0.3">
      <c r="A1654" s="1" t="s">
        <v>418</v>
      </c>
      <c r="B1654" s="6">
        <v>45412</v>
      </c>
      <c r="C1654" s="62">
        <f t="shared" si="48"/>
        <v>2024</v>
      </c>
      <c r="D1654" s="1" t="s">
        <v>1838</v>
      </c>
      <c r="E1654" s="43" t="s">
        <v>1866</v>
      </c>
      <c r="F1654" s="2" t="s">
        <v>412</v>
      </c>
      <c r="G1654" s="1" t="s">
        <v>818</v>
      </c>
      <c r="H1654" s="1"/>
      <c r="I1654" s="1" t="s">
        <v>423</v>
      </c>
      <c r="J1654" s="1">
        <v>78.5</v>
      </c>
      <c r="K1654" s="1">
        <v>8</v>
      </c>
      <c r="L1654" s="1"/>
      <c r="M1654" s="1">
        <f t="shared" si="47"/>
        <v>86.5</v>
      </c>
      <c r="N1654" s="34"/>
      <c r="O1654" s="34"/>
      <c r="P1654" s="26"/>
      <c r="Q1654" s="35"/>
    </row>
    <row r="1655" spans="1:17" ht="15" customHeight="1" x14ac:dyDescent="0.3">
      <c r="A1655" s="1" t="s">
        <v>418</v>
      </c>
      <c r="B1655" s="6">
        <v>45412</v>
      </c>
      <c r="C1655" s="62">
        <f t="shared" si="48"/>
        <v>2024</v>
      </c>
      <c r="D1655" s="1" t="s">
        <v>1838</v>
      </c>
      <c r="E1655" s="43" t="s">
        <v>1867</v>
      </c>
      <c r="F1655" s="2" t="s">
        <v>412</v>
      </c>
      <c r="G1655" s="1" t="s">
        <v>819</v>
      </c>
      <c r="H1655" s="1"/>
      <c r="I1655" s="1" t="s">
        <v>423</v>
      </c>
      <c r="J1655" s="1">
        <v>68.599999999999994</v>
      </c>
      <c r="K1655" s="1">
        <v>8</v>
      </c>
      <c r="L1655" s="1"/>
      <c r="M1655" s="1">
        <f t="shared" si="47"/>
        <v>76.599999999999994</v>
      </c>
      <c r="N1655" s="34"/>
      <c r="O1655" s="34"/>
      <c r="P1655" s="26"/>
      <c r="Q1655" s="35"/>
    </row>
    <row r="1656" spans="1:17" ht="15" customHeight="1" x14ac:dyDescent="0.3">
      <c r="A1656" s="1" t="s">
        <v>418</v>
      </c>
      <c r="B1656" s="6">
        <v>45412</v>
      </c>
      <c r="C1656" s="62">
        <f t="shared" si="48"/>
        <v>2024</v>
      </c>
      <c r="D1656" s="1" t="s">
        <v>1838</v>
      </c>
      <c r="E1656" s="43" t="s">
        <v>1868</v>
      </c>
      <c r="F1656" s="2" t="s">
        <v>412</v>
      </c>
      <c r="G1656" s="1" t="s">
        <v>820</v>
      </c>
      <c r="H1656" s="1"/>
      <c r="I1656" s="1" t="s">
        <v>423</v>
      </c>
      <c r="J1656" s="1">
        <v>49.1</v>
      </c>
      <c r="K1656" s="1">
        <v>6.4</v>
      </c>
      <c r="L1656" s="1"/>
      <c r="M1656" s="1">
        <f t="shared" si="47"/>
        <v>55.5</v>
      </c>
      <c r="N1656" s="34"/>
      <c r="O1656" s="34"/>
      <c r="P1656" s="26"/>
      <c r="Q1656" s="35"/>
    </row>
    <row r="1657" spans="1:17" ht="15" customHeight="1" x14ac:dyDescent="0.3">
      <c r="A1657" s="1" t="s">
        <v>418</v>
      </c>
      <c r="B1657" s="6">
        <v>45412</v>
      </c>
      <c r="C1657" s="62">
        <f t="shared" si="48"/>
        <v>2024</v>
      </c>
      <c r="D1657" s="1" t="s">
        <v>1838</v>
      </c>
      <c r="E1657" s="43" t="s">
        <v>1869</v>
      </c>
      <c r="F1657" s="2" t="s">
        <v>412</v>
      </c>
      <c r="G1657" s="1" t="s">
        <v>821</v>
      </c>
      <c r="H1657" s="1"/>
      <c r="I1657" s="1" t="s">
        <v>423</v>
      </c>
      <c r="J1657" s="1">
        <v>49.1</v>
      </c>
      <c r="K1657" s="1">
        <v>6.4</v>
      </c>
      <c r="L1657" s="1"/>
      <c r="M1657" s="1">
        <f t="shared" si="47"/>
        <v>55.5</v>
      </c>
      <c r="N1657" s="34"/>
      <c r="O1657" s="34"/>
      <c r="P1657" s="26"/>
      <c r="Q1657" s="35"/>
    </row>
    <row r="1658" spans="1:17" ht="15" customHeight="1" x14ac:dyDescent="0.3">
      <c r="A1658" s="1" t="s">
        <v>418</v>
      </c>
      <c r="B1658" s="6">
        <v>45412</v>
      </c>
      <c r="C1658" s="62">
        <f t="shared" si="48"/>
        <v>2024</v>
      </c>
      <c r="D1658" s="1" t="s">
        <v>1838</v>
      </c>
      <c r="E1658" s="43" t="s">
        <v>1870</v>
      </c>
      <c r="F1658" s="2" t="s">
        <v>412</v>
      </c>
      <c r="G1658" s="1" t="s">
        <v>822</v>
      </c>
      <c r="H1658" s="1"/>
      <c r="I1658" s="1" t="s">
        <v>423</v>
      </c>
      <c r="J1658" s="1">
        <v>45.7</v>
      </c>
      <c r="K1658" s="1">
        <v>6.4</v>
      </c>
      <c r="L1658" s="1"/>
      <c r="M1658" s="1">
        <f t="shared" si="47"/>
        <v>52.1</v>
      </c>
      <c r="N1658" s="34"/>
      <c r="O1658" s="34"/>
      <c r="P1658" s="26"/>
      <c r="Q1658" s="35"/>
    </row>
    <row r="1659" spans="1:17" ht="15" customHeight="1" x14ac:dyDescent="0.3">
      <c r="A1659" s="1" t="s">
        <v>418</v>
      </c>
      <c r="B1659" s="6">
        <v>45412</v>
      </c>
      <c r="C1659" s="62">
        <f t="shared" si="48"/>
        <v>2024</v>
      </c>
      <c r="D1659" s="1" t="s">
        <v>1838</v>
      </c>
      <c r="E1659" s="43" t="s">
        <v>1871</v>
      </c>
      <c r="F1659" s="2" t="s">
        <v>412</v>
      </c>
      <c r="G1659" s="1" t="s">
        <v>823</v>
      </c>
      <c r="H1659" s="1"/>
      <c r="I1659" s="1" t="s">
        <v>423</v>
      </c>
      <c r="J1659" s="1">
        <v>50.9</v>
      </c>
      <c r="K1659" s="1">
        <v>6.4</v>
      </c>
      <c r="L1659" s="1"/>
      <c r="M1659" s="1">
        <f t="shared" ref="M1659:M1690" si="49">J1659+K1659</f>
        <v>57.3</v>
      </c>
      <c r="N1659" s="34"/>
      <c r="O1659" s="34"/>
      <c r="P1659" s="26"/>
      <c r="Q1659" s="35"/>
    </row>
    <row r="1660" spans="1:17" ht="15" customHeight="1" x14ac:dyDescent="0.3">
      <c r="A1660" s="1" t="s">
        <v>418</v>
      </c>
      <c r="B1660" s="6">
        <v>45412</v>
      </c>
      <c r="C1660" s="62">
        <f t="shared" si="48"/>
        <v>2024</v>
      </c>
      <c r="D1660" s="1" t="s">
        <v>1838</v>
      </c>
      <c r="E1660" s="43" t="s">
        <v>1872</v>
      </c>
      <c r="F1660" s="2" t="s">
        <v>412</v>
      </c>
      <c r="G1660" s="1" t="s">
        <v>824</v>
      </c>
      <c r="H1660" s="1"/>
      <c r="I1660" s="1" t="s">
        <v>423</v>
      </c>
      <c r="J1660" s="1">
        <v>104.8</v>
      </c>
      <c r="K1660" s="1">
        <v>16</v>
      </c>
      <c r="L1660" s="1"/>
      <c r="M1660" s="1">
        <f t="shared" si="49"/>
        <v>120.8</v>
      </c>
      <c r="N1660" s="34"/>
      <c r="O1660" s="34"/>
      <c r="P1660" s="26"/>
      <c r="Q1660" s="35"/>
    </row>
    <row r="1661" spans="1:17" ht="15" customHeight="1" x14ac:dyDescent="0.3">
      <c r="A1661" s="1" t="s">
        <v>418</v>
      </c>
      <c r="B1661" s="6">
        <v>45412</v>
      </c>
      <c r="C1661" s="62">
        <f t="shared" si="48"/>
        <v>2024</v>
      </c>
      <c r="D1661" s="1" t="s">
        <v>1838</v>
      </c>
      <c r="E1661" s="43" t="s">
        <v>1873</v>
      </c>
      <c r="F1661" s="2" t="s">
        <v>412</v>
      </c>
      <c r="G1661" s="1" t="s">
        <v>825</v>
      </c>
      <c r="H1661" s="1"/>
      <c r="I1661" s="1" t="s">
        <v>423</v>
      </c>
      <c r="J1661" s="1">
        <v>41.8</v>
      </c>
      <c r="K1661" s="1">
        <v>8</v>
      </c>
      <c r="L1661" s="1"/>
      <c r="M1661" s="1">
        <f t="shared" si="49"/>
        <v>49.8</v>
      </c>
      <c r="N1661" s="34"/>
      <c r="O1661" s="34"/>
      <c r="P1661" s="26"/>
      <c r="Q1661" s="35"/>
    </row>
    <row r="1662" spans="1:17" ht="15" customHeight="1" x14ac:dyDescent="0.3">
      <c r="A1662" s="1" t="s">
        <v>418</v>
      </c>
      <c r="B1662" s="6">
        <v>45412</v>
      </c>
      <c r="C1662" s="62">
        <f t="shared" si="48"/>
        <v>2024</v>
      </c>
      <c r="D1662" s="1" t="s">
        <v>1838</v>
      </c>
      <c r="E1662" s="43" t="s">
        <v>1874</v>
      </c>
      <c r="F1662" s="2" t="s">
        <v>412</v>
      </c>
      <c r="G1662" s="1" t="s">
        <v>826</v>
      </c>
      <c r="H1662" s="1"/>
      <c r="I1662" s="1" t="s">
        <v>423</v>
      </c>
      <c r="J1662" s="1">
        <v>54.2</v>
      </c>
      <c r="K1662" s="1">
        <v>8</v>
      </c>
      <c r="L1662" s="1"/>
      <c r="M1662" s="1">
        <f t="shared" si="49"/>
        <v>62.2</v>
      </c>
      <c r="N1662" s="34"/>
      <c r="O1662" s="34"/>
      <c r="P1662" s="26"/>
      <c r="Q1662" s="35"/>
    </row>
    <row r="1663" spans="1:17" ht="15" customHeight="1" x14ac:dyDescent="0.3">
      <c r="A1663" s="1" t="s">
        <v>418</v>
      </c>
      <c r="B1663" s="6">
        <v>45412</v>
      </c>
      <c r="C1663" s="62">
        <f t="shared" si="48"/>
        <v>2024</v>
      </c>
      <c r="D1663" s="1" t="s">
        <v>1838</v>
      </c>
      <c r="E1663" s="43" t="s">
        <v>1875</v>
      </c>
      <c r="F1663" s="2" t="s">
        <v>412</v>
      </c>
      <c r="G1663" s="1" t="s">
        <v>827</v>
      </c>
      <c r="H1663" s="1"/>
      <c r="I1663" s="1" t="s">
        <v>423</v>
      </c>
      <c r="J1663" s="1">
        <v>55.9</v>
      </c>
      <c r="K1663" s="1">
        <v>8</v>
      </c>
      <c r="L1663" s="1"/>
      <c r="M1663" s="1">
        <f t="shared" si="49"/>
        <v>63.9</v>
      </c>
      <c r="N1663" s="34"/>
      <c r="O1663" s="34"/>
      <c r="P1663" s="26"/>
      <c r="Q1663" s="35"/>
    </row>
    <row r="1664" spans="1:17" ht="15" customHeight="1" x14ac:dyDescent="0.3">
      <c r="A1664" s="1" t="s">
        <v>418</v>
      </c>
      <c r="B1664" s="6">
        <v>45412</v>
      </c>
      <c r="C1664" s="62">
        <f t="shared" si="48"/>
        <v>2024</v>
      </c>
      <c r="D1664" s="1" t="s">
        <v>1838</v>
      </c>
      <c r="E1664" s="43" t="s">
        <v>1876</v>
      </c>
      <c r="F1664" s="2" t="s">
        <v>412</v>
      </c>
      <c r="G1664" s="1" t="s">
        <v>828</v>
      </c>
      <c r="H1664" s="1"/>
      <c r="I1664" s="1" t="s">
        <v>423</v>
      </c>
      <c r="J1664" s="1">
        <v>41.7</v>
      </c>
      <c r="K1664" s="1">
        <v>8</v>
      </c>
      <c r="L1664" s="1"/>
      <c r="M1664" s="1">
        <f t="shared" si="49"/>
        <v>49.7</v>
      </c>
      <c r="N1664" s="34"/>
      <c r="O1664" s="34"/>
      <c r="P1664" s="26"/>
      <c r="Q1664" s="35"/>
    </row>
    <row r="1665" spans="1:17" ht="15" customHeight="1" x14ac:dyDescent="0.3">
      <c r="A1665" s="1" t="s">
        <v>418</v>
      </c>
      <c r="B1665" s="6">
        <v>45412</v>
      </c>
      <c r="C1665" s="62">
        <f t="shared" si="48"/>
        <v>2024</v>
      </c>
      <c r="D1665" s="1" t="s">
        <v>1838</v>
      </c>
      <c r="E1665" s="43" t="s">
        <v>1877</v>
      </c>
      <c r="F1665" s="2" t="s">
        <v>412</v>
      </c>
      <c r="G1665" s="1" t="s">
        <v>829</v>
      </c>
      <c r="H1665" s="1"/>
      <c r="I1665" s="1" t="s">
        <v>423</v>
      </c>
      <c r="J1665" s="1">
        <v>53</v>
      </c>
      <c r="K1665" s="1">
        <v>8</v>
      </c>
      <c r="L1665" s="1"/>
      <c r="M1665" s="1">
        <f t="shared" si="49"/>
        <v>61</v>
      </c>
      <c r="N1665" s="34"/>
      <c r="O1665" s="34"/>
      <c r="P1665" s="26"/>
      <c r="Q1665" s="35"/>
    </row>
    <row r="1666" spans="1:17" ht="15" customHeight="1" x14ac:dyDescent="0.3">
      <c r="A1666" s="1" t="s">
        <v>418</v>
      </c>
      <c r="B1666" s="6">
        <v>45412</v>
      </c>
      <c r="C1666" s="62">
        <f t="shared" si="48"/>
        <v>2024</v>
      </c>
      <c r="D1666" s="1" t="s">
        <v>1838</v>
      </c>
      <c r="E1666" s="43" t="s">
        <v>1878</v>
      </c>
      <c r="F1666" s="2" t="s">
        <v>412</v>
      </c>
      <c r="G1666" s="1" t="s">
        <v>830</v>
      </c>
      <c r="H1666" s="1"/>
      <c r="I1666" s="1" t="s">
        <v>423</v>
      </c>
      <c r="J1666" s="1">
        <v>78.400000000000006</v>
      </c>
      <c r="K1666" s="1">
        <v>8</v>
      </c>
      <c r="L1666" s="1"/>
      <c r="M1666" s="1">
        <f t="shared" si="49"/>
        <v>86.4</v>
      </c>
      <c r="N1666" s="34"/>
      <c r="O1666" s="34"/>
      <c r="P1666" s="26"/>
      <c r="Q1666" s="35"/>
    </row>
    <row r="1667" spans="1:17" ht="15" customHeight="1" x14ac:dyDescent="0.3">
      <c r="A1667" s="1" t="s">
        <v>418</v>
      </c>
      <c r="B1667" s="6">
        <v>45412</v>
      </c>
      <c r="C1667" s="62">
        <f t="shared" si="48"/>
        <v>2024</v>
      </c>
      <c r="D1667" s="1" t="s">
        <v>1838</v>
      </c>
      <c r="E1667" s="43" t="s">
        <v>1879</v>
      </c>
      <c r="F1667" s="2" t="s">
        <v>412</v>
      </c>
      <c r="G1667" s="1" t="s">
        <v>831</v>
      </c>
      <c r="H1667" s="1"/>
      <c r="I1667" s="1" t="s">
        <v>423</v>
      </c>
      <c r="J1667" s="1">
        <v>68.5</v>
      </c>
      <c r="K1667" s="1">
        <v>8</v>
      </c>
      <c r="L1667" s="1"/>
      <c r="M1667" s="1">
        <f t="shared" si="49"/>
        <v>76.5</v>
      </c>
      <c r="N1667" s="34"/>
      <c r="O1667" s="34"/>
      <c r="P1667" s="26"/>
      <c r="Q1667" s="35"/>
    </row>
    <row r="1668" spans="1:17" ht="15" customHeight="1" x14ac:dyDescent="0.3">
      <c r="A1668" s="1" t="s">
        <v>418</v>
      </c>
      <c r="B1668" s="6">
        <v>45412</v>
      </c>
      <c r="C1668" s="62">
        <f t="shared" si="48"/>
        <v>2024</v>
      </c>
      <c r="D1668" s="1" t="s">
        <v>1838</v>
      </c>
      <c r="E1668" s="43" t="s">
        <v>1880</v>
      </c>
      <c r="F1668" s="2" t="s">
        <v>412</v>
      </c>
      <c r="G1668" s="1" t="s">
        <v>832</v>
      </c>
      <c r="H1668" s="1"/>
      <c r="I1668" s="1" t="s">
        <v>423</v>
      </c>
      <c r="J1668" s="1">
        <v>49</v>
      </c>
      <c r="K1668" s="1">
        <v>6.4</v>
      </c>
      <c r="L1668" s="1"/>
      <c r="M1668" s="1">
        <f t="shared" si="49"/>
        <v>55.4</v>
      </c>
      <c r="N1668" s="34"/>
      <c r="O1668" s="34"/>
      <c r="P1668" s="26"/>
      <c r="Q1668" s="35"/>
    </row>
    <row r="1669" spans="1:17" ht="15" customHeight="1" x14ac:dyDescent="0.3">
      <c r="A1669" s="1" t="s">
        <v>418</v>
      </c>
      <c r="B1669" s="6">
        <v>45412</v>
      </c>
      <c r="C1669" s="62">
        <f t="shared" si="48"/>
        <v>2024</v>
      </c>
      <c r="D1669" s="1" t="s">
        <v>1838</v>
      </c>
      <c r="E1669" s="43" t="s">
        <v>1881</v>
      </c>
      <c r="F1669" s="2" t="s">
        <v>412</v>
      </c>
      <c r="G1669" s="1" t="s">
        <v>833</v>
      </c>
      <c r="H1669" s="1"/>
      <c r="I1669" s="1" t="s">
        <v>423</v>
      </c>
      <c r="J1669" s="1">
        <v>49.1</v>
      </c>
      <c r="K1669" s="1">
        <v>6.4</v>
      </c>
      <c r="L1669" s="1"/>
      <c r="M1669" s="1">
        <f t="shared" si="49"/>
        <v>55.5</v>
      </c>
      <c r="N1669" s="34"/>
      <c r="O1669" s="34"/>
      <c r="P1669" s="26"/>
      <c r="Q1669" s="35"/>
    </row>
    <row r="1670" spans="1:17" ht="15" customHeight="1" x14ac:dyDescent="0.3">
      <c r="A1670" s="1" t="s">
        <v>418</v>
      </c>
      <c r="B1670" s="6">
        <v>45412</v>
      </c>
      <c r="C1670" s="62">
        <f t="shared" si="48"/>
        <v>2024</v>
      </c>
      <c r="D1670" s="1" t="s">
        <v>1838</v>
      </c>
      <c r="E1670" s="43" t="s">
        <v>1882</v>
      </c>
      <c r="F1670" s="2" t="s">
        <v>412</v>
      </c>
      <c r="G1670" s="1" t="s">
        <v>834</v>
      </c>
      <c r="H1670" s="1"/>
      <c r="I1670" s="1" t="s">
        <v>423</v>
      </c>
      <c r="J1670" s="1">
        <v>45.7</v>
      </c>
      <c r="K1670" s="1">
        <v>6.4</v>
      </c>
      <c r="L1670" s="1"/>
      <c r="M1670" s="1">
        <f t="shared" si="49"/>
        <v>52.1</v>
      </c>
      <c r="N1670" s="34"/>
      <c r="O1670" s="34"/>
      <c r="P1670" s="26"/>
      <c r="Q1670" s="35"/>
    </row>
    <row r="1671" spans="1:17" ht="15" customHeight="1" x14ac:dyDescent="0.3">
      <c r="A1671" s="1" t="s">
        <v>418</v>
      </c>
      <c r="B1671" s="6">
        <v>45412</v>
      </c>
      <c r="C1671" s="62">
        <f t="shared" si="48"/>
        <v>2024</v>
      </c>
      <c r="D1671" s="1" t="s">
        <v>1838</v>
      </c>
      <c r="E1671" s="43" t="s">
        <v>1883</v>
      </c>
      <c r="F1671" s="2" t="s">
        <v>412</v>
      </c>
      <c r="G1671" s="1" t="s">
        <v>835</v>
      </c>
      <c r="H1671" s="1"/>
      <c r="I1671" s="1" t="s">
        <v>423</v>
      </c>
      <c r="J1671" s="1">
        <v>50.8</v>
      </c>
      <c r="K1671" s="1">
        <v>6.4</v>
      </c>
      <c r="L1671" s="1"/>
      <c r="M1671" s="1">
        <f t="shared" si="49"/>
        <v>57.199999999999996</v>
      </c>
      <c r="N1671" s="34"/>
      <c r="O1671" s="34"/>
      <c r="P1671" s="26"/>
      <c r="Q1671" s="35"/>
    </row>
    <row r="1672" spans="1:17" ht="15" customHeight="1" x14ac:dyDescent="0.3">
      <c r="A1672" s="1" t="s">
        <v>418</v>
      </c>
      <c r="B1672" s="6">
        <v>45412</v>
      </c>
      <c r="C1672" s="62">
        <f t="shared" si="48"/>
        <v>2024</v>
      </c>
      <c r="D1672" s="1" t="s">
        <v>1838</v>
      </c>
      <c r="E1672" s="43" t="s">
        <v>1884</v>
      </c>
      <c r="F1672" s="2" t="s">
        <v>412</v>
      </c>
      <c r="G1672" s="1" t="s">
        <v>836</v>
      </c>
      <c r="H1672" s="1"/>
      <c r="I1672" s="1" t="s">
        <v>423</v>
      </c>
      <c r="J1672" s="1">
        <v>104.7</v>
      </c>
      <c r="K1672" s="1">
        <v>16</v>
      </c>
      <c r="L1672" s="1"/>
      <c r="M1672" s="1">
        <f t="shared" si="49"/>
        <v>120.7</v>
      </c>
      <c r="N1672" s="34"/>
      <c r="O1672" s="34"/>
      <c r="P1672" s="26"/>
      <c r="Q1672" s="35"/>
    </row>
    <row r="1673" spans="1:17" ht="15" customHeight="1" x14ac:dyDescent="0.3">
      <c r="A1673" s="1" t="s">
        <v>418</v>
      </c>
      <c r="B1673" s="6">
        <v>45412</v>
      </c>
      <c r="C1673" s="62">
        <f t="shared" si="48"/>
        <v>2024</v>
      </c>
      <c r="D1673" s="1" t="s">
        <v>1838</v>
      </c>
      <c r="E1673" s="43" t="s">
        <v>1885</v>
      </c>
      <c r="F1673" s="2" t="s">
        <v>412</v>
      </c>
      <c r="G1673" s="1" t="s">
        <v>837</v>
      </c>
      <c r="H1673" s="1"/>
      <c r="I1673" s="1" t="s">
        <v>423</v>
      </c>
      <c r="J1673" s="1">
        <v>41.7</v>
      </c>
      <c r="K1673" s="1">
        <v>8</v>
      </c>
      <c r="L1673" s="1"/>
      <c r="M1673" s="1">
        <f t="shared" si="49"/>
        <v>49.7</v>
      </c>
      <c r="N1673" s="34"/>
      <c r="O1673" s="34"/>
      <c r="P1673" s="26"/>
      <c r="Q1673" s="35"/>
    </row>
    <row r="1674" spans="1:17" ht="15" customHeight="1" x14ac:dyDescent="0.3">
      <c r="A1674" s="1" t="s">
        <v>418</v>
      </c>
      <c r="B1674" s="6">
        <v>45412</v>
      </c>
      <c r="C1674" s="62">
        <f t="shared" si="48"/>
        <v>2024</v>
      </c>
      <c r="D1674" s="1" t="s">
        <v>1838</v>
      </c>
      <c r="E1674" s="43" t="s">
        <v>1886</v>
      </c>
      <c r="F1674" s="2" t="s">
        <v>412</v>
      </c>
      <c r="G1674" s="1" t="s">
        <v>838</v>
      </c>
      <c r="H1674" s="1"/>
      <c r="I1674" s="1" t="s">
        <v>423</v>
      </c>
      <c r="J1674" s="1">
        <v>54.1</v>
      </c>
      <c r="K1674" s="1">
        <v>8</v>
      </c>
      <c r="L1674" s="1"/>
      <c r="M1674" s="1">
        <f t="shared" si="49"/>
        <v>62.1</v>
      </c>
      <c r="N1674" s="34"/>
      <c r="O1674" s="34"/>
      <c r="P1674" s="26"/>
      <c r="Q1674" s="35"/>
    </row>
    <row r="1675" spans="1:17" ht="15" customHeight="1" x14ac:dyDescent="0.3">
      <c r="A1675" s="1" t="s">
        <v>418</v>
      </c>
      <c r="B1675" s="6">
        <v>45412</v>
      </c>
      <c r="C1675" s="62">
        <f t="shared" si="48"/>
        <v>2024</v>
      </c>
      <c r="D1675" s="1" t="s">
        <v>1838</v>
      </c>
      <c r="E1675" s="43" t="s">
        <v>1887</v>
      </c>
      <c r="F1675" s="2" t="s">
        <v>412</v>
      </c>
      <c r="G1675" s="1" t="s">
        <v>839</v>
      </c>
      <c r="H1675" s="1"/>
      <c r="I1675" s="1" t="s">
        <v>423</v>
      </c>
      <c r="J1675" s="1">
        <v>55.8</v>
      </c>
      <c r="K1675" s="1">
        <v>8</v>
      </c>
      <c r="L1675" s="1"/>
      <c r="M1675" s="1">
        <f t="shared" si="49"/>
        <v>63.8</v>
      </c>
      <c r="N1675" s="34"/>
      <c r="O1675" s="34"/>
      <c r="P1675" s="26"/>
      <c r="Q1675" s="35"/>
    </row>
    <row r="1676" spans="1:17" ht="15" customHeight="1" x14ac:dyDescent="0.3">
      <c r="A1676" s="1" t="s">
        <v>418</v>
      </c>
      <c r="B1676" s="6">
        <v>45412</v>
      </c>
      <c r="C1676" s="62">
        <f t="shared" si="48"/>
        <v>2024</v>
      </c>
      <c r="D1676" s="1" t="s">
        <v>1838</v>
      </c>
      <c r="E1676" s="43" t="s">
        <v>1888</v>
      </c>
      <c r="F1676" s="2" t="s">
        <v>412</v>
      </c>
      <c r="G1676" s="1" t="s">
        <v>840</v>
      </c>
      <c r="H1676" s="1"/>
      <c r="I1676" s="1" t="s">
        <v>423</v>
      </c>
      <c r="J1676" s="1">
        <v>41.6</v>
      </c>
      <c r="K1676" s="1">
        <v>8</v>
      </c>
      <c r="L1676" s="1"/>
      <c r="M1676" s="1">
        <f t="shared" si="49"/>
        <v>49.6</v>
      </c>
      <c r="N1676" s="34"/>
      <c r="O1676" s="34"/>
      <c r="P1676" s="26"/>
      <c r="Q1676" s="35"/>
    </row>
    <row r="1677" spans="1:17" ht="15" customHeight="1" x14ac:dyDescent="0.3">
      <c r="A1677" s="1" t="s">
        <v>418</v>
      </c>
      <c r="B1677" s="6">
        <v>45412</v>
      </c>
      <c r="C1677" s="62">
        <f t="shared" si="48"/>
        <v>2024</v>
      </c>
      <c r="D1677" s="1" t="s">
        <v>1838</v>
      </c>
      <c r="E1677" s="43" t="s">
        <v>1889</v>
      </c>
      <c r="F1677" s="2" t="s">
        <v>412</v>
      </c>
      <c r="G1677" s="1" t="s">
        <v>841</v>
      </c>
      <c r="H1677" s="1"/>
      <c r="I1677" s="1" t="s">
        <v>423</v>
      </c>
      <c r="J1677" s="1">
        <v>53</v>
      </c>
      <c r="K1677" s="1">
        <v>8</v>
      </c>
      <c r="L1677" s="1"/>
      <c r="M1677" s="1">
        <f t="shared" si="49"/>
        <v>61</v>
      </c>
      <c r="N1677" s="34"/>
      <c r="O1677" s="34"/>
      <c r="P1677" s="26"/>
      <c r="Q1677" s="35"/>
    </row>
    <row r="1678" spans="1:17" ht="15" customHeight="1" x14ac:dyDescent="0.3">
      <c r="A1678" s="1" t="s">
        <v>418</v>
      </c>
      <c r="B1678" s="6">
        <v>45412</v>
      </c>
      <c r="C1678" s="62">
        <f t="shared" si="48"/>
        <v>2024</v>
      </c>
      <c r="D1678" s="1" t="s">
        <v>1838</v>
      </c>
      <c r="E1678" s="43" t="s">
        <v>1890</v>
      </c>
      <c r="F1678" s="2" t="s">
        <v>412</v>
      </c>
      <c r="G1678" s="1" t="s">
        <v>842</v>
      </c>
      <c r="H1678" s="1"/>
      <c r="I1678" s="1" t="s">
        <v>423</v>
      </c>
      <c r="J1678" s="1">
        <v>78.3</v>
      </c>
      <c r="K1678" s="1">
        <v>8</v>
      </c>
      <c r="L1678" s="1"/>
      <c r="M1678" s="1">
        <f t="shared" si="49"/>
        <v>86.3</v>
      </c>
      <c r="N1678" s="34"/>
      <c r="O1678" s="34"/>
      <c r="P1678" s="26"/>
      <c r="Q1678" s="35"/>
    </row>
    <row r="1679" spans="1:17" ht="15" customHeight="1" x14ac:dyDescent="0.3">
      <c r="A1679" s="1" t="s">
        <v>418</v>
      </c>
      <c r="B1679" s="6">
        <v>45412</v>
      </c>
      <c r="C1679" s="62">
        <f t="shared" si="48"/>
        <v>2024</v>
      </c>
      <c r="D1679" s="1" t="s">
        <v>1838</v>
      </c>
      <c r="E1679" s="43" t="s">
        <v>1891</v>
      </c>
      <c r="F1679" s="2" t="s">
        <v>412</v>
      </c>
      <c r="G1679" s="1" t="s">
        <v>843</v>
      </c>
      <c r="H1679" s="1"/>
      <c r="I1679" s="1" t="s">
        <v>423</v>
      </c>
      <c r="J1679" s="1">
        <v>68.400000000000006</v>
      </c>
      <c r="K1679" s="1">
        <v>8</v>
      </c>
      <c r="L1679" s="1"/>
      <c r="M1679" s="1">
        <f t="shared" si="49"/>
        <v>76.400000000000006</v>
      </c>
      <c r="N1679" s="34"/>
      <c r="O1679" s="34"/>
      <c r="P1679" s="26"/>
      <c r="Q1679" s="35"/>
    </row>
    <row r="1680" spans="1:17" ht="15" customHeight="1" x14ac:dyDescent="0.3">
      <c r="A1680" s="1" t="s">
        <v>418</v>
      </c>
      <c r="B1680" s="6">
        <v>45412</v>
      </c>
      <c r="C1680" s="62">
        <f t="shared" si="48"/>
        <v>2024</v>
      </c>
      <c r="D1680" s="1" t="s">
        <v>1838</v>
      </c>
      <c r="E1680" s="43" t="s">
        <v>1892</v>
      </c>
      <c r="F1680" s="2" t="s">
        <v>412</v>
      </c>
      <c r="G1680" s="1" t="s">
        <v>844</v>
      </c>
      <c r="H1680" s="1"/>
      <c r="I1680" s="1" t="s">
        <v>423</v>
      </c>
      <c r="J1680" s="1">
        <v>48.9</v>
      </c>
      <c r="K1680" s="1">
        <v>6.4</v>
      </c>
      <c r="L1680" s="1"/>
      <c r="M1680" s="1">
        <f t="shared" si="49"/>
        <v>55.3</v>
      </c>
      <c r="N1680" s="34"/>
      <c r="O1680" s="34"/>
      <c r="P1680" s="26"/>
      <c r="Q1680" s="35"/>
    </row>
    <row r="1681" spans="1:17" ht="15" customHeight="1" x14ac:dyDescent="0.3">
      <c r="A1681" s="1" t="s">
        <v>418</v>
      </c>
      <c r="B1681" s="6">
        <v>45412</v>
      </c>
      <c r="C1681" s="62">
        <f t="shared" si="48"/>
        <v>2024</v>
      </c>
      <c r="D1681" s="1" t="s">
        <v>1838</v>
      </c>
      <c r="E1681" s="43" t="s">
        <v>1893</v>
      </c>
      <c r="F1681" s="2" t="s">
        <v>412</v>
      </c>
      <c r="G1681" s="1" t="s">
        <v>845</v>
      </c>
      <c r="H1681" s="1"/>
      <c r="I1681" s="1" t="s">
        <v>423</v>
      </c>
      <c r="J1681" s="1">
        <v>49</v>
      </c>
      <c r="K1681" s="1">
        <v>6.4</v>
      </c>
      <c r="L1681" s="1"/>
      <c r="M1681" s="1">
        <f t="shared" si="49"/>
        <v>55.4</v>
      </c>
      <c r="N1681" s="34"/>
      <c r="O1681" s="34"/>
      <c r="P1681" s="26"/>
      <c r="Q1681" s="35"/>
    </row>
    <row r="1682" spans="1:17" ht="15" customHeight="1" x14ac:dyDescent="0.3">
      <c r="A1682" s="1" t="s">
        <v>418</v>
      </c>
      <c r="B1682" s="6">
        <v>45412</v>
      </c>
      <c r="C1682" s="62">
        <f t="shared" si="48"/>
        <v>2024</v>
      </c>
      <c r="D1682" s="1" t="s">
        <v>1838</v>
      </c>
      <c r="E1682" s="43" t="s">
        <v>1894</v>
      </c>
      <c r="F1682" s="2" t="s">
        <v>412</v>
      </c>
      <c r="G1682" s="1" t="s">
        <v>846</v>
      </c>
      <c r="H1682" s="1"/>
      <c r="I1682" s="1" t="s">
        <v>423</v>
      </c>
      <c r="J1682" s="1">
        <v>45.7</v>
      </c>
      <c r="K1682" s="1">
        <v>6.4</v>
      </c>
      <c r="L1682" s="1"/>
      <c r="M1682" s="1">
        <f t="shared" si="49"/>
        <v>52.1</v>
      </c>
      <c r="N1682" s="34"/>
      <c r="O1682" s="34"/>
      <c r="P1682" s="26"/>
      <c r="Q1682" s="35"/>
    </row>
    <row r="1683" spans="1:17" ht="15" customHeight="1" x14ac:dyDescent="0.3">
      <c r="A1683" s="1" t="s">
        <v>418</v>
      </c>
      <c r="B1683" s="6">
        <v>45412</v>
      </c>
      <c r="C1683" s="62">
        <f t="shared" si="48"/>
        <v>2024</v>
      </c>
      <c r="D1683" s="1" t="s">
        <v>1838</v>
      </c>
      <c r="E1683" s="43" t="s">
        <v>1895</v>
      </c>
      <c r="F1683" s="2" t="s">
        <v>412</v>
      </c>
      <c r="G1683" s="1" t="s">
        <v>847</v>
      </c>
      <c r="H1683" s="1"/>
      <c r="I1683" s="1" t="s">
        <v>423</v>
      </c>
      <c r="J1683" s="1">
        <v>50.7</v>
      </c>
      <c r="K1683" s="1">
        <v>6.4</v>
      </c>
      <c r="L1683" s="1"/>
      <c r="M1683" s="1">
        <f t="shared" si="49"/>
        <v>57.1</v>
      </c>
      <c r="N1683" s="34"/>
      <c r="O1683" s="34"/>
      <c r="P1683" s="26"/>
      <c r="Q1683" s="35"/>
    </row>
    <row r="1684" spans="1:17" ht="15" customHeight="1" x14ac:dyDescent="0.3">
      <c r="A1684" s="1" t="s">
        <v>418</v>
      </c>
      <c r="B1684" s="6">
        <v>45412</v>
      </c>
      <c r="C1684" s="62">
        <f t="shared" si="48"/>
        <v>2024</v>
      </c>
      <c r="D1684" s="1" t="s">
        <v>1838</v>
      </c>
      <c r="E1684" s="43" t="s">
        <v>1896</v>
      </c>
      <c r="F1684" s="2" t="s">
        <v>412</v>
      </c>
      <c r="G1684" s="1" t="s">
        <v>848</v>
      </c>
      <c r="H1684" s="1"/>
      <c r="I1684" s="1" t="s">
        <v>423</v>
      </c>
      <c r="J1684" s="1">
        <v>104.6</v>
      </c>
      <c r="K1684" s="1">
        <v>16</v>
      </c>
      <c r="L1684" s="1"/>
      <c r="M1684" s="1">
        <f t="shared" si="49"/>
        <v>120.6</v>
      </c>
      <c r="N1684" s="34"/>
      <c r="O1684" s="34"/>
      <c r="P1684" s="26"/>
      <c r="Q1684" s="35"/>
    </row>
    <row r="1685" spans="1:17" ht="15" customHeight="1" x14ac:dyDescent="0.3">
      <c r="A1685" s="1" t="s">
        <v>418</v>
      </c>
      <c r="B1685" s="6">
        <v>45412</v>
      </c>
      <c r="C1685" s="62">
        <f t="shared" si="48"/>
        <v>2024</v>
      </c>
      <c r="D1685" s="1" t="s">
        <v>1838</v>
      </c>
      <c r="E1685" s="43" t="s">
        <v>1897</v>
      </c>
      <c r="F1685" s="2" t="s">
        <v>412</v>
      </c>
      <c r="G1685" s="1" t="s">
        <v>849</v>
      </c>
      <c r="H1685" s="1"/>
      <c r="I1685" s="1" t="s">
        <v>423</v>
      </c>
      <c r="J1685" s="1">
        <v>41.6</v>
      </c>
      <c r="K1685" s="1">
        <v>8</v>
      </c>
      <c r="L1685" s="1"/>
      <c r="M1685" s="1">
        <f t="shared" si="49"/>
        <v>49.6</v>
      </c>
      <c r="N1685" s="34"/>
      <c r="O1685" s="34"/>
      <c r="P1685" s="26"/>
      <c r="Q1685" s="35"/>
    </row>
    <row r="1686" spans="1:17" ht="15" customHeight="1" x14ac:dyDescent="0.3">
      <c r="A1686" s="1" t="s">
        <v>418</v>
      </c>
      <c r="B1686" s="6">
        <v>45412</v>
      </c>
      <c r="C1686" s="62">
        <f t="shared" si="48"/>
        <v>2024</v>
      </c>
      <c r="D1686" s="1" t="s">
        <v>1838</v>
      </c>
      <c r="E1686" s="43" t="s">
        <v>1898</v>
      </c>
      <c r="F1686" s="2" t="s">
        <v>412</v>
      </c>
      <c r="G1686" s="1" t="s">
        <v>850</v>
      </c>
      <c r="H1686" s="1"/>
      <c r="I1686" s="1" t="s">
        <v>423</v>
      </c>
      <c r="J1686" s="1">
        <v>54</v>
      </c>
      <c r="K1686" s="1">
        <v>8</v>
      </c>
      <c r="L1686" s="1"/>
      <c r="M1686" s="1">
        <f t="shared" si="49"/>
        <v>62</v>
      </c>
      <c r="N1686" s="34"/>
      <c r="O1686" s="34"/>
      <c r="P1686" s="26"/>
      <c r="Q1686" s="35"/>
    </row>
    <row r="1687" spans="1:17" ht="15" customHeight="1" x14ac:dyDescent="0.3">
      <c r="A1687" s="1" t="s">
        <v>418</v>
      </c>
      <c r="B1687" s="6">
        <v>45412</v>
      </c>
      <c r="C1687" s="62">
        <f t="shared" si="48"/>
        <v>2024</v>
      </c>
      <c r="D1687" s="1" t="s">
        <v>1838</v>
      </c>
      <c r="E1687" s="43" t="s">
        <v>1899</v>
      </c>
      <c r="F1687" s="2" t="s">
        <v>412</v>
      </c>
      <c r="G1687" s="1" t="s">
        <v>851</v>
      </c>
      <c r="H1687" s="1"/>
      <c r="I1687" s="1" t="s">
        <v>423</v>
      </c>
      <c r="J1687" s="1">
        <v>55.6</v>
      </c>
      <c r="K1687" s="1">
        <v>8</v>
      </c>
      <c r="L1687" s="1"/>
      <c r="M1687" s="1">
        <f t="shared" si="49"/>
        <v>63.6</v>
      </c>
      <c r="N1687" s="34"/>
      <c r="O1687" s="34"/>
      <c r="P1687" s="26"/>
      <c r="Q1687" s="35"/>
    </row>
    <row r="1688" spans="1:17" ht="15" customHeight="1" x14ac:dyDescent="0.3">
      <c r="A1688" s="1" t="s">
        <v>418</v>
      </c>
      <c r="B1688" s="6">
        <v>45412</v>
      </c>
      <c r="C1688" s="62">
        <f t="shared" si="48"/>
        <v>2024</v>
      </c>
      <c r="D1688" s="1" t="s">
        <v>1838</v>
      </c>
      <c r="E1688" s="43" t="s">
        <v>1900</v>
      </c>
      <c r="F1688" s="2" t="s">
        <v>412</v>
      </c>
      <c r="G1688" s="1" t="s">
        <v>852</v>
      </c>
      <c r="H1688" s="1"/>
      <c r="I1688" s="1" t="s">
        <v>423</v>
      </c>
      <c r="J1688" s="1">
        <v>41.4</v>
      </c>
      <c r="K1688" s="1">
        <v>8</v>
      </c>
      <c r="L1688" s="1"/>
      <c r="M1688" s="1">
        <f t="shared" si="49"/>
        <v>49.4</v>
      </c>
      <c r="N1688" s="34"/>
      <c r="O1688" s="34"/>
      <c r="P1688" s="26"/>
      <c r="Q1688" s="35"/>
    </row>
    <row r="1689" spans="1:17" ht="15" customHeight="1" x14ac:dyDescent="0.3">
      <c r="A1689" s="1" t="s">
        <v>418</v>
      </c>
      <c r="B1689" s="6">
        <v>45412</v>
      </c>
      <c r="C1689" s="62">
        <f t="shared" si="48"/>
        <v>2024</v>
      </c>
      <c r="D1689" s="1" t="s">
        <v>1838</v>
      </c>
      <c r="E1689" s="43" t="s">
        <v>1901</v>
      </c>
      <c r="F1689" s="2" t="s">
        <v>412</v>
      </c>
      <c r="G1689" s="1" t="s">
        <v>853</v>
      </c>
      <c r="H1689" s="1"/>
      <c r="I1689" s="1" t="s">
        <v>423</v>
      </c>
      <c r="J1689" s="1">
        <v>52.7</v>
      </c>
      <c r="K1689" s="1">
        <v>8</v>
      </c>
      <c r="L1689" s="1"/>
      <c r="M1689" s="1">
        <f t="shared" si="49"/>
        <v>60.7</v>
      </c>
      <c r="N1689" s="34"/>
      <c r="O1689" s="34"/>
      <c r="P1689" s="26"/>
      <c r="Q1689" s="35"/>
    </row>
    <row r="1690" spans="1:17" ht="15" customHeight="1" x14ac:dyDescent="0.3">
      <c r="A1690" s="1" t="s">
        <v>418</v>
      </c>
      <c r="B1690" s="6">
        <v>45412</v>
      </c>
      <c r="C1690" s="62">
        <f t="shared" si="48"/>
        <v>2024</v>
      </c>
      <c r="D1690" s="1" t="s">
        <v>1838</v>
      </c>
      <c r="E1690" s="43" t="s">
        <v>1902</v>
      </c>
      <c r="F1690" s="2" t="s">
        <v>412</v>
      </c>
      <c r="G1690" s="1" t="s">
        <v>854</v>
      </c>
      <c r="H1690" s="1"/>
      <c r="I1690" s="1" t="s">
        <v>423</v>
      </c>
      <c r="J1690" s="1">
        <v>78.2</v>
      </c>
      <c r="K1690" s="1">
        <v>8</v>
      </c>
      <c r="L1690" s="1"/>
      <c r="M1690" s="1">
        <f t="shared" si="49"/>
        <v>86.2</v>
      </c>
      <c r="N1690" s="34"/>
      <c r="O1690" s="34"/>
      <c r="P1690" s="26"/>
      <c r="Q1690" s="35"/>
    </row>
    <row r="1691" spans="1:17" ht="15" customHeight="1" x14ac:dyDescent="0.3">
      <c r="A1691" s="1" t="s">
        <v>418</v>
      </c>
      <c r="B1691" s="6">
        <v>45412</v>
      </c>
      <c r="C1691" s="62">
        <f t="shared" si="48"/>
        <v>2024</v>
      </c>
      <c r="D1691" s="1" t="s">
        <v>1838</v>
      </c>
      <c r="E1691" s="43" t="s">
        <v>1903</v>
      </c>
      <c r="F1691" s="2" t="s">
        <v>412</v>
      </c>
      <c r="G1691" s="1" t="s">
        <v>1971</v>
      </c>
      <c r="H1691" s="1"/>
      <c r="I1691" s="1" t="s">
        <v>423</v>
      </c>
      <c r="J1691" s="1">
        <v>68.2</v>
      </c>
      <c r="K1691" s="1">
        <v>8</v>
      </c>
      <c r="L1691" s="1"/>
      <c r="M1691" s="1">
        <f t="shared" ref="M1691:M1722" si="50">J1691+K1691</f>
        <v>76.2</v>
      </c>
      <c r="N1691" s="34"/>
      <c r="O1691" s="34"/>
      <c r="P1691" s="26"/>
      <c r="Q1691" s="35"/>
    </row>
    <row r="1692" spans="1:17" ht="15" customHeight="1" x14ac:dyDescent="0.3">
      <c r="A1692" s="1" t="s">
        <v>418</v>
      </c>
      <c r="B1692" s="6">
        <v>45412</v>
      </c>
      <c r="C1692" s="62">
        <f t="shared" si="48"/>
        <v>2024</v>
      </c>
      <c r="D1692" s="1" t="s">
        <v>1838</v>
      </c>
      <c r="E1692" s="43" t="s">
        <v>1904</v>
      </c>
      <c r="F1692" s="2" t="s">
        <v>412</v>
      </c>
      <c r="G1692" s="1" t="s">
        <v>1972</v>
      </c>
      <c r="H1692" s="1"/>
      <c r="I1692" s="1" t="s">
        <v>423</v>
      </c>
      <c r="J1692" s="1">
        <v>48.8</v>
      </c>
      <c r="K1692" s="1">
        <v>6.4</v>
      </c>
      <c r="L1692" s="1"/>
      <c r="M1692" s="1">
        <f t="shared" si="50"/>
        <v>55.199999999999996</v>
      </c>
      <c r="N1692" s="34"/>
      <c r="O1692" s="34"/>
      <c r="P1692" s="26"/>
      <c r="Q1692" s="35"/>
    </row>
    <row r="1693" spans="1:17" ht="15" customHeight="1" x14ac:dyDescent="0.3">
      <c r="A1693" s="1" t="s">
        <v>418</v>
      </c>
      <c r="B1693" s="6">
        <v>45412</v>
      </c>
      <c r="C1693" s="62">
        <f t="shared" si="48"/>
        <v>2024</v>
      </c>
      <c r="D1693" s="1" t="s">
        <v>1838</v>
      </c>
      <c r="E1693" s="43" t="s">
        <v>1905</v>
      </c>
      <c r="F1693" s="2" t="s">
        <v>412</v>
      </c>
      <c r="G1693" s="1" t="s">
        <v>1973</v>
      </c>
      <c r="H1693" s="1"/>
      <c r="I1693" s="1" t="s">
        <v>423</v>
      </c>
      <c r="J1693" s="1">
        <v>48.8</v>
      </c>
      <c r="K1693" s="1">
        <v>6.4</v>
      </c>
      <c r="L1693" s="1"/>
      <c r="M1693" s="1">
        <f t="shared" si="50"/>
        <v>55.199999999999996</v>
      </c>
      <c r="N1693" s="34"/>
      <c r="O1693" s="34"/>
      <c r="P1693" s="26"/>
      <c r="Q1693" s="35"/>
    </row>
    <row r="1694" spans="1:17" ht="15" customHeight="1" x14ac:dyDescent="0.3">
      <c r="A1694" s="1" t="s">
        <v>418</v>
      </c>
      <c r="B1694" s="6">
        <v>45412</v>
      </c>
      <c r="C1694" s="62">
        <f t="shared" si="48"/>
        <v>2024</v>
      </c>
      <c r="D1694" s="1" t="s">
        <v>1838</v>
      </c>
      <c r="E1694" s="43" t="s">
        <v>1906</v>
      </c>
      <c r="F1694" s="2" t="s">
        <v>412</v>
      </c>
      <c r="G1694" s="1" t="s">
        <v>1974</v>
      </c>
      <c r="H1694" s="1"/>
      <c r="I1694" s="1" t="s">
        <v>423</v>
      </c>
      <c r="J1694" s="1">
        <v>45.6</v>
      </c>
      <c r="K1694" s="1">
        <v>6.4</v>
      </c>
      <c r="L1694" s="1"/>
      <c r="M1694" s="1">
        <f t="shared" si="50"/>
        <v>52</v>
      </c>
      <c r="N1694" s="34"/>
      <c r="O1694" s="34"/>
      <c r="P1694" s="26"/>
      <c r="Q1694" s="35"/>
    </row>
    <row r="1695" spans="1:17" ht="15" customHeight="1" x14ac:dyDescent="0.3">
      <c r="A1695" s="1" t="s">
        <v>418</v>
      </c>
      <c r="B1695" s="6">
        <v>45412</v>
      </c>
      <c r="C1695" s="62">
        <f t="shared" si="48"/>
        <v>2024</v>
      </c>
      <c r="D1695" s="1" t="s">
        <v>1838</v>
      </c>
      <c r="E1695" s="43" t="s">
        <v>1907</v>
      </c>
      <c r="F1695" s="2" t="s">
        <v>412</v>
      </c>
      <c r="G1695" s="1" t="s">
        <v>1975</v>
      </c>
      <c r="H1695" s="1"/>
      <c r="I1695" s="1" t="s">
        <v>423</v>
      </c>
      <c r="J1695" s="1">
        <v>50.5</v>
      </c>
      <c r="K1695" s="1">
        <v>6.4</v>
      </c>
      <c r="L1695" s="1"/>
      <c r="M1695" s="1">
        <f t="shared" si="50"/>
        <v>56.9</v>
      </c>
      <c r="N1695" s="34"/>
      <c r="O1695" s="34"/>
      <c r="P1695" s="26"/>
      <c r="Q1695" s="35"/>
    </row>
    <row r="1696" spans="1:17" ht="15" customHeight="1" x14ac:dyDescent="0.3">
      <c r="A1696" s="1" t="s">
        <v>418</v>
      </c>
      <c r="B1696" s="6">
        <v>45412</v>
      </c>
      <c r="C1696" s="62">
        <f t="shared" si="48"/>
        <v>2024</v>
      </c>
      <c r="D1696" s="1" t="s">
        <v>1838</v>
      </c>
      <c r="E1696" s="43" t="s">
        <v>1908</v>
      </c>
      <c r="F1696" s="2" t="s">
        <v>412</v>
      </c>
      <c r="G1696" s="1" t="s">
        <v>1976</v>
      </c>
      <c r="H1696" s="1"/>
      <c r="I1696" s="1" t="s">
        <v>423</v>
      </c>
      <c r="J1696" s="1">
        <v>104.2</v>
      </c>
      <c r="K1696" s="1">
        <v>16</v>
      </c>
      <c r="L1696" s="1"/>
      <c r="M1696" s="1">
        <f t="shared" si="50"/>
        <v>120.2</v>
      </c>
      <c r="N1696" s="34"/>
      <c r="O1696" s="34"/>
      <c r="P1696" s="26"/>
      <c r="Q1696" s="35"/>
    </row>
    <row r="1697" spans="1:17" ht="15" customHeight="1" x14ac:dyDescent="0.3">
      <c r="A1697" s="1" t="s">
        <v>418</v>
      </c>
      <c r="B1697" s="6">
        <v>45412</v>
      </c>
      <c r="C1697" s="62">
        <f t="shared" si="48"/>
        <v>2024</v>
      </c>
      <c r="D1697" s="1" t="s">
        <v>1838</v>
      </c>
      <c r="E1697" s="43" t="s">
        <v>1909</v>
      </c>
      <c r="F1697" s="2" t="s">
        <v>412</v>
      </c>
      <c r="G1697" s="1" t="s">
        <v>1977</v>
      </c>
      <c r="H1697" s="1"/>
      <c r="I1697" s="1" t="s">
        <v>423</v>
      </c>
      <c r="J1697" s="1">
        <v>41.4</v>
      </c>
      <c r="K1697" s="1">
        <v>8</v>
      </c>
      <c r="L1697" s="1"/>
      <c r="M1697" s="1">
        <f t="shared" si="50"/>
        <v>49.4</v>
      </c>
      <c r="N1697" s="34"/>
      <c r="O1697" s="34"/>
      <c r="P1697" s="26"/>
      <c r="Q1697" s="35"/>
    </row>
    <row r="1698" spans="1:17" ht="15" customHeight="1" x14ac:dyDescent="0.3">
      <c r="A1698" s="1" t="s">
        <v>418</v>
      </c>
      <c r="B1698" s="6">
        <v>45412</v>
      </c>
      <c r="C1698" s="62">
        <f t="shared" ref="C1698:C1761" si="51">YEAR(B1698)</f>
        <v>2024</v>
      </c>
      <c r="D1698" s="1" t="s">
        <v>1838</v>
      </c>
      <c r="E1698" s="43" t="s">
        <v>1910</v>
      </c>
      <c r="F1698" s="2" t="s">
        <v>412</v>
      </c>
      <c r="G1698" s="1" t="s">
        <v>1978</v>
      </c>
      <c r="H1698" s="1"/>
      <c r="I1698" s="1" t="s">
        <v>423</v>
      </c>
      <c r="J1698" s="1">
        <v>53.8</v>
      </c>
      <c r="K1698" s="1">
        <v>8</v>
      </c>
      <c r="L1698" s="1"/>
      <c r="M1698" s="1">
        <f t="shared" si="50"/>
        <v>61.8</v>
      </c>
      <c r="N1698" s="34"/>
      <c r="O1698" s="34"/>
      <c r="P1698" s="26"/>
      <c r="Q1698" s="35"/>
    </row>
    <row r="1699" spans="1:17" ht="15" customHeight="1" x14ac:dyDescent="0.3">
      <c r="A1699" s="1" t="s">
        <v>418</v>
      </c>
      <c r="B1699" s="6">
        <v>45412</v>
      </c>
      <c r="C1699" s="62">
        <f t="shared" si="51"/>
        <v>2024</v>
      </c>
      <c r="D1699" s="1" t="s">
        <v>1838</v>
      </c>
      <c r="E1699" s="43" t="s">
        <v>1911</v>
      </c>
      <c r="F1699" s="2" t="s">
        <v>412</v>
      </c>
      <c r="G1699" s="1" t="s">
        <v>1979</v>
      </c>
      <c r="H1699" s="1"/>
      <c r="I1699" s="1" t="s">
        <v>423</v>
      </c>
      <c r="J1699" s="1">
        <v>55.6</v>
      </c>
      <c r="K1699" s="1">
        <v>8</v>
      </c>
      <c r="L1699" s="1"/>
      <c r="M1699" s="1">
        <f t="shared" si="50"/>
        <v>63.6</v>
      </c>
      <c r="N1699" s="34"/>
      <c r="O1699" s="34"/>
      <c r="P1699" s="26"/>
      <c r="Q1699" s="35"/>
    </row>
    <row r="1700" spans="1:17" ht="15" customHeight="1" x14ac:dyDescent="0.3">
      <c r="A1700" s="1" t="s">
        <v>418</v>
      </c>
      <c r="B1700" s="6">
        <v>45412</v>
      </c>
      <c r="C1700" s="62">
        <f t="shared" si="51"/>
        <v>2024</v>
      </c>
      <c r="D1700" s="1" t="s">
        <v>1838</v>
      </c>
      <c r="E1700" s="43" t="s">
        <v>1912</v>
      </c>
      <c r="F1700" s="2" t="s">
        <v>412</v>
      </c>
      <c r="G1700" s="1" t="s">
        <v>1980</v>
      </c>
      <c r="H1700" s="1"/>
      <c r="I1700" s="1" t="s">
        <v>423</v>
      </c>
      <c r="J1700" s="1">
        <v>41.3</v>
      </c>
      <c r="K1700" s="1">
        <v>8</v>
      </c>
      <c r="L1700" s="1"/>
      <c r="M1700" s="1">
        <f t="shared" si="50"/>
        <v>49.3</v>
      </c>
      <c r="N1700" s="34"/>
      <c r="O1700" s="34"/>
      <c r="P1700" s="26"/>
      <c r="Q1700" s="35"/>
    </row>
    <row r="1701" spans="1:17" ht="15" customHeight="1" x14ac:dyDescent="0.3">
      <c r="A1701" s="1" t="s">
        <v>418</v>
      </c>
      <c r="B1701" s="6">
        <v>45412</v>
      </c>
      <c r="C1701" s="62">
        <f t="shared" si="51"/>
        <v>2024</v>
      </c>
      <c r="D1701" s="1" t="s">
        <v>1838</v>
      </c>
      <c r="E1701" s="43" t="s">
        <v>1913</v>
      </c>
      <c r="F1701" s="2" t="s">
        <v>412</v>
      </c>
      <c r="G1701" s="1" t="s">
        <v>1981</v>
      </c>
      <c r="H1701" s="1"/>
      <c r="I1701" s="1" t="s">
        <v>423</v>
      </c>
      <c r="J1701" s="1">
        <v>52.7</v>
      </c>
      <c r="K1701" s="1">
        <v>8</v>
      </c>
      <c r="L1701" s="1"/>
      <c r="M1701" s="1">
        <f t="shared" si="50"/>
        <v>60.7</v>
      </c>
      <c r="N1701" s="34"/>
      <c r="O1701" s="34"/>
      <c r="P1701" s="26"/>
      <c r="Q1701" s="35"/>
    </row>
    <row r="1702" spans="1:17" ht="15" customHeight="1" x14ac:dyDescent="0.3">
      <c r="A1702" s="1" t="s">
        <v>418</v>
      </c>
      <c r="B1702" s="6">
        <v>45412</v>
      </c>
      <c r="C1702" s="62">
        <f t="shared" si="51"/>
        <v>2024</v>
      </c>
      <c r="D1702" s="1" t="s">
        <v>1838</v>
      </c>
      <c r="E1702" s="43" t="s">
        <v>1914</v>
      </c>
      <c r="F1702" s="2" t="s">
        <v>412</v>
      </c>
      <c r="G1702" s="1" t="s">
        <v>1982</v>
      </c>
      <c r="H1702" s="1"/>
      <c r="I1702" s="1" t="s">
        <v>423</v>
      </c>
      <c r="J1702" s="1">
        <v>78.2</v>
      </c>
      <c r="K1702" s="1">
        <v>8</v>
      </c>
      <c r="L1702" s="1"/>
      <c r="M1702" s="1">
        <f t="shared" si="50"/>
        <v>86.2</v>
      </c>
      <c r="N1702" s="34"/>
      <c r="O1702" s="34"/>
      <c r="P1702" s="26"/>
      <c r="Q1702" s="35"/>
    </row>
    <row r="1703" spans="1:17" ht="15" customHeight="1" x14ac:dyDescent="0.3">
      <c r="A1703" s="1" t="s">
        <v>418</v>
      </c>
      <c r="B1703" s="6">
        <v>45412</v>
      </c>
      <c r="C1703" s="62">
        <f t="shared" si="51"/>
        <v>2024</v>
      </c>
      <c r="D1703" s="1" t="s">
        <v>1838</v>
      </c>
      <c r="E1703" s="43" t="s">
        <v>1915</v>
      </c>
      <c r="F1703" s="2" t="s">
        <v>412</v>
      </c>
      <c r="G1703" s="1" t="s">
        <v>1983</v>
      </c>
      <c r="H1703" s="1"/>
      <c r="I1703" s="1" t="s">
        <v>423</v>
      </c>
      <c r="J1703" s="1">
        <v>68.2</v>
      </c>
      <c r="K1703" s="1">
        <v>8</v>
      </c>
      <c r="L1703" s="1"/>
      <c r="M1703" s="1">
        <f t="shared" si="50"/>
        <v>76.2</v>
      </c>
      <c r="N1703" s="34"/>
      <c r="O1703" s="34"/>
      <c r="P1703" s="26"/>
      <c r="Q1703" s="35"/>
    </row>
    <row r="1704" spans="1:17" ht="15" customHeight="1" x14ac:dyDescent="0.3">
      <c r="A1704" s="1" t="s">
        <v>418</v>
      </c>
      <c r="B1704" s="6">
        <v>45412</v>
      </c>
      <c r="C1704" s="62">
        <f t="shared" si="51"/>
        <v>2024</v>
      </c>
      <c r="D1704" s="1" t="s">
        <v>1838</v>
      </c>
      <c r="E1704" s="43" t="s">
        <v>1916</v>
      </c>
      <c r="F1704" s="2" t="s">
        <v>412</v>
      </c>
      <c r="G1704" s="1" t="s">
        <v>1984</v>
      </c>
      <c r="H1704" s="1"/>
      <c r="I1704" s="1" t="s">
        <v>423</v>
      </c>
      <c r="J1704" s="1">
        <v>48.8</v>
      </c>
      <c r="K1704" s="1">
        <v>6.4</v>
      </c>
      <c r="L1704" s="1"/>
      <c r="M1704" s="1">
        <f t="shared" si="50"/>
        <v>55.199999999999996</v>
      </c>
      <c r="N1704" s="34"/>
      <c r="O1704" s="34"/>
      <c r="P1704" s="26"/>
      <c r="Q1704" s="35"/>
    </row>
    <row r="1705" spans="1:17" ht="15" customHeight="1" x14ac:dyDescent="0.3">
      <c r="A1705" s="1" t="s">
        <v>418</v>
      </c>
      <c r="B1705" s="6">
        <v>45412</v>
      </c>
      <c r="C1705" s="62">
        <f t="shared" si="51"/>
        <v>2024</v>
      </c>
      <c r="D1705" s="1" t="s">
        <v>1838</v>
      </c>
      <c r="E1705" s="43" t="s">
        <v>1917</v>
      </c>
      <c r="F1705" s="2" t="s">
        <v>412</v>
      </c>
      <c r="G1705" s="1" t="s">
        <v>1985</v>
      </c>
      <c r="H1705" s="1"/>
      <c r="I1705" s="1" t="s">
        <v>423</v>
      </c>
      <c r="J1705" s="1">
        <v>48.8</v>
      </c>
      <c r="K1705" s="1">
        <v>6.4</v>
      </c>
      <c r="L1705" s="1"/>
      <c r="M1705" s="1">
        <f t="shared" si="50"/>
        <v>55.199999999999996</v>
      </c>
      <c r="N1705" s="34"/>
      <c r="O1705" s="34"/>
      <c r="P1705" s="26"/>
      <c r="Q1705" s="35"/>
    </row>
    <row r="1706" spans="1:17" ht="15" customHeight="1" x14ac:dyDescent="0.3">
      <c r="A1706" s="1" t="s">
        <v>418</v>
      </c>
      <c r="B1706" s="6">
        <v>45412</v>
      </c>
      <c r="C1706" s="62">
        <f t="shared" si="51"/>
        <v>2024</v>
      </c>
      <c r="D1706" s="1" t="s">
        <v>1838</v>
      </c>
      <c r="E1706" s="43" t="s">
        <v>1918</v>
      </c>
      <c r="F1706" s="2" t="s">
        <v>412</v>
      </c>
      <c r="G1706" s="1" t="s">
        <v>1986</v>
      </c>
      <c r="H1706" s="1"/>
      <c r="I1706" s="1" t="s">
        <v>423</v>
      </c>
      <c r="J1706" s="1">
        <v>45.6</v>
      </c>
      <c r="K1706" s="1">
        <v>6.4</v>
      </c>
      <c r="L1706" s="1"/>
      <c r="M1706" s="1">
        <f t="shared" si="50"/>
        <v>52</v>
      </c>
      <c r="N1706" s="34"/>
      <c r="O1706" s="34"/>
      <c r="P1706" s="26"/>
      <c r="Q1706" s="35"/>
    </row>
    <row r="1707" spans="1:17" ht="15" customHeight="1" x14ac:dyDescent="0.3">
      <c r="A1707" s="1" t="s">
        <v>418</v>
      </c>
      <c r="B1707" s="6">
        <v>45412</v>
      </c>
      <c r="C1707" s="62">
        <f t="shared" si="51"/>
        <v>2024</v>
      </c>
      <c r="D1707" s="1" t="s">
        <v>1838</v>
      </c>
      <c r="E1707" s="43" t="s">
        <v>1919</v>
      </c>
      <c r="F1707" s="2" t="s">
        <v>412</v>
      </c>
      <c r="G1707" s="1" t="s">
        <v>1987</v>
      </c>
      <c r="H1707" s="1"/>
      <c r="I1707" s="1" t="s">
        <v>423</v>
      </c>
      <c r="J1707" s="1">
        <v>50.5</v>
      </c>
      <c r="K1707" s="1">
        <v>6.4</v>
      </c>
      <c r="L1707" s="1"/>
      <c r="M1707" s="1">
        <f t="shared" si="50"/>
        <v>56.9</v>
      </c>
      <c r="N1707" s="34"/>
      <c r="O1707" s="34"/>
      <c r="P1707" s="26"/>
      <c r="Q1707" s="35"/>
    </row>
    <row r="1708" spans="1:17" ht="15" customHeight="1" x14ac:dyDescent="0.3">
      <c r="A1708" s="1" t="s">
        <v>418</v>
      </c>
      <c r="B1708" s="6">
        <v>45412</v>
      </c>
      <c r="C1708" s="62">
        <f t="shared" si="51"/>
        <v>2024</v>
      </c>
      <c r="D1708" s="1" t="s">
        <v>1838</v>
      </c>
      <c r="E1708" s="43" t="s">
        <v>1920</v>
      </c>
      <c r="F1708" s="2" t="s">
        <v>412</v>
      </c>
      <c r="G1708" s="1" t="s">
        <v>1988</v>
      </c>
      <c r="H1708" s="1"/>
      <c r="I1708" s="1" t="s">
        <v>423</v>
      </c>
      <c r="J1708" s="1">
        <v>104.2</v>
      </c>
      <c r="K1708" s="1">
        <v>16</v>
      </c>
      <c r="L1708" s="1"/>
      <c r="M1708" s="1">
        <f t="shared" si="50"/>
        <v>120.2</v>
      </c>
      <c r="N1708" s="34"/>
      <c r="O1708" s="34"/>
      <c r="P1708" s="26"/>
      <c r="Q1708" s="35"/>
    </row>
    <row r="1709" spans="1:17" ht="15" customHeight="1" x14ac:dyDescent="0.3">
      <c r="A1709" s="1" t="s">
        <v>418</v>
      </c>
      <c r="B1709" s="6">
        <v>45412</v>
      </c>
      <c r="C1709" s="62">
        <f t="shared" si="51"/>
        <v>2024</v>
      </c>
      <c r="D1709" s="1" t="s">
        <v>1838</v>
      </c>
      <c r="E1709" s="43" t="s">
        <v>1921</v>
      </c>
      <c r="F1709" s="2" t="s">
        <v>412</v>
      </c>
      <c r="G1709" s="1" t="s">
        <v>1989</v>
      </c>
      <c r="H1709" s="1"/>
      <c r="I1709" s="1" t="s">
        <v>423</v>
      </c>
      <c r="J1709" s="1">
        <v>41.3</v>
      </c>
      <c r="K1709" s="1">
        <v>8</v>
      </c>
      <c r="L1709" s="1"/>
      <c r="M1709" s="1">
        <f t="shared" si="50"/>
        <v>49.3</v>
      </c>
      <c r="N1709" s="34"/>
      <c r="O1709" s="34"/>
      <c r="P1709" s="26"/>
      <c r="Q1709" s="35"/>
    </row>
    <row r="1710" spans="1:17" ht="15" customHeight="1" x14ac:dyDescent="0.3">
      <c r="A1710" s="1" t="s">
        <v>418</v>
      </c>
      <c r="B1710" s="6">
        <v>45412</v>
      </c>
      <c r="C1710" s="62">
        <f t="shared" si="51"/>
        <v>2024</v>
      </c>
      <c r="D1710" s="1" t="s">
        <v>1838</v>
      </c>
      <c r="E1710" s="43" t="s">
        <v>1922</v>
      </c>
      <c r="F1710" s="2" t="s">
        <v>412</v>
      </c>
      <c r="G1710" s="1" t="s">
        <v>1990</v>
      </c>
      <c r="H1710" s="1"/>
      <c r="I1710" s="1" t="s">
        <v>423</v>
      </c>
      <c r="J1710" s="1">
        <v>53.8</v>
      </c>
      <c r="K1710" s="1">
        <v>8</v>
      </c>
      <c r="L1710" s="1"/>
      <c r="M1710" s="1">
        <f t="shared" si="50"/>
        <v>61.8</v>
      </c>
      <c r="N1710" s="34"/>
      <c r="O1710" s="34"/>
      <c r="P1710" s="26"/>
      <c r="Q1710" s="35"/>
    </row>
    <row r="1711" spans="1:17" ht="15" customHeight="1" x14ac:dyDescent="0.3">
      <c r="A1711" s="1" t="s">
        <v>418</v>
      </c>
      <c r="B1711" s="6">
        <v>45412</v>
      </c>
      <c r="C1711" s="62">
        <f t="shared" si="51"/>
        <v>2024</v>
      </c>
      <c r="D1711" s="1" t="s">
        <v>1838</v>
      </c>
      <c r="E1711" s="43" t="s">
        <v>1923</v>
      </c>
      <c r="F1711" s="2" t="s">
        <v>412</v>
      </c>
      <c r="G1711" s="1" t="s">
        <v>1991</v>
      </c>
      <c r="H1711" s="1"/>
      <c r="I1711" s="1" t="s">
        <v>423</v>
      </c>
      <c r="J1711" s="1">
        <v>55.6</v>
      </c>
      <c r="K1711" s="1">
        <v>8</v>
      </c>
      <c r="L1711" s="1"/>
      <c r="M1711" s="1">
        <f t="shared" si="50"/>
        <v>63.6</v>
      </c>
      <c r="N1711" s="34"/>
      <c r="O1711" s="34"/>
      <c r="P1711" s="26"/>
      <c r="Q1711" s="35"/>
    </row>
    <row r="1712" spans="1:17" ht="15" customHeight="1" x14ac:dyDescent="0.3">
      <c r="A1712" s="1" t="s">
        <v>418</v>
      </c>
      <c r="B1712" s="6">
        <v>45412</v>
      </c>
      <c r="C1712" s="62">
        <f t="shared" si="51"/>
        <v>2024</v>
      </c>
      <c r="D1712" s="1" t="s">
        <v>1838</v>
      </c>
      <c r="E1712" s="43" t="s">
        <v>1924</v>
      </c>
      <c r="F1712" s="2" t="s">
        <v>412</v>
      </c>
      <c r="G1712" s="1" t="s">
        <v>1992</v>
      </c>
      <c r="H1712" s="1"/>
      <c r="I1712" s="1" t="s">
        <v>423</v>
      </c>
      <c r="J1712" s="1">
        <v>41.3</v>
      </c>
      <c r="K1712" s="1">
        <v>8</v>
      </c>
      <c r="L1712" s="1"/>
      <c r="M1712" s="1">
        <f t="shared" si="50"/>
        <v>49.3</v>
      </c>
      <c r="N1712" s="34"/>
      <c r="O1712" s="34"/>
      <c r="P1712" s="26"/>
      <c r="Q1712" s="35"/>
    </row>
    <row r="1713" spans="1:17" ht="15" customHeight="1" x14ac:dyDescent="0.3">
      <c r="A1713" s="1" t="s">
        <v>418</v>
      </c>
      <c r="B1713" s="6">
        <v>45412</v>
      </c>
      <c r="C1713" s="62">
        <f t="shared" si="51"/>
        <v>2024</v>
      </c>
      <c r="D1713" s="1" t="s">
        <v>1838</v>
      </c>
      <c r="E1713" s="43" t="s">
        <v>1925</v>
      </c>
      <c r="F1713" s="2" t="s">
        <v>412</v>
      </c>
      <c r="G1713" s="1" t="s">
        <v>1993</v>
      </c>
      <c r="H1713" s="1"/>
      <c r="I1713" s="1" t="s">
        <v>423</v>
      </c>
      <c r="J1713" s="1">
        <v>52.7</v>
      </c>
      <c r="K1713" s="1">
        <v>8</v>
      </c>
      <c r="L1713" s="1"/>
      <c r="M1713" s="1">
        <f t="shared" si="50"/>
        <v>60.7</v>
      </c>
      <c r="N1713" s="34"/>
      <c r="O1713" s="34"/>
      <c r="P1713" s="26"/>
      <c r="Q1713" s="35"/>
    </row>
    <row r="1714" spans="1:17" ht="15" customHeight="1" x14ac:dyDescent="0.3">
      <c r="A1714" s="1" t="s">
        <v>418</v>
      </c>
      <c r="B1714" s="6">
        <v>45412</v>
      </c>
      <c r="C1714" s="62">
        <f t="shared" si="51"/>
        <v>2024</v>
      </c>
      <c r="D1714" s="1" t="s">
        <v>1838</v>
      </c>
      <c r="E1714" s="43" t="s">
        <v>1926</v>
      </c>
      <c r="F1714" s="2" t="s">
        <v>412</v>
      </c>
      <c r="G1714" s="1" t="s">
        <v>1994</v>
      </c>
      <c r="H1714" s="1"/>
      <c r="I1714" s="1" t="s">
        <v>423</v>
      </c>
      <c r="J1714" s="1">
        <v>78.2</v>
      </c>
      <c r="K1714" s="1">
        <v>8</v>
      </c>
      <c r="L1714" s="1"/>
      <c r="M1714" s="1">
        <f t="shared" si="50"/>
        <v>86.2</v>
      </c>
      <c r="N1714" s="34"/>
      <c r="O1714" s="34"/>
      <c r="P1714" s="26"/>
      <c r="Q1714" s="35"/>
    </row>
    <row r="1715" spans="1:17" ht="15" customHeight="1" x14ac:dyDescent="0.3">
      <c r="A1715" s="1" t="s">
        <v>418</v>
      </c>
      <c r="B1715" s="6">
        <v>45412</v>
      </c>
      <c r="C1715" s="62">
        <f t="shared" si="51"/>
        <v>2024</v>
      </c>
      <c r="D1715" s="1" t="s">
        <v>1838</v>
      </c>
      <c r="E1715" s="43" t="s">
        <v>1927</v>
      </c>
      <c r="F1715" s="2" t="s">
        <v>412</v>
      </c>
      <c r="G1715" s="1" t="s">
        <v>1995</v>
      </c>
      <c r="H1715" s="1"/>
      <c r="I1715" s="1" t="s">
        <v>423</v>
      </c>
      <c r="J1715" s="1">
        <v>68.2</v>
      </c>
      <c r="K1715" s="1">
        <v>8</v>
      </c>
      <c r="L1715" s="1"/>
      <c r="M1715" s="1">
        <f t="shared" si="50"/>
        <v>76.2</v>
      </c>
      <c r="N1715" s="34"/>
      <c r="O1715" s="34"/>
      <c r="P1715" s="26"/>
      <c r="Q1715" s="35"/>
    </row>
    <row r="1716" spans="1:17" ht="15" customHeight="1" x14ac:dyDescent="0.3">
      <c r="A1716" s="1" t="s">
        <v>418</v>
      </c>
      <c r="B1716" s="6">
        <v>45412</v>
      </c>
      <c r="C1716" s="62">
        <f t="shared" si="51"/>
        <v>2024</v>
      </c>
      <c r="D1716" s="1" t="s">
        <v>1838</v>
      </c>
      <c r="E1716" s="43" t="s">
        <v>1928</v>
      </c>
      <c r="F1716" s="2" t="s">
        <v>412</v>
      </c>
      <c r="G1716" s="1" t="s">
        <v>1996</v>
      </c>
      <c r="H1716" s="1"/>
      <c r="I1716" s="1" t="s">
        <v>423</v>
      </c>
      <c r="J1716" s="1">
        <v>48.8</v>
      </c>
      <c r="K1716" s="1">
        <v>6.4</v>
      </c>
      <c r="L1716" s="1"/>
      <c r="M1716" s="1">
        <f t="shared" si="50"/>
        <v>55.199999999999996</v>
      </c>
      <c r="N1716" s="34"/>
      <c r="O1716" s="34"/>
      <c r="P1716" s="26"/>
      <c r="Q1716" s="35"/>
    </row>
    <row r="1717" spans="1:17" ht="15" customHeight="1" x14ac:dyDescent="0.3">
      <c r="A1717" s="1" t="s">
        <v>418</v>
      </c>
      <c r="B1717" s="6">
        <v>45412</v>
      </c>
      <c r="C1717" s="62">
        <f t="shared" si="51"/>
        <v>2024</v>
      </c>
      <c r="D1717" s="1" t="s">
        <v>1838</v>
      </c>
      <c r="E1717" s="43" t="s">
        <v>1929</v>
      </c>
      <c r="F1717" s="2" t="s">
        <v>412</v>
      </c>
      <c r="G1717" s="1" t="s">
        <v>1997</v>
      </c>
      <c r="H1717" s="1"/>
      <c r="I1717" s="1" t="s">
        <v>423</v>
      </c>
      <c r="J1717" s="1">
        <v>79.2</v>
      </c>
      <c r="K1717" s="1">
        <v>12.8</v>
      </c>
      <c r="L1717" s="1"/>
      <c r="M1717" s="1">
        <f t="shared" si="50"/>
        <v>92</v>
      </c>
      <c r="N1717" s="34"/>
      <c r="O1717" s="34"/>
      <c r="P1717" s="26"/>
      <c r="Q1717" s="35"/>
    </row>
    <row r="1718" spans="1:17" ht="15" customHeight="1" x14ac:dyDescent="0.3">
      <c r="A1718" s="1" t="s">
        <v>418</v>
      </c>
      <c r="B1718" s="6">
        <v>45412</v>
      </c>
      <c r="C1718" s="62">
        <f t="shared" si="51"/>
        <v>2024</v>
      </c>
      <c r="D1718" s="1" t="s">
        <v>1838</v>
      </c>
      <c r="E1718" s="43" t="s">
        <v>1970</v>
      </c>
      <c r="F1718" s="2" t="s">
        <v>412</v>
      </c>
      <c r="G1718" s="1" t="s">
        <v>1998</v>
      </c>
      <c r="H1718" s="1"/>
      <c r="I1718" s="1" t="s">
        <v>423</v>
      </c>
      <c r="J1718" s="1">
        <v>15.2</v>
      </c>
      <c r="K1718" s="1">
        <v>0</v>
      </c>
      <c r="L1718" s="1"/>
      <c r="M1718" s="1">
        <f t="shared" si="50"/>
        <v>15.2</v>
      </c>
      <c r="N1718" s="34"/>
      <c r="O1718" s="34"/>
      <c r="P1718" s="26"/>
      <c r="Q1718" s="35"/>
    </row>
    <row r="1719" spans="1:17" ht="15" customHeight="1" x14ac:dyDescent="0.3">
      <c r="A1719" s="1" t="s">
        <v>418</v>
      </c>
      <c r="B1719" s="6">
        <v>45412</v>
      </c>
      <c r="C1719" s="62">
        <f t="shared" si="51"/>
        <v>2024</v>
      </c>
      <c r="D1719" s="1" t="s">
        <v>1838</v>
      </c>
      <c r="E1719" s="43" t="s">
        <v>1930</v>
      </c>
      <c r="F1719" s="2" t="s">
        <v>412</v>
      </c>
      <c r="G1719" s="1" t="s">
        <v>1999</v>
      </c>
      <c r="H1719" s="1"/>
      <c r="I1719" s="1" t="s">
        <v>423</v>
      </c>
      <c r="J1719" s="1">
        <v>50.5</v>
      </c>
      <c r="K1719" s="1">
        <v>6.4</v>
      </c>
      <c r="L1719" s="1"/>
      <c r="M1719" s="1">
        <f t="shared" si="50"/>
        <v>56.9</v>
      </c>
      <c r="N1719" s="34"/>
      <c r="O1719" s="34"/>
      <c r="P1719" s="26"/>
      <c r="Q1719" s="35"/>
    </row>
    <row r="1720" spans="1:17" ht="15" customHeight="1" x14ac:dyDescent="0.3">
      <c r="A1720" s="1" t="s">
        <v>418</v>
      </c>
      <c r="B1720" s="6">
        <v>45412</v>
      </c>
      <c r="C1720" s="62">
        <f t="shared" si="51"/>
        <v>2024</v>
      </c>
      <c r="D1720" s="1" t="s">
        <v>1838</v>
      </c>
      <c r="E1720" s="43" t="s">
        <v>1931</v>
      </c>
      <c r="F1720" s="2" t="s">
        <v>412</v>
      </c>
      <c r="G1720" s="1" t="s">
        <v>2000</v>
      </c>
      <c r="H1720" s="1"/>
      <c r="I1720" s="1" t="s">
        <v>423</v>
      </c>
      <c r="J1720" s="1">
        <v>104.2</v>
      </c>
      <c r="K1720" s="1">
        <v>16</v>
      </c>
      <c r="L1720" s="1"/>
      <c r="M1720" s="1">
        <f t="shared" si="50"/>
        <v>120.2</v>
      </c>
      <c r="N1720" s="34"/>
      <c r="O1720" s="34"/>
      <c r="P1720" s="26"/>
      <c r="Q1720" s="35"/>
    </row>
    <row r="1721" spans="1:17" ht="15" customHeight="1" x14ac:dyDescent="0.3">
      <c r="A1721" s="1" t="s">
        <v>418</v>
      </c>
      <c r="B1721" s="6">
        <v>45412</v>
      </c>
      <c r="C1721" s="62">
        <f t="shared" si="51"/>
        <v>2024</v>
      </c>
      <c r="D1721" s="1" t="s">
        <v>1838</v>
      </c>
      <c r="E1721" s="43" t="s">
        <v>1932</v>
      </c>
      <c r="F1721" s="2" t="s">
        <v>412</v>
      </c>
      <c r="G1721" s="1" t="s">
        <v>2001</v>
      </c>
      <c r="H1721" s="1"/>
      <c r="I1721" s="1" t="s">
        <v>423</v>
      </c>
      <c r="J1721" s="1">
        <v>41.3</v>
      </c>
      <c r="K1721" s="1">
        <v>8</v>
      </c>
      <c r="L1721" s="1"/>
      <c r="M1721" s="1">
        <f t="shared" si="50"/>
        <v>49.3</v>
      </c>
      <c r="N1721" s="34"/>
      <c r="O1721" s="34"/>
      <c r="P1721" s="26"/>
      <c r="Q1721" s="35"/>
    </row>
    <row r="1722" spans="1:17" ht="15" customHeight="1" x14ac:dyDescent="0.3">
      <c r="A1722" s="1" t="s">
        <v>418</v>
      </c>
      <c r="B1722" s="6">
        <v>45412</v>
      </c>
      <c r="C1722" s="62">
        <f t="shared" si="51"/>
        <v>2024</v>
      </c>
      <c r="D1722" s="1" t="s">
        <v>1838</v>
      </c>
      <c r="E1722" s="43" t="s">
        <v>1933</v>
      </c>
      <c r="F1722" s="2" t="s">
        <v>412</v>
      </c>
      <c r="G1722" s="1" t="s">
        <v>2002</v>
      </c>
      <c r="H1722" s="1"/>
      <c r="I1722" s="1" t="s">
        <v>423</v>
      </c>
      <c r="J1722" s="1">
        <v>53.8</v>
      </c>
      <c r="K1722" s="1">
        <v>8</v>
      </c>
      <c r="L1722" s="1"/>
      <c r="M1722" s="1">
        <f t="shared" si="50"/>
        <v>61.8</v>
      </c>
      <c r="N1722" s="34"/>
      <c r="O1722" s="34"/>
      <c r="P1722" s="26"/>
      <c r="Q1722" s="35"/>
    </row>
    <row r="1723" spans="1:17" ht="15" customHeight="1" x14ac:dyDescent="0.3">
      <c r="A1723" s="1" t="s">
        <v>418</v>
      </c>
      <c r="B1723" s="6">
        <v>45412</v>
      </c>
      <c r="C1723" s="62">
        <f t="shared" si="51"/>
        <v>2024</v>
      </c>
      <c r="D1723" s="1" t="s">
        <v>1838</v>
      </c>
      <c r="E1723" s="43" t="s">
        <v>1934</v>
      </c>
      <c r="F1723" s="2" t="s">
        <v>412</v>
      </c>
      <c r="G1723" s="1" t="s">
        <v>2003</v>
      </c>
      <c r="H1723" s="1"/>
      <c r="I1723" s="1" t="s">
        <v>423</v>
      </c>
      <c r="J1723" s="1">
        <v>55.6</v>
      </c>
      <c r="K1723" s="1">
        <v>8</v>
      </c>
      <c r="L1723" s="1"/>
      <c r="M1723" s="1">
        <f t="shared" ref="M1723:M1754" si="52">J1723+K1723</f>
        <v>63.6</v>
      </c>
      <c r="N1723" s="34"/>
      <c r="O1723" s="34"/>
      <c r="P1723" s="26"/>
      <c r="Q1723" s="35"/>
    </row>
    <row r="1724" spans="1:17" ht="15" customHeight="1" x14ac:dyDescent="0.3">
      <c r="A1724" s="1" t="s">
        <v>418</v>
      </c>
      <c r="B1724" s="6">
        <v>45412</v>
      </c>
      <c r="C1724" s="62">
        <f t="shared" si="51"/>
        <v>2024</v>
      </c>
      <c r="D1724" s="1" t="s">
        <v>1838</v>
      </c>
      <c r="E1724" s="43" t="s">
        <v>1935</v>
      </c>
      <c r="F1724" s="2" t="s">
        <v>412</v>
      </c>
      <c r="G1724" s="1" t="s">
        <v>2004</v>
      </c>
      <c r="H1724" s="1"/>
      <c r="I1724" s="1" t="s">
        <v>423</v>
      </c>
      <c r="J1724" s="1">
        <v>41.3</v>
      </c>
      <c r="K1724" s="1">
        <v>8</v>
      </c>
      <c r="L1724" s="1"/>
      <c r="M1724" s="1">
        <f t="shared" si="52"/>
        <v>49.3</v>
      </c>
      <c r="N1724" s="34"/>
      <c r="O1724" s="34"/>
      <c r="P1724" s="26"/>
      <c r="Q1724" s="35"/>
    </row>
    <row r="1725" spans="1:17" ht="15" customHeight="1" x14ac:dyDescent="0.3">
      <c r="A1725" s="1" t="s">
        <v>418</v>
      </c>
      <c r="B1725" s="6">
        <v>45412</v>
      </c>
      <c r="C1725" s="62">
        <f t="shared" si="51"/>
        <v>2024</v>
      </c>
      <c r="D1725" s="1" t="s">
        <v>1838</v>
      </c>
      <c r="E1725" s="43" t="s">
        <v>1936</v>
      </c>
      <c r="F1725" s="2" t="s">
        <v>412</v>
      </c>
      <c r="G1725" s="1" t="s">
        <v>2005</v>
      </c>
      <c r="H1725" s="1"/>
      <c r="I1725" s="1" t="s">
        <v>423</v>
      </c>
      <c r="J1725" s="1">
        <v>52.7</v>
      </c>
      <c r="K1725" s="1">
        <v>8</v>
      </c>
      <c r="L1725" s="1"/>
      <c r="M1725" s="1">
        <f t="shared" si="52"/>
        <v>60.7</v>
      </c>
      <c r="N1725" s="34"/>
      <c r="O1725" s="34"/>
      <c r="P1725" s="26"/>
      <c r="Q1725" s="35"/>
    </row>
    <row r="1726" spans="1:17" ht="15" customHeight="1" x14ac:dyDescent="0.3">
      <c r="A1726" s="1" t="s">
        <v>418</v>
      </c>
      <c r="B1726" s="6">
        <v>45412</v>
      </c>
      <c r="C1726" s="62">
        <f t="shared" si="51"/>
        <v>2024</v>
      </c>
      <c r="D1726" s="1" t="s">
        <v>1838</v>
      </c>
      <c r="E1726" s="43" t="s">
        <v>1937</v>
      </c>
      <c r="F1726" s="2" t="s">
        <v>412</v>
      </c>
      <c r="G1726" s="1" t="s">
        <v>2006</v>
      </c>
      <c r="H1726" s="1"/>
      <c r="I1726" s="1" t="s">
        <v>423</v>
      </c>
      <c r="J1726" s="1">
        <v>78.2</v>
      </c>
      <c r="K1726" s="1">
        <v>8</v>
      </c>
      <c r="L1726" s="1"/>
      <c r="M1726" s="1">
        <f t="shared" si="52"/>
        <v>86.2</v>
      </c>
      <c r="N1726" s="34"/>
      <c r="O1726" s="34"/>
      <c r="P1726" s="26"/>
      <c r="Q1726" s="35"/>
    </row>
    <row r="1727" spans="1:17" ht="15" customHeight="1" x14ac:dyDescent="0.3">
      <c r="A1727" s="1" t="s">
        <v>418</v>
      </c>
      <c r="B1727" s="6">
        <v>45412</v>
      </c>
      <c r="C1727" s="62">
        <f t="shared" si="51"/>
        <v>2024</v>
      </c>
      <c r="D1727" s="1" t="s">
        <v>1838</v>
      </c>
      <c r="E1727" s="43" t="s">
        <v>1938</v>
      </c>
      <c r="F1727" s="2" t="s">
        <v>412</v>
      </c>
      <c r="G1727" s="1" t="s">
        <v>2007</v>
      </c>
      <c r="H1727" s="1"/>
      <c r="I1727" s="1" t="s">
        <v>423</v>
      </c>
      <c r="J1727" s="1">
        <v>68.2</v>
      </c>
      <c r="K1727" s="1">
        <v>8</v>
      </c>
      <c r="L1727" s="1"/>
      <c r="M1727" s="1">
        <f t="shared" si="52"/>
        <v>76.2</v>
      </c>
      <c r="N1727" s="34"/>
      <c r="O1727" s="34"/>
      <c r="P1727" s="26"/>
      <c r="Q1727" s="35"/>
    </row>
    <row r="1728" spans="1:17" ht="15" customHeight="1" x14ac:dyDescent="0.3">
      <c r="A1728" s="1" t="s">
        <v>418</v>
      </c>
      <c r="B1728" s="6">
        <v>45412</v>
      </c>
      <c r="C1728" s="62">
        <f t="shared" si="51"/>
        <v>2024</v>
      </c>
      <c r="D1728" s="1" t="s">
        <v>1838</v>
      </c>
      <c r="E1728" s="43" t="s">
        <v>1939</v>
      </c>
      <c r="F1728" s="2" t="s">
        <v>412</v>
      </c>
      <c r="G1728" s="1" t="s">
        <v>2008</v>
      </c>
      <c r="H1728" s="1"/>
      <c r="I1728" s="1" t="s">
        <v>423</v>
      </c>
      <c r="J1728" s="1">
        <v>48.8</v>
      </c>
      <c r="K1728" s="1">
        <v>6.4</v>
      </c>
      <c r="L1728" s="1"/>
      <c r="M1728" s="1">
        <f t="shared" si="52"/>
        <v>55.199999999999996</v>
      </c>
      <c r="N1728" s="34"/>
      <c r="O1728" s="34"/>
      <c r="P1728" s="26"/>
      <c r="Q1728" s="35"/>
    </row>
    <row r="1729" spans="1:17" ht="15" customHeight="1" x14ac:dyDescent="0.3">
      <c r="A1729" s="1" t="s">
        <v>418</v>
      </c>
      <c r="B1729" s="6">
        <v>45412</v>
      </c>
      <c r="C1729" s="62">
        <f t="shared" si="51"/>
        <v>2024</v>
      </c>
      <c r="D1729" s="1" t="s">
        <v>1838</v>
      </c>
      <c r="E1729" s="43" t="s">
        <v>1940</v>
      </c>
      <c r="F1729" s="2" t="s">
        <v>412</v>
      </c>
      <c r="G1729" s="1" t="s">
        <v>2009</v>
      </c>
      <c r="H1729" s="1"/>
      <c r="I1729" s="1" t="s">
        <v>423</v>
      </c>
      <c r="J1729" s="1">
        <v>48.8</v>
      </c>
      <c r="K1729" s="1">
        <v>6.4</v>
      </c>
      <c r="L1729" s="1"/>
      <c r="M1729" s="1">
        <f t="shared" si="52"/>
        <v>55.199999999999996</v>
      </c>
      <c r="N1729" s="34"/>
      <c r="O1729" s="34"/>
      <c r="P1729" s="26"/>
      <c r="Q1729" s="35"/>
    </row>
    <row r="1730" spans="1:17" ht="15" customHeight="1" x14ac:dyDescent="0.3">
      <c r="A1730" s="1" t="s">
        <v>418</v>
      </c>
      <c r="B1730" s="6">
        <v>45412</v>
      </c>
      <c r="C1730" s="62">
        <f t="shared" si="51"/>
        <v>2024</v>
      </c>
      <c r="D1730" s="1" t="s">
        <v>1838</v>
      </c>
      <c r="E1730" s="43" t="s">
        <v>1941</v>
      </c>
      <c r="F1730" s="2" t="s">
        <v>412</v>
      </c>
      <c r="G1730" s="1" t="s">
        <v>2010</v>
      </c>
      <c r="H1730" s="1"/>
      <c r="I1730" s="1" t="s">
        <v>423</v>
      </c>
      <c r="J1730" s="1">
        <v>45.6</v>
      </c>
      <c r="K1730" s="1">
        <v>6.4</v>
      </c>
      <c r="L1730" s="1"/>
      <c r="M1730" s="1">
        <f t="shared" si="52"/>
        <v>52</v>
      </c>
      <c r="N1730" s="34"/>
      <c r="O1730" s="34"/>
      <c r="P1730" s="26"/>
      <c r="Q1730" s="35"/>
    </row>
    <row r="1731" spans="1:17" ht="15" customHeight="1" x14ac:dyDescent="0.3">
      <c r="A1731" s="1" t="s">
        <v>418</v>
      </c>
      <c r="B1731" s="6">
        <v>45412</v>
      </c>
      <c r="C1731" s="62">
        <f t="shared" si="51"/>
        <v>2024</v>
      </c>
      <c r="D1731" s="1" t="s">
        <v>1838</v>
      </c>
      <c r="E1731" s="43" t="s">
        <v>1942</v>
      </c>
      <c r="F1731" s="2" t="s">
        <v>412</v>
      </c>
      <c r="G1731" s="1" t="s">
        <v>2011</v>
      </c>
      <c r="H1731" s="1"/>
      <c r="I1731" s="1" t="s">
        <v>423</v>
      </c>
      <c r="J1731" s="1">
        <v>50.5</v>
      </c>
      <c r="K1731" s="1">
        <v>6.4</v>
      </c>
      <c r="L1731" s="1"/>
      <c r="M1731" s="1">
        <f t="shared" si="52"/>
        <v>56.9</v>
      </c>
      <c r="N1731" s="34"/>
      <c r="O1731" s="34"/>
      <c r="P1731" s="26"/>
      <c r="Q1731" s="35"/>
    </row>
    <row r="1732" spans="1:17" ht="15" customHeight="1" x14ac:dyDescent="0.3">
      <c r="A1732" s="1" t="s">
        <v>418</v>
      </c>
      <c r="B1732" s="6">
        <v>45412</v>
      </c>
      <c r="C1732" s="62">
        <f t="shared" si="51"/>
        <v>2024</v>
      </c>
      <c r="D1732" s="1" t="s">
        <v>1838</v>
      </c>
      <c r="E1732" s="43" t="s">
        <v>1943</v>
      </c>
      <c r="F1732" s="2" t="s">
        <v>412</v>
      </c>
      <c r="G1732" s="1" t="s">
        <v>2012</v>
      </c>
      <c r="H1732" s="1"/>
      <c r="I1732" s="1" t="s">
        <v>423</v>
      </c>
      <c r="J1732" s="1">
        <v>104.2</v>
      </c>
      <c r="K1732" s="1">
        <v>16</v>
      </c>
      <c r="L1732" s="1"/>
      <c r="M1732" s="1">
        <f t="shared" si="52"/>
        <v>120.2</v>
      </c>
      <c r="N1732" s="34"/>
      <c r="O1732" s="34"/>
      <c r="P1732" s="26"/>
      <c r="Q1732" s="35"/>
    </row>
    <row r="1733" spans="1:17" ht="15" customHeight="1" x14ac:dyDescent="0.3">
      <c r="A1733" s="1" t="s">
        <v>418</v>
      </c>
      <c r="B1733" s="6">
        <v>45412</v>
      </c>
      <c r="C1733" s="62">
        <f t="shared" si="51"/>
        <v>2024</v>
      </c>
      <c r="D1733" s="1" t="s">
        <v>1838</v>
      </c>
      <c r="E1733" s="43" t="s">
        <v>1944</v>
      </c>
      <c r="F1733" s="2" t="s">
        <v>412</v>
      </c>
      <c r="G1733" s="1" t="s">
        <v>2013</v>
      </c>
      <c r="H1733" s="1"/>
      <c r="I1733" s="1" t="s">
        <v>423</v>
      </c>
      <c r="J1733" s="1">
        <v>41.3</v>
      </c>
      <c r="K1733" s="1">
        <v>8</v>
      </c>
      <c r="L1733" s="1"/>
      <c r="M1733" s="1">
        <f t="shared" si="52"/>
        <v>49.3</v>
      </c>
      <c r="N1733" s="34"/>
      <c r="O1733" s="34"/>
      <c r="P1733" s="26"/>
      <c r="Q1733" s="35"/>
    </row>
    <row r="1734" spans="1:17" ht="15" customHeight="1" x14ac:dyDescent="0.3">
      <c r="A1734" s="1" t="s">
        <v>418</v>
      </c>
      <c r="B1734" s="6">
        <v>45412</v>
      </c>
      <c r="C1734" s="62">
        <f t="shared" si="51"/>
        <v>2024</v>
      </c>
      <c r="D1734" s="1" t="s">
        <v>1838</v>
      </c>
      <c r="E1734" s="43" t="s">
        <v>1945</v>
      </c>
      <c r="F1734" s="2" t="s">
        <v>412</v>
      </c>
      <c r="G1734" s="1" t="s">
        <v>2014</v>
      </c>
      <c r="H1734" s="1"/>
      <c r="I1734" s="1" t="s">
        <v>423</v>
      </c>
      <c r="J1734" s="1">
        <v>53.8</v>
      </c>
      <c r="K1734" s="1">
        <v>8</v>
      </c>
      <c r="L1734" s="1"/>
      <c r="M1734" s="1">
        <f t="shared" si="52"/>
        <v>61.8</v>
      </c>
      <c r="N1734" s="34"/>
      <c r="O1734" s="34"/>
      <c r="P1734" s="26"/>
      <c r="Q1734" s="35"/>
    </row>
    <row r="1735" spans="1:17" ht="15" customHeight="1" x14ac:dyDescent="0.3">
      <c r="A1735" s="1" t="s">
        <v>418</v>
      </c>
      <c r="B1735" s="6">
        <v>45412</v>
      </c>
      <c r="C1735" s="62">
        <f t="shared" si="51"/>
        <v>2024</v>
      </c>
      <c r="D1735" s="1" t="s">
        <v>1838</v>
      </c>
      <c r="E1735" s="43" t="s">
        <v>1946</v>
      </c>
      <c r="F1735" s="2" t="s">
        <v>412</v>
      </c>
      <c r="G1735" s="1" t="s">
        <v>2015</v>
      </c>
      <c r="H1735" s="1"/>
      <c r="I1735" s="1" t="s">
        <v>423</v>
      </c>
      <c r="J1735" s="1">
        <v>55.6</v>
      </c>
      <c r="K1735" s="1">
        <v>8</v>
      </c>
      <c r="L1735" s="1"/>
      <c r="M1735" s="1">
        <f t="shared" si="52"/>
        <v>63.6</v>
      </c>
      <c r="N1735" s="34"/>
      <c r="O1735" s="34"/>
      <c r="P1735" s="26"/>
      <c r="Q1735" s="35"/>
    </row>
    <row r="1736" spans="1:17" ht="15" customHeight="1" x14ac:dyDescent="0.3">
      <c r="A1736" s="1" t="s">
        <v>418</v>
      </c>
      <c r="B1736" s="6">
        <v>45412</v>
      </c>
      <c r="C1736" s="62">
        <f t="shared" si="51"/>
        <v>2024</v>
      </c>
      <c r="D1736" s="1" t="s">
        <v>1838</v>
      </c>
      <c r="E1736" s="43" t="s">
        <v>1947</v>
      </c>
      <c r="F1736" s="2" t="s">
        <v>412</v>
      </c>
      <c r="G1736" s="1" t="s">
        <v>2016</v>
      </c>
      <c r="H1736" s="1"/>
      <c r="I1736" s="1" t="s">
        <v>423</v>
      </c>
      <c r="J1736" s="1">
        <v>41.3</v>
      </c>
      <c r="K1736" s="1">
        <v>8</v>
      </c>
      <c r="L1736" s="1"/>
      <c r="M1736" s="1">
        <f t="shared" si="52"/>
        <v>49.3</v>
      </c>
      <c r="N1736" s="34"/>
      <c r="O1736" s="34"/>
      <c r="P1736" s="26"/>
      <c r="Q1736" s="35"/>
    </row>
    <row r="1737" spans="1:17" ht="15" customHeight="1" x14ac:dyDescent="0.3">
      <c r="A1737" s="1" t="s">
        <v>418</v>
      </c>
      <c r="B1737" s="6">
        <v>45412</v>
      </c>
      <c r="C1737" s="62">
        <f t="shared" si="51"/>
        <v>2024</v>
      </c>
      <c r="D1737" s="1" t="s">
        <v>1838</v>
      </c>
      <c r="E1737" s="43" t="s">
        <v>1948</v>
      </c>
      <c r="F1737" s="2" t="s">
        <v>412</v>
      </c>
      <c r="G1737" s="1" t="s">
        <v>2017</v>
      </c>
      <c r="H1737" s="1"/>
      <c r="I1737" s="1" t="s">
        <v>423</v>
      </c>
      <c r="J1737" s="1">
        <v>52.7</v>
      </c>
      <c r="K1737" s="1">
        <v>8</v>
      </c>
      <c r="L1737" s="1"/>
      <c r="M1737" s="1">
        <f t="shared" si="52"/>
        <v>60.7</v>
      </c>
      <c r="N1737" s="34"/>
      <c r="O1737" s="34"/>
      <c r="P1737" s="26"/>
      <c r="Q1737" s="35"/>
    </row>
    <row r="1738" spans="1:17" ht="15" customHeight="1" x14ac:dyDescent="0.3">
      <c r="A1738" s="1" t="s">
        <v>418</v>
      </c>
      <c r="B1738" s="6">
        <v>45412</v>
      </c>
      <c r="C1738" s="62">
        <f t="shared" si="51"/>
        <v>2024</v>
      </c>
      <c r="D1738" s="1" t="s">
        <v>1838</v>
      </c>
      <c r="E1738" s="43" t="s">
        <v>1949</v>
      </c>
      <c r="F1738" s="2" t="s">
        <v>412</v>
      </c>
      <c r="G1738" s="1" t="s">
        <v>2018</v>
      </c>
      <c r="H1738" s="1"/>
      <c r="I1738" s="1" t="s">
        <v>423</v>
      </c>
      <c r="J1738" s="1">
        <v>78.2</v>
      </c>
      <c r="K1738" s="1">
        <v>8</v>
      </c>
      <c r="L1738" s="1"/>
      <c r="M1738" s="1">
        <f t="shared" si="52"/>
        <v>86.2</v>
      </c>
      <c r="N1738" s="34"/>
      <c r="O1738" s="34"/>
      <c r="P1738" s="26"/>
      <c r="Q1738" s="35"/>
    </row>
    <row r="1739" spans="1:17" ht="15" customHeight="1" x14ac:dyDescent="0.3">
      <c r="A1739" s="1" t="s">
        <v>418</v>
      </c>
      <c r="B1739" s="6">
        <v>45412</v>
      </c>
      <c r="C1739" s="62">
        <f t="shared" si="51"/>
        <v>2024</v>
      </c>
      <c r="D1739" s="1" t="s">
        <v>1838</v>
      </c>
      <c r="E1739" s="43" t="s">
        <v>1950</v>
      </c>
      <c r="F1739" s="2" t="s">
        <v>412</v>
      </c>
      <c r="G1739" s="1" t="s">
        <v>2019</v>
      </c>
      <c r="H1739" s="1"/>
      <c r="I1739" s="1" t="s">
        <v>423</v>
      </c>
      <c r="J1739" s="1">
        <v>68.2</v>
      </c>
      <c r="K1739" s="1">
        <v>8</v>
      </c>
      <c r="L1739" s="1"/>
      <c r="M1739" s="1">
        <f t="shared" si="52"/>
        <v>76.2</v>
      </c>
      <c r="N1739" s="34"/>
      <c r="O1739" s="34"/>
      <c r="P1739" s="26"/>
      <c r="Q1739" s="35"/>
    </row>
    <row r="1740" spans="1:17" ht="15" customHeight="1" x14ac:dyDescent="0.3">
      <c r="A1740" s="1" t="s">
        <v>418</v>
      </c>
      <c r="B1740" s="6">
        <v>45412</v>
      </c>
      <c r="C1740" s="62">
        <f t="shared" si="51"/>
        <v>2024</v>
      </c>
      <c r="D1740" s="1" t="s">
        <v>1838</v>
      </c>
      <c r="E1740" s="43" t="s">
        <v>1951</v>
      </c>
      <c r="F1740" s="2" t="s">
        <v>412</v>
      </c>
      <c r="G1740" s="1" t="s">
        <v>2020</v>
      </c>
      <c r="H1740" s="1"/>
      <c r="I1740" s="1" t="s">
        <v>423</v>
      </c>
      <c r="J1740" s="1">
        <v>48.8</v>
      </c>
      <c r="K1740" s="1">
        <v>6.4</v>
      </c>
      <c r="L1740" s="1"/>
      <c r="M1740" s="1">
        <f t="shared" si="52"/>
        <v>55.199999999999996</v>
      </c>
      <c r="N1740" s="34"/>
      <c r="O1740" s="34"/>
      <c r="P1740" s="26"/>
      <c r="Q1740" s="35"/>
    </row>
    <row r="1741" spans="1:17" ht="15" customHeight="1" x14ac:dyDescent="0.3">
      <c r="A1741" s="1" t="s">
        <v>418</v>
      </c>
      <c r="B1741" s="6">
        <v>45412</v>
      </c>
      <c r="C1741" s="62">
        <f t="shared" si="51"/>
        <v>2024</v>
      </c>
      <c r="D1741" s="1" t="s">
        <v>1838</v>
      </c>
      <c r="E1741" s="43" t="s">
        <v>1952</v>
      </c>
      <c r="F1741" s="2" t="s">
        <v>412</v>
      </c>
      <c r="G1741" s="1" t="s">
        <v>2021</v>
      </c>
      <c r="H1741" s="1"/>
      <c r="I1741" s="1" t="s">
        <v>423</v>
      </c>
      <c r="J1741" s="1">
        <v>48.8</v>
      </c>
      <c r="K1741" s="1">
        <v>6.4</v>
      </c>
      <c r="L1741" s="1"/>
      <c r="M1741" s="1">
        <f t="shared" si="52"/>
        <v>55.199999999999996</v>
      </c>
      <c r="N1741" s="34"/>
      <c r="O1741" s="34"/>
      <c r="P1741" s="26"/>
      <c r="Q1741" s="35"/>
    </row>
    <row r="1742" spans="1:17" ht="15" customHeight="1" x14ac:dyDescent="0.3">
      <c r="A1742" s="1" t="s">
        <v>418</v>
      </c>
      <c r="B1742" s="6">
        <v>45412</v>
      </c>
      <c r="C1742" s="62">
        <f t="shared" si="51"/>
        <v>2024</v>
      </c>
      <c r="D1742" s="1" t="s">
        <v>1838</v>
      </c>
      <c r="E1742" s="43" t="s">
        <v>1953</v>
      </c>
      <c r="F1742" s="2" t="s">
        <v>412</v>
      </c>
      <c r="G1742" s="1" t="s">
        <v>2022</v>
      </c>
      <c r="H1742" s="1"/>
      <c r="I1742" s="1" t="s">
        <v>423</v>
      </c>
      <c r="J1742" s="1">
        <v>45.6</v>
      </c>
      <c r="K1742" s="1">
        <v>6.4</v>
      </c>
      <c r="L1742" s="1"/>
      <c r="M1742" s="1">
        <f t="shared" si="52"/>
        <v>52</v>
      </c>
      <c r="N1742" s="34"/>
      <c r="O1742" s="34"/>
      <c r="P1742" s="26"/>
      <c r="Q1742" s="35"/>
    </row>
    <row r="1743" spans="1:17" ht="15" customHeight="1" x14ac:dyDescent="0.3">
      <c r="A1743" s="1" t="s">
        <v>418</v>
      </c>
      <c r="B1743" s="6">
        <v>45412</v>
      </c>
      <c r="C1743" s="62">
        <f t="shared" si="51"/>
        <v>2024</v>
      </c>
      <c r="D1743" s="1" t="s">
        <v>1838</v>
      </c>
      <c r="E1743" s="43" t="s">
        <v>1954</v>
      </c>
      <c r="F1743" s="2" t="s">
        <v>412</v>
      </c>
      <c r="G1743" s="1" t="s">
        <v>2023</v>
      </c>
      <c r="H1743" s="1"/>
      <c r="I1743" s="1" t="s">
        <v>423</v>
      </c>
      <c r="J1743" s="1">
        <v>50.5</v>
      </c>
      <c r="K1743" s="1">
        <v>6.4</v>
      </c>
      <c r="L1743" s="1"/>
      <c r="M1743" s="1">
        <f t="shared" si="52"/>
        <v>56.9</v>
      </c>
      <c r="N1743" s="34"/>
      <c r="O1743" s="34"/>
      <c r="P1743" s="26"/>
      <c r="Q1743" s="35"/>
    </row>
    <row r="1744" spans="1:17" ht="15" customHeight="1" x14ac:dyDescent="0.3">
      <c r="A1744" s="1" t="s">
        <v>418</v>
      </c>
      <c r="B1744" s="6">
        <v>45412</v>
      </c>
      <c r="C1744" s="62">
        <f t="shared" si="51"/>
        <v>2024</v>
      </c>
      <c r="D1744" s="1" t="s">
        <v>1838</v>
      </c>
      <c r="E1744" s="43" t="s">
        <v>1955</v>
      </c>
      <c r="F1744" s="2" t="s">
        <v>412</v>
      </c>
      <c r="G1744" s="1" t="s">
        <v>2024</v>
      </c>
      <c r="H1744" s="1"/>
      <c r="I1744" s="1" t="s">
        <v>423</v>
      </c>
      <c r="J1744" s="1">
        <v>104.2</v>
      </c>
      <c r="K1744" s="1">
        <v>16</v>
      </c>
      <c r="L1744" s="1"/>
      <c r="M1744" s="1">
        <f t="shared" si="52"/>
        <v>120.2</v>
      </c>
      <c r="N1744" s="34"/>
      <c r="O1744" s="34"/>
      <c r="P1744" s="26"/>
      <c r="Q1744" s="35"/>
    </row>
    <row r="1745" spans="1:17" ht="15" customHeight="1" x14ac:dyDescent="0.3">
      <c r="A1745" s="1" t="s">
        <v>418</v>
      </c>
      <c r="B1745" s="6">
        <v>45412</v>
      </c>
      <c r="C1745" s="62">
        <f t="shared" si="51"/>
        <v>2024</v>
      </c>
      <c r="D1745" s="1" t="s">
        <v>1838</v>
      </c>
      <c r="E1745" s="43" t="s">
        <v>1956</v>
      </c>
      <c r="F1745" s="2" t="s">
        <v>412</v>
      </c>
      <c r="G1745" s="1" t="s">
        <v>2025</v>
      </c>
      <c r="H1745" s="1"/>
      <c r="I1745" s="1" t="s">
        <v>423</v>
      </c>
      <c r="J1745" s="1">
        <v>41.3</v>
      </c>
      <c r="K1745" s="1">
        <v>8</v>
      </c>
      <c r="L1745" s="1"/>
      <c r="M1745" s="1">
        <f t="shared" si="52"/>
        <v>49.3</v>
      </c>
      <c r="N1745" s="34"/>
      <c r="O1745" s="34"/>
      <c r="P1745" s="26"/>
      <c r="Q1745" s="35"/>
    </row>
    <row r="1746" spans="1:17" ht="15" customHeight="1" x14ac:dyDescent="0.3">
      <c r="A1746" s="1" t="s">
        <v>418</v>
      </c>
      <c r="B1746" s="6">
        <v>45412</v>
      </c>
      <c r="C1746" s="62">
        <f t="shared" si="51"/>
        <v>2024</v>
      </c>
      <c r="D1746" s="1" t="s">
        <v>1838</v>
      </c>
      <c r="E1746" s="43" t="s">
        <v>1957</v>
      </c>
      <c r="F1746" s="2" t="s">
        <v>412</v>
      </c>
      <c r="G1746" s="1" t="s">
        <v>2026</v>
      </c>
      <c r="H1746" s="1"/>
      <c r="I1746" s="1" t="s">
        <v>423</v>
      </c>
      <c r="J1746" s="1">
        <v>53.8</v>
      </c>
      <c r="K1746" s="1">
        <v>8</v>
      </c>
      <c r="L1746" s="1"/>
      <c r="M1746" s="1">
        <f t="shared" si="52"/>
        <v>61.8</v>
      </c>
      <c r="N1746" s="34"/>
      <c r="O1746" s="34"/>
      <c r="P1746" s="26"/>
      <c r="Q1746" s="35"/>
    </row>
    <row r="1747" spans="1:17" ht="15" customHeight="1" x14ac:dyDescent="0.3">
      <c r="A1747" s="1" t="s">
        <v>418</v>
      </c>
      <c r="B1747" s="6">
        <v>45412</v>
      </c>
      <c r="C1747" s="62">
        <f t="shared" si="51"/>
        <v>2024</v>
      </c>
      <c r="D1747" s="1" t="s">
        <v>1838</v>
      </c>
      <c r="E1747" s="43" t="s">
        <v>1958</v>
      </c>
      <c r="F1747" s="2" t="s">
        <v>412</v>
      </c>
      <c r="G1747" s="1" t="s">
        <v>2027</v>
      </c>
      <c r="H1747" s="1"/>
      <c r="I1747" s="1" t="s">
        <v>423</v>
      </c>
      <c r="J1747" s="1">
        <v>55.6</v>
      </c>
      <c r="K1747" s="1">
        <v>8</v>
      </c>
      <c r="L1747" s="1"/>
      <c r="M1747" s="1">
        <f t="shared" si="52"/>
        <v>63.6</v>
      </c>
      <c r="N1747" s="34"/>
      <c r="O1747" s="34"/>
      <c r="P1747" s="26"/>
      <c r="Q1747" s="35"/>
    </row>
    <row r="1748" spans="1:17" ht="15" customHeight="1" x14ac:dyDescent="0.3">
      <c r="A1748" s="1" t="s">
        <v>418</v>
      </c>
      <c r="B1748" s="6">
        <v>45412</v>
      </c>
      <c r="C1748" s="62">
        <f t="shared" si="51"/>
        <v>2024</v>
      </c>
      <c r="D1748" s="1" t="s">
        <v>1838</v>
      </c>
      <c r="E1748" s="43" t="s">
        <v>1959</v>
      </c>
      <c r="F1748" s="2" t="s">
        <v>412</v>
      </c>
      <c r="G1748" s="1" t="s">
        <v>2028</v>
      </c>
      <c r="H1748" s="1"/>
      <c r="I1748" s="1" t="s">
        <v>423</v>
      </c>
      <c r="J1748" s="1">
        <v>41.3</v>
      </c>
      <c r="K1748" s="1">
        <v>8</v>
      </c>
      <c r="L1748" s="1"/>
      <c r="M1748" s="1">
        <f t="shared" si="52"/>
        <v>49.3</v>
      </c>
      <c r="N1748" s="34"/>
      <c r="O1748" s="34"/>
      <c r="P1748" s="26"/>
      <c r="Q1748" s="35"/>
    </row>
    <row r="1749" spans="1:17" ht="15" customHeight="1" x14ac:dyDescent="0.3">
      <c r="A1749" s="1" t="s">
        <v>418</v>
      </c>
      <c r="B1749" s="6">
        <v>45412</v>
      </c>
      <c r="C1749" s="62">
        <f t="shared" si="51"/>
        <v>2024</v>
      </c>
      <c r="D1749" s="1" t="s">
        <v>1838</v>
      </c>
      <c r="E1749" s="43" t="s">
        <v>1960</v>
      </c>
      <c r="F1749" s="2" t="s">
        <v>412</v>
      </c>
      <c r="G1749" s="1" t="s">
        <v>2029</v>
      </c>
      <c r="H1749" s="1"/>
      <c r="I1749" s="1" t="s">
        <v>423</v>
      </c>
      <c r="J1749" s="1">
        <v>52.7</v>
      </c>
      <c r="K1749" s="1">
        <v>8</v>
      </c>
      <c r="L1749" s="1"/>
      <c r="M1749" s="1">
        <f t="shared" si="52"/>
        <v>60.7</v>
      </c>
      <c r="N1749" s="34"/>
      <c r="O1749" s="34"/>
      <c r="P1749" s="26"/>
      <c r="Q1749" s="35"/>
    </row>
    <row r="1750" spans="1:17" ht="15" customHeight="1" x14ac:dyDescent="0.3">
      <c r="A1750" s="1" t="s">
        <v>418</v>
      </c>
      <c r="B1750" s="6">
        <v>45412</v>
      </c>
      <c r="C1750" s="62">
        <f t="shared" si="51"/>
        <v>2024</v>
      </c>
      <c r="D1750" s="1" t="s">
        <v>1838</v>
      </c>
      <c r="E1750" s="43" t="s">
        <v>1961</v>
      </c>
      <c r="F1750" s="2" t="s">
        <v>412</v>
      </c>
      <c r="G1750" s="1" t="s">
        <v>2030</v>
      </c>
      <c r="H1750" s="1"/>
      <c r="I1750" s="1" t="s">
        <v>423</v>
      </c>
      <c r="J1750" s="1">
        <v>78.2</v>
      </c>
      <c r="K1750" s="1">
        <v>8</v>
      </c>
      <c r="L1750" s="1"/>
      <c r="M1750" s="1">
        <f t="shared" si="52"/>
        <v>86.2</v>
      </c>
      <c r="N1750" s="34"/>
      <c r="O1750" s="34"/>
      <c r="P1750" s="26"/>
      <c r="Q1750" s="35"/>
    </row>
    <row r="1751" spans="1:17" ht="15" customHeight="1" x14ac:dyDescent="0.3">
      <c r="A1751" s="1" t="s">
        <v>418</v>
      </c>
      <c r="B1751" s="6">
        <v>45412</v>
      </c>
      <c r="C1751" s="62">
        <f t="shared" si="51"/>
        <v>2024</v>
      </c>
      <c r="D1751" s="1" t="s">
        <v>1838</v>
      </c>
      <c r="E1751" s="43" t="s">
        <v>1962</v>
      </c>
      <c r="F1751" s="2" t="s">
        <v>412</v>
      </c>
      <c r="G1751" s="1" t="s">
        <v>2031</v>
      </c>
      <c r="H1751" s="1"/>
      <c r="I1751" s="1" t="s">
        <v>423</v>
      </c>
      <c r="J1751" s="1">
        <v>68.2</v>
      </c>
      <c r="K1751" s="1">
        <v>8</v>
      </c>
      <c r="L1751" s="1"/>
      <c r="M1751" s="1">
        <f t="shared" si="52"/>
        <v>76.2</v>
      </c>
      <c r="N1751" s="34"/>
      <c r="O1751" s="34"/>
      <c r="P1751" s="26"/>
      <c r="Q1751" s="35"/>
    </row>
    <row r="1752" spans="1:17" ht="15" customHeight="1" x14ac:dyDescent="0.3">
      <c r="A1752" s="1" t="s">
        <v>418</v>
      </c>
      <c r="B1752" s="6">
        <v>45412</v>
      </c>
      <c r="C1752" s="62">
        <f t="shared" si="51"/>
        <v>2024</v>
      </c>
      <c r="D1752" s="1" t="s">
        <v>1838</v>
      </c>
      <c r="E1752" s="43" t="s">
        <v>1963</v>
      </c>
      <c r="F1752" s="2" t="s">
        <v>412</v>
      </c>
      <c r="G1752" s="1" t="s">
        <v>2032</v>
      </c>
      <c r="H1752" s="1"/>
      <c r="I1752" s="1" t="s">
        <v>423</v>
      </c>
      <c r="J1752" s="1">
        <v>48.8</v>
      </c>
      <c r="K1752" s="1">
        <v>6.4</v>
      </c>
      <c r="L1752" s="1"/>
      <c r="M1752" s="1">
        <f t="shared" si="52"/>
        <v>55.199999999999996</v>
      </c>
      <c r="N1752" s="34"/>
      <c r="O1752" s="34"/>
      <c r="P1752" s="26"/>
      <c r="Q1752" s="35"/>
    </row>
    <row r="1753" spans="1:17" ht="15" customHeight="1" x14ac:dyDescent="0.3">
      <c r="A1753" s="1" t="s">
        <v>418</v>
      </c>
      <c r="B1753" s="6">
        <v>45412</v>
      </c>
      <c r="C1753" s="62">
        <f t="shared" si="51"/>
        <v>2024</v>
      </c>
      <c r="D1753" s="1" t="s">
        <v>1838</v>
      </c>
      <c r="E1753" s="43" t="s">
        <v>1964</v>
      </c>
      <c r="F1753" s="2" t="s">
        <v>412</v>
      </c>
      <c r="G1753" s="1" t="s">
        <v>2033</v>
      </c>
      <c r="H1753" s="1"/>
      <c r="I1753" s="1" t="s">
        <v>423</v>
      </c>
      <c r="J1753" s="1">
        <v>48.8</v>
      </c>
      <c r="K1753" s="1">
        <v>6.4</v>
      </c>
      <c r="L1753" s="1"/>
      <c r="M1753" s="1">
        <f t="shared" si="52"/>
        <v>55.199999999999996</v>
      </c>
      <c r="N1753" s="34"/>
      <c r="O1753" s="34"/>
      <c r="P1753" s="26"/>
      <c r="Q1753" s="35"/>
    </row>
    <row r="1754" spans="1:17" ht="15" customHeight="1" x14ac:dyDescent="0.3">
      <c r="A1754" s="1" t="s">
        <v>418</v>
      </c>
      <c r="B1754" s="6">
        <v>45412</v>
      </c>
      <c r="C1754" s="62">
        <f t="shared" si="51"/>
        <v>2024</v>
      </c>
      <c r="D1754" s="1" t="s">
        <v>1838</v>
      </c>
      <c r="E1754" s="43" t="s">
        <v>1965</v>
      </c>
      <c r="F1754" s="2" t="s">
        <v>412</v>
      </c>
      <c r="G1754" s="1" t="s">
        <v>2034</v>
      </c>
      <c r="H1754" s="1"/>
      <c r="I1754" s="1" t="s">
        <v>423</v>
      </c>
      <c r="J1754" s="1">
        <v>45.6</v>
      </c>
      <c r="K1754" s="1">
        <v>6.4</v>
      </c>
      <c r="L1754" s="1"/>
      <c r="M1754" s="1">
        <f t="shared" si="52"/>
        <v>52</v>
      </c>
      <c r="N1754" s="34"/>
      <c r="O1754" s="34"/>
      <c r="P1754" s="26"/>
      <c r="Q1754" s="35"/>
    </row>
    <row r="1755" spans="1:17" ht="15" customHeight="1" x14ac:dyDescent="0.3">
      <c r="A1755" s="1" t="s">
        <v>418</v>
      </c>
      <c r="B1755" s="6">
        <v>45412</v>
      </c>
      <c r="C1755" s="62">
        <f t="shared" si="51"/>
        <v>2024</v>
      </c>
      <c r="D1755" s="1" t="s">
        <v>1838</v>
      </c>
      <c r="E1755" s="43" t="s">
        <v>1966</v>
      </c>
      <c r="F1755" s="2" t="s">
        <v>412</v>
      </c>
      <c r="G1755" s="1" t="s">
        <v>2035</v>
      </c>
      <c r="H1755" s="1"/>
      <c r="I1755" s="1" t="s">
        <v>423</v>
      </c>
      <c r="J1755" s="1">
        <v>50.5</v>
      </c>
      <c r="K1755" s="1">
        <v>6.4</v>
      </c>
      <c r="L1755" s="1"/>
      <c r="M1755" s="1">
        <f t="shared" ref="M1755:M1788" si="53">J1755+K1755</f>
        <v>56.9</v>
      </c>
      <c r="N1755" s="34"/>
      <c r="O1755" s="34"/>
      <c r="P1755" s="26"/>
      <c r="Q1755" s="35"/>
    </row>
    <row r="1756" spans="1:17" ht="15" customHeight="1" x14ac:dyDescent="0.3">
      <c r="A1756" s="1" t="s">
        <v>418</v>
      </c>
      <c r="B1756" s="6">
        <v>45412</v>
      </c>
      <c r="C1756" s="62">
        <f t="shared" si="51"/>
        <v>2024</v>
      </c>
      <c r="D1756" s="1" t="s">
        <v>1838</v>
      </c>
      <c r="E1756" s="43" t="s">
        <v>1967</v>
      </c>
      <c r="F1756" s="2" t="s">
        <v>412</v>
      </c>
      <c r="G1756" s="1" t="s">
        <v>2036</v>
      </c>
      <c r="H1756" s="1"/>
      <c r="I1756" s="1" t="s">
        <v>423</v>
      </c>
      <c r="J1756" s="1">
        <v>104.2</v>
      </c>
      <c r="K1756" s="1">
        <v>16</v>
      </c>
      <c r="L1756" s="1"/>
      <c r="M1756" s="1">
        <f t="shared" si="53"/>
        <v>120.2</v>
      </c>
      <c r="N1756" s="34"/>
      <c r="O1756" s="34"/>
      <c r="P1756" s="26"/>
      <c r="Q1756" s="35"/>
    </row>
    <row r="1757" spans="1:17" ht="15" customHeight="1" x14ac:dyDescent="0.3">
      <c r="A1757" s="1" t="s">
        <v>418</v>
      </c>
      <c r="B1757" s="6">
        <v>45412</v>
      </c>
      <c r="C1757" s="62">
        <f t="shared" si="51"/>
        <v>2024</v>
      </c>
      <c r="D1757" s="1" t="s">
        <v>1838</v>
      </c>
      <c r="E1757" s="43" t="s">
        <v>1968</v>
      </c>
      <c r="F1757" s="2" t="s">
        <v>412</v>
      </c>
      <c r="G1757" s="1" t="s">
        <v>2037</v>
      </c>
      <c r="H1757" s="1"/>
      <c r="I1757" s="1" t="s">
        <v>423</v>
      </c>
      <c r="J1757" s="1">
        <v>41.3</v>
      </c>
      <c r="K1757" s="1">
        <v>8</v>
      </c>
      <c r="L1757" s="1"/>
      <c r="M1757" s="1">
        <f t="shared" si="53"/>
        <v>49.3</v>
      </c>
      <c r="N1757" s="34"/>
      <c r="O1757" s="34"/>
      <c r="P1757" s="26"/>
      <c r="Q1757" s="35"/>
    </row>
    <row r="1758" spans="1:17" ht="15" customHeight="1" x14ac:dyDescent="0.3">
      <c r="A1758" s="1" t="s">
        <v>418</v>
      </c>
      <c r="B1758" s="6">
        <v>45412</v>
      </c>
      <c r="C1758" s="62">
        <f t="shared" si="51"/>
        <v>2024</v>
      </c>
      <c r="D1758" s="1" t="s">
        <v>1838</v>
      </c>
      <c r="E1758" s="43" t="s">
        <v>1969</v>
      </c>
      <c r="F1758" s="2" t="s">
        <v>412</v>
      </c>
      <c r="G1758" s="1" t="s">
        <v>2038</v>
      </c>
      <c r="H1758" s="1"/>
      <c r="I1758" s="1" t="s">
        <v>423</v>
      </c>
      <c r="J1758" s="1">
        <v>53.8</v>
      </c>
      <c r="K1758" s="1">
        <v>8</v>
      </c>
      <c r="L1758" s="1"/>
      <c r="M1758" s="1">
        <f t="shared" si="53"/>
        <v>61.8</v>
      </c>
      <c r="N1758" s="34"/>
      <c r="O1758" s="34"/>
      <c r="P1758" s="26"/>
      <c r="Q1758" s="35"/>
    </row>
    <row r="1759" spans="1:17" ht="15" customHeight="1" x14ac:dyDescent="0.3">
      <c r="A1759" s="1" t="s">
        <v>416</v>
      </c>
      <c r="B1759" s="6">
        <v>45412</v>
      </c>
      <c r="C1759" s="62">
        <f t="shared" si="51"/>
        <v>2024</v>
      </c>
      <c r="D1759" s="1" t="s">
        <v>2039</v>
      </c>
      <c r="E1759" s="43" t="s">
        <v>2040</v>
      </c>
      <c r="F1759" s="2" t="s">
        <v>412</v>
      </c>
      <c r="G1759" s="1">
        <v>1</v>
      </c>
      <c r="H1759" s="1"/>
      <c r="I1759" s="1" t="s">
        <v>423</v>
      </c>
      <c r="J1759" s="1">
        <v>66.900000000000006</v>
      </c>
      <c r="K1759" s="1">
        <v>0</v>
      </c>
      <c r="L1759" s="1"/>
      <c r="M1759" s="1">
        <f t="shared" si="53"/>
        <v>66.900000000000006</v>
      </c>
      <c r="N1759" s="34"/>
      <c r="O1759" s="34"/>
      <c r="P1759" s="26"/>
      <c r="Q1759" s="35"/>
    </row>
    <row r="1760" spans="1:17" ht="15" customHeight="1" x14ac:dyDescent="0.3">
      <c r="A1760" s="1" t="s">
        <v>416</v>
      </c>
      <c r="B1760" s="6">
        <v>45412</v>
      </c>
      <c r="C1760" s="62">
        <f t="shared" si="51"/>
        <v>2024</v>
      </c>
      <c r="D1760" s="1" t="s">
        <v>2039</v>
      </c>
      <c r="E1760" s="43" t="s">
        <v>2041</v>
      </c>
      <c r="F1760" s="2" t="s">
        <v>412</v>
      </c>
      <c r="G1760" s="1">
        <v>2</v>
      </c>
      <c r="H1760" s="1"/>
      <c r="I1760" s="1" t="s">
        <v>423</v>
      </c>
      <c r="J1760" s="1">
        <v>55.9</v>
      </c>
      <c r="K1760" s="1">
        <v>6.7</v>
      </c>
      <c r="L1760" s="1"/>
      <c r="M1760" s="1">
        <f t="shared" si="53"/>
        <v>62.6</v>
      </c>
      <c r="N1760" s="34"/>
      <c r="O1760" s="34"/>
      <c r="P1760" s="26"/>
      <c r="Q1760" s="35"/>
    </row>
    <row r="1761" spans="1:17" ht="15" customHeight="1" x14ac:dyDescent="0.3">
      <c r="A1761" s="1" t="s">
        <v>416</v>
      </c>
      <c r="B1761" s="6">
        <v>45412</v>
      </c>
      <c r="C1761" s="62">
        <f t="shared" si="51"/>
        <v>2024</v>
      </c>
      <c r="D1761" s="1" t="s">
        <v>2039</v>
      </c>
      <c r="E1761" s="43" t="s">
        <v>2042</v>
      </c>
      <c r="F1761" s="2" t="s">
        <v>412</v>
      </c>
      <c r="G1761" s="1">
        <v>3</v>
      </c>
      <c r="H1761" s="1"/>
      <c r="I1761" s="1" t="s">
        <v>423</v>
      </c>
      <c r="J1761" s="1">
        <v>49.7</v>
      </c>
      <c r="K1761" s="1">
        <v>7.8</v>
      </c>
      <c r="L1761" s="1"/>
      <c r="M1761" s="1">
        <f t="shared" si="53"/>
        <v>57.5</v>
      </c>
      <c r="N1761" s="34"/>
      <c r="O1761" s="34"/>
      <c r="P1761" s="26"/>
      <c r="Q1761" s="35"/>
    </row>
    <row r="1762" spans="1:17" ht="15" customHeight="1" x14ac:dyDescent="0.3">
      <c r="A1762" s="1" t="s">
        <v>416</v>
      </c>
      <c r="B1762" s="6">
        <v>45412</v>
      </c>
      <c r="C1762" s="62">
        <f t="shared" ref="C1762:C1827" si="54">YEAR(B1762)</f>
        <v>2024</v>
      </c>
      <c r="D1762" s="1" t="s">
        <v>2039</v>
      </c>
      <c r="E1762" s="43" t="s">
        <v>2043</v>
      </c>
      <c r="F1762" s="2" t="s">
        <v>412</v>
      </c>
      <c r="G1762" s="1">
        <v>4</v>
      </c>
      <c r="H1762" s="1"/>
      <c r="I1762" s="1" t="s">
        <v>423</v>
      </c>
      <c r="J1762" s="1">
        <v>49.4</v>
      </c>
      <c r="K1762" s="1">
        <v>5.4</v>
      </c>
      <c r="L1762" s="1"/>
      <c r="M1762" s="1">
        <f t="shared" si="53"/>
        <v>54.8</v>
      </c>
      <c r="N1762" s="34"/>
      <c r="O1762" s="34"/>
      <c r="P1762" s="26"/>
      <c r="Q1762" s="35"/>
    </row>
    <row r="1763" spans="1:17" ht="15" customHeight="1" x14ac:dyDescent="0.3">
      <c r="A1763" s="1" t="s">
        <v>416</v>
      </c>
      <c r="B1763" s="6">
        <v>45412</v>
      </c>
      <c r="C1763" s="62">
        <f t="shared" si="54"/>
        <v>2024</v>
      </c>
      <c r="D1763" s="1" t="s">
        <v>2039</v>
      </c>
      <c r="E1763" s="43" t="s">
        <v>2044</v>
      </c>
      <c r="F1763" s="2" t="s">
        <v>412</v>
      </c>
      <c r="G1763" s="1">
        <v>5</v>
      </c>
      <c r="H1763" s="1"/>
      <c r="I1763" s="1" t="s">
        <v>423</v>
      </c>
      <c r="J1763" s="1">
        <v>51.4</v>
      </c>
      <c r="K1763" s="1">
        <v>0</v>
      </c>
      <c r="L1763" s="1"/>
      <c r="M1763" s="1">
        <f t="shared" si="53"/>
        <v>51.4</v>
      </c>
      <c r="N1763" s="34"/>
      <c r="O1763" s="34"/>
      <c r="P1763" s="26"/>
      <c r="Q1763" s="35"/>
    </row>
    <row r="1764" spans="1:17" ht="15" customHeight="1" x14ac:dyDescent="0.3">
      <c r="A1764" s="1" t="s">
        <v>416</v>
      </c>
      <c r="B1764" s="6">
        <v>45412</v>
      </c>
      <c r="C1764" s="62">
        <f t="shared" si="54"/>
        <v>2024</v>
      </c>
      <c r="D1764" s="1" t="s">
        <v>2039</v>
      </c>
      <c r="E1764" s="43" t="s">
        <v>2045</v>
      </c>
      <c r="F1764" s="2" t="s">
        <v>412</v>
      </c>
      <c r="G1764" s="1">
        <v>6</v>
      </c>
      <c r="H1764" s="1"/>
      <c r="I1764" s="1" t="s">
        <v>423</v>
      </c>
      <c r="J1764" s="1">
        <v>70.599999999999994</v>
      </c>
      <c r="K1764" s="1">
        <v>6.7</v>
      </c>
      <c r="L1764" s="1"/>
      <c r="M1764" s="1">
        <f t="shared" si="53"/>
        <v>77.3</v>
      </c>
      <c r="N1764" s="34"/>
      <c r="O1764" s="34"/>
      <c r="P1764" s="26"/>
      <c r="Q1764" s="35"/>
    </row>
    <row r="1765" spans="1:17" ht="15" customHeight="1" x14ac:dyDescent="0.3">
      <c r="A1765" s="1" t="s">
        <v>416</v>
      </c>
      <c r="B1765" s="6">
        <v>45412</v>
      </c>
      <c r="C1765" s="62">
        <f t="shared" si="54"/>
        <v>2024</v>
      </c>
      <c r="D1765" s="1" t="s">
        <v>2039</v>
      </c>
      <c r="E1765" s="43" t="s">
        <v>2046</v>
      </c>
      <c r="F1765" s="2" t="s">
        <v>412</v>
      </c>
      <c r="G1765" s="1">
        <v>7</v>
      </c>
      <c r="H1765" s="1"/>
      <c r="I1765" s="1" t="s">
        <v>423</v>
      </c>
      <c r="J1765" s="1">
        <v>63.6</v>
      </c>
      <c r="K1765" s="1">
        <v>6.7</v>
      </c>
      <c r="L1765" s="1"/>
      <c r="M1765" s="1">
        <f t="shared" si="53"/>
        <v>70.3</v>
      </c>
      <c r="N1765" s="34"/>
      <c r="O1765" s="34"/>
      <c r="P1765" s="26"/>
      <c r="Q1765" s="35"/>
    </row>
    <row r="1766" spans="1:17" ht="15" customHeight="1" x14ac:dyDescent="0.3">
      <c r="A1766" s="1" t="s">
        <v>416</v>
      </c>
      <c r="B1766" s="6">
        <v>45412</v>
      </c>
      <c r="C1766" s="62">
        <f t="shared" si="54"/>
        <v>2024</v>
      </c>
      <c r="D1766" s="1" t="s">
        <v>2039</v>
      </c>
      <c r="E1766" s="43" t="s">
        <v>2047</v>
      </c>
      <c r="F1766" s="2" t="s">
        <v>412</v>
      </c>
      <c r="G1766" s="1">
        <v>8</v>
      </c>
      <c r="H1766" s="1"/>
      <c r="I1766" s="1" t="s">
        <v>423</v>
      </c>
      <c r="J1766" s="1">
        <v>49.6</v>
      </c>
      <c r="K1766" s="1">
        <v>7.8</v>
      </c>
      <c r="L1766" s="1"/>
      <c r="M1766" s="1">
        <f t="shared" si="53"/>
        <v>57.4</v>
      </c>
      <c r="N1766" s="34"/>
      <c r="O1766" s="34"/>
      <c r="P1766" s="26"/>
      <c r="Q1766" s="35"/>
    </row>
    <row r="1767" spans="1:17" ht="15" customHeight="1" x14ac:dyDescent="0.3">
      <c r="A1767" s="1" t="s">
        <v>416</v>
      </c>
      <c r="B1767" s="6">
        <v>45412</v>
      </c>
      <c r="C1767" s="62">
        <f t="shared" si="54"/>
        <v>2024</v>
      </c>
      <c r="D1767" s="1" t="s">
        <v>2039</v>
      </c>
      <c r="E1767" s="43" t="s">
        <v>2048</v>
      </c>
      <c r="F1767" s="2" t="s">
        <v>412</v>
      </c>
      <c r="G1767" s="1">
        <v>9</v>
      </c>
      <c r="H1767" s="1"/>
      <c r="I1767" s="1" t="s">
        <v>423</v>
      </c>
      <c r="J1767" s="1">
        <v>49.3</v>
      </c>
      <c r="K1767" s="1">
        <v>5.4</v>
      </c>
      <c r="L1767" s="1"/>
      <c r="M1767" s="1">
        <f t="shared" si="53"/>
        <v>54.699999999999996</v>
      </c>
      <c r="N1767" s="34"/>
      <c r="O1767" s="34"/>
      <c r="P1767" s="26"/>
      <c r="Q1767" s="35"/>
    </row>
    <row r="1768" spans="1:17" ht="15" customHeight="1" x14ac:dyDescent="0.3">
      <c r="A1768" s="1" t="s">
        <v>416</v>
      </c>
      <c r="B1768" s="6">
        <v>45412</v>
      </c>
      <c r="C1768" s="62">
        <f t="shared" si="54"/>
        <v>2024</v>
      </c>
      <c r="D1768" s="1" t="s">
        <v>2039</v>
      </c>
      <c r="E1768" s="43" t="s">
        <v>2049</v>
      </c>
      <c r="F1768" s="2" t="s">
        <v>412</v>
      </c>
      <c r="G1768" s="1">
        <v>10</v>
      </c>
      <c r="H1768" s="1"/>
      <c r="I1768" s="1" t="s">
        <v>423</v>
      </c>
      <c r="J1768" s="1">
        <v>51.3</v>
      </c>
      <c r="K1768" s="1">
        <v>6.7</v>
      </c>
      <c r="L1768" s="1"/>
      <c r="M1768" s="1">
        <f t="shared" si="53"/>
        <v>58</v>
      </c>
      <c r="N1768" s="34"/>
      <c r="O1768" s="34"/>
      <c r="P1768" s="26"/>
      <c r="Q1768" s="35"/>
    </row>
    <row r="1769" spans="1:17" ht="15" customHeight="1" x14ac:dyDescent="0.3">
      <c r="A1769" s="1" t="s">
        <v>416</v>
      </c>
      <c r="B1769" s="6">
        <v>45412</v>
      </c>
      <c r="C1769" s="62">
        <f t="shared" si="54"/>
        <v>2024</v>
      </c>
      <c r="D1769" s="1" t="s">
        <v>2039</v>
      </c>
      <c r="E1769" s="43" t="s">
        <v>2050</v>
      </c>
      <c r="F1769" s="2" t="s">
        <v>412</v>
      </c>
      <c r="G1769" s="1">
        <v>11</v>
      </c>
      <c r="H1769" s="1"/>
      <c r="I1769" s="1" t="s">
        <v>423</v>
      </c>
      <c r="J1769" s="1">
        <v>70.599999999999994</v>
      </c>
      <c r="K1769" s="1">
        <v>6.7</v>
      </c>
      <c r="L1769" s="1"/>
      <c r="M1769" s="1">
        <f t="shared" si="53"/>
        <v>77.3</v>
      </c>
      <c r="N1769" s="34"/>
      <c r="O1769" s="34"/>
      <c r="P1769" s="26"/>
      <c r="Q1769" s="35"/>
    </row>
    <row r="1770" spans="1:17" ht="15" customHeight="1" x14ac:dyDescent="0.3">
      <c r="A1770" s="1" t="s">
        <v>416</v>
      </c>
      <c r="B1770" s="6">
        <v>45412</v>
      </c>
      <c r="C1770" s="62">
        <f t="shared" si="54"/>
        <v>2024</v>
      </c>
      <c r="D1770" s="1" t="s">
        <v>2039</v>
      </c>
      <c r="E1770" s="43" t="s">
        <v>2051</v>
      </c>
      <c r="F1770" s="2" t="s">
        <v>412</v>
      </c>
      <c r="G1770" s="1">
        <v>12</v>
      </c>
      <c r="H1770" s="1"/>
      <c r="I1770" s="1" t="s">
        <v>423</v>
      </c>
      <c r="J1770" s="1">
        <v>63.4</v>
      </c>
      <c r="K1770" s="1">
        <v>6.7</v>
      </c>
      <c r="L1770" s="1"/>
      <c r="M1770" s="1">
        <f t="shared" si="53"/>
        <v>70.099999999999994</v>
      </c>
      <c r="N1770" s="34"/>
      <c r="O1770" s="34"/>
      <c r="P1770" s="26"/>
      <c r="Q1770" s="35"/>
    </row>
    <row r="1771" spans="1:17" ht="15" customHeight="1" x14ac:dyDescent="0.3">
      <c r="A1771" s="1" t="s">
        <v>416</v>
      </c>
      <c r="B1771" s="6">
        <v>45412</v>
      </c>
      <c r="C1771" s="62">
        <f t="shared" si="54"/>
        <v>2024</v>
      </c>
      <c r="D1771" s="1" t="s">
        <v>2039</v>
      </c>
      <c r="E1771" s="43" t="s">
        <v>2052</v>
      </c>
      <c r="F1771" s="2" t="s">
        <v>412</v>
      </c>
      <c r="G1771" s="1">
        <v>13</v>
      </c>
      <c r="H1771" s="1"/>
      <c r="I1771" s="1" t="s">
        <v>423</v>
      </c>
      <c r="J1771" s="1">
        <v>49.6</v>
      </c>
      <c r="K1771" s="1">
        <v>7.8</v>
      </c>
      <c r="L1771" s="1"/>
      <c r="M1771" s="1">
        <f t="shared" si="53"/>
        <v>57.4</v>
      </c>
      <c r="N1771" s="34"/>
      <c r="O1771" s="34"/>
      <c r="P1771" s="26"/>
      <c r="Q1771" s="35"/>
    </row>
    <row r="1772" spans="1:17" ht="15" customHeight="1" x14ac:dyDescent="0.3">
      <c r="A1772" s="1" t="s">
        <v>416</v>
      </c>
      <c r="B1772" s="6">
        <v>45412</v>
      </c>
      <c r="C1772" s="62">
        <f t="shared" si="54"/>
        <v>2024</v>
      </c>
      <c r="D1772" s="1" t="s">
        <v>2039</v>
      </c>
      <c r="E1772" s="43" t="s">
        <v>2053</v>
      </c>
      <c r="F1772" s="2" t="s">
        <v>412</v>
      </c>
      <c r="G1772" s="1">
        <v>14</v>
      </c>
      <c r="H1772" s="1"/>
      <c r="I1772" s="1" t="s">
        <v>423</v>
      </c>
      <c r="J1772" s="1">
        <v>49.2</v>
      </c>
      <c r="K1772" s="1">
        <v>5.4</v>
      </c>
      <c r="L1772" s="1"/>
      <c r="M1772" s="1">
        <f t="shared" si="53"/>
        <v>54.6</v>
      </c>
      <c r="N1772" s="34"/>
      <c r="O1772" s="34"/>
      <c r="P1772" s="26"/>
      <c r="Q1772" s="35"/>
    </row>
    <row r="1773" spans="1:17" ht="15" customHeight="1" x14ac:dyDescent="0.3">
      <c r="A1773" s="1" t="s">
        <v>416</v>
      </c>
      <c r="B1773" s="6">
        <v>45412</v>
      </c>
      <c r="C1773" s="62">
        <f t="shared" si="54"/>
        <v>2024</v>
      </c>
      <c r="D1773" s="1" t="s">
        <v>2039</v>
      </c>
      <c r="E1773" s="43" t="s">
        <v>2054</v>
      </c>
      <c r="F1773" s="2" t="s">
        <v>412</v>
      </c>
      <c r="G1773" s="1">
        <v>15</v>
      </c>
      <c r="H1773" s="1"/>
      <c r="I1773" s="1" t="s">
        <v>423</v>
      </c>
      <c r="J1773" s="1">
        <v>51.2</v>
      </c>
      <c r="K1773" s="1">
        <v>6.7</v>
      </c>
      <c r="L1773" s="1"/>
      <c r="M1773" s="1">
        <f t="shared" si="53"/>
        <v>57.900000000000006</v>
      </c>
      <c r="N1773" s="34"/>
      <c r="O1773" s="34"/>
      <c r="P1773" s="26"/>
      <c r="Q1773" s="35"/>
    </row>
    <row r="1774" spans="1:17" ht="15" customHeight="1" x14ac:dyDescent="0.3">
      <c r="A1774" s="1" t="s">
        <v>416</v>
      </c>
      <c r="B1774" s="6">
        <v>45412</v>
      </c>
      <c r="C1774" s="62">
        <f t="shared" si="54"/>
        <v>2024</v>
      </c>
      <c r="D1774" s="1" t="s">
        <v>2039</v>
      </c>
      <c r="E1774" s="43" t="s">
        <v>2055</v>
      </c>
      <c r="F1774" s="2" t="s">
        <v>412</v>
      </c>
      <c r="G1774" s="1">
        <v>16</v>
      </c>
      <c r="H1774" s="1"/>
      <c r="I1774" s="1" t="s">
        <v>423</v>
      </c>
      <c r="J1774" s="1">
        <v>51.4</v>
      </c>
      <c r="K1774" s="1">
        <v>0</v>
      </c>
      <c r="L1774" s="1"/>
      <c r="M1774" s="1">
        <f t="shared" si="53"/>
        <v>51.4</v>
      </c>
      <c r="N1774" s="34"/>
      <c r="O1774" s="34"/>
      <c r="P1774" s="26"/>
      <c r="Q1774" s="35"/>
    </row>
    <row r="1775" spans="1:17" ht="15" customHeight="1" x14ac:dyDescent="0.3">
      <c r="A1775" s="1" t="s">
        <v>416</v>
      </c>
      <c r="B1775" s="6">
        <v>45412</v>
      </c>
      <c r="C1775" s="62">
        <f t="shared" si="54"/>
        <v>2024</v>
      </c>
      <c r="D1775" s="1" t="s">
        <v>2039</v>
      </c>
      <c r="E1775" s="43" t="s">
        <v>2056</v>
      </c>
      <c r="F1775" s="2" t="s">
        <v>412</v>
      </c>
      <c r="G1775" s="1">
        <v>17</v>
      </c>
      <c r="H1775" s="1"/>
      <c r="I1775" s="1" t="s">
        <v>423</v>
      </c>
      <c r="J1775" s="1">
        <v>49.4</v>
      </c>
      <c r="K1775" s="1">
        <v>5.4</v>
      </c>
      <c r="L1775" s="1"/>
      <c r="M1775" s="1">
        <f t="shared" si="53"/>
        <v>54.8</v>
      </c>
      <c r="N1775" s="34"/>
      <c r="O1775" s="34"/>
      <c r="P1775" s="26"/>
      <c r="Q1775" s="35"/>
    </row>
    <row r="1776" spans="1:17" ht="15" customHeight="1" x14ac:dyDescent="0.3">
      <c r="A1776" s="1" t="s">
        <v>416</v>
      </c>
      <c r="B1776" s="6">
        <v>45412</v>
      </c>
      <c r="C1776" s="62">
        <f t="shared" si="54"/>
        <v>2024</v>
      </c>
      <c r="D1776" s="1" t="s">
        <v>2039</v>
      </c>
      <c r="E1776" s="43" t="s">
        <v>2057</v>
      </c>
      <c r="F1776" s="2" t="s">
        <v>412</v>
      </c>
      <c r="G1776" s="1">
        <v>18</v>
      </c>
      <c r="H1776" s="1"/>
      <c r="I1776" s="1" t="s">
        <v>423</v>
      </c>
      <c r="J1776" s="1">
        <v>49.7</v>
      </c>
      <c r="K1776" s="1">
        <v>7.8</v>
      </c>
      <c r="L1776" s="1"/>
      <c r="M1776" s="1">
        <f t="shared" si="53"/>
        <v>57.5</v>
      </c>
      <c r="N1776" s="34"/>
      <c r="O1776" s="34"/>
      <c r="P1776" s="26"/>
      <c r="Q1776" s="35"/>
    </row>
    <row r="1777" spans="1:17" ht="15" customHeight="1" x14ac:dyDescent="0.3">
      <c r="A1777" s="1" t="s">
        <v>416</v>
      </c>
      <c r="B1777" s="6">
        <v>45412</v>
      </c>
      <c r="C1777" s="62">
        <f t="shared" si="54"/>
        <v>2024</v>
      </c>
      <c r="D1777" s="1" t="s">
        <v>2039</v>
      </c>
      <c r="E1777" s="43" t="s">
        <v>2058</v>
      </c>
      <c r="F1777" s="2" t="s">
        <v>412</v>
      </c>
      <c r="G1777" s="1">
        <v>19</v>
      </c>
      <c r="H1777" s="1"/>
      <c r="I1777" s="1" t="s">
        <v>423</v>
      </c>
      <c r="J1777" s="1">
        <v>55.9</v>
      </c>
      <c r="K1777" s="1">
        <v>6.7</v>
      </c>
      <c r="L1777" s="1"/>
      <c r="M1777" s="1">
        <f t="shared" si="53"/>
        <v>62.6</v>
      </c>
      <c r="N1777" s="34"/>
      <c r="O1777" s="34"/>
      <c r="P1777" s="26"/>
      <c r="Q1777" s="35"/>
    </row>
    <row r="1778" spans="1:17" ht="15" customHeight="1" x14ac:dyDescent="0.3">
      <c r="A1778" s="1" t="s">
        <v>416</v>
      </c>
      <c r="B1778" s="6">
        <v>45412</v>
      </c>
      <c r="C1778" s="62">
        <f t="shared" si="54"/>
        <v>2024</v>
      </c>
      <c r="D1778" s="1" t="s">
        <v>2039</v>
      </c>
      <c r="E1778" s="43" t="s">
        <v>2059</v>
      </c>
      <c r="F1778" s="2" t="s">
        <v>412</v>
      </c>
      <c r="G1778" s="1">
        <v>20</v>
      </c>
      <c r="H1778" s="1"/>
      <c r="I1778" s="1" t="s">
        <v>423</v>
      </c>
      <c r="J1778" s="1">
        <v>66.900000000000006</v>
      </c>
      <c r="K1778" s="1">
        <v>0</v>
      </c>
      <c r="L1778" s="1"/>
      <c r="M1778" s="1">
        <f t="shared" si="53"/>
        <v>66.900000000000006</v>
      </c>
      <c r="N1778" s="34"/>
      <c r="O1778" s="34"/>
      <c r="P1778" s="26"/>
      <c r="Q1778" s="35"/>
    </row>
    <row r="1779" spans="1:17" ht="15" customHeight="1" x14ac:dyDescent="0.3">
      <c r="A1779" s="1" t="s">
        <v>416</v>
      </c>
      <c r="B1779" s="6">
        <v>45412</v>
      </c>
      <c r="C1779" s="62">
        <f t="shared" si="54"/>
        <v>2024</v>
      </c>
      <c r="D1779" s="1" t="s">
        <v>2039</v>
      </c>
      <c r="E1779" s="43" t="s">
        <v>2060</v>
      </c>
      <c r="F1779" s="2" t="s">
        <v>412</v>
      </c>
      <c r="G1779" s="1">
        <v>21</v>
      </c>
      <c r="H1779" s="1"/>
      <c r="I1779" s="1" t="s">
        <v>423</v>
      </c>
      <c r="J1779" s="1">
        <v>51.3</v>
      </c>
      <c r="K1779" s="1">
        <v>6.7</v>
      </c>
      <c r="L1779" s="1"/>
      <c r="M1779" s="1">
        <f t="shared" si="53"/>
        <v>58</v>
      </c>
      <c r="N1779" s="34"/>
      <c r="O1779" s="34"/>
      <c r="P1779" s="26"/>
      <c r="Q1779" s="35"/>
    </row>
    <row r="1780" spans="1:17" ht="15" customHeight="1" x14ac:dyDescent="0.3">
      <c r="A1780" s="1" t="s">
        <v>416</v>
      </c>
      <c r="B1780" s="6">
        <v>45412</v>
      </c>
      <c r="C1780" s="62">
        <f t="shared" si="54"/>
        <v>2024</v>
      </c>
      <c r="D1780" s="1" t="s">
        <v>2039</v>
      </c>
      <c r="E1780" s="43" t="s">
        <v>2061</v>
      </c>
      <c r="F1780" s="2" t="s">
        <v>412</v>
      </c>
      <c r="G1780" s="1">
        <v>22</v>
      </c>
      <c r="H1780" s="1"/>
      <c r="I1780" s="1" t="s">
        <v>423</v>
      </c>
      <c r="J1780" s="1">
        <v>49.3</v>
      </c>
      <c r="K1780" s="1">
        <v>5.4</v>
      </c>
      <c r="L1780" s="1"/>
      <c r="M1780" s="1">
        <f t="shared" si="53"/>
        <v>54.699999999999996</v>
      </c>
      <c r="N1780" s="34"/>
      <c r="O1780" s="34"/>
      <c r="P1780" s="26"/>
      <c r="Q1780" s="35"/>
    </row>
    <row r="1781" spans="1:17" ht="15" customHeight="1" x14ac:dyDescent="0.3">
      <c r="A1781" s="1" t="s">
        <v>416</v>
      </c>
      <c r="B1781" s="6">
        <v>45412</v>
      </c>
      <c r="C1781" s="62">
        <f t="shared" si="54"/>
        <v>2024</v>
      </c>
      <c r="D1781" s="1" t="s">
        <v>2039</v>
      </c>
      <c r="E1781" s="43" t="s">
        <v>2062</v>
      </c>
      <c r="F1781" s="2" t="s">
        <v>412</v>
      </c>
      <c r="G1781" s="1">
        <v>23</v>
      </c>
      <c r="H1781" s="1"/>
      <c r="I1781" s="1" t="s">
        <v>423</v>
      </c>
      <c r="J1781" s="1">
        <v>49.6</v>
      </c>
      <c r="K1781" s="1">
        <v>7.8</v>
      </c>
      <c r="L1781" s="1"/>
      <c r="M1781" s="1">
        <f t="shared" si="53"/>
        <v>57.4</v>
      </c>
      <c r="N1781" s="34"/>
      <c r="O1781" s="34"/>
      <c r="P1781" s="26"/>
      <c r="Q1781" s="35"/>
    </row>
    <row r="1782" spans="1:17" ht="15" customHeight="1" x14ac:dyDescent="0.3">
      <c r="A1782" s="1" t="s">
        <v>416</v>
      </c>
      <c r="B1782" s="6">
        <v>45412</v>
      </c>
      <c r="C1782" s="62">
        <f t="shared" si="54"/>
        <v>2024</v>
      </c>
      <c r="D1782" s="1" t="s">
        <v>2039</v>
      </c>
      <c r="E1782" s="43" t="s">
        <v>2063</v>
      </c>
      <c r="F1782" s="2" t="s">
        <v>412</v>
      </c>
      <c r="G1782" s="1">
        <v>24</v>
      </c>
      <c r="H1782" s="1"/>
      <c r="I1782" s="1" t="s">
        <v>423</v>
      </c>
      <c r="J1782" s="1">
        <v>64</v>
      </c>
      <c r="K1782" s="1">
        <v>6.7</v>
      </c>
      <c r="L1782" s="1"/>
      <c r="M1782" s="1">
        <f t="shared" si="53"/>
        <v>70.7</v>
      </c>
      <c r="N1782" s="34"/>
      <c r="O1782" s="34"/>
      <c r="P1782" s="26"/>
      <c r="Q1782" s="35"/>
    </row>
    <row r="1783" spans="1:17" ht="15" customHeight="1" x14ac:dyDescent="0.3">
      <c r="A1783" s="1" t="s">
        <v>416</v>
      </c>
      <c r="B1783" s="6">
        <v>45412</v>
      </c>
      <c r="C1783" s="62">
        <f t="shared" si="54"/>
        <v>2024</v>
      </c>
      <c r="D1783" s="1" t="s">
        <v>2039</v>
      </c>
      <c r="E1783" s="43" t="s">
        <v>2064</v>
      </c>
      <c r="F1783" s="2" t="s">
        <v>412</v>
      </c>
      <c r="G1783" s="1">
        <v>25</v>
      </c>
      <c r="H1783" s="1"/>
      <c r="I1783" s="1" t="s">
        <v>423</v>
      </c>
      <c r="J1783" s="1">
        <v>70.599999999999994</v>
      </c>
      <c r="K1783" s="1">
        <v>6.7</v>
      </c>
      <c r="L1783" s="1"/>
      <c r="M1783" s="1">
        <f t="shared" si="53"/>
        <v>77.3</v>
      </c>
      <c r="N1783" s="34"/>
      <c r="O1783" s="34"/>
      <c r="P1783" s="26"/>
      <c r="Q1783" s="35"/>
    </row>
    <row r="1784" spans="1:17" ht="15" customHeight="1" x14ac:dyDescent="0.3">
      <c r="A1784" s="1" t="s">
        <v>416</v>
      </c>
      <c r="B1784" s="6">
        <v>45412</v>
      </c>
      <c r="C1784" s="62">
        <f t="shared" si="54"/>
        <v>2024</v>
      </c>
      <c r="D1784" s="1" t="s">
        <v>2039</v>
      </c>
      <c r="E1784" s="43" t="s">
        <v>2065</v>
      </c>
      <c r="F1784" s="2" t="s">
        <v>412</v>
      </c>
      <c r="G1784" s="1">
        <v>26</v>
      </c>
      <c r="H1784" s="1"/>
      <c r="I1784" s="1" t="s">
        <v>423</v>
      </c>
      <c r="J1784" s="1">
        <v>51.2</v>
      </c>
      <c r="K1784" s="1">
        <v>6.7</v>
      </c>
      <c r="L1784" s="1"/>
      <c r="M1784" s="1">
        <f t="shared" si="53"/>
        <v>57.900000000000006</v>
      </c>
      <c r="N1784" s="34"/>
      <c r="O1784" s="34"/>
      <c r="P1784" s="26"/>
      <c r="Q1784" s="35"/>
    </row>
    <row r="1785" spans="1:17" ht="15" customHeight="1" x14ac:dyDescent="0.3">
      <c r="A1785" s="1" t="s">
        <v>416</v>
      </c>
      <c r="B1785" s="6">
        <v>45412</v>
      </c>
      <c r="C1785" s="62">
        <f t="shared" si="54"/>
        <v>2024</v>
      </c>
      <c r="D1785" s="1" t="s">
        <v>2039</v>
      </c>
      <c r="E1785" s="43" t="s">
        <v>2066</v>
      </c>
      <c r="F1785" s="2" t="s">
        <v>412</v>
      </c>
      <c r="G1785" s="1">
        <v>27</v>
      </c>
      <c r="H1785" s="1"/>
      <c r="I1785" s="1" t="s">
        <v>423</v>
      </c>
      <c r="J1785" s="1">
        <v>49.2</v>
      </c>
      <c r="K1785" s="1">
        <v>5.4</v>
      </c>
      <c r="L1785" s="1"/>
      <c r="M1785" s="1">
        <f t="shared" si="53"/>
        <v>54.6</v>
      </c>
      <c r="N1785" s="34"/>
      <c r="O1785" s="34"/>
      <c r="P1785" s="26"/>
      <c r="Q1785" s="35"/>
    </row>
    <row r="1786" spans="1:17" ht="15" customHeight="1" x14ac:dyDescent="0.3">
      <c r="A1786" s="1" t="s">
        <v>416</v>
      </c>
      <c r="B1786" s="6">
        <v>45412</v>
      </c>
      <c r="C1786" s="62">
        <f t="shared" si="54"/>
        <v>2024</v>
      </c>
      <c r="D1786" s="1" t="s">
        <v>2039</v>
      </c>
      <c r="E1786" s="43" t="s">
        <v>2067</v>
      </c>
      <c r="F1786" s="2" t="s">
        <v>412</v>
      </c>
      <c r="G1786" s="1">
        <v>28</v>
      </c>
      <c r="H1786" s="1"/>
      <c r="I1786" s="1" t="s">
        <v>423</v>
      </c>
      <c r="J1786" s="1">
        <v>49.6</v>
      </c>
      <c r="K1786" s="1">
        <v>7.8</v>
      </c>
      <c r="L1786" s="1"/>
      <c r="M1786" s="1">
        <f t="shared" si="53"/>
        <v>57.4</v>
      </c>
      <c r="N1786" s="34"/>
      <c r="O1786" s="34"/>
      <c r="P1786" s="26"/>
      <c r="Q1786" s="35"/>
    </row>
    <row r="1787" spans="1:17" ht="15" customHeight="1" x14ac:dyDescent="0.3">
      <c r="A1787" s="1" t="s">
        <v>416</v>
      </c>
      <c r="B1787" s="6">
        <v>45412</v>
      </c>
      <c r="C1787" s="62">
        <f t="shared" si="54"/>
        <v>2024</v>
      </c>
      <c r="D1787" s="1" t="s">
        <v>2039</v>
      </c>
      <c r="E1787" s="43" t="s">
        <v>2068</v>
      </c>
      <c r="F1787" s="2" t="s">
        <v>412</v>
      </c>
      <c r="G1787" s="1">
        <v>29</v>
      </c>
      <c r="H1787" s="1"/>
      <c r="I1787" s="1" t="s">
        <v>423</v>
      </c>
      <c r="J1787" s="1">
        <v>63.9</v>
      </c>
      <c r="K1787" s="1">
        <v>6.7</v>
      </c>
      <c r="L1787" s="1"/>
      <c r="M1787" s="1">
        <f t="shared" si="53"/>
        <v>70.599999999999994</v>
      </c>
      <c r="N1787" s="34"/>
      <c r="O1787" s="34"/>
      <c r="P1787" s="26"/>
      <c r="Q1787" s="35"/>
    </row>
    <row r="1788" spans="1:17" ht="15" customHeight="1" x14ac:dyDescent="0.3">
      <c r="A1788" s="1" t="s">
        <v>416</v>
      </c>
      <c r="B1788" s="6">
        <v>45412</v>
      </c>
      <c r="C1788" s="62">
        <f t="shared" si="54"/>
        <v>2024</v>
      </c>
      <c r="D1788" s="1" t="s">
        <v>2039</v>
      </c>
      <c r="E1788" s="43" t="s">
        <v>2069</v>
      </c>
      <c r="F1788" s="2" t="s">
        <v>412</v>
      </c>
      <c r="G1788" s="1">
        <v>30</v>
      </c>
      <c r="H1788" s="1"/>
      <c r="I1788" s="1" t="s">
        <v>423</v>
      </c>
      <c r="J1788" s="1">
        <v>70.599999999999994</v>
      </c>
      <c r="K1788" s="1">
        <v>6.7</v>
      </c>
      <c r="L1788" s="1"/>
      <c r="M1788" s="1">
        <f t="shared" si="53"/>
        <v>77.3</v>
      </c>
      <c r="N1788" s="34"/>
      <c r="O1788" s="34"/>
      <c r="P1788" s="26"/>
      <c r="Q1788" s="35"/>
    </row>
    <row r="1789" spans="1:17" ht="15" customHeight="1" x14ac:dyDescent="0.3">
      <c r="A1789" s="1" t="s">
        <v>416</v>
      </c>
      <c r="B1789" s="6">
        <v>45412</v>
      </c>
      <c r="C1789" s="62">
        <f t="shared" si="54"/>
        <v>2024</v>
      </c>
      <c r="D1789" s="1" t="s">
        <v>2039</v>
      </c>
      <c r="E1789" s="43" t="s">
        <v>2070</v>
      </c>
      <c r="F1789" s="2" t="s">
        <v>421</v>
      </c>
      <c r="G1789" s="1">
        <v>1</v>
      </c>
      <c r="H1789" s="1"/>
      <c r="I1789" s="1" t="s">
        <v>423</v>
      </c>
      <c r="J1789" s="1">
        <v>214.1</v>
      </c>
      <c r="K1789" s="1">
        <v>0</v>
      </c>
      <c r="L1789" s="1">
        <v>35.9</v>
      </c>
      <c r="M1789" s="1">
        <v>250</v>
      </c>
      <c r="N1789" s="34"/>
      <c r="O1789" s="34"/>
      <c r="P1789" s="26"/>
      <c r="Q1789" s="35"/>
    </row>
    <row r="1790" spans="1:17" ht="15" customHeight="1" x14ac:dyDescent="0.3">
      <c r="A1790" s="1" t="s">
        <v>416</v>
      </c>
      <c r="B1790" s="6">
        <v>45412</v>
      </c>
      <c r="C1790" s="62">
        <f t="shared" si="54"/>
        <v>2024</v>
      </c>
      <c r="D1790" s="1" t="s">
        <v>2039</v>
      </c>
      <c r="E1790" s="43" t="s">
        <v>2071</v>
      </c>
      <c r="F1790" s="2" t="s">
        <v>421</v>
      </c>
      <c r="G1790" s="1">
        <v>2</v>
      </c>
      <c r="H1790" s="1"/>
      <c r="I1790" s="1" t="s">
        <v>423</v>
      </c>
      <c r="J1790" s="1">
        <v>130.1</v>
      </c>
      <c r="K1790" s="1">
        <v>0</v>
      </c>
      <c r="L1790" s="1">
        <v>0</v>
      </c>
      <c r="M1790" s="1">
        <v>130.1</v>
      </c>
      <c r="N1790" s="34"/>
      <c r="O1790" s="34"/>
      <c r="P1790" s="26"/>
      <c r="Q1790" s="35"/>
    </row>
    <row r="1791" spans="1:17" ht="15" customHeight="1" x14ac:dyDescent="0.3">
      <c r="A1791" s="1" t="s">
        <v>416</v>
      </c>
      <c r="B1791" s="6">
        <v>45412</v>
      </c>
      <c r="C1791" s="62">
        <f t="shared" ref="C1791:C1792" si="55">YEAR(B1791)</f>
        <v>2024</v>
      </c>
      <c r="D1791" s="1" t="s">
        <v>2039</v>
      </c>
      <c r="E1791" s="43" t="s">
        <v>17164</v>
      </c>
      <c r="F1791" s="2" t="s">
        <v>421</v>
      </c>
      <c r="G1791" s="1">
        <v>1</v>
      </c>
      <c r="H1791" s="1"/>
      <c r="I1791" s="1" t="s">
        <v>423</v>
      </c>
      <c r="J1791" s="1">
        <v>130.1</v>
      </c>
      <c r="K1791" s="1">
        <v>0</v>
      </c>
      <c r="L1791" s="1">
        <v>0</v>
      </c>
      <c r="M1791" s="1">
        <v>130.1</v>
      </c>
      <c r="N1791" s="34"/>
      <c r="O1791" s="34"/>
      <c r="P1791" s="26"/>
      <c r="Q1791" s="35"/>
    </row>
    <row r="1792" spans="1:17" ht="15" customHeight="1" x14ac:dyDescent="0.3">
      <c r="A1792" s="1" t="s">
        <v>416</v>
      </c>
      <c r="B1792" s="6">
        <v>45412</v>
      </c>
      <c r="C1792" s="62">
        <f t="shared" si="55"/>
        <v>2024</v>
      </c>
      <c r="D1792" s="1" t="s">
        <v>2039</v>
      </c>
      <c r="E1792" s="43" t="s">
        <v>17165</v>
      </c>
      <c r="F1792" s="2" t="s">
        <v>421</v>
      </c>
      <c r="G1792" s="1">
        <v>2</v>
      </c>
      <c r="H1792" s="1"/>
      <c r="I1792" s="1" t="s">
        <v>423</v>
      </c>
      <c r="J1792" s="1">
        <v>214.1</v>
      </c>
      <c r="K1792" s="1">
        <v>0</v>
      </c>
      <c r="L1792" s="1">
        <v>35.9</v>
      </c>
      <c r="M1792" s="1">
        <v>250</v>
      </c>
      <c r="N1792" s="34"/>
      <c r="O1792" s="34"/>
      <c r="P1792" s="26"/>
      <c r="Q1792" s="35"/>
    </row>
    <row r="1793" spans="1:17" ht="15" customHeight="1" x14ac:dyDescent="0.3">
      <c r="A1793" s="1" t="s">
        <v>414</v>
      </c>
      <c r="B1793" s="6">
        <v>45443</v>
      </c>
      <c r="C1793" s="62">
        <f t="shared" si="54"/>
        <v>2024</v>
      </c>
      <c r="D1793" s="1" t="s">
        <v>2128</v>
      </c>
      <c r="E1793" s="43" t="s">
        <v>2129</v>
      </c>
      <c r="F1793" s="2" t="s">
        <v>421</v>
      </c>
      <c r="G1793" s="1">
        <v>3</v>
      </c>
      <c r="H1793" s="1"/>
      <c r="I1793" s="1" t="s">
        <v>423</v>
      </c>
      <c r="J1793" s="1">
        <v>89.8</v>
      </c>
      <c r="K1793" s="1"/>
      <c r="L1793" s="1"/>
      <c r="M1793" s="1">
        <v>89.8</v>
      </c>
      <c r="N1793" s="34"/>
      <c r="O1793" s="34"/>
      <c r="P1793" s="26"/>
      <c r="Q1793" s="35"/>
    </row>
    <row r="1794" spans="1:17" ht="15" customHeight="1" x14ac:dyDescent="0.3">
      <c r="A1794" s="1" t="s">
        <v>414</v>
      </c>
      <c r="B1794" s="6">
        <v>45443</v>
      </c>
      <c r="C1794" s="62">
        <f t="shared" si="54"/>
        <v>2024</v>
      </c>
      <c r="D1794" s="1" t="s">
        <v>2131</v>
      </c>
      <c r="E1794" s="43" t="s">
        <v>2132</v>
      </c>
      <c r="F1794" s="2" t="s">
        <v>421</v>
      </c>
      <c r="G1794" s="1">
        <v>2</v>
      </c>
      <c r="H1794" s="1"/>
      <c r="I1794" s="1" t="s">
        <v>423</v>
      </c>
      <c r="J1794" s="1">
        <v>89.8</v>
      </c>
      <c r="K1794" s="1"/>
      <c r="L1794" s="1"/>
      <c r="M1794" s="1">
        <v>89.8</v>
      </c>
      <c r="N1794" s="34"/>
      <c r="O1794" s="34"/>
      <c r="P1794" s="26"/>
      <c r="Q1794" s="35"/>
    </row>
    <row r="1795" spans="1:17" ht="15" customHeight="1" x14ac:dyDescent="0.3">
      <c r="A1795" s="1" t="s">
        <v>414</v>
      </c>
      <c r="B1795" s="6">
        <v>45443</v>
      </c>
      <c r="C1795" s="62">
        <f t="shared" si="54"/>
        <v>2024</v>
      </c>
      <c r="D1795" s="1" t="s">
        <v>2131</v>
      </c>
      <c r="E1795" s="43" t="s">
        <v>2134</v>
      </c>
      <c r="F1795" s="2" t="s">
        <v>421</v>
      </c>
      <c r="G1795" s="1">
        <v>3</v>
      </c>
      <c r="H1795" s="1"/>
      <c r="I1795" s="1" t="s">
        <v>423</v>
      </c>
      <c r="J1795" s="1">
        <v>101.7</v>
      </c>
      <c r="K1795" s="1"/>
      <c r="L1795" s="1"/>
      <c r="M1795" s="1">
        <v>101.7</v>
      </c>
      <c r="N1795" s="34"/>
      <c r="O1795" s="34"/>
      <c r="P1795" s="26"/>
      <c r="Q1795" s="35"/>
    </row>
    <row r="1796" spans="1:17" ht="15" customHeight="1" x14ac:dyDescent="0.3">
      <c r="A1796" s="1" t="s">
        <v>414</v>
      </c>
      <c r="B1796" s="6">
        <v>45443</v>
      </c>
      <c r="C1796" s="62">
        <f t="shared" si="54"/>
        <v>2024</v>
      </c>
      <c r="D1796" s="1" t="s">
        <v>2251</v>
      </c>
      <c r="E1796" s="43" t="s">
        <v>2252</v>
      </c>
      <c r="F1796" s="2" t="s">
        <v>421</v>
      </c>
      <c r="G1796" s="1">
        <v>3</v>
      </c>
      <c r="H1796" s="1"/>
      <c r="I1796" s="1" t="s">
        <v>423</v>
      </c>
      <c r="J1796" s="1">
        <v>77.2</v>
      </c>
      <c r="K1796" s="1">
        <v>0</v>
      </c>
      <c r="L1796" s="1"/>
      <c r="M1796" s="1">
        <v>77.2</v>
      </c>
      <c r="N1796" s="34"/>
      <c r="O1796" s="34"/>
      <c r="P1796" s="26"/>
      <c r="Q1796" s="35"/>
    </row>
    <row r="1797" spans="1:17" ht="15" customHeight="1" x14ac:dyDescent="0.3">
      <c r="A1797" s="1" t="s">
        <v>414</v>
      </c>
      <c r="B1797" s="6">
        <v>45443</v>
      </c>
      <c r="C1797" s="62">
        <f t="shared" si="54"/>
        <v>2024</v>
      </c>
      <c r="D1797" s="1" t="s">
        <v>2344</v>
      </c>
      <c r="E1797" s="43" t="s">
        <v>2342</v>
      </c>
      <c r="F1797" s="2" t="s">
        <v>421</v>
      </c>
      <c r="G1797" s="1">
        <v>1</v>
      </c>
      <c r="H1797" s="1"/>
      <c r="I1797" s="1" t="s">
        <v>423</v>
      </c>
      <c r="J1797" s="1">
        <v>96</v>
      </c>
      <c r="K1797" s="1"/>
      <c r="L1797" s="1"/>
      <c r="M1797" s="1">
        <v>96</v>
      </c>
      <c r="N1797" s="34"/>
      <c r="O1797" s="34"/>
      <c r="P1797" s="26"/>
      <c r="Q1797" s="35"/>
    </row>
    <row r="1798" spans="1:17" ht="15" customHeight="1" x14ac:dyDescent="0.3">
      <c r="A1798" s="1" t="s">
        <v>414</v>
      </c>
      <c r="B1798" s="6">
        <v>45443</v>
      </c>
      <c r="C1798" s="62">
        <f t="shared" si="54"/>
        <v>2024</v>
      </c>
      <c r="D1798" s="1" t="s">
        <v>2345</v>
      </c>
      <c r="E1798" s="43" t="s">
        <v>2343</v>
      </c>
      <c r="F1798" s="2" t="s">
        <v>421</v>
      </c>
      <c r="G1798" s="1">
        <v>3</v>
      </c>
      <c r="H1798" s="1"/>
      <c r="I1798" s="1" t="s">
        <v>423</v>
      </c>
      <c r="J1798" s="1">
        <v>39</v>
      </c>
      <c r="K1798" s="1"/>
      <c r="L1798" s="1"/>
      <c r="M1798" s="1">
        <v>39</v>
      </c>
      <c r="N1798" s="34"/>
      <c r="O1798" s="34"/>
      <c r="P1798" s="26"/>
      <c r="Q1798" s="35"/>
    </row>
    <row r="1799" spans="1:17" ht="15" customHeight="1" x14ac:dyDescent="0.3">
      <c r="A1799" s="1" t="s">
        <v>414</v>
      </c>
      <c r="B1799" s="6">
        <v>45443</v>
      </c>
      <c r="C1799" s="62">
        <f t="shared" si="54"/>
        <v>2024</v>
      </c>
      <c r="D1799" s="1" t="s">
        <v>2353</v>
      </c>
      <c r="E1799" s="43" t="s">
        <v>2356</v>
      </c>
      <c r="F1799" s="2" t="s">
        <v>421</v>
      </c>
      <c r="G1799" s="1">
        <v>2</v>
      </c>
      <c r="H1799" s="1"/>
      <c r="I1799" s="1" t="s">
        <v>423</v>
      </c>
      <c r="J1799" s="1">
        <v>77.3</v>
      </c>
      <c r="K1799" s="1">
        <v>0</v>
      </c>
      <c r="L1799" s="1"/>
      <c r="M1799" s="1">
        <v>77.3</v>
      </c>
      <c r="N1799" s="34"/>
      <c r="O1799" s="34"/>
      <c r="P1799" s="26"/>
      <c r="Q1799" s="35"/>
    </row>
    <row r="1800" spans="1:17" ht="15" customHeight="1" x14ac:dyDescent="0.3">
      <c r="A1800" s="1" t="s">
        <v>414</v>
      </c>
      <c r="B1800" s="6">
        <v>45443</v>
      </c>
      <c r="C1800" s="62">
        <f t="shared" si="54"/>
        <v>2024</v>
      </c>
      <c r="D1800" s="1" t="s">
        <v>2353</v>
      </c>
      <c r="E1800" s="43" t="s">
        <v>2394</v>
      </c>
      <c r="F1800" s="2" t="s">
        <v>421</v>
      </c>
      <c r="G1800" s="1">
        <v>4</v>
      </c>
      <c r="H1800" s="1"/>
      <c r="I1800" s="1" t="s">
        <v>423</v>
      </c>
      <c r="J1800" s="1">
        <v>95.7</v>
      </c>
      <c r="K1800" s="1">
        <v>0</v>
      </c>
      <c r="L1800" s="1"/>
      <c r="M1800" s="1">
        <v>95.7</v>
      </c>
      <c r="N1800" s="34"/>
      <c r="O1800" s="34"/>
      <c r="P1800" s="26"/>
      <c r="Q1800" s="35"/>
    </row>
    <row r="1801" spans="1:17" ht="15" customHeight="1" x14ac:dyDescent="0.3">
      <c r="A1801" s="1" t="s">
        <v>414</v>
      </c>
      <c r="B1801" s="6">
        <v>45443</v>
      </c>
      <c r="C1801" s="62">
        <f t="shared" si="54"/>
        <v>2024</v>
      </c>
      <c r="D1801" s="1" t="s">
        <v>2354</v>
      </c>
      <c r="E1801" s="43" t="s">
        <v>2358</v>
      </c>
      <c r="F1801" s="2" t="s">
        <v>421</v>
      </c>
      <c r="G1801" s="1">
        <v>1</v>
      </c>
      <c r="H1801" s="1"/>
      <c r="I1801" s="1" t="s">
        <v>423</v>
      </c>
      <c r="J1801" s="1">
        <v>95.8</v>
      </c>
      <c r="K1801" s="1">
        <v>0</v>
      </c>
      <c r="L1801" s="1"/>
      <c r="M1801" s="1">
        <v>95.8</v>
      </c>
      <c r="N1801" s="34"/>
      <c r="O1801" s="34"/>
      <c r="P1801" s="26"/>
      <c r="Q1801" s="35"/>
    </row>
    <row r="1802" spans="1:17" ht="15" customHeight="1" x14ac:dyDescent="0.3">
      <c r="A1802" s="1" t="s">
        <v>414</v>
      </c>
      <c r="B1802" s="6">
        <v>45443</v>
      </c>
      <c r="C1802" s="62">
        <f t="shared" si="54"/>
        <v>2024</v>
      </c>
      <c r="D1802" s="1" t="s">
        <v>2355</v>
      </c>
      <c r="E1802" s="43" t="s">
        <v>2357</v>
      </c>
      <c r="F1802" s="2" t="s">
        <v>421</v>
      </c>
      <c r="G1802" s="1">
        <v>2</v>
      </c>
      <c r="H1802" s="1"/>
      <c r="I1802" s="1" t="s">
        <v>423</v>
      </c>
      <c r="J1802" s="1">
        <v>77.3</v>
      </c>
      <c r="K1802" s="1"/>
      <c r="L1802" s="1"/>
      <c r="M1802" s="1">
        <v>77.3</v>
      </c>
      <c r="N1802" s="34"/>
      <c r="O1802" s="34"/>
      <c r="P1802" s="26"/>
      <c r="Q1802" s="35"/>
    </row>
    <row r="1803" spans="1:17" ht="15" customHeight="1" x14ac:dyDescent="0.3">
      <c r="A1803" s="1" t="s">
        <v>414</v>
      </c>
      <c r="B1803" s="6">
        <v>45443</v>
      </c>
      <c r="C1803" s="62">
        <f t="shared" si="54"/>
        <v>2024</v>
      </c>
      <c r="D1803" s="1" t="s">
        <v>2355</v>
      </c>
      <c r="E1803" s="43" t="s">
        <v>2359</v>
      </c>
      <c r="F1803" s="2" t="s">
        <v>421</v>
      </c>
      <c r="G1803" s="1">
        <v>4</v>
      </c>
      <c r="H1803" s="1"/>
      <c r="I1803" s="1" t="s">
        <v>423</v>
      </c>
      <c r="J1803" s="1">
        <v>95.7</v>
      </c>
      <c r="K1803" s="1"/>
      <c r="L1803" s="1"/>
      <c r="M1803" s="1">
        <v>95.7</v>
      </c>
      <c r="N1803" s="34"/>
      <c r="O1803" s="34"/>
      <c r="P1803" s="26"/>
      <c r="Q1803" s="35"/>
    </row>
    <row r="1804" spans="1:17" ht="15" customHeight="1" x14ac:dyDescent="0.3">
      <c r="A1804" s="1" t="s">
        <v>414</v>
      </c>
      <c r="B1804" s="6">
        <v>45443</v>
      </c>
      <c r="C1804" s="62">
        <f t="shared" si="54"/>
        <v>2024</v>
      </c>
      <c r="D1804" s="1" t="s">
        <v>2541</v>
      </c>
      <c r="E1804" s="43" t="s">
        <v>2542</v>
      </c>
      <c r="F1804" s="2" t="s">
        <v>421</v>
      </c>
      <c r="G1804" s="1">
        <v>3</v>
      </c>
      <c r="H1804" s="1"/>
      <c r="I1804" s="1" t="s">
        <v>423</v>
      </c>
      <c r="J1804" s="1">
        <v>77.2</v>
      </c>
      <c r="K1804" s="1">
        <v>0</v>
      </c>
      <c r="L1804" s="1"/>
      <c r="M1804" s="1">
        <v>77.2</v>
      </c>
      <c r="N1804" s="34"/>
      <c r="O1804" s="34"/>
      <c r="P1804" s="26"/>
      <c r="Q1804" s="35"/>
    </row>
    <row r="1805" spans="1:17" ht="15" customHeight="1" x14ac:dyDescent="0.3">
      <c r="A1805" s="1" t="s">
        <v>414</v>
      </c>
      <c r="B1805" s="6">
        <v>45443</v>
      </c>
      <c r="C1805" s="62">
        <f t="shared" si="54"/>
        <v>2024</v>
      </c>
      <c r="D1805" s="1" t="s">
        <v>2543</v>
      </c>
      <c r="E1805" s="43" t="s">
        <v>2544</v>
      </c>
      <c r="F1805" s="2" t="s">
        <v>421</v>
      </c>
      <c r="G1805" s="1">
        <v>4</v>
      </c>
      <c r="H1805" s="1"/>
      <c r="I1805" s="1" t="s">
        <v>423</v>
      </c>
      <c r="J1805" s="1">
        <v>96</v>
      </c>
      <c r="K1805" s="1">
        <v>0</v>
      </c>
      <c r="L1805" s="1"/>
      <c r="M1805" s="1">
        <v>96</v>
      </c>
      <c r="N1805" s="34"/>
      <c r="O1805" s="34"/>
      <c r="P1805" s="26"/>
      <c r="Q1805" s="35"/>
    </row>
    <row r="1806" spans="1:17" ht="15" customHeight="1" x14ac:dyDescent="0.3">
      <c r="A1806" s="1" t="s">
        <v>414</v>
      </c>
      <c r="B1806" s="6">
        <v>45443</v>
      </c>
      <c r="C1806" s="62">
        <f t="shared" si="54"/>
        <v>2024</v>
      </c>
      <c r="D1806" s="1" t="s">
        <v>2543</v>
      </c>
      <c r="E1806" s="43" t="s">
        <v>2637</v>
      </c>
      <c r="F1806" s="2" t="s">
        <v>421</v>
      </c>
      <c r="G1806" s="1">
        <v>2</v>
      </c>
      <c r="H1806" s="1"/>
      <c r="I1806" s="1" t="s">
        <v>423</v>
      </c>
      <c r="J1806" s="1">
        <v>77.400000000000006</v>
      </c>
      <c r="K1806" s="1">
        <v>0</v>
      </c>
      <c r="L1806" s="1"/>
      <c r="M1806" s="1">
        <v>77.400000000000006</v>
      </c>
      <c r="N1806" s="34"/>
      <c r="O1806" s="34"/>
      <c r="P1806" s="26"/>
      <c r="Q1806" s="35"/>
    </row>
    <row r="1807" spans="1:17" ht="15" customHeight="1" x14ac:dyDescent="0.3">
      <c r="A1807" s="1" t="s">
        <v>414</v>
      </c>
      <c r="B1807" s="6">
        <v>45443</v>
      </c>
      <c r="C1807" s="62">
        <f t="shared" si="54"/>
        <v>2024</v>
      </c>
      <c r="D1807" s="1" t="s">
        <v>2543</v>
      </c>
      <c r="E1807" s="43" t="s">
        <v>2638</v>
      </c>
      <c r="F1807" s="2" t="s">
        <v>421</v>
      </c>
      <c r="G1807" s="1">
        <v>3</v>
      </c>
      <c r="H1807" s="1"/>
      <c r="I1807" s="1" t="s">
        <v>423</v>
      </c>
      <c r="J1807" s="1">
        <v>77.400000000000006</v>
      </c>
      <c r="K1807" s="1">
        <v>0</v>
      </c>
      <c r="L1807" s="1"/>
      <c r="M1807" s="1">
        <v>77.400000000000006</v>
      </c>
      <c r="N1807" s="34"/>
      <c r="O1807" s="34"/>
      <c r="P1807" s="26"/>
      <c r="Q1807" s="35"/>
    </row>
    <row r="1808" spans="1:17" ht="15" customHeight="1" x14ac:dyDescent="0.3">
      <c r="A1808" s="1" t="s">
        <v>414</v>
      </c>
      <c r="B1808" s="6">
        <v>45443</v>
      </c>
      <c r="C1808" s="62">
        <f t="shared" si="54"/>
        <v>2024</v>
      </c>
      <c r="D1808" s="1" t="s">
        <v>2640</v>
      </c>
      <c r="E1808" s="43" t="s">
        <v>2641</v>
      </c>
      <c r="F1808" s="2" t="s">
        <v>421</v>
      </c>
      <c r="G1808" s="1">
        <v>1</v>
      </c>
      <c r="H1808" s="1"/>
      <c r="I1808" s="1" t="s">
        <v>423</v>
      </c>
      <c r="J1808" s="1">
        <v>100.9</v>
      </c>
      <c r="K1808" s="1">
        <v>0</v>
      </c>
      <c r="L1808" s="1"/>
      <c r="M1808" s="1">
        <v>100.9</v>
      </c>
      <c r="N1808" s="34"/>
      <c r="O1808" s="34"/>
      <c r="P1808" s="26"/>
      <c r="Q1808" s="35"/>
    </row>
    <row r="1809" spans="1:17" ht="15" customHeight="1" x14ac:dyDescent="0.3">
      <c r="A1809" s="1" t="s">
        <v>414</v>
      </c>
      <c r="B1809" s="6">
        <v>45443</v>
      </c>
      <c r="C1809" s="62">
        <f t="shared" si="54"/>
        <v>2024</v>
      </c>
      <c r="D1809" s="1" t="s">
        <v>2355</v>
      </c>
      <c r="E1809" s="43" t="s">
        <v>2665</v>
      </c>
      <c r="F1809" s="2" t="s">
        <v>421</v>
      </c>
      <c r="G1809" s="1">
        <v>1</v>
      </c>
      <c r="H1809" s="1"/>
      <c r="I1809" s="1" t="s">
        <v>423</v>
      </c>
      <c r="J1809" s="1">
        <v>95.8</v>
      </c>
      <c r="K1809" s="1">
        <v>0</v>
      </c>
      <c r="L1809" s="1"/>
      <c r="M1809" s="1">
        <v>95.8</v>
      </c>
      <c r="N1809" s="34"/>
      <c r="O1809" s="34"/>
      <c r="P1809" s="26"/>
      <c r="Q1809" s="35"/>
    </row>
    <row r="1810" spans="1:17" ht="15" customHeight="1" x14ac:dyDescent="0.3">
      <c r="A1810" s="1" t="s">
        <v>417</v>
      </c>
      <c r="B1810" s="6">
        <v>45443</v>
      </c>
      <c r="C1810" s="62">
        <f t="shared" si="54"/>
        <v>2024</v>
      </c>
      <c r="D1810" s="1" t="s">
        <v>2114</v>
      </c>
      <c r="E1810" s="43" t="s">
        <v>2136</v>
      </c>
      <c r="F1810" s="2" t="s">
        <v>412</v>
      </c>
      <c r="G1810" s="1">
        <v>1</v>
      </c>
      <c r="H1810" s="1"/>
      <c r="I1810" s="1" t="s">
        <v>423</v>
      </c>
      <c r="J1810" s="1">
        <v>52.6</v>
      </c>
      <c r="K1810" s="1">
        <v>6.4</v>
      </c>
      <c r="L1810" s="1"/>
      <c r="M1810" s="1">
        <v>59</v>
      </c>
      <c r="N1810" s="34"/>
      <c r="O1810" s="34"/>
      <c r="P1810" s="26"/>
      <c r="Q1810" s="35"/>
    </row>
    <row r="1811" spans="1:17" ht="15" customHeight="1" x14ac:dyDescent="0.3">
      <c r="A1811" s="1" t="s">
        <v>417</v>
      </c>
      <c r="B1811" s="6">
        <v>45443</v>
      </c>
      <c r="C1811" s="62">
        <f t="shared" si="54"/>
        <v>2024</v>
      </c>
      <c r="D1811" s="1" t="s">
        <v>2114</v>
      </c>
      <c r="E1811" s="43" t="s">
        <v>2137</v>
      </c>
      <c r="F1811" s="2" t="s">
        <v>412</v>
      </c>
      <c r="G1811" s="1">
        <v>2</v>
      </c>
      <c r="H1811" s="1"/>
      <c r="I1811" s="1" t="s">
        <v>423</v>
      </c>
      <c r="J1811" s="1">
        <v>51.8</v>
      </c>
      <c r="K1811" s="1">
        <v>3.4</v>
      </c>
      <c r="L1811" s="1"/>
      <c r="M1811" s="1">
        <v>55.199999999999996</v>
      </c>
      <c r="N1811" s="34"/>
      <c r="O1811" s="34"/>
      <c r="P1811" s="26"/>
      <c r="Q1811" s="35"/>
    </row>
    <row r="1812" spans="1:17" ht="15" customHeight="1" x14ac:dyDescent="0.3">
      <c r="A1812" s="1" t="s">
        <v>417</v>
      </c>
      <c r="B1812" s="6">
        <v>45443</v>
      </c>
      <c r="C1812" s="62">
        <f t="shared" si="54"/>
        <v>2024</v>
      </c>
      <c r="D1812" s="1" t="s">
        <v>2114</v>
      </c>
      <c r="E1812" s="43" t="s">
        <v>2138</v>
      </c>
      <c r="F1812" s="2" t="s">
        <v>412</v>
      </c>
      <c r="G1812" s="1">
        <v>3</v>
      </c>
      <c r="H1812" s="1"/>
      <c r="I1812" s="1" t="s">
        <v>423</v>
      </c>
      <c r="J1812" s="1">
        <v>51.4</v>
      </c>
      <c r="K1812" s="1">
        <v>3.3</v>
      </c>
      <c r="L1812" s="1"/>
      <c r="M1812" s="1">
        <v>54.699999999999996</v>
      </c>
      <c r="N1812" s="34"/>
      <c r="O1812" s="34"/>
      <c r="P1812" s="26"/>
      <c r="Q1812" s="35"/>
    </row>
    <row r="1813" spans="1:17" ht="15" customHeight="1" x14ac:dyDescent="0.3">
      <c r="A1813" s="1" t="s">
        <v>417</v>
      </c>
      <c r="B1813" s="6">
        <v>45443</v>
      </c>
      <c r="C1813" s="62">
        <f t="shared" si="54"/>
        <v>2024</v>
      </c>
      <c r="D1813" s="1" t="s">
        <v>2114</v>
      </c>
      <c r="E1813" s="43" t="s">
        <v>2139</v>
      </c>
      <c r="F1813" s="2" t="s">
        <v>412</v>
      </c>
      <c r="G1813" s="1">
        <v>4</v>
      </c>
      <c r="H1813" s="1"/>
      <c r="I1813" s="1" t="s">
        <v>423</v>
      </c>
      <c r="J1813" s="1">
        <v>41.4</v>
      </c>
      <c r="K1813" s="1">
        <v>6.4</v>
      </c>
      <c r="L1813" s="1"/>
      <c r="M1813" s="1">
        <v>47.8</v>
      </c>
      <c r="N1813" s="34"/>
      <c r="O1813" s="34"/>
      <c r="P1813" s="26"/>
      <c r="Q1813" s="35"/>
    </row>
    <row r="1814" spans="1:17" ht="15" customHeight="1" x14ac:dyDescent="0.3">
      <c r="A1814" s="1" t="s">
        <v>417</v>
      </c>
      <c r="B1814" s="6">
        <v>45443</v>
      </c>
      <c r="C1814" s="62">
        <f t="shared" si="54"/>
        <v>2024</v>
      </c>
      <c r="D1814" s="1" t="s">
        <v>2114</v>
      </c>
      <c r="E1814" s="43" t="s">
        <v>2140</v>
      </c>
      <c r="F1814" s="2" t="s">
        <v>412</v>
      </c>
      <c r="G1814" s="1">
        <v>5</v>
      </c>
      <c r="H1814" s="1"/>
      <c r="I1814" s="1" t="s">
        <v>423</v>
      </c>
      <c r="J1814" s="1">
        <v>52.6</v>
      </c>
      <c r="K1814" s="1">
        <v>6.4</v>
      </c>
      <c r="L1814" s="1"/>
      <c r="M1814" s="1">
        <v>59</v>
      </c>
      <c r="N1814" s="34"/>
      <c r="O1814" s="34"/>
      <c r="P1814" s="26"/>
      <c r="Q1814" s="35"/>
    </row>
    <row r="1815" spans="1:17" ht="15" customHeight="1" x14ac:dyDescent="0.3">
      <c r="A1815" s="1" t="s">
        <v>417</v>
      </c>
      <c r="B1815" s="6">
        <v>45443</v>
      </c>
      <c r="C1815" s="62">
        <f t="shared" si="54"/>
        <v>2024</v>
      </c>
      <c r="D1815" s="1" t="s">
        <v>2114</v>
      </c>
      <c r="E1815" s="43" t="s">
        <v>2141</v>
      </c>
      <c r="F1815" s="2" t="s">
        <v>412</v>
      </c>
      <c r="G1815" s="1">
        <v>6</v>
      </c>
      <c r="H1815" s="1"/>
      <c r="I1815" s="1" t="s">
        <v>423</v>
      </c>
      <c r="J1815" s="1">
        <v>56</v>
      </c>
      <c r="K1815" s="1">
        <v>6.4</v>
      </c>
      <c r="L1815" s="1"/>
      <c r="M1815" s="1">
        <v>62.4</v>
      </c>
      <c r="N1815" s="34"/>
      <c r="O1815" s="34"/>
      <c r="P1815" s="26"/>
      <c r="Q1815" s="35"/>
    </row>
    <row r="1816" spans="1:17" ht="15" customHeight="1" x14ac:dyDescent="0.3">
      <c r="A1816" s="1" t="s">
        <v>417</v>
      </c>
      <c r="B1816" s="6">
        <v>45443</v>
      </c>
      <c r="C1816" s="62">
        <f t="shared" si="54"/>
        <v>2024</v>
      </c>
      <c r="D1816" s="1" t="s">
        <v>2114</v>
      </c>
      <c r="E1816" s="43" t="s">
        <v>2142</v>
      </c>
      <c r="F1816" s="2" t="s">
        <v>412</v>
      </c>
      <c r="G1816" s="1">
        <v>7</v>
      </c>
      <c r="H1816" s="1"/>
      <c r="I1816" s="1" t="s">
        <v>423</v>
      </c>
      <c r="J1816" s="1">
        <v>55.4</v>
      </c>
      <c r="K1816" s="1">
        <v>6.4</v>
      </c>
      <c r="L1816" s="1"/>
      <c r="M1816" s="1">
        <v>61.8</v>
      </c>
      <c r="N1816" s="34"/>
      <c r="O1816" s="34"/>
      <c r="P1816" s="26"/>
      <c r="Q1816" s="35"/>
    </row>
    <row r="1817" spans="1:17" ht="15" customHeight="1" x14ac:dyDescent="0.3">
      <c r="A1817" s="1" t="s">
        <v>417</v>
      </c>
      <c r="B1817" s="6">
        <v>45443</v>
      </c>
      <c r="C1817" s="62">
        <f t="shared" si="54"/>
        <v>2024</v>
      </c>
      <c r="D1817" s="1" t="s">
        <v>2114</v>
      </c>
      <c r="E1817" s="43" t="s">
        <v>2143</v>
      </c>
      <c r="F1817" s="2" t="s">
        <v>412</v>
      </c>
      <c r="G1817" s="1">
        <v>8</v>
      </c>
      <c r="H1817" s="1"/>
      <c r="I1817" s="1" t="s">
        <v>423</v>
      </c>
      <c r="J1817" s="1">
        <v>41.3</v>
      </c>
      <c r="K1817" s="1">
        <v>6.4</v>
      </c>
      <c r="L1817" s="1"/>
      <c r="M1817" s="1">
        <v>47.699999999999996</v>
      </c>
      <c r="N1817" s="34"/>
      <c r="O1817" s="34"/>
      <c r="P1817" s="26"/>
      <c r="Q1817" s="35"/>
    </row>
    <row r="1818" spans="1:17" ht="15" customHeight="1" x14ac:dyDescent="0.3">
      <c r="A1818" s="1" t="s">
        <v>417</v>
      </c>
      <c r="B1818" s="6">
        <v>45443</v>
      </c>
      <c r="C1818" s="62">
        <f t="shared" si="54"/>
        <v>2024</v>
      </c>
      <c r="D1818" s="1" t="s">
        <v>2114</v>
      </c>
      <c r="E1818" s="43" t="s">
        <v>2144</v>
      </c>
      <c r="F1818" s="2" t="s">
        <v>412</v>
      </c>
      <c r="G1818" s="1">
        <v>9</v>
      </c>
      <c r="H1818" s="1"/>
      <c r="I1818" s="1" t="s">
        <v>423</v>
      </c>
      <c r="J1818" s="1">
        <v>52.5</v>
      </c>
      <c r="K1818" s="1">
        <v>6.4</v>
      </c>
      <c r="L1818" s="1"/>
      <c r="M1818" s="1">
        <v>58.9</v>
      </c>
      <c r="N1818" s="34"/>
      <c r="O1818" s="34"/>
      <c r="P1818" s="26"/>
      <c r="Q1818" s="35"/>
    </row>
    <row r="1819" spans="1:17" ht="15" customHeight="1" x14ac:dyDescent="0.3">
      <c r="A1819" s="1" t="s">
        <v>417</v>
      </c>
      <c r="B1819" s="6">
        <v>45443</v>
      </c>
      <c r="C1819" s="62">
        <f t="shared" si="54"/>
        <v>2024</v>
      </c>
      <c r="D1819" s="1" t="s">
        <v>2114</v>
      </c>
      <c r="E1819" s="43" t="s">
        <v>2145</v>
      </c>
      <c r="F1819" s="2" t="s">
        <v>412</v>
      </c>
      <c r="G1819" s="1">
        <v>10</v>
      </c>
      <c r="H1819" s="1"/>
      <c r="I1819" s="1" t="s">
        <v>423</v>
      </c>
      <c r="J1819" s="1">
        <v>55.8</v>
      </c>
      <c r="K1819" s="1">
        <v>6.4</v>
      </c>
      <c r="L1819" s="1"/>
      <c r="M1819" s="1">
        <v>62.199999999999996</v>
      </c>
      <c r="N1819" s="34"/>
      <c r="O1819" s="34"/>
      <c r="P1819" s="26"/>
      <c r="Q1819" s="35"/>
    </row>
    <row r="1820" spans="1:17" ht="15" customHeight="1" x14ac:dyDescent="0.3">
      <c r="A1820" s="1" t="s">
        <v>417</v>
      </c>
      <c r="B1820" s="6">
        <v>45443</v>
      </c>
      <c r="C1820" s="62">
        <f t="shared" si="54"/>
        <v>2024</v>
      </c>
      <c r="D1820" s="1" t="s">
        <v>2114</v>
      </c>
      <c r="E1820" s="43" t="s">
        <v>2146</v>
      </c>
      <c r="F1820" s="2" t="s">
        <v>412</v>
      </c>
      <c r="G1820" s="1">
        <v>11</v>
      </c>
      <c r="H1820" s="1"/>
      <c r="I1820" s="1" t="s">
        <v>423</v>
      </c>
      <c r="J1820" s="1">
        <v>55.3</v>
      </c>
      <c r="K1820" s="1">
        <v>6.4</v>
      </c>
      <c r="L1820" s="1"/>
      <c r="M1820" s="1">
        <v>61.699999999999996</v>
      </c>
      <c r="N1820" s="34"/>
      <c r="O1820" s="34"/>
      <c r="P1820" s="26"/>
      <c r="Q1820" s="35"/>
    </row>
    <row r="1821" spans="1:17" ht="15" customHeight="1" x14ac:dyDescent="0.3">
      <c r="A1821" s="1" t="s">
        <v>417</v>
      </c>
      <c r="B1821" s="6">
        <v>45443</v>
      </c>
      <c r="C1821" s="62">
        <f t="shared" si="54"/>
        <v>2024</v>
      </c>
      <c r="D1821" s="1" t="s">
        <v>2114</v>
      </c>
      <c r="E1821" s="43" t="s">
        <v>2115</v>
      </c>
      <c r="F1821" s="2" t="s">
        <v>412</v>
      </c>
      <c r="G1821" s="1">
        <v>12</v>
      </c>
      <c r="H1821" s="1"/>
      <c r="I1821" s="1" t="s">
        <v>423</v>
      </c>
      <c r="J1821" s="1">
        <v>41.2</v>
      </c>
      <c r="K1821" s="1">
        <v>6.4</v>
      </c>
      <c r="L1821" s="1"/>
      <c r="M1821" s="1">
        <v>47.6</v>
      </c>
      <c r="N1821" s="34"/>
      <c r="O1821" s="34"/>
      <c r="P1821" s="26"/>
      <c r="Q1821" s="35"/>
    </row>
    <row r="1822" spans="1:17" ht="15" customHeight="1" x14ac:dyDescent="0.3">
      <c r="A1822" s="1" t="s">
        <v>417</v>
      </c>
      <c r="B1822" s="6">
        <v>45443</v>
      </c>
      <c r="C1822" s="62">
        <f t="shared" si="54"/>
        <v>2024</v>
      </c>
      <c r="D1822" s="1" t="s">
        <v>2114</v>
      </c>
      <c r="E1822" s="43" t="s">
        <v>2147</v>
      </c>
      <c r="F1822" s="2" t="s">
        <v>412</v>
      </c>
      <c r="G1822" s="1">
        <v>13</v>
      </c>
      <c r="H1822" s="1"/>
      <c r="I1822" s="1" t="s">
        <v>423</v>
      </c>
      <c r="J1822" s="1">
        <v>52.5</v>
      </c>
      <c r="K1822" s="1">
        <v>6.4</v>
      </c>
      <c r="L1822" s="1"/>
      <c r="M1822" s="1">
        <v>58.9</v>
      </c>
      <c r="N1822" s="34"/>
      <c r="O1822" s="34"/>
      <c r="P1822" s="26"/>
      <c r="Q1822" s="35"/>
    </row>
    <row r="1823" spans="1:17" ht="15" customHeight="1" x14ac:dyDescent="0.3">
      <c r="A1823" s="1" t="s">
        <v>417</v>
      </c>
      <c r="B1823" s="6">
        <v>45443</v>
      </c>
      <c r="C1823" s="62">
        <f t="shared" si="54"/>
        <v>2024</v>
      </c>
      <c r="D1823" s="1" t="s">
        <v>2114</v>
      </c>
      <c r="E1823" s="43" t="s">
        <v>2148</v>
      </c>
      <c r="F1823" s="2" t="s">
        <v>412</v>
      </c>
      <c r="G1823" s="1">
        <v>14</v>
      </c>
      <c r="H1823" s="1"/>
      <c r="I1823" s="1" t="s">
        <v>423</v>
      </c>
      <c r="J1823" s="1">
        <v>55.8</v>
      </c>
      <c r="K1823" s="1">
        <v>6.4</v>
      </c>
      <c r="L1823" s="1"/>
      <c r="M1823" s="1">
        <v>62.199999999999996</v>
      </c>
      <c r="N1823" s="34"/>
      <c r="O1823" s="34"/>
      <c r="P1823" s="26"/>
      <c r="Q1823" s="35"/>
    </row>
    <row r="1824" spans="1:17" ht="15" customHeight="1" x14ac:dyDescent="0.3">
      <c r="A1824" s="1" t="s">
        <v>417</v>
      </c>
      <c r="B1824" s="6">
        <v>45443</v>
      </c>
      <c r="C1824" s="62">
        <f t="shared" si="54"/>
        <v>2024</v>
      </c>
      <c r="D1824" s="1" t="s">
        <v>2114</v>
      </c>
      <c r="E1824" s="43" t="s">
        <v>2149</v>
      </c>
      <c r="F1824" s="2" t="s">
        <v>412</v>
      </c>
      <c r="G1824" s="1">
        <v>15</v>
      </c>
      <c r="H1824" s="1"/>
      <c r="I1824" s="1" t="s">
        <v>423</v>
      </c>
      <c r="J1824" s="1">
        <v>55.3</v>
      </c>
      <c r="K1824" s="1">
        <v>6.4</v>
      </c>
      <c r="L1824" s="1"/>
      <c r="M1824" s="1">
        <v>61.699999999999996</v>
      </c>
      <c r="N1824" s="34"/>
      <c r="O1824" s="34"/>
      <c r="P1824" s="26"/>
      <c r="Q1824" s="35"/>
    </row>
    <row r="1825" spans="1:17" ht="15" customHeight="1" x14ac:dyDescent="0.3">
      <c r="A1825" s="1" t="s">
        <v>417</v>
      </c>
      <c r="B1825" s="6">
        <v>45443</v>
      </c>
      <c r="C1825" s="62">
        <f t="shared" si="54"/>
        <v>2024</v>
      </c>
      <c r="D1825" s="1" t="s">
        <v>2114</v>
      </c>
      <c r="E1825" s="43" t="s">
        <v>2150</v>
      </c>
      <c r="F1825" s="2" t="s">
        <v>412</v>
      </c>
      <c r="G1825" s="1">
        <v>16</v>
      </c>
      <c r="H1825" s="1"/>
      <c r="I1825" s="1" t="s">
        <v>423</v>
      </c>
      <c r="J1825" s="1">
        <v>41.2</v>
      </c>
      <c r="K1825" s="1">
        <v>6.4</v>
      </c>
      <c r="L1825" s="1"/>
      <c r="M1825" s="1">
        <v>47.6</v>
      </c>
      <c r="N1825" s="34"/>
      <c r="O1825" s="34"/>
      <c r="P1825" s="26"/>
      <c r="Q1825" s="35"/>
    </row>
    <row r="1826" spans="1:17" ht="15" customHeight="1" x14ac:dyDescent="0.3">
      <c r="A1826" s="1" t="s">
        <v>417</v>
      </c>
      <c r="B1826" s="6">
        <v>45443</v>
      </c>
      <c r="C1826" s="62">
        <f t="shared" si="54"/>
        <v>2024</v>
      </c>
      <c r="D1826" s="1" t="s">
        <v>2114</v>
      </c>
      <c r="E1826" s="43" t="s">
        <v>2151</v>
      </c>
      <c r="F1826" s="2" t="s">
        <v>412</v>
      </c>
      <c r="G1826" s="1">
        <v>17</v>
      </c>
      <c r="H1826" s="1"/>
      <c r="I1826" s="1" t="s">
        <v>423</v>
      </c>
      <c r="J1826" s="1">
        <v>52.5</v>
      </c>
      <c r="K1826" s="1">
        <v>6.4</v>
      </c>
      <c r="L1826" s="1"/>
      <c r="M1826" s="1">
        <v>58.9</v>
      </c>
      <c r="N1826" s="34"/>
      <c r="O1826" s="34"/>
      <c r="P1826" s="26"/>
      <c r="Q1826" s="35"/>
    </row>
    <row r="1827" spans="1:17" ht="15" customHeight="1" x14ac:dyDescent="0.3">
      <c r="A1827" s="1" t="s">
        <v>417</v>
      </c>
      <c r="B1827" s="6">
        <v>45443</v>
      </c>
      <c r="C1827" s="62">
        <f t="shared" si="54"/>
        <v>2024</v>
      </c>
      <c r="D1827" s="1" t="s">
        <v>2114</v>
      </c>
      <c r="E1827" s="43" t="s">
        <v>2152</v>
      </c>
      <c r="F1827" s="2" t="s">
        <v>412</v>
      </c>
      <c r="G1827" s="1">
        <v>18</v>
      </c>
      <c r="H1827" s="1"/>
      <c r="I1827" s="1" t="s">
        <v>423</v>
      </c>
      <c r="J1827" s="1">
        <v>55.8</v>
      </c>
      <c r="K1827" s="1">
        <v>6.4</v>
      </c>
      <c r="L1827" s="1"/>
      <c r="M1827" s="1">
        <v>62.199999999999996</v>
      </c>
      <c r="N1827" s="34"/>
      <c r="O1827" s="34"/>
      <c r="P1827" s="26"/>
      <c r="Q1827" s="35"/>
    </row>
    <row r="1828" spans="1:17" ht="15" customHeight="1" x14ac:dyDescent="0.3">
      <c r="A1828" s="1" t="s">
        <v>417</v>
      </c>
      <c r="B1828" s="6">
        <v>45443</v>
      </c>
      <c r="C1828" s="62">
        <f t="shared" ref="C1828:C1891" si="56">YEAR(B1828)</f>
        <v>2024</v>
      </c>
      <c r="D1828" s="1" t="s">
        <v>2114</v>
      </c>
      <c r="E1828" s="43" t="s">
        <v>2153</v>
      </c>
      <c r="F1828" s="2" t="s">
        <v>412</v>
      </c>
      <c r="G1828" s="1">
        <v>19</v>
      </c>
      <c r="H1828" s="1"/>
      <c r="I1828" s="1" t="s">
        <v>423</v>
      </c>
      <c r="J1828" s="1">
        <v>55.3</v>
      </c>
      <c r="K1828" s="1">
        <v>6.4</v>
      </c>
      <c r="L1828" s="1"/>
      <c r="M1828" s="1">
        <v>61.699999999999996</v>
      </c>
      <c r="N1828" s="34"/>
      <c r="O1828" s="34"/>
      <c r="P1828" s="26"/>
      <c r="Q1828" s="35"/>
    </row>
    <row r="1829" spans="1:17" ht="15" customHeight="1" x14ac:dyDescent="0.3">
      <c r="A1829" s="1" t="s">
        <v>417</v>
      </c>
      <c r="B1829" s="6">
        <v>45443</v>
      </c>
      <c r="C1829" s="62">
        <f t="shared" si="56"/>
        <v>2024</v>
      </c>
      <c r="D1829" s="1" t="s">
        <v>2114</v>
      </c>
      <c r="E1829" s="43" t="s">
        <v>2154</v>
      </c>
      <c r="F1829" s="2" t="s">
        <v>412</v>
      </c>
      <c r="G1829" s="1">
        <v>20</v>
      </c>
      <c r="H1829" s="1"/>
      <c r="I1829" s="1" t="s">
        <v>423</v>
      </c>
      <c r="J1829" s="1">
        <v>41.2</v>
      </c>
      <c r="K1829" s="1">
        <v>6.4</v>
      </c>
      <c r="L1829" s="1"/>
      <c r="M1829" s="1">
        <v>47.6</v>
      </c>
      <c r="N1829" s="34"/>
      <c r="O1829" s="34"/>
      <c r="P1829" s="26"/>
      <c r="Q1829" s="35"/>
    </row>
    <row r="1830" spans="1:17" ht="15" customHeight="1" x14ac:dyDescent="0.3">
      <c r="A1830" s="1" t="s">
        <v>417</v>
      </c>
      <c r="B1830" s="6">
        <v>45443</v>
      </c>
      <c r="C1830" s="62">
        <f t="shared" si="56"/>
        <v>2024</v>
      </c>
      <c r="D1830" s="1" t="s">
        <v>2114</v>
      </c>
      <c r="E1830" s="43" t="s">
        <v>2155</v>
      </c>
      <c r="F1830" s="2" t="s">
        <v>412</v>
      </c>
      <c r="G1830" s="1">
        <v>21</v>
      </c>
      <c r="H1830" s="1"/>
      <c r="I1830" s="1" t="s">
        <v>423</v>
      </c>
      <c r="J1830" s="1">
        <v>52.4</v>
      </c>
      <c r="K1830" s="1">
        <v>6.4</v>
      </c>
      <c r="L1830" s="1"/>
      <c r="M1830" s="1">
        <v>58.8</v>
      </c>
      <c r="N1830" s="34"/>
      <c r="O1830" s="34"/>
      <c r="P1830" s="26"/>
      <c r="Q1830" s="35"/>
    </row>
    <row r="1831" spans="1:17" ht="15" customHeight="1" x14ac:dyDescent="0.3">
      <c r="A1831" s="1" t="s">
        <v>417</v>
      </c>
      <c r="B1831" s="6">
        <v>45443</v>
      </c>
      <c r="C1831" s="62">
        <f t="shared" si="56"/>
        <v>2024</v>
      </c>
      <c r="D1831" s="1" t="s">
        <v>2114</v>
      </c>
      <c r="E1831" s="43" t="s">
        <v>2156</v>
      </c>
      <c r="F1831" s="2" t="s">
        <v>412</v>
      </c>
      <c r="G1831" s="1">
        <v>22</v>
      </c>
      <c r="H1831" s="1"/>
      <c r="I1831" s="1" t="s">
        <v>423</v>
      </c>
      <c r="J1831" s="1">
        <v>55.8</v>
      </c>
      <c r="K1831" s="1">
        <v>6.4</v>
      </c>
      <c r="L1831" s="1"/>
      <c r="M1831" s="1">
        <v>62.199999999999996</v>
      </c>
      <c r="N1831" s="34"/>
      <c r="O1831" s="34"/>
      <c r="P1831" s="26"/>
      <c r="Q1831" s="35"/>
    </row>
    <row r="1832" spans="1:17" ht="15" customHeight="1" x14ac:dyDescent="0.3">
      <c r="A1832" s="1" t="s">
        <v>417</v>
      </c>
      <c r="B1832" s="6">
        <v>45443</v>
      </c>
      <c r="C1832" s="62">
        <f t="shared" si="56"/>
        <v>2024</v>
      </c>
      <c r="D1832" s="1" t="s">
        <v>2114</v>
      </c>
      <c r="E1832" s="43" t="s">
        <v>2157</v>
      </c>
      <c r="F1832" s="2" t="s">
        <v>412</v>
      </c>
      <c r="G1832" s="1">
        <v>23</v>
      </c>
      <c r="H1832" s="1"/>
      <c r="I1832" s="1" t="s">
        <v>423</v>
      </c>
      <c r="J1832" s="1">
        <v>55.3</v>
      </c>
      <c r="K1832" s="1">
        <v>6.4</v>
      </c>
      <c r="L1832" s="1"/>
      <c r="M1832" s="1">
        <v>61.699999999999996</v>
      </c>
      <c r="N1832" s="34"/>
      <c r="O1832" s="34"/>
      <c r="P1832" s="26"/>
      <c r="Q1832" s="35"/>
    </row>
    <row r="1833" spans="1:17" ht="15" customHeight="1" x14ac:dyDescent="0.3">
      <c r="A1833" s="1" t="s">
        <v>417</v>
      </c>
      <c r="B1833" s="6">
        <v>45443</v>
      </c>
      <c r="C1833" s="62">
        <f t="shared" si="56"/>
        <v>2024</v>
      </c>
      <c r="D1833" s="1" t="s">
        <v>2114</v>
      </c>
      <c r="E1833" s="43" t="s">
        <v>2158</v>
      </c>
      <c r="F1833" s="2" t="s">
        <v>412</v>
      </c>
      <c r="G1833" s="1">
        <v>24</v>
      </c>
      <c r="H1833" s="1"/>
      <c r="I1833" s="1" t="s">
        <v>423</v>
      </c>
      <c r="J1833" s="1">
        <v>41.2</v>
      </c>
      <c r="K1833" s="1">
        <v>6.4</v>
      </c>
      <c r="L1833" s="1"/>
      <c r="M1833" s="1">
        <v>47.6</v>
      </c>
      <c r="N1833" s="34"/>
      <c r="O1833" s="34"/>
      <c r="P1833" s="26"/>
      <c r="Q1833" s="35"/>
    </row>
    <row r="1834" spans="1:17" ht="15" customHeight="1" x14ac:dyDescent="0.3">
      <c r="A1834" s="1" t="s">
        <v>417</v>
      </c>
      <c r="B1834" s="6">
        <v>45443</v>
      </c>
      <c r="C1834" s="62">
        <f t="shared" si="56"/>
        <v>2024</v>
      </c>
      <c r="D1834" s="1" t="s">
        <v>2114</v>
      </c>
      <c r="E1834" s="43" t="s">
        <v>2159</v>
      </c>
      <c r="F1834" s="2" t="s">
        <v>412</v>
      </c>
      <c r="G1834" s="1">
        <v>25</v>
      </c>
      <c r="H1834" s="1"/>
      <c r="I1834" s="1" t="s">
        <v>423</v>
      </c>
      <c r="J1834" s="1">
        <v>50.1</v>
      </c>
      <c r="K1834" s="1">
        <v>6.4</v>
      </c>
      <c r="L1834" s="1"/>
      <c r="M1834" s="1">
        <v>56.5</v>
      </c>
      <c r="N1834" s="34"/>
      <c r="O1834" s="34"/>
      <c r="P1834" s="26"/>
      <c r="Q1834" s="35"/>
    </row>
    <row r="1835" spans="1:17" ht="15" customHeight="1" x14ac:dyDescent="0.3">
      <c r="A1835" s="1" t="s">
        <v>417</v>
      </c>
      <c r="B1835" s="6">
        <v>45443</v>
      </c>
      <c r="C1835" s="62">
        <f t="shared" si="56"/>
        <v>2024</v>
      </c>
      <c r="D1835" s="1" t="s">
        <v>2114</v>
      </c>
      <c r="E1835" s="43" t="s">
        <v>2160</v>
      </c>
      <c r="F1835" s="2" t="s">
        <v>412</v>
      </c>
      <c r="G1835" s="1">
        <v>26</v>
      </c>
      <c r="H1835" s="1"/>
      <c r="I1835" s="1" t="s">
        <v>423</v>
      </c>
      <c r="J1835" s="1">
        <v>42.4</v>
      </c>
      <c r="K1835" s="1">
        <v>10</v>
      </c>
      <c r="L1835" s="1"/>
      <c r="M1835" s="1">
        <v>52.4</v>
      </c>
      <c r="N1835" s="34"/>
      <c r="O1835" s="34"/>
      <c r="P1835" s="26"/>
      <c r="Q1835" s="35"/>
    </row>
    <row r="1836" spans="1:17" ht="15" customHeight="1" x14ac:dyDescent="0.3">
      <c r="A1836" s="1" t="s">
        <v>417</v>
      </c>
      <c r="B1836" s="6">
        <v>45443</v>
      </c>
      <c r="C1836" s="62">
        <f t="shared" si="56"/>
        <v>2024</v>
      </c>
      <c r="D1836" s="1" t="s">
        <v>2114</v>
      </c>
      <c r="E1836" s="43" t="s">
        <v>2161</v>
      </c>
      <c r="F1836" s="2" t="s">
        <v>412</v>
      </c>
      <c r="G1836" s="1">
        <v>27</v>
      </c>
      <c r="H1836" s="1"/>
      <c r="I1836" s="1" t="s">
        <v>423</v>
      </c>
      <c r="J1836" s="1">
        <v>42</v>
      </c>
      <c r="K1836" s="1">
        <v>9.9</v>
      </c>
      <c r="L1836" s="1"/>
      <c r="M1836" s="1">
        <v>51.9</v>
      </c>
      <c r="N1836" s="34"/>
      <c r="O1836" s="34"/>
      <c r="P1836" s="26"/>
      <c r="Q1836" s="35"/>
    </row>
    <row r="1837" spans="1:17" ht="15" customHeight="1" x14ac:dyDescent="0.3">
      <c r="A1837" s="1" t="s">
        <v>417</v>
      </c>
      <c r="B1837" s="6">
        <v>45443</v>
      </c>
      <c r="C1837" s="62">
        <f t="shared" si="56"/>
        <v>2024</v>
      </c>
      <c r="D1837" s="1" t="s">
        <v>2114</v>
      </c>
      <c r="E1837" s="43" t="s">
        <v>2162</v>
      </c>
      <c r="F1837" s="2" t="s">
        <v>412</v>
      </c>
      <c r="G1837" s="1">
        <v>28</v>
      </c>
      <c r="H1837" s="1"/>
      <c r="I1837" s="1" t="s">
        <v>423</v>
      </c>
      <c r="J1837" s="1">
        <v>39.5</v>
      </c>
      <c r="K1837" s="1">
        <v>6.4</v>
      </c>
      <c r="L1837" s="1"/>
      <c r="M1837" s="1">
        <v>45.9</v>
      </c>
      <c r="N1837" s="34"/>
      <c r="O1837" s="34"/>
      <c r="P1837" s="26"/>
      <c r="Q1837" s="35"/>
    </row>
    <row r="1838" spans="1:17" ht="15" customHeight="1" x14ac:dyDescent="0.3">
      <c r="A1838" s="1" t="s">
        <v>417</v>
      </c>
      <c r="B1838" s="6">
        <v>45443</v>
      </c>
      <c r="C1838" s="62">
        <f t="shared" si="56"/>
        <v>2024</v>
      </c>
      <c r="D1838" s="1" t="s">
        <v>2114</v>
      </c>
      <c r="E1838" s="43" t="s">
        <v>2163</v>
      </c>
      <c r="F1838" s="2" t="s">
        <v>412</v>
      </c>
      <c r="G1838" s="1">
        <v>29</v>
      </c>
      <c r="H1838" s="1"/>
      <c r="I1838" s="1" t="s">
        <v>423</v>
      </c>
      <c r="J1838" s="1">
        <v>41.4</v>
      </c>
      <c r="K1838" s="1">
        <v>6.4</v>
      </c>
      <c r="L1838" s="1"/>
      <c r="M1838" s="1">
        <v>47.8</v>
      </c>
      <c r="N1838" s="34"/>
      <c r="O1838" s="34"/>
      <c r="P1838" s="26"/>
      <c r="Q1838" s="35"/>
    </row>
    <row r="1839" spans="1:17" ht="15" customHeight="1" x14ac:dyDescent="0.3">
      <c r="A1839" s="1" t="s">
        <v>417</v>
      </c>
      <c r="B1839" s="6">
        <v>45443</v>
      </c>
      <c r="C1839" s="62">
        <f t="shared" si="56"/>
        <v>2024</v>
      </c>
      <c r="D1839" s="1" t="s">
        <v>2114</v>
      </c>
      <c r="E1839" s="43" t="s">
        <v>2164</v>
      </c>
      <c r="F1839" s="2" t="s">
        <v>412</v>
      </c>
      <c r="G1839" s="1">
        <v>30</v>
      </c>
      <c r="H1839" s="1"/>
      <c r="I1839" s="1" t="s">
        <v>423</v>
      </c>
      <c r="J1839" s="1">
        <v>51.4</v>
      </c>
      <c r="K1839" s="1">
        <v>3.3</v>
      </c>
      <c r="L1839" s="1"/>
      <c r="M1839" s="1">
        <v>54.699999999999996</v>
      </c>
      <c r="N1839" s="34"/>
      <c r="O1839" s="34"/>
      <c r="P1839" s="26"/>
      <c r="Q1839" s="35"/>
    </row>
    <row r="1840" spans="1:17" ht="15" customHeight="1" x14ac:dyDescent="0.3">
      <c r="A1840" s="1" t="s">
        <v>417</v>
      </c>
      <c r="B1840" s="6">
        <v>45443</v>
      </c>
      <c r="C1840" s="62">
        <f t="shared" si="56"/>
        <v>2024</v>
      </c>
      <c r="D1840" s="1" t="s">
        <v>2114</v>
      </c>
      <c r="E1840" s="43" t="s">
        <v>2165</v>
      </c>
      <c r="F1840" s="2" t="s">
        <v>412</v>
      </c>
      <c r="G1840" s="1">
        <v>31</v>
      </c>
      <c r="H1840" s="1"/>
      <c r="I1840" s="1" t="s">
        <v>423</v>
      </c>
      <c r="J1840" s="1">
        <v>51.5</v>
      </c>
      <c r="K1840" s="1">
        <v>3.3</v>
      </c>
      <c r="L1840" s="1"/>
      <c r="M1840" s="1">
        <v>54.8</v>
      </c>
      <c r="N1840" s="34"/>
      <c r="O1840" s="34"/>
      <c r="P1840" s="26"/>
      <c r="Q1840" s="35"/>
    </row>
    <row r="1841" spans="1:17" ht="15" customHeight="1" x14ac:dyDescent="0.3">
      <c r="A1841" s="1" t="s">
        <v>417</v>
      </c>
      <c r="B1841" s="6">
        <v>45443</v>
      </c>
      <c r="C1841" s="62">
        <f t="shared" si="56"/>
        <v>2024</v>
      </c>
      <c r="D1841" s="1" t="s">
        <v>2114</v>
      </c>
      <c r="E1841" s="43" t="s">
        <v>2166</v>
      </c>
      <c r="F1841" s="2" t="s">
        <v>412</v>
      </c>
      <c r="G1841" s="1">
        <v>32</v>
      </c>
      <c r="H1841" s="1"/>
      <c r="I1841" s="1" t="s">
        <v>423</v>
      </c>
      <c r="J1841" s="1">
        <v>52.2</v>
      </c>
      <c r="K1841" s="1">
        <v>6.4</v>
      </c>
      <c r="L1841" s="1"/>
      <c r="M1841" s="1">
        <v>58.6</v>
      </c>
      <c r="N1841" s="34"/>
      <c r="O1841" s="34"/>
      <c r="P1841" s="26"/>
      <c r="Q1841" s="35"/>
    </row>
    <row r="1842" spans="1:17" ht="15" customHeight="1" x14ac:dyDescent="0.3">
      <c r="A1842" s="1" t="s">
        <v>417</v>
      </c>
      <c r="B1842" s="6">
        <v>45443</v>
      </c>
      <c r="C1842" s="62">
        <f t="shared" si="56"/>
        <v>2024</v>
      </c>
      <c r="D1842" s="1" t="s">
        <v>2114</v>
      </c>
      <c r="E1842" s="43" t="s">
        <v>2167</v>
      </c>
      <c r="F1842" s="2" t="s">
        <v>412</v>
      </c>
      <c r="G1842" s="1">
        <v>33</v>
      </c>
      <c r="H1842" s="1"/>
      <c r="I1842" s="1" t="s">
        <v>423</v>
      </c>
      <c r="J1842" s="1">
        <v>41.3</v>
      </c>
      <c r="K1842" s="1">
        <v>6.4</v>
      </c>
      <c r="L1842" s="1"/>
      <c r="M1842" s="1">
        <v>47.699999999999996</v>
      </c>
      <c r="N1842" s="34"/>
      <c r="O1842" s="34"/>
      <c r="P1842" s="26"/>
      <c r="Q1842" s="35"/>
    </row>
    <row r="1843" spans="1:17" ht="15" customHeight="1" x14ac:dyDescent="0.3">
      <c r="A1843" s="1" t="s">
        <v>417</v>
      </c>
      <c r="B1843" s="6">
        <v>45443</v>
      </c>
      <c r="C1843" s="62">
        <f t="shared" si="56"/>
        <v>2024</v>
      </c>
      <c r="D1843" s="1" t="s">
        <v>2114</v>
      </c>
      <c r="E1843" s="43" t="s">
        <v>2168</v>
      </c>
      <c r="F1843" s="2" t="s">
        <v>412</v>
      </c>
      <c r="G1843" s="1">
        <v>34</v>
      </c>
      <c r="H1843" s="1"/>
      <c r="I1843" s="1" t="s">
        <v>423</v>
      </c>
      <c r="J1843" s="1">
        <v>55.5</v>
      </c>
      <c r="K1843" s="1">
        <v>6.4</v>
      </c>
      <c r="L1843" s="1"/>
      <c r="M1843" s="1">
        <v>61.9</v>
      </c>
      <c r="N1843" s="34"/>
      <c r="O1843" s="34"/>
      <c r="P1843" s="26"/>
      <c r="Q1843" s="35"/>
    </row>
    <row r="1844" spans="1:17" ht="15" customHeight="1" x14ac:dyDescent="0.3">
      <c r="A1844" s="1" t="s">
        <v>417</v>
      </c>
      <c r="B1844" s="6">
        <v>45443</v>
      </c>
      <c r="C1844" s="62">
        <f t="shared" si="56"/>
        <v>2024</v>
      </c>
      <c r="D1844" s="1" t="s">
        <v>2114</v>
      </c>
      <c r="E1844" s="43" t="s">
        <v>2169</v>
      </c>
      <c r="F1844" s="2" t="s">
        <v>412</v>
      </c>
      <c r="G1844" s="1">
        <v>35</v>
      </c>
      <c r="H1844" s="1"/>
      <c r="I1844" s="1" t="s">
        <v>423</v>
      </c>
      <c r="J1844" s="1">
        <v>55.6</v>
      </c>
      <c r="K1844" s="1">
        <v>6.4</v>
      </c>
      <c r="L1844" s="1"/>
      <c r="M1844" s="1">
        <v>62</v>
      </c>
      <c r="N1844" s="34"/>
      <c r="O1844" s="34"/>
      <c r="P1844" s="26"/>
      <c r="Q1844" s="35"/>
    </row>
    <row r="1845" spans="1:17" ht="15" customHeight="1" x14ac:dyDescent="0.3">
      <c r="A1845" s="1" t="s">
        <v>417</v>
      </c>
      <c r="B1845" s="6">
        <v>45443</v>
      </c>
      <c r="C1845" s="62">
        <f t="shared" si="56"/>
        <v>2024</v>
      </c>
      <c r="D1845" s="1" t="s">
        <v>2114</v>
      </c>
      <c r="E1845" s="43" t="s">
        <v>2170</v>
      </c>
      <c r="F1845" s="2" t="s">
        <v>412</v>
      </c>
      <c r="G1845" s="1">
        <v>36</v>
      </c>
      <c r="H1845" s="1"/>
      <c r="I1845" s="1" t="s">
        <v>423</v>
      </c>
      <c r="J1845" s="1">
        <v>52.2</v>
      </c>
      <c r="K1845" s="1">
        <v>6.4</v>
      </c>
      <c r="L1845" s="1"/>
      <c r="M1845" s="1">
        <v>58.6</v>
      </c>
      <c r="N1845" s="34"/>
      <c r="O1845" s="34"/>
      <c r="P1845" s="26"/>
      <c r="Q1845" s="35"/>
    </row>
    <row r="1846" spans="1:17" ht="15" customHeight="1" x14ac:dyDescent="0.3">
      <c r="A1846" s="1" t="s">
        <v>417</v>
      </c>
      <c r="B1846" s="6">
        <v>45443</v>
      </c>
      <c r="C1846" s="62">
        <f t="shared" si="56"/>
        <v>2024</v>
      </c>
      <c r="D1846" s="1" t="s">
        <v>2114</v>
      </c>
      <c r="E1846" s="43" t="s">
        <v>2171</v>
      </c>
      <c r="F1846" s="2" t="s">
        <v>412</v>
      </c>
      <c r="G1846" s="1">
        <v>37</v>
      </c>
      <c r="H1846" s="1"/>
      <c r="I1846" s="1" t="s">
        <v>423</v>
      </c>
      <c r="J1846" s="1">
        <v>41.2</v>
      </c>
      <c r="K1846" s="1">
        <v>6.4</v>
      </c>
      <c r="L1846" s="1"/>
      <c r="M1846" s="1">
        <v>47.6</v>
      </c>
      <c r="N1846" s="34"/>
      <c r="O1846" s="34"/>
      <c r="P1846" s="26"/>
      <c r="Q1846" s="35"/>
    </row>
    <row r="1847" spans="1:17" ht="15" customHeight="1" x14ac:dyDescent="0.3">
      <c r="A1847" s="1" t="s">
        <v>417</v>
      </c>
      <c r="B1847" s="6">
        <v>45443</v>
      </c>
      <c r="C1847" s="62">
        <f t="shared" si="56"/>
        <v>2024</v>
      </c>
      <c r="D1847" s="1" t="s">
        <v>2114</v>
      </c>
      <c r="E1847" s="43" t="s">
        <v>2172</v>
      </c>
      <c r="F1847" s="2" t="s">
        <v>412</v>
      </c>
      <c r="G1847" s="1">
        <v>38</v>
      </c>
      <c r="H1847" s="1"/>
      <c r="I1847" s="1" t="s">
        <v>423</v>
      </c>
      <c r="J1847" s="1">
        <v>55.3</v>
      </c>
      <c r="K1847" s="1">
        <v>6.4</v>
      </c>
      <c r="L1847" s="1"/>
      <c r="M1847" s="1">
        <v>61.699999999999996</v>
      </c>
      <c r="N1847" s="34"/>
      <c r="O1847" s="34"/>
      <c r="P1847" s="26"/>
      <c r="Q1847" s="35"/>
    </row>
    <row r="1848" spans="1:17" ht="15" customHeight="1" x14ac:dyDescent="0.3">
      <c r="A1848" s="1" t="s">
        <v>417</v>
      </c>
      <c r="B1848" s="6">
        <v>45443</v>
      </c>
      <c r="C1848" s="62">
        <f t="shared" si="56"/>
        <v>2024</v>
      </c>
      <c r="D1848" s="1" t="s">
        <v>2114</v>
      </c>
      <c r="E1848" s="43" t="s">
        <v>2173</v>
      </c>
      <c r="F1848" s="2" t="s">
        <v>412</v>
      </c>
      <c r="G1848" s="1">
        <v>39</v>
      </c>
      <c r="H1848" s="1"/>
      <c r="I1848" s="1" t="s">
        <v>423</v>
      </c>
      <c r="J1848" s="1">
        <v>55.4</v>
      </c>
      <c r="K1848" s="1">
        <v>6.4</v>
      </c>
      <c r="L1848" s="1"/>
      <c r="M1848" s="1">
        <v>61.8</v>
      </c>
      <c r="N1848" s="34"/>
      <c r="O1848" s="34"/>
      <c r="P1848" s="26"/>
      <c r="Q1848" s="35"/>
    </row>
    <row r="1849" spans="1:17" ht="15" customHeight="1" x14ac:dyDescent="0.3">
      <c r="A1849" s="1" t="s">
        <v>417</v>
      </c>
      <c r="B1849" s="6">
        <v>45443</v>
      </c>
      <c r="C1849" s="62">
        <f t="shared" si="56"/>
        <v>2024</v>
      </c>
      <c r="D1849" s="1" t="s">
        <v>2114</v>
      </c>
      <c r="E1849" s="43" t="s">
        <v>2174</v>
      </c>
      <c r="F1849" s="2" t="s">
        <v>412</v>
      </c>
      <c r="G1849" s="1">
        <v>40</v>
      </c>
      <c r="H1849" s="1"/>
      <c r="I1849" s="1" t="s">
        <v>423</v>
      </c>
      <c r="J1849" s="1">
        <v>52.1</v>
      </c>
      <c r="K1849" s="1">
        <v>6.4</v>
      </c>
      <c r="L1849" s="1"/>
      <c r="M1849" s="1">
        <v>58.5</v>
      </c>
      <c r="N1849" s="34"/>
      <c r="O1849" s="34"/>
      <c r="P1849" s="26"/>
      <c r="Q1849" s="35"/>
    </row>
    <row r="1850" spans="1:17" ht="15" customHeight="1" x14ac:dyDescent="0.3">
      <c r="A1850" s="1" t="s">
        <v>417</v>
      </c>
      <c r="B1850" s="6">
        <v>45443</v>
      </c>
      <c r="C1850" s="62">
        <f t="shared" si="56"/>
        <v>2024</v>
      </c>
      <c r="D1850" s="1" t="s">
        <v>2114</v>
      </c>
      <c r="E1850" s="43" t="s">
        <v>2175</v>
      </c>
      <c r="F1850" s="2" t="s">
        <v>412</v>
      </c>
      <c r="G1850" s="1">
        <v>41</v>
      </c>
      <c r="H1850" s="1"/>
      <c r="I1850" s="1" t="s">
        <v>423</v>
      </c>
      <c r="J1850" s="1">
        <v>41.2</v>
      </c>
      <c r="K1850" s="1">
        <v>6.4</v>
      </c>
      <c r="L1850" s="1"/>
      <c r="M1850" s="1">
        <v>47.6</v>
      </c>
      <c r="N1850" s="34"/>
      <c r="O1850" s="34"/>
      <c r="P1850" s="26"/>
      <c r="Q1850" s="35"/>
    </row>
    <row r="1851" spans="1:17" ht="15" customHeight="1" x14ac:dyDescent="0.3">
      <c r="A1851" s="1" t="s">
        <v>417</v>
      </c>
      <c r="B1851" s="6">
        <v>45443</v>
      </c>
      <c r="C1851" s="62">
        <f t="shared" si="56"/>
        <v>2024</v>
      </c>
      <c r="D1851" s="1" t="s">
        <v>2114</v>
      </c>
      <c r="E1851" s="43" t="s">
        <v>2176</v>
      </c>
      <c r="F1851" s="2" t="s">
        <v>412</v>
      </c>
      <c r="G1851" s="1">
        <v>42</v>
      </c>
      <c r="H1851" s="1"/>
      <c r="I1851" s="1" t="s">
        <v>423</v>
      </c>
      <c r="J1851" s="1">
        <v>55.3</v>
      </c>
      <c r="K1851" s="1">
        <v>6.4</v>
      </c>
      <c r="L1851" s="1"/>
      <c r="M1851" s="1">
        <v>61.699999999999996</v>
      </c>
      <c r="N1851" s="34"/>
      <c r="O1851" s="34"/>
      <c r="P1851" s="26"/>
      <c r="Q1851" s="35"/>
    </row>
    <row r="1852" spans="1:17" ht="15" customHeight="1" x14ac:dyDescent="0.3">
      <c r="A1852" s="1" t="s">
        <v>417</v>
      </c>
      <c r="B1852" s="6">
        <v>45443</v>
      </c>
      <c r="C1852" s="62">
        <f t="shared" si="56"/>
        <v>2024</v>
      </c>
      <c r="D1852" s="1" t="s">
        <v>2114</v>
      </c>
      <c r="E1852" s="43" t="s">
        <v>2177</v>
      </c>
      <c r="F1852" s="2" t="s">
        <v>412</v>
      </c>
      <c r="G1852" s="1">
        <v>43</v>
      </c>
      <c r="H1852" s="1"/>
      <c r="I1852" s="1" t="s">
        <v>423</v>
      </c>
      <c r="J1852" s="1">
        <v>55.4</v>
      </c>
      <c r="K1852" s="1">
        <v>6.4</v>
      </c>
      <c r="L1852" s="1"/>
      <c r="M1852" s="1">
        <v>61.8</v>
      </c>
      <c r="N1852" s="34"/>
      <c r="O1852" s="34"/>
      <c r="P1852" s="26"/>
      <c r="Q1852" s="35"/>
    </row>
    <row r="1853" spans="1:17" ht="15" customHeight="1" x14ac:dyDescent="0.3">
      <c r="A1853" s="1" t="s">
        <v>417</v>
      </c>
      <c r="B1853" s="6">
        <v>45443</v>
      </c>
      <c r="C1853" s="62">
        <f t="shared" si="56"/>
        <v>2024</v>
      </c>
      <c r="D1853" s="1" t="s">
        <v>2114</v>
      </c>
      <c r="E1853" s="43" t="s">
        <v>2178</v>
      </c>
      <c r="F1853" s="2" t="s">
        <v>412</v>
      </c>
      <c r="G1853" s="1">
        <v>44</v>
      </c>
      <c r="H1853" s="1"/>
      <c r="I1853" s="1" t="s">
        <v>423</v>
      </c>
      <c r="J1853" s="1">
        <v>52.1</v>
      </c>
      <c r="K1853" s="1">
        <v>6.4</v>
      </c>
      <c r="L1853" s="1"/>
      <c r="M1853" s="1">
        <v>58.5</v>
      </c>
      <c r="N1853" s="34"/>
      <c r="O1853" s="34"/>
      <c r="P1853" s="26"/>
      <c r="Q1853" s="35"/>
    </row>
    <row r="1854" spans="1:17" ht="15" customHeight="1" x14ac:dyDescent="0.3">
      <c r="A1854" s="1" t="s">
        <v>417</v>
      </c>
      <c r="B1854" s="6">
        <v>45443</v>
      </c>
      <c r="C1854" s="62">
        <f t="shared" si="56"/>
        <v>2024</v>
      </c>
      <c r="D1854" s="1" t="s">
        <v>2114</v>
      </c>
      <c r="E1854" s="43" t="s">
        <v>2179</v>
      </c>
      <c r="F1854" s="2" t="s">
        <v>412</v>
      </c>
      <c r="G1854" s="1">
        <v>45</v>
      </c>
      <c r="H1854" s="1"/>
      <c r="I1854" s="1" t="s">
        <v>423</v>
      </c>
      <c r="J1854" s="1">
        <v>41.2</v>
      </c>
      <c r="K1854" s="1">
        <v>6.4</v>
      </c>
      <c r="L1854" s="1"/>
      <c r="M1854" s="1">
        <v>47.6</v>
      </c>
      <c r="N1854" s="34"/>
      <c r="O1854" s="34"/>
      <c r="P1854" s="26"/>
      <c r="Q1854" s="35"/>
    </row>
    <row r="1855" spans="1:17" ht="15" customHeight="1" x14ac:dyDescent="0.3">
      <c r="A1855" s="1" t="s">
        <v>417</v>
      </c>
      <c r="B1855" s="6">
        <v>45443</v>
      </c>
      <c r="C1855" s="62">
        <f t="shared" si="56"/>
        <v>2024</v>
      </c>
      <c r="D1855" s="1" t="s">
        <v>2114</v>
      </c>
      <c r="E1855" s="43" t="s">
        <v>2180</v>
      </c>
      <c r="F1855" s="2" t="s">
        <v>412</v>
      </c>
      <c r="G1855" s="1">
        <v>46</v>
      </c>
      <c r="H1855" s="1"/>
      <c r="I1855" s="1" t="s">
        <v>423</v>
      </c>
      <c r="J1855" s="1">
        <v>55.3</v>
      </c>
      <c r="K1855" s="1">
        <v>6.4</v>
      </c>
      <c r="L1855" s="1"/>
      <c r="M1855" s="1">
        <v>61.699999999999996</v>
      </c>
      <c r="N1855" s="34"/>
      <c r="O1855" s="34"/>
      <c r="P1855" s="26"/>
      <c r="Q1855" s="35"/>
    </row>
    <row r="1856" spans="1:17" ht="15" customHeight="1" x14ac:dyDescent="0.3">
      <c r="A1856" s="1" t="s">
        <v>417</v>
      </c>
      <c r="B1856" s="6">
        <v>45443</v>
      </c>
      <c r="C1856" s="62">
        <f t="shared" si="56"/>
        <v>2024</v>
      </c>
      <c r="D1856" s="1" t="s">
        <v>2114</v>
      </c>
      <c r="E1856" s="43" t="s">
        <v>2181</v>
      </c>
      <c r="F1856" s="2" t="s">
        <v>412</v>
      </c>
      <c r="G1856" s="1">
        <v>47</v>
      </c>
      <c r="H1856" s="1"/>
      <c r="I1856" s="1" t="s">
        <v>423</v>
      </c>
      <c r="J1856" s="1">
        <v>55.4</v>
      </c>
      <c r="K1856" s="1">
        <v>6.4</v>
      </c>
      <c r="L1856" s="1"/>
      <c r="M1856" s="1">
        <v>61.8</v>
      </c>
      <c r="N1856" s="34"/>
      <c r="O1856" s="34"/>
      <c r="P1856" s="26"/>
      <c r="Q1856" s="35"/>
    </row>
    <row r="1857" spans="1:17" ht="15" customHeight="1" x14ac:dyDescent="0.3">
      <c r="A1857" s="1" t="s">
        <v>417</v>
      </c>
      <c r="B1857" s="6">
        <v>45443</v>
      </c>
      <c r="C1857" s="62">
        <f t="shared" si="56"/>
        <v>2024</v>
      </c>
      <c r="D1857" s="1" t="s">
        <v>2114</v>
      </c>
      <c r="E1857" s="43" t="s">
        <v>2182</v>
      </c>
      <c r="F1857" s="2" t="s">
        <v>412</v>
      </c>
      <c r="G1857" s="1">
        <v>48</v>
      </c>
      <c r="H1857" s="1"/>
      <c r="I1857" s="1" t="s">
        <v>423</v>
      </c>
      <c r="J1857" s="1">
        <v>52.1</v>
      </c>
      <c r="K1857" s="1">
        <v>6.4</v>
      </c>
      <c r="L1857" s="1"/>
      <c r="M1857" s="1">
        <v>58.5</v>
      </c>
      <c r="N1857" s="34"/>
      <c r="O1857" s="34"/>
      <c r="P1857" s="26"/>
      <c r="Q1857" s="35"/>
    </row>
    <row r="1858" spans="1:17" ht="15" customHeight="1" x14ac:dyDescent="0.3">
      <c r="A1858" s="1" t="s">
        <v>417</v>
      </c>
      <c r="B1858" s="6">
        <v>45443</v>
      </c>
      <c r="C1858" s="62">
        <f t="shared" si="56"/>
        <v>2024</v>
      </c>
      <c r="D1858" s="1" t="s">
        <v>2114</v>
      </c>
      <c r="E1858" s="43" t="s">
        <v>2183</v>
      </c>
      <c r="F1858" s="2" t="s">
        <v>412</v>
      </c>
      <c r="G1858" s="1">
        <v>49</v>
      </c>
      <c r="H1858" s="1"/>
      <c r="I1858" s="1" t="s">
        <v>423</v>
      </c>
      <c r="J1858" s="1">
        <v>41.2</v>
      </c>
      <c r="K1858" s="1">
        <v>6.4</v>
      </c>
      <c r="L1858" s="1"/>
      <c r="M1858" s="1">
        <v>47.6</v>
      </c>
      <c r="N1858" s="34"/>
      <c r="O1858" s="34"/>
      <c r="P1858" s="26"/>
      <c r="Q1858" s="35"/>
    </row>
    <row r="1859" spans="1:17" ht="15" customHeight="1" x14ac:dyDescent="0.3">
      <c r="A1859" s="1" t="s">
        <v>417</v>
      </c>
      <c r="B1859" s="6">
        <v>45443</v>
      </c>
      <c r="C1859" s="62">
        <f t="shared" si="56"/>
        <v>2024</v>
      </c>
      <c r="D1859" s="1" t="s">
        <v>2114</v>
      </c>
      <c r="E1859" s="43" t="s">
        <v>2184</v>
      </c>
      <c r="F1859" s="2" t="s">
        <v>412</v>
      </c>
      <c r="G1859" s="1">
        <v>50</v>
      </c>
      <c r="H1859" s="1"/>
      <c r="I1859" s="1" t="s">
        <v>423</v>
      </c>
      <c r="J1859" s="1">
        <v>55.3</v>
      </c>
      <c r="K1859" s="1">
        <v>6.4</v>
      </c>
      <c r="L1859" s="1"/>
      <c r="M1859" s="1">
        <v>61.699999999999996</v>
      </c>
      <c r="N1859" s="34"/>
      <c r="O1859" s="34"/>
      <c r="P1859" s="26"/>
      <c r="Q1859" s="35"/>
    </row>
    <row r="1860" spans="1:17" ht="15" customHeight="1" x14ac:dyDescent="0.3">
      <c r="A1860" s="1" t="s">
        <v>417</v>
      </c>
      <c r="B1860" s="6">
        <v>45443</v>
      </c>
      <c r="C1860" s="62">
        <f t="shared" si="56"/>
        <v>2024</v>
      </c>
      <c r="D1860" s="1" t="s">
        <v>2114</v>
      </c>
      <c r="E1860" s="43" t="s">
        <v>2185</v>
      </c>
      <c r="F1860" s="2" t="s">
        <v>412</v>
      </c>
      <c r="G1860" s="1">
        <v>51</v>
      </c>
      <c r="H1860" s="1"/>
      <c r="I1860" s="1" t="s">
        <v>423</v>
      </c>
      <c r="J1860" s="1">
        <v>55.4</v>
      </c>
      <c r="K1860" s="1">
        <v>6.4</v>
      </c>
      <c r="L1860" s="1"/>
      <c r="M1860" s="1">
        <v>61.8</v>
      </c>
      <c r="N1860" s="34"/>
      <c r="O1860" s="34"/>
      <c r="P1860" s="26"/>
      <c r="Q1860" s="35"/>
    </row>
    <row r="1861" spans="1:17" ht="15" customHeight="1" x14ac:dyDescent="0.3">
      <c r="A1861" s="1" t="s">
        <v>417</v>
      </c>
      <c r="B1861" s="6">
        <v>45443</v>
      </c>
      <c r="C1861" s="62">
        <f t="shared" si="56"/>
        <v>2024</v>
      </c>
      <c r="D1861" s="1" t="s">
        <v>2114</v>
      </c>
      <c r="E1861" s="43" t="s">
        <v>2186</v>
      </c>
      <c r="F1861" s="2" t="s">
        <v>412</v>
      </c>
      <c r="G1861" s="1">
        <v>52</v>
      </c>
      <c r="H1861" s="1"/>
      <c r="I1861" s="1" t="s">
        <v>423</v>
      </c>
      <c r="J1861" s="1">
        <v>52.1</v>
      </c>
      <c r="K1861" s="1">
        <v>6.4</v>
      </c>
      <c r="L1861" s="1"/>
      <c r="M1861" s="1">
        <v>58.5</v>
      </c>
      <c r="N1861" s="34"/>
      <c r="O1861" s="34"/>
      <c r="P1861" s="26"/>
      <c r="Q1861" s="35"/>
    </row>
    <row r="1862" spans="1:17" ht="15" customHeight="1" x14ac:dyDescent="0.3">
      <c r="A1862" s="1" t="s">
        <v>417</v>
      </c>
      <c r="B1862" s="6">
        <v>45443</v>
      </c>
      <c r="C1862" s="62">
        <f t="shared" si="56"/>
        <v>2024</v>
      </c>
      <c r="D1862" s="1" t="s">
        <v>2114</v>
      </c>
      <c r="E1862" s="43" t="s">
        <v>2187</v>
      </c>
      <c r="F1862" s="2" t="s">
        <v>412</v>
      </c>
      <c r="G1862" s="1">
        <v>53</v>
      </c>
      <c r="H1862" s="1"/>
      <c r="I1862" s="1" t="s">
        <v>423</v>
      </c>
      <c r="J1862" s="1">
        <v>39.5</v>
      </c>
      <c r="K1862" s="1">
        <v>6.4</v>
      </c>
      <c r="L1862" s="1"/>
      <c r="M1862" s="1">
        <v>45.9</v>
      </c>
      <c r="N1862" s="34"/>
      <c r="O1862" s="34"/>
      <c r="P1862" s="26"/>
      <c r="Q1862" s="35"/>
    </row>
    <row r="1863" spans="1:17" ht="15" customHeight="1" x14ac:dyDescent="0.3">
      <c r="A1863" s="1" t="s">
        <v>417</v>
      </c>
      <c r="B1863" s="6">
        <v>45443</v>
      </c>
      <c r="C1863" s="62">
        <f t="shared" si="56"/>
        <v>2024</v>
      </c>
      <c r="D1863" s="1" t="s">
        <v>2114</v>
      </c>
      <c r="E1863" s="43" t="s">
        <v>2188</v>
      </c>
      <c r="F1863" s="2" t="s">
        <v>412</v>
      </c>
      <c r="G1863" s="1">
        <v>54</v>
      </c>
      <c r="H1863" s="1"/>
      <c r="I1863" s="1" t="s">
        <v>423</v>
      </c>
      <c r="J1863" s="1">
        <v>42</v>
      </c>
      <c r="K1863" s="1">
        <v>9.9</v>
      </c>
      <c r="L1863" s="1"/>
      <c r="M1863" s="1">
        <v>51.9</v>
      </c>
      <c r="N1863" s="34"/>
      <c r="O1863" s="34"/>
      <c r="P1863" s="26"/>
      <c r="Q1863" s="35"/>
    </row>
    <row r="1864" spans="1:17" ht="15" customHeight="1" x14ac:dyDescent="0.3">
      <c r="A1864" s="1" t="s">
        <v>417</v>
      </c>
      <c r="B1864" s="6">
        <v>45443</v>
      </c>
      <c r="C1864" s="62">
        <f t="shared" si="56"/>
        <v>2024</v>
      </c>
      <c r="D1864" s="1" t="s">
        <v>2114</v>
      </c>
      <c r="E1864" s="43" t="s">
        <v>2189</v>
      </c>
      <c r="F1864" s="2" t="s">
        <v>412</v>
      </c>
      <c r="G1864" s="1">
        <v>55</v>
      </c>
      <c r="H1864" s="1"/>
      <c r="I1864" s="1" t="s">
        <v>423</v>
      </c>
      <c r="J1864" s="1">
        <v>42.1</v>
      </c>
      <c r="K1864" s="1">
        <v>10</v>
      </c>
      <c r="L1864" s="1"/>
      <c r="M1864" s="1">
        <v>52.1</v>
      </c>
      <c r="N1864" s="34"/>
      <c r="O1864" s="34"/>
      <c r="P1864" s="26"/>
      <c r="Q1864" s="35"/>
    </row>
    <row r="1865" spans="1:17" ht="15" customHeight="1" x14ac:dyDescent="0.3">
      <c r="A1865" s="1" t="s">
        <v>417</v>
      </c>
      <c r="B1865" s="6">
        <v>45443</v>
      </c>
      <c r="C1865" s="62">
        <f t="shared" si="56"/>
        <v>2024</v>
      </c>
      <c r="D1865" s="1" t="s">
        <v>2114</v>
      </c>
      <c r="E1865" s="43" t="s">
        <v>2190</v>
      </c>
      <c r="F1865" s="2" t="s">
        <v>412</v>
      </c>
      <c r="G1865" s="1">
        <v>56</v>
      </c>
      <c r="H1865" s="1"/>
      <c r="I1865" s="1" t="s">
        <v>423</v>
      </c>
      <c r="J1865" s="1">
        <v>49.8</v>
      </c>
      <c r="K1865" s="1">
        <v>6.4</v>
      </c>
      <c r="L1865" s="1"/>
      <c r="M1865" s="1">
        <v>56.199999999999996</v>
      </c>
      <c r="N1865" s="34"/>
      <c r="O1865" s="34"/>
      <c r="P1865" s="26"/>
      <c r="Q1865" s="35"/>
    </row>
    <row r="1866" spans="1:17" ht="15" customHeight="1" x14ac:dyDescent="0.3">
      <c r="A1866" s="1" t="s">
        <v>417</v>
      </c>
      <c r="B1866" s="6">
        <v>45443</v>
      </c>
      <c r="C1866" s="62">
        <f t="shared" si="56"/>
        <v>2024</v>
      </c>
      <c r="D1866" s="1" t="s">
        <v>2114</v>
      </c>
      <c r="E1866" s="43" t="s">
        <v>2191</v>
      </c>
      <c r="F1866" s="2" t="s">
        <v>421</v>
      </c>
      <c r="G1866" s="1">
        <v>1</v>
      </c>
      <c r="H1866" s="1"/>
      <c r="I1866" s="1" t="s">
        <v>423</v>
      </c>
      <c r="J1866" s="1">
        <v>99.6</v>
      </c>
      <c r="K1866" s="1">
        <v>0</v>
      </c>
      <c r="L1866" s="1"/>
      <c r="M1866" s="1">
        <v>99.6</v>
      </c>
      <c r="N1866" s="34"/>
      <c r="O1866" s="34"/>
      <c r="P1866" s="26"/>
      <c r="Q1866" s="35"/>
    </row>
    <row r="1867" spans="1:17" ht="15" customHeight="1" x14ac:dyDescent="0.3">
      <c r="A1867" s="1" t="s">
        <v>417</v>
      </c>
      <c r="B1867" s="6">
        <v>45443</v>
      </c>
      <c r="C1867" s="62">
        <f t="shared" si="56"/>
        <v>2024</v>
      </c>
      <c r="D1867" s="1" t="s">
        <v>2114</v>
      </c>
      <c r="E1867" s="43" t="s">
        <v>2192</v>
      </c>
      <c r="F1867" s="2" t="s">
        <v>421</v>
      </c>
      <c r="G1867" s="1">
        <v>2</v>
      </c>
      <c r="H1867" s="1"/>
      <c r="I1867" s="1" t="s">
        <v>423</v>
      </c>
      <c r="J1867" s="1">
        <v>89.9</v>
      </c>
      <c r="K1867" s="1">
        <v>0</v>
      </c>
      <c r="L1867" s="1"/>
      <c r="M1867" s="1">
        <v>89.9</v>
      </c>
      <c r="N1867" s="34"/>
      <c r="O1867" s="34"/>
      <c r="P1867" s="26"/>
      <c r="Q1867" s="35"/>
    </row>
    <row r="1868" spans="1:17" ht="15" customHeight="1" x14ac:dyDescent="0.3">
      <c r="A1868" s="1" t="s">
        <v>417</v>
      </c>
      <c r="B1868" s="6">
        <v>45443</v>
      </c>
      <c r="C1868" s="62">
        <f t="shared" si="56"/>
        <v>2024</v>
      </c>
      <c r="D1868" s="1" t="s">
        <v>2114</v>
      </c>
      <c r="E1868" s="43" t="s">
        <v>2193</v>
      </c>
      <c r="F1868" s="2" t="s">
        <v>421</v>
      </c>
      <c r="G1868" s="1">
        <v>3</v>
      </c>
      <c r="H1868" s="1"/>
      <c r="I1868" s="1" t="s">
        <v>423</v>
      </c>
      <c r="J1868" s="1">
        <v>89.9</v>
      </c>
      <c r="K1868" s="1">
        <v>0</v>
      </c>
      <c r="L1868" s="1"/>
      <c r="M1868" s="1">
        <v>89.9</v>
      </c>
      <c r="N1868" s="34"/>
      <c r="O1868" s="34"/>
      <c r="P1868" s="26"/>
      <c r="Q1868" s="35"/>
    </row>
    <row r="1869" spans="1:17" ht="15" customHeight="1" x14ac:dyDescent="0.3">
      <c r="A1869" s="1" t="s">
        <v>417</v>
      </c>
      <c r="B1869" s="6">
        <v>45443</v>
      </c>
      <c r="C1869" s="62">
        <f t="shared" si="56"/>
        <v>2024</v>
      </c>
      <c r="D1869" s="1" t="s">
        <v>2114</v>
      </c>
      <c r="E1869" s="43" t="s">
        <v>2194</v>
      </c>
      <c r="F1869" s="2" t="s">
        <v>421</v>
      </c>
      <c r="G1869" s="1">
        <v>4</v>
      </c>
      <c r="H1869" s="1"/>
      <c r="I1869" s="1" t="s">
        <v>423</v>
      </c>
      <c r="J1869" s="1">
        <v>99.5</v>
      </c>
      <c r="K1869" s="1">
        <v>0</v>
      </c>
      <c r="L1869" s="1"/>
      <c r="M1869" s="1">
        <v>99.5</v>
      </c>
      <c r="N1869" s="34"/>
      <c r="O1869" s="34"/>
      <c r="P1869" s="26"/>
      <c r="Q1869" s="35"/>
    </row>
    <row r="1870" spans="1:17" ht="15" customHeight="1" x14ac:dyDescent="0.3">
      <c r="A1870" s="1" t="s">
        <v>417</v>
      </c>
      <c r="B1870" s="6">
        <v>45535</v>
      </c>
      <c r="C1870" s="62">
        <f t="shared" si="56"/>
        <v>2024</v>
      </c>
      <c r="D1870" s="1" t="s">
        <v>2255</v>
      </c>
      <c r="E1870" s="43" t="s">
        <v>2256</v>
      </c>
      <c r="F1870" s="2" t="s">
        <v>412</v>
      </c>
      <c r="G1870" s="1">
        <v>1</v>
      </c>
      <c r="H1870" s="1"/>
      <c r="I1870" s="1" t="s">
        <v>423</v>
      </c>
      <c r="J1870" s="1">
        <v>52.2</v>
      </c>
      <c r="K1870" s="1">
        <v>6.4</v>
      </c>
      <c r="L1870" s="1"/>
      <c r="M1870" s="1">
        <v>58.6</v>
      </c>
      <c r="N1870" s="34"/>
      <c r="O1870" s="34"/>
      <c r="P1870" s="26"/>
      <c r="Q1870" s="35"/>
    </row>
    <row r="1871" spans="1:17" ht="15" customHeight="1" x14ac:dyDescent="0.3">
      <c r="A1871" s="1" t="s">
        <v>417</v>
      </c>
      <c r="B1871" s="6">
        <v>45535</v>
      </c>
      <c r="C1871" s="62">
        <f t="shared" si="56"/>
        <v>2024</v>
      </c>
      <c r="D1871" s="1" t="s">
        <v>2255</v>
      </c>
      <c r="E1871" s="43" t="s">
        <v>2257</v>
      </c>
      <c r="F1871" s="2" t="s">
        <v>412</v>
      </c>
      <c r="G1871" s="1">
        <v>2</v>
      </c>
      <c r="H1871" s="1"/>
      <c r="I1871" s="1" t="s">
        <v>423</v>
      </c>
      <c r="J1871" s="1">
        <v>51.5</v>
      </c>
      <c r="K1871" s="1">
        <v>3.3</v>
      </c>
      <c r="L1871" s="1"/>
      <c r="M1871" s="1">
        <v>54.8</v>
      </c>
      <c r="N1871" s="34"/>
      <c r="O1871" s="34"/>
      <c r="P1871" s="26"/>
      <c r="Q1871" s="35"/>
    </row>
    <row r="1872" spans="1:17" ht="15" customHeight="1" x14ac:dyDescent="0.3">
      <c r="A1872" s="1" t="s">
        <v>417</v>
      </c>
      <c r="B1872" s="6">
        <v>45535</v>
      </c>
      <c r="C1872" s="62">
        <f t="shared" si="56"/>
        <v>2024</v>
      </c>
      <c r="D1872" s="1" t="s">
        <v>2255</v>
      </c>
      <c r="E1872" s="43" t="s">
        <v>2258</v>
      </c>
      <c r="F1872" s="2" t="s">
        <v>412</v>
      </c>
      <c r="G1872" s="1">
        <v>3</v>
      </c>
      <c r="H1872" s="1"/>
      <c r="I1872" s="1" t="s">
        <v>423</v>
      </c>
      <c r="J1872" s="1">
        <v>51.4</v>
      </c>
      <c r="K1872" s="1">
        <v>3.3</v>
      </c>
      <c r="L1872" s="1"/>
      <c r="M1872" s="1">
        <v>54.699999999999996</v>
      </c>
      <c r="N1872" s="34"/>
      <c r="O1872" s="34"/>
      <c r="P1872" s="26"/>
      <c r="Q1872" s="35"/>
    </row>
    <row r="1873" spans="1:17" ht="15" customHeight="1" x14ac:dyDescent="0.3">
      <c r="A1873" s="1" t="s">
        <v>417</v>
      </c>
      <c r="B1873" s="6">
        <v>45535</v>
      </c>
      <c r="C1873" s="62">
        <f t="shared" si="56"/>
        <v>2024</v>
      </c>
      <c r="D1873" s="1" t="s">
        <v>2255</v>
      </c>
      <c r="E1873" s="43" t="s">
        <v>2259</v>
      </c>
      <c r="F1873" s="2" t="s">
        <v>412</v>
      </c>
      <c r="G1873" s="1">
        <v>4</v>
      </c>
      <c r="H1873" s="1"/>
      <c r="I1873" s="1" t="s">
        <v>423</v>
      </c>
      <c r="J1873" s="1">
        <v>41.4</v>
      </c>
      <c r="K1873" s="1">
        <v>6.4</v>
      </c>
      <c r="L1873" s="1"/>
      <c r="M1873" s="1">
        <v>47.8</v>
      </c>
      <c r="N1873" s="34"/>
      <c r="O1873" s="34"/>
      <c r="P1873" s="26"/>
      <c r="Q1873" s="35"/>
    </row>
    <row r="1874" spans="1:17" ht="15" customHeight="1" x14ac:dyDescent="0.3">
      <c r="A1874" s="1" t="s">
        <v>417</v>
      </c>
      <c r="B1874" s="6">
        <v>45535</v>
      </c>
      <c r="C1874" s="62">
        <f t="shared" si="56"/>
        <v>2024</v>
      </c>
      <c r="D1874" s="1" t="s">
        <v>2255</v>
      </c>
      <c r="E1874" s="43" t="s">
        <v>2260</v>
      </c>
      <c r="F1874" s="2" t="s">
        <v>412</v>
      </c>
      <c r="G1874" s="1">
        <v>5</v>
      </c>
      <c r="H1874" s="1"/>
      <c r="I1874" s="1" t="s">
        <v>423</v>
      </c>
      <c r="J1874" s="1">
        <v>52.2</v>
      </c>
      <c r="K1874" s="1">
        <v>6.4</v>
      </c>
      <c r="L1874" s="1"/>
      <c r="M1874" s="1">
        <v>58.6</v>
      </c>
      <c r="N1874" s="34"/>
      <c r="O1874" s="34"/>
      <c r="P1874" s="26"/>
      <c r="Q1874" s="35"/>
    </row>
    <row r="1875" spans="1:17" ht="15" customHeight="1" x14ac:dyDescent="0.3">
      <c r="A1875" s="1" t="s">
        <v>417</v>
      </c>
      <c r="B1875" s="6">
        <v>45535</v>
      </c>
      <c r="C1875" s="62">
        <f t="shared" si="56"/>
        <v>2024</v>
      </c>
      <c r="D1875" s="1" t="s">
        <v>2255</v>
      </c>
      <c r="E1875" s="43" t="s">
        <v>2261</v>
      </c>
      <c r="F1875" s="2" t="s">
        <v>412</v>
      </c>
      <c r="G1875" s="1">
        <v>6</v>
      </c>
      <c r="H1875" s="1"/>
      <c r="I1875" s="1" t="s">
        <v>423</v>
      </c>
      <c r="J1875" s="1">
        <v>55.6</v>
      </c>
      <c r="K1875" s="1">
        <v>6.4</v>
      </c>
      <c r="L1875" s="1"/>
      <c r="M1875" s="1">
        <v>62</v>
      </c>
      <c r="N1875" s="34"/>
      <c r="O1875" s="34"/>
      <c r="P1875" s="26"/>
      <c r="Q1875" s="35"/>
    </row>
    <row r="1876" spans="1:17" ht="15" customHeight="1" x14ac:dyDescent="0.3">
      <c r="A1876" s="1" t="s">
        <v>417</v>
      </c>
      <c r="B1876" s="6">
        <v>45535</v>
      </c>
      <c r="C1876" s="62">
        <f t="shared" si="56"/>
        <v>2024</v>
      </c>
      <c r="D1876" s="1" t="s">
        <v>2255</v>
      </c>
      <c r="E1876" s="43" t="s">
        <v>2262</v>
      </c>
      <c r="F1876" s="2" t="s">
        <v>412</v>
      </c>
      <c r="G1876" s="1">
        <v>7</v>
      </c>
      <c r="H1876" s="1"/>
      <c r="I1876" s="1" t="s">
        <v>423</v>
      </c>
      <c r="J1876" s="1">
        <v>55.5</v>
      </c>
      <c r="K1876" s="1">
        <v>6.4</v>
      </c>
      <c r="L1876" s="1"/>
      <c r="M1876" s="1">
        <v>61.9</v>
      </c>
      <c r="N1876" s="34"/>
      <c r="O1876" s="34"/>
      <c r="P1876" s="26"/>
      <c r="Q1876" s="35"/>
    </row>
    <row r="1877" spans="1:17" ht="15" customHeight="1" x14ac:dyDescent="0.3">
      <c r="A1877" s="1" t="s">
        <v>417</v>
      </c>
      <c r="B1877" s="6">
        <v>45535</v>
      </c>
      <c r="C1877" s="62">
        <f t="shared" si="56"/>
        <v>2024</v>
      </c>
      <c r="D1877" s="1" t="s">
        <v>2255</v>
      </c>
      <c r="E1877" s="43" t="s">
        <v>2263</v>
      </c>
      <c r="F1877" s="2" t="s">
        <v>412</v>
      </c>
      <c r="G1877" s="1">
        <v>8</v>
      </c>
      <c r="H1877" s="1"/>
      <c r="I1877" s="1" t="s">
        <v>423</v>
      </c>
      <c r="J1877" s="1">
        <v>41.3</v>
      </c>
      <c r="K1877" s="1">
        <v>6.4</v>
      </c>
      <c r="L1877" s="1"/>
      <c r="M1877" s="1">
        <v>47.699999999999996</v>
      </c>
      <c r="N1877" s="34"/>
      <c r="O1877" s="34"/>
      <c r="P1877" s="26"/>
      <c r="Q1877" s="35"/>
    </row>
    <row r="1878" spans="1:17" ht="15" customHeight="1" x14ac:dyDescent="0.3">
      <c r="A1878" s="1" t="s">
        <v>417</v>
      </c>
      <c r="B1878" s="6">
        <v>45535</v>
      </c>
      <c r="C1878" s="62">
        <f t="shared" si="56"/>
        <v>2024</v>
      </c>
      <c r="D1878" s="1" t="s">
        <v>2255</v>
      </c>
      <c r="E1878" s="43" t="s">
        <v>2264</v>
      </c>
      <c r="F1878" s="2" t="s">
        <v>412</v>
      </c>
      <c r="G1878" s="1">
        <v>9</v>
      </c>
      <c r="H1878" s="1"/>
      <c r="I1878" s="1" t="s">
        <v>423</v>
      </c>
      <c r="J1878" s="1">
        <v>52.2</v>
      </c>
      <c r="K1878" s="1">
        <v>6.4</v>
      </c>
      <c r="L1878" s="1"/>
      <c r="M1878" s="1">
        <v>58.6</v>
      </c>
      <c r="N1878" s="34"/>
      <c r="O1878" s="34"/>
      <c r="P1878" s="26"/>
      <c r="Q1878" s="35"/>
    </row>
    <row r="1879" spans="1:17" ht="15" customHeight="1" x14ac:dyDescent="0.3">
      <c r="A1879" s="1" t="s">
        <v>417</v>
      </c>
      <c r="B1879" s="6">
        <v>45535</v>
      </c>
      <c r="C1879" s="62">
        <f t="shared" si="56"/>
        <v>2024</v>
      </c>
      <c r="D1879" s="1" t="s">
        <v>2255</v>
      </c>
      <c r="E1879" s="43" t="s">
        <v>2265</v>
      </c>
      <c r="F1879" s="2" t="s">
        <v>412</v>
      </c>
      <c r="G1879" s="1">
        <v>10</v>
      </c>
      <c r="H1879" s="1"/>
      <c r="I1879" s="1" t="s">
        <v>423</v>
      </c>
      <c r="J1879" s="1">
        <v>55.6</v>
      </c>
      <c r="K1879" s="1">
        <v>6.4</v>
      </c>
      <c r="L1879" s="1"/>
      <c r="M1879" s="1">
        <v>62</v>
      </c>
      <c r="N1879" s="34"/>
      <c r="O1879" s="34"/>
      <c r="P1879" s="26"/>
      <c r="Q1879" s="35"/>
    </row>
    <row r="1880" spans="1:17" ht="15" customHeight="1" x14ac:dyDescent="0.3">
      <c r="A1880" s="1" t="s">
        <v>417</v>
      </c>
      <c r="B1880" s="6">
        <v>45535</v>
      </c>
      <c r="C1880" s="62">
        <f t="shared" si="56"/>
        <v>2024</v>
      </c>
      <c r="D1880" s="1" t="s">
        <v>2255</v>
      </c>
      <c r="E1880" s="43" t="s">
        <v>2266</v>
      </c>
      <c r="F1880" s="2" t="s">
        <v>412</v>
      </c>
      <c r="G1880" s="1">
        <v>11</v>
      </c>
      <c r="H1880" s="1"/>
      <c r="I1880" s="1" t="s">
        <v>423</v>
      </c>
      <c r="J1880" s="1">
        <v>55.5</v>
      </c>
      <c r="K1880" s="1">
        <v>6.4</v>
      </c>
      <c r="L1880" s="1"/>
      <c r="M1880" s="1">
        <v>61.9</v>
      </c>
      <c r="N1880" s="34"/>
      <c r="O1880" s="34"/>
      <c r="P1880" s="26"/>
      <c r="Q1880" s="35"/>
    </row>
    <row r="1881" spans="1:17" ht="15" customHeight="1" x14ac:dyDescent="0.3">
      <c r="A1881" s="1" t="s">
        <v>417</v>
      </c>
      <c r="B1881" s="6">
        <v>45535</v>
      </c>
      <c r="C1881" s="62">
        <f t="shared" si="56"/>
        <v>2024</v>
      </c>
      <c r="D1881" s="1" t="s">
        <v>2255</v>
      </c>
      <c r="E1881" s="43" t="s">
        <v>2267</v>
      </c>
      <c r="F1881" s="2" t="s">
        <v>412</v>
      </c>
      <c r="G1881" s="1">
        <v>12</v>
      </c>
      <c r="H1881" s="1"/>
      <c r="I1881" s="1" t="s">
        <v>423</v>
      </c>
      <c r="J1881" s="1">
        <v>41.3</v>
      </c>
      <c r="K1881" s="1">
        <v>6.4</v>
      </c>
      <c r="L1881" s="1"/>
      <c r="M1881" s="1">
        <v>47.699999999999996</v>
      </c>
      <c r="N1881" s="34"/>
      <c r="O1881" s="34"/>
      <c r="P1881" s="26"/>
      <c r="Q1881" s="35"/>
    </row>
    <row r="1882" spans="1:17" ht="15" customHeight="1" x14ac:dyDescent="0.3">
      <c r="A1882" s="1" t="s">
        <v>417</v>
      </c>
      <c r="B1882" s="6">
        <v>45535</v>
      </c>
      <c r="C1882" s="62">
        <f t="shared" si="56"/>
        <v>2024</v>
      </c>
      <c r="D1882" s="1" t="s">
        <v>2255</v>
      </c>
      <c r="E1882" s="43" t="s">
        <v>2268</v>
      </c>
      <c r="F1882" s="2" t="s">
        <v>412</v>
      </c>
      <c r="G1882" s="1">
        <v>13</v>
      </c>
      <c r="H1882" s="1"/>
      <c r="I1882" s="1" t="s">
        <v>423</v>
      </c>
      <c r="J1882" s="1">
        <v>52.1</v>
      </c>
      <c r="K1882" s="1">
        <v>6.4</v>
      </c>
      <c r="L1882" s="1"/>
      <c r="M1882" s="1">
        <v>58.5</v>
      </c>
      <c r="N1882" s="34"/>
      <c r="O1882" s="34"/>
      <c r="P1882" s="26"/>
      <c r="Q1882" s="35"/>
    </row>
    <row r="1883" spans="1:17" ht="15" customHeight="1" x14ac:dyDescent="0.3">
      <c r="A1883" s="1" t="s">
        <v>417</v>
      </c>
      <c r="B1883" s="6">
        <v>45535</v>
      </c>
      <c r="C1883" s="62">
        <f t="shared" si="56"/>
        <v>2024</v>
      </c>
      <c r="D1883" s="1" t="s">
        <v>2255</v>
      </c>
      <c r="E1883" s="43" t="s">
        <v>2269</v>
      </c>
      <c r="F1883" s="2" t="s">
        <v>412</v>
      </c>
      <c r="G1883" s="1">
        <v>14</v>
      </c>
      <c r="H1883" s="1"/>
      <c r="I1883" s="1" t="s">
        <v>423</v>
      </c>
      <c r="J1883" s="1">
        <v>55.4</v>
      </c>
      <c r="K1883" s="1">
        <v>6.4</v>
      </c>
      <c r="L1883" s="1"/>
      <c r="M1883" s="1">
        <v>61.8</v>
      </c>
      <c r="N1883" s="34"/>
      <c r="O1883" s="34"/>
      <c r="P1883" s="26"/>
      <c r="Q1883" s="35"/>
    </row>
    <row r="1884" spans="1:17" ht="15" customHeight="1" x14ac:dyDescent="0.3">
      <c r="A1884" s="1" t="s">
        <v>417</v>
      </c>
      <c r="B1884" s="6">
        <v>45535</v>
      </c>
      <c r="C1884" s="62">
        <f t="shared" si="56"/>
        <v>2024</v>
      </c>
      <c r="D1884" s="1" t="s">
        <v>2255</v>
      </c>
      <c r="E1884" s="43" t="s">
        <v>2270</v>
      </c>
      <c r="F1884" s="2" t="s">
        <v>412</v>
      </c>
      <c r="G1884" s="1">
        <v>15</v>
      </c>
      <c r="H1884" s="1"/>
      <c r="I1884" s="1" t="s">
        <v>423</v>
      </c>
      <c r="J1884" s="1">
        <v>55.3</v>
      </c>
      <c r="K1884" s="1">
        <v>6.4</v>
      </c>
      <c r="L1884" s="1"/>
      <c r="M1884" s="1">
        <v>61.699999999999996</v>
      </c>
      <c r="N1884" s="34"/>
      <c r="O1884" s="34"/>
      <c r="P1884" s="26"/>
      <c r="Q1884" s="35"/>
    </row>
    <row r="1885" spans="1:17" ht="15" customHeight="1" x14ac:dyDescent="0.3">
      <c r="A1885" s="1" t="s">
        <v>417</v>
      </c>
      <c r="B1885" s="6">
        <v>45535</v>
      </c>
      <c r="C1885" s="62">
        <f t="shared" si="56"/>
        <v>2024</v>
      </c>
      <c r="D1885" s="1" t="s">
        <v>2255</v>
      </c>
      <c r="E1885" s="43" t="s">
        <v>2271</v>
      </c>
      <c r="F1885" s="2" t="s">
        <v>412</v>
      </c>
      <c r="G1885" s="1">
        <v>16</v>
      </c>
      <c r="H1885" s="1"/>
      <c r="I1885" s="1" t="s">
        <v>423</v>
      </c>
      <c r="J1885" s="1">
        <v>41.2</v>
      </c>
      <c r="K1885" s="1">
        <v>6.4</v>
      </c>
      <c r="L1885" s="1"/>
      <c r="M1885" s="1">
        <v>47.6</v>
      </c>
      <c r="N1885" s="34"/>
      <c r="O1885" s="34"/>
      <c r="P1885" s="26"/>
      <c r="Q1885" s="35"/>
    </row>
    <row r="1886" spans="1:17" ht="15" customHeight="1" x14ac:dyDescent="0.3">
      <c r="A1886" s="1" t="s">
        <v>417</v>
      </c>
      <c r="B1886" s="6">
        <v>45535</v>
      </c>
      <c r="C1886" s="62">
        <f t="shared" si="56"/>
        <v>2024</v>
      </c>
      <c r="D1886" s="1" t="s">
        <v>2255</v>
      </c>
      <c r="E1886" s="43" t="s">
        <v>2272</v>
      </c>
      <c r="F1886" s="2" t="s">
        <v>412</v>
      </c>
      <c r="G1886" s="1">
        <v>17</v>
      </c>
      <c r="H1886" s="1"/>
      <c r="I1886" s="1" t="s">
        <v>423</v>
      </c>
      <c r="J1886" s="1">
        <v>52.1</v>
      </c>
      <c r="K1886" s="1">
        <v>6.4</v>
      </c>
      <c r="L1886" s="1"/>
      <c r="M1886" s="1">
        <v>58.5</v>
      </c>
      <c r="N1886" s="34"/>
      <c r="O1886" s="34"/>
      <c r="P1886" s="26"/>
      <c r="Q1886" s="35"/>
    </row>
    <row r="1887" spans="1:17" ht="15" customHeight="1" x14ac:dyDescent="0.3">
      <c r="A1887" s="1" t="s">
        <v>417</v>
      </c>
      <c r="B1887" s="6">
        <v>45535</v>
      </c>
      <c r="C1887" s="62">
        <f t="shared" si="56"/>
        <v>2024</v>
      </c>
      <c r="D1887" s="1" t="s">
        <v>2255</v>
      </c>
      <c r="E1887" s="43" t="s">
        <v>2273</v>
      </c>
      <c r="F1887" s="2" t="s">
        <v>412</v>
      </c>
      <c r="G1887" s="1">
        <v>18</v>
      </c>
      <c r="H1887" s="1"/>
      <c r="I1887" s="1" t="s">
        <v>423</v>
      </c>
      <c r="J1887" s="1">
        <v>55.4</v>
      </c>
      <c r="K1887" s="1">
        <v>6.4</v>
      </c>
      <c r="L1887" s="1"/>
      <c r="M1887" s="1">
        <v>61.8</v>
      </c>
      <c r="N1887" s="34"/>
      <c r="O1887" s="34"/>
      <c r="P1887" s="26"/>
      <c r="Q1887" s="35"/>
    </row>
    <row r="1888" spans="1:17" ht="15" customHeight="1" x14ac:dyDescent="0.3">
      <c r="A1888" s="1" t="s">
        <v>417</v>
      </c>
      <c r="B1888" s="6">
        <v>45535</v>
      </c>
      <c r="C1888" s="62">
        <f t="shared" si="56"/>
        <v>2024</v>
      </c>
      <c r="D1888" s="1" t="s">
        <v>2255</v>
      </c>
      <c r="E1888" s="43" t="s">
        <v>2274</v>
      </c>
      <c r="F1888" s="2" t="s">
        <v>412</v>
      </c>
      <c r="G1888" s="1">
        <v>19</v>
      </c>
      <c r="H1888" s="1"/>
      <c r="I1888" s="1" t="s">
        <v>423</v>
      </c>
      <c r="J1888" s="1">
        <v>55.3</v>
      </c>
      <c r="K1888" s="1">
        <v>6.4</v>
      </c>
      <c r="L1888" s="1"/>
      <c r="M1888" s="1">
        <v>61.699999999999996</v>
      </c>
      <c r="N1888" s="34"/>
      <c r="O1888" s="34"/>
      <c r="P1888" s="26"/>
      <c r="Q1888" s="35"/>
    </row>
    <row r="1889" spans="1:17" ht="15" customHeight="1" x14ac:dyDescent="0.3">
      <c r="A1889" s="1" t="s">
        <v>417</v>
      </c>
      <c r="B1889" s="6">
        <v>45535</v>
      </c>
      <c r="C1889" s="62">
        <f t="shared" si="56"/>
        <v>2024</v>
      </c>
      <c r="D1889" s="1" t="s">
        <v>2255</v>
      </c>
      <c r="E1889" s="43" t="s">
        <v>2275</v>
      </c>
      <c r="F1889" s="2" t="s">
        <v>412</v>
      </c>
      <c r="G1889" s="1">
        <v>20</v>
      </c>
      <c r="H1889" s="1"/>
      <c r="I1889" s="1" t="s">
        <v>423</v>
      </c>
      <c r="J1889" s="1">
        <v>41.2</v>
      </c>
      <c r="K1889" s="1">
        <v>6.4</v>
      </c>
      <c r="L1889" s="1"/>
      <c r="M1889" s="1">
        <v>47.6</v>
      </c>
      <c r="N1889" s="34"/>
      <c r="O1889" s="34"/>
      <c r="P1889" s="26"/>
      <c r="Q1889" s="35"/>
    </row>
    <row r="1890" spans="1:17" ht="15" customHeight="1" x14ac:dyDescent="0.3">
      <c r="A1890" s="1" t="s">
        <v>417</v>
      </c>
      <c r="B1890" s="6">
        <v>45535</v>
      </c>
      <c r="C1890" s="62">
        <f t="shared" si="56"/>
        <v>2024</v>
      </c>
      <c r="D1890" s="1" t="s">
        <v>2255</v>
      </c>
      <c r="E1890" s="43" t="s">
        <v>2276</v>
      </c>
      <c r="F1890" s="2" t="s">
        <v>412</v>
      </c>
      <c r="G1890" s="1">
        <v>21</v>
      </c>
      <c r="H1890" s="1"/>
      <c r="I1890" s="1" t="s">
        <v>423</v>
      </c>
      <c r="J1890" s="1">
        <v>52.1</v>
      </c>
      <c r="K1890" s="1">
        <v>6.4</v>
      </c>
      <c r="L1890" s="1"/>
      <c r="M1890" s="1">
        <v>58.5</v>
      </c>
      <c r="N1890" s="34"/>
      <c r="O1890" s="34"/>
      <c r="P1890" s="26"/>
      <c r="Q1890" s="35"/>
    </row>
    <row r="1891" spans="1:17" ht="15" customHeight="1" x14ac:dyDescent="0.3">
      <c r="A1891" s="1" t="s">
        <v>417</v>
      </c>
      <c r="B1891" s="6">
        <v>45535</v>
      </c>
      <c r="C1891" s="62">
        <f t="shared" si="56"/>
        <v>2024</v>
      </c>
      <c r="D1891" s="1" t="s">
        <v>2255</v>
      </c>
      <c r="E1891" s="43" t="s">
        <v>2277</v>
      </c>
      <c r="F1891" s="2" t="s">
        <v>412</v>
      </c>
      <c r="G1891" s="1">
        <v>22</v>
      </c>
      <c r="H1891" s="1"/>
      <c r="I1891" s="1" t="s">
        <v>423</v>
      </c>
      <c r="J1891" s="1">
        <v>55.4</v>
      </c>
      <c r="K1891" s="1">
        <v>6.4</v>
      </c>
      <c r="L1891" s="1"/>
      <c r="M1891" s="1">
        <v>61.8</v>
      </c>
      <c r="N1891" s="34"/>
      <c r="O1891" s="34"/>
      <c r="P1891" s="26"/>
      <c r="Q1891" s="35"/>
    </row>
    <row r="1892" spans="1:17" ht="15" customHeight="1" x14ac:dyDescent="0.3">
      <c r="A1892" s="1" t="s">
        <v>417</v>
      </c>
      <c r="B1892" s="6">
        <v>45535</v>
      </c>
      <c r="C1892" s="62">
        <f t="shared" ref="C1892:C1955" si="57">YEAR(B1892)</f>
        <v>2024</v>
      </c>
      <c r="D1892" s="1" t="s">
        <v>2255</v>
      </c>
      <c r="E1892" s="43" t="s">
        <v>2278</v>
      </c>
      <c r="F1892" s="2" t="s">
        <v>412</v>
      </c>
      <c r="G1892" s="1">
        <v>23</v>
      </c>
      <c r="H1892" s="1"/>
      <c r="I1892" s="1" t="s">
        <v>423</v>
      </c>
      <c r="J1892" s="1">
        <v>55.3</v>
      </c>
      <c r="K1892" s="1">
        <v>6.4</v>
      </c>
      <c r="L1892" s="1"/>
      <c r="M1892" s="1">
        <v>61.699999999999996</v>
      </c>
      <c r="N1892" s="34"/>
      <c r="O1892" s="34"/>
      <c r="P1892" s="26"/>
      <c r="Q1892" s="35"/>
    </row>
    <row r="1893" spans="1:17" ht="15" customHeight="1" x14ac:dyDescent="0.3">
      <c r="A1893" s="1" t="s">
        <v>417</v>
      </c>
      <c r="B1893" s="6">
        <v>45535</v>
      </c>
      <c r="C1893" s="62">
        <f t="shared" si="57"/>
        <v>2024</v>
      </c>
      <c r="D1893" s="1" t="s">
        <v>2255</v>
      </c>
      <c r="E1893" s="43" t="s">
        <v>2279</v>
      </c>
      <c r="F1893" s="2" t="s">
        <v>412</v>
      </c>
      <c r="G1893" s="1">
        <v>24</v>
      </c>
      <c r="H1893" s="1"/>
      <c r="I1893" s="1" t="s">
        <v>423</v>
      </c>
      <c r="J1893" s="1">
        <v>41.2</v>
      </c>
      <c r="K1893" s="1">
        <v>6.4</v>
      </c>
      <c r="L1893" s="1"/>
      <c r="M1893" s="1">
        <v>47.6</v>
      </c>
      <c r="N1893" s="34"/>
      <c r="O1893" s="34"/>
      <c r="P1893" s="26"/>
      <c r="Q1893" s="35"/>
    </row>
    <row r="1894" spans="1:17" ht="15" customHeight="1" x14ac:dyDescent="0.3">
      <c r="A1894" s="1" t="s">
        <v>417</v>
      </c>
      <c r="B1894" s="6">
        <v>45535</v>
      </c>
      <c r="C1894" s="62">
        <f t="shared" si="57"/>
        <v>2024</v>
      </c>
      <c r="D1894" s="1" t="s">
        <v>2255</v>
      </c>
      <c r="E1894" s="43" t="s">
        <v>2280</v>
      </c>
      <c r="F1894" s="2" t="s">
        <v>412</v>
      </c>
      <c r="G1894" s="1">
        <v>25</v>
      </c>
      <c r="H1894" s="1"/>
      <c r="I1894" s="1" t="s">
        <v>423</v>
      </c>
      <c r="J1894" s="1">
        <v>49.8</v>
      </c>
      <c r="K1894" s="1">
        <v>6.4</v>
      </c>
      <c r="L1894" s="1"/>
      <c r="M1894" s="1">
        <v>56.199999999999996</v>
      </c>
      <c r="N1894" s="34"/>
      <c r="O1894" s="34"/>
      <c r="P1894" s="26"/>
      <c r="Q1894" s="35"/>
    </row>
    <row r="1895" spans="1:17" ht="15" customHeight="1" x14ac:dyDescent="0.3">
      <c r="A1895" s="1" t="s">
        <v>417</v>
      </c>
      <c r="B1895" s="6">
        <v>45535</v>
      </c>
      <c r="C1895" s="62">
        <f t="shared" si="57"/>
        <v>2024</v>
      </c>
      <c r="D1895" s="1" t="s">
        <v>2255</v>
      </c>
      <c r="E1895" s="43" t="s">
        <v>2281</v>
      </c>
      <c r="F1895" s="2" t="s">
        <v>412</v>
      </c>
      <c r="G1895" s="1">
        <v>26</v>
      </c>
      <c r="H1895" s="1"/>
      <c r="I1895" s="1" t="s">
        <v>423</v>
      </c>
      <c r="J1895" s="1">
        <v>42.1</v>
      </c>
      <c r="K1895" s="1">
        <v>10</v>
      </c>
      <c r="L1895" s="1"/>
      <c r="M1895" s="1">
        <v>52.1</v>
      </c>
      <c r="N1895" s="34"/>
      <c r="O1895" s="34"/>
      <c r="P1895" s="26"/>
      <c r="Q1895" s="35"/>
    </row>
    <row r="1896" spans="1:17" ht="15" customHeight="1" x14ac:dyDescent="0.3">
      <c r="A1896" s="1" t="s">
        <v>417</v>
      </c>
      <c r="B1896" s="6">
        <v>45535</v>
      </c>
      <c r="C1896" s="62">
        <f t="shared" si="57"/>
        <v>2024</v>
      </c>
      <c r="D1896" s="1" t="s">
        <v>2255</v>
      </c>
      <c r="E1896" s="43" t="s">
        <v>2282</v>
      </c>
      <c r="F1896" s="2" t="s">
        <v>412</v>
      </c>
      <c r="G1896" s="1">
        <v>27</v>
      </c>
      <c r="H1896" s="1"/>
      <c r="I1896" s="1" t="s">
        <v>423</v>
      </c>
      <c r="J1896" s="1">
        <v>42</v>
      </c>
      <c r="K1896" s="1">
        <v>9.9</v>
      </c>
      <c r="L1896" s="1"/>
      <c r="M1896" s="1">
        <v>51.9</v>
      </c>
      <c r="N1896" s="34"/>
      <c r="O1896" s="34"/>
      <c r="P1896" s="26"/>
      <c r="Q1896" s="35"/>
    </row>
    <row r="1897" spans="1:17" ht="15" customHeight="1" x14ac:dyDescent="0.3">
      <c r="A1897" s="1" t="s">
        <v>417</v>
      </c>
      <c r="B1897" s="6">
        <v>45535</v>
      </c>
      <c r="C1897" s="62">
        <f t="shared" si="57"/>
        <v>2024</v>
      </c>
      <c r="D1897" s="1" t="s">
        <v>2255</v>
      </c>
      <c r="E1897" s="43" t="s">
        <v>2283</v>
      </c>
      <c r="F1897" s="2" t="s">
        <v>412</v>
      </c>
      <c r="G1897" s="1">
        <v>28</v>
      </c>
      <c r="H1897" s="1"/>
      <c r="I1897" s="1" t="s">
        <v>423</v>
      </c>
      <c r="J1897" s="1">
        <v>39.5</v>
      </c>
      <c r="K1897" s="1">
        <v>6.4</v>
      </c>
      <c r="L1897" s="1"/>
      <c r="M1897" s="1">
        <v>45.9</v>
      </c>
      <c r="N1897" s="34"/>
      <c r="O1897" s="34"/>
      <c r="P1897" s="26"/>
      <c r="Q1897" s="35"/>
    </row>
    <row r="1898" spans="1:17" ht="15" customHeight="1" x14ac:dyDescent="0.3">
      <c r="A1898" s="1" t="s">
        <v>417</v>
      </c>
      <c r="B1898" s="6">
        <v>45535</v>
      </c>
      <c r="C1898" s="62">
        <f t="shared" si="57"/>
        <v>2024</v>
      </c>
      <c r="D1898" s="1" t="s">
        <v>2255</v>
      </c>
      <c r="E1898" s="43" t="s">
        <v>2284</v>
      </c>
      <c r="F1898" s="2" t="s">
        <v>412</v>
      </c>
      <c r="G1898" s="1">
        <v>29</v>
      </c>
      <c r="H1898" s="1"/>
      <c r="I1898" s="1" t="s">
        <v>423</v>
      </c>
      <c r="J1898" s="1">
        <v>41.4</v>
      </c>
      <c r="K1898" s="1">
        <v>6.4</v>
      </c>
      <c r="L1898" s="1"/>
      <c r="M1898" s="1">
        <v>47.8</v>
      </c>
      <c r="N1898" s="34"/>
      <c r="O1898" s="34"/>
      <c r="P1898" s="26"/>
      <c r="Q1898" s="35"/>
    </row>
    <row r="1899" spans="1:17" ht="15" customHeight="1" x14ac:dyDescent="0.3">
      <c r="A1899" s="1" t="s">
        <v>417</v>
      </c>
      <c r="B1899" s="6">
        <v>45535</v>
      </c>
      <c r="C1899" s="62">
        <f t="shared" si="57"/>
        <v>2024</v>
      </c>
      <c r="D1899" s="1" t="s">
        <v>2255</v>
      </c>
      <c r="E1899" s="43" t="s">
        <v>2285</v>
      </c>
      <c r="F1899" s="2" t="s">
        <v>412</v>
      </c>
      <c r="G1899" s="1">
        <v>30</v>
      </c>
      <c r="H1899" s="1"/>
      <c r="I1899" s="1" t="s">
        <v>423</v>
      </c>
      <c r="J1899" s="1">
        <v>51.4</v>
      </c>
      <c r="K1899" s="1">
        <v>3.3</v>
      </c>
      <c r="L1899" s="1"/>
      <c r="M1899" s="1">
        <v>54.699999999999996</v>
      </c>
      <c r="N1899" s="34"/>
      <c r="O1899" s="34"/>
      <c r="P1899" s="26"/>
      <c r="Q1899" s="35"/>
    </row>
    <row r="1900" spans="1:17" ht="15" customHeight="1" x14ac:dyDescent="0.3">
      <c r="A1900" s="1" t="s">
        <v>417</v>
      </c>
      <c r="B1900" s="6">
        <v>45535</v>
      </c>
      <c r="C1900" s="62">
        <f t="shared" si="57"/>
        <v>2024</v>
      </c>
      <c r="D1900" s="1" t="s">
        <v>2255</v>
      </c>
      <c r="E1900" s="43" t="s">
        <v>2286</v>
      </c>
      <c r="F1900" s="2" t="s">
        <v>412</v>
      </c>
      <c r="G1900" s="1">
        <v>31</v>
      </c>
      <c r="H1900" s="1"/>
      <c r="I1900" s="1" t="s">
        <v>423</v>
      </c>
      <c r="J1900" s="1">
        <v>51.8</v>
      </c>
      <c r="K1900" s="1">
        <v>3.4</v>
      </c>
      <c r="L1900" s="1"/>
      <c r="M1900" s="1">
        <v>55.199999999999996</v>
      </c>
      <c r="N1900" s="34"/>
      <c r="O1900" s="34"/>
      <c r="P1900" s="26"/>
      <c r="Q1900" s="35"/>
    </row>
    <row r="1901" spans="1:17" ht="15" customHeight="1" x14ac:dyDescent="0.3">
      <c r="A1901" s="1" t="s">
        <v>417</v>
      </c>
      <c r="B1901" s="6">
        <v>45535</v>
      </c>
      <c r="C1901" s="62">
        <f t="shared" si="57"/>
        <v>2024</v>
      </c>
      <c r="D1901" s="1" t="s">
        <v>2255</v>
      </c>
      <c r="E1901" s="43" t="s">
        <v>2287</v>
      </c>
      <c r="F1901" s="2" t="s">
        <v>412</v>
      </c>
      <c r="G1901" s="1">
        <v>32</v>
      </c>
      <c r="H1901" s="1"/>
      <c r="I1901" s="1" t="s">
        <v>423</v>
      </c>
      <c r="J1901" s="1">
        <v>52.6</v>
      </c>
      <c r="K1901" s="1">
        <v>6.4</v>
      </c>
      <c r="L1901" s="1"/>
      <c r="M1901" s="1">
        <v>59</v>
      </c>
      <c r="N1901" s="34"/>
      <c r="O1901" s="34"/>
      <c r="P1901" s="26"/>
      <c r="Q1901" s="35"/>
    </row>
    <row r="1902" spans="1:17" ht="15" customHeight="1" x14ac:dyDescent="0.3">
      <c r="A1902" s="1" t="s">
        <v>417</v>
      </c>
      <c r="B1902" s="6">
        <v>45535</v>
      </c>
      <c r="C1902" s="62">
        <f t="shared" si="57"/>
        <v>2024</v>
      </c>
      <c r="D1902" s="1" t="s">
        <v>2255</v>
      </c>
      <c r="E1902" s="43" t="s">
        <v>2288</v>
      </c>
      <c r="F1902" s="2" t="s">
        <v>412</v>
      </c>
      <c r="G1902" s="1">
        <v>33</v>
      </c>
      <c r="H1902" s="1"/>
      <c r="I1902" s="1" t="s">
        <v>423</v>
      </c>
      <c r="J1902" s="1">
        <v>41.3</v>
      </c>
      <c r="K1902" s="1">
        <v>6.4</v>
      </c>
      <c r="L1902" s="1"/>
      <c r="M1902" s="1">
        <v>47.699999999999996</v>
      </c>
      <c r="N1902" s="34"/>
      <c r="O1902" s="34"/>
      <c r="P1902" s="26"/>
      <c r="Q1902" s="35"/>
    </row>
    <row r="1903" spans="1:17" ht="15" customHeight="1" x14ac:dyDescent="0.3">
      <c r="A1903" s="1" t="s">
        <v>417</v>
      </c>
      <c r="B1903" s="6">
        <v>45535</v>
      </c>
      <c r="C1903" s="62">
        <f t="shared" si="57"/>
        <v>2024</v>
      </c>
      <c r="D1903" s="1" t="s">
        <v>2255</v>
      </c>
      <c r="E1903" s="43" t="s">
        <v>2289</v>
      </c>
      <c r="F1903" s="2" t="s">
        <v>412</v>
      </c>
      <c r="G1903" s="1">
        <v>34</v>
      </c>
      <c r="H1903" s="1"/>
      <c r="I1903" s="1" t="s">
        <v>423</v>
      </c>
      <c r="J1903" s="1">
        <v>55.4</v>
      </c>
      <c r="K1903" s="1">
        <v>6.4</v>
      </c>
      <c r="L1903" s="1"/>
      <c r="M1903" s="1">
        <v>61.8</v>
      </c>
      <c r="N1903" s="34"/>
      <c r="O1903" s="34"/>
      <c r="P1903" s="26"/>
      <c r="Q1903" s="35"/>
    </row>
    <row r="1904" spans="1:17" ht="15" customHeight="1" x14ac:dyDescent="0.3">
      <c r="A1904" s="1" t="s">
        <v>417</v>
      </c>
      <c r="B1904" s="6">
        <v>45535</v>
      </c>
      <c r="C1904" s="62">
        <f t="shared" si="57"/>
        <v>2024</v>
      </c>
      <c r="D1904" s="1" t="s">
        <v>2255</v>
      </c>
      <c r="E1904" s="43" t="s">
        <v>2290</v>
      </c>
      <c r="F1904" s="2" t="s">
        <v>412</v>
      </c>
      <c r="G1904" s="1">
        <v>35</v>
      </c>
      <c r="H1904" s="1"/>
      <c r="I1904" s="1" t="s">
        <v>423</v>
      </c>
      <c r="J1904" s="1">
        <v>56</v>
      </c>
      <c r="K1904" s="1">
        <v>6.4</v>
      </c>
      <c r="L1904" s="1"/>
      <c r="M1904" s="1">
        <v>62.4</v>
      </c>
      <c r="N1904" s="34"/>
      <c r="O1904" s="34"/>
      <c r="P1904" s="26"/>
      <c r="Q1904" s="35"/>
    </row>
    <row r="1905" spans="1:17" ht="15" customHeight="1" x14ac:dyDescent="0.3">
      <c r="A1905" s="1" t="s">
        <v>417</v>
      </c>
      <c r="B1905" s="6">
        <v>45535</v>
      </c>
      <c r="C1905" s="62">
        <f t="shared" si="57"/>
        <v>2024</v>
      </c>
      <c r="D1905" s="1" t="s">
        <v>2255</v>
      </c>
      <c r="E1905" s="43" t="s">
        <v>2291</v>
      </c>
      <c r="F1905" s="2" t="s">
        <v>412</v>
      </c>
      <c r="G1905" s="1">
        <v>36</v>
      </c>
      <c r="H1905" s="1"/>
      <c r="I1905" s="1" t="s">
        <v>423</v>
      </c>
      <c r="J1905" s="1">
        <v>52.6</v>
      </c>
      <c r="K1905" s="1">
        <v>6.4</v>
      </c>
      <c r="L1905" s="1"/>
      <c r="M1905" s="1">
        <v>59</v>
      </c>
      <c r="N1905" s="34"/>
      <c r="O1905" s="34"/>
      <c r="P1905" s="26"/>
      <c r="Q1905" s="35"/>
    </row>
    <row r="1906" spans="1:17" ht="15" customHeight="1" x14ac:dyDescent="0.3">
      <c r="A1906" s="1" t="s">
        <v>417</v>
      </c>
      <c r="B1906" s="6">
        <v>45535</v>
      </c>
      <c r="C1906" s="62">
        <f t="shared" si="57"/>
        <v>2024</v>
      </c>
      <c r="D1906" s="1" t="s">
        <v>2255</v>
      </c>
      <c r="E1906" s="43" t="s">
        <v>2292</v>
      </c>
      <c r="F1906" s="2" t="s">
        <v>412</v>
      </c>
      <c r="G1906" s="1">
        <v>37</v>
      </c>
      <c r="H1906" s="1"/>
      <c r="I1906" s="1" t="s">
        <v>423</v>
      </c>
      <c r="J1906" s="1">
        <v>41.3</v>
      </c>
      <c r="K1906" s="1">
        <v>6.4</v>
      </c>
      <c r="L1906" s="1"/>
      <c r="M1906" s="1">
        <v>47.699999999999996</v>
      </c>
      <c r="N1906" s="34"/>
      <c r="O1906" s="34"/>
      <c r="P1906" s="26"/>
      <c r="Q1906" s="35"/>
    </row>
    <row r="1907" spans="1:17" ht="15" customHeight="1" x14ac:dyDescent="0.3">
      <c r="A1907" s="1" t="s">
        <v>417</v>
      </c>
      <c r="B1907" s="6">
        <v>45535</v>
      </c>
      <c r="C1907" s="62">
        <f t="shared" si="57"/>
        <v>2024</v>
      </c>
      <c r="D1907" s="1" t="s">
        <v>2255</v>
      </c>
      <c r="E1907" s="43" t="s">
        <v>2293</v>
      </c>
      <c r="F1907" s="2" t="s">
        <v>412</v>
      </c>
      <c r="G1907" s="1">
        <v>38</v>
      </c>
      <c r="H1907" s="1"/>
      <c r="I1907" s="1" t="s">
        <v>423</v>
      </c>
      <c r="J1907" s="1">
        <v>55.4</v>
      </c>
      <c r="K1907" s="1">
        <v>6.4</v>
      </c>
      <c r="L1907" s="1"/>
      <c r="M1907" s="1">
        <v>61.8</v>
      </c>
      <c r="N1907" s="34"/>
      <c r="O1907" s="34"/>
      <c r="P1907" s="26"/>
      <c r="Q1907" s="35"/>
    </row>
    <row r="1908" spans="1:17" ht="15" customHeight="1" x14ac:dyDescent="0.3">
      <c r="A1908" s="1" t="s">
        <v>417</v>
      </c>
      <c r="B1908" s="6">
        <v>45535</v>
      </c>
      <c r="C1908" s="62">
        <f t="shared" si="57"/>
        <v>2024</v>
      </c>
      <c r="D1908" s="1" t="s">
        <v>2255</v>
      </c>
      <c r="E1908" s="43" t="s">
        <v>2294</v>
      </c>
      <c r="F1908" s="2" t="s">
        <v>412</v>
      </c>
      <c r="G1908" s="1">
        <v>39</v>
      </c>
      <c r="H1908" s="1"/>
      <c r="I1908" s="1" t="s">
        <v>423</v>
      </c>
      <c r="J1908" s="1">
        <v>56</v>
      </c>
      <c r="K1908" s="1">
        <v>6.4</v>
      </c>
      <c r="L1908" s="1"/>
      <c r="M1908" s="1">
        <v>62.4</v>
      </c>
      <c r="N1908" s="34"/>
      <c r="O1908" s="34"/>
      <c r="P1908" s="26"/>
      <c r="Q1908" s="35"/>
    </row>
    <row r="1909" spans="1:17" ht="15" customHeight="1" x14ac:dyDescent="0.3">
      <c r="A1909" s="1" t="s">
        <v>417</v>
      </c>
      <c r="B1909" s="6">
        <v>45535</v>
      </c>
      <c r="C1909" s="62">
        <f t="shared" si="57"/>
        <v>2024</v>
      </c>
      <c r="D1909" s="1" t="s">
        <v>2255</v>
      </c>
      <c r="E1909" s="43" t="s">
        <v>2295</v>
      </c>
      <c r="F1909" s="2" t="s">
        <v>412</v>
      </c>
      <c r="G1909" s="1">
        <v>40</v>
      </c>
      <c r="H1909" s="1"/>
      <c r="I1909" s="1" t="s">
        <v>423</v>
      </c>
      <c r="J1909" s="1">
        <v>52.6</v>
      </c>
      <c r="K1909" s="1">
        <v>6.4</v>
      </c>
      <c r="L1909" s="1"/>
      <c r="M1909" s="1">
        <v>59</v>
      </c>
      <c r="N1909" s="34"/>
      <c r="O1909" s="34"/>
      <c r="P1909" s="26"/>
      <c r="Q1909" s="35"/>
    </row>
    <row r="1910" spans="1:17" ht="15" customHeight="1" x14ac:dyDescent="0.3">
      <c r="A1910" s="1" t="s">
        <v>417</v>
      </c>
      <c r="B1910" s="6">
        <v>45535</v>
      </c>
      <c r="C1910" s="62">
        <f t="shared" si="57"/>
        <v>2024</v>
      </c>
      <c r="D1910" s="1" t="s">
        <v>2255</v>
      </c>
      <c r="E1910" s="43" t="s">
        <v>2296</v>
      </c>
      <c r="F1910" s="2" t="s">
        <v>412</v>
      </c>
      <c r="G1910" s="1">
        <v>41</v>
      </c>
      <c r="H1910" s="1"/>
      <c r="I1910" s="1" t="s">
        <v>423</v>
      </c>
      <c r="J1910" s="1">
        <v>41.2</v>
      </c>
      <c r="K1910" s="1">
        <v>6.4</v>
      </c>
      <c r="L1910" s="1"/>
      <c r="M1910" s="1">
        <v>47.6</v>
      </c>
      <c r="N1910" s="34"/>
      <c r="O1910" s="34"/>
      <c r="P1910" s="26"/>
      <c r="Q1910" s="35"/>
    </row>
    <row r="1911" spans="1:17" ht="15" customHeight="1" x14ac:dyDescent="0.3">
      <c r="A1911" s="1" t="s">
        <v>417</v>
      </c>
      <c r="B1911" s="6">
        <v>45535</v>
      </c>
      <c r="C1911" s="62">
        <f t="shared" si="57"/>
        <v>2024</v>
      </c>
      <c r="D1911" s="1" t="s">
        <v>2255</v>
      </c>
      <c r="E1911" s="43" t="s">
        <v>2297</v>
      </c>
      <c r="F1911" s="2" t="s">
        <v>412</v>
      </c>
      <c r="G1911" s="1">
        <v>42</v>
      </c>
      <c r="H1911" s="1"/>
      <c r="I1911" s="1" t="s">
        <v>423</v>
      </c>
      <c r="J1911" s="1">
        <v>55.3</v>
      </c>
      <c r="K1911" s="1">
        <v>6.4</v>
      </c>
      <c r="L1911" s="1"/>
      <c r="M1911" s="1">
        <v>61.699999999999996</v>
      </c>
      <c r="N1911" s="34"/>
      <c r="O1911" s="34"/>
      <c r="P1911" s="26"/>
      <c r="Q1911" s="35"/>
    </row>
    <row r="1912" spans="1:17" ht="15" customHeight="1" x14ac:dyDescent="0.3">
      <c r="A1912" s="1" t="s">
        <v>417</v>
      </c>
      <c r="B1912" s="6">
        <v>45535</v>
      </c>
      <c r="C1912" s="62">
        <f t="shared" si="57"/>
        <v>2024</v>
      </c>
      <c r="D1912" s="1" t="s">
        <v>2255</v>
      </c>
      <c r="E1912" s="43" t="s">
        <v>2298</v>
      </c>
      <c r="F1912" s="2" t="s">
        <v>412</v>
      </c>
      <c r="G1912" s="1">
        <v>43</v>
      </c>
      <c r="H1912" s="1"/>
      <c r="I1912" s="1" t="s">
        <v>423</v>
      </c>
      <c r="J1912" s="1">
        <v>55.8</v>
      </c>
      <c r="K1912" s="1">
        <v>6.4</v>
      </c>
      <c r="L1912" s="1"/>
      <c r="M1912" s="1">
        <v>62.199999999999996</v>
      </c>
      <c r="N1912" s="34"/>
      <c r="O1912" s="34"/>
      <c r="P1912" s="26"/>
      <c r="Q1912" s="35"/>
    </row>
    <row r="1913" spans="1:17" ht="15" customHeight="1" x14ac:dyDescent="0.3">
      <c r="A1913" s="1" t="s">
        <v>417</v>
      </c>
      <c r="B1913" s="6">
        <v>45535</v>
      </c>
      <c r="C1913" s="62">
        <f t="shared" si="57"/>
        <v>2024</v>
      </c>
      <c r="D1913" s="1" t="s">
        <v>2255</v>
      </c>
      <c r="E1913" s="43" t="s">
        <v>2299</v>
      </c>
      <c r="F1913" s="2" t="s">
        <v>412</v>
      </c>
      <c r="G1913" s="1">
        <v>44</v>
      </c>
      <c r="H1913" s="1"/>
      <c r="I1913" s="1" t="s">
        <v>423</v>
      </c>
      <c r="J1913" s="1">
        <v>52.5</v>
      </c>
      <c r="K1913" s="1">
        <v>6.4</v>
      </c>
      <c r="L1913" s="1"/>
      <c r="M1913" s="1">
        <v>58.9</v>
      </c>
      <c r="N1913" s="34"/>
      <c r="O1913" s="34"/>
      <c r="P1913" s="26"/>
      <c r="Q1913" s="35"/>
    </row>
    <row r="1914" spans="1:17" ht="15" customHeight="1" x14ac:dyDescent="0.3">
      <c r="A1914" s="1" t="s">
        <v>417</v>
      </c>
      <c r="B1914" s="6">
        <v>45535</v>
      </c>
      <c r="C1914" s="62">
        <f t="shared" si="57"/>
        <v>2024</v>
      </c>
      <c r="D1914" s="1" t="s">
        <v>2255</v>
      </c>
      <c r="E1914" s="43" t="s">
        <v>2300</v>
      </c>
      <c r="F1914" s="2" t="s">
        <v>412</v>
      </c>
      <c r="G1914" s="1">
        <v>45</v>
      </c>
      <c r="H1914" s="1"/>
      <c r="I1914" s="1" t="s">
        <v>423</v>
      </c>
      <c r="J1914" s="1">
        <v>41.2</v>
      </c>
      <c r="K1914" s="1">
        <v>6.4</v>
      </c>
      <c r="L1914" s="1"/>
      <c r="M1914" s="1">
        <v>47.6</v>
      </c>
      <c r="N1914" s="34"/>
      <c r="O1914" s="34"/>
      <c r="P1914" s="26"/>
      <c r="Q1914" s="35"/>
    </row>
    <row r="1915" spans="1:17" ht="15" customHeight="1" x14ac:dyDescent="0.3">
      <c r="A1915" s="1" t="s">
        <v>417</v>
      </c>
      <c r="B1915" s="6">
        <v>45535</v>
      </c>
      <c r="C1915" s="62">
        <f t="shared" si="57"/>
        <v>2024</v>
      </c>
      <c r="D1915" s="1" t="s">
        <v>2255</v>
      </c>
      <c r="E1915" s="43" t="s">
        <v>2301</v>
      </c>
      <c r="F1915" s="2" t="s">
        <v>412</v>
      </c>
      <c r="G1915" s="1">
        <v>46</v>
      </c>
      <c r="H1915" s="1"/>
      <c r="I1915" s="1" t="s">
        <v>423</v>
      </c>
      <c r="J1915" s="1">
        <v>55.3</v>
      </c>
      <c r="K1915" s="1">
        <v>6.4</v>
      </c>
      <c r="L1915" s="1"/>
      <c r="M1915" s="1">
        <v>61.699999999999996</v>
      </c>
      <c r="N1915" s="34"/>
      <c r="O1915" s="34"/>
      <c r="P1915" s="26"/>
      <c r="Q1915" s="35"/>
    </row>
    <row r="1916" spans="1:17" ht="15" customHeight="1" x14ac:dyDescent="0.3">
      <c r="A1916" s="1" t="s">
        <v>417</v>
      </c>
      <c r="B1916" s="6">
        <v>45535</v>
      </c>
      <c r="C1916" s="62">
        <f t="shared" si="57"/>
        <v>2024</v>
      </c>
      <c r="D1916" s="1" t="s">
        <v>2255</v>
      </c>
      <c r="E1916" s="43" t="s">
        <v>2302</v>
      </c>
      <c r="F1916" s="2" t="s">
        <v>412</v>
      </c>
      <c r="G1916" s="1">
        <v>47</v>
      </c>
      <c r="H1916" s="1"/>
      <c r="I1916" s="1" t="s">
        <v>423</v>
      </c>
      <c r="J1916" s="1">
        <v>55.8</v>
      </c>
      <c r="K1916" s="1">
        <v>6.4</v>
      </c>
      <c r="L1916" s="1"/>
      <c r="M1916" s="1">
        <v>62.199999999999996</v>
      </c>
      <c r="N1916" s="34"/>
      <c r="O1916" s="34"/>
      <c r="P1916" s="26"/>
      <c r="Q1916" s="35"/>
    </row>
    <row r="1917" spans="1:17" ht="15" customHeight="1" x14ac:dyDescent="0.3">
      <c r="A1917" s="1" t="s">
        <v>417</v>
      </c>
      <c r="B1917" s="6">
        <v>45535</v>
      </c>
      <c r="C1917" s="62">
        <f t="shared" si="57"/>
        <v>2024</v>
      </c>
      <c r="D1917" s="1" t="s">
        <v>2255</v>
      </c>
      <c r="E1917" s="43" t="s">
        <v>2303</v>
      </c>
      <c r="F1917" s="2" t="s">
        <v>412</v>
      </c>
      <c r="G1917" s="1">
        <v>48</v>
      </c>
      <c r="H1917" s="1"/>
      <c r="I1917" s="1" t="s">
        <v>423</v>
      </c>
      <c r="J1917" s="1">
        <v>52.5</v>
      </c>
      <c r="K1917" s="1">
        <v>6.4</v>
      </c>
      <c r="L1917" s="1"/>
      <c r="M1917" s="1">
        <v>58.9</v>
      </c>
      <c r="N1917" s="34"/>
      <c r="O1917" s="34"/>
      <c r="P1917" s="26"/>
      <c r="Q1917" s="35"/>
    </row>
    <row r="1918" spans="1:17" ht="15" customHeight="1" x14ac:dyDescent="0.3">
      <c r="A1918" s="1" t="s">
        <v>417</v>
      </c>
      <c r="B1918" s="6">
        <v>45535</v>
      </c>
      <c r="C1918" s="62">
        <f t="shared" si="57"/>
        <v>2024</v>
      </c>
      <c r="D1918" s="1" t="s">
        <v>2255</v>
      </c>
      <c r="E1918" s="43" t="s">
        <v>2304</v>
      </c>
      <c r="F1918" s="2" t="s">
        <v>412</v>
      </c>
      <c r="G1918" s="1">
        <v>49</v>
      </c>
      <c r="H1918" s="1"/>
      <c r="I1918" s="1" t="s">
        <v>423</v>
      </c>
      <c r="J1918" s="1">
        <v>41.2</v>
      </c>
      <c r="K1918" s="1">
        <v>6.4</v>
      </c>
      <c r="L1918" s="1"/>
      <c r="M1918" s="1">
        <v>47.6</v>
      </c>
      <c r="N1918" s="34"/>
      <c r="O1918" s="34"/>
      <c r="P1918" s="26"/>
      <c r="Q1918" s="35"/>
    </row>
    <row r="1919" spans="1:17" ht="15" customHeight="1" x14ac:dyDescent="0.3">
      <c r="A1919" s="1" t="s">
        <v>417</v>
      </c>
      <c r="B1919" s="6">
        <v>45535</v>
      </c>
      <c r="C1919" s="62">
        <f t="shared" si="57"/>
        <v>2024</v>
      </c>
      <c r="D1919" s="1" t="s">
        <v>2255</v>
      </c>
      <c r="E1919" s="43" t="s">
        <v>2305</v>
      </c>
      <c r="F1919" s="2" t="s">
        <v>412</v>
      </c>
      <c r="G1919" s="1">
        <v>50</v>
      </c>
      <c r="H1919" s="1"/>
      <c r="I1919" s="1" t="s">
        <v>423</v>
      </c>
      <c r="J1919" s="1">
        <v>55.3</v>
      </c>
      <c r="K1919" s="1">
        <v>6.4</v>
      </c>
      <c r="L1919" s="1"/>
      <c r="M1919" s="1">
        <v>61.699999999999996</v>
      </c>
      <c r="N1919" s="34"/>
      <c r="O1919" s="34"/>
      <c r="P1919" s="26"/>
      <c r="Q1919" s="35"/>
    </row>
    <row r="1920" spans="1:17" ht="15" customHeight="1" x14ac:dyDescent="0.3">
      <c r="A1920" s="1" t="s">
        <v>417</v>
      </c>
      <c r="B1920" s="6">
        <v>45535</v>
      </c>
      <c r="C1920" s="62">
        <f t="shared" si="57"/>
        <v>2024</v>
      </c>
      <c r="D1920" s="1" t="s">
        <v>2255</v>
      </c>
      <c r="E1920" s="43" t="s">
        <v>2306</v>
      </c>
      <c r="F1920" s="2" t="s">
        <v>412</v>
      </c>
      <c r="G1920" s="1">
        <v>51</v>
      </c>
      <c r="H1920" s="1"/>
      <c r="I1920" s="1" t="s">
        <v>423</v>
      </c>
      <c r="J1920" s="1">
        <v>55.8</v>
      </c>
      <c r="K1920" s="1">
        <v>6.4</v>
      </c>
      <c r="L1920" s="1"/>
      <c r="M1920" s="1">
        <v>62.199999999999996</v>
      </c>
      <c r="N1920" s="34"/>
      <c r="O1920" s="34"/>
      <c r="P1920" s="26"/>
      <c r="Q1920" s="35"/>
    </row>
    <row r="1921" spans="1:17" ht="15" customHeight="1" x14ac:dyDescent="0.3">
      <c r="A1921" s="1" t="s">
        <v>417</v>
      </c>
      <c r="B1921" s="6">
        <v>45535</v>
      </c>
      <c r="C1921" s="62">
        <f t="shared" si="57"/>
        <v>2024</v>
      </c>
      <c r="D1921" s="1" t="s">
        <v>2255</v>
      </c>
      <c r="E1921" s="43" t="s">
        <v>2307</v>
      </c>
      <c r="F1921" s="2" t="s">
        <v>412</v>
      </c>
      <c r="G1921" s="1">
        <v>52</v>
      </c>
      <c r="H1921" s="1"/>
      <c r="I1921" s="1" t="s">
        <v>423</v>
      </c>
      <c r="J1921" s="1">
        <v>52.4</v>
      </c>
      <c r="K1921" s="1">
        <v>6.4</v>
      </c>
      <c r="L1921" s="1"/>
      <c r="M1921" s="1">
        <v>58.8</v>
      </c>
      <c r="N1921" s="34"/>
      <c r="O1921" s="34"/>
      <c r="P1921" s="26"/>
      <c r="Q1921" s="35"/>
    </row>
    <row r="1922" spans="1:17" ht="15" customHeight="1" x14ac:dyDescent="0.3">
      <c r="A1922" s="1" t="s">
        <v>417</v>
      </c>
      <c r="B1922" s="6">
        <v>45535</v>
      </c>
      <c r="C1922" s="62">
        <f t="shared" si="57"/>
        <v>2024</v>
      </c>
      <c r="D1922" s="1" t="s">
        <v>2255</v>
      </c>
      <c r="E1922" s="43" t="s">
        <v>2308</v>
      </c>
      <c r="F1922" s="2" t="s">
        <v>412</v>
      </c>
      <c r="G1922" s="1">
        <v>53</v>
      </c>
      <c r="H1922" s="1"/>
      <c r="I1922" s="1" t="s">
        <v>423</v>
      </c>
      <c r="J1922" s="1">
        <v>39.5</v>
      </c>
      <c r="K1922" s="1">
        <v>6.4</v>
      </c>
      <c r="L1922" s="1"/>
      <c r="M1922" s="1">
        <v>45.9</v>
      </c>
      <c r="N1922" s="34"/>
      <c r="O1922" s="34"/>
      <c r="P1922" s="26"/>
      <c r="Q1922" s="35"/>
    </row>
    <row r="1923" spans="1:17" ht="15" customHeight="1" x14ac:dyDescent="0.3">
      <c r="A1923" s="1" t="s">
        <v>417</v>
      </c>
      <c r="B1923" s="6">
        <v>45535</v>
      </c>
      <c r="C1923" s="62">
        <f t="shared" si="57"/>
        <v>2024</v>
      </c>
      <c r="D1923" s="1" t="s">
        <v>2255</v>
      </c>
      <c r="E1923" s="43" t="s">
        <v>2309</v>
      </c>
      <c r="F1923" s="2" t="s">
        <v>412</v>
      </c>
      <c r="G1923" s="1">
        <v>54</v>
      </c>
      <c r="H1923" s="1"/>
      <c r="I1923" s="1" t="s">
        <v>423</v>
      </c>
      <c r="J1923" s="1">
        <v>42</v>
      </c>
      <c r="K1923" s="1">
        <v>9.9</v>
      </c>
      <c r="L1923" s="1"/>
      <c r="M1923" s="1">
        <v>51.9</v>
      </c>
      <c r="N1923" s="34"/>
      <c r="O1923" s="34"/>
      <c r="P1923" s="26"/>
      <c r="Q1923" s="35"/>
    </row>
    <row r="1924" spans="1:17" ht="15" customHeight="1" x14ac:dyDescent="0.3">
      <c r="A1924" s="1" t="s">
        <v>417</v>
      </c>
      <c r="B1924" s="6">
        <v>45535</v>
      </c>
      <c r="C1924" s="62">
        <f t="shared" si="57"/>
        <v>2024</v>
      </c>
      <c r="D1924" s="1" t="s">
        <v>2255</v>
      </c>
      <c r="E1924" s="43" t="s">
        <v>2310</v>
      </c>
      <c r="F1924" s="2" t="s">
        <v>412</v>
      </c>
      <c r="G1924" s="1">
        <v>55</v>
      </c>
      <c r="H1924" s="1"/>
      <c r="I1924" s="1" t="s">
        <v>423</v>
      </c>
      <c r="J1924" s="1">
        <v>42.4</v>
      </c>
      <c r="K1924" s="1">
        <v>10</v>
      </c>
      <c r="L1924" s="1"/>
      <c r="M1924" s="1">
        <v>52.4</v>
      </c>
      <c r="N1924" s="34"/>
      <c r="O1924" s="34"/>
      <c r="P1924" s="26"/>
      <c r="Q1924" s="35"/>
    </row>
    <row r="1925" spans="1:17" ht="15" customHeight="1" x14ac:dyDescent="0.3">
      <c r="A1925" s="1" t="s">
        <v>417</v>
      </c>
      <c r="B1925" s="6">
        <v>45535</v>
      </c>
      <c r="C1925" s="62">
        <f t="shared" si="57"/>
        <v>2024</v>
      </c>
      <c r="D1925" s="1" t="s">
        <v>2255</v>
      </c>
      <c r="E1925" s="43" t="s">
        <v>2311</v>
      </c>
      <c r="F1925" s="2" t="s">
        <v>412</v>
      </c>
      <c r="G1925" s="1">
        <v>56</v>
      </c>
      <c r="H1925" s="1"/>
      <c r="I1925" s="1" t="s">
        <v>423</v>
      </c>
      <c r="J1925" s="1">
        <v>50.1</v>
      </c>
      <c r="K1925" s="1">
        <v>6.4</v>
      </c>
      <c r="L1925" s="1"/>
      <c r="M1925" s="1">
        <v>56.5</v>
      </c>
      <c r="N1925" s="34"/>
      <c r="O1925" s="34"/>
      <c r="P1925" s="26"/>
      <c r="Q1925" s="35"/>
    </row>
    <row r="1926" spans="1:17" ht="15" customHeight="1" x14ac:dyDescent="0.3">
      <c r="A1926" s="1" t="s">
        <v>417</v>
      </c>
      <c r="B1926" s="6">
        <v>45535</v>
      </c>
      <c r="C1926" s="62">
        <f t="shared" si="57"/>
        <v>2024</v>
      </c>
      <c r="D1926" s="1" t="s">
        <v>2255</v>
      </c>
      <c r="E1926" s="43" t="s">
        <v>2312</v>
      </c>
      <c r="F1926" s="2" t="s">
        <v>421</v>
      </c>
      <c r="G1926" s="1">
        <v>1</v>
      </c>
      <c r="H1926" s="1"/>
      <c r="I1926" s="1" t="s">
        <v>423</v>
      </c>
      <c r="J1926" s="1">
        <v>99.5</v>
      </c>
      <c r="K1926" s="1">
        <v>0</v>
      </c>
      <c r="L1926" s="1"/>
      <c r="M1926" s="1">
        <v>99.5</v>
      </c>
      <c r="N1926" s="34"/>
      <c r="O1926" s="34"/>
      <c r="P1926" s="26"/>
      <c r="Q1926" s="35"/>
    </row>
    <row r="1927" spans="1:17" ht="15" customHeight="1" x14ac:dyDescent="0.3">
      <c r="A1927" s="1" t="s">
        <v>417</v>
      </c>
      <c r="B1927" s="6">
        <v>45535</v>
      </c>
      <c r="C1927" s="62">
        <f t="shared" si="57"/>
        <v>2024</v>
      </c>
      <c r="D1927" s="1" t="s">
        <v>2255</v>
      </c>
      <c r="E1927" s="43" t="s">
        <v>2313</v>
      </c>
      <c r="F1927" s="2" t="s">
        <v>421</v>
      </c>
      <c r="G1927" s="1">
        <v>2</v>
      </c>
      <c r="H1927" s="1"/>
      <c r="I1927" s="1" t="s">
        <v>423</v>
      </c>
      <c r="J1927" s="1">
        <v>89.9</v>
      </c>
      <c r="K1927" s="1">
        <v>0</v>
      </c>
      <c r="L1927" s="1"/>
      <c r="M1927" s="1">
        <v>89.9</v>
      </c>
      <c r="N1927" s="34"/>
      <c r="O1927" s="34"/>
      <c r="P1927" s="26"/>
      <c r="Q1927" s="35"/>
    </row>
    <row r="1928" spans="1:17" ht="15" customHeight="1" x14ac:dyDescent="0.3">
      <c r="A1928" s="1" t="s">
        <v>417</v>
      </c>
      <c r="B1928" s="6">
        <v>45535</v>
      </c>
      <c r="C1928" s="62">
        <f t="shared" si="57"/>
        <v>2024</v>
      </c>
      <c r="D1928" s="1" t="s">
        <v>2255</v>
      </c>
      <c r="E1928" s="43" t="s">
        <v>2314</v>
      </c>
      <c r="F1928" s="2" t="s">
        <v>421</v>
      </c>
      <c r="G1928" s="1">
        <v>3</v>
      </c>
      <c r="H1928" s="1"/>
      <c r="I1928" s="1" t="s">
        <v>423</v>
      </c>
      <c r="J1928" s="1">
        <v>89.9</v>
      </c>
      <c r="K1928" s="1">
        <v>0</v>
      </c>
      <c r="L1928" s="1"/>
      <c r="M1928" s="1">
        <v>89.9</v>
      </c>
      <c r="N1928" s="34"/>
      <c r="O1928" s="34"/>
      <c r="P1928" s="26"/>
      <c r="Q1928" s="35"/>
    </row>
    <row r="1929" spans="1:17" ht="15" customHeight="1" x14ac:dyDescent="0.3">
      <c r="A1929" s="1" t="s">
        <v>417</v>
      </c>
      <c r="B1929" s="6">
        <v>45535</v>
      </c>
      <c r="C1929" s="62">
        <f t="shared" si="57"/>
        <v>2024</v>
      </c>
      <c r="D1929" s="1" t="s">
        <v>2255</v>
      </c>
      <c r="E1929" s="43" t="s">
        <v>2315</v>
      </c>
      <c r="F1929" s="2" t="s">
        <v>421</v>
      </c>
      <c r="G1929" s="1">
        <v>4</v>
      </c>
      <c r="H1929" s="1"/>
      <c r="I1929" s="1" t="s">
        <v>423</v>
      </c>
      <c r="J1929" s="1">
        <v>99.6</v>
      </c>
      <c r="K1929" s="1">
        <v>0</v>
      </c>
      <c r="L1929" s="1"/>
      <c r="M1929" s="1">
        <v>99.6</v>
      </c>
      <c r="N1929" s="34"/>
      <c r="O1929" s="34"/>
      <c r="P1929" s="26"/>
      <c r="Q1929" s="35"/>
    </row>
    <row r="1930" spans="1:17" ht="15" customHeight="1" x14ac:dyDescent="0.3">
      <c r="A1930" s="1" t="s">
        <v>416</v>
      </c>
      <c r="B1930" s="6">
        <v>45596</v>
      </c>
      <c r="C1930" s="62">
        <f t="shared" si="57"/>
        <v>2024</v>
      </c>
      <c r="D1930" s="1" t="s">
        <v>981</v>
      </c>
      <c r="E1930" s="43" t="s">
        <v>2404</v>
      </c>
      <c r="F1930" s="2" t="s">
        <v>413</v>
      </c>
      <c r="G1930" s="1" t="s">
        <v>2442</v>
      </c>
      <c r="H1930" s="1"/>
      <c r="I1930" s="1" t="s">
        <v>423</v>
      </c>
      <c r="J1930" s="1">
        <v>25</v>
      </c>
      <c r="K1930" s="1"/>
      <c r="L1930" s="1"/>
      <c r="M1930" s="1">
        <v>25</v>
      </c>
      <c r="N1930" s="34"/>
      <c r="O1930" s="34"/>
      <c r="P1930" s="26"/>
      <c r="Q1930" s="35"/>
    </row>
    <row r="1931" spans="1:17" ht="15" customHeight="1" x14ac:dyDescent="0.3">
      <c r="A1931" s="1" t="s">
        <v>416</v>
      </c>
      <c r="B1931" s="6">
        <v>45596</v>
      </c>
      <c r="C1931" s="62">
        <f t="shared" si="57"/>
        <v>2024</v>
      </c>
      <c r="D1931" s="1" t="s">
        <v>981</v>
      </c>
      <c r="E1931" s="43" t="s">
        <v>2405</v>
      </c>
      <c r="F1931" s="2" t="s">
        <v>413</v>
      </c>
      <c r="G1931" s="1" t="s">
        <v>2443</v>
      </c>
      <c r="H1931" s="1"/>
      <c r="I1931" s="1" t="s">
        <v>423</v>
      </c>
      <c r="J1931" s="1">
        <v>25</v>
      </c>
      <c r="K1931" s="1"/>
      <c r="L1931" s="1"/>
      <c r="M1931" s="1">
        <v>25</v>
      </c>
      <c r="N1931" s="34"/>
      <c r="O1931" s="34"/>
      <c r="P1931" s="26"/>
      <c r="Q1931" s="35"/>
    </row>
    <row r="1932" spans="1:17" ht="15" customHeight="1" x14ac:dyDescent="0.3">
      <c r="A1932" s="1" t="s">
        <v>416</v>
      </c>
      <c r="B1932" s="6">
        <v>45596</v>
      </c>
      <c r="C1932" s="62">
        <f t="shared" si="57"/>
        <v>2024</v>
      </c>
      <c r="D1932" s="1" t="s">
        <v>981</v>
      </c>
      <c r="E1932" s="43" t="s">
        <v>2406</v>
      </c>
      <c r="F1932" s="2" t="s">
        <v>413</v>
      </c>
      <c r="G1932" s="1" t="s">
        <v>2444</v>
      </c>
      <c r="H1932" s="1"/>
      <c r="I1932" s="1" t="s">
        <v>423</v>
      </c>
      <c r="J1932" s="1">
        <v>12.5</v>
      </c>
      <c r="K1932" s="1"/>
      <c r="L1932" s="1"/>
      <c r="M1932" s="1">
        <v>12.5</v>
      </c>
      <c r="N1932" s="34"/>
      <c r="O1932" s="34"/>
      <c r="P1932" s="26"/>
      <c r="Q1932" s="35"/>
    </row>
    <row r="1933" spans="1:17" ht="15" customHeight="1" x14ac:dyDescent="0.3">
      <c r="A1933" s="1" t="s">
        <v>416</v>
      </c>
      <c r="B1933" s="6">
        <v>45596</v>
      </c>
      <c r="C1933" s="62">
        <f t="shared" si="57"/>
        <v>2024</v>
      </c>
      <c r="D1933" s="1" t="s">
        <v>981</v>
      </c>
      <c r="E1933" s="43" t="s">
        <v>2407</v>
      </c>
      <c r="F1933" s="2" t="s">
        <v>413</v>
      </c>
      <c r="G1933" s="1" t="s">
        <v>2445</v>
      </c>
      <c r="H1933" s="1"/>
      <c r="I1933" s="1" t="s">
        <v>423</v>
      </c>
      <c r="J1933" s="1">
        <v>12.5</v>
      </c>
      <c r="K1933" s="1"/>
      <c r="L1933" s="1"/>
      <c r="M1933" s="1">
        <v>12.5</v>
      </c>
      <c r="N1933" s="34"/>
      <c r="O1933" s="34"/>
      <c r="P1933" s="26"/>
      <c r="Q1933" s="35"/>
    </row>
    <row r="1934" spans="1:17" ht="15" customHeight="1" x14ac:dyDescent="0.3">
      <c r="A1934" s="1" t="s">
        <v>416</v>
      </c>
      <c r="B1934" s="6">
        <v>45596</v>
      </c>
      <c r="C1934" s="62">
        <f t="shared" si="57"/>
        <v>2024</v>
      </c>
      <c r="D1934" s="1" t="s">
        <v>981</v>
      </c>
      <c r="E1934" s="43" t="s">
        <v>2408</v>
      </c>
      <c r="F1934" s="2" t="s">
        <v>413</v>
      </c>
      <c r="G1934" s="1" t="s">
        <v>2446</v>
      </c>
      <c r="H1934" s="1"/>
      <c r="I1934" s="1" t="s">
        <v>423</v>
      </c>
      <c r="J1934" s="1">
        <v>12.5</v>
      </c>
      <c r="K1934" s="1"/>
      <c r="L1934" s="1"/>
      <c r="M1934" s="1">
        <v>12.5</v>
      </c>
      <c r="N1934" s="34"/>
      <c r="O1934" s="34"/>
      <c r="P1934" s="26"/>
      <c r="Q1934" s="35"/>
    </row>
    <row r="1935" spans="1:17" ht="15" customHeight="1" x14ac:dyDescent="0.3">
      <c r="A1935" s="1" t="s">
        <v>416</v>
      </c>
      <c r="B1935" s="6">
        <v>45596</v>
      </c>
      <c r="C1935" s="62">
        <f t="shared" si="57"/>
        <v>2024</v>
      </c>
      <c r="D1935" s="1" t="s">
        <v>981</v>
      </c>
      <c r="E1935" s="43" t="s">
        <v>2409</v>
      </c>
      <c r="F1935" s="2" t="s">
        <v>413</v>
      </c>
      <c r="G1935" s="1" t="s">
        <v>2447</v>
      </c>
      <c r="H1935" s="1"/>
      <c r="I1935" s="1" t="s">
        <v>423</v>
      </c>
      <c r="J1935" s="1">
        <v>12.5</v>
      </c>
      <c r="K1935" s="1"/>
      <c r="L1935" s="1"/>
      <c r="M1935" s="1">
        <v>12.5</v>
      </c>
      <c r="N1935" s="34"/>
      <c r="O1935" s="34"/>
      <c r="P1935" s="26"/>
      <c r="Q1935" s="35"/>
    </row>
    <row r="1936" spans="1:17" ht="15" customHeight="1" x14ac:dyDescent="0.3">
      <c r="A1936" s="1" t="s">
        <v>416</v>
      </c>
      <c r="B1936" s="6">
        <v>45596</v>
      </c>
      <c r="C1936" s="62">
        <f t="shared" si="57"/>
        <v>2024</v>
      </c>
      <c r="D1936" s="1" t="s">
        <v>981</v>
      </c>
      <c r="E1936" s="43" t="s">
        <v>2410</v>
      </c>
      <c r="F1936" s="2" t="s">
        <v>413</v>
      </c>
      <c r="G1936" s="1" t="s">
        <v>2448</v>
      </c>
      <c r="H1936" s="1"/>
      <c r="I1936" s="1" t="s">
        <v>423</v>
      </c>
      <c r="J1936" s="1">
        <v>12.5</v>
      </c>
      <c r="K1936" s="1"/>
      <c r="L1936" s="1"/>
      <c r="M1936" s="1">
        <v>12.5</v>
      </c>
      <c r="N1936" s="34"/>
      <c r="O1936" s="34"/>
      <c r="P1936" s="26"/>
      <c r="Q1936" s="35"/>
    </row>
    <row r="1937" spans="1:17" ht="15" customHeight="1" x14ac:dyDescent="0.3">
      <c r="A1937" s="1" t="s">
        <v>416</v>
      </c>
      <c r="B1937" s="6">
        <v>45596</v>
      </c>
      <c r="C1937" s="62">
        <f t="shared" si="57"/>
        <v>2024</v>
      </c>
      <c r="D1937" s="1" t="s">
        <v>981</v>
      </c>
      <c r="E1937" s="43" t="s">
        <v>2411</v>
      </c>
      <c r="F1937" s="2" t="s">
        <v>413</v>
      </c>
      <c r="G1937" s="1" t="s">
        <v>2449</v>
      </c>
      <c r="H1937" s="1"/>
      <c r="I1937" s="1" t="s">
        <v>423</v>
      </c>
      <c r="J1937" s="1">
        <v>12.5</v>
      </c>
      <c r="K1937" s="1"/>
      <c r="L1937" s="1"/>
      <c r="M1937" s="1">
        <v>12.5</v>
      </c>
      <c r="N1937" s="34"/>
      <c r="O1937" s="34"/>
      <c r="P1937" s="26"/>
      <c r="Q1937" s="35"/>
    </row>
    <row r="1938" spans="1:17" ht="15" customHeight="1" x14ac:dyDescent="0.3">
      <c r="A1938" s="1" t="s">
        <v>416</v>
      </c>
      <c r="B1938" s="6">
        <v>45596</v>
      </c>
      <c r="C1938" s="62">
        <f t="shared" si="57"/>
        <v>2024</v>
      </c>
      <c r="D1938" s="1" t="s">
        <v>981</v>
      </c>
      <c r="E1938" s="43" t="s">
        <v>2412</v>
      </c>
      <c r="F1938" s="2" t="s">
        <v>413</v>
      </c>
      <c r="G1938" s="1" t="s">
        <v>2450</v>
      </c>
      <c r="H1938" s="1"/>
      <c r="I1938" s="1" t="s">
        <v>423</v>
      </c>
      <c r="J1938" s="1">
        <v>12.5</v>
      </c>
      <c r="K1938" s="1"/>
      <c r="L1938" s="1"/>
      <c r="M1938" s="1">
        <v>12.5</v>
      </c>
      <c r="N1938" s="34"/>
      <c r="O1938" s="34"/>
      <c r="P1938" s="26"/>
      <c r="Q1938" s="35"/>
    </row>
    <row r="1939" spans="1:17" ht="15" customHeight="1" x14ac:dyDescent="0.3">
      <c r="A1939" s="1" t="s">
        <v>416</v>
      </c>
      <c r="B1939" s="6">
        <v>45596</v>
      </c>
      <c r="C1939" s="62">
        <f t="shared" si="57"/>
        <v>2024</v>
      </c>
      <c r="D1939" s="1" t="s">
        <v>981</v>
      </c>
      <c r="E1939" s="43" t="s">
        <v>2413</v>
      </c>
      <c r="F1939" s="2" t="s">
        <v>413</v>
      </c>
      <c r="G1939" s="1" t="s">
        <v>2451</v>
      </c>
      <c r="H1939" s="1"/>
      <c r="I1939" s="1" t="s">
        <v>423</v>
      </c>
      <c r="J1939" s="1">
        <v>12.5</v>
      </c>
      <c r="K1939" s="1"/>
      <c r="L1939" s="1"/>
      <c r="M1939" s="1">
        <v>12.5</v>
      </c>
      <c r="N1939" s="34"/>
      <c r="O1939" s="34"/>
      <c r="P1939" s="26"/>
      <c r="Q1939" s="35"/>
    </row>
    <row r="1940" spans="1:17" ht="15" customHeight="1" x14ac:dyDescent="0.3">
      <c r="A1940" s="1" t="s">
        <v>416</v>
      </c>
      <c r="B1940" s="6">
        <v>45596</v>
      </c>
      <c r="C1940" s="62">
        <f t="shared" si="57"/>
        <v>2024</v>
      </c>
      <c r="D1940" s="1" t="s">
        <v>981</v>
      </c>
      <c r="E1940" s="43" t="s">
        <v>2414</v>
      </c>
      <c r="F1940" s="2" t="s">
        <v>413</v>
      </c>
      <c r="G1940" s="1" t="s">
        <v>2452</v>
      </c>
      <c r="H1940" s="1"/>
      <c r="I1940" s="1" t="s">
        <v>423</v>
      </c>
      <c r="J1940" s="1">
        <v>12.5</v>
      </c>
      <c r="K1940" s="1"/>
      <c r="L1940" s="1"/>
      <c r="M1940" s="1">
        <v>12.5</v>
      </c>
      <c r="N1940" s="34"/>
      <c r="O1940" s="34"/>
      <c r="P1940" s="26"/>
      <c r="Q1940" s="35"/>
    </row>
    <row r="1941" spans="1:17" ht="15" customHeight="1" x14ac:dyDescent="0.3">
      <c r="A1941" s="1" t="s">
        <v>416</v>
      </c>
      <c r="B1941" s="6">
        <v>45596</v>
      </c>
      <c r="C1941" s="62">
        <f t="shared" si="57"/>
        <v>2024</v>
      </c>
      <c r="D1941" s="1" t="s">
        <v>981</v>
      </c>
      <c r="E1941" s="43" t="s">
        <v>2415</v>
      </c>
      <c r="F1941" s="2" t="s">
        <v>413</v>
      </c>
      <c r="G1941" s="1" t="s">
        <v>2453</v>
      </c>
      <c r="H1941" s="1"/>
      <c r="I1941" s="1" t="s">
        <v>423</v>
      </c>
      <c r="J1941" s="1">
        <v>12.5</v>
      </c>
      <c r="K1941" s="1"/>
      <c r="L1941" s="1"/>
      <c r="M1941" s="1">
        <v>12.5</v>
      </c>
      <c r="N1941" s="34"/>
      <c r="O1941" s="34"/>
      <c r="P1941" s="26"/>
      <c r="Q1941" s="35"/>
    </row>
    <row r="1942" spans="1:17" ht="15" customHeight="1" x14ac:dyDescent="0.3">
      <c r="A1942" s="1" t="s">
        <v>416</v>
      </c>
      <c r="B1942" s="6">
        <v>45596</v>
      </c>
      <c r="C1942" s="62">
        <f t="shared" si="57"/>
        <v>2024</v>
      </c>
      <c r="D1942" s="1" t="s">
        <v>981</v>
      </c>
      <c r="E1942" s="43" t="s">
        <v>2416</v>
      </c>
      <c r="F1942" s="2" t="s">
        <v>413</v>
      </c>
      <c r="G1942" s="1" t="s">
        <v>2454</v>
      </c>
      <c r="H1942" s="1"/>
      <c r="I1942" s="1" t="s">
        <v>423</v>
      </c>
      <c r="J1942" s="1">
        <v>12.5</v>
      </c>
      <c r="K1942" s="1"/>
      <c r="L1942" s="1"/>
      <c r="M1942" s="1">
        <v>12.5</v>
      </c>
      <c r="N1942" s="34"/>
      <c r="O1942" s="34"/>
      <c r="P1942" s="26"/>
      <c r="Q1942" s="35"/>
    </row>
    <row r="1943" spans="1:17" ht="15" customHeight="1" x14ac:dyDescent="0.3">
      <c r="A1943" s="1" t="s">
        <v>416</v>
      </c>
      <c r="B1943" s="6">
        <v>45596</v>
      </c>
      <c r="C1943" s="62">
        <f t="shared" si="57"/>
        <v>2024</v>
      </c>
      <c r="D1943" s="1" t="s">
        <v>981</v>
      </c>
      <c r="E1943" s="43" t="s">
        <v>2417</v>
      </c>
      <c r="F1943" s="2" t="s">
        <v>413</v>
      </c>
      <c r="G1943" s="1" t="s">
        <v>2455</v>
      </c>
      <c r="H1943" s="1"/>
      <c r="I1943" s="1" t="s">
        <v>423</v>
      </c>
      <c r="J1943" s="1">
        <v>12.5</v>
      </c>
      <c r="K1943" s="1"/>
      <c r="L1943" s="1"/>
      <c r="M1943" s="1">
        <v>12.5</v>
      </c>
      <c r="N1943" s="34"/>
      <c r="O1943" s="34"/>
      <c r="P1943" s="26"/>
      <c r="Q1943" s="35"/>
    </row>
    <row r="1944" spans="1:17" ht="15" customHeight="1" x14ac:dyDescent="0.3">
      <c r="A1944" s="1" t="s">
        <v>416</v>
      </c>
      <c r="B1944" s="6">
        <v>45596</v>
      </c>
      <c r="C1944" s="62">
        <f t="shared" si="57"/>
        <v>2024</v>
      </c>
      <c r="D1944" s="1" t="s">
        <v>53</v>
      </c>
      <c r="E1944" s="43" t="s">
        <v>2418</v>
      </c>
      <c r="F1944" s="2" t="s">
        <v>413</v>
      </c>
      <c r="G1944" s="1" t="s">
        <v>2456</v>
      </c>
      <c r="H1944" s="1"/>
      <c r="I1944" s="1" t="s">
        <v>423</v>
      </c>
      <c r="J1944" s="1">
        <v>13.7</v>
      </c>
      <c r="K1944" s="1"/>
      <c r="L1944" s="1"/>
      <c r="M1944" s="1">
        <v>13.7</v>
      </c>
      <c r="N1944" s="34"/>
      <c r="O1944" s="34"/>
      <c r="P1944" s="26"/>
      <c r="Q1944" s="35"/>
    </row>
    <row r="1945" spans="1:17" ht="15" customHeight="1" x14ac:dyDescent="0.3">
      <c r="A1945" s="1" t="s">
        <v>416</v>
      </c>
      <c r="B1945" s="6">
        <v>45596</v>
      </c>
      <c r="C1945" s="62">
        <f t="shared" si="57"/>
        <v>2024</v>
      </c>
      <c r="D1945" s="1" t="s">
        <v>53</v>
      </c>
      <c r="E1945" s="43" t="s">
        <v>2419</v>
      </c>
      <c r="F1945" s="2" t="s">
        <v>413</v>
      </c>
      <c r="G1945" s="1" t="s">
        <v>2457</v>
      </c>
      <c r="H1945" s="1"/>
      <c r="I1945" s="1" t="s">
        <v>423</v>
      </c>
      <c r="J1945" s="1">
        <v>13.7</v>
      </c>
      <c r="K1945" s="1"/>
      <c r="L1945" s="1"/>
      <c r="M1945" s="1">
        <v>13.7</v>
      </c>
      <c r="N1945" s="34"/>
      <c r="O1945" s="34"/>
      <c r="P1945" s="26"/>
      <c r="Q1945" s="35"/>
    </row>
    <row r="1946" spans="1:17" ht="15" customHeight="1" x14ac:dyDescent="0.3">
      <c r="A1946" s="1" t="s">
        <v>416</v>
      </c>
      <c r="B1946" s="6">
        <v>45596</v>
      </c>
      <c r="C1946" s="62">
        <f t="shared" si="57"/>
        <v>2024</v>
      </c>
      <c r="D1946" s="1" t="s">
        <v>53</v>
      </c>
      <c r="E1946" s="43" t="s">
        <v>2420</v>
      </c>
      <c r="F1946" s="2" t="s">
        <v>413</v>
      </c>
      <c r="G1946" s="1" t="s">
        <v>2458</v>
      </c>
      <c r="H1946" s="1"/>
      <c r="I1946" s="1" t="s">
        <v>423</v>
      </c>
      <c r="J1946" s="1">
        <v>13.7</v>
      </c>
      <c r="K1946" s="1"/>
      <c r="L1946" s="1"/>
      <c r="M1946" s="1">
        <v>13.7</v>
      </c>
      <c r="N1946" s="34"/>
      <c r="O1946" s="34"/>
      <c r="P1946" s="26"/>
      <c r="Q1946" s="35"/>
    </row>
    <row r="1947" spans="1:17" ht="15" customHeight="1" x14ac:dyDescent="0.3">
      <c r="A1947" s="1" t="s">
        <v>416</v>
      </c>
      <c r="B1947" s="6">
        <v>45596</v>
      </c>
      <c r="C1947" s="62">
        <f t="shared" si="57"/>
        <v>2024</v>
      </c>
      <c r="D1947" s="1" t="s">
        <v>372</v>
      </c>
      <c r="E1947" s="43" t="s">
        <v>2421</v>
      </c>
      <c r="F1947" s="2" t="s">
        <v>413</v>
      </c>
      <c r="G1947" s="1" t="s">
        <v>2459</v>
      </c>
      <c r="H1947" s="1"/>
      <c r="I1947" s="1" t="s">
        <v>423</v>
      </c>
      <c r="J1947" s="1">
        <v>13.7</v>
      </c>
      <c r="K1947" s="1"/>
      <c r="L1947" s="1"/>
      <c r="M1947" s="1">
        <v>13.7</v>
      </c>
      <c r="N1947" s="34"/>
      <c r="O1947" s="34"/>
      <c r="P1947" s="26"/>
      <c r="Q1947" s="35"/>
    </row>
    <row r="1948" spans="1:17" ht="15" customHeight="1" x14ac:dyDescent="0.3">
      <c r="A1948" s="1" t="s">
        <v>416</v>
      </c>
      <c r="B1948" s="6">
        <v>45596</v>
      </c>
      <c r="C1948" s="62">
        <f t="shared" si="57"/>
        <v>2024</v>
      </c>
      <c r="D1948" s="1" t="s">
        <v>372</v>
      </c>
      <c r="E1948" s="43" t="s">
        <v>2422</v>
      </c>
      <c r="F1948" s="2" t="s">
        <v>413</v>
      </c>
      <c r="G1948" s="1" t="s">
        <v>2460</v>
      </c>
      <c r="H1948" s="1"/>
      <c r="I1948" s="1" t="s">
        <v>423</v>
      </c>
      <c r="J1948" s="1">
        <v>13.7</v>
      </c>
      <c r="K1948" s="1"/>
      <c r="L1948" s="1"/>
      <c r="M1948" s="1">
        <v>13.7</v>
      </c>
      <c r="N1948" s="34"/>
      <c r="O1948" s="34"/>
      <c r="P1948" s="26"/>
      <c r="Q1948" s="35"/>
    </row>
    <row r="1949" spans="1:17" ht="15" customHeight="1" x14ac:dyDescent="0.3">
      <c r="A1949" s="1" t="s">
        <v>416</v>
      </c>
      <c r="B1949" s="6">
        <v>45596</v>
      </c>
      <c r="C1949" s="62">
        <f t="shared" si="57"/>
        <v>2024</v>
      </c>
      <c r="D1949" s="1" t="s">
        <v>372</v>
      </c>
      <c r="E1949" s="43" t="s">
        <v>2423</v>
      </c>
      <c r="F1949" s="2" t="s">
        <v>413</v>
      </c>
      <c r="G1949" s="1" t="s">
        <v>2461</v>
      </c>
      <c r="H1949" s="1"/>
      <c r="I1949" s="1" t="s">
        <v>423</v>
      </c>
      <c r="J1949" s="1">
        <v>13.7</v>
      </c>
      <c r="K1949" s="1"/>
      <c r="L1949" s="1"/>
      <c r="M1949" s="1">
        <v>13.7</v>
      </c>
      <c r="N1949" s="34"/>
      <c r="O1949" s="34"/>
      <c r="P1949" s="26"/>
      <c r="Q1949" s="35"/>
    </row>
    <row r="1950" spans="1:17" ht="15" customHeight="1" x14ac:dyDescent="0.3">
      <c r="A1950" s="1" t="s">
        <v>416</v>
      </c>
      <c r="B1950" s="6">
        <v>45596</v>
      </c>
      <c r="C1950" s="62">
        <f t="shared" si="57"/>
        <v>2024</v>
      </c>
      <c r="D1950" s="1" t="s">
        <v>372</v>
      </c>
      <c r="E1950" s="43" t="s">
        <v>2424</v>
      </c>
      <c r="F1950" s="2" t="s">
        <v>413</v>
      </c>
      <c r="G1950" s="1" t="s">
        <v>2462</v>
      </c>
      <c r="H1950" s="1"/>
      <c r="I1950" s="1" t="s">
        <v>423</v>
      </c>
      <c r="J1950" s="1">
        <v>13.7</v>
      </c>
      <c r="K1950" s="1"/>
      <c r="L1950" s="1"/>
      <c r="M1950" s="1">
        <v>13.7</v>
      </c>
      <c r="N1950" s="34"/>
      <c r="O1950" s="34"/>
      <c r="P1950" s="26"/>
      <c r="Q1950" s="35"/>
    </row>
    <row r="1951" spans="1:17" ht="15" customHeight="1" x14ac:dyDescent="0.3">
      <c r="A1951" s="1" t="s">
        <v>416</v>
      </c>
      <c r="B1951" s="6">
        <v>45596</v>
      </c>
      <c r="C1951" s="62">
        <f t="shared" si="57"/>
        <v>2024</v>
      </c>
      <c r="D1951" s="1" t="s">
        <v>372</v>
      </c>
      <c r="E1951" s="43" t="s">
        <v>2425</v>
      </c>
      <c r="F1951" s="2" t="s">
        <v>413</v>
      </c>
      <c r="G1951" s="1" t="s">
        <v>2463</v>
      </c>
      <c r="H1951" s="1"/>
      <c r="I1951" s="1" t="s">
        <v>423</v>
      </c>
      <c r="J1951" s="1">
        <v>13.7</v>
      </c>
      <c r="K1951" s="1"/>
      <c r="L1951" s="1"/>
      <c r="M1951" s="1">
        <v>13.7</v>
      </c>
      <c r="N1951" s="34"/>
      <c r="O1951" s="34"/>
      <c r="P1951" s="26"/>
      <c r="Q1951" s="35"/>
    </row>
    <row r="1952" spans="1:17" ht="15" customHeight="1" x14ac:dyDescent="0.3">
      <c r="A1952" s="1" t="s">
        <v>416</v>
      </c>
      <c r="B1952" s="6">
        <v>45596</v>
      </c>
      <c r="C1952" s="62">
        <f t="shared" si="57"/>
        <v>2024</v>
      </c>
      <c r="D1952" s="1" t="s">
        <v>1404</v>
      </c>
      <c r="E1952" s="43" t="s">
        <v>2426</v>
      </c>
      <c r="F1952" s="2" t="s">
        <v>413</v>
      </c>
      <c r="G1952" s="1" t="s">
        <v>672</v>
      </c>
      <c r="H1952" s="1"/>
      <c r="I1952" s="1" t="s">
        <v>423</v>
      </c>
      <c r="J1952" s="1">
        <v>12.5</v>
      </c>
      <c r="K1952" s="1"/>
      <c r="L1952" s="1"/>
      <c r="M1952" s="1">
        <v>12.5</v>
      </c>
      <c r="N1952" s="34"/>
      <c r="O1952" s="34"/>
      <c r="P1952" s="26"/>
      <c r="Q1952" s="35"/>
    </row>
    <row r="1953" spans="1:17" ht="15" customHeight="1" x14ac:dyDescent="0.3">
      <c r="A1953" s="1" t="s">
        <v>416</v>
      </c>
      <c r="B1953" s="6">
        <v>45596</v>
      </c>
      <c r="C1953" s="62">
        <f t="shared" si="57"/>
        <v>2024</v>
      </c>
      <c r="D1953" s="1" t="s">
        <v>1404</v>
      </c>
      <c r="E1953" s="43" t="s">
        <v>2427</v>
      </c>
      <c r="F1953" s="2" t="s">
        <v>413</v>
      </c>
      <c r="G1953" s="1" t="s">
        <v>673</v>
      </c>
      <c r="H1953" s="1"/>
      <c r="I1953" s="1" t="s">
        <v>423</v>
      </c>
      <c r="J1953" s="1">
        <v>12.5</v>
      </c>
      <c r="K1953" s="1"/>
      <c r="L1953" s="1"/>
      <c r="M1953" s="1">
        <v>12.5</v>
      </c>
      <c r="N1953" s="34"/>
      <c r="O1953" s="34"/>
      <c r="P1953" s="26"/>
      <c r="Q1953" s="35"/>
    </row>
    <row r="1954" spans="1:17" ht="15" customHeight="1" x14ac:dyDescent="0.3">
      <c r="A1954" s="1" t="s">
        <v>416</v>
      </c>
      <c r="B1954" s="6">
        <v>45596</v>
      </c>
      <c r="C1954" s="62">
        <f t="shared" si="57"/>
        <v>2024</v>
      </c>
      <c r="D1954" s="1" t="s">
        <v>1404</v>
      </c>
      <c r="E1954" s="43" t="s">
        <v>2428</v>
      </c>
      <c r="F1954" s="2" t="s">
        <v>413</v>
      </c>
      <c r="G1954" s="1" t="s">
        <v>2464</v>
      </c>
      <c r="H1954" s="1"/>
      <c r="I1954" s="1" t="s">
        <v>423</v>
      </c>
      <c r="J1954" s="1">
        <v>12.5</v>
      </c>
      <c r="K1954" s="1"/>
      <c r="L1954" s="1"/>
      <c r="M1954" s="1">
        <v>12.5</v>
      </c>
      <c r="N1954" s="34"/>
      <c r="O1954" s="34"/>
      <c r="P1954" s="26"/>
      <c r="Q1954" s="35"/>
    </row>
    <row r="1955" spans="1:17" ht="15" customHeight="1" x14ac:dyDescent="0.3">
      <c r="A1955" s="1" t="s">
        <v>416</v>
      </c>
      <c r="B1955" s="6">
        <v>45596</v>
      </c>
      <c r="C1955" s="62">
        <f t="shared" si="57"/>
        <v>2024</v>
      </c>
      <c r="D1955" s="1" t="s">
        <v>1404</v>
      </c>
      <c r="E1955" s="43" t="s">
        <v>2429</v>
      </c>
      <c r="F1955" s="2" t="s">
        <v>413</v>
      </c>
      <c r="G1955" s="1" t="s">
        <v>2465</v>
      </c>
      <c r="H1955" s="1"/>
      <c r="I1955" s="1" t="s">
        <v>423</v>
      </c>
      <c r="J1955" s="1">
        <v>12.5</v>
      </c>
      <c r="K1955" s="1"/>
      <c r="L1955" s="1"/>
      <c r="M1955" s="1">
        <v>12.5</v>
      </c>
      <c r="N1955" s="34"/>
      <c r="O1955" s="34"/>
      <c r="P1955" s="26"/>
      <c r="Q1955" s="35"/>
    </row>
    <row r="1956" spans="1:17" ht="15" customHeight="1" x14ac:dyDescent="0.3">
      <c r="A1956" s="1" t="s">
        <v>416</v>
      </c>
      <c r="B1956" s="6">
        <v>45596</v>
      </c>
      <c r="C1956" s="62">
        <f t="shared" ref="C1956:C2051" si="58">YEAR(B1956)</f>
        <v>2024</v>
      </c>
      <c r="D1956" s="1" t="s">
        <v>1404</v>
      </c>
      <c r="E1956" s="43" t="s">
        <v>2430</v>
      </c>
      <c r="F1956" s="2" t="s">
        <v>413</v>
      </c>
      <c r="G1956" s="1" t="s">
        <v>674</v>
      </c>
      <c r="H1956" s="1"/>
      <c r="I1956" s="1" t="s">
        <v>423</v>
      </c>
      <c r="J1956" s="1">
        <v>12.5</v>
      </c>
      <c r="K1956" s="1"/>
      <c r="L1956" s="1"/>
      <c r="M1956" s="1">
        <v>12.5</v>
      </c>
      <c r="N1956" s="34"/>
      <c r="O1956" s="34"/>
      <c r="P1956" s="26"/>
      <c r="Q1956" s="35"/>
    </row>
    <row r="1957" spans="1:17" ht="15" customHeight="1" x14ac:dyDescent="0.3">
      <c r="A1957" s="1" t="s">
        <v>416</v>
      </c>
      <c r="B1957" s="6">
        <v>45596</v>
      </c>
      <c r="C1957" s="62">
        <f t="shared" si="58"/>
        <v>2024</v>
      </c>
      <c r="D1957" s="1" t="s">
        <v>1404</v>
      </c>
      <c r="E1957" s="43" t="s">
        <v>2431</v>
      </c>
      <c r="F1957" s="2" t="s">
        <v>413</v>
      </c>
      <c r="G1957" s="1" t="s">
        <v>6</v>
      </c>
      <c r="H1957" s="1"/>
      <c r="I1957" s="1" t="s">
        <v>423</v>
      </c>
      <c r="J1957" s="1">
        <v>12.5</v>
      </c>
      <c r="K1957" s="1"/>
      <c r="L1957" s="1"/>
      <c r="M1957" s="1">
        <v>12.5</v>
      </c>
      <c r="N1957" s="34"/>
      <c r="O1957" s="34"/>
      <c r="P1957" s="26"/>
      <c r="Q1957" s="35"/>
    </row>
    <row r="1958" spans="1:17" ht="15" customHeight="1" x14ac:dyDescent="0.3">
      <c r="A1958" s="1" t="s">
        <v>416</v>
      </c>
      <c r="B1958" s="6">
        <v>45596</v>
      </c>
      <c r="C1958" s="62">
        <f t="shared" si="58"/>
        <v>2024</v>
      </c>
      <c r="D1958" s="1" t="s">
        <v>1404</v>
      </c>
      <c r="E1958" s="43" t="s">
        <v>2432</v>
      </c>
      <c r="F1958" s="2" t="s">
        <v>413</v>
      </c>
      <c r="G1958" s="1" t="s">
        <v>675</v>
      </c>
      <c r="H1958" s="1"/>
      <c r="I1958" s="1" t="s">
        <v>423</v>
      </c>
      <c r="J1958" s="1">
        <v>12.5</v>
      </c>
      <c r="K1958" s="1"/>
      <c r="L1958" s="1"/>
      <c r="M1958" s="1">
        <v>12.5</v>
      </c>
      <c r="N1958" s="34"/>
      <c r="O1958" s="34"/>
      <c r="P1958" s="26"/>
      <c r="Q1958" s="35"/>
    </row>
    <row r="1959" spans="1:17" ht="15" customHeight="1" x14ac:dyDescent="0.3">
      <c r="A1959" s="1" t="s">
        <v>416</v>
      </c>
      <c r="B1959" s="6">
        <v>45596</v>
      </c>
      <c r="C1959" s="62">
        <f t="shared" si="58"/>
        <v>2024</v>
      </c>
      <c r="D1959" s="1" t="s">
        <v>1404</v>
      </c>
      <c r="E1959" s="43" t="s">
        <v>2433</v>
      </c>
      <c r="F1959" s="2" t="s">
        <v>413</v>
      </c>
      <c r="G1959" s="1" t="s">
        <v>676</v>
      </c>
      <c r="H1959" s="1"/>
      <c r="I1959" s="1" t="s">
        <v>423</v>
      </c>
      <c r="J1959" s="1">
        <v>12.5</v>
      </c>
      <c r="K1959" s="1"/>
      <c r="L1959" s="1"/>
      <c r="M1959" s="1">
        <v>12.5</v>
      </c>
      <c r="N1959" s="34"/>
      <c r="O1959" s="34"/>
      <c r="P1959" s="26"/>
      <c r="Q1959" s="35"/>
    </row>
    <row r="1960" spans="1:17" ht="15" customHeight="1" x14ac:dyDescent="0.3">
      <c r="A1960" s="1" t="s">
        <v>416</v>
      </c>
      <c r="B1960" s="6">
        <v>45596</v>
      </c>
      <c r="C1960" s="62">
        <f t="shared" si="58"/>
        <v>2024</v>
      </c>
      <c r="D1960" s="1" t="s">
        <v>1404</v>
      </c>
      <c r="E1960" s="43" t="s">
        <v>2434</v>
      </c>
      <c r="F1960" s="2" t="s">
        <v>413</v>
      </c>
      <c r="G1960" s="1" t="s">
        <v>677</v>
      </c>
      <c r="H1960" s="1"/>
      <c r="I1960" s="1" t="s">
        <v>423</v>
      </c>
      <c r="J1960" s="1">
        <v>12.5</v>
      </c>
      <c r="K1960" s="1"/>
      <c r="L1960" s="1"/>
      <c r="M1960" s="1">
        <v>12.5</v>
      </c>
      <c r="N1960" s="34"/>
      <c r="O1960" s="34"/>
      <c r="P1960" s="26"/>
      <c r="Q1960" s="35"/>
    </row>
    <row r="1961" spans="1:17" ht="15" customHeight="1" x14ac:dyDescent="0.3">
      <c r="A1961" s="1" t="s">
        <v>416</v>
      </c>
      <c r="B1961" s="6">
        <v>45596</v>
      </c>
      <c r="C1961" s="62">
        <f t="shared" si="58"/>
        <v>2024</v>
      </c>
      <c r="D1961" s="1" t="s">
        <v>1404</v>
      </c>
      <c r="E1961" s="43" t="s">
        <v>2435</v>
      </c>
      <c r="F1961" s="2" t="s">
        <v>413</v>
      </c>
      <c r="G1961" s="1" t="s">
        <v>678</v>
      </c>
      <c r="H1961" s="1"/>
      <c r="I1961" s="1" t="s">
        <v>423</v>
      </c>
      <c r="J1961" s="1">
        <v>12.5</v>
      </c>
      <c r="K1961" s="1"/>
      <c r="L1961" s="1"/>
      <c r="M1961" s="1">
        <v>12.5</v>
      </c>
      <c r="N1961" s="34"/>
      <c r="O1961" s="34"/>
      <c r="P1961" s="26"/>
      <c r="Q1961" s="35"/>
    </row>
    <row r="1962" spans="1:17" ht="15" customHeight="1" x14ac:dyDescent="0.3">
      <c r="A1962" s="1" t="s">
        <v>416</v>
      </c>
      <c r="B1962" s="6">
        <v>45596</v>
      </c>
      <c r="C1962" s="62">
        <f t="shared" si="58"/>
        <v>2024</v>
      </c>
      <c r="D1962" s="1" t="s">
        <v>1404</v>
      </c>
      <c r="E1962" s="43" t="s">
        <v>2436</v>
      </c>
      <c r="F1962" s="2" t="s">
        <v>413</v>
      </c>
      <c r="G1962" s="1" t="s">
        <v>679</v>
      </c>
      <c r="H1962" s="1"/>
      <c r="I1962" s="1" t="s">
        <v>423</v>
      </c>
      <c r="J1962" s="1">
        <v>12.5</v>
      </c>
      <c r="K1962" s="1"/>
      <c r="L1962" s="1"/>
      <c r="M1962" s="1">
        <v>12.5</v>
      </c>
      <c r="N1962" s="34"/>
      <c r="O1962" s="34"/>
      <c r="P1962" s="26"/>
      <c r="Q1962" s="35"/>
    </row>
    <row r="1963" spans="1:17" ht="15" customHeight="1" x14ac:dyDescent="0.3">
      <c r="A1963" s="1" t="s">
        <v>416</v>
      </c>
      <c r="B1963" s="6">
        <v>45596</v>
      </c>
      <c r="C1963" s="62">
        <f t="shared" si="58"/>
        <v>2024</v>
      </c>
      <c r="D1963" s="1" t="s">
        <v>1404</v>
      </c>
      <c r="E1963" s="43" t="s">
        <v>2437</v>
      </c>
      <c r="F1963" s="2" t="s">
        <v>413</v>
      </c>
      <c r="G1963" s="1" t="s">
        <v>680</v>
      </c>
      <c r="H1963" s="1"/>
      <c r="I1963" s="1" t="s">
        <v>423</v>
      </c>
      <c r="J1963" s="1">
        <v>12.5</v>
      </c>
      <c r="K1963" s="1"/>
      <c r="L1963" s="1"/>
      <c r="M1963" s="1">
        <v>12.5</v>
      </c>
      <c r="N1963" s="34"/>
      <c r="O1963" s="34"/>
      <c r="P1963" s="26"/>
      <c r="Q1963" s="35"/>
    </row>
    <row r="1964" spans="1:17" ht="15" customHeight="1" x14ac:dyDescent="0.3">
      <c r="A1964" s="1" t="s">
        <v>416</v>
      </c>
      <c r="B1964" s="6">
        <v>45596</v>
      </c>
      <c r="C1964" s="62">
        <f t="shared" si="58"/>
        <v>2024</v>
      </c>
      <c r="D1964" s="1" t="s">
        <v>1404</v>
      </c>
      <c r="E1964" s="43" t="s">
        <v>2438</v>
      </c>
      <c r="F1964" s="2" t="s">
        <v>413</v>
      </c>
      <c r="G1964" s="1" t="s">
        <v>616</v>
      </c>
      <c r="H1964" s="1"/>
      <c r="I1964" s="1" t="s">
        <v>423</v>
      </c>
      <c r="J1964" s="1">
        <v>12.5</v>
      </c>
      <c r="K1964" s="1"/>
      <c r="L1964" s="1"/>
      <c r="M1964" s="1">
        <v>12.5</v>
      </c>
      <c r="N1964" s="34"/>
      <c r="O1964" s="34"/>
      <c r="P1964" s="26"/>
      <c r="Q1964" s="35"/>
    </row>
    <row r="1965" spans="1:17" ht="15" customHeight="1" x14ac:dyDescent="0.3">
      <c r="A1965" s="1" t="s">
        <v>416</v>
      </c>
      <c r="B1965" s="6">
        <v>45596</v>
      </c>
      <c r="C1965" s="62">
        <f t="shared" si="58"/>
        <v>2024</v>
      </c>
      <c r="D1965" s="1" t="s">
        <v>1404</v>
      </c>
      <c r="E1965" s="43" t="s">
        <v>2439</v>
      </c>
      <c r="F1965" s="2" t="s">
        <v>413</v>
      </c>
      <c r="G1965" s="1" t="s">
        <v>681</v>
      </c>
      <c r="H1965" s="1"/>
      <c r="I1965" s="1" t="s">
        <v>423</v>
      </c>
      <c r="J1965" s="1">
        <v>12.5</v>
      </c>
      <c r="K1965" s="1"/>
      <c r="L1965" s="1"/>
      <c r="M1965" s="1">
        <v>12.5</v>
      </c>
      <c r="N1965" s="34"/>
      <c r="O1965" s="34"/>
      <c r="P1965" s="26"/>
      <c r="Q1965" s="35"/>
    </row>
    <row r="1966" spans="1:17" ht="15" customHeight="1" x14ac:dyDescent="0.3">
      <c r="A1966" s="1" t="s">
        <v>416</v>
      </c>
      <c r="B1966" s="6">
        <v>45596</v>
      </c>
      <c r="C1966" s="62">
        <f t="shared" si="58"/>
        <v>2024</v>
      </c>
      <c r="D1966" s="1" t="s">
        <v>1404</v>
      </c>
      <c r="E1966" s="43" t="s">
        <v>2440</v>
      </c>
      <c r="F1966" s="2" t="s">
        <v>413</v>
      </c>
      <c r="G1966" s="1" t="s">
        <v>682</v>
      </c>
      <c r="H1966" s="1"/>
      <c r="I1966" s="1" t="s">
        <v>423</v>
      </c>
      <c r="J1966" s="1">
        <v>25</v>
      </c>
      <c r="K1966" s="1"/>
      <c r="L1966" s="1"/>
      <c r="M1966" s="1">
        <v>25</v>
      </c>
      <c r="N1966" s="34"/>
      <c r="O1966" s="34"/>
      <c r="P1966" s="26"/>
      <c r="Q1966" s="35"/>
    </row>
    <row r="1967" spans="1:17" ht="15" customHeight="1" x14ac:dyDescent="0.3">
      <c r="A1967" s="1" t="s">
        <v>416</v>
      </c>
      <c r="B1967" s="6">
        <v>45596</v>
      </c>
      <c r="C1967" s="62">
        <f t="shared" si="58"/>
        <v>2024</v>
      </c>
      <c r="D1967" s="1" t="s">
        <v>981</v>
      </c>
      <c r="E1967" s="43" t="s">
        <v>2441</v>
      </c>
      <c r="F1967" s="2" t="s">
        <v>413</v>
      </c>
      <c r="G1967" s="1" t="s">
        <v>683</v>
      </c>
      <c r="H1967" s="1"/>
      <c r="I1967" s="1" t="s">
        <v>423</v>
      </c>
      <c r="J1967" s="1">
        <v>12.5</v>
      </c>
      <c r="K1967" s="1"/>
      <c r="L1967" s="1"/>
      <c r="M1967" s="1">
        <v>12.5</v>
      </c>
      <c r="N1967" s="34"/>
      <c r="O1967" s="34"/>
      <c r="P1967" s="26"/>
      <c r="Q1967" s="35"/>
    </row>
    <row r="1968" spans="1:17" ht="15" customHeight="1" x14ac:dyDescent="0.3">
      <c r="A1968" s="1" t="s">
        <v>416</v>
      </c>
      <c r="B1968" s="6">
        <v>45626</v>
      </c>
      <c r="C1968" s="62">
        <f t="shared" si="58"/>
        <v>2024</v>
      </c>
      <c r="D1968" s="1" t="s">
        <v>2495</v>
      </c>
      <c r="E1968" s="43" t="s">
        <v>2496</v>
      </c>
      <c r="F1968" s="2" t="s">
        <v>412</v>
      </c>
      <c r="G1968" s="1" t="s">
        <v>348</v>
      </c>
      <c r="H1968" s="1"/>
      <c r="I1968" s="1" t="s">
        <v>423</v>
      </c>
      <c r="J1968" s="1">
        <v>143.69999999999999</v>
      </c>
      <c r="K1968" s="1">
        <v>10.6</v>
      </c>
      <c r="L1968" s="1">
        <v>17.600000000000001</v>
      </c>
      <c r="M1968" s="1">
        <v>171.89999999999998</v>
      </c>
      <c r="N1968" s="34"/>
      <c r="O1968" s="34"/>
      <c r="P1968" s="26"/>
      <c r="Q1968" s="35"/>
    </row>
    <row r="1969" spans="1:17" ht="15" customHeight="1" x14ac:dyDescent="0.3">
      <c r="A1969" s="1" t="s">
        <v>416</v>
      </c>
      <c r="B1969" s="6">
        <v>45626</v>
      </c>
      <c r="C1969" s="62">
        <f t="shared" si="58"/>
        <v>2024</v>
      </c>
      <c r="D1969" s="1" t="s">
        <v>2495</v>
      </c>
      <c r="E1969" s="43" t="s">
        <v>2497</v>
      </c>
      <c r="F1969" s="2" t="s">
        <v>412</v>
      </c>
      <c r="G1969" s="1" t="s">
        <v>349</v>
      </c>
      <c r="H1969" s="1"/>
      <c r="I1969" s="1" t="s">
        <v>423</v>
      </c>
      <c r="J1969" s="1">
        <v>106.4</v>
      </c>
      <c r="K1969" s="1">
        <v>5.4</v>
      </c>
      <c r="L1969" s="1">
        <v>17</v>
      </c>
      <c r="M1969" s="1">
        <v>128.80000000000001</v>
      </c>
      <c r="N1969" s="34"/>
      <c r="O1969" s="34"/>
      <c r="P1969" s="26"/>
      <c r="Q1969" s="35"/>
    </row>
    <row r="1970" spans="1:17" ht="15" customHeight="1" x14ac:dyDescent="0.3">
      <c r="A1970" s="1" t="s">
        <v>416</v>
      </c>
      <c r="B1970" s="6">
        <v>45626</v>
      </c>
      <c r="C1970" s="62">
        <f t="shared" si="58"/>
        <v>2024</v>
      </c>
      <c r="D1970" s="1" t="s">
        <v>2495</v>
      </c>
      <c r="E1970" s="43" t="s">
        <v>2498</v>
      </c>
      <c r="F1970" s="2" t="s">
        <v>412</v>
      </c>
      <c r="G1970" s="1" t="s">
        <v>350</v>
      </c>
      <c r="H1970" s="1"/>
      <c r="I1970" s="1" t="s">
        <v>423</v>
      </c>
      <c r="J1970" s="1">
        <v>39.700000000000003</v>
      </c>
      <c r="K1970" s="1">
        <v>4.2</v>
      </c>
      <c r="L1970" s="1">
        <v>0</v>
      </c>
      <c r="M1970" s="1">
        <v>43.900000000000006</v>
      </c>
      <c r="N1970" s="34"/>
      <c r="O1970" s="34"/>
      <c r="P1970" s="26"/>
      <c r="Q1970" s="35"/>
    </row>
    <row r="1971" spans="1:17" ht="15" customHeight="1" x14ac:dyDescent="0.3">
      <c r="A1971" s="1" t="s">
        <v>416</v>
      </c>
      <c r="B1971" s="6">
        <v>45626</v>
      </c>
      <c r="C1971" s="62">
        <f t="shared" si="58"/>
        <v>2024</v>
      </c>
      <c r="D1971" s="1" t="s">
        <v>2495</v>
      </c>
      <c r="E1971" s="43" t="s">
        <v>2499</v>
      </c>
      <c r="F1971" s="2" t="s">
        <v>412</v>
      </c>
      <c r="G1971" s="1" t="s">
        <v>351</v>
      </c>
      <c r="H1971" s="1"/>
      <c r="I1971" s="1" t="s">
        <v>423</v>
      </c>
      <c r="J1971" s="1">
        <v>126.6</v>
      </c>
      <c r="K1971" s="1">
        <v>17</v>
      </c>
      <c r="L1971" s="1">
        <v>0</v>
      </c>
      <c r="M1971" s="1">
        <v>143.6</v>
      </c>
      <c r="N1971" s="34"/>
      <c r="O1971" s="34"/>
      <c r="P1971" s="26"/>
      <c r="Q1971" s="35"/>
    </row>
    <row r="1972" spans="1:17" ht="15" customHeight="1" x14ac:dyDescent="0.3">
      <c r="A1972" s="1" t="s">
        <v>416</v>
      </c>
      <c r="B1972" s="6">
        <v>45626</v>
      </c>
      <c r="C1972" s="62">
        <f t="shared" si="58"/>
        <v>2024</v>
      </c>
      <c r="D1972" s="1" t="s">
        <v>2495</v>
      </c>
      <c r="E1972" s="43" t="s">
        <v>2500</v>
      </c>
      <c r="F1972" s="2" t="s">
        <v>412</v>
      </c>
      <c r="G1972" s="1" t="s">
        <v>352</v>
      </c>
      <c r="H1972" s="1"/>
      <c r="I1972" s="1" t="s">
        <v>423</v>
      </c>
      <c r="J1972" s="1">
        <v>100.3</v>
      </c>
      <c r="K1972" s="1">
        <v>15.799999999999999</v>
      </c>
      <c r="L1972" s="1">
        <v>0</v>
      </c>
      <c r="M1972" s="1">
        <v>116.1</v>
      </c>
      <c r="N1972" s="34"/>
      <c r="O1972" s="34"/>
      <c r="P1972" s="26"/>
      <c r="Q1972" s="35"/>
    </row>
    <row r="1973" spans="1:17" ht="15" customHeight="1" x14ac:dyDescent="0.3">
      <c r="A1973" s="1" t="s">
        <v>416</v>
      </c>
      <c r="B1973" s="6">
        <v>45626</v>
      </c>
      <c r="C1973" s="62">
        <f t="shared" si="58"/>
        <v>2024</v>
      </c>
      <c r="D1973" s="1" t="s">
        <v>2495</v>
      </c>
      <c r="E1973" s="43" t="s">
        <v>2501</v>
      </c>
      <c r="F1973" s="2" t="s">
        <v>412</v>
      </c>
      <c r="G1973" s="1" t="s">
        <v>353</v>
      </c>
      <c r="H1973" s="1"/>
      <c r="I1973" s="1" t="s">
        <v>423</v>
      </c>
      <c r="J1973" s="1">
        <v>39.5</v>
      </c>
      <c r="K1973" s="1">
        <v>4.2</v>
      </c>
      <c r="L1973" s="1">
        <v>0</v>
      </c>
      <c r="M1973" s="1">
        <v>43.7</v>
      </c>
      <c r="N1973" s="34"/>
      <c r="O1973" s="34"/>
      <c r="P1973" s="26"/>
      <c r="Q1973" s="35"/>
    </row>
    <row r="1974" spans="1:17" ht="15" customHeight="1" x14ac:dyDescent="0.3">
      <c r="A1974" s="1" t="s">
        <v>416</v>
      </c>
      <c r="B1974" s="6">
        <v>45626</v>
      </c>
      <c r="C1974" s="62">
        <f t="shared" si="58"/>
        <v>2024</v>
      </c>
      <c r="D1974" s="1" t="s">
        <v>2495</v>
      </c>
      <c r="E1974" s="43" t="s">
        <v>2502</v>
      </c>
      <c r="F1974" s="2" t="s">
        <v>412</v>
      </c>
      <c r="G1974" s="1" t="s">
        <v>354</v>
      </c>
      <c r="H1974" s="1"/>
      <c r="I1974" s="1" t="s">
        <v>423</v>
      </c>
      <c r="J1974" s="1">
        <v>126.5</v>
      </c>
      <c r="K1974" s="1">
        <v>17</v>
      </c>
      <c r="L1974" s="1">
        <v>0</v>
      </c>
      <c r="M1974" s="1">
        <v>143.5</v>
      </c>
      <c r="N1974" s="34"/>
      <c r="O1974" s="34"/>
      <c r="P1974" s="26"/>
      <c r="Q1974" s="35"/>
    </row>
    <row r="1975" spans="1:17" ht="15" customHeight="1" x14ac:dyDescent="0.3">
      <c r="A1975" s="1" t="s">
        <v>416</v>
      </c>
      <c r="B1975" s="6">
        <v>45626</v>
      </c>
      <c r="C1975" s="62">
        <f t="shared" si="58"/>
        <v>2024</v>
      </c>
      <c r="D1975" s="1" t="s">
        <v>2495</v>
      </c>
      <c r="E1975" s="43" t="s">
        <v>2503</v>
      </c>
      <c r="F1975" s="2" t="s">
        <v>412</v>
      </c>
      <c r="G1975" s="1" t="s">
        <v>355</v>
      </c>
      <c r="H1975" s="1"/>
      <c r="I1975" s="1" t="s">
        <v>423</v>
      </c>
      <c r="J1975" s="1">
        <v>100.3</v>
      </c>
      <c r="K1975" s="1">
        <v>15.799999999999999</v>
      </c>
      <c r="L1975" s="1">
        <v>0</v>
      </c>
      <c r="M1975" s="1">
        <v>116.1</v>
      </c>
      <c r="N1975" s="34"/>
      <c r="O1975" s="34"/>
      <c r="P1975" s="26"/>
      <c r="Q1975" s="35"/>
    </row>
    <row r="1976" spans="1:17" ht="15" customHeight="1" x14ac:dyDescent="0.3">
      <c r="A1976" s="1" t="s">
        <v>416</v>
      </c>
      <c r="B1976" s="6">
        <v>45626</v>
      </c>
      <c r="C1976" s="62">
        <f t="shared" si="58"/>
        <v>2024</v>
      </c>
      <c r="D1976" s="1" t="s">
        <v>2495</v>
      </c>
      <c r="E1976" s="43" t="s">
        <v>2504</v>
      </c>
      <c r="F1976" s="2" t="s">
        <v>412</v>
      </c>
      <c r="G1976" s="1" t="s">
        <v>356</v>
      </c>
      <c r="H1976" s="1"/>
      <c r="I1976" s="1" t="s">
        <v>423</v>
      </c>
      <c r="J1976" s="1">
        <v>39.5</v>
      </c>
      <c r="K1976" s="1">
        <v>4.2</v>
      </c>
      <c r="L1976" s="1">
        <v>0</v>
      </c>
      <c r="M1976" s="1">
        <v>43.7</v>
      </c>
      <c r="N1976" s="34"/>
      <c r="O1976" s="34"/>
      <c r="P1976" s="26"/>
      <c r="Q1976" s="35"/>
    </row>
    <row r="1977" spans="1:17" ht="15" customHeight="1" x14ac:dyDescent="0.3">
      <c r="A1977" s="1" t="s">
        <v>416</v>
      </c>
      <c r="B1977" s="6">
        <v>45626</v>
      </c>
      <c r="C1977" s="62">
        <f t="shared" si="58"/>
        <v>2024</v>
      </c>
      <c r="D1977" s="1" t="s">
        <v>2495</v>
      </c>
      <c r="E1977" s="43" t="s">
        <v>2505</v>
      </c>
      <c r="F1977" s="2" t="s">
        <v>412</v>
      </c>
      <c r="G1977" s="1" t="s">
        <v>357</v>
      </c>
      <c r="H1977" s="1"/>
      <c r="I1977" s="1" t="s">
        <v>423</v>
      </c>
      <c r="J1977" s="1">
        <v>126.4</v>
      </c>
      <c r="K1977" s="1">
        <v>17</v>
      </c>
      <c r="L1977" s="1">
        <v>0</v>
      </c>
      <c r="M1977" s="1">
        <v>143.4</v>
      </c>
      <c r="N1977" s="34"/>
      <c r="O1977" s="34"/>
      <c r="P1977" s="26"/>
      <c r="Q1977" s="35"/>
    </row>
    <row r="1978" spans="1:17" ht="15" customHeight="1" x14ac:dyDescent="0.3">
      <c r="A1978" s="1" t="s">
        <v>416</v>
      </c>
      <c r="B1978" s="6">
        <v>45626</v>
      </c>
      <c r="C1978" s="62">
        <f t="shared" si="58"/>
        <v>2024</v>
      </c>
      <c r="D1978" s="1" t="s">
        <v>2495</v>
      </c>
      <c r="E1978" s="43" t="s">
        <v>2506</v>
      </c>
      <c r="F1978" s="2" t="s">
        <v>412</v>
      </c>
      <c r="G1978" s="1" t="s">
        <v>358</v>
      </c>
      <c r="H1978" s="1"/>
      <c r="I1978" s="1" t="s">
        <v>423</v>
      </c>
      <c r="J1978" s="1">
        <v>100.2</v>
      </c>
      <c r="K1978" s="1">
        <v>15.799999999999999</v>
      </c>
      <c r="L1978" s="1">
        <v>0</v>
      </c>
      <c r="M1978" s="1">
        <v>116</v>
      </c>
      <c r="N1978" s="34"/>
      <c r="O1978" s="34"/>
      <c r="P1978" s="26"/>
      <c r="Q1978" s="35"/>
    </row>
    <row r="1979" spans="1:17" ht="15" customHeight="1" x14ac:dyDescent="0.3">
      <c r="A1979" s="1" t="s">
        <v>416</v>
      </c>
      <c r="B1979" s="6">
        <v>45626</v>
      </c>
      <c r="C1979" s="62">
        <f t="shared" si="58"/>
        <v>2024</v>
      </c>
      <c r="D1979" s="1" t="s">
        <v>2495</v>
      </c>
      <c r="E1979" s="43" t="s">
        <v>2507</v>
      </c>
      <c r="F1979" s="2" t="s">
        <v>412</v>
      </c>
      <c r="G1979" s="1" t="s">
        <v>359</v>
      </c>
      <c r="H1979" s="1"/>
      <c r="I1979" s="1" t="s">
        <v>423</v>
      </c>
      <c r="J1979" s="1">
        <v>106.4</v>
      </c>
      <c r="K1979" s="1">
        <v>5.4</v>
      </c>
      <c r="L1979" s="1">
        <v>17</v>
      </c>
      <c r="M1979" s="1">
        <v>128.80000000000001</v>
      </c>
      <c r="N1979" s="34"/>
      <c r="O1979" s="34"/>
      <c r="P1979" s="26"/>
      <c r="Q1979" s="35"/>
    </row>
    <row r="1980" spans="1:17" ht="15" customHeight="1" x14ac:dyDescent="0.3">
      <c r="A1980" s="1" t="s">
        <v>416</v>
      </c>
      <c r="B1980" s="6">
        <v>45626</v>
      </c>
      <c r="C1980" s="62">
        <f t="shared" si="58"/>
        <v>2024</v>
      </c>
      <c r="D1980" s="1" t="s">
        <v>2495</v>
      </c>
      <c r="E1980" s="43" t="s">
        <v>2508</v>
      </c>
      <c r="F1980" s="2" t="s">
        <v>412</v>
      </c>
      <c r="G1980" s="1" t="s">
        <v>360</v>
      </c>
      <c r="H1980" s="1"/>
      <c r="I1980" s="1" t="s">
        <v>423</v>
      </c>
      <c r="J1980" s="1">
        <v>143.5</v>
      </c>
      <c r="K1980" s="1">
        <v>10.6</v>
      </c>
      <c r="L1980" s="1">
        <v>17.600000000000001</v>
      </c>
      <c r="M1980" s="1">
        <v>171.7</v>
      </c>
      <c r="N1980" s="34"/>
      <c r="O1980" s="34"/>
      <c r="P1980" s="26"/>
      <c r="Q1980" s="35"/>
    </row>
    <row r="1981" spans="1:17" ht="15" customHeight="1" x14ac:dyDescent="0.3">
      <c r="A1981" s="1" t="s">
        <v>416</v>
      </c>
      <c r="B1981" s="6">
        <v>45626</v>
      </c>
      <c r="C1981" s="62">
        <f t="shared" si="58"/>
        <v>2024</v>
      </c>
      <c r="D1981" s="1" t="s">
        <v>2495</v>
      </c>
      <c r="E1981" s="43" t="s">
        <v>2509</v>
      </c>
      <c r="F1981" s="2" t="s">
        <v>412</v>
      </c>
      <c r="G1981" s="1" t="s">
        <v>361</v>
      </c>
      <c r="H1981" s="1"/>
      <c r="I1981" s="1" t="s">
        <v>423</v>
      </c>
      <c r="J1981" s="1">
        <v>100.3</v>
      </c>
      <c r="K1981" s="1">
        <v>15.799999999999999</v>
      </c>
      <c r="L1981" s="1">
        <v>0</v>
      </c>
      <c r="M1981" s="1">
        <v>116.1</v>
      </c>
      <c r="N1981" s="34"/>
      <c r="O1981" s="34"/>
      <c r="P1981" s="26"/>
      <c r="Q1981" s="35"/>
    </row>
    <row r="1982" spans="1:17" ht="15" customHeight="1" x14ac:dyDescent="0.3">
      <c r="A1982" s="1" t="s">
        <v>416</v>
      </c>
      <c r="B1982" s="6">
        <v>45626</v>
      </c>
      <c r="C1982" s="62">
        <f t="shared" si="58"/>
        <v>2024</v>
      </c>
      <c r="D1982" s="1" t="s">
        <v>2495</v>
      </c>
      <c r="E1982" s="43" t="s">
        <v>2510</v>
      </c>
      <c r="F1982" s="2" t="s">
        <v>412</v>
      </c>
      <c r="G1982" s="1" t="s">
        <v>362</v>
      </c>
      <c r="H1982" s="1"/>
      <c r="I1982" s="1" t="s">
        <v>423</v>
      </c>
      <c r="J1982" s="1">
        <v>55.1</v>
      </c>
      <c r="K1982" s="1">
        <v>10.8</v>
      </c>
      <c r="L1982" s="1">
        <v>0</v>
      </c>
      <c r="M1982" s="1">
        <v>65.900000000000006</v>
      </c>
      <c r="N1982" s="34"/>
      <c r="O1982" s="34"/>
      <c r="P1982" s="26"/>
      <c r="Q1982" s="35"/>
    </row>
    <row r="1983" spans="1:17" ht="15" customHeight="1" x14ac:dyDescent="0.3">
      <c r="A1983" s="1" t="s">
        <v>416</v>
      </c>
      <c r="B1983" s="6">
        <v>45626</v>
      </c>
      <c r="C1983" s="62">
        <f t="shared" si="58"/>
        <v>2024</v>
      </c>
      <c r="D1983" s="1" t="s">
        <v>2495</v>
      </c>
      <c r="E1983" s="43" t="s">
        <v>2511</v>
      </c>
      <c r="F1983" s="2" t="s">
        <v>412</v>
      </c>
      <c r="G1983" s="1" t="s">
        <v>363</v>
      </c>
      <c r="H1983" s="1"/>
      <c r="I1983" s="1" t="s">
        <v>423</v>
      </c>
      <c r="J1983" s="1">
        <v>97.7</v>
      </c>
      <c r="K1983" s="1">
        <v>22.700000000000003</v>
      </c>
      <c r="L1983" s="1">
        <v>0</v>
      </c>
      <c r="M1983" s="1">
        <v>120.4</v>
      </c>
      <c r="N1983" s="34"/>
      <c r="O1983" s="34"/>
      <c r="P1983" s="26"/>
      <c r="Q1983" s="35"/>
    </row>
    <row r="1984" spans="1:17" ht="15" customHeight="1" x14ac:dyDescent="0.3">
      <c r="A1984" s="1" t="s">
        <v>416</v>
      </c>
      <c r="B1984" s="6">
        <v>45626</v>
      </c>
      <c r="C1984" s="62">
        <f t="shared" si="58"/>
        <v>2024</v>
      </c>
      <c r="D1984" s="1" t="s">
        <v>2495</v>
      </c>
      <c r="E1984" s="43" t="s">
        <v>2512</v>
      </c>
      <c r="F1984" s="2" t="s">
        <v>412</v>
      </c>
      <c r="G1984" s="1" t="s">
        <v>364</v>
      </c>
      <c r="H1984" s="1"/>
      <c r="I1984" s="1" t="s">
        <v>423</v>
      </c>
      <c r="J1984" s="1">
        <v>100.3</v>
      </c>
      <c r="K1984" s="1">
        <v>15.799999999999999</v>
      </c>
      <c r="L1984" s="1">
        <v>0</v>
      </c>
      <c r="M1984" s="1">
        <v>116.1</v>
      </c>
      <c r="N1984" s="34"/>
      <c r="O1984" s="34"/>
      <c r="P1984" s="26"/>
      <c r="Q1984" s="35"/>
    </row>
    <row r="1985" spans="1:17" ht="15" customHeight="1" x14ac:dyDescent="0.3">
      <c r="A1985" s="1" t="s">
        <v>416</v>
      </c>
      <c r="B1985" s="6">
        <v>45626</v>
      </c>
      <c r="C1985" s="62">
        <f t="shared" si="58"/>
        <v>2024</v>
      </c>
      <c r="D1985" s="1" t="s">
        <v>2495</v>
      </c>
      <c r="E1985" s="43" t="s">
        <v>2513</v>
      </c>
      <c r="F1985" s="2" t="s">
        <v>412</v>
      </c>
      <c r="G1985" s="1" t="s">
        <v>365</v>
      </c>
      <c r="H1985" s="1"/>
      <c r="I1985" s="1" t="s">
        <v>423</v>
      </c>
      <c r="J1985" s="1">
        <v>55.1</v>
      </c>
      <c r="K1985" s="1">
        <v>10.8</v>
      </c>
      <c r="L1985" s="1">
        <v>0</v>
      </c>
      <c r="M1985" s="1">
        <v>65.900000000000006</v>
      </c>
      <c r="N1985" s="34"/>
      <c r="O1985" s="34"/>
      <c r="P1985" s="26"/>
      <c r="Q1985" s="35"/>
    </row>
    <row r="1986" spans="1:17" ht="15" customHeight="1" x14ac:dyDescent="0.3">
      <c r="A1986" s="1" t="s">
        <v>416</v>
      </c>
      <c r="B1986" s="6">
        <v>45626</v>
      </c>
      <c r="C1986" s="62">
        <f t="shared" si="58"/>
        <v>2024</v>
      </c>
      <c r="D1986" s="1" t="s">
        <v>2495</v>
      </c>
      <c r="E1986" s="43" t="s">
        <v>2514</v>
      </c>
      <c r="F1986" s="2" t="s">
        <v>412</v>
      </c>
      <c r="G1986" s="1" t="s">
        <v>366</v>
      </c>
      <c r="H1986" s="1"/>
      <c r="I1986" s="1" t="s">
        <v>423</v>
      </c>
      <c r="J1986" s="1">
        <v>97.5</v>
      </c>
      <c r="K1986" s="1">
        <v>22.700000000000003</v>
      </c>
      <c r="L1986" s="1">
        <v>0</v>
      </c>
      <c r="M1986" s="1">
        <v>120.2</v>
      </c>
      <c r="N1986" s="34"/>
      <c r="O1986" s="34"/>
      <c r="P1986" s="26"/>
      <c r="Q1986" s="35"/>
    </row>
    <row r="1987" spans="1:17" ht="15" customHeight="1" x14ac:dyDescent="0.3">
      <c r="A1987" s="1" t="s">
        <v>416</v>
      </c>
      <c r="B1987" s="6">
        <v>45626</v>
      </c>
      <c r="C1987" s="62">
        <f t="shared" si="58"/>
        <v>2024</v>
      </c>
      <c r="D1987" s="1" t="s">
        <v>2495</v>
      </c>
      <c r="E1987" s="43" t="s">
        <v>2515</v>
      </c>
      <c r="F1987" s="2" t="s">
        <v>412</v>
      </c>
      <c r="G1987" s="1" t="s">
        <v>367</v>
      </c>
      <c r="H1987" s="1"/>
      <c r="I1987" s="1" t="s">
        <v>423</v>
      </c>
      <c r="J1987" s="1">
        <v>100.2</v>
      </c>
      <c r="K1987" s="1">
        <v>15.799999999999999</v>
      </c>
      <c r="L1987" s="1">
        <v>0</v>
      </c>
      <c r="M1987" s="1">
        <v>116</v>
      </c>
      <c r="N1987" s="34"/>
      <c r="O1987" s="34"/>
      <c r="P1987" s="26"/>
      <c r="Q1987" s="35"/>
    </row>
    <row r="1988" spans="1:17" ht="15" customHeight="1" x14ac:dyDescent="0.3">
      <c r="A1988" s="1" t="s">
        <v>416</v>
      </c>
      <c r="B1988" s="6">
        <v>45626</v>
      </c>
      <c r="C1988" s="62">
        <f t="shared" si="58"/>
        <v>2024</v>
      </c>
      <c r="D1988" s="1" t="s">
        <v>2495</v>
      </c>
      <c r="E1988" s="43" t="s">
        <v>2516</v>
      </c>
      <c r="F1988" s="2" t="s">
        <v>412</v>
      </c>
      <c r="G1988" s="1" t="s">
        <v>368</v>
      </c>
      <c r="H1988" s="1"/>
      <c r="I1988" s="1" t="s">
        <v>423</v>
      </c>
      <c r="J1988" s="1">
        <v>55.1</v>
      </c>
      <c r="K1988" s="1">
        <v>10.8</v>
      </c>
      <c r="L1988" s="1">
        <v>0</v>
      </c>
      <c r="M1988" s="1">
        <v>65.900000000000006</v>
      </c>
      <c r="N1988" s="34"/>
      <c r="O1988" s="34"/>
      <c r="P1988" s="26"/>
      <c r="Q1988" s="35"/>
    </row>
    <row r="1989" spans="1:17" ht="15" customHeight="1" x14ac:dyDescent="0.3">
      <c r="A1989" s="1" t="s">
        <v>416</v>
      </c>
      <c r="B1989" s="6">
        <v>45626</v>
      </c>
      <c r="C1989" s="62">
        <f t="shared" si="58"/>
        <v>2024</v>
      </c>
      <c r="D1989" s="1" t="s">
        <v>2495</v>
      </c>
      <c r="E1989" s="43" t="s">
        <v>2517</v>
      </c>
      <c r="F1989" s="2" t="s">
        <v>412</v>
      </c>
      <c r="G1989" s="1" t="s">
        <v>369</v>
      </c>
      <c r="H1989" s="1"/>
      <c r="I1989" s="1" t="s">
        <v>423</v>
      </c>
      <c r="J1989" s="1">
        <v>100.4</v>
      </c>
      <c r="K1989" s="1">
        <v>22.700000000000003</v>
      </c>
      <c r="L1989" s="1">
        <v>0</v>
      </c>
      <c r="M1989" s="1">
        <v>123.10000000000001</v>
      </c>
      <c r="N1989" s="34"/>
      <c r="O1989" s="34"/>
      <c r="P1989" s="26"/>
      <c r="Q1989" s="35"/>
    </row>
    <row r="1990" spans="1:17" ht="15" customHeight="1" x14ac:dyDescent="0.3">
      <c r="A1990" s="1" t="s">
        <v>416</v>
      </c>
      <c r="B1990" s="6">
        <v>45626</v>
      </c>
      <c r="C1990" s="62">
        <f t="shared" ref="C1990:C2021" si="59">YEAR(B1990)</f>
        <v>2024</v>
      </c>
      <c r="D1990" s="1" t="s">
        <v>2495</v>
      </c>
      <c r="E1990" s="43" t="s">
        <v>17522</v>
      </c>
      <c r="F1990" s="2" t="s">
        <v>1</v>
      </c>
      <c r="G1990" s="1">
        <v>1</v>
      </c>
      <c r="H1990" s="1"/>
      <c r="I1990" s="1" t="s">
        <v>423</v>
      </c>
      <c r="J1990" s="1">
        <v>16.399999999999999</v>
      </c>
      <c r="K1990" s="1"/>
      <c r="L1990" s="1"/>
      <c r="M1990" s="1">
        <v>16.399999999999999</v>
      </c>
      <c r="N1990" s="34"/>
      <c r="O1990" s="34"/>
      <c r="P1990" s="26"/>
      <c r="Q1990" s="35"/>
    </row>
    <row r="1991" spans="1:17" ht="15" customHeight="1" x14ac:dyDescent="0.3">
      <c r="A1991" s="1" t="s">
        <v>416</v>
      </c>
      <c r="B1991" s="6">
        <v>45626</v>
      </c>
      <c r="C1991" s="62">
        <f t="shared" si="59"/>
        <v>2024</v>
      </c>
      <c r="D1991" s="1" t="s">
        <v>2495</v>
      </c>
      <c r="E1991" s="43" t="s">
        <v>17523</v>
      </c>
      <c r="F1991" s="2" t="s">
        <v>1</v>
      </c>
      <c r="G1991" s="1">
        <v>2</v>
      </c>
      <c r="H1991" s="1"/>
      <c r="I1991" s="1" t="s">
        <v>423</v>
      </c>
      <c r="J1991" s="1">
        <v>16.899999999999999</v>
      </c>
      <c r="K1991" s="1"/>
      <c r="L1991" s="1"/>
      <c r="M1991" s="1">
        <v>16.899999999999999</v>
      </c>
      <c r="N1991" s="34"/>
      <c r="O1991" s="34"/>
      <c r="P1991" s="26"/>
      <c r="Q1991" s="35"/>
    </row>
    <row r="1992" spans="1:17" ht="15" customHeight="1" x14ac:dyDescent="0.3">
      <c r="A1992" s="1" t="s">
        <v>416</v>
      </c>
      <c r="B1992" s="6">
        <v>45626</v>
      </c>
      <c r="C1992" s="62">
        <f t="shared" si="59"/>
        <v>2024</v>
      </c>
      <c r="D1992" s="1" t="s">
        <v>2495</v>
      </c>
      <c r="E1992" s="43" t="s">
        <v>17524</v>
      </c>
      <c r="F1992" s="2" t="s">
        <v>1</v>
      </c>
      <c r="G1992" s="1">
        <v>3</v>
      </c>
      <c r="H1992" s="1"/>
      <c r="I1992" s="1" t="s">
        <v>423</v>
      </c>
      <c r="J1992" s="1">
        <v>16.100000000000001</v>
      </c>
      <c r="K1992" s="1"/>
      <c r="L1992" s="1"/>
      <c r="M1992" s="1">
        <v>16.100000000000001</v>
      </c>
      <c r="N1992" s="34"/>
      <c r="O1992" s="34"/>
      <c r="P1992" s="26"/>
      <c r="Q1992" s="35"/>
    </row>
    <row r="1993" spans="1:17" ht="15" customHeight="1" x14ac:dyDescent="0.3">
      <c r="A1993" s="1" t="s">
        <v>416</v>
      </c>
      <c r="B1993" s="6">
        <v>45626</v>
      </c>
      <c r="C1993" s="62">
        <f t="shared" si="59"/>
        <v>2024</v>
      </c>
      <c r="D1993" s="1" t="s">
        <v>2495</v>
      </c>
      <c r="E1993" s="43" t="s">
        <v>17525</v>
      </c>
      <c r="F1993" s="2" t="s">
        <v>1</v>
      </c>
      <c r="G1993" s="1">
        <v>4</v>
      </c>
      <c r="H1993" s="1"/>
      <c r="I1993" s="1" t="s">
        <v>423</v>
      </c>
      <c r="J1993" s="1">
        <v>22.2</v>
      </c>
      <c r="K1993" s="1"/>
      <c r="L1993" s="1"/>
      <c r="M1993" s="1">
        <v>22.2</v>
      </c>
      <c r="N1993" s="34"/>
      <c r="O1993" s="34"/>
      <c r="P1993" s="26"/>
      <c r="Q1993" s="35"/>
    </row>
    <row r="1994" spans="1:17" ht="15" customHeight="1" x14ac:dyDescent="0.3">
      <c r="A1994" s="1" t="s">
        <v>416</v>
      </c>
      <c r="B1994" s="6">
        <v>45626</v>
      </c>
      <c r="C1994" s="62">
        <f t="shared" si="59"/>
        <v>2024</v>
      </c>
      <c r="D1994" s="1" t="s">
        <v>2495</v>
      </c>
      <c r="E1994" s="43" t="s">
        <v>4577</v>
      </c>
      <c r="F1994" s="2" t="s">
        <v>1</v>
      </c>
      <c r="G1994" s="1">
        <v>5</v>
      </c>
      <c r="H1994" s="1"/>
      <c r="I1994" s="1" t="s">
        <v>423</v>
      </c>
      <c r="J1994" s="1">
        <v>14.5</v>
      </c>
      <c r="K1994" s="1"/>
      <c r="L1994" s="1"/>
      <c r="M1994" s="1">
        <v>14.5</v>
      </c>
      <c r="N1994" s="34"/>
      <c r="O1994" s="34"/>
      <c r="P1994" s="26"/>
      <c r="Q1994" s="35"/>
    </row>
    <row r="1995" spans="1:17" ht="15" customHeight="1" x14ac:dyDescent="0.3">
      <c r="A1995" s="1" t="s">
        <v>416</v>
      </c>
      <c r="B1995" s="6">
        <v>45626</v>
      </c>
      <c r="C1995" s="62">
        <f t="shared" si="59"/>
        <v>2024</v>
      </c>
      <c r="D1995" s="1" t="s">
        <v>2495</v>
      </c>
      <c r="E1995" s="43" t="s">
        <v>17526</v>
      </c>
      <c r="F1995" s="2" t="s">
        <v>1</v>
      </c>
      <c r="G1995" s="1">
        <v>6</v>
      </c>
      <c r="H1995" s="1"/>
      <c r="I1995" s="1" t="s">
        <v>423</v>
      </c>
      <c r="J1995" s="1">
        <v>23.1</v>
      </c>
      <c r="K1995" s="1"/>
      <c r="L1995" s="1"/>
      <c r="M1995" s="1">
        <v>23.1</v>
      </c>
      <c r="N1995" s="34"/>
      <c r="O1995" s="34"/>
      <c r="P1995" s="26"/>
      <c r="Q1995" s="35"/>
    </row>
    <row r="1996" spans="1:17" ht="15" customHeight="1" x14ac:dyDescent="0.3">
      <c r="A1996" s="1" t="s">
        <v>416</v>
      </c>
      <c r="B1996" s="6">
        <v>45626</v>
      </c>
      <c r="C1996" s="62">
        <f t="shared" si="59"/>
        <v>2024</v>
      </c>
      <c r="D1996" s="1" t="s">
        <v>2495</v>
      </c>
      <c r="E1996" s="43" t="s">
        <v>4274</v>
      </c>
      <c r="F1996" s="2" t="s">
        <v>1</v>
      </c>
      <c r="G1996" s="1">
        <v>7</v>
      </c>
      <c r="H1996" s="1"/>
      <c r="I1996" s="1" t="s">
        <v>423</v>
      </c>
      <c r="J1996" s="1">
        <v>11</v>
      </c>
      <c r="K1996" s="1"/>
      <c r="L1996" s="1"/>
      <c r="M1996" s="1">
        <v>11</v>
      </c>
      <c r="N1996" s="34"/>
      <c r="O1996" s="34"/>
      <c r="P1996" s="26"/>
      <c r="Q1996" s="35"/>
    </row>
    <row r="1997" spans="1:17" ht="15" customHeight="1" x14ac:dyDescent="0.3">
      <c r="A1997" s="1" t="s">
        <v>416</v>
      </c>
      <c r="B1997" s="6">
        <v>45626</v>
      </c>
      <c r="C1997" s="62">
        <f t="shared" si="59"/>
        <v>2024</v>
      </c>
      <c r="D1997" s="1" t="s">
        <v>2495</v>
      </c>
      <c r="E1997" s="43" t="s">
        <v>17527</v>
      </c>
      <c r="F1997" s="2" t="s">
        <v>1</v>
      </c>
      <c r="G1997" s="1">
        <v>8</v>
      </c>
      <c r="H1997" s="1"/>
      <c r="I1997" s="1" t="s">
        <v>423</v>
      </c>
      <c r="J1997" s="1">
        <v>7.8</v>
      </c>
      <c r="K1997" s="1"/>
      <c r="L1997" s="1"/>
      <c r="M1997" s="1">
        <v>7.8</v>
      </c>
      <c r="N1997" s="34"/>
      <c r="O1997" s="34"/>
      <c r="P1997" s="26"/>
      <c r="Q1997" s="35"/>
    </row>
    <row r="1998" spans="1:17" ht="15" customHeight="1" x14ac:dyDescent="0.3">
      <c r="A1998" s="1" t="s">
        <v>416</v>
      </c>
      <c r="B1998" s="6">
        <v>45626</v>
      </c>
      <c r="C1998" s="62">
        <f t="shared" si="59"/>
        <v>2024</v>
      </c>
      <c r="D1998" s="1" t="s">
        <v>2495</v>
      </c>
      <c r="E1998" s="43" t="s">
        <v>17528</v>
      </c>
      <c r="F1998" s="2" t="s">
        <v>1</v>
      </c>
      <c r="G1998" s="1">
        <v>9</v>
      </c>
      <c r="H1998" s="1"/>
      <c r="I1998" s="1" t="s">
        <v>423</v>
      </c>
      <c r="J1998" s="1">
        <v>8.6999999999999993</v>
      </c>
      <c r="K1998" s="1"/>
      <c r="L1998" s="1"/>
      <c r="M1998" s="1">
        <v>8.6999999999999993</v>
      </c>
      <c r="N1998" s="34"/>
      <c r="O1998" s="34"/>
      <c r="P1998" s="26"/>
      <c r="Q1998" s="35"/>
    </row>
    <row r="1999" spans="1:17" ht="15" customHeight="1" x14ac:dyDescent="0.3">
      <c r="A1999" s="1" t="s">
        <v>416</v>
      </c>
      <c r="B1999" s="6">
        <v>45626</v>
      </c>
      <c r="C1999" s="62">
        <f t="shared" si="59"/>
        <v>2024</v>
      </c>
      <c r="D1999" s="1" t="s">
        <v>2495</v>
      </c>
      <c r="E1999" s="43" t="s">
        <v>17529</v>
      </c>
      <c r="F1999" s="2" t="s">
        <v>1</v>
      </c>
      <c r="G1999" s="1">
        <v>10</v>
      </c>
      <c r="H1999" s="1"/>
      <c r="I1999" s="1" t="s">
        <v>423</v>
      </c>
      <c r="J1999" s="1">
        <v>14.4</v>
      </c>
      <c r="K1999" s="1"/>
      <c r="L1999" s="1"/>
      <c r="M1999" s="1">
        <v>14.4</v>
      </c>
      <c r="N1999" s="34"/>
      <c r="O1999" s="34"/>
      <c r="P1999" s="26"/>
      <c r="Q1999" s="35"/>
    </row>
    <row r="2000" spans="1:17" ht="15" customHeight="1" x14ac:dyDescent="0.3">
      <c r="A2000" s="1" t="s">
        <v>416</v>
      </c>
      <c r="B2000" s="6">
        <v>45626</v>
      </c>
      <c r="C2000" s="62">
        <f t="shared" si="59"/>
        <v>2024</v>
      </c>
      <c r="D2000" s="1" t="s">
        <v>2495</v>
      </c>
      <c r="E2000" s="43" t="s">
        <v>17530</v>
      </c>
      <c r="F2000" s="2" t="s">
        <v>1</v>
      </c>
      <c r="G2000" s="1">
        <v>11</v>
      </c>
      <c r="H2000" s="1"/>
      <c r="I2000" s="1" t="s">
        <v>423</v>
      </c>
      <c r="J2000" s="1">
        <v>13.9</v>
      </c>
      <c r="K2000" s="1"/>
      <c r="L2000" s="1"/>
      <c r="M2000" s="1">
        <v>13.9</v>
      </c>
      <c r="N2000" s="34"/>
      <c r="O2000" s="34"/>
      <c r="P2000" s="26"/>
      <c r="Q2000" s="35"/>
    </row>
    <row r="2001" spans="1:17" ht="15" customHeight="1" x14ac:dyDescent="0.3">
      <c r="A2001" s="1" t="s">
        <v>416</v>
      </c>
      <c r="B2001" s="6">
        <v>45626</v>
      </c>
      <c r="C2001" s="62">
        <f t="shared" si="59"/>
        <v>2024</v>
      </c>
      <c r="D2001" s="1" t="s">
        <v>2495</v>
      </c>
      <c r="E2001" s="43" t="s">
        <v>17531</v>
      </c>
      <c r="F2001" s="2" t="s">
        <v>1</v>
      </c>
      <c r="G2001" s="1">
        <v>12</v>
      </c>
      <c r="H2001" s="1"/>
      <c r="I2001" s="1" t="s">
        <v>423</v>
      </c>
      <c r="J2001" s="1">
        <v>8.3000000000000007</v>
      </c>
      <c r="K2001" s="1"/>
      <c r="L2001" s="1"/>
      <c r="M2001" s="1">
        <v>8.3000000000000007</v>
      </c>
      <c r="N2001" s="34"/>
      <c r="O2001" s="34"/>
      <c r="P2001" s="26"/>
      <c r="Q2001" s="35"/>
    </row>
    <row r="2002" spans="1:17" ht="15" customHeight="1" x14ac:dyDescent="0.3">
      <c r="A2002" s="1" t="s">
        <v>416</v>
      </c>
      <c r="B2002" s="6">
        <v>45626</v>
      </c>
      <c r="C2002" s="62">
        <f t="shared" si="59"/>
        <v>2024</v>
      </c>
      <c r="D2002" s="1" t="s">
        <v>2495</v>
      </c>
      <c r="E2002" s="43" t="s">
        <v>17532</v>
      </c>
      <c r="F2002" s="2" t="s">
        <v>1</v>
      </c>
      <c r="G2002" s="1">
        <v>13</v>
      </c>
      <c r="H2002" s="1"/>
      <c r="I2002" s="1" t="s">
        <v>423</v>
      </c>
      <c r="J2002" s="1">
        <v>7.8</v>
      </c>
      <c r="K2002" s="1"/>
      <c r="L2002" s="1"/>
      <c r="M2002" s="1">
        <v>7.8</v>
      </c>
      <c r="N2002" s="34"/>
      <c r="O2002" s="34"/>
      <c r="P2002" s="26"/>
      <c r="Q2002" s="35"/>
    </row>
    <row r="2003" spans="1:17" ht="15" customHeight="1" x14ac:dyDescent="0.3">
      <c r="A2003" s="1" t="s">
        <v>416</v>
      </c>
      <c r="B2003" s="6">
        <v>45626</v>
      </c>
      <c r="C2003" s="62">
        <f t="shared" si="59"/>
        <v>2024</v>
      </c>
      <c r="D2003" s="1" t="s">
        <v>2495</v>
      </c>
      <c r="E2003" s="43" t="s">
        <v>17533</v>
      </c>
      <c r="F2003" s="2" t="s">
        <v>1</v>
      </c>
      <c r="G2003" s="1">
        <v>14</v>
      </c>
      <c r="H2003" s="1"/>
      <c r="I2003" s="1" t="s">
        <v>423</v>
      </c>
      <c r="J2003" s="1">
        <v>13.5</v>
      </c>
      <c r="K2003" s="1"/>
      <c r="L2003" s="1"/>
      <c r="M2003" s="1">
        <v>13.5</v>
      </c>
      <c r="N2003" s="34"/>
      <c r="O2003" s="34"/>
      <c r="P2003" s="26"/>
      <c r="Q2003" s="35"/>
    </row>
    <row r="2004" spans="1:17" ht="15" customHeight="1" x14ac:dyDescent="0.3">
      <c r="A2004" s="1" t="s">
        <v>416</v>
      </c>
      <c r="B2004" s="6">
        <v>45626</v>
      </c>
      <c r="C2004" s="62">
        <f t="shared" si="59"/>
        <v>2024</v>
      </c>
      <c r="D2004" s="1" t="s">
        <v>2495</v>
      </c>
      <c r="E2004" s="43" t="s">
        <v>17534</v>
      </c>
      <c r="F2004" s="2" t="s">
        <v>1</v>
      </c>
      <c r="G2004" s="1">
        <v>15</v>
      </c>
      <c r="H2004" s="1"/>
      <c r="I2004" s="1" t="s">
        <v>423</v>
      </c>
      <c r="J2004" s="1">
        <v>8.1999999999999993</v>
      </c>
      <c r="K2004" s="1"/>
      <c r="L2004" s="1"/>
      <c r="M2004" s="1">
        <v>8.1999999999999993</v>
      </c>
      <c r="N2004" s="34"/>
      <c r="O2004" s="34"/>
      <c r="P2004" s="26"/>
      <c r="Q2004" s="35"/>
    </row>
    <row r="2005" spans="1:17" ht="15" customHeight="1" x14ac:dyDescent="0.3">
      <c r="A2005" s="1" t="s">
        <v>416</v>
      </c>
      <c r="B2005" s="6">
        <v>45626</v>
      </c>
      <c r="C2005" s="62">
        <f t="shared" si="59"/>
        <v>2024</v>
      </c>
      <c r="D2005" s="1" t="s">
        <v>2495</v>
      </c>
      <c r="E2005" s="43" t="s">
        <v>4297</v>
      </c>
      <c r="F2005" s="2" t="s">
        <v>1</v>
      </c>
      <c r="G2005" s="1">
        <v>16</v>
      </c>
      <c r="H2005" s="1"/>
      <c r="I2005" s="1" t="s">
        <v>423</v>
      </c>
      <c r="J2005" s="1">
        <v>8.1999999999999993</v>
      </c>
      <c r="K2005" s="1"/>
      <c r="L2005" s="1"/>
      <c r="M2005" s="1">
        <v>8.1999999999999993</v>
      </c>
      <c r="N2005" s="34"/>
      <c r="O2005" s="34"/>
      <c r="P2005" s="26"/>
      <c r="Q2005" s="35"/>
    </row>
    <row r="2006" spans="1:17" ht="15" customHeight="1" x14ac:dyDescent="0.3">
      <c r="A2006" s="1" t="s">
        <v>416</v>
      </c>
      <c r="B2006" s="6">
        <v>45626</v>
      </c>
      <c r="C2006" s="62">
        <f t="shared" si="59"/>
        <v>2024</v>
      </c>
      <c r="D2006" s="1" t="s">
        <v>2495</v>
      </c>
      <c r="E2006" s="43" t="s">
        <v>17535</v>
      </c>
      <c r="F2006" s="2" t="s">
        <v>1</v>
      </c>
      <c r="G2006" s="1">
        <v>17</v>
      </c>
      <c r="H2006" s="1"/>
      <c r="I2006" s="1" t="s">
        <v>423</v>
      </c>
      <c r="J2006" s="1">
        <v>8.3000000000000007</v>
      </c>
      <c r="K2006" s="1"/>
      <c r="L2006" s="1"/>
      <c r="M2006" s="1">
        <v>8.3000000000000007</v>
      </c>
      <c r="N2006" s="34"/>
      <c r="O2006" s="34"/>
      <c r="P2006" s="26"/>
      <c r="Q2006" s="35"/>
    </row>
    <row r="2007" spans="1:17" ht="15" customHeight="1" x14ac:dyDescent="0.3">
      <c r="A2007" s="1" t="s">
        <v>416</v>
      </c>
      <c r="B2007" s="6">
        <v>45626</v>
      </c>
      <c r="C2007" s="62">
        <f t="shared" si="59"/>
        <v>2024</v>
      </c>
      <c r="D2007" s="1" t="s">
        <v>2495</v>
      </c>
      <c r="E2007" s="43" t="s">
        <v>17536</v>
      </c>
      <c r="F2007" s="2" t="s">
        <v>1</v>
      </c>
      <c r="G2007" s="1">
        <v>18</v>
      </c>
      <c r="H2007" s="1"/>
      <c r="I2007" s="1" t="s">
        <v>423</v>
      </c>
      <c r="J2007" s="1">
        <v>13.9</v>
      </c>
      <c r="K2007" s="1"/>
      <c r="L2007" s="1"/>
      <c r="M2007" s="1">
        <v>13.9</v>
      </c>
      <c r="N2007" s="34"/>
      <c r="O2007" s="34"/>
      <c r="P2007" s="26"/>
      <c r="Q2007" s="35"/>
    </row>
    <row r="2008" spans="1:17" ht="15" customHeight="1" x14ac:dyDescent="0.3">
      <c r="A2008" s="1" t="s">
        <v>416</v>
      </c>
      <c r="B2008" s="6">
        <v>45626</v>
      </c>
      <c r="C2008" s="62">
        <f t="shared" si="59"/>
        <v>2024</v>
      </c>
      <c r="D2008" s="1" t="s">
        <v>2495</v>
      </c>
      <c r="E2008" s="43" t="s">
        <v>17537</v>
      </c>
      <c r="F2008" s="2" t="s">
        <v>1</v>
      </c>
      <c r="G2008" s="1">
        <v>19</v>
      </c>
      <c r="H2008" s="1"/>
      <c r="I2008" s="1" t="s">
        <v>423</v>
      </c>
      <c r="J2008" s="1">
        <v>14.4</v>
      </c>
      <c r="K2008" s="1"/>
      <c r="L2008" s="1"/>
      <c r="M2008" s="1">
        <v>14.4</v>
      </c>
      <c r="N2008" s="34"/>
      <c r="O2008" s="34"/>
      <c r="P2008" s="26"/>
      <c r="Q2008" s="35"/>
    </row>
    <row r="2009" spans="1:17" ht="15" customHeight="1" x14ac:dyDescent="0.3">
      <c r="A2009" s="1" t="s">
        <v>416</v>
      </c>
      <c r="B2009" s="6">
        <v>45626</v>
      </c>
      <c r="C2009" s="62">
        <f t="shared" si="59"/>
        <v>2024</v>
      </c>
      <c r="D2009" s="1" t="s">
        <v>2495</v>
      </c>
      <c r="E2009" s="43" t="s">
        <v>17538</v>
      </c>
      <c r="F2009" s="2" t="s">
        <v>1</v>
      </c>
      <c r="G2009" s="1">
        <v>20</v>
      </c>
      <c r="H2009" s="1"/>
      <c r="I2009" s="1" t="s">
        <v>423</v>
      </c>
      <c r="J2009" s="1">
        <v>8.6999999999999993</v>
      </c>
      <c r="K2009" s="1"/>
      <c r="L2009" s="1"/>
      <c r="M2009" s="1">
        <v>8.6999999999999993</v>
      </c>
      <c r="N2009" s="34"/>
      <c r="O2009" s="34"/>
      <c r="P2009" s="26"/>
      <c r="Q2009" s="35"/>
    </row>
    <row r="2010" spans="1:17" ht="15" customHeight="1" x14ac:dyDescent="0.3">
      <c r="A2010" s="1" t="s">
        <v>416</v>
      </c>
      <c r="B2010" s="6">
        <v>45626</v>
      </c>
      <c r="C2010" s="62">
        <f t="shared" si="59"/>
        <v>2024</v>
      </c>
      <c r="D2010" s="1" t="s">
        <v>2495</v>
      </c>
      <c r="E2010" s="43" t="s">
        <v>17133</v>
      </c>
      <c r="F2010" s="2" t="s">
        <v>1</v>
      </c>
      <c r="G2010" s="1">
        <v>21</v>
      </c>
      <c r="H2010" s="1"/>
      <c r="I2010" s="1" t="s">
        <v>423</v>
      </c>
      <c r="J2010" s="1">
        <v>8.1999999999999993</v>
      </c>
      <c r="K2010" s="1"/>
      <c r="L2010" s="1"/>
      <c r="M2010" s="1">
        <v>8.1999999999999993</v>
      </c>
      <c r="N2010" s="34"/>
      <c r="O2010" s="34"/>
      <c r="P2010" s="26"/>
      <c r="Q2010" s="35"/>
    </row>
    <row r="2011" spans="1:17" ht="15" customHeight="1" x14ac:dyDescent="0.3">
      <c r="A2011" s="1" t="s">
        <v>416</v>
      </c>
      <c r="B2011" s="6">
        <v>45626</v>
      </c>
      <c r="C2011" s="62">
        <f t="shared" si="59"/>
        <v>2024</v>
      </c>
      <c r="D2011" s="1" t="s">
        <v>2495</v>
      </c>
      <c r="E2011" s="43" t="s">
        <v>17539</v>
      </c>
      <c r="F2011" s="2" t="s">
        <v>1</v>
      </c>
      <c r="G2011" s="1">
        <v>22</v>
      </c>
      <c r="H2011" s="1"/>
      <c r="I2011" s="1" t="s">
        <v>423</v>
      </c>
      <c r="J2011" s="1">
        <v>8.1999999999999993</v>
      </c>
      <c r="K2011" s="1"/>
      <c r="L2011" s="1"/>
      <c r="M2011" s="1">
        <v>8.1999999999999993</v>
      </c>
      <c r="N2011" s="34"/>
      <c r="O2011" s="34"/>
      <c r="P2011" s="26"/>
      <c r="Q2011" s="35"/>
    </row>
    <row r="2012" spans="1:17" ht="15" customHeight="1" x14ac:dyDescent="0.3">
      <c r="A2012" s="1" t="s">
        <v>416</v>
      </c>
      <c r="B2012" s="6">
        <v>45626</v>
      </c>
      <c r="C2012" s="62">
        <f t="shared" si="59"/>
        <v>2024</v>
      </c>
      <c r="D2012" s="1" t="s">
        <v>2495</v>
      </c>
      <c r="E2012" s="43" t="s">
        <v>17540</v>
      </c>
      <c r="F2012" s="2" t="s">
        <v>1</v>
      </c>
      <c r="G2012" s="1">
        <v>23</v>
      </c>
      <c r="H2012" s="1"/>
      <c r="I2012" s="1" t="s">
        <v>423</v>
      </c>
      <c r="J2012" s="1">
        <v>13.5</v>
      </c>
      <c r="K2012" s="1"/>
      <c r="L2012" s="1"/>
      <c r="M2012" s="1">
        <v>13.5</v>
      </c>
      <c r="N2012" s="34"/>
      <c r="O2012" s="34"/>
      <c r="P2012" s="26"/>
      <c r="Q2012" s="35"/>
    </row>
    <row r="2013" spans="1:17" ht="15" customHeight="1" x14ac:dyDescent="0.3">
      <c r="A2013" s="1" t="s">
        <v>416</v>
      </c>
      <c r="B2013" s="6">
        <v>45626</v>
      </c>
      <c r="C2013" s="62">
        <f t="shared" si="59"/>
        <v>2024</v>
      </c>
      <c r="D2013" s="1" t="s">
        <v>2495</v>
      </c>
      <c r="E2013" s="43" t="s">
        <v>17541</v>
      </c>
      <c r="F2013" s="2" t="s">
        <v>1</v>
      </c>
      <c r="G2013" s="1">
        <v>24</v>
      </c>
      <c r="H2013" s="1"/>
      <c r="I2013" s="1" t="s">
        <v>423</v>
      </c>
      <c r="J2013" s="1">
        <v>7.8</v>
      </c>
      <c r="K2013" s="1"/>
      <c r="L2013" s="1"/>
      <c r="M2013" s="1">
        <v>7.8</v>
      </c>
      <c r="N2013" s="34"/>
      <c r="O2013" s="34"/>
      <c r="P2013" s="26"/>
      <c r="Q2013" s="35"/>
    </row>
    <row r="2014" spans="1:17" ht="15" customHeight="1" x14ac:dyDescent="0.3">
      <c r="A2014" s="1" t="s">
        <v>416</v>
      </c>
      <c r="B2014" s="6">
        <v>45626</v>
      </c>
      <c r="C2014" s="62">
        <f t="shared" si="59"/>
        <v>2024</v>
      </c>
      <c r="D2014" s="1" t="s">
        <v>2495</v>
      </c>
      <c r="E2014" s="43" t="s">
        <v>17542</v>
      </c>
      <c r="F2014" s="2" t="s">
        <v>1</v>
      </c>
      <c r="G2014" s="1">
        <v>25</v>
      </c>
      <c r="H2014" s="1"/>
      <c r="I2014" s="1" t="s">
        <v>423</v>
      </c>
      <c r="J2014" s="1">
        <v>7.8</v>
      </c>
      <c r="K2014" s="1"/>
      <c r="L2014" s="1"/>
      <c r="M2014" s="1">
        <v>7.8</v>
      </c>
      <c r="N2014" s="34"/>
      <c r="O2014" s="34"/>
      <c r="P2014" s="26"/>
      <c r="Q2014" s="35"/>
    </row>
    <row r="2015" spans="1:17" ht="15" customHeight="1" x14ac:dyDescent="0.3">
      <c r="A2015" s="1" t="s">
        <v>416</v>
      </c>
      <c r="B2015" s="6">
        <v>45626</v>
      </c>
      <c r="C2015" s="62">
        <f t="shared" si="59"/>
        <v>2024</v>
      </c>
      <c r="D2015" s="1" t="s">
        <v>2495</v>
      </c>
      <c r="E2015" s="43" t="s">
        <v>17543</v>
      </c>
      <c r="F2015" s="2" t="s">
        <v>1</v>
      </c>
      <c r="G2015" s="1">
        <v>26</v>
      </c>
      <c r="H2015" s="1"/>
      <c r="I2015" s="1" t="s">
        <v>423</v>
      </c>
      <c r="J2015" s="1">
        <v>11</v>
      </c>
      <c r="K2015" s="1"/>
      <c r="L2015" s="1"/>
      <c r="M2015" s="1">
        <v>11</v>
      </c>
      <c r="N2015" s="34"/>
      <c r="O2015" s="34"/>
      <c r="P2015" s="26"/>
      <c r="Q2015" s="35"/>
    </row>
    <row r="2016" spans="1:17" ht="15" customHeight="1" x14ac:dyDescent="0.3">
      <c r="A2016" s="1" t="s">
        <v>416</v>
      </c>
      <c r="B2016" s="6">
        <v>45626</v>
      </c>
      <c r="C2016" s="62">
        <f t="shared" si="59"/>
        <v>2024</v>
      </c>
      <c r="D2016" s="1" t="s">
        <v>2495</v>
      </c>
      <c r="E2016" s="43" t="s">
        <v>17544</v>
      </c>
      <c r="F2016" s="2" t="s">
        <v>1</v>
      </c>
      <c r="G2016" s="1">
        <v>27</v>
      </c>
      <c r="H2016" s="1"/>
      <c r="I2016" s="1" t="s">
        <v>423</v>
      </c>
      <c r="J2016" s="1">
        <v>23.1</v>
      </c>
      <c r="K2016" s="1"/>
      <c r="L2016" s="1"/>
      <c r="M2016" s="1">
        <v>23.1</v>
      </c>
      <c r="N2016" s="34"/>
      <c r="O2016" s="34"/>
      <c r="P2016" s="26"/>
      <c r="Q2016" s="35"/>
    </row>
    <row r="2017" spans="1:17" ht="15" customHeight="1" x14ac:dyDescent="0.3">
      <c r="A2017" s="1" t="s">
        <v>416</v>
      </c>
      <c r="B2017" s="6">
        <v>45626</v>
      </c>
      <c r="C2017" s="62">
        <f t="shared" si="59"/>
        <v>2024</v>
      </c>
      <c r="D2017" s="1" t="s">
        <v>2495</v>
      </c>
      <c r="E2017" s="43" t="s">
        <v>17545</v>
      </c>
      <c r="F2017" s="2" t="s">
        <v>1</v>
      </c>
      <c r="G2017" s="1">
        <v>28</v>
      </c>
      <c r="H2017" s="1"/>
      <c r="I2017" s="1" t="s">
        <v>423</v>
      </c>
      <c r="J2017" s="1">
        <v>14.5</v>
      </c>
      <c r="K2017" s="1"/>
      <c r="L2017" s="1"/>
      <c r="M2017" s="1">
        <v>14.5</v>
      </c>
      <c r="N2017" s="34"/>
      <c r="O2017" s="34"/>
      <c r="P2017" s="26"/>
      <c r="Q2017" s="35"/>
    </row>
    <row r="2018" spans="1:17" ht="15" customHeight="1" x14ac:dyDescent="0.3">
      <c r="A2018" s="1" t="s">
        <v>416</v>
      </c>
      <c r="B2018" s="6">
        <v>45626</v>
      </c>
      <c r="C2018" s="62">
        <f t="shared" si="59"/>
        <v>2024</v>
      </c>
      <c r="D2018" s="1" t="s">
        <v>2495</v>
      </c>
      <c r="E2018" s="43" t="s">
        <v>17546</v>
      </c>
      <c r="F2018" s="2" t="s">
        <v>1</v>
      </c>
      <c r="G2018" s="1">
        <v>29</v>
      </c>
      <c r="H2018" s="1"/>
      <c r="I2018" s="1" t="s">
        <v>423</v>
      </c>
      <c r="J2018" s="1">
        <v>22.2</v>
      </c>
      <c r="K2018" s="1"/>
      <c r="L2018" s="1"/>
      <c r="M2018" s="1">
        <v>22.2</v>
      </c>
      <c r="N2018" s="34"/>
      <c r="O2018" s="34"/>
      <c r="P2018" s="26"/>
      <c r="Q2018" s="35"/>
    </row>
    <row r="2019" spans="1:17" ht="15" customHeight="1" x14ac:dyDescent="0.3">
      <c r="A2019" s="1" t="s">
        <v>416</v>
      </c>
      <c r="B2019" s="6">
        <v>45626</v>
      </c>
      <c r="C2019" s="62">
        <f t="shared" si="59"/>
        <v>2024</v>
      </c>
      <c r="D2019" s="1" t="s">
        <v>2495</v>
      </c>
      <c r="E2019" s="43" t="s">
        <v>17547</v>
      </c>
      <c r="F2019" s="2" t="s">
        <v>1</v>
      </c>
      <c r="G2019" s="1">
        <v>30</v>
      </c>
      <c r="H2019" s="1"/>
      <c r="I2019" s="1" t="s">
        <v>423</v>
      </c>
      <c r="J2019" s="1">
        <v>16.100000000000001</v>
      </c>
      <c r="K2019" s="1"/>
      <c r="L2019" s="1"/>
      <c r="M2019" s="1">
        <v>16.100000000000001</v>
      </c>
      <c r="N2019" s="34"/>
      <c r="O2019" s="34"/>
      <c r="P2019" s="26"/>
      <c r="Q2019" s="35"/>
    </row>
    <row r="2020" spans="1:17" ht="15" customHeight="1" x14ac:dyDescent="0.3">
      <c r="A2020" s="1" t="s">
        <v>416</v>
      </c>
      <c r="B2020" s="6">
        <v>45626</v>
      </c>
      <c r="C2020" s="62">
        <f t="shared" si="59"/>
        <v>2024</v>
      </c>
      <c r="D2020" s="1" t="s">
        <v>2495</v>
      </c>
      <c r="E2020" s="43" t="s">
        <v>17548</v>
      </c>
      <c r="F2020" s="2" t="s">
        <v>1</v>
      </c>
      <c r="G2020" s="1">
        <v>31</v>
      </c>
      <c r="H2020" s="1"/>
      <c r="I2020" s="1" t="s">
        <v>423</v>
      </c>
      <c r="J2020" s="1">
        <v>16.899999999999999</v>
      </c>
      <c r="K2020" s="1"/>
      <c r="L2020" s="1"/>
      <c r="M2020" s="1">
        <v>16.899999999999999</v>
      </c>
      <c r="N2020" s="34"/>
      <c r="O2020" s="34"/>
      <c r="P2020" s="26"/>
      <c r="Q2020" s="35"/>
    </row>
    <row r="2021" spans="1:17" ht="15" customHeight="1" x14ac:dyDescent="0.3">
      <c r="A2021" s="1" t="s">
        <v>416</v>
      </c>
      <c r="B2021" s="6">
        <v>45626</v>
      </c>
      <c r="C2021" s="62">
        <f t="shared" si="59"/>
        <v>2024</v>
      </c>
      <c r="D2021" s="1" t="s">
        <v>2495</v>
      </c>
      <c r="E2021" s="43" t="s">
        <v>17549</v>
      </c>
      <c r="F2021" s="2" t="s">
        <v>1</v>
      </c>
      <c r="G2021" s="1">
        <v>32</v>
      </c>
      <c r="H2021" s="1"/>
      <c r="I2021" s="1" t="s">
        <v>423</v>
      </c>
      <c r="J2021" s="1">
        <v>16.399999999999999</v>
      </c>
      <c r="K2021" s="1"/>
      <c r="L2021" s="1"/>
      <c r="M2021" s="1">
        <v>16.399999999999999</v>
      </c>
      <c r="N2021" s="34"/>
      <c r="O2021" s="34"/>
      <c r="P2021" s="26"/>
      <c r="Q2021" s="35"/>
    </row>
    <row r="2022" spans="1:17" ht="15" customHeight="1" x14ac:dyDescent="0.3">
      <c r="A2022" s="1" t="s">
        <v>416</v>
      </c>
      <c r="B2022" s="6">
        <v>45657</v>
      </c>
      <c r="C2022" s="62">
        <f t="shared" si="58"/>
        <v>2024</v>
      </c>
      <c r="D2022" s="1" t="s">
        <v>2039</v>
      </c>
      <c r="E2022" s="43" t="s">
        <v>2546</v>
      </c>
      <c r="F2022" s="2" t="s">
        <v>413</v>
      </c>
      <c r="G2022" s="1" t="s">
        <v>2582</v>
      </c>
      <c r="H2022" s="1"/>
      <c r="I2022" s="1" t="s">
        <v>423</v>
      </c>
      <c r="J2022" s="1">
        <v>12.5</v>
      </c>
      <c r="K2022" s="1">
        <v>0</v>
      </c>
      <c r="L2022" s="1">
        <v>0</v>
      </c>
      <c r="M2022" s="1">
        <v>12.5</v>
      </c>
      <c r="N2022" s="34"/>
      <c r="O2022" s="34"/>
      <c r="P2022" s="26"/>
      <c r="Q2022" s="35"/>
    </row>
    <row r="2023" spans="1:17" ht="15" customHeight="1" x14ac:dyDescent="0.3">
      <c r="A2023" s="1" t="s">
        <v>416</v>
      </c>
      <c r="B2023" s="6">
        <v>45657</v>
      </c>
      <c r="C2023" s="62">
        <f t="shared" si="58"/>
        <v>2024</v>
      </c>
      <c r="D2023" s="1" t="s">
        <v>2039</v>
      </c>
      <c r="E2023" s="43" t="s">
        <v>2547</v>
      </c>
      <c r="F2023" s="2" t="s">
        <v>413</v>
      </c>
      <c r="G2023" s="1" t="s">
        <v>2583</v>
      </c>
      <c r="H2023" s="1"/>
      <c r="I2023" s="1" t="s">
        <v>423</v>
      </c>
      <c r="J2023" s="1">
        <v>12.5</v>
      </c>
      <c r="K2023" s="1">
        <v>0</v>
      </c>
      <c r="L2023" s="1">
        <v>0</v>
      </c>
      <c r="M2023" s="1">
        <v>12.5</v>
      </c>
      <c r="N2023" s="34"/>
      <c r="O2023" s="34"/>
      <c r="P2023" s="26"/>
      <c r="Q2023" s="35"/>
    </row>
    <row r="2024" spans="1:17" ht="15" customHeight="1" x14ac:dyDescent="0.3">
      <c r="A2024" s="1" t="s">
        <v>416</v>
      </c>
      <c r="B2024" s="6">
        <v>45657</v>
      </c>
      <c r="C2024" s="62">
        <f t="shared" si="58"/>
        <v>2024</v>
      </c>
      <c r="D2024" s="1" t="s">
        <v>2039</v>
      </c>
      <c r="E2024" s="43" t="s">
        <v>2548</v>
      </c>
      <c r="F2024" s="2" t="s">
        <v>413</v>
      </c>
      <c r="G2024" s="1" t="s">
        <v>25</v>
      </c>
      <c r="H2024" s="1"/>
      <c r="I2024" s="1" t="s">
        <v>423</v>
      </c>
      <c r="J2024" s="1">
        <v>12.5</v>
      </c>
      <c r="K2024" s="1">
        <v>0</v>
      </c>
      <c r="L2024" s="1">
        <v>0</v>
      </c>
      <c r="M2024" s="1">
        <v>12.5</v>
      </c>
      <c r="N2024" s="34"/>
      <c r="O2024" s="34"/>
      <c r="P2024" s="26"/>
      <c r="Q2024" s="35"/>
    </row>
    <row r="2025" spans="1:17" ht="15" customHeight="1" x14ac:dyDescent="0.3">
      <c r="A2025" s="1" t="s">
        <v>416</v>
      </c>
      <c r="B2025" s="6">
        <v>45657</v>
      </c>
      <c r="C2025" s="62">
        <f t="shared" si="58"/>
        <v>2024</v>
      </c>
      <c r="D2025" s="1" t="s">
        <v>2039</v>
      </c>
      <c r="E2025" s="43" t="s">
        <v>2549</v>
      </c>
      <c r="F2025" s="2" t="s">
        <v>413</v>
      </c>
      <c r="G2025" s="1" t="s">
        <v>2584</v>
      </c>
      <c r="H2025" s="1"/>
      <c r="I2025" s="1" t="s">
        <v>423</v>
      </c>
      <c r="J2025" s="1">
        <v>12.5</v>
      </c>
      <c r="K2025" s="1">
        <v>0</v>
      </c>
      <c r="L2025" s="1">
        <v>0</v>
      </c>
      <c r="M2025" s="1">
        <v>12.5</v>
      </c>
      <c r="N2025" s="34"/>
      <c r="O2025" s="34"/>
      <c r="P2025" s="26"/>
      <c r="Q2025" s="35"/>
    </row>
    <row r="2026" spans="1:17" ht="15" customHeight="1" x14ac:dyDescent="0.3">
      <c r="A2026" s="1" t="s">
        <v>416</v>
      </c>
      <c r="B2026" s="6">
        <v>45657</v>
      </c>
      <c r="C2026" s="62">
        <f t="shared" si="58"/>
        <v>2024</v>
      </c>
      <c r="D2026" s="1" t="s">
        <v>2039</v>
      </c>
      <c r="E2026" s="43" t="s">
        <v>2550</v>
      </c>
      <c r="F2026" s="2" t="s">
        <v>413</v>
      </c>
      <c r="G2026" s="1" t="s">
        <v>2585</v>
      </c>
      <c r="H2026" s="1"/>
      <c r="I2026" s="1" t="s">
        <v>423</v>
      </c>
      <c r="J2026" s="1">
        <v>12.5</v>
      </c>
      <c r="K2026" s="1">
        <v>0</v>
      </c>
      <c r="L2026" s="1">
        <v>0</v>
      </c>
      <c r="M2026" s="1">
        <v>12.5</v>
      </c>
      <c r="N2026" s="34"/>
      <c r="O2026" s="34"/>
      <c r="P2026" s="26"/>
      <c r="Q2026" s="35"/>
    </row>
    <row r="2027" spans="1:17" ht="15" customHeight="1" x14ac:dyDescent="0.3">
      <c r="A2027" s="1" t="s">
        <v>416</v>
      </c>
      <c r="B2027" s="6">
        <v>45657</v>
      </c>
      <c r="C2027" s="62">
        <f t="shared" si="58"/>
        <v>2024</v>
      </c>
      <c r="D2027" s="1" t="s">
        <v>2039</v>
      </c>
      <c r="E2027" s="43" t="s">
        <v>2551</v>
      </c>
      <c r="F2027" s="2" t="s">
        <v>413</v>
      </c>
      <c r="G2027" s="1" t="s">
        <v>2586</v>
      </c>
      <c r="H2027" s="1"/>
      <c r="I2027" s="1" t="s">
        <v>423</v>
      </c>
      <c r="J2027" s="1">
        <v>12.5</v>
      </c>
      <c r="K2027" s="1">
        <v>0</v>
      </c>
      <c r="L2027" s="1">
        <v>0</v>
      </c>
      <c r="M2027" s="1">
        <v>12.5</v>
      </c>
      <c r="N2027" s="34"/>
      <c r="O2027" s="34"/>
      <c r="P2027" s="26"/>
      <c r="Q2027" s="35"/>
    </row>
    <row r="2028" spans="1:17" ht="15" customHeight="1" x14ac:dyDescent="0.3">
      <c r="A2028" s="1" t="s">
        <v>416</v>
      </c>
      <c r="B2028" s="6">
        <v>45657</v>
      </c>
      <c r="C2028" s="62">
        <f t="shared" si="58"/>
        <v>2024</v>
      </c>
      <c r="D2028" s="1" t="s">
        <v>2039</v>
      </c>
      <c r="E2028" s="43" t="s">
        <v>2552</v>
      </c>
      <c r="F2028" s="2" t="s">
        <v>413</v>
      </c>
      <c r="G2028" s="1" t="s">
        <v>2587</v>
      </c>
      <c r="H2028" s="1"/>
      <c r="I2028" s="1" t="s">
        <v>423</v>
      </c>
      <c r="J2028" s="1">
        <v>12.5</v>
      </c>
      <c r="K2028" s="1">
        <v>0</v>
      </c>
      <c r="L2028" s="1">
        <v>0</v>
      </c>
      <c r="M2028" s="1">
        <v>12.5</v>
      </c>
      <c r="N2028" s="34"/>
      <c r="O2028" s="34"/>
      <c r="P2028" s="26"/>
      <c r="Q2028" s="35"/>
    </row>
    <row r="2029" spans="1:17" ht="15" customHeight="1" x14ac:dyDescent="0.3">
      <c r="A2029" s="1" t="s">
        <v>416</v>
      </c>
      <c r="B2029" s="6">
        <v>45657</v>
      </c>
      <c r="C2029" s="62">
        <f t="shared" si="58"/>
        <v>2024</v>
      </c>
      <c r="D2029" s="1" t="s">
        <v>2039</v>
      </c>
      <c r="E2029" s="43" t="s">
        <v>2553</v>
      </c>
      <c r="F2029" s="2" t="s">
        <v>413</v>
      </c>
      <c r="G2029" s="1" t="s">
        <v>2588</v>
      </c>
      <c r="H2029" s="1"/>
      <c r="I2029" s="1" t="s">
        <v>423</v>
      </c>
      <c r="J2029" s="1">
        <v>12.5</v>
      </c>
      <c r="K2029" s="1">
        <v>0</v>
      </c>
      <c r="L2029" s="1">
        <v>0</v>
      </c>
      <c r="M2029" s="1">
        <v>12.5</v>
      </c>
      <c r="N2029" s="34"/>
      <c r="O2029" s="34"/>
      <c r="P2029" s="26"/>
      <c r="Q2029" s="35"/>
    </row>
    <row r="2030" spans="1:17" ht="15" customHeight="1" x14ac:dyDescent="0.3">
      <c r="A2030" s="1" t="s">
        <v>416</v>
      </c>
      <c r="B2030" s="6">
        <v>45657</v>
      </c>
      <c r="C2030" s="62">
        <f t="shared" si="58"/>
        <v>2024</v>
      </c>
      <c r="D2030" s="1" t="s">
        <v>2039</v>
      </c>
      <c r="E2030" s="43" t="s">
        <v>2554</v>
      </c>
      <c r="F2030" s="2" t="s">
        <v>413</v>
      </c>
      <c r="G2030" s="1" t="s">
        <v>2589</v>
      </c>
      <c r="H2030" s="1"/>
      <c r="I2030" s="1" t="s">
        <v>423</v>
      </c>
      <c r="J2030" s="1">
        <v>12.5</v>
      </c>
      <c r="K2030" s="1">
        <v>0</v>
      </c>
      <c r="L2030" s="1">
        <v>0</v>
      </c>
      <c r="M2030" s="1">
        <v>12.5</v>
      </c>
      <c r="N2030" s="34"/>
      <c r="O2030" s="34"/>
      <c r="P2030" s="26"/>
      <c r="Q2030" s="35"/>
    </row>
    <row r="2031" spans="1:17" ht="15" customHeight="1" x14ac:dyDescent="0.3">
      <c r="A2031" s="1" t="s">
        <v>416</v>
      </c>
      <c r="B2031" s="6">
        <v>45657</v>
      </c>
      <c r="C2031" s="62">
        <f t="shared" si="58"/>
        <v>2024</v>
      </c>
      <c r="D2031" s="1" t="s">
        <v>2039</v>
      </c>
      <c r="E2031" s="43" t="s">
        <v>2555</v>
      </c>
      <c r="F2031" s="2" t="s">
        <v>413</v>
      </c>
      <c r="G2031" s="1" t="s">
        <v>2590</v>
      </c>
      <c r="H2031" s="1"/>
      <c r="I2031" s="1" t="s">
        <v>423</v>
      </c>
      <c r="J2031" s="1">
        <v>25</v>
      </c>
      <c r="K2031" s="1">
        <v>0</v>
      </c>
      <c r="L2031" s="1">
        <v>0</v>
      </c>
      <c r="M2031" s="1">
        <v>25</v>
      </c>
      <c r="N2031" s="34"/>
      <c r="O2031" s="34"/>
      <c r="P2031" s="26"/>
      <c r="Q2031" s="35"/>
    </row>
    <row r="2032" spans="1:17" ht="15" customHeight="1" x14ac:dyDescent="0.3">
      <c r="A2032" s="1" t="s">
        <v>416</v>
      </c>
      <c r="B2032" s="6">
        <v>45657</v>
      </c>
      <c r="C2032" s="62">
        <f t="shared" si="58"/>
        <v>2024</v>
      </c>
      <c r="D2032" s="1" t="s">
        <v>2039</v>
      </c>
      <c r="E2032" s="43" t="s">
        <v>2556</v>
      </c>
      <c r="F2032" s="2" t="s">
        <v>413</v>
      </c>
      <c r="G2032" s="1" t="s">
        <v>2591</v>
      </c>
      <c r="H2032" s="1"/>
      <c r="I2032" s="1" t="s">
        <v>423</v>
      </c>
      <c r="J2032" s="1">
        <v>12.5</v>
      </c>
      <c r="K2032" s="1">
        <v>0</v>
      </c>
      <c r="L2032" s="1">
        <v>0</v>
      </c>
      <c r="M2032" s="1">
        <v>12.5</v>
      </c>
      <c r="N2032" s="34"/>
      <c r="O2032" s="34"/>
      <c r="P2032" s="26"/>
      <c r="Q2032" s="35"/>
    </row>
    <row r="2033" spans="1:17" ht="15" customHeight="1" x14ac:dyDescent="0.3">
      <c r="A2033" s="1" t="s">
        <v>416</v>
      </c>
      <c r="B2033" s="6">
        <v>45657</v>
      </c>
      <c r="C2033" s="62">
        <f t="shared" si="58"/>
        <v>2024</v>
      </c>
      <c r="D2033" s="1" t="s">
        <v>2039</v>
      </c>
      <c r="E2033" s="43" t="s">
        <v>2557</v>
      </c>
      <c r="F2033" s="2" t="s">
        <v>413</v>
      </c>
      <c r="G2033" s="1" t="s">
        <v>2592</v>
      </c>
      <c r="H2033" s="1"/>
      <c r="I2033" s="1" t="s">
        <v>423</v>
      </c>
      <c r="J2033" s="1">
        <v>12.5</v>
      </c>
      <c r="K2033" s="1">
        <v>0</v>
      </c>
      <c r="L2033" s="1">
        <v>0</v>
      </c>
      <c r="M2033" s="1">
        <v>12.5</v>
      </c>
      <c r="N2033" s="34"/>
      <c r="O2033" s="34"/>
      <c r="P2033" s="26"/>
      <c r="Q2033" s="35"/>
    </row>
    <row r="2034" spans="1:17" ht="15" customHeight="1" x14ac:dyDescent="0.3">
      <c r="A2034" s="1" t="s">
        <v>416</v>
      </c>
      <c r="B2034" s="6">
        <v>45657</v>
      </c>
      <c r="C2034" s="62">
        <f t="shared" si="58"/>
        <v>2024</v>
      </c>
      <c r="D2034" s="1" t="s">
        <v>2039</v>
      </c>
      <c r="E2034" s="43" t="s">
        <v>2558</v>
      </c>
      <c r="F2034" s="2" t="s">
        <v>413</v>
      </c>
      <c r="G2034" s="1" t="s">
        <v>2593</v>
      </c>
      <c r="H2034" s="1"/>
      <c r="I2034" s="1" t="s">
        <v>423</v>
      </c>
      <c r="J2034" s="1">
        <v>12.5</v>
      </c>
      <c r="K2034" s="1">
        <v>0</v>
      </c>
      <c r="L2034" s="1">
        <v>0</v>
      </c>
      <c r="M2034" s="1">
        <v>12.5</v>
      </c>
      <c r="N2034" s="34"/>
      <c r="O2034" s="34"/>
      <c r="P2034" s="26"/>
      <c r="Q2034" s="35"/>
    </row>
    <row r="2035" spans="1:17" ht="15" customHeight="1" x14ac:dyDescent="0.3">
      <c r="A2035" s="1" t="s">
        <v>416</v>
      </c>
      <c r="B2035" s="6">
        <v>45657</v>
      </c>
      <c r="C2035" s="62">
        <f t="shared" si="58"/>
        <v>2024</v>
      </c>
      <c r="D2035" s="1" t="s">
        <v>2039</v>
      </c>
      <c r="E2035" s="43" t="s">
        <v>2559</v>
      </c>
      <c r="F2035" s="2" t="s">
        <v>413</v>
      </c>
      <c r="G2035" s="1" t="s">
        <v>2594</v>
      </c>
      <c r="H2035" s="1"/>
      <c r="I2035" s="1" t="s">
        <v>423</v>
      </c>
      <c r="J2035" s="1">
        <v>12.5</v>
      </c>
      <c r="K2035" s="1">
        <v>0</v>
      </c>
      <c r="L2035" s="1">
        <v>0</v>
      </c>
      <c r="M2035" s="1">
        <v>12.5</v>
      </c>
      <c r="N2035" s="34"/>
      <c r="O2035" s="34"/>
      <c r="P2035" s="26"/>
      <c r="Q2035" s="35"/>
    </row>
    <row r="2036" spans="1:17" ht="15" customHeight="1" x14ac:dyDescent="0.3">
      <c r="A2036" s="1" t="s">
        <v>416</v>
      </c>
      <c r="B2036" s="6">
        <v>45657</v>
      </c>
      <c r="C2036" s="62">
        <f t="shared" si="58"/>
        <v>2024</v>
      </c>
      <c r="D2036" s="1" t="s">
        <v>2039</v>
      </c>
      <c r="E2036" s="43" t="s">
        <v>2560</v>
      </c>
      <c r="F2036" s="2" t="s">
        <v>413</v>
      </c>
      <c r="G2036" s="1" t="s">
        <v>2595</v>
      </c>
      <c r="H2036" s="1"/>
      <c r="I2036" s="1" t="s">
        <v>423</v>
      </c>
      <c r="J2036" s="1">
        <v>12.5</v>
      </c>
      <c r="K2036" s="1">
        <v>0</v>
      </c>
      <c r="L2036" s="1">
        <v>0</v>
      </c>
      <c r="M2036" s="1">
        <v>12.5</v>
      </c>
      <c r="N2036" s="34"/>
      <c r="O2036" s="34"/>
      <c r="P2036" s="26"/>
      <c r="Q2036" s="35"/>
    </row>
    <row r="2037" spans="1:17" ht="15" customHeight="1" x14ac:dyDescent="0.3">
      <c r="A2037" s="1" t="s">
        <v>416</v>
      </c>
      <c r="B2037" s="6">
        <v>45657</v>
      </c>
      <c r="C2037" s="62">
        <f t="shared" si="58"/>
        <v>2024</v>
      </c>
      <c r="D2037" s="1" t="s">
        <v>2039</v>
      </c>
      <c r="E2037" s="43" t="s">
        <v>2561</v>
      </c>
      <c r="F2037" s="2" t="s">
        <v>413</v>
      </c>
      <c r="G2037" s="1" t="s">
        <v>2596</v>
      </c>
      <c r="H2037" s="1"/>
      <c r="I2037" s="1" t="s">
        <v>423</v>
      </c>
      <c r="J2037" s="1">
        <v>12.5</v>
      </c>
      <c r="K2037" s="1">
        <v>0</v>
      </c>
      <c r="L2037" s="1">
        <v>0</v>
      </c>
      <c r="M2037" s="1">
        <v>12.5</v>
      </c>
      <c r="N2037" s="34"/>
      <c r="O2037" s="34"/>
      <c r="P2037" s="26"/>
      <c r="Q2037" s="35"/>
    </row>
    <row r="2038" spans="1:17" ht="15" customHeight="1" x14ac:dyDescent="0.3">
      <c r="A2038" s="1" t="s">
        <v>416</v>
      </c>
      <c r="B2038" s="6">
        <v>45657</v>
      </c>
      <c r="C2038" s="62">
        <f t="shared" si="58"/>
        <v>2024</v>
      </c>
      <c r="D2038" s="1" t="s">
        <v>2039</v>
      </c>
      <c r="E2038" s="43" t="s">
        <v>2562</v>
      </c>
      <c r="F2038" s="2" t="s">
        <v>413</v>
      </c>
      <c r="G2038" s="1" t="s">
        <v>2597</v>
      </c>
      <c r="H2038" s="1"/>
      <c r="I2038" s="1" t="s">
        <v>423</v>
      </c>
      <c r="J2038" s="1">
        <v>12.5</v>
      </c>
      <c r="K2038" s="1">
        <v>0</v>
      </c>
      <c r="L2038" s="1">
        <v>0</v>
      </c>
      <c r="M2038" s="1">
        <v>12.5</v>
      </c>
      <c r="N2038" s="34"/>
      <c r="O2038" s="34"/>
      <c r="P2038" s="26"/>
      <c r="Q2038" s="35"/>
    </row>
    <row r="2039" spans="1:17" ht="15" customHeight="1" x14ac:dyDescent="0.3">
      <c r="A2039" s="1" t="s">
        <v>416</v>
      </c>
      <c r="B2039" s="6">
        <v>45657</v>
      </c>
      <c r="C2039" s="62">
        <f t="shared" si="58"/>
        <v>2024</v>
      </c>
      <c r="D2039" s="1" t="s">
        <v>2039</v>
      </c>
      <c r="E2039" s="43" t="s">
        <v>2563</v>
      </c>
      <c r="F2039" s="2" t="s">
        <v>413</v>
      </c>
      <c r="G2039" s="1" t="s">
        <v>2598</v>
      </c>
      <c r="H2039" s="1"/>
      <c r="I2039" s="1" t="s">
        <v>423</v>
      </c>
      <c r="J2039" s="1">
        <v>12.5</v>
      </c>
      <c r="K2039" s="1">
        <v>0</v>
      </c>
      <c r="L2039" s="1">
        <v>0</v>
      </c>
      <c r="M2039" s="1">
        <v>12.5</v>
      </c>
      <c r="N2039" s="34"/>
      <c r="O2039" s="34"/>
      <c r="P2039" s="26"/>
      <c r="Q2039" s="35"/>
    </row>
    <row r="2040" spans="1:17" ht="15" customHeight="1" x14ac:dyDescent="0.3">
      <c r="A2040" s="1" t="s">
        <v>416</v>
      </c>
      <c r="B2040" s="6">
        <v>45657</v>
      </c>
      <c r="C2040" s="62">
        <f t="shared" si="58"/>
        <v>2024</v>
      </c>
      <c r="D2040" s="1" t="s">
        <v>2039</v>
      </c>
      <c r="E2040" s="43" t="s">
        <v>2564</v>
      </c>
      <c r="F2040" s="2" t="s">
        <v>413</v>
      </c>
      <c r="G2040" s="1" t="s">
        <v>2599</v>
      </c>
      <c r="H2040" s="1"/>
      <c r="I2040" s="1" t="s">
        <v>423</v>
      </c>
      <c r="J2040" s="1">
        <v>12.5</v>
      </c>
      <c r="K2040" s="1">
        <v>0</v>
      </c>
      <c r="L2040" s="1">
        <v>0</v>
      </c>
      <c r="M2040" s="1">
        <v>12.5</v>
      </c>
      <c r="N2040" s="34"/>
      <c r="O2040" s="34"/>
      <c r="P2040" s="26"/>
      <c r="Q2040" s="35"/>
    </row>
    <row r="2041" spans="1:17" ht="15" customHeight="1" x14ac:dyDescent="0.3">
      <c r="A2041" s="1" t="s">
        <v>416</v>
      </c>
      <c r="B2041" s="6">
        <v>45657</v>
      </c>
      <c r="C2041" s="62">
        <f t="shared" si="58"/>
        <v>2024</v>
      </c>
      <c r="D2041" s="1" t="s">
        <v>2039</v>
      </c>
      <c r="E2041" s="43" t="s">
        <v>2565</v>
      </c>
      <c r="F2041" s="2" t="s">
        <v>413</v>
      </c>
      <c r="G2041" s="1" t="s">
        <v>2600</v>
      </c>
      <c r="H2041" s="1"/>
      <c r="I2041" s="1" t="s">
        <v>423</v>
      </c>
      <c r="J2041" s="1">
        <v>12.5</v>
      </c>
      <c r="K2041" s="1">
        <v>0</v>
      </c>
      <c r="L2041" s="1">
        <v>0</v>
      </c>
      <c r="M2041" s="1">
        <v>12.5</v>
      </c>
      <c r="N2041" s="34"/>
      <c r="O2041" s="34"/>
      <c r="P2041" s="26"/>
      <c r="Q2041" s="35"/>
    </row>
    <row r="2042" spans="1:17" ht="15" customHeight="1" x14ac:dyDescent="0.3">
      <c r="A2042" s="1" t="s">
        <v>416</v>
      </c>
      <c r="B2042" s="6">
        <v>45657</v>
      </c>
      <c r="C2042" s="62">
        <f t="shared" si="58"/>
        <v>2024</v>
      </c>
      <c r="D2042" s="1" t="s">
        <v>2495</v>
      </c>
      <c r="E2042" s="43" t="s">
        <v>2566</v>
      </c>
      <c r="F2042" s="2" t="s">
        <v>413</v>
      </c>
      <c r="G2042" s="1" t="s">
        <v>2601</v>
      </c>
      <c r="H2042" s="1"/>
      <c r="I2042" s="1" t="s">
        <v>423</v>
      </c>
      <c r="J2042" s="1">
        <v>12.5</v>
      </c>
      <c r="K2042" s="1">
        <v>0</v>
      </c>
      <c r="L2042" s="1">
        <v>0</v>
      </c>
      <c r="M2042" s="1">
        <v>12.5</v>
      </c>
      <c r="N2042" s="34"/>
      <c r="O2042" s="34"/>
      <c r="P2042" s="26"/>
      <c r="Q2042" s="35"/>
    </row>
    <row r="2043" spans="1:17" ht="15" customHeight="1" x14ac:dyDescent="0.3">
      <c r="A2043" s="1" t="s">
        <v>416</v>
      </c>
      <c r="B2043" s="6">
        <v>45657</v>
      </c>
      <c r="C2043" s="62">
        <f t="shared" si="58"/>
        <v>2024</v>
      </c>
      <c r="D2043" s="1" t="s">
        <v>2495</v>
      </c>
      <c r="E2043" s="43" t="s">
        <v>2567</v>
      </c>
      <c r="F2043" s="2" t="s">
        <v>413</v>
      </c>
      <c r="G2043" s="1" t="s">
        <v>2602</v>
      </c>
      <c r="H2043" s="1"/>
      <c r="I2043" s="1" t="s">
        <v>423</v>
      </c>
      <c r="J2043" s="1">
        <v>25</v>
      </c>
      <c r="K2043" s="1">
        <v>0</v>
      </c>
      <c r="L2043" s="1">
        <v>0</v>
      </c>
      <c r="M2043" s="1">
        <v>25</v>
      </c>
      <c r="N2043" s="34"/>
      <c r="O2043" s="34"/>
      <c r="P2043" s="26"/>
      <c r="Q2043" s="35"/>
    </row>
    <row r="2044" spans="1:17" ht="15" customHeight="1" x14ac:dyDescent="0.3">
      <c r="A2044" s="1" t="s">
        <v>416</v>
      </c>
      <c r="B2044" s="6">
        <v>45657</v>
      </c>
      <c r="C2044" s="62">
        <f t="shared" si="58"/>
        <v>2024</v>
      </c>
      <c r="D2044" s="1" t="s">
        <v>2495</v>
      </c>
      <c r="E2044" s="43" t="s">
        <v>2568</v>
      </c>
      <c r="F2044" s="2" t="s">
        <v>413</v>
      </c>
      <c r="G2044" s="1" t="s">
        <v>2603</v>
      </c>
      <c r="H2044" s="1"/>
      <c r="I2044" s="1" t="s">
        <v>423</v>
      </c>
      <c r="J2044" s="1">
        <v>12.5</v>
      </c>
      <c r="K2044" s="1">
        <v>0</v>
      </c>
      <c r="L2044" s="1">
        <v>0</v>
      </c>
      <c r="M2044" s="1">
        <v>12.5</v>
      </c>
      <c r="N2044" s="34"/>
      <c r="O2044" s="34"/>
      <c r="P2044" s="26"/>
      <c r="Q2044" s="35"/>
    </row>
    <row r="2045" spans="1:17" ht="15" customHeight="1" x14ac:dyDescent="0.3">
      <c r="A2045" s="1" t="s">
        <v>416</v>
      </c>
      <c r="B2045" s="6">
        <v>45657</v>
      </c>
      <c r="C2045" s="62">
        <f t="shared" si="58"/>
        <v>2024</v>
      </c>
      <c r="D2045" s="1" t="s">
        <v>2495</v>
      </c>
      <c r="E2045" s="43" t="s">
        <v>2569</v>
      </c>
      <c r="F2045" s="2" t="s">
        <v>413</v>
      </c>
      <c r="G2045" s="1" t="s">
        <v>2604</v>
      </c>
      <c r="H2045" s="1"/>
      <c r="I2045" s="1" t="s">
        <v>423</v>
      </c>
      <c r="J2045" s="1">
        <v>12.5</v>
      </c>
      <c r="K2045" s="1">
        <v>0</v>
      </c>
      <c r="L2045" s="1">
        <v>0</v>
      </c>
      <c r="M2045" s="1">
        <v>12.5</v>
      </c>
      <c r="N2045" s="34"/>
      <c r="O2045" s="34"/>
      <c r="P2045" s="26"/>
      <c r="Q2045" s="35"/>
    </row>
    <row r="2046" spans="1:17" ht="15" customHeight="1" x14ac:dyDescent="0.3">
      <c r="A2046" s="1" t="s">
        <v>416</v>
      </c>
      <c r="B2046" s="6">
        <v>45657</v>
      </c>
      <c r="C2046" s="62">
        <f t="shared" si="58"/>
        <v>2024</v>
      </c>
      <c r="D2046" s="1" t="s">
        <v>2495</v>
      </c>
      <c r="E2046" s="43" t="s">
        <v>2570</v>
      </c>
      <c r="F2046" s="2" t="s">
        <v>413</v>
      </c>
      <c r="G2046" s="1" t="s">
        <v>2605</v>
      </c>
      <c r="H2046" s="1"/>
      <c r="I2046" s="1" t="s">
        <v>423</v>
      </c>
      <c r="J2046" s="1">
        <v>12.5</v>
      </c>
      <c r="K2046" s="1">
        <v>0</v>
      </c>
      <c r="L2046" s="1">
        <v>0</v>
      </c>
      <c r="M2046" s="1">
        <v>12.5</v>
      </c>
      <c r="N2046" s="34"/>
      <c r="O2046" s="34"/>
      <c r="P2046" s="26"/>
      <c r="Q2046" s="35"/>
    </row>
    <row r="2047" spans="1:17" ht="15" customHeight="1" x14ac:dyDescent="0.3">
      <c r="A2047" s="1" t="s">
        <v>416</v>
      </c>
      <c r="B2047" s="6">
        <v>45657</v>
      </c>
      <c r="C2047" s="62">
        <f t="shared" si="58"/>
        <v>2024</v>
      </c>
      <c r="D2047" s="1" t="s">
        <v>2495</v>
      </c>
      <c r="E2047" s="43" t="s">
        <v>2571</v>
      </c>
      <c r="F2047" s="2" t="s">
        <v>413</v>
      </c>
      <c r="G2047" s="1" t="s">
        <v>2606</v>
      </c>
      <c r="H2047" s="1"/>
      <c r="I2047" s="1" t="s">
        <v>423</v>
      </c>
      <c r="J2047" s="1">
        <v>12.5</v>
      </c>
      <c r="K2047" s="1">
        <v>0</v>
      </c>
      <c r="L2047" s="1">
        <v>0</v>
      </c>
      <c r="M2047" s="1">
        <v>12.5</v>
      </c>
      <c r="N2047" s="34"/>
      <c r="O2047" s="34"/>
      <c r="P2047" s="26"/>
      <c r="Q2047" s="35"/>
    </row>
    <row r="2048" spans="1:17" ht="15" customHeight="1" x14ac:dyDescent="0.3">
      <c r="A2048" s="1" t="s">
        <v>416</v>
      </c>
      <c r="B2048" s="6">
        <v>45657</v>
      </c>
      <c r="C2048" s="62">
        <f t="shared" si="58"/>
        <v>2024</v>
      </c>
      <c r="D2048" s="1" t="s">
        <v>2495</v>
      </c>
      <c r="E2048" s="43" t="s">
        <v>2572</v>
      </c>
      <c r="F2048" s="2" t="s">
        <v>413</v>
      </c>
      <c r="G2048" s="1" t="s">
        <v>2607</v>
      </c>
      <c r="H2048" s="1"/>
      <c r="I2048" s="1" t="s">
        <v>423</v>
      </c>
      <c r="J2048" s="1">
        <v>12.5</v>
      </c>
      <c r="K2048" s="1">
        <v>0</v>
      </c>
      <c r="L2048" s="1">
        <v>0</v>
      </c>
      <c r="M2048" s="1">
        <v>12.5</v>
      </c>
      <c r="N2048" s="34"/>
      <c r="O2048" s="34"/>
      <c r="P2048" s="26"/>
      <c r="Q2048" s="35"/>
    </row>
    <row r="2049" spans="1:17" ht="15" customHeight="1" x14ac:dyDescent="0.3">
      <c r="A2049" s="1" t="s">
        <v>416</v>
      </c>
      <c r="B2049" s="6">
        <v>45657</v>
      </c>
      <c r="C2049" s="62">
        <f t="shared" si="58"/>
        <v>2024</v>
      </c>
      <c r="D2049" s="1" t="s">
        <v>2495</v>
      </c>
      <c r="E2049" s="43" t="s">
        <v>2573</v>
      </c>
      <c r="F2049" s="2" t="s">
        <v>413</v>
      </c>
      <c r="G2049" s="1" t="s">
        <v>27</v>
      </c>
      <c r="H2049" s="1"/>
      <c r="I2049" s="1" t="s">
        <v>423</v>
      </c>
      <c r="J2049" s="1">
        <v>12.5</v>
      </c>
      <c r="K2049" s="1">
        <v>0</v>
      </c>
      <c r="L2049" s="1">
        <v>0</v>
      </c>
      <c r="M2049" s="1">
        <v>12.5</v>
      </c>
      <c r="N2049" s="34"/>
      <c r="O2049" s="34"/>
      <c r="P2049" s="26"/>
      <c r="Q2049" s="35"/>
    </row>
    <row r="2050" spans="1:17" ht="15" customHeight="1" x14ac:dyDescent="0.3">
      <c r="A2050" s="1" t="s">
        <v>416</v>
      </c>
      <c r="B2050" s="6">
        <v>45657</v>
      </c>
      <c r="C2050" s="62">
        <f t="shared" si="58"/>
        <v>2024</v>
      </c>
      <c r="D2050" s="1" t="s">
        <v>2495</v>
      </c>
      <c r="E2050" s="43" t="s">
        <v>2574</v>
      </c>
      <c r="F2050" s="2" t="s">
        <v>413</v>
      </c>
      <c r="G2050" s="1" t="s">
        <v>2608</v>
      </c>
      <c r="H2050" s="1"/>
      <c r="I2050" s="1" t="s">
        <v>423</v>
      </c>
      <c r="J2050" s="1">
        <v>12.5</v>
      </c>
      <c r="K2050" s="1">
        <v>0</v>
      </c>
      <c r="L2050" s="1">
        <v>0</v>
      </c>
      <c r="M2050" s="1">
        <v>12.5</v>
      </c>
      <c r="N2050" s="34"/>
      <c r="O2050" s="34"/>
      <c r="P2050" s="26"/>
      <c r="Q2050" s="35"/>
    </row>
    <row r="2051" spans="1:17" ht="15" customHeight="1" x14ac:dyDescent="0.3">
      <c r="A2051" s="1" t="s">
        <v>416</v>
      </c>
      <c r="B2051" s="6">
        <v>45657</v>
      </c>
      <c r="C2051" s="62">
        <f t="shared" si="58"/>
        <v>2024</v>
      </c>
      <c r="D2051" s="1" t="s">
        <v>2495</v>
      </c>
      <c r="E2051" s="43" t="s">
        <v>2575</v>
      </c>
      <c r="F2051" s="2" t="s">
        <v>413</v>
      </c>
      <c r="G2051" s="1" t="s">
        <v>2609</v>
      </c>
      <c r="H2051" s="1"/>
      <c r="I2051" s="1" t="s">
        <v>423</v>
      </c>
      <c r="J2051" s="1">
        <v>12.5</v>
      </c>
      <c r="K2051" s="1">
        <v>0</v>
      </c>
      <c r="L2051" s="1">
        <v>0</v>
      </c>
      <c r="M2051" s="1">
        <v>12.5</v>
      </c>
      <c r="N2051" s="34"/>
      <c r="O2051" s="34"/>
      <c r="P2051" s="26"/>
      <c r="Q2051" s="35"/>
    </row>
    <row r="2052" spans="1:17" ht="15" customHeight="1" x14ac:dyDescent="0.3">
      <c r="A2052" s="1" t="s">
        <v>416</v>
      </c>
      <c r="B2052" s="6">
        <v>45657</v>
      </c>
      <c r="C2052" s="62">
        <f t="shared" ref="C2052:C2115" si="60">YEAR(B2052)</f>
        <v>2024</v>
      </c>
      <c r="D2052" s="1" t="s">
        <v>2495</v>
      </c>
      <c r="E2052" s="43" t="s">
        <v>2576</v>
      </c>
      <c r="F2052" s="2" t="s">
        <v>413</v>
      </c>
      <c r="G2052" s="1" t="s">
        <v>2610</v>
      </c>
      <c r="H2052" s="1"/>
      <c r="I2052" s="1" t="s">
        <v>423</v>
      </c>
      <c r="J2052" s="1">
        <v>12.5</v>
      </c>
      <c r="K2052" s="1">
        <v>0</v>
      </c>
      <c r="L2052" s="1">
        <v>0</v>
      </c>
      <c r="M2052" s="1">
        <v>12.5</v>
      </c>
      <c r="N2052" s="34"/>
      <c r="O2052" s="34"/>
      <c r="P2052" s="26"/>
      <c r="Q2052" s="35"/>
    </row>
    <row r="2053" spans="1:17" ht="15" customHeight="1" x14ac:dyDescent="0.3">
      <c r="A2053" s="1" t="s">
        <v>416</v>
      </c>
      <c r="B2053" s="6">
        <v>45657</v>
      </c>
      <c r="C2053" s="62">
        <f t="shared" si="60"/>
        <v>2024</v>
      </c>
      <c r="D2053" s="1" t="s">
        <v>2495</v>
      </c>
      <c r="E2053" s="43" t="s">
        <v>2577</v>
      </c>
      <c r="F2053" s="2" t="s">
        <v>413</v>
      </c>
      <c r="G2053" s="1" t="s">
        <v>2611</v>
      </c>
      <c r="H2053" s="1"/>
      <c r="I2053" s="1" t="s">
        <v>423</v>
      </c>
      <c r="J2053" s="1">
        <v>12.5</v>
      </c>
      <c r="K2053" s="1">
        <v>0</v>
      </c>
      <c r="L2053" s="1">
        <v>0</v>
      </c>
      <c r="M2053" s="1">
        <v>12.5</v>
      </c>
      <c r="N2053" s="34"/>
      <c r="O2053" s="34"/>
      <c r="P2053" s="26"/>
      <c r="Q2053" s="35"/>
    </row>
    <row r="2054" spans="1:17" ht="15" customHeight="1" x14ac:dyDescent="0.3">
      <c r="A2054" s="1" t="s">
        <v>416</v>
      </c>
      <c r="B2054" s="6">
        <v>45657</v>
      </c>
      <c r="C2054" s="62">
        <f t="shared" si="60"/>
        <v>2024</v>
      </c>
      <c r="D2054" s="1" t="s">
        <v>2495</v>
      </c>
      <c r="E2054" s="43" t="s">
        <v>2578</v>
      </c>
      <c r="F2054" s="2" t="s">
        <v>413</v>
      </c>
      <c r="G2054" s="1" t="s">
        <v>2612</v>
      </c>
      <c r="H2054" s="1"/>
      <c r="I2054" s="1" t="s">
        <v>423</v>
      </c>
      <c r="J2054" s="1">
        <v>12.5</v>
      </c>
      <c r="K2054" s="1">
        <v>0</v>
      </c>
      <c r="L2054" s="1">
        <v>0</v>
      </c>
      <c r="M2054" s="1">
        <v>12.5</v>
      </c>
      <c r="N2054" s="34"/>
      <c r="O2054" s="34"/>
      <c r="P2054" s="26"/>
      <c r="Q2054" s="35"/>
    </row>
    <row r="2055" spans="1:17" ht="15" customHeight="1" x14ac:dyDescent="0.3">
      <c r="A2055" s="1" t="s">
        <v>416</v>
      </c>
      <c r="B2055" s="6">
        <v>45657</v>
      </c>
      <c r="C2055" s="62">
        <f t="shared" si="60"/>
        <v>2024</v>
      </c>
      <c r="D2055" s="1" t="s">
        <v>2495</v>
      </c>
      <c r="E2055" s="43" t="s">
        <v>2579</v>
      </c>
      <c r="F2055" s="2" t="s">
        <v>413</v>
      </c>
      <c r="G2055" s="1" t="s">
        <v>2613</v>
      </c>
      <c r="H2055" s="1"/>
      <c r="I2055" s="1" t="s">
        <v>423</v>
      </c>
      <c r="J2055" s="1">
        <v>12.5</v>
      </c>
      <c r="K2055" s="1">
        <v>0</v>
      </c>
      <c r="L2055" s="1">
        <v>0</v>
      </c>
      <c r="M2055" s="1">
        <v>12.5</v>
      </c>
      <c r="N2055" s="34"/>
      <c r="O2055" s="34"/>
      <c r="P2055" s="26"/>
      <c r="Q2055" s="35"/>
    </row>
    <row r="2056" spans="1:17" ht="15" customHeight="1" x14ac:dyDescent="0.3">
      <c r="A2056" s="1" t="s">
        <v>416</v>
      </c>
      <c r="B2056" s="6">
        <v>45657</v>
      </c>
      <c r="C2056" s="62">
        <f t="shared" si="60"/>
        <v>2024</v>
      </c>
      <c r="D2056" s="1" t="s">
        <v>2495</v>
      </c>
      <c r="E2056" s="43" t="s">
        <v>2580</v>
      </c>
      <c r="F2056" s="2" t="s">
        <v>413</v>
      </c>
      <c r="G2056" s="1" t="s">
        <v>2614</v>
      </c>
      <c r="H2056" s="1"/>
      <c r="I2056" s="1" t="s">
        <v>423</v>
      </c>
      <c r="J2056" s="1">
        <v>12.5</v>
      </c>
      <c r="K2056" s="1">
        <v>0</v>
      </c>
      <c r="L2056" s="1">
        <v>0</v>
      </c>
      <c r="M2056" s="1">
        <v>12.5</v>
      </c>
      <c r="N2056" s="34"/>
      <c r="O2056" s="34"/>
      <c r="P2056" s="26"/>
      <c r="Q2056" s="35"/>
    </row>
    <row r="2057" spans="1:17" ht="15" customHeight="1" x14ac:dyDescent="0.3">
      <c r="A2057" s="1" t="s">
        <v>416</v>
      </c>
      <c r="B2057" s="6">
        <v>45657</v>
      </c>
      <c r="C2057" s="62">
        <f t="shared" si="60"/>
        <v>2024</v>
      </c>
      <c r="D2057" s="1" t="s">
        <v>2495</v>
      </c>
      <c r="E2057" s="43" t="s">
        <v>2581</v>
      </c>
      <c r="F2057" s="2" t="s">
        <v>413</v>
      </c>
      <c r="G2057" s="1" t="s">
        <v>2615</v>
      </c>
      <c r="H2057" s="1"/>
      <c r="I2057" s="1" t="s">
        <v>423</v>
      </c>
      <c r="J2057" s="1">
        <v>12.5</v>
      </c>
      <c r="K2057" s="1">
        <v>0</v>
      </c>
      <c r="L2057" s="1">
        <v>0</v>
      </c>
      <c r="M2057" s="1">
        <v>12.5</v>
      </c>
      <c r="N2057" s="34"/>
      <c r="O2057" s="34"/>
      <c r="P2057" s="26"/>
      <c r="Q2057" s="35"/>
    </row>
    <row r="2058" spans="1:17" ht="15" customHeight="1" x14ac:dyDescent="0.3">
      <c r="A2058" s="1" t="s">
        <v>418</v>
      </c>
      <c r="B2058" s="6">
        <v>45657</v>
      </c>
      <c r="C2058" s="62">
        <f t="shared" si="60"/>
        <v>2024</v>
      </c>
      <c r="D2058" s="1" t="s">
        <v>2623</v>
      </c>
      <c r="E2058" s="43" t="s">
        <v>2694</v>
      </c>
      <c r="F2058" s="2" t="s">
        <v>412</v>
      </c>
      <c r="G2058" s="1">
        <v>1</v>
      </c>
      <c r="H2058" s="1"/>
      <c r="I2058" s="1" t="s">
        <v>423</v>
      </c>
      <c r="J2058" s="1">
        <v>45.3</v>
      </c>
      <c r="K2058" s="1">
        <v>3.8</v>
      </c>
      <c r="L2058" s="1">
        <v>0</v>
      </c>
      <c r="M2058" s="1">
        <v>49.099999999999994</v>
      </c>
      <c r="N2058" s="34"/>
      <c r="O2058" s="34"/>
      <c r="P2058" s="26"/>
      <c r="Q2058" s="35"/>
    </row>
    <row r="2059" spans="1:17" ht="15" customHeight="1" x14ac:dyDescent="0.3">
      <c r="A2059" s="1" t="s">
        <v>418</v>
      </c>
      <c r="B2059" s="6">
        <v>45657</v>
      </c>
      <c r="C2059" s="62">
        <f t="shared" si="60"/>
        <v>2024</v>
      </c>
      <c r="D2059" s="1" t="s">
        <v>2623</v>
      </c>
      <c r="E2059" s="43" t="s">
        <v>2695</v>
      </c>
      <c r="F2059" s="2" t="s">
        <v>412</v>
      </c>
      <c r="G2059" s="1">
        <v>2</v>
      </c>
      <c r="H2059" s="1"/>
      <c r="I2059" s="1" t="s">
        <v>423</v>
      </c>
      <c r="J2059" s="1">
        <v>41.8</v>
      </c>
      <c r="K2059" s="1">
        <v>3.8</v>
      </c>
      <c r="L2059" s="1">
        <v>0</v>
      </c>
      <c r="M2059" s="1">
        <v>45.599999999999994</v>
      </c>
      <c r="N2059" s="34"/>
      <c r="O2059" s="34"/>
      <c r="P2059" s="26"/>
      <c r="Q2059" s="35"/>
    </row>
    <row r="2060" spans="1:17" ht="15" customHeight="1" x14ac:dyDescent="0.3">
      <c r="A2060" s="1" t="s">
        <v>418</v>
      </c>
      <c r="B2060" s="6">
        <v>45657</v>
      </c>
      <c r="C2060" s="62">
        <f t="shared" si="60"/>
        <v>2024</v>
      </c>
      <c r="D2060" s="1" t="s">
        <v>2623</v>
      </c>
      <c r="E2060" s="43" t="s">
        <v>2696</v>
      </c>
      <c r="F2060" s="2" t="s">
        <v>412</v>
      </c>
      <c r="G2060" s="1">
        <v>3</v>
      </c>
      <c r="H2060" s="1"/>
      <c r="I2060" s="1" t="s">
        <v>423</v>
      </c>
      <c r="J2060" s="1">
        <v>48.8</v>
      </c>
      <c r="K2060" s="1">
        <v>4.0999999999999996</v>
      </c>
      <c r="L2060" s="1">
        <v>0</v>
      </c>
      <c r="M2060" s="1">
        <v>52.9</v>
      </c>
      <c r="N2060" s="34"/>
      <c r="O2060" s="34"/>
      <c r="P2060" s="26"/>
      <c r="Q2060" s="35"/>
    </row>
    <row r="2061" spans="1:17" ht="15" customHeight="1" x14ac:dyDescent="0.3">
      <c r="A2061" s="1" t="s">
        <v>418</v>
      </c>
      <c r="B2061" s="6">
        <v>45657</v>
      </c>
      <c r="C2061" s="62">
        <f t="shared" si="60"/>
        <v>2024</v>
      </c>
      <c r="D2061" s="1" t="s">
        <v>2623</v>
      </c>
      <c r="E2061" s="43" t="s">
        <v>2697</v>
      </c>
      <c r="F2061" s="2" t="s">
        <v>412</v>
      </c>
      <c r="G2061" s="1">
        <v>4</v>
      </c>
      <c r="H2061" s="1"/>
      <c r="I2061" s="1" t="s">
        <v>423</v>
      </c>
      <c r="J2061" s="1">
        <v>40.700000000000003</v>
      </c>
      <c r="K2061" s="1">
        <v>3.8</v>
      </c>
      <c r="L2061" s="1">
        <v>0</v>
      </c>
      <c r="M2061" s="1">
        <v>44.5</v>
      </c>
      <c r="N2061" s="34"/>
      <c r="O2061" s="34"/>
      <c r="P2061" s="26"/>
      <c r="Q2061" s="35"/>
    </row>
    <row r="2062" spans="1:17" ht="15" customHeight="1" x14ac:dyDescent="0.3">
      <c r="A2062" s="1" t="s">
        <v>418</v>
      </c>
      <c r="B2062" s="6">
        <v>45657</v>
      </c>
      <c r="C2062" s="62">
        <f t="shared" si="60"/>
        <v>2024</v>
      </c>
      <c r="D2062" s="1" t="s">
        <v>2623</v>
      </c>
      <c r="E2062" s="43" t="s">
        <v>2698</v>
      </c>
      <c r="F2062" s="2" t="s">
        <v>412</v>
      </c>
      <c r="G2062" s="1">
        <v>5</v>
      </c>
      <c r="H2062" s="1"/>
      <c r="I2062" s="1" t="s">
        <v>423</v>
      </c>
      <c r="J2062" s="1">
        <v>41.9</v>
      </c>
      <c r="K2062" s="1">
        <v>3.8</v>
      </c>
      <c r="L2062" s="1">
        <v>0</v>
      </c>
      <c r="M2062" s="1">
        <v>45.699999999999996</v>
      </c>
      <c r="N2062" s="34"/>
      <c r="O2062" s="34"/>
      <c r="P2062" s="26"/>
      <c r="Q2062" s="35"/>
    </row>
    <row r="2063" spans="1:17" ht="15" customHeight="1" x14ac:dyDescent="0.3">
      <c r="A2063" s="1" t="s">
        <v>418</v>
      </c>
      <c r="B2063" s="6">
        <v>45657</v>
      </c>
      <c r="C2063" s="62">
        <f t="shared" si="60"/>
        <v>2024</v>
      </c>
      <c r="D2063" s="1" t="s">
        <v>2623</v>
      </c>
      <c r="E2063" s="43" t="s">
        <v>2699</v>
      </c>
      <c r="F2063" s="2" t="s">
        <v>412</v>
      </c>
      <c r="G2063" s="1">
        <v>6</v>
      </c>
      <c r="H2063" s="1"/>
      <c r="I2063" s="1" t="s">
        <v>423</v>
      </c>
      <c r="J2063" s="1">
        <v>40</v>
      </c>
      <c r="K2063" s="1">
        <v>3.8</v>
      </c>
      <c r="L2063" s="1">
        <v>0</v>
      </c>
      <c r="M2063" s="1">
        <v>43.8</v>
      </c>
      <c r="N2063" s="34"/>
      <c r="O2063" s="34"/>
      <c r="P2063" s="26"/>
      <c r="Q2063" s="35"/>
    </row>
    <row r="2064" spans="1:17" ht="15" customHeight="1" x14ac:dyDescent="0.3">
      <c r="A2064" s="1" t="s">
        <v>418</v>
      </c>
      <c r="B2064" s="6">
        <v>45657</v>
      </c>
      <c r="C2064" s="62">
        <f t="shared" si="60"/>
        <v>2024</v>
      </c>
      <c r="D2064" s="1" t="s">
        <v>2623</v>
      </c>
      <c r="E2064" s="43" t="s">
        <v>2700</v>
      </c>
      <c r="F2064" s="2" t="s">
        <v>412</v>
      </c>
      <c r="G2064" s="1">
        <v>7</v>
      </c>
      <c r="H2064" s="1"/>
      <c r="I2064" s="1" t="s">
        <v>423</v>
      </c>
      <c r="J2064" s="1">
        <v>40.700000000000003</v>
      </c>
      <c r="K2064" s="1">
        <v>3.8</v>
      </c>
      <c r="L2064" s="1">
        <v>0</v>
      </c>
      <c r="M2064" s="1">
        <v>44.5</v>
      </c>
      <c r="N2064" s="34"/>
      <c r="O2064" s="34"/>
      <c r="P2064" s="26"/>
      <c r="Q2064" s="35"/>
    </row>
    <row r="2065" spans="1:17" ht="15" customHeight="1" x14ac:dyDescent="0.3">
      <c r="A2065" s="1" t="s">
        <v>418</v>
      </c>
      <c r="B2065" s="6">
        <v>45657</v>
      </c>
      <c r="C2065" s="62">
        <f t="shared" si="60"/>
        <v>2024</v>
      </c>
      <c r="D2065" s="1" t="s">
        <v>2623</v>
      </c>
      <c r="E2065" s="43" t="s">
        <v>2701</v>
      </c>
      <c r="F2065" s="2" t="s">
        <v>412</v>
      </c>
      <c r="G2065" s="1">
        <v>8</v>
      </c>
      <c r="H2065" s="1"/>
      <c r="I2065" s="1" t="s">
        <v>423</v>
      </c>
      <c r="J2065" s="1">
        <v>72.5</v>
      </c>
      <c r="K2065" s="1">
        <v>4.0999999999999996</v>
      </c>
      <c r="L2065" s="1">
        <v>0</v>
      </c>
      <c r="M2065" s="1">
        <v>76.599999999999994</v>
      </c>
      <c r="N2065" s="34"/>
      <c r="O2065" s="34"/>
      <c r="P2065" s="26"/>
      <c r="Q2065" s="35"/>
    </row>
    <row r="2066" spans="1:17" ht="15" customHeight="1" x14ac:dyDescent="0.3">
      <c r="A2066" s="1" t="s">
        <v>418</v>
      </c>
      <c r="B2066" s="6">
        <v>45657</v>
      </c>
      <c r="C2066" s="62">
        <f t="shared" si="60"/>
        <v>2024</v>
      </c>
      <c r="D2066" s="1" t="s">
        <v>2623</v>
      </c>
      <c r="E2066" s="43" t="s">
        <v>2702</v>
      </c>
      <c r="F2066" s="2" t="s">
        <v>412</v>
      </c>
      <c r="G2066" s="1">
        <v>9</v>
      </c>
      <c r="H2066" s="1"/>
      <c r="I2066" s="1" t="s">
        <v>423</v>
      </c>
      <c r="J2066" s="1">
        <v>55.3</v>
      </c>
      <c r="K2066" s="1">
        <v>3.9</v>
      </c>
      <c r="L2066" s="1">
        <v>0</v>
      </c>
      <c r="M2066" s="1">
        <v>59.199999999999996</v>
      </c>
      <c r="N2066" s="34"/>
      <c r="O2066" s="34"/>
      <c r="P2066" s="26"/>
      <c r="Q2066" s="35"/>
    </row>
    <row r="2067" spans="1:17" ht="15" customHeight="1" x14ac:dyDescent="0.3">
      <c r="A2067" s="1" t="s">
        <v>418</v>
      </c>
      <c r="B2067" s="6">
        <v>45657</v>
      </c>
      <c r="C2067" s="62">
        <f t="shared" si="60"/>
        <v>2024</v>
      </c>
      <c r="D2067" s="1" t="s">
        <v>2623</v>
      </c>
      <c r="E2067" s="43" t="s">
        <v>2703</v>
      </c>
      <c r="F2067" s="2" t="s">
        <v>412</v>
      </c>
      <c r="G2067" s="1">
        <v>10</v>
      </c>
      <c r="H2067" s="1"/>
      <c r="I2067" s="1" t="s">
        <v>423</v>
      </c>
      <c r="J2067" s="1">
        <v>49.5</v>
      </c>
      <c r="K2067" s="1">
        <v>5.3</v>
      </c>
      <c r="L2067" s="1">
        <v>0</v>
      </c>
      <c r="M2067" s="1">
        <v>54.8</v>
      </c>
      <c r="N2067" s="34"/>
      <c r="O2067" s="34"/>
      <c r="P2067" s="26"/>
      <c r="Q2067" s="35"/>
    </row>
    <row r="2068" spans="1:17" ht="15" customHeight="1" x14ac:dyDescent="0.3">
      <c r="A2068" s="1" t="s">
        <v>418</v>
      </c>
      <c r="B2068" s="6">
        <v>45657</v>
      </c>
      <c r="C2068" s="62">
        <f t="shared" si="60"/>
        <v>2024</v>
      </c>
      <c r="D2068" s="1" t="s">
        <v>2623</v>
      </c>
      <c r="E2068" s="43" t="s">
        <v>2704</v>
      </c>
      <c r="F2068" s="2" t="s">
        <v>412</v>
      </c>
      <c r="G2068" s="1">
        <v>11</v>
      </c>
      <c r="H2068" s="1"/>
      <c r="I2068" s="1" t="s">
        <v>423</v>
      </c>
      <c r="J2068" s="1">
        <v>46.2</v>
      </c>
      <c r="K2068" s="1">
        <v>5.3</v>
      </c>
      <c r="L2068" s="1">
        <v>0</v>
      </c>
      <c r="M2068" s="1">
        <v>51.5</v>
      </c>
      <c r="N2068" s="34"/>
      <c r="O2068" s="34"/>
      <c r="P2068" s="26"/>
      <c r="Q2068" s="35"/>
    </row>
    <row r="2069" spans="1:17" ht="15" customHeight="1" x14ac:dyDescent="0.3">
      <c r="A2069" s="1" t="s">
        <v>418</v>
      </c>
      <c r="B2069" s="6">
        <v>45657</v>
      </c>
      <c r="C2069" s="62">
        <f t="shared" si="60"/>
        <v>2024</v>
      </c>
      <c r="D2069" s="1" t="s">
        <v>2623</v>
      </c>
      <c r="E2069" s="43" t="s">
        <v>2705</v>
      </c>
      <c r="F2069" s="2" t="s">
        <v>412</v>
      </c>
      <c r="G2069" s="1">
        <v>12</v>
      </c>
      <c r="H2069" s="1"/>
      <c r="I2069" s="1" t="s">
        <v>423</v>
      </c>
      <c r="J2069" s="1">
        <v>53.4</v>
      </c>
      <c r="K2069" s="1">
        <v>8</v>
      </c>
      <c r="L2069" s="1">
        <v>0</v>
      </c>
      <c r="M2069" s="1">
        <v>61.4</v>
      </c>
      <c r="N2069" s="34"/>
      <c r="O2069" s="34"/>
      <c r="P2069" s="26"/>
      <c r="Q2069" s="35"/>
    </row>
    <row r="2070" spans="1:17" ht="15" customHeight="1" x14ac:dyDescent="0.3">
      <c r="A2070" s="1" t="s">
        <v>418</v>
      </c>
      <c r="B2070" s="6">
        <v>45657</v>
      </c>
      <c r="C2070" s="62">
        <f t="shared" si="60"/>
        <v>2024</v>
      </c>
      <c r="D2070" s="1" t="s">
        <v>2623</v>
      </c>
      <c r="E2070" s="43" t="s">
        <v>2706</v>
      </c>
      <c r="F2070" s="2" t="s">
        <v>412</v>
      </c>
      <c r="G2070" s="1">
        <v>13</v>
      </c>
      <c r="H2070" s="1"/>
      <c r="I2070" s="1" t="s">
        <v>423</v>
      </c>
      <c r="J2070" s="1">
        <v>45</v>
      </c>
      <c r="K2070" s="1">
        <v>8</v>
      </c>
      <c r="L2070" s="1">
        <v>0</v>
      </c>
      <c r="M2070" s="1">
        <v>53</v>
      </c>
      <c r="N2070" s="34"/>
      <c r="O2070" s="34"/>
      <c r="P2070" s="26"/>
      <c r="Q2070" s="35"/>
    </row>
    <row r="2071" spans="1:17" ht="15" customHeight="1" x14ac:dyDescent="0.3">
      <c r="A2071" s="1" t="s">
        <v>418</v>
      </c>
      <c r="B2071" s="6">
        <v>45657</v>
      </c>
      <c r="C2071" s="62">
        <f t="shared" si="60"/>
        <v>2024</v>
      </c>
      <c r="D2071" s="1" t="s">
        <v>2623</v>
      </c>
      <c r="E2071" s="43" t="s">
        <v>2707</v>
      </c>
      <c r="F2071" s="2" t="s">
        <v>412</v>
      </c>
      <c r="G2071" s="1">
        <v>14</v>
      </c>
      <c r="H2071" s="1"/>
      <c r="I2071" s="1" t="s">
        <v>423</v>
      </c>
      <c r="J2071" s="1">
        <v>56.4</v>
      </c>
      <c r="K2071" s="1">
        <v>8</v>
      </c>
      <c r="L2071" s="1">
        <v>0</v>
      </c>
      <c r="M2071" s="1">
        <v>64.400000000000006</v>
      </c>
      <c r="N2071" s="34"/>
      <c r="O2071" s="34"/>
      <c r="P2071" s="26"/>
      <c r="Q2071" s="35"/>
    </row>
    <row r="2072" spans="1:17" ht="15" customHeight="1" x14ac:dyDescent="0.3">
      <c r="A2072" s="1" t="s">
        <v>418</v>
      </c>
      <c r="B2072" s="6">
        <v>45657</v>
      </c>
      <c r="C2072" s="62">
        <f t="shared" si="60"/>
        <v>2024</v>
      </c>
      <c r="D2072" s="1" t="s">
        <v>2623</v>
      </c>
      <c r="E2072" s="43" t="s">
        <v>2708</v>
      </c>
      <c r="F2072" s="2" t="s">
        <v>412</v>
      </c>
      <c r="G2072" s="1">
        <v>15</v>
      </c>
      <c r="H2072" s="1"/>
      <c r="I2072" s="1" t="s">
        <v>423</v>
      </c>
      <c r="J2072" s="1">
        <v>54.6</v>
      </c>
      <c r="K2072" s="1">
        <v>8</v>
      </c>
      <c r="L2072" s="1">
        <v>0</v>
      </c>
      <c r="M2072" s="1">
        <v>62.6</v>
      </c>
      <c r="N2072" s="34"/>
      <c r="O2072" s="34"/>
      <c r="P2072" s="26"/>
      <c r="Q2072" s="35"/>
    </row>
    <row r="2073" spans="1:17" ht="15" customHeight="1" x14ac:dyDescent="0.3">
      <c r="A2073" s="1" t="s">
        <v>418</v>
      </c>
      <c r="B2073" s="6">
        <v>45657</v>
      </c>
      <c r="C2073" s="62">
        <f t="shared" si="60"/>
        <v>2024</v>
      </c>
      <c r="D2073" s="1" t="s">
        <v>2623</v>
      </c>
      <c r="E2073" s="43" t="s">
        <v>2709</v>
      </c>
      <c r="F2073" s="2" t="s">
        <v>412</v>
      </c>
      <c r="G2073" s="1">
        <v>16</v>
      </c>
      <c r="H2073" s="1"/>
      <c r="I2073" s="1" t="s">
        <v>423</v>
      </c>
      <c r="J2073" s="1">
        <v>106.1</v>
      </c>
      <c r="K2073" s="1">
        <v>16</v>
      </c>
      <c r="L2073" s="1">
        <v>0</v>
      </c>
      <c r="M2073" s="1">
        <v>122.1</v>
      </c>
      <c r="N2073" s="34"/>
      <c r="O2073" s="34"/>
      <c r="P2073" s="26"/>
      <c r="Q2073" s="35"/>
    </row>
    <row r="2074" spans="1:17" ht="15" customHeight="1" x14ac:dyDescent="0.3">
      <c r="A2074" s="1" t="s">
        <v>418</v>
      </c>
      <c r="B2074" s="6">
        <v>45657</v>
      </c>
      <c r="C2074" s="62">
        <f t="shared" si="60"/>
        <v>2024</v>
      </c>
      <c r="D2074" s="1" t="s">
        <v>2623</v>
      </c>
      <c r="E2074" s="43" t="s">
        <v>2710</v>
      </c>
      <c r="F2074" s="2" t="s">
        <v>412</v>
      </c>
      <c r="G2074" s="1">
        <v>17</v>
      </c>
      <c r="H2074" s="1"/>
      <c r="I2074" s="1" t="s">
        <v>423</v>
      </c>
      <c r="J2074" s="1">
        <v>46.1</v>
      </c>
      <c r="K2074" s="1">
        <v>5.3</v>
      </c>
      <c r="L2074" s="1">
        <v>0</v>
      </c>
      <c r="M2074" s="1">
        <v>51.4</v>
      </c>
      <c r="N2074" s="34"/>
      <c r="O2074" s="34"/>
      <c r="P2074" s="26"/>
      <c r="Q2074" s="35"/>
    </row>
    <row r="2075" spans="1:17" ht="15" customHeight="1" x14ac:dyDescent="0.3">
      <c r="A2075" s="1" t="s">
        <v>418</v>
      </c>
      <c r="B2075" s="6">
        <v>45657</v>
      </c>
      <c r="C2075" s="62">
        <f t="shared" si="60"/>
        <v>2024</v>
      </c>
      <c r="D2075" s="1" t="s">
        <v>2623</v>
      </c>
      <c r="E2075" s="43" t="s">
        <v>2711</v>
      </c>
      <c r="F2075" s="2" t="s">
        <v>412</v>
      </c>
      <c r="G2075" s="1">
        <v>18</v>
      </c>
      <c r="H2075" s="1"/>
      <c r="I2075" s="1" t="s">
        <v>423</v>
      </c>
      <c r="J2075" s="1">
        <v>49.6</v>
      </c>
      <c r="K2075" s="1">
        <v>5.3</v>
      </c>
      <c r="L2075" s="1">
        <v>0</v>
      </c>
      <c r="M2075" s="1">
        <v>54.9</v>
      </c>
      <c r="N2075" s="34"/>
      <c r="O2075" s="34"/>
      <c r="P2075" s="26"/>
      <c r="Q2075" s="35"/>
    </row>
    <row r="2076" spans="1:17" ht="15" customHeight="1" x14ac:dyDescent="0.3">
      <c r="A2076" s="1" t="s">
        <v>418</v>
      </c>
      <c r="B2076" s="6">
        <v>45657</v>
      </c>
      <c r="C2076" s="62">
        <f t="shared" si="60"/>
        <v>2024</v>
      </c>
      <c r="D2076" s="1" t="s">
        <v>2623</v>
      </c>
      <c r="E2076" s="43" t="s">
        <v>2712</v>
      </c>
      <c r="F2076" s="2" t="s">
        <v>412</v>
      </c>
      <c r="G2076" s="1">
        <v>19</v>
      </c>
      <c r="H2076" s="1"/>
      <c r="I2076" s="1" t="s">
        <v>423</v>
      </c>
      <c r="J2076" s="1">
        <v>49.4</v>
      </c>
      <c r="K2076" s="1">
        <v>5.3</v>
      </c>
      <c r="L2076" s="1">
        <v>0</v>
      </c>
      <c r="M2076" s="1">
        <v>54.699999999999996</v>
      </c>
      <c r="N2076" s="34"/>
      <c r="O2076" s="34"/>
      <c r="P2076" s="26"/>
      <c r="Q2076" s="35"/>
    </row>
    <row r="2077" spans="1:17" ht="15" customHeight="1" x14ac:dyDescent="0.3">
      <c r="A2077" s="1" t="s">
        <v>418</v>
      </c>
      <c r="B2077" s="6">
        <v>45657</v>
      </c>
      <c r="C2077" s="62">
        <f t="shared" si="60"/>
        <v>2024</v>
      </c>
      <c r="D2077" s="1" t="s">
        <v>2623</v>
      </c>
      <c r="E2077" s="43" t="s">
        <v>2660</v>
      </c>
      <c r="F2077" s="2" t="s">
        <v>412</v>
      </c>
      <c r="G2077" s="1">
        <v>20</v>
      </c>
      <c r="H2077" s="1"/>
      <c r="I2077" s="1" t="s">
        <v>423</v>
      </c>
      <c r="J2077" s="1">
        <v>46.1</v>
      </c>
      <c r="K2077" s="1">
        <v>5.3</v>
      </c>
      <c r="L2077" s="1">
        <v>0</v>
      </c>
      <c r="M2077" s="1">
        <v>51.4</v>
      </c>
      <c r="N2077" s="34"/>
      <c r="O2077" s="34"/>
      <c r="P2077" s="26"/>
      <c r="Q2077" s="35"/>
    </row>
    <row r="2078" spans="1:17" ht="15" customHeight="1" x14ac:dyDescent="0.3">
      <c r="A2078" s="1" t="s">
        <v>418</v>
      </c>
      <c r="B2078" s="6">
        <v>45657</v>
      </c>
      <c r="C2078" s="62">
        <f t="shared" si="60"/>
        <v>2024</v>
      </c>
      <c r="D2078" s="1" t="s">
        <v>2623</v>
      </c>
      <c r="E2078" s="43" t="s">
        <v>2713</v>
      </c>
      <c r="F2078" s="2" t="s">
        <v>412</v>
      </c>
      <c r="G2078" s="1">
        <v>21</v>
      </c>
      <c r="H2078" s="1"/>
      <c r="I2078" s="1" t="s">
        <v>423</v>
      </c>
      <c r="J2078" s="1">
        <v>53.3</v>
      </c>
      <c r="K2078" s="1">
        <v>8</v>
      </c>
      <c r="L2078" s="1">
        <v>0</v>
      </c>
      <c r="M2078" s="1">
        <v>61.3</v>
      </c>
      <c r="N2078" s="34"/>
      <c r="O2078" s="34"/>
      <c r="P2078" s="26"/>
      <c r="Q2078" s="35"/>
    </row>
    <row r="2079" spans="1:17" ht="15" customHeight="1" x14ac:dyDescent="0.3">
      <c r="A2079" s="1" t="s">
        <v>418</v>
      </c>
      <c r="B2079" s="6">
        <v>45657</v>
      </c>
      <c r="C2079" s="62">
        <f t="shared" si="60"/>
        <v>2024</v>
      </c>
      <c r="D2079" s="1" t="s">
        <v>2623</v>
      </c>
      <c r="E2079" s="43" t="s">
        <v>2714</v>
      </c>
      <c r="F2079" s="2" t="s">
        <v>412</v>
      </c>
      <c r="G2079" s="1">
        <v>22</v>
      </c>
      <c r="H2079" s="1"/>
      <c r="I2079" s="1" t="s">
        <v>423</v>
      </c>
      <c r="J2079" s="1">
        <v>44.9</v>
      </c>
      <c r="K2079" s="1">
        <v>8</v>
      </c>
      <c r="L2079" s="1">
        <v>0</v>
      </c>
      <c r="M2079" s="1">
        <v>52.9</v>
      </c>
      <c r="N2079" s="34"/>
      <c r="O2079" s="34"/>
      <c r="P2079" s="26"/>
      <c r="Q2079" s="35"/>
    </row>
    <row r="2080" spans="1:17" ht="15" customHeight="1" x14ac:dyDescent="0.3">
      <c r="A2080" s="1" t="s">
        <v>418</v>
      </c>
      <c r="B2080" s="6">
        <v>45657</v>
      </c>
      <c r="C2080" s="62">
        <f t="shared" si="60"/>
        <v>2024</v>
      </c>
      <c r="D2080" s="1" t="s">
        <v>2623</v>
      </c>
      <c r="E2080" s="43" t="s">
        <v>2715</v>
      </c>
      <c r="F2080" s="2" t="s">
        <v>412</v>
      </c>
      <c r="G2080" s="1">
        <v>23</v>
      </c>
      <c r="H2080" s="1"/>
      <c r="I2080" s="1" t="s">
        <v>423</v>
      </c>
      <c r="J2080" s="1">
        <v>56.3</v>
      </c>
      <c r="K2080" s="1">
        <v>8</v>
      </c>
      <c r="L2080" s="1">
        <v>0</v>
      </c>
      <c r="M2080" s="1">
        <v>64.3</v>
      </c>
      <c r="N2080" s="34"/>
      <c r="O2080" s="34"/>
      <c r="P2080" s="26"/>
      <c r="Q2080" s="35"/>
    </row>
    <row r="2081" spans="1:17" ht="15" customHeight="1" x14ac:dyDescent="0.3">
      <c r="A2081" s="1" t="s">
        <v>418</v>
      </c>
      <c r="B2081" s="6">
        <v>45657</v>
      </c>
      <c r="C2081" s="62">
        <f t="shared" si="60"/>
        <v>2024</v>
      </c>
      <c r="D2081" s="1" t="s">
        <v>2623</v>
      </c>
      <c r="E2081" s="43" t="s">
        <v>2716</v>
      </c>
      <c r="F2081" s="2" t="s">
        <v>412</v>
      </c>
      <c r="G2081" s="1">
        <v>24</v>
      </c>
      <c r="H2081" s="1"/>
      <c r="I2081" s="1" t="s">
        <v>423</v>
      </c>
      <c r="J2081" s="1">
        <v>54.5</v>
      </c>
      <c r="K2081" s="1">
        <v>8</v>
      </c>
      <c r="L2081" s="1">
        <v>0</v>
      </c>
      <c r="M2081" s="1">
        <v>62.5</v>
      </c>
      <c r="N2081" s="34"/>
      <c r="O2081" s="34"/>
      <c r="P2081" s="26"/>
      <c r="Q2081" s="35"/>
    </row>
    <row r="2082" spans="1:17" ht="15" customHeight="1" x14ac:dyDescent="0.3">
      <c r="A2082" s="1" t="s">
        <v>418</v>
      </c>
      <c r="B2082" s="6">
        <v>45657</v>
      </c>
      <c r="C2082" s="62">
        <f t="shared" si="60"/>
        <v>2024</v>
      </c>
      <c r="D2082" s="1" t="s">
        <v>2623</v>
      </c>
      <c r="E2082" s="43" t="s">
        <v>2646</v>
      </c>
      <c r="F2082" s="2" t="s">
        <v>412</v>
      </c>
      <c r="G2082" s="1">
        <v>25</v>
      </c>
      <c r="H2082" s="1"/>
      <c r="I2082" s="1" t="s">
        <v>423</v>
      </c>
      <c r="J2082" s="1">
        <v>106</v>
      </c>
      <c r="K2082" s="1">
        <v>16</v>
      </c>
      <c r="L2082" s="1">
        <v>0</v>
      </c>
      <c r="M2082" s="1">
        <v>122</v>
      </c>
      <c r="N2082" s="34"/>
      <c r="O2082" s="34"/>
      <c r="P2082" s="26"/>
      <c r="Q2082" s="35"/>
    </row>
    <row r="2083" spans="1:17" ht="15" customHeight="1" x14ac:dyDescent="0.3">
      <c r="A2083" s="1" t="s">
        <v>418</v>
      </c>
      <c r="B2083" s="6">
        <v>45657</v>
      </c>
      <c r="C2083" s="62">
        <f t="shared" si="60"/>
        <v>2024</v>
      </c>
      <c r="D2083" s="1" t="s">
        <v>2623</v>
      </c>
      <c r="E2083" s="43" t="s">
        <v>2624</v>
      </c>
      <c r="F2083" s="2" t="s">
        <v>412</v>
      </c>
      <c r="G2083" s="1">
        <v>26</v>
      </c>
      <c r="H2083" s="1"/>
      <c r="I2083" s="1" t="s">
        <v>423</v>
      </c>
      <c r="J2083" s="1">
        <v>46.1</v>
      </c>
      <c r="K2083" s="1">
        <v>5.3</v>
      </c>
      <c r="L2083" s="1">
        <v>0</v>
      </c>
      <c r="M2083" s="1">
        <v>51.4</v>
      </c>
      <c r="N2083" s="34"/>
      <c r="O2083" s="34"/>
      <c r="P2083" s="26"/>
      <c r="Q2083" s="35"/>
    </row>
    <row r="2084" spans="1:17" ht="15" customHeight="1" x14ac:dyDescent="0.3">
      <c r="A2084" s="1" t="s">
        <v>418</v>
      </c>
      <c r="B2084" s="6">
        <v>45657</v>
      </c>
      <c r="C2084" s="62">
        <f t="shared" si="60"/>
        <v>2024</v>
      </c>
      <c r="D2084" s="1" t="s">
        <v>2623</v>
      </c>
      <c r="E2084" s="43" t="s">
        <v>2717</v>
      </c>
      <c r="F2084" s="2" t="s">
        <v>412</v>
      </c>
      <c r="G2084" s="1">
        <v>27</v>
      </c>
      <c r="H2084" s="1"/>
      <c r="I2084" s="1" t="s">
        <v>423</v>
      </c>
      <c r="J2084" s="1">
        <v>49.5</v>
      </c>
      <c r="K2084" s="1">
        <v>5.3</v>
      </c>
      <c r="L2084" s="1">
        <v>0</v>
      </c>
      <c r="M2084" s="1">
        <v>54.8</v>
      </c>
      <c r="N2084" s="34"/>
      <c r="O2084" s="34"/>
      <c r="P2084" s="26"/>
      <c r="Q2084" s="35"/>
    </row>
    <row r="2085" spans="1:17" ht="15" customHeight="1" x14ac:dyDescent="0.3">
      <c r="A2085" s="1" t="s">
        <v>418</v>
      </c>
      <c r="B2085" s="6">
        <v>45657</v>
      </c>
      <c r="C2085" s="62">
        <f t="shared" si="60"/>
        <v>2024</v>
      </c>
      <c r="D2085" s="1" t="s">
        <v>2623</v>
      </c>
      <c r="E2085" s="43" t="s">
        <v>2718</v>
      </c>
      <c r="F2085" s="2" t="s">
        <v>412</v>
      </c>
      <c r="G2085" s="1">
        <v>28</v>
      </c>
      <c r="H2085" s="1"/>
      <c r="I2085" s="1" t="s">
        <v>423</v>
      </c>
      <c r="J2085" s="1">
        <v>49.4</v>
      </c>
      <c r="K2085" s="1">
        <v>5.3</v>
      </c>
      <c r="L2085" s="1">
        <v>0</v>
      </c>
      <c r="M2085" s="1">
        <v>54.699999999999996</v>
      </c>
      <c r="N2085" s="34"/>
      <c r="O2085" s="34"/>
      <c r="P2085" s="26"/>
      <c r="Q2085" s="35"/>
    </row>
    <row r="2086" spans="1:17" ht="15" customHeight="1" x14ac:dyDescent="0.3">
      <c r="A2086" s="1" t="s">
        <v>418</v>
      </c>
      <c r="B2086" s="6">
        <v>45657</v>
      </c>
      <c r="C2086" s="62">
        <f t="shared" si="60"/>
        <v>2024</v>
      </c>
      <c r="D2086" s="1" t="s">
        <v>2623</v>
      </c>
      <c r="E2086" s="43" t="s">
        <v>2625</v>
      </c>
      <c r="F2086" s="2" t="s">
        <v>412</v>
      </c>
      <c r="G2086" s="1">
        <v>29</v>
      </c>
      <c r="H2086" s="1"/>
      <c r="I2086" s="1" t="s">
        <v>423</v>
      </c>
      <c r="J2086" s="1">
        <v>45.9</v>
      </c>
      <c r="K2086" s="1">
        <v>5.3</v>
      </c>
      <c r="L2086" s="1">
        <v>0</v>
      </c>
      <c r="M2086" s="1">
        <v>51.199999999999996</v>
      </c>
      <c r="N2086" s="34"/>
      <c r="O2086" s="34"/>
      <c r="P2086" s="26"/>
      <c r="Q2086" s="35"/>
    </row>
    <row r="2087" spans="1:17" ht="15" customHeight="1" x14ac:dyDescent="0.3">
      <c r="A2087" s="1" t="s">
        <v>418</v>
      </c>
      <c r="B2087" s="6">
        <v>45657</v>
      </c>
      <c r="C2087" s="62">
        <f t="shared" si="60"/>
        <v>2024</v>
      </c>
      <c r="D2087" s="1" t="s">
        <v>2623</v>
      </c>
      <c r="E2087" s="43" t="s">
        <v>2719</v>
      </c>
      <c r="F2087" s="2" t="s">
        <v>412</v>
      </c>
      <c r="G2087" s="1">
        <v>30</v>
      </c>
      <c r="H2087" s="1"/>
      <c r="I2087" s="1" t="s">
        <v>423</v>
      </c>
      <c r="J2087" s="1">
        <v>53.2</v>
      </c>
      <c r="K2087" s="1">
        <v>8</v>
      </c>
      <c r="L2087" s="1">
        <v>0</v>
      </c>
      <c r="M2087" s="1">
        <v>61.2</v>
      </c>
      <c r="N2087" s="34"/>
      <c r="O2087" s="34"/>
      <c r="P2087" s="26"/>
      <c r="Q2087" s="35"/>
    </row>
    <row r="2088" spans="1:17" ht="15" customHeight="1" x14ac:dyDescent="0.3">
      <c r="A2088" s="1" t="s">
        <v>418</v>
      </c>
      <c r="B2088" s="6">
        <v>45657</v>
      </c>
      <c r="C2088" s="62">
        <f t="shared" si="60"/>
        <v>2024</v>
      </c>
      <c r="D2088" s="1" t="s">
        <v>2623</v>
      </c>
      <c r="E2088" s="43" t="s">
        <v>2720</v>
      </c>
      <c r="F2088" s="2" t="s">
        <v>412</v>
      </c>
      <c r="G2088" s="1">
        <v>31</v>
      </c>
      <c r="H2088" s="1"/>
      <c r="I2088" s="1" t="s">
        <v>423</v>
      </c>
      <c r="J2088" s="1">
        <v>44.8</v>
      </c>
      <c r="K2088" s="1">
        <v>8</v>
      </c>
      <c r="L2088" s="1">
        <v>0</v>
      </c>
      <c r="M2088" s="1">
        <v>52.8</v>
      </c>
      <c r="N2088" s="34"/>
      <c r="O2088" s="34"/>
      <c r="P2088" s="26"/>
      <c r="Q2088" s="35"/>
    </row>
    <row r="2089" spans="1:17" ht="15" customHeight="1" x14ac:dyDescent="0.3">
      <c r="A2089" s="1" t="s">
        <v>418</v>
      </c>
      <c r="B2089" s="6">
        <v>45657</v>
      </c>
      <c r="C2089" s="62">
        <f t="shared" si="60"/>
        <v>2024</v>
      </c>
      <c r="D2089" s="1" t="s">
        <v>2623</v>
      </c>
      <c r="E2089" s="43" t="s">
        <v>2721</v>
      </c>
      <c r="F2089" s="2" t="s">
        <v>412</v>
      </c>
      <c r="G2089" s="1">
        <v>32</v>
      </c>
      <c r="H2089" s="1"/>
      <c r="I2089" s="1" t="s">
        <v>423</v>
      </c>
      <c r="J2089" s="1">
        <v>56.3</v>
      </c>
      <c r="K2089" s="1">
        <v>8</v>
      </c>
      <c r="L2089" s="1">
        <v>0</v>
      </c>
      <c r="M2089" s="1">
        <v>64.3</v>
      </c>
      <c r="N2089" s="34"/>
      <c r="O2089" s="34"/>
      <c r="P2089" s="26"/>
      <c r="Q2089" s="35"/>
    </row>
    <row r="2090" spans="1:17" ht="15" customHeight="1" x14ac:dyDescent="0.3">
      <c r="A2090" s="1" t="s">
        <v>418</v>
      </c>
      <c r="B2090" s="6">
        <v>45657</v>
      </c>
      <c r="C2090" s="62">
        <f t="shared" si="60"/>
        <v>2024</v>
      </c>
      <c r="D2090" s="1" t="s">
        <v>2623</v>
      </c>
      <c r="E2090" s="43" t="s">
        <v>2722</v>
      </c>
      <c r="F2090" s="2" t="s">
        <v>412</v>
      </c>
      <c r="G2090" s="1">
        <v>33</v>
      </c>
      <c r="H2090" s="1"/>
      <c r="I2090" s="1" t="s">
        <v>423</v>
      </c>
      <c r="J2090" s="1">
        <v>54.4</v>
      </c>
      <c r="K2090" s="1">
        <v>8</v>
      </c>
      <c r="L2090" s="1">
        <v>0</v>
      </c>
      <c r="M2090" s="1">
        <v>62.4</v>
      </c>
      <c r="N2090" s="34"/>
      <c r="O2090" s="34"/>
      <c r="P2090" s="26"/>
      <c r="Q2090" s="35"/>
    </row>
    <row r="2091" spans="1:17" ht="15" customHeight="1" x14ac:dyDescent="0.3">
      <c r="A2091" s="1" t="s">
        <v>418</v>
      </c>
      <c r="B2091" s="6">
        <v>45657</v>
      </c>
      <c r="C2091" s="62">
        <f t="shared" si="60"/>
        <v>2024</v>
      </c>
      <c r="D2091" s="1" t="s">
        <v>2623</v>
      </c>
      <c r="E2091" s="43" t="s">
        <v>2723</v>
      </c>
      <c r="F2091" s="2" t="s">
        <v>412</v>
      </c>
      <c r="G2091" s="1">
        <v>34</v>
      </c>
      <c r="H2091" s="1"/>
      <c r="I2091" s="1" t="s">
        <v>423</v>
      </c>
      <c r="J2091" s="1">
        <v>105.8</v>
      </c>
      <c r="K2091" s="1">
        <v>16</v>
      </c>
      <c r="L2091" s="1">
        <v>0</v>
      </c>
      <c r="M2091" s="1">
        <v>121.8</v>
      </c>
      <c r="N2091" s="34"/>
      <c r="O2091" s="34"/>
      <c r="P2091" s="26"/>
      <c r="Q2091" s="35"/>
    </row>
    <row r="2092" spans="1:17" ht="15" customHeight="1" x14ac:dyDescent="0.3">
      <c r="A2092" s="1" t="s">
        <v>418</v>
      </c>
      <c r="B2092" s="6">
        <v>45657</v>
      </c>
      <c r="C2092" s="62">
        <f t="shared" si="60"/>
        <v>2024</v>
      </c>
      <c r="D2092" s="1" t="s">
        <v>2623</v>
      </c>
      <c r="E2092" s="43" t="s">
        <v>2655</v>
      </c>
      <c r="F2092" s="2" t="s">
        <v>412</v>
      </c>
      <c r="G2092" s="1">
        <v>35</v>
      </c>
      <c r="H2092" s="1"/>
      <c r="I2092" s="1" t="s">
        <v>423</v>
      </c>
      <c r="J2092" s="1">
        <v>45.9</v>
      </c>
      <c r="K2092" s="1">
        <v>5.3</v>
      </c>
      <c r="L2092" s="1">
        <v>0</v>
      </c>
      <c r="M2092" s="1">
        <v>51.199999999999996</v>
      </c>
      <c r="N2092" s="34"/>
      <c r="O2092" s="34"/>
      <c r="P2092" s="26"/>
      <c r="Q2092" s="35"/>
    </row>
    <row r="2093" spans="1:17" ht="15" customHeight="1" x14ac:dyDescent="0.3">
      <c r="A2093" s="1" t="s">
        <v>418</v>
      </c>
      <c r="B2093" s="6">
        <v>45657</v>
      </c>
      <c r="C2093" s="62">
        <f t="shared" si="60"/>
        <v>2024</v>
      </c>
      <c r="D2093" s="1" t="s">
        <v>2623</v>
      </c>
      <c r="E2093" s="43" t="s">
        <v>2724</v>
      </c>
      <c r="F2093" s="2" t="s">
        <v>412</v>
      </c>
      <c r="G2093" s="1">
        <v>36</v>
      </c>
      <c r="H2093" s="1"/>
      <c r="I2093" s="1" t="s">
        <v>423</v>
      </c>
      <c r="J2093" s="1">
        <v>49.4</v>
      </c>
      <c r="K2093" s="1">
        <v>5.3</v>
      </c>
      <c r="L2093" s="1">
        <v>0</v>
      </c>
      <c r="M2093" s="1">
        <v>54.699999999999996</v>
      </c>
      <c r="N2093" s="34"/>
      <c r="O2093" s="34"/>
      <c r="P2093" s="26"/>
      <c r="Q2093" s="35"/>
    </row>
    <row r="2094" spans="1:17" ht="15" customHeight="1" x14ac:dyDescent="0.3">
      <c r="A2094" s="1" t="s">
        <v>418</v>
      </c>
      <c r="B2094" s="6">
        <v>45657</v>
      </c>
      <c r="C2094" s="62">
        <f t="shared" si="60"/>
        <v>2024</v>
      </c>
      <c r="D2094" s="1" t="s">
        <v>2623</v>
      </c>
      <c r="E2094" s="43" t="s">
        <v>2725</v>
      </c>
      <c r="F2094" s="2" t="s">
        <v>412</v>
      </c>
      <c r="G2094" s="1">
        <v>37</v>
      </c>
      <c r="H2094" s="1"/>
      <c r="I2094" s="1" t="s">
        <v>423</v>
      </c>
      <c r="J2094" s="1">
        <v>49.3</v>
      </c>
      <c r="K2094" s="1">
        <v>5.3</v>
      </c>
      <c r="L2094" s="1">
        <v>0</v>
      </c>
      <c r="M2094" s="1">
        <v>54.599999999999994</v>
      </c>
      <c r="N2094" s="34"/>
      <c r="O2094" s="34"/>
      <c r="P2094" s="26"/>
      <c r="Q2094" s="35"/>
    </row>
    <row r="2095" spans="1:17" ht="15" customHeight="1" x14ac:dyDescent="0.3">
      <c r="A2095" s="1" t="s">
        <v>418</v>
      </c>
      <c r="B2095" s="6">
        <v>45657</v>
      </c>
      <c r="C2095" s="62">
        <f t="shared" si="60"/>
        <v>2024</v>
      </c>
      <c r="D2095" s="1" t="s">
        <v>2623</v>
      </c>
      <c r="E2095" s="43" t="s">
        <v>2626</v>
      </c>
      <c r="F2095" s="2" t="s">
        <v>412</v>
      </c>
      <c r="G2095" s="1">
        <v>38</v>
      </c>
      <c r="H2095" s="1"/>
      <c r="I2095" s="1" t="s">
        <v>423</v>
      </c>
      <c r="J2095" s="1">
        <v>45.9</v>
      </c>
      <c r="K2095" s="1">
        <v>5.3</v>
      </c>
      <c r="L2095" s="1">
        <v>0</v>
      </c>
      <c r="M2095" s="1">
        <v>51.199999999999996</v>
      </c>
      <c r="N2095" s="34"/>
      <c r="O2095" s="34"/>
      <c r="P2095" s="26"/>
      <c r="Q2095" s="35"/>
    </row>
    <row r="2096" spans="1:17" ht="15" customHeight="1" x14ac:dyDescent="0.3">
      <c r="A2096" s="1" t="s">
        <v>418</v>
      </c>
      <c r="B2096" s="6">
        <v>45657</v>
      </c>
      <c r="C2096" s="62">
        <f t="shared" si="60"/>
        <v>2024</v>
      </c>
      <c r="D2096" s="1" t="s">
        <v>2623</v>
      </c>
      <c r="E2096" s="43" t="s">
        <v>2726</v>
      </c>
      <c r="F2096" s="2" t="s">
        <v>412</v>
      </c>
      <c r="G2096" s="1">
        <v>39</v>
      </c>
      <c r="H2096" s="1"/>
      <c r="I2096" s="1" t="s">
        <v>423</v>
      </c>
      <c r="J2096" s="1">
        <v>53.1</v>
      </c>
      <c r="K2096" s="1">
        <v>8</v>
      </c>
      <c r="L2096" s="1">
        <v>0</v>
      </c>
      <c r="M2096" s="1">
        <v>61.1</v>
      </c>
      <c r="N2096" s="34"/>
      <c r="O2096" s="34"/>
      <c r="P2096" s="26"/>
      <c r="Q2096" s="35"/>
    </row>
    <row r="2097" spans="1:17" ht="15" customHeight="1" x14ac:dyDescent="0.3">
      <c r="A2097" s="1" t="s">
        <v>418</v>
      </c>
      <c r="B2097" s="6">
        <v>45657</v>
      </c>
      <c r="C2097" s="62">
        <f t="shared" si="60"/>
        <v>2024</v>
      </c>
      <c r="D2097" s="1" t="s">
        <v>2623</v>
      </c>
      <c r="E2097" s="43" t="s">
        <v>2727</v>
      </c>
      <c r="F2097" s="2" t="s">
        <v>412</v>
      </c>
      <c r="G2097" s="1">
        <v>40</v>
      </c>
      <c r="H2097" s="1"/>
      <c r="I2097" s="1" t="s">
        <v>423</v>
      </c>
      <c r="J2097" s="1">
        <v>44.7</v>
      </c>
      <c r="K2097" s="1">
        <v>8</v>
      </c>
      <c r="L2097" s="1">
        <v>0</v>
      </c>
      <c r="M2097" s="1">
        <v>52.7</v>
      </c>
      <c r="N2097" s="34"/>
      <c r="O2097" s="34"/>
      <c r="P2097" s="26"/>
      <c r="Q2097" s="35"/>
    </row>
    <row r="2098" spans="1:17" ht="15" customHeight="1" x14ac:dyDescent="0.3">
      <c r="A2098" s="1" t="s">
        <v>418</v>
      </c>
      <c r="B2098" s="6">
        <v>45657</v>
      </c>
      <c r="C2098" s="62">
        <f t="shared" si="60"/>
        <v>2024</v>
      </c>
      <c r="D2098" s="1" t="s">
        <v>2623</v>
      </c>
      <c r="E2098" s="43" t="s">
        <v>2728</v>
      </c>
      <c r="F2098" s="2" t="s">
        <v>412</v>
      </c>
      <c r="G2098" s="1">
        <v>41</v>
      </c>
      <c r="H2098" s="1"/>
      <c r="I2098" s="1" t="s">
        <v>423</v>
      </c>
      <c r="J2098" s="1">
        <v>56.2</v>
      </c>
      <c r="K2098" s="1">
        <v>8</v>
      </c>
      <c r="L2098" s="1">
        <v>0</v>
      </c>
      <c r="M2098" s="1">
        <v>64.2</v>
      </c>
      <c r="N2098" s="34"/>
      <c r="O2098" s="34"/>
      <c r="P2098" s="26"/>
      <c r="Q2098" s="35"/>
    </row>
    <row r="2099" spans="1:17" ht="15" customHeight="1" x14ac:dyDescent="0.3">
      <c r="A2099" s="1" t="s">
        <v>418</v>
      </c>
      <c r="B2099" s="6">
        <v>45657</v>
      </c>
      <c r="C2099" s="62">
        <f t="shared" si="60"/>
        <v>2024</v>
      </c>
      <c r="D2099" s="1" t="s">
        <v>2623</v>
      </c>
      <c r="E2099" s="43" t="s">
        <v>2729</v>
      </c>
      <c r="F2099" s="2" t="s">
        <v>412</v>
      </c>
      <c r="G2099" s="1">
        <v>42</v>
      </c>
      <c r="H2099" s="1"/>
      <c r="I2099" s="1" t="s">
        <v>423</v>
      </c>
      <c r="J2099" s="1">
        <v>54.4</v>
      </c>
      <c r="K2099" s="1">
        <v>8</v>
      </c>
      <c r="L2099" s="1">
        <v>0</v>
      </c>
      <c r="M2099" s="1">
        <v>62.4</v>
      </c>
      <c r="N2099" s="34"/>
      <c r="O2099" s="34"/>
      <c r="P2099" s="26"/>
      <c r="Q2099" s="35"/>
    </row>
    <row r="2100" spans="1:17" ht="15" customHeight="1" x14ac:dyDescent="0.3">
      <c r="A2100" s="1" t="s">
        <v>418</v>
      </c>
      <c r="B2100" s="6">
        <v>45657</v>
      </c>
      <c r="C2100" s="62">
        <f t="shared" si="60"/>
        <v>2024</v>
      </c>
      <c r="D2100" s="1" t="s">
        <v>2623</v>
      </c>
      <c r="E2100" s="43" t="s">
        <v>2730</v>
      </c>
      <c r="F2100" s="2" t="s">
        <v>412</v>
      </c>
      <c r="G2100" s="1">
        <v>43</v>
      </c>
      <c r="H2100" s="1"/>
      <c r="I2100" s="1" t="s">
        <v>423</v>
      </c>
      <c r="J2100" s="1">
        <v>105.7</v>
      </c>
      <c r="K2100" s="1">
        <v>16</v>
      </c>
      <c r="L2100" s="1">
        <v>0</v>
      </c>
      <c r="M2100" s="1">
        <v>121.7</v>
      </c>
      <c r="N2100" s="34"/>
      <c r="O2100" s="34"/>
      <c r="P2100" s="26"/>
      <c r="Q2100" s="35"/>
    </row>
    <row r="2101" spans="1:17" ht="15" customHeight="1" x14ac:dyDescent="0.3">
      <c r="A2101" s="1" t="s">
        <v>418</v>
      </c>
      <c r="B2101" s="6">
        <v>45657</v>
      </c>
      <c r="C2101" s="62">
        <f t="shared" si="60"/>
        <v>2024</v>
      </c>
      <c r="D2101" s="1" t="s">
        <v>2623</v>
      </c>
      <c r="E2101" s="43" t="s">
        <v>2731</v>
      </c>
      <c r="F2101" s="2" t="s">
        <v>412</v>
      </c>
      <c r="G2101" s="1">
        <v>44</v>
      </c>
      <c r="H2101" s="1"/>
      <c r="I2101" s="1" t="s">
        <v>423</v>
      </c>
      <c r="J2101" s="1">
        <v>45.9</v>
      </c>
      <c r="K2101" s="1">
        <v>5.3</v>
      </c>
      <c r="L2101" s="1">
        <v>0</v>
      </c>
      <c r="M2101" s="1">
        <v>51.199999999999996</v>
      </c>
      <c r="N2101" s="34"/>
      <c r="O2101" s="34"/>
      <c r="P2101" s="26"/>
      <c r="Q2101" s="35"/>
    </row>
    <row r="2102" spans="1:17" ht="15" customHeight="1" x14ac:dyDescent="0.3">
      <c r="A2102" s="1" t="s">
        <v>418</v>
      </c>
      <c r="B2102" s="6">
        <v>45657</v>
      </c>
      <c r="C2102" s="62">
        <f t="shared" si="60"/>
        <v>2024</v>
      </c>
      <c r="D2102" s="1" t="s">
        <v>2623</v>
      </c>
      <c r="E2102" s="43" t="s">
        <v>2732</v>
      </c>
      <c r="F2102" s="2" t="s">
        <v>412</v>
      </c>
      <c r="G2102" s="1">
        <v>45</v>
      </c>
      <c r="H2102" s="1"/>
      <c r="I2102" s="1" t="s">
        <v>423</v>
      </c>
      <c r="J2102" s="1">
        <v>49.3</v>
      </c>
      <c r="K2102" s="1">
        <v>5.3</v>
      </c>
      <c r="L2102" s="1">
        <v>0</v>
      </c>
      <c r="M2102" s="1">
        <v>54.599999999999994</v>
      </c>
      <c r="N2102" s="34"/>
      <c r="O2102" s="34"/>
      <c r="P2102" s="26"/>
      <c r="Q2102" s="35"/>
    </row>
    <row r="2103" spans="1:17" ht="15" customHeight="1" x14ac:dyDescent="0.3">
      <c r="A2103" s="1" t="s">
        <v>418</v>
      </c>
      <c r="B2103" s="6">
        <v>45657</v>
      </c>
      <c r="C2103" s="62">
        <f t="shared" si="60"/>
        <v>2024</v>
      </c>
      <c r="D2103" s="1" t="s">
        <v>2623</v>
      </c>
      <c r="E2103" s="43" t="s">
        <v>2733</v>
      </c>
      <c r="F2103" s="2" t="s">
        <v>412</v>
      </c>
      <c r="G2103" s="1">
        <v>46</v>
      </c>
      <c r="H2103" s="1"/>
      <c r="I2103" s="1" t="s">
        <v>423</v>
      </c>
      <c r="J2103" s="1">
        <v>49.2</v>
      </c>
      <c r="K2103" s="1">
        <v>5.3</v>
      </c>
      <c r="L2103" s="1">
        <v>0</v>
      </c>
      <c r="M2103" s="1">
        <v>54.5</v>
      </c>
      <c r="N2103" s="34"/>
      <c r="O2103" s="34"/>
      <c r="P2103" s="26"/>
      <c r="Q2103" s="35"/>
    </row>
    <row r="2104" spans="1:17" ht="15" customHeight="1" x14ac:dyDescent="0.3">
      <c r="A2104" s="1" t="s">
        <v>418</v>
      </c>
      <c r="B2104" s="6">
        <v>45657</v>
      </c>
      <c r="C2104" s="62">
        <f t="shared" si="60"/>
        <v>2024</v>
      </c>
      <c r="D2104" s="1" t="s">
        <v>2623</v>
      </c>
      <c r="E2104" s="43" t="s">
        <v>2734</v>
      </c>
      <c r="F2104" s="2" t="s">
        <v>412</v>
      </c>
      <c r="G2104" s="1">
        <v>47</v>
      </c>
      <c r="H2104" s="1"/>
      <c r="I2104" s="1" t="s">
        <v>423</v>
      </c>
      <c r="J2104" s="1">
        <v>45.9</v>
      </c>
      <c r="K2104" s="1">
        <v>5.3</v>
      </c>
      <c r="L2104" s="1">
        <v>0</v>
      </c>
      <c r="M2104" s="1">
        <v>51.199999999999996</v>
      </c>
      <c r="N2104" s="34"/>
      <c r="O2104" s="34"/>
      <c r="P2104" s="26"/>
      <c r="Q2104" s="35"/>
    </row>
    <row r="2105" spans="1:17" ht="15" customHeight="1" x14ac:dyDescent="0.3">
      <c r="A2105" s="1" t="s">
        <v>418</v>
      </c>
      <c r="B2105" s="6">
        <v>45657</v>
      </c>
      <c r="C2105" s="62">
        <f t="shared" si="60"/>
        <v>2024</v>
      </c>
      <c r="D2105" s="1" t="s">
        <v>2623</v>
      </c>
      <c r="E2105" s="43" t="s">
        <v>2735</v>
      </c>
      <c r="F2105" s="2" t="s">
        <v>412</v>
      </c>
      <c r="G2105" s="1">
        <v>48</v>
      </c>
      <c r="H2105" s="1"/>
      <c r="I2105" s="1" t="s">
        <v>423</v>
      </c>
      <c r="J2105" s="1">
        <v>53</v>
      </c>
      <c r="K2105" s="1">
        <v>8</v>
      </c>
      <c r="L2105" s="1">
        <v>0</v>
      </c>
      <c r="M2105" s="1">
        <v>61</v>
      </c>
      <c r="N2105" s="34"/>
      <c r="O2105" s="34"/>
      <c r="P2105" s="26"/>
      <c r="Q2105" s="35"/>
    </row>
    <row r="2106" spans="1:17" ht="15" customHeight="1" x14ac:dyDescent="0.3">
      <c r="A2106" s="1" t="s">
        <v>418</v>
      </c>
      <c r="B2106" s="6">
        <v>45657</v>
      </c>
      <c r="C2106" s="62">
        <f t="shared" si="60"/>
        <v>2024</v>
      </c>
      <c r="D2106" s="1" t="s">
        <v>2623</v>
      </c>
      <c r="E2106" s="43" t="s">
        <v>2736</v>
      </c>
      <c r="F2106" s="2" t="s">
        <v>412</v>
      </c>
      <c r="G2106" s="1">
        <v>49</v>
      </c>
      <c r="H2106" s="1"/>
      <c r="I2106" s="1" t="s">
        <v>423</v>
      </c>
      <c r="J2106" s="1">
        <v>44.7</v>
      </c>
      <c r="K2106" s="1">
        <v>8</v>
      </c>
      <c r="L2106" s="1">
        <v>0</v>
      </c>
      <c r="M2106" s="1">
        <v>52.7</v>
      </c>
      <c r="N2106" s="34"/>
      <c r="O2106" s="34"/>
      <c r="P2106" s="26"/>
      <c r="Q2106" s="35"/>
    </row>
    <row r="2107" spans="1:17" ht="15" customHeight="1" x14ac:dyDescent="0.3">
      <c r="A2107" s="1" t="s">
        <v>418</v>
      </c>
      <c r="B2107" s="6">
        <v>45657</v>
      </c>
      <c r="C2107" s="62">
        <f t="shared" si="60"/>
        <v>2024</v>
      </c>
      <c r="D2107" s="1" t="s">
        <v>2623</v>
      </c>
      <c r="E2107" s="43" t="s">
        <v>2737</v>
      </c>
      <c r="F2107" s="2" t="s">
        <v>412</v>
      </c>
      <c r="G2107" s="1">
        <v>50</v>
      </c>
      <c r="H2107" s="1"/>
      <c r="I2107" s="1" t="s">
        <v>423</v>
      </c>
      <c r="J2107" s="1">
        <v>56.1</v>
      </c>
      <c r="K2107" s="1">
        <v>8</v>
      </c>
      <c r="L2107" s="1">
        <v>0</v>
      </c>
      <c r="M2107" s="1">
        <v>64.099999999999994</v>
      </c>
      <c r="N2107" s="34"/>
      <c r="O2107" s="34"/>
      <c r="P2107" s="26"/>
      <c r="Q2107" s="35"/>
    </row>
    <row r="2108" spans="1:17" ht="15" customHeight="1" x14ac:dyDescent="0.3">
      <c r="A2108" s="1" t="s">
        <v>418</v>
      </c>
      <c r="B2108" s="6">
        <v>45657</v>
      </c>
      <c r="C2108" s="62">
        <f t="shared" si="60"/>
        <v>2024</v>
      </c>
      <c r="D2108" s="1" t="s">
        <v>2623</v>
      </c>
      <c r="E2108" s="43" t="s">
        <v>2738</v>
      </c>
      <c r="F2108" s="2" t="s">
        <v>412</v>
      </c>
      <c r="G2108" s="1">
        <v>51</v>
      </c>
      <c r="H2108" s="1"/>
      <c r="I2108" s="1" t="s">
        <v>423</v>
      </c>
      <c r="J2108" s="1">
        <v>54.3</v>
      </c>
      <c r="K2108" s="1">
        <v>8</v>
      </c>
      <c r="L2108" s="1">
        <v>0</v>
      </c>
      <c r="M2108" s="1">
        <v>62.3</v>
      </c>
      <c r="N2108" s="34"/>
      <c r="O2108" s="34"/>
      <c r="P2108" s="26"/>
      <c r="Q2108" s="35"/>
    </row>
    <row r="2109" spans="1:17" ht="15" customHeight="1" x14ac:dyDescent="0.3">
      <c r="A2109" s="1" t="s">
        <v>418</v>
      </c>
      <c r="B2109" s="6">
        <v>45657</v>
      </c>
      <c r="C2109" s="62">
        <f t="shared" si="60"/>
        <v>2024</v>
      </c>
      <c r="D2109" s="1" t="s">
        <v>2623</v>
      </c>
      <c r="E2109" s="43" t="s">
        <v>2739</v>
      </c>
      <c r="F2109" s="2" t="s">
        <v>412</v>
      </c>
      <c r="G2109" s="1">
        <v>52</v>
      </c>
      <c r="H2109" s="1"/>
      <c r="I2109" s="1" t="s">
        <v>423</v>
      </c>
      <c r="J2109" s="1">
        <v>105.6</v>
      </c>
      <c r="K2109" s="1">
        <v>16</v>
      </c>
      <c r="L2109" s="1">
        <v>0</v>
      </c>
      <c r="M2109" s="1">
        <v>121.6</v>
      </c>
      <c r="N2109" s="34"/>
      <c r="O2109" s="34"/>
      <c r="P2109" s="26"/>
      <c r="Q2109" s="35"/>
    </row>
    <row r="2110" spans="1:17" ht="15" customHeight="1" x14ac:dyDescent="0.3">
      <c r="A2110" s="1" t="s">
        <v>418</v>
      </c>
      <c r="B2110" s="6">
        <v>45657</v>
      </c>
      <c r="C2110" s="62">
        <f t="shared" si="60"/>
        <v>2024</v>
      </c>
      <c r="D2110" s="1" t="s">
        <v>2623</v>
      </c>
      <c r="E2110" s="43" t="s">
        <v>2740</v>
      </c>
      <c r="F2110" s="2" t="s">
        <v>412</v>
      </c>
      <c r="G2110" s="1">
        <v>53</v>
      </c>
      <c r="H2110" s="1"/>
      <c r="I2110" s="1" t="s">
        <v>423</v>
      </c>
      <c r="J2110" s="1">
        <v>45.9</v>
      </c>
      <c r="K2110" s="1">
        <v>5.3</v>
      </c>
      <c r="L2110" s="1">
        <v>0</v>
      </c>
      <c r="M2110" s="1">
        <v>51.199999999999996</v>
      </c>
      <c r="N2110" s="34"/>
      <c r="O2110" s="34"/>
      <c r="P2110" s="26"/>
      <c r="Q2110" s="35"/>
    </row>
    <row r="2111" spans="1:17" ht="15" customHeight="1" x14ac:dyDescent="0.3">
      <c r="A2111" s="1" t="s">
        <v>418</v>
      </c>
      <c r="B2111" s="6">
        <v>45657</v>
      </c>
      <c r="C2111" s="62">
        <f t="shared" si="60"/>
        <v>2024</v>
      </c>
      <c r="D2111" s="1" t="s">
        <v>2623</v>
      </c>
      <c r="E2111" s="43" t="s">
        <v>2741</v>
      </c>
      <c r="F2111" s="2" t="s">
        <v>412</v>
      </c>
      <c r="G2111" s="1">
        <v>54</v>
      </c>
      <c r="H2111" s="1"/>
      <c r="I2111" s="1" t="s">
        <v>423</v>
      </c>
      <c r="J2111" s="1">
        <v>49.2</v>
      </c>
      <c r="K2111" s="1">
        <v>5.3</v>
      </c>
      <c r="L2111" s="1">
        <v>0</v>
      </c>
      <c r="M2111" s="1">
        <v>54.5</v>
      </c>
      <c r="N2111" s="34"/>
      <c r="O2111" s="34"/>
      <c r="P2111" s="26"/>
      <c r="Q2111" s="35"/>
    </row>
    <row r="2112" spans="1:17" ht="15" customHeight="1" x14ac:dyDescent="0.3">
      <c r="A2112" s="1" t="s">
        <v>418</v>
      </c>
      <c r="B2112" s="6">
        <v>45657</v>
      </c>
      <c r="C2112" s="62">
        <f t="shared" si="60"/>
        <v>2024</v>
      </c>
      <c r="D2112" s="1" t="s">
        <v>2623</v>
      </c>
      <c r="E2112" s="43" t="s">
        <v>2627</v>
      </c>
      <c r="F2112" s="2" t="s">
        <v>412</v>
      </c>
      <c r="G2112" s="1">
        <v>55</v>
      </c>
      <c r="H2112" s="1"/>
      <c r="I2112" s="1" t="s">
        <v>423</v>
      </c>
      <c r="J2112" s="1">
        <v>49.2</v>
      </c>
      <c r="K2112" s="1">
        <v>5.3</v>
      </c>
      <c r="L2112" s="1">
        <v>0</v>
      </c>
      <c r="M2112" s="1">
        <v>54.5</v>
      </c>
      <c r="N2112" s="34"/>
      <c r="O2112" s="34"/>
      <c r="P2112" s="26"/>
      <c r="Q2112" s="35"/>
    </row>
    <row r="2113" spans="1:17" ht="15" customHeight="1" x14ac:dyDescent="0.3">
      <c r="A2113" s="1" t="s">
        <v>418</v>
      </c>
      <c r="B2113" s="6">
        <v>45657</v>
      </c>
      <c r="C2113" s="62">
        <f t="shared" si="60"/>
        <v>2024</v>
      </c>
      <c r="D2113" s="1" t="s">
        <v>2623</v>
      </c>
      <c r="E2113" s="43" t="s">
        <v>2647</v>
      </c>
      <c r="F2113" s="2" t="s">
        <v>412</v>
      </c>
      <c r="G2113" s="1" t="s">
        <v>846</v>
      </c>
      <c r="H2113" s="1"/>
      <c r="I2113" s="1" t="s">
        <v>423</v>
      </c>
      <c r="J2113" s="1">
        <v>45.9</v>
      </c>
      <c r="K2113" s="1">
        <v>5.3</v>
      </c>
      <c r="L2113" s="1">
        <v>0</v>
      </c>
      <c r="M2113" s="1">
        <v>51.199999999999996</v>
      </c>
      <c r="N2113" s="34"/>
      <c r="O2113" s="34"/>
      <c r="P2113" s="26"/>
      <c r="Q2113" s="35"/>
    </row>
    <row r="2114" spans="1:17" ht="15" customHeight="1" x14ac:dyDescent="0.3">
      <c r="A2114" s="1" t="s">
        <v>418</v>
      </c>
      <c r="B2114" s="6">
        <v>45657</v>
      </c>
      <c r="C2114" s="62">
        <f t="shared" si="60"/>
        <v>2024</v>
      </c>
      <c r="D2114" s="1" t="s">
        <v>2623</v>
      </c>
      <c r="E2114" s="43" t="s">
        <v>2628</v>
      </c>
      <c r="F2114" s="2" t="s">
        <v>412</v>
      </c>
      <c r="G2114" s="1">
        <v>56</v>
      </c>
      <c r="H2114" s="1"/>
      <c r="I2114" s="1" t="s">
        <v>423</v>
      </c>
      <c r="J2114" s="1">
        <v>53</v>
      </c>
      <c r="K2114" s="1">
        <v>8</v>
      </c>
      <c r="L2114" s="1">
        <v>0</v>
      </c>
      <c r="M2114" s="1">
        <v>61</v>
      </c>
      <c r="N2114" s="34"/>
      <c r="O2114" s="34"/>
      <c r="P2114" s="26"/>
      <c r="Q2114" s="35"/>
    </row>
    <row r="2115" spans="1:17" ht="15" customHeight="1" x14ac:dyDescent="0.3">
      <c r="A2115" s="1" t="s">
        <v>418</v>
      </c>
      <c r="B2115" s="6">
        <v>45657</v>
      </c>
      <c r="C2115" s="62">
        <f t="shared" si="60"/>
        <v>2024</v>
      </c>
      <c r="D2115" s="1" t="s">
        <v>2623</v>
      </c>
      <c r="E2115" s="43" t="s">
        <v>2742</v>
      </c>
      <c r="F2115" s="2" t="s">
        <v>412</v>
      </c>
      <c r="G2115" s="1">
        <v>57</v>
      </c>
      <c r="H2115" s="1"/>
      <c r="I2115" s="1" t="s">
        <v>423</v>
      </c>
      <c r="J2115" s="1">
        <v>44.7</v>
      </c>
      <c r="K2115" s="1">
        <v>8</v>
      </c>
      <c r="L2115" s="1">
        <v>0</v>
      </c>
      <c r="M2115" s="1">
        <v>52.7</v>
      </c>
      <c r="N2115" s="34"/>
      <c r="O2115" s="34"/>
      <c r="P2115" s="26"/>
      <c r="Q2115" s="35"/>
    </row>
    <row r="2116" spans="1:17" ht="15" customHeight="1" x14ac:dyDescent="0.3">
      <c r="A2116" s="1" t="s">
        <v>418</v>
      </c>
      <c r="B2116" s="6">
        <v>45657</v>
      </c>
      <c r="C2116" s="62">
        <f t="shared" ref="C2116:C2179" si="61">YEAR(B2116)</f>
        <v>2024</v>
      </c>
      <c r="D2116" s="1" t="s">
        <v>2623</v>
      </c>
      <c r="E2116" s="43" t="s">
        <v>2743</v>
      </c>
      <c r="F2116" s="2" t="s">
        <v>412</v>
      </c>
      <c r="G2116" s="1">
        <v>58</v>
      </c>
      <c r="H2116" s="1"/>
      <c r="I2116" s="1" t="s">
        <v>423</v>
      </c>
      <c r="J2116" s="1">
        <v>56.1</v>
      </c>
      <c r="K2116" s="1">
        <v>8</v>
      </c>
      <c r="L2116" s="1">
        <v>0</v>
      </c>
      <c r="M2116" s="1">
        <v>64.099999999999994</v>
      </c>
      <c r="N2116" s="34"/>
      <c r="O2116" s="34"/>
      <c r="P2116" s="26"/>
      <c r="Q2116" s="35"/>
    </row>
    <row r="2117" spans="1:17" ht="15" customHeight="1" x14ac:dyDescent="0.3">
      <c r="A2117" s="1" t="s">
        <v>418</v>
      </c>
      <c r="B2117" s="6">
        <v>45657</v>
      </c>
      <c r="C2117" s="62">
        <f t="shared" si="61"/>
        <v>2024</v>
      </c>
      <c r="D2117" s="1" t="s">
        <v>2623</v>
      </c>
      <c r="E2117" s="43" t="s">
        <v>2744</v>
      </c>
      <c r="F2117" s="2" t="s">
        <v>412</v>
      </c>
      <c r="G2117" s="1">
        <v>59</v>
      </c>
      <c r="H2117" s="1"/>
      <c r="I2117" s="1" t="s">
        <v>423</v>
      </c>
      <c r="J2117" s="1">
        <v>54.3</v>
      </c>
      <c r="K2117" s="1">
        <v>8</v>
      </c>
      <c r="L2117" s="1">
        <v>0</v>
      </c>
      <c r="M2117" s="1">
        <v>62.3</v>
      </c>
      <c r="N2117" s="34"/>
      <c r="O2117" s="34"/>
      <c r="P2117" s="26"/>
      <c r="Q2117" s="35"/>
    </row>
    <row r="2118" spans="1:17" ht="15" customHeight="1" x14ac:dyDescent="0.3">
      <c r="A2118" s="1" t="s">
        <v>418</v>
      </c>
      <c r="B2118" s="6">
        <v>45657</v>
      </c>
      <c r="C2118" s="62">
        <f t="shared" si="61"/>
        <v>2024</v>
      </c>
      <c r="D2118" s="1" t="s">
        <v>2623</v>
      </c>
      <c r="E2118" s="43" t="s">
        <v>2745</v>
      </c>
      <c r="F2118" s="2" t="s">
        <v>412</v>
      </c>
      <c r="G2118" s="1">
        <v>60</v>
      </c>
      <c r="H2118" s="1"/>
      <c r="I2118" s="1" t="s">
        <v>423</v>
      </c>
      <c r="J2118" s="1">
        <v>105.6</v>
      </c>
      <c r="K2118" s="1">
        <v>16</v>
      </c>
      <c r="L2118" s="1">
        <v>0</v>
      </c>
      <c r="M2118" s="1">
        <v>121.6</v>
      </c>
      <c r="N2118" s="34"/>
      <c r="O2118" s="34"/>
      <c r="P2118" s="26"/>
      <c r="Q2118" s="35"/>
    </row>
    <row r="2119" spans="1:17" ht="15" customHeight="1" x14ac:dyDescent="0.3">
      <c r="A2119" s="1" t="s">
        <v>418</v>
      </c>
      <c r="B2119" s="6">
        <v>45657</v>
      </c>
      <c r="C2119" s="62">
        <f t="shared" si="61"/>
        <v>2024</v>
      </c>
      <c r="D2119" s="1" t="s">
        <v>2623</v>
      </c>
      <c r="E2119" s="43" t="s">
        <v>2629</v>
      </c>
      <c r="F2119" s="2" t="s">
        <v>412</v>
      </c>
      <c r="G2119" s="1">
        <v>61</v>
      </c>
      <c r="H2119" s="1"/>
      <c r="I2119" s="1" t="s">
        <v>423</v>
      </c>
      <c r="J2119" s="1">
        <v>45.9</v>
      </c>
      <c r="K2119" s="1">
        <v>5.3</v>
      </c>
      <c r="L2119" s="1">
        <v>0</v>
      </c>
      <c r="M2119" s="1">
        <v>51.199999999999996</v>
      </c>
      <c r="N2119" s="34"/>
      <c r="O2119" s="34"/>
      <c r="P2119" s="26"/>
      <c r="Q2119" s="35"/>
    </row>
    <row r="2120" spans="1:17" ht="15" customHeight="1" x14ac:dyDescent="0.3">
      <c r="A2120" s="1" t="s">
        <v>418</v>
      </c>
      <c r="B2120" s="6">
        <v>45657</v>
      </c>
      <c r="C2120" s="62">
        <f t="shared" si="61"/>
        <v>2024</v>
      </c>
      <c r="D2120" s="1" t="s">
        <v>2623</v>
      </c>
      <c r="E2120" s="43" t="s">
        <v>2746</v>
      </c>
      <c r="F2120" s="2" t="s">
        <v>412</v>
      </c>
      <c r="G2120" s="1">
        <v>62</v>
      </c>
      <c r="H2120" s="1"/>
      <c r="I2120" s="1" t="s">
        <v>423</v>
      </c>
      <c r="J2120" s="1">
        <v>49.2</v>
      </c>
      <c r="K2120" s="1">
        <v>5.3</v>
      </c>
      <c r="L2120" s="1">
        <v>0</v>
      </c>
      <c r="M2120" s="1">
        <v>54.5</v>
      </c>
      <c r="N2120" s="34"/>
      <c r="O2120" s="34"/>
      <c r="P2120" s="26"/>
      <c r="Q2120" s="35"/>
    </row>
    <row r="2121" spans="1:17" ht="15" customHeight="1" x14ac:dyDescent="0.3">
      <c r="A2121" s="1" t="s">
        <v>418</v>
      </c>
      <c r="B2121" s="6">
        <v>45657</v>
      </c>
      <c r="C2121" s="62">
        <f t="shared" si="61"/>
        <v>2024</v>
      </c>
      <c r="D2121" s="1" t="s">
        <v>2623</v>
      </c>
      <c r="E2121" s="43" t="s">
        <v>2747</v>
      </c>
      <c r="F2121" s="2" t="s">
        <v>412</v>
      </c>
      <c r="G2121" s="1">
        <v>63</v>
      </c>
      <c r="H2121" s="1"/>
      <c r="I2121" s="1" t="s">
        <v>423</v>
      </c>
      <c r="J2121" s="1">
        <v>49.2</v>
      </c>
      <c r="K2121" s="1">
        <v>5.3</v>
      </c>
      <c r="L2121" s="1">
        <v>0</v>
      </c>
      <c r="M2121" s="1">
        <v>54.5</v>
      </c>
      <c r="N2121" s="34"/>
      <c r="O2121" s="34"/>
      <c r="P2121" s="26"/>
      <c r="Q2121" s="35"/>
    </row>
    <row r="2122" spans="1:17" ht="15" customHeight="1" x14ac:dyDescent="0.3">
      <c r="A2122" s="1" t="s">
        <v>418</v>
      </c>
      <c r="B2122" s="6">
        <v>45657</v>
      </c>
      <c r="C2122" s="62">
        <f t="shared" si="61"/>
        <v>2024</v>
      </c>
      <c r="D2122" s="1" t="s">
        <v>2623</v>
      </c>
      <c r="E2122" s="43" t="s">
        <v>2748</v>
      </c>
      <c r="F2122" s="2" t="s">
        <v>412</v>
      </c>
      <c r="G2122" s="1">
        <v>64</v>
      </c>
      <c r="H2122" s="1"/>
      <c r="I2122" s="1" t="s">
        <v>423</v>
      </c>
      <c r="J2122" s="1">
        <v>45.9</v>
      </c>
      <c r="K2122" s="1">
        <v>5.3</v>
      </c>
      <c r="L2122" s="1">
        <v>0</v>
      </c>
      <c r="M2122" s="1">
        <v>51.199999999999996</v>
      </c>
      <c r="N2122" s="34"/>
      <c r="O2122" s="34"/>
      <c r="P2122" s="26"/>
      <c r="Q2122" s="35"/>
    </row>
    <row r="2123" spans="1:17" ht="15" customHeight="1" x14ac:dyDescent="0.3">
      <c r="A2123" s="1" t="s">
        <v>418</v>
      </c>
      <c r="B2123" s="6">
        <v>45657</v>
      </c>
      <c r="C2123" s="62">
        <f t="shared" si="61"/>
        <v>2024</v>
      </c>
      <c r="D2123" s="1" t="s">
        <v>2623</v>
      </c>
      <c r="E2123" s="43" t="s">
        <v>2749</v>
      </c>
      <c r="F2123" s="2" t="s">
        <v>412</v>
      </c>
      <c r="G2123" s="1">
        <v>65</v>
      </c>
      <c r="H2123" s="1"/>
      <c r="I2123" s="1" t="s">
        <v>423</v>
      </c>
      <c r="J2123" s="1">
        <v>53</v>
      </c>
      <c r="K2123" s="1">
        <v>8</v>
      </c>
      <c r="L2123" s="1">
        <v>0</v>
      </c>
      <c r="M2123" s="1">
        <v>61</v>
      </c>
      <c r="N2123" s="34"/>
      <c r="O2123" s="34"/>
      <c r="P2123" s="26"/>
      <c r="Q2123" s="35"/>
    </row>
    <row r="2124" spans="1:17" ht="15" customHeight="1" x14ac:dyDescent="0.3">
      <c r="A2124" s="1" t="s">
        <v>418</v>
      </c>
      <c r="B2124" s="6">
        <v>45657</v>
      </c>
      <c r="C2124" s="62">
        <f t="shared" si="61"/>
        <v>2024</v>
      </c>
      <c r="D2124" s="1" t="s">
        <v>2623</v>
      </c>
      <c r="E2124" s="43" t="s">
        <v>2750</v>
      </c>
      <c r="F2124" s="2" t="s">
        <v>412</v>
      </c>
      <c r="G2124" s="1">
        <v>66</v>
      </c>
      <c r="H2124" s="1"/>
      <c r="I2124" s="1" t="s">
        <v>423</v>
      </c>
      <c r="J2124" s="1">
        <v>44.7</v>
      </c>
      <c r="K2124" s="1">
        <v>8</v>
      </c>
      <c r="L2124" s="1">
        <v>0</v>
      </c>
      <c r="M2124" s="1">
        <v>52.7</v>
      </c>
      <c r="N2124" s="34"/>
      <c r="O2124" s="34"/>
      <c r="P2124" s="26"/>
      <c r="Q2124" s="35"/>
    </row>
    <row r="2125" spans="1:17" ht="15" customHeight="1" x14ac:dyDescent="0.3">
      <c r="A2125" s="1" t="s">
        <v>418</v>
      </c>
      <c r="B2125" s="6">
        <v>45657</v>
      </c>
      <c r="C2125" s="62">
        <f t="shared" si="61"/>
        <v>2024</v>
      </c>
      <c r="D2125" s="1" t="s">
        <v>2623</v>
      </c>
      <c r="E2125" s="43" t="s">
        <v>2751</v>
      </c>
      <c r="F2125" s="2" t="s">
        <v>412</v>
      </c>
      <c r="G2125" s="1">
        <v>67</v>
      </c>
      <c r="H2125" s="1"/>
      <c r="I2125" s="1" t="s">
        <v>423</v>
      </c>
      <c r="J2125" s="1">
        <v>56.1</v>
      </c>
      <c r="K2125" s="1">
        <v>8</v>
      </c>
      <c r="L2125" s="1">
        <v>0</v>
      </c>
      <c r="M2125" s="1">
        <v>64.099999999999994</v>
      </c>
      <c r="N2125" s="34"/>
      <c r="O2125" s="34"/>
      <c r="P2125" s="26"/>
      <c r="Q2125" s="35"/>
    </row>
    <row r="2126" spans="1:17" ht="15" customHeight="1" x14ac:dyDescent="0.3">
      <c r="A2126" s="1" t="s">
        <v>418</v>
      </c>
      <c r="B2126" s="6">
        <v>45657</v>
      </c>
      <c r="C2126" s="62">
        <f t="shared" si="61"/>
        <v>2024</v>
      </c>
      <c r="D2126" s="1" t="s">
        <v>2623</v>
      </c>
      <c r="E2126" s="43" t="s">
        <v>2752</v>
      </c>
      <c r="F2126" s="2" t="s">
        <v>412</v>
      </c>
      <c r="G2126" s="1">
        <v>68</v>
      </c>
      <c r="H2126" s="1"/>
      <c r="I2126" s="1" t="s">
        <v>423</v>
      </c>
      <c r="J2126" s="1">
        <v>54.3</v>
      </c>
      <c r="K2126" s="1">
        <v>8</v>
      </c>
      <c r="L2126" s="1">
        <v>0</v>
      </c>
      <c r="M2126" s="1">
        <v>62.3</v>
      </c>
      <c r="N2126" s="34"/>
      <c r="O2126" s="34"/>
      <c r="P2126" s="26"/>
      <c r="Q2126" s="35"/>
    </row>
    <row r="2127" spans="1:17" ht="15" customHeight="1" x14ac:dyDescent="0.3">
      <c r="A2127" s="1" t="s">
        <v>418</v>
      </c>
      <c r="B2127" s="6">
        <v>45657</v>
      </c>
      <c r="C2127" s="62">
        <f t="shared" si="61"/>
        <v>2024</v>
      </c>
      <c r="D2127" s="1" t="s">
        <v>2623</v>
      </c>
      <c r="E2127" s="43" t="s">
        <v>2753</v>
      </c>
      <c r="F2127" s="2" t="s">
        <v>412</v>
      </c>
      <c r="G2127" s="1">
        <v>69</v>
      </c>
      <c r="H2127" s="1"/>
      <c r="I2127" s="1" t="s">
        <v>423</v>
      </c>
      <c r="J2127" s="1">
        <v>105.6</v>
      </c>
      <c r="K2127" s="1">
        <v>16</v>
      </c>
      <c r="L2127" s="1">
        <v>0</v>
      </c>
      <c r="M2127" s="1">
        <v>121.6</v>
      </c>
      <c r="N2127" s="34"/>
      <c r="O2127" s="34"/>
      <c r="P2127" s="26"/>
      <c r="Q2127" s="35"/>
    </row>
    <row r="2128" spans="1:17" ht="15" customHeight="1" x14ac:dyDescent="0.3">
      <c r="A2128" s="1" t="s">
        <v>418</v>
      </c>
      <c r="B2128" s="6">
        <v>45657</v>
      </c>
      <c r="C2128" s="62">
        <f t="shared" si="61"/>
        <v>2024</v>
      </c>
      <c r="D2128" s="1" t="s">
        <v>2623</v>
      </c>
      <c r="E2128" s="43" t="s">
        <v>2754</v>
      </c>
      <c r="F2128" s="2" t="s">
        <v>412</v>
      </c>
      <c r="G2128" s="1">
        <v>70</v>
      </c>
      <c r="H2128" s="1"/>
      <c r="I2128" s="1" t="s">
        <v>423</v>
      </c>
      <c r="J2128" s="1">
        <v>45.9</v>
      </c>
      <c r="K2128" s="1">
        <v>5.3</v>
      </c>
      <c r="L2128" s="1">
        <v>0</v>
      </c>
      <c r="M2128" s="1">
        <v>51.199999999999996</v>
      </c>
      <c r="N2128" s="34"/>
      <c r="O2128" s="34"/>
      <c r="P2128" s="26"/>
      <c r="Q2128" s="35"/>
    </row>
    <row r="2129" spans="1:17" ht="15" customHeight="1" x14ac:dyDescent="0.3">
      <c r="A2129" s="1" t="s">
        <v>418</v>
      </c>
      <c r="B2129" s="6">
        <v>45657</v>
      </c>
      <c r="C2129" s="62">
        <f t="shared" si="61"/>
        <v>2024</v>
      </c>
      <c r="D2129" s="1" t="s">
        <v>2623</v>
      </c>
      <c r="E2129" s="43" t="s">
        <v>2755</v>
      </c>
      <c r="F2129" s="2" t="s">
        <v>412</v>
      </c>
      <c r="G2129" s="1">
        <v>71</v>
      </c>
      <c r="H2129" s="1"/>
      <c r="I2129" s="1" t="s">
        <v>423</v>
      </c>
      <c r="J2129" s="1">
        <v>49.2</v>
      </c>
      <c r="K2129" s="1">
        <v>5.3</v>
      </c>
      <c r="L2129" s="1">
        <v>0</v>
      </c>
      <c r="M2129" s="1">
        <v>54.5</v>
      </c>
      <c r="N2129" s="34"/>
      <c r="O2129" s="34"/>
      <c r="P2129" s="26"/>
      <c r="Q2129" s="35"/>
    </row>
    <row r="2130" spans="1:17" ht="15" customHeight="1" x14ac:dyDescent="0.3">
      <c r="A2130" s="1" t="s">
        <v>418</v>
      </c>
      <c r="B2130" s="6">
        <v>45657</v>
      </c>
      <c r="C2130" s="62">
        <f t="shared" si="61"/>
        <v>2024</v>
      </c>
      <c r="D2130" s="1" t="s">
        <v>2623</v>
      </c>
      <c r="E2130" s="43" t="s">
        <v>2756</v>
      </c>
      <c r="F2130" s="2" t="s">
        <v>412</v>
      </c>
      <c r="G2130" s="1">
        <v>72</v>
      </c>
      <c r="H2130" s="1"/>
      <c r="I2130" s="1" t="s">
        <v>423</v>
      </c>
      <c r="J2130" s="1">
        <v>49.2</v>
      </c>
      <c r="K2130" s="1">
        <v>5.3</v>
      </c>
      <c r="L2130" s="1">
        <v>0</v>
      </c>
      <c r="M2130" s="1">
        <v>54.5</v>
      </c>
      <c r="N2130" s="34"/>
      <c r="O2130" s="34"/>
      <c r="P2130" s="26"/>
      <c r="Q2130" s="35"/>
    </row>
    <row r="2131" spans="1:17" ht="15" customHeight="1" x14ac:dyDescent="0.3">
      <c r="A2131" s="1" t="s">
        <v>418</v>
      </c>
      <c r="B2131" s="6">
        <v>45657</v>
      </c>
      <c r="C2131" s="62">
        <f t="shared" si="61"/>
        <v>2024</v>
      </c>
      <c r="D2131" s="1" t="s">
        <v>2623</v>
      </c>
      <c r="E2131" s="43" t="s">
        <v>2757</v>
      </c>
      <c r="F2131" s="2" t="s">
        <v>412</v>
      </c>
      <c r="G2131" s="1">
        <v>73</v>
      </c>
      <c r="H2131" s="1"/>
      <c r="I2131" s="1" t="s">
        <v>423</v>
      </c>
      <c r="J2131" s="1">
        <v>45.9</v>
      </c>
      <c r="K2131" s="1">
        <v>5.3</v>
      </c>
      <c r="L2131" s="1">
        <v>0</v>
      </c>
      <c r="M2131" s="1">
        <v>51.199999999999996</v>
      </c>
      <c r="N2131" s="34"/>
      <c r="O2131" s="34"/>
      <c r="P2131" s="26"/>
      <c r="Q2131" s="35"/>
    </row>
    <row r="2132" spans="1:17" ht="15" customHeight="1" x14ac:dyDescent="0.3">
      <c r="A2132" s="1" t="s">
        <v>418</v>
      </c>
      <c r="B2132" s="6">
        <v>45657</v>
      </c>
      <c r="C2132" s="62">
        <f t="shared" si="61"/>
        <v>2024</v>
      </c>
      <c r="D2132" s="1" t="s">
        <v>2623</v>
      </c>
      <c r="E2132" s="43" t="s">
        <v>2670</v>
      </c>
      <c r="F2132" s="2" t="s">
        <v>412</v>
      </c>
      <c r="G2132" s="1">
        <v>74</v>
      </c>
      <c r="H2132" s="1"/>
      <c r="I2132" s="1" t="s">
        <v>423</v>
      </c>
      <c r="J2132" s="1">
        <v>53</v>
      </c>
      <c r="K2132" s="1">
        <v>8</v>
      </c>
      <c r="L2132" s="1">
        <v>0</v>
      </c>
      <c r="M2132" s="1">
        <v>61</v>
      </c>
      <c r="N2132" s="34"/>
      <c r="O2132" s="34"/>
      <c r="P2132" s="26"/>
      <c r="Q2132" s="35"/>
    </row>
    <row r="2133" spans="1:17" ht="15" customHeight="1" x14ac:dyDescent="0.3">
      <c r="A2133" s="1" t="s">
        <v>418</v>
      </c>
      <c r="B2133" s="6">
        <v>45657</v>
      </c>
      <c r="C2133" s="62">
        <f t="shared" si="61"/>
        <v>2024</v>
      </c>
      <c r="D2133" s="1" t="s">
        <v>2623</v>
      </c>
      <c r="E2133" s="43" t="s">
        <v>2758</v>
      </c>
      <c r="F2133" s="2" t="s">
        <v>412</v>
      </c>
      <c r="G2133" s="1">
        <v>75</v>
      </c>
      <c r="H2133" s="1"/>
      <c r="I2133" s="1" t="s">
        <v>423</v>
      </c>
      <c r="J2133" s="1">
        <v>44.7</v>
      </c>
      <c r="K2133" s="1">
        <v>8</v>
      </c>
      <c r="L2133" s="1">
        <v>0</v>
      </c>
      <c r="M2133" s="1">
        <v>52.7</v>
      </c>
      <c r="N2133" s="34"/>
      <c r="O2133" s="34"/>
      <c r="P2133" s="26"/>
      <c r="Q2133" s="35"/>
    </row>
    <row r="2134" spans="1:17" ht="15" customHeight="1" x14ac:dyDescent="0.3">
      <c r="A2134" s="1" t="s">
        <v>418</v>
      </c>
      <c r="B2134" s="6">
        <v>45657</v>
      </c>
      <c r="C2134" s="62">
        <f t="shared" si="61"/>
        <v>2024</v>
      </c>
      <c r="D2134" s="1" t="s">
        <v>2623</v>
      </c>
      <c r="E2134" s="43" t="s">
        <v>2759</v>
      </c>
      <c r="F2134" s="2" t="s">
        <v>412</v>
      </c>
      <c r="G2134" s="1">
        <v>76</v>
      </c>
      <c r="H2134" s="1"/>
      <c r="I2134" s="1" t="s">
        <v>423</v>
      </c>
      <c r="J2134" s="1">
        <v>56.1</v>
      </c>
      <c r="K2134" s="1">
        <v>8</v>
      </c>
      <c r="L2134" s="1">
        <v>0</v>
      </c>
      <c r="M2134" s="1">
        <v>64.099999999999994</v>
      </c>
      <c r="N2134" s="34"/>
      <c r="O2134" s="34"/>
      <c r="P2134" s="26"/>
      <c r="Q2134" s="35"/>
    </row>
    <row r="2135" spans="1:17" ht="15" customHeight="1" x14ac:dyDescent="0.3">
      <c r="A2135" s="1" t="s">
        <v>418</v>
      </c>
      <c r="B2135" s="6">
        <v>45657</v>
      </c>
      <c r="C2135" s="62">
        <f t="shared" si="61"/>
        <v>2024</v>
      </c>
      <c r="D2135" s="1" t="s">
        <v>2623</v>
      </c>
      <c r="E2135" s="43" t="s">
        <v>2760</v>
      </c>
      <c r="F2135" s="2" t="s">
        <v>412</v>
      </c>
      <c r="G2135" s="1">
        <v>77</v>
      </c>
      <c r="H2135" s="1"/>
      <c r="I2135" s="1" t="s">
        <v>423</v>
      </c>
      <c r="J2135" s="1">
        <v>54.3</v>
      </c>
      <c r="K2135" s="1">
        <v>8</v>
      </c>
      <c r="L2135" s="1">
        <v>0</v>
      </c>
      <c r="M2135" s="1">
        <v>62.3</v>
      </c>
      <c r="N2135" s="34"/>
      <c r="O2135" s="34"/>
      <c r="P2135" s="26"/>
      <c r="Q2135" s="35"/>
    </row>
    <row r="2136" spans="1:17" ht="15" customHeight="1" x14ac:dyDescent="0.3">
      <c r="A2136" s="1" t="s">
        <v>418</v>
      </c>
      <c r="B2136" s="6">
        <v>45657</v>
      </c>
      <c r="C2136" s="62">
        <f t="shared" si="61"/>
        <v>2024</v>
      </c>
      <c r="D2136" s="1" t="s">
        <v>2623</v>
      </c>
      <c r="E2136" s="43" t="s">
        <v>2761</v>
      </c>
      <c r="F2136" s="2" t="s">
        <v>412</v>
      </c>
      <c r="G2136" s="1">
        <v>78</v>
      </c>
      <c r="H2136" s="1"/>
      <c r="I2136" s="1" t="s">
        <v>423</v>
      </c>
      <c r="J2136" s="1">
        <v>105.6</v>
      </c>
      <c r="K2136" s="1">
        <v>16</v>
      </c>
      <c r="L2136" s="1">
        <v>0</v>
      </c>
      <c r="M2136" s="1">
        <v>121.6</v>
      </c>
      <c r="N2136" s="34"/>
      <c r="O2136" s="34"/>
      <c r="P2136" s="26"/>
      <c r="Q2136" s="35"/>
    </row>
    <row r="2137" spans="1:17" ht="15" customHeight="1" x14ac:dyDescent="0.3">
      <c r="A2137" s="1" t="s">
        <v>418</v>
      </c>
      <c r="B2137" s="6">
        <v>45657</v>
      </c>
      <c r="C2137" s="62">
        <f t="shared" si="61"/>
        <v>2024</v>
      </c>
      <c r="D2137" s="1" t="s">
        <v>2623</v>
      </c>
      <c r="E2137" s="43" t="s">
        <v>2762</v>
      </c>
      <c r="F2137" s="2" t="s">
        <v>412</v>
      </c>
      <c r="G2137" s="1">
        <v>79</v>
      </c>
      <c r="H2137" s="1"/>
      <c r="I2137" s="1" t="s">
        <v>423</v>
      </c>
      <c r="J2137" s="1">
        <v>45.9</v>
      </c>
      <c r="K2137" s="1">
        <v>5.3</v>
      </c>
      <c r="L2137" s="1">
        <v>0</v>
      </c>
      <c r="M2137" s="1">
        <v>51.199999999999996</v>
      </c>
      <c r="N2137" s="34"/>
      <c r="O2137" s="34"/>
      <c r="P2137" s="26"/>
      <c r="Q2137" s="35"/>
    </row>
    <row r="2138" spans="1:17" ht="15" customHeight="1" x14ac:dyDescent="0.3">
      <c r="A2138" s="1" t="s">
        <v>418</v>
      </c>
      <c r="B2138" s="6">
        <v>45657</v>
      </c>
      <c r="C2138" s="62">
        <f t="shared" si="61"/>
        <v>2024</v>
      </c>
      <c r="D2138" s="1" t="s">
        <v>2623</v>
      </c>
      <c r="E2138" s="43" t="s">
        <v>2763</v>
      </c>
      <c r="F2138" s="2" t="s">
        <v>412</v>
      </c>
      <c r="G2138" s="1">
        <v>80</v>
      </c>
      <c r="H2138" s="1"/>
      <c r="I2138" s="1" t="s">
        <v>423</v>
      </c>
      <c r="J2138" s="1">
        <v>49.2</v>
      </c>
      <c r="K2138" s="1">
        <v>5.3</v>
      </c>
      <c r="L2138" s="1">
        <v>0</v>
      </c>
      <c r="M2138" s="1">
        <v>54.5</v>
      </c>
      <c r="N2138" s="34"/>
      <c r="O2138" s="34"/>
      <c r="P2138" s="26"/>
      <c r="Q2138" s="35"/>
    </row>
    <row r="2139" spans="1:17" ht="15" customHeight="1" x14ac:dyDescent="0.3">
      <c r="A2139" s="1" t="s">
        <v>418</v>
      </c>
      <c r="B2139" s="6">
        <v>45657</v>
      </c>
      <c r="C2139" s="62">
        <f t="shared" si="61"/>
        <v>2024</v>
      </c>
      <c r="D2139" s="1" t="s">
        <v>2623</v>
      </c>
      <c r="E2139" s="43" t="s">
        <v>2764</v>
      </c>
      <c r="F2139" s="2" t="s">
        <v>412</v>
      </c>
      <c r="G2139" s="1">
        <v>81</v>
      </c>
      <c r="H2139" s="1"/>
      <c r="I2139" s="1" t="s">
        <v>423</v>
      </c>
      <c r="J2139" s="1">
        <v>49.2</v>
      </c>
      <c r="K2139" s="1">
        <v>5.3</v>
      </c>
      <c r="L2139" s="1">
        <v>0</v>
      </c>
      <c r="M2139" s="1">
        <v>54.5</v>
      </c>
      <c r="N2139" s="34"/>
      <c r="O2139" s="34"/>
      <c r="P2139" s="26"/>
      <c r="Q2139" s="35"/>
    </row>
    <row r="2140" spans="1:17" ht="15" customHeight="1" x14ac:dyDescent="0.3">
      <c r="A2140" s="1" t="s">
        <v>418</v>
      </c>
      <c r="B2140" s="6">
        <v>45657</v>
      </c>
      <c r="C2140" s="62">
        <f t="shared" si="61"/>
        <v>2024</v>
      </c>
      <c r="D2140" s="1" t="s">
        <v>2623</v>
      </c>
      <c r="E2140" s="43" t="s">
        <v>2630</v>
      </c>
      <c r="F2140" s="2" t="s">
        <v>412</v>
      </c>
      <c r="G2140" s="1">
        <v>82</v>
      </c>
      <c r="H2140" s="1"/>
      <c r="I2140" s="1" t="s">
        <v>423</v>
      </c>
      <c r="J2140" s="1">
        <v>45.9</v>
      </c>
      <c r="K2140" s="1">
        <v>5.3</v>
      </c>
      <c r="L2140" s="1">
        <v>0</v>
      </c>
      <c r="M2140" s="1">
        <v>51.199999999999996</v>
      </c>
      <c r="N2140" s="34"/>
      <c r="O2140" s="34"/>
      <c r="P2140" s="26"/>
      <c r="Q2140" s="35"/>
    </row>
    <row r="2141" spans="1:17" ht="15" customHeight="1" x14ac:dyDescent="0.3">
      <c r="A2141" s="1" t="s">
        <v>418</v>
      </c>
      <c r="B2141" s="6">
        <v>45657</v>
      </c>
      <c r="C2141" s="62">
        <f t="shared" si="61"/>
        <v>2024</v>
      </c>
      <c r="D2141" s="1" t="s">
        <v>2623</v>
      </c>
      <c r="E2141" s="43" t="s">
        <v>2631</v>
      </c>
      <c r="F2141" s="2" t="s">
        <v>412</v>
      </c>
      <c r="G2141" s="1">
        <v>83</v>
      </c>
      <c r="H2141" s="1"/>
      <c r="I2141" s="1" t="s">
        <v>423</v>
      </c>
      <c r="J2141" s="1">
        <v>53</v>
      </c>
      <c r="K2141" s="1">
        <v>8</v>
      </c>
      <c r="L2141" s="1">
        <v>0</v>
      </c>
      <c r="M2141" s="1">
        <v>61</v>
      </c>
      <c r="N2141" s="34"/>
      <c r="O2141" s="34"/>
      <c r="P2141" s="26"/>
      <c r="Q2141" s="35"/>
    </row>
    <row r="2142" spans="1:17" ht="15" customHeight="1" x14ac:dyDescent="0.3">
      <c r="A2142" s="1" t="s">
        <v>418</v>
      </c>
      <c r="B2142" s="6">
        <v>45657</v>
      </c>
      <c r="C2142" s="62">
        <f t="shared" si="61"/>
        <v>2024</v>
      </c>
      <c r="D2142" s="1" t="s">
        <v>2623</v>
      </c>
      <c r="E2142" s="43" t="s">
        <v>2765</v>
      </c>
      <c r="F2142" s="2" t="s">
        <v>412</v>
      </c>
      <c r="G2142" s="1">
        <v>84</v>
      </c>
      <c r="H2142" s="1"/>
      <c r="I2142" s="1" t="s">
        <v>423</v>
      </c>
      <c r="J2142" s="1">
        <v>44.7</v>
      </c>
      <c r="K2142" s="1">
        <v>8</v>
      </c>
      <c r="L2142" s="1">
        <v>0</v>
      </c>
      <c r="M2142" s="1">
        <v>52.7</v>
      </c>
      <c r="N2142" s="34"/>
      <c r="O2142" s="34"/>
      <c r="P2142" s="26"/>
      <c r="Q2142" s="35"/>
    </row>
    <row r="2143" spans="1:17" ht="15" customHeight="1" x14ac:dyDescent="0.3">
      <c r="A2143" s="1" t="s">
        <v>418</v>
      </c>
      <c r="B2143" s="6">
        <v>45657</v>
      </c>
      <c r="C2143" s="62">
        <f t="shared" si="61"/>
        <v>2024</v>
      </c>
      <c r="D2143" s="1" t="s">
        <v>2623</v>
      </c>
      <c r="E2143" s="43" t="s">
        <v>2766</v>
      </c>
      <c r="F2143" s="2" t="s">
        <v>412</v>
      </c>
      <c r="G2143" s="1">
        <v>85</v>
      </c>
      <c r="H2143" s="1"/>
      <c r="I2143" s="1" t="s">
        <v>423</v>
      </c>
      <c r="J2143" s="1">
        <v>56.1</v>
      </c>
      <c r="K2143" s="1">
        <v>8</v>
      </c>
      <c r="L2143" s="1">
        <v>0</v>
      </c>
      <c r="M2143" s="1">
        <v>64.099999999999994</v>
      </c>
      <c r="N2143" s="34"/>
      <c r="O2143" s="34"/>
      <c r="P2143" s="26"/>
      <c r="Q2143" s="35"/>
    </row>
    <row r="2144" spans="1:17" ht="15" customHeight="1" x14ac:dyDescent="0.3">
      <c r="A2144" s="1" t="s">
        <v>418</v>
      </c>
      <c r="B2144" s="6">
        <v>45657</v>
      </c>
      <c r="C2144" s="62">
        <f t="shared" si="61"/>
        <v>2024</v>
      </c>
      <c r="D2144" s="1" t="s">
        <v>2623</v>
      </c>
      <c r="E2144" s="43" t="s">
        <v>2767</v>
      </c>
      <c r="F2144" s="2" t="s">
        <v>412</v>
      </c>
      <c r="G2144" s="1">
        <v>86</v>
      </c>
      <c r="H2144" s="1"/>
      <c r="I2144" s="1" t="s">
        <v>423</v>
      </c>
      <c r="J2144" s="1">
        <v>54.3</v>
      </c>
      <c r="K2144" s="1">
        <v>8</v>
      </c>
      <c r="L2144" s="1">
        <v>0</v>
      </c>
      <c r="M2144" s="1">
        <v>62.3</v>
      </c>
      <c r="N2144" s="34"/>
      <c r="O2144" s="34"/>
      <c r="P2144" s="26"/>
      <c r="Q2144" s="35"/>
    </row>
    <row r="2145" spans="1:17" ht="15" customHeight="1" x14ac:dyDescent="0.3">
      <c r="A2145" s="1" t="s">
        <v>418</v>
      </c>
      <c r="B2145" s="6">
        <v>45657</v>
      </c>
      <c r="C2145" s="62">
        <f t="shared" si="61"/>
        <v>2024</v>
      </c>
      <c r="D2145" s="1" t="s">
        <v>2623</v>
      </c>
      <c r="E2145" s="43" t="s">
        <v>2768</v>
      </c>
      <c r="F2145" s="2" t="s">
        <v>412</v>
      </c>
      <c r="G2145" s="1">
        <v>87</v>
      </c>
      <c r="H2145" s="1"/>
      <c r="I2145" s="1" t="s">
        <v>423</v>
      </c>
      <c r="J2145" s="1">
        <v>105.6</v>
      </c>
      <c r="K2145" s="1">
        <v>16</v>
      </c>
      <c r="L2145" s="1">
        <v>0</v>
      </c>
      <c r="M2145" s="1">
        <v>121.6</v>
      </c>
      <c r="N2145" s="34"/>
      <c r="O2145" s="34"/>
      <c r="P2145" s="26"/>
      <c r="Q2145" s="35"/>
    </row>
    <row r="2146" spans="1:17" ht="15" customHeight="1" x14ac:dyDescent="0.3">
      <c r="A2146" s="1" t="s">
        <v>418</v>
      </c>
      <c r="B2146" s="6">
        <v>45657</v>
      </c>
      <c r="C2146" s="62">
        <f t="shared" si="61"/>
        <v>2024</v>
      </c>
      <c r="D2146" s="1" t="s">
        <v>2623</v>
      </c>
      <c r="E2146" s="43" t="s">
        <v>2769</v>
      </c>
      <c r="F2146" s="2" t="s">
        <v>412</v>
      </c>
      <c r="G2146" s="1">
        <v>88</v>
      </c>
      <c r="H2146" s="1"/>
      <c r="I2146" s="1" t="s">
        <v>423</v>
      </c>
      <c r="J2146" s="1">
        <v>45.9</v>
      </c>
      <c r="K2146" s="1">
        <v>5.3</v>
      </c>
      <c r="L2146" s="1">
        <v>0</v>
      </c>
      <c r="M2146" s="1">
        <v>51.199999999999996</v>
      </c>
      <c r="N2146" s="34"/>
      <c r="O2146" s="34"/>
      <c r="P2146" s="26"/>
      <c r="Q2146" s="35"/>
    </row>
    <row r="2147" spans="1:17" ht="15" customHeight="1" x14ac:dyDescent="0.3">
      <c r="A2147" s="1" t="s">
        <v>418</v>
      </c>
      <c r="B2147" s="6">
        <v>45657</v>
      </c>
      <c r="C2147" s="62">
        <f t="shared" si="61"/>
        <v>2024</v>
      </c>
      <c r="D2147" s="1" t="s">
        <v>2623</v>
      </c>
      <c r="E2147" s="43" t="s">
        <v>2770</v>
      </c>
      <c r="F2147" s="2" t="s">
        <v>412</v>
      </c>
      <c r="G2147" s="1">
        <v>89</v>
      </c>
      <c r="H2147" s="1"/>
      <c r="I2147" s="1" t="s">
        <v>423</v>
      </c>
      <c r="J2147" s="1">
        <v>49.2</v>
      </c>
      <c r="K2147" s="1">
        <v>5.3</v>
      </c>
      <c r="L2147" s="1">
        <v>0</v>
      </c>
      <c r="M2147" s="1">
        <v>54.5</v>
      </c>
      <c r="N2147" s="34"/>
      <c r="O2147" s="34"/>
      <c r="P2147" s="26"/>
      <c r="Q2147" s="35"/>
    </row>
    <row r="2148" spans="1:17" ht="15" customHeight="1" x14ac:dyDescent="0.3">
      <c r="A2148" s="1" t="s">
        <v>418</v>
      </c>
      <c r="B2148" s="6">
        <v>45657</v>
      </c>
      <c r="C2148" s="62">
        <f t="shared" si="61"/>
        <v>2024</v>
      </c>
      <c r="D2148" s="1" t="s">
        <v>2623</v>
      </c>
      <c r="E2148" s="43" t="s">
        <v>2771</v>
      </c>
      <c r="F2148" s="2" t="s">
        <v>412</v>
      </c>
      <c r="G2148" s="1">
        <v>90</v>
      </c>
      <c r="H2148" s="1"/>
      <c r="I2148" s="1" t="s">
        <v>423</v>
      </c>
      <c r="J2148" s="1">
        <v>49.2</v>
      </c>
      <c r="K2148" s="1">
        <v>5.3</v>
      </c>
      <c r="L2148" s="1">
        <v>0</v>
      </c>
      <c r="M2148" s="1">
        <v>54.5</v>
      </c>
      <c r="N2148" s="34"/>
      <c r="O2148" s="34"/>
      <c r="P2148" s="26"/>
      <c r="Q2148" s="35"/>
    </row>
    <row r="2149" spans="1:17" ht="15" customHeight="1" x14ac:dyDescent="0.3">
      <c r="A2149" s="1" t="s">
        <v>418</v>
      </c>
      <c r="B2149" s="6">
        <v>45657</v>
      </c>
      <c r="C2149" s="62">
        <f t="shared" si="61"/>
        <v>2024</v>
      </c>
      <c r="D2149" s="1" t="s">
        <v>2623</v>
      </c>
      <c r="E2149" s="43" t="s">
        <v>2772</v>
      </c>
      <c r="F2149" s="2" t="s">
        <v>412</v>
      </c>
      <c r="G2149" s="1">
        <v>91</v>
      </c>
      <c r="H2149" s="1"/>
      <c r="I2149" s="1" t="s">
        <v>423</v>
      </c>
      <c r="J2149" s="1">
        <v>45.9</v>
      </c>
      <c r="K2149" s="1">
        <v>5.3</v>
      </c>
      <c r="L2149" s="1">
        <v>0</v>
      </c>
      <c r="M2149" s="1">
        <v>51.199999999999996</v>
      </c>
      <c r="N2149" s="34"/>
      <c r="O2149" s="34"/>
      <c r="P2149" s="26"/>
      <c r="Q2149" s="35"/>
    </row>
    <row r="2150" spans="1:17" ht="15" customHeight="1" x14ac:dyDescent="0.3">
      <c r="A2150" s="1" t="s">
        <v>418</v>
      </c>
      <c r="B2150" s="6">
        <v>45657</v>
      </c>
      <c r="C2150" s="62">
        <f t="shared" si="61"/>
        <v>2024</v>
      </c>
      <c r="D2150" s="1" t="s">
        <v>2623</v>
      </c>
      <c r="E2150" s="43" t="s">
        <v>2773</v>
      </c>
      <c r="F2150" s="2" t="s">
        <v>412</v>
      </c>
      <c r="G2150" s="1">
        <v>92</v>
      </c>
      <c r="H2150" s="1"/>
      <c r="I2150" s="1" t="s">
        <v>423</v>
      </c>
      <c r="J2150" s="1">
        <v>53</v>
      </c>
      <c r="K2150" s="1">
        <v>8</v>
      </c>
      <c r="L2150" s="1">
        <v>0</v>
      </c>
      <c r="M2150" s="1">
        <v>61</v>
      </c>
      <c r="N2150" s="34"/>
      <c r="O2150" s="34"/>
      <c r="P2150" s="26"/>
      <c r="Q2150" s="35"/>
    </row>
    <row r="2151" spans="1:17" ht="15" customHeight="1" x14ac:dyDescent="0.3">
      <c r="A2151" s="1" t="s">
        <v>418</v>
      </c>
      <c r="B2151" s="6">
        <v>45657</v>
      </c>
      <c r="C2151" s="62">
        <f t="shared" si="61"/>
        <v>2024</v>
      </c>
      <c r="D2151" s="1" t="s">
        <v>2623</v>
      </c>
      <c r="E2151" s="43" t="s">
        <v>2774</v>
      </c>
      <c r="F2151" s="2" t="s">
        <v>412</v>
      </c>
      <c r="G2151" s="1">
        <v>93</v>
      </c>
      <c r="H2151" s="1"/>
      <c r="I2151" s="1" t="s">
        <v>423</v>
      </c>
      <c r="J2151" s="1">
        <v>44.7</v>
      </c>
      <c r="K2151" s="1">
        <v>8</v>
      </c>
      <c r="L2151" s="1">
        <v>0</v>
      </c>
      <c r="M2151" s="1">
        <v>52.7</v>
      </c>
      <c r="N2151" s="34"/>
      <c r="O2151" s="34"/>
      <c r="P2151" s="26"/>
      <c r="Q2151" s="35"/>
    </row>
    <row r="2152" spans="1:17" ht="15" customHeight="1" x14ac:dyDescent="0.3">
      <c r="A2152" s="1" t="s">
        <v>418</v>
      </c>
      <c r="B2152" s="6">
        <v>45657</v>
      </c>
      <c r="C2152" s="62">
        <f t="shared" si="61"/>
        <v>2024</v>
      </c>
      <c r="D2152" s="1" t="s">
        <v>2623</v>
      </c>
      <c r="E2152" s="43" t="s">
        <v>2775</v>
      </c>
      <c r="F2152" s="2" t="s">
        <v>412</v>
      </c>
      <c r="G2152" s="1">
        <v>94</v>
      </c>
      <c r="H2152" s="1"/>
      <c r="I2152" s="1" t="s">
        <v>423</v>
      </c>
      <c r="J2152" s="1">
        <v>56.1</v>
      </c>
      <c r="K2152" s="1">
        <v>8</v>
      </c>
      <c r="L2152" s="1">
        <v>0</v>
      </c>
      <c r="M2152" s="1">
        <v>64.099999999999994</v>
      </c>
      <c r="N2152" s="34"/>
      <c r="O2152" s="34"/>
      <c r="P2152" s="26"/>
      <c r="Q2152" s="35"/>
    </row>
    <row r="2153" spans="1:17" ht="15" customHeight="1" x14ac:dyDescent="0.3">
      <c r="A2153" s="1" t="s">
        <v>418</v>
      </c>
      <c r="B2153" s="6">
        <v>45657</v>
      </c>
      <c r="C2153" s="62">
        <f t="shared" si="61"/>
        <v>2024</v>
      </c>
      <c r="D2153" s="1" t="s">
        <v>2623</v>
      </c>
      <c r="E2153" s="43" t="s">
        <v>2776</v>
      </c>
      <c r="F2153" s="2" t="s">
        <v>412</v>
      </c>
      <c r="G2153" s="1">
        <v>95</v>
      </c>
      <c r="H2153" s="1"/>
      <c r="I2153" s="1" t="s">
        <v>423</v>
      </c>
      <c r="J2153" s="1">
        <v>54.3</v>
      </c>
      <c r="K2153" s="1">
        <v>8</v>
      </c>
      <c r="L2153" s="1">
        <v>0</v>
      </c>
      <c r="M2153" s="1">
        <v>62.3</v>
      </c>
      <c r="N2153" s="34"/>
      <c r="O2153" s="34"/>
      <c r="P2153" s="26"/>
      <c r="Q2153" s="35"/>
    </row>
    <row r="2154" spans="1:17" ht="15" customHeight="1" x14ac:dyDescent="0.3">
      <c r="A2154" s="1" t="s">
        <v>418</v>
      </c>
      <c r="B2154" s="6">
        <v>45657</v>
      </c>
      <c r="C2154" s="62">
        <f t="shared" si="61"/>
        <v>2024</v>
      </c>
      <c r="D2154" s="1" t="s">
        <v>2623</v>
      </c>
      <c r="E2154" s="43" t="s">
        <v>2777</v>
      </c>
      <c r="F2154" s="2" t="s">
        <v>412</v>
      </c>
      <c r="G2154" s="1">
        <v>96</v>
      </c>
      <c r="H2154" s="1"/>
      <c r="I2154" s="1" t="s">
        <v>423</v>
      </c>
      <c r="J2154" s="1">
        <v>105.6</v>
      </c>
      <c r="K2154" s="1">
        <v>16</v>
      </c>
      <c r="L2154" s="1">
        <v>0</v>
      </c>
      <c r="M2154" s="1">
        <v>121.6</v>
      </c>
      <c r="N2154" s="34"/>
      <c r="O2154" s="34"/>
      <c r="P2154" s="26"/>
      <c r="Q2154" s="35"/>
    </row>
    <row r="2155" spans="1:17" ht="15" customHeight="1" x14ac:dyDescent="0.3">
      <c r="A2155" s="1" t="s">
        <v>418</v>
      </c>
      <c r="B2155" s="6">
        <v>45657</v>
      </c>
      <c r="C2155" s="62">
        <f t="shared" si="61"/>
        <v>2024</v>
      </c>
      <c r="D2155" s="1" t="s">
        <v>2623</v>
      </c>
      <c r="E2155" s="43" t="s">
        <v>2778</v>
      </c>
      <c r="F2155" s="2" t="s">
        <v>412</v>
      </c>
      <c r="G2155" s="1">
        <v>97</v>
      </c>
      <c r="H2155" s="1"/>
      <c r="I2155" s="1" t="s">
        <v>423</v>
      </c>
      <c r="J2155" s="1">
        <v>45.9</v>
      </c>
      <c r="K2155" s="1">
        <v>5.3</v>
      </c>
      <c r="L2155" s="1">
        <v>0</v>
      </c>
      <c r="M2155" s="1">
        <v>51.199999999999996</v>
      </c>
      <c r="N2155" s="34"/>
      <c r="O2155" s="34"/>
      <c r="P2155" s="26"/>
      <c r="Q2155" s="35"/>
    </row>
    <row r="2156" spans="1:17" ht="15" customHeight="1" x14ac:dyDescent="0.3">
      <c r="A2156" s="1" t="s">
        <v>418</v>
      </c>
      <c r="B2156" s="6">
        <v>45657</v>
      </c>
      <c r="C2156" s="62">
        <f t="shared" si="61"/>
        <v>2024</v>
      </c>
      <c r="D2156" s="1" t="s">
        <v>2623</v>
      </c>
      <c r="E2156" s="43" t="s">
        <v>2779</v>
      </c>
      <c r="F2156" s="2" t="s">
        <v>412</v>
      </c>
      <c r="G2156" s="1">
        <v>98</v>
      </c>
      <c r="H2156" s="1"/>
      <c r="I2156" s="1" t="s">
        <v>423</v>
      </c>
      <c r="J2156" s="1">
        <v>49.2</v>
      </c>
      <c r="K2156" s="1">
        <v>5.3</v>
      </c>
      <c r="L2156" s="1">
        <v>0</v>
      </c>
      <c r="M2156" s="1">
        <v>54.5</v>
      </c>
      <c r="N2156" s="34"/>
      <c r="O2156" s="34"/>
      <c r="P2156" s="26"/>
      <c r="Q2156" s="35"/>
    </row>
    <row r="2157" spans="1:17" ht="15" customHeight="1" x14ac:dyDescent="0.3">
      <c r="A2157" s="1" t="s">
        <v>418</v>
      </c>
      <c r="B2157" s="6">
        <v>45657</v>
      </c>
      <c r="C2157" s="62">
        <f t="shared" si="61"/>
        <v>2024</v>
      </c>
      <c r="D2157" s="1" t="s">
        <v>2623</v>
      </c>
      <c r="E2157" s="43" t="s">
        <v>2780</v>
      </c>
      <c r="F2157" s="2" t="s">
        <v>412</v>
      </c>
      <c r="G2157" s="1">
        <v>99</v>
      </c>
      <c r="H2157" s="1"/>
      <c r="I2157" s="1" t="s">
        <v>423</v>
      </c>
      <c r="J2157" s="1">
        <v>49.2</v>
      </c>
      <c r="K2157" s="1">
        <v>5.3</v>
      </c>
      <c r="L2157" s="1">
        <v>0</v>
      </c>
      <c r="M2157" s="1">
        <v>54.5</v>
      </c>
      <c r="N2157" s="34"/>
      <c r="O2157" s="34"/>
      <c r="P2157" s="26"/>
      <c r="Q2157" s="35"/>
    </row>
    <row r="2158" spans="1:17" ht="15" customHeight="1" x14ac:dyDescent="0.3">
      <c r="A2158" s="1" t="s">
        <v>418</v>
      </c>
      <c r="B2158" s="6">
        <v>45657</v>
      </c>
      <c r="C2158" s="62">
        <f t="shared" si="61"/>
        <v>2024</v>
      </c>
      <c r="D2158" s="1" t="s">
        <v>2623</v>
      </c>
      <c r="E2158" s="43" t="s">
        <v>2781</v>
      </c>
      <c r="F2158" s="2" t="s">
        <v>412</v>
      </c>
      <c r="G2158" s="1">
        <v>100</v>
      </c>
      <c r="H2158" s="1"/>
      <c r="I2158" s="1" t="s">
        <v>423</v>
      </c>
      <c r="J2158" s="1">
        <v>45.9</v>
      </c>
      <c r="K2158" s="1">
        <v>5.3</v>
      </c>
      <c r="L2158" s="1">
        <v>0</v>
      </c>
      <c r="M2158" s="1">
        <v>51.199999999999996</v>
      </c>
      <c r="N2158" s="34"/>
      <c r="O2158" s="34"/>
      <c r="P2158" s="26"/>
      <c r="Q2158" s="35"/>
    </row>
    <row r="2159" spans="1:17" ht="15" customHeight="1" x14ac:dyDescent="0.3">
      <c r="A2159" s="1" t="s">
        <v>418</v>
      </c>
      <c r="B2159" s="6">
        <v>45657</v>
      </c>
      <c r="C2159" s="62">
        <f t="shared" si="61"/>
        <v>2024</v>
      </c>
      <c r="D2159" s="1" t="s">
        <v>2623</v>
      </c>
      <c r="E2159" s="43" t="s">
        <v>2782</v>
      </c>
      <c r="F2159" s="2" t="s">
        <v>412</v>
      </c>
      <c r="G2159" s="1">
        <v>101</v>
      </c>
      <c r="H2159" s="1"/>
      <c r="I2159" s="1" t="s">
        <v>423</v>
      </c>
      <c r="J2159" s="1">
        <v>53</v>
      </c>
      <c r="K2159" s="1">
        <v>8</v>
      </c>
      <c r="L2159" s="1">
        <v>0</v>
      </c>
      <c r="M2159" s="1">
        <v>61</v>
      </c>
      <c r="N2159" s="34"/>
      <c r="O2159" s="34"/>
      <c r="P2159" s="26"/>
      <c r="Q2159" s="35"/>
    </row>
    <row r="2160" spans="1:17" ht="15" customHeight="1" x14ac:dyDescent="0.3">
      <c r="A2160" s="1" t="s">
        <v>418</v>
      </c>
      <c r="B2160" s="6">
        <v>45657</v>
      </c>
      <c r="C2160" s="62">
        <f t="shared" si="61"/>
        <v>2024</v>
      </c>
      <c r="D2160" s="1" t="s">
        <v>2623</v>
      </c>
      <c r="E2160" s="43" t="s">
        <v>2783</v>
      </c>
      <c r="F2160" s="2" t="s">
        <v>412</v>
      </c>
      <c r="G2160" s="1">
        <v>102</v>
      </c>
      <c r="H2160" s="1"/>
      <c r="I2160" s="1" t="s">
        <v>423</v>
      </c>
      <c r="J2160" s="1">
        <v>44.7</v>
      </c>
      <c r="K2160" s="1">
        <v>8</v>
      </c>
      <c r="L2160" s="1">
        <v>0</v>
      </c>
      <c r="M2160" s="1">
        <v>52.7</v>
      </c>
      <c r="N2160" s="34"/>
      <c r="O2160" s="34"/>
      <c r="P2160" s="26"/>
      <c r="Q2160" s="35"/>
    </row>
    <row r="2161" spans="1:17" ht="15" customHeight="1" x14ac:dyDescent="0.3">
      <c r="A2161" s="1" t="s">
        <v>418</v>
      </c>
      <c r="B2161" s="6">
        <v>45657</v>
      </c>
      <c r="C2161" s="62">
        <f t="shared" si="61"/>
        <v>2024</v>
      </c>
      <c r="D2161" s="1" t="s">
        <v>2623</v>
      </c>
      <c r="E2161" s="43" t="s">
        <v>2784</v>
      </c>
      <c r="F2161" s="2" t="s">
        <v>412</v>
      </c>
      <c r="G2161" s="1">
        <v>103</v>
      </c>
      <c r="H2161" s="1"/>
      <c r="I2161" s="1" t="s">
        <v>423</v>
      </c>
      <c r="J2161" s="1">
        <v>56.1</v>
      </c>
      <c r="K2161" s="1">
        <v>8</v>
      </c>
      <c r="L2161" s="1">
        <v>0</v>
      </c>
      <c r="M2161" s="1">
        <v>64.099999999999994</v>
      </c>
      <c r="N2161" s="34"/>
      <c r="O2161" s="34"/>
      <c r="P2161" s="26"/>
      <c r="Q2161" s="35"/>
    </row>
    <row r="2162" spans="1:17" ht="15" customHeight="1" x14ac:dyDescent="0.3">
      <c r="A2162" s="1" t="s">
        <v>418</v>
      </c>
      <c r="B2162" s="6">
        <v>45657</v>
      </c>
      <c r="C2162" s="62">
        <f t="shared" si="61"/>
        <v>2024</v>
      </c>
      <c r="D2162" s="1" t="s">
        <v>2623</v>
      </c>
      <c r="E2162" s="43" t="s">
        <v>2785</v>
      </c>
      <c r="F2162" s="2" t="s">
        <v>412</v>
      </c>
      <c r="G2162" s="1">
        <v>104</v>
      </c>
      <c r="H2162" s="1"/>
      <c r="I2162" s="1" t="s">
        <v>423</v>
      </c>
      <c r="J2162" s="1">
        <v>54.3</v>
      </c>
      <c r="K2162" s="1">
        <v>8</v>
      </c>
      <c r="L2162" s="1">
        <v>0</v>
      </c>
      <c r="M2162" s="1">
        <v>62.3</v>
      </c>
      <c r="N2162" s="34"/>
      <c r="O2162" s="34"/>
      <c r="P2162" s="26"/>
      <c r="Q2162" s="35"/>
    </row>
    <row r="2163" spans="1:17" ht="15" customHeight="1" x14ac:dyDescent="0.3">
      <c r="A2163" s="1" t="s">
        <v>418</v>
      </c>
      <c r="B2163" s="6">
        <v>45657</v>
      </c>
      <c r="C2163" s="62">
        <f t="shared" si="61"/>
        <v>2024</v>
      </c>
      <c r="D2163" s="1" t="s">
        <v>2623</v>
      </c>
      <c r="E2163" s="43" t="s">
        <v>2786</v>
      </c>
      <c r="F2163" s="2" t="s">
        <v>412</v>
      </c>
      <c r="G2163" s="1">
        <v>105</v>
      </c>
      <c r="H2163" s="1"/>
      <c r="I2163" s="1" t="s">
        <v>423</v>
      </c>
      <c r="J2163" s="1">
        <v>105.6</v>
      </c>
      <c r="K2163" s="1">
        <v>16</v>
      </c>
      <c r="L2163" s="1">
        <v>0</v>
      </c>
      <c r="M2163" s="1">
        <v>121.6</v>
      </c>
      <c r="N2163" s="34"/>
      <c r="O2163" s="34"/>
      <c r="P2163" s="26"/>
      <c r="Q2163" s="35"/>
    </row>
    <row r="2164" spans="1:17" ht="15" customHeight="1" x14ac:dyDescent="0.3">
      <c r="A2164" s="1" t="s">
        <v>418</v>
      </c>
      <c r="B2164" s="6">
        <v>45657</v>
      </c>
      <c r="C2164" s="62">
        <f t="shared" si="61"/>
        <v>2024</v>
      </c>
      <c r="D2164" s="1" t="s">
        <v>2623</v>
      </c>
      <c r="E2164" s="43" t="s">
        <v>2787</v>
      </c>
      <c r="F2164" s="2" t="s">
        <v>412</v>
      </c>
      <c r="G2164" s="1">
        <v>106</v>
      </c>
      <c r="H2164" s="1"/>
      <c r="I2164" s="1" t="s">
        <v>423</v>
      </c>
      <c r="J2164" s="1">
        <v>45.9</v>
      </c>
      <c r="K2164" s="1">
        <v>5.3</v>
      </c>
      <c r="L2164" s="1">
        <v>0</v>
      </c>
      <c r="M2164" s="1">
        <v>51.199999999999996</v>
      </c>
      <c r="N2164" s="34"/>
      <c r="O2164" s="34"/>
      <c r="P2164" s="26"/>
      <c r="Q2164" s="35"/>
    </row>
    <row r="2165" spans="1:17" ht="15" customHeight="1" x14ac:dyDescent="0.3">
      <c r="A2165" s="1" t="s">
        <v>418</v>
      </c>
      <c r="B2165" s="6">
        <v>45657</v>
      </c>
      <c r="C2165" s="62">
        <f t="shared" si="61"/>
        <v>2024</v>
      </c>
      <c r="D2165" s="1" t="s">
        <v>2623</v>
      </c>
      <c r="E2165" s="43" t="s">
        <v>2788</v>
      </c>
      <c r="F2165" s="2" t="s">
        <v>412</v>
      </c>
      <c r="G2165" s="1">
        <v>107</v>
      </c>
      <c r="H2165" s="1"/>
      <c r="I2165" s="1" t="s">
        <v>423</v>
      </c>
      <c r="J2165" s="1">
        <v>49.2</v>
      </c>
      <c r="K2165" s="1">
        <v>5.3</v>
      </c>
      <c r="L2165" s="1">
        <v>0</v>
      </c>
      <c r="M2165" s="1">
        <v>54.5</v>
      </c>
      <c r="N2165" s="34"/>
      <c r="O2165" s="34"/>
      <c r="P2165" s="26"/>
      <c r="Q2165" s="35"/>
    </row>
    <row r="2166" spans="1:17" ht="15" customHeight="1" x14ac:dyDescent="0.3">
      <c r="A2166" s="1" t="s">
        <v>417</v>
      </c>
      <c r="B2166" s="6">
        <v>45716</v>
      </c>
      <c r="C2166" s="62">
        <f t="shared" si="61"/>
        <v>2025</v>
      </c>
      <c r="D2166" s="1" t="s">
        <v>2673</v>
      </c>
      <c r="E2166" s="43" t="s">
        <v>2674</v>
      </c>
      <c r="F2166" s="2" t="s">
        <v>412</v>
      </c>
      <c r="G2166" s="1">
        <v>1</v>
      </c>
      <c r="H2166" s="1"/>
      <c r="I2166" s="1" t="s">
        <v>423</v>
      </c>
      <c r="J2166" s="1">
        <v>34.1</v>
      </c>
      <c r="K2166" s="1">
        <v>3.3</v>
      </c>
      <c r="L2166" s="1">
        <v>0</v>
      </c>
      <c r="M2166" s="1">
        <v>37.4</v>
      </c>
      <c r="N2166" s="34"/>
      <c r="O2166" s="34"/>
      <c r="P2166" s="26"/>
      <c r="Q2166" s="35"/>
    </row>
    <row r="2167" spans="1:17" ht="15" customHeight="1" x14ac:dyDescent="0.3">
      <c r="A2167" s="1" t="s">
        <v>417</v>
      </c>
      <c r="B2167" s="6">
        <v>45716</v>
      </c>
      <c r="C2167" s="62">
        <f t="shared" si="61"/>
        <v>2025</v>
      </c>
      <c r="D2167" s="1" t="s">
        <v>2673</v>
      </c>
      <c r="E2167" s="43" t="s">
        <v>2675</v>
      </c>
      <c r="F2167" s="2" t="s">
        <v>412</v>
      </c>
      <c r="G2167" s="1">
        <v>2</v>
      </c>
      <c r="H2167" s="1"/>
      <c r="I2167" s="1" t="s">
        <v>423</v>
      </c>
      <c r="J2167" s="1">
        <v>41.7</v>
      </c>
      <c r="K2167" s="1">
        <v>3.3</v>
      </c>
      <c r="L2167" s="1">
        <v>0</v>
      </c>
      <c r="M2167" s="1">
        <v>45</v>
      </c>
      <c r="N2167" s="34"/>
      <c r="O2167" s="34"/>
      <c r="P2167" s="26"/>
      <c r="Q2167" s="35"/>
    </row>
    <row r="2168" spans="1:17" ht="15" customHeight="1" x14ac:dyDescent="0.3">
      <c r="A2168" s="1" t="s">
        <v>417</v>
      </c>
      <c r="B2168" s="6">
        <v>45716</v>
      </c>
      <c r="C2168" s="62">
        <f t="shared" si="61"/>
        <v>2025</v>
      </c>
      <c r="D2168" s="1" t="s">
        <v>2673</v>
      </c>
      <c r="E2168" s="43" t="s">
        <v>2676</v>
      </c>
      <c r="F2168" s="2" t="s">
        <v>412</v>
      </c>
      <c r="G2168" s="1">
        <v>3</v>
      </c>
      <c r="H2168" s="1"/>
      <c r="I2168" s="1" t="s">
        <v>423</v>
      </c>
      <c r="J2168" s="1">
        <v>51.5</v>
      </c>
      <c r="K2168" s="1">
        <v>3.3</v>
      </c>
      <c r="L2168" s="1">
        <v>0</v>
      </c>
      <c r="M2168" s="1">
        <v>54.8</v>
      </c>
      <c r="N2168" s="34"/>
      <c r="O2168" s="34"/>
      <c r="P2168" s="26"/>
      <c r="Q2168" s="35"/>
    </row>
    <row r="2169" spans="1:17" ht="15" customHeight="1" x14ac:dyDescent="0.3">
      <c r="A2169" s="1" t="s">
        <v>417</v>
      </c>
      <c r="B2169" s="6">
        <v>45716</v>
      </c>
      <c r="C2169" s="62">
        <f t="shared" si="61"/>
        <v>2025</v>
      </c>
      <c r="D2169" s="1" t="s">
        <v>2673</v>
      </c>
      <c r="E2169" s="43" t="s">
        <v>2677</v>
      </c>
      <c r="F2169" s="2" t="s">
        <v>412</v>
      </c>
      <c r="G2169" s="1">
        <v>4</v>
      </c>
      <c r="H2169" s="1"/>
      <c r="I2169" s="1" t="s">
        <v>423</v>
      </c>
      <c r="J2169" s="1">
        <v>34.5</v>
      </c>
      <c r="K2169" s="1">
        <v>3.3</v>
      </c>
      <c r="L2169" s="1">
        <v>0</v>
      </c>
      <c r="M2169" s="1">
        <v>37.799999999999997</v>
      </c>
      <c r="N2169" s="34"/>
      <c r="O2169" s="34"/>
      <c r="P2169" s="26"/>
      <c r="Q2169" s="35"/>
    </row>
    <row r="2170" spans="1:17" ht="15" customHeight="1" x14ac:dyDescent="0.3">
      <c r="A2170" s="1" t="s">
        <v>417</v>
      </c>
      <c r="B2170" s="6">
        <v>45716</v>
      </c>
      <c r="C2170" s="62">
        <f t="shared" si="61"/>
        <v>2025</v>
      </c>
      <c r="D2170" s="1" t="s">
        <v>2673</v>
      </c>
      <c r="E2170" s="43" t="s">
        <v>2678</v>
      </c>
      <c r="F2170" s="2" t="s">
        <v>412</v>
      </c>
      <c r="G2170" s="1">
        <v>5</v>
      </c>
      <c r="H2170" s="1"/>
      <c r="I2170" s="1" t="s">
        <v>423</v>
      </c>
      <c r="J2170" s="1">
        <v>52.2</v>
      </c>
      <c r="K2170" s="1">
        <v>6.4</v>
      </c>
      <c r="L2170" s="1">
        <v>0</v>
      </c>
      <c r="M2170" s="1">
        <v>58.6</v>
      </c>
      <c r="N2170" s="34"/>
      <c r="O2170" s="34"/>
      <c r="P2170" s="26"/>
      <c r="Q2170" s="35"/>
    </row>
    <row r="2171" spans="1:17" ht="15" customHeight="1" x14ac:dyDescent="0.3">
      <c r="A2171" s="1" t="s">
        <v>417</v>
      </c>
      <c r="B2171" s="6">
        <v>45716</v>
      </c>
      <c r="C2171" s="62">
        <f t="shared" si="61"/>
        <v>2025</v>
      </c>
      <c r="D2171" s="1" t="s">
        <v>2673</v>
      </c>
      <c r="E2171" s="43" t="s">
        <v>2679</v>
      </c>
      <c r="F2171" s="2" t="s">
        <v>412</v>
      </c>
      <c r="G2171" s="1">
        <v>6</v>
      </c>
      <c r="H2171" s="1"/>
      <c r="I2171" s="1" t="s">
        <v>423</v>
      </c>
      <c r="J2171" s="1">
        <v>55.7</v>
      </c>
      <c r="K2171" s="1">
        <v>6.4</v>
      </c>
      <c r="L2171" s="1">
        <v>0</v>
      </c>
      <c r="M2171" s="1">
        <v>62.1</v>
      </c>
      <c r="N2171" s="34"/>
      <c r="O2171" s="34"/>
      <c r="P2171" s="26"/>
      <c r="Q2171" s="35"/>
    </row>
    <row r="2172" spans="1:17" ht="15" customHeight="1" x14ac:dyDescent="0.3">
      <c r="A2172" s="1" t="s">
        <v>417</v>
      </c>
      <c r="B2172" s="6">
        <v>45716</v>
      </c>
      <c r="C2172" s="62">
        <f t="shared" si="61"/>
        <v>2025</v>
      </c>
      <c r="D2172" s="1" t="s">
        <v>2673</v>
      </c>
      <c r="E2172" s="43" t="s">
        <v>2680</v>
      </c>
      <c r="F2172" s="2" t="s">
        <v>412</v>
      </c>
      <c r="G2172" s="1">
        <v>7</v>
      </c>
      <c r="H2172" s="1"/>
      <c r="I2172" s="1" t="s">
        <v>423</v>
      </c>
      <c r="J2172" s="1">
        <v>55.6</v>
      </c>
      <c r="K2172" s="1">
        <v>6.4</v>
      </c>
      <c r="L2172" s="1">
        <v>0</v>
      </c>
      <c r="M2172" s="1">
        <v>62</v>
      </c>
      <c r="N2172" s="34"/>
      <c r="O2172" s="34"/>
      <c r="P2172" s="26"/>
      <c r="Q2172" s="35"/>
    </row>
    <row r="2173" spans="1:17" ht="15" customHeight="1" x14ac:dyDescent="0.3">
      <c r="A2173" s="1" t="s">
        <v>417</v>
      </c>
      <c r="B2173" s="6">
        <v>45716</v>
      </c>
      <c r="C2173" s="62">
        <f t="shared" si="61"/>
        <v>2025</v>
      </c>
      <c r="D2173" s="1" t="s">
        <v>2673</v>
      </c>
      <c r="E2173" s="43" t="s">
        <v>2681</v>
      </c>
      <c r="F2173" s="2" t="s">
        <v>412</v>
      </c>
      <c r="G2173" s="1">
        <v>8</v>
      </c>
      <c r="H2173" s="1"/>
      <c r="I2173" s="1" t="s">
        <v>423</v>
      </c>
      <c r="J2173" s="1">
        <v>41.5</v>
      </c>
      <c r="K2173" s="1">
        <v>6.4</v>
      </c>
      <c r="L2173" s="1">
        <v>0</v>
      </c>
      <c r="M2173" s="1">
        <v>47.9</v>
      </c>
      <c r="N2173" s="34"/>
      <c r="O2173" s="34"/>
      <c r="P2173" s="26"/>
      <c r="Q2173" s="35"/>
    </row>
    <row r="2174" spans="1:17" ht="15" customHeight="1" x14ac:dyDescent="0.3">
      <c r="A2174" s="1" t="s">
        <v>417</v>
      </c>
      <c r="B2174" s="6">
        <v>45716</v>
      </c>
      <c r="C2174" s="62">
        <f t="shared" si="61"/>
        <v>2025</v>
      </c>
      <c r="D2174" s="1" t="s">
        <v>2673</v>
      </c>
      <c r="E2174" s="43" t="s">
        <v>2682</v>
      </c>
      <c r="F2174" s="2" t="s">
        <v>412</v>
      </c>
      <c r="G2174" s="1">
        <v>9</v>
      </c>
      <c r="H2174" s="1"/>
      <c r="I2174" s="1" t="s">
        <v>423</v>
      </c>
      <c r="J2174" s="1">
        <v>52</v>
      </c>
      <c r="K2174" s="1">
        <v>6.4</v>
      </c>
      <c r="L2174" s="1">
        <v>0</v>
      </c>
      <c r="M2174" s="1">
        <v>58.4</v>
      </c>
      <c r="N2174" s="34"/>
      <c r="O2174" s="34"/>
      <c r="P2174" s="26"/>
      <c r="Q2174" s="35"/>
    </row>
    <row r="2175" spans="1:17" ht="15" customHeight="1" x14ac:dyDescent="0.3">
      <c r="A2175" s="1" t="s">
        <v>417</v>
      </c>
      <c r="B2175" s="6">
        <v>45716</v>
      </c>
      <c r="C2175" s="62">
        <f t="shared" si="61"/>
        <v>2025</v>
      </c>
      <c r="D2175" s="1" t="s">
        <v>2673</v>
      </c>
      <c r="E2175" s="43" t="s">
        <v>2683</v>
      </c>
      <c r="F2175" s="2" t="s">
        <v>412</v>
      </c>
      <c r="G2175" s="1">
        <v>10</v>
      </c>
      <c r="H2175" s="1"/>
      <c r="I2175" s="1" t="s">
        <v>423</v>
      </c>
      <c r="J2175" s="1">
        <v>55.6</v>
      </c>
      <c r="K2175" s="1">
        <v>6.4</v>
      </c>
      <c r="L2175" s="1">
        <v>0</v>
      </c>
      <c r="M2175" s="1">
        <v>62</v>
      </c>
      <c r="N2175" s="34"/>
      <c r="O2175" s="34"/>
      <c r="P2175" s="26"/>
      <c r="Q2175" s="35"/>
    </row>
    <row r="2176" spans="1:17" ht="15" customHeight="1" x14ac:dyDescent="0.3">
      <c r="A2176" s="1" t="s">
        <v>417</v>
      </c>
      <c r="B2176" s="6">
        <v>45716</v>
      </c>
      <c r="C2176" s="62">
        <f t="shared" si="61"/>
        <v>2025</v>
      </c>
      <c r="D2176" s="1" t="s">
        <v>2673</v>
      </c>
      <c r="E2176" s="43" t="s">
        <v>2684</v>
      </c>
      <c r="F2176" s="2" t="s">
        <v>412</v>
      </c>
      <c r="G2176" s="1">
        <v>11</v>
      </c>
      <c r="H2176" s="1"/>
      <c r="I2176" s="1" t="s">
        <v>423</v>
      </c>
      <c r="J2176" s="1">
        <v>55.5</v>
      </c>
      <c r="K2176" s="1">
        <v>6.4</v>
      </c>
      <c r="L2176" s="1">
        <v>0</v>
      </c>
      <c r="M2176" s="1">
        <v>61.9</v>
      </c>
      <c r="N2176" s="34"/>
      <c r="O2176" s="34"/>
      <c r="P2176" s="26"/>
      <c r="Q2176" s="35"/>
    </row>
    <row r="2177" spans="1:17" ht="15" customHeight="1" x14ac:dyDescent="0.3">
      <c r="A2177" s="1" t="s">
        <v>417</v>
      </c>
      <c r="B2177" s="6">
        <v>45716</v>
      </c>
      <c r="C2177" s="62">
        <f t="shared" si="61"/>
        <v>2025</v>
      </c>
      <c r="D2177" s="1" t="s">
        <v>2673</v>
      </c>
      <c r="E2177" s="43" t="s">
        <v>2685</v>
      </c>
      <c r="F2177" s="2" t="s">
        <v>412</v>
      </c>
      <c r="G2177" s="1">
        <v>12</v>
      </c>
      <c r="H2177" s="1"/>
      <c r="I2177" s="1" t="s">
        <v>423</v>
      </c>
      <c r="J2177" s="1">
        <v>41.4</v>
      </c>
      <c r="K2177" s="1">
        <v>6.4</v>
      </c>
      <c r="L2177" s="1">
        <v>0</v>
      </c>
      <c r="M2177" s="1">
        <v>47.8</v>
      </c>
      <c r="N2177" s="34"/>
      <c r="O2177" s="34"/>
      <c r="P2177" s="26"/>
      <c r="Q2177" s="35"/>
    </row>
    <row r="2178" spans="1:17" ht="15" customHeight="1" x14ac:dyDescent="0.3">
      <c r="A2178" s="1" t="s">
        <v>417</v>
      </c>
      <c r="B2178" s="6">
        <v>45716</v>
      </c>
      <c r="C2178" s="62">
        <f t="shared" si="61"/>
        <v>2025</v>
      </c>
      <c r="D2178" s="1" t="s">
        <v>2673</v>
      </c>
      <c r="E2178" s="43" t="s">
        <v>2686</v>
      </c>
      <c r="F2178" s="2" t="s">
        <v>412</v>
      </c>
      <c r="G2178" s="1">
        <v>13</v>
      </c>
      <c r="H2178" s="1"/>
      <c r="I2178" s="1" t="s">
        <v>423</v>
      </c>
      <c r="J2178" s="1">
        <v>52</v>
      </c>
      <c r="K2178" s="1">
        <v>6.4</v>
      </c>
      <c r="L2178" s="1">
        <v>0</v>
      </c>
      <c r="M2178" s="1">
        <v>58.4</v>
      </c>
      <c r="N2178" s="34"/>
      <c r="O2178" s="34"/>
      <c r="P2178" s="26"/>
      <c r="Q2178" s="35"/>
    </row>
    <row r="2179" spans="1:17" ht="15" customHeight="1" x14ac:dyDescent="0.3">
      <c r="A2179" s="1" t="s">
        <v>417</v>
      </c>
      <c r="B2179" s="6">
        <v>45716</v>
      </c>
      <c r="C2179" s="62">
        <f t="shared" si="61"/>
        <v>2025</v>
      </c>
      <c r="D2179" s="1" t="s">
        <v>2673</v>
      </c>
      <c r="E2179" s="43" t="s">
        <v>2687</v>
      </c>
      <c r="F2179" s="2" t="s">
        <v>412</v>
      </c>
      <c r="G2179" s="1">
        <v>14</v>
      </c>
      <c r="H2179" s="1"/>
      <c r="I2179" s="1" t="s">
        <v>423</v>
      </c>
      <c r="J2179" s="1">
        <v>55.4</v>
      </c>
      <c r="K2179" s="1">
        <v>6.4</v>
      </c>
      <c r="L2179" s="1">
        <v>0</v>
      </c>
      <c r="M2179" s="1">
        <v>61.8</v>
      </c>
      <c r="N2179" s="34"/>
      <c r="O2179" s="34"/>
      <c r="P2179" s="26"/>
      <c r="Q2179" s="35"/>
    </row>
    <row r="2180" spans="1:17" ht="15" customHeight="1" x14ac:dyDescent="0.3">
      <c r="A2180" s="1" t="s">
        <v>417</v>
      </c>
      <c r="B2180" s="6">
        <v>45716</v>
      </c>
      <c r="C2180" s="62">
        <f t="shared" ref="C2180:C2243" si="62">YEAR(B2180)</f>
        <v>2025</v>
      </c>
      <c r="D2180" s="1" t="s">
        <v>2673</v>
      </c>
      <c r="E2180" s="43" t="s">
        <v>2688</v>
      </c>
      <c r="F2180" s="2" t="s">
        <v>412</v>
      </c>
      <c r="G2180" s="1">
        <v>15</v>
      </c>
      <c r="H2180" s="1"/>
      <c r="I2180" s="1" t="s">
        <v>423</v>
      </c>
      <c r="J2180" s="1">
        <v>55.4</v>
      </c>
      <c r="K2180" s="1">
        <v>6.4</v>
      </c>
      <c r="L2180" s="1">
        <v>0</v>
      </c>
      <c r="M2180" s="1">
        <v>61.8</v>
      </c>
      <c r="N2180" s="34"/>
      <c r="O2180" s="34"/>
      <c r="P2180" s="26"/>
      <c r="Q2180" s="35"/>
    </row>
    <row r="2181" spans="1:17" ht="15" customHeight="1" x14ac:dyDescent="0.3">
      <c r="A2181" s="1" t="s">
        <v>417</v>
      </c>
      <c r="B2181" s="6">
        <v>45716</v>
      </c>
      <c r="C2181" s="62">
        <f t="shared" si="62"/>
        <v>2025</v>
      </c>
      <c r="D2181" s="1" t="s">
        <v>2673</v>
      </c>
      <c r="E2181" s="43" t="s">
        <v>2689</v>
      </c>
      <c r="F2181" s="2" t="s">
        <v>412</v>
      </c>
      <c r="G2181" s="1">
        <v>16</v>
      </c>
      <c r="H2181" s="1"/>
      <c r="I2181" s="1" t="s">
        <v>423</v>
      </c>
      <c r="J2181" s="1">
        <v>41.4</v>
      </c>
      <c r="K2181" s="1">
        <v>6.4</v>
      </c>
      <c r="L2181" s="1">
        <v>0</v>
      </c>
      <c r="M2181" s="1">
        <v>47.8</v>
      </c>
      <c r="N2181" s="34"/>
      <c r="O2181" s="34"/>
      <c r="P2181" s="26"/>
      <c r="Q2181" s="35"/>
    </row>
    <row r="2182" spans="1:17" ht="15" customHeight="1" x14ac:dyDescent="0.3">
      <c r="A2182" s="1" t="s">
        <v>417</v>
      </c>
      <c r="B2182" s="6">
        <v>45716</v>
      </c>
      <c r="C2182" s="62">
        <f t="shared" si="62"/>
        <v>2025</v>
      </c>
      <c r="D2182" s="1" t="s">
        <v>2673</v>
      </c>
      <c r="E2182" s="43" t="s">
        <v>2690</v>
      </c>
      <c r="F2182" s="2" t="s">
        <v>412</v>
      </c>
      <c r="G2182" s="1">
        <v>17</v>
      </c>
      <c r="H2182" s="1"/>
      <c r="I2182" s="1" t="s">
        <v>423</v>
      </c>
      <c r="J2182" s="1">
        <v>49.5</v>
      </c>
      <c r="K2182" s="1">
        <v>6.4</v>
      </c>
      <c r="L2182" s="1">
        <v>0</v>
      </c>
      <c r="M2182" s="1">
        <v>55.9</v>
      </c>
      <c r="N2182" s="34"/>
      <c r="O2182" s="34"/>
      <c r="P2182" s="26"/>
      <c r="Q2182" s="35"/>
    </row>
    <row r="2183" spans="1:17" ht="15" customHeight="1" x14ac:dyDescent="0.3">
      <c r="A2183" s="1" t="s">
        <v>417</v>
      </c>
      <c r="B2183" s="6">
        <v>45716</v>
      </c>
      <c r="C2183" s="62">
        <f t="shared" si="62"/>
        <v>2025</v>
      </c>
      <c r="D2183" s="1" t="s">
        <v>2673</v>
      </c>
      <c r="E2183" s="43" t="s">
        <v>2691</v>
      </c>
      <c r="F2183" s="2" t="s">
        <v>412</v>
      </c>
      <c r="G2183" s="1">
        <v>18</v>
      </c>
      <c r="H2183" s="1"/>
      <c r="I2183" s="1" t="s">
        <v>423</v>
      </c>
      <c r="J2183" s="1">
        <v>53.3</v>
      </c>
      <c r="K2183" s="1">
        <v>6.4</v>
      </c>
      <c r="L2183" s="1">
        <v>0</v>
      </c>
      <c r="M2183" s="1">
        <v>59.699999999999996</v>
      </c>
      <c r="N2183" s="34"/>
      <c r="O2183" s="34"/>
      <c r="P2183" s="26"/>
      <c r="Q2183" s="35"/>
    </row>
    <row r="2184" spans="1:17" ht="15" customHeight="1" x14ac:dyDescent="0.3">
      <c r="A2184" s="1" t="s">
        <v>417</v>
      </c>
      <c r="B2184" s="6">
        <v>45716</v>
      </c>
      <c r="C2184" s="62">
        <f t="shared" si="62"/>
        <v>2025</v>
      </c>
      <c r="D2184" s="1" t="s">
        <v>2673</v>
      </c>
      <c r="E2184" s="43" t="s">
        <v>2692</v>
      </c>
      <c r="F2184" s="2" t="s">
        <v>412</v>
      </c>
      <c r="G2184" s="1">
        <v>19</v>
      </c>
      <c r="H2184" s="1"/>
      <c r="I2184" s="1" t="s">
        <v>423</v>
      </c>
      <c r="J2184" s="1">
        <v>53.2</v>
      </c>
      <c r="K2184" s="1">
        <v>6.4</v>
      </c>
      <c r="L2184" s="1">
        <v>0</v>
      </c>
      <c r="M2184" s="1">
        <v>59.6</v>
      </c>
      <c r="N2184" s="34"/>
      <c r="O2184" s="34"/>
      <c r="P2184" s="26"/>
      <c r="Q2184" s="35"/>
    </row>
    <row r="2185" spans="1:17" ht="15" customHeight="1" x14ac:dyDescent="0.3">
      <c r="A2185" s="1" t="s">
        <v>417</v>
      </c>
      <c r="B2185" s="6">
        <v>45716</v>
      </c>
      <c r="C2185" s="62">
        <f t="shared" si="62"/>
        <v>2025</v>
      </c>
      <c r="D2185" s="1" t="s">
        <v>2673</v>
      </c>
      <c r="E2185" s="43" t="s">
        <v>2693</v>
      </c>
      <c r="F2185" s="2" t="s">
        <v>412</v>
      </c>
      <c r="G2185" s="1">
        <v>20</v>
      </c>
      <c r="H2185" s="1"/>
      <c r="I2185" s="1" t="s">
        <v>423</v>
      </c>
      <c r="J2185" s="1">
        <v>39.6</v>
      </c>
      <c r="K2185" s="1">
        <v>6.4</v>
      </c>
      <c r="L2185" s="1">
        <v>0</v>
      </c>
      <c r="M2185" s="1">
        <v>46</v>
      </c>
      <c r="N2185" s="34"/>
      <c r="O2185" s="34"/>
      <c r="P2185" s="26"/>
      <c r="Q2185" s="35"/>
    </row>
    <row r="2186" spans="1:17" ht="15" customHeight="1" x14ac:dyDescent="0.3">
      <c r="A2186" s="1" t="s">
        <v>417</v>
      </c>
      <c r="B2186" s="6">
        <v>45716</v>
      </c>
      <c r="C2186" s="62">
        <f t="shared" si="62"/>
        <v>2025</v>
      </c>
      <c r="D2186" s="1" t="s">
        <v>814</v>
      </c>
      <c r="E2186" s="43" t="s">
        <v>2874</v>
      </c>
      <c r="F2186" s="2" t="s">
        <v>413</v>
      </c>
      <c r="G2186" s="1" t="s">
        <v>2601</v>
      </c>
      <c r="H2186" s="1"/>
      <c r="I2186" s="1" t="s">
        <v>423</v>
      </c>
      <c r="J2186" s="1">
        <v>22</v>
      </c>
      <c r="K2186" s="1">
        <v>0</v>
      </c>
      <c r="L2186" s="1">
        <v>0</v>
      </c>
      <c r="M2186" s="1">
        <v>22</v>
      </c>
      <c r="N2186" s="34"/>
      <c r="O2186" s="34"/>
      <c r="P2186" s="26"/>
      <c r="Q2186" s="35"/>
    </row>
    <row r="2187" spans="1:17" ht="15" customHeight="1" x14ac:dyDescent="0.3">
      <c r="A2187" s="1" t="s">
        <v>417</v>
      </c>
      <c r="B2187" s="6">
        <v>45716</v>
      </c>
      <c r="C2187" s="62">
        <f t="shared" si="62"/>
        <v>2025</v>
      </c>
      <c r="D2187" s="1" t="s">
        <v>814</v>
      </c>
      <c r="E2187" s="43" t="s">
        <v>2875</v>
      </c>
      <c r="F2187" s="2" t="s">
        <v>413</v>
      </c>
      <c r="G2187" s="1" t="s">
        <v>2602</v>
      </c>
      <c r="H2187" s="1"/>
      <c r="I2187" s="1" t="s">
        <v>423</v>
      </c>
      <c r="J2187" s="1">
        <v>13.8</v>
      </c>
      <c r="K2187" s="1">
        <v>0</v>
      </c>
      <c r="L2187" s="1">
        <v>0</v>
      </c>
      <c r="M2187" s="1">
        <v>13.8</v>
      </c>
      <c r="N2187" s="34"/>
      <c r="O2187" s="34"/>
      <c r="P2187" s="26"/>
      <c r="Q2187" s="35"/>
    </row>
    <row r="2188" spans="1:17" ht="15" customHeight="1" x14ac:dyDescent="0.3">
      <c r="A2188" s="1" t="s">
        <v>417</v>
      </c>
      <c r="B2188" s="6">
        <v>45716</v>
      </c>
      <c r="C2188" s="62">
        <f t="shared" si="62"/>
        <v>2025</v>
      </c>
      <c r="D2188" s="1" t="s">
        <v>814</v>
      </c>
      <c r="E2188" s="43" t="s">
        <v>2876</v>
      </c>
      <c r="F2188" s="2" t="s">
        <v>413</v>
      </c>
      <c r="G2188" s="1" t="s">
        <v>2603</v>
      </c>
      <c r="H2188" s="1"/>
      <c r="I2188" s="1" t="s">
        <v>423</v>
      </c>
      <c r="J2188" s="1">
        <v>13.8</v>
      </c>
      <c r="K2188" s="1">
        <v>0</v>
      </c>
      <c r="L2188" s="1">
        <v>0</v>
      </c>
      <c r="M2188" s="1">
        <v>13.8</v>
      </c>
      <c r="N2188" s="34"/>
      <c r="O2188" s="34"/>
      <c r="P2188" s="26"/>
      <c r="Q2188" s="35"/>
    </row>
    <row r="2189" spans="1:17" ht="15" customHeight="1" x14ac:dyDescent="0.3">
      <c r="A2189" s="1" t="s">
        <v>417</v>
      </c>
      <c r="B2189" s="6">
        <v>45716</v>
      </c>
      <c r="C2189" s="62">
        <f t="shared" si="62"/>
        <v>2025</v>
      </c>
      <c r="D2189" s="1" t="s">
        <v>814</v>
      </c>
      <c r="E2189" s="43" t="s">
        <v>2877</v>
      </c>
      <c r="F2189" s="2" t="s">
        <v>413</v>
      </c>
      <c r="G2189" s="1" t="s">
        <v>2604</v>
      </c>
      <c r="H2189" s="1"/>
      <c r="I2189" s="1" t="s">
        <v>423</v>
      </c>
      <c r="J2189" s="1">
        <v>13.8</v>
      </c>
      <c r="K2189" s="1">
        <v>0</v>
      </c>
      <c r="L2189" s="1">
        <v>0</v>
      </c>
      <c r="M2189" s="1">
        <v>13.8</v>
      </c>
      <c r="N2189" s="34"/>
      <c r="O2189" s="34"/>
      <c r="P2189" s="26"/>
      <c r="Q2189" s="35"/>
    </row>
    <row r="2190" spans="1:17" ht="15" customHeight="1" x14ac:dyDescent="0.3">
      <c r="A2190" s="1" t="s">
        <v>417</v>
      </c>
      <c r="B2190" s="6">
        <v>45716</v>
      </c>
      <c r="C2190" s="62">
        <f t="shared" si="62"/>
        <v>2025</v>
      </c>
      <c r="D2190" s="1" t="s">
        <v>814</v>
      </c>
      <c r="E2190" s="43" t="s">
        <v>2878</v>
      </c>
      <c r="F2190" s="2" t="s">
        <v>413</v>
      </c>
      <c r="G2190" s="1" t="s">
        <v>2605</v>
      </c>
      <c r="H2190" s="1"/>
      <c r="I2190" s="1" t="s">
        <v>423</v>
      </c>
      <c r="J2190" s="1">
        <v>13.8</v>
      </c>
      <c r="K2190" s="1">
        <v>0</v>
      </c>
      <c r="L2190" s="1">
        <v>0</v>
      </c>
      <c r="M2190" s="1">
        <v>13.8</v>
      </c>
      <c r="N2190" s="34"/>
      <c r="O2190" s="34"/>
      <c r="P2190" s="26"/>
      <c r="Q2190" s="35"/>
    </row>
    <row r="2191" spans="1:17" ht="15" customHeight="1" x14ac:dyDescent="0.3">
      <c r="A2191" s="1" t="s">
        <v>417</v>
      </c>
      <c r="B2191" s="6">
        <v>45716</v>
      </c>
      <c r="C2191" s="62">
        <f t="shared" si="62"/>
        <v>2025</v>
      </c>
      <c r="D2191" s="1" t="s">
        <v>814</v>
      </c>
      <c r="E2191" s="43" t="s">
        <v>2879</v>
      </c>
      <c r="F2191" s="2" t="s">
        <v>413</v>
      </c>
      <c r="G2191" s="1" t="s">
        <v>2606</v>
      </c>
      <c r="H2191" s="1"/>
      <c r="I2191" s="1" t="s">
        <v>423</v>
      </c>
      <c r="J2191" s="1">
        <v>13.8</v>
      </c>
      <c r="K2191" s="1">
        <v>0</v>
      </c>
      <c r="L2191" s="1">
        <v>0</v>
      </c>
      <c r="M2191" s="1">
        <v>13.8</v>
      </c>
      <c r="N2191" s="34"/>
      <c r="O2191" s="34"/>
      <c r="P2191" s="26"/>
      <c r="Q2191" s="35"/>
    </row>
    <row r="2192" spans="1:17" ht="15" customHeight="1" x14ac:dyDescent="0.3">
      <c r="A2192" s="1" t="s">
        <v>417</v>
      </c>
      <c r="B2192" s="6">
        <v>45716</v>
      </c>
      <c r="C2192" s="62">
        <f t="shared" si="62"/>
        <v>2025</v>
      </c>
      <c r="D2192" s="1" t="s">
        <v>814</v>
      </c>
      <c r="E2192" s="43" t="s">
        <v>2880</v>
      </c>
      <c r="F2192" s="2" t="s">
        <v>413</v>
      </c>
      <c r="G2192" s="1" t="s">
        <v>2607</v>
      </c>
      <c r="H2192" s="1"/>
      <c r="I2192" s="1" t="s">
        <v>423</v>
      </c>
      <c r="J2192" s="1">
        <v>13.8</v>
      </c>
      <c r="K2192" s="1">
        <v>0</v>
      </c>
      <c r="L2192" s="1">
        <v>0</v>
      </c>
      <c r="M2192" s="1">
        <v>13.8</v>
      </c>
      <c r="N2192" s="34"/>
      <c r="O2192" s="34"/>
      <c r="P2192" s="26"/>
      <c r="Q2192" s="35"/>
    </row>
    <row r="2193" spans="1:17" ht="15" customHeight="1" x14ac:dyDescent="0.3">
      <c r="A2193" s="1" t="s">
        <v>417</v>
      </c>
      <c r="B2193" s="6">
        <v>45716</v>
      </c>
      <c r="C2193" s="62">
        <f t="shared" si="62"/>
        <v>2025</v>
      </c>
      <c r="D2193" s="1" t="s">
        <v>814</v>
      </c>
      <c r="E2193" s="43" t="s">
        <v>2881</v>
      </c>
      <c r="F2193" s="2" t="s">
        <v>413</v>
      </c>
      <c r="G2193" s="1" t="s">
        <v>27</v>
      </c>
      <c r="H2193" s="1"/>
      <c r="I2193" s="1" t="s">
        <v>423</v>
      </c>
      <c r="J2193" s="1">
        <v>13.8</v>
      </c>
      <c r="K2193" s="1">
        <v>0</v>
      </c>
      <c r="L2193" s="1">
        <v>0</v>
      </c>
      <c r="M2193" s="1">
        <v>13.8</v>
      </c>
      <c r="N2193" s="34"/>
      <c r="O2193" s="34"/>
      <c r="P2193" s="26"/>
      <c r="Q2193" s="35"/>
    </row>
    <row r="2194" spans="1:17" ht="15" customHeight="1" x14ac:dyDescent="0.3">
      <c r="A2194" s="1" t="s">
        <v>417</v>
      </c>
      <c r="B2194" s="6">
        <v>45716</v>
      </c>
      <c r="C2194" s="62">
        <f t="shared" si="62"/>
        <v>2025</v>
      </c>
      <c r="D2194" s="1" t="s">
        <v>814</v>
      </c>
      <c r="E2194" s="43" t="s">
        <v>2882</v>
      </c>
      <c r="F2194" s="2" t="s">
        <v>413</v>
      </c>
      <c r="G2194" s="1" t="s">
        <v>2608</v>
      </c>
      <c r="H2194" s="1"/>
      <c r="I2194" s="1" t="s">
        <v>423</v>
      </c>
      <c r="J2194" s="1">
        <v>13.8</v>
      </c>
      <c r="K2194" s="1">
        <v>0</v>
      </c>
      <c r="L2194" s="1">
        <v>0</v>
      </c>
      <c r="M2194" s="1">
        <v>13.8</v>
      </c>
      <c r="N2194" s="34"/>
      <c r="O2194" s="34"/>
      <c r="P2194" s="26"/>
      <c r="Q2194" s="35"/>
    </row>
    <row r="2195" spans="1:17" ht="15" customHeight="1" x14ac:dyDescent="0.3">
      <c r="A2195" s="1" t="s">
        <v>417</v>
      </c>
      <c r="B2195" s="6">
        <v>45716</v>
      </c>
      <c r="C2195" s="62">
        <f t="shared" si="62"/>
        <v>2025</v>
      </c>
      <c r="D2195" s="1" t="s">
        <v>814</v>
      </c>
      <c r="E2195" s="43" t="s">
        <v>2883</v>
      </c>
      <c r="F2195" s="2" t="s">
        <v>413</v>
      </c>
      <c r="G2195" s="1" t="s">
        <v>2609</v>
      </c>
      <c r="H2195" s="1"/>
      <c r="I2195" s="1" t="s">
        <v>423</v>
      </c>
      <c r="J2195" s="1">
        <v>13.8</v>
      </c>
      <c r="K2195" s="1">
        <v>0</v>
      </c>
      <c r="L2195" s="1">
        <v>0</v>
      </c>
      <c r="M2195" s="1">
        <v>13.8</v>
      </c>
      <c r="N2195" s="34"/>
      <c r="O2195" s="34"/>
      <c r="P2195" s="26"/>
      <c r="Q2195" s="35"/>
    </row>
    <row r="2196" spans="1:17" ht="15" customHeight="1" x14ac:dyDescent="0.3">
      <c r="A2196" s="1" t="s">
        <v>417</v>
      </c>
      <c r="B2196" s="6">
        <v>45716</v>
      </c>
      <c r="C2196" s="62">
        <f t="shared" si="62"/>
        <v>2025</v>
      </c>
      <c r="D2196" s="1" t="s">
        <v>814</v>
      </c>
      <c r="E2196" s="43" t="s">
        <v>2884</v>
      </c>
      <c r="F2196" s="2" t="s">
        <v>413</v>
      </c>
      <c r="G2196" s="1" t="s">
        <v>2610</v>
      </c>
      <c r="H2196" s="1"/>
      <c r="I2196" s="1" t="s">
        <v>423</v>
      </c>
      <c r="J2196" s="1">
        <v>13.8</v>
      </c>
      <c r="K2196" s="1">
        <v>0</v>
      </c>
      <c r="L2196" s="1">
        <v>0</v>
      </c>
      <c r="M2196" s="1">
        <v>13.8</v>
      </c>
      <c r="N2196" s="34"/>
      <c r="O2196" s="34"/>
      <c r="P2196" s="26"/>
      <c r="Q2196" s="35"/>
    </row>
    <row r="2197" spans="1:17" ht="15" customHeight="1" x14ac:dyDescent="0.3">
      <c r="A2197" s="1" t="s">
        <v>417</v>
      </c>
      <c r="B2197" s="6">
        <v>45716</v>
      </c>
      <c r="C2197" s="62">
        <f t="shared" si="62"/>
        <v>2025</v>
      </c>
      <c r="D2197" s="1" t="s">
        <v>814</v>
      </c>
      <c r="E2197" s="43" t="s">
        <v>2885</v>
      </c>
      <c r="F2197" s="2" t="s">
        <v>413</v>
      </c>
      <c r="G2197" s="1" t="s">
        <v>2611</v>
      </c>
      <c r="H2197" s="1"/>
      <c r="I2197" s="1" t="s">
        <v>423</v>
      </c>
      <c r="J2197" s="1">
        <v>13.8</v>
      </c>
      <c r="K2197" s="1">
        <v>0</v>
      </c>
      <c r="L2197" s="1">
        <v>0</v>
      </c>
      <c r="M2197" s="1">
        <v>13.8</v>
      </c>
      <c r="N2197" s="34"/>
      <c r="O2197" s="34"/>
      <c r="P2197" s="26"/>
      <c r="Q2197" s="35"/>
    </row>
    <row r="2198" spans="1:17" ht="15" customHeight="1" x14ac:dyDescent="0.3">
      <c r="A2198" s="1" t="s">
        <v>417</v>
      </c>
      <c r="B2198" s="6">
        <v>45716</v>
      </c>
      <c r="C2198" s="62">
        <f t="shared" si="62"/>
        <v>2025</v>
      </c>
      <c r="D2198" s="1" t="s">
        <v>814</v>
      </c>
      <c r="E2198" s="43" t="s">
        <v>2886</v>
      </c>
      <c r="F2198" s="2" t="s">
        <v>413</v>
      </c>
      <c r="G2198" s="1" t="s">
        <v>2612</v>
      </c>
      <c r="H2198" s="1"/>
      <c r="I2198" s="1" t="s">
        <v>423</v>
      </c>
      <c r="J2198" s="1">
        <v>13.8</v>
      </c>
      <c r="K2198" s="1">
        <v>0</v>
      </c>
      <c r="L2198" s="1">
        <v>0</v>
      </c>
      <c r="M2198" s="1">
        <v>13.8</v>
      </c>
      <c r="N2198" s="34"/>
      <c r="O2198" s="34"/>
      <c r="P2198" s="26"/>
      <c r="Q2198" s="35"/>
    </row>
    <row r="2199" spans="1:17" ht="15" customHeight="1" x14ac:dyDescent="0.3">
      <c r="A2199" s="1" t="s">
        <v>417</v>
      </c>
      <c r="B2199" s="6">
        <v>45716</v>
      </c>
      <c r="C2199" s="62">
        <f t="shared" si="62"/>
        <v>2025</v>
      </c>
      <c r="D2199" s="1" t="s">
        <v>814</v>
      </c>
      <c r="E2199" s="43" t="s">
        <v>2887</v>
      </c>
      <c r="F2199" s="2" t="s">
        <v>413</v>
      </c>
      <c r="G2199" s="1" t="s">
        <v>2613</v>
      </c>
      <c r="H2199" s="1"/>
      <c r="I2199" s="1" t="s">
        <v>423</v>
      </c>
      <c r="J2199" s="1">
        <v>13.8</v>
      </c>
      <c r="K2199" s="1">
        <v>0</v>
      </c>
      <c r="L2199" s="1">
        <v>0</v>
      </c>
      <c r="M2199" s="1">
        <v>13.8</v>
      </c>
      <c r="N2199" s="34"/>
      <c r="O2199" s="34"/>
      <c r="P2199" s="26"/>
      <c r="Q2199" s="35"/>
    </row>
    <row r="2200" spans="1:17" ht="15" customHeight="1" x14ac:dyDescent="0.3">
      <c r="A2200" s="1" t="s">
        <v>417</v>
      </c>
      <c r="B2200" s="6">
        <v>45716</v>
      </c>
      <c r="C2200" s="62">
        <f t="shared" si="62"/>
        <v>2025</v>
      </c>
      <c r="D2200" s="1" t="s">
        <v>814</v>
      </c>
      <c r="E2200" s="43" t="s">
        <v>2888</v>
      </c>
      <c r="F2200" s="2" t="s">
        <v>413</v>
      </c>
      <c r="G2200" s="1" t="s">
        <v>2614</v>
      </c>
      <c r="H2200" s="1"/>
      <c r="I2200" s="1" t="s">
        <v>423</v>
      </c>
      <c r="J2200" s="1">
        <v>13.8</v>
      </c>
      <c r="K2200" s="1">
        <v>0</v>
      </c>
      <c r="L2200" s="1">
        <v>0</v>
      </c>
      <c r="M2200" s="1">
        <v>13.8</v>
      </c>
      <c r="N2200" s="34"/>
      <c r="O2200" s="34"/>
      <c r="P2200" s="26"/>
      <c r="Q2200" s="35"/>
    </row>
    <row r="2201" spans="1:17" ht="15" customHeight="1" x14ac:dyDescent="0.3">
      <c r="A2201" s="1" t="s">
        <v>417</v>
      </c>
      <c r="B2201" s="6">
        <v>45716</v>
      </c>
      <c r="C2201" s="62">
        <f t="shared" si="62"/>
        <v>2025</v>
      </c>
      <c r="D2201" s="1" t="s">
        <v>814</v>
      </c>
      <c r="E2201" s="43" t="s">
        <v>2889</v>
      </c>
      <c r="F2201" s="2" t="s">
        <v>413</v>
      </c>
      <c r="G2201" s="1" t="s">
        <v>2615</v>
      </c>
      <c r="H2201" s="1"/>
      <c r="I2201" s="1" t="s">
        <v>423</v>
      </c>
      <c r="J2201" s="1">
        <v>13.8</v>
      </c>
      <c r="K2201" s="1">
        <v>0</v>
      </c>
      <c r="L2201" s="1">
        <v>0</v>
      </c>
      <c r="M2201" s="1">
        <v>13.8</v>
      </c>
      <c r="N2201" s="34"/>
      <c r="O2201" s="34"/>
      <c r="P2201" s="26"/>
      <c r="Q2201" s="35"/>
    </row>
    <row r="2202" spans="1:17" ht="15" customHeight="1" x14ac:dyDescent="0.3">
      <c r="A2202" s="1" t="s">
        <v>417</v>
      </c>
      <c r="B2202" s="6">
        <v>45716</v>
      </c>
      <c r="C2202" s="62">
        <f t="shared" si="62"/>
        <v>2025</v>
      </c>
      <c r="D2202" s="1" t="s">
        <v>814</v>
      </c>
      <c r="E2202" s="43" t="s">
        <v>2890</v>
      </c>
      <c r="F2202" s="2" t="s">
        <v>413</v>
      </c>
      <c r="G2202" s="1" t="s">
        <v>2789</v>
      </c>
      <c r="H2202" s="1"/>
      <c r="I2202" s="1" t="s">
        <v>423</v>
      </c>
      <c r="J2202" s="1">
        <v>13.8</v>
      </c>
      <c r="K2202" s="1">
        <v>0</v>
      </c>
      <c r="L2202" s="1">
        <v>0</v>
      </c>
      <c r="M2202" s="1">
        <v>13.8</v>
      </c>
      <c r="N2202" s="34"/>
      <c r="O2202" s="34"/>
      <c r="P2202" s="26"/>
      <c r="Q2202" s="35"/>
    </row>
    <row r="2203" spans="1:17" ht="15" customHeight="1" x14ac:dyDescent="0.3">
      <c r="A2203" s="1" t="s">
        <v>417</v>
      </c>
      <c r="B2203" s="6">
        <v>45716</v>
      </c>
      <c r="C2203" s="62">
        <f t="shared" si="62"/>
        <v>2025</v>
      </c>
      <c r="D2203" s="1" t="s">
        <v>814</v>
      </c>
      <c r="E2203" s="43" t="s">
        <v>2891</v>
      </c>
      <c r="F2203" s="2" t="s">
        <v>413</v>
      </c>
      <c r="G2203" s="1" t="s">
        <v>2790</v>
      </c>
      <c r="H2203" s="1"/>
      <c r="I2203" s="1" t="s">
        <v>423</v>
      </c>
      <c r="J2203" s="1">
        <v>13.8</v>
      </c>
      <c r="K2203" s="1">
        <v>0</v>
      </c>
      <c r="L2203" s="1">
        <v>0</v>
      </c>
      <c r="M2203" s="1">
        <v>13.8</v>
      </c>
      <c r="N2203" s="34"/>
      <c r="O2203" s="34"/>
      <c r="P2203" s="26"/>
      <c r="Q2203" s="35"/>
    </row>
    <row r="2204" spans="1:17" ht="15" customHeight="1" x14ac:dyDescent="0.3">
      <c r="A2204" s="1" t="s">
        <v>417</v>
      </c>
      <c r="B2204" s="6">
        <v>45716</v>
      </c>
      <c r="C2204" s="62">
        <f t="shared" si="62"/>
        <v>2025</v>
      </c>
      <c r="D2204" s="1" t="s">
        <v>814</v>
      </c>
      <c r="E2204" s="43" t="s">
        <v>2892</v>
      </c>
      <c r="F2204" s="2" t="s">
        <v>413</v>
      </c>
      <c r="G2204" s="1" t="s">
        <v>2791</v>
      </c>
      <c r="H2204" s="1"/>
      <c r="I2204" s="1" t="s">
        <v>423</v>
      </c>
      <c r="J2204" s="1">
        <v>13.8</v>
      </c>
      <c r="K2204" s="1">
        <v>0</v>
      </c>
      <c r="L2204" s="1">
        <v>0</v>
      </c>
      <c r="M2204" s="1">
        <v>13.8</v>
      </c>
      <c r="N2204" s="34"/>
      <c r="O2204" s="34"/>
      <c r="P2204" s="26"/>
      <c r="Q2204" s="35"/>
    </row>
    <row r="2205" spans="1:17" ht="15" customHeight="1" x14ac:dyDescent="0.3">
      <c r="A2205" s="1" t="s">
        <v>417</v>
      </c>
      <c r="B2205" s="6">
        <v>45716</v>
      </c>
      <c r="C2205" s="62">
        <f t="shared" si="62"/>
        <v>2025</v>
      </c>
      <c r="D2205" s="1" t="s">
        <v>814</v>
      </c>
      <c r="E2205" s="43" t="s">
        <v>2893</v>
      </c>
      <c r="F2205" s="2" t="s">
        <v>413</v>
      </c>
      <c r="G2205" s="1" t="s">
        <v>2792</v>
      </c>
      <c r="H2205" s="1"/>
      <c r="I2205" s="1" t="s">
        <v>423</v>
      </c>
      <c r="J2205" s="1">
        <v>13.8</v>
      </c>
      <c r="K2205" s="1">
        <v>0</v>
      </c>
      <c r="L2205" s="1">
        <v>0</v>
      </c>
      <c r="M2205" s="1">
        <v>13.8</v>
      </c>
      <c r="N2205" s="34"/>
      <c r="O2205" s="34"/>
      <c r="P2205" s="26"/>
      <c r="Q2205" s="35"/>
    </row>
    <row r="2206" spans="1:17" ht="15" customHeight="1" x14ac:dyDescent="0.3">
      <c r="A2206" s="1" t="s">
        <v>417</v>
      </c>
      <c r="B2206" s="6">
        <v>45716</v>
      </c>
      <c r="C2206" s="62">
        <f t="shared" si="62"/>
        <v>2025</v>
      </c>
      <c r="D2206" s="1" t="s">
        <v>814</v>
      </c>
      <c r="E2206" s="43" t="s">
        <v>2894</v>
      </c>
      <c r="F2206" s="2" t="s">
        <v>413</v>
      </c>
      <c r="G2206" s="1" t="s">
        <v>2793</v>
      </c>
      <c r="H2206" s="1"/>
      <c r="I2206" s="1" t="s">
        <v>423</v>
      </c>
      <c r="J2206" s="1">
        <v>13.8</v>
      </c>
      <c r="K2206" s="1">
        <v>0</v>
      </c>
      <c r="L2206" s="1">
        <v>0</v>
      </c>
      <c r="M2206" s="1">
        <v>13.8</v>
      </c>
      <c r="N2206" s="34"/>
      <c r="O2206" s="34"/>
      <c r="P2206" s="26"/>
      <c r="Q2206" s="35"/>
    </row>
    <row r="2207" spans="1:17" ht="15" customHeight="1" x14ac:dyDescent="0.3">
      <c r="A2207" s="1" t="s">
        <v>417</v>
      </c>
      <c r="B2207" s="6">
        <v>45716</v>
      </c>
      <c r="C2207" s="62">
        <f t="shared" si="62"/>
        <v>2025</v>
      </c>
      <c r="D2207" s="1" t="s">
        <v>814</v>
      </c>
      <c r="E2207" s="43" t="s">
        <v>2895</v>
      </c>
      <c r="F2207" s="2" t="s">
        <v>413</v>
      </c>
      <c r="G2207" s="1" t="s">
        <v>2794</v>
      </c>
      <c r="H2207" s="1"/>
      <c r="I2207" s="1" t="s">
        <v>423</v>
      </c>
      <c r="J2207" s="1">
        <v>13.8</v>
      </c>
      <c r="K2207" s="1">
        <v>0</v>
      </c>
      <c r="L2207" s="1">
        <v>0</v>
      </c>
      <c r="M2207" s="1">
        <v>13.8</v>
      </c>
      <c r="N2207" s="34"/>
      <c r="O2207" s="34"/>
      <c r="P2207" s="26"/>
      <c r="Q2207" s="35"/>
    </row>
    <row r="2208" spans="1:17" ht="15" customHeight="1" x14ac:dyDescent="0.3">
      <c r="A2208" s="1" t="s">
        <v>417</v>
      </c>
      <c r="B2208" s="6">
        <v>45716</v>
      </c>
      <c r="C2208" s="62">
        <f t="shared" si="62"/>
        <v>2025</v>
      </c>
      <c r="D2208" s="1" t="s">
        <v>814</v>
      </c>
      <c r="E2208" s="43" t="s">
        <v>2896</v>
      </c>
      <c r="F2208" s="2" t="s">
        <v>413</v>
      </c>
      <c r="G2208" s="1" t="s">
        <v>2795</v>
      </c>
      <c r="H2208" s="1"/>
      <c r="I2208" s="1" t="s">
        <v>423</v>
      </c>
      <c r="J2208" s="1">
        <v>16.3</v>
      </c>
      <c r="K2208" s="1">
        <v>0</v>
      </c>
      <c r="L2208" s="1">
        <v>0</v>
      </c>
      <c r="M2208" s="1">
        <v>16.3</v>
      </c>
      <c r="N2208" s="34"/>
      <c r="O2208" s="34"/>
      <c r="P2208" s="26"/>
      <c r="Q2208" s="35"/>
    </row>
    <row r="2209" spans="1:17" ht="15" customHeight="1" x14ac:dyDescent="0.3">
      <c r="A2209" s="1" t="s">
        <v>417</v>
      </c>
      <c r="B2209" s="6">
        <v>45716</v>
      </c>
      <c r="C2209" s="62">
        <f t="shared" si="62"/>
        <v>2025</v>
      </c>
      <c r="D2209" s="1" t="s">
        <v>814</v>
      </c>
      <c r="E2209" s="43" t="s">
        <v>2897</v>
      </c>
      <c r="F2209" s="2" t="s">
        <v>413</v>
      </c>
      <c r="G2209" s="1" t="s">
        <v>2796</v>
      </c>
      <c r="H2209" s="1"/>
      <c r="I2209" s="1" t="s">
        <v>423</v>
      </c>
      <c r="J2209" s="1">
        <v>16.3</v>
      </c>
      <c r="K2209" s="1">
        <v>0</v>
      </c>
      <c r="L2209" s="1">
        <v>0</v>
      </c>
      <c r="M2209" s="1">
        <v>16.3</v>
      </c>
      <c r="N2209" s="34"/>
      <c r="O2209" s="34"/>
      <c r="P2209" s="26"/>
      <c r="Q2209" s="35"/>
    </row>
    <row r="2210" spans="1:17" ht="15" customHeight="1" x14ac:dyDescent="0.3">
      <c r="A2210" s="1" t="s">
        <v>417</v>
      </c>
      <c r="B2210" s="6">
        <v>45716</v>
      </c>
      <c r="C2210" s="62">
        <f t="shared" si="62"/>
        <v>2025</v>
      </c>
      <c r="D2210" s="1" t="s">
        <v>1158</v>
      </c>
      <c r="E2210" s="43" t="s">
        <v>2898</v>
      </c>
      <c r="F2210" s="2" t="s">
        <v>413</v>
      </c>
      <c r="G2210" s="1" t="s">
        <v>234</v>
      </c>
      <c r="H2210" s="1"/>
      <c r="I2210" s="1" t="s">
        <v>423</v>
      </c>
      <c r="J2210" s="1">
        <v>13.8</v>
      </c>
      <c r="K2210" s="1">
        <v>0</v>
      </c>
      <c r="L2210" s="1">
        <v>0</v>
      </c>
      <c r="M2210" s="1">
        <v>13.8</v>
      </c>
      <c r="N2210" s="34"/>
      <c r="O2210" s="34"/>
      <c r="P2210" s="26"/>
      <c r="Q2210" s="35"/>
    </row>
    <row r="2211" spans="1:17" ht="15" customHeight="1" x14ac:dyDescent="0.3">
      <c r="A2211" s="1" t="s">
        <v>417</v>
      </c>
      <c r="B2211" s="6">
        <v>45716</v>
      </c>
      <c r="C2211" s="62">
        <f t="shared" si="62"/>
        <v>2025</v>
      </c>
      <c r="D2211" s="1" t="s">
        <v>1158</v>
      </c>
      <c r="E2211" s="43" t="s">
        <v>2899</v>
      </c>
      <c r="F2211" s="2" t="s">
        <v>413</v>
      </c>
      <c r="G2211" s="1" t="s">
        <v>237</v>
      </c>
      <c r="H2211" s="1"/>
      <c r="I2211" s="1" t="s">
        <v>423</v>
      </c>
      <c r="J2211" s="1">
        <v>13.8</v>
      </c>
      <c r="K2211" s="1">
        <v>0</v>
      </c>
      <c r="L2211" s="1">
        <v>0</v>
      </c>
      <c r="M2211" s="1">
        <v>13.8</v>
      </c>
      <c r="N2211" s="34"/>
      <c r="O2211" s="34"/>
      <c r="P2211" s="26"/>
      <c r="Q2211" s="35"/>
    </row>
    <row r="2212" spans="1:17" ht="15" customHeight="1" x14ac:dyDescent="0.3">
      <c r="A2212" s="1" t="s">
        <v>417</v>
      </c>
      <c r="B2212" s="6">
        <v>45716</v>
      </c>
      <c r="C2212" s="62">
        <f t="shared" si="62"/>
        <v>2025</v>
      </c>
      <c r="D2212" s="1" t="s">
        <v>1158</v>
      </c>
      <c r="E2212" s="43" t="s">
        <v>2900</v>
      </c>
      <c r="F2212" s="2" t="s">
        <v>413</v>
      </c>
      <c r="G2212" s="1" t="s">
        <v>239</v>
      </c>
      <c r="H2212" s="1"/>
      <c r="I2212" s="1" t="s">
        <v>423</v>
      </c>
      <c r="J2212" s="1">
        <v>22</v>
      </c>
      <c r="K2212" s="1">
        <v>0</v>
      </c>
      <c r="L2212" s="1">
        <v>0</v>
      </c>
      <c r="M2212" s="1">
        <v>22</v>
      </c>
      <c r="N2212" s="34"/>
      <c r="O2212" s="34"/>
      <c r="P2212" s="26"/>
      <c r="Q2212" s="35"/>
    </row>
    <row r="2213" spans="1:17" ht="15" customHeight="1" x14ac:dyDescent="0.3">
      <c r="A2213" s="1" t="s">
        <v>417</v>
      </c>
      <c r="B2213" s="6">
        <v>45716</v>
      </c>
      <c r="C2213" s="62">
        <f t="shared" si="62"/>
        <v>2025</v>
      </c>
      <c r="D2213" s="1" t="s">
        <v>1158</v>
      </c>
      <c r="E2213" s="43" t="s">
        <v>2901</v>
      </c>
      <c r="F2213" s="2" t="s">
        <v>413</v>
      </c>
      <c r="G2213" s="1" t="s">
        <v>241</v>
      </c>
      <c r="H2213" s="1"/>
      <c r="I2213" s="1" t="s">
        <v>423</v>
      </c>
      <c r="J2213" s="1">
        <v>13.8</v>
      </c>
      <c r="K2213" s="1">
        <v>0</v>
      </c>
      <c r="L2213" s="1">
        <v>0</v>
      </c>
      <c r="M2213" s="1">
        <v>13.8</v>
      </c>
      <c r="N2213" s="34"/>
      <c r="O2213" s="34"/>
      <c r="P2213" s="26"/>
      <c r="Q2213" s="35"/>
    </row>
    <row r="2214" spans="1:17" ht="15" customHeight="1" x14ac:dyDescent="0.3">
      <c r="A2214" s="1" t="s">
        <v>417</v>
      </c>
      <c r="B2214" s="6">
        <v>45716</v>
      </c>
      <c r="C2214" s="62">
        <f t="shared" si="62"/>
        <v>2025</v>
      </c>
      <c r="D2214" s="1" t="s">
        <v>1158</v>
      </c>
      <c r="E2214" s="43" t="s">
        <v>2902</v>
      </c>
      <c r="F2214" s="2" t="s">
        <v>413</v>
      </c>
      <c r="G2214" s="1" t="s">
        <v>244</v>
      </c>
      <c r="H2214" s="1"/>
      <c r="I2214" s="1" t="s">
        <v>423</v>
      </c>
      <c r="J2214" s="1">
        <v>13.8</v>
      </c>
      <c r="K2214" s="1">
        <v>0</v>
      </c>
      <c r="L2214" s="1">
        <v>0</v>
      </c>
      <c r="M2214" s="1">
        <v>13.8</v>
      </c>
      <c r="N2214" s="34"/>
      <c r="O2214" s="34"/>
      <c r="P2214" s="26"/>
      <c r="Q2214" s="35"/>
    </row>
    <row r="2215" spans="1:17" ht="15" customHeight="1" x14ac:dyDescent="0.3">
      <c r="A2215" s="1" t="s">
        <v>417</v>
      </c>
      <c r="B2215" s="6">
        <v>45716</v>
      </c>
      <c r="C2215" s="62">
        <f t="shared" si="62"/>
        <v>2025</v>
      </c>
      <c r="D2215" s="1" t="s">
        <v>1158</v>
      </c>
      <c r="E2215" s="43" t="s">
        <v>2903</v>
      </c>
      <c r="F2215" s="2" t="s">
        <v>413</v>
      </c>
      <c r="G2215" s="1" t="s">
        <v>247</v>
      </c>
      <c r="H2215" s="1"/>
      <c r="I2215" s="1" t="s">
        <v>423</v>
      </c>
      <c r="J2215" s="1">
        <v>13.8</v>
      </c>
      <c r="K2215" s="1">
        <v>0</v>
      </c>
      <c r="L2215" s="1">
        <v>0</v>
      </c>
      <c r="M2215" s="1">
        <v>13.8</v>
      </c>
      <c r="N2215" s="34"/>
      <c r="O2215" s="34"/>
      <c r="P2215" s="26"/>
      <c r="Q2215" s="35"/>
    </row>
    <row r="2216" spans="1:17" ht="15" customHeight="1" x14ac:dyDescent="0.3">
      <c r="A2216" s="1" t="s">
        <v>417</v>
      </c>
      <c r="B2216" s="6">
        <v>45716</v>
      </c>
      <c r="C2216" s="62">
        <f t="shared" si="62"/>
        <v>2025</v>
      </c>
      <c r="D2216" s="1" t="s">
        <v>1158</v>
      </c>
      <c r="E2216" s="43" t="s">
        <v>2904</v>
      </c>
      <c r="F2216" s="2" t="s">
        <v>413</v>
      </c>
      <c r="G2216" s="1" t="s">
        <v>249</v>
      </c>
      <c r="H2216" s="1"/>
      <c r="I2216" s="1" t="s">
        <v>423</v>
      </c>
      <c r="J2216" s="1">
        <v>13.8</v>
      </c>
      <c r="K2216" s="1">
        <v>0</v>
      </c>
      <c r="L2216" s="1">
        <v>0</v>
      </c>
      <c r="M2216" s="1">
        <v>13.8</v>
      </c>
      <c r="N2216" s="34"/>
      <c r="O2216" s="34"/>
      <c r="P2216" s="26"/>
      <c r="Q2216" s="35"/>
    </row>
    <row r="2217" spans="1:17" ht="15" customHeight="1" x14ac:dyDescent="0.3">
      <c r="A2217" s="1" t="s">
        <v>417</v>
      </c>
      <c r="B2217" s="6">
        <v>45716</v>
      </c>
      <c r="C2217" s="62">
        <f t="shared" si="62"/>
        <v>2025</v>
      </c>
      <c r="D2217" s="1" t="s">
        <v>1158</v>
      </c>
      <c r="E2217" s="43" t="s">
        <v>2905</v>
      </c>
      <c r="F2217" s="2" t="s">
        <v>413</v>
      </c>
      <c r="G2217" s="1" t="s">
        <v>251</v>
      </c>
      <c r="H2217" s="1"/>
      <c r="I2217" s="1" t="s">
        <v>423</v>
      </c>
      <c r="J2217" s="1">
        <v>13.8</v>
      </c>
      <c r="K2217" s="1">
        <v>0</v>
      </c>
      <c r="L2217" s="1">
        <v>0</v>
      </c>
      <c r="M2217" s="1">
        <v>13.8</v>
      </c>
      <c r="N2217" s="34"/>
      <c r="O2217" s="34"/>
      <c r="P2217" s="26"/>
      <c r="Q2217" s="35"/>
    </row>
    <row r="2218" spans="1:17" ht="15" customHeight="1" x14ac:dyDescent="0.3">
      <c r="A2218" s="1" t="s">
        <v>417</v>
      </c>
      <c r="B2218" s="6">
        <v>45716</v>
      </c>
      <c r="C2218" s="62">
        <f t="shared" si="62"/>
        <v>2025</v>
      </c>
      <c r="D2218" s="1" t="s">
        <v>1158</v>
      </c>
      <c r="E2218" s="43" t="s">
        <v>2906</v>
      </c>
      <c r="F2218" s="2" t="s">
        <v>413</v>
      </c>
      <c r="G2218" s="1" t="s">
        <v>253</v>
      </c>
      <c r="H2218" s="1"/>
      <c r="I2218" s="1" t="s">
        <v>423</v>
      </c>
      <c r="J2218" s="1">
        <v>13.8</v>
      </c>
      <c r="K2218" s="1">
        <v>0</v>
      </c>
      <c r="L2218" s="1">
        <v>0</v>
      </c>
      <c r="M2218" s="1">
        <v>13.8</v>
      </c>
      <c r="N2218" s="34"/>
      <c r="O2218" s="34"/>
      <c r="P2218" s="26"/>
      <c r="Q2218" s="35"/>
    </row>
    <row r="2219" spans="1:17" ht="15" customHeight="1" x14ac:dyDescent="0.3">
      <c r="A2219" s="1" t="s">
        <v>417</v>
      </c>
      <c r="B2219" s="6">
        <v>45716</v>
      </c>
      <c r="C2219" s="62">
        <f t="shared" si="62"/>
        <v>2025</v>
      </c>
      <c r="D2219" s="1" t="s">
        <v>1158</v>
      </c>
      <c r="E2219" s="43" t="s">
        <v>2907</v>
      </c>
      <c r="F2219" s="2" t="s">
        <v>413</v>
      </c>
      <c r="G2219" s="1" t="s">
        <v>255</v>
      </c>
      <c r="H2219" s="1"/>
      <c r="I2219" s="1" t="s">
        <v>423</v>
      </c>
      <c r="J2219" s="1">
        <v>13.8</v>
      </c>
      <c r="K2219" s="1">
        <v>0</v>
      </c>
      <c r="L2219" s="1">
        <v>0</v>
      </c>
      <c r="M2219" s="1">
        <v>13.8</v>
      </c>
      <c r="N2219" s="34"/>
      <c r="O2219" s="34"/>
      <c r="P2219" s="26"/>
      <c r="Q2219" s="35"/>
    </row>
    <row r="2220" spans="1:17" ht="15" customHeight="1" x14ac:dyDescent="0.3">
      <c r="A2220" s="1" t="s">
        <v>417</v>
      </c>
      <c r="B2220" s="6">
        <v>45716</v>
      </c>
      <c r="C2220" s="62">
        <f t="shared" si="62"/>
        <v>2025</v>
      </c>
      <c r="D2220" s="1" t="s">
        <v>1158</v>
      </c>
      <c r="E2220" s="43" t="s">
        <v>2908</v>
      </c>
      <c r="F2220" s="2" t="s">
        <v>413</v>
      </c>
      <c r="G2220" s="1" t="s">
        <v>257</v>
      </c>
      <c r="H2220" s="1"/>
      <c r="I2220" s="1" t="s">
        <v>423</v>
      </c>
      <c r="J2220" s="1">
        <v>13.8</v>
      </c>
      <c r="K2220" s="1">
        <v>0</v>
      </c>
      <c r="L2220" s="1">
        <v>0</v>
      </c>
      <c r="M2220" s="1">
        <v>13.8</v>
      </c>
      <c r="N2220" s="34"/>
      <c r="O2220" s="34"/>
      <c r="P2220" s="26"/>
      <c r="Q2220" s="35"/>
    </row>
    <row r="2221" spans="1:17" ht="15" customHeight="1" x14ac:dyDescent="0.3">
      <c r="A2221" s="1" t="s">
        <v>417</v>
      </c>
      <c r="B2221" s="6">
        <v>45716</v>
      </c>
      <c r="C2221" s="62">
        <f t="shared" si="62"/>
        <v>2025</v>
      </c>
      <c r="D2221" s="1" t="s">
        <v>1158</v>
      </c>
      <c r="E2221" s="43" t="s">
        <v>2909</v>
      </c>
      <c r="F2221" s="2" t="s">
        <v>413</v>
      </c>
      <c r="G2221" s="1" t="s">
        <v>259</v>
      </c>
      <c r="H2221" s="1"/>
      <c r="I2221" s="1" t="s">
        <v>423</v>
      </c>
      <c r="J2221" s="1">
        <v>13.8</v>
      </c>
      <c r="K2221" s="1">
        <v>0</v>
      </c>
      <c r="L2221" s="1">
        <v>0</v>
      </c>
      <c r="M2221" s="1">
        <v>13.8</v>
      </c>
      <c r="N2221" s="34"/>
      <c r="O2221" s="34"/>
      <c r="P2221" s="26"/>
      <c r="Q2221" s="35"/>
    </row>
    <row r="2222" spans="1:17" ht="15" customHeight="1" x14ac:dyDescent="0.3">
      <c r="A2222" s="1" t="s">
        <v>417</v>
      </c>
      <c r="B2222" s="6">
        <v>45716</v>
      </c>
      <c r="C2222" s="62">
        <f t="shared" si="62"/>
        <v>2025</v>
      </c>
      <c r="D2222" s="1" t="s">
        <v>1158</v>
      </c>
      <c r="E2222" s="43" t="s">
        <v>2910</v>
      </c>
      <c r="F2222" s="2" t="s">
        <v>413</v>
      </c>
      <c r="G2222" s="1" t="s">
        <v>261</v>
      </c>
      <c r="H2222" s="1"/>
      <c r="I2222" s="1" t="s">
        <v>423</v>
      </c>
      <c r="J2222" s="1">
        <v>13.8</v>
      </c>
      <c r="K2222" s="1">
        <v>0</v>
      </c>
      <c r="L2222" s="1">
        <v>0</v>
      </c>
      <c r="M2222" s="1">
        <v>13.8</v>
      </c>
      <c r="N2222" s="34"/>
      <c r="O2222" s="34"/>
      <c r="P2222" s="26"/>
      <c r="Q2222" s="35"/>
    </row>
    <row r="2223" spans="1:17" ht="15" customHeight="1" x14ac:dyDescent="0.3">
      <c r="A2223" s="1" t="s">
        <v>417</v>
      </c>
      <c r="B2223" s="6">
        <v>45716</v>
      </c>
      <c r="C2223" s="62">
        <f t="shared" si="62"/>
        <v>2025</v>
      </c>
      <c r="D2223" s="1" t="s">
        <v>1158</v>
      </c>
      <c r="E2223" s="43" t="s">
        <v>2911</v>
      </c>
      <c r="F2223" s="2" t="s">
        <v>413</v>
      </c>
      <c r="G2223" s="1" t="s">
        <v>263</v>
      </c>
      <c r="H2223" s="1"/>
      <c r="I2223" s="1" t="s">
        <v>423</v>
      </c>
      <c r="J2223" s="1">
        <v>13.8</v>
      </c>
      <c r="K2223" s="1">
        <v>0</v>
      </c>
      <c r="L2223" s="1">
        <v>0</v>
      </c>
      <c r="M2223" s="1">
        <v>13.8</v>
      </c>
      <c r="N2223" s="34"/>
      <c r="O2223" s="34"/>
      <c r="P2223" s="26"/>
      <c r="Q2223" s="35"/>
    </row>
    <row r="2224" spans="1:17" ht="15" customHeight="1" x14ac:dyDescent="0.3">
      <c r="A2224" s="1" t="s">
        <v>417</v>
      </c>
      <c r="B2224" s="6">
        <v>45716</v>
      </c>
      <c r="C2224" s="62">
        <f t="shared" si="62"/>
        <v>2025</v>
      </c>
      <c r="D2224" s="1" t="s">
        <v>1158</v>
      </c>
      <c r="E2224" s="43" t="s">
        <v>2912</v>
      </c>
      <c r="F2224" s="2" t="s">
        <v>413</v>
      </c>
      <c r="G2224" s="1" t="s">
        <v>265</v>
      </c>
      <c r="H2224" s="1"/>
      <c r="I2224" s="1" t="s">
        <v>423</v>
      </c>
      <c r="J2224" s="1">
        <v>13.8</v>
      </c>
      <c r="K2224" s="1">
        <v>0</v>
      </c>
      <c r="L2224" s="1">
        <v>0</v>
      </c>
      <c r="M2224" s="1">
        <v>13.8</v>
      </c>
      <c r="N2224" s="34"/>
      <c r="O2224" s="34"/>
      <c r="P2224" s="26"/>
      <c r="Q2224" s="35"/>
    </row>
    <row r="2225" spans="1:17" ht="15" customHeight="1" x14ac:dyDescent="0.3">
      <c r="A2225" s="1" t="s">
        <v>417</v>
      </c>
      <c r="B2225" s="6">
        <v>45716</v>
      </c>
      <c r="C2225" s="62">
        <f t="shared" si="62"/>
        <v>2025</v>
      </c>
      <c r="D2225" s="1" t="s">
        <v>1158</v>
      </c>
      <c r="E2225" s="43" t="s">
        <v>2913</v>
      </c>
      <c r="F2225" s="2" t="s">
        <v>413</v>
      </c>
      <c r="G2225" s="1" t="s">
        <v>267</v>
      </c>
      <c r="H2225" s="1"/>
      <c r="I2225" s="1" t="s">
        <v>423</v>
      </c>
      <c r="J2225" s="1">
        <v>13.8</v>
      </c>
      <c r="K2225" s="1">
        <v>0</v>
      </c>
      <c r="L2225" s="1">
        <v>0</v>
      </c>
      <c r="M2225" s="1">
        <v>13.8</v>
      </c>
      <c r="N2225" s="34"/>
      <c r="O2225" s="34"/>
      <c r="P2225" s="26"/>
      <c r="Q2225" s="35"/>
    </row>
    <row r="2226" spans="1:17" ht="15" customHeight="1" x14ac:dyDescent="0.3">
      <c r="A2226" s="1" t="s">
        <v>417</v>
      </c>
      <c r="B2226" s="6">
        <v>45716</v>
      </c>
      <c r="C2226" s="62">
        <f t="shared" si="62"/>
        <v>2025</v>
      </c>
      <c r="D2226" s="1" t="s">
        <v>1158</v>
      </c>
      <c r="E2226" s="43" t="s">
        <v>2914</v>
      </c>
      <c r="F2226" s="2" t="s">
        <v>413</v>
      </c>
      <c r="G2226" s="1" t="s">
        <v>269</v>
      </c>
      <c r="H2226" s="1"/>
      <c r="I2226" s="1" t="s">
        <v>423</v>
      </c>
      <c r="J2226" s="1">
        <v>13.8</v>
      </c>
      <c r="K2226" s="1">
        <v>0</v>
      </c>
      <c r="L2226" s="1">
        <v>0</v>
      </c>
      <c r="M2226" s="1">
        <v>13.8</v>
      </c>
      <c r="N2226" s="34"/>
      <c r="O2226" s="34"/>
      <c r="P2226" s="26"/>
      <c r="Q2226" s="35"/>
    </row>
    <row r="2227" spans="1:17" ht="15" customHeight="1" x14ac:dyDescent="0.3">
      <c r="A2227" s="1" t="s">
        <v>417</v>
      </c>
      <c r="B2227" s="6">
        <v>45716</v>
      </c>
      <c r="C2227" s="62">
        <f t="shared" si="62"/>
        <v>2025</v>
      </c>
      <c r="D2227" s="1" t="s">
        <v>1158</v>
      </c>
      <c r="E2227" s="43" t="s">
        <v>2915</v>
      </c>
      <c r="F2227" s="2" t="s">
        <v>413</v>
      </c>
      <c r="G2227" s="1" t="s">
        <v>272</v>
      </c>
      <c r="H2227" s="1"/>
      <c r="I2227" s="1" t="s">
        <v>423</v>
      </c>
      <c r="J2227" s="1">
        <v>17.600000000000001</v>
      </c>
      <c r="K2227" s="1">
        <v>0</v>
      </c>
      <c r="L2227" s="1">
        <v>0</v>
      </c>
      <c r="M2227" s="1">
        <v>17.600000000000001</v>
      </c>
      <c r="N2227" s="34"/>
      <c r="O2227" s="34"/>
      <c r="P2227" s="26"/>
      <c r="Q2227" s="35"/>
    </row>
    <row r="2228" spans="1:17" ht="15" customHeight="1" x14ac:dyDescent="0.3">
      <c r="A2228" s="1" t="s">
        <v>417</v>
      </c>
      <c r="B2228" s="6">
        <v>45716</v>
      </c>
      <c r="C2228" s="62">
        <f t="shared" si="62"/>
        <v>2025</v>
      </c>
      <c r="D2228" s="1" t="s">
        <v>1158</v>
      </c>
      <c r="E2228" s="43" t="s">
        <v>2916</v>
      </c>
      <c r="F2228" s="2" t="s">
        <v>413</v>
      </c>
      <c r="G2228" s="1" t="s">
        <v>274</v>
      </c>
      <c r="H2228" s="1"/>
      <c r="I2228" s="1" t="s">
        <v>423</v>
      </c>
      <c r="J2228" s="1">
        <v>17.600000000000001</v>
      </c>
      <c r="K2228" s="1">
        <v>0</v>
      </c>
      <c r="L2228" s="1">
        <v>0</v>
      </c>
      <c r="M2228" s="1">
        <v>17.600000000000001</v>
      </c>
      <c r="N2228" s="34"/>
      <c r="O2228" s="34"/>
      <c r="P2228" s="26"/>
      <c r="Q2228" s="35"/>
    </row>
    <row r="2229" spans="1:17" ht="15" customHeight="1" x14ac:dyDescent="0.3">
      <c r="A2229" s="1" t="s">
        <v>417</v>
      </c>
      <c r="B2229" s="6">
        <v>45716</v>
      </c>
      <c r="C2229" s="62">
        <f t="shared" si="62"/>
        <v>2025</v>
      </c>
      <c r="D2229" s="1" t="s">
        <v>1158</v>
      </c>
      <c r="E2229" s="43" t="s">
        <v>2917</v>
      </c>
      <c r="F2229" s="2" t="s">
        <v>413</v>
      </c>
      <c r="G2229" s="1" t="s">
        <v>276</v>
      </c>
      <c r="H2229" s="1"/>
      <c r="I2229" s="1" t="s">
        <v>423</v>
      </c>
      <c r="J2229" s="1">
        <v>17.600000000000001</v>
      </c>
      <c r="K2229" s="1">
        <v>0</v>
      </c>
      <c r="L2229" s="1">
        <v>0</v>
      </c>
      <c r="M2229" s="1">
        <v>17.600000000000001</v>
      </c>
      <c r="N2229" s="34"/>
      <c r="O2229" s="34"/>
      <c r="P2229" s="26"/>
      <c r="Q2229" s="35"/>
    </row>
    <row r="2230" spans="1:17" ht="15" customHeight="1" x14ac:dyDescent="0.3">
      <c r="A2230" s="1" t="s">
        <v>417</v>
      </c>
      <c r="B2230" s="6">
        <v>45716</v>
      </c>
      <c r="C2230" s="62">
        <f t="shared" si="62"/>
        <v>2025</v>
      </c>
      <c r="D2230" s="1" t="s">
        <v>1158</v>
      </c>
      <c r="E2230" s="43" t="s">
        <v>2918</v>
      </c>
      <c r="F2230" s="2" t="s">
        <v>413</v>
      </c>
      <c r="G2230" s="1" t="s">
        <v>278</v>
      </c>
      <c r="H2230" s="1"/>
      <c r="I2230" s="1" t="s">
        <v>423</v>
      </c>
      <c r="J2230" s="1">
        <v>17.600000000000001</v>
      </c>
      <c r="K2230" s="1">
        <v>0</v>
      </c>
      <c r="L2230" s="1">
        <v>0</v>
      </c>
      <c r="M2230" s="1">
        <v>17.600000000000001</v>
      </c>
      <c r="N2230" s="34"/>
      <c r="O2230" s="34"/>
      <c r="P2230" s="26"/>
      <c r="Q2230" s="35"/>
    </row>
    <row r="2231" spans="1:17" ht="15" customHeight="1" x14ac:dyDescent="0.3">
      <c r="A2231" s="1" t="s">
        <v>417</v>
      </c>
      <c r="B2231" s="6">
        <v>45716</v>
      </c>
      <c r="C2231" s="62">
        <f t="shared" si="62"/>
        <v>2025</v>
      </c>
      <c r="D2231" s="1" t="s">
        <v>1158</v>
      </c>
      <c r="E2231" s="43" t="s">
        <v>2919</v>
      </c>
      <c r="F2231" s="2" t="s">
        <v>413</v>
      </c>
      <c r="G2231" s="1" t="s">
        <v>280</v>
      </c>
      <c r="H2231" s="1"/>
      <c r="I2231" s="1" t="s">
        <v>423</v>
      </c>
      <c r="J2231" s="1">
        <v>17.600000000000001</v>
      </c>
      <c r="K2231" s="1">
        <v>0</v>
      </c>
      <c r="L2231" s="1">
        <v>0</v>
      </c>
      <c r="M2231" s="1">
        <v>17.600000000000001</v>
      </c>
      <c r="N2231" s="34"/>
      <c r="O2231" s="34"/>
      <c r="P2231" s="26"/>
      <c r="Q2231" s="35"/>
    </row>
    <row r="2232" spans="1:17" ht="15" customHeight="1" x14ac:dyDescent="0.3">
      <c r="A2232" s="1" t="s">
        <v>417</v>
      </c>
      <c r="B2232" s="6">
        <v>45716</v>
      </c>
      <c r="C2232" s="62">
        <f t="shared" si="62"/>
        <v>2025</v>
      </c>
      <c r="D2232" s="1" t="s">
        <v>1158</v>
      </c>
      <c r="E2232" s="43" t="s">
        <v>2920</v>
      </c>
      <c r="F2232" s="2" t="s">
        <v>413</v>
      </c>
      <c r="G2232" s="1" t="s">
        <v>282</v>
      </c>
      <c r="H2232" s="1"/>
      <c r="I2232" s="1" t="s">
        <v>423</v>
      </c>
      <c r="J2232" s="1">
        <v>17.600000000000001</v>
      </c>
      <c r="K2232" s="1">
        <v>0</v>
      </c>
      <c r="L2232" s="1">
        <v>0</v>
      </c>
      <c r="M2232" s="1">
        <v>17.600000000000001</v>
      </c>
      <c r="N2232" s="34"/>
      <c r="O2232" s="34"/>
      <c r="P2232" s="26"/>
      <c r="Q2232" s="35"/>
    </row>
    <row r="2233" spans="1:17" ht="15" customHeight="1" x14ac:dyDescent="0.3">
      <c r="A2233" s="1" t="s">
        <v>417</v>
      </c>
      <c r="B2233" s="6">
        <v>45716</v>
      </c>
      <c r="C2233" s="62">
        <f t="shared" si="62"/>
        <v>2025</v>
      </c>
      <c r="D2233" s="1" t="s">
        <v>1158</v>
      </c>
      <c r="E2233" s="43" t="s">
        <v>2921</v>
      </c>
      <c r="F2233" s="2" t="s">
        <v>413</v>
      </c>
      <c r="G2233" s="1" t="s">
        <v>284</v>
      </c>
      <c r="H2233" s="1"/>
      <c r="I2233" s="1" t="s">
        <v>423</v>
      </c>
      <c r="J2233" s="1">
        <v>13.8</v>
      </c>
      <c r="K2233" s="1">
        <v>0</v>
      </c>
      <c r="L2233" s="1">
        <v>0</v>
      </c>
      <c r="M2233" s="1">
        <v>13.8</v>
      </c>
      <c r="N2233" s="34"/>
      <c r="O2233" s="34"/>
      <c r="P2233" s="26"/>
      <c r="Q2233" s="35"/>
    </row>
    <row r="2234" spans="1:17" ht="15" customHeight="1" x14ac:dyDescent="0.3">
      <c r="A2234" s="1" t="s">
        <v>417</v>
      </c>
      <c r="B2234" s="6">
        <v>45716</v>
      </c>
      <c r="C2234" s="62">
        <f t="shared" si="62"/>
        <v>2025</v>
      </c>
      <c r="D2234" s="1" t="s">
        <v>1158</v>
      </c>
      <c r="E2234" s="43" t="s">
        <v>2922</v>
      </c>
      <c r="F2234" s="2" t="s">
        <v>413</v>
      </c>
      <c r="G2234" s="1" t="s">
        <v>2797</v>
      </c>
      <c r="H2234" s="1"/>
      <c r="I2234" s="1" t="s">
        <v>423</v>
      </c>
      <c r="J2234" s="1">
        <v>13.8</v>
      </c>
      <c r="K2234" s="1">
        <v>0</v>
      </c>
      <c r="L2234" s="1">
        <v>0</v>
      </c>
      <c r="M2234" s="1">
        <v>13.8</v>
      </c>
      <c r="N2234" s="34"/>
      <c r="O2234" s="34"/>
      <c r="P2234" s="26"/>
      <c r="Q2234" s="35"/>
    </row>
    <row r="2235" spans="1:17" ht="15" customHeight="1" x14ac:dyDescent="0.3">
      <c r="A2235" s="1" t="s">
        <v>417</v>
      </c>
      <c r="B2235" s="6">
        <v>45716</v>
      </c>
      <c r="C2235" s="62">
        <f t="shared" si="62"/>
        <v>2025</v>
      </c>
      <c r="D2235" s="1" t="s">
        <v>1158</v>
      </c>
      <c r="E2235" s="43" t="s">
        <v>2923</v>
      </c>
      <c r="F2235" s="2" t="s">
        <v>413</v>
      </c>
      <c r="G2235" s="1" t="s">
        <v>2798</v>
      </c>
      <c r="H2235" s="1"/>
      <c r="I2235" s="1" t="s">
        <v>423</v>
      </c>
      <c r="J2235" s="1">
        <v>13.8</v>
      </c>
      <c r="K2235" s="1">
        <v>0</v>
      </c>
      <c r="L2235" s="1">
        <v>0</v>
      </c>
      <c r="M2235" s="1">
        <v>13.8</v>
      </c>
      <c r="N2235" s="34"/>
      <c r="O2235" s="34"/>
      <c r="P2235" s="26"/>
      <c r="Q2235" s="35"/>
    </row>
    <row r="2236" spans="1:17" ht="15" customHeight="1" x14ac:dyDescent="0.3">
      <c r="A2236" s="1" t="s">
        <v>417</v>
      </c>
      <c r="B2236" s="6">
        <v>45716</v>
      </c>
      <c r="C2236" s="62">
        <f t="shared" si="62"/>
        <v>2025</v>
      </c>
      <c r="D2236" s="1" t="s">
        <v>1158</v>
      </c>
      <c r="E2236" s="43" t="s">
        <v>2924</v>
      </c>
      <c r="F2236" s="2" t="s">
        <v>413</v>
      </c>
      <c r="G2236" s="1" t="s">
        <v>2799</v>
      </c>
      <c r="H2236" s="1"/>
      <c r="I2236" s="1" t="s">
        <v>423</v>
      </c>
      <c r="J2236" s="1">
        <v>13.8</v>
      </c>
      <c r="K2236" s="1">
        <v>0</v>
      </c>
      <c r="L2236" s="1">
        <v>0</v>
      </c>
      <c r="M2236" s="1">
        <v>13.8</v>
      </c>
      <c r="N2236" s="34"/>
      <c r="O2236" s="34"/>
      <c r="P2236" s="26"/>
      <c r="Q2236" s="35"/>
    </row>
    <row r="2237" spans="1:17" ht="15" customHeight="1" x14ac:dyDescent="0.3">
      <c r="A2237" s="1" t="s">
        <v>417</v>
      </c>
      <c r="B2237" s="6">
        <v>45716</v>
      </c>
      <c r="C2237" s="62">
        <f t="shared" si="62"/>
        <v>2025</v>
      </c>
      <c r="D2237" s="1" t="s">
        <v>1158</v>
      </c>
      <c r="E2237" s="43" t="s">
        <v>2925</v>
      </c>
      <c r="F2237" s="2" t="s">
        <v>413</v>
      </c>
      <c r="G2237" s="1" t="s">
        <v>2800</v>
      </c>
      <c r="H2237" s="1"/>
      <c r="I2237" s="1" t="s">
        <v>423</v>
      </c>
      <c r="J2237" s="1">
        <v>22</v>
      </c>
      <c r="K2237" s="1">
        <v>0</v>
      </c>
      <c r="L2237" s="1">
        <v>0</v>
      </c>
      <c r="M2237" s="1">
        <v>22</v>
      </c>
      <c r="N2237" s="34"/>
      <c r="O2237" s="34"/>
      <c r="P2237" s="26"/>
      <c r="Q2237" s="35"/>
    </row>
    <row r="2238" spans="1:17" ht="15" customHeight="1" x14ac:dyDescent="0.3">
      <c r="A2238" s="1" t="s">
        <v>417</v>
      </c>
      <c r="B2238" s="6">
        <v>45716</v>
      </c>
      <c r="C2238" s="62">
        <f t="shared" si="62"/>
        <v>2025</v>
      </c>
      <c r="D2238" s="1" t="s">
        <v>1158</v>
      </c>
      <c r="E2238" s="43" t="s">
        <v>2926</v>
      </c>
      <c r="F2238" s="2" t="s">
        <v>413</v>
      </c>
      <c r="G2238" s="1" t="s">
        <v>2801</v>
      </c>
      <c r="H2238" s="1"/>
      <c r="I2238" s="1" t="s">
        <v>423</v>
      </c>
      <c r="J2238" s="1">
        <v>13.8</v>
      </c>
      <c r="K2238" s="1">
        <v>0</v>
      </c>
      <c r="L2238" s="1">
        <v>0</v>
      </c>
      <c r="M2238" s="1">
        <v>13.8</v>
      </c>
      <c r="N2238" s="34"/>
      <c r="O2238" s="34"/>
      <c r="P2238" s="26"/>
      <c r="Q2238" s="35"/>
    </row>
    <row r="2239" spans="1:17" ht="15" customHeight="1" x14ac:dyDescent="0.3">
      <c r="A2239" s="1" t="s">
        <v>417</v>
      </c>
      <c r="B2239" s="6">
        <v>45716</v>
      </c>
      <c r="C2239" s="62">
        <f t="shared" si="62"/>
        <v>2025</v>
      </c>
      <c r="D2239" s="1" t="s">
        <v>1158</v>
      </c>
      <c r="E2239" s="43" t="s">
        <v>2927</v>
      </c>
      <c r="F2239" s="2" t="s">
        <v>413</v>
      </c>
      <c r="G2239" s="1" t="s">
        <v>2802</v>
      </c>
      <c r="H2239" s="1"/>
      <c r="I2239" s="1" t="s">
        <v>423</v>
      </c>
      <c r="J2239" s="1">
        <v>13.8</v>
      </c>
      <c r="K2239" s="1">
        <v>0</v>
      </c>
      <c r="L2239" s="1">
        <v>0</v>
      </c>
      <c r="M2239" s="1">
        <v>13.8</v>
      </c>
      <c r="N2239" s="34"/>
      <c r="O2239" s="34"/>
      <c r="P2239" s="26"/>
      <c r="Q2239" s="35"/>
    </row>
    <row r="2240" spans="1:17" ht="15" customHeight="1" x14ac:dyDescent="0.3">
      <c r="A2240" s="1" t="s">
        <v>417</v>
      </c>
      <c r="B2240" s="6">
        <v>45716</v>
      </c>
      <c r="C2240" s="62">
        <f t="shared" si="62"/>
        <v>2025</v>
      </c>
      <c r="D2240" s="1" t="s">
        <v>1158</v>
      </c>
      <c r="E2240" s="43" t="s">
        <v>2928</v>
      </c>
      <c r="F2240" s="2" t="s">
        <v>413</v>
      </c>
      <c r="G2240" s="1" t="s">
        <v>2803</v>
      </c>
      <c r="H2240" s="1"/>
      <c r="I2240" s="1" t="s">
        <v>423</v>
      </c>
      <c r="J2240" s="1">
        <v>13.8</v>
      </c>
      <c r="K2240" s="1">
        <v>0</v>
      </c>
      <c r="L2240" s="1">
        <v>0</v>
      </c>
      <c r="M2240" s="1">
        <v>13.8</v>
      </c>
      <c r="N2240" s="34"/>
      <c r="O2240" s="34"/>
      <c r="P2240" s="26"/>
      <c r="Q2240" s="35"/>
    </row>
    <row r="2241" spans="1:17" ht="15" customHeight="1" x14ac:dyDescent="0.3">
      <c r="A2241" s="1" t="s">
        <v>417</v>
      </c>
      <c r="B2241" s="6">
        <v>45716</v>
      </c>
      <c r="C2241" s="62">
        <f t="shared" si="62"/>
        <v>2025</v>
      </c>
      <c r="D2241" s="1" t="s">
        <v>1244</v>
      </c>
      <c r="E2241" s="43" t="s">
        <v>2929</v>
      </c>
      <c r="F2241" s="2" t="s">
        <v>413</v>
      </c>
      <c r="G2241" s="1" t="s">
        <v>2804</v>
      </c>
      <c r="H2241" s="1"/>
      <c r="I2241" s="1" t="s">
        <v>423</v>
      </c>
      <c r="J2241" s="1">
        <v>13.8</v>
      </c>
      <c r="K2241" s="1">
        <v>0</v>
      </c>
      <c r="L2241" s="1">
        <v>0</v>
      </c>
      <c r="M2241" s="1">
        <v>13.8</v>
      </c>
      <c r="N2241" s="34"/>
      <c r="O2241" s="34"/>
      <c r="P2241" s="26"/>
      <c r="Q2241" s="35"/>
    </row>
    <row r="2242" spans="1:17" ht="15" customHeight="1" x14ac:dyDescent="0.3">
      <c r="A2242" s="1" t="s">
        <v>417</v>
      </c>
      <c r="B2242" s="6">
        <v>45716</v>
      </c>
      <c r="C2242" s="62">
        <f t="shared" si="62"/>
        <v>2025</v>
      </c>
      <c r="D2242" s="1" t="s">
        <v>1244</v>
      </c>
      <c r="E2242" s="43" t="s">
        <v>2930</v>
      </c>
      <c r="F2242" s="2" t="s">
        <v>413</v>
      </c>
      <c r="G2242" s="1" t="s">
        <v>2805</v>
      </c>
      <c r="H2242" s="1"/>
      <c r="I2242" s="1" t="s">
        <v>423</v>
      </c>
      <c r="J2242" s="1">
        <v>13.8</v>
      </c>
      <c r="K2242" s="1">
        <v>0</v>
      </c>
      <c r="L2242" s="1">
        <v>0</v>
      </c>
      <c r="M2242" s="1">
        <v>13.8</v>
      </c>
      <c r="N2242" s="34"/>
      <c r="O2242" s="34"/>
      <c r="P2242" s="26"/>
      <c r="Q2242" s="35"/>
    </row>
    <row r="2243" spans="1:17" ht="15" customHeight="1" x14ac:dyDescent="0.3">
      <c r="A2243" s="1" t="s">
        <v>417</v>
      </c>
      <c r="B2243" s="6">
        <v>45716</v>
      </c>
      <c r="C2243" s="62">
        <f t="shared" si="62"/>
        <v>2025</v>
      </c>
      <c r="D2243" s="1" t="s">
        <v>1244</v>
      </c>
      <c r="E2243" s="43" t="s">
        <v>2931</v>
      </c>
      <c r="F2243" s="2" t="s">
        <v>413</v>
      </c>
      <c r="G2243" s="1" t="s">
        <v>2806</v>
      </c>
      <c r="H2243" s="1"/>
      <c r="I2243" s="1" t="s">
        <v>423</v>
      </c>
      <c r="J2243" s="1">
        <v>13.8</v>
      </c>
      <c r="K2243" s="1">
        <v>0</v>
      </c>
      <c r="L2243" s="1">
        <v>0</v>
      </c>
      <c r="M2243" s="1">
        <v>13.8</v>
      </c>
      <c r="N2243" s="34"/>
      <c r="O2243" s="34"/>
      <c r="P2243" s="26"/>
      <c r="Q2243" s="35"/>
    </row>
    <row r="2244" spans="1:17" ht="15" customHeight="1" x14ac:dyDescent="0.3">
      <c r="A2244" s="1" t="s">
        <v>417</v>
      </c>
      <c r="B2244" s="6">
        <v>45716</v>
      </c>
      <c r="C2244" s="62">
        <f t="shared" ref="C2244:C2307" si="63">YEAR(B2244)</f>
        <v>2025</v>
      </c>
      <c r="D2244" s="1" t="s">
        <v>1244</v>
      </c>
      <c r="E2244" s="43" t="s">
        <v>2932</v>
      </c>
      <c r="F2244" s="2" t="s">
        <v>413</v>
      </c>
      <c r="G2244" s="1" t="s">
        <v>2807</v>
      </c>
      <c r="H2244" s="1"/>
      <c r="I2244" s="1" t="s">
        <v>423</v>
      </c>
      <c r="J2244" s="1">
        <v>13.8</v>
      </c>
      <c r="K2244" s="1">
        <v>0</v>
      </c>
      <c r="L2244" s="1">
        <v>0</v>
      </c>
      <c r="M2244" s="1">
        <v>13.8</v>
      </c>
      <c r="N2244" s="34"/>
      <c r="O2244" s="34"/>
      <c r="P2244" s="26"/>
      <c r="Q2244" s="35"/>
    </row>
    <row r="2245" spans="1:17" ht="15" customHeight="1" x14ac:dyDescent="0.3">
      <c r="A2245" s="1" t="s">
        <v>417</v>
      </c>
      <c r="B2245" s="6">
        <v>45716</v>
      </c>
      <c r="C2245" s="62">
        <f t="shared" si="63"/>
        <v>2025</v>
      </c>
      <c r="D2245" s="1" t="s">
        <v>1244</v>
      </c>
      <c r="E2245" s="43" t="s">
        <v>2933</v>
      </c>
      <c r="F2245" s="2" t="s">
        <v>413</v>
      </c>
      <c r="G2245" s="1" t="s">
        <v>2808</v>
      </c>
      <c r="H2245" s="1"/>
      <c r="I2245" s="1" t="s">
        <v>423</v>
      </c>
      <c r="J2245" s="1">
        <v>13.8</v>
      </c>
      <c r="K2245" s="1">
        <v>0</v>
      </c>
      <c r="L2245" s="1">
        <v>0</v>
      </c>
      <c r="M2245" s="1">
        <v>13.8</v>
      </c>
      <c r="N2245" s="34"/>
      <c r="O2245" s="34"/>
      <c r="P2245" s="26"/>
      <c r="Q2245" s="35"/>
    </row>
    <row r="2246" spans="1:17" ht="15" customHeight="1" x14ac:dyDescent="0.3">
      <c r="A2246" s="1" t="s">
        <v>417</v>
      </c>
      <c r="B2246" s="6">
        <v>45716</v>
      </c>
      <c r="C2246" s="62">
        <f t="shared" si="63"/>
        <v>2025</v>
      </c>
      <c r="D2246" s="1" t="s">
        <v>1244</v>
      </c>
      <c r="E2246" s="43" t="s">
        <v>2934</v>
      </c>
      <c r="F2246" s="2" t="s">
        <v>413</v>
      </c>
      <c r="G2246" s="1" t="s">
        <v>2809</v>
      </c>
      <c r="H2246" s="1"/>
      <c r="I2246" s="1" t="s">
        <v>423</v>
      </c>
      <c r="J2246" s="1">
        <v>13.8</v>
      </c>
      <c r="K2246" s="1">
        <v>0</v>
      </c>
      <c r="L2246" s="1">
        <v>0</v>
      </c>
      <c r="M2246" s="1">
        <v>13.8</v>
      </c>
      <c r="N2246" s="34"/>
      <c r="O2246" s="34"/>
      <c r="P2246" s="26"/>
      <c r="Q2246" s="35"/>
    </row>
    <row r="2247" spans="1:17" ht="15" customHeight="1" x14ac:dyDescent="0.3">
      <c r="A2247" s="1" t="s">
        <v>417</v>
      </c>
      <c r="B2247" s="6">
        <v>45716</v>
      </c>
      <c r="C2247" s="62">
        <f t="shared" si="63"/>
        <v>2025</v>
      </c>
      <c r="D2247" s="1" t="s">
        <v>1244</v>
      </c>
      <c r="E2247" s="43" t="s">
        <v>2935</v>
      </c>
      <c r="F2247" s="2" t="s">
        <v>413</v>
      </c>
      <c r="G2247" s="1" t="s">
        <v>2810</v>
      </c>
      <c r="H2247" s="1"/>
      <c r="I2247" s="1" t="s">
        <v>423</v>
      </c>
      <c r="J2247" s="1">
        <v>13.8</v>
      </c>
      <c r="K2247" s="1">
        <v>0</v>
      </c>
      <c r="L2247" s="1">
        <v>0</v>
      </c>
      <c r="M2247" s="1">
        <v>13.8</v>
      </c>
      <c r="N2247" s="34"/>
      <c r="O2247" s="34"/>
      <c r="P2247" s="26"/>
      <c r="Q2247" s="35"/>
    </row>
    <row r="2248" spans="1:17" ht="15" customHeight="1" x14ac:dyDescent="0.3">
      <c r="A2248" s="1" t="s">
        <v>417</v>
      </c>
      <c r="B2248" s="6">
        <v>45716</v>
      </c>
      <c r="C2248" s="62">
        <f t="shared" si="63"/>
        <v>2025</v>
      </c>
      <c r="D2248" s="1" t="s">
        <v>1244</v>
      </c>
      <c r="E2248" s="43" t="s">
        <v>2936</v>
      </c>
      <c r="F2248" s="2" t="s">
        <v>413</v>
      </c>
      <c r="G2248" s="1" t="s">
        <v>2811</v>
      </c>
      <c r="H2248" s="1"/>
      <c r="I2248" s="1" t="s">
        <v>423</v>
      </c>
      <c r="J2248" s="1">
        <v>13.8</v>
      </c>
      <c r="K2248" s="1">
        <v>0</v>
      </c>
      <c r="L2248" s="1">
        <v>0</v>
      </c>
      <c r="M2248" s="1">
        <v>13.8</v>
      </c>
      <c r="N2248" s="34"/>
      <c r="O2248" s="34"/>
      <c r="P2248" s="26"/>
      <c r="Q2248" s="35"/>
    </row>
    <row r="2249" spans="1:17" ht="15" customHeight="1" x14ac:dyDescent="0.3">
      <c r="A2249" s="1" t="s">
        <v>417</v>
      </c>
      <c r="B2249" s="6">
        <v>45716</v>
      </c>
      <c r="C2249" s="62">
        <f t="shared" si="63"/>
        <v>2025</v>
      </c>
      <c r="D2249" s="1" t="s">
        <v>1244</v>
      </c>
      <c r="E2249" s="43" t="s">
        <v>2937</v>
      </c>
      <c r="F2249" s="2" t="s">
        <v>413</v>
      </c>
      <c r="G2249" s="1" t="s">
        <v>2812</v>
      </c>
      <c r="H2249" s="1"/>
      <c r="I2249" s="1" t="s">
        <v>423</v>
      </c>
      <c r="J2249" s="1">
        <v>13.8</v>
      </c>
      <c r="K2249" s="1">
        <v>0</v>
      </c>
      <c r="L2249" s="1">
        <v>0</v>
      </c>
      <c r="M2249" s="1">
        <v>13.8</v>
      </c>
      <c r="N2249" s="34"/>
      <c r="O2249" s="34"/>
      <c r="P2249" s="26"/>
      <c r="Q2249" s="35"/>
    </row>
    <row r="2250" spans="1:17" ht="15" customHeight="1" x14ac:dyDescent="0.3">
      <c r="A2250" s="1" t="s">
        <v>417</v>
      </c>
      <c r="B2250" s="6">
        <v>45716</v>
      </c>
      <c r="C2250" s="62">
        <f t="shared" si="63"/>
        <v>2025</v>
      </c>
      <c r="D2250" s="1" t="s">
        <v>1244</v>
      </c>
      <c r="E2250" s="43" t="s">
        <v>2938</v>
      </c>
      <c r="F2250" s="2" t="s">
        <v>413</v>
      </c>
      <c r="G2250" s="1" t="s">
        <v>2813</v>
      </c>
      <c r="H2250" s="1"/>
      <c r="I2250" s="1" t="s">
        <v>423</v>
      </c>
      <c r="J2250" s="1">
        <v>13.8</v>
      </c>
      <c r="K2250" s="1">
        <v>0</v>
      </c>
      <c r="L2250" s="1">
        <v>0</v>
      </c>
      <c r="M2250" s="1">
        <v>13.8</v>
      </c>
      <c r="N2250" s="34"/>
      <c r="O2250" s="34"/>
      <c r="P2250" s="26"/>
      <c r="Q2250" s="35"/>
    </row>
    <row r="2251" spans="1:17" ht="15" customHeight="1" x14ac:dyDescent="0.3">
      <c r="A2251" s="1" t="s">
        <v>417</v>
      </c>
      <c r="B2251" s="6">
        <v>45716</v>
      </c>
      <c r="C2251" s="62">
        <f t="shared" si="63"/>
        <v>2025</v>
      </c>
      <c r="D2251" s="1" t="s">
        <v>1244</v>
      </c>
      <c r="E2251" s="43" t="s">
        <v>2939</v>
      </c>
      <c r="F2251" s="2" t="s">
        <v>413</v>
      </c>
      <c r="G2251" s="1" t="s">
        <v>2814</v>
      </c>
      <c r="H2251" s="1"/>
      <c r="I2251" s="1" t="s">
        <v>423</v>
      </c>
      <c r="J2251" s="1">
        <v>17.600000000000001</v>
      </c>
      <c r="K2251" s="1">
        <v>0</v>
      </c>
      <c r="L2251" s="1">
        <v>0</v>
      </c>
      <c r="M2251" s="1">
        <v>17.600000000000001</v>
      </c>
      <c r="N2251" s="34"/>
      <c r="O2251" s="34"/>
      <c r="P2251" s="26"/>
      <c r="Q2251" s="35"/>
    </row>
    <row r="2252" spans="1:17" ht="15" customHeight="1" x14ac:dyDescent="0.3">
      <c r="A2252" s="1" t="s">
        <v>417</v>
      </c>
      <c r="B2252" s="6">
        <v>45716</v>
      </c>
      <c r="C2252" s="62">
        <f t="shared" si="63"/>
        <v>2025</v>
      </c>
      <c r="D2252" s="1" t="s">
        <v>1244</v>
      </c>
      <c r="E2252" s="43" t="s">
        <v>2940</v>
      </c>
      <c r="F2252" s="2" t="s">
        <v>413</v>
      </c>
      <c r="G2252" s="1" t="s">
        <v>2815</v>
      </c>
      <c r="H2252" s="1"/>
      <c r="I2252" s="1" t="s">
        <v>423</v>
      </c>
      <c r="J2252" s="1">
        <v>13.8</v>
      </c>
      <c r="K2252" s="1">
        <v>0</v>
      </c>
      <c r="L2252" s="1">
        <v>0</v>
      </c>
      <c r="M2252" s="1">
        <v>13.8</v>
      </c>
      <c r="N2252" s="34"/>
      <c r="O2252" s="34"/>
      <c r="P2252" s="26"/>
      <c r="Q2252" s="35"/>
    </row>
    <row r="2253" spans="1:17" ht="15" customHeight="1" x14ac:dyDescent="0.3">
      <c r="A2253" s="1" t="s">
        <v>417</v>
      </c>
      <c r="B2253" s="6">
        <v>45716</v>
      </c>
      <c r="C2253" s="62">
        <f t="shared" si="63"/>
        <v>2025</v>
      </c>
      <c r="D2253" s="1" t="s">
        <v>1244</v>
      </c>
      <c r="E2253" s="43" t="s">
        <v>2941</v>
      </c>
      <c r="F2253" s="2" t="s">
        <v>413</v>
      </c>
      <c r="G2253" s="1" t="s">
        <v>2816</v>
      </c>
      <c r="H2253" s="1"/>
      <c r="I2253" s="1" t="s">
        <v>423</v>
      </c>
      <c r="J2253" s="1">
        <v>13.8</v>
      </c>
      <c r="K2253" s="1">
        <v>0</v>
      </c>
      <c r="L2253" s="1">
        <v>0</v>
      </c>
      <c r="M2253" s="1">
        <v>13.8</v>
      </c>
      <c r="N2253" s="34"/>
      <c r="O2253" s="34"/>
      <c r="P2253" s="26"/>
      <c r="Q2253" s="35"/>
    </row>
    <row r="2254" spans="1:17" ht="15" customHeight="1" x14ac:dyDescent="0.3">
      <c r="A2254" s="1" t="s">
        <v>417</v>
      </c>
      <c r="B2254" s="6">
        <v>45716</v>
      </c>
      <c r="C2254" s="62">
        <f t="shared" si="63"/>
        <v>2025</v>
      </c>
      <c r="D2254" s="1" t="s">
        <v>1244</v>
      </c>
      <c r="E2254" s="43" t="s">
        <v>2942</v>
      </c>
      <c r="F2254" s="2" t="s">
        <v>413</v>
      </c>
      <c r="G2254" s="1" t="s">
        <v>2817</v>
      </c>
      <c r="H2254" s="1"/>
      <c r="I2254" s="1" t="s">
        <v>423</v>
      </c>
      <c r="J2254" s="1">
        <v>13.8</v>
      </c>
      <c r="K2254" s="1">
        <v>0</v>
      </c>
      <c r="L2254" s="1">
        <v>0</v>
      </c>
      <c r="M2254" s="1">
        <v>13.8</v>
      </c>
      <c r="N2254" s="34"/>
      <c r="O2254" s="34"/>
      <c r="P2254" s="26"/>
      <c r="Q2254" s="35"/>
    </row>
    <row r="2255" spans="1:17" ht="15" customHeight="1" x14ac:dyDescent="0.3">
      <c r="A2255" s="1" t="s">
        <v>417</v>
      </c>
      <c r="B2255" s="6">
        <v>45716</v>
      </c>
      <c r="C2255" s="62">
        <f t="shared" si="63"/>
        <v>2025</v>
      </c>
      <c r="D2255" s="1" t="s">
        <v>1244</v>
      </c>
      <c r="E2255" s="43" t="s">
        <v>2943</v>
      </c>
      <c r="F2255" s="2" t="s">
        <v>413</v>
      </c>
      <c r="G2255" s="1" t="s">
        <v>2818</v>
      </c>
      <c r="H2255" s="1"/>
      <c r="I2255" s="1" t="s">
        <v>423</v>
      </c>
      <c r="J2255" s="1">
        <v>13.8</v>
      </c>
      <c r="K2255" s="1">
        <v>0</v>
      </c>
      <c r="L2255" s="1">
        <v>0</v>
      </c>
      <c r="M2255" s="1">
        <v>13.8</v>
      </c>
      <c r="N2255" s="34"/>
      <c r="O2255" s="34"/>
      <c r="P2255" s="26"/>
      <c r="Q2255" s="35"/>
    </row>
    <row r="2256" spans="1:17" ht="15" customHeight="1" x14ac:dyDescent="0.3">
      <c r="A2256" s="1" t="s">
        <v>417</v>
      </c>
      <c r="B2256" s="6">
        <v>45716</v>
      </c>
      <c r="C2256" s="62">
        <f t="shared" si="63"/>
        <v>2025</v>
      </c>
      <c r="D2256" s="1" t="s">
        <v>1244</v>
      </c>
      <c r="E2256" s="43" t="s">
        <v>2944</v>
      </c>
      <c r="F2256" s="2" t="s">
        <v>413</v>
      </c>
      <c r="G2256" s="1" t="s">
        <v>2819</v>
      </c>
      <c r="H2256" s="1"/>
      <c r="I2256" s="1" t="s">
        <v>423</v>
      </c>
      <c r="J2256" s="1">
        <v>13.8</v>
      </c>
      <c r="K2256" s="1">
        <v>0</v>
      </c>
      <c r="L2256" s="1">
        <v>0</v>
      </c>
      <c r="M2256" s="1">
        <v>13.8</v>
      </c>
      <c r="N2256" s="34"/>
      <c r="O2256" s="34"/>
      <c r="P2256" s="26"/>
      <c r="Q2256" s="35"/>
    </row>
    <row r="2257" spans="1:17" ht="15" customHeight="1" x14ac:dyDescent="0.3">
      <c r="A2257" s="1" t="s">
        <v>417</v>
      </c>
      <c r="B2257" s="6">
        <v>45716</v>
      </c>
      <c r="C2257" s="62">
        <f t="shared" si="63"/>
        <v>2025</v>
      </c>
      <c r="D2257" s="1" t="s">
        <v>1244</v>
      </c>
      <c r="E2257" s="43" t="s">
        <v>2945</v>
      </c>
      <c r="F2257" s="2" t="s">
        <v>413</v>
      </c>
      <c r="G2257" s="1" t="s">
        <v>2820</v>
      </c>
      <c r="H2257" s="1"/>
      <c r="I2257" s="1" t="s">
        <v>423</v>
      </c>
      <c r="J2257" s="1">
        <v>13.8</v>
      </c>
      <c r="K2257" s="1">
        <v>0</v>
      </c>
      <c r="L2257" s="1">
        <v>0</v>
      </c>
      <c r="M2257" s="1">
        <v>13.8</v>
      </c>
      <c r="N2257" s="34"/>
      <c r="O2257" s="34"/>
      <c r="P2257" s="26"/>
      <c r="Q2257" s="35"/>
    </row>
    <row r="2258" spans="1:17" ht="15" customHeight="1" x14ac:dyDescent="0.3">
      <c r="A2258" s="1" t="s">
        <v>417</v>
      </c>
      <c r="B2258" s="6">
        <v>45716</v>
      </c>
      <c r="C2258" s="62">
        <f t="shared" si="63"/>
        <v>2025</v>
      </c>
      <c r="D2258" s="1" t="s">
        <v>175</v>
      </c>
      <c r="E2258" s="43" t="s">
        <v>2946</v>
      </c>
      <c r="F2258" s="2" t="s">
        <v>413</v>
      </c>
      <c r="G2258" s="1" t="s">
        <v>2821</v>
      </c>
      <c r="H2258" s="1"/>
      <c r="I2258" s="1" t="s">
        <v>423</v>
      </c>
      <c r="J2258" s="1">
        <v>13.8</v>
      </c>
      <c r="K2258" s="1">
        <v>0</v>
      </c>
      <c r="L2258" s="1">
        <v>0</v>
      </c>
      <c r="M2258" s="1">
        <v>13.8</v>
      </c>
      <c r="N2258" s="34"/>
      <c r="O2258" s="34"/>
      <c r="P2258" s="26"/>
      <c r="Q2258" s="35"/>
    </row>
    <row r="2259" spans="1:17" ht="15" customHeight="1" x14ac:dyDescent="0.3">
      <c r="A2259" s="1" t="s">
        <v>417</v>
      </c>
      <c r="B2259" s="6">
        <v>45716</v>
      </c>
      <c r="C2259" s="62">
        <f t="shared" si="63"/>
        <v>2025</v>
      </c>
      <c r="D2259" s="1" t="s">
        <v>175</v>
      </c>
      <c r="E2259" s="43" t="s">
        <v>2947</v>
      </c>
      <c r="F2259" s="2" t="s">
        <v>413</v>
      </c>
      <c r="G2259" s="1" t="s">
        <v>2822</v>
      </c>
      <c r="H2259" s="1"/>
      <c r="I2259" s="1" t="s">
        <v>423</v>
      </c>
      <c r="J2259" s="1">
        <v>13.8</v>
      </c>
      <c r="K2259" s="1">
        <v>0</v>
      </c>
      <c r="L2259" s="1">
        <v>0</v>
      </c>
      <c r="M2259" s="1">
        <v>13.8</v>
      </c>
      <c r="N2259" s="34"/>
      <c r="O2259" s="34"/>
      <c r="P2259" s="26"/>
      <c r="Q2259" s="35"/>
    </row>
    <row r="2260" spans="1:17" ht="15" customHeight="1" x14ac:dyDescent="0.3">
      <c r="A2260" s="1" t="s">
        <v>417</v>
      </c>
      <c r="B2260" s="6">
        <v>45716</v>
      </c>
      <c r="C2260" s="62">
        <f t="shared" si="63"/>
        <v>2025</v>
      </c>
      <c r="D2260" s="1" t="s">
        <v>175</v>
      </c>
      <c r="E2260" s="43" t="s">
        <v>2948</v>
      </c>
      <c r="F2260" s="2" t="s">
        <v>413</v>
      </c>
      <c r="G2260" s="1" t="s">
        <v>2823</v>
      </c>
      <c r="H2260" s="1"/>
      <c r="I2260" s="1" t="s">
        <v>423</v>
      </c>
      <c r="J2260" s="1">
        <v>13.8</v>
      </c>
      <c r="K2260" s="1">
        <v>0</v>
      </c>
      <c r="L2260" s="1">
        <v>0</v>
      </c>
      <c r="M2260" s="1">
        <v>13.8</v>
      </c>
      <c r="N2260" s="34"/>
      <c r="O2260" s="34"/>
      <c r="P2260" s="26"/>
      <c r="Q2260" s="35"/>
    </row>
    <row r="2261" spans="1:17" ht="15" customHeight="1" x14ac:dyDescent="0.3">
      <c r="A2261" s="1" t="s">
        <v>417</v>
      </c>
      <c r="B2261" s="6">
        <v>45716</v>
      </c>
      <c r="C2261" s="62">
        <f t="shared" si="63"/>
        <v>2025</v>
      </c>
      <c r="D2261" s="1" t="s">
        <v>175</v>
      </c>
      <c r="E2261" s="43" t="s">
        <v>2949</v>
      </c>
      <c r="F2261" s="2" t="s">
        <v>413</v>
      </c>
      <c r="G2261" s="1" t="s">
        <v>2824</v>
      </c>
      <c r="H2261" s="1"/>
      <c r="I2261" s="1" t="s">
        <v>423</v>
      </c>
      <c r="J2261" s="1">
        <v>17.600000000000001</v>
      </c>
      <c r="K2261" s="1">
        <v>0</v>
      </c>
      <c r="L2261" s="1">
        <v>0</v>
      </c>
      <c r="M2261" s="1">
        <v>17.600000000000001</v>
      </c>
      <c r="N2261" s="34"/>
      <c r="O2261" s="34"/>
      <c r="P2261" s="26"/>
      <c r="Q2261" s="35"/>
    </row>
    <row r="2262" spans="1:17" ht="15" customHeight="1" x14ac:dyDescent="0.3">
      <c r="A2262" s="1" t="s">
        <v>417</v>
      </c>
      <c r="B2262" s="6">
        <v>45716</v>
      </c>
      <c r="C2262" s="62">
        <f t="shared" si="63"/>
        <v>2025</v>
      </c>
      <c r="D2262" s="1" t="s">
        <v>175</v>
      </c>
      <c r="E2262" s="43" t="s">
        <v>2950</v>
      </c>
      <c r="F2262" s="2" t="s">
        <v>413</v>
      </c>
      <c r="G2262" s="1" t="s">
        <v>2825</v>
      </c>
      <c r="H2262" s="1"/>
      <c r="I2262" s="1" t="s">
        <v>423</v>
      </c>
      <c r="J2262" s="1">
        <v>17.600000000000001</v>
      </c>
      <c r="K2262" s="1">
        <v>0</v>
      </c>
      <c r="L2262" s="1">
        <v>0</v>
      </c>
      <c r="M2262" s="1">
        <v>17.600000000000001</v>
      </c>
      <c r="N2262" s="34"/>
      <c r="O2262" s="34"/>
      <c r="P2262" s="26"/>
      <c r="Q2262" s="35"/>
    </row>
    <row r="2263" spans="1:17" ht="15" customHeight="1" x14ac:dyDescent="0.3">
      <c r="A2263" s="1" t="s">
        <v>417</v>
      </c>
      <c r="B2263" s="6">
        <v>45716</v>
      </c>
      <c r="C2263" s="62">
        <f t="shared" si="63"/>
        <v>2025</v>
      </c>
      <c r="D2263" s="1" t="s">
        <v>1584</v>
      </c>
      <c r="E2263" s="43" t="s">
        <v>2951</v>
      </c>
      <c r="F2263" s="2" t="s">
        <v>413</v>
      </c>
      <c r="G2263" s="1" t="s">
        <v>2826</v>
      </c>
      <c r="H2263" s="1"/>
      <c r="I2263" s="1" t="s">
        <v>423</v>
      </c>
      <c r="J2263" s="1">
        <v>13.8</v>
      </c>
      <c r="K2263" s="1">
        <v>0</v>
      </c>
      <c r="L2263" s="1">
        <v>0</v>
      </c>
      <c r="M2263" s="1">
        <v>13.8</v>
      </c>
      <c r="N2263" s="34"/>
      <c r="O2263" s="34"/>
      <c r="P2263" s="26"/>
      <c r="Q2263" s="35"/>
    </row>
    <row r="2264" spans="1:17" ht="15" customHeight="1" x14ac:dyDescent="0.3">
      <c r="A2264" s="1" t="s">
        <v>417</v>
      </c>
      <c r="B2264" s="6">
        <v>45716</v>
      </c>
      <c r="C2264" s="62">
        <f t="shared" si="63"/>
        <v>2025</v>
      </c>
      <c r="D2264" s="1" t="s">
        <v>1584</v>
      </c>
      <c r="E2264" s="43" t="s">
        <v>2952</v>
      </c>
      <c r="F2264" s="2" t="s">
        <v>413</v>
      </c>
      <c r="G2264" s="1" t="s">
        <v>2827</v>
      </c>
      <c r="H2264" s="1"/>
      <c r="I2264" s="1" t="s">
        <v>423</v>
      </c>
      <c r="J2264" s="1">
        <v>13.8</v>
      </c>
      <c r="K2264" s="1">
        <v>0</v>
      </c>
      <c r="L2264" s="1">
        <v>0</v>
      </c>
      <c r="M2264" s="1">
        <v>13.8</v>
      </c>
      <c r="N2264" s="34"/>
      <c r="O2264" s="34"/>
      <c r="P2264" s="26"/>
      <c r="Q2264" s="35"/>
    </row>
    <row r="2265" spans="1:17" ht="15" customHeight="1" x14ac:dyDescent="0.3">
      <c r="A2265" s="1" t="s">
        <v>417</v>
      </c>
      <c r="B2265" s="6">
        <v>45716</v>
      </c>
      <c r="C2265" s="62">
        <f t="shared" si="63"/>
        <v>2025</v>
      </c>
      <c r="D2265" s="1" t="s">
        <v>1584</v>
      </c>
      <c r="E2265" s="43" t="s">
        <v>2953</v>
      </c>
      <c r="F2265" s="2" t="s">
        <v>413</v>
      </c>
      <c r="G2265" s="1" t="s">
        <v>2828</v>
      </c>
      <c r="H2265" s="1"/>
      <c r="I2265" s="1" t="s">
        <v>423</v>
      </c>
      <c r="J2265" s="1">
        <v>13.8</v>
      </c>
      <c r="K2265" s="1">
        <v>0</v>
      </c>
      <c r="L2265" s="1">
        <v>0</v>
      </c>
      <c r="M2265" s="1">
        <v>13.8</v>
      </c>
      <c r="N2265" s="34"/>
      <c r="O2265" s="34"/>
      <c r="P2265" s="26"/>
      <c r="Q2265" s="35"/>
    </row>
    <row r="2266" spans="1:17" ht="15" customHeight="1" x14ac:dyDescent="0.3">
      <c r="A2266" s="1" t="s">
        <v>417</v>
      </c>
      <c r="B2266" s="6">
        <v>45716</v>
      </c>
      <c r="C2266" s="62">
        <f t="shared" si="63"/>
        <v>2025</v>
      </c>
      <c r="D2266" s="1" t="s">
        <v>1584</v>
      </c>
      <c r="E2266" s="43" t="s">
        <v>2954</v>
      </c>
      <c r="F2266" s="2" t="s">
        <v>413</v>
      </c>
      <c r="G2266" s="1" t="s">
        <v>2829</v>
      </c>
      <c r="H2266" s="1"/>
      <c r="I2266" s="1" t="s">
        <v>423</v>
      </c>
      <c r="J2266" s="1">
        <v>13.8</v>
      </c>
      <c r="K2266" s="1">
        <v>0</v>
      </c>
      <c r="L2266" s="1">
        <v>0</v>
      </c>
      <c r="M2266" s="1">
        <v>13.8</v>
      </c>
      <c r="N2266" s="34"/>
      <c r="O2266" s="34"/>
      <c r="P2266" s="26"/>
      <c r="Q2266" s="35"/>
    </row>
    <row r="2267" spans="1:17" ht="15" customHeight="1" x14ac:dyDescent="0.3">
      <c r="A2267" s="1" t="s">
        <v>417</v>
      </c>
      <c r="B2267" s="6">
        <v>45716</v>
      </c>
      <c r="C2267" s="62">
        <f t="shared" si="63"/>
        <v>2025</v>
      </c>
      <c r="D2267" s="1" t="s">
        <v>1584</v>
      </c>
      <c r="E2267" s="43" t="s">
        <v>2955</v>
      </c>
      <c r="F2267" s="2" t="s">
        <v>413</v>
      </c>
      <c r="G2267" s="1" t="s">
        <v>2830</v>
      </c>
      <c r="H2267" s="1"/>
      <c r="I2267" s="1" t="s">
        <v>423</v>
      </c>
      <c r="J2267" s="1">
        <v>13.8</v>
      </c>
      <c r="K2267" s="1">
        <v>0</v>
      </c>
      <c r="L2267" s="1">
        <v>0</v>
      </c>
      <c r="M2267" s="1">
        <v>13.8</v>
      </c>
      <c r="N2267" s="34"/>
      <c r="O2267" s="34"/>
      <c r="P2267" s="26"/>
      <c r="Q2267" s="35"/>
    </row>
    <row r="2268" spans="1:17" ht="15" customHeight="1" x14ac:dyDescent="0.3">
      <c r="A2268" s="1" t="s">
        <v>417</v>
      </c>
      <c r="B2268" s="6">
        <v>45716</v>
      </c>
      <c r="C2268" s="62">
        <f t="shared" si="63"/>
        <v>2025</v>
      </c>
      <c r="D2268" s="1" t="s">
        <v>1584</v>
      </c>
      <c r="E2268" s="43" t="s">
        <v>2956</v>
      </c>
      <c r="F2268" s="2" t="s">
        <v>413</v>
      </c>
      <c r="G2268" s="1" t="s">
        <v>2831</v>
      </c>
      <c r="H2268" s="1"/>
      <c r="I2268" s="1" t="s">
        <v>423</v>
      </c>
      <c r="J2268" s="1">
        <v>13.8</v>
      </c>
      <c r="K2268" s="1">
        <v>0</v>
      </c>
      <c r="L2268" s="1">
        <v>0</v>
      </c>
      <c r="M2268" s="1">
        <v>13.8</v>
      </c>
      <c r="N2268" s="34"/>
      <c r="O2268" s="34"/>
      <c r="P2268" s="26"/>
      <c r="Q2268" s="35"/>
    </row>
    <row r="2269" spans="1:17" ht="15" customHeight="1" x14ac:dyDescent="0.3">
      <c r="A2269" s="1" t="s">
        <v>417</v>
      </c>
      <c r="B2269" s="6">
        <v>45716</v>
      </c>
      <c r="C2269" s="62">
        <f t="shared" si="63"/>
        <v>2025</v>
      </c>
      <c r="D2269" s="1" t="s">
        <v>1584</v>
      </c>
      <c r="E2269" s="43" t="s">
        <v>2957</v>
      </c>
      <c r="F2269" s="2" t="s">
        <v>413</v>
      </c>
      <c r="G2269" s="1" t="s">
        <v>2832</v>
      </c>
      <c r="H2269" s="1"/>
      <c r="I2269" s="1" t="s">
        <v>423</v>
      </c>
      <c r="J2269" s="1">
        <v>22</v>
      </c>
      <c r="K2269" s="1">
        <v>0</v>
      </c>
      <c r="L2269" s="1">
        <v>0</v>
      </c>
      <c r="M2269" s="1">
        <v>22</v>
      </c>
      <c r="N2269" s="34"/>
      <c r="O2269" s="34"/>
      <c r="P2269" s="26"/>
      <c r="Q2269" s="35"/>
    </row>
    <row r="2270" spans="1:17" ht="15" customHeight="1" x14ac:dyDescent="0.3">
      <c r="A2270" s="1" t="s">
        <v>417</v>
      </c>
      <c r="B2270" s="6">
        <v>45716</v>
      </c>
      <c r="C2270" s="62">
        <f t="shared" si="63"/>
        <v>2025</v>
      </c>
      <c r="D2270" s="1" t="s">
        <v>1584</v>
      </c>
      <c r="E2270" s="43" t="s">
        <v>2958</v>
      </c>
      <c r="F2270" s="2" t="s">
        <v>413</v>
      </c>
      <c r="G2270" s="1" t="s">
        <v>2833</v>
      </c>
      <c r="H2270" s="1"/>
      <c r="I2270" s="1" t="s">
        <v>423</v>
      </c>
      <c r="J2270" s="1">
        <v>13.8</v>
      </c>
      <c r="K2270" s="1">
        <v>0</v>
      </c>
      <c r="L2270" s="1">
        <v>0</v>
      </c>
      <c r="M2270" s="1">
        <v>13.8</v>
      </c>
      <c r="N2270" s="34"/>
      <c r="O2270" s="34"/>
      <c r="P2270" s="26"/>
      <c r="Q2270" s="35"/>
    </row>
    <row r="2271" spans="1:17" ht="15" customHeight="1" x14ac:dyDescent="0.3">
      <c r="A2271" s="1" t="s">
        <v>417</v>
      </c>
      <c r="B2271" s="6">
        <v>45716</v>
      </c>
      <c r="C2271" s="62">
        <f t="shared" si="63"/>
        <v>2025</v>
      </c>
      <c r="D2271" s="1" t="s">
        <v>1584</v>
      </c>
      <c r="E2271" s="43" t="s">
        <v>2959</v>
      </c>
      <c r="F2271" s="2" t="s">
        <v>413</v>
      </c>
      <c r="G2271" s="1" t="s">
        <v>2834</v>
      </c>
      <c r="H2271" s="1"/>
      <c r="I2271" s="1" t="s">
        <v>423</v>
      </c>
      <c r="J2271" s="1">
        <v>13.8</v>
      </c>
      <c r="K2271" s="1">
        <v>0</v>
      </c>
      <c r="L2271" s="1">
        <v>0</v>
      </c>
      <c r="M2271" s="1">
        <v>13.8</v>
      </c>
      <c r="N2271" s="34"/>
      <c r="O2271" s="34"/>
      <c r="P2271" s="26"/>
      <c r="Q2271" s="35"/>
    </row>
    <row r="2272" spans="1:17" ht="15" customHeight="1" x14ac:dyDescent="0.3">
      <c r="A2272" s="1" t="s">
        <v>417</v>
      </c>
      <c r="B2272" s="6">
        <v>45716</v>
      </c>
      <c r="C2272" s="62">
        <f t="shared" si="63"/>
        <v>2025</v>
      </c>
      <c r="D2272" s="1" t="s">
        <v>1584</v>
      </c>
      <c r="E2272" s="43" t="s">
        <v>2960</v>
      </c>
      <c r="F2272" s="2" t="s">
        <v>413</v>
      </c>
      <c r="G2272" s="1" t="s">
        <v>2835</v>
      </c>
      <c r="H2272" s="1"/>
      <c r="I2272" s="1" t="s">
        <v>423</v>
      </c>
      <c r="J2272" s="1">
        <v>13.8</v>
      </c>
      <c r="K2272" s="1">
        <v>0</v>
      </c>
      <c r="L2272" s="1">
        <v>0</v>
      </c>
      <c r="M2272" s="1">
        <v>13.8</v>
      </c>
      <c r="N2272" s="34"/>
      <c r="O2272" s="34"/>
      <c r="P2272" s="26"/>
      <c r="Q2272" s="35"/>
    </row>
    <row r="2273" spans="1:17" ht="15" customHeight="1" x14ac:dyDescent="0.3">
      <c r="A2273" s="1" t="s">
        <v>417</v>
      </c>
      <c r="B2273" s="6">
        <v>45716</v>
      </c>
      <c r="C2273" s="62">
        <f t="shared" si="63"/>
        <v>2025</v>
      </c>
      <c r="D2273" s="1" t="s">
        <v>1584</v>
      </c>
      <c r="E2273" s="43" t="s">
        <v>2961</v>
      </c>
      <c r="F2273" s="2" t="s">
        <v>413</v>
      </c>
      <c r="G2273" s="1" t="s">
        <v>2836</v>
      </c>
      <c r="H2273" s="1"/>
      <c r="I2273" s="1" t="s">
        <v>423</v>
      </c>
      <c r="J2273" s="1">
        <v>17.600000000000001</v>
      </c>
      <c r="K2273" s="1">
        <v>0</v>
      </c>
      <c r="L2273" s="1">
        <v>0</v>
      </c>
      <c r="M2273" s="1">
        <v>17.600000000000001</v>
      </c>
      <c r="N2273" s="34"/>
      <c r="O2273" s="34"/>
      <c r="P2273" s="26"/>
      <c r="Q2273" s="35"/>
    </row>
    <row r="2274" spans="1:17" ht="15" customHeight="1" x14ac:dyDescent="0.3">
      <c r="A2274" s="1" t="s">
        <v>417</v>
      </c>
      <c r="B2274" s="6">
        <v>45716</v>
      </c>
      <c r="C2274" s="62">
        <f t="shared" si="63"/>
        <v>2025</v>
      </c>
      <c r="D2274" s="1" t="s">
        <v>1584</v>
      </c>
      <c r="E2274" s="43" t="s">
        <v>2962</v>
      </c>
      <c r="F2274" s="2" t="s">
        <v>413</v>
      </c>
      <c r="G2274" s="1" t="s">
        <v>2837</v>
      </c>
      <c r="H2274" s="1"/>
      <c r="I2274" s="1" t="s">
        <v>423</v>
      </c>
      <c r="J2274" s="1">
        <v>17.600000000000001</v>
      </c>
      <c r="K2274" s="1">
        <v>0</v>
      </c>
      <c r="L2274" s="1">
        <v>0</v>
      </c>
      <c r="M2274" s="1">
        <v>17.600000000000001</v>
      </c>
      <c r="N2274" s="34"/>
      <c r="O2274" s="34"/>
      <c r="P2274" s="26"/>
      <c r="Q2274" s="35"/>
    </row>
    <row r="2275" spans="1:17" ht="15" customHeight="1" x14ac:dyDescent="0.3">
      <c r="A2275" s="1" t="s">
        <v>417</v>
      </c>
      <c r="B2275" s="6">
        <v>45716</v>
      </c>
      <c r="C2275" s="62">
        <f t="shared" si="63"/>
        <v>2025</v>
      </c>
      <c r="D2275" s="1" t="s">
        <v>1584</v>
      </c>
      <c r="E2275" s="43" t="s">
        <v>2963</v>
      </c>
      <c r="F2275" s="2" t="s">
        <v>413</v>
      </c>
      <c r="G2275" s="1" t="s">
        <v>2838</v>
      </c>
      <c r="H2275" s="1"/>
      <c r="I2275" s="1" t="s">
        <v>423</v>
      </c>
      <c r="J2275" s="1">
        <v>17.600000000000001</v>
      </c>
      <c r="K2275" s="1">
        <v>0</v>
      </c>
      <c r="L2275" s="1">
        <v>0</v>
      </c>
      <c r="M2275" s="1">
        <v>17.600000000000001</v>
      </c>
      <c r="N2275" s="34"/>
      <c r="O2275" s="34"/>
      <c r="P2275" s="26"/>
      <c r="Q2275" s="35"/>
    </row>
    <row r="2276" spans="1:17" ht="15" customHeight="1" x14ac:dyDescent="0.3">
      <c r="A2276" s="1" t="s">
        <v>417</v>
      </c>
      <c r="B2276" s="6">
        <v>45716</v>
      </c>
      <c r="C2276" s="62">
        <f t="shared" si="63"/>
        <v>2025</v>
      </c>
      <c r="D2276" s="1" t="s">
        <v>1584</v>
      </c>
      <c r="E2276" s="43" t="s">
        <v>2964</v>
      </c>
      <c r="F2276" s="2" t="s">
        <v>413</v>
      </c>
      <c r="G2276" s="1" t="s">
        <v>2839</v>
      </c>
      <c r="H2276" s="1"/>
      <c r="I2276" s="1" t="s">
        <v>423</v>
      </c>
      <c r="J2276" s="1">
        <v>17.600000000000001</v>
      </c>
      <c r="K2276" s="1">
        <v>0</v>
      </c>
      <c r="L2276" s="1">
        <v>0</v>
      </c>
      <c r="M2276" s="1">
        <v>17.600000000000001</v>
      </c>
      <c r="N2276" s="34"/>
      <c r="O2276" s="34"/>
      <c r="P2276" s="26"/>
      <c r="Q2276" s="35"/>
    </row>
    <row r="2277" spans="1:17" ht="15" customHeight="1" x14ac:dyDescent="0.3">
      <c r="A2277" s="1" t="s">
        <v>417</v>
      </c>
      <c r="B2277" s="6">
        <v>45716</v>
      </c>
      <c r="C2277" s="62">
        <f t="shared" si="63"/>
        <v>2025</v>
      </c>
      <c r="D2277" s="1" t="s">
        <v>1584</v>
      </c>
      <c r="E2277" s="43" t="s">
        <v>2965</v>
      </c>
      <c r="F2277" s="2" t="s">
        <v>413</v>
      </c>
      <c r="G2277" s="1" t="s">
        <v>2840</v>
      </c>
      <c r="H2277" s="1"/>
      <c r="I2277" s="1" t="s">
        <v>423</v>
      </c>
      <c r="J2277" s="1">
        <v>17.600000000000001</v>
      </c>
      <c r="K2277" s="1">
        <v>0</v>
      </c>
      <c r="L2277" s="1">
        <v>0</v>
      </c>
      <c r="M2277" s="1">
        <v>17.600000000000001</v>
      </c>
      <c r="N2277" s="34"/>
      <c r="O2277" s="34"/>
      <c r="P2277" s="26"/>
      <c r="Q2277" s="35"/>
    </row>
    <row r="2278" spans="1:17" ht="15" customHeight="1" x14ac:dyDescent="0.3">
      <c r="A2278" s="1" t="s">
        <v>417</v>
      </c>
      <c r="B2278" s="6">
        <v>45716</v>
      </c>
      <c r="C2278" s="62">
        <f t="shared" si="63"/>
        <v>2025</v>
      </c>
      <c r="D2278" s="1" t="s">
        <v>1584</v>
      </c>
      <c r="E2278" s="43" t="s">
        <v>2966</v>
      </c>
      <c r="F2278" s="2" t="s">
        <v>413</v>
      </c>
      <c r="G2278" s="1" t="s">
        <v>2841</v>
      </c>
      <c r="H2278" s="1"/>
      <c r="I2278" s="1" t="s">
        <v>423</v>
      </c>
      <c r="J2278" s="1">
        <v>17.600000000000001</v>
      </c>
      <c r="K2278" s="1">
        <v>0</v>
      </c>
      <c r="L2278" s="1">
        <v>0</v>
      </c>
      <c r="M2278" s="1">
        <v>17.600000000000001</v>
      </c>
      <c r="N2278" s="34"/>
      <c r="O2278" s="34"/>
      <c r="P2278" s="26"/>
      <c r="Q2278" s="35"/>
    </row>
    <row r="2279" spans="1:17" ht="15" customHeight="1" x14ac:dyDescent="0.3">
      <c r="A2279" s="1" t="s">
        <v>417</v>
      </c>
      <c r="B2279" s="6">
        <v>45716</v>
      </c>
      <c r="C2279" s="62">
        <f t="shared" si="63"/>
        <v>2025</v>
      </c>
      <c r="D2279" s="1" t="s">
        <v>1584</v>
      </c>
      <c r="E2279" s="43" t="s">
        <v>2967</v>
      </c>
      <c r="F2279" s="2" t="s">
        <v>413</v>
      </c>
      <c r="G2279" s="1" t="s">
        <v>2842</v>
      </c>
      <c r="H2279" s="1"/>
      <c r="I2279" s="1" t="s">
        <v>423</v>
      </c>
      <c r="J2279" s="1">
        <v>13.8</v>
      </c>
      <c r="K2279" s="1">
        <v>0</v>
      </c>
      <c r="L2279" s="1">
        <v>0</v>
      </c>
      <c r="M2279" s="1">
        <v>13.8</v>
      </c>
      <c r="N2279" s="34"/>
      <c r="O2279" s="34"/>
      <c r="P2279" s="26"/>
      <c r="Q2279" s="35"/>
    </row>
    <row r="2280" spans="1:17" ht="15" customHeight="1" x14ac:dyDescent="0.3">
      <c r="A2280" s="1" t="s">
        <v>417</v>
      </c>
      <c r="B2280" s="6">
        <v>45716</v>
      </c>
      <c r="C2280" s="62">
        <f t="shared" si="63"/>
        <v>2025</v>
      </c>
      <c r="D2280" s="1" t="s">
        <v>1584</v>
      </c>
      <c r="E2280" s="43" t="s">
        <v>2968</v>
      </c>
      <c r="F2280" s="2" t="s">
        <v>413</v>
      </c>
      <c r="G2280" s="1" t="s">
        <v>2843</v>
      </c>
      <c r="H2280" s="1"/>
      <c r="I2280" s="1" t="s">
        <v>423</v>
      </c>
      <c r="J2280" s="1">
        <v>13.8</v>
      </c>
      <c r="K2280" s="1">
        <v>0</v>
      </c>
      <c r="L2280" s="1">
        <v>0</v>
      </c>
      <c r="M2280" s="1">
        <v>13.8</v>
      </c>
      <c r="N2280" s="34"/>
      <c r="O2280" s="34"/>
      <c r="P2280" s="26"/>
      <c r="Q2280" s="35"/>
    </row>
    <row r="2281" spans="1:17" ht="15" customHeight="1" x14ac:dyDescent="0.3">
      <c r="A2281" s="1" t="s">
        <v>417</v>
      </c>
      <c r="B2281" s="6">
        <v>45716</v>
      </c>
      <c r="C2281" s="62">
        <f t="shared" si="63"/>
        <v>2025</v>
      </c>
      <c r="D2281" s="1" t="s">
        <v>1584</v>
      </c>
      <c r="E2281" s="43" t="s">
        <v>2969</v>
      </c>
      <c r="F2281" s="2" t="s">
        <v>413</v>
      </c>
      <c r="G2281" s="1" t="s">
        <v>2844</v>
      </c>
      <c r="H2281" s="1"/>
      <c r="I2281" s="1" t="s">
        <v>423</v>
      </c>
      <c r="J2281" s="1">
        <v>13.8</v>
      </c>
      <c r="K2281" s="1">
        <v>0</v>
      </c>
      <c r="L2281" s="1">
        <v>0</v>
      </c>
      <c r="M2281" s="1">
        <v>13.8</v>
      </c>
      <c r="N2281" s="34"/>
      <c r="O2281" s="34"/>
      <c r="P2281" s="26"/>
      <c r="Q2281" s="35"/>
    </row>
    <row r="2282" spans="1:17" ht="15" customHeight="1" x14ac:dyDescent="0.3">
      <c r="A2282" s="1" t="s">
        <v>417</v>
      </c>
      <c r="B2282" s="6">
        <v>45716</v>
      </c>
      <c r="C2282" s="62">
        <f t="shared" si="63"/>
        <v>2025</v>
      </c>
      <c r="D2282" s="1" t="s">
        <v>1584</v>
      </c>
      <c r="E2282" s="43" t="s">
        <v>2970</v>
      </c>
      <c r="F2282" s="2" t="s">
        <v>413</v>
      </c>
      <c r="G2282" s="1" t="s">
        <v>2845</v>
      </c>
      <c r="H2282" s="1"/>
      <c r="I2282" s="1" t="s">
        <v>423</v>
      </c>
      <c r="J2282" s="1">
        <v>13.8</v>
      </c>
      <c r="K2282" s="1">
        <v>0</v>
      </c>
      <c r="L2282" s="1">
        <v>0</v>
      </c>
      <c r="M2282" s="1">
        <v>13.8</v>
      </c>
      <c r="N2282" s="34"/>
      <c r="O2282" s="34"/>
      <c r="P2282" s="26"/>
      <c r="Q2282" s="35"/>
    </row>
    <row r="2283" spans="1:17" ht="15" customHeight="1" x14ac:dyDescent="0.3">
      <c r="A2283" s="1" t="s">
        <v>417</v>
      </c>
      <c r="B2283" s="6">
        <v>45716</v>
      </c>
      <c r="C2283" s="62">
        <f t="shared" si="63"/>
        <v>2025</v>
      </c>
      <c r="D2283" s="1" t="s">
        <v>1584</v>
      </c>
      <c r="E2283" s="43" t="s">
        <v>2971</v>
      </c>
      <c r="F2283" s="2" t="s">
        <v>413</v>
      </c>
      <c r="G2283" s="1" t="s">
        <v>2846</v>
      </c>
      <c r="H2283" s="1"/>
      <c r="I2283" s="1" t="s">
        <v>423</v>
      </c>
      <c r="J2283" s="1">
        <v>13.8</v>
      </c>
      <c r="K2283" s="1">
        <v>0</v>
      </c>
      <c r="L2283" s="1">
        <v>0</v>
      </c>
      <c r="M2283" s="1">
        <v>13.8</v>
      </c>
      <c r="N2283" s="34"/>
      <c r="O2283" s="34"/>
      <c r="P2283" s="26"/>
      <c r="Q2283" s="35"/>
    </row>
    <row r="2284" spans="1:17" ht="15" customHeight="1" x14ac:dyDescent="0.3">
      <c r="A2284" s="1" t="s">
        <v>417</v>
      </c>
      <c r="B2284" s="6">
        <v>45716</v>
      </c>
      <c r="C2284" s="62">
        <f t="shared" si="63"/>
        <v>2025</v>
      </c>
      <c r="D2284" s="1" t="s">
        <v>1584</v>
      </c>
      <c r="E2284" s="43" t="s">
        <v>2972</v>
      </c>
      <c r="F2284" s="2" t="s">
        <v>413</v>
      </c>
      <c r="G2284" s="1" t="s">
        <v>2847</v>
      </c>
      <c r="H2284" s="1"/>
      <c r="I2284" s="1" t="s">
        <v>423</v>
      </c>
      <c r="J2284" s="1">
        <v>13.8</v>
      </c>
      <c r="K2284" s="1">
        <v>0</v>
      </c>
      <c r="L2284" s="1">
        <v>0</v>
      </c>
      <c r="M2284" s="1">
        <v>13.8</v>
      </c>
      <c r="N2284" s="34"/>
      <c r="O2284" s="34"/>
      <c r="P2284" s="26"/>
      <c r="Q2284" s="35"/>
    </row>
    <row r="2285" spans="1:17" ht="15" customHeight="1" x14ac:dyDescent="0.3">
      <c r="A2285" s="1" t="s">
        <v>417</v>
      </c>
      <c r="B2285" s="6">
        <v>45716</v>
      </c>
      <c r="C2285" s="62">
        <f t="shared" si="63"/>
        <v>2025</v>
      </c>
      <c r="D2285" s="1" t="s">
        <v>1584</v>
      </c>
      <c r="E2285" s="43" t="s">
        <v>2973</v>
      </c>
      <c r="F2285" s="2" t="s">
        <v>413</v>
      </c>
      <c r="G2285" s="1" t="s">
        <v>2848</v>
      </c>
      <c r="H2285" s="1"/>
      <c r="I2285" s="1" t="s">
        <v>423</v>
      </c>
      <c r="J2285" s="1">
        <v>17.600000000000001</v>
      </c>
      <c r="K2285" s="1">
        <v>0</v>
      </c>
      <c r="L2285" s="1">
        <v>0</v>
      </c>
      <c r="M2285" s="1">
        <v>17.600000000000001</v>
      </c>
      <c r="N2285" s="34"/>
      <c r="O2285" s="34"/>
      <c r="P2285" s="26"/>
      <c r="Q2285" s="35"/>
    </row>
    <row r="2286" spans="1:17" ht="15" customHeight="1" x14ac:dyDescent="0.3">
      <c r="A2286" s="1" t="s">
        <v>417</v>
      </c>
      <c r="B2286" s="6">
        <v>45716</v>
      </c>
      <c r="C2286" s="62">
        <f t="shared" si="63"/>
        <v>2025</v>
      </c>
      <c r="D2286" s="1" t="s">
        <v>1584</v>
      </c>
      <c r="E2286" s="43" t="s">
        <v>2974</v>
      </c>
      <c r="F2286" s="2" t="s">
        <v>413</v>
      </c>
      <c r="G2286" s="1" t="s">
        <v>2849</v>
      </c>
      <c r="H2286" s="1"/>
      <c r="I2286" s="1" t="s">
        <v>423</v>
      </c>
      <c r="J2286" s="1">
        <v>17.600000000000001</v>
      </c>
      <c r="K2286" s="1">
        <v>0</v>
      </c>
      <c r="L2286" s="1">
        <v>0</v>
      </c>
      <c r="M2286" s="1">
        <v>17.600000000000001</v>
      </c>
      <c r="N2286" s="34"/>
      <c r="O2286" s="34"/>
      <c r="P2286" s="26"/>
      <c r="Q2286" s="35"/>
    </row>
    <row r="2287" spans="1:17" ht="15" customHeight="1" x14ac:dyDescent="0.3">
      <c r="A2287" s="1" t="s">
        <v>417</v>
      </c>
      <c r="B2287" s="6">
        <v>45716</v>
      </c>
      <c r="C2287" s="62">
        <f t="shared" si="63"/>
        <v>2025</v>
      </c>
      <c r="D2287" s="1" t="s">
        <v>1730</v>
      </c>
      <c r="E2287" s="43" t="s">
        <v>2975</v>
      </c>
      <c r="F2287" s="2" t="s">
        <v>413</v>
      </c>
      <c r="G2287" s="1" t="s">
        <v>2850</v>
      </c>
      <c r="H2287" s="1"/>
      <c r="I2287" s="1" t="s">
        <v>423</v>
      </c>
      <c r="J2287" s="1">
        <v>13.8</v>
      </c>
      <c r="K2287" s="1">
        <v>0</v>
      </c>
      <c r="L2287" s="1">
        <v>0</v>
      </c>
      <c r="M2287" s="1">
        <v>13.8</v>
      </c>
      <c r="N2287" s="34"/>
      <c r="O2287" s="34"/>
      <c r="P2287" s="26"/>
      <c r="Q2287" s="35"/>
    </row>
    <row r="2288" spans="1:17" ht="15" customHeight="1" x14ac:dyDescent="0.3">
      <c r="A2288" s="1" t="s">
        <v>417</v>
      </c>
      <c r="B2288" s="6">
        <v>45716</v>
      </c>
      <c r="C2288" s="62">
        <f t="shared" si="63"/>
        <v>2025</v>
      </c>
      <c r="D2288" s="1" t="s">
        <v>1730</v>
      </c>
      <c r="E2288" s="43" t="s">
        <v>2976</v>
      </c>
      <c r="F2288" s="2" t="s">
        <v>413</v>
      </c>
      <c r="G2288" s="1" t="s">
        <v>2851</v>
      </c>
      <c r="H2288" s="1"/>
      <c r="I2288" s="1" t="s">
        <v>423</v>
      </c>
      <c r="J2288" s="1">
        <v>13.8</v>
      </c>
      <c r="K2288" s="1">
        <v>0</v>
      </c>
      <c r="L2288" s="1">
        <v>0</v>
      </c>
      <c r="M2288" s="1">
        <v>13.8</v>
      </c>
      <c r="N2288" s="34"/>
      <c r="O2288" s="34"/>
      <c r="P2288" s="26"/>
      <c r="Q2288" s="35"/>
    </row>
    <row r="2289" spans="1:17" ht="15" customHeight="1" x14ac:dyDescent="0.3">
      <c r="A2289" s="1" t="s">
        <v>417</v>
      </c>
      <c r="B2289" s="6">
        <v>45716</v>
      </c>
      <c r="C2289" s="62">
        <f t="shared" si="63"/>
        <v>2025</v>
      </c>
      <c r="D2289" s="1" t="s">
        <v>1730</v>
      </c>
      <c r="E2289" s="43" t="s">
        <v>2977</v>
      </c>
      <c r="F2289" s="2" t="s">
        <v>413</v>
      </c>
      <c r="G2289" s="1" t="s">
        <v>2852</v>
      </c>
      <c r="H2289" s="1"/>
      <c r="I2289" s="1" t="s">
        <v>423</v>
      </c>
      <c r="J2289" s="1">
        <v>13.8</v>
      </c>
      <c r="K2289" s="1">
        <v>0</v>
      </c>
      <c r="L2289" s="1">
        <v>0</v>
      </c>
      <c r="M2289" s="1">
        <v>13.8</v>
      </c>
      <c r="N2289" s="34"/>
      <c r="O2289" s="34"/>
      <c r="P2289" s="26"/>
      <c r="Q2289" s="35"/>
    </row>
    <row r="2290" spans="1:17" ht="15" customHeight="1" x14ac:dyDescent="0.3">
      <c r="A2290" s="1" t="s">
        <v>417</v>
      </c>
      <c r="B2290" s="6">
        <v>45716</v>
      </c>
      <c r="C2290" s="62">
        <f t="shared" si="63"/>
        <v>2025</v>
      </c>
      <c r="D2290" s="1" t="s">
        <v>1730</v>
      </c>
      <c r="E2290" s="43" t="s">
        <v>2978</v>
      </c>
      <c r="F2290" s="2" t="s">
        <v>413</v>
      </c>
      <c r="G2290" s="1" t="s">
        <v>2853</v>
      </c>
      <c r="H2290" s="1"/>
      <c r="I2290" s="1" t="s">
        <v>423</v>
      </c>
      <c r="J2290" s="1">
        <v>13.8</v>
      </c>
      <c r="K2290" s="1">
        <v>0</v>
      </c>
      <c r="L2290" s="1">
        <v>0</v>
      </c>
      <c r="M2290" s="1">
        <v>13.8</v>
      </c>
      <c r="N2290" s="34"/>
      <c r="O2290" s="34"/>
      <c r="P2290" s="26"/>
      <c r="Q2290" s="35"/>
    </row>
    <row r="2291" spans="1:17" ht="15" customHeight="1" x14ac:dyDescent="0.3">
      <c r="A2291" s="1" t="s">
        <v>417</v>
      </c>
      <c r="B2291" s="6">
        <v>45716</v>
      </c>
      <c r="C2291" s="62">
        <f t="shared" si="63"/>
        <v>2025</v>
      </c>
      <c r="D2291" s="1" t="s">
        <v>1730</v>
      </c>
      <c r="E2291" s="43" t="s">
        <v>2979</v>
      </c>
      <c r="F2291" s="2" t="s">
        <v>413</v>
      </c>
      <c r="G2291" s="1" t="s">
        <v>2854</v>
      </c>
      <c r="H2291" s="1"/>
      <c r="I2291" s="1" t="s">
        <v>423</v>
      </c>
      <c r="J2291" s="1">
        <v>13.8</v>
      </c>
      <c r="K2291" s="1">
        <v>0</v>
      </c>
      <c r="L2291" s="1">
        <v>0</v>
      </c>
      <c r="M2291" s="1">
        <v>13.8</v>
      </c>
      <c r="N2291" s="34"/>
      <c r="O2291" s="34"/>
      <c r="P2291" s="26"/>
      <c r="Q2291" s="35"/>
    </row>
    <row r="2292" spans="1:17" ht="15" customHeight="1" x14ac:dyDescent="0.3">
      <c r="A2292" s="1" t="s">
        <v>417</v>
      </c>
      <c r="B2292" s="6">
        <v>45716</v>
      </c>
      <c r="C2292" s="62">
        <f t="shared" si="63"/>
        <v>2025</v>
      </c>
      <c r="D2292" s="1" t="s">
        <v>1730</v>
      </c>
      <c r="E2292" s="43" t="s">
        <v>2980</v>
      </c>
      <c r="F2292" s="2" t="s">
        <v>413</v>
      </c>
      <c r="G2292" s="1" t="s">
        <v>2855</v>
      </c>
      <c r="H2292" s="1"/>
      <c r="I2292" s="1" t="s">
        <v>423</v>
      </c>
      <c r="J2292" s="1">
        <v>13.8</v>
      </c>
      <c r="K2292" s="1">
        <v>0</v>
      </c>
      <c r="L2292" s="1">
        <v>0</v>
      </c>
      <c r="M2292" s="1">
        <v>13.8</v>
      </c>
      <c r="N2292" s="34"/>
      <c r="O2292" s="34"/>
      <c r="P2292" s="26"/>
      <c r="Q2292" s="35"/>
    </row>
    <row r="2293" spans="1:17" ht="15" customHeight="1" x14ac:dyDescent="0.3">
      <c r="A2293" s="1" t="s">
        <v>417</v>
      </c>
      <c r="B2293" s="6">
        <v>45716</v>
      </c>
      <c r="C2293" s="62">
        <f t="shared" si="63"/>
        <v>2025</v>
      </c>
      <c r="D2293" s="1" t="s">
        <v>1730</v>
      </c>
      <c r="E2293" s="43" t="s">
        <v>2981</v>
      </c>
      <c r="F2293" s="2" t="s">
        <v>413</v>
      </c>
      <c r="G2293" s="1" t="s">
        <v>2856</v>
      </c>
      <c r="H2293" s="1"/>
      <c r="I2293" s="1" t="s">
        <v>423</v>
      </c>
      <c r="J2293" s="1">
        <v>13.8</v>
      </c>
      <c r="K2293" s="1">
        <v>0</v>
      </c>
      <c r="L2293" s="1">
        <v>0</v>
      </c>
      <c r="M2293" s="1">
        <v>13.8</v>
      </c>
      <c r="N2293" s="34"/>
      <c r="O2293" s="34"/>
      <c r="P2293" s="26"/>
      <c r="Q2293" s="35"/>
    </row>
    <row r="2294" spans="1:17" ht="15" customHeight="1" x14ac:dyDescent="0.3">
      <c r="A2294" s="1" t="s">
        <v>417</v>
      </c>
      <c r="B2294" s="6">
        <v>45716</v>
      </c>
      <c r="C2294" s="62">
        <f t="shared" si="63"/>
        <v>2025</v>
      </c>
      <c r="D2294" s="1" t="s">
        <v>1730</v>
      </c>
      <c r="E2294" s="43" t="s">
        <v>2982</v>
      </c>
      <c r="F2294" s="2" t="s">
        <v>413</v>
      </c>
      <c r="G2294" s="1" t="s">
        <v>2857</v>
      </c>
      <c r="H2294" s="1"/>
      <c r="I2294" s="1" t="s">
        <v>423</v>
      </c>
      <c r="J2294" s="1">
        <v>13.8</v>
      </c>
      <c r="K2294" s="1">
        <v>0</v>
      </c>
      <c r="L2294" s="1">
        <v>0</v>
      </c>
      <c r="M2294" s="1">
        <v>13.8</v>
      </c>
      <c r="N2294" s="34"/>
      <c r="O2294" s="34"/>
      <c r="P2294" s="26"/>
      <c r="Q2294" s="35"/>
    </row>
    <row r="2295" spans="1:17" ht="15" customHeight="1" x14ac:dyDescent="0.3">
      <c r="A2295" s="1" t="s">
        <v>417</v>
      </c>
      <c r="B2295" s="6">
        <v>45716</v>
      </c>
      <c r="C2295" s="62">
        <f t="shared" si="63"/>
        <v>2025</v>
      </c>
      <c r="D2295" s="1" t="s">
        <v>1730</v>
      </c>
      <c r="E2295" s="43" t="s">
        <v>2983</v>
      </c>
      <c r="F2295" s="2" t="s">
        <v>413</v>
      </c>
      <c r="G2295" s="1" t="s">
        <v>2858</v>
      </c>
      <c r="H2295" s="1"/>
      <c r="I2295" s="1" t="s">
        <v>423</v>
      </c>
      <c r="J2295" s="1">
        <v>13.8</v>
      </c>
      <c r="K2295" s="1">
        <v>0</v>
      </c>
      <c r="L2295" s="1">
        <v>0</v>
      </c>
      <c r="M2295" s="1">
        <v>13.8</v>
      </c>
      <c r="N2295" s="34"/>
      <c r="O2295" s="34"/>
      <c r="P2295" s="26"/>
      <c r="Q2295" s="35"/>
    </row>
    <row r="2296" spans="1:17" ht="15" customHeight="1" x14ac:dyDescent="0.3">
      <c r="A2296" s="1" t="s">
        <v>417</v>
      </c>
      <c r="B2296" s="6">
        <v>45716</v>
      </c>
      <c r="C2296" s="62">
        <f t="shared" si="63"/>
        <v>2025</v>
      </c>
      <c r="D2296" s="1" t="s">
        <v>1730</v>
      </c>
      <c r="E2296" s="43" t="s">
        <v>2984</v>
      </c>
      <c r="F2296" s="2" t="s">
        <v>413</v>
      </c>
      <c r="G2296" s="1" t="s">
        <v>2859</v>
      </c>
      <c r="H2296" s="1"/>
      <c r="I2296" s="1" t="s">
        <v>423</v>
      </c>
      <c r="J2296" s="1">
        <v>22</v>
      </c>
      <c r="K2296" s="1">
        <v>0</v>
      </c>
      <c r="L2296" s="1">
        <v>0</v>
      </c>
      <c r="M2296" s="1">
        <v>22</v>
      </c>
      <c r="N2296" s="34"/>
      <c r="O2296" s="34"/>
      <c r="P2296" s="26"/>
      <c r="Q2296" s="35"/>
    </row>
    <row r="2297" spans="1:17" ht="15" customHeight="1" x14ac:dyDescent="0.3">
      <c r="A2297" s="1" t="s">
        <v>417</v>
      </c>
      <c r="B2297" s="6">
        <v>45716</v>
      </c>
      <c r="C2297" s="62">
        <f t="shared" si="63"/>
        <v>2025</v>
      </c>
      <c r="D2297" s="1" t="s">
        <v>1730</v>
      </c>
      <c r="E2297" s="43" t="s">
        <v>2985</v>
      </c>
      <c r="F2297" s="2" t="s">
        <v>413</v>
      </c>
      <c r="G2297" s="1" t="s">
        <v>2860</v>
      </c>
      <c r="H2297" s="1"/>
      <c r="I2297" s="1" t="s">
        <v>423</v>
      </c>
      <c r="J2297" s="1">
        <v>13.8</v>
      </c>
      <c r="K2297" s="1">
        <v>0</v>
      </c>
      <c r="L2297" s="1">
        <v>0</v>
      </c>
      <c r="M2297" s="1">
        <v>13.8</v>
      </c>
      <c r="N2297" s="34"/>
      <c r="O2297" s="34"/>
      <c r="P2297" s="26"/>
      <c r="Q2297" s="35"/>
    </row>
    <row r="2298" spans="1:17" ht="15" customHeight="1" x14ac:dyDescent="0.3">
      <c r="A2298" s="1" t="s">
        <v>417</v>
      </c>
      <c r="B2298" s="6">
        <v>45716</v>
      </c>
      <c r="C2298" s="62">
        <f t="shared" si="63"/>
        <v>2025</v>
      </c>
      <c r="D2298" s="1" t="s">
        <v>1730</v>
      </c>
      <c r="E2298" s="43" t="s">
        <v>2986</v>
      </c>
      <c r="F2298" s="2" t="s">
        <v>413</v>
      </c>
      <c r="G2298" s="1" t="s">
        <v>2861</v>
      </c>
      <c r="H2298" s="1"/>
      <c r="I2298" s="1" t="s">
        <v>423</v>
      </c>
      <c r="J2298" s="1">
        <v>13.8</v>
      </c>
      <c r="K2298" s="1">
        <v>0</v>
      </c>
      <c r="L2298" s="1">
        <v>0</v>
      </c>
      <c r="M2298" s="1">
        <v>13.8</v>
      </c>
      <c r="N2298" s="34"/>
      <c r="O2298" s="34"/>
      <c r="P2298" s="26"/>
      <c r="Q2298" s="35"/>
    </row>
    <row r="2299" spans="1:17" ht="15" customHeight="1" x14ac:dyDescent="0.3">
      <c r="A2299" s="1" t="s">
        <v>417</v>
      </c>
      <c r="B2299" s="6">
        <v>45716</v>
      </c>
      <c r="C2299" s="62">
        <f t="shared" si="63"/>
        <v>2025</v>
      </c>
      <c r="D2299" s="1" t="s">
        <v>1730</v>
      </c>
      <c r="E2299" s="43" t="s">
        <v>2987</v>
      </c>
      <c r="F2299" s="2" t="s">
        <v>413</v>
      </c>
      <c r="G2299" s="1" t="s">
        <v>2862</v>
      </c>
      <c r="H2299" s="1"/>
      <c r="I2299" s="1" t="s">
        <v>423</v>
      </c>
      <c r="J2299" s="1">
        <v>13.8</v>
      </c>
      <c r="K2299" s="1">
        <v>0</v>
      </c>
      <c r="L2299" s="1">
        <v>0</v>
      </c>
      <c r="M2299" s="1">
        <v>13.8</v>
      </c>
      <c r="N2299" s="34"/>
      <c r="O2299" s="34"/>
      <c r="P2299" s="26"/>
      <c r="Q2299" s="35"/>
    </row>
    <row r="2300" spans="1:17" ht="15" customHeight="1" x14ac:dyDescent="0.3">
      <c r="A2300" s="1" t="s">
        <v>417</v>
      </c>
      <c r="B2300" s="6">
        <v>45716</v>
      </c>
      <c r="C2300" s="62">
        <f t="shared" si="63"/>
        <v>2025</v>
      </c>
      <c r="D2300" s="1" t="s">
        <v>1730</v>
      </c>
      <c r="E2300" s="43" t="s">
        <v>2988</v>
      </c>
      <c r="F2300" s="2" t="s">
        <v>413</v>
      </c>
      <c r="G2300" s="1" t="s">
        <v>2863</v>
      </c>
      <c r="H2300" s="1"/>
      <c r="I2300" s="1" t="s">
        <v>423</v>
      </c>
      <c r="J2300" s="1">
        <v>13.8</v>
      </c>
      <c r="K2300" s="1">
        <v>0</v>
      </c>
      <c r="L2300" s="1">
        <v>0</v>
      </c>
      <c r="M2300" s="1">
        <v>13.8</v>
      </c>
      <c r="N2300" s="34"/>
      <c r="O2300" s="34"/>
      <c r="P2300" s="26"/>
      <c r="Q2300" s="35"/>
    </row>
    <row r="2301" spans="1:17" ht="15" customHeight="1" x14ac:dyDescent="0.3">
      <c r="A2301" s="1" t="s">
        <v>417</v>
      </c>
      <c r="B2301" s="6">
        <v>45716</v>
      </c>
      <c r="C2301" s="62">
        <f t="shared" si="63"/>
        <v>2025</v>
      </c>
      <c r="D2301" s="1" t="s">
        <v>1730</v>
      </c>
      <c r="E2301" s="43" t="s">
        <v>2989</v>
      </c>
      <c r="F2301" s="2" t="s">
        <v>413</v>
      </c>
      <c r="G2301" s="1" t="s">
        <v>2864</v>
      </c>
      <c r="H2301" s="1"/>
      <c r="I2301" s="1" t="s">
        <v>423</v>
      </c>
      <c r="J2301" s="1">
        <v>13.8</v>
      </c>
      <c r="K2301" s="1">
        <v>0</v>
      </c>
      <c r="L2301" s="1">
        <v>0</v>
      </c>
      <c r="M2301" s="1">
        <v>13.8</v>
      </c>
      <c r="N2301" s="34"/>
      <c r="O2301" s="34"/>
      <c r="P2301" s="26"/>
      <c r="Q2301" s="35"/>
    </row>
    <row r="2302" spans="1:17" x14ac:dyDescent="0.3">
      <c r="A2302" s="1" t="s">
        <v>417</v>
      </c>
      <c r="B2302" s="6">
        <v>45716</v>
      </c>
      <c r="C2302" s="62">
        <f t="shared" si="63"/>
        <v>2025</v>
      </c>
      <c r="D2302" s="1" t="s">
        <v>1730</v>
      </c>
      <c r="E2302" s="43" t="s">
        <v>2990</v>
      </c>
      <c r="F2302" s="2" t="s">
        <v>413</v>
      </c>
      <c r="G2302" s="1" t="s">
        <v>2865</v>
      </c>
      <c r="H2302" s="1"/>
      <c r="I2302" s="1" t="s">
        <v>423</v>
      </c>
      <c r="J2302" s="1">
        <v>13.8</v>
      </c>
      <c r="K2302" s="1">
        <v>0</v>
      </c>
      <c r="L2302" s="1">
        <v>0</v>
      </c>
      <c r="M2302" s="1">
        <v>13.8</v>
      </c>
      <c r="N2302" s="34"/>
      <c r="O2302" s="34"/>
      <c r="P2302" s="26"/>
      <c r="Q2302" s="35"/>
    </row>
    <row r="2303" spans="1:17" x14ac:dyDescent="0.3">
      <c r="A2303" s="1" t="s">
        <v>417</v>
      </c>
      <c r="B2303" s="6">
        <v>45716</v>
      </c>
      <c r="C2303" s="62">
        <f t="shared" si="63"/>
        <v>2025</v>
      </c>
      <c r="D2303" s="1" t="s">
        <v>1730</v>
      </c>
      <c r="E2303" s="43" t="s">
        <v>2991</v>
      </c>
      <c r="F2303" s="2" t="s">
        <v>413</v>
      </c>
      <c r="G2303" s="1" t="s">
        <v>2866</v>
      </c>
      <c r="H2303" s="1"/>
      <c r="I2303" s="1" t="s">
        <v>423</v>
      </c>
      <c r="J2303" s="1">
        <v>13.8</v>
      </c>
      <c r="K2303" s="1">
        <v>0</v>
      </c>
      <c r="L2303" s="1">
        <v>0</v>
      </c>
      <c r="M2303" s="1">
        <v>13.8</v>
      </c>
      <c r="N2303" s="34"/>
      <c r="O2303" s="34"/>
      <c r="P2303" s="26"/>
      <c r="Q2303" s="35"/>
    </row>
    <row r="2304" spans="1:17" x14ac:dyDescent="0.3">
      <c r="A2304" s="1" t="s">
        <v>417</v>
      </c>
      <c r="B2304" s="6">
        <v>45716</v>
      </c>
      <c r="C2304" s="62">
        <f t="shared" si="63"/>
        <v>2025</v>
      </c>
      <c r="D2304" s="1" t="s">
        <v>1730</v>
      </c>
      <c r="E2304" s="43" t="s">
        <v>2992</v>
      </c>
      <c r="F2304" s="2" t="s">
        <v>413</v>
      </c>
      <c r="G2304" s="1" t="s">
        <v>2867</v>
      </c>
      <c r="H2304" s="1"/>
      <c r="I2304" s="1" t="s">
        <v>423</v>
      </c>
      <c r="J2304" s="1">
        <v>13.8</v>
      </c>
      <c r="K2304" s="1">
        <v>0</v>
      </c>
      <c r="L2304" s="1">
        <v>0</v>
      </c>
      <c r="M2304" s="1">
        <v>13.8</v>
      </c>
      <c r="N2304" s="34"/>
      <c r="O2304" s="34"/>
      <c r="P2304" s="26"/>
      <c r="Q2304" s="35"/>
    </row>
    <row r="2305" spans="1:17" x14ac:dyDescent="0.3">
      <c r="A2305" s="1" t="s">
        <v>417</v>
      </c>
      <c r="B2305" s="6">
        <v>45716</v>
      </c>
      <c r="C2305" s="62">
        <f t="shared" si="63"/>
        <v>2025</v>
      </c>
      <c r="D2305" s="1" t="s">
        <v>1730</v>
      </c>
      <c r="E2305" s="43" t="s">
        <v>2993</v>
      </c>
      <c r="F2305" s="2" t="s">
        <v>413</v>
      </c>
      <c r="G2305" s="1" t="s">
        <v>2868</v>
      </c>
      <c r="H2305" s="1"/>
      <c r="I2305" s="1" t="s">
        <v>423</v>
      </c>
      <c r="J2305" s="1">
        <v>13.8</v>
      </c>
      <c r="K2305" s="1">
        <v>0</v>
      </c>
      <c r="L2305" s="1">
        <v>0</v>
      </c>
      <c r="M2305" s="1">
        <v>13.8</v>
      </c>
      <c r="N2305" s="34"/>
      <c r="O2305" s="34"/>
      <c r="P2305" s="26"/>
      <c r="Q2305" s="35"/>
    </row>
    <row r="2306" spans="1:17" x14ac:dyDescent="0.3">
      <c r="A2306" s="1" t="s">
        <v>417</v>
      </c>
      <c r="B2306" s="6">
        <v>45716</v>
      </c>
      <c r="C2306" s="62">
        <f t="shared" si="63"/>
        <v>2025</v>
      </c>
      <c r="D2306" s="1" t="s">
        <v>1730</v>
      </c>
      <c r="E2306" s="43" t="s">
        <v>2994</v>
      </c>
      <c r="F2306" s="2" t="s">
        <v>413</v>
      </c>
      <c r="G2306" s="1" t="s">
        <v>2869</v>
      </c>
      <c r="H2306" s="1"/>
      <c r="I2306" s="1" t="s">
        <v>423</v>
      </c>
      <c r="J2306" s="1">
        <v>13.8</v>
      </c>
      <c r="K2306" s="1">
        <v>0</v>
      </c>
      <c r="L2306" s="1">
        <v>0</v>
      </c>
      <c r="M2306" s="1">
        <v>13.8</v>
      </c>
      <c r="N2306" s="34"/>
      <c r="O2306" s="34"/>
      <c r="P2306" s="26"/>
      <c r="Q2306" s="35"/>
    </row>
    <row r="2307" spans="1:17" x14ac:dyDescent="0.3">
      <c r="A2307" s="1" t="s">
        <v>417</v>
      </c>
      <c r="B2307" s="6">
        <v>45716</v>
      </c>
      <c r="C2307" s="62">
        <f t="shared" si="63"/>
        <v>2025</v>
      </c>
      <c r="D2307" s="1" t="s">
        <v>1730</v>
      </c>
      <c r="E2307" s="43" t="s">
        <v>2995</v>
      </c>
      <c r="F2307" s="2" t="s">
        <v>413</v>
      </c>
      <c r="G2307" s="1" t="s">
        <v>2870</v>
      </c>
      <c r="H2307" s="1"/>
      <c r="I2307" s="1" t="s">
        <v>423</v>
      </c>
      <c r="J2307" s="1">
        <v>13.8</v>
      </c>
      <c r="K2307" s="1">
        <v>0</v>
      </c>
      <c r="L2307" s="1">
        <v>0</v>
      </c>
      <c r="M2307" s="1">
        <v>13.8</v>
      </c>
      <c r="N2307" s="34"/>
      <c r="O2307" s="34"/>
      <c r="P2307" s="26"/>
      <c r="Q2307" s="35"/>
    </row>
    <row r="2308" spans="1:17" x14ac:dyDescent="0.3">
      <c r="A2308" s="1" t="s">
        <v>417</v>
      </c>
      <c r="B2308" s="6">
        <v>45716</v>
      </c>
      <c r="C2308" s="62">
        <f t="shared" ref="C2308:C2371" si="64">YEAR(B2308)</f>
        <v>2025</v>
      </c>
      <c r="D2308" s="1" t="s">
        <v>1730</v>
      </c>
      <c r="E2308" s="43" t="s">
        <v>2996</v>
      </c>
      <c r="F2308" s="2" t="s">
        <v>413</v>
      </c>
      <c r="G2308" s="1" t="s">
        <v>2871</v>
      </c>
      <c r="H2308" s="1"/>
      <c r="I2308" s="1" t="s">
        <v>423</v>
      </c>
      <c r="J2308" s="1">
        <v>13.8</v>
      </c>
      <c r="K2308" s="1">
        <v>0</v>
      </c>
      <c r="L2308" s="1">
        <v>0</v>
      </c>
      <c r="M2308" s="1">
        <v>13.8</v>
      </c>
      <c r="N2308" s="34"/>
      <c r="O2308" s="34"/>
      <c r="P2308" s="26"/>
      <c r="Q2308" s="35"/>
    </row>
    <row r="2309" spans="1:17" x14ac:dyDescent="0.3">
      <c r="A2309" s="1" t="s">
        <v>417</v>
      </c>
      <c r="B2309" s="6">
        <v>45716</v>
      </c>
      <c r="C2309" s="62">
        <f t="shared" si="64"/>
        <v>2025</v>
      </c>
      <c r="D2309" s="1" t="s">
        <v>1730</v>
      </c>
      <c r="E2309" s="43" t="s">
        <v>2997</v>
      </c>
      <c r="F2309" s="2" t="s">
        <v>413</v>
      </c>
      <c r="G2309" s="1" t="s">
        <v>2872</v>
      </c>
      <c r="H2309" s="1"/>
      <c r="I2309" s="1" t="s">
        <v>423</v>
      </c>
      <c r="J2309" s="1">
        <v>13.8</v>
      </c>
      <c r="K2309" s="1">
        <v>0</v>
      </c>
      <c r="L2309" s="1">
        <v>0</v>
      </c>
      <c r="M2309" s="1">
        <v>13.8</v>
      </c>
      <c r="N2309" s="34"/>
      <c r="O2309" s="34"/>
      <c r="P2309" s="26"/>
      <c r="Q2309" s="35"/>
    </row>
    <row r="2310" spans="1:17" x14ac:dyDescent="0.3">
      <c r="A2310" s="1" t="s">
        <v>417</v>
      </c>
      <c r="B2310" s="6">
        <v>45716</v>
      </c>
      <c r="C2310" s="62">
        <f t="shared" si="64"/>
        <v>2025</v>
      </c>
      <c r="D2310" s="1" t="s">
        <v>1730</v>
      </c>
      <c r="E2310" s="43" t="s">
        <v>2998</v>
      </c>
      <c r="F2310" s="2" t="s">
        <v>413</v>
      </c>
      <c r="G2310" s="1" t="s">
        <v>2873</v>
      </c>
      <c r="H2310" s="1"/>
      <c r="I2310" s="1" t="s">
        <v>423</v>
      </c>
      <c r="J2310" s="1">
        <v>13.8</v>
      </c>
      <c r="K2310" s="1">
        <v>0</v>
      </c>
      <c r="L2310" s="1">
        <v>0</v>
      </c>
      <c r="M2310" s="1">
        <v>13.8</v>
      </c>
      <c r="N2310" s="34"/>
      <c r="O2310" s="34"/>
      <c r="P2310" s="26"/>
      <c r="Q2310" s="35"/>
    </row>
    <row r="2311" spans="1:17" x14ac:dyDescent="0.3">
      <c r="A2311" s="1" t="s">
        <v>418</v>
      </c>
      <c r="B2311" s="6">
        <v>45808</v>
      </c>
      <c r="C2311" s="62">
        <f t="shared" si="64"/>
        <v>2025</v>
      </c>
      <c r="D2311" s="1" t="s">
        <v>4128</v>
      </c>
      <c r="E2311" s="43" t="s">
        <v>4129</v>
      </c>
      <c r="F2311" s="2" t="s">
        <v>412</v>
      </c>
      <c r="G2311" s="36" t="s">
        <v>348</v>
      </c>
      <c r="H2311" s="36"/>
      <c r="I2311" s="1" t="s">
        <v>423</v>
      </c>
      <c r="J2311" s="1">
        <v>54.6</v>
      </c>
      <c r="K2311" s="1">
        <v>4</v>
      </c>
      <c r="L2311" s="1">
        <v>0</v>
      </c>
      <c r="M2311" s="1">
        <v>58.6</v>
      </c>
      <c r="N2311" s="34"/>
      <c r="O2311" s="34"/>
      <c r="P2311" s="26"/>
      <c r="Q2311" s="35"/>
    </row>
    <row r="2312" spans="1:17" x14ac:dyDescent="0.3">
      <c r="A2312" s="1" t="s">
        <v>418</v>
      </c>
      <c r="B2312" s="6">
        <v>45808</v>
      </c>
      <c r="C2312" s="62">
        <f t="shared" si="64"/>
        <v>2025</v>
      </c>
      <c r="D2312" s="1" t="s">
        <v>4128</v>
      </c>
      <c r="E2312" s="43" t="s">
        <v>4130</v>
      </c>
      <c r="F2312" s="2" t="s">
        <v>412</v>
      </c>
      <c r="G2312" s="36" t="s">
        <v>349</v>
      </c>
      <c r="H2312" s="36"/>
      <c r="I2312" s="1" t="s">
        <v>423</v>
      </c>
      <c r="J2312" s="1">
        <v>72.599999999999994</v>
      </c>
      <c r="K2312" s="1">
        <v>4.7</v>
      </c>
      <c r="L2312" s="1">
        <v>0</v>
      </c>
      <c r="M2312" s="1">
        <v>77.3</v>
      </c>
      <c r="N2312" s="34"/>
      <c r="O2312" s="34"/>
      <c r="P2312" s="26"/>
      <c r="Q2312" s="35"/>
    </row>
    <row r="2313" spans="1:17" x14ac:dyDescent="0.3">
      <c r="A2313" s="1" t="s">
        <v>418</v>
      </c>
      <c r="B2313" s="6">
        <v>45808</v>
      </c>
      <c r="C2313" s="62">
        <f t="shared" si="64"/>
        <v>2025</v>
      </c>
      <c r="D2313" s="1" t="s">
        <v>4128</v>
      </c>
      <c r="E2313" s="43" t="s">
        <v>4131</v>
      </c>
      <c r="F2313" s="2" t="s">
        <v>412</v>
      </c>
      <c r="G2313" s="36" t="s">
        <v>350</v>
      </c>
      <c r="H2313" s="36"/>
      <c r="I2313" s="1" t="s">
        <v>423</v>
      </c>
      <c r="J2313" s="1">
        <v>40.9</v>
      </c>
      <c r="K2313" s="1">
        <v>3.8</v>
      </c>
      <c r="L2313" s="1">
        <v>0</v>
      </c>
      <c r="M2313" s="1">
        <v>44.699999999999996</v>
      </c>
      <c r="N2313" s="34"/>
      <c r="O2313" s="34"/>
      <c r="P2313" s="26"/>
      <c r="Q2313" s="35"/>
    </row>
    <row r="2314" spans="1:17" x14ac:dyDescent="0.3">
      <c r="A2314" s="1" t="s">
        <v>418</v>
      </c>
      <c r="B2314" s="6">
        <v>45808</v>
      </c>
      <c r="C2314" s="62">
        <f t="shared" si="64"/>
        <v>2025</v>
      </c>
      <c r="D2314" s="1" t="s">
        <v>4128</v>
      </c>
      <c r="E2314" s="43" t="s">
        <v>4132</v>
      </c>
      <c r="F2314" s="2" t="s">
        <v>412</v>
      </c>
      <c r="G2314" s="36" t="s">
        <v>351</v>
      </c>
      <c r="H2314" s="36"/>
      <c r="I2314" s="1" t="s">
        <v>423</v>
      </c>
      <c r="J2314" s="1">
        <v>40</v>
      </c>
      <c r="K2314" s="1">
        <v>3.8</v>
      </c>
      <c r="L2314" s="1">
        <v>0</v>
      </c>
      <c r="M2314" s="1">
        <v>43.8</v>
      </c>
      <c r="N2314" s="34"/>
      <c r="O2314" s="34"/>
      <c r="P2314" s="26"/>
      <c r="Q2314" s="35"/>
    </row>
    <row r="2315" spans="1:17" x14ac:dyDescent="0.3">
      <c r="A2315" s="1" t="s">
        <v>418</v>
      </c>
      <c r="B2315" s="6">
        <v>45808</v>
      </c>
      <c r="C2315" s="62">
        <f t="shared" si="64"/>
        <v>2025</v>
      </c>
      <c r="D2315" s="1" t="s">
        <v>4128</v>
      </c>
      <c r="E2315" s="43" t="s">
        <v>4133</v>
      </c>
      <c r="F2315" s="2" t="s">
        <v>412</v>
      </c>
      <c r="G2315" s="36" t="s">
        <v>352</v>
      </c>
      <c r="H2315" s="36"/>
      <c r="I2315" s="1" t="s">
        <v>423</v>
      </c>
      <c r="J2315" s="1">
        <v>41.9</v>
      </c>
      <c r="K2315" s="1">
        <v>3.8</v>
      </c>
      <c r="L2315" s="1">
        <v>0</v>
      </c>
      <c r="M2315" s="1">
        <v>45.699999999999996</v>
      </c>
      <c r="N2315" s="34"/>
      <c r="O2315" s="34"/>
      <c r="P2315" s="26"/>
      <c r="Q2315" s="35"/>
    </row>
    <row r="2316" spans="1:17" x14ac:dyDescent="0.3">
      <c r="A2316" s="1" t="s">
        <v>418</v>
      </c>
      <c r="B2316" s="6">
        <v>45808</v>
      </c>
      <c r="C2316" s="62">
        <f t="shared" si="64"/>
        <v>2025</v>
      </c>
      <c r="D2316" s="1" t="s">
        <v>4128</v>
      </c>
      <c r="E2316" s="43" t="s">
        <v>4134</v>
      </c>
      <c r="F2316" s="2" t="s">
        <v>412</v>
      </c>
      <c r="G2316" s="36" t="s">
        <v>353</v>
      </c>
      <c r="H2316" s="36"/>
      <c r="I2316" s="1" t="s">
        <v>423</v>
      </c>
      <c r="J2316" s="1">
        <v>40.700000000000003</v>
      </c>
      <c r="K2316" s="1">
        <v>3.8</v>
      </c>
      <c r="L2316" s="1">
        <v>0</v>
      </c>
      <c r="M2316" s="1">
        <v>44.5</v>
      </c>
      <c r="N2316" s="34"/>
      <c r="O2316" s="34"/>
      <c r="P2316" s="26"/>
      <c r="Q2316" s="35"/>
    </row>
    <row r="2317" spans="1:17" x14ac:dyDescent="0.3">
      <c r="A2317" s="1" t="s">
        <v>418</v>
      </c>
      <c r="B2317" s="6">
        <v>45808</v>
      </c>
      <c r="C2317" s="62">
        <f t="shared" si="64"/>
        <v>2025</v>
      </c>
      <c r="D2317" s="1" t="s">
        <v>4128</v>
      </c>
      <c r="E2317" s="43" t="s">
        <v>4135</v>
      </c>
      <c r="F2317" s="2" t="s">
        <v>412</v>
      </c>
      <c r="G2317" s="36" t="s">
        <v>354</v>
      </c>
      <c r="H2317" s="36"/>
      <c r="I2317" s="1" t="s">
        <v>423</v>
      </c>
      <c r="J2317" s="1">
        <v>48</v>
      </c>
      <c r="K2317" s="1">
        <v>4.8</v>
      </c>
      <c r="L2317" s="1">
        <v>0</v>
      </c>
      <c r="M2317" s="1">
        <v>52.8</v>
      </c>
      <c r="N2317" s="34"/>
      <c r="O2317" s="34"/>
      <c r="P2317" s="26"/>
      <c r="Q2317" s="35"/>
    </row>
    <row r="2318" spans="1:17" x14ac:dyDescent="0.3">
      <c r="A2318" s="1" t="s">
        <v>418</v>
      </c>
      <c r="B2318" s="6">
        <v>45808</v>
      </c>
      <c r="C2318" s="62">
        <f t="shared" si="64"/>
        <v>2025</v>
      </c>
      <c r="D2318" s="1" t="s">
        <v>4128</v>
      </c>
      <c r="E2318" s="43" t="s">
        <v>4136</v>
      </c>
      <c r="F2318" s="2" t="s">
        <v>412</v>
      </c>
      <c r="G2318" s="36" t="s">
        <v>355</v>
      </c>
      <c r="H2318" s="36"/>
      <c r="I2318" s="1" t="s">
        <v>423</v>
      </c>
      <c r="J2318" s="1">
        <v>41.1</v>
      </c>
      <c r="K2318" s="1">
        <v>4.5</v>
      </c>
      <c r="L2318" s="1">
        <v>0</v>
      </c>
      <c r="M2318" s="1">
        <v>45.6</v>
      </c>
      <c r="N2318" s="34"/>
      <c r="O2318" s="34"/>
      <c r="P2318" s="26"/>
      <c r="Q2318" s="35"/>
    </row>
    <row r="2319" spans="1:17" x14ac:dyDescent="0.3">
      <c r="A2319" s="1" t="s">
        <v>418</v>
      </c>
      <c r="B2319" s="6">
        <v>45808</v>
      </c>
      <c r="C2319" s="62">
        <f t="shared" si="64"/>
        <v>2025</v>
      </c>
      <c r="D2319" s="1" t="s">
        <v>4128</v>
      </c>
      <c r="E2319" s="43" t="s">
        <v>4137</v>
      </c>
      <c r="F2319" s="2" t="s">
        <v>412</v>
      </c>
      <c r="G2319" s="36" t="s">
        <v>356</v>
      </c>
      <c r="H2319" s="36"/>
      <c r="I2319" s="1" t="s">
        <v>423</v>
      </c>
      <c r="J2319" s="1">
        <v>44.6</v>
      </c>
      <c r="K2319" s="1">
        <v>4.4000000000000004</v>
      </c>
      <c r="L2319" s="1">
        <v>0</v>
      </c>
      <c r="M2319" s="1">
        <v>49</v>
      </c>
      <c r="N2319" s="34"/>
      <c r="O2319" s="34"/>
      <c r="P2319" s="26"/>
      <c r="Q2319" s="35"/>
    </row>
    <row r="2320" spans="1:17" x14ac:dyDescent="0.3">
      <c r="A2320" s="1" t="s">
        <v>418</v>
      </c>
      <c r="B2320" s="6">
        <v>45808</v>
      </c>
      <c r="C2320" s="62">
        <f t="shared" si="64"/>
        <v>2025</v>
      </c>
      <c r="D2320" s="1" t="s">
        <v>4128</v>
      </c>
      <c r="E2320" s="43" t="s">
        <v>4138</v>
      </c>
      <c r="F2320" s="2" t="s">
        <v>412</v>
      </c>
      <c r="G2320" s="36" t="s">
        <v>357</v>
      </c>
      <c r="H2320" s="36"/>
      <c r="I2320" s="1" t="s">
        <v>423</v>
      </c>
      <c r="J2320" s="1">
        <v>49.6</v>
      </c>
      <c r="K2320" s="1">
        <v>5.3</v>
      </c>
      <c r="L2320" s="1">
        <v>0</v>
      </c>
      <c r="M2320" s="1">
        <v>54.9</v>
      </c>
      <c r="N2320" s="34"/>
      <c r="O2320" s="34"/>
      <c r="P2320" s="26"/>
      <c r="Q2320" s="35"/>
    </row>
    <row r="2321" spans="1:17" x14ac:dyDescent="0.3">
      <c r="A2321" s="1" t="s">
        <v>418</v>
      </c>
      <c r="B2321" s="6">
        <v>45808</v>
      </c>
      <c r="C2321" s="62">
        <f t="shared" si="64"/>
        <v>2025</v>
      </c>
      <c r="D2321" s="1" t="s">
        <v>4128</v>
      </c>
      <c r="E2321" s="43" t="s">
        <v>4139</v>
      </c>
      <c r="F2321" s="2" t="s">
        <v>412</v>
      </c>
      <c r="G2321" s="36" t="s">
        <v>358</v>
      </c>
      <c r="H2321" s="36"/>
      <c r="I2321" s="1" t="s">
        <v>423</v>
      </c>
      <c r="J2321" s="1">
        <v>46.1</v>
      </c>
      <c r="K2321" s="1">
        <v>5.3</v>
      </c>
      <c r="L2321" s="1">
        <v>0</v>
      </c>
      <c r="M2321" s="1">
        <v>51.4</v>
      </c>
      <c r="N2321" s="34"/>
      <c r="O2321" s="34"/>
      <c r="P2321" s="26"/>
      <c r="Q2321" s="35"/>
    </row>
    <row r="2322" spans="1:17" x14ac:dyDescent="0.3">
      <c r="A2322" s="1" t="s">
        <v>418</v>
      </c>
      <c r="B2322" s="6">
        <v>45808</v>
      </c>
      <c r="C2322" s="62">
        <f t="shared" si="64"/>
        <v>2025</v>
      </c>
      <c r="D2322" s="1" t="s">
        <v>4128</v>
      </c>
      <c r="E2322" s="43" t="s">
        <v>4140</v>
      </c>
      <c r="F2322" s="2" t="s">
        <v>412</v>
      </c>
      <c r="G2322" s="36" t="s">
        <v>359</v>
      </c>
      <c r="H2322" s="36"/>
      <c r="I2322" s="1" t="s">
        <v>423</v>
      </c>
      <c r="J2322" s="1">
        <v>59.1</v>
      </c>
      <c r="K2322" s="1">
        <v>8</v>
      </c>
      <c r="L2322" s="1">
        <v>0</v>
      </c>
      <c r="M2322" s="1">
        <v>67.099999999999994</v>
      </c>
      <c r="N2322" s="34"/>
      <c r="O2322" s="34"/>
      <c r="P2322" s="26"/>
      <c r="Q2322" s="35"/>
    </row>
    <row r="2323" spans="1:17" x14ac:dyDescent="0.3">
      <c r="A2323" s="1" t="s">
        <v>418</v>
      </c>
      <c r="B2323" s="6">
        <v>45808</v>
      </c>
      <c r="C2323" s="62">
        <f t="shared" si="64"/>
        <v>2025</v>
      </c>
      <c r="D2323" s="1" t="s">
        <v>4128</v>
      </c>
      <c r="E2323" s="43" t="s">
        <v>4141</v>
      </c>
      <c r="F2323" s="2" t="s">
        <v>412</v>
      </c>
      <c r="G2323" s="36" t="s">
        <v>360</v>
      </c>
      <c r="H2323" s="36"/>
      <c r="I2323" s="1" t="s">
        <v>423</v>
      </c>
      <c r="J2323" s="1">
        <v>41.9</v>
      </c>
      <c r="K2323" s="1">
        <v>8</v>
      </c>
      <c r="L2323" s="1">
        <v>0</v>
      </c>
      <c r="M2323" s="1">
        <v>49.9</v>
      </c>
      <c r="N2323" s="34"/>
      <c r="O2323" s="34"/>
      <c r="P2323" s="26"/>
      <c r="Q2323" s="35"/>
    </row>
    <row r="2324" spans="1:17" x14ac:dyDescent="0.3">
      <c r="A2324" s="1" t="s">
        <v>418</v>
      </c>
      <c r="B2324" s="6">
        <v>45808</v>
      </c>
      <c r="C2324" s="62">
        <f t="shared" si="64"/>
        <v>2025</v>
      </c>
      <c r="D2324" s="1" t="s">
        <v>4128</v>
      </c>
      <c r="E2324" s="43" t="s">
        <v>4142</v>
      </c>
      <c r="F2324" s="2" t="s">
        <v>412</v>
      </c>
      <c r="G2324" s="36" t="s">
        <v>361</v>
      </c>
      <c r="H2324" s="36"/>
      <c r="I2324" s="1" t="s">
        <v>423</v>
      </c>
      <c r="J2324" s="1">
        <v>54.6</v>
      </c>
      <c r="K2324" s="1">
        <v>8</v>
      </c>
      <c r="L2324" s="1">
        <v>0</v>
      </c>
      <c r="M2324" s="1">
        <v>62.6</v>
      </c>
      <c r="N2324" s="34"/>
      <c r="O2324" s="34"/>
      <c r="P2324" s="26"/>
      <c r="Q2324" s="35"/>
    </row>
    <row r="2325" spans="1:17" x14ac:dyDescent="0.3">
      <c r="A2325" s="1" t="s">
        <v>418</v>
      </c>
      <c r="B2325" s="6">
        <v>45808</v>
      </c>
      <c r="C2325" s="62">
        <f t="shared" si="64"/>
        <v>2025</v>
      </c>
      <c r="D2325" s="1" t="s">
        <v>4128</v>
      </c>
      <c r="E2325" s="43" t="s">
        <v>4143</v>
      </c>
      <c r="F2325" s="2" t="s">
        <v>412</v>
      </c>
      <c r="G2325" s="36" t="s">
        <v>362</v>
      </c>
      <c r="H2325" s="36"/>
      <c r="I2325" s="1" t="s">
        <v>423</v>
      </c>
      <c r="J2325" s="1">
        <v>56.4</v>
      </c>
      <c r="K2325" s="1">
        <v>8</v>
      </c>
      <c r="L2325" s="1">
        <v>0</v>
      </c>
      <c r="M2325" s="1">
        <v>64.400000000000006</v>
      </c>
      <c r="N2325" s="34"/>
      <c r="O2325" s="34"/>
      <c r="P2325" s="26"/>
      <c r="Q2325" s="35"/>
    </row>
    <row r="2326" spans="1:17" x14ac:dyDescent="0.3">
      <c r="A2326" s="1" t="s">
        <v>418</v>
      </c>
      <c r="B2326" s="6">
        <v>45808</v>
      </c>
      <c r="C2326" s="62">
        <f t="shared" si="64"/>
        <v>2025</v>
      </c>
      <c r="D2326" s="1" t="s">
        <v>4128</v>
      </c>
      <c r="E2326" s="43" t="s">
        <v>4144</v>
      </c>
      <c r="F2326" s="2" t="s">
        <v>412</v>
      </c>
      <c r="G2326" s="36" t="s">
        <v>363</v>
      </c>
      <c r="H2326" s="36"/>
      <c r="I2326" s="1" t="s">
        <v>423</v>
      </c>
      <c r="J2326" s="1">
        <v>45</v>
      </c>
      <c r="K2326" s="1">
        <v>8</v>
      </c>
      <c r="L2326" s="1">
        <v>0</v>
      </c>
      <c r="M2326" s="1">
        <v>53</v>
      </c>
      <c r="N2326" s="34"/>
      <c r="O2326" s="34"/>
      <c r="P2326" s="26"/>
      <c r="Q2326" s="35"/>
    </row>
    <row r="2327" spans="1:17" x14ac:dyDescent="0.3">
      <c r="A2327" s="1" t="s">
        <v>418</v>
      </c>
      <c r="B2327" s="6">
        <v>45808</v>
      </c>
      <c r="C2327" s="62">
        <f t="shared" si="64"/>
        <v>2025</v>
      </c>
      <c r="D2327" s="1" t="s">
        <v>4128</v>
      </c>
      <c r="E2327" s="43" t="s">
        <v>4145</v>
      </c>
      <c r="F2327" s="2" t="s">
        <v>412</v>
      </c>
      <c r="G2327" s="36" t="s">
        <v>364</v>
      </c>
      <c r="H2327" s="36"/>
      <c r="I2327" s="1" t="s">
        <v>423</v>
      </c>
      <c r="J2327" s="1">
        <v>53.4</v>
      </c>
      <c r="K2327" s="1">
        <v>8</v>
      </c>
      <c r="L2327" s="1">
        <v>0</v>
      </c>
      <c r="M2327" s="1">
        <v>61.4</v>
      </c>
      <c r="N2327" s="34"/>
      <c r="O2327" s="34"/>
      <c r="P2327" s="26"/>
      <c r="Q2327" s="35"/>
    </row>
    <row r="2328" spans="1:17" x14ac:dyDescent="0.3">
      <c r="A2328" s="1" t="s">
        <v>418</v>
      </c>
      <c r="B2328" s="6">
        <v>45808</v>
      </c>
      <c r="C2328" s="62">
        <f t="shared" si="64"/>
        <v>2025</v>
      </c>
      <c r="D2328" s="1" t="s">
        <v>4128</v>
      </c>
      <c r="E2328" s="43" t="s">
        <v>4146</v>
      </c>
      <c r="F2328" s="2" t="s">
        <v>412</v>
      </c>
      <c r="G2328" s="36" t="s">
        <v>365</v>
      </c>
      <c r="H2328" s="36"/>
      <c r="I2328" s="1" t="s">
        <v>423</v>
      </c>
      <c r="J2328" s="1">
        <v>46.2</v>
      </c>
      <c r="K2328" s="1">
        <v>5.3</v>
      </c>
      <c r="L2328" s="1">
        <v>0</v>
      </c>
      <c r="M2328" s="1">
        <v>51.5</v>
      </c>
      <c r="N2328" s="34"/>
      <c r="O2328" s="34"/>
      <c r="P2328" s="26"/>
      <c r="Q2328" s="35"/>
    </row>
    <row r="2329" spans="1:17" x14ac:dyDescent="0.3">
      <c r="A2329" s="1" t="s">
        <v>418</v>
      </c>
      <c r="B2329" s="6">
        <v>45808</v>
      </c>
      <c r="C2329" s="62">
        <f t="shared" si="64"/>
        <v>2025</v>
      </c>
      <c r="D2329" s="1" t="s">
        <v>4128</v>
      </c>
      <c r="E2329" s="43" t="s">
        <v>4147</v>
      </c>
      <c r="F2329" s="2" t="s">
        <v>412</v>
      </c>
      <c r="G2329" s="36" t="s">
        <v>366</v>
      </c>
      <c r="H2329" s="36"/>
      <c r="I2329" s="1" t="s">
        <v>423</v>
      </c>
      <c r="J2329" s="1">
        <v>49.5</v>
      </c>
      <c r="K2329" s="1">
        <v>5.3</v>
      </c>
      <c r="L2329" s="1">
        <v>0</v>
      </c>
      <c r="M2329" s="1">
        <v>54.8</v>
      </c>
      <c r="N2329" s="34"/>
      <c r="O2329" s="34"/>
      <c r="P2329" s="26"/>
      <c r="Q2329" s="35"/>
    </row>
    <row r="2330" spans="1:17" x14ac:dyDescent="0.3">
      <c r="A2330" s="1" t="s">
        <v>418</v>
      </c>
      <c r="B2330" s="6">
        <v>45808</v>
      </c>
      <c r="C2330" s="62">
        <f t="shared" si="64"/>
        <v>2025</v>
      </c>
      <c r="D2330" s="1" t="s">
        <v>4128</v>
      </c>
      <c r="E2330" s="43" t="s">
        <v>4148</v>
      </c>
      <c r="F2330" s="2" t="s">
        <v>412</v>
      </c>
      <c r="G2330" s="36" t="s">
        <v>367</v>
      </c>
      <c r="H2330" s="36"/>
      <c r="I2330" s="1" t="s">
        <v>423</v>
      </c>
      <c r="J2330" s="1">
        <v>49.5</v>
      </c>
      <c r="K2330" s="1">
        <v>5.3</v>
      </c>
      <c r="L2330" s="1">
        <v>0</v>
      </c>
      <c r="M2330" s="1">
        <v>54.8</v>
      </c>
      <c r="N2330" s="34"/>
      <c r="O2330" s="34"/>
      <c r="P2330" s="26"/>
      <c r="Q2330" s="35"/>
    </row>
    <row r="2331" spans="1:17" x14ac:dyDescent="0.3">
      <c r="A2331" s="1" t="s">
        <v>418</v>
      </c>
      <c r="B2331" s="6">
        <v>45808</v>
      </c>
      <c r="C2331" s="62">
        <f t="shared" si="64"/>
        <v>2025</v>
      </c>
      <c r="D2331" s="1" t="s">
        <v>4128</v>
      </c>
      <c r="E2331" s="43" t="s">
        <v>4149</v>
      </c>
      <c r="F2331" s="2" t="s">
        <v>412</v>
      </c>
      <c r="G2331" s="36" t="s">
        <v>368</v>
      </c>
      <c r="H2331" s="36"/>
      <c r="I2331" s="1" t="s">
        <v>423</v>
      </c>
      <c r="J2331" s="1">
        <v>46.1</v>
      </c>
      <c r="K2331" s="1">
        <v>5.3</v>
      </c>
      <c r="L2331" s="1">
        <v>0</v>
      </c>
      <c r="M2331" s="1">
        <v>51.4</v>
      </c>
      <c r="N2331" s="34"/>
      <c r="O2331" s="34"/>
      <c r="P2331" s="26"/>
      <c r="Q2331" s="35"/>
    </row>
    <row r="2332" spans="1:17" x14ac:dyDescent="0.3">
      <c r="A2332" s="1" t="s">
        <v>418</v>
      </c>
      <c r="B2332" s="6">
        <v>45808</v>
      </c>
      <c r="C2332" s="62">
        <f t="shared" si="64"/>
        <v>2025</v>
      </c>
      <c r="D2332" s="1" t="s">
        <v>4128</v>
      </c>
      <c r="E2332" s="43" t="s">
        <v>4150</v>
      </c>
      <c r="F2332" s="2" t="s">
        <v>412</v>
      </c>
      <c r="G2332" s="36" t="s">
        <v>369</v>
      </c>
      <c r="H2332" s="36"/>
      <c r="I2332" s="1" t="s">
        <v>423</v>
      </c>
      <c r="J2332" s="1">
        <v>58.9</v>
      </c>
      <c r="K2332" s="1">
        <v>8</v>
      </c>
      <c r="L2332" s="1">
        <v>0</v>
      </c>
      <c r="M2332" s="1">
        <v>66.900000000000006</v>
      </c>
      <c r="N2332" s="34"/>
      <c r="O2332" s="34"/>
      <c r="P2332" s="26"/>
      <c r="Q2332" s="35"/>
    </row>
    <row r="2333" spans="1:17" x14ac:dyDescent="0.3">
      <c r="A2333" s="1" t="s">
        <v>418</v>
      </c>
      <c r="B2333" s="6">
        <v>45808</v>
      </c>
      <c r="C2333" s="62">
        <f t="shared" si="64"/>
        <v>2025</v>
      </c>
      <c r="D2333" s="1" t="s">
        <v>4128</v>
      </c>
      <c r="E2333" s="43" t="s">
        <v>4151</v>
      </c>
      <c r="F2333" s="2" t="s">
        <v>412</v>
      </c>
      <c r="G2333" s="36" t="s">
        <v>370</v>
      </c>
      <c r="H2333" s="36"/>
      <c r="I2333" s="1" t="s">
        <v>423</v>
      </c>
      <c r="J2333" s="1">
        <v>41.8</v>
      </c>
      <c r="K2333" s="1">
        <v>8</v>
      </c>
      <c r="L2333" s="1">
        <v>0</v>
      </c>
      <c r="M2333" s="1">
        <v>49.8</v>
      </c>
      <c r="N2333" s="34"/>
      <c r="O2333" s="34"/>
      <c r="P2333" s="26"/>
      <c r="Q2333" s="35"/>
    </row>
    <row r="2334" spans="1:17" x14ac:dyDescent="0.3">
      <c r="A2334" s="1" t="s">
        <v>418</v>
      </c>
      <c r="B2334" s="6">
        <v>45808</v>
      </c>
      <c r="C2334" s="62">
        <f t="shared" si="64"/>
        <v>2025</v>
      </c>
      <c r="D2334" s="1" t="s">
        <v>4128</v>
      </c>
      <c r="E2334" s="43" t="s">
        <v>4152</v>
      </c>
      <c r="F2334" s="2" t="s">
        <v>412</v>
      </c>
      <c r="G2334" s="36" t="s">
        <v>371</v>
      </c>
      <c r="H2334" s="36"/>
      <c r="I2334" s="1" t="s">
        <v>423</v>
      </c>
      <c r="J2334" s="1">
        <v>54.5</v>
      </c>
      <c r="K2334" s="1">
        <v>8</v>
      </c>
      <c r="L2334" s="1">
        <v>0</v>
      </c>
      <c r="M2334" s="1">
        <v>62.5</v>
      </c>
      <c r="N2334" s="34"/>
      <c r="O2334" s="34"/>
      <c r="P2334" s="26"/>
      <c r="Q2334" s="35"/>
    </row>
    <row r="2335" spans="1:17" x14ac:dyDescent="0.3">
      <c r="A2335" s="1" t="s">
        <v>418</v>
      </c>
      <c r="B2335" s="6">
        <v>45808</v>
      </c>
      <c r="C2335" s="62">
        <f t="shared" si="64"/>
        <v>2025</v>
      </c>
      <c r="D2335" s="1" t="s">
        <v>4128</v>
      </c>
      <c r="E2335" s="43" t="s">
        <v>4153</v>
      </c>
      <c r="F2335" s="2" t="s">
        <v>412</v>
      </c>
      <c r="G2335" s="36" t="s">
        <v>815</v>
      </c>
      <c r="H2335" s="36"/>
      <c r="I2335" s="1" t="s">
        <v>423</v>
      </c>
      <c r="J2335" s="1">
        <v>56.3</v>
      </c>
      <c r="K2335" s="1">
        <v>8</v>
      </c>
      <c r="L2335" s="1">
        <v>0</v>
      </c>
      <c r="M2335" s="1">
        <v>64.3</v>
      </c>
      <c r="N2335" s="34"/>
      <c r="O2335" s="34"/>
      <c r="P2335" s="26"/>
      <c r="Q2335" s="35"/>
    </row>
    <row r="2336" spans="1:17" x14ac:dyDescent="0.3">
      <c r="A2336" s="1" t="s">
        <v>418</v>
      </c>
      <c r="B2336" s="6">
        <v>45808</v>
      </c>
      <c r="C2336" s="62">
        <f t="shared" si="64"/>
        <v>2025</v>
      </c>
      <c r="D2336" s="1" t="s">
        <v>4128</v>
      </c>
      <c r="E2336" s="43" t="s">
        <v>4154</v>
      </c>
      <c r="F2336" s="2" t="s">
        <v>412</v>
      </c>
      <c r="G2336" s="36" t="s">
        <v>816</v>
      </c>
      <c r="H2336" s="36"/>
      <c r="I2336" s="1" t="s">
        <v>423</v>
      </c>
      <c r="J2336" s="1">
        <v>44.9</v>
      </c>
      <c r="K2336" s="1">
        <v>8</v>
      </c>
      <c r="L2336" s="1">
        <v>0</v>
      </c>
      <c r="M2336" s="1">
        <v>52.9</v>
      </c>
      <c r="N2336" s="34"/>
      <c r="O2336" s="34"/>
      <c r="P2336" s="26"/>
      <c r="Q2336" s="35"/>
    </row>
    <row r="2337" spans="1:17" x14ac:dyDescent="0.3">
      <c r="A2337" s="1" t="s">
        <v>418</v>
      </c>
      <c r="B2337" s="6">
        <v>45808</v>
      </c>
      <c r="C2337" s="62">
        <f t="shared" si="64"/>
        <v>2025</v>
      </c>
      <c r="D2337" s="1" t="s">
        <v>4128</v>
      </c>
      <c r="E2337" s="43" t="s">
        <v>4155</v>
      </c>
      <c r="F2337" s="2" t="s">
        <v>412</v>
      </c>
      <c r="G2337" s="36" t="s">
        <v>817</v>
      </c>
      <c r="H2337" s="36"/>
      <c r="I2337" s="1" t="s">
        <v>423</v>
      </c>
      <c r="J2337" s="1">
        <v>53.3</v>
      </c>
      <c r="K2337" s="1">
        <v>8</v>
      </c>
      <c r="L2337" s="1">
        <v>0</v>
      </c>
      <c r="M2337" s="1">
        <v>61.3</v>
      </c>
      <c r="N2337" s="34"/>
      <c r="O2337" s="34"/>
      <c r="P2337" s="26"/>
      <c r="Q2337" s="35"/>
    </row>
    <row r="2338" spans="1:17" x14ac:dyDescent="0.3">
      <c r="A2338" s="1" t="s">
        <v>418</v>
      </c>
      <c r="B2338" s="6">
        <v>45808</v>
      </c>
      <c r="C2338" s="62">
        <f t="shared" si="64"/>
        <v>2025</v>
      </c>
      <c r="D2338" s="1" t="s">
        <v>4128</v>
      </c>
      <c r="E2338" s="43" t="s">
        <v>4156</v>
      </c>
      <c r="F2338" s="2" t="s">
        <v>412</v>
      </c>
      <c r="G2338" s="36" t="s">
        <v>818</v>
      </c>
      <c r="H2338" s="36"/>
      <c r="I2338" s="1" t="s">
        <v>423</v>
      </c>
      <c r="J2338" s="1">
        <v>46.1</v>
      </c>
      <c r="K2338" s="1">
        <v>5.3</v>
      </c>
      <c r="L2338" s="1">
        <v>0</v>
      </c>
      <c r="M2338" s="1">
        <v>51.4</v>
      </c>
      <c r="N2338" s="34"/>
      <c r="O2338" s="34"/>
      <c r="P2338" s="26"/>
      <c r="Q2338" s="35"/>
    </row>
    <row r="2339" spans="1:17" x14ac:dyDescent="0.3">
      <c r="A2339" s="1" t="s">
        <v>418</v>
      </c>
      <c r="B2339" s="6">
        <v>45808</v>
      </c>
      <c r="C2339" s="62">
        <f t="shared" si="64"/>
        <v>2025</v>
      </c>
      <c r="D2339" s="1" t="s">
        <v>4128</v>
      </c>
      <c r="E2339" s="43" t="s">
        <v>4157</v>
      </c>
      <c r="F2339" s="2" t="s">
        <v>412</v>
      </c>
      <c r="G2339" s="36" t="s">
        <v>819</v>
      </c>
      <c r="H2339" s="36"/>
      <c r="I2339" s="1" t="s">
        <v>423</v>
      </c>
      <c r="J2339" s="1">
        <v>49.4</v>
      </c>
      <c r="K2339" s="1">
        <v>5.3</v>
      </c>
      <c r="L2339" s="1">
        <v>0</v>
      </c>
      <c r="M2339" s="1">
        <v>54.699999999999996</v>
      </c>
      <c r="N2339" s="34"/>
      <c r="O2339" s="34"/>
      <c r="P2339" s="26"/>
      <c r="Q2339" s="35"/>
    </row>
    <row r="2340" spans="1:17" x14ac:dyDescent="0.3">
      <c r="A2340" s="1" t="s">
        <v>418</v>
      </c>
      <c r="B2340" s="6">
        <v>45808</v>
      </c>
      <c r="C2340" s="62">
        <f t="shared" si="64"/>
        <v>2025</v>
      </c>
      <c r="D2340" s="1" t="s">
        <v>4128</v>
      </c>
      <c r="E2340" s="43" t="s">
        <v>4158</v>
      </c>
      <c r="F2340" s="2" t="s">
        <v>412</v>
      </c>
      <c r="G2340" s="36" t="s">
        <v>820</v>
      </c>
      <c r="H2340" s="36"/>
      <c r="I2340" s="1" t="s">
        <v>423</v>
      </c>
      <c r="J2340" s="1">
        <v>49.4</v>
      </c>
      <c r="K2340" s="1">
        <v>5.3</v>
      </c>
      <c r="L2340" s="1">
        <v>0</v>
      </c>
      <c r="M2340" s="1">
        <v>54.699999999999996</v>
      </c>
      <c r="N2340" s="34"/>
      <c r="O2340" s="34"/>
      <c r="P2340" s="26"/>
      <c r="Q2340" s="35"/>
    </row>
    <row r="2341" spans="1:17" x14ac:dyDescent="0.3">
      <c r="A2341" s="1" t="s">
        <v>418</v>
      </c>
      <c r="B2341" s="6">
        <v>45808</v>
      </c>
      <c r="C2341" s="62">
        <f t="shared" si="64"/>
        <v>2025</v>
      </c>
      <c r="D2341" s="1" t="s">
        <v>4128</v>
      </c>
      <c r="E2341" s="43" t="s">
        <v>4159</v>
      </c>
      <c r="F2341" s="2" t="s">
        <v>412</v>
      </c>
      <c r="G2341" s="36" t="s">
        <v>821</v>
      </c>
      <c r="H2341" s="36"/>
      <c r="I2341" s="1" t="s">
        <v>423</v>
      </c>
      <c r="J2341" s="1">
        <v>45.9</v>
      </c>
      <c r="K2341" s="1">
        <v>5.3</v>
      </c>
      <c r="L2341" s="1">
        <v>0</v>
      </c>
      <c r="M2341" s="1">
        <v>51.199999999999996</v>
      </c>
      <c r="N2341" s="34"/>
      <c r="O2341" s="34"/>
      <c r="P2341" s="26"/>
      <c r="Q2341" s="35"/>
    </row>
    <row r="2342" spans="1:17" x14ac:dyDescent="0.3">
      <c r="A2342" s="1" t="s">
        <v>418</v>
      </c>
      <c r="B2342" s="6">
        <v>45808</v>
      </c>
      <c r="C2342" s="62">
        <f t="shared" si="64"/>
        <v>2025</v>
      </c>
      <c r="D2342" s="1" t="s">
        <v>4128</v>
      </c>
      <c r="E2342" s="43" t="s">
        <v>4160</v>
      </c>
      <c r="F2342" s="2" t="s">
        <v>412</v>
      </c>
      <c r="G2342" s="36" t="s">
        <v>822</v>
      </c>
      <c r="H2342" s="36"/>
      <c r="I2342" s="1" t="s">
        <v>423</v>
      </c>
      <c r="J2342" s="1">
        <v>58.9</v>
      </c>
      <c r="K2342" s="1">
        <v>8</v>
      </c>
      <c r="L2342" s="1">
        <v>0</v>
      </c>
      <c r="M2342" s="1">
        <v>66.900000000000006</v>
      </c>
      <c r="N2342" s="34"/>
      <c r="O2342" s="34"/>
      <c r="P2342" s="26"/>
      <c r="Q2342" s="35"/>
    </row>
    <row r="2343" spans="1:17" x14ac:dyDescent="0.3">
      <c r="A2343" s="1" t="s">
        <v>418</v>
      </c>
      <c r="B2343" s="6">
        <v>45808</v>
      </c>
      <c r="C2343" s="62">
        <f t="shared" si="64"/>
        <v>2025</v>
      </c>
      <c r="D2343" s="1" t="s">
        <v>4128</v>
      </c>
      <c r="E2343" s="43" t="s">
        <v>4161</v>
      </c>
      <c r="F2343" s="2" t="s">
        <v>412</v>
      </c>
      <c r="G2343" s="36" t="s">
        <v>823</v>
      </c>
      <c r="H2343" s="36"/>
      <c r="I2343" s="1" t="s">
        <v>423</v>
      </c>
      <c r="J2343" s="1">
        <v>41.7</v>
      </c>
      <c r="K2343" s="1">
        <v>8</v>
      </c>
      <c r="L2343" s="1">
        <v>0</v>
      </c>
      <c r="M2343" s="1">
        <v>49.7</v>
      </c>
      <c r="N2343" s="34"/>
      <c r="O2343" s="34"/>
      <c r="P2343" s="26"/>
      <c r="Q2343" s="35"/>
    </row>
    <row r="2344" spans="1:17" x14ac:dyDescent="0.3">
      <c r="A2344" s="1" t="s">
        <v>418</v>
      </c>
      <c r="B2344" s="6">
        <v>45808</v>
      </c>
      <c r="C2344" s="62">
        <f t="shared" si="64"/>
        <v>2025</v>
      </c>
      <c r="D2344" s="1" t="s">
        <v>4128</v>
      </c>
      <c r="E2344" s="43" t="s">
        <v>4162</v>
      </c>
      <c r="F2344" s="2" t="s">
        <v>412</v>
      </c>
      <c r="G2344" s="36" t="s">
        <v>824</v>
      </c>
      <c r="H2344" s="36"/>
      <c r="I2344" s="1" t="s">
        <v>423</v>
      </c>
      <c r="J2344" s="1">
        <v>54.4</v>
      </c>
      <c r="K2344" s="1">
        <v>8</v>
      </c>
      <c r="L2344" s="1">
        <v>0</v>
      </c>
      <c r="M2344" s="1">
        <v>62.4</v>
      </c>
      <c r="N2344" s="34"/>
      <c r="O2344" s="34"/>
      <c r="P2344" s="26"/>
      <c r="Q2344" s="35"/>
    </row>
    <row r="2345" spans="1:17" x14ac:dyDescent="0.3">
      <c r="A2345" s="1" t="s">
        <v>418</v>
      </c>
      <c r="B2345" s="6">
        <v>45808</v>
      </c>
      <c r="C2345" s="62">
        <f t="shared" si="64"/>
        <v>2025</v>
      </c>
      <c r="D2345" s="1" t="s">
        <v>4128</v>
      </c>
      <c r="E2345" s="43" t="s">
        <v>4163</v>
      </c>
      <c r="F2345" s="2" t="s">
        <v>412</v>
      </c>
      <c r="G2345" s="36" t="s">
        <v>825</v>
      </c>
      <c r="H2345" s="36"/>
      <c r="I2345" s="1" t="s">
        <v>423</v>
      </c>
      <c r="J2345" s="1">
        <v>56.3</v>
      </c>
      <c r="K2345" s="1">
        <v>8</v>
      </c>
      <c r="L2345" s="1">
        <v>0</v>
      </c>
      <c r="M2345" s="1">
        <v>64.3</v>
      </c>
      <c r="N2345" s="34"/>
      <c r="O2345" s="34"/>
      <c r="P2345" s="26"/>
      <c r="Q2345" s="35"/>
    </row>
    <row r="2346" spans="1:17" x14ac:dyDescent="0.3">
      <c r="A2346" s="1" t="s">
        <v>418</v>
      </c>
      <c r="B2346" s="6">
        <v>45808</v>
      </c>
      <c r="C2346" s="62">
        <f t="shared" si="64"/>
        <v>2025</v>
      </c>
      <c r="D2346" s="1" t="s">
        <v>4128</v>
      </c>
      <c r="E2346" s="43" t="s">
        <v>4164</v>
      </c>
      <c r="F2346" s="2" t="s">
        <v>412</v>
      </c>
      <c r="G2346" s="36" t="s">
        <v>826</v>
      </c>
      <c r="H2346" s="36"/>
      <c r="I2346" s="1" t="s">
        <v>423</v>
      </c>
      <c r="J2346" s="1">
        <v>44.8</v>
      </c>
      <c r="K2346" s="1">
        <v>8</v>
      </c>
      <c r="L2346" s="1">
        <v>0</v>
      </c>
      <c r="M2346" s="1">
        <v>52.8</v>
      </c>
      <c r="N2346" s="34"/>
      <c r="O2346" s="34"/>
      <c r="P2346" s="26"/>
      <c r="Q2346" s="35"/>
    </row>
    <row r="2347" spans="1:17" x14ac:dyDescent="0.3">
      <c r="A2347" s="1" t="s">
        <v>418</v>
      </c>
      <c r="B2347" s="6">
        <v>45808</v>
      </c>
      <c r="C2347" s="62">
        <f t="shared" si="64"/>
        <v>2025</v>
      </c>
      <c r="D2347" s="1" t="s">
        <v>4128</v>
      </c>
      <c r="E2347" s="43" t="s">
        <v>4165</v>
      </c>
      <c r="F2347" s="2" t="s">
        <v>412</v>
      </c>
      <c r="G2347" s="36" t="s">
        <v>827</v>
      </c>
      <c r="H2347" s="36"/>
      <c r="I2347" s="1" t="s">
        <v>423</v>
      </c>
      <c r="J2347" s="1">
        <v>53.2</v>
      </c>
      <c r="K2347" s="1">
        <v>8</v>
      </c>
      <c r="L2347" s="1">
        <v>0</v>
      </c>
      <c r="M2347" s="1">
        <v>61.2</v>
      </c>
      <c r="N2347" s="34"/>
      <c r="O2347" s="34"/>
      <c r="P2347" s="26"/>
      <c r="Q2347" s="35"/>
    </row>
    <row r="2348" spans="1:17" x14ac:dyDescent="0.3">
      <c r="A2348" s="1" t="s">
        <v>418</v>
      </c>
      <c r="B2348" s="6">
        <v>45808</v>
      </c>
      <c r="C2348" s="62">
        <f t="shared" si="64"/>
        <v>2025</v>
      </c>
      <c r="D2348" s="1" t="s">
        <v>4128</v>
      </c>
      <c r="E2348" s="43" t="s">
        <v>4166</v>
      </c>
      <c r="F2348" s="2" t="s">
        <v>412</v>
      </c>
      <c r="G2348" s="36" t="s">
        <v>828</v>
      </c>
      <c r="H2348" s="36"/>
      <c r="I2348" s="1" t="s">
        <v>423</v>
      </c>
      <c r="J2348" s="1">
        <v>45.9</v>
      </c>
      <c r="K2348" s="1">
        <v>5.3</v>
      </c>
      <c r="L2348" s="1">
        <v>0</v>
      </c>
      <c r="M2348" s="1">
        <v>51.199999999999996</v>
      </c>
      <c r="N2348" s="34"/>
      <c r="O2348" s="34"/>
      <c r="P2348" s="26"/>
      <c r="Q2348" s="35"/>
    </row>
    <row r="2349" spans="1:17" x14ac:dyDescent="0.3">
      <c r="A2349" s="1" t="s">
        <v>418</v>
      </c>
      <c r="B2349" s="6">
        <v>45808</v>
      </c>
      <c r="C2349" s="62">
        <f t="shared" si="64"/>
        <v>2025</v>
      </c>
      <c r="D2349" s="1" t="s">
        <v>4128</v>
      </c>
      <c r="E2349" s="43" t="s">
        <v>4167</v>
      </c>
      <c r="F2349" s="2" t="s">
        <v>412</v>
      </c>
      <c r="G2349" s="36" t="s">
        <v>829</v>
      </c>
      <c r="H2349" s="36"/>
      <c r="I2349" s="1" t="s">
        <v>423</v>
      </c>
      <c r="J2349" s="1">
        <v>49.4</v>
      </c>
      <c r="K2349" s="1">
        <v>5.3</v>
      </c>
      <c r="L2349" s="1">
        <v>0</v>
      </c>
      <c r="M2349" s="1">
        <v>54.699999999999996</v>
      </c>
      <c r="N2349" s="34"/>
      <c r="O2349" s="34"/>
      <c r="P2349" s="26"/>
      <c r="Q2349" s="35"/>
    </row>
    <row r="2350" spans="1:17" x14ac:dyDescent="0.3">
      <c r="A2350" s="1" t="s">
        <v>418</v>
      </c>
      <c r="B2350" s="6">
        <v>45808</v>
      </c>
      <c r="C2350" s="62">
        <f t="shared" si="64"/>
        <v>2025</v>
      </c>
      <c r="D2350" s="1" t="s">
        <v>4128</v>
      </c>
      <c r="E2350" s="43" t="s">
        <v>4168</v>
      </c>
      <c r="F2350" s="2" t="s">
        <v>412</v>
      </c>
      <c r="G2350" s="36" t="s">
        <v>830</v>
      </c>
      <c r="H2350" s="36"/>
      <c r="I2350" s="1" t="s">
        <v>423</v>
      </c>
      <c r="J2350" s="1">
        <v>49.3</v>
      </c>
      <c r="K2350" s="1">
        <v>5.3</v>
      </c>
      <c r="L2350" s="1">
        <v>0</v>
      </c>
      <c r="M2350" s="1">
        <v>54.599999999999994</v>
      </c>
      <c r="N2350" s="34"/>
      <c r="O2350" s="34"/>
      <c r="P2350" s="26"/>
      <c r="Q2350" s="35"/>
    </row>
    <row r="2351" spans="1:17" x14ac:dyDescent="0.3">
      <c r="A2351" s="1" t="s">
        <v>418</v>
      </c>
      <c r="B2351" s="6">
        <v>45808</v>
      </c>
      <c r="C2351" s="62">
        <f t="shared" si="64"/>
        <v>2025</v>
      </c>
      <c r="D2351" s="1" t="s">
        <v>4128</v>
      </c>
      <c r="E2351" s="43" t="s">
        <v>4169</v>
      </c>
      <c r="F2351" s="2" t="s">
        <v>412</v>
      </c>
      <c r="G2351" s="36" t="s">
        <v>831</v>
      </c>
      <c r="H2351" s="36"/>
      <c r="I2351" s="1" t="s">
        <v>423</v>
      </c>
      <c r="J2351" s="1">
        <v>45.9</v>
      </c>
      <c r="K2351" s="1">
        <v>5.3</v>
      </c>
      <c r="L2351" s="1">
        <v>0</v>
      </c>
      <c r="M2351" s="1">
        <v>51.199999999999996</v>
      </c>
      <c r="N2351" s="34"/>
      <c r="O2351" s="34"/>
      <c r="P2351" s="26"/>
      <c r="Q2351" s="35"/>
    </row>
    <row r="2352" spans="1:17" x14ac:dyDescent="0.3">
      <c r="A2352" s="1" t="s">
        <v>418</v>
      </c>
      <c r="B2352" s="6">
        <v>45808</v>
      </c>
      <c r="C2352" s="62">
        <f t="shared" si="64"/>
        <v>2025</v>
      </c>
      <c r="D2352" s="1" t="s">
        <v>4128</v>
      </c>
      <c r="E2352" s="43" t="s">
        <v>4170</v>
      </c>
      <c r="F2352" s="2" t="s">
        <v>412</v>
      </c>
      <c r="G2352" s="36" t="s">
        <v>832</v>
      </c>
      <c r="H2352" s="36"/>
      <c r="I2352" s="1" t="s">
        <v>423</v>
      </c>
      <c r="J2352" s="1">
        <v>58.8</v>
      </c>
      <c r="K2352" s="1">
        <v>8</v>
      </c>
      <c r="L2352" s="1">
        <v>0</v>
      </c>
      <c r="M2352" s="1">
        <v>66.8</v>
      </c>
      <c r="N2352" s="34"/>
      <c r="O2352" s="34"/>
      <c r="P2352" s="26"/>
      <c r="Q2352" s="35"/>
    </row>
    <row r="2353" spans="1:17" x14ac:dyDescent="0.3">
      <c r="A2353" s="1" t="s">
        <v>418</v>
      </c>
      <c r="B2353" s="6">
        <v>45808</v>
      </c>
      <c r="C2353" s="62">
        <f t="shared" si="64"/>
        <v>2025</v>
      </c>
      <c r="D2353" s="1" t="s">
        <v>4128</v>
      </c>
      <c r="E2353" s="43" t="s">
        <v>4171</v>
      </c>
      <c r="F2353" s="2" t="s">
        <v>412</v>
      </c>
      <c r="G2353" s="36" t="s">
        <v>833</v>
      </c>
      <c r="H2353" s="36"/>
      <c r="I2353" s="1" t="s">
        <v>423</v>
      </c>
      <c r="J2353" s="1">
        <v>41.7</v>
      </c>
      <c r="K2353" s="1">
        <v>8</v>
      </c>
      <c r="L2353" s="1">
        <v>0</v>
      </c>
      <c r="M2353" s="1">
        <v>49.7</v>
      </c>
      <c r="N2353" s="34"/>
      <c r="O2353" s="34"/>
      <c r="P2353" s="26"/>
      <c r="Q2353" s="35"/>
    </row>
    <row r="2354" spans="1:17" x14ac:dyDescent="0.3">
      <c r="A2354" s="1" t="s">
        <v>418</v>
      </c>
      <c r="B2354" s="6">
        <v>45808</v>
      </c>
      <c r="C2354" s="62">
        <f t="shared" si="64"/>
        <v>2025</v>
      </c>
      <c r="D2354" s="1" t="s">
        <v>4128</v>
      </c>
      <c r="E2354" s="43" t="s">
        <v>4172</v>
      </c>
      <c r="F2354" s="2" t="s">
        <v>412</v>
      </c>
      <c r="G2354" s="36" t="s">
        <v>834</v>
      </c>
      <c r="H2354" s="36"/>
      <c r="I2354" s="1" t="s">
        <v>423</v>
      </c>
      <c r="J2354" s="1">
        <v>54.4</v>
      </c>
      <c r="K2354" s="1">
        <v>8</v>
      </c>
      <c r="L2354" s="1">
        <v>0</v>
      </c>
      <c r="M2354" s="1">
        <v>62.4</v>
      </c>
      <c r="N2354" s="34"/>
      <c r="O2354" s="34"/>
      <c r="P2354" s="26"/>
      <c r="Q2354" s="35"/>
    </row>
    <row r="2355" spans="1:17" x14ac:dyDescent="0.3">
      <c r="A2355" s="1" t="s">
        <v>418</v>
      </c>
      <c r="B2355" s="6">
        <v>45808</v>
      </c>
      <c r="C2355" s="62">
        <f t="shared" si="64"/>
        <v>2025</v>
      </c>
      <c r="D2355" s="1" t="s">
        <v>4128</v>
      </c>
      <c r="E2355" s="43" t="s">
        <v>4173</v>
      </c>
      <c r="F2355" s="2" t="s">
        <v>412</v>
      </c>
      <c r="G2355" s="36" t="s">
        <v>835</v>
      </c>
      <c r="H2355" s="36"/>
      <c r="I2355" s="1" t="s">
        <v>423</v>
      </c>
      <c r="J2355" s="1">
        <v>56.2</v>
      </c>
      <c r="K2355" s="1">
        <v>8</v>
      </c>
      <c r="L2355" s="1">
        <v>0</v>
      </c>
      <c r="M2355" s="1">
        <v>64.2</v>
      </c>
      <c r="N2355" s="34"/>
      <c r="O2355" s="34"/>
      <c r="P2355" s="26"/>
      <c r="Q2355" s="35"/>
    </row>
    <row r="2356" spans="1:17" x14ac:dyDescent="0.3">
      <c r="A2356" s="1" t="s">
        <v>418</v>
      </c>
      <c r="B2356" s="6">
        <v>45808</v>
      </c>
      <c r="C2356" s="62">
        <f t="shared" si="64"/>
        <v>2025</v>
      </c>
      <c r="D2356" s="1" t="s">
        <v>4128</v>
      </c>
      <c r="E2356" s="43" t="s">
        <v>4174</v>
      </c>
      <c r="F2356" s="2" t="s">
        <v>412</v>
      </c>
      <c r="G2356" s="36" t="s">
        <v>836</v>
      </c>
      <c r="H2356" s="36"/>
      <c r="I2356" s="1" t="s">
        <v>423</v>
      </c>
      <c r="J2356" s="1">
        <v>44.7</v>
      </c>
      <c r="K2356" s="1">
        <v>8</v>
      </c>
      <c r="L2356" s="1">
        <v>0</v>
      </c>
      <c r="M2356" s="1">
        <v>52.7</v>
      </c>
      <c r="N2356" s="34"/>
      <c r="O2356" s="34"/>
      <c r="P2356" s="26"/>
      <c r="Q2356" s="35"/>
    </row>
    <row r="2357" spans="1:17" x14ac:dyDescent="0.3">
      <c r="A2357" s="1" t="s">
        <v>418</v>
      </c>
      <c r="B2357" s="6">
        <v>45808</v>
      </c>
      <c r="C2357" s="62">
        <f t="shared" si="64"/>
        <v>2025</v>
      </c>
      <c r="D2357" s="1" t="s">
        <v>4128</v>
      </c>
      <c r="E2357" s="43" t="s">
        <v>4175</v>
      </c>
      <c r="F2357" s="2" t="s">
        <v>412</v>
      </c>
      <c r="G2357" s="36" t="s">
        <v>837</v>
      </c>
      <c r="H2357" s="36"/>
      <c r="I2357" s="1" t="s">
        <v>423</v>
      </c>
      <c r="J2357" s="1">
        <v>53.1</v>
      </c>
      <c r="K2357" s="1">
        <v>8</v>
      </c>
      <c r="L2357" s="1">
        <v>0</v>
      </c>
      <c r="M2357" s="1">
        <v>61.1</v>
      </c>
      <c r="N2357" s="34"/>
      <c r="O2357" s="34"/>
      <c r="P2357" s="26"/>
      <c r="Q2357" s="35"/>
    </row>
    <row r="2358" spans="1:17" x14ac:dyDescent="0.3">
      <c r="A2358" s="1" t="s">
        <v>418</v>
      </c>
      <c r="B2358" s="6">
        <v>45808</v>
      </c>
      <c r="C2358" s="62">
        <f t="shared" si="64"/>
        <v>2025</v>
      </c>
      <c r="D2358" s="1" t="s">
        <v>4128</v>
      </c>
      <c r="E2358" s="43" t="s">
        <v>4176</v>
      </c>
      <c r="F2358" s="2" t="s">
        <v>412</v>
      </c>
      <c r="G2358" s="36" t="s">
        <v>838</v>
      </c>
      <c r="H2358" s="36"/>
      <c r="I2358" s="1" t="s">
        <v>423</v>
      </c>
      <c r="J2358" s="1">
        <v>45.9</v>
      </c>
      <c r="K2358" s="1">
        <v>5.3</v>
      </c>
      <c r="L2358" s="1">
        <v>0</v>
      </c>
      <c r="M2358" s="1">
        <v>51.199999999999996</v>
      </c>
      <c r="N2358" s="34"/>
      <c r="O2358" s="34"/>
      <c r="P2358" s="26"/>
      <c r="Q2358" s="35"/>
    </row>
    <row r="2359" spans="1:17" x14ac:dyDescent="0.3">
      <c r="A2359" s="1" t="s">
        <v>418</v>
      </c>
      <c r="B2359" s="6">
        <v>45808</v>
      </c>
      <c r="C2359" s="62">
        <f t="shared" si="64"/>
        <v>2025</v>
      </c>
      <c r="D2359" s="1" t="s">
        <v>4128</v>
      </c>
      <c r="E2359" s="43" t="s">
        <v>4177</v>
      </c>
      <c r="F2359" s="2" t="s">
        <v>412</v>
      </c>
      <c r="G2359" s="36" t="s">
        <v>839</v>
      </c>
      <c r="H2359" s="36"/>
      <c r="I2359" s="1" t="s">
        <v>423</v>
      </c>
      <c r="J2359" s="1">
        <v>49.3</v>
      </c>
      <c r="K2359" s="1">
        <v>5.3</v>
      </c>
      <c r="L2359" s="1">
        <v>0</v>
      </c>
      <c r="M2359" s="1">
        <v>54.599999999999994</v>
      </c>
      <c r="N2359" s="34"/>
      <c r="O2359" s="34"/>
      <c r="P2359" s="26"/>
      <c r="Q2359" s="35"/>
    </row>
    <row r="2360" spans="1:17" x14ac:dyDescent="0.3">
      <c r="A2360" s="1" t="s">
        <v>418</v>
      </c>
      <c r="B2360" s="6">
        <v>45808</v>
      </c>
      <c r="C2360" s="62">
        <f t="shared" si="64"/>
        <v>2025</v>
      </c>
      <c r="D2360" s="1" t="s">
        <v>4128</v>
      </c>
      <c r="E2360" s="43" t="s">
        <v>4178</v>
      </c>
      <c r="F2360" s="2" t="s">
        <v>412</v>
      </c>
      <c r="G2360" s="36" t="s">
        <v>840</v>
      </c>
      <c r="H2360" s="36"/>
      <c r="I2360" s="1" t="s">
        <v>423</v>
      </c>
      <c r="J2360" s="1">
        <v>49.2</v>
      </c>
      <c r="K2360" s="1">
        <v>5.3</v>
      </c>
      <c r="L2360" s="1">
        <v>0</v>
      </c>
      <c r="M2360" s="1">
        <v>54.5</v>
      </c>
      <c r="N2360" s="34"/>
      <c r="O2360" s="34"/>
      <c r="P2360" s="26"/>
      <c r="Q2360" s="35"/>
    </row>
    <row r="2361" spans="1:17" x14ac:dyDescent="0.3">
      <c r="A2361" s="1" t="s">
        <v>418</v>
      </c>
      <c r="B2361" s="6">
        <v>45808</v>
      </c>
      <c r="C2361" s="62">
        <f t="shared" si="64"/>
        <v>2025</v>
      </c>
      <c r="D2361" s="1" t="s">
        <v>4128</v>
      </c>
      <c r="E2361" s="43" t="s">
        <v>4179</v>
      </c>
      <c r="F2361" s="2" t="s">
        <v>412</v>
      </c>
      <c r="G2361" s="36" t="s">
        <v>841</v>
      </c>
      <c r="H2361" s="36"/>
      <c r="I2361" s="1" t="s">
        <v>423</v>
      </c>
      <c r="J2361" s="1">
        <v>45.9</v>
      </c>
      <c r="K2361" s="1">
        <v>5.3</v>
      </c>
      <c r="L2361" s="1">
        <v>0</v>
      </c>
      <c r="M2361" s="1">
        <v>51.199999999999996</v>
      </c>
      <c r="N2361" s="34"/>
      <c r="O2361" s="34"/>
      <c r="P2361" s="26"/>
      <c r="Q2361" s="35"/>
    </row>
    <row r="2362" spans="1:17" x14ac:dyDescent="0.3">
      <c r="A2362" s="1" t="s">
        <v>418</v>
      </c>
      <c r="B2362" s="6">
        <v>45808</v>
      </c>
      <c r="C2362" s="62">
        <f t="shared" si="64"/>
        <v>2025</v>
      </c>
      <c r="D2362" s="1" t="s">
        <v>4128</v>
      </c>
      <c r="E2362" s="43" t="s">
        <v>4180</v>
      </c>
      <c r="F2362" s="2" t="s">
        <v>412</v>
      </c>
      <c r="G2362" s="36" t="s">
        <v>842</v>
      </c>
      <c r="H2362" s="36"/>
      <c r="I2362" s="1" t="s">
        <v>423</v>
      </c>
      <c r="J2362" s="1">
        <v>58.7</v>
      </c>
      <c r="K2362" s="1">
        <v>8</v>
      </c>
      <c r="L2362" s="1">
        <v>0</v>
      </c>
      <c r="M2362" s="1">
        <v>66.7</v>
      </c>
      <c r="N2362" s="34"/>
      <c r="O2362" s="34"/>
      <c r="P2362" s="26"/>
      <c r="Q2362" s="35"/>
    </row>
    <row r="2363" spans="1:17" x14ac:dyDescent="0.3">
      <c r="A2363" s="1" t="s">
        <v>418</v>
      </c>
      <c r="B2363" s="6">
        <v>45808</v>
      </c>
      <c r="C2363" s="62">
        <f t="shared" si="64"/>
        <v>2025</v>
      </c>
      <c r="D2363" s="1" t="s">
        <v>4128</v>
      </c>
      <c r="E2363" s="43" t="s">
        <v>4181</v>
      </c>
      <c r="F2363" s="2" t="s">
        <v>412</v>
      </c>
      <c r="G2363" s="36" t="s">
        <v>843</v>
      </c>
      <c r="H2363" s="36"/>
      <c r="I2363" s="1" t="s">
        <v>423</v>
      </c>
      <c r="J2363" s="1">
        <v>41.6</v>
      </c>
      <c r="K2363" s="1">
        <v>8</v>
      </c>
      <c r="L2363" s="1">
        <v>0</v>
      </c>
      <c r="M2363" s="1">
        <v>49.6</v>
      </c>
      <c r="N2363" s="34"/>
      <c r="O2363" s="34"/>
      <c r="P2363" s="26"/>
      <c r="Q2363" s="35"/>
    </row>
    <row r="2364" spans="1:17" x14ac:dyDescent="0.3">
      <c r="A2364" s="1" t="s">
        <v>418</v>
      </c>
      <c r="B2364" s="6">
        <v>45808</v>
      </c>
      <c r="C2364" s="62">
        <f t="shared" si="64"/>
        <v>2025</v>
      </c>
      <c r="D2364" s="1" t="s">
        <v>4128</v>
      </c>
      <c r="E2364" s="43" t="s">
        <v>4182</v>
      </c>
      <c r="F2364" s="2" t="s">
        <v>412</v>
      </c>
      <c r="G2364" s="36" t="s">
        <v>844</v>
      </c>
      <c r="H2364" s="36"/>
      <c r="I2364" s="1" t="s">
        <v>423</v>
      </c>
      <c r="J2364" s="1">
        <v>54.3</v>
      </c>
      <c r="K2364" s="1">
        <v>8</v>
      </c>
      <c r="L2364" s="1">
        <v>0</v>
      </c>
      <c r="M2364" s="1">
        <v>62.3</v>
      </c>
      <c r="N2364" s="34"/>
      <c r="O2364" s="34"/>
      <c r="P2364" s="26"/>
      <c r="Q2364" s="35"/>
    </row>
    <row r="2365" spans="1:17" x14ac:dyDescent="0.3">
      <c r="A2365" s="1" t="s">
        <v>418</v>
      </c>
      <c r="B2365" s="6">
        <v>45808</v>
      </c>
      <c r="C2365" s="62">
        <f t="shared" si="64"/>
        <v>2025</v>
      </c>
      <c r="D2365" s="1" t="s">
        <v>4128</v>
      </c>
      <c r="E2365" s="43" t="s">
        <v>4183</v>
      </c>
      <c r="F2365" s="2" t="s">
        <v>412</v>
      </c>
      <c r="G2365" s="36" t="s">
        <v>845</v>
      </c>
      <c r="H2365" s="36"/>
      <c r="I2365" s="1" t="s">
        <v>423</v>
      </c>
      <c r="J2365" s="1">
        <v>56.1</v>
      </c>
      <c r="K2365" s="1">
        <v>8</v>
      </c>
      <c r="L2365" s="1">
        <v>0</v>
      </c>
      <c r="M2365" s="1">
        <v>64.099999999999994</v>
      </c>
      <c r="N2365" s="34"/>
      <c r="O2365" s="34"/>
      <c r="P2365" s="26"/>
      <c r="Q2365" s="35"/>
    </row>
    <row r="2366" spans="1:17" x14ac:dyDescent="0.3">
      <c r="A2366" s="1" t="s">
        <v>418</v>
      </c>
      <c r="B2366" s="6">
        <v>45808</v>
      </c>
      <c r="C2366" s="62">
        <f t="shared" si="64"/>
        <v>2025</v>
      </c>
      <c r="D2366" s="1" t="s">
        <v>4128</v>
      </c>
      <c r="E2366" s="43" t="s">
        <v>4184</v>
      </c>
      <c r="F2366" s="2" t="s">
        <v>412</v>
      </c>
      <c r="G2366" s="36" t="s">
        <v>846</v>
      </c>
      <c r="H2366" s="36"/>
      <c r="I2366" s="1" t="s">
        <v>423</v>
      </c>
      <c r="J2366" s="1">
        <v>44.7</v>
      </c>
      <c r="K2366" s="1">
        <v>8</v>
      </c>
      <c r="L2366" s="1">
        <v>0</v>
      </c>
      <c r="M2366" s="1">
        <v>52.7</v>
      </c>
      <c r="N2366" s="34"/>
      <c r="O2366" s="34"/>
      <c r="P2366" s="26"/>
      <c r="Q2366" s="35"/>
    </row>
    <row r="2367" spans="1:17" x14ac:dyDescent="0.3">
      <c r="A2367" s="1" t="s">
        <v>418</v>
      </c>
      <c r="B2367" s="6">
        <v>45808</v>
      </c>
      <c r="C2367" s="62">
        <f t="shared" si="64"/>
        <v>2025</v>
      </c>
      <c r="D2367" s="1" t="s">
        <v>4128</v>
      </c>
      <c r="E2367" s="43" t="s">
        <v>4185</v>
      </c>
      <c r="F2367" s="2" t="s">
        <v>412</v>
      </c>
      <c r="G2367" s="36" t="s">
        <v>847</v>
      </c>
      <c r="H2367" s="36"/>
      <c r="I2367" s="1" t="s">
        <v>423</v>
      </c>
      <c r="J2367" s="1">
        <v>53</v>
      </c>
      <c r="K2367" s="1">
        <v>8</v>
      </c>
      <c r="L2367" s="1">
        <v>0</v>
      </c>
      <c r="M2367" s="1">
        <v>61</v>
      </c>
      <c r="N2367" s="34"/>
      <c r="O2367" s="34"/>
      <c r="P2367" s="26"/>
      <c r="Q2367" s="35"/>
    </row>
    <row r="2368" spans="1:17" x14ac:dyDescent="0.3">
      <c r="A2368" s="1" t="s">
        <v>418</v>
      </c>
      <c r="B2368" s="6">
        <v>45808</v>
      </c>
      <c r="C2368" s="62">
        <f t="shared" si="64"/>
        <v>2025</v>
      </c>
      <c r="D2368" s="1" t="s">
        <v>4128</v>
      </c>
      <c r="E2368" s="43" t="s">
        <v>4186</v>
      </c>
      <c r="F2368" s="2" t="s">
        <v>412</v>
      </c>
      <c r="G2368" s="36" t="s">
        <v>848</v>
      </c>
      <c r="H2368" s="36"/>
      <c r="I2368" s="1" t="s">
        <v>423</v>
      </c>
      <c r="J2368" s="1">
        <v>45.9</v>
      </c>
      <c r="K2368" s="1">
        <v>5.3</v>
      </c>
      <c r="L2368" s="1">
        <v>0</v>
      </c>
      <c r="M2368" s="1">
        <v>51.199999999999996</v>
      </c>
      <c r="N2368" s="34"/>
      <c r="O2368" s="34"/>
      <c r="P2368" s="26"/>
      <c r="Q2368" s="35"/>
    </row>
    <row r="2369" spans="1:17" x14ac:dyDescent="0.3">
      <c r="A2369" s="1" t="s">
        <v>418</v>
      </c>
      <c r="B2369" s="6">
        <v>45808</v>
      </c>
      <c r="C2369" s="62">
        <f t="shared" si="64"/>
        <v>2025</v>
      </c>
      <c r="D2369" s="1" t="s">
        <v>4128</v>
      </c>
      <c r="E2369" s="43" t="s">
        <v>4187</v>
      </c>
      <c r="F2369" s="2" t="s">
        <v>412</v>
      </c>
      <c r="G2369" s="36" t="s">
        <v>849</v>
      </c>
      <c r="H2369" s="36"/>
      <c r="I2369" s="1" t="s">
        <v>423</v>
      </c>
      <c r="J2369" s="1">
        <v>49.2</v>
      </c>
      <c r="K2369" s="1">
        <v>5.3</v>
      </c>
      <c r="L2369" s="1">
        <v>0</v>
      </c>
      <c r="M2369" s="1">
        <v>54.5</v>
      </c>
      <c r="N2369" s="34"/>
      <c r="O2369" s="34"/>
      <c r="P2369" s="26"/>
      <c r="Q2369" s="35"/>
    </row>
    <row r="2370" spans="1:17" x14ac:dyDescent="0.3">
      <c r="A2370" s="1" t="s">
        <v>418</v>
      </c>
      <c r="B2370" s="6">
        <v>45808</v>
      </c>
      <c r="C2370" s="62">
        <f t="shared" si="64"/>
        <v>2025</v>
      </c>
      <c r="D2370" s="1" t="s">
        <v>4128</v>
      </c>
      <c r="E2370" s="43" t="s">
        <v>4188</v>
      </c>
      <c r="F2370" s="2" t="s">
        <v>412</v>
      </c>
      <c r="G2370" s="36" t="s">
        <v>850</v>
      </c>
      <c r="H2370" s="36"/>
      <c r="I2370" s="1" t="s">
        <v>423</v>
      </c>
      <c r="J2370" s="1">
        <v>49.2</v>
      </c>
      <c r="K2370" s="1">
        <v>5.3</v>
      </c>
      <c r="L2370" s="1">
        <v>0</v>
      </c>
      <c r="M2370" s="1">
        <v>54.5</v>
      </c>
      <c r="N2370" s="34"/>
      <c r="O2370" s="34"/>
      <c r="P2370" s="26"/>
      <c r="Q2370" s="35"/>
    </row>
    <row r="2371" spans="1:17" x14ac:dyDescent="0.3">
      <c r="A2371" s="1" t="s">
        <v>418</v>
      </c>
      <c r="B2371" s="6">
        <v>45808</v>
      </c>
      <c r="C2371" s="62">
        <f t="shared" si="64"/>
        <v>2025</v>
      </c>
      <c r="D2371" s="1" t="s">
        <v>4128</v>
      </c>
      <c r="E2371" s="43" t="s">
        <v>4189</v>
      </c>
      <c r="F2371" s="2" t="s">
        <v>412</v>
      </c>
      <c r="G2371" s="36" t="s">
        <v>851</v>
      </c>
      <c r="H2371" s="36"/>
      <c r="I2371" s="1" t="s">
        <v>423</v>
      </c>
      <c r="J2371" s="1">
        <v>45.9</v>
      </c>
      <c r="K2371" s="1">
        <v>5.3</v>
      </c>
      <c r="L2371" s="1">
        <v>0</v>
      </c>
      <c r="M2371" s="1">
        <v>51.199999999999996</v>
      </c>
      <c r="N2371" s="34"/>
      <c r="O2371" s="34"/>
      <c r="P2371" s="26"/>
      <c r="Q2371" s="35"/>
    </row>
    <row r="2372" spans="1:17" x14ac:dyDescent="0.3">
      <c r="A2372" s="1" t="s">
        <v>418</v>
      </c>
      <c r="B2372" s="6">
        <v>45808</v>
      </c>
      <c r="C2372" s="62">
        <f t="shared" ref="C2372:C2435" si="65">YEAR(B2372)</f>
        <v>2025</v>
      </c>
      <c r="D2372" s="1" t="s">
        <v>4128</v>
      </c>
      <c r="E2372" s="43" t="s">
        <v>4190</v>
      </c>
      <c r="F2372" s="2" t="s">
        <v>412</v>
      </c>
      <c r="G2372" s="36" t="s">
        <v>852</v>
      </c>
      <c r="H2372" s="36"/>
      <c r="I2372" s="1" t="s">
        <v>423</v>
      </c>
      <c r="J2372" s="1">
        <v>58.7</v>
      </c>
      <c r="K2372" s="1">
        <v>8</v>
      </c>
      <c r="L2372" s="1">
        <v>0</v>
      </c>
      <c r="M2372" s="1">
        <v>66.7</v>
      </c>
      <c r="N2372" s="34"/>
      <c r="O2372" s="34"/>
      <c r="P2372" s="26"/>
      <c r="Q2372" s="35"/>
    </row>
    <row r="2373" spans="1:17" x14ac:dyDescent="0.3">
      <c r="A2373" s="1" t="s">
        <v>418</v>
      </c>
      <c r="B2373" s="6">
        <v>45808</v>
      </c>
      <c r="C2373" s="62">
        <f t="shared" si="65"/>
        <v>2025</v>
      </c>
      <c r="D2373" s="1" t="s">
        <v>4128</v>
      </c>
      <c r="E2373" s="43" t="s">
        <v>4191</v>
      </c>
      <c r="F2373" s="2" t="s">
        <v>412</v>
      </c>
      <c r="G2373" s="36" t="s">
        <v>853</v>
      </c>
      <c r="H2373" s="36"/>
      <c r="I2373" s="1" t="s">
        <v>423</v>
      </c>
      <c r="J2373" s="1">
        <v>41.6</v>
      </c>
      <c r="K2373" s="1">
        <v>8</v>
      </c>
      <c r="L2373" s="1">
        <v>0</v>
      </c>
      <c r="M2373" s="1">
        <v>49.6</v>
      </c>
      <c r="N2373" s="34"/>
      <c r="O2373" s="34"/>
      <c r="P2373" s="26"/>
      <c r="Q2373" s="35"/>
    </row>
    <row r="2374" spans="1:17" x14ac:dyDescent="0.3">
      <c r="A2374" s="1" t="s">
        <v>418</v>
      </c>
      <c r="B2374" s="6">
        <v>45808</v>
      </c>
      <c r="C2374" s="62">
        <f t="shared" si="65"/>
        <v>2025</v>
      </c>
      <c r="D2374" s="1" t="s">
        <v>4128</v>
      </c>
      <c r="E2374" s="43" t="s">
        <v>4192</v>
      </c>
      <c r="F2374" s="2" t="s">
        <v>412</v>
      </c>
      <c r="G2374" s="36" t="s">
        <v>854</v>
      </c>
      <c r="H2374" s="36"/>
      <c r="I2374" s="1" t="s">
        <v>423</v>
      </c>
      <c r="J2374" s="1">
        <v>54.3</v>
      </c>
      <c r="K2374" s="1">
        <v>8</v>
      </c>
      <c r="L2374" s="1">
        <v>0</v>
      </c>
      <c r="M2374" s="1">
        <v>62.3</v>
      </c>
      <c r="N2374" s="34"/>
      <c r="O2374" s="34"/>
      <c r="P2374" s="26"/>
      <c r="Q2374" s="35"/>
    </row>
    <row r="2375" spans="1:17" x14ac:dyDescent="0.3">
      <c r="A2375" s="1" t="s">
        <v>418</v>
      </c>
      <c r="B2375" s="6">
        <v>45808</v>
      </c>
      <c r="C2375" s="62">
        <f t="shared" si="65"/>
        <v>2025</v>
      </c>
      <c r="D2375" s="1" t="s">
        <v>4128</v>
      </c>
      <c r="E2375" s="43" t="s">
        <v>4193</v>
      </c>
      <c r="F2375" s="2" t="s">
        <v>412</v>
      </c>
      <c r="G2375" s="36" t="s">
        <v>1971</v>
      </c>
      <c r="H2375" s="36"/>
      <c r="I2375" s="1" t="s">
        <v>423</v>
      </c>
      <c r="J2375" s="1">
        <v>56.1</v>
      </c>
      <c r="K2375" s="1">
        <v>8</v>
      </c>
      <c r="L2375" s="1">
        <v>0</v>
      </c>
      <c r="M2375" s="1">
        <v>64.099999999999994</v>
      </c>
      <c r="N2375" s="34"/>
      <c r="O2375" s="34"/>
      <c r="P2375" s="26"/>
      <c r="Q2375" s="35"/>
    </row>
    <row r="2376" spans="1:17" x14ac:dyDescent="0.3">
      <c r="A2376" s="1" t="s">
        <v>418</v>
      </c>
      <c r="B2376" s="6">
        <v>45808</v>
      </c>
      <c r="C2376" s="62">
        <f t="shared" si="65"/>
        <v>2025</v>
      </c>
      <c r="D2376" s="1" t="s">
        <v>4128</v>
      </c>
      <c r="E2376" s="43" t="s">
        <v>4194</v>
      </c>
      <c r="F2376" s="2" t="s">
        <v>412</v>
      </c>
      <c r="G2376" s="36" t="s">
        <v>1972</v>
      </c>
      <c r="H2376" s="36"/>
      <c r="I2376" s="1" t="s">
        <v>423</v>
      </c>
      <c r="J2376" s="1">
        <v>44.7</v>
      </c>
      <c r="K2376" s="1">
        <v>8</v>
      </c>
      <c r="L2376" s="1">
        <v>0</v>
      </c>
      <c r="M2376" s="1">
        <v>52.7</v>
      </c>
      <c r="N2376" s="34"/>
      <c r="O2376" s="34"/>
      <c r="P2376" s="26"/>
      <c r="Q2376" s="35"/>
    </row>
    <row r="2377" spans="1:17" x14ac:dyDescent="0.3">
      <c r="A2377" s="1" t="s">
        <v>418</v>
      </c>
      <c r="B2377" s="6">
        <v>45808</v>
      </c>
      <c r="C2377" s="62">
        <f t="shared" si="65"/>
        <v>2025</v>
      </c>
      <c r="D2377" s="1" t="s">
        <v>4128</v>
      </c>
      <c r="E2377" s="43" t="s">
        <v>4195</v>
      </c>
      <c r="F2377" s="2" t="s">
        <v>412</v>
      </c>
      <c r="G2377" s="36" t="s">
        <v>1973</v>
      </c>
      <c r="H2377" s="36"/>
      <c r="I2377" s="1" t="s">
        <v>423</v>
      </c>
      <c r="J2377" s="1">
        <v>53</v>
      </c>
      <c r="K2377" s="1">
        <v>8</v>
      </c>
      <c r="L2377" s="1">
        <v>0</v>
      </c>
      <c r="M2377" s="1">
        <v>61</v>
      </c>
      <c r="N2377" s="34"/>
      <c r="O2377" s="34"/>
      <c r="P2377" s="26"/>
      <c r="Q2377" s="35"/>
    </row>
    <row r="2378" spans="1:17" x14ac:dyDescent="0.3">
      <c r="A2378" s="1" t="s">
        <v>418</v>
      </c>
      <c r="B2378" s="6">
        <v>45808</v>
      </c>
      <c r="C2378" s="62">
        <f t="shared" si="65"/>
        <v>2025</v>
      </c>
      <c r="D2378" s="1" t="s">
        <v>4128</v>
      </c>
      <c r="E2378" s="43" t="s">
        <v>4196</v>
      </c>
      <c r="F2378" s="2" t="s">
        <v>412</v>
      </c>
      <c r="G2378" s="36" t="s">
        <v>1974</v>
      </c>
      <c r="H2378" s="36"/>
      <c r="I2378" s="1" t="s">
        <v>423</v>
      </c>
      <c r="J2378" s="1">
        <v>45.9</v>
      </c>
      <c r="K2378" s="1">
        <v>5.3</v>
      </c>
      <c r="L2378" s="1">
        <v>0</v>
      </c>
      <c r="M2378" s="1">
        <v>51.199999999999996</v>
      </c>
      <c r="N2378" s="34"/>
      <c r="O2378" s="34"/>
      <c r="P2378" s="26"/>
      <c r="Q2378" s="35"/>
    </row>
    <row r="2379" spans="1:17" x14ac:dyDescent="0.3">
      <c r="A2379" s="1" t="s">
        <v>418</v>
      </c>
      <c r="B2379" s="6">
        <v>45808</v>
      </c>
      <c r="C2379" s="62">
        <f t="shared" si="65"/>
        <v>2025</v>
      </c>
      <c r="D2379" s="1" t="s">
        <v>4128</v>
      </c>
      <c r="E2379" s="43" t="s">
        <v>4197</v>
      </c>
      <c r="F2379" s="2" t="s">
        <v>412</v>
      </c>
      <c r="G2379" s="36" t="s">
        <v>1975</v>
      </c>
      <c r="H2379" s="36"/>
      <c r="I2379" s="1" t="s">
        <v>423</v>
      </c>
      <c r="J2379" s="1">
        <v>49.2</v>
      </c>
      <c r="K2379" s="1">
        <v>5.3</v>
      </c>
      <c r="L2379" s="1">
        <v>0</v>
      </c>
      <c r="M2379" s="1">
        <v>54.5</v>
      </c>
      <c r="N2379" s="34"/>
      <c r="O2379" s="34"/>
      <c r="P2379" s="26"/>
      <c r="Q2379" s="35"/>
    </row>
    <row r="2380" spans="1:17" x14ac:dyDescent="0.3">
      <c r="A2380" s="1" t="s">
        <v>418</v>
      </c>
      <c r="B2380" s="6">
        <v>45808</v>
      </c>
      <c r="C2380" s="62">
        <f t="shared" si="65"/>
        <v>2025</v>
      </c>
      <c r="D2380" s="1" t="s">
        <v>4128</v>
      </c>
      <c r="E2380" s="43" t="s">
        <v>4198</v>
      </c>
      <c r="F2380" s="2" t="s">
        <v>412</v>
      </c>
      <c r="G2380" s="36" t="s">
        <v>1976</v>
      </c>
      <c r="H2380" s="36"/>
      <c r="I2380" s="1" t="s">
        <v>423</v>
      </c>
      <c r="J2380" s="1">
        <v>49.2</v>
      </c>
      <c r="K2380" s="1">
        <v>5.3</v>
      </c>
      <c r="L2380" s="1">
        <v>0</v>
      </c>
      <c r="M2380" s="1">
        <v>54.5</v>
      </c>
      <c r="N2380" s="34"/>
      <c r="O2380" s="34"/>
      <c r="P2380" s="26"/>
      <c r="Q2380" s="35"/>
    </row>
    <row r="2381" spans="1:17" x14ac:dyDescent="0.3">
      <c r="A2381" s="1" t="s">
        <v>418</v>
      </c>
      <c r="B2381" s="6">
        <v>45808</v>
      </c>
      <c r="C2381" s="62">
        <f t="shared" si="65"/>
        <v>2025</v>
      </c>
      <c r="D2381" s="1" t="s">
        <v>4128</v>
      </c>
      <c r="E2381" s="43" t="s">
        <v>4199</v>
      </c>
      <c r="F2381" s="2" t="s">
        <v>412</v>
      </c>
      <c r="G2381" s="36" t="s">
        <v>1977</v>
      </c>
      <c r="H2381" s="36"/>
      <c r="I2381" s="1" t="s">
        <v>423</v>
      </c>
      <c r="J2381" s="1">
        <v>45.9</v>
      </c>
      <c r="K2381" s="1">
        <v>5.3</v>
      </c>
      <c r="L2381" s="1">
        <v>0</v>
      </c>
      <c r="M2381" s="1">
        <v>51.199999999999996</v>
      </c>
      <c r="N2381" s="34"/>
      <c r="O2381" s="34"/>
      <c r="P2381" s="26"/>
      <c r="Q2381" s="35"/>
    </row>
    <row r="2382" spans="1:17" x14ac:dyDescent="0.3">
      <c r="A2382" s="1" t="s">
        <v>418</v>
      </c>
      <c r="B2382" s="6">
        <v>45808</v>
      </c>
      <c r="C2382" s="62">
        <f t="shared" si="65"/>
        <v>2025</v>
      </c>
      <c r="D2382" s="1" t="s">
        <v>4128</v>
      </c>
      <c r="E2382" s="43" t="s">
        <v>4200</v>
      </c>
      <c r="F2382" s="2" t="s">
        <v>412</v>
      </c>
      <c r="G2382" s="36" t="s">
        <v>1978</v>
      </c>
      <c r="H2382" s="36"/>
      <c r="I2382" s="1" t="s">
        <v>423</v>
      </c>
      <c r="J2382" s="1">
        <v>58.7</v>
      </c>
      <c r="K2382" s="1">
        <v>8</v>
      </c>
      <c r="L2382" s="1">
        <v>0</v>
      </c>
      <c r="M2382" s="1">
        <v>66.7</v>
      </c>
      <c r="N2382" s="34"/>
      <c r="O2382" s="34"/>
      <c r="P2382" s="26"/>
      <c r="Q2382" s="35"/>
    </row>
    <row r="2383" spans="1:17" x14ac:dyDescent="0.3">
      <c r="A2383" s="1" t="s">
        <v>418</v>
      </c>
      <c r="B2383" s="6">
        <v>45808</v>
      </c>
      <c r="C2383" s="62">
        <f t="shared" si="65"/>
        <v>2025</v>
      </c>
      <c r="D2383" s="1" t="s">
        <v>4128</v>
      </c>
      <c r="E2383" s="43" t="s">
        <v>4201</v>
      </c>
      <c r="F2383" s="2" t="s">
        <v>412</v>
      </c>
      <c r="G2383" s="36" t="s">
        <v>1979</v>
      </c>
      <c r="H2383" s="36"/>
      <c r="I2383" s="1" t="s">
        <v>423</v>
      </c>
      <c r="J2383" s="1">
        <v>41.6</v>
      </c>
      <c r="K2383" s="1">
        <v>8</v>
      </c>
      <c r="L2383" s="1">
        <v>0</v>
      </c>
      <c r="M2383" s="1">
        <v>49.6</v>
      </c>
      <c r="N2383" s="34"/>
      <c r="O2383" s="34"/>
      <c r="P2383" s="26"/>
      <c r="Q2383" s="35"/>
    </row>
    <row r="2384" spans="1:17" x14ac:dyDescent="0.3">
      <c r="A2384" s="1" t="s">
        <v>418</v>
      </c>
      <c r="B2384" s="6">
        <v>45808</v>
      </c>
      <c r="C2384" s="62">
        <f t="shared" si="65"/>
        <v>2025</v>
      </c>
      <c r="D2384" s="1" t="s">
        <v>4128</v>
      </c>
      <c r="E2384" s="43" t="s">
        <v>4202</v>
      </c>
      <c r="F2384" s="2" t="s">
        <v>412</v>
      </c>
      <c r="G2384" s="36" t="s">
        <v>1980</v>
      </c>
      <c r="H2384" s="36"/>
      <c r="I2384" s="1" t="s">
        <v>423</v>
      </c>
      <c r="J2384" s="1">
        <v>54.3</v>
      </c>
      <c r="K2384" s="1">
        <v>8</v>
      </c>
      <c r="L2384" s="1">
        <v>0</v>
      </c>
      <c r="M2384" s="1">
        <v>62.3</v>
      </c>
      <c r="N2384" s="34"/>
      <c r="O2384" s="34"/>
      <c r="P2384" s="26"/>
      <c r="Q2384" s="35"/>
    </row>
    <row r="2385" spans="1:17" x14ac:dyDescent="0.3">
      <c r="A2385" s="1" t="s">
        <v>418</v>
      </c>
      <c r="B2385" s="6">
        <v>45808</v>
      </c>
      <c r="C2385" s="62">
        <f t="shared" si="65"/>
        <v>2025</v>
      </c>
      <c r="D2385" s="1" t="s">
        <v>4128</v>
      </c>
      <c r="E2385" s="43" t="s">
        <v>4203</v>
      </c>
      <c r="F2385" s="2" t="s">
        <v>412</v>
      </c>
      <c r="G2385" s="36" t="s">
        <v>1981</v>
      </c>
      <c r="H2385" s="36"/>
      <c r="I2385" s="1" t="s">
        <v>423</v>
      </c>
      <c r="J2385" s="1">
        <v>56.1</v>
      </c>
      <c r="K2385" s="1">
        <v>8</v>
      </c>
      <c r="L2385" s="1">
        <v>0</v>
      </c>
      <c r="M2385" s="1">
        <v>64.099999999999994</v>
      </c>
      <c r="N2385" s="34"/>
      <c r="O2385" s="34"/>
      <c r="P2385" s="26"/>
      <c r="Q2385" s="35"/>
    </row>
    <row r="2386" spans="1:17" x14ac:dyDescent="0.3">
      <c r="A2386" s="1" t="s">
        <v>418</v>
      </c>
      <c r="B2386" s="6">
        <v>45808</v>
      </c>
      <c r="C2386" s="62">
        <f t="shared" si="65"/>
        <v>2025</v>
      </c>
      <c r="D2386" s="1" t="s">
        <v>4128</v>
      </c>
      <c r="E2386" s="43" t="s">
        <v>4204</v>
      </c>
      <c r="F2386" s="2" t="s">
        <v>412</v>
      </c>
      <c r="G2386" s="36" t="s">
        <v>1982</v>
      </c>
      <c r="H2386" s="36"/>
      <c r="I2386" s="1" t="s">
        <v>423</v>
      </c>
      <c r="J2386" s="1">
        <v>44.7</v>
      </c>
      <c r="K2386" s="1">
        <v>8</v>
      </c>
      <c r="L2386" s="1">
        <v>0</v>
      </c>
      <c r="M2386" s="1">
        <v>52.7</v>
      </c>
      <c r="N2386" s="34"/>
      <c r="O2386" s="34"/>
      <c r="P2386" s="26"/>
      <c r="Q2386" s="35"/>
    </row>
    <row r="2387" spans="1:17" x14ac:dyDescent="0.3">
      <c r="A2387" s="1" t="s">
        <v>418</v>
      </c>
      <c r="B2387" s="6">
        <v>45808</v>
      </c>
      <c r="C2387" s="62">
        <f t="shared" si="65"/>
        <v>2025</v>
      </c>
      <c r="D2387" s="1" t="s">
        <v>4128</v>
      </c>
      <c r="E2387" s="43" t="s">
        <v>4205</v>
      </c>
      <c r="F2387" s="2" t="s">
        <v>412</v>
      </c>
      <c r="G2387" s="36" t="s">
        <v>1983</v>
      </c>
      <c r="H2387" s="36"/>
      <c r="I2387" s="1" t="s">
        <v>423</v>
      </c>
      <c r="J2387" s="1">
        <v>53</v>
      </c>
      <c r="K2387" s="1">
        <v>8</v>
      </c>
      <c r="L2387" s="1">
        <v>0</v>
      </c>
      <c r="M2387" s="1">
        <v>61</v>
      </c>
      <c r="N2387" s="34"/>
      <c r="O2387" s="34"/>
      <c r="P2387" s="26"/>
      <c r="Q2387" s="35"/>
    </row>
    <row r="2388" spans="1:17" x14ac:dyDescent="0.3">
      <c r="A2388" s="1" t="s">
        <v>418</v>
      </c>
      <c r="B2388" s="6">
        <v>45808</v>
      </c>
      <c r="C2388" s="62">
        <f t="shared" si="65"/>
        <v>2025</v>
      </c>
      <c r="D2388" s="1" t="s">
        <v>4128</v>
      </c>
      <c r="E2388" s="43" t="s">
        <v>4206</v>
      </c>
      <c r="F2388" s="2" t="s">
        <v>412</v>
      </c>
      <c r="G2388" s="36" t="s">
        <v>1984</v>
      </c>
      <c r="H2388" s="36"/>
      <c r="I2388" s="1" t="s">
        <v>423</v>
      </c>
      <c r="J2388" s="1">
        <v>45.9</v>
      </c>
      <c r="K2388" s="1">
        <v>5.3</v>
      </c>
      <c r="L2388" s="1">
        <v>0</v>
      </c>
      <c r="M2388" s="1">
        <v>51.199999999999996</v>
      </c>
      <c r="N2388" s="34"/>
      <c r="O2388" s="34"/>
      <c r="P2388" s="26"/>
      <c r="Q2388" s="35"/>
    </row>
    <row r="2389" spans="1:17" x14ac:dyDescent="0.3">
      <c r="A2389" s="1" t="s">
        <v>418</v>
      </c>
      <c r="B2389" s="6">
        <v>45808</v>
      </c>
      <c r="C2389" s="62">
        <f t="shared" si="65"/>
        <v>2025</v>
      </c>
      <c r="D2389" s="1" t="s">
        <v>4128</v>
      </c>
      <c r="E2389" s="43" t="s">
        <v>4207</v>
      </c>
      <c r="F2389" s="2" t="s">
        <v>412</v>
      </c>
      <c r="G2389" s="36" t="s">
        <v>1985</v>
      </c>
      <c r="H2389" s="36"/>
      <c r="I2389" s="1" t="s">
        <v>423</v>
      </c>
      <c r="J2389" s="1">
        <v>49.2</v>
      </c>
      <c r="K2389" s="1">
        <v>5.3</v>
      </c>
      <c r="L2389" s="1">
        <v>0</v>
      </c>
      <c r="M2389" s="1">
        <v>54.5</v>
      </c>
      <c r="N2389" s="34"/>
      <c r="O2389" s="34"/>
      <c r="P2389" s="26"/>
      <c r="Q2389" s="35"/>
    </row>
    <row r="2390" spans="1:17" x14ac:dyDescent="0.3">
      <c r="A2390" s="1" t="s">
        <v>418</v>
      </c>
      <c r="B2390" s="6">
        <v>45808</v>
      </c>
      <c r="C2390" s="62">
        <f t="shared" si="65"/>
        <v>2025</v>
      </c>
      <c r="D2390" s="1" t="s">
        <v>4128</v>
      </c>
      <c r="E2390" s="43" t="s">
        <v>4208</v>
      </c>
      <c r="F2390" s="2" t="s">
        <v>412</v>
      </c>
      <c r="G2390" s="36" t="s">
        <v>1986</v>
      </c>
      <c r="H2390" s="36"/>
      <c r="I2390" s="1" t="s">
        <v>423</v>
      </c>
      <c r="J2390" s="1">
        <v>49.2</v>
      </c>
      <c r="K2390" s="1">
        <v>5.3</v>
      </c>
      <c r="L2390" s="1">
        <v>0</v>
      </c>
      <c r="M2390" s="1">
        <v>54.5</v>
      </c>
      <c r="N2390" s="34"/>
      <c r="O2390" s="34"/>
      <c r="P2390" s="26"/>
      <c r="Q2390" s="35"/>
    </row>
    <row r="2391" spans="1:17" x14ac:dyDescent="0.3">
      <c r="A2391" s="1" t="s">
        <v>418</v>
      </c>
      <c r="B2391" s="6">
        <v>45808</v>
      </c>
      <c r="C2391" s="62">
        <f t="shared" si="65"/>
        <v>2025</v>
      </c>
      <c r="D2391" s="1" t="s">
        <v>4128</v>
      </c>
      <c r="E2391" s="43" t="s">
        <v>4209</v>
      </c>
      <c r="F2391" s="2" t="s">
        <v>412</v>
      </c>
      <c r="G2391" s="36" t="s">
        <v>1987</v>
      </c>
      <c r="H2391" s="36"/>
      <c r="I2391" s="1" t="s">
        <v>423</v>
      </c>
      <c r="J2391" s="1">
        <v>45.9</v>
      </c>
      <c r="K2391" s="1">
        <v>5.3</v>
      </c>
      <c r="L2391" s="1">
        <v>0</v>
      </c>
      <c r="M2391" s="1">
        <v>51.199999999999996</v>
      </c>
      <c r="N2391" s="34"/>
      <c r="O2391" s="34"/>
      <c r="P2391" s="26"/>
      <c r="Q2391" s="35"/>
    </row>
    <row r="2392" spans="1:17" x14ac:dyDescent="0.3">
      <c r="A2392" s="1" t="s">
        <v>418</v>
      </c>
      <c r="B2392" s="6">
        <v>45808</v>
      </c>
      <c r="C2392" s="62">
        <f t="shared" si="65"/>
        <v>2025</v>
      </c>
      <c r="D2392" s="1" t="s">
        <v>4128</v>
      </c>
      <c r="E2392" s="43" t="s">
        <v>4210</v>
      </c>
      <c r="F2392" s="2" t="s">
        <v>412</v>
      </c>
      <c r="G2392" s="36" t="s">
        <v>1988</v>
      </c>
      <c r="H2392" s="36"/>
      <c r="I2392" s="1" t="s">
        <v>423</v>
      </c>
      <c r="J2392" s="1">
        <v>58.7</v>
      </c>
      <c r="K2392" s="1">
        <v>8</v>
      </c>
      <c r="L2392" s="1">
        <v>0</v>
      </c>
      <c r="M2392" s="1">
        <v>66.7</v>
      </c>
      <c r="N2392" s="34"/>
      <c r="O2392" s="34"/>
      <c r="P2392" s="26"/>
      <c r="Q2392" s="35"/>
    </row>
    <row r="2393" spans="1:17" x14ac:dyDescent="0.3">
      <c r="A2393" s="1" t="s">
        <v>418</v>
      </c>
      <c r="B2393" s="6">
        <v>45808</v>
      </c>
      <c r="C2393" s="62">
        <f t="shared" si="65"/>
        <v>2025</v>
      </c>
      <c r="D2393" s="1" t="s">
        <v>4128</v>
      </c>
      <c r="E2393" s="43" t="s">
        <v>4211</v>
      </c>
      <c r="F2393" s="2" t="s">
        <v>412</v>
      </c>
      <c r="G2393" s="36" t="s">
        <v>1989</v>
      </c>
      <c r="H2393" s="36"/>
      <c r="I2393" s="1" t="s">
        <v>423</v>
      </c>
      <c r="J2393" s="1">
        <v>41.6</v>
      </c>
      <c r="K2393" s="1">
        <v>8</v>
      </c>
      <c r="L2393" s="1">
        <v>0</v>
      </c>
      <c r="M2393" s="1">
        <v>49.6</v>
      </c>
      <c r="N2393" s="34"/>
      <c r="O2393" s="34"/>
      <c r="P2393" s="26"/>
      <c r="Q2393" s="35"/>
    </row>
    <row r="2394" spans="1:17" x14ac:dyDescent="0.3">
      <c r="A2394" s="1" t="s">
        <v>418</v>
      </c>
      <c r="B2394" s="6">
        <v>45808</v>
      </c>
      <c r="C2394" s="62">
        <f t="shared" si="65"/>
        <v>2025</v>
      </c>
      <c r="D2394" s="1" t="s">
        <v>4128</v>
      </c>
      <c r="E2394" s="43" t="s">
        <v>4212</v>
      </c>
      <c r="F2394" s="2" t="s">
        <v>412</v>
      </c>
      <c r="G2394" s="36" t="s">
        <v>1990</v>
      </c>
      <c r="H2394" s="36"/>
      <c r="I2394" s="1" t="s">
        <v>423</v>
      </c>
      <c r="J2394" s="1">
        <v>54.3</v>
      </c>
      <c r="K2394" s="1">
        <v>8</v>
      </c>
      <c r="L2394" s="1">
        <v>0</v>
      </c>
      <c r="M2394" s="1">
        <v>62.3</v>
      </c>
      <c r="N2394" s="34"/>
      <c r="O2394" s="34"/>
      <c r="P2394" s="26"/>
      <c r="Q2394" s="35"/>
    </row>
    <row r="2395" spans="1:17" x14ac:dyDescent="0.3">
      <c r="A2395" s="1" t="s">
        <v>418</v>
      </c>
      <c r="B2395" s="6">
        <v>45808</v>
      </c>
      <c r="C2395" s="62">
        <f t="shared" si="65"/>
        <v>2025</v>
      </c>
      <c r="D2395" s="1" t="s">
        <v>4128</v>
      </c>
      <c r="E2395" s="43" t="s">
        <v>4213</v>
      </c>
      <c r="F2395" s="2" t="s">
        <v>412</v>
      </c>
      <c r="G2395" s="36" t="s">
        <v>1991</v>
      </c>
      <c r="H2395" s="36"/>
      <c r="I2395" s="1" t="s">
        <v>423</v>
      </c>
      <c r="J2395" s="1">
        <v>56.1</v>
      </c>
      <c r="K2395" s="1">
        <v>8</v>
      </c>
      <c r="L2395" s="1">
        <v>0</v>
      </c>
      <c r="M2395" s="1">
        <v>64.099999999999994</v>
      </c>
      <c r="N2395" s="34"/>
      <c r="O2395" s="34"/>
      <c r="P2395" s="26"/>
      <c r="Q2395" s="35"/>
    </row>
    <row r="2396" spans="1:17" x14ac:dyDescent="0.3">
      <c r="A2396" s="1" t="s">
        <v>418</v>
      </c>
      <c r="B2396" s="6">
        <v>45808</v>
      </c>
      <c r="C2396" s="62">
        <f t="shared" si="65"/>
        <v>2025</v>
      </c>
      <c r="D2396" s="1" t="s">
        <v>4128</v>
      </c>
      <c r="E2396" s="43" t="s">
        <v>4214</v>
      </c>
      <c r="F2396" s="2" t="s">
        <v>412</v>
      </c>
      <c r="G2396" s="36" t="s">
        <v>1992</v>
      </c>
      <c r="H2396" s="36"/>
      <c r="I2396" s="1" t="s">
        <v>423</v>
      </c>
      <c r="J2396" s="1">
        <v>44.7</v>
      </c>
      <c r="K2396" s="1">
        <v>8</v>
      </c>
      <c r="L2396" s="1">
        <v>0</v>
      </c>
      <c r="M2396" s="1">
        <v>52.7</v>
      </c>
      <c r="N2396" s="34"/>
      <c r="O2396" s="34"/>
      <c r="P2396" s="26"/>
      <c r="Q2396" s="35"/>
    </row>
    <row r="2397" spans="1:17" x14ac:dyDescent="0.3">
      <c r="A2397" s="1" t="s">
        <v>418</v>
      </c>
      <c r="B2397" s="6">
        <v>45808</v>
      </c>
      <c r="C2397" s="62">
        <f t="shared" si="65"/>
        <v>2025</v>
      </c>
      <c r="D2397" s="1" t="s">
        <v>4128</v>
      </c>
      <c r="E2397" s="43" t="s">
        <v>4215</v>
      </c>
      <c r="F2397" s="2" t="s">
        <v>412</v>
      </c>
      <c r="G2397" s="36" t="s">
        <v>1993</v>
      </c>
      <c r="H2397" s="36"/>
      <c r="I2397" s="1" t="s">
        <v>423</v>
      </c>
      <c r="J2397" s="1">
        <v>53</v>
      </c>
      <c r="K2397" s="1">
        <v>8</v>
      </c>
      <c r="L2397" s="1">
        <v>0</v>
      </c>
      <c r="M2397" s="1">
        <v>61</v>
      </c>
      <c r="N2397" s="34"/>
      <c r="O2397" s="34"/>
      <c r="P2397" s="26"/>
      <c r="Q2397" s="35"/>
    </row>
    <row r="2398" spans="1:17" x14ac:dyDescent="0.3">
      <c r="A2398" s="1" t="s">
        <v>418</v>
      </c>
      <c r="B2398" s="6">
        <v>45808</v>
      </c>
      <c r="C2398" s="62">
        <f t="shared" si="65"/>
        <v>2025</v>
      </c>
      <c r="D2398" s="1" t="s">
        <v>4128</v>
      </c>
      <c r="E2398" s="43" t="s">
        <v>4216</v>
      </c>
      <c r="F2398" s="2" t="s">
        <v>412</v>
      </c>
      <c r="G2398" s="36" t="s">
        <v>1994</v>
      </c>
      <c r="H2398" s="36"/>
      <c r="I2398" s="1" t="s">
        <v>423</v>
      </c>
      <c r="J2398" s="1">
        <v>45.9</v>
      </c>
      <c r="K2398" s="1">
        <v>5.3</v>
      </c>
      <c r="L2398" s="1">
        <v>0</v>
      </c>
      <c r="M2398" s="1">
        <v>51.199999999999996</v>
      </c>
      <c r="N2398" s="34"/>
      <c r="O2398" s="34"/>
      <c r="P2398" s="26"/>
      <c r="Q2398" s="35"/>
    </row>
    <row r="2399" spans="1:17" x14ac:dyDescent="0.3">
      <c r="A2399" s="1" t="s">
        <v>418</v>
      </c>
      <c r="B2399" s="6">
        <v>45808</v>
      </c>
      <c r="C2399" s="62">
        <f t="shared" si="65"/>
        <v>2025</v>
      </c>
      <c r="D2399" s="1" t="s">
        <v>4128</v>
      </c>
      <c r="E2399" s="43" t="s">
        <v>4217</v>
      </c>
      <c r="F2399" s="2" t="s">
        <v>412</v>
      </c>
      <c r="G2399" s="36" t="s">
        <v>1995</v>
      </c>
      <c r="H2399" s="36"/>
      <c r="I2399" s="1" t="s">
        <v>423</v>
      </c>
      <c r="J2399" s="1">
        <v>49.2</v>
      </c>
      <c r="K2399" s="1">
        <v>5.3</v>
      </c>
      <c r="L2399" s="1">
        <v>0</v>
      </c>
      <c r="M2399" s="1">
        <v>54.5</v>
      </c>
      <c r="N2399" s="34"/>
      <c r="O2399" s="34"/>
      <c r="P2399" s="26"/>
      <c r="Q2399" s="35"/>
    </row>
    <row r="2400" spans="1:17" x14ac:dyDescent="0.3">
      <c r="A2400" s="1" t="s">
        <v>418</v>
      </c>
      <c r="B2400" s="6">
        <v>45808</v>
      </c>
      <c r="C2400" s="62">
        <f t="shared" si="65"/>
        <v>2025</v>
      </c>
      <c r="D2400" s="1" t="s">
        <v>4128</v>
      </c>
      <c r="E2400" s="43" t="s">
        <v>4218</v>
      </c>
      <c r="F2400" s="2" t="s">
        <v>412</v>
      </c>
      <c r="G2400" s="36" t="s">
        <v>1996</v>
      </c>
      <c r="H2400" s="36"/>
      <c r="I2400" s="1" t="s">
        <v>423</v>
      </c>
      <c r="J2400" s="1">
        <v>49.2</v>
      </c>
      <c r="K2400" s="1">
        <v>5.3</v>
      </c>
      <c r="L2400" s="1">
        <v>0</v>
      </c>
      <c r="M2400" s="1">
        <v>54.5</v>
      </c>
      <c r="N2400" s="34"/>
      <c r="O2400" s="34"/>
      <c r="P2400" s="26"/>
      <c r="Q2400" s="35"/>
    </row>
    <row r="2401" spans="1:17" x14ac:dyDescent="0.3">
      <c r="A2401" s="1" t="s">
        <v>418</v>
      </c>
      <c r="B2401" s="6">
        <v>45808</v>
      </c>
      <c r="C2401" s="62">
        <f t="shared" si="65"/>
        <v>2025</v>
      </c>
      <c r="D2401" s="1" t="s">
        <v>4128</v>
      </c>
      <c r="E2401" s="43" t="s">
        <v>4219</v>
      </c>
      <c r="F2401" s="2" t="s">
        <v>412</v>
      </c>
      <c r="G2401" s="36" t="s">
        <v>1997</v>
      </c>
      <c r="H2401" s="36"/>
      <c r="I2401" s="1" t="s">
        <v>423</v>
      </c>
      <c r="J2401" s="1">
        <v>45.9</v>
      </c>
      <c r="K2401" s="1">
        <v>5.3</v>
      </c>
      <c r="L2401" s="1">
        <v>0</v>
      </c>
      <c r="M2401" s="1">
        <v>51.199999999999996</v>
      </c>
      <c r="N2401" s="34"/>
      <c r="O2401" s="34"/>
      <c r="P2401" s="26"/>
      <c r="Q2401" s="35"/>
    </row>
    <row r="2402" spans="1:17" x14ac:dyDescent="0.3">
      <c r="A2402" s="1" t="s">
        <v>418</v>
      </c>
      <c r="B2402" s="6">
        <v>45808</v>
      </c>
      <c r="C2402" s="62">
        <f t="shared" si="65"/>
        <v>2025</v>
      </c>
      <c r="D2402" s="1" t="s">
        <v>4128</v>
      </c>
      <c r="E2402" s="43" t="s">
        <v>4220</v>
      </c>
      <c r="F2402" s="2" t="s">
        <v>412</v>
      </c>
      <c r="G2402" s="36" t="s">
        <v>1998</v>
      </c>
      <c r="H2402" s="36"/>
      <c r="I2402" s="1" t="s">
        <v>423</v>
      </c>
      <c r="J2402" s="1">
        <v>58.7</v>
      </c>
      <c r="K2402" s="1">
        <v>8</v>
      </c>
      <c r="L2402" s="1">
        <v>0</v>
      </c>
      <c r="M2402" s="1">
        <v>66.7</v>
      </c>
      <c r="N2402" s="34"/>
      <c r="O2402" s="34"/>
      <c r="P2402" s="26"/>
      <c r="Q2402" s="35"/>
    </row>
    <row r="2403" spans="1:17" x14ac:dyDescent="0.3">
      <c r="A2403" s="1" t="s">
        <v>418</v>
      </c>
      <c r="B2403" s="6">
        <v>45808</v>
      </c>
      <c r="C2403" s="62">
        <f t="shared" si="65"/>
        <v>2025</v>
      </c>
      <c r="D2403" s="1" t="s">
        <v>4128</v>
      </c>
      <c r="E2403" s="43" t="s">
        <v>4221</v>
      </c>
      <c r="F2403" s="2" t="s">
        <v>412</v>
      </c>
      <c r="G2403" s="36" t="s">
        <v>1999</v>
      </c>
      <c r="H2403" s="36"/>
      <c r="I2403" s="1" t="s">
        <v>423</v>
      </c>
      <c r="J2403" s="1">
        <v>41.6</v>
      </c>
      <c r="K2403" s="1">
        <v>8</v>
      </c>
      <c r="L2403" s="1">
        <v>0</v>
      </c>
      <c r="M2403" s="1">
        <v>49.6</v>
      </c>
      <c r="N2403" s="34"/>
      <c r="O2403" s="34"/>
      <c r="P2403" s="26"/>
      <c r="Q2403" s="35"/>
    </row>
    <row r="2404" spans="1:17" x14ac:dyDescent="0.3">
      <c r="A2404" s="1" t="s">
        <v>418</v>
      </c>
      <c r="B2404" s="6">
        <v>45808</v>
      </c>
      <c r="C2404" s="62">
        <f t="shared" si="65"/>
        <v>2025</v>
      </c>
      <c r="D2404" s="1" t="s">
        <v>4128</v>
      </c>
      <c r="E2404" s="43" t="s">
        <v>4222</v>
      </c>
      <c r="F2404" s="2" t="s">
        <v>412</v>
      </c>
      <c r="G2404" s="36" t="s">
        <v>2000</v>
      </c>
      <c r="H2404" s="36"/>
      <c r="I2404" s="1" t="s">
        <v>423</v>
      </c>
      <c r="J2404" s="1">
        <v>54.3</v>
      </c>
      <c r="K2404" s="1">
        <v>8</v>
      </c>
      <c r="L2404" s="1">
        <v>0</v>
      </c>
      <c r="M2404" s="1">
        <v>62.3</v>
      </c>
      <c r="N2404" s="34"/>
      <c r="O2404" s="34"/>
      <c r="P2404" s="26"/>
      <c r="Q2404" s="35"/>
    </row>
    <row r="2405" spans="1:17" x14ac:dyDescent="0.3">
      <c r="A2405" s="1" t="s">
        <v>418</v>
      </c>
      <c r="B2405" s="6">
        <v>45808</v>
      </c>
      <c r="C2405" s="62">
        <f t="shared" si="65"/>
        <v>2025</v>
      </c>
      <c r="D2405" s="1" t="s">
        <v>4128</v>
      </c>
      <c r="E2405" s="43" t="s">
        <v>4223</v>
      </c>
      <c r="F2405" s="2" t="s">
        <v>412</v>
      </c>
      <c r="G2405" s="36" t="s">
        <v>2001</v>
      </c>
      <c r="H2405" s="36"/>
      <c r="I2405" s="1" t="s">
        <v>423</v>
      </c>
      <c r="J2405" s="1">
        <v>56.1</v>
      </c>
      <c r="K2405" s="1">
        <v>8</v>
      </c>
      <c r="L2405" s="1">
        <v>0</v>
      </c>
      <c r="M2405" s="1">
        <v>64.099999999999994</v>
      </c>
      <c r="N2405" s="34"/>
      <c r="O2405" s="34"/>
      <c r="P2405" s="26"/>
      <c r="Q2405" s="35"/>
    </row>
    <row r="2406" spans="1:17" x14ac:dyDescent="0.3">
      <c r="A2406" s="1" t="s">
        <v>418</v>
      </c>
      <c r="B2406" s="6">
        <v>45808</v>
      </c>
      <c r="C2406" s="62">
        <f t="shared" si="65"/>
        <v>2025</v>
      </c>
      <c r="D2406" s="1" t="s">
        <v>4128</v>
      </c>
      <c r="E2406" s="43" t="s">
        <v>4224</v>
      </c>
      <c r="F2406" s="2" t="s">
        <v>412</v>
      </c>
      <c r="G2406" s="36" t="s">
        <v>2002</v>
      </c>
      <c r="H2406" s="36"/>
      <c r="I2406" s="1" t="s">
        <v>423</v>
      </c>
      <c r="J2406" s="1">
        <v>44.7</v>
      </c>
      <c r="K2406" s="1">
        <v>8</v>
      </c>
      <c r="L2406" s="1">
        <v>0</v>
      </c>
      <c r="M2406" s="1">
        <v>52.7</v>
      </c>
      <c r="N2406" s="34"/>
      <c r="O2406" s="34"/>
      <c r="P2406" s="26"/>
      <c r="Q2406" s="35"/>
    </row>
    <row r="2407" spans="1:17" x14ac:dyDescent="0.3">
      <c r="A2407" s="1" t="s">
        <v>418</v>
      </c>
      <c r="B2407" s="6">
        <v>45808</v>
      </c>
      <c r="C2407" s="62">
        <f t="shared" si="65"/>
        <v>2025</v>
      </c>
      <c r="D2407" s="1" t="s">
        <v>4128</v>
      </c>
      <c r="E2407" s="43" t="s">
        <v>4225</v>
      </c>
      <c r="F2407" s="2" t="s">
        <v>412</v>
      </c>
      <c r="G2407" s="36" t="s">
        <v>2003</v>
      </c>
      <c r="H2407" s="36"/>
      <c r="I2407" s="1" t="s">
        <v>423</v>
      </c>
      <c r="J2407" s="1">
        <v>53</v>
      </c>
      <c r="K2407" s="1">
        <v>8</v>
      </c>
      <c r="L2407" s="1">
        <v>0</v>
      </c>
      <c r="M2407" s="1">
        <v>61</v>
      </c>
      <c r="N2407" s="34"/>
      <c r="O2407" s="34"/>
      <c r="P2407" s="26"/>
      <c r="Q2407" s="35"/>
    </row>
    <row r="2408" spans="1:17" x14ac:dyDescent="0.3">
      <c r="A2408" s="1" t="s">
        <v>418</v>
      </c>
      <c r="B2408" s="6">
        <v>45808</v>
      </c>
      <c r="C2408" s="62">
        <f t="shared" si="65"/>
        <v>2025</v>
      </c>
      <c r="D2408" s="1" t="s">
        <v>4128</v>
      </c>
      <c r="E2408" s="43" t="s">
        <v>4226</v>
      </c>
      <c r="F2408" s="2" t="s">
        <v>412</v>
      </c>
      <c r="G2408" s="36" t="s">
        <v>2004</v>
      </c>
      <c r="H2408" s="36"/>
      <c r="I2408" s="1" t="s">
        <v>423</v>
      </c>
      <c r="J2408" s="1">
        <v>45.9</v>
      </c>
      <c r="K2408" s="1">
        <v>5.3</v>
      </c>
      <c r="L2408" s="1">
        <v>0</v>
      </c>
      <c r="M2408" s="1">
        <v>51.199999999999996</v>
      </c>
      <c r="N2408" s="34"/>
      <c r="O2408" s="34"/>
      <c r="P2408" s="26"/>
      <c r="Q2408" s="35"/>
    </row>
    <row r="2409" spans="1:17" x14ac:dyDescent="0.3">
      <c r="A2409" s="1" t="s">
        <v>418</v>
      </c>
      <c r="B2409" s="6">
        <v>45808</v>
      </c>
      <c r="C2409" s="62">
        <f t="shared" si="65"/>
        <v>2025</v>
      </c>
      <c r="D2409" s="1" t="s">
        <v>4128</v>
      </c>
      <c r="E2409" s="43" t="s">
        <v>4227</v>
      </c>
      <c r="F2409" s="2" t="s">
        <v>412</v>
      </c>
      <c r="G2409" s="36" t="s">
        <v>2005</v>
      </c>
      <c r="H2409" s="36"/>
      <c r="I2409" s="1" t="s">
        <v>423</v>
      </c>
      <c r="J2409" s="1">
        <v>49.2</v>
      </c>
      <c r="K2409" s="1">
        <v>5.3</v>
      </c>
      <c r="L2409" s="1">
        <v>0</v>
      </c>
      <c r="M2409" s="1">
        <v>54.5</v>
      </c>
      <c r="N2409" s="34"/>
      <c r="O2409" s="34"/>
      <c r="P2409" s="26"/>
      <c r="Q2409" s="35"/>
    </row>
    <row r="2410" spans="1:17" x14ac:dyDescent="0.3">
      <c r="A2410" s="1" t="s">
        <v>418</v>
      </c>
      <c r="B2410" s="6">
        <v>45808</v>
      </c>
      <c r="C2410" s="62">
        <f t="shared" si="65"/>
        <v>2025</v>
      </c>
      <c r="D2410" s="1" t="s">
        <v>4128</v>
      </c>
      <c r="E2410" s="43" t="s">
        <v>4228</v>
      </c>
      <c r="F2410" s="2" t="s">
        <v>412</v>
      </c>
      <c r="G2410" s="36" t="s">
        <v>2006</v>
      </c>
      <c r="H2410" s="36"/>
      <c r="I2410" s="1" t="s">
        <v>423</v>
      </c>
      <c r="J2410" s="1">
        <v>49.2</v>
      </c>
      <c r="K2410" s="1">
        <v>5.3</v>
      </c>
      <c r="L2410" s="1">
        <v>0</v>
      </c>
      <c r="M2410" s="1">
        <v>54.5</v>
      </c>
      <c r="N2410" s="34"/>
      <c r="O2410" s="34"/>
      <c r="P2410" s="26"/>
      <c r="Q2410" s="35"/>
    </row>
    <row r="2411" spans="1:17" x14ac:dyDescent="0.3">
      <c r="A2411" s="1" t="s">
        <v>418</v>
      </c>
      <c r="B2411" s="6">
        <v>45808</v>
      </c>
      <c r="C2411" s="62">
        <f t="shared" si="65"/>
        <v>2025</v>
      </c>
      <c r="D2411" s="1" t="s">
        <v>4128</v>
      </c>
      <c r="E2411" s="43" t="s">
        <v>4229</v>
      </c>
      <c r="F2411" s="2" t="s">
        <v>412</v>
      </c>
      <c r="G2411" s="36" t="s">
        <v>2007</v>
      </c>
      <c r="H2411" s="36"/>
      <c r="I2411" s="1" t="s">
        <v>423</v>
      </c>
      <c r="J2411" s="1">
        <v>45.9</v>
      </c>
      <c r="K2411" s="1">
        <v>5.3</v>
      </c>
      <c r="L2411" s="1">
        <v>0</v>
      </c>
      <c r="M2411" s="1">
        <v>51.199999999999996</v>
      </c>
      <c r="N2411" s="34"/>
      <c r="O2411" s="34"/>
      <c r="P2411" s="26"/>
      <c r="Q2411" s="35"/>
    </row>
    <row r="2412" spans="1:17" x14ac:dyDescent="0.3">
      <c r="A2412" s="1" t="s">
        <v>418</v>
      </c>
      <c r="B2412" s="6">
        <v>45808</v>
      </c>
      <c r="C2412" s="62">
        <f t="shared" si="65"/>
        <v>2025</v>
      </c>
      <c r="D2412" s="1" t="s">
        <v>4128</v>
      </c>
      <c r="E2412" s="43" t="s">
        <v>4230</v>
      </c>
      <c r="F2412" s="2" t="s">
        <v>412</v>
      </c>
      <c r="G2412" s="36" t="s">
        <v>2008</v>
      </c>
      <c r="H2412" s="36"/>
      <c r="I2412" s="1" t="s">
        <v>423</v>
      </c>
      <c r="J2412" s="1">
        <v>58.7</v>
      </c>
      <c r="K2412" s="1">
        <v>8</v>
      </c>
      <c r="L2412" s="1">
        <v>0</v>
      </c>
      <c r="M2412" s="1">
        <v>66.7</v>
      </c>
      <c r="N2412" s="34"/>
      <c r="O2412" s="34"/>
      <c r="P2412" s="26"/>
      <c r="Q2412" s="35"/>
    </row>
    <row r="2413" spans="1:17" x14ac:dyDescent="0.3">
      <c r="A2413" s="1" t="s">
        <v>418</v>
      </c>
      <c r="B2413" s="6">
        <v>45808</v>
      </c>
      <c r="C2413" s="62">
        <f t="shared" si="65"/>
        <v>2025</v>
      </c>
      <c r="D2413" s="1" t="s">
        <v>4128</v>
      </c>
      <c r="E2413" s="43" t="s">
        <v>4231</v>
      </c>
      <c r="F2413" s="2" t="s">
        <v>412</v>
      </c>
      <c r="G2413" s="36" t="s">
        <v>2009</v>
      </c>
      <c r="H2413" s="36"/>
      <c r="I2413" s="1" t="s">
        <v>423</v>
      </c>
      <c r="J2413" s="1">
        <v>41.6</v>
      </c>
      <c r="K2413" s="1">
        <v>8</v>
      </c>
      <c r="L2413" s="1">
        <v>0</v>
      </c>
      <c r="M2413" s="1">
        <v>49.6</v>
      </c>
      <c r="N2413" s="34"/>
      <c r="O2413" s="34"/>
      <c r="P2413" s="26"/>
      <c r="Q2413" s="35"/>
    </row>
    <row r="2414" spans="1:17" x14ac:dyDescent="0.3">
      <c r="A2414" s="1" t="s">
        <v>418</v>
      </c>
      <c r="B2414" s="6">
        <v>45808</v>
      </c>
      <c r="C2414" s="62">
        <f t="shared" si="65"/>
        <v>2025</v>
      </c>
      <c r="D2414" s="1" t="s">
        <v>4128</v>
      </c>
      <c r="E2414" s="43" t="s">
        <v>4232</v>
      </c>
      <c r="F2414" s="2" t="s">
        <v>412</v>
      </c>
      <c r="G2414" s="36" t="s">
        <v>2010</v>
      </c>
      <c r="H2414" s="36"/>
      <c r="I2414" s="1" t="s">
        <v>423</v>
      </c>
      <c r="J2414" s="1">
        <v>54.3</v>
      </c>
      <c r="K2414" s="1">
        <v>8</v>
      </c>
      <c r="L2414" s="1">
        <v>0</v>
      </c>
      <c r="M2414" s="1">
        <v>62.3</v>
      </c>
      <c r="N2414" s="34"/>
      <c r="O2414" s="34"/>
      <c r="P2414" s="26"/>
      <c r="Q2414" s="35"/>
    </row>
    <row r="2415" spans="1:17" x14ac:dyDescent="0.3">
      <c r="A2415" s="1" t="s">
        <v>418</v>
      </c>
      <c r="B2415" s="6">
        <v>45808</v>
      </c>
      <c r="C2415" s="62">
        <f t="shared" si="65"/>
        <v>2025</v>
      </c>
      <c r="D2415" s="1" t="s">
        <v>4128</v>
      </c>
      <c r="E2415" s="43" t="s">
        <v>4233</v>
      </c>
      <c r="F2415" s="2" t="s">
        <v>412</v>
      </c>
      <c r="G2415" s="36" t="s">
        <v>2011</v>
      </c>
      <c r="H2415" s="36"/>
      <c r="I2415" s="1" t="s">
        <v>423</v>
      </c>
      <c r="J2415" s="1">
        <v>56.1</v>
      </c>
      <c r="K2415" s="1">
        <v>8</v>
      </c>
      <c r="L2415" s="1">
        <v>0</v>
      </c>
      <c r="M2415" s="1">
        <v>64.099999999999994</v>
      </c>
      <c r="N2415" s="34"/>
      <c r="O2415" s="34"/>
      <c r="P2415" s="26"/>
      <c r="Q2415" s="35"/>
    </row>
    <row r="2416" spans="1:17" x14ac:dyDescent="0.3">
      <c r="A2416" s="1" t="s">
        <v>418</v>
      </c>
      <c r="B2416" s="6">
        <v>45808</v>
      </c>
      <c r="C2416" s="62">
        <f t="shared" si="65"/>
        <v>2025</v>
      </c>
      <c r="D2416" s="1" t="s">
        <v>4128</v>
      </c>
      <c r="E2416" s="43" t="s">
        <v>4234</v>
      </c>
      <c r="F2416" s="2" t="s">
        <v>412</v>
      </c>
      <c r="G2416" s="36" t="s">
        <v>2012</v>
      </c>
      <c r="H2416" s="36"/>
      <c r="I2416" s="1" t="s">
        <v>423</v>
      </c>
      <c r="J2416" s="1">
        <v>44.7</v>
      </c>
      <c r="K2416" s="1">
        <v>8</v>
      </c>
      <c r="L2416" s="1">
        <v>0</v>
      </c>
      <c r="M2416" s="1">
        <v>52.7</v>
      </c>
      <c r="N2416" s="34"/>
      <c r="O2416" s="34"/>
      <c r="P2416" s="26"/>
      <c r="Q2416" s="35"/>
    </row>
    <row r="2417" spans="1:17" x14ac:dyDescent="0.3">
      <c r="A2417" s="1" t="s">
        <v>418</v>
      </c>
      <c r="B2417" s="6">
        <v>45808</v>
      </c>
      <c r="C2417" s="62">
        <f t="shared" si="65"/>
        <v>2025</v>
      </c>
      <c r="D2417" s="1" t="s">
        <v>4128</v>
      </c>
      <c r="E2417" s="43" t="s">
        <v>4235</v>
      </c>
      <c r="F2417" s="2" t="s">
        <v>412</v>
      </c>
      <c r="G2417" s="36" t="s">
        <v>2013</v>
      </c>
      <c r="H2417" s="36"/>
      <c r="I2417" s="1" t="s">
        <v>423</v>
      </c>
      <c r="J2417" s="1">
        <v>53</v>
      </c>
      <c r="K2417" s="1">
        <v>8</v>
      </c>
      <c r="L2417" s="1">
        <v>0</v>
      </c>
      <c r="M2417" s="1">
        <v>61</v>
      </c>
      <c r="N2417" s="34"/>
      <c r="O2417" s="34"/>
      <c r="P2417" s="26"/>
      <c r="Q2417" s="35"/>
    </row>
    <row r="2418" spans="1:17" x14ac:dyDescent="0.3">
      <c r="A2418" s="1" t="s">
        <v>418</v>
      </c>
      <c r="B2418" s="6">
        <v>45808</v>
      </c>
      <c r="C2418" s="62">
        <f t="shared" si="65"/>
        <v>2025</v>
      </c>
      <c r="D2418" s="1" t="s">
        <v>4128</v>
      </c>
      <c r="E2418" s="43" t="s">
        <v>4236</v>
      </c>
      <c r="F2418" s="2" t="s">
        <v>412</v>
      </c>
      <c r="G2418" s="36" t="s">
        <v>2014</v>
      </c>
      <c r="H2418" s="36"/>
      <c r="I2418" s="1" t="s">
        <v>423</v>
      </c>
      <c r="J2418" s="1">
        <v>45.9</v>
      </c>
      <c r="K2418" s="1">
        <v>5.3</v>
      </c>
      <c r="L2418" s="1">
        <v>0</v>
      </c>
      <c r="M2418" s="1">
        <v>51.199999999999996</v>
      </c>
      <c r="N2418" s="34"/>
      <c r="O2418" s="34"/>
      <c r="P2418" s="26"/>
      <c r="Q2418" s="35"/>
    </row>
    <row r="2419" spans="1:17" x14ac:dyDescent="0.3">
      <c r="A2419" s="1" t="s">
        <v>418</v>
      </c>
      <c r="B2419" s="6">
        <v>45808</v>
      </c>
      <c r="C2419" s="62">
        <f t="shared" si="65"/>
        <v>2025</v>
      </c>
      <c r="D2419" s="1" t="s">
        <v>4128</v>
      </c>
      <c r="E2419" s="43" t="s">
        <v>4237</v>
      </c>
      <c r="F2419" s="2" t="s">
        <v>412</v>
      </c>
      <c r="G2419" s="36" t="s">
        <v>2015</v>
      </c>
      <c r="H2419" s="36"/>
      <c r="I2419" s="1" t="s">
        <v>423</v>
      </c>
      <c r="J2419" s="1">
        <v>49.2</v>
      </c>
      <c r="K2419" s="1">
        <v>5.3</v>
      </c>
      <c r="L2419" s="1">
        <v>0</v>
      </c>
      <c r="M2419" s="1">
        <v>54.5</v>
      </c>
      <c r="N2419" s="34"/>
      <c r="O2419" s="34"/>
      <c r="P2419" s="26"/>
      <c r="Q2419" s="35"/>
    </row>
    <row r="2420" spans="1:17" x14ac:dyDescent="0.3">
      <c r="A2420" s="1" t="s">
        <v>418</v>
      </c>
      <c r="B2420" s="6">
        <v>45808</v>
      </c>
      <c r="C2420" s="62">
        <f t="shared" si="65"/>
        <v>2025</v>
      </c>
      <c r="D2420" s="1" t="s">
        <v>4128</v>
      </c>
      <c r="E2420" s="43" t="s">
        <v>4238</v>
      </c>
      <c r="F2420" s="2" t="s">
        <v>412</v>
      </c>
      <c r="G2420" s="36" t="s">
        <v>2016</v>
      </c>
      <c r="H2420" s="36"/>
      <c r="I2420" s="1" t="s">
        <v>423</v>
      </c>
      <c r="J2420" s="1">
        <v>84.3</v>
      </c>
      <c r="K2420" s="1">
        <v>11.5</v>
      </c>
      <c r="L2420" s="1">
        <v>0</v>
      </c>
      <c r="M2420" s="1">
        <v>95.8</v>
      </c>
      <c r="N2420" s="34"/>
      <c r="O2420" s="34"/>
      <c r="P2420" s="26"/>
      <c r="Q2420" s="35"/>
    </row>
    <row r="2421" spans="1:17" x14ac:dyDescent="0.3">
      <c r="A2421" s="1" t="s">
        <v>418</v>
      </c>
      <c r="B2421" s="6">
        <v>45808</v>
      </c>
      <c r="C2421" s="62">
        <f t="shared" si="65"/>
        <v>2025</v>
      </c>
      <c r="D2421" s="1" t="s">
        <v>4128</v>
      </c>
      <c r="E2421" s="43" t="s">
        <v>4239</v>
      </c>
      <c r="F2421" s="2" t="s">
        <v>412</v>
      </c>
      <c r="G2421" s="36" t="s">
        <v>2017</v>
      </c>
      <c r="H2421" s="36"/>
      <c r="I2421" s="1" t="s">
        <v>423</v>
      </c>
      <c r="J2421" s="1">
        <v>91.5</v>
      </c>
      <c r="K2421" s="1">
        <v>20.5</v>
      </c>
      <c r="L2421" s="1">
        <v>0</v>
      </c>
      <c r="M2421" s="1">
        <v>112</v>
      </c>
      <c r="N2421" s="34"/>
      <c r="O2421" s="34"/>
      <c r="P2421" s="26"/>
      <c r="Q2421" s="35"/>
    </row>
    <row r="2422" spans="1:17" x14ac:dyDescent="0.3">
      <c r="A2422" s="1" t="s">
        <v>418</v>
      </c>
      <c r="B2422" s="6">
        <v>45808</v>
      </c>
      <c r="C2422" s="62">
        <f t="shared" si="65"/>
        <v>2025</v>
      </c>
      <c r="D2422" s="1" t="s">
        <v>4128</v>
      </c>
      <c r="E2422" s="43" t="s">
        <v>4240</v>
      </c>
      <c r="F2422" s="2" t="s">
        <v>412</v>
      </c>
      <c r="G2422" s="36" t="s">
        <v>2018</v>
      </c>
      <c r="H2422" s="36"/>
      <c r="I2422" s="1" t="s">
        <v>423</v>
      </c>
      <c r="J2422" s="1">
        <v>54.3</v>
      </c>
      <c r="K2422" s="1">
        <v>8</v>
      </c>
      <c r="L2422" s="1">
        <v>0</v>
      </c>
      <c r="M2422" s="1">
        <v>62.3</v>
      </c>
      <c r="N2422" s="34"/>
      <c r="O2422" s="34"/>
      <c r="P2422" s="26"/>
      <c r="Q2422" s="35"/>
    </row>
    <row r="2423" spans="1:17" x14ac:dyDescent="0.3">
      <c r="A2423" s="1" t="s">
        <v>418</v>
      </c>
      <c r="B2423" s="6">
        <v>45808</v>
      </c>
      <c r="C2423" s="62">
        <f t="shared" si="65"/>
        <v>2025</v>
      </c>
      <c r="D2423" s="1" t="s">
        <v>4128</v>
      </c>
      <c r="E2423" s="43" t="s">
        <v>4241</v>
      </c>
      <c r="F2423" s="2" t="s">
        <v>412</v>
      </c>
      <c r="G2423" s="36" t="s">
        <v>2019</v>
      </c>
      <c r="H2423" s="36"/>
      <c r="I2423" s="1" t="s">
        <v>423</v>
      </c>
      <c r="J2423" s="1">
        <v>56.1</v>
      </c>
      <c r="K2423" s="1">
        <v>8</v>
      </c>
      <c r="L2423" s="1">
        <v>0</v>
      </c>
      <c r="M2423" s="1">
        <v>64.099999999999994</v>
      </c>
      <c r="N2423" s="34"/>
      <c r="O2423" s="34"/>
      <c r="P2423" s="26"/>
      <c r="Q2423" s="35"/>
    </row>
    <row r="2424" spans="1:17" x14ac:dyDescent="0.3">
      <c r="A2424" s="1" t="s">
        <v>418</v>
      </c>
      <c r="B2424" s="6">
        <v>45808</v>
      </c>
      <c r="C2424" s="62">
        <f t="shared" si="65"/>
        <v>2025</v>
      </c>
      <c r="D2424" s="1" t="s">
        <v>4128</v>
      </c>
      <c r="E2424" s="43" t="s">
        <v>4242</v>
      </c>
      <c r="F2424" s="2" t="s">
        <v>412</v>
      </c>
      <c r="G2424" s="36" t="s">
        <v>2020</v>
      </c>
      <c r="H2424" s="36"/>
      <c r="I2424" s="1" t="s">
        <v>423</v>
      </c>
      <c r="J2424" s="1">
        <v>92</v>
      </c>
      <c r="K2424" s="1">
        <v>20.6</v>
      </c>
      <c r="L2424" s="1">
        <v>0</v>
      </c>
      <c r="M2424" s="1">
        <v>112.6</v>
      </c>
      <c r="N2424" s="34"/>
      <c r="O2424" s="34"/>
      <c r="P2424" s="26"/>
      <c r="Q2424" s="35"/>
    </row>
    <row r="2425" spans="1:17" x14ac:dyDescent="0.3">
      <c r="A2425" s="1" t="s">
        <v>418</v>
      </c>
      <c r="B2425" s="6">
        <v>45808</v>
      </c>
      <c r="C2425" s="62">
        <f t="shared" si="65"/>
        <v>2025</v>
      </c>
      <c r="D2425" s="1" t="s">
        <v>4128</v>
      </c>
      <c r="E2425" s="43" t="s">
        <v>4243</v>
      </c>
      <c r="F2425" s="2" t="s">
        <v>412</v>
      </c>
      <c r="G2425" s="36" t="s">
        <v>2021</v>
      </c>
      <c r="H2425" s="36"/>
      <c r="I2425" s="1" t="s">
        <v>423</v>
      </c>
      <c r="J2425" s="1">
        <v>84.3</v>
      </c>
      <c r="K2425" s="1">
        <v>11.5</v>
      </c>
      <c r="L2425" s="1">
        <v>0</v>
      </c>
      <c r="M2425" s="1">
        <v>95.8</v>
      </c>
      <c r="N2425" s="34"/>
      <c r="O2425" s="34"/>
      <c r="P2425" s="26"/>
      <c r="Q2425" s="35"/>
    </row>
    <row r="2426" spans="1:17" x14ac:dyDescent="0.3">
      <c r="A2426" s="1" t="s">
        <v>416</v>
      </c>
      <c r="B2426" s="6">
        <v>45808</v>
      </c>
      <c r="C2426" s="62">
        <f t="shared" si="65"/>
        <v>2025</v>
      </c>
      <c r="D2426" s="1" t="s">
        <v>4244</v>
      </c>
      <c r="E2426" s="43" t="s">
        <v>4245</v>
      </c>
      <c r="F2426" s="2" t="s">
        <v>412</v>
      </c>
      <c r="G2426" s="36" t="s">
        <v>348</v>
      </c>
      <c r="H2426" s="36"/>
      <c r="I2426" s="1" t="s">
        <v>423</v>
      </c>
      <c r="J2426" s="1">
        <v>107.7</v>
      </c>
      <c r="K2426" s="1">
        <v>5.4</v>
      </c>
      <c r="L2426" s="1">
        <v>17.600000000000001</v>
      </c>
      <c r="M2426" s="1">
        <v>130.70000000000002</v>
      </c>
      <c r="N2426" s="34"/>
      <c r="O2426" s="34"/>
      <c r="P2426" s="26"/>
      <c r="Q2426" s="35"/>
    </row>
    <row r="2427" spans="1:17" x14ac:dyDescent="0.3">
      <c r="A2427" s="1" t="s">
        <v>416</v>
      </c>
      <c r="B2427" s="6">
        <v>45808</v>
      </c>
      <c r="C2427" s="62">
        <f t="shared" si="65"/>
        <v>2025</v>
      </c>
      <c r="D2427" s="1" t="s">
        <v>4244</v>
      </c>
      <c r="E2427" s="43" t="s">
        <v>4246</v>
      </c>
      <c r="F2427" s="2" t="s">
        <v>412</v>
      </c>
      <c r="G2427" s="36" t="s">
        <v>349</v>
      </c>
      <c r="H2427" s="36"/>
      <c r="I2427" s="1" t="s">
        <v>423</v>
      </c>
      <c r="J2427" s="1">
        <v>142.6</v>
      </c>
      <c r="K2427" s="1">
        <v>10.6</v>
      </c>
      <c r="L2427" s="1">
        <v>17</v>
      </c>
      <c r="M2427" s="1">
        <v>170.2</v>
      </c>
      <c r="N2427" s="34"/>
      <c r="O2427" s="34"/>
      <c r="P2427" s="26"/>
      <c r="Q2427" s="35"/>
    </row>
    <row r="2428" spans="1:17" x14ac:dyDescent="0.3">
      <c r="A2428" s="1" t="s">
        <v>416</v>
      </c>
      <c r="B2428" s="6">
        <v>45808</v>
      </c>
      <c r="C2428" s="62">
        <f t="shared" si="65"/>
        <v>2025</v>
      </c>
      <c r="D2428" s="1" t="s">
        <v>4244</v>
      </c>
      <c r="E2428" s="43" t="s">
        <v>4247</v>
      </c>
      <c r="F2428" s="2" t="s">
        <v>412</v>
      </c>
      <c r="G2428" s="36" t="s">
        <v>350</v>
      </c>
      <c r="H2428" s="36"/>
      <c r="I2428" s="1" t="s">
        <v>423</v>
      </c>
      <c r="J2428" s="1">
        <v>98.5</v>
      </c>
      <c r="K2428" s="1">
        <v>21.5</v>
      </c>
      <c r="L2428" s="1">
        <v>0</v>
      </c>
      <c r="M2428" s="1">
        <v>120</v>
      </c>
      <c r="N2428" s="34"/>
      <c r="O2428" s="34"/>
      <c r="P2428" s="26"/>
      <c r="Q2428" s="35"/>
    </row>
    <row r="2429" spans="1:17" x14ac:dyDescent="0.3">
      <c r="A2429" s="1" t="s">
        <v>416</v>
      </c>
      <c r="B2429" s="6">
        <v>45808</v>
      </c>
      <c r="C2429" s="62">
        <f t="shared" si="65"/>
        <v>2025</v>
      </c>
      <c r="D2429" s="1" t="s">
        <v>4244</v>
      </c>
      <c r="E2429" s="43" t="s">
        <v>4248</v>
      </c>
      <c r="F2429" s="2" t="s">
        <v>412</v>
      </c>
      <c r="G2429" s="36" t="s">
        <v>351</v>
      </c>
      <c r="H2429" s="36"/>
      <c r="I2429" s="1" t="s">
        <v>423</v>
      </c>
      <c r="J2429" s="1">
        <v>54.9</v>
      </c>
      <c r="K2429" s="1">
        <v>10.8</v>
      </c>
      <c r="L2429" s="1">
        <v>0</v>
      </c>
      <c r="M2429" s="1">
        <v>65.7</v>
      </c>
      <c r="N2429" s="34"/>
      <c r="O2429" s="34"/>
      <c r="P2429" s="26"/>
      <c r="Q2429" s="35"/>
    </row>
    <row r="2430" spans="1:17" x14ac:dyDescent="0.3">
      <c r="A2430" s="1" t="s">
        <v>416</v>
      </c>
      <c r="B2430" s="6">
        <v>45808</v>
      </c>
      <c r="C2430" s="62">
        <f t="shared" si="65"/>
        <v>2025</v>
      </c>
      <c r="D2430" s="1" t="s">
        <v>4244</v>
      </c>
      <c r="E2430" s="43" t="s">
        <v>4249</v>
      </c>
      <c r="F2430" s="2" t="s">
        <v>412</v>
      </c>
      <c r="G2430" s="36" t="s">
        <v>352</v>
      </c>
      <c r="H2430" s="36"/>
      <c r="I2430" s="1" t="s">
        <v>423</v>
      </c>
      <c r="J2430" s="1">
        <v>97.4</v>
      </c>
      <c r="K2430" s="1">
        <v>21.5</v>
      </c>
      <c r="L2430" s="1">
        <v>0</v>
      </c>
      <c r="M2430" s="1">
        <v>118.9</v>
      </c>
      <c r="N2430" s="34"/>
      <c r="O2430" s="34"/>
      <c r="P2430" s="26"/>
      <c r="Q2430" s="35"/>
    </row>
    <row r="2431" spans="1:17" x14ac:dyDescent="0.3">
      <c r="A2431" s="1" t="s">
        <v>416</v>
      </c>
      <c r="B2431" s="6">
        <v>45808</v>
      </c>
      <c r="C2431" s="62">
        <f t="shared" si="65"/>
        <v>2025</v>
      </c>
      <c r="D2431" s="1" t="s">
        <v>4244</v>
      </c>
      <c r="E2431" s="43" t="s">
        <v>4250</v>
      </c>
      <c r="F2431" s="2" t="s">
        <v>412</v>
      </c>
      <c r="G2431" s="36" t="s">
        <v>353</v>
      </c>
      <c r="H2431" s="36"/>
      <c r="I2431" s="1" t="s">
        <v>423</v>
      </c>
      <c r="J2431" s="1">
        <v>98.4</v>
      </c>
      <c r="K2431" s="1">
        <v>21.5</v>
      </c>
      <c r="L2431" s="1">
        <v>0</v>
      </c>
      <c r="M2431" s="1">
        <v>119.9</v>
      </c>
      <c r="N2431" s="34"/>
      <c r="O2431" s="34"/>
      <c r="P2431" s="26"/>
      <c r="Q2431" s="35"/>
    </row>
    <row r="2432" spans="1:17" x14ac:dyDescent="0.3">
      <c r="A2432" s="1" t="s">
        <v>416</v>
      </c>
      <c r="B2432" s="6">
        <v>45808</v>
      </c>
      <c r="C2432" s="62">
        <f t="shared" si="65"/>
        <v>2025</v>
      </c>
      <c r="D2432" s="1" t="s">
        <v>4244</v>
      </c>
      <c r="E2432" s="43" t="s">
        <v>4251</v>
      </c>
      <c r="F2432" s="2" t="s">
        <v>412</v>
      </c>
      <c r="G2432" s="36" t="s">
        <v>354</v>
      </c>
      <c r="H2432" s="36"/>
      <c r="I2432" s="1" t="s">
        <v>423</v>
      </c>
      <c r="J2432" s="1">
        <v>54.9</v>
      </c>
      <c r="K2432" s="1">
        <v>10.8</v>
      </c>
      <c r="L2432" s="1">
        <v>0</v>
      </c>
      <c r="M2432" s="1">
        <v>65.7</v>
      </c>
      <c r="N2432" s="34"/>
      <c r="O2432" s="34"/>
      <c r="P2432" s="26"/>
      <c r="Q2432" s="35"/>
    </row>
    <row r="2433" spans="1:17" x14ac:dyDescent="0.3">
      <c r="A2433" s="1" t="s">
        <v>416</v>
      </c>
      <c r="B2433" s="6">
        <v>45808</v>
      </c>
      <c r="C2433" s="62">
        <f t="shared" si="65"/>
        <v>2025</v>
      </c>
      <c r="D2433" s="1" t="s">
        <v>4244</v>
      </c>
      <c r="E2433" s="43" t="s">
        <v>4252</v>
      </c>
      <c r="F2433" s="2" t="s">
        <v>412</v>
      </c>
      <c r="G2433" s="36" t="s">
        <v>355</v>
      </c>
      <c r="H2433" s="36"/>
      <c r="I2433" s="1" t="s">
        <v>423</v>
      </c>
      <c r="J2433" s="1">
        <v>97.2</v>
      </c>
      <c r="K2433" s="1">
        <v>21.5</v>
      </c>
      <c r="L2433" s="1">
        <v>0</v>
      </c>
      <c r="M2433" s="1">
        <v>118.7</v>
      </c>
      <c r="N2433" s="34"/>
      <c r="O2433" s="34"/>
      <c r="P2433" s="26"/>
      <c r="Q2433" s="35"/>
    </row>
    <row r="2434" spans="1:17" x14ac:dyDescent="0.3">
      <c r="A2434" s="1" t="s">
        <v>416</v>
      </c>
      <c r="B2434" s="6">
        <v>45808</v>
      </c>
      <c r="C2434" s="62">
        <f t="shared" si="65"/>
        <v>2025</v>
      </c>
      <c r="D2434" s="1" t="s">
        <v>4244</v>
      </c>
      <c r="E2434" s="43" t="s">
        <v>4253</v>
      </c>
      <c r="F2434" s="2" t="s">
        <v>412</v>
      </c>
      <c r="G2434" s="36" t="s">
        <v>356</v>
      </c>
      <c r="H2434" s="36"/>
      <c r="I2434" s="1" t="s">
        <v>423</v>
      </c>
      <c r="J2434" s="1">
        <v>98.3</v>
      </c>
      <c r="K2434" s="1">
        <v>21.5</v>
      </c>
      <c r="L2434" s="1">
        <v>0</v>
      </c>
      <c r="M2434" s="1">
        <v>119.8</v>
      </c>
      <c r="N2434" s="34"/>
      <c r="O2434" s="34"/>
      <c r="P2434" s="26"/>
      <c r="Q2434" s="35"/>
    </row>
    <row r="2435" spans="1:17" x14ac:dyDescent="0.3">
      <c r="A2435" s="1" t="s">
        <v>416</v>
      </c>
      <c r="B2435" s="6">
        <v>45808</v>
      </c>
      <c r="C2435" s="62">
        <f t="shared" si="65"/>
        <v>2025</v>
      </c>
      <c r="D2435" s="1" t="s">
        <v>4244</v>
      </c>
      <c r="E2435" s="43" t="s">
        <v>4254</v>
      </c>
      <c r="F2435" s="2" t="s">
        <v>412</v>
      </c>
      <c r="G2435" s="36" t="s">
        <v>357</v>
      </c>
      <c r="H2435" s="36"/>
      <c r="I2435" s="1" t="s">
        <v>423</v>
      </c>
      <c r="J2435" s="1">
        <v>54.9</v>
      </c>
      <c r="K2435" s="1">
        <v>10.8</v>
      </c>
      <c r="L2435" s="1">
        <v>0</v>
      </c>
      <c r="M2435" s="1">
        <v>65.7</v>
      </c>
      <c r="N2435" s="34"/>
      <c r="O2435" s="34"/>
      <c r="P2435" s="26"/>
      <c r="Q2435" s="35"/>
    </row>
    <row r="2436" spans="1:17" x14ac:dyDescent="0.3">
      <c r="A2436" s="1" t="s">
        <v>416</v>
      </c>
      <c r="B2436" s="6">
        <v>45808</v>
      </c>
      <c r="C2436" s="62">
        <f t="shared" ref="C2436:C2499" si="66">YEAR(B2436)</f>
        <v>2025</v>
      </c>
      <c r="D2436" s="1" t="s">
        <v>4244</v>
      </c>
      <c r="E2436" s="43" t="s">
        <v>4255</v>
      </c>
      <c r="F2436" s="2" t="s">
        <v>412</v>
      </c>
      <c r="G2436" s="36" t="s">
        <v>358</v>
      </c>
      <c r="H2436" s="36"/>
      <c r="I2436" s="1" t="s">
        <v>423</v>
      </c>
      <c r="J2436" s="1">
        <v>97.1</v>
      </c>
      <c r="K2436" s="1">
        <v>21.5</v>
      </c>
      <c r="L2436" s="1">
        <v>0</v>
      </c>
      <c r="M2436" s="1">
        <v>118.6</v>
      </c>
      <c r="N2436" s="34"/>
      <c r="O2436" s="34"/>
      <c r="P2436" s="26"/>
      <c r="Q2436" s="35"/>
    </row>
    <row r="2437" spans="1:17" x14ac:dyDescent="0.3">
      <c r="A2437" s="1" t="s">
        <v>416</v>
      </c>
      <c r="B2437" s="6">
        <v>45869</v>
      </c>
      <c r="C2437" s="62">
        <f t="shared" si="66"/>
        <v>2025</v>
      </c>
      <c r="D2437" s="1" t="s">
        <v>4315</v>
      </c>
      <c r="E2437" s="43" t="s">
        <v>4316</v>
      </c>
      <c r="F2437" s="2" t="s">
        <v>412</v>
      </c>
      <c r="G2437" s="36" t="s">
        <v>348</v>
      </c>
      <c r="H2437" s="36"/>
      <c r="I2437" s="1" t="s">
        <v>423</v>
      </c>
      <c r="J2437" s="1">
        <v>136.19999999999999</v>
      </c>
      <c r="K2437" s="1">
        <v>10.6</v>
      </c>
      <c r="L2437" s="1">
        <v>17</v>
      </c>
      <c r="M2437" s="1">
        <v>163.79999999999998</v>
      </c>
      <c r="N2437" s="34"/>
      <c r="O2437" s="34"/>
      <c r="P2437" s="26"/>
      <c r="Q2437" s="35"/>
    </row>
    <row r="2438" spans="1:17" x14ac:dyDescent="0.3">
      <c r="A2438" s="1" t="s">
        <v>416</v>
      </c>
      <c r="B2438" s="6">
        <v>45869</v>
      </c>
      <c r="C2438" s="62">
        <f t="shared" si="66"/>
        <v>2025</v>
      </c>
      <c r="D2438" s="1" t="s">
        <v>4315</v>
      </c>
      <c r="E2438" s="43" t="s">
        <v>4317</v>
      </c>
      <c r="F2438" s="2" t="s">
        <v>412</v>
      </c>
      <c r="G2438" s="36" t="s">
        <v>349</v>
      </c>
      <c r="H2438" s="36"/>
      <c r="I2438" s="1" t="s">
        <v>423</v>
      </c>
      <c r="J2438" s="1">
        <v>101.8</v>
      </c>
      <c r="K2438" s="1">
        <v>5.4</v>
      </c>
      <c r="L2438" s="1">
        <v>17</v>
      </c>
      <c r="M2438" s="1">
        <v>124.2</v>
      </c>
      <c r="N2438" s="34"/>
      <c r="O2438" s="34"/>
      <c r="P2438" s="26"/>
      <c r="Q2438" s="35"/>
    </row>
    <row r="2439" spans="1:17" x14ac:dyDescent="0.3">
      <c r="A2439" s="1" t="s">
        <v>416</v>
      </c>
      <c r="B2439" s="6">
        <v>45869</v>
      </c>
      <c r="C2439" s="62">
        <f t="shared" si="66"/>
        <v>2025</v>
      </c>
      <c r="D2439" s="1" t="s">
        <v>4315</v>
      </c>
      <c r="E2439" s="43" t="s">
        <v>4318</v>
      </c>
      <c r="F2439" s="2" t="s">
        <v>412</v>
      </c>
      <c r="G2439" s="36" t="s">
        <v>350</v>
      </c>
      <c r="H2439" s="36"/>
      <c r="I2439" s="1" t="s">
        <v>423</v>
      </c>
      <c r="J2439" s="1">
        <v>39.700000000000003</v>
      </c>
      <c r="K2439" s="1">
        <v>4.2</v>
      </c>
      <c r="L2439" s="1">
        <v>0</v>
      </c>
      <c r="M2439" s="1">
        <v>43.900000000000006</v>
      </c>
      <c r="N2439" s="34"/>
      <c r="O2439" s="34"/>
      <c r="P2439" s="26"/>
      <c r="Q2439" s="35"/>
    </row>
    <row r="2440" spans="1:17" x14ac:dyDescent="0.3">
      <c r="A2440" s="1" t="s">
        <v>416</v>
      </c>
      <c r="B2440" s="6">
        <v>45869</v>
      </c>
      <c r="C2440" s="62">
        <f t="shared" si="66"/>
        <v>2025</v>
      </c>
      <c r="D2440" s="1" t="s">
        <v>4315</v>
      </c>
      <c r="E2440" s="43" t="s">
        <v>4319</v>
      </c>
      <c r="F2440" s="2" t="s">
        <v>412</v>
      </c>
      <c r="G2440" s="36" t="s">
        <v>351</v>
      </c>
      <c r="H2440" s="36"/>
      <c r="I2440" s="1" t="s">
        <v>423</v>
      </c>
      <c r="J2440" s="1">
        <v>117.1</v>
      </c>
      <c r="K2440" s="1">
        <v>17</v>
      </c>
      <c r="L2440" s="1">
        <v>0</v>
      </c>
      <c r="M2440" s="1">
        <v>134.1</v>
      </c>
      <c r="N2440" s="34"/>
      <c r="O2440" s="34"/>
      <c r="P2440" s="26"/>
      <c r="Q2440" s="35"/>
    </row>
    <row r="2441" spans="1:17" x14ac:dyDescent="0.3">
      <c r="A2441" s="1" t="s">
        <v>416</v>
      </c>
      <c r="B2441" s="6">
        <v>45869</v>
      </c>
      <c r="C2441" s="62">
        <f t="shared" si="66"/>
        <v>2025</v>
      </c>
      <c r="D2441" s="1" t="s">
        <v>4315</v>
      </c>
      <c r="E2441" s="43" t="s">
        <v>4320</v>
      </c>
      <c r="F2441" s="2" t="s">
        <v>412</v>
      </c>
      <c r="G2441" s="36" t="s">
        <v>352</v>
      </c>
      <c r="H2441" s="36"/>
      <c r="I2441" s="1" t="s">
        <v>423</v>
      </c>
      <c r="J2441" s="1">
        <v>95.7</v>
      </c>
      <c r="K2441" s="1">
        <v>15.799999999999999</v>
      </c>
      <c r="L2441" s="1">
        <v>0</v>
      </c>
      <c r="M2441" s="1">
        <v>111.5</v>
      </c>
      <c r="N2441" s="34"/>
      <c r="O2441" s="34"/>
      <c r="P2441" s="26"/>
      <c r="Q2441" s="35"/>
    </row>
    <row r="2442" spans="1:17" x14ac:dyDescent="0.3">
      <c r="A2442" s="1" t="s">
        <v>416</v>
      </c>
      <c r="B2442" s="6">
        <v>45869</v>
      </c>
      <c r="C2442" s="62">
        <f t="shared" si="66"/>
        <v>2025</v>
      </c>
      <c r="D2442" s="1" t="s">
        <v>4315</v>
      </c>
      <c r="E2442" s="43" t="s">
        <v>4321</v>
      </c>
      <c r="F2442" s="2" t="s">
        <v>412</v>
      </c>
      <c r="G2442" s="36" t="s">
        <v>353</v>
      </c>
      <c r="H2442" s="36"/>
      <c r="I2442" s="1" t="s">
        <v>423</v>
      </c>
      <c r="J2442" s="1">
        <v>39.5</v>
      </c>
      <c r="K2442" s="1">
        <v>4.2</v>
      </c>
      <c r="L2442" s="1">
        <v>0</v>
      </c>
      <c r="M2442" s="1">
        <v>43.7</v>
      </c>
      <c r="N2442" s="34"/>
      <c r="O2442" s="34"/>
      <c r="P2442" s="26"/>
      <c r="Q2442" s="35"/>
    </row>
    <row r="2443" spans="1:17" x14ac:dyDescent="0.3">
      <c r="A2443" s="1" t="s">
        <v>416</v>
      </c>
      <c r="B2443" s="6">
        <v>45869</v>
      </c>
      <c r="C2443" s="62">
        <f t="shared" si="66"/>
        <v>2025</v>
      </c>
      <c r="D2443" s="1" t="s">
        <v>4315</v>
      </c>
      <c r="E2443" s="43" t="s">
        <v>4322</v>
      </c>
      <c r="F2443" s="2" t="s">
        <v>412</v>
      </c>
      <c r="G2443" s="36" t="s">
        <v>354</v>
      </c>
      <c r="H2443" s="36"/>
      <c r="I2443" s="1" t="s">
        <v>423</v>
      </c>
      <c r="J2443" s="1">
        <v>117</v>
      </c>
      <c r="K2443" s="1">
        <v>17</v>
      </c>
      <c r="L2443" s="1">
        <v>0</v>
      </c>
      <c r="M2443" s="1">
        <v>134</v>
      </c>
      <c r="N2443" s="34"/>
      <c r="O2443" s="34"/>
      <c r="P2443" s="26"/>
      <c r="Q2443" s="35"/>
    </row>
    <row r="2444" spans="1:17" x14ac:dyDescent="0.3">
      <c r="A2444" s="1" t="s">
        <v>416</v>
      </c>
      <c r="B2444" s="6">
        <v>45869</v>
      </c>
      <c r="C2444" s="62">
        <f t="shared" si="66"/>
        <v>2025</v>
      </c>
      <c r="D2444" s="1" t="s">
        <v>4315</v>
      </c>
      <c r="E2444" s="43" t="s">
        <v>4323</v>
      </c>
      <c r="F2444" s="2" t="s">
        <v>412</v>
      </c>
      <c r="G2444" s="36" t="s">
        <v>355</v>
      </c>
      <c r="H2444" s="36"/>
      <c r="I2444" s="1" t="s">
        <v>423</v>
      </c>
      <c r="J2444" s="1">
        <v>95.7</v>
      </c>
      <c r="K2444" s="1">
        <v>15.799999999999999</v>
      </c>
      <c r="L2444" s="1">
        <v>0</v>
      </c>
      <c r="M2444" s="1">
        <v>111.5</v>
      </c>
      <c r="N2444" s="34"/>
      <c r="O2444" s="34"/>
      <c r="P2444" s="26"/>
      <c r="Q2444" s="35"/>
    </row>
    <row r="2445" spans="1:17" x14ac:dyDescent="0.3">
      <c r="A2445" s="1" t="s">
        <v>416</v>
      </c>
      <c r="B2445" s="6">
        <v>45869</v>
      </c>
      <c r="C2445" s="62">
        <f t="shared" si="66"/>
        <v>2025</v>
      </c>
      <c r="D2445" s="1" t="s">
        <v>4315</v>
      </c>
      <c r="E2445" s="43" t="s">
        <v>4324</v>
      </c>
      <c r="F2445" s="2" t="s">
        <v>412</v>
      </c>
      <c r="G2445" s="36" t="s">
        <v>356</v>
      </c>
      <c r="H2445" s="36"/>
      <c r="I2445" s="1" t="s">
        <v>423</v>
      </c>
      <c r="J2445" s="1">
        <v>39.5</v>
      </c>
      <c r="K2445" s="1">
        <v>4.2</v>
      </c>
      <c r="L2445" s="1">
        <v>0</v>
      </c>
      <c r="M2445" s="1">
        <v>43.7</v>
      </c>
      <c r="N2445" s="34"/>
      <c r="O2445" s="34"/>
      <c r="P2445" s="26"/>
      <c r="Q2445" s="35"/>
    </row>
    <row r="2446" spans="1:17" x14ac:dyDescent="0.3">
      <c r="A2446" s="1" t="s">
        <v>416</v>
      </c>
      <c r="B2446" s="6">
        <v>45869</v>
      </c>
      <c r="C2446" s="62">
        <f t="shared" si="66"/>
        <v>2025</v>
      </c>
      <c r="D2446" s="1" t="s">
        <v>4315</v>
      </c>
      <c r="E2446" s="43" t="s">
        <v>4325</v>
      </c>
      <c r="F2446" s="2" t="s">
        <v>412</v>
      </c>
      <c r="G2446" s="36" t="s">
        <v>357</v>
      </c>
      <c r="H2446" s="36"/>
      <c r="I2446" s="1" t="s">
        <v>423</v>
      </c>
      <c r="J2446" s="1">
        <v>116.9</v>
      </c>
      <c r="K2446" s="1">
        <v>17</v>
      </c>
      <c r="L2446" s="1">
        <v>0</v>
      </c>
      <c r="M2446" s="1">
        <v>133.9</v>
      </c>
      <c r="N2446" s="34"/>
      <c r="O2446" s="34"/>
      <c r="P2446" s="26"/>
      <c r="Q2446" s="35"/>
    </row>
    <row r="2447" spans="1:17" x14ac:dyDescent="0.3">
      <c r="A2447" s="1" t="s">
        <v>416</v>
      </c>
      <c r="B2447" s="6">
        <v>45869</v>
      </c>
      <c r="C2447" s="62">
        <f t="shared" si="66"/>
        <v>2025</v>
      </c>
      <c r="D2447" s="1" t="s">
        <v>4315</v>
      </c>
      <c r="E2447" s="43" t="s">
        <v>4326</v>
      </c>
      <c r="F2447" s="2" t="s">
        <v>412</v>
      </c>
      <c r="G2447" s="36" t="s">
        <v>358</v>
      </c>
      <c r="H2447" s="36"/>
      <c r="I2447" s="1" t="s">
        <v>423</v>
      </c>
      <c r="J2447" s="1">
        <v>95.6</v>
      </c>
      <c r="K2447" s="1">
        <v>15.799999999999999</v>
      </c>
      <c r="L2447" s="1">
        <v>0</v>
      </c>
      <c r="M2447" s="1">
        <v>111.39999999999999</v>
      </c>
      <c r="N2447" s="34"/>
      <c r="O2447" s="34"/>
      <c r="P2447" s="26"/>
      <c r="Q2447" s="35"/>
    </row>
    <row r="2448" spans="1:17" x14ac:dyDescent="0.3">
      <c r="A2448" s="1" t="s">
        <v>416</v>
      </c>
      <c r="B2448" s="6">
        <v>45869</v>
      </c>
      <c r="C2448" s="62">
        <f t="shared" si="66"/>
        <v>2025</v>
      </c>
      <c r="D2448" s="1" t="s">
        <v>4315</v>
      </c>
      <c r="E2448" s="43" t="s">
        <v>4327</v>
      </c>
      <c r="F2448" s="2" t="s">
        <v>412</v>
      </c>
      <c r="G2448" s="36" t="s">
        <v>359</v>
      </c>
      <c r="H2448" s="36"/>
      <c r="I2448" s="1" t="s">
        <v>423</v>
      </c>
      <c r="J2448" s="1">
        <v>106.4</v>
      </c>
      <c r="K2448" s="1">
        <v>5.4</v>
      </c>
      <c r="L2448" s="1">
        <v>17</v>
      </c>
      <c r="M2448" s="1">
        <v>128.80000000000001</v>
      </c>
      <c r="N2448" s="34"/>
      <c r="O2448" s="34"/>
      <c r="P2448" s="26"/>
      <c r="Q2448" s="35"/>
    </row>
    <row r="2449" spans="1:17" x14ac:dyDescent="0.3">
      <c r="A2449" s="1" t="s">
        <v>416</v>
      </c>
      <c r="B2449" s="6">
        <v>45869</v>
      </c>
      <c r="C2449" s="62">
        <f t="shared" si="66"/>
        <v>2025</v>
      </c>
      <c r="D2449" s="1" t="s">
        <v>4315</v>
      </c>
      <c r="E2449" s="43" t="s">
        <v>4328</v>
      </c>
      <c r="F2449" s="2" t="s">
        <v>412</v>
      </c>
      <c r="G2449" s="36" t="s">
        <v>360</v>
      </c>
      <c r="H2449" s="36"/>
      <c r="I2449" s="1" t="s">
        <v>423</v>
      </c>
      <c r="J2449" s="1">
        <v>143.5</v>
      </c>
      <c r="K2449" s="1">
        <v>10.6</v>
      </c>
      <c r="L2449" s="1">
        <v>17</v>
      </c>
      <c r="M2449" s="1">
        <v>171.1</v>
      </c>
      <c r="N2449" s="34"/>
      <c r="O2449" s="34"/>
      <c r="P2449" s="26"/>
      <c r="Q2449" s="35"/>
    </row>
    <row r="2450" spans="1:17" x14ac:dyDescent="0.3">
      <c r="A2450" s="1" t="s">
        <v>416</v>
      </c>
      <c r="B2450" s="6">
        <v>45869</v>
      </c>
      <c r="C2450" s="62">
        <f t="shared" si="66"/>
        <v>2025</v>
      </c>
      <c r="D2450" s="1" t="s">
        <v>4315</v>
      </c>
      <c r="E2450" s="43" t="s">
        <v>4329</v>
      </c>
      <c r="F2450" s="2" t="s">
        <v>412</v>
      </c>
      <c r="G2450" s="36" t="s">
        <v>361</v>
      </c>
      <c r="H2450" s="36"/>
      <c r="I2450" s="1" t="s">
        <v>423</v>
      </c>
      <c r="J2450" s="1">
        <v>100.3</v>
      </c>
      <c r="K2450" s="1">
        <v>15.799999999999999</v>
      </c>
      <c r="L2450" s="1">
        <v>0</v>
      </c>
      <c r="M2450" s="1">
        <v>116.1</v>
      </c>
      <c r="N2450" s="34"/>
      <c r="O2450" s="34"/>
      <c r="P2450" s="26"/>
      <c r="Q2450" s="35"/>
    </row>
    <row r="2451" spans="1:17" x14ac:dyDescent="0.3">
      <c r="A2451" s="1" t="s">
        <v>416</v>
      </c>
      <c r="B2451" s="6">
        <v>45869</v>
      </c>
      <c r="C2451" s="62">
        <f t="shared" si="66"/>
        <v>2025</v>
      </c>
      <c r="D2451" s="1" t="s">
        <v>4315</v>
      </c>
      <c r="E2451" s="43" t="s">
        <v>4330</v>
      </c>
      <c r="F2451" s="2" t="s">
        <v>412</v>
      </c>
      <c r="G2451" s="36" t="s">
        <v>362</v>
      </c>
      <c r="H2451" s="36"/>
      <c r="I2451" s="1" t="s">
        <v>423</v>
      </c>
      <c r="J2451" s="1">
        <v>55.1</v>
      </c>
      <c r="K2451" s="1">
        <v>10.8</v>
      </c>
      <c r="L2451" s="1">
        <v>0</v>
      </c>
      <c r="M2451" s="1">
        <v>65.900000000000006</v>
      </c>
      <c r="N2451" s="34"/>
      <c r="O2451" s="34"/>
      <c r="P2451" s="26"/>
      <c r="Q2451" s="35"/>
    </row>
    <row r="2452" spans="1:17" x14ac:dyDescent="0.3">
      <c r="A2452" s="1" t="s">
        <v>416</v>
      </c>
      <c r="B2452" s="6">
        <v>45869</v>
      </c>
      <c r="C2452" s="62">
        <f t="shared" si="66"/>
        <v>2025</v>
      </c>
      <c r="D2452" s="1" t="s">
        <v>4315</v>
      </c>
      <c r="E2452" s="43" t="s">
        <v>4331</v>
      </c>
      <c r="F2452" s="2" t="s">
        <v>412</v>
      </c>
      <c r="G2452" s="36" t="s">
        <v>363</v>
      </c>
      <c r="H2452" s="36"/>
      <c r="I2452" s="1" t="s">
        <v>423</v>
      </c>
      <c r="J2452" s="1">
        <v>97.7</v>
      </c>
      <c r="K2452" s="1">
        <v>22.7</v>
      </c>
      <c r="L2452" s="1">
        <v>0</v>
      </c>
      <c r="M2452" s="1">
        <v>120.4</v>
      </c>
      <c r="N2452" s="34"/>
      <c r="O2452" s="34"/>
      <c r="P2452" s="26"/>
      <c r="Q2452" s="35"/>
    </row>
    <row r="2453" spans="1:17" x14ac:dyDescent="0.3">
      <c r="A2453" s="1" t="s">
        <v>416</v>
      </c>
      <c r="B2453" s="6">
        <v>45869</v>
      </c>
      <c r="C2453" s="62">
        <f t="shared" si="66"/>
        <v>2025</v>
      </c>
      <c r="D2453" s="1" t="s">
        <v>4315</v>
      </c>
      <c r="E2453" s="43" t="s">
        <v>4332</v>
      </c>
      <c r="F2453" s="2" t="s">
        <v>412</v>
      </c>
      <c r="G2453" s="36" t="s">
        <v>364</v>
      </c>
      <c r="H2453" s="36"/>
      <c r="I2453" s="1" t="s">
        <v>423</v>
      </c>
      <c r="J2453" s="1">
        <v>100.2</v>
      </c>
      <c r="K2453" s="1">
        <v>15.799999999999999</v>
      </c>
      <c r="L2453" s="1">
        <v>0</v>
      </c>
      <c r="M2453" s="1">
        <v>116</v>
      </c>
      <c r="N2453" s="34"/>
      <c r="O2453" s="34"/>
      <c r="P2453" s="26"/>
      <c r="Q2453" s="35"/>
    </row>
    <row r="2454" spans="1:17" x14ac:dyDescent="0.3">
      <c r="A2454" s="1" t="s">
        <v>416</v>
      </c>
      <c r="B2454" s="6">
        <v>45869</v>
      </c>
      <c r="C2454" s="62">
        <f t="shared" si="66"/>
        <v>2025</v>
      </c>
      <c r="D2454" s="1" t="s">
        <v>4315</v>
      </c>
      <c r="E2454" s="43" t="s">
        <v>4333</v>
      </c>
      <c r="F2454" s="2" t="s">
        <v>412</v>
      </c>
      <c r="G2454" s="36" t="s">
        <v>365</v>
      </c>
      <c r="H2454" s="36"/>
      <c r="I2454" s="1" t="s">
        <v>423</v>
      </c>
      <c r="J2454" s="1">
        <v>55.1</v>
      </c>
      <c r="K2454" s="1">
        <v>10.8</v>
      </c>
      <c r="L2454" s="1">
        <v>0</v>
      </c>
      <c r="M2454" s="1">
        <v>65.900000000000006</v>
      </c>
      <c r="N2454" s="34"/>
      <c r="O2454" s="34"/>
      <c r="P2454" s="26"/>
      <c r="Q2454" s="35"/>
    </row>
    <row r="2455" spans="1:17" x14ac:dyDescent="0.3">
      <c r="A2455" s="1" t="s">
        <v>416</v>
      </c>
      <c r="B2455" s="6">
        <v>45869</v>
      </c>
      <c r="C2455" s="62">
        <f t="shared" si="66"/>
        <v>2025</v>
      </c>
      <c r="D2455" s="1" t="s">
        <v>4315</v>
      </c>
      <c r="E2455" s="43" t="s">
        <v>4334</v>
      </c>
      <c r="F2455" s="2" t="s">
        <v>412</v>
      </c>
      <c r="G2455" s="36" t="s">
        <v>366</v>
      </c>
      <c r="H2455" s="36"/>
      <c r="I2455" s="1" t="s">
        <v>423</v>
      </c>
      <c r="J2455" s="1">
        <v>97.5</v>
      </c>
      <c r="K2455" s="1">
        <v>22.7</v>
      </c>
      <c r="L2455" s="1">
        <v>0</v>
      </c>
      <c r="M2455" s="1">
        <v>120.2</v>
      </c>
      <c r="N2455" s="34"/>
      <c r="O2455" s="34"/>
      <c r="P2455" s="26"/>
      <c r="Q2455" s="35"/>
    </row>
    <row r="2456" spans="1:17" x14ac:dyDescent="0.3">
      <c r="A2456" s="1" t="s">
        <v>416</v>
      </c>
      <c r="B2456" s="6">
        <v>45869</v>
      </c>
      <c r="C2456" s="62">
        <f t="shared" si="66"/>
        <v>2025</v>
      </c>
      <c r="D2456" s="1" t="s">
        <v>4315</v>
      </c>
      <c r="E2456" s="43" t="s">
        <v>4335</v>
      </c>
      <c r="F2456" s="2" t="s">
        <v>412</v>
      </c>
      <c r="G2456" s="36" t="s">
        <v>367</v>
      </c>
      <c r="H2456" s="36"/>
      <c r="I2456" s="1" t="s">
        <v>423</v>
      </c>
      <c r="J2456" s="1">
        <v>100.2</v>
      </c>
      <c r="K2456" s="1">
        <v>15.799999999999999</v>
      </c>
      <c r="L2456" s="1">
        <v>0</v>
      </c>
      <c r="M2456" s="1">
        <v>116</v>
      </c>
      <c r="N2456" s="34"/>
      <c r="O2456" s="34"/>
      <c r="P2456" s="26"/>
      <c r="Q2456" s="35"/>
    </row>
    <row r="2457" spans="1:17" x14ac:dyDescent="0.3">
      <c r="A2457" s="1" t="s">
        <v>416</v>
      </c>
      <c r="B2457" s="6">
        <v>45869</v>
      </c>
      <c r="C2457" s="62">
        <f t="shared" si="66"/>
        <v>2025</v>
      </c>
      <c r="D2457" s="1" t="s">
        <v>4315</v>
      </c>
      <c r="E2457" s="43" t="s">
        <v>4336</v>
      </c>
      <c r="F2457" s="2" t="s">
        <v>412</v>
      </c>
      <c r="G2457" s="36" t="s">
        <v>368</v>
      </c>
      <c r="H2457" s="36"/>
      <c r="I2457" s="1" t="s">
        <v>423</v>
      </c>
      <c r="J2457" s="1">
        <v>55.1</v>
      </c>
      <c r="K2457" s="1">
        <v>10.8</v>
      </c>
      <c r="L2457" s="1">
        <v>0</v>
      </c>
      <c r="M2457" s="1">
        <v>65.900000000000006</v>
      </c>
      <c r="N2457" s="34"/>
      <c r="O2457" s="34"/>
      <c r="P2457" s="26"/>
      <c r="Q2457" s="35"/>
    </row>
    <row r="2458" spans="1:17" x14ac:dyDescent="0.3">
      <c r="A2458" s="1" t="s">
        <v>416</v>
      </c>
      <c r="B2458" s="6">
        <v>45869</v>
      </c>
      <c r="C2458" s="62">
        <f t="shared" si="66"/>
        <v>2025</v>
      </c>
      <c r="D2458" s="1" t="s">
        <v>4315</v>
      </c>
      <c r="E2458" s="43" t="s">
        <v>4337</v>
      </c>
      <c r="F2458" s="2" t="s">
        <v>412</v>
      </c>
      <c r="G2458" s="36" t="s">
        <v>369</v>
      </c>
      <c r="H2458" s="36"/>
      <c r="I2458" s="1" t="s">
        <v>423</v>
      </c>
      <c r="J2458" s="1">
        <v>97.3</v>
      </c>
      <c r="K2458" s="1">
        <v>22.7</v>
      </c>
      <c r="L2458" s="1">
        <v>0</v>
      </c>
      <c r="M2458" s="1">
        <v>120</v>
      </c>
      <c r="N2458" s="34"/>
      <c r="O2458" s="34"/>
      <c r="P2458" s="26"/>
      <c r="Q2458" s="35"/>
    </row>
    <row r="2459" spans="1:17" x14ac:dyDescent="0.3">
      <c r="A2459" s="1" t="s">
        <v>416</v>
      </c>
      <c r="B2459" s="6">
        <v>45869</v>
      </c>
      <c r="C2459" s="62">
        <f t="shared" si="66"/>
        <v>2025</v>
      </c>
      <c r="D2459" s="1" t="s">
        <v>4244</v>
      </c>
      <c r="E2459" s="43" t="s">
        <v>4338</v>
      </c>
      <c r="F2459" s="2" t="s">
        <v>1</v>
      </c>
      <c r="G2459" s="36">
        <v>1</v>
      </c>
      <c r="H2459" s="36"/>
      <c r="I2459" s="1" t="s">
        <v>423</v>
      </c>
      <c r="J2459" s="1">
        <v>16.399999999999999</v>
      </c>
      <c r="K2459" s="1"/>
      <c r="L2459" s="1"/>
      <c r="M2459" s="1">
        <v>16.399999999999999</v>
      </c>
      <c r="N2459" s="34"/>
      <c r="O2459" s="34"/>
      <c r="P2459" s="26"/>
      <c r="Q2459" s="35"/>
    </row>
    <row r="2460" spans="1:17" x14ac:dyDescent="0.3">
      <c r="A2460" s="1" t="s">
        <v>416</v>
      </c>
      <c r="B2460" s="6">
        <v>45869</v>
      </c>
      <c r="C2460" s="62">
        <f t="shared" si="66"/>
        <v>2025</v>
      </c>
      <c r="D2460" s="1" t="s">
        <v>4244</v>
      </c>
      <c r="E2460" s="43" t="s">
        <v>4339</v>
      </c>
      <c r="F2460" s="2" t="s">
        <v>1</v>
      </c>
      <c r="G2460" s="36">
        <v>2</v>
      </c>
      <c r="H2460" s="36"/>
      <c r="I2460" s="1" t="s">
        <v>423</v>
      </c>
      <c r="J2460" s="1">
        <v>16.899999999999999</v>
      </c>
      <c r="K2460" s="1"/>
      <c r="L2460" s="1"/>
      <c r="M2460" s="1">
        <v>16.899999999999999</v>
      </c>
      <c r="N2460" s="34"/>
      <c r="O2460" s="34"/>
      <c r="P2460" s="26"/>
      <c r="Q2460" s="35"/>
    </row>
    <row r="2461" spans="1:17" x14ac:dyDescent="0.3">
      <c r="A2461" s="1" t="s">
        <v>416</v>
      </c>
      <c r="B2461" s="6">
        <v>45869</v>
      </c>
      <c r="C2461" s="62">
        <f t="shared" si="66"/>
        <v>2025</v>
      </c>
      <c r="D2461" s="1" t="s">
        <v>4244</v>
      </c>
      <c r="E2461" s="43" t="s">
        <v>4340</v>
      </c>
      <c r="F2461" s="2" t="s">
        <v>1</v>
      </c>
      <c r="G2461" s="36">
        <v>3</v>
      </c>
      <c r="H2461" s="36"/>
      <c r="I2461" s="1" t="s">
        <v>423</v>
      </c>
      <c r="J2461" s="1">
        <v>16.100000000000001</v>
      </c>
      <c r="K2461" s="1"/>
      <c r="L2461" s="1"/>
      <c r="M2461" s="1">
        <v>16.100000000000001</v>
      </c>
      <c r="N2461" s="34"/>
      <c r="O2461" s="34"/>
      <c r="P2461" s="26"/>
      <c r="Q2461" s="35"/>
    </row>
    <row r="2462" spans="1:17" x14ac:dyDescent="0.3">
      <c r="A2462" s="1" t="s">
        <v>416</v>
      </c>
      <c r="B2462" s="6">
        <v>45869</v>
      </c>
      <c r="C2462" s="62">
        <f t="shared" si="66"/>
        <v>2025</v>
      </c>
      <c r="D2462" s="1" t="s">
        <v>4244</v>
      </c>
      <c r="E2462" s="43" t="s">
        <v>4341</v>
      </c>
      <c r="F2462" s="2" t="s">
        <v>1</v>
      </c>
      <c r="G2462" s="36">
        <v>4</v>
      </c>
      <c r="H2462" s="36"/>
      <c r="I2462" s="1" t="s">
        <v>423</v>
      </c>
      <c r="J2462" s="1">
        <v>22.2</v>
      </c>
      <c r="K2462" s="1"/>
      <c r="L2462" s="1"/>
      <c r="M2462" s="1">
        <v>22.2</v>
      </c>
      <c r="N2462" s="34"/>
      <c r="O2462" s="34"/>
      <c r="P2462" s="26"/>
      <c r="Q2462" s="35"/>
    </row>
    <row r="2463" spans="1:17" x14ac:dyDescent="0.3">
      <c r="A2463" s="1" t="s">
        <v>416</v>
      </c>
      <c r="B2463" s="6">
        <v>45869</v>
      </c>
      <c r="C2463" s="62">
        <f t="shared" si="66"/>
        <v>2025</v>
      </c>
      <c r="D2463" s="1" t="s">
        <v>4244</v>
      </c>
      <c r="E2463" s="43" t="s">
        <v>4342</v>
      </c>
      <c r="F2463" s="2" t="s">
        <v>1</v>
      </c>
      <c r="G2463" s="36">
        <v>5</v>
      </c>
      <c r="H2463" s="36"/>
      <c r="I2463" s="1" t="s">
        <v>423</v>
      </c>
      <c r="J2463" s="1">
        <v>14.5</v>
      </c>
      <c r="K2463" s="1"/>
      <c r="L2463" s="1"/>
      <c r="M2463" s="1">
        <v>14.5</v>
      </c>
      <c r="N2463" s="34"/>
      <c r="O2463" s="34"/>
      <c r="P2463" s="26"/>
      <c r="Q2463" s="35"/>
    </row>
    <row r="2464" spans="1:17" x14ac:dyDescent="0.3">
      <c r="A2464" s="1" t="s">
        <v>416</v>
      </c>
      <c r="B2464" s="6">
        <v>45869</v>
      </c>
      <c r="C2464" s="62">
        <f t="shared" si="66"/>
        <v>2025</v>
      </c>
      <c r="D2464" s="1" t="s">
        <v>4244</v>
      </c>
      <c r="E2464" s="43" t="s">
        <v>4343</v>
      </c>
      <c r="F2464" s="2" t="s">
        <v>1</v>
      </c>
      <c r="G2464" s="36">
        <v>6</v>
      </c>
      <c r="H2464" s="36"/>
      <c r="I2464" s="1" t="s">
        <v>423</v>
      </c>
      <c r="J2464" s="1">
        <v>23.1</v>
      </c>
      <c r="K2464" s="1"/>
      <c r="L2464" s="1"/>
      <c r="M2464" s="1">
        <v>23.1</v>
      </c>
      <c r="N2464" s="34"/>
      <c r="O2464" s="34"/>
      <c r="P2464" s="26"/>
      <c r="Q2464" s="35"/>
    </row>
    <row r="2465" spans="1:17" x14ac:dyDescent="0.3">
      <c r="A2465" s="1" t="s">
        <v>416</v>
      </c>
      <c r="B2465" s="6">
        <v>45869</v>
      </c>
      <c r="C2465" s="62">
        <f t="shared" si="66"/>
        <v>2025</v>
      </c>
      <c r="D2465" s="1" t="s">
        <v>4244</v>
      </c>
      <c r="E2465" s="43" t="s">
        <v>4344</v>
      </c>
      <c r="F2465" s="2" t="s">
        <v>1</v>
      </c>
      <c r="G2465" s="36">
        <v>7</v>
      </c>
      <c r="H2465" s="36"/>
      <c r="I2465" s="1" t="s">
        <v>423</v>
      </c>
      <c r="J2465" s="1">
        <v>10.8</v>
      </c>
      <c r="K2465" s="1"/>
      <c r="L2465" s="1"/>
      <c r="M2465" s="1">
        <v>10.8</v>
      </c>
      <c r="N2465" s="34"/>
      <c r="O2465" s="34"/>
      <c r="P2465" s="26"/>
      <c r="Q2465" s="35"/>
    </row>
    <row r="2466" spans="1:17" x14ac:dyDescent="0.3">
      <c r="A2466" s="1" t="s">
        <v>416</v>
      </c>
      <c r="B2466" s="6">
        <v>45869</v>
      </c>
      <c r="C2466" s="62">
        <f t="shared" si="66"/>
        <v>2025</v>
      </c>
      <c r="D2466" s="1" t="s">
        <v>4244</v>
      </c>
      <c r="E2466" s="43" t="s">
        <v>4345</v>
      </c>
      <c r="F2466" s="2" t="s">
        <v>1</v>
      </c>
      <c r="G2466" s="36">
        <v>8</v>
      </c>
      <c r="H2466" s="36"/>
      <c r="I2466" s="1" t="s">
        <v>423</v>
      </c>
      <c r="J2466" s="1">
        <v>7.8</v>
      </c>
      <c r="K2466" s="1"/>
      <c r="L2466" s="1"/>
      <c r="M2466" s="1">
        <v>7.8</v>
      </c>
      <c r="N2466" s="34"/>
      <c r="O2466" s="34"/>
      <c r="P2466" s="26"/>
      <c r="Q2466" s="35"/>
    </row>
    <row r="2467" spans="1:17" x14ac:dyDescent="0.3">
      <c r="A2467" s="1" t="s">
        <v>416</v>
      </c>
      <c r="B2467" s="6">
        <v>45869</v>
      </c>
      <c r="C2467" s="62">
        <f t="shared" si="66"/>
        <v>2025</v>
      </c>
      <c r="D2467" s="1" t="s">
        <v>4244</v>
      </c>
      <c r="E2467" s="43" t="s">
        <v>4346</v>
      </c>
      <c r="F2467" s="2" t="s">
        <v>1</v>
      </c>
      <c r="G2467" s="36">
        <v>9</v>
      </c>
      <c r="H2467" s="36"/>
      <c r="I2467" s="1" t="s">
        <v>423</v>
      </c>
      <c r="J2467" s="1">
        <v>8.6</v>
      </c>
      <c r="K2467" s="1"/>
      <c r="L2467" s="1"/>
      <c r="M2467" s="1">
        <v>8.6</v>
      </c>
      <c r="N2467" s="34"/>
      <c r="O2467" s="34"/>
      <c r="P2467" s="26"/>
      <c r="Q2467" s="35"/>
    </row>
    <row r="2468" spans="1:17" x14ac:dyDescent="0.3">
      <c r="A2468" s="1" t="s">
        <v>416</v>
      </c>
      <c r="B2468" s="6">
        <v>45869</v>
      </c>
      <c r="C2468" s="62">
        <f t="shared" si="66"/>
        <v>2025</v>
      </c>
      <c r="D2468" s="1" t="s">
        <v>4244</v>
      </c>
      <c r="E2468" s="43" t="s">
        <v>4347</v>
      </c>
      <c r="F2468" s="2" t="s">
        <v>1</v>
      </c>
      <c r="G2468" s="36">
        <v>10</v>
      </c>
      <c r="H2468" s="36"/>
      <c r="I2468" s="1" t="s">
        <v>423</v>
      </c>
      <c r="J2468" s="1">
        <v>14.4</v>
      </c>
      <c r="K2468" s="1"/>
      <c r="L2468" s="1"/>
      <c r="M2468" s="1">
        <v>14.4</v>
      </c>
      <c r="N2468" s="34"/>
      <c r="O2468" s="34"/>
      <c r="P2468" s="26"/>
      <c r="Q2468" s="35"/>
    </row>
    <row r="2469" spans="1:17" x14ac:dyDescent="0.3">
      <c r="A2469" s="1" t="s">
        <v>416</v>
      </c>
      <c r="B2469" s="6">
        <v>45869</v>
      </c>
      <c r="C2469" s="62">
        <f t="shared" si="66"/>
        <v>2025</v>
      </c>
      <c r="D2469" s="1" t="s">
        <v>4244</v>
      </c>
      <c r="E2469" s="43" t="s">
        <v>4348</v>
      </c>
      <c r="F2469" s="2" t="s">
        <v>1</v>
      </c>
      <c r="G2469" s="36">
        <v>11</v>
      </c>
      <c r="H2469" s="36"/>
      <c r="I2469" s="1" t="s">
        <v>423</v>
      </c>
      <c r="J2469" s="1">
        <v>14.4</v>
      </c>
      <c r="K2469" s="1"/>
      <c r="L2469" s="1"/>
      <c r="M2469" s="1">
        <v>14.4</v>
      </c>
      <c r="N2469" s="34"/>
      <c r="O2469" s="34"/>
      <c r="P2469" s="26"/>
      <c r="Q2469" s="35"/>
    </row>
    <row r="2470" spans="1:17" x14ac:dyDescent="0.3">
      <c r="A2470" s="1" t="s">
        <v>416</v>
      </c>
      <c r="B2470" s="6">
        <v>45869</v>
      </c>
      <c r="C2470" s="62">
        <f t="shared" si="66"/>
        <v>2025</v>
      </c>
      <c r="D2470" s="1" t="s">
        <v>4244</v>
      </c>
      <c r="E2470" s="43" t="s">
        <v>4349</v>
      </c>
      <c r="F2470" s="2" t="s">
        <v>1</v>
      </c>
      <c r="G2470" s="36">
        <v>12</v>
      </c>
      <c r="H2470" s="36"/>
      <c r="I2470" s="1" t="s">
        <v>423</v>
      </c>
      <c r="J2470" s="1">
        <v>12.2</v>
      </c>
      <c r="K2470" s="1"/>
      <c r="L2470" s="1"/>
      <c r="M2470" s="1">
        <v>12.2</v>
      </c>
      <c r="N2470" s="34"/>
      <c r="O2470" s="34"/>
      <c r="P2470" s="26"/>
      <c r="Q2470" s="35"/>
    </row>
    <row r="2471" spans="1:17" x14ac:dyDescent="0.3">
      <c r="A2471" s="1" t="s">
        <v>416</v>
      </c>
      <c r="B2471" s="6">
        <v>45869</v>
      </c>
      <c r="C2471" s="62">
        <f t="shared" si="66"/>
        <v>2025</v>
      </c>
      <c r="D2471" s="1" t="s">
        <v>4244</v>
      </c>
      <c r="E2471" s="43" t="s">
        <v>4350</v>
      </c>
      <c r="F2471" s="2" t="s">
        <v>1</v>
      </c>
      <c r="G2471" s="36">
        <v>13</v>
      </c>
      <c r="H2471" s="36"/>
      <c r="I2471" s="1" t="s">
        <v>423</v>
      </c>
      <c r="J2471" s="1">
        <v>8.1</v>
      </c>
      <c r="K2471" s="1"/>
      <c r="L2471" s="1"/>
      <c r="M2471" s="1">
        <v>8.1</v>
      </c>
      <c r="N2471" s="34"/>
      <c r="O2471" s="34"/>
      <c r="P2471" s="26"/>
      <c r="Q2471" s="35"/>
    </row>
    <row r="2472" spans="1:17" x14ac:dyDescent="0.3">
      <c r="A2472" s="1" t="s">
        <v>416</v>
      </c>
      <c r="B2472" s="6">
        <v>45869</v>
      </c>
      <c r="C2472" s="62">
        <f t="shared" si="66"/>
        <v>2025</v>
      </c>
      <c r="D2472" s="1" t="s">
        <v>4244</v>
      </c>
      <c r="E2472" s="43" t="s">
        <v>4351</v>
      </c>
      <c r="F2472" s="2" t="s">
        <v>1</v>
      </c>
      <c r="G2472" s="36">
        <v>14</v>
      </c>
      <c r="H2472" s="36"/>
      <c r="I2472" s="1" t="s">
        <v>423</v>
      </c>
      <c r="J2472" s="1">
        <v>13.9</v>
      </c>
      <c r="K2472" s="1"/>
      <c r="L2472" s="1"/>
      <c r="M2472" s="1">
        <v>13.9</v>
      </c>
      <c r="N2472" s="34"/>
      <c r="O2472" s="34"/>
      <c r="P2472" s="26"/>
      <c r="Q2472" s="35"/>
    </row>
    <row r="2473" spans="1:17" x14ac:dyDescent="0.3">
      <c r="A2473" s="1" t="s">
        <v>416</v>
      </c>
      <c r="B2473" s="6">
        <v>45869</v>
      </c>
      <c r="C2473" s="62">
        <f t="shared" si="66"/>
        <v>2025</v>
      </c>
      <c r="D2473" s="1" t="s">
        <v>4244</v>
      </c>
      <c r="E2473" s="43" t="s">
        <v>4352</v>
      </c>
      <c r="F2473" s="2" t="s">
        <v>1</v>
      </c>
      <c r="G2473" s="36">
        <v>15</v>
      </c>
      <c r="H2473" s="36"/>
      <c r="I2473" s="1" t="s">
        <v>423</v>
      </c>
      <c r="J2473" s="1">
        <v>8.1999999999999993</v>
      </c>
      <c r="K2473" s="1"/>
      <c r="L2473" s="1"/>
      <c r="M2473" s="1">
        <v>8.1999999999999993</v>
      </c>
      <c r="N2473" s="34"/>
      <c r="O2473" s="34"/>
      <c r="P2473" s="26"/>
      <c r="Q2473" s="35"/>
    </row>
    <row r="2474" spans="1:17" x14ac:dyDescent="0.3">
      <c r="A2474" s="1" t="s">
        <v>416</v>
      </c>
      <c r="B2474" s="6">
        <v>45869</v>
      </c>
      <c r="C2474" s="62">
        <f t="shared" si="66"/>
        <v>2025</v>
      </c>
      <c r="D2474" s="1" t="s">
        <v>4244</v>
      </c>
      <c r="E2474" s="43" t="s">
        <v>4353</v>
      </c>
      <c r="F2474" s="2" t="s">
        <v>1</v>
      </c>
      <c r="G2474" s="36">
        <v>16</v>
      </c>
      <c r="H2474" s="36"/>
      <c r="I2474" s="1" t="s">
        <v>423</v>
      </c>
      <c r="J2474" s="1">
        <v>8.1999999999999993</v>
      </c>
      <c r="K2474" s="1"/>
      <c r="L2474" s="1"/>
      <c r="M2474" s="1">
        <v>8.1999999999999993</v>
      </c>
      <c r="N2474" s="34"/>
      <c r="O2474" s="34"/>
      <c r="P2474" s="26"/>
      <c r="Q2474" s="35"/>
    </row>
    <row r="2475" spans="1:17" x14ac:dyDescent="0.3">
      <c r="A2475" s="1" t="s">
        <v>416</v>
      </c>
      <c r="B2475" s="6">
        <v>45900</v>
      </c>
      <c r="C2475" s="62">
        <f t="shared" si="66"/>
        <v>2025</v>
      </c>
      <c r="D2475" s="1" t="s">
        <v>4498</v>
      </c>
      <c r="E2475" s="43" t="s">
        <v>4528</v>
      </c>
      <c r="F2475" s="2" t="s">
        <v>412</v>
      </c>
      <c r="G2475" s="36">
        <v>1</v>
      </c>
      <c r="H2475" s="36"/>
      <c r="I2475" s="1" t="s">
        <v>423</v>
      </c>
      <c r="J2475" s="1">
        <v>42.7</v>
      </c>
      <c r="K2475" s="1">
        <v>4.7</v>
      </c>
      <c r="L2475" s="1">
        <v>0</v>
      </c>
      <c r="M2475" s="1">
        <v>47.400000000000006</v>
      </c>
      <c r="N2475" s="34"/>
      <c r="O2475" s="34"/>
      <c r="P2475" s="26"/>
      <c r="Q2475" s="35"/>
    </row>
    <row r="2476" spans="1:17" x14ac:dyDescent="0.3">
      <c r="A2476" s="1" t="s">
        <v>416</v>
      </c>
      <c r="B2476" s="6">
        <v>45900</v>
      </c>
      <c r="C2476" s="62">
        <f t="shared" si="66"/>
        <v>2025</v>
      </c>
      <c r="D2476" s="1" t="s">
        <v>4498</v>
      </c>
      <c r="E2476" s="43" t="s">
        <v>4529</v>
      </c>
      <c r="F2476" s="2" t="s">
        <v>412</v>
      </c>
      <c r="G2476" s="36">
        <v>2</v>
      </c>
      <c r="H2476" s="36"/>
      <c r="I2476" s="1" t="s">
        <v>423</v>
      </c>
      <c r="J2476" s="1">
        <v>61</v>
      </c>
      <c r="K2476" s="1">
        <v>5.5</v>
      </c>
      <c r="L2476" s="1">
        <v>0</v>
      </c>
      <c r="M2476" s="1">
        <v>66.5</v>
      </c>
      <c r="N2476" s="34"/>
      <c r="O2476" s="34"/>
      <c r="P2476" s="26"/>
      <c r="Q2476" s="35"/>
    </row>
    <row r="2477" spans="1:17" x14ac:dyDescent="0.3">
      <c r="A2477" s="1" t="s">
        <v>416</v>
      </c>
      <c r="B2477" s="6">
        <v>45900</v>
      </c>
      <c r="C2477" s="62">
        <f t="shared" si="66"/>
        <v>2025</v>
      </c>
      <c r="D2477" s="1" t="s">
        <v>4498</v>
      </c>
      <c r="E2477" s="43" t="s">
        <v>4530</v>
      </c>
      <c r="F2477" s="2" t="s">
        <v>412</v>
      </c>
      <c r="G2477" s="36">
        <v>3</v>
      </c>
      <c r="H2477" s="36"/>
      <c r="I2477" s="1" t="s">
        <v>423</v>
      </c>
      <c r="J2477" s="1">
        <v>40.1</v>
      </c>
      <c r="K2477" s="1">
        <v>4.7</v>
      </c>
      <c r="L2477" s="1">
        <v>0</v>
      </c>
      <c r="M2477" s="1">
        <v>44.800000000000004</v>
      </c>
      <c r="N2477" s="34"/>
      <c r="O2477" s="34"/>
      <c r="P2477" s="26"/>
      <c r="Q2477" s="35"/>
    </row>
    <row r="2478" spans="1:17" x14ac:dyDescent="0.3">
      <c r="A2478" s="1" t="s">
        <v>416</v>
      </c>
      <c r="B2478" s="6">
        <v>45900</v>
      </c>
      <c r="C2478" s="62">
        <f t="shared" si="66"/>
        <v>2025</v>
      </c>
      <c r="D2478" s="1" t="s">
        <v>4498</v>
      </c>
      <c r="E2478" s="43" t="s">
        <v>4531</v>
      </c>
      <c r="F2478" s="2" t="s">
        <v>412</v>
      </c>
      <c r="G2478" s="36">
        <v>4</v>
      </c>
      <c r="H2478" s="36"/>
      <c r="I2478" s="1" t="s">
        <v>423</v>
      </c>
      <c r="J2478" s="1">
        <v>62</v>
      </c>
      <c r="K2478" s="1">
        <v>10.5</v>
      </c>
      <c r="L2478" s="1">
        <v>0</v>
      </c>
      <c r="M2478" s="1">
        <v>72.5</v>
      </c>
      <c r="N2478" s="34"/>
      <c r="O2478" s="34"/>
      <c r="P2478" s="26"/>
      <c r="Q2478" s="35"/>
    </row>
    <row r="2479" spans="1:17" x14ac:dyDescent="0.3">
      <c r="A2479" s="1" t="s">
        <v>416</v>
      </c>
      <c r="B2479" s="6">
        <v>45900</v>
      </c>
      <c r="C2479" s="62">
        <f t="shared" si="66"/>
        <v>2025</v>
      </c>
      <c r="D2479" s="1" t="s">
        <v>4498</v>
      </c>
      <c r="E2479" s="43" t="s">
        <v>4532</v>
      </c>
      <c r="F2479" s="2" t="s">
        <v>412</v>
      </c>
      <c r="G2479" s="36">
        <v>5</v>
      </c>
      <c r="H2479" s="36"/>
      <c r="I2479" s="1" t="s">
        <v>423</v>
      </c>
      <c r="J2479" s="1">
        <v>53</v>
      </c>
      <c r="K2479" s="1">
        <v>8.6</v>
      </c>
      <c r="L2479" s="1">
        <v>0</v>
      </c>
      <c r="M2479" s="1">
        <v>61.6</v>
      </c>
      <c r="N2479" s="34"/>
      <c r="O2479" s="34"/>
      <c r="P2479" s="26"/>
      <c r="Q2479" s="35"/>
    </row>
    <row r="2480" spans="1:17" x14ac:dyDescent="0.3">
      <c r="A2480" s="1" t="s">
        <v>416</v>
      </c>
      <c r="B2480" s="6">
        <v>45900</v>
      </c>
      <c r="C2480" s="62">
        <f t="shared" si="66"/>
        <v>2025</v>
      </c>
      <c r="D2480" s="1" t="s">
        <v>4498</v>
      </c>
      <c r="E2480" s="43" t="s">
        <v>4499</v>
      </c>
      <c r="F2480" s="2" t="s">
        <v>412</v>
      </c>
      <c r="G2480" s="36">
        <v>6</v>
      </c>
      <c r="H2480" s="36"/>
      <c r="I2480" s="1" t="s">
        <v>423</v>
      </c>
      <c r="J2480" s="1">
        <v>61.3</v>
      </c>
      <c r="K2480" s="1">
        <v>8.6</v>
      </c>
      <c r="L2480" s="1">
        <v>0</v>
      </c>
      <c r="M2480" s="1">
        <v>69.899999999999991</v>
      </c>
      <c r="N2480" s="34"/>
      <c r="O2480" s="34"/>
      <c r="P2480" s="26"/>
      <c r="Q2480" s="35"/>
    </row>
    <row r="2481" spans="1:17" x14ac:dyDescent="0.3">
      <c r="A2481" s="1" t="s">
        <v>416</v>
      </c>
      <c r="B2481" s="6">
        <v>45900</v>
      </c>
      <c r="C2481" s="62">
        <f t="shared" si="66"/>
        <v>2025</v>
      </c>
      <c r="D2481" s="1" t="s">
        <v>4498</v>
      </c>
      <c r="E2481" s="43" t="s">
        <v>4533</v>
      </c>
      <c r="F2481" s="2" t="s">
        <v>412</v>
      </c>
      <c r="G2481" s="36">
        <v>7</v>
      </c>
      <c r="H2481" s="36"/>
      <c r="I2481" s="1" t="s">
        <v>423</v>
      </c>
      <c r="J2481" s="1">
        <v>45</v>
      </c>
      <c r="K2481" s="1">
        <v>6.7</v>
      </c>
      <c r="L2481" s="1">
        <v>0</v>
      </c>
      <c r="M2481" s="1">
        <v>51.7</v>
      </c>
      <c r="N2481" s="34"/>
      <c r="O2481" s="34"/>
      <c r="P2481" s="26"/>
      <c r="Q2481" s="35"/>
    </row>
    <row r="2482" spans="1:17" x14ac:dyDescent="0.3">
      <c r="A2482" s="1" t="s">
        <v>416</v>
      </c>
      <c r="B2482" s="6">
        <v>45900</v>
      </c>
      <c r="C2482" s="62">
        <f t="shared" si="66"/>
        <v>2025</v>
      </c>
      <c r="D2482" s="1" t="s">
        <v>4498</v>
      </c>
      <c r="E2482" s="43" t="s">
        <v>4534</v>
      </c>
      <c r="F2482" s="2" t="s">
        <v>412</v>
      </c>
      <c r="G2482" s="36">
        <v>8</v>
      </c>
      <c r="H2482" s="36"/>
      <c r="I2482" s="1" t="s">
        <v>423</v>
      </c>
      <c r="J2482" s="1">
        <v>61.9</v>
      </c>
      <c r="K2482" s="1">
        <v>11.6</v>
      </c>
      <c r="L2482" s="1">
        <v>0</v>
      </c>
      <c r="M2482" s="1">
        <v>73.5</v>
      </c>
      <c r="N2482" s="34"/>
      <c r="O2482" s="34"/>
      <c r="P2482" s="26"/>
      <c r="Q2482" s="35"/>
    </row>
    <row r="2483" spans="1:17" x14ac:dyDescent="0.3">
      <c r="A2483" s="1" t="s">
        <v>416</v>
      </c>
      <c r="B2483" s="6">
        <v>45900</v>
      </c>
      <c r="C2483" s="62">
        <f t="shared" si="66"/>
        <v>2025</v>
      </c>
      <c r="D2483" s="1" t="s">
        <v>4498</v>
      </c>
      <c r="E2483" s="43" t="s">
        <v>4535</v>
      </c>
      <c r="F2483" s="2" t="s">
        <v>412</v>
      </c>
      <c r="G2483" s="36">
        <v>9</v>
      </c>
      <c r="H2483" s="36"/>
      <c r="I2483" s="1" t="s">
        <v>423</v>
      </c>
      <c r="J2483" s="1">
        <v>53</v>
      </c>
      <c r="K2483" s="1">
        <v>8.6</v>
      </c>
      <c r="L2483" s="1">
        <v>0</v>
      </c>
      <c r="M2483" s="1">
        <v>61.6</v>
      </c>
      <c r="N2483" s="34"/>
      <c r="O2483" s="34"/>
      <c r="P2483" s="26"/>
      <c r="Q2483" s="35"/>
    </row>
    <row r="2484" spans="1:17" x14ac:dyDescent="0.3">
      <c r="A2484" s="1" t="s">
        <v>416</v>
      </c>
      <c r="B2484" s="6">
        <v>45900</v>
      </c>
      <c r="C2484" s="62">
        <f t="shared" si="66"/>
        <v>2025</v>
      </c>
      <c r="D2484" s="1" t="s">
        <v>4498</v>
      </c>
      <c r="E2484" s="43" t="s">
        <v>4536</v>
      </c>
      <c r="F2484" s="2" t="s">
        <v>412</v>
      </c>
      <c r="G2484" s="36">
        <v>10</v>
      </c>
      <c r="H2484" s="36"/>
      <c r="I2484" s="1" t="s">
        <v>423</v>
      </c>
      <c r="J2484" s="1">
        <v>61.3</v>
      </c>
      <c r="K2484" s="1">
        <v>8.6</v>
      </c>
      <c r="L2484" s="1">
        <v>0</v>
      </c>
      <c r="M2484" s="1">
        <v>69.899999999999991</v>
      </c>
      <c r="N2484" s="34"/>
      <c r="O2484" s="34"/>
      <c r="P2484" s="26"/>
      <c r="Q2484" s="35"/>
    </row>
    <row r="2485" spans="1:17" x14ac:dyDescent="0.3">
      <c r="A2485" s="1" t="s">
        <v>416</v>
      </c>
      <c r="B2485" s="6">
        <v>45900</v>
      </c>
      <c r="C2485" s="62">
        <f t="shared" si="66"/>
        <v>2025</v>
      </c>
      <c r="D2485" s="1" t="s">
        <v>4498</v>
      </c>
      <c r="E2485" s="43" t="s">
        <v>4537</v>
      </c>
      <c r="F2485" s="2" t="s">
        <v>412</v>
      </c>
      <c r="G2485" s="36">
        <v>11</v>
      </c>
      <c r="H2485" s="36"/>
      <c r="I2485" s="1" t="s">
        <v>423</v>
      </c>
      <c r="J2485" s="1">
        <v>44.9</v>
      </c>
      <c r="K2485" s="1">
        <v>6.7</v>
      </c>
      <c r="L2485" s="1">
        <v>0</v>
      </c>
      <c r="M2485" s="1">
        <v>51.6</v>
      </c>
      <c r="N2485" s="34"/>
      <c r="O2485" s="34"/>
      <c r="P2485" s="26"/>
      <c r="Q2485" s="35"/>
    </row>
    <row r="2486" spans="1:17" x14ac:dyDescent="0.3">
      <c r="A2486" s="1" t="s">
        <v>416</v>
      </c>
      <c r="B2486" s="6">
        <v>45900</v>
      </c>
      <c r="C2486" s="62">
        <f t="shared" si="66"/>
        <v>2025</v>
      </c>
      <c r="D2486" s="1" t="s">
        <v>4498</v>
      </c>
      <c r="E2486" s="43" t="s">
        <v>4538</v>
      </c>
      <c r="F2486" s="2" t="s">
        <v>412</v>
      </c>
      <c r="G2486" s="36">
        <v>12</v>
      </c>
      <c r="H2486" s="36"/>
      <c r="I2486" s="1" t="s">
        <v>423</v>
      </c>
      <c r="J2486" s="1">
        <v>61.9</v>
      </c>
      <c r="K2486" s="1">
        <v>11.6</v>
      </c>
      <c r="L2486" s="1">
        <v>0</v>
      </c>
      <c r="M2486" s="1">
        <v>73.5</v>
      </c>
      <c r="N2486" s="34"/>
      <c r="O2486" s="34"/>
      <c r="P2486" s="26"/>
      <c r="Q2486" s="35"/>
    </row>
    <row r="2487" spans="1:17" x14ac:dyDescent="0.3">
      <c r="A2487" s="1" t="s">
        <v>416</v>
      </c>
      <c r="B2487" s="6">
        <v>45900</v>
      </c>
      <c r="C2487" s="62">
        <f t="shared" si="66"/>
        <v>2025</v>
      </c>
      <c r="D2487" s="1" t="s">
        <v>4498</v>
      </c>
      <c r="E2487" s="43" t="s">
        <v>4539</v>
      </c>
      <c r="F2487" s="2" t="s">
        <v>412</v>
      </c>
      <c r="G2487" s="36">
        <v>13</v>
      </c>
      <c r="H2487" s="36"/>
      <c r="I2487" s="1" t="s">
        <v>423</v>
      </c>
      <c r="J2487" s="1">
        <v>53</v>
      </c>
      <c r="K2487" s="1">
        <v>8.6</v>
      </c>
      <c r="L2487" s="1">
        <v>0</v>
      </c>
      <c r="M2487" s="1">
        <v>61.6</v>
      </c>
      <c r="N2487" s="34"/>
      <c r="O2487" s="34"/>
      <c r="P2487" s="26"/>
      <c r="Q2487" s="35"/>
    </row>
    <row r="2488" spans="1:17" x14ac:dyDescent="0.3">
      <c r="A2488" s="1" t="s">
        <v>416</v>
      </c>
      <c r="B2488" s="6">
        <v>45900</v>
      </c>
      <c r="C2488" s="62">
        <f t="shared" si="66"/>
        <v>2025</v>
      </c>
      <c r="D2488" s="1" t="s">
        <v>4498</v>
      </c>
      <c r="E2488" s="43" t="s">
        <v>4500</v>
      </c>
      <c r="F2488" s="2" t="s">
        <v>412</v>
      </c>
      <c r="G2488" s="36">
        <v>14</v>
      </c>
      <c r="H2488" s="36"/>
      <c r="I2488" s="1" t="s">
        <v>423</v>
      </c>
      <c r="J2488" s="1">
        <v>61.3</v>
      </c>
      <c r="K2488" s="1">
        <v>8.6</v>
      </c>
      <c r="L2488" s="1">
        <v>0</v>
      </c>
      <c r="M2488" s="1">
        <v>69.899999999999991</v>
      </c>
      <c r="N2488" s="34"/>
      <c r="O2488" s="34"/>
      <c r="P2488" s="26"/>
      <c r="Q2488" s="35"/>
    </row>
    <row r="2489" spans="1:17" x14ac:dyDescent="0.3">
      <c r="A2489" s="1" t="s">
        <v>416</v>
      </c>
      <c r="B2489" s="6">
        <v>45900</v>
      </c>
      <c r="C2489" s="62">
        <f t="shared" si="66"/>
        <v>2025</v>
      </c>
      <c r="D2489" s="1" t="s">
        <v>4498</v>
      </c>
      <c r="E2489" s="43" t="s">
        <v>4540</v>
      </c>
      <c r="F2489" s="2" t="s">
        <v>412</v>
      </c>
      <c r="G2489" s="36">
        <v>15</v>
      </c>
      <c r="H2489" s="36"/>
      <c r="I2489" s="1" t="s">
        <v>423</v>
      </c>
      <c r="J2489" s="1">
        <v>44.9</v>
      </c>
      <c r="K2489" s="1">
        <v>6.7</v>
      </c>
      <c r="L2489" s="1">
        <v>0</v>
      </c>
      <c r="M2489" s="1">
        <v>51.6</v>
      </c>
      <c r="N2489" s="34"/>
      <c r="O2489" s="34"/>
      <c r="P2489" s="26"/>
      <c r="Q2489" s="35"/>
    </row>
    <row r="2490" spans="1:17" x14ac:dyDescent="0.3">
      <c r="A2490" s="1" t="s">
        <v>416</v>
      </c>
      <c r="B2490" s="6">
        <v>45900</v>
      </c>
      <c r="C2490" s="62">
        <f t="shared" si="66"/>
        <v>2025</v>
      </c>
      <c r="D2490" s="1" t="s">
        <v>4498</v>
      </c>
      <c r="E2490" s="43" t="s">
        <v>4501</v>
      </c>
      <c r="F2490" s="2" t="s">
        <v>412</v>
      </c>
      <c r="G2490" s="36">
        <v>16</v>
      </c>
      <c r="H2490" s="36"/>
      <c r="I2490" s="1" t="s">
        <v>423</v>
      </c>
      <c r="J2490" s="1">
        <v>61.9</v>
      </c>
      <c r="K2490" s="1">
        <v>11.6</v>
      </c>
      <c r="L2490" s="1">
        <v>0</v>
      </c>
      <c r="M2490" s="1">
        <v>73.5</v>
      </c>
      <c r="N2490" s="34"/>
      <c r="O2490" s="34"/>
      <c r="P2490" s="26"/>
      <c r="Q2490" s="35"/>
    </row>
    <row r="2491" spans="1:17" x14ac:dyDescent="0.3">
      <c r="A2491" s="1" t="s">
        <v>416</v>
      </c>
      <c r="B2491" s="6">
        <v>45900</v>
      </c>
      <c r="C2491" s="62">
        <f t="shared" si="66"/>
        <v>2025</v>
      </c>
      <c r="D2491" s="1" t="s">
        <v>4498</v>
      </c>
      <c r="E2491" s="43" t="s">
        <v>4541</v>
      </c>
      <c r="F2491" s="2" t="s">
        <v>412</v>
      </c>
      <c r="G2491" s="36">
        <v>17</v>
      </c>
      <c r="H2491" s="36"/>
      <c r="I2491" s="1" t="s">
        <v>423</v>
      </c>
      <c r="J2491" s="1">
        <v>60.7</v>
      </c>
      <c r="K2491" s="1">
        <v>10.1</v>
      </c>
      <c r="L2491" s="1">
        <v>0</v>
      </c>
      <c r="M2491" s="1">
        <v>70.8</v>
      </c>
      <c r="N2491" s="34"/>
      <c r="O2491" s="34"/>
      <c r="P2491" s="26"/>
      <c r="Q2491" s="35"/>
    </row>
    <row r="2492" spans="1:17" x14ac:dyDescent="0.3">
      <c r="A2492" s="1" t="s">
        <v>416</v>
      </c>
      <c r="B2492" s="6">
        <v>45900</v>
      </c>
      <c r="C2492" s="62">
        <f t="shared" si="66"/>
        <v>2025</v>
      </c>
      <c r="D2492" s="1" t="s">
        <v>4498</v>
      </c>
      <c r="E2492" s="43" t="s">
        <v>4542</v>
      </c>
      <c r="F2492" s="2" t="s">
        <v>412</v>
      </c>
      <c r="G2492" s="36">
        <v>18</v>
      </c>
      <c r="H2492" s="36"/>
      <c r="I2492" s="1" t="s">
        <v>423</v>
      </c>
      <c r="J2492" s="1">
        <v>63.3</v>
      </c>
      <c r="K2492" s="1">
        <v>4.5</v>
      </c>
      <c r="L2492" s="1">
        <v>0</v>
      </c>
      <c r="M2492" s="1">
        <v>67.8</v>
      </c>
      <c r="N2492" s="34"/>
      <c r="O2492" s="34"/>
      <c r="P2492" s="26"/>
      <c r="Q2492" s="35"/>
    </row>
    <row r="2493" spans="1:17" x14ac:dyDescent="0.3">
      <c r="A2493" s="1" t="s">
        <v>416</v>
      </c>
      <c r="B2493" s="6">
        <v>45900</v>
      </c>
      <c r="C2493" s="62">
        <f t="shared" si="66"/>
        <v>2025</v>
      </c>
      <c r="D2493" s="1" t="s">
        <v>4498</v>
      </c>
      <c r="E2493" s="43" t="s">
        <v>4543</v>
      </c>
      <c r="F2493" s="2" t="s">
        <v>412</v>
      </c>
      <c r="G2493" s="36">
        <v>19</v>
      </c>
      <c r="H2493" s="36"/>
      <c r="I2493" s="1" t="s">
        <v>423</v>
      </c>
      <c r="J2493" s="1">
        <v>79.599999999999994</v>
      </c>
      <c r="K2493" s="1">
        <v>9.5</v>
      </c>
      <c r="L2493" s="1">
        <v>0</v>
      </c>
      <c r="M2493" s="1">
        <v>89.1</v>
      </c>
      <c r="N2493" s="34"/>
      <c r="O2493" s="34"/>
      <c r="P2493" s="26"/>
      <c r="Q2493" s="35"/>
    </row>
    <row r="2494" spans="1:17" x14ac:dyDescent="0.3">
      <c r="A2494" s="1" t="s">
        <v>416</v>
      </c>
      <c r="B2494" s="6">
        <v>45900</v>
      </c>
      <c r="C2494" s="62">
        <f t="shared" si="66"/>
        <v>2025</v>
      </c>
      <c r="D2494" s="1" t="s">
        <v>4498</v>
      </c>
      <c r="E2494" s="43" t="s">
        <v>4544</v>
      </c>
      <c r="F2494" s="2" t="s">
        <v>412</v>
      </c>
      <c r="G2494" s="36">
        <v>20</v>
      </c>
      <c r="H2494" s="36"/>
      <c r="I2494" s="1" t="s">
        <v>423</v>
      </c>
      <c r="J2494" s="1">
        <v>60.5</v>
      </c>
      <c r="K2494" s="1">
        <v>10.6</v>
      </c>
      <c r="L2494" s="1">
        <v>0</v>
      </c>
      <c r="M2494" s="1">
        <v>71.099999999999994</v>
      </c>
      <c r="N2494" s="34"/>
      <c r="O2494" s="34"/>
      <c r="P2494" s="26"/>
      <c r="Q2494" s="35"/>
    </row>
    <row r="2495" spans="1:17" x14ac:dyDescent="0.3">
      <c r="A2495" s="1" t="s">
        <v>416</v>
      </c>
      <c r="B2495" s="6">
        <v>45900</v>
      </c>
      <c r="C2495" s="62">
        <f t="shared" si="66"/>
        <v>2025</v>
      </c>
      <c r="D2495" s="1" t="s">
        <v>4498</v>
      </c>
      <c r="E2495" s="43" t="s">
        <v>4545</v>
      </c>
      <c r="F2495" s="2" t="s">
        <v>412</v>
      </c>
      <c r="G2495" s="36">
        <v>21</v>
      </c>
      <c r="H2495" s="36"/>
      <c r="I2495" s="1" t="s">
        <v>423</v>
      </c>
      <c r="J2495" s="1">
        <v>65</v>
      </c>
      <c r="K2495" s="1">
        <v>10.9</v>
      </c>
      <c r="L2495" s="1">
        <v>0</v>
      </c>
      <c r="M2495" s="1">
        <v>75.900000000000006</v>
      </c>
      <c r="N2495" s="34"/>
      <c r="O2495" s="34"/>
      <c r="P2495" s="26"/>
      <c r="Q2495" s="35"/>
    </row>
    <row r="2496" spans="1:17" x14ac:dyDescent="0.3">
      <c r="A2496" s="1" t="s">
        <v>416</v>
      </c>
      <c r="B2496" s="6">
        <v>45900</v>
      </c>
      <c r="C2496" s="62">
        <f t="shared" si="66"/>
        <v>2025</v>
      </c>
      <c r="D2496" s="1" t="s">
        <v>4498</v>
      </c>
      <c r="E2496" s="43" t="s">
        <v>4546</v>
      </c>
      <c r="F2496" s="2" t="s">
        <v>412</v>
      </c>
      <c r="G2496" s="36">
        <v>22</v>
      </c>
      <c r="H2496" s="36"/>
      <c r="I2496" s="1" t="s">
        <v>423</v>
      </c>
      <c r="J2496" s="1">
        <v>79.3</v>
      </c>
      <c r="K2496" s="1">
        <v>14.1</v>
      </c>
      <c r="L2496" s="1">
        <v>0</v>
      </c>
      <c r="M2496" s="1">
        <v>93.399999999999991</v>
      </c>
      <c r="N2496" s="34"/>
      <c r="O2496" s="34"/>
      <c r="P2496" s="26"/>
      <c r="Q2496" s="35"/>
    </row>
    <row r="2497" spans="1:17" x14ac:dyDescent="0.3">
      <c r="A2497" s="1" t="s">
        <v>416</v>
      </c>
      <c r="B2497" s="6">
        <v>45900</v>
      </c>
      <c r="C2497" s="62">
        <f t="shared" si="66"/>
        <v>2025</v>
      </c>
      <c r="D2497" s="1" t="s">
        <v>4498</v>
      </c>
      <c r="E2497" s="43" t="s">
        <v>4547</v>
      </c>
      <c r="F2497" s="2" t="s">
        <v>412</v>
      </c>
      <c r="G2497" s="36">
        <v>23</v>
      </c>
      <c r="H2497" s="36"/>
      <c r="I2497" s="1" t="s">
        <v>423</v>
      </c>
      <c r="J2497" s="1">
        <v>60.5</v>
      </c>
      <c r="K2497" s="1">
        <v>10.6</v>
      </c>
      <c r="L2497" s="1">
        <v>0</v>
      </c>
      <c r="M2497" s="1">
        <v>71.099999999999994</v>
      </c>
      <c r="N2497" s="34"/>
      <c r="O2497" s="34"/>
      <c r="P2497" s="26"/>
      <c r="Q2497" s="35"/>
    </row>
    <row r="2498" spans="1:17" x14ac:dyDescent="0.3">
      <c r="A2498" s="1" t="s">
        <v>416</v>
      </c>
      <c r="B2498" s="6">
        <v>45900</v>
      </c>
      <c r="C2498" s="62">
        <f t="shared" si="66"/>
        <v>2025</v>
      </c>
      <c r="D2498" s="1" t="s">
        <v>4498</v>
      </c>
      <c r="E2498" s="43" t="s">
        <v>4548</v>
      </c>
      <c r="F2498" s="2" t="s">
        <v>412</v>
      </c>
      <c r="G2498" s="36">
        <v>24</v>
      </c>
      <c r="H2498" s="36"/>
      <c r="I2498" s="1" t="s">
        <v>423</v>
      </c>
      <c r="J2498" s="1">
        <v>65</v>
      </c>
      <c r="K2498" s="1">
        <v>10.9</v>
      </c>
      <c r="L2498" s="1">
        <v>0</v>
      </c>
      <c r="M2498" s="1">
        <v>75.900000000000006</v>
      </c>
      <c r="N2498" s="34"/>
      <c r="O2498" s="34"/>
      <c r="P2498" s="26"/>
      <c r="Q2498" s="35"/>
    </row>
    <row r="2499" spans="1:17" x14ac:dyDescent="0.3">
      <c r="A2499" s="1" t="s">
        <v>416</v>
      </c>
      <c r="B2499" s="6">
        <v>45900</v>
      </c>
      <c r="C2499" s="62">
        <f t="shared" si="66"/>
        <v>2025</v>
      </c>
      <c r="D2499" s="1" t="s">
        <v>4498</v>
      </c>
      <c r="E2499" s="43" t="s">
        <v>4549</v>
      </c>
      <c r="F2499" s="2" t="s">
        <v>412</v>
      </c>
      <c r="G2499" s="36">
        <v>25</v>
      </c>
      <c r="H2499" s="36"/>
      <c r="I2499" s="1" t="s">
        <v>423</v>
      </c>
      <c r="J2499" s="1">
        <v>79.3</v>
      </c>
      <c r="K2499" s="1">
        <v>14.1</v>
      </c>
      <c r="L2499" s="1">
        <v>0</v>
      </c>
      <c r="M2499" s="1">
        <v>93.399999999999991</v>
      </c>
      <c r="N2499" s="34"/>
      <c r="O2499" s="34"/>
      <c r="P2499" s="26"/>
      <c r="Q2499" s="35"/>
    </row>
    <row r="2500" spans="1:17" x14ac:dyDescent="0.3">
      <c r="A2500" s="1" t="s">
        <v>416</v>
      </c>
      <c r="B2500" s="6">
        <v>45900</v>
      </c>
      <c r="C2500" s="62">
        <f t="shared" ref="C2500:C2563" si="67">YEAR(B2500)</f>
        <v>2025</v>
      </c>
      <c r="D2500" s="1" t="s">
        <v>4498</v>
      </c>
      <c r="E2500" s="43" t="s">
        <v>4550</v>
      </c>
      <c r="F2500" s="2" t="s">
        <v>412</v>
      </c>
      <c r="G2500" s="36">
        <v>26</v>
      </c>
      <c r="H2500" s="36"/>
      <c r="I2500" s="1" t="s">
        <v>423</v>
      </c>
      <c r="J2500" s="1">
        <v>60.5</v>
      </c>
      <c r="K2500" s="1">
        <v>10.6</v>
      </c>
      <c r="L2500" s="1">
        <v>0</v>
      </c>
      <c r="M2500" s="1">
        <v>71.099999999999994</v>
      </c>
      <c r="N2500" s="34"/>
      <c r="O2500" s="34"/>
      <c r="P2500" s="26"/>
      <c r="Q2500" s="35"/>
    </row>
    <row r="2501" spans="1:17" x14ac:dyDescent="0.3">
      <c r="A2501" s="1" t="s">
        <v>416</v>
      </c>
      <c r="B2501" s="6">
        <v>45900</v>
      </c>
      <c r="C2501" s="62">
        <f t="shared" si="67"/>
        <v>2025</v>
      </c>
      <c r="D2501" s="1" t="s">
        <v>4498</v>
      </c>
      <c r="E2501" s="43" t="s">
        <v>4551</v>
      </c>
      <c r="F2501" s="2" t="s">
        <v>412</v>
      </c>
      <c r="G2501" s="36">
        <v>27</v>
      </c>
      <c r="H2501" s="36"/>
      <c r="I2501" s="1" t="s">
        <v>423</v>
      </c>
      <c r="J2501" s="1">
        <v>65</v>
      </c>
      <c r="K2501" s="1">
        <v>10.9</v>
      </c>
      <c r="L2501" s="1">
        <v>0</v>
      </c>
      <c r="M2501" s="1">
        <v>75.900000000000006</v>
      </c>
      <c r="N2501" s="34"/>
      <c r="O2501" s="34"/>
      <c r="P2501" s="26"/>
      <c r="Q2501" s="35"/>
    </row>
    <row r="2502" spans="1:17" x14ac:dyDescent="0.3">
      <c r="A2502" s="1" t="s">
        <v>416</v>
      </c>
      <c r="B2502" s="6">
        <v>45900</v>
      </c>
      <c r="C2502" s="62">
        <f t="shared" si="67"/>
        <v>2025</v>
      </c>
      <c r="D2502" s="1" t="s">
        <v>4498</v>
      </c>
      <c r="E2502" s="43" t="s">
        <v>4502</v>
      </c>
      <c r="F2502" s="2" t="s">
        <v>412</v>
      </c>
      <c r="G2502" s="36">
        <v>28</v>
      </c>
      <c r="H2502" s="36"/>
      <c r="I2502" s="1" t="s">
        <v>423</v>
      </c>
      <c r="J2502" s="1">
        <v>79.3</v>
      </c>
      <c r="K2502" s="1">
        <v>14.1</v>
      </c>
      <c r="L2502" s="1">
        <v>0</v>
      </c>
      <c r="M2502" s="1">
        <v>93.399999999999991</v>
      </c>
      <c r="N2502" s="34"/>
      <c r="O2502" s="34"/>
      <c r="P2502" s="26"/>
      <c r="Q2502" s="35"/>
    </row>
    <row r="2503" spans="1:17" x14ac:dyDescent="0.3">
      <c r="A2503" s="1" t="s">
        <v>416</v>
      </c>
      <c r="B2503" s="6">
        <v>45900</v>
      </c>
      <c r="C2503" s="62">
        <f t="shared" si="67"/>
        <v>2025</v>
      </c>
      <c r="D2503" s="1" t="s">
        <v>4498</v>
      </c>
      <c r="E2503" s="43" t="s">
        <v>4552</v>
      </c>
      <c r="F2503" s="2" t="s">
        <v>412</v>
      </c>
      <c r="G2503" s="36">
        <v>29</v>
      </c>
      <c r="H2503" s="36"/>
      <c r="I2503" s="1" t="s">
        <v>423</v>
      </c>
      <c r="J2503" s="1">
        <v>62</v>
      </c>
      <c r="K2503" s="1">
        <v>10.5</v>
      </c>
      <c r="L2503" s="1">
        <v>0</v>
      </c>
      <c r="M2503" s="1">
        <v>72.5</v>
      </c>
      <c r="N2503" s="34"/>
      <c r="O2503" s="34"/>
      <c r="P2503" s="26"/>
      <c r="Q2503" s="35"/>
    </row>
    <row r="2504" spans="1:17" x14ac:dyDescent="0.3">
      <c r="A2504" s="1" t="s">
        <v>416</v>
      </c>
      <c r="B2504" s="6">
        <v>45900</v>
      </c>
      <c r="C2504" s="62">
        <f t="shared" si="67"/>
        <v>2025</v>
      </c>
      <c r="D2504" s="1" t="s">
        <v>4498</v>
      </c>
      <c r="E2504" s="43" t="s">
        <v>4503</v>
      </c>
      <c r="F2504" s="2" t="s">
        <v>412</v>
      </c>
      <c r="G2504" s="36">
        <v>30</v>
      </c>
      <c r="H2504" s="36"/>
      <c r="I2504" s="1" t="s">
        <v>423</v>
      </c>
      <c r="J2504" s="1">
        <v>40.1</v>
      </c>
      <c r="K2504" s="1">
        <v>4.7</v>
      </c>
      <c r="L2504" s="1">
        <v>0</v>
      </c>
      <c r="M2504" s="1">
        <v>44.800000000000004</v>
      </c>
      <c r="N2504" s="34"/>
      <c r="O2504" s="34"/>
      <c r="P2504" s="26"/>
      <c r="Q2504" s="35"/>
    </row>
    <row r="2505" spans="1:17" x14ac:dyDescent="0.3">
      <c r="A2505" s="1" t="s">
        <v>416</v>
      </c>
      <c r="B2505" s="6">
        <v>45900</v>
      </c>
      <c r="C2505" s="62">
        <f t="shared" si="67"/>
        <v>2025</v>
      </c>
      <c r="D2505" s="1" t="s">
        <v>4498</v>
      </c>
      <c r="E2505" s="43" t="s">
        <v>4553</v>
      </c>
      <c r="F2505" s="2" t="s">
        <v>412</v>
      </c>
      <c r="G2505" s="36">
        <v>31</v>
      </c>
      <c r="H2505" s="36"/>
      <c r="I2505" s="1" t="s">
        <v>423</v>
      </c>
      <c r="J2505" s="1">
        <v>61</v>
      </c>
      <c r="K2505" s="1">
        <v>5.5</v>
      </c>
      <c r="L2505" s="1">
        <v>0</v>
      </c>
      <c r="M2505" s="1">
        <v>66.5</v>
      </c>
      <c r="N2505" s="34"/>
      <c r="O2505" s="34"/>
      <c r="P2505" s="26"/>
      <c r="Q2505" s="35"/>
    </row>
    <row r="2506" spans="1:17" x14ac:dyDescent="0.3">
      <c r="A2506" s="1" t="s">
        <v>416</v>
      </c>
      <c r="B2506" s="6">
        <v>45900</v>
      </c>
      <c r="C2506" s="62">
        <f t="shared" si="67"/>
        <v>2025</v>
      </c>
      <c r="D2506" s="1" t="s">
        <v>4498</v>
      </c>
      <c r="E2506" s="43" t="s">
        <v>4554</v>
      </c>
      <c r="F2506" s="2" t="s">
        <v>412</v>
      </c>
      <c r="G2506" s="36">
        <v>32</v>
      </c>
      <c r="H2506" s="36"/>
      <c r="I2506" s="1" t="s">
        <v>423</v>
      </c>
      <c r="J2506" s="1">
        <v>42.7</v>
      </c>
      <c r="K2506" s="1">
        <v>4.7</v>
      </c>
      <c r="L2506" s="1">
        <v>0</v>
      </c>
      <c r="M2506" s="1">
        <v>47.400000000000006</v>
      </c>
      <c r="N2506" s="34"/>
      <c r="O2506" s="34"/>
      <c r="P2506" s="26"/>
      <c r="Q2506" s="35"/>
    </row>
    <row r="2507" spans="1:17" x14ac:dyDescent="0.3">
      <c r="A2507" s="1" t="s">
        <v>416</v>
      </c>
      <c r="B2507" s="6">
        <v>45900</v>
      </c>
      <c r="C2507" s="62">
        <f t="shared" si="67"/>
        <v>2025</v>
      </c>
      <c r="D2507" s="1" t="s">
        <v>4498</v>
      </c>
      <c r="E2507" s="43" t="s">
        <v>4555</v>
      </c>
      <c r="F2507" s="2" t="s">
        <v>412</v>
      </c>
      <c r="G2507" s="36">
        <v>33</v>
      </c>
      <c r="H2507" s="36"/>
      <c r="I2507" s="1" t="s">
        <v>423</v>
      </c>
      <c r="J2507" s="1">
        <v>61.9</v>
      </c>
      <c r="K2507" s="1">
        <v>11.600000000000001</v>
      </c>
      <c r="L2507" s="1">
        <v>0</v>
      </c>
      <c r="M2507" s="1">
        <v>73.5</v>
      </c>
      <c r="N2507" s="34"/>
      <c r="O2507" s="34"/>
      <c r="P2507" s="26"/>
      <c r="Q2507" s="35"/>
    </row>
    <row r="2508" spans="1:17" x14ac:dyDescent="0.3">
      <c r="A2508" s="1" t="s">
        <v>416</v>
      </c>
      <c r="B2508" s="6">
        <v>45900</v>
      </c>
      <c r="C2508" s="62">
        <f t="shared" si="67"/>
        <v>2025</v>
      </c>
      <c r="D2508" s="1" t="s">
        <v>4498</v>
      </c>
      <c r="E2508" s="43" t="s">
        <v>4556</v>
      </c>
      <c r="F2508" s="2" t="s">
        <v>412</v>
      </c>
      <c r="G2508" s="36">
        <v>34</v>
      </c>
      <c r="H2508" s="36"/>
      <c r="I2508" s="1" t="s">
        <v>423</v>
      </c>
      <c r="J2508" s="1">
        <v>44.9</v>
      </c>
      <c r="K2508" s="1">
        <v>6.7</v>
      </c>
      <c r="L2508" s="1">
        <v>0</v>
      </c>
      <c r="M2508" s="1">
        <v>51.6</v>
      </c>
      <c r="N2508" s="34"/>
      <c r="O2508" s="34"/>
      <c r="P2508" s="26"/>
      <c r="Q2508" s="35"/>
    </row>
    <row r="2509" spans="1:17" x14ac:dyDescent="0.3">
      <c r="A2509" s="1" t="s">
        <v>416</v>
      </c>
      <c r="B2509" s="6">
        <v>45900</v>
      </c>
      <c r="C2509" s="62">
        <f t="shared" si="67"/>
        <v>2025</v>
      </c>
      <c r="D2509" s="1" t="s">
        <v>4498</v>
      </c>
      <c r="E2509" s="43" t="s">
        <v>4557</v>
      </c>
      <c r="F2509" s="2" t="s">
        <v>412</v>
      </c>
      <c r="G2509" s="36">
        <v>35</v>
      </c>
      <c r="H2509" s="36"/>
      <c r="I2509" s="1" t="s">
        <v>423</v>
      </c>
      <c r="J2509" s="1">
        <v>61.3</v>
      </c>
      <c r="K2509" s="1">
        <v>8.6</v>
      </c>
      <c r="L2509" s="1">
        <v>0</v>
      </c>
      <c r="M2509" s="1">
        <v>69.899999999999991</v>
      </c>
      <c r="N2509" s="34"/>
      <c r="O2509" s="34"/>
      <c r="P2509" s="26"/>
      <c r="Q2509" s="35"/>
    </row>
    <row r="2510" spans="1:17" x14ac:dyDescent="0.3">
      <c r="A2510" s="1" t="s">
        <v>416</v>
      </c>
      <c r="B2510" s="6">
        <v>45900</v>
      </c>
      <c r="C2510" s="62">
        <f t="shared" si="67"/>
        <v>2025</v>
      </c>
      <c r="D2510" s="1" t="s">
        <v>4498</v>
      </c>
      <c r="E2510" s="43" t="s">
        <v>4558</v>
      </c>
      <c r="F2510" s="2" t="s">
        <v>412</v>
      </c>
      <c r="G2510" s="36">
        <v>36</v>
      </c>
      <c r="H2510" s="36"/>
      <c r="I2510" s="1" t="s">
        <v>423</v>
      </c>
      <c r="J2510" s="1">
        <v>53</v>
      </c>
      <c r="K2510" s="1">
        <v>8.6</v>
      </c>
      <c r="L2510" s="1">
        <v>0</v>
      </c>
      <c r="M2510" s="1">
        <v>61.6</v>
      </c>
      <c r="N2510" s="34"/>
      <c r="O2510" s="34"/>
      <c r="P2510" s="26"/>
      <c r="Q2510" s="35"/>
    </row>
    <row r="2511" spans="1:17" x14ac:dyDescent="0.3">
      <c r="A2511" s="1" t="s">
        <v>416</v>
      </c>
      <c r="B2511" s="6">
        <v>45900</v>
      </c>
      <c r="C2511" s="62">
        <f t="shared" si="67"/>
        <v>2025</v>
      </c>
      <c r="D2511" s="1" t="s">
        <v>4498</v>
      </c>
      <c r="E2511" s="43" t="s">
        <v>4559</v>
      </c>
      <c r="F2511" s="2" t="s">
        <v>412</v>
      </c>
      <c r="G2511" s="36">
        <v>37</v>
      </c>
      <c r="H2511" s="36"/>
      <c r="I2511" s="1" t="s">
        <v>423</v>
      </c>
      <c r="J2511" s="1">
        <v>61.9</v>
      </c>
      <c r="K2511" s="1">
        <v>11.600000000000001</v>
      </c>
      <c r="L2511" s="1">
        <v>0</v>
      </c>
      <c r="M2511" s="1">
        <v>73.5</v>
      </c>
      <c r="N2511" s="34"/>
      <c r="O2511" s="34"/>
      <c r="P2511" s="26"/>
      <c r="Q2511" s="35"/>
    </row>
    <row r="2512" spans="1:17" x14ac:dyDescent="0.3">
      <c r="A2512" s="1" t="s">
        <v>416</v>
      </c>
      <c r="B2512" s="6">
        <v>45900</v>
      </c>
      <c r="C2512" s="62">
        <f t="shared" si="67"/>
        <v>2025</v>
      </c>
      <c r="D2512" s="1" t="s">
        <v>4498</v>
      </c>
      <c r="E2512" s="43" t="s">
        <v>4560</v>
      </c>
      <c r="F2512" s="2" t="s">
        <v>412</v>
      </c>
      <c r="G2512" s="36">
        <v>38</v>
      </c>
      <c r="H2512" s="36"/>
      <c r="I2512" s="1" t="s">
        <v>423</v>
      </c>
      <c r="J2512" s="1">
        <v>44.9</v>
      </c>
      <c r="K2512" s="1">
        <v>6.7</v>
      </c>
      <c r="L2512" s="1">
        <v>0</v>
      </c>
      <c r="M2512" s="1">
        <v>51.6</v>
      </c>
      <c r="N2512" s="34"/>
      <c r="O2512" s="34"/>
      <c r="P2512" s="26"/>
      <c r="Q2512" s="35"/>
    </row>
    <row r="2513" spans="1:17" x14ac:dyDescent="0.3">
      <c r="A2513" s="1" t="s">
        <v>416</v>
      </c>
      <c r="B2513" s="6">
        <v>45900</v>
      </c>
      <c r="C2513" s="62">
        <f t="shared" si="67"/>
        <v>2025</v>
      </c>
      <c r="D2513" s="1" t="s">
        <v>4498</v>
      </c>
      <c r="E2513" s="43" t="s">
        <v>4561</v>
      </c>
      <c r="F2513" s="2" t="s">
        <v>412</v>
      </c>
      <c r="G2513" s="36">
        <v>39</v>
      </c>
      <c r="H2513" s="36"/>
      <c r="I2513" s="1" t="s">
        <v>423</v>
      </c>
      <c r="J2513" s="1">
        <v>61.3</v>
      </c>
      <c r="K2513" s="1">
        <v>8.6</v>
      </c>
      <c r="L2513" s="1">
        <v>0</v>
      </c>
      <c r="M2513" s="1">
        <v>69.899999999999991</v>
      </c>
      <c r="N2513" s="34"/>
      <c r="O2513" s="34"/>
      <c r="P2513" s="26"/>
      <c r="Q2513" s="35"/>
    </row>
    <row r="2514" spans="1:17" x14ac:dyDescent="0.3">
      <c r="A2514" s="1" t="s">
        <v>416</v>
      </c>
      <c r="B2514" s="6">
        <v>45900</v>
      </c>
      <c r="C2514" s="62">
        <f t="shared" si="67"/>
        <v>2025</v>
      </c>
      <c r="D2514" s="1" t="s">
        <v>4498</v>
      </c>
      <c r="E2514" s="43" t="s">
        <v>4562</v>
      </c>
      <c r="F2514" s="2" t="s">
        <v>412</v>
      </c>
      <c r="G2514" s="36">
        <v>40</v>
      </c>
      <c r="H2514" s="36"/>
      <c r="I2514" s="1" t="s">
        <v>423</v>
      </c>
      <c r="J2514" s="1">
        <v>53</v>
      </c>
      <c r="K2514" s="1">
        <v>8.6</v>
      </c>
      <c r="L2514" s="1">
        <v>0</v>
      </c>
      <c r="M2514" s="1">
        <v>61.6</v>
      </c>
      <c r="N2514" s="34"/>
      <c r="O2514" s="34"/>
      <c r="P2514" s="26"/>
      <c r="Q2514" s="35"/>
    </row>
    <row r="2515" spans="1:17" x14ac:dyDescent="0.3">
      <c r="A2515" s="1" t="s">
        <v>416</v>
      </c>
      <c r="B2515" s="6">
        <v>45900</v>
      </c>
      <c r="C2515" s="62">
        <f t="shared" si="67"/>
        <v>2025</v>
      </c>
      <c r="D2515" s="1" t="s">
        <v>4498</v>
      </c>
      <c r="E2515" s="43" t="s">
        <v>4504</v>
      </c>
      <c r="F2515" s="2" t="s">
        <v>412</v>
      </c>
      <c r="G2515" s="36">
        <v>41</v>
      </c>
      <c r="H2515" s="36"/>
      <c r="I2515" s="1" t="s">
        <v>423</v>
      </c>
      <c r="J2515" s="1">
        <v>61.9</v>
      </c>
      <c r="K2515" s="1">
        <v>11.600000000000001</v>
      </c>
      <c r="L2515" s="1">
        <v>0</v>
      </c>
      <c r="M2515" s="1">
        <v>73.5</v>
      </c>
      <c r="N2515" s="34"/>
      <c r="O2515" s="34"/>
      <c r="P2515" s="26"/>
      <c r="Q2515" s="35"/>
    </row>
    <row r="2516" spans="1:17" x14ac:dyDescent="0.3">
      <c r="A2516" s="1" t="s">
        <v>416</v>
      </c>
      <c r="B2516" s="6">
        <v>45900</v>
      </c>
      <c r="C2516" s="62">
        <f t="shared" si="67"/>
        <v>2025</v>
      </c>
      <c r="D2516" s="1" t="s">
        <v>4498</v>
      </c>
      <c r="E2516" s="43" t="s">
        <v>4563</v>
      </c>
      <c r="F2516" s="2" t="s">
        <v>412</v>
      </c>
      <c r="G2516" s="36">
        <v>42</v>
      </c>
      <c r="H2516" s="36"/>
      <c r="I2516" s="1" t="s">
        <v>423</v>
      </c>
      <c r="J2516" s="1">
        <v>44.9</v>
      </c>
      <c r="K2516" s="1">
        <v>6.7</v>
      </c>
      <c r="L2516" s="1">
        <v>0</v>
      </c>
      <c r="M2516" s="1">
        <v>51.6</v>
      </c>
      <c r="N2516" s="34"/>
      <c r="O2516" s="34"/>
      <c r="P2516" s="26"/>
      <c r="Q2516" s="35"/>
    </row>
    <row r="2517" spans="1:17" x14ac:dyDescent="0.3">
      <c r="A2517" s="1" t="s">
        <v>416</v>
      </c>
      <c r="B2517" s="6">
        <v>45900</v>
      </c>
      <c r="C2517" s="62">
        <f t="shared" si="67"/>
        <v>2025</v>
      </c>
      <c r="D2517" s="1" t="s">
        <v>4498</v>
      </c>
      <c r="E2517" s="43" t="s">
        <v>4564</v>
      </c>
      <c r="F2517" s="2" t="s">
        <v>412</v>
      </c>
      <c r="G2517" s="36">
        <v>43</v>
      </c>
      <c r="H2517" s="36"/>
      <c r="I2517" s="1" t="s">
        <v>423</v>
      </c>
      <c r="J2517" s="1">
        <v>61.3</v>
      </c>
      <c r="K2517" s="1">
        <v>8.6</v>
      </c>
      <c r="L2517" s="1">
        <v>0</v>
      </c>
      <c r="M2517" s="1">
        <v>69.899999999999991</v>
      </c>
      <c r="N2517" s="34"/>
      <c r="O2517" s="34"/>
      <c r="P2517" s="26"/>
      <c r="Q2517" s="35"/>
    </row>
    <row r="2518" spans="1:17" x14ac:dyDescent="0.3">
      <c r="A2518" s="1" t="s">
        <v>416</v>
      </c>
      <c r="B2518" s="6">
        <v>45900</v>
      </c>
      <c r="C2518" s="62">
        <f t="shared" si="67"/>
        <v>2025</v>
      </c>
      <c r="D2518" s="1" t="s">
        <v>4498</v>
      </c>
      <c r="E2518" s="43" t="s">
        <v>4565</v>
      </c>
      <c r="F2518" s="2" t="s">
        <v>412</v>
      </c>
      <c r="G2518" s="36">
        <v>44</v>
      </c>
      <c r="H2518" s="36"/>
      <c r="I2518" s="1" t="s">
        <v>423</v>
      </c>
      <c r="J2518" s="1">
        <v>53</v>
      </c>
      <c r="K2518" s="1">
        <v>8.6</v>
      </c>
      <c r="L2518" s="1">
        <v>0</v>
      </c>
      <c r="M2518" s="1">
        <v>61.6</v>
      </c>
      <c r="N2518" s="34"/>
      <c r="O2518" s="34"/>
      <c r="P2518" s="26"/>
      <c r="Q2518" s="35"/>
    </row>
    <row r="2519" spans="1:17" x14ac:dyDescent="0.3">
      <c r="A2519" s="1" t="s">
        <v>417</v>
      </c>
      <c r="B2519" s="6">
        <v>45930</v>
      </c>
      <c r="C2519" s="62">
        <f t="shared" si="67"/>
        <v>2025</v>
      </c>
      <c r="D2519" s="1" t="s">
        <v>88</v>
      </c>
      <c r="E2519" s="43" t="s">
        <v>4447</v>
      </c>
      <c r="F2519" s="2" t="s">
        <v>413</v>
      </c>
      <c r="G2519" s="36" t="s">
        <v>4398</v>
      </c>
      <c r="H2519" s="36"/>
      <c r="I2519" s="1" t="s">
        <v>423</v>
      </c>
      <c r="J2519" s="1">
        <v>16.3</v>
      </c>
      <c r="K2519" s="1"/>
      <c r="L2519" s="1"/>
      <c r="M2519" s="1">
        <v>16.3</v>
      </c>
      <c r="N2519" s="34"/>
      <c r="O2519" s="34"/>
      <c r="P2519" s="26"/>
      <c r="Q2519" s="35"/>
    </row>
    <row r="2520" spans="1:17" x14ac:dyDescent="0.3">
      <c r="A2520" s="1" t="s">
        <v>417</v>
      </c>
      <c r="B2520" s="6">
        <v>45930</v>
      </c>
      <c r="C2520" s="62">
        <f t="shared" si="67"/>
        <v>2025</v>
      </c>
      <c r="D2520" s="1" t="s">
        <v>2255</v>
      </c>
      <c r="E2520" s="43" t="s">
        <v>4448</v>
      </c>
      <c r="F2520" s="2" t="s">
        <v>413</v>
      </c>
      <c r="G2520" s="36" t="s">
        <v>4399</v>
      </c>
      <c r="H2520" s="36"/>
      <c r="I2520" s="1" t="s">
        <v>423</v>
      </c>
      <c r="J2520" s="1">
        <v>13.2</v>
      </c>
      <c r="K2520" s="1"/>
      <c r="L2520" s="1"/>
      <c r="M2520" s="1">
        <v>13.2</v>
      </c>
      <c r="N2520" s="34"/>
      <c r="O2520" s="34"/>
      <c r="P2520" s="26"/>
      <c r="Q2520" s="35"/>
    </row>
    <row r="2521" spans="1:17" x14ac:dyDescent="0.3">
      <c r="A2521" s="1" t="s">
        <v>417</v>
      </c>
      <c r="B2521" s="6">
        <v>45930</v>
      </c>
      <c r="C2521" s="62">
        <f t="shared" si="67"/>
        <v>2025</v>
      </c>
      <c r="D2521" s="1" t="s">
        <v>2255</v>
      </c>
      <c r="E2521" s="43" t="s">
        <v>4449</v>
      </c>
      <c r="F2521" s="2" t="s">
        <v>413</v>
      </c>
      <c r="G2521" s="36" t="s">
        <v>4400</v>
      </c>
      <c r="H2521" s="36"/>
      <c r="I2521" s="1" t="s">
        <v>423</v>
      </c>
      <c r="J2521" s="1">
        <v>13.2</v>
      </c>
      <c r="K2521" s="1"/>
      <c r="L2521" s="1"/>
      <c r="M2521" s="1">
        <v>13.2</v>
      </c>
      <c r="N2521" s="34"/>
      <c r="O2521" s="34"/>
      <c r="P2521" s="26"/>
      <c r="Q2521" s="35"/>
    </row>
    <row r="2522" spans="1:17" x14ac:dyDescent="0.3">
      <c r="A2522" s="1" t="s">
        <v>417</v>
      </c>
      <c r="B2522" s="6">
        <v>45930</v>
      </c>
      <c r="C2522" s="62">
        <f t="shared" si="67"/>
        <v>2025</v>
      </c>
      <c r="D2522" s="1" t="s">
        <v>2255</v>
      </c>
      <c r="E2522" s="43" t="s">
        <v>4450</v>
      </c>
      <c r="F2522" s="2" t="s">
        <v>413</v>
      </c>
      <c r="G2522" s="36" t="s">
        <v>4401</v>
      </c>
      <c r="H2522" s="36"/>
      <c r="I2522" s="1" t="s">
        <v>423</v>
      </c>
      <c r="J2522" s="1">
        <v>13.2</v>
      </c>
      <c r="K2522" s="1"/>
      <c r="L2522" s="1"/>
      <c r="M2522" s="1">
        <v>13.2</v>
      </c>
      <c r="N2522" s="34"/>
      <c r="O2522" s="34"/>
      <c r="P2522" s="26"/>
      <c r="Q2522" s="35"/>
    </row>
    <row r="2523" spans="1:17" x14ac:dyDescent="0.3">
      <c r="A2523" s="1" t="s">
        <v>417</v>
      </c>
      <c r="B2523" s="6">
        <v>45930</v>
      </c>
      <c r="C2523" s="62">
        <f t="shared" si="67"/>
        <v>2025</v>
      </c>
      <c r="D2523" s="1" t="s">
        <v>2255</v>
      </c>
      <c r="E2523" s="43" t="s">
        <v>4451</v>
      </c>
      <c r="F2523" s="2" t="s">
        <v>413</v>
      </c>
      <c r="G2523" s="36" t="s">
        <v>4402</v>
      </c>
      <c r="H2523" s="36"/>
      <c r="I2523" s="1" t="s">
        <v>423</v>
      </c>
      <c r="J2523" s="1">
        <v>13.2</v>
      </c>
      <c r="K2523" s="1"/>
      <c r="L2523" s="1"/>
      <c r="M2523" s="1">
        <v>13.2</v>
      </c>
      <c r="N2523" s="34"/>
      <c r="O2523" s="34"/>
      <c r="P2523" s="26"/>
      <c r="Q2523" s="35"/>
    </row>
    <row r="2524" spans="1:17" x14ac:dyDescent="0.3">
      <c r="A2524" s="1" t="s">
        <v>417</v>
      </c>
      <c r="B2524" s="6">
        <v>45930</v>
      </c>
      <c r="C2524" s="62">
        <f t="shared" si="67"/>
        <v>2025</v>
      </c>
      <c r="D2524" s="1" t="s">
        <v>2255</v>
      </c>
      <c r="E2524" s="43" t="s">
        <v>4452</v>
      </c>
      <c r="F2524" s="2" t="s">
        <v>413</v>
      </c>
      <c r="G2524" s="36" t="s">
        <v>4403</v>
      </c>
      <c r="H2524" s="36"/>
      <c r="I2524" s="1" t="s">
        <v>423</v>
      </c>
      <c r="J2524" s="1">
        <v>13.2</v>
      </c>
      <c r="K2524" s="1"/>
      <c r="L2524" s="1"/>
      <c r="M2524" s="1">
        <v>13.2</v>
      </c>
      <c r="N2524" s="34"/>
      <c r="O2524" s="34"/>
      <c r="P2524" s="26"/>
      <c r="Q2524" s="35"/>
    </row>
    <row r="2525" spans="1:17" x14ac:dyDescent="0.3">
      <c r="A2525" s="1" t="s">
        <v>417</v>
      </c>
      <c r="B2525" s="6">
        <v>45930</v>
      </c>
      <c r="C2525" s="62">
        <f t="shared" si="67"/>
        <v>2025</v>
      </c>
      <c r="D2525" s="1" t="s">
        <v>2255</v>
      </c>
      <c r="E2525" s="43" t="s">
        <v>4453</v>
      </c>
      <c r="F2525" s="2" t="s">
        <v>413</v>
      </c>
      <c r="G2525" s="36" t="s">
        <v>4404</v>
      </c>
      <c r="H2525" s="36"/>
      <c r="I2525" s="1" t="s">
        <v>423</v>
      </c>
      <c r="J2525" s="1">
        <v>12.5</v>
      </c>
      <c r="K2525" s="1"/>
      <c r="L2525" s="1"/>
      <c r="M2525" s="1">
        <v>12.5</v>
      </c>
      <c r="N2525" s="34"/>
      <c r="O2525" s="34"/>
      <c r="P2525" s="26"/>
      <c r="Q2525" s="35"/>
    </row>
    <row r="2526" spans="1:17" x14ac:dyDescent="0.3">
      <c r="A2526" s="1" t="s">
        <v>417</v>
      </c>
      <c r="B2526" s="6">
        <v>45930</v>
      </c>
      <c r="C2526" s="62">
        <f t="shared" si="67"/>
        <v>2025</v>
      </c>
      <c r="D2526" s="1" t="s">
        <v>2255</v>
      </c>
      <c r="E2526" s="43" t="s">
        <v>4454</v>
      </c>
      <c r="F2526" s="2" t="s">
        <v>413</v>
      </c>
      <c r="G2526" s="36" t="s">
        <v>4405</v>
      </c>
      <c r="H2526" s="36"/>
      <c r="I2526" s="1" t="s">
        <v>423</v>
      </c>
      <c r="J2526" s="1">
        <v>12.5</v>
      </c>
      <c r="K2526" s="1"/>
      <c r="L2526" s="1"/>
      <c r="M2526" s="1">
        <v>12.5</v>
      </c>
      <c r="N2526" s="34"/>
      <c r="O2526" s="34"/>
      <c r="P2526" s="26"/>
      <c r="Q2526" s="35"/>
    </row>
    <row r="2527" spans="1:17" x14ac:dyDescent="0.3">
      <c r="A2527" s="1" t="s">
        <v>417</v>
      </c>
      <c r="B2527" s="6">
        <v>45930</v>
      </c>
      <c r="C2527" s="62">
        <f t="shared" si="67"/>
        <v>2025</v>
      </c>
      <c r="D2527" s="1" t="s">
        <v>2255</v>
      </c>
      <c r="E2527" s="43" t="s">
        <v>4455</v>
      </c>
      <c r="F2527" s="2" t="s">
        <v>413</v>
      </c>
      <c r="G2527" s="36" t="s">
        <v>4406</v>
      </c>
      <c r="H2527" s="36"/>
      <c r="I2527" s="1" t="s">
        <v>423</v>
      </c>
      <c r="J2527" s="1">
        <v>12.5</v>
      </c>
      <c r="K2527" s="1"/>
      <c r="L2527" s="1"/>
      <c r="M2527" s="1">
        <v>12.5</v>
      </c>
      <c r="N2527" s="34"/>
      <c r="O2527" s="34"/>
      <c r="P2527" s="26"/>
      <c r="Q2527" s="35"/>
    </row>
    <row r="2528" spans="1:17" x14ac:dyDescent="0.3">
      <c r="A2528" s="1" t="s">
        <v>417</v>
      </c>
      <c r="B2528" s="6">
        <v>45930</v>
      </c>
      <c r="C2528" s="62">
        <f t="shared" si="67"/>
        <v>2025</v>
      </c>
      <c r="D2528" s="1" t="s">
        <v>2255</v>
      </c>
      <c r="E2528" s="43" t="s">
        <v>4456</v>
      </c>
      <c r="F2528" s="2" t="s">
        <v>413</v>
      </c>
      <c r="G2528" s="36" t="s">
        <v>4407</v>
      </c>
      <c r="H2528" s="36"/>
      <c r="I2528" s="1" t="s">
        <v>423</v>
      </c>
      <c r="J2528" s="1">
        <v>20</v>
      </c>
      <c r="K2528" s="1"/>
      <c r="L2528" s="1"/>
      <c r="M2528" s="1">
        <v>20</v>
      </c>
      <c r="N2528" s="34"/>
      <c r="O2528" s="34"/>
      <c r="P2528" s="26"/>
      <c r="Q2528" s="35"/>
    </row>
    <row r="2529" spans="1:17" x14ac:dyDescent="0.3">
      <c r="A2529" s="1" t="s">
        <v>417</v>
      </c>
      <c r="B2529" s="6">
        <v>45930</v>
      </c>
      <c r="C2529" s="62">
        <f t="shared" si="67"/>
        <v>2025</v>
      </c>
      <c r="D2529" s="1" t="s">
        <v>2255</v>
      </c>
      <c r="E2529" s="43" t="s">
        <v>4457</v>
      </c>
      <c r="F2529" s="2" t="s">
        <v>413</v>
      </c>
      <c r="G2529" s="36" t="s">
        <v>4408</v>
      </c>
      <c r="H2529" s="36"/>
      <c r="I2529" s="1" t="s">
        <v>423</v>
      </c>
      <c r="J2529" s="1">
        <v>12.5</v>
      </c>
      <c r="K2529" s="1"/>
      <c r="L2529" s="1"/>
      <c r="M2529" s="1">
        <v>12.5</v>
      </c>
      <c r="N2529" s="34"/>
      <c r="O2529" s="34"/>
      <c r="P2529" s="26"/>
      <c r="Q2529" s="35"/>
    </row>
    <row r="2530" spans="1:17" x14ac:dyDescent="0.3">
      <c r="A2530" s="1" t="s">
        <v>417</v>
      </c>
      <c r="B2530" s="6">
        <v>45930</v>
      </c>
      <c r="C2530" s="62">
        <f t="shared" si="67"/>
        <v>2025</v>
      </c>
      <c r="D2530" s="1" t="s">
        <v>2255</v>
      </c>
      <c r="E2530" s="43" t="s">
        <v>4458</v>
      </c>
      <c r="F2530" s="2" t="s">
        <v>413</v>
      </c>
      <c r="G2530" s="36" t="s">
        <v>4409</v>
      </c>
      <c r="H2530" s="36"/>
      <c r="I2530" s="1" t="s">
        <v>423</v>
      </c>
      <c r="J2530" s="1">
        <v>12.5</v>
      </c>
      <c r="K2530" s="1"/>
      <c r="L2530" s="1"/>
      <c r="M2530" s="1">
        <v>12.5</v>
      </c>
      <c r="N2530" s="34"/>
      <c r="O2530" s="34"/>
      <c r="P2530" s="26"/>
      <c r="Q2530" s="35"/>
    </row>
    <row r="2531" spans="1:17" x14ac:dyDescent="0.3">
      <c r="A2531" s="1" t="s">
        <v>417</v>
      </c>
      <c r="B2531" s="6">
        <v>45930</v>
      </c>
      <c r="C2531" s="62">
        <f t="shared" si="67"/>
        <v>2025</v>
      </c>
      <c r="D2531" s="1" t="s">
        <v>2255</v>
      </c>
      <c r="E2531" s="43" t="s">
        <v>4459</v>
      </c>
      <c r="F2531" s="2" t="s">
        <v>413</v>
      </c>
      <c r="G2531" s="36" t="s">
        <v>4410</v>
      </c>
      <c r="H2531" s="36"/>
      <c r="I2531" s="1" t="s">
        <v>423</v>
      </c>
      <c r="J2531" s="1">
        <v>12.5</v>
      </c>
      <c r="K2531" s="1"/>
      <c r="L2531" s="1"/>
      <c r="M2531" s="1">
        <v>12.5</v>
      </c>
      <c r="N2531" s="34"/>
      <c r="O2531" s="34"/>
      <c r="P2531" s="26"/>
      <c r="Q2531" s="35"/>
    </row>
    <row r="2532" spans="1:17" x14ac:dyDescent="0.3">
      <c r="A2532" s="1" t="s">
        <v>417</v>
      </c>
      <c r="B2532" s="6">
        <v>45930</v>
      </c>
      <c r="C2532" s="62">
        <f t="shared" si="67"/>
        <v>2025</v>
      </c>
      <c r="D2532" s="1" t="s">
        <v>2255</v>
      </c>
      <c r="E2532" s="43" t="s">
        <v>4460</v>
      </c>
      <c r="F2532" s="2" t="s">
        <v>413</v>
      </c>
      <c r="G2532" s="36" t="s">
        <v>4411</v>
      </c>
      <c r="H2532" s="36"/>
      <c r="I2532" s="1" t="s">
        <v>423</v>
      </c>
      <c r="J2532" s="1">
        <v>12.5</v>
      </c>
      <c r="K2532" s="1"/>
      <c r="L2532" s="1"/>
      <c r="M2532" s="1">
        <v>12.5</v>
      </c>
      <c r="N2532" s="34"/>
      <c r="O2532" s="34"/>
      <c r="P2532" s="26"/>
      <c r="Q2532" s="35"/>
    </row>
    <row r="2533" spans="1:17" x14ac:dyDescent="0.3">
      <c r="A2533" s="1" t="s">
        <v>417</v>
      </c>
      <c r="B2533" s="6">
        <v>45930</v>
      </c>
      <c r="C2533" s="62">
        <f t="shared" si="67"/>
        <v>2025</v>
      </c>
      <c r="D2533" s="1" t="s">
        <v>2255</v>
      </c>
      <c r="E2533" s="43" t="s">
        <v>4461</v>
      </c>
      <c r="F2533" s="2" t="s">
        <v>413</v>
      </c>
      <c r="G2533" s="36" t="s">
        <v>4412</v>
      </c>
      <c r="H2533" s="36"/>
      <c r="I2533" s="1" t="s">
        <v>423</v>
      </c>
      <c r="J2533" s="1">
        <v>12.5</v>
      </c>
      <c r="K2533" s="1"/>
      <c r="L2533" s="1"/>
      <c r="M2533" s="1">
        <v>12.5</v>
      </c>
      <c r="N2533" s="34"/>
      <c r="O2533" s="34"/>
      <c r="P2533" s="26"/>
      <c r="Q2533" s="35"/>
    </row>
    <row r="2534" spans="1:17" x14ac:dyDescent="0.3">
      <c r="A2534" s="1" t="s">
        <v>417</v>
      </c>
      <c r="B2534" s="6">
        <v>45930</v>
      </c>
      <c r="C2534" s="62">
        <f t="shared" si="67"/>
        <v>2025</v>
      </c>
      <c r="D2534" s="1" t="s">
        <v>2255</v>
      </c>
      <c r="E2534" s="43" t="s">
        <v>4462</v>
      </c>
      <c r="F2534" s="2" t="s">
        <v>413</v>
      </c>
      <c r="G2534" s="36" t="s">
        <v>4413</v>
      </c>
      <c r="H2534" s="36"/>
      <c r="I2534" s="1" t="s">
        <v>423</v>
      </c>
      <c r="J2534" s="1">
        <v>12.5</v>
      </c>
      <c r="K2534" s="1"/>
      <c r="L2534" s="1"/>
      <c r="M2534" s="1">
        <v>12.5</v>
      </c>
      <c r="N2534" s="34"/>
      <c r="O2534" s="34"/>
      <c r="P2534" s="26"/>
      <c r="Q2534" s="35"/>
    </row>
    <row r="2535" spans="1:17" x14ac:dyDescent="0.3">
      <c r="A2535" s="1" t="s">
        <v>417</v>
      </c>
      <c r="B2535" s="6">
        <v>45930</v>
      </c>
      <c r="C2535" s="62">
        <f t="shared" si="67"/>
        <v>2025</v>
      </c>
      <c r="D2535" s="1" t="s">
        <v>2255</v>
      </c>
      <c r="E2535" s="43" t="s">
        <v>4463</v>
      </c>
      <c r="F2535" s="2" t="s">
        <v>413</v>
      </c>
      <c r="G2535" s="36" t="s">
        <v>4414</v>
      </c>
      <c r="H2535" s="36"/>
      <c r="I2535" s="1" t="s">
        <v>423</v>
      </c>
      <c r="J2535" s="1">
        <v>12.5</v>
      </c>
      <c r="K2535" s="1"/>
      <c r="L2535" s="1"/>
      <c r="M2535" s="1">
        <v>12.5</v>
      </c>
      <c r="N2535" s="34"/>
      <c r="O2535" s="34"/>
      <c r="P2535" s="26"/>
      <c r="Q2535" s="35"/>
    </row>
    <row r="2536" spans="1:17" x14ac:dyDescent="0.3">
      <c r="A2536" s="1" t="s">
        <v>417</v>
      </c>
      <c r="B2536" s="6">
        <v>45930</v>
      </c>
      <c r="C2536" s="62">
        <f t="shared" si="67"/>
        <v>2025</v>
      </c>
      <c r="D2536" s="1" t="s">
        <v>2255</v>
      </c>
      <c r="E2536" s="43" t="s">
        <v>4464</v>
      </c>
      <c r="F2536" s="2" t="s">
        <v>413</v>
      </c>
      <c r="G2536" s="36" t="s">
        <v>4415</v>
      </c>
      <c r="H2536" s="36"/>
      <c r="I2536" s="1" t="s">
        <v>423</v>
      </c>
      <c r="J2536" s="1">
        <v>12.5</v>
      </c>
      <c r="K2536" s="1"/>
      <c r="L2536" s="1"/>
      <c r="M2536" s="1">
        <v>12.5</v>
      </c>
      <c r="N2536" s="34"/>
      <c r="O2536" s="34"/>
      <c r="P2536" s="26"/>
      <c r="Q2536" s="35"/>
    </row>
    <row r="2537" spans="1:17" x14ac:dyDescent="0.3">
      <c r="A2537" s="1" t="s">
        <v>417</v>
      </c>
      <c r="B2537" s="6">
        <v>45930</v>
      </c>
      <c r="C2537" s="62">
        <f t="shared" si="67"/>
        <v>2025</v>
      </c>
      <c r="D2537" s="1" t="s">
        <v>2255</v>
      </c>
      <c r="E2537" s="43" t="s">
        <v>4465</v>
      </c>
      <c r="F2537" s="2" t="s">
        <v>413</v>
      </c>
      <c r="G2537" s="36" t="s">
        <v>4416</v>
      </c>
      <c r="H2537" s="36"/>
      <c r="I2537" s="1" t="s">
        <v>423</v>
      </c>
      <c r="J2537" s="1">
        <v>12.5</v>
      </c>
      <c r="K2537" s="1"/>
      <c r="L2537" s="1"/>
      <c r="M2537" s="1">
        <v>12.5</v>
      </c>
      <c r="N2537" s="34"/>
      <c r="O2537" s="34"/>
      <c r="P2537" s="26"/>
      <c r="Q2537" s="35"/>
    </row>
    <row r="2538" spans="1:17" x14ac:dyDescent="0.3">
      <c r="A2538" s="1" t="s">
        <v>417</v>
      </c>
      <c r="B2538" s="6">
        <v>45930</v>
      </c>
      <c r="C2538" s="62">
        <f t="shared" si="67"/>
        <v>2025</v>
      </c>
      <c r="D2538" s="1" t="s">
        <v>2255</v>
      </c>
      <c r="E2538" s="43" t="s">
        <v>4466</v>
      </c>
      <c r="F2538" s="2" t="s">
        <v>413</v>
      </c>
      <c r="G2538" s="36" t="s">
        <v>4417</v>
      </c>
      <c r="H2538" s="36"/>
      <c r="I2538" s="1" t="s">
        <v>423</v>
      </c>
      <c r="J2538" s="1">
        <v>12.5</v>
      </c>
      <c r="K2538" s="1"/>
      <c r="L2538" s="1"/>
      <c r="M2538" s="1">
        <v>12.5</v>
      </c>
      <c r="N2538" s="34"/>
      <c r="O2538" s="34"/>
      <c r="P2538" s="26"/>
      <c r="Q2538" s="35"/>
    </row>
    <row r="2539" spans="1:17" x14ac:dyDescent="0.3">
      <c r="A2539" s="1" t="s">
        <v>417</v>
      </c>
      <c r="B2539" s="6">
        <v>45930</v>
      </c>
      <c r="C2539" s="62">
        <f t="shared" si="67"/>
        <v>2025</v>
      </c>
      <c r="D2539" s="1" t="s">
        <v>2255</v>
      </c>
      <c r="E2539" s="43" t="s">
        <v>4467</v>
      </c>
      <c r="F2539" s="2" t="s">
        <v>413</v>
      </c>
      <c r="G2539" s="36" t="s">
        <v>4418</v>
      </c>
      <c r="H2539" s="36"/>
      <c r="I2539" s="1" t="s">
        <v>423</v>
      </c>
      <c r="J2539" s="1">
        <v>12.5</v>
      </c>
      <c r="K2539" s="1"/>
      <c r="L2539" s="1"/>
      <c r="M2539" s="1">
        <v>12.5</v>
      </c>
      <c r="N2539" s="34"/>
      <c r="O2539" s="34"/>
      <c r="P2539" s="26"/>
      <c r="Q2539" s="35"/>
    </row>
    <row r="2540" spans="1:17" x14ac:dyDescent="0.3">
      <c r="A2540" s="1" t="s">
        <v>417</v>
      </c>
      <c r="B2540" s="6">
        <v>45930</v>
      </c>
      <c r="C2540" s="62">
        <f t="shared" si="67"/>
        <v>2025</v>
      </c>
      <c r="D2540" s="1" t="s">
        <v>2114</v>
      </c>
      <c r="E2540" s="43" t="s">
        <v>4468</v>
      </c>
      <c r="F2540" s="2" t="s">
        <v>413</v>
      </c>
      <c r="G2540" s="36" t="s">
        <v>4419</v>
      </c>
      <c r="H2540" s="36"/>
      <c r="I2540" s="1" t="s">
        <v>423</v>
      </c>
      <c r="J2540" s="1">
        <v>12.5</v>
      </c>
      <c r="K2540" s="1"/>
      <c r="L2540" s="1"/>
      <c r="M2540" s="1">
        <v>12.5</v>
      </c>
      <c r="N2540" s="34"/>
      <c r="O2540" s="34"/>
      <c r="P2540" s="26"/>
      <c r="Q2540" s="35"/>
    </row>
    <row r="2541" spans="1:17" x14ac:dyDescent="0.3">
      <c r="A2541" s="1" t="s">
        <v>417</v>
      </c>
      <c r="B2541" s="6">
        <v>45930</v>
      </c>
      <c r="C2541" s="62">
        <f t="shared" si="67"/>
        <v>2025</v>
      </c>
      <c r="D2541" s="1" t="s">
        <v>2114</v>
      </c>
      <c r="E2541" s="43" t="s">
        <v>4469</v>
      </c>
      <c r="F2541" s="2" t="s">
        <v>413</v>
      </c>
      <c r="G2541" s="36" t="s">
        <v>4420</v>
      </c>
      <c r="H2541" s="36"/>
      <c r="I2541" s="1" t="s">
        <v>423</v>
      </c>
      <c r="J2541" s="1">
        <v>20</v>
      </c>
      <c r="K2541" s="1"/>
      <c r="L2541" s="1"/>
      <c r="M2541" s="1">
        <v>20</v>
      </c>
      <c r="N2541" s="34"/>
      <c r="O2541" s="34"/>
      <c r="P2541" s="26"/>
      <c r="Q2541" s="35"/>
    </row>
    <row r="2542" spans="1:17" x14ac:dyDescent="0.3">
      <c r="A2542" s="1" t="s">
        <v>417</v>
      </c>
      <c r="B2542" s="6">
        <v>45930</v>
      </c>
      <c r="C2542" s="62">
        <f t="shared" si="67"/>
        <v>2025</v>
      </c>
      <c r="D2542" s="1" t="s">
        <v>2114</v>
      </c>
      <c r="E2542" s="43" t="s">
        <v>4470</v>
      </c>
      <c r="F2542" s="2" t="s">
        <v>413</v>
      </c>
      <c r="G2542" s="36" t="s">
        <v>4421</v>
      </c>
      <c r="H2542" s="36"/>
      <c r="I2542" s="1" t="s">
        <v>423</v>
      </c>
      <c r="J2542" s="1">
        <v>12.5</v>
      </c>
      <c r="K2542" s="1"/>
      <c r="L2542" s="1"/>
      <c r="M2542" s="1">
        <v>12.5</v>
      </c>
      <c r="N2542" s="34"/>
      <c r="O2542" s="34"/>
      <c r="P2542" s="26"/>
      <c r="Q2542" s="35"/>
    </row>
    <row r="2543" spans="1:17" x14ac:dyDescent="0.3">
      <c r="A2543" s="1" t="s">
        <v>417</v>
      </c>
      <c r="B2543" s="6">
        <v>45930</v>
      </c>
      <c r="C2543" s="62">
        <f t="shared" si="67"/>
        <v>2025</v>
      </c>
      <c r="D2543" s="1" t="s">
        <v>2114</v>
      </c>
      <c r="E2543" s="43" t="s">
        <v>4471</v>
      </c>
      <c r="F2543" s="2" t="s">
        <v>413</v>
      </c>
      <c r="G2543" s="36" t="s">
        <v>4422</v>
      </c>
      <c r="H2543" s="36"/>
      <c r="I2543" s="1" t="s">
        <v>423</v>
      </c>
      <c r="J2543" s="1">
        <v>12.5</v>
      </c>
      <c r="K2543" s="1"/>
      <c r="L2543" s="1"/>
      <c r="M2543" s="1">
        <v>12.5</v>
      </c>
      <c r="N2543" s="34"/>
      <c r="O2543" s="34"/>
      <c r="P2543" s="26"/>
      <c r="Q2543" s="35"/>
    </row>
    <row r="2544" spans="1:17" x14ac:dyDescent="0.3">
      <c r="A2544" s="1" t="s">
        <v>417</v>
      </c>
      <c r="B2544" s="6">
        <v>45930</v>
      </c>
      <c r="C2544" s="62">
        <f t="shared" si="67"/>
        <v>2025</v>
      </c>
      <c r="D2544" s="1" t="s">
        <v>2114</v>
      </c>
      <c r="E2544" s="43" t="s">
        <v>4472</v>
      </c>
      <c r="F2544" s="2" t="s">
        <v>413</v>
      </c>
      <c r="G2544" s="36" t="s">
        <v>4423</v>
      </c>
      <c r="H2544" s="36"/>
      <c r="I2544" s="1" t="s">
        <v>423</v>
      </c>
      <c r="J2544" s="1">
        <v>12.5</v>
      </c>
      <c r="K2544" s="1"/>
      <c r="L2544" s="1"/>
      <c r="M2544" s="1">
        <v>12.5</v>
      </c>
      <c r="N2544" s="34"/>
      <c r="O2544" s="34"/>
      <c r="P2544" s="26"/>
      <c r="Q2544" s="35"/>
    </row>
    <row r="2545" spans="1:17" x14ac:dyDescent="0.3">
      <c r="A2545" s="1" t="s">
        <v>417</v>
      </c>
      <c r="B2545" s="6">
        <v>45930</v>
      </c>
      <c r="C2545" s="62">
        <f t="shared" si="67"/>
        <v>2025</v>
      </c>
      <c r="D2545" s="1" t="s">
        <v>2114</v>
      </c>
      <c r="E2545" s="43" t="s">
        <v>4473</v>
      </c>
      <c r="F2545" s="2" t="s">
        <v>413</v>
      </c>
      <c r="G2545" s="36" t="s">
        <v>4424</v>
      </c>
      <c r="H2545" s="36"/>
      <c r="I2545" s="1" t="s">
        <v>423</v>
      </c>
      <c r="J2545" s="1">
        <v>12.5</v>
      </c>
      <c r="K2545" s="1"/>
      <c r="L2545" s="1"/>
      <c r="M2545" s="1">
        <v>12.5</v>
      </c>
      <c r="N2545" s="34"/>
      <c r="O2545" s="34"/>
      <c r="P2545" s="26"/>
      <c r="Q2545" s="35"/>
    </row>
    <row r="2546" spans="1:17" x14ac:dyDescent="0.3">
      <c r="A2546" s="1" t="s">
        <v>417</v>
      </c>
      <c r="B2546" s="6">
        <v>45930</v>
      </c>
      <c r="C2546" s="62">
        <f t="shared" si="67"/>
        <v>2025</v>
      </c>
      <c r="D2546" s="1" t="s">
        <v>2114</v>
      </c>
      <c r="E2546" s="43" t="s">
        <v>4474</v>
      </c>
      <c r="F2546" s="2" t="s">
        <v>413</v>
      </c>
      <c r="G2546" s="36" t="s">
        <v>4425</v>
      </c>
      <c r="H2546" s="36"/>
      <c r="I2546" s="1" t="s">
        <v>423</v>
      </c>
      <c r="J2546" s="1">
        <v>12.5</v>
      </c>
      <c r="K2546" s="1"/>
      <c r="L2546" s="1"/>
      <c r="M2546" s="1">
        <v>12.5</v>
      </c>
      <c r="N2546" s="34"/>
      <c r="O2546" s="34"/>
      <c r="P2546" s="26"/>
      <c r="Q2546" s="35"/>
    </row>
    <row r="2547" spans="1:17" x14ac:dyDescent="0.3">
      <c r="A2547" s="1" t="s">
        <v>417</v>
      </c>
      <c r="B2547" s="6">
        <v>45930</v>
      </c>
      <c r="C2547" s="62">
        <f t="shared" si="67"/>
        <v>2025</v>
      </c>
      <c r="D2547" s="1" t="s">
        <v>2114</v>
      </c>
      <c r="E2547" s="43" t="s">
        <v>4475</v>
      </c>
      <c r="F2547" s="2" t="s">
        <v>413</v>
      </c>
      <c r="G2547" s="36" t="s">
        <v>4426</v>
      </c>
      <c r="H2547" s="36"/>
      <c r="I2547" s="1" t="s">
        <v>423</v>
      </c>
      <c r="J2547" s="1">
        <v>12.5</v>
      </c>
      <c r="K2547" s="1"/>
      <c r="L2547" s="1"/>
      <c r="M2547" s="1">
        <v>12.5</v>
      </c>
      <c r="N2547" s="34"/>
      <c r="O2547" s="34"/>
      <c r="P2547" s="26"/>
      <c r="Q2547" s="35"/>
    </row>
    <row r="2548" spans="1:17" x14ac:dyDescent="0.3">
      <c r="A2548" s="1" t="s">
        <v>417</v>
      </c>
      <c r="B2548" s="6">
        <v>45930</v>
      </c>
      <c r="C2548" s="62">
        <f t="shared" si="67"/>
        <v>2025</v>
      </c>
      <c r="D2548" s="1" t="s">
        <v>2114</v>
      </c>
      <c r="E2548" s="43" t="s">
        <v>4476</v>
      </c>
      <c r="F2548" s="2" t="s">
        <v>413</v>
      </c>
      <c r="G2548" s="36" t="s">
        <v>4427</v>
      </c>
      <c r="H2548" s="36"/>
      <c r="I2548" s="1" t="s">
        <v>423</v>
      </c>
      <c r="J2548" s="1">
        <v>12.5</v>
      </c>
      <c r="K2548" s="1"/>
      <c r="L2548" s="1"/>
      <c r="M2548" s="1">
        <v>12.5</v>
      </c>
      <c r="N2548" s="34"/>
      <c r="O2548" s="34"/>
      <c r="P2548" s="26"/>
      <c r="Q2548" s="35"/>
    </row>
    <row r="2549" spans="1:17" x14ac:dyDescent="0.3">
      <c r="A2549" s="1" t="s">
        <v>417</v>
      </c>
      <c r="B2549" s="6">
        <v>45930</v>
      </c>
      <c r="C2549" s="62">
        <f t="shared" si="67"/>
        <v>2025</v>
      </c>
      <c r="D2549" s="1" t="s">
        <v>2114</v>
      </c>
      <c r="E2549" s="43" t="s">
        <v>4477</v>
      </c>
      <c r="F2549" s="2" t="s">
        <v>413</v>
      </c>
      <c r="G2549" s="36" t="s">
        <v>4428</v>
      </c>
      <c r="H2549" s="36"/>
      <c r="I2549" s="1" t="s">
        <v>423</v>
      </c>
      <c r="J2549" s="1">
        <v>16.2</v>
      </c>
      <c r="K2549" s="1"/>
      <c r="L2549" s="1"/>
      <c r="M2549" s="1">
        <v>16.2</v>
      </c>
      <c r="N2549" s="34"/>
      <c r="O2549" s="34"/>
      <c r="P2549" s="26"/>
      <c r="Q2549" s="35"/>
    </row>
    <row r="2550" spans="1:17" x14ac:dyDescent="0.3">
      <c r="A2550" s="1" t="s">
        <v>417</v>
      </c>
      <c r="B2550" s="6">
        <v>45930</v>
      </c>
      <c r="C2550" s="62">
        <f t="shared" si="67"/>
        <v>2025</v>
      </c>
      <c r="D2550" s="1" t="s">
        <v>2114</v>
      </c>
      <c r="E2550" s="43" t="s">
        <v>4478</v>
      </c>
      <c r="F2550" s="2" t="s">
        <v>413</v>
      </c>
      <c r="G2550" s="36" t="s">
        <v>4429</v>
      </c>
      <c r="H2550" s="36"/>
      <c r="I2550" s="1" t="s">
        <v>423</v>
      </c>
      <c r="J2550" s="1">
        <v>16.2</v>
      </c>
      <c r="K2550" s="1"/>
      <c r="L2550" s="1"/>
      <c r="M2550" s="1">
        <v>16.2</v>
      </c>
      <c r="N2550" s="34"/>
      <c r="O2550" s="34"/>
      <c r="P2550" s="26"/>
      <c r="Q2550" s="35"/>
    </row>
    <row r="2551" spans="1:17" x14ac:dyDescent="0.3">
      <c r="A2551" s="1" t="s">
        <v>417</v>
      </c>
      <c r="B2551" s="6">
        <v>45930</v>
      </c>
      <c r="C2551" s="62">
        <f t="shared" si="67"/>
        <v>2025</v>
      </c>
      <c r="D2551" s="1" t="s">
        <v>2114</v>
      </c>
      <c r="E2551" s="43" t="s">
        <v>4479</v>
      </c>
      <c r="F2551" s="2" t="s">
        <v>413</v>
      </c>
      <c r="G2551" s="36" t="s">
        <v>4430</v>
      </c>
      <c r="H2551" s="36"/>
      <c r="I2551" s="1" t="s">
        <v>423</v>
      </c>
      <c r="J2551" s="1">
        <v>16.2</v>
      </c>
      <c r="K2551" s="1"/>
      <c r="L2551" s="1"/>
      <c r="M2551" s="1">
        <v>16.2</v>
      </c>
      <c r="N2551" s="34"/>
      <c r="O2551" s="34"/>
      <c r="P2551" s="26"/>
      <c r="Q2551" s="35"/>
    </row>
    <row r="2552" spans="1:17" x14ac:dyDescent="0.3">
      <c r="A2552" s="1" t="s">
        <v>417</v>
      </c>
      <c r="B2552" s="6">
        <v>45930</v>
      </c>
      <c r="C2552" s="62">
        <f t="shared" si="67"/>
        <v>2025</v>
      </c>
      <c r="D2552" s="1" t="s">
        <v>2114</v>
      </c>
      <c r="E2552" s="43" t="s">
        <v>4480</v>
      </c>
      <c r="F2552" s="2" t="s">
        <v>413</v>
      </c>
      <c r="G2552" s="36" t="s">
        <v>4431</v>
      </c>
      <c r="H2552" s="36"/>
      <c r="I2552" s="1" t="s">
        <v>423</v>
      </c>
      <c r="J2552" s="1">
        <v>16.2</v>
      </c>
      <c r="K2552" s="1"/>
      <c r="L2552" s="1"/>
      <c r="M2552" s="1">
        <v>16.2</v>
      </c>
      <c r="N2552" s="34"/>
      <c r="O2552" s="34"/>
      <c r="P2552" s="26"/>
      <c r="Q2552" s="35"/>
    </row>
    <row r="2553" spans="1:17" x14ac:dyDescent="0.3">
      <c r="A2553" s="1" t="s">
        <v>417</v>
      </c>
      <c r="B2553" s="6">
        <v>45930</v>
      </c>
      <c r="C2553" s="62">
        <f t="shared" si="67"/>
        <v>2025</v>
      </c>
      <c r="D2553" s="1" t="s">
        <v>2114</v>
      </c>
      <c r="E2553" s="43" t="s">
        <v>4481</v>
      </c>
      <c r="F2553" s="2" t="s">
        <v>413</v>
      </c>
      <c r="G2553" s="36" t="s">
        <v>4432</v>
      </c>
      <c r="H2553" s="36"/>
      <c r="I2553" s="1" t="s">
        <v>423</v>
      </c>
      <c r="J2553" s="1">
        <v>16.2</v>
      </c>
      <c r="K2553" s="1"/>
      <c r="L2553" s="1"/>
      <c r="M2553" s="1">
        <v>16.2</v>
      </c>
      <c r="N2553" s="34"/>
      <c r="O2553" s="34"/>
      <c r="P2553" s="26"/>
      <c r="Q2553" s="35"/>
    </row>
    <row r="2554" spans="1:17" x14ac:dyDescent="0.3">
      <c r="A2554" s="1" t="s">
        <v>417</v>
      </c>
      <c r="B2554" s="6">
        <v>45930</v>
      </c>
      <c r="C2554" s="62">
        <f t="shared" si="67"/>
        <v>2025</v>
      </c>
      <c r="D2554" s="1" t="s">
        <v>2114</v>
      </c>
      <c r="E2554" s="43" t="s">
        <v>4482</v>
      </c>
      <c r="F2554" s="2" t="s">
        <v>413</v>
      </c>
      <c r="G2554" s="36" t="s">
        <v>4433</v>
      </c>
      <c r="H2554" s="36"/>
      <c r="I2554" s="1" t="s">
        <v>423</v>
      </c>
      <c r="J2554" s="1">
        <v>16.2</v>
      </c>
      <c r="K2554" s="1"/>
      <c r="L2554" s="1"/>
      <c r="M2554" s="1">
        <v>16.2</v>
      </c>
      <c r="N2554" s="34"/>
      <c r="O2554" s="34"/>
      <c r="P2554" s="26"/>
      <c r="Q2554" s="35"/>
    </row>
    <row r="2555" spans="1:17" x14ac:dyDescent="0.3">
      <c r="A2555" s="1" t="s">
        <v>417</v>
      </c>
      <c r="B2555" s="6">
        <v>45930</v>
      </c>
      <c r="C2555" s="62">
        <f t="shared" si="67"/>
        <v>2025</v>
      </c>
      <c r="D2555" s="1" t="s">
        <v>2114</v>
      </c>
      <c r="E2555" s="43" t="s">
        <v>4483</v>
      </c>
      <c r="F2555" s="2" t="s">
        <v>413</v>
      </c>
      <c r="G2555" s="36" t="s">
        <v>4434</v>
      </c>
      <c r="H2555" s="36"/>
      <c r="I2555" s="1" t="s">
        <v>423</v>
      </c>
      <c r="J2555" s="1">
        <v>16.2</v>
      </c>
      <c r="K2555" s="1"/>
      <c r="L2555" s="1"/>
      <c r="M2555" s="1">
        <v>16.2</v>
      </c>
      <c r="N2555" s="34"/>
      <c r="O2555" s="34"/>
      <c r="P2555" s="26"/>
      <c r="Q2555" s="35"/>
    </row>
    <row r="2556" spans="1:17" x14ac:dyDescent="0.3">
      <c r="A2556" s="1" t="s">
        <v>417</v>
      </c>
      <c r="B2556" s="6">
        <v>45930</v>
      </c>
      <c r="C2556" s="62">
        <f t="shared" si="67"/>
        <v>2025</v>
      </c>
      <c r="D2556" s="1" t="s">
        <v>2114</v>
      </c>
      <c r="E2556" s="43" t="s">
        <v>4484</v>
      </c>
      <c r="F2556" s="2" t="s">
        <v>413</v>
      </c>
      <c r="G2556" s="36" t="s">
        <v>4435</v>
      </c>
      <c r="H2556" s="36"/>
      <c r="I2556" s="1" t="s">
        <v>423</v>
      </c>
      <c r="J2556" s="1">
        <v>16.2</v>
      </c>
      <c r="K2556" s="1"/>
      <c r="L2556" s="1"/>
      <c r="M2556" s="1">
        <v>16.2</v>
      </c>
      <c r="N2556" s="34"/>
      <c r="O2556" s="34"/>
      <c r="P2556" s="26"/>
      <c r="Q2556" s="35"/>
    </row>
    <row r="2557" spans="1:17" x14ac:dyDescent="0.3">
      <c r="A2557" s="1" t="s">
        <v>417</v>
      </c>
      <c r="B2557" s="6">
        <v>45930</v>
      </c>
      <c r="C2557" s="62">
        <f t="shared" si="67"/>
        <v>2025</v>
      </c>
      <c r="D2557" s="1" t="s">
        <v>2114</v>
      </c>
      <c r="E2557" s="43" t="s">
        <v>4485</v>
      </c>
      <c r="F2557" s="2" t="s">
        <v>413</v>
      </c>
      <c r="G2557" s="36" t="s">
        <v>4436</v>
      </c>
      <c r="H2557" s="36"/>
      <c r="I2557" s="1" t="s">
        <v>423</v>
      </c>
      <c r="J2557" s="1">
        <v>16.2</v>
      </c>
      <c r="K2557" s="1"/>
      <c r="L2557" s="1"/>
      <c r="M2557" s="1">
        <v>16.2</v>
      </c>
      <c r="N2557" s="34"/>
      <c r="O2557" s="34"/>
      <c r="P2557" s="26"/>
      <c r="Q2557" s="35"/>
    </row>
    <row r="2558" spans="1:17" x14ac:dyDescent="0.3">
      <c r="A2558" s="1" t="s">
        <v>417</v>
      </c>
      <c r="B2558" s="6">
        <v>45930</v>
      </c>
      <c r="C2558" s="62">
        <f t="shared" si="67"/>
        <v>2025</v>
      </c>
      <c r="D2558" s="1" t="s">
        <v>2114</v>
      </c>
      <c r="E2558" s="43" t="s">
        <v>4486</v>
      </c>
      <c r="F2558" s="2" t="s">
        <v>413</v>
      </c>
      <c r="G2558" s="36" t="s">
        <v>4437</v>
      </c>
      <c r="H2558" s="36"/>
      <c r="I2558" s="1" t="s">
        <v>423</v>
      </c>
      <c r="J2558" s="1">
        <v>13.8</v>
      </c>
      <c r="K2558" s="1"/>
      <c r="L2558" s="1"/>
      <c r="M2558" s="1">
        <v>13.8</v>
      </c>
      <c r="N2558" s="34"/>
      <c r="O2558" s="34"/>
      <c r="P2558" s="26"/>
      <c r="Q2558" s="35"/>
    </row>
    <row r="2559" spans="1:17" x14ac:dyDescent="0.3">
      <c r="A2559" s="1" t="s">
        <v>417</v>
      </c>
      <c r="B2559" s="6">
        <v>45930</v>
      </c>
      <c r="C2559" s="62">
        <f t="shared" si="67"/>
        <v>2025</v>
      </c>
      <c r="D2559" s="1" t="s">
        <v>2114</v>
      </c>
      <c r="E2559" s="43" t="s">
        <v>4487</v>
      </c>
      <c r="F2559" s="2" t="s">
        <v>413</v>
      </c>
      <c r="G2559" s="36" t="s">
        <v>4438</v>
      </c>
      <c r="H2559" s="36"/>
      <c r="I2559" s="1" t="s">
        <v>423</v>
      </c>
      <c r="J2559" s="1">
        <v>13.8</v>
      </c>
      <c r="K2559" s="1"/>
      <c r="L2559" s="1"/>
      <c r="M2559" s="1">
        <v>13.8</v>
      </c>
      <c r="N2559" s="34"/>
      <c r="O2559" s="34"/>
      <c r="P2559" s="26"/>
      <c r="Q2559" s="35"/>
    </row>
    <row r="2560" spans="1:17" x14ac:dyDescent="0.3">
      <c r="A2560" s="1" t="s">
        <v>417</v>
      </c>
      <c r="B2560" s="6">
        <v>45930</v>
      </c>
      <c r="C2560" s="62">
        <f t="shared" si="67"/>
        <v>2025</v>
      </c>
      <c r="D2560" s="1" t="s">
        <v>2114</v>
      </c>
      <c r="E2560" s="43" t="s">
        <v>4488</v>
      </c>
      <c r="F2560" s="2" t="s">
        <v>413</v>
      </c>
      <c r="G2560" s="36" t="s">
        <v>4439</v>
      </c>
      <c r="H2560" s="36"/>
      <c r="I2560" s="1" t="s">
        <v>423</v>
      </c>
      <c r="J2560" s="1">
        <v>13.8</v>
      </c>
      <c r="K2560" s="1"/>
      <c r="L2560" s="1"/>
      <c r="M2560" s="1">
        <v>13.8</v>
      </c>
      <c r="N2560" s="34"/>
      <c r="O2560" s="34"/>
      <c r="P2560" s="26"/>
      <c r="Q2560" s="35"/>
    </row>
    <row r="2561" spans="1:17" x14ac:dyDescent="0.3">
      <c r="A2561" s="1" t="s">
        <v>417</v>
      </c>
      <c r="B2561" s="6">
        <v>45930</v>
      </c>
      <c r="C2561" s="62">
        <f t="shared" si="67"/>
        <v>2025</v>
      </c>
      <c r="D2561" s="1" t="s">
        <v>2673</v>
      </c>
      <c r="E2561" s="43" t="s">
        <v>4489</v>
      </c>
      <c r="F2561" s="2" t="s">
        <v>413</v>
      </c>
      <c r="G2561" s="36" t="s">
        <v>4440</v>
      </c>
      <c r="H2561" s="36"/>
      <c r="I2561" s="1" t="s">
        <v>423</v>
      </c>
      <c r="J2561" s="1">
        <v>13.8</v>
      </c>
      <c r="K2561" s="1"/>
      <c r="L2561" s="1"/>
      <c r="M2561" s="1">
        <v>13.8</v>
      </c>
      <c r="N2561" s="34"/>
      <c r="O2561" s="34"/>
      <c r="P2561" s="26"/>
      <c r="Q2561" s="35"/>
    </row>
    <row r="2562" spans="1:17" x14ac:dyDescent="0.3">
      <c r="A2562" s="1" t="s">
        <v>417</v>
      </c>
      <c r="B2562" s="6">
        <v>45930</v>
      </c>
      <c r="C2562" s="62">
        <f t="shared" si="67"/>
        <v>2025</v>
      </c>
      <c r="D2562" s="1" t="s">
        <v>2673</v>
      </c>
      <c r="E2562" s="43" t="s">
        <v>4490</v>
      </c>
      <c r="F2562" s="2" t="s">
        <v>413</v>
      </c>
      <c r="G2562" s="36" t="s">
        <v>4441</v>
      </c>
      <c r="H2562" s="36"/>
      <c r="I2562" s="1" t="s">
        <v>423</v>
      </c>
      <c r="J2562" s="1">
        <v>13.8</v>
      </c>
      <c r="K2562" s="1"/>
      <c r="L2562" s="1"/>
      <c r="M2562" s="1">
        <v>13.8</v>
      </c>
      <c r="N2562" s="34"/>
      <c r="O2562" s="34"/>
      <c r="P2562" s="26"/>
      <c r="Q2562" s="35"/>
    </row>
    <row r="2563" spans="1:17" x14ac:dyDescent="0.3">
      <c r="A2563" s="1" t="s">
        <v>417</v>
      </c>
      <c r="B2563" s="6">
        <v>45930</v>
      </c>
      <c r="C2563" s="62">
        <f t="shared" si="67"/>
        <v>2025</v>
      </c>
      <c r="D2563" s="1" t="s">
        <v>2673</v>
      </c>
      <c r="E2563" s="43" t="s">
        <v>4491</v>
      </c>
      <c r="F2563" s="2" t="s">
        <v>413</v>
      </c>
      <c r="G2563" s="36" t="s">
        <v>4442</v>
      </c>
      <c r="H2563" s="36"/>
      <c r="I2563" s="1" t="s">
        <v>423</v>
      </c>
      <c r="J2563" s="1">
        <v>13.8</v>
      </c>
      <c r="K2563" s="1"/>
      <c r="L2563" s="1"/>
      <c r="M2563" s="1">
        <v>13.8</v>
      </c>
      <c r="N2563" s="34"/>
      <c r="O2563" s="34"/>
      <c r="P2563" s="26"/>
      <c r="Q2563" s="35"/>
    </row>
    <row r="2564" spans="1:17" x14ac:dyDescent="0.3">
      <c r="A2564" s="1" t="s">
        <v>417</v>
      </c>
      <c r="B2564" s="6">
        <v>45930</v>
      </c>
      <c r="C2564" s="62">
        <f t="shared" ref="C2564:C2577" si="68">YEAR(B2564)</f>
        <v>2025</v>
      </c>
      <c r="D2564" s="1" t="s">
        <v>2673</v>
      </c>
      <c r="E2564" s="43" t="s">
        <v>4492</v>
      </c>
      <c r="F2564" s="2" t="s">
        <v>413</v>
      </c>
      <c r="G2564" s="36" t="s">
        <v>4443</v>
      </c>
      <c r="H2564" s="36"/>
      <c r="I2564" s="1" t="s">
        <v>423</v>
      </c>
      <c r="J2564" s="1">
        <v>13.8</v>
      </c>
      <c r="K2564" s="1"/>
      <c r="L2564" s="1"/>
      <c r="M2564" s="1">
        <v>13.8</v>
      </c>
      <c r="N2564" s="34"/>
      <c r="O2564" s="34"/>
      <c r="P2564" s="26"/>
      <c r="Q2564" s="35"/>
    </row>
    <row r="2565" spans="1:17" x14ac:dyDescent="0.3">
      <c r="A2565" s="1" t="s">
        <v>417</v>
      </c>
      <c r="B2565" s="6">
        <v>45930</v>
      </c>
      <c r="C2565" s="62">
        <f t="shared" si="68"/>
        <v>2025</v>
      </c>
      <c r="D2565" s="1" t="s">
        <v>2673</v>
      </c>
      <c r="E2565" s="43" t="s">
        <v>4493</v>
      </c>
      <c r="F2565" s="2" t="s">
        <v>413</v>
      </c>
      <c r="G2565" s="36" t="s">
        <v>4444</v>
      </c>
      <c r="H2565" s="36"/>
      <c r="I2565" s="1" t="s">
        <v>423</v>
      </c>
      <c r="J2565" s="1">
        <v>13.8</v>
      </c>
      <c r="K2565" s="1"/>
      <c r="L2565" s="1"/>
      <c r="M2565" s="1">
        <v>13.8</v>
      </c>
      <c r="N2565" s="34"/>
      <c r="O2565" s="34"/>
      <c r="P2565" s="26"/>
      <c r="Q2565" s="35"/>
    </row>
    <row r="2566" spans="1:17" x14ac:dyDescent="0.3">
      <c r="A2566" s="1" t="s">
        <v>417</v>
      </c>
      <c r="B2566" s="6">
        <v>45930</v>
      </c>
      <c r="C2566" s="62">
        <f t="shared" si="68"/>
        <v>2025</v>
      </c>
      <c r="D2566" s="1" t="s">
        <v>2673</v>
      </c>
      <c r="E2566" s="43" t="s">
        <v>4494</v>
      </c>
      <c r="F2566" s="2" t="s">
        <v>413</v>
      </c>
      <c r="G2566" s="36" t="s">
        <v>4445</v>
      </c>
      <c r="H2566" s="36"/>
      <c r="I2566" s="1" t="s">
        <v>423</v>
      </c>
      <c r="J2566" s="1">
        <v>13.8</v>
      </c>
      <c r="K2566" s="1"/>
      <c r="L2566" s="1"/>
      <c r="M2566" s="1">
        <v>13.8</v>
      </c>
      <c r="N2566" s="34"/>
      <c r="O2566" s="34"/>
      <c r="P2566" s="26"/>
      <c r="Q2566" s="35"/>
    </row>
    <row r="2567" spans="1:17" x14ac:dyDescent="0.3">
      <c r="A2567" s="1" t="s">
        <v>417</v>
      </c>
      <c r="B2567" s="6">
        <v>45930</v>
      </c>
      <c r="C2567" s="62">
        <f t="shared" si="68"/>
        <v>2025</v>
      </c>
      <c r="D2567" s="1" t="s">
        <v>2673</v>
      </c>
      <c r="E2567" s="43" t="s">
        <v>4495</v>
      </c>
      <c r="F2567" s="2" t="s">
        <v>413</v>
      </c>
      <c r="G2567" s="36" t="s">
        <v>4446</v>
      </c>
      <c r="H2567" s="36"/>
      <c r="I2567" s="1" t="s">
        <v>423</v>
      </c>
      <c r="J2567" s="1">
        <v>22</v>
      </c>
      <c r="K2567" s="1"/>
      <c r="L2567" s="1"/>
      <c r="M2567" s="1">
        <v>22</v>
      </c>
      <c r="N2567" s="34"/>
      <c r="O2567" s="34"/>
      <c r="P2567" s="26"/>
      <c r="Q2567" s="35"/>
    </row>
    <row r="2568" spans="1:17" x14ac:dyDescent="0.3">
      <c r="A2568" s="1" t="s">
        <v>416</v>
      </c>
      <c r="B2568" s="6">
        <v>46022</v>
      </c>
      <c r="C2568" s="62">
        <f t="shared" si="68"/>
        <v>2025</v>
      </c>
      <c r="D2568" s="1" t="s">
        <v>4244</v>
      </c>
      <c r="E2568" s="43" t="s">
        <v>4687</v>
      </c>
      <c r="F2568" s="2" t="s">
        <v>413</v>
      </c>
      <c r="G2568" s="36" t="s">
        <v>348</v>
      </c>
      <c r="H2568" s="36"/>
      <c r="I2568" s="1" t="s">
        <v>423</v>
      </c>
      <c r="J2568" s="1">
        <v>25</v>
      </c>
      <c r="K2568" s="1"/>
      <c r="L2568" s="1"/>
      <c r="M2568" s="1">
        <v>25</v>
      </c>
      <c r="N2568" s="34"/>
      <c r="O2568" s="34"/>
      <c r="P2568" s="26"/>
      <c r="Q2568" s="35"/>
    </row>
    <row r="2569" spans="1:17" x14ac:dyDescent="0.3">
      <c r="A2569" s="1" t="s">
        <v>416</v>
      </c>
      <c r="B2569" s="6">
        <v>46022</v>
      </c>
      <c r="C2569" s="62">
        <f t="shared" si="68"/>
        <v>2025</v>
      </c>
      <c r="D2569" s="1" t="s">
        <v>4244</v>
      </c>
      <c r="E2569" s="43" t="s">
        <v>4688</v>
      </c>
      <c r="F2569" s="2" t="s">
        <v>413</v>
      </c>
      <c r="G2569" s="36" t="s">
        <v>349</v>
      </c>
      <c r="H2569" s="36"/>
      <c r="I2569" s="1" t="s">
        <v>423</v>
      </c>
      <c r="J2569" s="1">
        <v>12.5</v>
      </c>
      <c r="K2569" s="1"/>
      <c r="L2569" s="1"/>
      <c r="M2569" s="1">
        <v>12.5</v>
      </c>
      <c r="N2569" s="34"/>
      <c r="O2569" s="34"/>
      <c r="P2569" s="26"/>
      <c r="Q2569" s="35"/>
    </row>
    <row r="2570" spans="1:17" x14ac:dyDescent="0.3">
      <c r="A2570" s="1" t="s">
        <v>416</v>
      </c>
      <c r="B2570" s="6">
        <v>46022</v>
      </c>
      <c r="C2570" s="62">
        <f t="shared" si="68"/>
        <v>2025</v>
      </c>
      <c r="D2570" s="1" t="s">
        <v>4244</v>
      </c>
      <c r="E2570" s="43" t="s">
        <v>4689</v>
      </c>
      <c r="F2570" s="2" t="s">
        <v>413</v>
      </c>
      <c r="G2570" s="36" t="s">
        <v>350</v>
      </c>
      <c r="H2570" s="36"/>
      <c r="I2570" s="1" t="s">
        <v>423</v>
      </c>
      <c r="J2570" s="1">
        <v>12.5</v>
      </c>
      <c r="K2570" s="1"/>
      <c r="L2570" s="1"/>
      <c r="M2570" s="1">
        <v>12.5</v>
      </c>
      <c r="N2570" s="34"/>
      <c r="O2570" s="34"/>
      <c r="P2570" s="26"/>
      <c r="Q2570" s="35"/>
    </row>
    <row r="2571" spans="1:17" x14ac:dyDescent="0.3">
      <c r="A2571" s="1" t="s">
        <v>416</v>
      </c>
      <c r="B2571" s="6">
        <v>46022</v>
      </c>
      <c r="C2571" s="62">
        <f t="shared" si="68"/>
        <v>2025</v>
      </c>
      <c r="D2571" s="1" t="s">
        <v>4244</v>
      </c>
      <c r="E2571" s="43" t="s">
        <v>4690</v>
      </c>
      <c r="F2571" s="2" t="s">
        <v>413</v>
      </c>
      <c r="G2571" s="36" t="s">
        <v>351</v>
      </c>
      <c r="H2571" s="36"/>
      <c r="I2571" s="1" t="s">
        <v>423</v>
      </c>
      <c r="J2571" s="1">
        <v>12.5</v>
      </c>
      <c r="K2571" s="1"/>
      <c r="L2571" s="1"/>
      <c r="M2571" s="1">
        <v>12.5</v>
      </c>
      <c r="N2571" s="34"/>
      <c r="O2571" s="34"/>
      <c r="P2571" s="26"/>
      <c r="Q2571" s="35"/>
    </row>
    <row r="2572" spans="1:17" x14ac:dyDescent="0.3">
      <c r="A2572" s="1" t="s">
        <v>416</v>
      </c>
      <c r="B2572" s="6">
        <v>46022</v>
      </c>
      <c r="C2572" s="62">
        <f t="shared" si="68"/>
        <v>2025</v>
      </c>
      <c r="D2572" s="1" t="s">
        <v>4244</v>
      </c>
      <c r="E2572" s="43" t="s">
        <v>4691</v>
      </c>
      <c r="F2572" s="2" t="s">
        <v>413</v>
      </c>
      <c r="G2572" s="36" t="s">
        <v>352</v>
      </c>
      <c r="H2572" s="36"/>
      <c r="I2572" s="1" t="s">
        <v>423</v>
      </c>
      <c r="J2572" s="1">
        <v>12.5</v>
      </c>
      <c r="K2572" s="1"/>
      <c r="L2572" s="1"/>
      <c r="M2572" s="1">
        <v>12.5</v>
      </c>
      <c r="N2572" s="34"/>
      <c r="O2572" s="34"/>
      <c r="P2572" s="26"/>
      <c r="Q2572" s="35"/>
    </row>
    <row r="2573" spans="1:17" x14ac:dyDescent="0.3">
      <c r="A2573" s="1" t="s">
        <v>416</v>
      </c>
      <c r="B2573" s="6">
        <v>46022</v>
      </c>
      <c r="C2573" s="62">
        <f t="shared" si="68"/>
        <v>2025</v>
      </c>
      <c r="D2573" s="1" t="s">
        <v>4244</v>
      </c>
      <c r="E2573" s="43" t="s">
        <v>4692</v>
      </c>
      <c r="F2573" s="2" t="s">
        <v>413</v>
      </c>
      <c r="G2573" s="36" t="s">
        <v>353</v>
      </c>
      <c r="H2573" s="36"/>
      <c r="I2573" s="1" t="s">
        <v>423</v>
      </c>
      <c r="J2573" s="1">
        <v>12.5</v>
      </c>
      <c r="K2573" s="1"/>
      <c r="L2573" s="1"/>
      <c r="M2573" s="1">
        <v>12.5</v>
      </c>
      <c r="N2573" s="34"/>
      <c r="O2573" s="34"/>
      <c r="P2573" s="26"/>
      <c r="Q2573" s="35"/>
    </row>
    <row r="2574" spans="1:17" x14ac:dyDescent="0.3">
      <c r="A2574" s="1" t="s">
        <v>416</v>
      </c>
      <c r="B2574" s="6">
        <v>46022</v>
      </c>
      <c r="C2574" s="62">
        <f t="shared" si="68"/>
        <v>2025</v>
      </c>
      <c r="D2574" s="1" t="s">
        <v>4244</v>
      </c>
      <c r="E2574" s="43" t="s">
        <v>4693</v>
      </c>
      <c r="F2574" s="2" t="s">
        <v>413</v>
      </c>
      <c r="G2574" s="36" t="s">
        <v>354</v>
      </c>
      <c r="H2574" s="36"/>
      <c r="I2574" s="1" t="s">
        <v>423</v>
      </c>
      <c r="J2574" s="1">
        <v>12.5</v>
      </c>
      <c r="K2574" s="1"/>
      <c r="L2574" s="1"/>
      <c r="M2574" s="1">
        <v>12.5</v>
      </c>
      <c r="N2574" s="34"/>
      <c r="O2574" s="34"/>
      <c r="P2574" s="26"/>
      <c r="Q2574" s="35"/>
    </row>
    <row r="2575" spans="1:17" x14ac:dyDescent="0.3">
      <c r="A2575" s="1" t="s">
        <v>416</v>
      </c>
      <c r="B2575" s="6">
        <v>46022</v>
      </c>
      <c r="C2575" s="62">
        <f t="shared" si="68"/>
        <v>2025</v>
      </c>
      <c r="D2575" s="1" t="s">
        <v>4244</v>
      </c>
      <c r="E2575" s="43" t="s">
        <v>4694</v>
      </c>
      <c r="F2575" s="2" t="s">
        <v>413</v>
      </c>
      <c r="G2575" s="36" t="s">
        <v>355</v>
      </c>
      <c r="H2575" s="36"/>
      <c r="I2575" s="1" t="s">
        <v>423</v>
      </c>
      <c r="J2575" s="1">
        <v>12.5</v>
      </c>
      <c r="K2575" s="1"/>
      <c r="L2575" s="1"/>
      <c r="M2575" s="1">
        <v>12.5</v>
      </c>
      <c r="N2575" s="34"/>
      <c r="O2575" s="34"/>
      <c r="P2575" s="26"/>
      <c r="Q2575" s="35"/>
    </row>
    <row r="2576" spans="1:17" x14ac:dyDescent="0.3">
      <c r="A2576" s="1" t="s">
        <v>418</v>
      </c>
      <c r="B2576" s="6">
        <v>46081</v>
      </c>
      <c r="C2576" s="62">
        <f t="shared" si="68"/>
        <v>2026</v>
      </c>
      <c r="D2576" s="1" t="s">
        <v>16936</v>
      </c>
      <c r="E2576" s="43" t="s">
        <v>16937</v>
      </c>
      <c r="F2576" s="2" t="s">
        <v>421</v>
      </c>
      <c r="G2576" s="36">
        <v>1</v>
      </c>
      <c r="H2576" s="36"/>
      <c r="I2576" s="1" t="s">
        <v>423</v>
      </c>
      <c r="J2576" s="1">
        <v>177</v>
      </c>
      <c r="K2576" s="1"/>
      <c r="L2576" s="1"/>
      <c r="M2576" s="1">
        <f t="shared" ref="M2576:M2607" si="69">SUM(J2576:L2576)</f>
        <v>177</v>
      </c>
      <c r="N2576" s="34"/>
      <c r="O2576" s="34"/>
      <c r="P2576" s="26"/>
      <c r="Q2576" s="35"/>
    </row>
    <row r="2577" spans="1:17" x14ac:dyDescent="0.3">
      <c r="A2577" s="1" t="s">
        <v>418</v>
      </c>
      <c r="B2577" s="6">
        <v>46081</v>
      </c>
      <c r="C2577" s="62">
        <f t="shared" si="68"/>
        <v>2026</v>
      </c>
      <c r="D2577" s="1" t="s">
        <v>16936</v>
      </c>
      <c r="E2577" s="43" t="s">
        <v>16938</v>
      </c>
      <c r="F2577" s="2" t="s">
        <v>421</v>
      </c>
      <c r="G2577" s="36">
        <v>2</v>
      </c>
      <c r="H2577" s="36"/>
      <c r="I2577" s="1" t="s">
        <v>423</v>
      </c>
      <c r="J2577" s="1">
        <v>125.6</v>
      </c>
      <c r="K2577" s="1"/>
      <c r="L2577" s="1"/>
      <c r="M2577" s="1">
        <f t="shared" si="69"/>
        <v>125.6</v>
      </c>
      <c r="N2577" s="34"/>
      <c r="O2577" s="34"/>
      <c r="P2577" s="26"/>
      <c r="Q2577" s="35"/>
    </row>
    <row r="2578" spans="1:17" x14ac:dyDescent="0.3">
      <c r="A2578" s="1" t="s">
        <v>418</v>
      </c>
      <c r="B2578" s="6">
        <v>46081</v>
      </c>
      <c r="C2578" s="62">
        <f t="shared" ref="C2578:C2588" si="70">YEAR(B2578)</f>
        <v>2026</v>
      </c>
      <c r="D2578" s="1" t="s">
        <v>16936</v>
      </c>
      <c r="E2578" s="43" t="s">
        <v>16939</v>
      </c>
      <c r="F2578" s="2" t="s">
        <v>421</v>
      </c>
      <c r="G2578" s="36">
        <v>3</v>
      </c>
      <c r="H2578" s="36"/>
      <c r="I2578" s="1" t="s">
        <v>423</v>
      </c>
      <c r="J2578" s="1">
        <v>126</v>
      </c>
      <c r="K2578" s="1"/>
      <c r="L2578" s="1"/>
      <c r="M2578" s="1">
        <f t="shared" si="69"/>
        <v>126</v>
      </c>
      <c r="N2578" s="34"/>
      <c r="O2578" s="34"/>
      <c r="P2578" s="26"/>
      <c r="Q2578" s="35"/>
    </row>
    <row r="2579" spans="1:17" x14ac:dyDescent="0.3">
      <c r="A2579" s="1" t="s">
        <v>418</v>
      </c>
      <c r="B2579" s="6">
        <v>46081</v>
      </c>
      <c r="C2579" s="62">
        <f t="shared" si="70"/>
        <v>2026</v>
      </c>
      <c r="D2579" s="1" t="s">
        <v>16936</v>
      </c>
      <c r="E2579" s="43" t="s">
        <v>16940</v>
      </c>
      <c r="F2579" s="2" t="s">
        <v>421</v>
      </c>
      <c r="G2579" s="36">
        <v>4</v>
      </c>
      <c r="H2579" s="36"/>
      <c r="I2579" s="1" t="s">
        <v>423</v>
      </c>
      <c r="J2579" s="1">
        <v>84.6</v>
      </c>
      <c r="K2579" s="1"/>
      <c r="L2579" s="1"/>
      <c r="M2579" s="1">
        <f t="shared" si="69"/>
        <v>84.6</v>
      </c>
      <c r="N2579" s="34"/>
      <c r="O2579" s="34"/>
      <c r="P2579" s="26"/>
      <c r="Q2579" s="35"/>
    </row>
    <row r="2580" spans="1:17" x14ac:dyDescent="0.3">
      <c r="A2580" s="1" t="s">
        <v>418</v>
      </c>
      <c r="B2580" s="6">
        <v>46081</v>
      </c>
      <c r="C2580" s="62">
        <f t="shared" si="70"/>
        <v>2026</v>
      </c>
      <c r="D2580" s="1" t="s">
        <v>16936</v>
      </c>
      <c r="E2580" s="43" t="s">
        <v>16941</v>
      </c>
      <c r="F2580" s="2" t="s">
        <v>16942</v>
      </c>
      <c r="G2580" s="36">
        <v>1</v>
      </c>
      <c r="H2580" s="36"/>
      <c r="I2580" s="1" t="s">
        <v>423</v>
      </c>
      <c r="J2580" s="1">
        <v>27.9</v>
      </c>
      <c r="K2580" s="1">
        <v>3.2</v>
      </c>
      <c r="L2580" s="1"/>
      <c r="M2580" s="1">
        <f t="shared" si="69"/>
        <v>31.099999999999998</v>
      </c>
      <c r="N2580" s="34"/>
      <c r="O2580" s="34"/>
      <c r="P2580" s="26"/>
      <c r="Q2580" s="35"/>
    </row>
    <row r="2581" spans="1:17" x14ac:dyDescent="0.3">
      <c r="A2581" s="1" t="s">
        <v>418</v>
      </c>
      <c r="B2581" s="6">
        <v>46081</v>
      </c>
      <c r="C2581" s="62">
        <f t="shared" si="70"/>
        <v>2026</v>
      </c>
      <c r="D2581" s="1" t="s">
        <v>16936</v>
      </c>
      <c r="E2581" s="43" t="s">
        <v>16943</v>
      </c>
      <c r="F2581" s="2" t="s">
        <v>16942</v>
      </c>
      <c r="G2581" s="36">
        <v>2</v>
      </c>
      <c r="H2581" s="36"/>
      <c r="I2581" s="1" t="s">
        <v>423</v>
      </c>
      <c r="J2581" s="1">
        <v>88.2</v>
      </c>
      <c r="K2581" s="1">
        <v>8.3000000000000007</v>
      </c>
      <c r="L2581" s="1"/>
      <c r="M2581" s="1">
        <f t="shared" si="69"/>
        <v>96.5</v>
      </c>
      <c r="N2581" s="34"/>
      <c r="O2581" s="34"/>
      <c r="P2581" s="26"/>
      <c r="Q2581" s="35"/>
    </row>
    <row r="2582" spans="1:17" x14ac:dyDescent="0.3">
      <c r="A2582" s="1" t="s">
        <v>418</v>
      </c>
      <c r="B2582" s="6">
        <v>46081</v>
      </c>
      <c r="C2582" s="62">
        <f t="shared" si="70"/>
        <v>2026</v>
      </c>
      <c r="D2582" s="1" t="s">
        <v>16936</v>
      </c>
      <c r="E2582" s="43" t="s">
        <v>16944</v>
      </c>
      <c r="F2582" s="2" t="s">
        <v>16942</v>
      </c>
      <c r="G2582" s="36">
        <v>3</v>
      </c>
      <c r="H2582" s="36"/>
      <c r="I2582" s="1" t="s">
        <v>423</v>
      </c>
      <c r="J2582" s="1">
        <v>58</v>
      </c>
      <c r="K2582" s="1">
        <v>5.3</v>
      </c>
      <c r="L2582" s="1"/>
      <c r="M2582" s="1">
        <f t="shared" si="69"/>
        <v>63.3</v>
      </c>
      <c r="N2582" s="34"/>
      <c r="O2582" s="34"/>
      <c r="P2582" s="26"/>
      <c r="Q2582" s="35"/>
    </row>
    <row r="2583" spans="1:17" x14ac:dyDescent="0.3">
      <c r="A2583" s="1" t="s">
        <v>418</v>
      </c>
      <c r="B2583" s="6">
        <v>46081</v>
      </c>
      <c r="C2583" s="62">
        <f t="shared" si="70"/>
        <v>2026</v>
      </c>
      <c r="D2583" s="1" t="s">
        <v>16936</v>
      </c>
      <c r="E2583" s="43" t="s">
        <v>16945</v>
      </c>
      <c r="F2583" s="2" t="s">
        <v>16942</v>
      </c>
      <c r="G2583" s="36">
        <v>4</v>
      </c>
      <c r="H2583" s="36"/>
      <c r="I2583" s="1" t="s">
        <v>423</v>
      </c>
      <c r="J2583" s="1">
        <v>57.6</v>
      </c>
      <c r="K2583" s="1">
        <v>5.3</v>
      </c>
      <c r="L2583" s="1"/>
      <c r="M2583" s="1">
        <f t="shared" si="69"/>
        <v>62.9</v>
      </c>
      <c r="N2583" s="34"/>
      <c r="O2583" s="34"/>
      <c r="P2583" s="26"/>
      <c r="Q2583" s="35"/>
    </row>
    <row r="2584" spans="1:17" x14ac:dyDescent="0.3">
      <c r="A2584" s="1" t="s">
        <v>418</v>
      </c>
      <c r="B2584" s="6">
        <v>46081</v>
      </c>
      <c r="C2584" s="62">
        <f t="shared" si="70"/>
        <v>2026</v>
      </c>
      <c r="D2584" s="1" t="s">
        <v>16936</v>
      </c>
      <c r="E2584" s="43" t="s">
        <v>16946</v>
      </c>
      <c r="F2584" s="2" t="s">
        <v>16942</v>
      </c>
      <c r="G2584" s="36">
        <v>5</v>
      </c>
      <c r="H2584" s="36"/>
      <c r="I2584" s="1" t="s">
        <v>423</v>
      </c>
      <c r="J2584" s="1">
        <v>37.200000000000003</v>
      </c>
      <c r="K2584" s="1">
        <v>3.6</v>
      </c>
      <c r="L2584" s="1"/>
      <c r="M2584" s="1">
        <f t="shared" si="69"/>
        <v>40.800000000000004</v>
      </c>
      <c r="N2584" s="34"/>
      <c r="O2584" s="34"/>
      <c r="P2584" s="26"/>
      <c r="Q2584" s="35"/>
    </row>
    <row r="2585" spans="1:17" x14ac:dyDescent="0.3">
      <c r="A2585" s="1" t="s">
        <v>418</v>
      </c>
      <c r="B2585" s="6">
        <v>46081</v>
      </c>
      <c r="C2585" s="62">
        <f t="shared" si="70"/>
        <v>2026</v>
      </c>
      <c r="D2585" s="1" t="s">
        <v>16936</v>
      </c>
      <c r="E2585" s="43" t="s">
        <v>16947</v>
      </c>
      <c r="F2585" s="2" t="s">
        <v>16942</v>
      </c>
      <c r="G2585" s="36">
        <v>6</v>
      </c>
      <c r="H2585" s="36"/>
      <c r="I2585" s="1" t="s">
        <v>423</v>
      </c>
      <c r="J2585" s="1">
        <v>37.700000000000003</v>
      </c>
      <c r="K2585" s="1">
        <v>3.6</v>
      </c>
      <c r="L2585" s="1"/>
      <c r="M2585" s="1">
        <f t="shared" si="69"/>
        <v>41.300000000000004</v>
      </c>
      <c r="N2585" s="34"/>
      <c r="O2585" s="34"/>
      <c r="P2585" s="26"/>
      <c r="Q2585" s="35"/>
    </row>
    <row r="2586" spans="1:17" x14ac:dyDescent="0.3">
      <c r="A2586" s="1" t="s">
        <v>418</v>
      </c>
      <c r="B2586" s="6">
        <v>46081</v>
      </c>
      <c r="C2586" s="62">
        <f t="shared" si="70"/>
        <v>2026</v>
      </c>
      <c r="D2586" s="1" t="s">
        <v>16936</v>
      </c>
      <c r="E2586" s="43" t="s">
        <v>16948</v>
      </c>
      <c r="F2586" s="2" t="s">
        <v>16942</v>
      </c>
      <c r="G2586" s="36">
        <v>7</v>
      </c>
      <c r="H2586" s="36"/>
      <c r="I2586" s="1" t="s">
        <v>423</v>
      </c>
      <c r="J2586" s="1">
        <v>57.2</v>
      </c>
      <c r="K2586" s="1">
        <v>5.7</v>
      </c>
      <c r="L2586" s="1"/>
      <c r="M2586" s="1">
        <f t="shared" si="69"/>
        <v>62.900000000000006</v>
      </c>
      <c r="N2586" s="34"/>
      <c r="O2586" s="34"/>
      <c r="P2586" s="26"/>
      <c r="Q2586" s="35"/>
    </row>
    <row r="2587" spans="1:17" x14ac:dyDescent="0.3">
      <c r="A2587" s="1" t="s">
        <v>418</v>
      </c>
      <c r="B2587" s="6">
        <v>46081</v>
      </c>
      <c r="C2587" s="62">
        <f t="shared" si="70"/>
        <v>2026</v>
      </c>
      <c r="D2587" s="1" t="s">
        <v>16936</v>
      </c>
      <c r="E2587" s="43" t="s">
        <v>16949</v>
      </c>
      <c r="F2587" s="2" t="s">
        <v>16942</v>
      </c>
      <c r="G2587" s="36">
        <v>8</v>
      </c>
      <c r="H2587" s="36"/>
      <c r="I2587" s="1" t="s">
        <v>423</v>
      </c>
      <c r="J2587" s="1">
        <v>57.8</v>
      </c>
      <c r="K2587" s="1">
        <v>5.8</v>
      </c>
      <c r="L2587" s="1"/>
      <c r="M2587" s="1">
        <f t="shared" si="69"/>
        <v>63.599999999999994</v>
      </c>
      <c r="N2587" s="34"/>
      <c r="O2587" s="34"/>
      <c r="P2587" s="26"/>
      <c r="Q2587" s="35"/>
    </row>
    <row r="2588" spans="1:17" x14ac:dyDescent="0.3">
      <c r="A2588" s="1" t="s">
        <v>418</v>
      </c>
      <c r="B2588" s="6">
        <v>46081</v>
      </c>
      <c r="C2588" s="62">
        <f t="shared" si="70"/>
        <v>2026</v>
      </c>
      <c r="D2588" s="1" t="s">
        <v>16936</v>
      </c>
      <c r="E2588" s="43" t="s">
        <v>16950</v>
      </c>
      <c r="F2588" s="2" t="s">
        <v>16942</v>
      </c>
      <c r="G2588" s="36">
        <v>9</v>
      </c>
      <c r="H2588" s="36"/>
      <c r="I2588" s="1" t="s">
        <v>423</v>
      </c>
      <c r="J2588" s="1">
        <v>38.6</v>
      </c>
      <c r="K2588" s="1">
        <v>3.7</v>
      </c>
      <c r="L2588" s="1"/>
      <c r="M2588" s="1">
        <f t="shared" si="69"/>
        <v>42.300000000000004</v>
      </c>
      <c r="N2588" s="34"/>
      <c r="O2588" s="34"/>
      <c r="P2588" s="26"/>
      <c r="Q2588" s="35"/>
    </row>
    <row r="2589" spans="1:17" x14ac:dyDescent="0.3">
      <c r="A2589" s="1" t="s">
        <v>418</v>
      </c>
      <c r="B2589" s="6">
        <v>46081</v>
      </c>
      <c r="C2589" s="62">
        <f t="shared" ref="C2589:C2620" si="71">YEAR(B2589)</f>
        <v>2026</v>
      </c>
      <c r="D2589" s="1" t="s">
        <v>16936</v>
      </c>
      <c r="E2589" s="43" t="s">
        <v>16951</v>
      </c>
      <c r="F2589" s="2" t="s">
        <v>412</v>
      </c>
      <c r="G2589" s="36">
        <v>1</v>
      </c>
      <c r="H2589" s="36"/>
      <c r="I2589" s="1" t="s">
        <v>423</v>
      </c>
      <c r="J2589" s="1">
        <v>27.9</v>
      </c>
      <c r="K2589" s="1">
        <v>3.2</v>
      </c>
      <c r="L2589" s="1"/>
      <c r="M2589" s="1">
        <f t="shared" si="69"/>
        <v>31.099999999999998</v>
      </c>
      <c r="N2589" s="34"/>
      <c r="O2589" s="34"/>
      <c r="P2589" s="26"/>
      <c r="Q2589" s="35"/>
    </row>
    <row r="2590" spans="1:17" x14ac:dyDescent="0.3">
      <c r="A2590" s="1" t="s">
        <v>418</v>
      </c>
      <c r="B2590" s="6">
        <v>46081</v>
      </c>
      <c r="C2590" s="62">
        <f t="shared" si="71"/>
        <v>2026</v>
      </c>
      <c r="D2590" s="1" t="s">
        <v>16936</v>
      </c>
      <c r="E2590" s="43" t="s">
        <v>16952</v>
      </c>
      <c r="F2590" s="2" t="s">
        <v>412</v>
      </c>
      <c r="G2590" s="36">
        <v>2</v>
      </c>
      <c r="H2590" s="36"/>
      <c r="I2590" s="1" t="s">
        <v>423</v>
      </c>
      <c r="J2590" s="1">
        <v>86.8</v>
      </c>
      <c r="K2590" s="1">
        <v>8.4</v>
      </c>
      <c r="L2590" s="1"/>
      <c r="M2590" s="1">
        <f t="shared" si="69"/>
        <v>95.2</v>
      </c>
      <c r="N2590" s="34"/>
      <c r="O2590" s="34"/>
      <c r="P2590" s="26"/>
      <c r="Q2590" s="35"/>
    </row>
    <row r="2591" spans="1:17" x14ac:dyDescent="0.3">
      <c r="A2591" s="1" t="s">
        <v>418</v>
      </c>
      <c r="B2591" s="6">
        <v>46081</v>
      </c>
      <c r="C2591" s="62">
        <f t="shared" si="71"/>
        <v>2026</v>
      </c>
      <c r="D2591" s="1" t="s">
        <v>16936</v>
      </c>
      <c r="E2591" s="43" t="s">
        <v>16953</v>
      </c>
      <c r="F2591" s="2" t="s">
        <v>412</v>
      </c>
      <c r="G2591" s="36">
        <v>3</v>
      </c>
      <c r="H2591" s="36"/>
      <c r="I2591" s="1" t="s">
        <v>423</v>
      </c>
      <c r="J2591" s="1">
        <v>57.5</v>
      </c>
      <c r="K2591" s="1">
        <v>5.3</v>
      </c>
      <c r="L2591" s="1"/>
      <c r="M2591" s="1">
        <f t="shared" si="69"/>
        <v>62.8</v>
      </c>
      <c r="N2591" s="34"/>
      <c r="O2591" s="34"/>
      <c r="P2591" s="26"/>
      <c r="Q2591" s="35"/>
    </row>
    <row r="2592" spans="1:17" x14ac:dyDescent="0.3">
      <c r="A2592" s="1" t="s">
        <v>418</v>
      </c>
      <c r="B2592" s="6">
        <v>46081</v>
      </c>
      <c r="C2592" s="62">
        <f t="shared" si="71"/>
        <v>2026</v>
      </c>
      <c r="D2592" s="1" t="s">
        <v>16936</v>
      </c>
      <c r="E2592" s="43" t="s">
        <v>16954</v>
      </c>
      <c r="F2592" s="2" t="s">
        <v>412</v>
      </c>
      <c r="G2592" s="36">
        <v>4</v>
      </c>
      <c r="H2592" s="36"/>
      <c r="I2592" s="1" t="s">
        <v>423</v>
      </c>
      <c r="J2592" s="1">
        <v>57.4</v>
      </c>
      <c r="K2592" s="1">
        <v>5.3</v>
      </c>
      <c r="L2592" s="1"/>
      <c r="M2592" s="1">
        <f t="shared" si="69"/>
        <v>62.699999999999996</v>
      </c>
      <c r="N2592" s="34"/>
      <c r="O2592" s="34"/>
      <c r="P2592" s="26"/>
      <c r="Q2592" s="35"/>
    </row>
    <row r="2593" spans="1:17" x14ac:dyDescent="0.3">
      <c r="A2593" s="1" t="s">
        <v>418</v>
      </c>
      <c r="B2593" s="6">
        <v>46081</v>
      </c>
      <c r="C2593" s="62">
        <f t="shared" si="71"/>
        <v>2026</v>
      </c>
      <c r="D2593" s="1" t="s">
        <v>16936</v>
      </c>
      <c r="E2593" s="43" t="s">
        <v>16955</v>
      </c>
      <c r="F2593" s="2" t="s">
        <v>412</v>
      </c>
      <c r="G2593" s="36">
        <v>5</v>
      </c>
      <c r="H2593" s="36"/>
      <c r="I2593" s="1" t="s">
        <v>423</v>
      </c>
      <c r="J2593" s="1">
        <v>37.1</v>
      </c>
      <c r="K2593" s="1">
        <v>3.5</v>
      </c>
      <c r="L2593" s="1"/>
      <c r="M2593" s="1">
        <f t="shared" si="69"/>
        <v>40.6</v>
      </c>
      <c r="N2593" s="34"/>
      <c r="O2593" s="34"/>
      <c r="P2593" s="26"/>
      <c r="Q2593" s="35"/>
    </row>
    <row r="2594" spans="1:17" x14ac:dyDescent="0.3">
      <c r="A2594" s="1" t="s">
        <v>418</v>
      </c>
      <c r="B2594" s="6">
        <v>46081</v>
      </c>
      <c r="C2594" s="62">
        <f t="shared" si="71"/>
        <v>2026</v>
      </c>
      <c r="D2594" s="1" t="s">
        <v>16936</v>
      </c>
      <c r="E2594" s="43" t="s">
        <v>16956</v>
      </c>
      <c r="F2594" s="2" t="s">
        <v>412</v>
      </c>
      <c r="G2594" s="36">
        <v>6</v>
      </c>
      <c r="H2594" s="36"/>
      <c r="I2594" s="1" t="s">
        <v>423</v>
      </c>
      <c r="J2594" s="1">
        <v>27.8</v>
      </c>
      <c r="K2594" s="1">
        <v>3.2</v>
      </c>
      <c r="L2594" s="1"/>
      <c r="M2594" s="1">
        <f t="shared" si="69"/>
        <v>31</v>
      </c>
      <c r="N2594" s="34"/>
      <c r="O2594" s="34"/>
      <c r="P2594" s="26"/>
      <c r="Q2594" s="35"/>
    </row>
    <row r="2595" spans="1:17" x14ac:dyDescent="0.3">
      <c r="A2595" s="1" t="s">
        <v>418</v>
      </c>
      <c r="B2595" s="6">
        <v>46081</v>
      </c>
      <c r="C2595" s="62">
        <f t="shared" si="71"/>
        <v>2026</v>
      </c>
      <c r="D2595" s="1" t="s">
        <v>16936</v>
      </c>
      <c r="E2595" s="43" t="s">
        <v>16957</v>
      </c>
      <c r="F2595" s="2" t="s">
        <v>412</v>
      </c>
      <c r="G2595" s="36">
        <v>7</v>
      </c>
      <c r="H2595" s="36"/>
      <c r="I2595" s="1" t="s">
        <v>423</v>
      </c>
      <c r="J2595" s="1">
        <v>86.8</v>
      </c>
      <c r="K2595" s="1">
        <v>8.4</v>
      </c>
      <c r="L2595" s="1"/>
      <c r="M2595" s="1">
        <f t="shared" si="69"/>
        <v>95.2</v>
      </c>
      <c r="N2595" s="34"/>
      <c r="O2595" s="34"/>
      <c r="P2595" s="26"/>
      <c r="Q2595" s="35"/>
    </row>
    <row r="2596" spans="1:17" x14ac:dyDescent="0.3">
      <c r="A2596" s="1" t="s">
        <v>418</v>
      </c>
      <c r="B2596" s="6">
        <v>46081</v>
      </c>
      <c r="C2596" s="62">
        <f t="shared" si="71"/>
        <v>2026</v>
      </c>
      <c r="D2596" s="1" t="s">
        <v>16936</v>
      </c>
      <c r="E2596" s="43" t="s">
        <v>16958</v>
      </c>
      <c r="F2596" s="2" t="s">
        <v>412</v>
      </c>
      <c r="G2596" s="36">
        <v>8</v>
      </c>
      <c r="H2596" s="36"/>
      <c r="I2596" s="1" t="s">
        <v>423</v>
      </c>
      <c r="J2596" s="1">
        <v>57.4</v>
      </c>
      <c r="K2596" s="1">
        <v>5.3</v>
      </c>
      <c r="L2596" s="1"/>
      <c r="M2596" s="1">
        <f t="shared" si="69"/>
        <v>62.699999999999996</v>
      </c>
      <c r="N2596" s="34"/>
      <c r="O2596" s="34"/>
      <c r="P2596" s="26"/>
      <c r="Q2596" s="35"/>
    </row>
    <row r="2597" spans="1:17" x14ac:dyDescent="0.3">
      <c r="A2597" s="1" t="s">
        <v>418</v>
      </c>
      <c r="B2597" s="6">
        <v>46081</v>
      </c>
      <c r="C2597" s="62">
        <f t="shared" si="71"/>
        <v>2026</v>
      </c>
      <c r="D2597" s="1" t="s">
        <v>16936</v>
      </c>
      <c r="E2597" s="43" t="s">
        <v>16959</v>
      </c>
      <c r="F2597" s="2" t="s">
        <v>412</v>
      </c>
      <c r="G2597" s="36">
        <v>9</v>
      </c>
      <c r="H2597" s="36"/>
      <c r="I2597" s="1" t="s">
        <v>423</v>
      </c>
      <c r="J2597" s="1">
        <v>57.2</v>
      </c>
      <c r="K2597" s="1">
        <v>5.3</v>
      </c>
      <c r="L2597" s="1"/>
      <c r="M2597" s="1">
        <f t="shared" si="69"/>
        <v>62.5</v>
      </c>
      <c r="N2597" s="34"/>
      <c r="O2597" s="34"/>
      <c r="P2597" s="26"/>
      <c r="Q2597" s="35"/>
    </row>
    <row r="2598" spans="1:17" x14ac:dyDescent="0.3">
      <c r="A2598" s="1" t="s">
        <v>418</v>
      </c>
      <c r="B2598" s="6">
        <v>46081</v>
      </c>
      <c r="C2598" s="62">
        <f t="shared" si="71"/>
        <v>2026</v>
      </c>
      <c r="D2598" s="1" t="s">
        <v>16936</v>
      </c>
      <c r="E2598" s="43" t="s">
        <v>16960</v>
      </c>
      <c r="F2598" s="2" t="s">
        <v>412</v>
      </c>
      <c r="G2598" s="36">
        <v>10</v>
      </c>
      <c r="H2598" s="36"/>
      <c r="I2598" s="1" t="s">
        <v>423</v>
      </c>
      <c r="J2598" s="1">
        <v>37</v>
      </c>
      <c r="K2598" s="1">
        <v>3.5</v>
      </c>
      <c r="L2598" s="1"/>
      <c r="M2598" s="1">
        <f t="shared" si="69"/>
        <v>40.5</v>
      </c>
      <c r="N2598" s="34"/>
      <c r="O2598" s="34"/>
      <c r="P2598" s="26"/>
      <c r="Q2598" s="35"/>
    </row>
    <row r="2599" spans="1:17" x14ac:dyDescent="0.3">
      <c r="A2599" s="1" t="s">
        <v>418</v>
      </c>
      <c r="B2599" s="6">
        <v>46081</v>
      </c>
      <c r="C2599" s="62">
        <f t="shared" si="71"/>
        <v>2026</v>
      </c>
      <c r="D2599" s="1" t="s">
        <v>16936</v>
      </c>
      <c r="E2599" s="43" t="s">
        <v>16961</v>
      </c>
      <c r="F2599" s="2" t="s">
        <v>412</v>
      </c>
      <c r="G2599" s="36">
        <v>11</v>
      </c>
      <c r="H2599" s="36"/>
      <c r="I2599" s="1" t="s">
        <v>423</v>
      </c>
      <c r="J2599" s="1">
        <v>27.8</v>
      </c>
      <c r="K2599" s="1">
        <v>3.2</v>
      </c>
      <c r="L2599" s="1"/>
      <c r="M2599" s="1">
        <f t="shared" si="69"/>
        <v>31</v>
      </c>
      <c r="N2599" s="34"/>
      <c r="O2599" s="34"/>
      <c r="P2599" s="26"/>
      <c r="Q2599" s="35"/>
    </row>
    <row r="2600" spans="1:17" x14ac:dyDescent="0.3">
      <c r="A2600" s="1" t="s">
        <v>418</v>
      </c>
      <c r="B2600" s="6">
        <v>46081</v>
      </c>
      <c r="C2600" s="62">
        <f t="shared" si="71"/>
        <v>2026</v>
      </c>
      <c r="D2600" s="1" t="s">
        <v>16936</v>
      </c>
      <c r="E2600" s="43" t="s">
        <v>16962</v>
      </c>
      <c r="F2600" s="2" t="s">
        <v>412</v>
      </c>
      <c r="G2600" s="36">
        <v>12</v>
      </c>
      <c r="H2600" s="36"/>
      <c r="I2600" s="1" t="s">
        <v>423</v>
      </c>
      <c r="J2600" s="1">
        <v>86.8</v>
      </c>
      <c r="K2600" s="1">
        <v>8.4</v>
      </c>
      <c r="L2600" s="1"/>
      <c r="M2600" s="1">
        <f t="shared" si="69"/>
        <v>95.2</v>
      </c>
      <c r="N2600" s="34"/>
      <c r="O2600" s="34"/>
      <c r="P2600" s="26"/>
      <c r="Q2600" s="35"/>
    </row>
    <row r="2601" spans="1:17" x14ac:dyDescent="0.3">
      <c r="A2601" s="1" t="s">
        <v>418</v>
      </c>
      <c r="B2601" s="6">
        <v>46081</v>
      </c>
      <c r="C2601" s="62">
        <f t="shared" si="71"/>
        <v>2026</v>
      </c>
      <c r="D2601" s="1" t="s">
        <v>16936</v>
      </c>
      <c r="E2601" s="43" t="s">
        <v>16963</v>
      </c>
      <c r="F2601" s="2" t="s">
        <v>412</v>
      </c>
      <c r="G2601" s="36">
        <v>13</v>
      </c>
      <c r="H2601" s="36"/>
      <c r="I2601" s="1" t="s">
        <v>423</v>
      </c>
      <c r="J2601" s="1">
        <v>57.4</v>
      </c>
      <c r="K2601" s="1">
        <v>5.3</v>
      </c>
      <c r="L2601" s="1"/>
      <c r="M2601" s="1">
        <f t="shared" si="69"/>
        <v>62.699999999999996</v>
      </c>
      <c r="N2601" s="34"/>
      <c r="O2601" s="34"/>
      <c r="P2601" s="26"/>
      <c r="Q2601" s="35"/>
    </row>
    <row r="2602" spans="1:17" x14ac:dyDescent="0.3">
      <c r="A2602" s="1" t="s">
        <v>418</v>
      </c>
      <c r="B2602" s="6">
        <v>46081</v>
      </c>
      <c r="C2602" s="62">
        <f t="shared" si="71"/>
        <v>2026</v>
      </c>
      <c r="D2602" s="1" t="s">
        <v>16936</v>
      </c>
      <c r="E2602" s="43" t="s">
        <v>16964</v>
      </c>
      <c r="F2602" s="2" t="s">
        <v>412</v>
      </c>
      <c r="G2602" s="36">
        <v>14</v>
      </c>
      <c r="H2602" s="36"/>
      <c r="I2602" s="1" t="s">
        <v>423</v>
      </c>
      <c r="J2602" s="1">
        <v>57.2</v>
      </c>
      <c r="K2602" s="1">
        <v>5.3</v>
      </c>
      <c r="L2602" s="1"/>
      <c r="M2602" s="1">
        <f t="shared" si="69"/>
        <v>62.5</v>
      </c>
      <c r="N2602" s="34"/>
      <c r="O2602" s="34"/>
      <c r="P2602" s="26"/>
      <c r="Q2602" s="35"/>
    </row>
    <row r="2603" spans="1:17" x14ac:dyDescent="0.3">
      <c r="A2603" s="1" t="s">
        <v>418</v>
      </c>
      <c r="B2603" s="6">
        <v>46081</v>
      </c>
      <c r="C2603" s="62">
        <f t="shared" si="71"/>
        <v>2026</v>
      </c>
      <c r="D2603" s="1" t="s">
        <v>16936</v>
      </c>
      <c r="E2603" s="43" t="s">
        <v>16965</v>
      </c>
      <c r="F2603" s="2" t="s">
        <v>412</v>
      </c>
      <c r="G2603" s="36">
        <v>15</v>
      </c>
      <c r="H2603" s="36"/>
      <c r="I2603" s="1" t="s">
        <v>423</v>
      </c>
      <c r="J2603" s="1">
        <v>36.9</v>
      </c>
      <c r="K2603" s="1">
        <v>3.5</v>
      </c>
      <c r="L2603" s="1"/>
      <c r="M2603" s="1">
        <f t="shared" si="69"/>
        <v>40.4</v>
      </c>
      <c r="N2603" s="34"/>
      <c r="O2603" s="34"/>
      <c r="P2603" s="26"/>
      <c r="Q2603" s="35"/>
    </row>
    <row r="2604" spans="1:17" x14ac:dyDescent="0.3">
      <c r="A2604" s="1" t="s">
        <v>418</v>
      </c>
      <c r="B2604" s="6">
        <v>46081</v>
      </c>
      <c r="C2604" s="62">
        <f t="shared" si="71"/>
        <v>2026</v>
      </c>
      <c r="D2604" s="1" t="s">
        <v>16936</v>
      </c>
      <c r="E2604" s="43" t="s">
        <v>16966</v>
      </c>
      <c r="F2604" s="2" t="s">
        <v>412</v>
      </c>
      <c r="G2604" s="36">
        <v>16</v>
      </c>
      <c r="H2604" s="36"/>
      <c r="I2604" s="1" t="s">
        <v>423</v>
      </c>
      <c r="J2604" s="1">
        <v>27.8</v>
      </c>
      <c r="K2604" s="1">
        <v>3.2</v>
      </c>
      <c r="L2604" s="1"/>
      <c r="M2604" s="1">
        <f t="shared" si="69"/>
        <v>31</v>
      </c>
      <c r="N2604" s="34"/>
      <c r="O2604" s="34"/>
      <c r="P2604" s="26"/>
      <c r="Q2604" s="35"/>
    </row>
    <row r="2605" spans="1:17" x14ac:dyDescent="0.3">
      <c r="A2605" s="1" t="s">
        <v>418</v>
      </c>
      <c r="B2605" s="6">
        <v>46081</v>
      </c>
      <c r="C2605" s="62">
        <f t="shared" si="71"/>
        <v>2026</v>
      </c>
      <c r="D2605" s="1" t="s">
        <v>16936</v>
      </c>
      <c r="E2605" s="43" t="s">
        <v>16967</v>
      </c>
      <c r="F2605" s="2" t="s">
        <v>412</v>
      </c>
      <c r="G2605" s="36">
        <v>17</v>
      </c>
      <c r="H2605" s="36"/>
      <c r="I2605" s="1" t="s">
        <v>423</v>
      </c>
      <c r="J2605" s="1">
        <v>86.8</v>
      </c>
      <c r="K2605" s="1">
        <v>8.4</v>
      </c>
      <c r="L2605" s="1"/>
      <c r="M2605" s="1">
        <f t="shared" si="69"/>
        <v>95.2</v>
      </c>
      <c r="N2605" s="34"/>
      <c r="O2605" s="34"/>
      <c r="P2605" s="26"/>
      <c r="Q2605" s="35"/>
    </row>
    <row r="2606" spans="1:17" x14ac:dyDescent="0.3">
      <c r="A2606" s="1" t="s">
        <v>418</v>
      </c>
      <c r="B2606" s="6">
        <v>46081</v>
      </c>
      <c r="C2606" s="62">
        <f t="shared" si="71"/>
        <v>2026</v>
      </c>
      <c r="D2606" s="1" t="s">
        <v>16936</v>
      </c>
      <c r="E2606" s="43" t="s">
        <v>16968</v>
      </c>
      <c r="F2606" s="2" t="s">
        <v>412</v>
      </c>
      <c r="G2606" s="36">
        <v>18</v>
      </c>
      <c r="H2606" s="36"/>
      <c r="I2606" s="1" t="s">
        <v>423</v>
      </c>
      <c r="J2606" s="1">
        <v>57.4</v>
      </c>
      <c r="K2606" s="1">
        <v>5.3</v>
      </c>
      <c r="L2606" s="1"/>
      <c r="M2606" s="1">
        <f t="shared" si="69"/>
        <v>62.699999999999996</v>
      </c>
      <c r="N2606" s="34"/>
      <c r="O2606" s="34"/>
      <c r="P2606" s="26"/>
      <c r="Q2606" s="35"/>
    </row>
    <row r="2607" spans="1:17" x14ac:dyDescent="0.3">
      <c r="A2607" s="1" t="s">
        <v>418</v>
      </c>
      <c r="B2607" s="6">
        <v>46081</v>
      </c>
      <c r="C2607" s="62">
        <f t="shared" si="71"/>
        <v>2026</v>
      </c>
      <c r="D2607" s="1" t="s">
        <v>16936</v>
      </c>
      <c r="E2607" s="43" t="s">
        <v>16969</v>
      </c>
      <c r="F2607" s="2" t="s">
        <v>412</v>
      </c>
      <c r="G2607" s="36">
        <v>19</v>
      </c>
      <c r="H2607" s="36"/>
      <c r="I2607" s="1" t="s">
        <v>423</v>
      </c>
      <c r="J2607" s="1">
        <v>57.2</v>
      </c>
      <c r="K2607" s="1">
        <v>5.3</v>
      </c>
      <c r="L2607" s="1"/>
      <c r="M2607" s="1">
        <f t="shared" si="69"/>
        <v>62.5</v>
      </c>
      <c r="N2607" s="34"/>
      <c r="O2607" s="34"/>
      <c r="P2607" s="26"/>
      <c r="Q2607" s="35"/>
    </row>
    <row r="2608" spans="1:17" x14ac:dyDescent="0.3">
      <c r="A2608" s="1" t="s">
        <v>418</v>
      </c>
      <c r="B2608" s="6">
        <v>46081</v>
      </c>
      <c r="C2608" s="62">
        <f t="shared" si="71"/>
        <v>2026</v>
      </c>
      <c r="D2608" s="1" t="s">
        <v>16936</v>
      </c>
      <c r="E2608" s="43" t="s">
        <v>16970</v>
      </c>
      <c r="F2608" s="2" t="s">
        <v>412</v>
      </c>
      <c r="G2608" s="36">
        <v>20</v>
      </c>
      <c r="H2608" s="36"/>
      <c r="I2608" s="1" t="s">
        <v>423</v>
      </c>
      <c r="J2608" s="1">
        <v>36.9</v>
      </c>
      <c r="K2608" s="1">
        <v>3.5</v>
      </c>
      <c r="L2608" s="1"/>
      <c r="M2608" s="1">
        <f t="shared" ref="M2608:M2639" si="72">SUM(J2608:L2608)</f>
        <v>40.4</v>
      </c>
      <c r="N2608" s="34"/>
      <c r="O2608" s="34"/>
      <c r="P2608" s="26"/>
      <c r="Q2608" s="35"/>
    </row>
    <row r="2609" spans="1:17" x14ac:dyDescent="0.3">
      <c r="A2609" s="1" t="s">
        <v>418</v>
      </c>
      <c r="B2609" s="6">
        <v>46081</v>
      </c>
      <c r="C2609" s="62">
        <f t="shared" si="71"/>
        <v>2026</v>
      </c>
      <c r="D2609" s="1" t="s">
        <v>16936</v>
      </c>
      <c r="E2609" s="43" t="s">
        <v>16971</v>
      </c>
      <c r="F2609" s="2" t="s">
        <v>412</v>
      </c>
      <c r="G2609" s="36">
        <v>21</v>
      </c>
      <c r="H2609" s="36"/>
      <c r="I2609" s="1" t="s">
        <v>423</v>
      </c>
      <c r="J2609" s="1">
        <v>27.8</v>
      </c>
      <c r="K2609" s="1">
        <v>3.2</v>
      </c>
      <c r="L2609" s="1"/>
      <c r="M2609" s="1">
        <f t="shared" si="72"/>
        <v>31</v>
      </c>
      <c r="N2609" s="34"/>
      <c r="O2609" s="34"/>
      <c r="P2609" s="26"/>
      <c r="Q2609" s="35"/>
    </row>
    <row r="2610" spans="1:17" x14ac:dyDescent="0.3">
      <c r="A2610" s="1" t="s">
        <v>418</v>
      </c>
      <c r="B2610" s="6">
        <v>46081</v>
      </c>
      <c r="C2610" s="62">
        <f t="shared" si="71"/>
        <v>2026</v>
      </c>
      <c r="D2610" s="1" t="s">
        <v>16936</v>
      </c>
      <c r="E2610" s="43" t="s">
        <v>16972</v>
      </c>
      <c r="F2610" s="2" t="s">
        <v>412</v>
      </c>
      <c r="G2610" s="36">
        <v>22</v>
      </c>
      <c r="H2610" s="36"/>
      <c r="I2610" s="1" t="s">
        <v>423</v>
      </c>
      <c r="J2610" s="1">
        <v>86.8</v>
      </c>
      <c r="K2610" s="1">
        <v>8.4</v>
      </c>
      <c r="L2610" s="1"/>
      <c r="M2610" s="1">
        <f t="shared" si="72"/>
        <v>95.2</v>
      </c>
      <c r="N2610" s="34"/>
      <c r="O2610" s="34"/>
      <c r="P2610" s="26"/>
      <c r="Q2610" s="35"/>
    </row>
    <row r="2611" spans="1:17" x14ac:dyDescent="0.3">
      <c r="A2611" s="1" t="s">
        <v>418</v>
      </c>
      <c r="B2611" s="6">
        <v>46081</v>
      </c>
      <c r="C2611" s="62">
        <f t="shared" si="71"/>
        <v>2026</v>
      </c>
      <c r="D2611" s="1" t="s">
        <v>16936</v>
      </c>
      <c r="E2611" s="43" t="s">
        <v>16973</v>
      </c>
      <c r="F2611" s="2" t="s">
        <v>412</v>
      </c>
      <c r="G2611" s="36">
        <v>23</v>
      </c>
      <c r="H2611" s="36"/>
      <c r="I2611" s="1" t="s">
        <v>423</v>
      </c>
      <c r="J2611" s="1">
        <v>57.4</v>
      </c>
      <c r="K2611" s="1">
        <v>5.3</v>
      </c>
      <c r="L2611" s="1"/>
      <c r="M2611" s="1">
        <f t="shared" si="72"/>
        <v>62.699999999999996</v>
      </c>
      <c r="N2611" s="34"/>
      <c r="O2611" s="34"/>
      <c r="P2611" s="26"/>
      <c r="Q2611" s="35"/>
    </row>
    <row r="2612" spans="1:17" x14ac:dyDescent="0.3">
      <c r="A2612" s="1" t="s">
        <v>418</v>
      </c>
      <c r="B2612" s="6">
        <v>46081</v>
      </c>
      <c r="C2612" s="62">
        <f t="shared" si="71"/>
        <v>2026</v>
      </c>
      <c r="D2612" s="1" t="s">
        <v>16936</v>
      </c>
      <c r="E2612" s="43" t="s">
        <v>16974</v>
      </c>
      <c r="F2612" s="2" t="s">
        <v>412</v>
      </c>
      <c r="G2612" s="36">
        <v>24</v>
      </c>
      <c r="H2612" s="36"/>
      <c r="I2612" s="1" t="s">
        <v>423</v>
      </c>
      <c r="J2612" s="1">
        <v>57.2</v>
      </c>
      <c r="K2612" s="1">
        <v>5.3</v>
      </c>
      <c r="L2612" s="1"/>
      <c r="M2612" s="1">
        <f t="shared" si="72"/>
        <v>62.5</v>
      </c>
      <c r="N2612" s="34"/>
      <c r="O2612" s="34"/>
      <c r="P2612" s="26"/>
      <c r="Q2612" s="35"/>
    </row>
    <row r="2613" spans="1:17" x14ac:dyDescent="0.3">
      <c r="A2613" s="1" t="s">
        <v>418</v>
      </c>
      <c r="B2613" s="6">
        <v>46081</v>
      </c>
      <c r="C2613" s="62">
        <f t="shared" si="71"/>
        <v>2026</v>
      </c>
      <c r="D2613" s="1" t="s">
        <v>16936</v>
      </c>
      <c r="E2613" s="43" t="s">
        <v>16975</v>
      </c>
      <c r="F2613" s="2" t="s">
        <v>412</v>
      </c>
      <c r="G2613" s="36">
        <v>25</v>
      </c>
      <c r="H2613" s="36"/>
      <c r="I2613" s="1" t="s">
        <v>423</v>
      </c>
      <c r="J2613" s="1">
        <v>36.9</v>
      </c>
      <c r="K2613" s="1">
        <v>3.5</v>
      </c>
      <c r="L2613" s="1"/>
      <c r="M2613" s="1">
        <f t="shared" si="72"/>
        <v>40.4</v>
      </c>
      <c r="N2613" s="34"/>
      <c r="O2613" s="34"/>
      <c r="P2613" s="26"/>
      <c r="Q2613" s="35"/>
    </row>
    <row r="2614" spans="1:17" x14ac:dyDescent="0.3">
      <c r="A2614" s="1" t="s">
        <v>418</v>
      </c>
      <c r="B2614" s="6">
        <v>46081</v>
      </c>
      <c r="C2614" s="62">
        <f t="shared" si="71"/>
        <v>2026</v>
      </c>
      <c r="D2614" s="1" t="s">
        <v>16936</v>
      </c>
      <c r="E2614" s="43" t="s">
        <v>16976</v>
      </c>
      <c r="F2614" s="2" t="s">
        <v>412</v>
      </c>
      <c r="G2614" s="36">
        <v>26</v>
      </c>
      <c r="H2614" s="36"/>
      <c r="I2614" s="1" t="s">
        <v>423</v>
      </c>
      <c r="J2614" s="1">
        <v>27.8</v>
      </c>
      <c r="K2614" s="1">
        <v>3.2</v>
      </c>
      <c r="L2614" s="1"/>
      <c r="M2614" s="1">
        <f t="shared" si="72"/>
        <v>31</v>
      </c>
      <c r="N2614" s="34"/>
      <c r="O2614" s="34"/>
      <c r="P2614" s="26"/>
      <c r="Q2614" s="35"/>
    </row>
    <row r="2615" spans="1:17" x14ac:dyDescent="0.3">
      <c r="A2615" s="1" t="s">
        <v>418</v>
      </c>
      <c r="B2615" s="6">
        <v>46081</v>
      </c>
      <c r="C2615" s="62">
        <f t="shared" si="71"/>
        <v>2026</v>
      </c>
      <c r="D2615" s="1" t="s">
        <v>16936</v>
      </c>
      <c r="E2615" s="43" t="s">
        <v>16977</v>
      </c>
      <c r="F2615" s="2" t="s">
        <v>412</v>
      </c>
      <c r="G2615" s="36">
        <v>27</v>
      </c>
      <c r="H2615" s="36"/>
      <c r="I2615" s="1" t="s">
        <v>423</v>
      </c>
      <c r="J2615" s="1">
        <v>86.8</v>
      </c>
      <c r="K2615" s="1">
        <v>8.4</v>
      </c>
      <c r="L2615" s="1"/>
      <c r="M2615" s="1">
        <f t="shared" si="72"/>
        <v>95.2</v>
      </c>
      <c r="N2615" s="34"/>
      <c r="O2615" s="34"/>
      <c r="P2615" s="26"/>
      <c r="Q2615" s="35"/>
    </row>
    <row r="2616" spans="1:17" x14ac:dyDescent="0.3">
      <c r="A2616" s="1" t="s">
        <v>418</v>
      </c>
      <c r="B2616" s="6">
        <v>46081</v>
      </c>
      <c r="C2616" s="62">
        <f t="shared" si="71"/>
        <v>2026</v>
      </c>
      <c r="D2616" s="1" t="s">
        <v>16936</v>
      </c>
      <c r="E2616" s="43" t="s">
        <v>16978</v>
      </c>
      <c r="F2616" s="2" t="s">
        <v>412</v>
      </c>
      <c r="G2616" s="36">
        <v>28</v>
      </c>
      <c r="H2616" s="36"/>
      <c r="I2616" s="1" t="s">
        <v>423</v>
      </c>
      <c r="J2616" s="1">
        <v>57.4</v>
      </c>
      <c r="K2616" s="1">
        <v>5.3</v>
      </c>
      <c r="L2616" s="1"/>
      <c r="M2616" s="1">
        <f t="shared" si="72"/>
        <v>62.699999999999996</v>
      </c>
      <c r="N2616" s="34"/>
      <c r="O2616" s="34"/>
      <c r="P2616" s="26"/>
      <c r="Q2616" s="35"/>
    </row>
    <row r="2617" spans="1:17" x14ac:dyDescent="0.3">
      <c r="A2617" s="1" t="s">
        <v>418</v>
      </c>
      <c r="B2617" s="6">
        <v>46081</v>
      </c>
      <c r="C2617" s="62">
        <f t="shared" si="71"/>
        <v>2026</v>
      </c>
      <c r="D2617" s="1" t="s">
        <v>16936</v>
      </c>
      <c r="E2617" s="43" t="s">
        <v>16979</v>
      </c>
      <c r="F2617" s="2" t="s">
        <v>412</v>
      </c>
      <c r="G2617" s="36">
        <v>29</v>
      </c>
      <c r="H2617" s="36"/>
      <c r="I2617" s="1" t="s">
        <v>423</v>
      </c>
      <c r="J2617" s="1">
        <v>57.2</v>
      </c>
      <c r="K2617" s="1">
        <v>5.3</v>
      </c>
      <c r="L2617" s="1"/>
      <c r="M2617" s="1">
        <f t="shared" si="72"/>
        <v>62.5</v>
      </c>
      <c r="N2617" s="34"/>
      <c r="O2617" s="34"/>
      <c r="P2617" s="26"/>
      <c r="Q2617" s="35"/>
    </row>
    <row r="2618" spans="1:17" x14ac:dyDescent="0.3">
      <c r="A2618" s="1" t="s">
        <v>418</v>
      </c>
      <c r="B2618" s="6">
        <v>46081</v>
      </c>
      <c r="C2618" s="62">
        <f t="shared" si="71"/>
        <v>2026</v>
      </c>
      <c r="D2618" s="1" t="s">
        <v>16936</v>
      </c>
      <c r="E2618" s="43" t="s">
        <v>16980</v>
      </c>
      <c r="F2618" s="2" t="s">
        <v>412</v>
      </c>
      <c r="G2618" s="36">
        <v>30</v>
      </c>
      <c r="H2618" s="36"/>
      <c r="I2618" s="1" t="s">
        <v>423</v>
      </c>
      <c r="J2618" s="1">
        <v>36.9</v>
      </c>
      <c r="K2618" s="1">
        <v>3.5</v>
      </c>
      <c r="L2618" s="1"/>
      <c r="M2618" s="1">
        <f t="shared" si="72"/>
        <v>40.4</v>
      </c>
      <c r="N2618" s="34"/>
      <c r="O2618" s="34"/>
      <c r="P2618" s="26"/>
      <c r="Q2618" s="35"/>
    </row>
    <row r="2619" spans="1:17" x14ac:dyDescent="0.3">
      <c r="A2619" s="1" t="s">
        <v>418</v>
      </c>
      <c r="B2619" s="6">
        <v>46081</v>
      </c>
      <c r="C2619" s="62">
        <f t="shared" si="71"/>
        <v>2026</v>
      </c>
      <c r="D2619" s="1" t="s">
        <v>16936</v>
      </c>
      <c r="E2619" s="43" t="s">
        <v>16981</v>
      </c>
      <c r="F2619" s="2" t="s">
        <v>412</v>
      </c>
      <c r="G2619" s="36">
        <v>31</v>
      </c>
      <c r="H2619" s="36"/>
      <c r="I2619" s="1" t="s">
        <v>423</v>
      </c>
      <c r="J2619" s="1">
        <v>41.1</v>
      </c>
      <c r="K2619" s="1">
        <v>7.6</v>
      </c>
      <c r="L2619" s="1"/>
      <c r="M2619" s="1">
        <f t="shared" si="72"/>
        <v>48.7</v>
      </c>
      <c r="N2619" s="34"/>
      <c r="O2619" s="34"/>
      <c r="P2619" s="26"/>
      <c r="Q2619" s="35"/>
    </row>
    <row r="2620" spans="1:17" x14ac:dyDescent="0.3">
      <c r="A2620" s="1" t="s">
        <v>418</v>
      </c>
      <c r="B2620" s="6">
        <v>46081</v>
      </c>
      <c r="C2620" s="62">
        <f t="shared" si="71"/>
        <v>2026</v>
      </c>
      <c r="D2620" s="1" t="s">
        <v>16936</v>
      </c>
      <c r="E2620" s="43" t="s">
        <v>16982</v>
      </c>
      <c r="F2620" s="2" t="s">
        <v>412</v>
      </c>
      <c r="G2620" s="36">
        <v>32</v>
      </c>
      <c r="H2620" s="36"/>
      <c r="I2620" s="1" t="s">
        <v>423</v>
      </c>
      <c r="J2620" s="1">
        <v>62.6</v>
      </c>
      <c r="K2620" s="1">
        <v>7.6</v>
      </c>
      <c r="L2620" s="1"/>
      <c r="M2620" s="1">
        <f t="shared" si="72"/>
        <v>70.2</v>
      </c>
      <c r="N2620" s="34"/>
      <c r="O2620" s="34"/>
      <c r="P2620" s="26"/>
      <c r="Q2620" s="35"/>
    </row>
    <row r="2621" spans="1:17" x14ac:dyDescent="0.3">
      <c r="A2621" s="1" t="s">
        <v>418</v>
      </c>
      <c r="B2621" s="6">
        <v>46081</v>
      </c>
      <c r="C2621" s="62">
        <f t="shared" ref="C2621:C2652" si="73">YEAR(B2621)</f>
        <v>2026</v>
      </c>
      <c r="D2621" s="1" t="s">
        <v>16936</v>
      </c>
      <c r="E2621" s="43" t="s">
        <v>16983</v>
      </c>
      <c r="F2621" s="2" t="s">
        <v>412</v>
      </c>
      <c r="G2621" s="36">
        <v>33</v>
      </c>
      <c r="H2621" s="36"/>
      <c r="I2621" s="1" t="s">
        <v>423</v>
      </c>
      <c r="J2621" s="1">
        <v>63.3</v>
      </c>
      <c r="K2621" s="1">
        <v>7.6</v>
      </c>
      <c r="L2621" s="1"/>
      <c r="M2621" s="1">
        <f t="shared" si="72"/>
        <v>70.899999999999991</v>
      </c>
      <c r="N2621" s="34"/>
      <c r="O2621" s="34"/>
      <c r="P2621" s="26"/>
      <c r="Q2621" s="35"/>
    </row>
    <row r="2622" spans="1:17" x14ac:dyDescent="0.3">
      <c r="A2622" s="1" t="s">
        <v>418</v>
      </c>
      <c r="B2622" s="6">
        <v>46081</v>
      </c>
      <c r="C2622" s="62">
        <f t="shared" si="73"/>
        <v>2026</v>
      </c>
      <c r="D2622" s="1" t="s">
        <v>16936</v>
      </c>
      <c r="E2622" s="43" t="s">
        <v>16984</v>
      </c>
      <c r="F2622" s="2" t="s">
        <v>412</v>
      </c>
      <c r="G2622" s="36">
        <v>34</v>
      </c>
      <c r="H2622" s="36"/>
      <c r="I2622" s="1" t="s">
        <v>423</v>
      </c>
      <c r="J2622" s="1">
        <v>42.1</v>
      </c>
      <c r="K2622" s="1">
        <v>7.6</v>
      </c>
      <c r="L2622" s="1"/>
      <c r="M2622" s="1">
        <f t="shared" si="72"/>
        <v>49.7</v>
      </c>
      <c r="N2622" s="34"/>
      <c r="O2622" s="34"/>
      <c r="P2622" s="26"/>
      <c r="Q2622" s="35"/>
    </row>
    <row r="2623" spans="1:17" x14ac:dyDescent="0.3">
      <c r="A2623" s="1" t="s">
        <v>418</v>
      </c>
      <c r="B2623" s="6">
        <v>46081</v>
      </c>
      <c r="C2623" s="62">
        <f t="shared" si="73"/>
        <v>2026</v>
      </c>
      <c r="D2623" s="1" t="s">
        <v>16936</v>
      </c>
      <c r="E2623" s="43" t="s">
        <v>16985</v>
      </c>
      <c r="F2623" s="2" t="s">
        <v>412</v>
      </c>
      <c r="G2623" s="36">
        <v>35</v>
      </c>
      <c r="H2623" s="36"/>
      <c r="I2623" s="1" t="s">
        <v>423</v>
      </c>
      <c r="J2623" s="1">
        <v>41</v>
      </c>
      <c r="K2623" s="1">
        <v>7.6</v>
      </c>
      <c r="L2623" s="1"/>
      <c r="M2623" s="1">
        <f t="shared" si="72"/>
        <v>48.6</v>
      </c>
      <c r="N2623" s="34"/>
      <c r="O2623" s="34"/>
      <c r="P2623" s="26"/>
      <c r="Q2623" s="35"/>
    </row>
    <row r="2624" spans="1:17" x14ac:dyDescent="0.3">
      <c r="A2624" s="1" t="s">
        <v>418</v>
      </c>
      <c r="B2624" s="6">
        <v>46081</v>
      </c>
      <c r="C2624" s="62">
        <f t="shared" si="73"/>
        <v>2026</v>
      </c>
      <c r="D2624" s="1" t="s">
        <v>16936</v>
      </c>
      <c r="E2624" s="43" t="s">
        <v>16986</v>
      </c>
      <c r="F2624" s="2" t="s">
        <v>412</v>
      </c>
      <c r="G2624" s="36">
        <v>36</v>
      </c>
      <c r="H2624" s="36"/>
      <c r="I2624" s="1" t="s">
        <v>423</v>
      </c>
      <c r="J2624" s="1">
        <v>62.6</v>
      </c>
      <c r="K2624" s="1">
        <v>7.6</v>
      </c>
      <c r="L2624" s="1"/>
      <c r="M2624" s="1">
        <f t="shared" si="72"/>
        <v>70.2</v>
      </c>
      <c r="N2624" s="34"/>
      <c r="O2624" s="34"/>
      <c r="P2624" s="26"/>
      <c r="Q2624" s="35"/>
    </row>
    <row r="2625" spans="1:17" x14ac:dyDescent="0.3">
      <c r="A2625" s="1" t="s">
        <v>418</v>
      </c>
      <c r="B2625" s="6">
        <v>46081</v>
      </c>
      <c r="C2625" s="62">
        <f t="shared" si="73"/>
        <v>2026</v>
      </c>
      <c r="D2625" s="1" t="s">
        <v>16936</v>
      </c>
      <c r="E2625" s="43" t="s">
        <v>16987</v>
      </c>
      <c r="F2625" s="2" t="s">
        <v>412</v>
      </c>
      <c r="G2625" s="36">
        <v>37</v>
      </c>
      <c r="H2625" s="36"/>
      <c r="I2625" s="1" t="s">
        <v>423</v>
      </c>
      <c r="J2625" s="1">
        <v>63.2</v>
      </c>
      <c r="K2625" s="1">
        <v>7.6</v>
      </c>
      <c r="L2625" s="1"/>
      <c r="M2625" s="1">
        <f t="shared" si="72"/>
        <v>70.8</v>
      </c>
      <c r="N2625" s="34"/>
      <c r="O2625" s="34"/>
      <c r="P2625" s="26"/>
      <c r="Q2625" s="35"/>
    </row>
    <row r="2626" spans="1:17" x14ac:dyDescent="0.3">
      <c r="A2626" s="1" t="s">
        <v>418</v>
      </c>
      <c r="B2626" s="6">
        <v>46081</v>
      </c>
      <c r="C2626" s="62">
        <f t="shared" si="73"/>
        <v>2026</v>
      </c>
      <c r="D2626" s="1" t="s">
        <v>16936</v>
      </c>
      <c r="E2626" s="43" t="s">
        <v>16988</v>
      </c>
      <c r="F2626" s="2" t="s">
        <v>412</v>
      </c>
      <c r="G2626" s="36">
        <v>38</v>
      </c>
      <c r="H2626" s="36"/>
      <c r="I2626" s="1" t="s">
        <v>423</v>
      </c>
      <c r="J2626" s="1">
        <v>42</v>
      </c>
      <c r="K2626" s="1">
        <v>7.6</v>
      </c>
      <c r="L2626" s="1"/>
      <c r="M2626" s="1">
        <f t="shared" si="72"/>
        <v>49.6</v>
      </c>
      <c r="N2626" s="34"/>
      <c r="O2626" s="34"/>
      <c r="P2626" s="26"/>
      <c r="Q2626" s="35"/>
    </row>
    <row r="2627" spans="1:17" x14ac:dyDescent="0.3">
      <c r="A2627" s="1" t="s">
        <v>418</v>
      </c>
      <c r="B2627" s="6">
        <v>46081</v>
      </c>
      <c r="C2627" s="62">
        <f t="shared" si="73"/>
        <v>2026</v>
      </c>
      <c r="D2627" s="1" t="s">
        <v>16936</v>
      </c>
      <c r="E2627" s="43" t="s">
        <v>16989</v>
      </c>
      <c r="F2627" s="2" t="s">
        <v>412</v>
      </c>
      <c r="G2627" s="36">
        <v>39</v>
      </c>
      <c r="H2627" s="36"/>
      <c r="I2627" s="1" t="s">
        <v>423</v>
      </c>
      <c r="J2627" s="1">
        <v>41</v>
      </c>
      <c r="K2627" s="1">
        <v>7.6</v>
      </c>
      <c r="L2627" s="1"/>
      <c r="M2627" s="1">
        <f t="shared" si="72"/>
        <v>48.6</v>
      </c>
      <c r="N2627" s="34"/>
      <c r="O2627" s="34"/>
      <c r="P2627" s="26"/>
      <c r="Q2627" s="35"/>
    </row>
    <row r="2628" spans="1:17" x14ac:dyDescent="0.3">
      <c r="A2628" s="1" t="s">
        <v>418</v>
      </c>
      <c r="B2628" s="6">
        <v>46081</v>
      </c>
      <c r="C2628" s="62">
        <f t="shared" si="73"/>
        <v>2026</v>
      </c>
      <c r="D2628" s="1" t="s">
        <v>16936</v>
      </c>
      <c r="E2628" s="43" t="s">
        <v>16990</v>
      </c>
      <c r="F2628" s="2" t="s">
        <v>412</v>
      </c>
      <c r="G2628" s="36">
        <v>40</v>
      </c>
      <c r="H2628" s="36"/>
      <c r="I2628" s="1" t="s">
        <v>423</v>
      </c>
      <c r="J2628" s="1">
        <v>62.6</v>
      </c>
      <c r="K2628" s="1">
        <v>7.6</v>
      </c>
      <c r="L2628" s="1"/>
      <c r="M2628" s="1">
        <f t="shared" si="72"/>
        <v>70.2</v>
      </c>
      <c r="N2628" s="34"/>
      <c r="O2628" s="34"/>
      <c r="P2628" s="26"/>
      <c r="Q2628" s="35"/>
    </row>
    <row r="2629" spans="1:17" x14ac:dyDescent="0.3">
      <c r="A2629" s="1" t="s">
        <v>418</v>
      </c>
      <c r="B2629" s="6">
        <v>46081</v>
      </c>
      <c r="C2629" s="62">
        <f t="shared" si="73"/>
        <v>2026</v>
      </c>
      <c r="D2629" s="1" t="s">
        <v>16936</v>
      </c>
      <c r="E2629" s="43" t="s">
        <v>16991</v>
      </c>
      <c r="F2629" s="2" t="s">
        <v>412</v>
      </c>
      <c r="G2629" s="36">
        <v>41</v>
      </c>
      <c r="H2629" s="36"/>
      <c r="I2629" s="1" t="s">
        <v>423</v>
      </c>
      <c r="J2629" s="1">
        <v>63.1</v>
      </c>
      <c r="K2629" s="1">
        <v>7.6</v>
      </c>
      <c r="L2629" s="1"/>
      <c r="M2629" s="1">
        <f t="shared" si="72"/>
        <v>70.7</v>
      </c>
      <c r="N2629" s="34"/>
      <c r="O2629" s="34"/>
      <c r="P2629" s="26"/>
      <c r="Q2629" s="35"/>
    </row>
    <row r="2630" spans="1:17" x14ac:dyDescent="0.3">
      <c r="A2630" s="1" t="s">
        <v>418</v>
      </c>
      <c r="B2630" s="6">
        <v>46081</v>
      </c>
      <c r="C2630" s="62">
        <f t="shared" si="73"/>
        <v>2026</v>
      </c>
      <c r="D2630" s="1" t="s">
        <v>16936</v>
      </c>
      <c r="E2630" s="43" t="s">
        <v>16992</v>
      </c>
      <c r="F2630" s="2" t="s">
        <v>412</v>
      </c>
      <c r="G2630" s="36">
        <v>42</v>
      </c>
      <c r="H2630" s="36"/>
      <c r="I2630" s="1" t="s">
        <v>423</v>
      </c>
      <c r="J2630" s="1">
        <v>42</v>
      </c>
      <c r="K2630" s="1">
        <v>7.6</v>
      </c>
      <c r="L2630" s="1"/>
      <c r="M2630" s="1">
        <f t="shared" si="72"/>
        <v>49.6</v>
      </c>
      <c r="N2630" s="34"/>
      <c r="O2630" s="34"/>
      <c r="P2630" s="26"/>
      <c r="Q2630" s="35"/>
    </row>
    <row r="2631" spans="1:17" x14ac:dyDescent="0.3">
      <c r="A2631" s="1" t="s">
        <v>418</v>
      </c>
      <c r="B2631" s="6">
        <v>46081</v>
      </c>
      <c r="C2631" s="62">
        <f t="shared" si="73"/>
        <v>2026</v>
      </c>
      <c r="D2631" s="1" t="s">
        <v>16936</v>
      </c>
      <c r="E2631" s="43" t="s">
        <v>16993</v>
      </c>
      <c r="F2631" s="2" t="s">
        <v>412</v>
      </c>
      <c r="G2631" s="36">
        <v>43</v>
      </c>
      <c r="H2631" s="36"/>
      <c r="I2631" s="1" t="s">
        <v>423</v>
      </c>
      <c r="J2631" s="1">
        <v>41</v>
      </c>
      <c r="K2631" s="1">
        <v>7.6</v>
      </c>
      <c r="L2631" s="1"/>
      <c r="M2631" s="1">
        <f t="shared" si="72"/>
        <v>48.6</v>
      </c>
      <c r="N2631" s="34"/>
      <c r="O2631" s="34"/>
      <c r="P2631" s="26"/>
      <c r="Q2631" s="35"/>
    </row>
    <row r="2632" spans="1:17" x14ac:dyDescent="0.3">
      <c r="A2632" s="1" t="s">
        <v>418</v>
      </c>
      <c r="B2632" s="6">
        <v>46081</v>
      </c>
      <c r="C2632" s="62">
        <f t="shared" si="73"/>
        <v>2026</v>
      </c>
      <c r="D2632" s="1" t="s">
        <v>16936</v>
      </c>
      <c r="E2632" s="43" t="s">
        <v>16994</v>
      </c>
      <c r="F2632" s="2" t="s">
        <v>412</v>
      </c>
      <c r="G2632" s="36">
        <v>44</v>
      </c>
      <c r="H2632" s="36"/>
      <c r="I2632" s="1" t="s">
        <v>423</v>
      </c>
      <c r="J2632" s="1">
        <v>62.6</v>
      </c>
      <c r="K2632" s="1">
        <v>7.6</v>
      </c>
      <c r="L2632" s="1"/>
      <c r="M2632" s="1">
        <f t="shared" si="72"/>
        <v>70.2</v>
      </c>
      <c r="N2632" s="34"/>
      <c r="O2632" s="34"/>
      <c r="P2632" s="26"/>
      <c r="Q2632" s="35"/>
    </row>
    <row r="2633" spans="1:17" x14ac:dyDescent="0.3">
      <c r="A2633" s="1" t="s">
        <v>418</v>
      </c>
      <c r="B2633" s="6">
        <v>46081</v>
      </c>
      <c r="C2633" s="62">
        <f t="shared" si="73"/>
        <v>2026</v>
      </c>
      <c r="D2633" s="1" t="s">
        <v>16936</v>
      </c>
      <c r="E2633" s="43" t="s">
        <v>16995</v>
      </c>
      <c r="F2633" s="2" t="s">
        <v>412</v>
      </c>
      <c r="G2633" s="36">
        <v>45</v>
      </c>
      <c r="H2633" s="36"/>
      <c r="I2633" s="1" t="s">
        <v>423</v>
      </c>
      <c r="J2633" s="1">
        <v>63.1</v>
      </c>
      <c r="K2633" s="1">
        <v>7.6</v>
      </c>
      <c r="L2633" s="1"/>
      <c r="M2633" s="1">
        <f t="shared" si="72"/>
        <v>70.7</v>
      </c>
      <c r="N2633" s="34"/>
      <c r="O2633" s="34"/>
      <c r="P2633" s="26"/>
      <c r="Q2633" s="35"/>
    </row>
    <row r="2634" spans="1:17" x14ac:dyDescent="0.3">
      <c r="A2634" s="1" t="s">
        <v>418</v>
      </c>
      <c r="B2634" s="6">
        <v>46081</v>
      </c>
      <c r="C2634" s="62">
        <f t="shared" si="73"/>
        <v>2026</v>
      </c>
      <c r="D2634" s="1" t="s">
        <v>16936</v>
      </c>
      <c r="E2634" s="43" t="s">
        <v>16996</v>
      </c>
      <c r="F2634" s="2" t="s">
        <v>412</v>
      </c>
      <c r="G2634" s="36">
        <v>46</v>
      </c>
      <c r="H2634" s="36"/>
      <c r="I2634" s="1" t="s">
        <v>423</v>
      </c>
      <c r="J2634" s="1">
        <v>42</v>
      </c>
      <c r="K2634" s="1">
        <v>7.6</v>
      </c>
      <c r="L2634" s="1"/>
      <c r="M2634" s="1">
        <f t="shared" si="72"/>
        <v>49.6</v>
      </c>
      <c r="N2634" s="34"/>
      <c r="O2634" s="34"/>
      <c r="P2634" s="26"/>
      <c r="Q2634" s="35"/>
    </row>
    <row r="2635" spans="1:17" x14ac:dyDescent="0.3">
      <c r="A2635" s="1" t="s">
        <v>418</v>
      </c>
      <c r="B2635" s="6">
        <v>46081</v>
      </c>
      <c r="C2635" s="62">
        <f t="shared" si="73"/>
        <v>2026</v>
      </c>
      <c r="D2635" s="1" t="s">
        <v>16936</v>
      </c>
      <c r="E2635" s="43" t="s">
        <v>16997</v>
      </c>
      <c r="F2635" s="2" t="s">
        <v>412</v>
      </c>
      <c r="G2635" s="36">
        <v>47</v>
      </c>
      <c r="H2635" s="36"/>
      <c r="I2635" s="1" t="s">
        <v>423</v>
      </c>
      <c r="J2635" s="1">
        <v>41</v>
      </c>
      <c r="K2635" s="1">
        <v>7.6</v>
      </c>
      <c r="L2635" s="1"/>
      <c r="M2635" s="1">
        <f t="shared" si="72"/>
        <v>48.6</v>
      </c>
      <c r="N2635" s="34"/>
      <c r="O2635" s="34"/>
      <c r="P2635" s="26"/>
      <c r="Q2635" s="35"/>
    </row>
    <row r="2636" spans="1:17" x14ac:dyDescent="0.3">
      <c r="A2636" s="1" t="s">
        <v>418</v>
      </c>
      <c r="B2636" s="6">
        <v>46081</v>
      </c>
      <c r="C2636" s="62">
        <f t="shared" si="73"/>
        <v>2026</v>
      </c>
      <c r="D2636" s="1" t="s">
        <v>16936</v>
      </c>
      <c r="E2636" s="43" t="s">
        <v>16998</v>
      </c>
      <c r="F2636" s="2" t="s">
        <v>412</v>
      </c>
      <c r="G2636" s="36">
        <v>48</v>
      </c>
      <c r="H2636" s="36"/>
      <c r="I2636" s="1" t="s">
        <v>423</v>
      </c>
      <c r="J2636" s="1">
        <v>62.6</v>
      </c>
      <c r="K2636" s="1">
        <v>7.6</v>
      </c>
      <c r="L2636" s="1"/>
      <c r="M2636" s="1">
        <f t="shared" si="72"/>
        <v>70.2</v>
      </c>
      <c r="N2636" s="34"/>
      <c r="O2636" s="34"/>
      <c r="P2636" s="26"/>
      <c r="Q2636" s="35"/>
    </row>
    <row r="2637" spans="1:17" x14ac:dyDescent="0.3">
      <c r="A2637" s="1" t="s">
        <v>418</v>
      </c>
      <c r="B2637" s="6">
        <v>46081</v>
      </c>
      <c r="C2637" s="62">
        <f t="shared" si="73"/>
        <v>2026</v>
      </c>
      <c r="D2637" s="1" t="s">
        <v>16936</v>
      </c>
      <c r="E2637" s="43" t="s">
        <v>16999</v>
      </c>
      <c r="F2637" s="2" t="s">
        <v>412</v>
      </c>
      <c r="G2637" s="36">
        <v>49</v>
      </c>
      <c r="H2637" s="36"/>
      <c r="I2637" s="1" t="s">
        <v>423</v>
      </c>
      <c r="J2637" s="1">
        <v>63.1</v>
      </c>
      <c r="K2637" s="1">
        <v>7.6</v>
      </c>
      <c r="L2637" s="1"/>
      <c r="M2637" s="1">
        <f t="shared" si="72"/>
        <v>70.7</v>
      </c>
      <c r="N2637" s="34"/>
      <c r="O2637" s="34"/>
      <c r="P2637" s="26"/>
      <c r="Q2637" s="35"/>
    </row>
    <row r="2638" spans="1:17" x14ac:dyDescent="0.3">
      <c r="A2638" s="1" t="s">
        <v>418</v>
      </c>
      <c r="B2638" s="6">
        <v>46081</v>
      </c>
      <c r="C2638" s="62">
        <f t="shared" si="73"/>
        <v>2026</v>
      </c>
      <c r="D2638" s="1" t="s">
        <v>16936</v>
      </c>
      <c r="E2638" s="43" t="s">
        <v>17000</v>
      </c>
      <c r="F2638" s="2" t="s">
        <v>412</v>
      </c>
      <c r="G2638" s="36">
        <v>50</v>
      </c>
      <c r="H2638" s="36"/>
      <c r="I2638" s="1" t="s">
        <v>423</v>
      </c>
      <c r="J2638" s="1">
        <v>42</v>
      </c>
      <c r="K2638" s="1">
        <v>7.6</v>
      </c>
      <c r="L2638" s="1"/>
      <c r="M2638" s="1">
        <f t="shared" si="72"/>
        <v>49.6</v>
      </c>
      <c r="N2638" s="34"/>
      <c r="O2638" s="34"/>
      <c r="P2638" s="26"/>
      <c r="Q2638" s="35"/>
    </row>
    <row r="2639" spans="1:17" x14ac:dyDescent="0.3">
      <c r="A2639" s="1" t="s">
        <v>418</v>
      </c>
      <c r="B2639" s="6">
        <v>46081</v>
      </c>
      <c r="C2639" s="62">
        <f t="shared" si="73"/>
        <v>2026</v>
      </c>
      <c r="D2639" s="1" t="s">
        <v>16936</v>
      </c>
      <c r="E2639" s="43" t="s">
        <v>17001</v>
      </c>
      <c r="F2639" s="2" t="s">
        <v>412</v>
      </c>
      <c r="G2639" s="36">
        <v>51</v>
      </c>
      <c r="H2639" s="36"/>
      <c r="I2639" s="1" t="s">
        <v>423</v>
      </c>
      <c r="J2639" s="1">
        <v>41</v>
      </c>
      <c r="K2639" s="1">
        <v>7.6</v>
      </c>
      <c r="L2639" s="1"/>
      <c r="M2639" s="1">
        <f t="shared" si="72"/>
        <v>48.6</v>
      </c>
      <c r="N2639" s="34"/>
      <c r="O2639" s="34"/>
      <c r="P2639" s="26"/>
      <c r="Q2639" s="35"/>
    </row>
    <row r="2640" spans="1:17" x14ac:dyDescent="0.3">
      <c r="A2640" s="1" t="s">
        <v>418</v>
      </c>
      <c r="B2640" s="6">
        <v>46081</v>
      </c>
      <c r="C2640" s="62">
        <f t="shared" si="73"/>
        <v>2026</v>
      </c>
      <c r="D2640" s="1" t="s">
        <v>16936</v>
      </c>
      <c r="E2640" s="43" t="s">
        <v>17002</v>
      </c>
      <c r="F2640" s="2" t="s">
        <v>412</v>
      </c>
      <c r="G2640" s="36">
        <v>52</v>
      </c>
      <c r="H2640" s="36"/>
      <c r="I2640" s="1" t="s">
        <v>423</v>
      </c>
      <c r="J2640" s="1">
        <v>62.6</v>
      </c>
      <c r="K2640" s="1">
        <v>7.6</v>
      </c>
      <c r="L2640" s="1"/>
      <c r="M2640" s="1">
        <f t="shared" ref="M2640:M2642" si="74">SUM(J2640:L2640)</f>
        <v>70.2</v>
      </c>
      <c r="N2640" s="34"/>
      <c r="O2640" s="34"/>
      <c r="P2640" s="26"/>
      <c r="Q2640" s="35"/>
    </row>
    <row r="2641" spans="1:17" x14ac:dyDescent="0.3">
      <c r="A2641" s="1" t="s">
        <v>418</v>
      </c>
      <c r="B2641" s="6">
        <v>46081</v>
      </c>
      <c r="C2641" s="62">
        <f t="shared" si="73"/>
        <v>2026</v>
      </c>
      <c r="D2641" s="1" t="s">
        <v>16936</v>
      </c>
      <c r="E2641" s="43" t="s">
        <v>17003</v>
      </c>
      <c r="F2641" s="2" t="s">
        <v>412</v>
      </c>
      <c r="G2641" s="36">
        <v>53</v>
      </c>
      <c r="H2641" s="36"/>
      <c r="I2641" s="1" t="s">
        <v>423</v>
      </c>
      <c r="J2641" s="1">
        <v>63.1</v>
      </c>
      <c r="K2641" s="1">
        <v>7.6</v>
      </c>
      <c r="L2641" s="1"/>
      <c r="M2641" s="1">
        <f t="shared" si="74"/>
        <v>70.7</v>
      </c>
      <c r="N2641" s="34"/>
      <c r="O2641" s="34"/>
      <c r="P2641" s="26"/>
      <c r="Q2641" s="35"/>
    </row>
    <row r="2642" spans="1:17" x14ac:dyDescent="0.3">
      <c r="A2642" s="1" t="s">
        <v>418</v>
      </c>
      <c r="B2642" s="6">
        <v>46081</v>
      </c>
      <c r="C2642" s="62">
        <f t="shared" si="73"/>
        <v>2026</v>
      </c>
      <c r="D2642" s="1" t="s">
        <v>16936</v>
      </c>
      <c r="E2642" s="43" t="s">
        <v>17004</v>
      </c>
      <c r="F2642" s="2" t="s">
        <v>412</v>
      </c>
      <c r="G2642" s="36">
        <v>54</v>
      </c>
      <c r="H2642" s="36"/>
      <c r="I2642" s="1" t="s">
        <v>423</v>
      </c>
      <c r="J2642" s="1">
        <v>42</v>
      </c>
      <c r="K2642" s="1">
        <v>7.6</v>
      </c>
      <c r="L2642" s="1"/>
      <c r="M2642" s="1">
        <f t="shared" si="74"/>
        <v>49.6</v>
      </c>
      <c r="N2642" s="34"/>
      <c r="O2642" s="34"/>
      <c r="P2642" s="26"/>
      <c r="Q2642" s="35"/>
    </row>
    <row r="2643" spans="1:17" x14ac:dyDescent="0.3">
      <c r="A2643" s="1" t="s">
        <v>416</v>
      </c>
      <c r="B2643" s="6">
        <v>46081</v>
      </c>
      <c r="C2643" s="62">
        <f t="shared" si="73"/>
        <v>2026</v>
      </c>
      <c r="D2643" s="1" t="s">
        <v>17005</v>
      </c>
      <c r="E2643" s="43" t="s">
        <v>17006</v>
      </c>
      <c r="F2643" s="2" t="s">
        <v>412</v>
      </c>
      <c r="G2643" s="36">
        <v>1</v>
      </c>
      <c r="H2643" s="36"/>
      <c r="I2643" s="1" t="s">
        <v>423</v>
      </c>
      <c r="J2643" s="1">
        <v>48.4</v>
      </c>
      <c r="K2643" s="1">
        <v>0</v>
      </c>
      <c r="L2643" s="1">
        <v>17.2</v>
      </c>
      <c r="M2643" s="1">
        <v>65.599999999999994</v>
      </c>
      <c r="N2643" s="34"/>
      <c r="O2643" s="34"/>
      <c r="P2643" s="26"/>
      <c r="Q2643" s="35"/>
    </row>
    <row r="2644" spans="1:17" x14ac:dyDescent="0.3">
      <c r="A2644" s="1" t="s">
        <v>416</v>
      </c>
      <c r="B2644" s="6">
        <v>46081</v>
      </c>
      <c r="C2644" s="62">
        <f t="shared" si="73"/>
        <v>2026</v>
      </c>
      <c r="D2644" s="1" t="s">
        <v>17005</v>
      </c>
      <c r="E2644" s="43" t="s">
        <v>17007</v>
      </c>
      <c r="F2644" s="2" t="s">
        <v>412</v>
      </c>
      <c r="G2644" s="36">
        <v>2</v>
      </c>
      <c r="H2644" s="36"/>
      <c r="I2644" s="1" t="s">
        <v>423</v>
      </c>
      <c r="J2644" s="1">
        <v>69.599999999999994</v>
      </c>
      <c r="K2644" s="1">
        <v>6.7</v>
      </c>
      <c r="L2644" s="1">
        <v>0</v>
      </c>
      <c r="M2644" s="1">
        <v>76.3</v>
      </c>
      <c r="N2644" s="34"/>
      <c r="O2644" s="34"/>
      <c r="P2644" s="26"/>
      <c r="Q2644" s="35"/>
    </row>
    <row r="2645" spans="1:17" x14ac:dyDescent="0.3">
      <c r="A2645" s="1" t="s">
        <v>416</v>
      </c>
      <c r="B2645" s="6">
        <v>46081</v>
      </c>
      <c r="C2645" s="62">
        <f t="shared" si="73"/>
        <v>2026</v>
      </c>
      <c r="D2645" s="1" t="s">
        <v>17005</v>
      </c>
      <c r="E2645" s="43" t="s">
        <v>17008</v>
      </c>
      <c r="F2645" s="2" t="s">
        <v>412</v>
      </c>
      <c r="G2645" s="36">
        <v>3</v>
      </c>
      <c r="H2645" s="36"/>
      <c r="I2645" s="1" t="s">
        <v>423</v>
      </c>
      <c r="J2645" s="1">
        <v>43.3</v>
      </c>
      <c r="K2645" s="1">
        <v>5.0999999999999996</v>
      </c>
      <c r="L2645" s="1">
        <v>0</v>
      </c>
      <c r="M2645" s="1">
        <v>48.4</v>
      </c>
      <c r="N2645" s="34"/>
      <c r="O2645" s="34"/>
      <c r="P2645" s="26"/>
      <c r="Q2645" s="35"/>
    </row>
    <row r="2646" spans="1:17" x14ac:dyDescent="0.3">
      <c r="A2646" s="1" t="s">
        <v>416</v>
      </c>
      <c r="B2646" s="6">
        <v>46081</v>
      </c>
      <c r="C2646" s="62">
        <f t="shared" si="73"/>
        <v>2026</v>
      </c>
      <c r="D2646" s="1" t="s">
        <v>17005</v>
      </c>
      <c r="E2646" s="43" t="s">
        <v>17009</v>
      </c>
      <c r="F2646" s="2" t="s">
        <v>412</v>
      </c>
      <c r="G2646" s="36">
        <v>4</v>
      </c>
      <c r="H2646" s="36"/>
      <c r="I2646" s="1" t="s">
        <v>423</v>
      </c>
      <c r="J2646" s="1">
        <v>43.4</v>
      </c>
      <c r="K2646" s="1">
        <v>0</v>
      </c>
      <c r="L2646" s="1">
        <v>15.9</v>
      </c>
      <c r="M2646" s="1">
        <v>59.3</v>
      </c>
      <c r="N2646" s="34"/>
      <c r="O2646" s="34"/>
      <c r="P2646" s="26"/>
      <c r="Q2646" s="35"/>
    </row>
    <row r="2647" spans="1:17" x14ac:dyDescent="0.3">
      <c r="A2647" s="1" t="s">
        <v>416</v>
      </c>
      <c r="B2647" s="6">
        <v>46081</v>
      </c>
      <c r="C2647" s="62">
        <f t="shared" si="73"/>
        <v>2026</v>
      </c>
      <c r="D2647" s="1" t="s">
        <v>17005</v>
      </c>
      <c r="E2647" s="43" t="s">
        <v>17010</v>
      </c>
      <c r="F2647" s="2" t="s">
        <v>412</v>
      </c>
      <c r="G2647" s="36">
        <v>5</v>
      </c>
      <c r="H2647" s="36"/>
      <c r="I2647" s="1" t="s">
        <v>423</v>
      </c>
      <c r="J2647" s="1">
        <v>85.5</v>
      </c>
      <c r="K2647" s="1">
        <v>21.5</v>
      </c>
      <c r="L2647" s="1">
        <v>0</v>
      </c>
      <c r="M2647" s="1">
        <v>107</v>
      </c>
      <c r="N2647" s="34"/>
      <c r="O2647" s="34"/>
      <c r="P2647" s="26"/>
      <c r="Q2647" s="35"/>
    </row>
    <row r="2648" spans="1:17" x14ac:dyDescent="0.3">
      <c r="A2648" s="1" t="s">
        <v>416</v>
      </c>
      <c r="B2648" s="6">
        <v>46081</v>
      </c>
      <c r="C2648" s="62">
        <f t="shared" si="73"/>
        <v>2026</v>
      </c>
      <c r="D2648" s="1" t="s">
        <v>17005</v>
      </c>
      <c r="E2648" s="43" t="s">
        <v>17011</v>
      </c>
      <c r="F2648" s="2" t="s">
        <v>412</v>
      </c>
      <c r="G2648" s="36">
        <v>6</v>
      </c>
      <c r="H2648" s="36"/>
      <c r="I2648" s="1" t="s">
        <v>423</v>
      </c>
      <c r="J2648" s="1">
        <v>65.7</v>
      </c>
      <c r="K2648" s="1">
        <v>11</v>
      </c>
      <c r="L2648" s="1">
        <v>0</v>
      </c>
      <c r="M2648" s="1">
        <v>76.7</v>
      </c>
      <c r="N2648" s="34"/>
      <c r="O2648" s="34"/>
      <c r="P2648" s="26"/>
      <c r="Q2648" s="35"/>
    </row>
    <row r="2649" spans="1:17" x14ac:dyDescent="0.3">
      <c r="A2649" s="1" t="s">
        <v>416</v>
      </c>
      <c r="B2649" s="6">
        <v>46081</v>
      </c>
      <c r="C2649" s="62">
        <f t="shared" si="73"/>
        <v>2026</v>
      </c>
      <c r="D2649" s="1" t="s">
        <v>17005</v>
      </c>
      <c r="E2649" s="43" t="s">
        <v>17012</v>
      </c>
      <c r="F2649" s="2" t="s">
        <v>412</v>
      </c>
      <c r="G2649" s="36">
        <v>7</v>
      </c>
      <c r="H2649" s="36"/>
      <c r="I2649" s="1" t="s">
        <v>423</v>
      </c>
      <c r="J2649" s="1">
        <v>63.8</v>
      </c>
      <c r="K2649" s="1">
        <v>12.100000000000001</v>
      </c>
      <c r="L2649" s="1">
        <v>0</v>
      </c>
      <c r="M2649" s="1">
        <v>75.900000000000006</v>
      </c>
      <c r="N2649" s="34"/>
      <c r="O2649" s="34"/>
      <c r="P2649" s="26"/>
      <c r="Q2649" s="35"/>
    </row>
    <row r="2650" spans="1:17" x14ac:dyDescent="0.3">
      <c r="A2650" s="1" t="s">
        <v>416</v>
      </c>
      <c r="B2650" s="6">
        <v>46081</v>
      </c>
      <c r="C2650" s="62">
        <f t="shared" si="73"/>
        <v>2026</v>
      </c>
      <c r="D2650" s="1" t="s">
        <v>17005</v>
      </c>
      <c r="E2650" s="43" t="s">
        <v>17013</v>
      </c>
      <c r="F2650" s="2" t="s">
        <v>412</v>
      </c>
      <c r="G2650" s="36">
        <v>8</v>
      </c>
      <c r="H2650" s="36"/>
      <c r="I2650" s="1" t="s">
        <v>423</v>
      </c>
      <c r="J2650" s="1">
        <v>85.6</v>
      </c>
      <c r="K2650" s="1">
        <v>21.5</v>
      </c>
      <c r="L2650" s="1">
        <v>0</v>
      </c>
      <c r="M2650" s="1">
        <v>107.1</v>
      </c>
      <c r="N2650" s="34"/>
      <c r="O2650" s="34"/>
      <c r="P2650" s="26"/>
      <c r="Q2650" s="35"/>
    </row>
    <row r="2651" spans="1:17" x14ac:dyDescent="0.3">
      <c r="A2651" s="1" t="s">
        <v>416</v>
      </c>
      <c r="B2651" s="6">
        <v>46081</v>
      </c>
      <c r="C2651" s="62">
        <f t="shared" si="73"/>
        <v>2026</v>
      </c>
      <c r="D2651" s="1" t="s">
        <v>17005</v>
      </c>
      <c r="E2651" s="43" t="s">
        <v>17014</v>
      </c>
      <c r="F2651" s="2" t="s">
        <v>412</v>
      </c>
      <c r="G2651" s="36">
        <v>9</v>
      </c>
      <c r="H2651" s="36"/>
      <c r="I2651" s="1" t="s">
        <v>423</v>
      </c>
      <c r="J2651" s="1">
        <v>65.599999999999994</v>
      </c>
      <c r="K2651" s="1">
        <v>11</v>
      </c>
      <c r="L2651" s="1">
        <v>0</v>
      </c>
      <c r="M2651" s="1">
        <v>76.599999999999994</v>
      </c>
      <c r="N2651" s="34"/>
      <c r="O2651" s="34"/>
      <c r="P2651" s="26"/>
      <c r="Q2651" s="35"/>
    </row>
    <row r="2652" spans="1:17" x14ac:dyDescent="0.3">
      <c r="A2652" s="1" t="s">
        <v>416</v>
      </c>
      <c r="B2652" s="6">
        <v>46081</v>
      </c>
      <c r="C2652" s="62">
        <f t="shared" si="73"/>
        <v>2026</v>
      </c>
      <c r="D2652" s="1" t="s">
        <v>17005</v>
      </c>
      <c r="E2652" s="43" t="s">
        <v>17015</v>
      </c>
      <c r="F2652" s="2" t="s">
        <v>412</v>
      </c>
      <c r="G2652" s="36">
        <v>10</v>
      </c>
      <c r="H2652" s="36"/>
      <c r="I2652" s="1" t="s">
        <v>423</v>
      </c>
      <c r="J2652" s="1">
        <v>63.7</v>
      </c>
      <c r="K2652" s="1">
        <v>12.100000000000001</v>
      </c>
      <c r="L2652" s="1">
        <v>0</v>
      </c>
      <c r="M2652" s="1">
        <v>75.800000000000011</v>
      </c>
      <c r="N2652" s="34"/>
      <c r="O2652" s="34"/>
      <c r="P2652" s="26"/>
      <c r="Q2652" s="35"/>
    </row>
    <row r="2653" spans="1:17" x14ac:dyDescent="0.3">
      <c r="A2653" s="1" t="s">
        <v>416</v>
      </c>
      <c r="B2653" s="6">
        <v>46081</v>
      </c>
      <c r="C2653" s="62">
        <f t="shared" ref="C2653:C2684" si="75">YEAR(B2653)</f>
        <v>2026</v>
      </c>
      <c r="D2653" s="1" t="s">
        <v>17005</v>
      </c>
      <c r="E2653" s="43" t="s">
        <v>17016</v>
      </c>
      <c r="F2653" s="2" t="s">
        <v>412</v>
      </c>
      <c r="G2653" s="36">
        <v>11</v>
      </c>
      <c r="H2653" s="36"/>
      <c r="I2653" s="1" t="s">
        <v>423</v>
      </c>
      <c r="J2653" s="1">
        <v>85.6</v>
      </c>
      <c r="K2653" s="1">
        <v>21.5</v>
      </c>
      <c r="L2653" s="1">
        <v>0</v>
      </c>
      <c r="M2653" s="1">
        <v>107.1</v>
      </c>
      <c r="N2653" s="34"/>
      <c r="O2653" s="34"/>
      <c r="P2653" s="26"/>
      <c r="Q2653" s="35"/>
    </row>
    <row r="2654" spans="1:17" x14ac:dyDescent="0.3">
      <c r="A2654" s="1" t="s">
        <v>416</v>
      </c>
      <c r="B2654" s="6">
        <v>46081</v>
      </c>
      <c r="C2654" s="62">
        <f t="shared" si="75"/>
        <v>2026</v>
      </c>
      <c r="D2654" s="1" t="s">
        <v>17005</v>
      </c>
      <c r="E2654" s="43" t="s">
        <v>17017</v>
      </c>
      <c r="F2654" s="2" t="s">
        <v>412</v>
      </c>
      <c r="G2654" s="36">
        <v>12</v>
      </c>
      <c r="H2654" s="36"/>
      <c r="I2654" s="1" t="s">
        <v>423</v>
      </c>
      <c r="J2654" s="1">
        <v>65.599999999999994</v>
      </c>
      <c r="K2654" s="1">
        <v>11</v>
      </c>
      <c r="L2654" s="1">
        <v>0</v>
      </c>
      <c r="M2654" s="1">
        <v>76.599999999999994</v>
      </c>
      <c r="N2654" s="34"/>
      <c r="O2654" s="34"/>
      <c r="P2654" s="26"/>
      <c r="Q2654" s="35"/>
    </row>
    <row r="2655" spans="1:17" x14ac:dyDescent="0.3">
      <c r="A2655" s="1" t="s">
        <v>416</v>
      </c>
      <c r="B2655" s="6">
        <v>46081</v>
      </c>
      <c r="C2655" s="62">
        <f t="shared" si="75"/>
        <v>2026</v>
      </c>
      <c r="D2655" s="1" t="s">
        <v>17005</v>
      </c>
      <c r="E2655" s="43" t="s">
        <v>17018</v>
      </c>
      <c r="F2655" s="2" t="s">
        <v>412</v>
      </c>
      <c r="G2655" s="36">
        <v>13</v>
      </c>
      <c r="H2655" s="36"/>
      <c r="I2655" s="1" t="s">
        <v>423</v>
      </c>
      <c r="J2655" s="1">
        <v>63.7</v>
      </c>
      <c r="K2655" s="1">
        <v>12.100000000000001</v>
      </c>
      <c r="L2655" s="1">
        <v>0</v>
      </c>
      <c r="M2655" s="1">
        <v>75.800000000000011</v>
      </c>
      <c r="N2655" s="34"/>
      <c r="O2655" s="34"/>
      <c r="P2655" s="26"/>
      <c r="Q2655" s="35"/>
    </row>
    <row r="2656" spans="1:17" x14ac:dyDescent="0.3">
      <c r="A2656" s="1" t="s">
        <v>416</v>
      </c>
      <c r="B2656" s="6">
        <v>46081</v>
      </c>
      <c r="C2656" s="62">
        <f t="shared" si="75"/>
        <v>2026</v>
      </c>
      <c r="D2656" s="1" t="s">
        <v>17005</v>
      </c>
      <c r="E2656" s="43" t="s">
        <v>17019</v>
      </c>
      <c r="F2656" s="2" t="s">
        <v>412</v>
      </c>
      <c r="G2656" s="36">
        <v>14</v>
      </c>
      <c r="H2656" s="36"/>
      <c r="I2656" s="1" t="s">
        <v>423</v>
      </c>
      <c r="J2656" s="1">
        <v>43.4</v>
      </c>
      <c r="K2656" s="1">
        <v>0</v>
      </c>
      <c r="L2656" s="1">
        <v>15.9</v>
      </c>
      <c r="M2656" s="1">
        <v>59.3</v>
      </c>
      <c r="N2656" s="34"/>
      <c r="O2656" s="34"/>
      <c r="P2656" s="26"/>
      <c r="Q2656" s="35"/>
    </row>
    <row r="2657" spans="1:17" x14ac:dyDescent="0.3">
      <c r="A2657" s="1" t="s">
        <v>416</v>
      </c>
      <c r="B2657" s="6">
        <v>46081</v>
      </c>
      <c r="C2657" s="62">
        <f t="shared" si="75"/>
        <v>2026</v>
      </c>
      <c r="D2657" s="1" t="s">
        <v>17005</v>
      </c>
      <c r="E2657" s="43" t="s">
        <v>17020</v>
      </c>
      <c r="F2657" s="2" t="s">
        <v>412</v>
      </c>
      <c r="G2657" s="36">
        <v>15</v>
      </c>
      <c r="H2657" s="36"/>
      <c r="I2657" s="1" t="s">
        <v>423</v>
      </c>
      <c r="J2657" s="1">
        <v>43.4</v>
      </c>
      <c r="K2657" s="1">
        <v>5.0999999999999996</v>
      </c>
      <c r="L2657" s="1">
        <v>0</v>
      </c>
      <c r="M2657" s="1">
        <v>48.5</v>
      </c>
      <c r="N2657" s="34"/>
      <c r="O2657" s="34"/>
      <c r="P2657" s="26"/>
      <c r="Q2657" s="35"/>
    </row>
    <row r="2658" spans="1:17" x14ac:dyDescent="0.3">
      <c r="A2658" s="1" t="s">
        <v>416</v>
      </c>
      <c r="B2658" s="6">
        <v>46081</v>
      </c>
      <c r="C2658" s="62">
        <f t="shared" si="75"/>
        <v>2026</v>
      </c>
      <c r="D2658" s="1" t="s">
        <v>17005</v>
      </c>
      <c r="E2658" s="43" t="s">
        <v>17021</v>
      </c>
      <c r="F2658" s="2" t="s">
        <v>412</v>
      </c>
      <c r="G2658" s="36">
        <v>16</v>
      </c>
      <c r="H2658" s="36"/>
      <c r="I2658" s="1" t="s">
        <v>423</v>
      </c>
      <c r="J2658" s="1">
        <v>69.400000000000006</v>
      </c>
      <c r="K2658" s="1">
        <v>6.7</v>
      </c>
      <c r="L2658" s="1">
        <v>0</v>
      </c>
      <c r="M2658" s="1">
        <v>76.100000000000009</v>
      </c>
      <c r="N2658" s="34"/>
      <c r="O2658" s="34"/>
      <c r="P2658" s="26"/>
      <c r="Q2658" s="35"/>
    </row>
    <row r="2659" spans="1:17" x14ac:dyDescent="0.3">
      <c r="A2659" s="1" t="s">
        <v>416</v>
      </c>
      <c r="B2659" s="6">
        <v>46081</v>
      </c>
      <c r="C2659" s="62">
        <f t="shared" si="75"/>
        <v>2026</v>
      </c>
      <c r="D2659" s="1" t="s">
        <v>17005</v>
      </c>
      <c r="E2659" s="43" t="s">
        <v>17022</v>
      </c>
      <c r="F2659" s="2" t="s">
        <v>412</v>
      </c>
      <c r="G2659" s="36">
        <v>17</v>
      </c>
      <c r="H2659" s="36"/>
      <c r="I2659" s="1" t="s">
        <v>423</v>
      </c>
      <c r="J2659" s="1">
        <v>47.9</v>
      </c>
      <c r="K2659" s="1">
        <v>0</v>
      </c>
      <c r="L2659" s="1">
        <v>16.7</v>
      </c>
      <c r="M2659" s="1">
        <v>64.599999999999994</v>
      </c>
      <c r="N2659" s="34"/>
      <c r="O2659" s="34"/>
      <c r="P2659" s="26"/>
      <c r="Q2659" s="35"/>
    </row>
    <row r="2660" spans="1:17" x14ac:dyDescent="0.3">
      <c r="A2660" s="1" t="s">
        <v>416</v>
      </c>
      <c r="B2660" s="6">
        <v>46081</v>
      </c>
      <c r="C2660" s="62">
        <f t="shared" si="75"/>
        <v>2026</v>
      </c>
      <c r="D2660" s="1" t="s">
        <v>17005</v>
      </c>
      <c r="E2660" s="43" t="s">
        <v>17023</v>
      </c>
      <c r="F2660" s="2" t="s">
        <v>412</v>
      </c>
      <c r="G2660" s="36">
        <v>18</v>
      </c>
      <c r="H2660" s="36"/>
      <c r="I2660" s="1" t="s">
        <v>423</v>
      </c>
      <c r="J2660" s="1">
        <v>46.1</v>
      </c>
      <c r="K2660" s="1">
        <v>8</v>
      </c>
      <c r="L2660" s="1">
        <v>0</v>
      </c>
      <c r="M2660" s="1">
        <v>54.1</v>
      </c>
      <c r="N2660" s="34"/>
      <c r="O2660" s="34"/>
      <c r="P2660" s="26"/>
      <c r="Q2660" s="35"/>
    </row>
    <row r="2661" spans="1:17" x14ac:dyDescent="0.3">
      <c r="A2661" s="1" t="s">
        <v>416</v>
      </c>
      <c r="B2661" s="6">
        <v>46081</v>
      </c>
      <c r="C2661" s="62">
        <f t="shared" si="75"/>
        <v>2026</v>
      </c>
      <c r="D2661" s="1" t="s">
        <v>17005</v>
      </c>
      <c r="E2661" s="43" t="s">
        <v>17024</v>
      </c>
      <c r="F2661" s="2" t="s">
        <v>412</v>
      </c>
      <c r="G2661" s="36">
        <v>19</v>
      </c>
      <c r="H2661" s="36"/>
      <c r="I2661" s="1" t="s">
        <v>423</v>
      </c>
      <c r="J2661" s="1">
        <v>68.5</v>
      </c>
      <c r="K2661" s="1">
        <v>12.1</v>
      </c>
      <c r="L2661" s="1">
        <v>0</v>
      </c>
      <c r="M2661" s="1">
        <v>80.599999999999994</v>
      </c>
      <c r="N2661" s="34"/>
      <c r="O2661" s="34"/>
      <c r="P2661" s="26"/>
      <c r="Q2661" s="35"/>
    </row>
    <row r="2662" spans="1:17" x14ac:dyDescent="0.3">
      <c r="A2662" s="1" t="s">
        <v>416</v>
      </c>
      <c r="B2662" s="6">
        <v>46081</v>
      </c>
      <c r="C2662" s="62">
        <f t="shared" si="75"/>
        <v>2026</v>
      </c>
      <c r="D2662" s="1" t="s">
        <v>17005</v>
      </c>
      <c r="E2662" s="43" t="s">
        <v>17025</v>
      </c>
      <c r="F2662" s="2" t="s">
        <v>412</v>
      </c>
      <c r="G2662" s="36">
        <v>20</v>
      </c>
      <c r="H2662" s="36"/>
      <c r="I2662" s="1" t="s">
        <v>423</v>
      </c>
      <c r="J2662" s="1">
        <v>68.5</v>
      </c>
      <c r="K2662" s="1">
        <v>12.1</v>
      </c>
      <c r="L2662" s="1">
        <v>0</v>
      </c>
      <c r="M2662" s="1">
        <v>80.599999999999994</v>
      </c>
      <c r="N2662" s="34"/>
      <c r="O2662" s="34"/>
      <c r="P2662" s="26"/>
      <c r="Q2662" s="35"/>
    </row>
    <row r="2663" spans="1:17" x14ac:dyDescent="0.3">
      <c r="A2663" s="1" t="s">
        <v>416</v>
      </c>
      <c r="B2663" s="6">
        <v>46081</v>
      </c>
      <c r="C2663" s="62">
        <f t="shared" si="75"/>
        <v>2026</v>
      </c>
      <c r="D2663" s="1" t="s">
        <v>17005</v>
      </c>
      <c r="E2663" s="43" t="s">
        <v>17026</v>
      </c>
      <c r="F2663" s="2" t="s">
        <v>412</v>
      </c>
      <c r="G2663" s="36">
        <v>21</v>
      </c>
      <c r="H2663" s="36"/>
      <c r="I2663" s="1" t="s">
        <v>423</v>
      </c>
      <c r="J2663" s="1">
        <v>46</v>
      </c>
      <c r="K2663" s="1">
        <v>8</v>
      </c>
      <c r="L2663" s="1">
        <v>0</v>
      </c>
      <c r="M2663" s="1">
        <v>54</v>
      </c>
      <c r="N2663" s="34"/>
      <c r="O2663" s="34"/>
      <c r="P2663" s="26"/>
      <c r="Q2663" s="35"/>
    </row>
    <row r="2664" spans="1:17" x14ac:dyDescent="0.3">
      <c r="A2664" s="1" t="s">
        <v>416</v>
      </c>
      <c r="B2664" s="6">
        <v>46081</v>
      </c>
      <c r="C2664" s="62">
        <f t="shared" si="75"/>
        <v>2026</v>
      </c>
      <c r="D2664" s="1" t="s">
        <v>17005</v>
      </c>
      <c r="E2664" s="43" t="s">
        <v>17027</v>
      </c>
      <c r="F2664" s="2" t="s">
        <v>412</v>
      </c>
      <c r="G2664" s="36">
        <v>22</v>
      </c>
      <c r="H2664" s="36"/>
      <c r="I2664" s="1" t="s">
        <v>423</v>
      </c>
      <c r="J2664" s="1">
        <v>46</v>
      </c>
      <c r="K2664" s="1">
        <v>8</v>
      </c>
      <c r="L2664" s="1">
        <v>0</v>
      </c>
      <c r="M2664" s="1">
        <v>54</v>
      </c>
      <c r="N2664" s="34"/>
      <c r="O2664" s="34"/>
      <c r="P2664" s="26"/>
      <c r="Q2664" s="35"/>
    </row>
    <row r="2665" spans="1:17" x14ac:dyDescent="0.3">
      <c r="A2665" s="1" t="s">
        <v>416</v>
      </c>
      <c r="B2665" s="6">
        <v>46081</v>
      </c>
      <c r="C2665" s="62">
        <f t="shared" si="75"/>
        <v>2026</v>
      </c>
      <c r="D2665" s="1" t="s">
        <v>17005</v>
      </c>
      <c r="E2665" s="43" t="s">
        <v>17028</v>
      </c>
      <c r="F2665" s="2" t="s">
        <v>412</v>
      </c>
      <c r="G2665" s="36">
        <v>23</v>
      </c>
      <c r="H2665" s="36"/>
      <c r="I2665" s="1" t="s">
        <v>423</v>
      </c>
      <c r="J2665" s="1">
        <v>68.5</v>
      </c>
      <c r="K2665" s="1">
        <v>12.1</v>
      </c>
      <c r="L2665" s="1">
        <v>0</v>
      </c>
      <c r="M2665" s="1">
        <v>80.599999999999994</v>
      </c>
      <c r="N2665" s="34"/>
      <c r="O2665" s="34"/>
      <c r="P2665" s="26"/>
      <c r="Q2665" s="35"/>
    </row>
    <row r="2666" spans="1:17" x14ac:dyDescent="0.3">
      <c r="A2666" s="1" t="s">
        <v>416</v>
      </c>
      <c r="B2666" s="6">
        <v>46081</v>
      </c>
      <c r="C2666" s="62">
        <f t="shared" si="75"/>
        <v>2026</v>
      </c>
      <c r="D2666" s="1" t="s">
        <v>17005</v>
      </c>
      <c r="E2666" s="43" t="s">
        <v>17029</v>
      </c>
      <c r="F2666" s="2" t="s">
        <v>412</v>
      </c>
      <c r="G2666" s="36">
        <v>24</v>
      </c>
      <c r="H2666" s="36"/>
      <c r="I2666" s="1" t="s">
        <v>423</v>
      </c>
      <c r="J2666" s="1">
        <v>68.3</v>
      </c>
      <c r="K2666" s="1">
        <v>12.1</v>
      </c>
      <c r="L2666" s="1">
        <v>0</v>
      </c>
      <c r="M2666" s="1">
        <v>80.399999999999991</v>
      </c>
      <c r="N2666" s="34"/>
      <c r="O2666" s="34"/>
      <c r="P2666" s="26"/>
      <c r="Q2666" s="35"/>
    </row>
    <row r="2667" spans="1:17" x14ac:dyDescent="0.3">
      <c r="A2667" s="1" t="s">
        <v>416</v>
      </c>
      <c r="B2667" s="6">
        <v>46081</v>
      </c>
      <c r="C2667" s="62">
        <f t="shared" si="75"/>
        <v>2026</v>
      </c>
      <c r="D2667" s="1" t="s">
        <v>17005</v>
      </c>
      <c r="E2667" s="43" t="s">
        <v>17030</v>
      </c>
      <c r="F2667" s="2" t="s">
        <v>412</v>
      </c>
      <c r="G2667" s="36">
        <v>25</v>
      </c>
      <c r="H2667" s="36"/>
      <c r="I2667" s="1" t="s">
        <v>423</v>
      </c>
      <c r="J2667" s="1">
        <v>45.8</v>
      </c>
      <c r="K2667" s="1">
        <v>8</v>
      </c>
      <c r="L2667" s="1">
        <v>0</v>
      </c>
      <c r="M2667" s="1">
        <v>53.8</v>
      </c>
      <c r="N2667" s="34"/>
      <c r="O2667" s="34"/>
      <c r="P2667" s="26"/>
      <c r="Q2667" s="35"/>
    </row>
    <row r="2668" spans="1:17" x14ac:dyDescent="0.3">
      <c r="A2668" s="1" t="s">
        <v>416</v>
      </c>
      <c r="B2668" s="6">
        <v>46081</v>
      </c>
      <c r="C2668" s="62">
        <f t="shared" si="75"/>
        <v>2026</v>
      </c>
      <c r="D2668" s="1" t="s">
        <v>17005</v>
      </c>
      <c r="E2668" s="43" t="s">
        <v>17031</v>
      </c>
      <c r="F2668" s="2" t="s">
        <v>412</v>
      </c>
      <c r="G2668" s="36">
        <v>26</v>
      </c>
      <c r="H2668" s="36"/>
      <c r="I2668" s="1" t="s">
        <v>423</v>
      </c>
      <c r="J2668" s="1">
        <v>46</v>
      </c>
      <c r="K2668" s="1">
        <v>8</v>
      </c>
      <c r="L2668" s="1">
        <v>0</v>
      </c>
      <c r="M2668" s="1">
        <v>54</v>
      </c>
      <c r="N2668" s="34"/>
      <c r="O2668" s="34"/>
      <c r="P2668" s="26"/>
      <c r="Q2668" s="35"/>
    </row>
    <row r="2669" spans="1:17" x14ac:dyDescent="0.3">
      <c r="A2669" s="1" t="s">
        <v>416</v>
      </c>
      <c r="B2669" s="6">
        <v>46081</v>
      </c>
      <c r="C2669" s="62">
        <f t="shared" si="75"/>
        <v>2026</v>
      </c>
      <c r="D2669" s="1" t="s">
        <v>17005</v>
      </c>
      <c r="E2669" s="43" t="s">
        <v>17032</v>
      </c>
      <c r="F2669" s="2" t="s">
        <v>412</v>
      </c>
      <c r="G2669" s="36">
        <v>27</v>
      </c>
      <c r="H2669" s="36"/>
      <c r="I2669" s="1" t="s">
        <v>423</v>
      </c>
      <c r="J2669" s="1">
        <v>68.5</v>
      </c>
      <c r="K2669" s="1">
        <v>12.1</v>
      </c>
      <c r="L2669" s="1">
        <v>0</v>
      </c>
      <c r="M2669" s="1">
        <v>80.599999999999994</v>
      </c>
      <c r="N2669" s="34"/>
      <c r="O2669" s="34"/>
      <c r="P2669" s="26"/>
      <c r="Q2669" s="35"/>
    </row>
    <row r="2670" spans="1:17" x14ac:dyDescent="0.3">
      <c r="A2670" s="1" t="s">
        <v>416</v>
      </c>
      <c r="B2670" s="6">
        <v>46081</v>
      </c>
      <c r="C2670" s="62">
        <f t="shared" si="75"/>
        <v>2026</v>
      </c>
      <c r="D2670" s="1" t="s">
        <v>17005</v>
      </c>
      <c r="E2670" s="43" t="s">
        <v>17033</v>
      </c>
      <c r="F2670" s="2" t="s">
        <v>412</v>
      </c>
      <c r="G2670" s="36">
        <v>28</v>
      </c>
      <c r="H2670" s="36"/>
      <c r="I2670" s="1" t="s">
        <v>423</v>
      </c>
      <c r="J2670" s="1">
        <v>68.3</v>
      </c>
      <c r="K2670" s="1">
        <v>12.1</v>
      </c>
      <c r="L2670" s="1">
        <v>0</v>
      </c>
      <c r="M2670" s="1">
        <v>80.399999999999991</v>
      </c>
      <c r="N2670" s="34"/>
      <c r="O2670" s="34"/>
      <c r="P2670" s="26"/>
      <c r="Q2670" s="35"/>
    </row>
    <row r="2671" spans="1:17" x14ac:dyDescent="0.3">
      <c r="A2671" s="1" t="s">
        <v>416</v>
      </c>
      <c r="B2671" s="6">
        <v>46081</v>
      </c>
      <c r="C2671" s="62">
        <f t="shared" si="75"/>
        <v>2026</v>
      </c>
      <c r="D2671" s="1" t="s">
        <v>17005</v>
      </c>
      <c r="E2671" s="43" t="s">
        <v>17034</v>
      </c>
      <c r="F2671" s="2" t="s">
        <v>412</v>
      </c>
      <c r="G2671" s="36">
        <v>29</v>
      </c>
      <c r="H2671" s="36"/>
      <c r="I2671" s="1" t="s">
        <v>423</v>
      </c>
      <c r="J2671" s="1">
        <v>45.8</v>
      </c>
      <c r="K2671" s="1">
        <v>8</v>
      </c>
      <c r="L2671" s="1">
        <v>0</v>
      </c>
      <c r="M2671" s="1">
        <v>53.8</v>
      </c>
      <c r="N2671" s="34"/>
      <c r="O2671" s="34"/>
      <c r="P2671" s="26"/>
      <c r="Q2671" s="35"/>
    </row>
    <row r="2672" spans="1:17" x14ac:dyDescent="0.3">
      <c r="A2672" s="1" t="s">
        <v>416</v>
      </c>
      <c r="B2672" s="6">
        <v>46081</v>
      </c>
      <c r="C2672" s="62">
        <f t="shared" si="75"/>
        <v>2026</v>
      </c>
      <c r="D2672" s="1" t="s">
        <v>17005</v>
      </c>
      <c r="E2672" s="43" t="s">
        <v>17035</v>
      </c>
      <c r="F2672" s="2" t="s">
        <v>412</v>
      </c>
      <c r="G2672" s="36">
        <v>30</v>
      </c>
      <c r="H2672" s="36"/>
      <c r="I2672" s="1" t="s">
        <v>423</v>
      </c>
      <c r="J2672" s="1">
        <v>43.3</v>
      </c>
      <c r="K2672" s="1">
        <v>0</v>
      </c>
      <c r="L2672" s="1">
        <v>16.7</v>
      </c>
      <c r="M2672" s="1">
        <v>60</v>
      </c>
      <c r="N2672" s="34"/>
      <c r="O2672" s="34"/>
      <c r="P2672" s="26"/>
      <c r="Q2672" s="35"/>
    </row>
    <row r="2673" spans="1:17" x14ac:dyDescent="0.3">
      <c r="A2673" s="1" t="s">
        <v>416</v>
      </c>
      <c r="B2673" s="6">
        <v>46081</v>
      </c>
      <c r="C2673" s="62">
        <f t="shared" si="75"/>
        <v>2026</v>
      </c>
      <c r="D2673" s="1" t="s">
        <v>17005</v>
      </c>
      <c r="E2673" s="43" t="s">
        <v>17036</v>
      </c>
      <c r="F2673" s="2" t="s">
        <v>412</v>
      </c>
      <c r="G2673" s="36">
        <v>31</v>
      </c>
      <c r="H2673" s="36"/>
      <c r="I2673" s="1" t="s">
        <v>423</v>
      </c>
      <c r="J2673" s="1">
        <v>43.5</v>
      </c>
      <c r="K2673" s="1">
        <v>5.0999999999999996</v>
      </c>
      <c r="L2673" s="1">
        <v>0</v>
      </c>
      <c r="M2673" s="1">
        <v>48.6</v>
      </c>
      <c r="N2673" s="34"/>
      <c r="O2673" s="34"/>
      <c r="P2673" s="26"/>
      <c r="Q2673" s="35"/>
    </row>
    <row r="2674" spans="1:17" x14ac:dyDescent="0.3">
      <c r="A2674" s="1" t="s">
        <v>416</v>
      </c>
      <c r="B2674" s="6">
        <v>46081</v>
      </c>
      <c r="C2674" s="62">
        <f t="shared" si="75"/>
        <v>2026</v>
      </c>
      <c r="D2674" s="1" t="s">
        <v>17005</v>
      </c>
      <c r="E2674" s="43" t="s">
        <v>17037</v>
      </c>
      <c r="F2674" s="2" t="s">
        <v>412</v>
      </c>
      <c r="G2674" s="36">
        <v>32</v>
      </c>
      <c r="H2674" s="36"/>
      <c r="I2674" s="1" t="s">
        <v>423</v>
      </c>
      <c r="J2674" s="1">
        <v>69.599999999999994</v>
      </c>
      <c r="K2674" s="1">
        <v>6.7</v>
      </c>
      <c r="L2674" s="1">
        <v>0</v>
      </c>
      <c r="M2674" s="1">
        <v>76.3</v>
      </c>
      <c r="N2674" s="34"/>
      <c r="O2674" s="34"/>
      <c r="P2674" s="26"/>
      <c r="Q2674" s="35"/>
    </row>
    <row r="2675" spans="1:17" x14ac:dyDescent="0.3">
      <c r="A2675" s="1" t="s">
        <v>416</v>
      </c>
      <c r="B2675" s="6">
        <v>46081</v>
      </c>
      <c r="C2675" s="62">
        <f t="shared" si="75"/>
        <v>2026</v>
      </c>
      <c r="D2675" s="1" t="s">
        <v>17005</v>
      </c>
      <c r="E2675" s="43" t="s">
        <v>17038</v>
      </c>
      <c r="F2675" s="2" t="s">
        <v>412</v>
      </c>
      <c r="G2675" s="36">
        <v>33</v>
      </c>
      <c r="H2675" s="36"/>
      <c r="I2675" s="1" t="s">
        <v>423</v>
      </c>
      <c r="J2675" s="1">
        <v>48.4</v>
      </c>
      <c r="K2675" s="1">
        <v>0</v>
      </c>
      <c r="L2675" s="1">
        <v>17.2</v>
      </c>
      <c r="M2675" s="1">
        <v>65.599999999999994</v>
      </c>
      <c r="N2675" s="34"/>
      <c r="O2675" s="34"/>
      <c r="P2675" s="26"/>
      <c r="Q2675" s="35"/>
    </row>
    <row r="2676" spans="1:17" x14ac:dyDescent="0.3">
      <c r="A2676" s="1" t="s">
        <v>416</v>
      </c>
      <c r="B2676" s="6">
        <v>46081</v>
      </c>
      <c r="C2676" s="62">
        <f t="shared" si="75"/>
        <v>2026</v>
      </c>
      <c r="D2676" s="1" t="s">
        <v>17005</v>
      </c>
      <c r="E2676" s="43" t="s">
        <v>17039</v>
      </c>
      <c r="F2676" s="2" t="s">
        <v>412</v>
      </c>
      <c r="G2676" s="36">
        <v>34</v>
      </c>
      <c r="H2676" s="36"/>
      <c r="I2676" s="1" t="s">
        <v>423</v>
      </c>
      <c r="J2676" s="1">
        <v>63.8</v>
      </c>
      <c r="K2676" s="1">
        <v>12.100000000000001</v>
      </c>
      <c r="L2676" s="1">
        <v>0</v>
      </c>
      <c r="M2676" s="1">
        <v>75.900000000000006</v>
      </c>
      <c r="N2676" s="34"/>
      <c r="O2676" s="34"/>
      <c r="P2676" s="26"/>
      <c r="Q2676" s="35"/>
    </row>
    <row r="2677" spans="1:17" x14ac:dyDescent="0.3">
      <c r="A2677" s="1" t="s">
        <v>416</v>
      </c>
      <c r="B2677" s="6">
        <v>46081</v>
      </c>
      <c r="C2677" s="62">
        <f t="shared" si="75"/>
        <v>2026</v>
      </c>
      <c r="D2677" s="1" t="s">
        <v>17005</v>
      </c>
      <c r="E2677" s="43" t="s">
        <v>17040</v>
      </c>
      <c r="F2677" s="2" t="s">
        <v>412</v>
      </c>
      <c r="G2677" s="36">
        <v>35</v>
      </c>
      <c r="H2677" s="36"/>
      <c r="I2677" s="1" t="s">
        <v>423</v>
      </c>
      <c r="J2677" s="1">
        <v>65.7</v>
      </c>
      <c r="K2677" s="1">
        <v>11</v>
      </c>
      <c r="L2677" s="1">
        <v>0</v>
      </c>
      <c r="M2677" s="1">
        <v>76.7</v>
      </c>
      <c r="N2677" s="34"/>
      <c r="O2677" s="34"/>
      <c r="P2677" s="26"/>
      <c r="Q2677" s="35"/>
    </row>
    <row r="2678" spans="1:17" x14ac:dyDescent="0.3">
      <c r="A2678" s="1" t="s">
        <v>416</v>
      </c>
      <c r="B2678" s="6">
        <v>46081</v>
      </c>
      <c r="C2678" s="62">
        <f t="shared" si="75"/>
        <v>2026</v>
      </c>
      <c r="D2678" s="1" t="s">
        <v>17005</v>
      </c>
      <c r="E2678" s="43" t="s">
        <v>17041</v>
      </c>
      <c r="F2678" s="2" t="s">
        <v>412</v>
      </c>
      <c r="G2678" s="36">
        <v>36</v>
      </c>
      <c r="H2678" s="36"/>
      <c r="I2678" s="1" t="s">
        <v>423</v>
      </c>
      <c r="J2678" s="1">
        <v>85.7</v>
      </c>
      <c r="K2678" s="1">
        <v>21.5</v>
      </c>
      <c r="L2678" s="1">
        <v>0</v>
      </c>
      <c r="M2678" s="1">
        <v>107.2</v>
      </c>
      <c r="N2678" s="34"/>
      <c r="O2678" s="34"/>
      <c r="P2678" s="26"/>
      <c r="Q2678" s="35"/>
    </row>
    <row r="2679" spans="1:17" x14ac:dyDescent="0.3">
      <c r="A2679" s="1" t="s">
        <v>416</v>
      </c>
      <c r="B2679" s="6">
        <v>46081</v>
      </c>
      <c r="C2679" s="62">
        <f t="shared" si="75"/>
        <v>2026</v>
      </c>
      <c r="D2679" s="1" t="s">
        <v>17005</v>
      </c>
      <c r="E2679" s="43" t="s">
        <v>17042</v>
      </c>
      <c r="F2679" s="2" t="s">
        <v>412</v>
      </c>
      <c r="G2679" s="36">
        <v>37</v>
      </c>
      <c r="H2679" s="36"/>
      <c r="I2679" s="1" t="s">
        <v>423</v>
      </c>
      <c r="J2679" s="1">
        <v>63.7</v>
      </c>
      <c r="K2679" s="1">
        <v>12.100000000000001</v>
      </c>
      <c r="L2679" s="1">
        <v>0</v>
      </c>
      <c r="M2679" s="1">
        <v>75.800000000000011</v>
      </c>
      <c r="N2679" s="34"/>
      <c r="O2679" s="34"/>
      <c r="P2679" s="26"/>
      <c r="Q2679" s="35"/>
    </row>
    <row r="2680" spans="1:17" x14ac:dyDescent="0.3">
      <c r="A2680" s="1" t="s">
        <v>416</v>
      </c>
      <c r="B2680" s="6">
        <v>46081</v>
      </c>
      <c r="C2680" s="62">
        <f t="shared" si="75"/>
        <v>2026</v>
      </c>
      <c r="D2680" s="1" t="s">
        <v>17005</v>
      </c>
      <c r="E2680" s="43" t="s">
        <v>17043</v>
      </c>
      <c r="F2680" s="2" t="s">
        <v>412</v>
      </c>
      <c r="G2680" s="36">
        <v>38</v>
      </c>
      <c r="H2680" s="36"/>
      <c r="I2680" s="1" t="s">
        <v>423</v>
      </c>
      <c r="J2680" s="1">
        <v>65.599999999999994</v>
      </c>
      <c r="K2680" s="1">
        <v>11</v>
      </c>
      <c r="L2680" s="1">
        <v>0</v>
      </c>
      <c r="M2680" s="1">
        <v>76.599999999999994</v>
      </c>
      <c r="N2680" s="34"/>
      <c r="O2680" s="34"/>
      <c r="P2680" s="26"/>
      <c r="Q2680" s="35"/>
    </row>
    <row r="2681" spans="1:17" x14ac:dyDescent="0.3">
      <c r="A2681" s="1" t="s">
        <v>416</v>
      </c>
      <c r="B2681" s="6">
        <v>46081</v>
      </c>
      <c r="C2681" s="62">
        <f t="shared" si="75"/>
        <v>2026</v>
      </c>
      <c r="D2681" s="1" t="s">
        <v>17005</v>
      </c>
      <c r="E2681" s="43" t="s">
        <v>17044</v>
      </c>
      <c r="F2681" s="2" t="s">
        <v>412</v>
      </c>
      <c r="G2681" s="36">
        <v>39</v>
      </c>
      <c r="H2681" s="36"/>
      <c r="I2681" s="1" t="s">
        <v>423</v>
      </c>
      <c r="J2681" s="1">
        <v>85.6</v>
      </c>
      <c r="K2681" s="1">
        <v>21.5</v>
      </c>
      <c r="L2681" s="1">
        <v>0</v>
      </c>
      <c r="M2681" s="1">
        <v>107.1</v>
      </c>
      <c r="N2681" s="34"/>
      <c r="O2681" s="34"/>
      <c r="P2681" s="26"/>
      <c r="Q2681" s="35"/>
    </row>
    <row r="2682" spans="1:17" x14ac:dyDescent="0.3">
      <c r="A2682" s="1" t="s">
        <v>416</v>
      </c>
      <c r="B2682" s="6">
        <v>46081</v>
      </c>
      <c r="C2682" s="62">
        <f t="shared" si="75"/>
        <v>2026</v>
      </c>
      <c r="D2682" s="1" t="s">
        <v>17005</v>
      </c>
      <c r="E2682" s="43" t="s">
        <v>17045</v>
      </c>
      <c r="F2682" s="2" t="s">
        <v>412</v>
      </c>
      <c r="G2682" s="36">
        <v>40</v>
      </c>
      <c r="H2682" s="36"/>
      <c r="I2682" s="1" t="s">
        <v>423</v>
      </c>
      <c r="J2682" s="1">
        <v>63.7</v>
      </c>
      <c r="K2682" s="1">
        <v>12.100000000000001</v>
      </c>
      <c r="L2682" s="1">
        <v>0</v>
      </c>
      <c r="M2682" s="1">
        <v>75.800000000000011</v>
      </c>
      <c r="N2682" s="34"/>
      <c r="O2682" s="34"/>
      <c r="P2682" s="26"/>
      <c r="Q2682" s="35"/>
    </row>
    <row r="2683" spans="1:17" x14ac:dyDescent="0.3">
      <c r="A2683" s="1" t="s">
        <v>416</v>
      </c>
      <c r="B2683" s="6">
        <v>46081</v>
      </c>
      <c r="C2683" s="62">
        <f t="shared" si="75"/>
        <v>2026</v>
      </c>
      <c r="D2683" s="1" t="s">
        <v>17005</v>
      </c>
      <c r="E2683" s="43" t="s">
        <v>17046</v>
      </c>
      <c r="F2683" s="2" t="s">
        <v>412</v>
      </c>
      <c r="G2683" s="36">
        <v>41</v>
      </c>
      <c r="H2683" s="36"/>
      <c r="I2683" s="1" t="s">
        <v>423</v>
      </c>
      <c r="J2683" s="1">
        <v>65.599999999999994</v>
      </c>
      <c r="K2683" s="1">
        <v>11</v>
      </c>
      <c r="L2683" s="1">
        <v>0</v>
      </c>
      <c r="M2683" s="1">
        <v>76.599999999999994</v>
      </c>
      <c r="N2683" s="34"/>
      <c r="O2683" s="34"/>
      <c r="P2683" s="26"/>
      <c r="Q2683" s="35"/>
    </row>
    <row r="2684" spans="1:17" x14ac:dyDescent="0.3">
      <c r="A2684" s="1" t="s">
        <v>416</v>
      </c>
      <c r="B2684" s="6">
        <v>46081</v>
      </c>
      <c r="C2684" s="62">
        <f t="shared" si="75"/>
        <v>2026</v>
      </c>
      <c r="D2684" s="1" t="s">
        <v>17005</v>
      </c>
      <c r="E2684" s="43" t="s">
        <v>17047</v>
      </c>
      <c r="F2684" s="2" t="s">
        <v>412</v>
      </c>
      <c r="G2684" s="36">
        <v>42</v>
      </c>
      <c r="H2684" s="36"/>
      <c r="I2684" s="1" t="s">
        <v>423</v>
      </c>
      <c r="J2684" s="1">
        <v>85.6</v>
      </c>
      <c r="K2684" s="1">
        <v>21.5</v>
      </c>
      <c r="L2684" s="1">
        <v>0</v>
      </c>
      <c r="M2684" s="1">
        <v>107.1</v>
      </c>
      <c r="N2684" s="34"/>
      <c r="O2684" s="34"/>
      <c r="P2684" s="26"/>
      <c r="Q2684" s="35"/>
    </row>
    <row r="2685" spans="1:17" x14ac:dyDescent="0.3">
      <c r="A2685" s="1" t="s">
        <v>418</v>
      </c>
      <c r="B2685" s="6">
        <v>46142</v>
      </c>
      <c r="C2685" s="62">
        <f t="shared" ref="C2685" si="76">YEAR(B2685)</f>
        <v>2026</v>
      </c>
      <c r="D2685" s="1" t="s">
        <v>17439</v>
      </c>
      <c r="E2685" s="43" t="s">
        <v>17440</v>
      </c>
      <c r="F2685" s="2" t="s">
        <v>421</v>
      </c>
      <c r="G2685" s="36">
        <v>1</v>
      </c>
      <c r="H2685" s="36"/>
      <c r="I2685" s="1" t="s">
        <v>423</v>
      </c>
      <c r="J2685" s="1">
        <v>85.2</v>
      </c>
      <c r="K2685" s="1">
        <v>0</v>
      </c>
      <c r="L2685" s="1">
        <v>0</v>
      </c>
      <c r="M2685" s="1">
        <v>85.2</v>
      </c>
      <c r="N2685" s="34"/>
      <c r="O2685" s="34"/>
      <c r="P2685" s="26"/>
      <c r="Q2685" s="35"/>
    </row>
    <row r="2686" spans="1:17" x14ac:dyDescent="0.3">
      <c r="A2686" s="1" t="s">
        <v>418</v>
      </c>
      <c r="B2686" s="6">
        <v>46142</v>
      </c>
      <c r="C2686" s="62">
        <f t="shared" ref="C2686:C2743" si="77">YEAR(B2686)</f>
        <v>2026</v>
      </c>
      <c r="D2686" s="1" t="s">
        <v>17439</v>
      </c>
      <c r="E2686" s="43" t="s">
        <v>17441</v>
      </c>
      <c r="F2686" s="2" t="s">
        <v>421</v>
      </c>
      <c r="G2686" s="36">
        <v>2</v>
      </c>
      <c r="H2686" s="36"/>
      <c r="I2686" s="1" t="s">
        <v>423</v>
      </c>
      <c r="J2686" s="1">
        <v>126.3</v>
      </c>
      <c r="K2686" s="1">
        <v>0</v>
      </c>
      <c r="L2686" s="1">
        <v>0</v>
      </c>
      <c r="M2686" s="1">
        <v>126.3</v>
      </c>
      <c r="N2686" s="34"/>
      <c r="O2686" s="34"/>
      <c r="P2686" s="26"/>
      <c r="Q2686" s="35"/>
    </row>
    <row r="2687" spans="1:17" x14ac:dyDescent="0.3">
      <c r="A2687" s="1" t="s">
        <v>418</v>
      </c>
      <c r="B2687" s="6">
        <v>46142</v>
      </c>
      <c r="C2687" s="62">
        <f t="shared" si="77"/>
        <v>2026</v>
      </c>
      <c r="D2687" s="1" t="s">
        <v>17439</v>
      </c>
      <c r="E2687" s="43" t="s">
        <v>17442</v>
      </c>
      <c r="F2687" s="2" t="s">
        <v>421</v>
      </c>
      <c r="G2687" s="36">
        <v>3</v>
      </c>
      <c r="H2687" s="36"/>
      <c r="I2687" s="1" t="s">
        <v>423</v>
      </c>
      <c r="J2687" s="1">
        <v>142.80000000000001</v>
      </c>
      <c r="K2687" s="1">
        <v>0</v>
      </c>
      <c r="L2687" s="1">
        <v>0</v>
      </c>
      <c r="M2687" s="1">
        <v>142.80000000000001</v>
      </c>
      <c r="N2687" s="34"/>
      <c r="O2687" s="34"/>
      <c r="P2687" s="26"/>
      <c r="Q2687" s="35"/>
    </row>
    <row r="2688" spans="1:17" x14ac:dyDescent="0.3">
      <c r="A2688" s="1" t="s">
        <v>418</v>
      </c>
      <c r="B2688" s="6">
        <v>46142</v>
      </c>
      <c r="C2688" s="62">
        <f t="shared" si="77"/>
        <v>2026</v>
      </c>
      <c r="D2688" s="1" t="s">
        <v>17439</v>
      </c>
      <c r="E2688" s="43" t="s">
        <v>17443</v>
      </c>
      <c r="F2688" s="2" t="s">
        <v>16942</v>
      </c>
      <c r="G2688" s="36">
        <v>1</v>
      </c>
      <c r="H2688" s="36"/>
      <c r="I2688" s="1" t="s">
        <v>423</v>
      </c>
      <c r="J2688" s="1">
        <v>38.6</v>
      </c>
      <c r="K2688" s="1">
        <v>3.7</v>
      </c>
      <c r="L2688" s="1">
        <v>0</v>
      </c>
      <c r="M2688" s="1">
        <v>42.300000000000004</v>
      </c>
      <c r="N2688" s="34"/>
      <c r="O2688" s="34"/>
      <c r="P2688" s="26"/>
      <c r="Q2688" s="35"/>
    </row>
    <row r="2689" spans="1:17" x14ac:dyDescent="0.3">
      <c r="A2689" s="1" t="s">
        <v>418</v>
      </c>
      <c r="B2689" s="6">
        <v>46142</v>
      </c>
      <c r="C2689" s="62">
        <f t="shared" si="77"/>
        <v>2026</v>
      </c>
      <c r="D2689" s="1" t="s">
        <v>17439</v>
      </c>
      <c r="E2689" s="43" t="s">
        <v>17444</v>
      </c>
      <c r="F2689" s="2" t="s">
        <v>16942</v>
      </c>
      <c r="G2689" s="36">
        <v>2</v>
      </c>
      <c r="H2689" s="36"/>
      <c r="I2689" s="1" t="s">
        <v>423</v>
      </c>
      <c r="J2689" s="1">
        <v>57.8</v>
      </c>
      <c r="K2689" s="1">
        <v>5.8</v>
      </c>
      <c r="L2689" s="1">
        <v>0</v>
      </c>
      <c r="M2689" s="1">
        <v>63.599999999999994</v>
      </c>
      <c r="N2689" s="34"/>
      <c r="O2689" s="34"/>
      <c r="P2689" s="26"/>
      <c r="Q2689" s="35"/>
    </row>
    <row r="2690" spans="1:17" x14ac:dyDescent="0.3">
      <c r="A2690" s="1" t="s">
        <v>418</v>
      </c>
      <c r="B2690" s="6">
        <v>46142</v>
      </c>
      <c r="C2690" s="62">
        <f t="shared" si="77"/>
        <v>2026</v>
      </c>
      <c r="D2690" s="1" t="s">
        <v>17439</v>
      </c>
      <c r="E2690" s="43" t="s">
        <v>17445</v>
      </c>
      <c r="F2690" s="2" t="s">
        <v>16942</v>
      </c>
      <c r="G2690" s="36">
        <v>3</v>
      </c>
      <c r="H2690" s="36"/>
      <c r="I2690" s="1" t="s">
        <v>423</v>
      </c>
      <c r="J2690" s="1">
        <v>57.4</v>
      </c>
      <c r="K2690" s="1">
        <v>5.7</v>
      </c>
      <c r="L2690" s="1">
        <v>0</v>
      </c>
      <c r="M2690" s="1">
        <v>63.1</v>
      </c>
      <c r="N2690" s="34"/>
      <c r="O2690" s="34"/>
      <c r="P2690" s="26"/>
      <c r="Q2690" s="35"/>
    </row>
    <row r="2691" spans="1:17" x14ac:dyDescent="0.3">
      <c r="A2691" s="1" t="s">
        <v>418</v>
      </c>
      <c r="B2691" s="6">
        <v>46142</v>
      </c>
      <c r="C2691" s="62">
        <f t="shared" si="77"/>
        <v>2026</v>
      </c>
      <c r="D2691" s="1" t="s">
        <v>17439</v>
      </c>
      <c r="E2691" s="43" t="s">
        <v>17446</v>
      </c>
      <c r="F2691" s="2" t="s">
        <v>16942</v>
      </c>
      <c r="G2691" s="36">
        <v>4</v>
      </c>
      <c r="H2691" s="36"/>
      <c r="I2691" s="1" t="s">
        <v>423</v>
      </c>
      <c r="J2691" s="1">
        <v>37.200000000000003</v>
      </c>
      <c r="K2691" s="1">
        <v>3.6</v>
      </c>
      <c r="L2691" s="1">
        <v>0</v>
      </c>
      <c r="M2691" s="1">
        <v>40.800000000000004</v>
      </c>
      <c r="N2691" s="34"/>
      <c r="O2691" s="34"/>
      <c r="P2691" s="26"/>
      <c r="Q2691" s="35"/>
    </row>
    <row r="2692" spans="1:17" x14ac:dyDescent="0.3">
      <c r="A2692" s="1" t="s">
        <v>418</v>
      </c>
      <c r="B2692" s="6">
        <v>46142</v>
      </c>
      <c r="C2692" s="62">
        <f t="shared" si="77"/>
        <v>2026</v>
      </c>
      <c r="D2692" s="1" t="s">
        <v>17439</v>
      </c>
      <c r="E2692" s="43" t="s">
        <v>17447</v>
      </c>
      <c r="F2692" s="2" t="s">
        <v>16942</v>
      </c>
      <c r="G2692" s="36">
        <v>5</v>
      </c>
      <c r="H2692" s="36"/>
      <c r="I2692" s="1" t="s">
        <v>423</v>
      </c>
      <c r="J2692" s="1">
        <v>37.200000000000003</v>
      </c>
      <c r="K2692" s="1">
        <v>3.6</v>
      </c>
      <c r="L2692" s="1">
        <v>0</v>
      </c>
      <c r="M2692" s="1">
        <v>40.800000000000004</v>
      </c>
      <c r="N2692" s="34"/>
      <c r="O2692" s="34"/>
      <c r="P2692" s="26"/>
      <c r="Q2692" s="35"/>
    </row>
    <row r="2693" spans="1:17" x14ac:dyDescent="0.3">
      <c r="A2693" s="1" t="s">
        <v>418</v>
      </c>
      <c r="B2693" s="6">
        <v>46142</v>
      </c>
      <c r="C2693" s="62">
        <f t="shared" si="77"/>
        <v>2026</v>
      </c>
      <c r="D2693" s="1" t="s">
        <v>17439</v>
      </c>
      <c r="E2693" s="43" t="s">
        <v>17448</v>
      </c>
      <c r="F2693" s="2" t="s">
        <v>16942</v>
      </c>
      <c r="G2693" s="36">
        <v>6</v>
      </c>
      <c r="H2693" s="36"/>
      <c r="I2693" s="1" t="s">
        <v>423</v>
      </c>
      <c r="J2693" s="1">
        <v>57.4</v>
      </c>
      <c r="K2693" s="1">
        <v>5.7</v>
      </c>
      <c r="L2693" s="1">
        <v>0</v>
      </c>
      <c r="M2693" s="1">
        <v>63.1</v>
      </c>
      <c r="N2693" s="34"/>
      <c r="O2693" s="34"/>
      <c r="P2693" s="26"/>
      <c r="Q2693" s="35"/>
    </row>
    <row r="2694" spans="1:17" x14ac:dyDescent="0.3">
      <c r="A2694" s="1" t="s">
        <v>418</v>
      </c>
      <c r="B2694" s="6">
        <v>46142</v>
      </c>
      <c r="C2694" s="62">
        <f t="shared" si="77"/>
        <v>2026</v>
      </c>
      <c r="D2694" s="1" t="s">
        <v>17439</v>
      </c>
      <c r="E2694" s="43" t="s">
        <v>17449</v>
      </c>
      <c r="F2694" s="2" t="s">
        <v>16942</v>
      </c>
      <c r="G2694" s="36">
        <v>7</v>
      </c>
      <c r="H2694" s="36"/>
      <c r="I2694" s="1" t="s">
        <v>423</v>
      </c>
      <c r="J2694" s="1">
        <v>57.8</v>
      </c>
      <c r="K2694" s="1">
        <v>5.6</v>
      </c>
      <c r="L2694" s="1">
        <v>0</v>
      </c>
      <c r="M2694" s="1">
        <v>63.4</v>
      </c>
      <c r="N2694" s="34"/>
      <c r="O2694" s="34"/>
      <c r="P2694" s="26"/>
      <c r="Q2694" s="35"/>
    </row>
    <row r="2695" spans="1:17" x14ac:dyDescent="0.3">
      <c r="A2695" s="1" t="s">
        <v>418</v>
      </c>
      <c r="B2695" s="6">
        <v>46142</v>
      </c>
      <c r="C2695" s="62">
        <f t="shared" si="77"/>
        <v>2026</v>
      </c>
      <c r="D2695" s="1" t="s">
        <v>17439</v>
      </c>
      <c r="E2695" s="43" t="s">
        <v>17450</v>
      </c>
      <c r="F2695" s="2" t="s">
        <v>16942</v>
      </c>
      <c r="G2695" s="36">
        <v>8</v>
      </c>
      <c r="H2695" s="36"/>
      <c r="I2695" s="1" t="s">
        <v>423</v>
      </c>
      <c r="J2695" s="1">
        <v>38.6</v>
      </c>
      <c r="K2695" s="1">
        <v>3.7</v>
      </c>
      <c r="L2695" s="1">
        <v>0</v>
      </c>
      <c r="M2695" s="1">
        <v>42.300000000000004</v>
      </c>
      <c r="N2695" s="34"/>
      <c r="O2695" s="34"/>
      <c r="P2695" s="26"/>
      <c r="Q2695" s="35"/>
    </row>
    <row r="2696" spans="1:17" x14ac:dyDescent="0.3">
      <c r="A2696" s="1" t="s">
        <v>418</v>
      </c>
      <c r="B2696" s="6">
        <v>46142</v>
      </c>
      <c r="C2696" s="62">
        <f t="shared" si="77"/>
        <v>2026</v>
      </c>
      <c r="D2696" s="1" t="s">
        <v>17439</v>
      </c>
      <c r="E2696" s="43" t="s">
        <v>17451</v>
      </c>
      <c r="F2696" s="2" t="s">
        <v>412</v>
      </c>
      <c r="G2696" s="36">
        <v>1</v>
      </c>
      <c r="H2696" s="36"/>
      <c r="I2696" s="1" t="s">
        <v>423</v>
      </c>
      <c r="J2696" s="1">
        <v>42.1</v>
      </c>
      <c r="K2696" s="1">
        <v>7.6</v>
      </c>
      <c r="L2696" s="1">
        <v>0</v>
      </c>
      <c r="M2696" s="1">
        <v>49.7</v>
      </c>
      <c r="N2696" s="34"/>
      <c r="O2696" s="34"/>
      <c r="P2696" s="26"/>
      <c r="Q2696" s="35"/>
    </row>
    <row r="2697" spans="1:17" x14ac:dyDescent="0.3">
      <c r="A2697" s="1" t="s">
        <v>418</v>
      </c>
      <c r="B2697" s="6">
        <v>46142</v>
      </c>
      <c r="C2697" s="62">
        <f t="shared" si="77"/>
        <v>2026</v>
      </c>
      <c r="D2697" s="1" t="s">
        <v>17439</v>
      </c>
      <c r="E2697" s="43" t="s">
        <v>17452</v>
      </c>
      <c r="F2697" s="2" t="s">
        <v>412</v>
      </c>
      <c r="G2697" s="36">
        <v>2</v>
      </c>
      <c r="H2697" s="36"/>
      <c r="I2697" s="1" t="s">
        <v>423</v>
      </c>
      <c r="J2697" s="1">
        <v>63.3</v>
      </c>
      <c r="K2697" s="1">
        <v>7.6</v>
      </c>
      <c r="L2697" s="1">
        <v>0</v>
      </c>
      <c r="M2697" s="1">
        <v>70.899999999999991</v>
      </c>
      <c r="N2697" s="34"/>
      <c r="O2697" s="34"/>
      <c r="P2697" s="26"/>
      <c r="Q2697" s="35"/>
    </row>
    <row r="2698" spans="1:17" x14ac:dyDescent="0.3">
      <c r="A2698" s="1" t="s">
        <v>418</v>
      </c>
      <c r="B2698" s="6">
        <v>46142</v>
      </c>
      <c r="C2698" s="62">
        <f t="shared" si="77"/>
        <v>2026</v>
      </c>
      <c r="D2698" s="1" t="s">
        <v>17439</v>
      </c>
      <c r="E2698" s="43" t="s">
        <v>17453</v>
      </c>
      <c r="F2698" s="2" t="s">
        <v>412</v>
      </c>
      <c r="G2698" s="36">
        <v>3</v>
      </c>
      <c r="H2698" s="36"/>
      <c r="I2698" s="1" t="s">
        <v>423</v>
      </c>
      <c r="J2698" s="1">
        <v>62.7</v>
      </c>
      <c r="K2698" s="1">
        <v>7.6</v>
      </c>
      <c r="L2698" s="1">
        <v>0</v>
      </c>
      <c r="M2698" s="1">
        <v>70.3</v>
      </c>
      <c r="N2698" s="34"/>
      <c r="O2698" s="34"/>
      <c r="P2698" s="26"/>
      <c r="Q2698" s="35"/>
    </row>
    <row r="2699" spans="1:17" x14ac:dyDescent="0.3">
      <c r="A2699" s="1" t="s">
        <v>418</v>
      </c>
      <c r="B2699" s="6">
        <v>46142</v>
      </c>
      <c r="C2699" s="62">
        <f t="shared" si="77"/>
        <v>2026</v>
      </c>
      <c r="D2699" s="1" t="s">
        <v>17439</v>
      </c>
      <c r="E2699" s="43" t="s">
        <v>17454</v>
      </c>
      <c r="F2699" s="2" t="s">
        <v>412</v>
      </c>
      <c r="G2699" s="36">
        <v>4</v>
      </c>
      <c r="H2699" s="36"/>
      <c r="I2699" s="1" t="s">
        <v>423</v>
      </c>
      <c r="J2699" s="1">
        <v>41.1</v>
      </c>
      <c r="K2699" s="1">
        <v>7.6</v>
      </c>
      <c r="L2699" s="1">
        <v>0</v>
      </c>
      <c r="M2699" s="1">
        <v>48.7</v>
      </c>
      <c r="N2699" s="34"/>
      <c r="O2699" s="34"/>
      <c r="P2699" s="26"/>
      <c r="Q2699" s="35"/>
    </row>
    <row r="2700" spans="1:17" x14ac:dyDescent="0.3">
      <c r="A2700" s="1" t="s">
        <v>418</v>
      </c>
      <c r="B2700" s="6">
        <v>46142</v>
      </c>
      <c r="C2700" s="62">
        <f t="shared" si="77"/>
        <v>2026</v>
      </c>
      <c r="D2700" s="1" t="s">
        <v>17439</v>
      </c>
      <c r="E2700" s="43" t="s">
        <v>17455</v>
      </c>
      <c r="F2700" s="2" t="s">
        <v>412</v>
      </c>
      <c r="G2700" s="36">
        <v>5</v>
      </c>
      <c r="H2700" s="36"/>
      <c r="I2700" s="1" t="s">
        <v>423</v>
      </c>
      <c r="J2700" s="1">
        <v>42</v>
      </c>
      <c r="K2700" s="1">
        <v>7.6</v>
      </c>
      <c r="L2700" s="1">
        <v>0</v>
      </c>
      <c r="M2700" s="1">
        <v>49.6</v>
      </c>
      <c r="N2700" s="34"/>
      <c r="O2700" s="34"/>
      <c r="P2700" s="26"/>
      <c r="Q2700" s="35"/>
    </row>
    <row r="2701" spans="1:17" x14ac:dyDescent="0.3">
      <c r="A2701" s="1" t="s">
        <v>418</v>
      </c>
      <c r="B2701" s="6">
        <v>46142</v>
      </c>
      <c r="C2701" s="62">
        <f t="shared" si="77"/>
        <v>2026</v>
      </c>
      <c r="D2701" s="1" t="s">
        <v>17439</v>
      </c>
      <c r="E2701" s="43" t="s">
        <v>17456</v>
      </c>
      <c r="F2701" s="2" t="s">
        <v>412</v>
      </c>
      <c r="G2701" s="36">
        <v>6</v>
      </c>
      <c r="H2701" s="36"/>
      <c r="I2701" s="1" t="s">
        <v>423</v>
      </c>
      <c r="J2701" s="1">
        <v>63.2</v>
      </c>
      <c r="K2701" s="1">
        <v>7.6</v>
      </c>
      <c r="L2701" s="1">
        <v>0</v>
      </c>
      <c r="M2701" s="1">
        <v>70.8</v>
      </c>
      <c r="N2701" s="34"/>
      <c r="O2701" s="34"/>
      <c r="P2701" s="26"/>
      <c r="Q2701" s="35"/>
    </row>
    <row r="2702" spans="1:17" x14ac:dyDescent="0.3">
      <c r="A2702" s="1" t="s">
        <v>418</v>
      </c>
      <c r="B2702" s="6">
        <v>46142</v>
      </c>
      <c r="C2702" s="62">
        <f t="shared" si="77"/>
        <v>2026</v>
      </c>
      <c r="D2702" s="1" t="s">
        <v>17439</v>
      </c>
      <c r="E2702" s="43" t="s">
        <v>17457</v>
      </c>
      <c r="F2702" s="2" t="s">
        <v>412</v>
      </c>
      <c r="G2702" s="36">
        <v>7</v>
      </c>
      <c r="H2702" s="36"/>
      <c r="I2702" s="1" t="s">
        <v>423</v>
      </c>
      <c r="J2702" s="1">
        <v>62.6</v>
      </c>
      <c r="K2702" s="1">
        <v>7.6</v>
      </c>
      <c r="L2702" s="1">
        <v>0</v>
      </c>
      <c r="M2702" s="1">
        <v>70.2</v>
      </c>
      <c r="N2702" s="34"/>
      <c r="O2702" s="34"/>
      <c r="P2702" s="26"/>
      <c r="Q2702" s="35"/>
    </row>
    <row r="2703" spans="1:17" x14ac:dyDescent="0.3">
      <c r="A2703" s="1" t="s">
        <v>418</v>
      </c>
      <c r="B2703" s="6">
        <v>46142</v>
      </c>
      <c r="C2703" s="62">
        <f t="shared" si="77"/>
        <v>2026</v>
      </c>
      <c r="D2703" s="1" t="s">
        <v>17439</v>
      </c>
      <c r="E2703" s="43" t="s">
        <v>17458</v>
      </c>
      <c r="F2703" s="2" t="s">
        <v>412</v>
      </c>
      <c r="G2703" s="36">
        <v>8</v>
      </c>
      <c r="H2703" s="36"/>
      <c r="I2703" s="1" t="s">
        <v>423</v>
      </c>
      <c r="J2703" s="1">
        <v>41</v>
      </c>
      <c r="K2703" s="1">
        <v>7.6</v>
      </c>
      <c r="L2703" s="1">
        <v>0</v>
      </c>
      <c r="M2703" s="1">
        <v>48.6</v>
      </c>
      <c r="N2703" s="34"/>
      <c r="O2703" s="34"/>
      <c r="P2703" s="26"/>
      <c r="Q2703" s="35"/>
    </row>
    <row r="2704" spans="1:17" x14ac:dyDescent="0.3">
      <c r="A2704" s="1" t="s">
        <v>418</v>
      </c>
      <c r="B2704" s="6">
        <v>46142</v>
      </c>
      <c r="C2704" s="62">
        <f t="shared" si="77"/>
        <v>2026</v>
      </c>
      <c r="D2704" s="1" t="s">
        <v>17439</v>
      </c>
      <c r="E2704" s="43" t="s">
        <v>17459</v>
      </c>
      <c r="F2704" s="2" t="s">
        <v>412</v>
      </c>
      <c r="G2704" s="36">
        <v>9</v>
      </c>
      <c r="H2704" s="36"/>
      <c r="I2704" s="1" t="s">
        <v>423</v>
      </c>
      <c r="J2704" s="1">
        <v>42</v>
      </c>
      <c r="K2704" s="1">
        <v>7.6</v>
      </c>
      <c r="L2704" s="1">
        <v>0</v>
      </c>
      <c r="M2704" s="1">
        <v>49.6</v>
      </c>
      <c r="N2704" s="34"/>
      <c r="O2704" s="34"/>
      <c r="P2704" s="26"/>
      <c r="Q2704" s="35"/>
    </row>
    <row r="2705" spans="1:17" x14ac:dyDescent="0.3">
      <c r="A2705" s="1" t="s">
        <v>418</v>
      </c>
      <c r="B2705" s="6">
        <v>46142</v>
      </c>
      <c r="C2705" s="62">
        <f t="shared" si="77"/>
        <v>2026</v>
      </c>
      <c r="D2705" s="1" t="s">
        <v>17439</v>
      </c>
      <c r="E2705" s="43" t="s">
        <v>17460</v>
      </c>
      <c r="F2705" s="2" t="s">
        <v>412</v>
      </c>
      <c r="G2705" s="36">
        <v>10</v>
      </c>
      <c r="H2705" s="36"/>
      <c r="I2705" s="1" t="s">
        <v>423</v>
      </c>
      <c r="J2705" s="1">
        <v>63.1</v>
      </c>
      <c r="K2705" s="1">
        <v>7.6</v>
      </c>
      <c r="L2705" s="1">
        <v>0</v>
      </c>
      <c r="M2705" s="1">
        <v>70.7</v>
      </c>
      <c r="N2705" s="34"/>
      <c r="O2705" s="34"/>
      <c r="P2705" s="26"/>
      <c r="Q2705" s="35"/>
    </row>
    <row r="2706" spans="1:17" x14ac:dyDescent="0.3">
      <c r="A2706" s="1" t="s">
        <v>418</v>
      </c>
      <c r="B2706" s="6">
        <v>46142</v>
      </c>
      <c r="C2706" s="62">
        <f t="shared" si="77"/>
        <v>2026</v>
      </c>
      <c r="D2706" s="1" t="s">
        <v>17439</v>
      </c>
      <c r="E2706" s="43" t="s">
        <v>17461</v>
      </c>
      <c r="F2706" s="2" t="s">
        <v>412</v>
      </c>
      <c r="G2706" s="36">
        <v>11</v>
      </c>
      <c r="H2706" s="36"/>
      <c r="I2706" s="1" t="s">
        <v>423</v>
      </c>
      <c r="J2706" s="1">
        <v>62.6</v>
      </c>
      <c r="K2706" s="1">
        <v>7.6</v>
      </c>
      <c r="L2706" s="1">
        <v>0</v>
      </c>
      <c r="M2706" s="1">
        <v>70.2</v>
      </c>
      <c r="N2706" s="34"/>
      <c r="O2706" s="34"/>
      <c r="P2706" s="26"/>
      <c r="Q2706" s="35"/>
    </row>
    <row r="2707" spans="1:17" x14ac:dyDescent="0.3">
      <c r="A2707" s="1" t="s">
        <v>418</v>
      </c>
      <c r="B2707" s="6">
        <v>46142</v>
      </c>
      <c r="C2707" s="62">
        <f t="shared" si="77"/>
        <v>2026</v>
      </c>
      <c r="D2707" s="1" t="s">
        <v>17439</v>
      </c>
      <c r="E2707" s="43" t="s">
        <v>17462</v>
      </c>
      <c r="F2707" s="2" t="s">
        <v>412</v>
      </c>
      <c r="G2707" s="36">
        <v>12</v>
      </c>
      <c r="H2707" s="36"/>
      <c r="I2707" s="1" t="s">
        <v>423</v>
      </c>
      <c r="J2707" s="1">
        <v>41</v>
      </c>
      <c r="K2707" s="1">
        <v>7.6</v>
      </c>
      <c r="L2707" s="1">
        <v>0</v>
      </c>
      <c r="M2707" s="1">
        <v>48.6</v>
      </c>
      <c r="N2707" s="34"/>
      <c r="O2707" s="34"/>
      <c r="P2707" s="26"/>
      <c r="Q2707" s="35"/>
    </row>
    <row r="2708" spans="1:17" x14ac:dyDescent="0.3">
      <c r="A2708" s="1" t="s">
        <v>418</v>
      </c>
      <c r="B2708" s="6">
        <v>46142</v>
      </c>
      <c r="C2708" s="62">
        <f t="shared" si="77"/>
        <v>2026</v>
      </c>
      <c r="D2708" s="1" t="s">
        <v>17439</v>
      </c>
      <c r="E2708" s="43" t="s">
        <v>17463</v>
      </c>
      <c r="F2708" s="2" t="s">
        <v>412</v>
      </c>
      <c r="G2708" s="36">
        <v>13</v>
      </c>
      <c r="H2708" s="36"/>
      <c r="I2708" s="1" t="s">
        <v>423</v>
      </c>
      <c r="J2708" s="1">
        <v>42</v>
      </c>
      <c r="K2708" s="1">
        <v>7.6</v>
      </c>
      <c r="L2708" s="1">
        <v>0</v>
      </c>
      <c r="M2708" s="1">
        <v>49.6</v>
      </c>
      <c r="N2708" s="34"/>
      <c r="O2708" s="34"/>
      <c r="P2708" s="26"/>
      <c r="Q2708" s="35"/>
    </row>
    <row r="2709" spans="1:17" x14ac:dyDescent="0.3">
      <c r="A2709" s="1" t="s">
        <v>418</v>
      </c>
      <c r="B2709" s="6">
        <v>46142</v>
      </c>
      <c r="C2709" s="62">
        <f t="shared" si="77"/>
        <v>2026</v>
      </c>
      <c r="D2709" s="1" t="s">
        <v>17439</v>
      </c>
      <c r="E2709" s="43" t="s">
        <v>17464</v>
      </c>
      <c r="F2709" s="2" t="s">
        <v>412</v>
      </c>
      <c r="G2709" s="36">
        <v>14</v>
      </c>
      <c r="H2709" s="36"/>
      <c r="I2709" s="1" t="s">
        <v>423</v>
      </c>
      <c r="J2709" s="1">
        <v>63.1</v>
      </c>
      <c r="K2709" s="1">
        <v>7.6</v>
      </c>
      <c r="L2709" s="1">
        <v>0</v>
      </c>
      <c r="M2709" s="1">
        <v>70.7</v>
      </c>
      <c r="N2709" s="34"/>
      <c r="O2709" s="34"/>
      <c r="P2709" s="26"/>
      <c r="Q2709" s="35"/>
    </row>
    <row r="2710" spans="1:17" x14ac:dyDescent="0.3">
      <c r="A2710" s="1" t="s">
        <v>418</v>
      </c>
      <c r="B2710" s="6">
        <v>46142</v>
      </c>
      <c r="C2710" s="62">
        <f t="shared" si="77"/>
        <v>2026</v>
      </c>
      <c r="D2710" s="1" t="s">
        <v>17439</v>
      </c>
      <c r="E2710" s="43" t="s">
        <v>17465</v>
      </c>
      <c r="F2710" s="2" t="s">
        <v>412</v>
      </c>
      <c r="G2710" s="36">
        <v>15</v>
      </c>
      <c r="H2710" s="36"/>
      <c r="I2710" s="1" t="s">
        <v>423</v>
      </c>
      <c r="J2710" s="1">
        <v>62.6</v>
      </c>
      <c r="K2710" s="1">
        <v>7.6</v>
      </c>
      <c r="L2710" s="1">
        <v>0</v>
      </c>
      <c r="M2710" s="1">
        <v>70.2</v>
      </c>
      <c r="N2710" s="34"/>
      <c r="O2710" s="34"/>
      <c r="P2710" s="26"/>
      <c r="Q2710" s="35"/>
    </row>
    <row r="2711" spans="1:17" x14ac:dyDescent="0.3">
      <c r="A2711" s="1" t="s">
        <v>418</v>
      </c>
      <c r="B2711" s="6">
        <v>46142</v>
      </c>
      <c r="C2711" s="62">
        <f t="shared" si="77"/>
        <v>2026</v>
      </c>
      <c r="D2711" s="1" t="s">
        <v>17439</v>
      </c>
      <c r="E2711" s="43" t="s">
        <v>17466</v>
      </c>
      <c r="F2711" s="2" t="s">
        <v>412</v>
      </c>
      <c r="G2711" s="36">
        <v>16</v>
      </c>
      <c r="H2711" s="36"/>
      <c r="I2711" s="1" t="s">
        <v>423</v>
      </c>
      <c r="J2711" s="1">
        <v>41</v>
      </c>
      <c r="K2711" s="1">
        <v>7.6</v>
      </c>
      <c r="L2711" s="1">
        <v>0</v>
      </c>
      <c r="M2711" s="1">
        <v>48.6</v>
      </c>
      <c r="N2711" s="34"/>
      <c r="O2711" s="34"/>
      <c r="P2711" s="26"/>
      <c r="Q2711" s="35"/>
    </row>
    <row r="2712" spans="1:17" x14ac:dyDescent="0.3">
      <c r="A2712" s="1" t="s">
        <v>418</v>
      </c>
      <c r="B2712" s="6">
        <v>46142</v>
      </c>
      <c r="C2712" s="62">
        <f t="shared" si="77"/>
        <v>2026</v>
      </c>
      <c r="D2712" s="1" t="s">
        <v>17439</v>
      </c>
      <c r="E2712" s="43" t="s">
        <v>17467</v>
      </c>
      <c r="F2712" s="2" t="s">
        <v>412</v>
      </c>
      <c r="G2712" s="36">
        <v>17</v>
      </c>
      <c r="H2712" s="36"/>
      <c r="I2712" s="1" t="s">
        <v>423</v>
      </c>
      <c r="J2712" s="1">
        <v>42</v>
      </c>
      <c r="K2712" s="1">
        <v>7.6</v>
      </c>
      <c r="L2712" s="1">
        <v>0</v>
      </c>
      <c r="M2712" s="1">
        <v>49.6</v>
      </c>
      <c r="N2712" s="34"/>
      <c r="O2712" s="34"/>
      <c r="P2712" s="26"/>
      <c r="Q2712" s="35"/>
    </row>
    <row r="2713" spans="1:17" x14ac:dyDescent="0.3">
      <c r="A2713" s="1" t="s">
        <v>418</v>
      </c>
      <c r="B2713" s="6">
        <v>46142</v>
      </c>
      <c r="C2713" s="62">
        <f t="shared" si="77"/>
        <v>2026</v>
      </c>
      <c r="D2713" s="1" t="s">
        <v>17439</v>
      </c>
      <c r="E2713" s="43" t="s">
        <v>17468</v>
      </c>
      <c r="F2713" s="2" t="s">
        <v>412</v>
      </c>
      <c r="G2713" s="36">
        <v>18</v>
      </c>
      <c r="H2713" s="36"/>
      <c r="I2713" s="1" t="s">
        <v>423</v>
      </c>
      <c r="J2713" s="1">
        <v>63.1</v>
      </c>
      <c r="K2713" s="1">
        <v>7.6</v>
      </c>
      <c r="L2713" s="1">
        <v>0</v>
      </c>
      <c r="M2713" s="1">
        <v>70.7</v>
      </c>
      <c r="N2713" s="34"/>
      <c r="O2713" s="34"/>
      <c r="P2713" s="26"/>
      <c r="Q2713" s="35"/>
    </row>
    <row r="2714" spans="1:17" x14ac:dyDescent="0.3">
      <c r="A2714" s="1" t="s">
        <v>418</v>
      </c>
      <c r="B2714" s="6">
        <v>46142</v>
      </c>
      <c r="C2714" s="62">
        <f t="shared" si="77"/>
        <v>2026</v>
      </c>
      <c r="D2714" s="1" t="s">
        <v>17439</v>
      </c>
      <c r="E2714" s="43" t="s">
        <v>17469</v>
      </c>
      <c r="F2714" s="2" t="s">
        <v>412</v>
      </c>
      <c r="G2714" s="36">
        <v>19</v>
      </c>
      <c r="H2714" s="36"/>
      <c r="I2714" s="1" t="s">
        <v>423</v>
      </c>
      <c r="J2714" s="1">
        <v>62.6</v>
      </c>
      <c r="K2714" s="1">
        <v>7.6</v>
      </c>
      <c r="L2714" s="1">
        <v>0</v>
      </c>
      <c r="M2714" s="1">
        <v>70.2</v>
      </c>
      <c r="N2714" s="34"/>
      <c r="O2714" s="34"/>
      <c r="P2714" s="26"/>
      <c r="Q2714" s="35"/>
    </row>
    <row r="2715" spans="1:17" x14ac:dyDescent="0.3">
      <c r="A2715" s="1" t="s">
        <v>418</v>
      </c>
      <c r="B2715" s="6">
        <v>46142</v>
      </c>
      <c r="C2715" s="62">
        <f t="shared" si="77"/>
        <v>2026</v>
      </c>
      <c r="D2715" s="1" t="s">
        <v>17439</v>
      </c>
      <c r="E2715" s="43" t="s">
        <v>17470</v>
      </c>
      <c r="F2715" s="2" t="s">
        <v>412</v>
      </c>
      <c r="G2715" s="36">
        <v>20</v>
      </c>
      <c r="H2715" s="36"/>
      <c r="I2715" s="1" t="s">
        <v>423</v>
      </c>
      <c r="J2715" s="1">
        <v>41</v>
      </c>
      <c r="K2715" s="1">
        <v>7.6</v>
      </c>
      <c r="L2715" s="1">
        <v>0</v>
      </c>
      <c r="M2715" s="1">
        <v>48.6</v>
      </c>
      <c r="N2715" s="34"/>
      <c r="O2715" s="34"/>
      <c r="P2715" s="26"/>
      <c r="Q2715" s="35"/>
    </row>
    <row r="2716" spans="1:17" x14ac:dyDescent="0.3">
      <c r="A2716" s="1" t="s">
        <v>418</v>
      </c>
      <c r="B2716" s="6">
        <v>46142</v>
      </c>
      <c r="C2716" s="62">
        <f t="shared" si="77"/>
        <v>2026</v>
      </c>
      <c r="D2716" s="1" t="s">
        <v>17439</v>
      </c>
      <c r="E2716" s="43" t="s">
        <v>17471</v>
      </c>
      <c r="F2716" s="2" t="s">
        <v>412</v>
      </c>
      <c r="G2716" s="36">
        <v>21</v>
      </c>
      <c r="H2716" s="36"/>
      <c r="I2716" s="1" t="s">
        <v>423</v>
      </c>
      <c r="J2716" s="1">
        <v>42</v>
      </c>
      <c r="K2716" s="1">
        <v>7.6</v>
      </c>
      <c r="L2716" s="1">
        <v>0</v>
      </c>
      <c r="M2716" s="1">
        <v>49.6</v>
      </c>
      <c r="N2716" s="34"/>
      <c r="O2716" s="34"/>
      <c r="P2716" s="26"/>
      <c r="Q2716" s="35"/>
    </row>
    <row r="2717" spans="1:17" x14ac:dyDescent="0.3">
      <c r="A2717" s="1" t="s">
        <v>418</v>
      </c>
      <c r="B2717" s="6">
        <v>46142</v>
      </c>
      <c r="C2717" s="62">
        <f t="shared" si="77"/>
        <v>2026</v>
      </c>
      <c r="D2717" s="1" t="s">
        <v>17439</v>
      </c>
      <c r="E2717" s="43" t="s">
        <v>17472</v>
      </c>
      <c r="F2717" s="2" t="s">
        <v>412</v>
      </c>
      <c r="G2717" s="36">
        <v>22</v>
      </c>
      <c r="H2717" s="36"/>
      <c r="I2717" s="1" t="s">
        <v>423</v>
      </c>
      <c r="J2717" s="1">
        <v>63.1</v>
      </c>
      <c r="K2717" s="1">
        <v>7.6</v>
      </c>
      <c r="L2717" s="1">
        <v>0</v>
      </c>
      <c r="M2717" s="1">
        <v>70.7</v>
      </c>
      <c r="N2717" s="34"/>
      <c r="O2717" s="34"/>
      <c r="P2717" s="26"/>
      <c r="Q2717" s="35"/>
    </row>
    <row r="2718" spans="1:17" x14ac:dyDescent="0.3">
      <c r="A2718" s="1" t="s">
        <v>418</v>
      </c>
      <c r="B2718" s="6">
        <v>46142</v>
      </c>
      <c r="C2718" s="62">
        <f t="shared" si="77"/>
        <v>2026</v>
      </c>
      <c r="D2718" s="1" t="s">
        <v>17439</v>
      </c>
      <c r="E2718" s="43" t="s">
        <v>17473</v>
      </c>
      <c r="F2718" s="2" t="s">
        <v>412</v>
      </c>
      <c r="G2718" s="36">
        <v>23</v>
      </c>
      <c r="H2718" s="36"/>
      <c r="I2718" s="1" t="s">
        <v>423</v>
      </c>
      <c r="J2718" s="1">
        <v>62.6</v>
      </c>
      <c r="K2718" s="1">
        <v>7.6</v>
      </c>
      <c r="L2718" s="1">
        <v>0</v>
      </c>
      <c r="M2718" s="1">
        <v>70.2</v>
      </c>
      <c r="N2718" s="34"/>
      <c r="O2718" s="34"/>
      <c r="P2718" s="26"/>
      <c r="Q2718" s="35"/>
    </row>
    <row r="2719" spans="1:17" x14ac:dyDescent="0.3">
      <c r="A2719" s="1" t="s">
        <v>418</v>
      </c>
      <c r="B2719" s="6">
        <v>46142</v>
      </c>
      <c r="C2719" s="62">
        <f t="shared" si="77"/>
        <v>2026</v>
      </c>
      <c r="D2719" s="1" t="s">
        <v>17439</v>
      </c>
      <c r="E2719" s="43" t="s">
        <v>17474</v>
      </c>
      <c r="F2719" s="2" t="s">
        <v>412</v>
      </c>
      <c r="G2719" s="36">
        <v>24</v>
      </c>
      <c r="H2719" s="36"/>
      <c r="I2719" s="1" t="s">
        <v>423</v>
      </c>
      <c r="J2719" s="1">
        <v>41</v>
      </c>
      <c r="K2719" s="1">
        <v>7.6</v>
      </c>
      <c r="L2719" s="1">
        <v>0</v>
      </c>
      <c r="M2719" s="1">
        <v>48.6</v>
      </c>
      <c r="N2719" s="34"/>
      <c r="O2719" s="34"/>
      <c r="P2719" s="26"/>
      <c r="Q2719" s="35"/>
    </row>
    <row r="2720" spans="1:17" x14ac:dyDescent="0.3">
      <c r="A2720" s="1" t="s">
        <v>418</v>
      </c>
      <c r="B2720" s="6">
        <v>46142</v>
      </c>
      <c r="C2720" s="62">
        <f t="shared" si="77"/>
        <v>2026</v>
      </c>
      <c r="D2720" s="1" t="s">
        <v>17439</v>
      </c>
      <c r="E2720" s="43" t="s">
        <v>17475</v>
      </c>
      <c r="F2720" s="2" t="s">
        <v>412</v>
      </c>
      <c r="G2720" s="36">
        <v>25</v>
      </c>
      <c r="H2720" s="36"/>
      <c r="I2720" s="1" t="s">
        <v>423</v>
      </c>
      <c r="J2720" s="1">
        <v>41.1</v>
      </c>
      <c r="K2720" s="1">
        <v>7.6</v>
      </c>
      <c r="L2720" s="1">
        <v>0</v>
      </c>
      <c r="M2720" s="1">
        <v>48.7</v>
      </c>
      <c r="N2720" s="34"/>
      <c r="O2720" s="34"/>
      <c r="P2720" s="26"/>
      <c r="Q2720" s="35"/>
    </row>
    <row r="2721" spans="1:17" x14ac:dyDescent="0.3">
      <c r="A2721" s="1" t="s">
        <v>418</v>
      </c>
      <c r="B2721" s="6">
        <v>46142</v>
      </c>
      <c r="C2721" s="62">
        <f t="shared" si="77"/>
        <v>2026</v>
      </c>
      <c r="D2721" s="1" t="s">
        <v>17439</v>
      </c>
      <c r="E2721" s="43" t="s">
        <v>17476</v>
      </c>
      <c r="F2721" s="2" t="s">
        <v>412</v>
      </c>
      <c r="G2721" s="36">
        <v>26</v>
      </c>
      <c r="H2721" s="36"/>
      <c r="I2721" s="1" t="s">
        <v>423</v>
      </c>
      <c r="J2721" s="1">
        <v>62.7</v>
      </c>
      <c r="K2721" s="1">
        <v>7.6</v>
      </c>
      <c r="L2721" s="1">
        <v>0</v>
      </c>
      <c r="M2721" s="1">
        <v>70.3</v>
      </c>
      <c r="N2721" s="34"/>
      <c r="O2721" s="34"/>
      <c r="P2721" s="26"/>
      <c r="Q2721" s="35"/>
    </row>
    <row r="2722" spans="1:17" x14ac:dyDescent="0.3">
      <c r="A2722" s="1" t="s">
        <v>418</v>
      </c>
      <c r="B2722" s="6">
        <v>46142</v>
      </c>
      <c r="C2722" s="62">
        <f t="shared" si="77"/>
        <v>2026</v>
      </c>
      <c r="D2722" s="1" t="s">
        <v>17439</v>
      </c>
      <c r="E2722" s="43" t="s">
        <v>17477</v>
      </c>
      <c r="F2722" s="2" t="s">
        <v>412</v>
      </c>
      <c r="G2722" s="36">
        <v>27</v>
      </c>
      <c r="H2722" s="36"/>
      <c r="I2722" s="1" t="s">
        <v>423</v>
      </c>
      <c r="J2722" s="1">
        <v>63.3</v>
      </c>
      <c r="K2722" s="1">
        <v>7.6</v>
      </c>
      <c r="L2722" s="1">
        <v>0</v>
      </c>
      <c r="M2722" s="1">
        <v>70.899999999999991</v>
      </c>
      <c r="N2722" s="34"/>
      <c r="O2722" s="34"/>
      <c r="P2722" s="26"/>
      <c r="Q2722" s="35"/>
    </row>
    <row r="2723" spans="1:17" x14ac:dyDescent="0.3">
      <c r="A2723" s="1" t="s">
        <v>418</v>
      </c>
      <c r="B2723" s="6">
        <v>46142</v>
      </c>
      <c r="C2723" s="62">
        <f t="shared" si="77"/>
        <v>2026</v>
      </c>
      <c r="D2723" s="1" t="s">
        <v>17439</v>
      </c>
      <c r="E2723" s="43" t="s">
        <v>17478</v>
      </c>
      <c r="F2723" s="2" t="s">
        <v>412</v>
      </c>
      <c r="G2723" s="36">
        <v>28</v>
      </c>
      <c r="H2723" s="36"/>
      <c r="I2723" s="1" t="s">
        <v>423</v>
      </c>
      <c r="J2723" s="1">
        <v>42.1</v>
      </c>
      <c r="K2723" s="1">
        <v>7.6</v>
      </c>
      <c r="L2723" s="1">
        <v>0</v>
      </c>
      <c r="M2723" s="1">
        <v>49.7</v>
      </c>
      <c r="N2723" s="34"/>
      <c r="O2723" s="34"/>
      <c r="P2723" s="26"/>
      <c r="Q2723" s="35"/>
    </row>
    <row r="2724" spans="1:17" x14ac:dyDescent="0.3">
      <c r="A2724" s="1" t="s">
        <v>418</v>
      </c>
      <c r="B2724" s="6">
        <v>46142</v>
      </c>
      <c r="C2724" s="62">
        <f t="shared" si="77"/>
        <v>2026</v>
      </c>
      <c r="D2724" s="1" t="s">
        <v>17439</v>
      </c>
      <c r="E2724" s="43" t="s">
        <v>17479</v>
      </c>
      <c r="F2724" s="2" t="s">
        <v>412</v>
      </c>
      <c r="G2724" s="36">
        <v>29</v>
      </c>
      <c r="H2724" s="36"/>
      <c r="I2724" s="1" t="s">
        <v>423</v>
      </c>
      <c r="J2724" s="1">
        <v>41</v>
      </c>
      <c r="K2724" s="1">
        <v>7.6</v>
      </c>
      <c r="L2724" s="1">
        <v>0</v>
      </c>
      <c r="M2724" s="1">
        <v>48.6</v>
      </c>
      <c r="N2724" s="34"/>
      <c r="O2724" s="34"/>
      <c r="P2724" s="26"/>
      <c r="Q2724" s="35"/>
    </row>
    <row r="2725" spans="1:17" x14ac:dyDescent="0.3">
      <c r="A2725" s="1" t="s">
        <v>418</v>
      </c>
      <c r="B2725" s="6">
        <v>46142</v>
      </c>
      <c r="C2725" s="62">
        <f t="shared" si="77"/>
        <v>2026</v>
      </c>
      <c r="D2725" s="1" t="s">
        <v>17439</v>
      </c>
      <c r="E2725" s="43" t="s">
        <v>17480</v>
      </c>
      <c r="F2725" s="2" t="s">
        <v>412</v>
      </c>
      <c r="G2725" s="36">
        <v>30</v>
      </c>
      <c r="H2725" s="36"/>
      <c r="I2725" s="1" t="s">
        <v>423</v>
      </c>
      <c r="J2725" s="1">
        <v>62.6</v>
      </c>
      <c r="K2725" s="1">
        <v>7.6</v>
      </c>
      <c r="L2725" s="1">
        <v>0</v>
      </c>
      <c r="M2725" s="1">
        <v>70.2</v>
      </c>
      <c r="N2725" s="34"/>
      <c r="O2725" s="34"/>
      <c r="P2725" s="26"/>
      <c r="Q2725" s="35"/>
    </row>
    <row r="2726" spans="1:17" x14ac:dyDescent="0.3">
      <c r="A2726" s="1" t="s">
        <v>418</v>
      </c>
      <c r="B2726" s="6">
        <v>46142</v>
      </c>
      <c r="C2726" s="62">
        <f t="shared" si="77"/>
        <v>2026</v>
      </c>
      <c r="D2726" s="1" t="s">
        <v>17439</v>
      </c>
      <c r="E2726" s="43" t="s">
        <v>17481</v>
      </c>
      <c r="F2726" s="2" t="s">
        <v>412</v>
      </c>
      <c r="G2726" s="36">
        <v>31</v>
      </c>
      <c r="H2726" s="36"/>
      <c r="I2726" s="1" t="s">
        <v>423</v>
      </c>
      <c r="J2726" s="1">
        <v>63.2</v>
      </c>
      <c r="K2726" s="1">
        <v>7.6</v>
      </c>
      <c r="L2726" s="1">
        <v>0</v>
      </c>
      <c r="M2726" s="1">
        <v>70.8</v>
      </c>
      <c r="N2726" s="34"/>
      <c r="O2726" s="34"/>
      <c r="P2726" s="26"/>
      <c r="Q2726" s="35"/>
    </row>
    <row r="2727" spans="1:17" x14ac:dyDescent="0.3">
      <c r="A2727" s="1" t="s">
        <v>418</v>
      </c>
      <c r="B2727" s="6">
        <v>46142</v>
      </c>
      <c r="C2727" s="62">
        <f t="shared" si="77"/>
        <v>2026</v>
      </c>
      <c r="D2727" s="1" t="s">
        <v>17439</v>
      </c>
      <c r="E2727" s="43" t="s">
        <v>17482</v>
      </c>
      <c r="F2727" s="2" t="s">
        <v>412</v>
      </c>
      <c r="G2727" s="36">
        <v>32</v>
      </c>
      <c r="H2727" s="36"/>
      <c r="I2727" s="1" t="s">
        <v>423</v>
      </c>
      <c r="J2727" s="1">
        <v>42</v>
      </c>
      <c r="K2727" s="1">
        <v>7.6</v>
      </c>
      <c r="L2727" s="1">
        <v>0</v>
      </c>
      <c r="M2727" s="1">
        <v>49.6</v>
      </c>
      <c r="N2727" s="34"/>
      <c r="O2727" s="34"/>
      <c r="P2727" s="26"/>
      <c r="Q2727" s="35"/>
    </row>
    <row r="2728" spans="1:17" x14ac:dyDescent="0.3">
      <c r="A2728" s="1" t="s">
        <v>418</v>
      </c>
      <c r="B2728" s="6">
        <v>46142</v>
      </c>
      <c r="C2728" s="62">
        <f t="shared" si="77"/>
        <v>2026</v>
      </c>
      <c r="D2728" s="1" t="s">
        <v>17439</v>
      </c>
      <c r="E2728" s="43" t="s">
        <v>17483</v>
      </c>
      <c r="F2728" s="2" t="s">
        <v>412</v>
      </c>
      <c r="G2728" s="36">
        <v>33</v>
      </c>
      <c r="H2728" s="36"/>
      <c r="I2728" s="1" t="s">
        <v>423</v>
      </c>
      <c r="J2728" s="1">
        <v>41</v>
      </c>
      <c r="K2728" s="1">
        <v>7.6</v>
      </c>
      <c r="L2728" s="1">
        <v>0</v>
      </c>
      <c r="M2728" s="1">
        <v>48.6</v>
      </c>
      <c r="N2728" s="34"/>
      <c r="O2728" s="34"/>
      <c r="P2728" s="26"/>
      <c r="Q2728" s="35"/>
    </row>
    <row r="2729" spans="1:17" x14ac:dyDescent="0.3">
      <c r="A2729" s="1" t="s">
        <v>418</v>
      </c>
      <c r="B2729" s="6">
        <v>46142</v>
      </c>
      <c r="C2729" s="62">
        <f t="shared" si="77"/>
        <v>2026</v>
      </c>
      <c r="D2729" s="1" t="s">
        <v>17439</v>
      </c>
      <c r="E2729" s="43" t="s">
        <v>17484</v>
      </c>
      <c r="F2729" s="2" t="s">
        <v>412</v>
      </c>
      <c r="G2729" s="36">
        <v>34</v>
      </c>
      <c r="H2729" s="36"/>
      <c r="I2729" s="1" t="s">
        <v>423</v>
      </c>
      <c r="J2729" s="1">
        <v>62.6</v>
      </c>
      <c r="K2729" s="1">
        <v>7.6</v>
      </c>
      <c r="L2729" s="1">
        <v>0</v>
      </c>
      <c r="M2729" s="1">
        <v>70.2</v>
      </c>
      <c r="N2729" s="34"/>
      <c r="O2729" s="34"/>
      <c r="P2729" s="26"/>
      <c r="Q2729" s="35"/>
    </row>
    <row r="2730" spans="1:17" x14ac:dyDescent="0.3">
      <c r="A2730" s="1" t="s">
        <v>418</v>
      </c>
      <c r="B2730" s="6">
        <v>46142</v>
      </c>
      <c r="C2730" s="62">
        <f t="shared" si="77"/>
        <v>2026</v>
      </c>
      <c r="D2730" s="1" t="s">
        <v>17439</v>
      </c>
      <c r="E2730" s="43" t="s">
        <v>17485</v>
      </c>
      <c r="F2730" s="2" t="s">
        <v>412</v>
      </c>
      <c r="G2730" s="36">
        <v>35</v>
      </c>
      <c r="H2730" s="36"/>
      <c r="I2730" s="1" t="s">
        <v>423</v>
      </c>
      <c r="J2730" s="1">
        <v>63.1</v>
      </c>
      <c r="K2730" s="1">
        <v>7.6</v>
      </c>
      <c r="L2730" s="1">
        <v>0</v>
      </c>
      <c r="M2730" s="1">
        <v>70.7</v>
      </c>
      <c r="N2730" s="34"/>
      <c r="O2730" s="34"/>
      <c r="P2730" s="26"/>
      <c r="Q2730" s="35"/>
    </row>
    <row r="2731" spans="1:17" x14ac:dyDescent="0.3">
      <c r="A2731" s="1" t="s">
        <v>418</v>
      </c>
      <c r="B2731" s="6">
        <v>46142</v>
      </c>
      <c r="C2731" s="62">
        <f t="shared" si="77"/>
        <v>2026</v>
      </c>
      <c r="D2731" s="1" t="s">
        <v>17439</v>
      </c>
      <c r="E2731" s="43" t="s">
        <v>17486</v>
      </c>
      <c r="F2731" s="2" t="s">
        <v>412</v>
      </c>
      <c r="G2731" s="36">
        <v>36</v>
      </c>
      <c r="H2731" s="36"/>
      <c r="I2731" s="1" t="s">
        <v>423</v>
      </c>
      <c r="J2731" s="1">
        <v>42</v>
      </c>
      <c r="K2731" s="1">
        <v>7.6</v>
      </c>
      <c r="L2731" s="1">
        <v>0</v>
      </c>
      <c r="M2731" s="1">
        <v>49.6</v>
      </c>
      <c r="N2731" s="34"/>
      <c r="O2731" s="34"/>
      <c r="P2731" s="26"/>
      <c r="Q2731" s="35"/>
    </row>
    <row r="2732" spans="1:17" x14ac:dyDescent="0.3">
      <c r="A2732" s="1" t="s">
        <v>418</v>
      </c>
      <c r="B2732" s="6">
        <v>46142</v>
      </c>
      <c r="C2732" s="62">
        <f t="shared" si="77"/>
        <v>2026</v>
      </c>
      <c r="D2732" s="1" t="s">
        <v>17439</v>
      </c>
      <c r="E2732" s="43" t="s">
        <v>17487</v>
      </c>
      <c r="F2732" s="2" t="s">
        <v>412</v>
      </c>
      <c r="G2732" s="36">
        <v>37</v>
      </c>
      <c r="H2732" s="36"/>
      <c r="I2732" s="1" t="s">
        <v>423</v>
      </c>
      <c r="J2732" s="1">
        <v>41</v>
      </c>
      <c r="K2732" s="1">
        <v>7.6</v>
      </c>
      <c r="L2732" s="1">
        <v>0</v>
      </c>
      <c r="M2732" s="1">
        <v>48.6</v>
      </c>
      <c r="N2732" s="34"/>
      <c r="O2732" s="34"/>
      <c r="P2732" s="26"/>
      <c r="Q2732" s="35"/>
    </row>
    <row r="2733" spans="1:17" x14ac:dyDescent="0.3">
      <c r="A2733" s="1" t="s">
        <v>418</v>
      </c>
      <c r="B2733" s="6">
        <v>46142</v>
      </c>
      <c r="C2733" s="62">
        <f t="shared" si="77"/>
        <v>2026</v>
      </c>
      <c r="D2733" s="1" t="s">
        <v>17439</v>
      </c>
      <c r="E2733" s="43" t="s">
        <v>17488</v>
      </c>
      <c r="F2733" s="2" t="s">
        <v>412</v>
      </c>
      <c r="G2733" s="36">
        <v>38</v>
      </c>
      <c r="H2733" s="36"/>
      <c r="I2733" s="1" t="s">
        <v>423</v>
      </c>
      <c r="J2733" s="1">
        <v>62.6</v>
      </c>
      <c r="K2733" s="1">
        <v>7.6</v>
      </c>
      <c r="L2733" s="1">
        <v>0</v>
      </c>
      <c r="M2733" s="1">
        <v>70.2</v>
      </c>
      <c r="N2733" s="34"/>
      <c r="O2733" s="34"/>
      <c r="P2733" s="26"/>
      <c r="Q2733" s="35"/>
    </row>
    <row r="2734" spans="1:17" x14ac:dyDescent="0.3">
      <c r="A2734" s="1" t="s">
        <v>418</v>
      </c>
      <c r="B2734" s="6">
        <v>46142</v>
      </c>
      <c r="C2734" s="62">
        <f t="shared" si="77"/>
        <v>2026</v>
      </c>
      <c r="D2734" s="1" t="s">
        <v>17439</v>
      </c>
      <c r="E2734" s="43" t="s">
        <v>17489</v>
      </c>
      <c r="F2734" s="2" t="s">
        <v>412</v>
      </c>
      <c r="G2734" s="36">
        <v>39</v>
      </c>
      <c r="H2734" s="36"/>
      <c r="I2734" s="1" t="s">
        <v>423</v>
      </c>
      <c r="J2734" s="1">
        <v>63.1</v>
      </c>
      <c r="K2734" s="1">
        <v>7.6</v>
      </c>
      <c r="L2734" s="1">
        <v>0</v>
      </c>
      <c r="M2734" s="1">
        <v>70.7</v>
      </c>
      <c r="N2734" s="34"/>
      <c r="O2734" s="34"/>
      <c r="P2734" s="26"/>
      <c r="Q2734" s="35"/>
    </row>
    <row r="2735" spans="1:17" x14ac:dyDescent="0.3">
      <c r="A2735" s="1" t="s">
        <v>418</v>
      </c>
      <c r="B2735" s="6">
        <v>46142</v>
      </c>
      <c r="C2735" s="62">
        <f t="shared" si="77"/>
        <v>2026</v>
      </c>
      <c r="D2735" s="1" t="s">
        <v>17439</v>
      </c>
      <c r="E2735" s="43" t="s">
        <v>17490</v>
      </c>
      <c r="F2735" s="2" t="s">
        <v>412</v>
      </c>
      <c r="G2735" s="36">
        <v>40</v>
      </c>
      <c r="H2735" s="36"/>
      <c r="I2735" s="1" t="s">
        <v>423</v>
      </c>
      <c r="J2735" s="1">
        <v>42</v>
      </c>
      <c r="K2735" s="1">
        <v>7.6</v>
      </c>
      <c r="L2735" s="1">
        <v>0</v>
      </c>
      <c r="M2735" s="1">
        <v>49.6</v>
      </c>
      <c r="N2735" s="34"/>
      <c r="O2735" s="34"/>
      <c r="P2735" s="26"/>
      <c r="Q2735" s="35"/>
    </row>
    <row r="2736" spans="1:17" x14ac:dyDescent="0.3">
      <c r="A2736" s="1" t="s">
        <v>418</v>
      </c>
      <c r="B2736" s="6">
        <v>46142</v>
      </c>
      <c r="C2736" s="62">
        <f t="shared" si="77"/>
        <v>2026</v>
      </c>
      <c r="D2736" s="1" t="s">
        <v>17439</v>
      </c>
      <c r="E2736" s="43" t="s">
        <v>17491</v>
      </c>
      <c r="F2736" s="2" t="s">
        <v>412</v>
      </c>
      <c r="G2736" s="36">
        <v>41</v>
      </c>
      <c r="H2736" s="36"/>
      <c r="I2736" s="1" t="s">
        <v>423</v>
      </c>
      <c r="J2736" s="1">
        <v>41</v>
      </c>
      <c r="K2736" s="1">
        <v>7.6</v>
      </c>
      <c r="L2736" s="1">
        <v>0</v>
      </c>
      <c r="M2736" s="1">
        <v>48.6</v>
      </c>
      <c r="N2736" s="34"/>
      <c r="O2736" s="34"/>
      <c r="P2736" s="26"/>
      <c r="Q2736" s="35"/>
    </row>
    <row r="2737" spans="1:17" x14ac:dyDescent="0.3">
      <c r="A2737" s="1" t="s">
        <v>418</v>
      </c>
      <c r="B2737" s="6">
        <v>46142</v>
      </c>
      <c r="C2737" s="62">
        <f t="shared" si="77"/>
        <v>2026</v>
      </c>
      <c r="D2737" s="1" t="s">
        <v>17439</v>
      </c>
      <c r="E2737" s="43" t="s">
        <v>17492</v>
      </c>
      <c r="F2737" s="2" t="s">
        <v>412</v>
      </c>
      <c r="G2737" s="36">
        <v>42</v>
      </c>
      <c r="H2737" s="36"/>
      <c r="I2737" s="1" t="s">
        <v>423</v>
      </c>
      <c r="J2737" s="1">
        <v>41.4</v>
      </c>
      <c r="K2737" s="1">
        <v>7.6</v>
      </c>
      <c r="L2737" s="1">
        <v>0</v>
      </c>
      <c r="M2737" s="1">
        <v>49</v>
      </c>
      <c r="N2737" s="34"/>
      <c r="O2737" s="34"/>
      <c r="P2737" s="26"/>
      <c r="Q2737" s="35"/>
    </row>
    <row r="2738" spans="1:17" x14ac:dyDescent="0.3">
      <c r="A2738" s="1" t="s">
        <v>418</v>
      </c>
      <c r="B2738" s="6">
        <v>46142</v>
      </c>
      <c r="C2738" s="62">
        <f t="shared" si="77"/>
        <v>2026</v>
      </c>
      <c r="D2738" s="1" t="s">
        <v>17439</v>
      </c>
      <c r="E2738" s="43" t="s">
        <v>17493</v>
      </c>
      <c r="F2738" s="2" t="s">
        <v>412</v>
      </c>
      <c r="G2738" s="36">
        <v>43</v>
      </c>
      <c r="H2738" s="36"/>
      <c r="I2738" s="1" t="s">
        <v>423</v>
      </c>
      <c r="J2738" s="1">
        <v>63.1</v>
      </c>
      <c r="K2738" s="1">
        <v>7.6</v>
      </c>
      <c r="L2738" s="1">
        <v>0</v>
      </c>
      <c r="M2738" s="1">
        <v>70.7</v>
      </c>
      <c r="N2738" s="34"/>
      <c r="O2738" s="34"/>
      <c r="P2738" s="26"/>
      <c r="Q2738" s="35"/>
    </row>
    <row r="2739" spans="1:17" x14ac:dyDescent="0.3">
      <c r="A2739" s="1" t="s">
        <v>418</v>
      </c>
      <c r="B2739" s="6">
        <v>46142</v>
      </c>
      <c r="C2739" s="62">
        <f t="shared" si="77"/>
        <v>2026</v>
      </c>
      <c r="D2739" s="1" t="s">
        <v>17439</v>
      </c>
      <c r="E2739" s="43" t="s">
        <v>17494</v>
      </c>
      <c r="F2739" s="2" t="s">
        <v>412</v>
      </c>
      <c r="G2739" s="36">
        <v>44</v>
      </c>
      <c r="H2739" s="36"/>
      <c r="I2739" s="1" t="s">
        <v>423</v>
      </c>
      <c r="J2739" s="1">
        <v>42</v>
      </c>
      <c r="K2739" s="1">
        <v>7.6</v>
      </c>
      <c r="L2739" s="1">
        <v>0</v>
      </c>
      <c r="M2739" s="1">
        <v>49.6</v>
      </c>
      <c r="N2739" s="34"/>
      <c r="O2739" s="34"/>
      <c r="P2739" s="26"/>
      <c r="Q2739" s="35"/>
    </row>
    <row r="2740" spans="1:17" x14ac:dyDescent="0.3">
      <c r="A2740" s="1" t="s">
        <v>418</v>
      </c>
      <c r="B2740" s="6">
        <v>46142</v>
      </c>
      <c r="C2740" s="62">
        <f t="shared" si="77"/>
        <v>2026</v>
      </c>
      <c r="D2740" s="1" t="s">
        <v>17439</v>
      </c>
      <c r="E2740" s="43" t="s">
        <v>17495</v>
      </c>
      <c r="F2740" s="2" t="s">
        <v>412</v>
      </c>
      <c r="G2740" s="36">
        <v>45</v>
      </c>
      <c r="H2740" s="36"/>
      <c r="I2740" s="1" t="s">
        <v>423</v>
      </c>
      <c r="J2740" s="1">
        <v>41</v>
      </c>
      <c r="K2740" s="1">
        <v>7.6</v>
      </c>
      <c r="L2740" s="1">
        <v>0</v>
      </c>
      <c r="M2740" s="1">
        <v>48.6</v>
      </c>
      <c r="N2740" s="34"/>
      <c r="O2740" s="34"/>
      <c r="P2740" s="26"/>
      <c r="Q2740" s="35"/>
    </row>
    <row r="2741" spans="1:17" x14ac:dyDescent="0.3">
      <c r="A2741" s="1" t="s">
        <v>418</v>
      </c>
      <c r="B2741" s="6">
        <v>46142</v>
      </c>
      <c r="C2741" s="62">
        <f t="shared" si="77"/>
        <v>2026</v>
      </c>
      <c r="D2741" s="1" t="s">
        <v>17439</v>
      </c>
      <c r="E2741" s="43" t="s">
        <v>17496</v>
      </c>
      <c r="F2741" s="2" t="s">
        <v>412</v>
      </c>
      <c r="G2741" s="36">
        <v>46</v>
      </c>
      <c r="H2741" s="36"/>
      <c r="I2741" s="1" t="s">
        <v>423</v>
      </c>
      <c r="J2741" s="1">
        <v>62.6</v>
      </c>
      <c r="K2741" s="1">
        <v>7.6</v>
      </c>
      <c r="L2741" s="1">
        <v>0</v>
      </c>
      <c r="M2741" s="1">
        <v>70.2</v>
      </c>
      <c r="N2741" s="34"/>
      <c r="O2741" s="34"/>
      <c r="P2741" s="26"/>
      <c r="Q2741" s="35"/>
    </row>
    <row r="2742" spans="1:17" x14ac:dyDescent="0.3">
      <c r="A2742" s="1" t="s">
        <v>418</v>
      </c>
      <c r="B2742" s="6">
        <v>46142</v>
      </c>
      <c r="C2742" s="62">
        <f t="shared" si="77"/>
        <v>2026</v>
      </c>
      <c r="D2742" s="1" t="s">
        <v>17439</v>
      </c>
      <c r="E2742" s="43" t="s">
        <v>17497</v>
      </c>
      <c r="F2742" s="2" t="s">
        <v>412</v>
      </c>
      <c r="G2742" s="36">
        <v>47</v>
      </c>
      <c r="H2742" s="36"/>
      <c r="I2742" s="1" t="s">
        <v>423</v>
      </c>
      <c r="J2742" s="1">
        <v>63.1</v>
      </c>
      <c r="K2742" s="1">
        <v>7.6</v>
      </c>
      <c r="L2742" s="1">
        <v>0</v>
      </c>
      <c r="M2742" s="1">
        <v>70.7</v>
      </c>
      <c r="N2742" s="34"/>
      <c r="O2742" s="34"/>
      <c r="P2742" s="26"/>
      <c r="Q2742" s="35"/>
    </row>
    <row r="2743" spans="1:17" x14ac:dyDescent="0.3">
      <c r="A2743" s="1" t="s">
        <v>418</v>
      </c>
      <c r="B2743" s="6">
        <v>46142</v>
      </c>
      <c r="C2743" s="62">
        <f t="shared" si="77"/>
        <v>2026</v>
      </c>
      <c r="D2743" s="1" t="s">
        <v>17439</v>
      </c>
      <c r="E2743" s="43" t="s">
        <v>17498</v>
      </c>
      <c r="F2743" s="2" t="s">
        <v>412</v>
      </c>
      <c r="G2743" s="36">
        <v>48</v>
      </c>
      <c r="H2743" s="36"/>
      <c r="I2743" s="1" t="s">
        <v>423</v>
      </c>
      <c r="J2743" s="1">
        <v>42</v>
      </c>
      <c r="K2743" s="1">
        <v>7.6</v>
      </c>
      <c r="L2743" s="1">
        <v>0</v>
      </c>
      <c r="M2743" s="1">
        <v>49.6</v>
      </c>
      <c r="N2743" s="34"/>
      <c r="O2743" s="34"/>
      <c r="P2743" s="26"/>
      <c r="Q2743" s="35"/>
    </row>
    <row r="2744" spans="1:17" x14ac:dyDescent="0.3">
      <c r="A2744" s="1"/>
      <c r="B2744" s="6"/>
      <c r="C2744" s="62"/>
      <c r="D2744" s="1"/>
      <c r="E2744" s="43"/>
      <c r="F2744" s="2"/>
      <c r="G2744" s="36"/>
      <c r="H2744" s="36"/>
      <c r="I2744" s="1"/>
      <c r="J2744" s="1"/>
      <c r="K2744" s="1"/>
      <c r="L2744" s="1"/>
      <c r="M2744" s="1"/>
      <c r="N2744" s="34"/>
      <c r="O2744" s="34"/>
      <c r="P2744" s="26"/>
      <c r="Q2744" s="35"/>
    </row>
    <row r="2745" spans="1:17" x14ac:dyDescent="0.3">
      <c r="A2745" s="1"/>
      <c r="B2745" s="6"/>
      <c r="C2745" s="62"/>
      <c r="D2745" s="1"/>
      <c r="E2745" s="43"/>
      <c r="F2745" s="2"/>
      <c r="G2745" s="36"/>
      <c r="H2745" s="36"/>
      <c r="I2745" s="1"/>
      <c r="J2745" s="1"/>
      <c r="K2745" s="1"/>
      <c r="L2745" s="1"/>
      <c r="M2745" s="1"/>
      <c r="N2745" s="34"/>
      <c r="O2745" s="34"/>
      <c r="P2745" s="26"/>
      <c r="Q2745" s="35"/>
    </row>
    <row r="2746" spans="1:17" x14ac:dyDescent="0.3">
      <c r="A2746" s="1"/>
      <c r="B2746" s="6"/>
      <c r="C2746" s="62"/>
      <c r="D2746" s="1"/>
      <c r="E2746" s="43"/>
      <c r="F2746" s="2"/>
      <c r="G2746" s="36"/>
      <c r="H2746" s="36"/>
      <c r="I2746" s="1"/>
      <c r="J2746" s="1"/>
      <c r="K2746" s="1"/>
      <c r="L2746" s="1"/>
      <c r="M2746" s="1"/>
      <c r="N2746" s="34"/>
      <c r="O2746" s="34"/>
      <c r="P2746" s="26"/>
      <c r="Q2746" s="35"/>
    </row>
    <row r="2747" spans="1:17" x14ac:dyDescent="0.3">
      <c r="A2747" s="1"/>
      <c r="B2747" s="6"/>
      <c r="C2747" s="62"/>
      <c r="D2747" s="1"/>
      <c r="E2747" s="43"/>
      <c r="F2747" s="2"/>
      <c r="G2747" s="36"/>
      <c r="H2747" s="36"/>
      <c r="I2747" s="1"/>
      <c r="J2747" s="1"/>
      <c r="K2747" s="1"/>
      <c r="L2747" s="1"/>
      <c r="M2747" s="1"/>
      <c r="N2747" s="34"/>
      <c r="O2747" s="34"/>
      <c r="P2747" s="26"/>
      <c r="Q2747" s="35"/>
    </row>
    <row r="2748" spans="1:17" x14ac:dyDescent="0.3">
      <c r="A2748" s="1"/>
      <c r="B2748" s="6"/>
      <c r="C2748" s="62"/>
      <c r="D2748" s="1"/>
      <c r="E2748" s="43"/>
      <c r="F2748" s="2"/>
      <c r="G2748" s="36"/>
      <c r="H2748" s="36"/>
      <c r="I2748" s="1"/>
      <c r="J2748" s="1"/>
      <c r="K2748" s="1"/>
      <c r="L2748" s="1"/>
      <c r="M2748" s="1"/>
      <c r="N2748" s="34"/>
      <c r="O2748" s="34"/>
      <c r="P2748" s="26"/>
      <c r="Q2748" s="35"/>
    </row>
    <row r="2749" spans="1:17" x14ac:dyDescent="0.3">
      <c r="A2749" s="1"/>
      <c r="B2749" s="6"/>
      <c r="C2749" s="62"/>
      <c r="D2749" s="1"/>
      <c r="E2749" s="43"/>
      <c r="F2749" s="2"/>
      <c r="G2749" s="36"/>
      <c r="H2749" s="36"/>
      <c r="I2749" s="1"/>
      <c r="J2749" s="1"/>
      <c r="K2749" s="1"/>
      <c r="L2749" s="1"/>
      <c r="M2749" s="1"/>
      <c r="N2749" s="34"/>
      <c r="O2749" s="34"/>
      <c r="P2749" s="26"/>
      <c r="Q2749" s="35"/>
    </row>
    <row r="2750" spans="1:17" x14ac:dyDescent="0.3">
      <c r="A2750" s="1"/>
      <c r="B2750" s="6"/>
      <c r="C2750" s="62"/>
      <c r="D2750" s="1"/>
      <c r="E2750" s="43"/>
      <c r="F2750" s="2"/>
      <c r="G2750" s="36"/>
      <c r="H2750" s="36"/>
      <c r="I2750" s="1"/>
      <c r="J2750" s="1"/>
      <c r="K2750" s="1"/>
      <c r="L2750" s="1"/>
      <c r="M2750" s="1"/>
      <c r="N2750" s="34"/>
      <c r="O2750" s="34"/>
      <c r="P2750" s="26"/>
      <c r="Q2750" s="35"/>
    </row>
    <row r="2751" spans="1:17" x14ac:dyDescent="0.3">
      <c r="A2751" s="1"/>
      <c r="B2751" s="6"/>
      <c r="C2751" s="62"/>
      <c r="D2751" s="1"/>
      <c r="E2751" s="43"/>
      <c r="F2751" s="2"/>
      <c r="G2751" s="36"/>
      <c r="H2751" s="36"/>
      <c r="I2751" s="1"/>
      <c r="J2751" s="1"/>
      <c r="K2751" s="1"/>
      <c r="L2751" s="1"/>
      <c r="M2751" s="1"/>
      <c r="N2751" s="34"/>
      <c r="O2751" s="34"/>
      <c r="P2751" s="26"/>
      <c r="Q2751" s="35"/>
    </row>
    <row r="2752" spans="1:17" x14ac:dyDescent="0.3">
      <c r="A2752" s="1"/>
      <c r="B2752" s="6"/>
      <c r="C2752" s="62"/>
      <c r="D2752" s="1"/>
      <c r="E2752" s="43"/>
      <c r="F2752" s="2"/>
      <c r="G2752" s="36"/>
      <c r="H2752" s="36"/>
      <c r="I2752" s="1"/>
      <c r="J2752" s="1"/>
      <c r="K2752" s="1"/>
      <c r="L2752" s="1"/>
      <c r="M2752" s="1"/>
      <c r="N2752" s="34"/>
      <c r="O2752" s="34"/>
      <c r="P2752" s="26"/>
      <c r="Q2752" s="35"/>
    </row>
    <row r="2753" spans="1:17" x14ac:dyDescent="0.3">
      <c r="A2753" s="1"/>
      <c r="B2753" s="6"/>
      <c r="C2753" s="62"/>
      <c r="D2753" s="1"/>
      <c r="E2753" s="43"/>
      <c r="F2753" s="2"/>
      <c r="G2753" s="36"/>
      <c r="H2753" s="36"/>
      <c r="I2753" s="1"/>
      <c r="J2753" s="1"/>
      <c r="K2753" s="1"/>
      <c r="L2753" s="1"/>
      <c r="M2753" s="1"/>
      <c r="N2753" s="34"/>
      <c r="O2753" s="34"/>
      <c r="P2753" s="26"/>
      <c r="Q2753" s="35"/>
    </row>
    <row r="2754" spans="1:17" x14ac:dyDescent="0.3">
      <c r="A2754" s="1"/>
      <c r="B2754" s="6"/>
      <c r="C2754" s="62"/>
      <c r="D2754" s="1"/>
      <c r="E2754" s="43"/>
      <c r="F2754" s="2"/>
      <c r="G2754" s="36"/>
      <c r="H2754" s="36"/>
      <c r="I2754" s="1"/>
      <c r="J2754" s="1"/>
      <c r="K2754" s="1"/>
      <c r="L2754" s="1"/>
      <c r="M2754" s="1"/>
      <c r="N2754" s="34"/>
      <c r="O2754" s="34"/>
      <c r="P2754" s="26"/>
      <c r="Q2754" s="35"/>
    </row>
    <row r="2755" spans="1:17" x14ac:dyDescent="0.3">
      <c r="A2755" s="1"/>
      <c r="B2755" s="6"/>
      <c r="C2755" s="62"/>
      <c r="D2755" s="1"/>
      <c r="E2755" s="43"/>
      <c r="F2755" s="2"/>
      <c r="G2755" s="36"/>
      <c r="H2755" s="36"/>
      <c r="I2755" s="1"/>
      <c r="J2755" s="1"/>
      <c r="K2755" s="1"/>
      <c r="L2755" s="1"/>
      <c r="M2755" s="1"/>
      <c r="N2755" s="34"/>
      <c r="O2755" s="34"/>
      <c r="P2755" s="26"/>
      <c r="Q2755" s="35"/>
    </row>
    <row r="2756" spans="1:17" x14ac:dyDescent="0.3">
      <c r="A2756" s="1"/>
      <c r="B2756" s="6"/>
      <c r="C2756" s="62"/>
      <c r="D2756" s="1"/>
      <c r="E2756" s="43"/>
      <c r="F2756" s="2"/>
      <c r="G2756" s="36"/>
      <c r="H2756" s="36"/>
      <c r="I2756" s="1"/>
      <c r="J2756" s="1"/>
      <c r="K2756" s="1"/>
      <c r="L2756" s="1"/>
      <c r="M2756" s="1"/>
      <c r="N2756" s="34"/>
      <c r="O2756" s="34"/>
      <c r="P2756" s="26"/>
      <c r="Q2756" s="35"/>
    </row>
    <row r="2757" spans="1:17" x14ac:dyDescent="0.3">
      <c r="A2757" s="1"/>
      <c r="B2757" s="6"/>
      <c r="C2757" s="62"/>
      <c r="D2757" s="1"/>
      <c r="E2757" s="43"/>
      <c r="F2757" s="2"/>
      <c r="G2757" s="36"/>
      <c r="H2757" s="36"/>
      <c r="I2757" s="1"/>
      <c r="J2757" s="1"/>
      <c r="K2757" s="1"/>
      <c r="L2757" s="1"/>
      <c r="M2757" s="1"/>
      <c r="N2757" s="34"/>
      <c r="O2757" s="34"/>
      <c r="P2757" s="26"/>
      <c r="Q2757" s="35"/>
    </row>
    <row r="2758" spans="1:17" x14ac:dyDescent="0.3">
      <c r="A2758" s="1"/>
      <c r="B2758" s="6"/>
      <c r="C2758" s="62"/>
      <c r="D2758" s="1"/>
      <c r="E2758" s="43"/>
      <c r="F2758" s="2"/>
      <c r="G2758" s="36"/>
      <c r="H2758" s="36"/>
      <c r="I2758" s="1"/>
      <c r="J2758" s="1"/>
      <c r="K2758" s="1"/>
      <c r="L2758" s="1"/>
      <c r="M2758" s="1"/>
      <c r="N2758" s="34"/>
      <c r="O2758" s="34"/>
      <c r="P2758" s="26"/>
      <c r="Q2758" s="35"/>
    </row>
    <row r="2759" spans="1:17" x14ac:dyDescent="0.3">
      <c r="A2759" s="1"/>
      <c r="B2759" s="6"/>
      <c r="C2759" s="62"/>
      <c r="D2759" s="1"/>
      <c r="E2759" s="43"/>
      <c r="F2759" s="2"/>
      <c r="G2759" s="36"/>
      <c r="H2759" s="36"/>
      <c r="I2759" s="1"/>
      <c r="J2759" s="1"/>
      <c r="K2759" s="1"/>
      <c r="L2759" s="1"/>
      <c r="M2759" s="1"/>
      <c r="N2759" s="34"/>
      <c r="O2759" s="34"/>
      <c r="P2759" s="26"/>
      <c r="Q2759" s="35"/>
    </row>
    <row r="2760" spans="1:17" x14ac:dyDescent="0.3">
      <c r="A2760" s="1"/>
      <c r="B2760" s="6"/>
      <c r="C2760" s="62"/>
      <c r="D2760" s="1"/>
      <c r="E2760" s="43"/>
      <c r="F2760" s="2"/>
      <c r="G2760" s="36"/>
      <c r="H2760" s="36"/>
      <c r="I2760" s="1"/>
      <c r="J2760" s="1"/>
      <c r="K2760" s="1"/>
      <c r="L2760" s="1"/>
      <c r="M2760" s="1"/>
      <c r="N2760" s="34"/>
      <c r="O2760" s="34"/>
      <c r="P2760" s="26"/>
      <c r="Q2760" s="35"/>
    </row>
    <row r="2761" spans="1:17" x14ac:dyDescent="0.3">
      <c r="A2761" s="1"/>
      <c r="B2761" s="6"/>
      <c r="C2761" s="62"/>
      <c r="D2761" s="1"/>
      <c r="E2761" s="43"/>
      <c r="F2761" s="2"/>
      <c r="G2761" s="36"/>
      <c r="H2761" s="36"/>
      <c r="I2761" s="1"/>
      <c r="J2761" s="1"/>
      <c r="K2761" s="1"/>
      <c r="L2761" s="1"/>
      <c r="M2761" s="1"/>
      <c r="N2761" s="34"/>
      <c r="O2761" s="34"/>
      <c r="P2761" s="26"/>
      <c r="Q2761" s="35"/>
    </row>
    <row r="2762" spans="1:17" x14ac:dyDescent="0.3">
      <c r="A2762" s="1"/>
      <c r="B2762" s="6"/>
      <c r="C2762" s="62"/>
      <c r="D2762" s="1"/>
      <c r="E2762" s="43"/>
      <c r="F2762" s="2"/>
      <c r="G2762" s="36"/>
      <c r="H2762" s="36"/>
      <c r="I2762" s="1"/>
      <c r="J2762" s="1"/>
      <c r="K2762" s="1"/>
      <c r="L2762" s="1"/>
      <c r="M2762" s="1"/>
      <c r="N2762" s="34"/>
      <c r="O2762" s="34"/>
      <c r="P2762" s="26"/>
      <c r="Q2762" s="35"/>
    </row>
    <row r="2763" spans="1:17" x14ac:dyDescent="0.3">
      <c r="A2763" s="1"/>
      <c r="B2763" s="6"/>
      <c r="C2763" s="62"/>
      <c r="D2763" s="1"/>
      <c r="E2763" s="43"/>
      <c r="F2763" s="2"/>
      <c r="G2763" s="36"/>
      <c r="H2763" s="36"/>
      <c r="I2763" s="1"/>
      <c r="J2763" s="1"/>
      <c r="K2763" s="1"/>
      <c r="L2763" s="1"/>
      <c r="M2763" s="1"/>
      <c r="N2763" s="34"/>
      <c r="O2763" s="34"/>
      <c r="P2763" s="26"/>
      <c r="Q2763" s="35"/>
    </row>
    <row r="2764" spans="1:17" x14ac:dyDescent="0.3">
      <c r="A2764" s="1"/>
      <c r="B2764" s="6"/>
      <c r="C2764" s="62"/>
      <c r="D2764" s="1"/>
      <c r="E2764" s="43"/>
      <c r="F2764" s="2"/>
      <c r="G2764" s="36"/>
      <c r="H2764" s="36"/>
      <c r="I2764" s="1"/>
      <c r="J2764" s="1"/>
      <c r="K2764" s="1"/>
      <c r="L2764" s="1"/>
      <c r="M2764" s="1"/>
      <c r="N2764" s="34"/>
      <c r="O2764" s="34"/>
      <c r="P2764" s="26"/>
      <c r="Q2764" s="35"/>
    </row>
    <row r="2765" spans="1:17" x14ac:dyDescent="0.3">
      <c r="A2765" s="1"/>
      <c r="B2765" s="6"/>
      <c r="C2765" s="62"/>
      <c r="D2765" s="1"/>
      <c r="E2765" s="43"/>
      <c r="F2765" s="2"/>
      <c r="G2765" s="36"/>
      <c r="H2765" s="36"/>
      <c r="I2765" s="1"/>
      <c r="J2765" s="1"/>
      <c r="K2765" s="1"/>
      <c r="L2765" s="1"/>
      <c r="M2765" s="1"/>
      <c r="N2765" s="34"/>
      <c r="O2765" s="34"/>
      <c r="P2765" s="26"/>
      <c r="Q2765" s="35"/>
    </row>
    <row r="2766" spans="1:17" x14ac:dyDescent="0.3">
      <c r="A2766" s="1"/>
      <c r="B2766" s="6"/>
      <c r="C2766" s="62"/>
      <c r="D2766" s="1"/>
      <c r="E2766" s="43"/>
      <c r="F2766" s="2"/>
      <c r="G2766" s="36"/>
      <c r="H2766" s="36"/>
      <c r="I2766" s="1"/>
      <c r="J2766" s="1"/>
      <c r="K2766" s="1"/>
      <c r="L2766" s="1"/>
      <c r="M2766" s="1"/>
      <c r="N2766" s="34"/>
      <c r="O2766" s="34"/>
      <c r="P2766" s="26"/>
      <c r="Q2766" s="35"/>
    </row>
    <row r="2767" spans="1:17" x14ac:dyDescent="0.3">
      <c r="A2767" s="1"/>
      <c r="B2767" s="6"/>
      <c r="C2767" s="62"/>
      <c r="D2767" s="1"/>
      <c r="E2767" s="43"/>
      <c r="F2767" s="2"/>
      <c r="G2767" s="36"/>
      <c r="H2767" s="36"/>
      <c r="I2767" s="1"/>
      <c r="J2767" s="1"/>
      <c r="K2767" s="1"/>
      <c r="L2767" s="1"/>
      <c r="M2767" s="1"/>
      <c r="N2767" s="34"/>
      <c r="O2767" s="34"/>
      <c r="P2767" s="26"/>
      <c r="Q2767" s="35"/>
    </row>
    <row r="2768" spans="1:17" x14ac:dyDescent="0.3">
      <c r="A2768" s="1"/>
      <c r="B2768" s="6"/>
      <c r="C2768" s="62"/>
      <c r="D2768" s="1"/>
      <c r="E2768" s="43"/>
      <c r="F2768" s="2"/>
      <c r="G2768" s="36"/>
      <c r="H2768" s="36"/>
      <c r="I2768" s="1"/>
      <c r="J2768" s="1"/>
      <c r="K2768" s="1"/>
      <c r="L2768" s="1"/>
      <c r="M2768" s="1"/>
      <c r="N2768" s="34"/>
      <c r="O2768" s="34"/>
      <c r="P2768" s="26"/>
      <c r="Q2768" s="35"/>
    </row>
    <row r="2769" spans="1:17" x14ac:dyDescent="0.3">
      <c r="A2769" s="1"/>
      <c r="B2769" s="6"/>
      <c r="C2769" s="62"/>
      <c r="D2769" s="1"/>
      <c r="E2769" s="43"/>
      <c r="F2769" s="2"/>
      <c r="G2769" s="36"/>
      <c r="H2769" s="36"/>
      <c r="I2769" s="1"/>
      <c r="J2769" s="1"/>
      <c r="K2769" s="1"/>
      <c r="L2769" s="1"/>
      <c r="M2769" s="1"/>
      <c r="N2769" s="34"/>
      <c r="O2769" s="34"/>
      <c r="P2769" s="26"/>
      <c r="Q2769" s="35"/>
    </row>
    <row r="2770" spans="1:17" x14ac:dyDescent="0.3">
      <c r="A2770" s="1"/>
      <c r="B2770" s="6"/>
      <c r="C2770" s="62"/>
      <c r="D2770" s="1"/>
      <c r="E2770" s="43"/>
      <c r="F2770" s="2"/>
      <c r="G2770" s="36"/>
      <c r="H2770" s="36"/>
      <c r="I2770" s="1"/>
      <c r="J2770" s="1"/>
      <c r="K2770" s="1"/>
      <c r="L2770" s="1"/>
      <c r="M2770" s="1"/>
      <c r="N2770" s="34"/>
      <c r="O2770" s="34"/>
      <c r="P2770" s="26"/>
      <c r="Q2770" s="35"/>
    </row>
    <row r="2771" spans="1:17" x14ac:dyDescent="0.3">
      <c r="A2771" s="1"/>
      <c r="B2771" s="6"/>
      <c r="C2771" s="62"/>
      <c r="D2771" s="1"/>
      <c r="E2771" s="43"/>
      <c r="F2771" s="2"/>
      <c r="G2771" s="36"/>
      <c r="H2771" s="36"/>
      <c r="I2771" s="1"/>
      <c r="J2771" s="1"/>
      <c r="K2771" s="1"/>
      <c r="L2771" s="1"/>
      <c r="M2771" s="1"/>
      <c r="N2771" s="34"/>
      <c r="O2771" s="34"/>
      <c r="P2771" s="26"/>
      <c r="Q2771" s="35"/>
    </row>
    <row r="2772" spans="1:17" x14ac:dyDescent="0.3">
      <c r="A2772" s="1"/>
      <c r="B2772" s="6"/>
      <c r="C2772" s="62"/>
      <c r="D2772" s="1"/>
      <c r="E2772" s="43"/>
      <c r="F2772" s="2"/>
      <c r="G2772" s="36"/>
      <c r="H2772" s="36"/>
      <c r="I2772" s="1"/>
      <c r="J2772" s="1"/>
      <c r="K2772" s="1"/>
      <c r="L2772" s="1"/>
      <c r="M2772" s="1"/>
      <c r="N2772" s="34"/>
      <c r="O2772" s="34"/>
      <c r="P2772" s="26"/>
      <c r="Q2772" s="35"/>
    </row>
    <row r="2773" spans="1:17" x14ac:dyDescent="0.3">
      <c r="A2773" s="1"/>
      <c r="B2773" s="6"/>
      <c r="C2773" s="62"/>
      <c r="D2773" s="1"/>
      <c r="E2773" s="43"/>
      <c r="F2773" s="2"/>
      <c r="G2773" s="36"/>
      <c r="H2773" s="36"/>
      <c r="I2773" s="1"/>
      <c r="J2773" s="1"/>
      <c r="K2773" s="1"/>
      <c r="L2773" s="1"/>
      <c r="M2773" s="1"/>
      <c r="N2773" s="34"/>
      <c r="O2773" s="34"/>
      <c r="P2773" s="26"/>
      <c r="Q2773" s="35"/>
    </row>
    <row r="2774" spans="1:17" x14ac:dyDescent="0.3">
      <c r="A2774" s="1"/>
      <c r="B2774" s="6"/>
      <c r="C2774" s="62"/>
      <c r="D2774" s="1"/>
      <c r="E2774" s="43"/>
      <c r="F2774" s="2"/>
      <c r="G2774" s="36"/>
      <c r="H2774" s="36"/>
      <c r="I2774" s="1"/>
      <c r="J2774" s="1"/>
      <c r="K2774" s="1"/>
      <c r="L2774" s="1"/>
      <c r="M2774" s="1"/>
      <c r="N2774" s="34"/>
      <c r="O2774" s="34"/>
      <c r="P2774" s="26"/>
      <c r="Q2774" s="35"/>
    </row>
    <row r="2775" spans="1:17" x14ac:dyDescent="0.3">
      <c r="A2775" s="1"/>
      <c r="B2775" s="6"/>
      <c r="C2775" s="62"/>
      <c r="D2775" s="1"/>
      <c r="E2775" s="43"/>
      <c r="F2775" s="2"/>
      <c r="G2775" s="36"/>
      <c r="H2775" s="36"/>
      <c r="I2775" s="1"/>
      <c r="J2775" s="1"/>
      <c r="K2775" s="1"/>
      <c r="L2775" s="1"/>
      <c r="M2775" s="1"/>
      <c r="N2775" s="34"/>
      <c r="O2775" s="34"/>
      <c r="P2775" s="26"/>
      <c r="Q2775" s="35"/>
    </row>
    <row r="2776" spans="1:17" x14ac:dyDescent="0.3">
      <c r="A2776" s="1"/>
      <c r="B2776" s="6"/>
      <c r="C2776" s="62"/>
      <c r="D2776" s="1"/>
      <c r="E2776" s="43"/>
      <c r="F2776" s="2"/>
      <c r="G2776" s="36"/>
      <c r="H2776" s="36"/>
      <c r="I2776" s="1"/>
      <c r="J2776" s="1"/>
      <c r="K2776" s="1"/>
      <c r="L2776" s="1"/>
      <c r="M2776" s="1"/>
      <c r="N2776" s="34"/>
      <c r="O2776" s="34"/>
      <c r="P2776" s="26"/>
      <c r="Q2776" s="35"/>
    </row>
    <row r="2777" spans="1:17" x14ac:dyDescent="0.3">
      <c r="A2777" s="1"/>
      <c r="B2777" s="6"/>
      <c r="C2777" s="62"/>
      <c r="D2777" s="1"/>
      <c r="E2777" s="43"/>
      <c r="F2777" s="2"/>
      <c r="G2777" s="36"/>
      <c r="H2777" s="36"/>
      <c r="I2777" s="1"/>
      <c r="J2777" s="1"/>
      <c r="K2777" s="1"/>
      <c r="L2777" s="1"/>
      <c r="M2777" s="1"/>
      <c r="N2777" s="34"/>
      <c r="O2777" s="34"/>
      <c r="P2777" s="26"/>
      <c r="Q2777" s="35"/>
    </row>
    <row r="2778" spans="1:17" x14ac:dyDescent="0.3">
      <c r="A2778" s="1"/>
      <c r="B2778" s="6"/>
      <c r="C2778" s="62"/>
      <c r="D2778" s="1"/>
      <c r="E2778" s="43"/>
      <c r="F2778" s="2"/>
      <c r="G2778" s="36"/>
      <c r="H2778" s="36"/>
      <c r="I2778" s="1"/>
      <c r="J2778" s="1"/>
      <c r="K2778" s="1"/>
      <c r="L2778" s="1"/>
      <c r="M2778" s="1"/>
      <c r="N2778" s="34"/>
      <c r="O2778" s="34"/>
      <c r="P2778" s="26"/>
      <c r="Q2778" s="35"/>
    </row>
    <row r="2779" spans="1:17" x14ac:dyDescent="0.3">
      <c r="A2779" s="1"/>
      <c r="B2779" s="6"/>
      <c r="C2779" s="62"/>
      <c r="D2779" s="1"/>
      <c r="E2779" s="43"/>
      <c r="F2779" s="2"/>
      <c r="G2779" s="36"/>
      <c r="H2779" s="36"/>
      <c r="I2779" s="1"/>
      <c r="J2779" s="1"/>
      <c r="K2779" s="1"/>
      <c r="L2779" s="1"/>
      <c r="M2779" s="1"/>
      <c r="N2779" s="34"/>
      <c r="O2779" s="34"/>
      <c r="P2779" s="26"/>
      <c r="Q2779" s="35"/>
    </row>
    <row r="2780" spans="1:17" x14ac:dyDescent="0.3">
      <c r="A2780" s="1"/>
      <c r="B2780" s="6"/>
      <c r="C2780" s="62"/>
      <c r="D2780" s="1"/>
      <c r="E2780" s="43"/>
      <c r="F2780" s="2"/>
      <c r="G2780" s="36"/>
      <c r="H2780" s="36"/>
      <c r="I2780" s="1"/>
      <c r="J2780" s="1"/>
      <c r="K2780" s="1"/>
      <c r="L2780" s="1"/>
      <c r="M2780" s="1"/>
      <c r="N2780" s="34"/>
      <c r="O2780" s="34"/>
      <c r="P2780" s="26"/>
      <c r="Q2780" s="35"/>
    </row>
    <row r="2781" spans="1:17" x14ac:dyDescent="0.3">
      <c r="A2781" s="1"/>
      <c r="B2781" s="6"/>
      <c r="C2781" s="62"/>
      <c r="D2781" s="1"/>
      <c r="E2781" s="43"/>
      <c r="F2781" s="2"/>
      <c r="G2781" s="36"/>
      <c r="H2781" s="36"/>
      <c r="I2781" s="1"/>
      <c r="J2781" s="1"/>
      <c r="K2781" s="1"/>
      <c r="L2781" s="1"/>
      <c r="M2781" s="1"/>
      <c r="N2781" s="34"/>
      <c r="O2781" s="34"/>
      <c r="P2781" s="26"/>
      <c r="Q2781" s="35"/>
    </row>
    <row r="2782" spans="1:17" x14ac:dyDescent="0.3">
      <c r="A2782" s="1"/>
      <c r="B2782" s="6"/>
      <c r="C2782" s="62"/>
      <c r="D2782" s="1"/>
      <c r="E2782" s="43"/>
      <c r="F2782" s="2"/>
      <c r="G2782" s="36"/>
      <c r="H2782" s="36"/>
      <c r="I2782" s="1"/>
      <c r="J2782" s="1"/>
      <c r="K2782" s="1"/>
      <c r="L2782" s="1"/>
      <c r="M2782" s="1"/>
      <c r="N2782" s="34"/>
      <c r="O2782" s="34"/>
      <c r="P2782" s="26"/>
      <c r="Q2782" s="35"/>
    </row>
    <row r="2783" spans="1:17" x14ac:dyDescent="0.3">
      <c r="A2783" s="1"/>
      <c r="B2783" s="6"/>
      <c r="C2783" s="62"/>
      <c r="D2783" s="1"/>
      <c r="E2783" s="43"/>
      <c r="F2783" s="2"/>
      <c r="G2783" s="36"/>
      <c r="H2783" s="36"/>
      <c r="I2783" s="1"/>
      <c r="J2783" s="1"/>
      <c r="K2783" s="1"/>
      <c r="L2783" s="1"/>
      <c r="M2783" s="1"/>
      <c r="N2783" s="34"/>
      <c r="O2783" s="34"/>
      <c r="P2783" s="26"/>
      <c r="Q2783" s="35"/>
    </row>
    <row r="2784" spans="1:17" x14ac:dyDescent="0.3">
      <c r="A2784" s="1"/>
      <c r="B2784" s="6"/>
      <c r="C2784" s="62"/>
      <c r="D2784" s="1"/>
      <c r="E2784" s="43"/>
      <c r="F2784" s="2"/>
      <c r="G2784" s="36"/>
      <c r="H2784" s="36"/>
      <c r="I2784" s="1"/>
      <c r="J2784" s="1"/>
      <c r="K2784" s="1"/>
      <c r="L2784" s="1"/>
      <c r="M2784" s="1"/>
      <c r="N2784" s="34"/>
      <c r="O2784" s="34"/>
      <c r="P2784" s="26"/>
      <c r="Q2784" s="35"/>
    </row>
    <row r="2785" spans="1:17" x14ac:dyDescent="0.3">
      <c r="A2785" s="1"/>
      <c r="B2785" s="6"/>
      <c r="C2785" s="62"/>
      <c r="D2785" s="1"/>
      <c r="E2785" s="43"/>
      <c r="F2785" s="2"/>
      <c r="G2785" s="36"/>
      <c r="H2785" s="36"/>
      <c r="I2785" s="1"/>
      <c r="J2785" s="1"/>
      <c r="K2785" s="1"/>
      <c r="L2785" s="1"/>
      <c r="M2785" s="1"/>
      <c r="N2785" s="34"/>
      <c r="O2785" s="34"/>
      <c r="P2785" s="26"/>
      <c r="Q2785" s="35"/>
    </row>
    <row r="2786" spans="1:17" x14ac:dyDescent="0.3">
      <c r="A2786" s="1"/>
      <c r="B2786" s="6"/>
      <c r="C2786" s="62"/>
      <c r="D2786" s="1"/>
      <c r="E2786" s="43"/>
      <c r="F2786" s="2"/>
      <c r="G2786" s="36"/>
      <c r="H2786" s="36"/>
      <c r="I2786" s="1"/>
      <c r="J2786" s="1"/>
      <c r="K2786" s="1"/>
      <c r="L2786" s="1"/>
      <c r="M2786" s="1"/>
      <c r="N2786" s="34"/>
      <c r="O2786" s="34"/>
      <c r="P2786" s="26"/>
      <c r="Q2786" s="35"/>
    </row>
    <row r="2787" spans="1:17" x14ac:dyDescent="0.3">
      <c r="A2787" s="1"/>
      <c r="B2787" s="6"/>
      <c r="C2787" s="62"/>
      <c r="D2787" s="1"/>
      <c r="E2787" s="43"/>
      <c r="F2787" s="2"/>
      <c r="G2787" s="36"/>
      <c r="H2787" s="36"/>
      <c r="I2787" s="1"/>
      <c r="J2787" s="1"/>
      <c r="K2787" s="1"/>
      <c r="L2787" s="1"/>
      <c r="M2787" s="1"/>
      <c r="N2787" s="34"/>
      <c r="O2787" s="34"/>
      <c r="P2787" s="26"/>
      <c r="Q2787" s="35"/>
    </row>
    <row r="2788" spans="1:17" x14ac:dyDescent="0.3">
      <c r="A2788" s="1"/>
      <c r="B2788" s="6"/>
      <c r="C2788" s="62"/>
      <c r="D2788" s="1"/>
      <c r="E2788" s="43"/>
      <c r="F2788" s="2"/>
      <c r="G2788" s="36"/>
      <c r="H2788" s="36"/>
      <c r="I2788" s="1"/>
      <c r="J2788" s="1"/>
      <c r="K2788" s="1"/>
      <c r="L2788" s="1"/>
      <c r="M2788" s="1"/>
      <c r="N2788" s="34"/>
      <c r="O2788" s="34"/>
      <c r="P2788" s="26"/>
      <c r="Q2788" s="35"/>
    </row>
    <row r="2789" spans="1:17" x14ac:dyDescent="0.3">
      <c r="A2789" s="1"/>
      <c r="B2789" s="6"/>
      <c r="C2789" s="62"/>
      <c r="D2789" s="1"/>
      <c r="E2789" s="43"/>
      <c r="F2789" s="2"/>
      <c r="G2789" s="36"/>
      <c r="H2789" s="36"/>
      <c r="I2789" s="1"/>
      <c r="J2789" s="1"/>
      <c r="K2789" s="1"/>
      <c r="L2789" s="1"/>
      <c r="M2789" s="1"/>
      <c r="N2789" s="34"/>
      <c r="O2789" s="34"/>
      <c r="P2789" s="26"/>
      <c r="Q2789" s="35"/>
    </row>
    <row r="2790" spans="1:17" x14ac:dyDescent="0.3">
      <c r="A2790" s="1"/>
      <c r="B2790" s="6"/>
      <c r="C2790" s="62"/>
      <c r="D2790" s="1"/>
      <c r="E2790" s="43"/>
      <c r="F2790" s="2"/>
      <c r="G2790" s="36"/>
      <c r="H2790" s="36"/>
      <c r="I2790" s="1"/>
      <c r="J2790" s="1"/>
      <c r="K2790" s="1"/>
      <c r="L2790" s="1"/>
      <c r="M2790" s="1"/>
      <c r="N2790" s="34"/>
      <c r="O2790" s="34"/>
      <c r="P2790" s="26"/>
      <c r="Q2790" s="35"/>
    </row>
    <row r="2791" spans="1:17" x14ac:dyDescent="0.3">
      <c r="A2791" s="1"/>
      <c r="B2791" s="6"/>
      <c r="C2791" s="62"/>
      <c r="D2791" s="1"/>
      <c r="E2791" s="43"/>
      <c r="F2791" s="2"/>
      <c r="G2791" s="36"/>
      <c r="H2791" s="36"/>
      <c r="I2791" s="1"/>
      <c r="J2791" s="1"/>
      <c r="K2791" s="1"/>
      <c r="L2791" s="1"/>
      <c r="M2791" s="1"/>
      <c r="N2791" s="34"/>
      <c r="O2791" s="34"/>
      <c r="P2791" s="26"/>
      <c r="Q2791" s="35"/>
    </row>
    <row r="2792" spans="1:17" x14ac:dyDescent="0.3">
      <c r="A2792" s="1"/>
      <c r="B2792" s="6"/>
      <c r="C2792" s="62"/>
      <c r="D2792" s="1"/>
      <c r="E2792" s="43"/>
      <c r="F2792" s="2"/>
      <c r="G2792" s="36"/>
      <c r="H2792" s="36"/>
      <c r="I2792" s="1"/>
      <c r="J2792" s="1"/>
      <c r="K2792" s="1"/>
      <c r="L2792" s="1"/>
      <c r="M2792" s="1"/>
      <c r="N2792" s="34"/>
      <c r="O2792" s="34"/>
      <c r="P2792" s="26"/>
      <c r="Q2792" s="35"/>
    </row>
    <row r="2793" spans="1:17" x14ac:dyDescent="0.3">
      <c r="A2793" s="1"/>
      <c r="B2793" s="6"/>
      <c r="C2793" s="62"/>
      <c r="D2793" s="1"/>
      <c r="E2793" s="43"/>
      <c r="F2793" s="2"/>
      <c r="G2793" s="36"/>
      <c r="H2793" s="36"/>
      <c r="I2793" s="1"/>
      <c r="J2793" s="1"/>
      <c r="K2793" s="1"/>
      <c r="L2793" s="1"/>
      <c r="M2793" s="1"/>
      <c r="N2793" s="34"/>
      <c r="O2793" s="34"/>
      <c r="P2793" s="26"/>
      <c r="Q2793" s="35"/>
    </row>
    <row r="2794" spans="1:17" x14ac:dyDescent="0.3">
      <c r="A2794" s="1"/>
      <c r="B2794" s="6"/>
      <c r="C2794" s="62"/>
      <c r="D2794" s="1"/>
      <c r="E2794" s="43"/>
      <c r="F2794" s="2"/>
      <c r="G2794" s="36"/>
      <c r="H2794" s="36"/>
      <c r="I2794" s="1"/>
      <c r="J2794" s="1"/>
      <c r="K2794" s="1"/>
      <c r="L2794" s="1"/>
      <c r="M2794" s="1"/>
      <c r="N2794" s="34"/>
      <c r="O2794" s="34"/>
      <c r="P2794" s="26"/>
      <c r="Q2794" s="35"/>
    </row>
    <row r="2795" spans="1:17" x14ac:dyDescent="0.3">
      <c r="A2795" s="1"/>
      <c r="B2795" s="6"/>
      <c r="C2795" s="62"/>
      <c r="D2795" s="1"/>
      <c r="E2795" s="43"/>
      <c r="F2795" s="2"/>
      <c r="G2795" s="36"/>
      <c r="H2795" s="36"/>
      <c r="I2795" s="1"/>
      <c r="J2795" s="1"/>
      <c r="K2795" s="1"/>
      <c r="L2795" s="1"/>
      <c r="M2795" s="1"/>
      <c r="N2795" s="34"/>
      <c r="O2795" s="34"/>
      <c r="P2795" s="26"/>
      <c r="Q2795" s="35"/>
    </row>
    <row r="2796" spans="1:17" x14ac:dyDescent="0.3">
      <c r="A2796" s="1"/>
      <c r="B2796" s="6"/>
      <c r="C2796" s="62"/>
      <c r="D2796" s="1"/>
      <c r="E2796" s="43"/>
      <c r="F2796" s="2"/>
      <c r="G2796" s="36"/>
      <c r="H2796" s="36"/>
      <c r="I2796" s="1"/>
      <c r="J2796" s="1"/>
      <c r="K2796" s="1"/>
      <c r="L2796" s="1"/>
      <c r="M2796" s="1"/>
      <c r="N2796" s="34"/>
      <c r="O2796" s="34"/>
      <c r="P2796" s="26"/>
      <c r="Q2796" s="35"/>
    </row>
    <row r="2797" spans="1:17" x14ac:dyDescent="0.3">
      <c r="A2797" s="1"/>
      <c r="B2797" s="6"/>
      <c r="C2797" s="62"/>
      <c r="D2797" s="1"/>
      <c r="E2797" s="43"/>
      <c r="F2797" s="2"/>
      <c r="G2797" s="36"/>
      <c r="H2797" s="36"/>
      <c r="I2797" s="1"/>
      <c r="J2797" s="1"/>
      <c r="K2797" s="1"/>
      <c r="L2797" s="1"/>
      <c r="M2797" s="1"/>
      <c r="N2797" s="34"/>
      <c r="O2797" s="34"/>
      <c r="P2797" s="26"/>
      <c r="Q2797" s="35"/>
    </row>
    <row r="2798" spans="1:17" x14ac:dyDescent="0.3">
      <c r="A2798" s="1"/>
      <c r="B2798" s="6"/>
      <c r="C2798" s="62"/>
      <c r="D2798" s="1"/>
      <c r="E2798" s="43"/>
      <c r="F2798" s="2"/>
      <c r="G2798" s="36"/>
      <c r="H2798" s="36"/>
      <c r="I2798" s="1"/>
      <c r="J2798" s="1"/>
      <c r="K2798" s="1"/>
      <c r="L2798" s="1"/>
      <c r="M2798" s="1"/>
      <c r="N2798" s="34"/>
      <c r="O2798" s="34"/>
      <c r="P2798" s="26"/>
      <c r="Q2798" s="35"/>
    </row>
    <row r="2799" spans="1:17" x14ac:dyDescent="0.3">
      <c r="A2799" s="1"/>
      <c r="B2799" s="6"/>
      <c r="C2799" s="62"/>
      <c r="D2799" s="1"/>
      <c r="E2799" s="43"/>
      <c r="F2799" s="2"/>
      <c r="G2799" s="36"/>
      <c r="H2799" s="36"/>
      <c r="I2799" s="1"/>
      <c r="J2799" s="1"/>
      <c r="K2799" s="1"/>
      <c r="L2799" s="1"/>
      <c r="M2799" s="1"/>
      <c r="N2799" s="34"/>
      <c r="O2799" s="34"/>
      <c r="P2799" s="26"/>
      <c r="Q2799" s="35"/>
    </row>
    <row r="2800" spans="1:17" x14ac:dyDescent="0.3">
      <c r="A2800" s="1"/>
      <c r="B2800" s="6"/>
      <c r="C2800" s="62"/>
      <c r="D2800" s="1"/>
      <c r="E2800" s="43"/>
      <c r="F2800" s="2"/>
      <c r="G2800" s="36"/>
      <c r="H2800" s="36"/>
      <c r="I2800" s="1"/>
      <c r="J2800" s="1"/>
      <c r="K2800" s="1"/>
      <c r="L2800" s="1"/>
      <c r="M2800" s="1"/>
      <c r="N2800" s="34"/>
      <c r="O2800" s="34"/>
      <c r="P2800" s="26"/>
      <c r="Q2800" s="35"/>
    </row>
    <row r="2801" spans="1:17" x14ac:dyDescent="0.3">
      <c r="A2801" s="1"/>
      <c r="B2801" s="6"/>
      <c r="C2801" s="62"/>
      <c r="D2801" s="1"/>
      <c r="E2801" s="43"/>
      <c r="F2801" s="2"/>
      <c r="G2801" s="36"/>
      <c r="H2801" s="36"/>
      <c r="I2801" s="1"/>
      <c r="J2801" s="1"/>
      <c r="K2801" s="1"/>
      <c r="L2801" s="1"/>
      <c r="M2801" s="1"/>
      <c r="N2801" s="34"/>
      <c r="O2801" s="34"/>
      <c r="P2801" s="26"/>
      <c r="Q2801" s="35"/>
    </row>
    <row r="2802" spans="1:17" x14ac:dyDescent="0.3">
      <c r="A2802" s="1"/>
      <c r="B2802" s="6"/>
      <c r="C2802" s="62"/>
      <c r="D2802" s="1"/>
      <c r="E2802" s="43"/>
      <c r="F2802" s="2"/>
      <c r="G2802" s="36"/>
      <c r="H2802" s="36"/>
      <c r="I2802" s="1"/>
      <c r="J2802" s="1"/>
      <c r="K2802" s="1"/>
      <c r="L2802" s="1"/>
      <c r="M2802" s="1"/>
      <c r="N2802" s="34"/>
      <c r="O2802" s="34"/>
      <c r="P2802" s="26"/>
      <c r="Q2802" s="35"/>
    </row>
    <row r="2803" spans="1:17" x14ac:dyDescent="0.3">
      <c r="A2803" s="1"/>
      <c r="B2803" s="6"/>
      <c r="C2803" s="62"/>
      <c r="D2803" s="1"/>
      <c r="E2803" s="43"/>
      <c r="F2803" s="2"/>
      <c r="G2803" s="36"/>
      <c r="H2803" s="36"/>
      <c r="I2803" s="1"/>
      <c r="J2803" s="1"/>
      <c r="K2803" s="1"/>
      <c r="L2803" s="1"/>
      <c r="M2803" s="1"/>
      <c r="N2803" s="34"/>
      <c r="O2803" s="34"/>
      <c r="P2803" s="26"/>
      <c r="Q2803" s="35"/>
    </row>
    <row r="2804" spans="1:17" x14ac:dyDescent="0.3">
      <c r="A2804" s="1"/>
      <c r="B2804" s="6"/>
      <c r="C2804" s="62"/>
      <c r="D2804" s="1"/>
      <c r="E2804" s="43"/>
      <c r="F2804" s="2"/>
      <c r="G2804" s="36"/>
      <c r="H2804" s="36"/>
      <c r="I2804" s="1"/>
      <c r="J2804" s="1"/>
      <c r="K2804" s="1"/>
      <c r="L2804" s="1"/>
      <c r="M2804" s="1"/>
      <c r="N2804" s="34"/>
      <c r="O2804" s="34"/>
      <c r="P2804" s="26"/>
      <c r="Q2804" s="35"/>
    </row>
    <row r="2805" spans="1:17" x14ac:dyDescent="0.3">
      <c r="A2805" s="1"/>
      <c r="B2805" s="6"/>
      <c r="C2805" s="62"/>
      <c r="D2805" s="1"/>
      <c r="E2805" s="43"/>
      <c r="F2805" s="2"/>
      <c r="G2805" s="36"/>
      <c r="H2805" s="36"/>
      <c r="I2805" s="1"/>
      <c r="J2805" s="1"/>
      <c r="K2805" s="1"/>
      <c r="L2805" s="1"/>
      <c r="M2805" s="1"/>
      <c r="N2805" s="34"/>
      <c r="O2805" s="34"/>
      <c r="P2805" s="26"/>
      <c r="Q2805" s="35"/>
    </row>
    <row r="2806" spans="1:17" x14ac:dyDescent="0.3">
      <c r="A2806" s="1"/>
      <c r="B2806" s="6"/>
      <c r="C2806" s="62"/>
      <c r="D2806" s="1"/>
      <c r="E2806" s="43"/>
      <c r="F2806" s="2"/>
      <c r="G2806" s="36"/>
      <c r="H2806" s="36"/>
      <c r="I2806" s="1"/>
      <c r="J2806" s="1"/>
      <c r="K2806" s="1"/>
      <c r="L2806" s="1"/>
      <c r="M2806" s="1"/>
      <c r="N2806" s="34"/>
      <c r="O2806" s="34"/>
      <c r="P2806" s="26"/>
      <c r="Q2806" s="35"/>
    </row>
    <row r="2807" spans="1:17" x14ac:dyDescent="0.3">
      <c r="A2807" s="1"/>
      <c r="B2807" s="6"/>
      <c r="C2807" s="62"/>
      <c r="D2807" s="1"/>
      <c r="E2807" s="43"/>
      <c r="F2807" s="2"/>
      <c r="G2807" s="36"/>
      <c r="H2807" s="36"/>
      <c r="I2807" s="1"/>
      <c r="J2807" s="1"/>
      <c r="K2807" s="1"/>
      <c r="L2807" s="1"/>
      <c r="M2807" s="1"/>
      <c r="N2807" s="34"/>
      <c r="O2807" s="34"/>
      <c r="P2807" s="26"/>
      <c r="Q2807" s="35"/>
    </row>
    <row r="2808" spans="1:17" x14ac:dyDescent="0.3">
      <c r="A2808" s="1"/>
      <c r="B2808" s="6"/>
      <c r="C2808" s="62"/>
      <c r="D2808" s="1"/>
      <c r="E2808" s="43"/>
      <c r="F2808" s="2"/>
      <c r="G2808" s="36"/>
      <c r="H2808" s="36"/>
      <c r="I2808" s="1"/>
      <c r="J2808" s="1"/>
      <c r="K2808" s="1"/>
      <c r="L2808" s="1"/>
      <c r="M2808" s="1"/>
      <c r="N2808" s="34"/>
      <c r="O2808" s="34"/>
      <c r="P2808" s="26"/>
      <c r="Q2808" s="35"/>
    </row>
    <row r="2809" spans="1:17" x14ac:dyDescent="0.3">
      <c r="A2809" s="1"/>
      <c r="B2809" s="6"/>
      <c r="C2809" s="62"/>
      <c r="D2809" s="1"/>
      <c r="E2809" s="43"/>
      <c r="F2809" s="2"/>
      <c r="G2809" s="36"/>
      <c r="H2809" s="36"/>
      <c r="I2809" s="1"/>
      <c r="J2809" s="1"/>
      <c r="K2809" s="1"/>
      <c r="L2809" s="1"/>
      <c r="M2809" s="1"/>
      <c r="N2809" s="34"/>
      <c r="O2809" s="34"/>
      <c r="P2809" s="26"/>
      <c r="Q2809" s="35"/>
    </row>
    <row r="2810" spans="1:17" x14ac:dyDescent="0.3">
      <c r="A2810" s="1"/>
      <c r="B2810" s="6"/>
      <c r="C2810" s="62"/>
      <c r="D2810" s="1"/>
      <c r="E2810" s="43"/>
      <c r="F2810" s="2"/>
      <c r="G2810" s="36"/>
      <c r="H2810" s="36"/>
      <c r="I2810" s="1"/>
      <c r="J2810" s="1"/>
      <c r="K2810" s="1"/>
      <c r="L2810" s="1"/>
      <c r="M2810" s="1"/>
      <c r="N2810" s="34"/>
      <c r="O2810" s="34"/>
      <c r="P2810" s="26"/>
      <c r="Q2810" s="35"/>
    </row>
    <row r="2811" spans="1:17" x14ac:dyDescent="0.3">
      <c r="A2811" s="1"/>
      <c r="B2811" s="6"/>
      <c r="C2811" s="62"/>
      <c r="D2811" s="1"/>
      <c r="E2811" s="43"/>
      <c r="F2811" s="2"/>
      <c r="G2811" s="36"/>
      <c r="H2811" s="36"/>
      <c r="I2811" s="1"/>
      <c r="J2811" s="1"/>
      <c r="K2811" s="1"/>
      <c r="L2811" s="1"/>
      <c r="M2811" s="1"/>
      <c r="N2811" s="34"/>
      <c r="O2811" s="34"/>
      <c r="P2811" s="26"/>
      <c r="Q2811" s="35"/>
    </row>
    <row r="2812" spans="1:17" x14ac:dyDescent="0.3">
      <c r="A2812" s="1"/>
      <c r="B2812" s="6"/>
      <c r="C2812" s="62"/>
      <c r="D2812" s="1"/>
      <c r="E2812" s="43"/>
      <c r="F2812" s="2"/>
      <c r="G2812" s="36"/>
      <c r="H2812" s="36"/>
      <c r="I2812" s="1"/>
      <c r="J2812" s="1"/>
      <c r="K2812" s="1"/>
      <c r="L2812" s="1"/>
      <c r="M2812" s="1"/>
      <c r="N2812" s="34"/>
      <c r="O2812" s="34"/>
      <c r="P2812" s="26"/>
      <c r="Q2812" s="35"/>
    </row>
    <row r="2813" spans="1:17" x14ac:dyDescent="0.3">
      <c r="A2813" s="1"/>
      <c r="B2813" s="6"/>
      <c r="C2813" s="62"/>
      <c r="D2813" s="1"/>
      <c r="E2813" s="43"/>
      <c r="F2813" s="2"/>
      <c r="G2813" s="36"/>
      <c r="H2813" s="36"/>
      <c r="I2813" s="1"/>
      <c r="J2813" s="1"/>
      <c r="K2813" s="1"/>
      <c r="L2813" s="1"/>
      <c r="M2813" s="1"/>
      <c r="N2813" s="34"/>
      <c r="O2813" s="34"/>
      <c r="P2813" s="26"/>
      <c r="Q2813" s="35"/>
    </row>
    <row r="2814" spans="1:17" x14ac:dyDescent="0.3">
      <c r="A2814" s="1"/>
      <c r="B2814" s="6"/>
      <c r="C2814" s="62"/>
      <c r="D2814" s="1"/>
      <c r="E2814" s="43"/>
      <c r="F2814" s="2"/>
      <c r="G2814" s="36"/>
      <c r="H2814" s="36"/>
      <c r="I2814" s="1"/>
      <c r="J2814" s="1"/>
      <c r="K2814" s="1"/>
      <c r="L2814" s="1"/>
      <c r="M2814" s="1"/>
      <c r="N2814" s="34"/>
      <c r="O2814" s="34"/>
      <c r="P2814" s="26"/>
      <c r="Q2814" s="35"/>
    </row>
    <row r="2815" spans="1:17" x14ac:dyDescent="0.3">
      <c r="A2815" s="1"/>
      <c r="B2815" s="6"/>
      <c r="C2815" s="62"/>
      <c r="D2815" s="1"/>
      <c r="E2815" s="43"/>
      <c r="F2815" s="2"/>
      <c r="G2815" s="36"/>
      <c r="H2815" s="36"/>
      <c r="I2815" s="1"/>
      <c r="J2815" s="1"/>
      <c r="K2815" s="1"/>
      <c r="L2815" s="1"/>
      <c r="M2815" s="1"/>
      <c r="N2815" s="34"/>
      <c r="O2815" s="34"/>
      <c r="P2815" s="26"/>
      <c r="Q2815" s="35"/>
    </row>
    <row r="2816" spans="1:17" x14ac:dyDescent="0.3">
      <c r="A2816" s="1"/>
      <c r="B2816" s="6"/>
      <c r="C2816" s="62"/>
      <c r="D2816" s="1"/>
      <c r="E2816" s="43"/>
      <c r="F2816" s="2"/>
      <c r="G2816" s="36"/>
      <c r="H2816" s="36"/>
      <c r="I2816" s="1"/>
      <c r="J2816" s="1"/>
      <c r="K2816" s="1"/>
      <c r="L2816" s="1"/>
      <c r="M2816" s="1"/>
      <c r="N2816" s="34"/>
      <c r="O2816" s="34"/>
      <c r="P2816" s="26"/>
      <c r="Q2816" s="35"/>
    </row>
    <row r="2817" spans="1:17" x14ac:dyDescent="0.3">
      <c r="A2817" s="1"/>
      <c r="B2817" s="6"/>
      <c r="C2817" s="62"/>
      <c r="D2817" s="1"/>
      <c r="E2817" s="43"/>
      <c r="F2817" s="2"/>
      <c r="G2817" s="36"/>
      <c r="H2817" s="36"/>
      <c r="I2817" s="1"/>
      <c r="J2817" s="1"/>
      <c r="K2817" s="1"/>
      <c r="L2817" s="1"/>
      <c r="M2817" s="1"/>
      <c r="N2817" s="34"/>
      <c r="O2817" s="34"/>
      <c r="P2817" s="26"/>
      <c r="Q2817" s="35"/>
    </row>
    <row r="2818" spans="1:17" x14ac:dyDescent="0.3">
      <c r="A2818" s="1"/>
      <c r="B2818" s="6"/>
      <c r="C2818" s="62"/>
      <c r="D2818" s="1"/>
      <c r="E2818" s="43"/>
      <c r="F2818" s="2"/>
      <c r="G2818" s="36"/>
      <c r="H2818" s="36"/>
      <c r="I2818" s="1"/>
      <c r="J2818" s="1"/>
      <c r="K2818" s="1"/>
      <c r="L2818" s="1"/>
      <c r="M2818" s="1"/>
      <c r="N2818" s="34"/>
      <c r="O2818" s="34"/>
      <c r="P2818" s="26"/>
      <c r="Q2818" s="35"/>
    </row>
    <row r="2819" spans="1:17" x14ac:dyDescent="0.3">
      <c r="A2819" s="1"/>
      <c r="B2819" s="6"/>
      <c r="C2819" s="62"/>
      <c r="D2819" s="1"/>
      <c r="E2819" s="43"/>
      <c r="F2819" s="2"/>
      <c r="G2819" s="36"/>
      <c r="H2819" s="36"/>
      <c r="I2819" s="1"/>
      <c r="J2819" s="1"/>
      <c r="K2819" s="1"/>
      <c r="L2819" s="1"/>
      <c r="M2819" s="1"/>
      <c r="N2819" s="34"/>
      <c r="O2819" s="34"/>
      <c r="P2819" s="26"/>
      <c r="Q2819" s="35"/>
    </row>
    <row r="2820" spans="1:17" x14ac:dyDescent="0.3">
      <c r="A2820" s="1"/>
      <c r="B2820" s="6"/>
      <c r="C2820" s="62"/>
      <c r="D2820" s="1"/>
      <c r="E2820" s="43"/>
      <c r="F2820" s="2"/>
      <c r="G2820" s="36"/>
      <c r="H2820" s="36"/>
      <c r="I2820" s="1"/>
      <c r="J2820" s="1"/>
      <c r="K2820" s="1"/>
      <c r="L2820" s="1"/>
      <c r="M2820" s="1"/>
      <c r="N2820" s="34"/>
      <c r="O2820" s="34"/>
      <c r="P2820" s="26"/>
      <c r="Q2820" s="35"/>
    </row>
    <row r="2821" spans="1:17" x14ac:dyDescent="0.3">
      <c r="A2821" s="1"/>
      <c r="B2821" s="6"/>
      <c r="C2821" s="62"/>
      <c r="D2821" s="1"/>
      <c r="E2821" s="43"/>
      <c r="F2821" s="2"/>
      <c r="G2821" s="36"/>
      <c r="H2821" s="36"/>
      <c r="I2821" s="1"/>
      <c r="J2821" s="1"/>
      <c r="K2821" s="1"/>
      <c r="L2821" s="1"/>
      <c r="M2821" s="1"/>
      <c r="N2821" s="34"/>
      <c r="O2821" s="34"/>
      <c r="P2821" s="26"/>
      <c r="Q2821" s="35"/>
    </row>
    <row r="2822" spans="1:17" x14ac:dyDescent="0.3">
      <c r="A2822" s="1"/>
      <c r="B2822" s="6"/>
      <c r="C2822" s="62"/>
      <c r="D2822" s="1"/>
      <c r="E2822" s="43"/>
      <c r="F2822" s="2"/>
      <c r="G2822" s="36"/>
      <c r="H2822" s="36"/>
      <c r="I2822" s="1"/>
      <c r="J2822" s="1"/>
      <c r="K2822" s="1"/>
      <c r="L2822" s="1"/>
      <c r="M2822" s="1"/>
      <c r="N2822" s="34"/>
      <c r="O2822" s="34"/>
      <c r="P2822" s="26"/>
      <c r="Q2822" s="35"/>
    </row>
    <row r="2823" spans="1:17" x14ac:dyDescent="0.3">
      <c r="A2823" s="1"/>
      <c r="B2823" s="6"/>
      <c r="C2823" s="62"/>
      <c r="D2823" s="1"/>
      <c r="E2823" s="43"/>
      <c r="F2823" s="2"/>
      <c r="G2823" s="36"/>
      <c r="H2823" s="36"/>
      <c r="I2823" s="1"/>
      <c r="J2823" s="1"/>
      <c r="K2823" s="1"/>
      <c r="L2823" s="1"/>
      <c r="M2823" s="1"/>
      <c r="N2823" s="34"/>
      <c r="O2823" s="34"/>
      <c r="P2823" s="26"/>
      <c r="Q2823" s="35"/>
    </row>
    <row r="2824" spans="1:17" x14ac:dyDescent="0.3">
      <c r="A2824" s="1"/>
      <c r="B2824" s="6"/>
      <c r="C2824" s="62"/>
      <c r="D2824" s="1"/>
      <c r="E2824" s="43"/>
      <c r="F2824" s="2"/>
      <c r="G2824" s="36"/>
      <c r="H2824" s="36"/>
      <c r="I2824" s="1"/>
      <c r="J2824" s="1"/>
      <c r="K2824" s="1"/>
      <c r="L2824" s="1"/>
      <c r="M2824" s="1"/>
      <c r="N2824" s="34"/>
      <c r="O2824" s="34"/>
      <c r="P2824" s="26"/>
      <c r="Q2824" s="35"/>
    </row>
    <row r="2825" spans="1:17" x14ac:dyDescent="0.3">
      <c r="A2825" s="1"/>
      <c r="B2825" s="6"/>
      <c r="C2825" s="62"/>
      <c r="D2825" s="1"/>
      <c r="E2825" s="43"/>
      <c r="F2825" s="2"/>
      <c r="G2825" s="36"/>
      <c r="H2825" s="36"/>
      <c r="I2825" s="1"/>
      <c r="J2825" s="1"/>
      <c r="K2825" s="1"/>
      <c r="L2825" s="1"/>
      <c r="M2825" s="1"/>
      <c r="N2825" s="34"/>
      <c r="O2825" s="34"/>
      <c r="P2825" s="26"/>
      <c r="Q2825" s="35"/>
    </row>
    <row r="2826" spans="1:17" x14ac:dyDescent="0.3">
      <c r="A2826" s="1"/>
      <c r="B2826" s="6"/>
      <c r="C2826" s="62"/>
      <c r="D2826" s="1"/>
      <c r="E2826" s="43"/>
      <c r="F2826" s="2"/>
      <c r="G2826" s="36"/>
      <c r="H2826" s="36"/>
      <c r="I2826" s="1"/>
      <c r="J2826" s="1"/>
      <c r="K2826" s="1"/>
      <c r="L2826" s="1"/>
      <c r="M2826" s="1"/>
      <c r="N2826" s="34"/>
      <c r="O2826" s="34"/>
      <c r="P2826" s="26"/>
      <c r="Q2826" s="35"/>
    </row>
    <row r="2827" spans="1:17" x14ac:dyDescent="0.3">
      <c r="A2827" s="1"/>
      <c r="B2827" s="6"/>
      <c r="C2827" s="62"/>
      <c r="D2827" s="1"/>
      <c r="E2827" s="43"/>
      <c r="F2827" s="2"/>
      <c r="G2827" s="36"/>
      <c r="H2827" s="36"/>
      <c r="I2827" s="1"/>
      <c r="J2827" s="1"/>
      <c r="K2827" s="1"/>
      <c r="L2827" s="1"/>
      <c r="M2827" s="1"/>
      <c r="N2827" s="34"/>
      <c r="O2827" s="34"/>
      <c r="P2827" s="26"/>
      <c r="Q2827" s="35"/>
    </row>
    <row r="2828" spans="1:17" x14ac:dyDescent="0.3">
      <c r="A2828" s="1"/>
      <c r="B2828" s="6"/>
      <c r="C2828" s="62"/>
      <c r="D2828" s="1"/>
      <c r="E2828" s="43"/>
      <c r="F2828" s="2"/>
      <c r="G2828" s="36"/>
      <c r="H2828" s="36"/>
      <c r="I2828" s="1"/>
      <c r="J2828" s="1"/>
      <c r="K2828" s="1"/>
      <c r="L2828" s="1"/>
      <c r="M2828" s="1"/>
      <c r="N2828" s="34"/>
      <c r="O2828" s="34"/>
      <c r="P2828" s="26"/>
      <c r="Q2828" s="35"/>
    </row>
    <row r="2829" spans="1:17" x14ac:dyDescent="0.3">
      <c r="A2829" s="1"/>
      <c r="B2829" s="6"/>
      <c r="C2829" s="62"/>
      <c r="D2829" s="1"/>
      <c r="E2829" s="43"/>
      <c r="F2829" s="2"/>
      <c r="G2829" s="36"/>
      <c r="H2829" s="36"/>
      <c r="I2829" s="1"/>
      <c r="J2829" s="1"/>
      <c r="K2829" s="1"/>
      <c r="L2829" s="1"/>
      <c r="M2829" s="1"/>
      <c r="N2829" s="34"/>
      <c r="O2829" s="34"/>
      <c r="P2829" s="26"/>
      <c r="Q2829" s="35"/>
    </row>
    <row r="2830" spans="1:17" x14ac:dyDescent="0.3">
      <c r="A2830" s="1"/>
      <c r="B2830" s="6"/>
      <c r="C2830" s="62"/>
      <c r="D2830" s="1"/>
      <c r="E2830" s="43"/>
      <c r="F2830" s="2"/>
      <c r="G2830" s="36"/>
      <c r="H2830" s="36"/>
      <c r="I2830" s="1"/>
      <c r="J2830" s="1"/>
      <c r="K2830" s="1"/>
      <c r="L2830" s="1"/>
      <c r="M2830" s="1"/>
      <c r="N2830" s="34"/>
      <c r="O2830" s="34"/>
      <c r="P2830" s="26"/>
      <c r="Q2830" s="35"/>
    </row>
    <row r="2831" spans="1:17" x14ac:dyDescent="0.3">
      <c r="A2831" s="1"/>
      <c r="B2831" s="6"/>
      <c r="C2831" s="62"/>
      <c r="D2831" s="1"/>
      <c r="E2831" s="43"/>
      <c r="F2831" s="2"/>
      <c r="G2831" s="36"/>
      <c r="H2831" s="36"/>
      <c r="I2831" s="1"/>
      <c r="J2831" s="1"/>
      <c r="K2831" s="1"/>
      <c r="L2831" s="1"/>
      <c r="M2831" s="1"/>
      <c r="N2831" s="34"/>
      <c r="O2831" s="34"/>
      <c r="P2831" s="26"/>
      <c r="Q2831" s="35"/>
    </row>
    <row r="2832" spans="1:17" x14ac:dyDescent="0.3">
      <c r="A2832" s="1"/>
      <c r="B2832" s="6"/>
      <c r="C2832" s="62"/>
      <c r="D2832" s="1"/>
      <c r="E2832" s="43"/>
      <c r="F2832" s="2"/>
      <c r="G2832" s="36"/>
      <c r="H2832" s="36"/>
      <c r="I2832" s="1"/>
      <c r="J2832" s="1"/>
      <c r="K2832" s="1"/>
      <c r="L2832" s="1"/>
      <c r="M2832" s="1"/>
      <c r="N2832" s="34"/>
      <c r="O2832" s="34"/>
      <c r="P2832" s="26"/>
      <c r="Q2832" s="35"/>
    </row>
    <row r="2833" spans="1:17" x14ac:dyDescent="0.3">
      <c r="A2833" s="1"/>
      <c r="B2833" s="6"/>
      <c r="C2833" s="62"/>
      <c r="D2833" s="1"/>
      <c r="E2833" s="43"/>
      <c r="F2833" s="2"/>
      <c r="G2833" s="36"/>
      <c r="H2833" s="36"/>
      <c r="I2833" s="1"/>
      <c r="J2833" s="1"/>
      <c r="K2833" s="1"/>
      <c r="L2833" s="1"/>
      <c r="M2833" s="1"/>
      <c r="N2833" s="34"/>
      <c r="O2833" s="34"/>
      <c r="P2833" s="26"/>
      <c r="Q2833" s="35"/>
    </row>
    <row r="2834" spans="1:17" x14ac:dyDescent="0.3">
      <c r="A2834" s="1"/>
      <c r="B2834" s="6"/>
      <c r="C2834" s="62"/>
      <c r="D2834" s="1"/>
      <c r="E2834" s="43"/>
      <c r="F2834" s="2"/>
      <c r="G2834" s="36"/>
      <c r="H2834" s="36"/>
      <c r="I2834" s="1"/>
      <c r="J2834" s="1"/>
      <c r="K2834" s="1"/>
      <c r="L2834" s="1"/>
      <c r="M2834" s="1"/>
      <c r="N2834" s="34"/>
      <c r="O2834" s="34"/>
      <c r="P2834" s="26"/>
      <c r="Q2834" s="35"/>
    </row>
    <row r="2835" spans="1:17" x14ac:dyDescent="0.3">
      <c r="A2835" s="1"/>
      <c r="B2835" s="6"/>
      <c r="C2835" s="62"/>
      <c r="D2835" s="1"/>
      <c r="E2835" s="43"/>
      <c r="F2835" s="2"/>
      <c r="G2835" s="36"/>
      <c r="H2835" s="36"/>
      <c r="I2835" s="1"/>
      <c r="J2835" s="1"/>
      <c r="K2835" s="1"/>
      <c r="L2835" s="1"/>
      <c r="M2835" s="1"/>
      <c r="N2835" s="34"/>
      <c r="O2835" s="34"/>
      <c r="P2835" s="26"/>
      <c r="Q2835" s="35"/>
    </row>
    <row r="2836" spans="1:17" x14ac:dyDescent="0.3">
      <c r="A2836" s="1"/>
      <c r="B2836" s="6"/>
      <c r="C2836" s="62"/>
      <c r="D2836" s="1"/>
      <c r="E2836" s="43"/>
      <c r="F2836" s="2"/>
      <c r="G2836" s="36"/>
      <c r="H2836" s="36"/>
      <c r="I2836" s="1"/>
      <c r="J2836" s="1"/>
      <c r="K2836" s="1"/>
      <c r="L2836" s="1"/>
      <c r="M2836" s="1"/>
      <c r="N2836" s="34"/>
      <c r="O2836" s="34"/>
      <c r="P2836" s="26"/>
      <c r="Q2836" s="35"/>
    </row>
    <row r="2837" spans="1:17" x14ac:dyDescent="0.3">
      <c r="A2837" s="1"/>
      <c r="B2837" s="6"/>
      <c r="C2837" s="62"/>
      <c r="D2837" s="1"/>
      <c r="E2837" s="43"/>
      <c r="F2837" s="2"/>
      <c r="G2837" s="36"/>
      <c r="H2837" s="36"/>
      <c r="I2837" s="1"/>
      <c r="J2837" s="1"/>
      <c r="K2837" s="1"/>
      <c r="L2837" s="1"/>
      <c r="M2837" s="1"/>
      <c r="N2837" s="34"/>
      <c r="O2837" s="34"/>
      <c r="P2837" s="26"/>
      <c r="Q2837" s="35"/>
    </row>
    <row r="2838" spans="1:17" x14ac:dyDescent="0.3">
      <c r="A2838" s="1"/>
      <c r="B2838" s="6"/>
      <c r="C2838" s="62"/>
      <c r="D2838" s="1"/>
      <c r="E2838" s="43"/>
      <c r="F2838" s="2"/>
      <c r="G2838" s="36"/>
      <c r="H2838" s="36"/>
      <c r="I2838" s="1"/>
      <c r="J2838" s="1"/>
      <c r="K2838" s="1"/>
      <c r="L2838" s="1"/>
      <c r="M2838" s="1"/>
      <c r="N2838" s="34"/>
      <c r="O2838" s="34"/>
      <c r="P2838" s="26"/>
      <c r="Q2838" s="35"/>
    </row>
    <row r="2839" spans="1:17" x14ac:dyDescent="0.3">
      <c r="A2839" s="1"/>
      <c r="B2839" s="6"/>
      <c r="C2839" s="62"/>
      <c r="D2839" s="1"/>
      <c r="E2839" s="43"/>
      <c r="F2839" s="2"/>
      <c r="G2839" s="36"/>
      <c r="H2839" s="36"/>
      <c r="I2839" s="1"/>
      <c r="J2839" s="1"/>
      <c r="K2839" s="1"/>
      <c r="L2839" s="1"/>
      <c r="M2839" s="1"/>
      <c r="N2839" s="34"/>
      <c r="O2839" s="34"/>
      <c r="P2839" s="26"/>
      <c r="Q2839" s="35"/>
    </row>
    <row r="2840" spans="1:17" x14ac:dyDescent="0.3">
      <c r="A2840" s="1"/>
      <c r="B2840" s="6"/>
      <c r="C2840" s="62"/>
      <c r="D2840" s="1"/>
      <c r="E2840" s="43"/>
      <c r="F2840" s="2"/>
      <c r="G2840" s="36"/>
      <c r="H2840" s="36"/>
      <c r="I2840" s="1"/>
      <c r="J2840" s="1"/>
      <c r="K2840" s="1"/>
      <c r="L2840" s="1"/>
      <c r="M2840" s="1"/>
      <c r="N2840" s="34"/>
      <c r="O2840" s="34"/>
      <c r="P2840" s="26"/>
      <c r="Q2840" s="35"/>
    </row>
    <row r="2841" spans="1:17" x14ac:dyDescent="0.3">
      <c r="A2841" s="1"/>
      <c r="B2841" s="6"/>
      <c r="C2841" s="62"/>
      <c r="D2841" s="1"/>
      <c r="E2841" s="43"/>
      <c r="F2841" s="2"/>
      <c r="G2841" s="36"/>
      <c r="H2841" s="36"/>
      <c r="I2841" s="1"/>
      <c r="J2841" s="1"/>
      <c r="K2841" s="1"/>
      <c r="L2841" s="1"/>
      <c r="M2841" s="1"/>
      <c r="N2841" s="34"/>
      <c r="O2841" s="34"/>
      <c r="P2841" s="26"/>
      <c r="Q2841" s="35"/>
    </row>
    <row r="2842" spans="1:17" x14ac:dyDescent="0.3">
      <c r="A2842" s="1"/>
      <c r="B2842" s="6"/>
      <c r="C2842" s="62"/>
      <c r="D2842" s="1"/>
      <c r="E2842" s="43"/>
      <c r="F2842" s="2"/>
      <c r="G2842" s="36"/>
      <c r="H2842" s="36"/>
      <c r="I2842" s="1"/>
      <c r="J2842" s="1"/>
      <c r="K2842" s="1"/>
      <c r="L2842" s="1"/>
      <c r="M2842" s="1"/>
      <c r="N2842" s="34"/>
      <c r="O2842" s="34"/>
      <c r="P2842" s="26"/>
      <c r="Q2842" s="35"/>
    </row>
    <row r="2843" spans="1:17" x14ac:dyDescent="0.3">
      <c r="A2843" s="1"/>
      <c r="B2843" s="6"/>
      <c r="C2843" s="62"/>
      <c r="D2843" s="1"/>
      <c r="E2843" s="43"/>
      <c r="F2843" s="2"/>
      <c r="G2843" s="36"/>
      <c r="H2843" s="36"/>
      <c r="I2843" s="1"/>
      <c r="J2843" s="1"/>
      <c r="K2843" s="1"/>
      <c r="L2843" s="1"/>
      <c r="M2843" s="1"/>
      <c r="N2843" s="34"/>
      <c r="O2843" s="34"/>
      <c r="P2843" s="26"/>
      <c r="Q2843" s="35"/>
    </row>
    <row r="2844" spans="1:17" x14ac:dyDescent="0.3">
      <c r="A2844" s="1"/>
      <c r="B2844" s="6"/>
      <c r="C2844" s="62"/>
      <c r="D2844" s="1"/>
      <c r="E2844" s="43"/>
      <c r="F2844" s="2"/>
      <c r="G2844" s="36"/>
      <c r="H2844" s="36"/>
      <c r="I2844" s="1"/>
      <c r="J2844" s="1"/>
      <c r="K2844" s="1"/>
      <c r="L2844" s="1"/>
      <c r="M2844" s="1"/>
      <c r="N2844" s="34"/>
      <c r="O2844" s="34"/>
      <c r="P2844" s="26"/>
      <c r="Q2844" s="35"/>
    </row>
    <row r="2845" spans="1:17" x14ac:dyDescent="0.3">
      <c r="A2845" s="1"/>
      <c r="B2845" s="6"/>
      <c r="C2845" s="62"/>
      <c r="D2845" s="1"/>
      <c r="E2845" s="43"/>
      <c r="F2845" s="2"/>
      <c r="G2845" s="36"/>
      <c r="H2845" s="36"/>
      <c r="I2845" s="1"/>
      <c r="J2845" s="1"/>
      <c r="K2845" s="1"/>
      <c r="L2845" s="1"/>
      <c r="M2845" s="1"/>
      <c r="N2845" s="34"/>
      <c r="O2845" s="34"/>
      <c r="P2845" s="26"/>
      <c r="Q2845" s="35"/>
    </row>
    <row r="2846" spans="1:17" x14ac:dyDescent="0.3">
      <c r="A2846" s="1"/>
      <c r="B2846" s="6"/>
      <c r="C2846" s="62"/>
      <c r="D2846" s="1"/>
      <c r="E2846" s="43"/>
      <c r="F2846" s="2"/>
      <c r="G2846" s="36"/>
      <c r="H2846" s="36"/>
      <c r="I2846" s="1"/>
      <c r="J2846" s="1"/>
      <c r="K2846" s="1"/>
      <c r="L2846" s="1"/>
      <c r="M2846" s="1"/>
      <c r="N2846" s="34"/>
      <c r="O2846" s="34"/>
      <c r="P2846" s="26"/>
      <c r="Q2846" s="35"/>
    </row>
    <row r="2847" spans="1:17" x14ac:dyDescent="0.3">
      <c r="A2847" s="1"/>
      <c r="B2847" s="6"/>
      <c r="C2847" s="62"/>
      <c r="D2847" s="1"/>
      <c r="E2847" s="43"/>
      <c r="F2847" s="2"/>
      <c r="G2847" s="36"/>
      <c r="H2847" s="36"/>
      <c r="I2847" s="1"/>
      <c r="J2847" s="1"/>
      <c r="K2847" s="1"/>
      <c r="L2847" s="1"/>
      <c r="M2847" s="1"/>
      <c r="N2847" s="34"/>
      <c r="O2847" s="34"/>
      <c r="P2847" s="26"/>
      <c r="Q2847" s="35"/>
    </row>
    <row r="2848" spans="1:17" x14ac:dyDescent="0.3">
      <c r="A2848" s="1"/>
      <c r="B2848" s="6"/>
      <c r="C2848" s="62"/>
      <c r="D2848" s="1"/>
      <c r="E2848" s="43"/>
      <c r="F2848" s="2"/>
      <c r="G2848" s="36"/>
      <c r="H2848" s="36"/>
      <c r="I2848" s="1"/>
      <c r="J2848" s="1"/>
      <c r="K2848" s="1"/>
      <c r="L2848" s="1"/>
      <c r="M2848" s="1"/>
      <c r="N2848" s="34"/>
      <c r="O2848" s="34"/>
      <c r="P2848" s="26"/>
      <c r="Q2848" s="35"/>
    </row>
    <row r="2849" spans="1:17" x14ac:dyDescent="0.3">
      <c r="A2849" s="1"/>
      <c r="B2849" s="6"/>
      <c r="C2849" s="62"/>
      <c r="D2849" s="1"/>
      <c r="E2849" s="43"/>
      <c r="F2849" s="2"/>
      <c r="G2849" s="36"/>
      <c r="H2849" s="36"/>
      <c r="I2849" s="1"/>
      <c r="J2849" s="1"/>
      <c r="K2849" s="1"/>
      <c r="L2849" s="1"/>
      <c r="M2849" s="1"/>
      <c r="N2849" s="34"/>
      <c r="O2849" s="34"/>
      <c r="P2849" s="26"/>
      <c r="Q2849" s="35"/>
    </row>
    <row r="2850" spans="1:17" x14ac:dyDescent="0.3">
      <c r="A2850" s="1"/>
      <c r="B2850" s="6"/>
      <c r="C2850" s="62"/>
      <c r="D2850" s="1"/>
      <c r="E2850" s="43"/>
      <c r="F2850" s="2"/>
      <c r="G2850" s="36"/>
      <c r="H2850" s="36"/>
      <c r="I2850" s="1"/>
      <c r="J2850" s="1"/>
      <c r="K2850" s="1"/>
      <c r="L2850" s="1"/>
      <c r="M2850" s="1"/>
      <c r="N2850" s="34"/>
      <c r="O2850" s="34"/>
      <c r="P2850" s="26"/>
      <c r="Q2850" s="35"/>
    </row>
    <row r="2851" spans="1:17" x14ac:dyDescent="0.3">
      <c r="A2851" s="1"/>
      <c r="B2851" s="6"/>
      <c r="C2851" s="62"/>
      <c r="D2851" s="1"/>
      <c r="E2851" s="43"/>
      <c r="F2851" s="2"/>
      <c r="G2851" s="36"/>
      <c r="H2851" s="36"/>
      <c r="I2851" s="1"/>
      <c r="J2851" s="1"/>
      <c r="K2851" s="1"/>
      <c r="L2851" s="1"/>
      <c r="M2851" s="1"/>
      <c r="N2851" s="34"/>
      <c r="O2851" s="34"/>
      <c r="P2851" s="26"/>
      <c r="Q2851" s="35"/>
    </row>
    <row r="2852" spans="1:17" x14ac:dyDescent="0.3">
      <c r="A2852" s="1"/>
      <c r="B2852" s="6"/>
      <c r="C2852" s="62"/>
      <c r="D2852" s="1"/>
      <c r="E2852" s="43"/>
      <c r="F2852" s="2"/>
      <c r="G2852" s="36"/>
      <c r="H2852" s="36"/>
      <c r="I2852" s="1"/>
      <c r="J2852" s="1"/>
      <c r="K2852" s="1"/>
      <c r="L2852" s="1"/>
      <c r="M2852" s="1"/>
      <c r="N2852" s="34"/>
      <c r="O2852" s="34"/>
      <c r="P2852" s="26"/>
      <c r="Q2852" s="35"/>
    </row>
    <row r="2853" spans="1:17" x14ac:dyDescent="0.3">
      <c r="A2853" s="1"/>
      <c r="B2853" s="6"/>
      <c r="C2853" s="62"/>
      <c r="D2853" s="1"/>
      <c r="E2853" s="43"/>
      <c r="F2853" s="2"/>
      <c r="G2853" s="36"/>
      <c r="H2853" s="36"/>
      <c r="I2853" s="1"/>
      <c r="J2853" s="1"/>
      <c r="K2853" s="1"/>
      <c r="L2853" s="1"/>
      <c r="M2853" s="1"/>
      <c r="N2853" s="34"/>
      <c r="O2853" s="34"/>
      <c r="P2853" s="26"/>
      <c r="Q2853" s="35"/>
    </row>
    <row r="2854" spans="1:17" x14ac:dyDescent="0.3">
      <c r="A2854" s="1"/>
      <c r="B2854" s="6"/>
      <c r="C2854" s="62"/>
      <c r="D2854" s="1"/>
      <c r="E2854" s="43"/>
      <c r="F2854" s="2"/>
      <c r="G2854" s="36"/>
      <c r="H2854" s="36"/>
      <c r="I2854" s="1"/>
      <c r="J2854" s="1"/>
      <c r="K2854" s="1"/>
      <c r="L2854" s="1"/>
      <c r="M2854" s="1"/>
      <c r="N2854" s="34"/>
      <c r="O2854" s="34"/>
      <c r="P2854" s="26"/>
      <c r="Q2854" s="35"/>
    </row>
    <row r="2855" spans="1:17" x14ac:dyDescent="0.3">
      <c r="A2855" s="1"/>
      <c r="B2855" s="6"/>
      <c r="C2855" s="62"/>
      <c r="D2855" s="1"/>
      <c r="E2855" s="43"/>
      <c r="F2855" s="2"/>
      <c r="G2855" s="36"/>
      <c r="H2855" s="36"/>
      <c r="I2855" s="1"/>
      <c r="J2855" s="1"/>
      <c r="K2855" s="1"/>
      <c r="L2855" s="1"/>
      <c r="M2855" s="1"/>
      <c r="N2855" s="34"/>
      <c r="O2855" s="34"/>
      <c r="P2855" s="26"/>
      <c r="Q2855" s="35"/>
    </row>
    <row r="2856" spans="1:17" x14ac:dyDescent="0.3">
      <c r="A2856" s="1"/>
      <c r="B2856" s="6"/>
      <c r="C2856" s="62"/>
      <c r="D2856" s="1"/>
      <c r="E2856" s="43"/>
      <c r="F2856" s="2"/>
      <c r="G2856" s="36"/>
      <c r="H2856" s="36"/>
      <c r="I2856" s="1"/>
      <c r="J2856" s="1"/>
      <c r="K2856" s="1"/>
      <c r="L2856" s="1"/>
      <c r="M2856" s="1"/>
      <c r="N2856" s="34"/>
      <c r="O2856" s="34"/>
      <c r="P2856" s="26"/>
      <c r="Q2856" s="35"/>
    </row>
    <row r="2857" spans="1:17" x14ac:dyDescent="0.3">
      <c r="A2857" s="1"/>
      <c r="B2857" s="6"/>
      <c r="C2857" s="62"/>
      <c r="D2857" s="1"/>
      <c r="E2857" s="43"/>
      <c r="F2857" s="2"/>
      <c r="G2857" s="36"/>
      <c r="H2857" s="36"/>
      <c r="I2857" s="1"/>
      <c r="J2857" s="1"/>
      <c r="K2857" s="1"/>
      <c r="L2857" s="1"/>
      <c r="M2857" s="1"/>
      <c r="N2857" s="34"/>
      <c r="O2857" s="34"/>
      <c r="P2857" s="26"/>
      <c r="Q2857" s="35"/>
    </row>
    <row r="2858" spans="1:17" x14ac:dyDescent="0.3">
      <c r="A2858" s="1"/>
      <c r="B2858" s="6"/>
      <c r="C2858" s="62"/>
      <c r="D2858" s="1"/>
      <c r="E2858" s="43"/>
      <c r="F2858" s="2"/>
      <c r="G2858" s="36"/>
      <c r="H2858" s="36"/>
      <c r="I2858" s="1"/>
      <c r="J2858" s="1"/>
      <c r="K2858" s="1"/>
      <c r="L2858" s="1"/>
      <c r="M2858" s="1"/>
      <c r="N2858" s="34"/>
      <c r="O2858" s="34"/>
      <c r="P2858" s="26"/>
      <c r="Q2858" s="35"/>
    </row>
    <row r="2859" spans="1:17" x14ac:dyDescent="0.3">
      <c r="A2859" s="1"/>
      <c r="B2859" s="6"/>
      <c r="C2859" s="62"/>
      <c r="D2859" s="1"/>
      <c r="E2859" s="43"/>
      <c r="F2859" s="2"/>
      <c r="G2859" s="36"/>
      <c r="H2859" s="36"/>
      <c r="I2859" s="1"/>
      <c r="J2859" s="1"/>
      <c r="K2859" s="1"/>
      <c r="L2859" s="1"/>
      <c r="M2859" s="1"/>
      <c r="N2859" s="34"/>
      <c r="O2859" s="34"/>
      <c r="P2859" s="26"/>
      <c r="Q2859" s="35"/>
    </row>
    <row r="2860" spans="1:17" x14ac:dyDescent="0.3">
      <c r="A2860" s="1"/>
      <c r="B2860" s="6"/>
      <c r="C2860" s="62"/>
      <c r="D2860" s="1"/>
      <c r="E2860" s="43"/>
      <c r="F2860" s="2"/>
      <c r="G2860" s="36"/>
      <c r="H2860" s="36"/>
      <c r="I2860" s="1"/>
      <c r="J2860" s="1"/>
      <c r="K2860" s="1"/>
      <c r="L2860" s="1"/>
      <c r="M2860" s="1"/>
      <c r="N2860" s="34"/>
      <c r="O2860" s="34"/>
      <c r="P2860" s="26"/>
      <c r="Q2860" s="35"/>
    </row>
    <row r="2861" spans="1:17" x14ac:dyDescent="0.3">
      <c r="A2861" s="1"/>
      <c r="B2861" s="6"/>
      <c r="C2861" s="62"/>
      <c r="D2861" s="1"/>
      <c r="E2861" s="43"/>
      <c r="F2861" s="2"/>
      <c r="G2861" s="36"/>
      <c r="H2861" s="36"/>
      <c r="I2861" s="1"/>
      <c r="J2861" s="1"/>
      <c r="K2861" s="1"/>
      <c r="L2861" s="1"/>
      <c r="M2861" s="1"/>
      <c r="N2861" s="34"/>
      <c r="O2861" s="34"/>
      <c r="P2861" s="26"/>
      <c r="Q2861" s="35"/>
    </row>
    <row r="2862" spans="1:17" x14ac:dyDescent="0.3">
      <c r="A2862" s="1"/>
      <c r="B2862" s="6"/>
      <c r="C2862" s="62"/>
      <c r="D2862" s="1"/>
      <c r="E2862" s="43"/>
      <c r="F2862" s="2"/>
      <c r="G2862" s="36"/>
      <c r="H2862" s="36"/>
      <c r="I2862" s="1"/>
      <c r="J2862" s="1"/>
      <c r="K2862" s="1"/>
      <c r="L2862" s="1"/>
      <c r="M2862" s="1"/>
      <c r="N2862" s="34"/>
      <c r="O2862" s="34"/>
      <c r="P2862" s="26"/>
      <c r="Q2862" s="35"/>
    </row>
    <row r="2863" spans="1:17" x14ac:dyDescent="0.3">
      <c r="A2863" s="1"/>
      <c r="B2863" s="6"/>
      <c r="C2863" s="62"/>
      <c r="D2863" s="1"/>
      <c r="E2863" s="43"/>
      <c r="F2863" s="2"/>
      <c r="G2863" s="36"/>
      <c r="H2863" s="36"/>
      <c r="I2863" s="1"/>
      <c r="J2863" s="1"/>
      <c r="K2863" s="1"/>
      <c r="L2863" s="1"/>
      <c r="M2863" s="1"/>
      <c r="N2863" s="34"/>
      <c r="O2863" s="34"/>
      <c r="P2863" s="26"/>
      <c r="Q2863" s="35"/>
    </row>
    <row r="2864" spans="1:17" x14ac:dyDescent="0.3">
      <c r="A2864" s="1"/>
      <c r="B2864" s="6"/>
      <c r="C2864" s="62"/>
      <c r="D2864" s="1"/>
      <c r="E2864" s="43"/>
      <c r="F2864" s="2"/>
      <c r="G2864" s="36"/>
      <c r="H2864" s="36"/>
      <c r="I2864" s="1"/>
      <c r="J2864" s="1"/>
      <c r="K2864" s="1"/>
      <c r="L2864" s="1"/>
      <c r="M2864" s="1"/>
      <c r="N2864" s="34"/>
      <c r="O2864" s="34"/>
      <c r="P2864" s="26"/>
      <c r="Q2864" s="35"/>
    </row>
    <row r="2865" spans="1:17" x14ac:dyDescent="0.3">
      <c r="A2865" s="1"/>
      <c r="B2865" s="6"/>
      <c r="C2865" s="62"/>
      <c r="D2865" s="1"/>
      <c r="E2865" s="43"/>
      <c r="F2865" s="2"/>
      <c r="G2865" s="36"/>
      <c r="H2865" s="36"/>
      <c r="I2865" s="1"/>
      <c r="J2865" s="1"/>
      <c r="K2865" s="1"/>
      <c r="L2865" s="1"/>
      <c r="M2865" s="1"/>
      <c r="N2865" s="34"/>
      <c r="O2865" s="34"/>
      <c r="P2865" s="26"/>
      <c r="Q2865" s="35"/>
    </row>
    <row r="2866" spans="1:17" x14ac:dyDescent="0.3">
      <c r="A2866" s="1"/>
      <c r="B2866" s="6"/>
      <c r="C2866" s="62"/>
      <c r="D2866" s="1"/>
      <c r="E2866" s="43"/>
      <c r="F2866" s="2"/>
      <c r="G2866" s="36"/>
      <c r="H2866" s="36"/>
      <c r="I2866" s="1"/>
      <c r="J2866" s="1"/>
      <c r="K2866" s="1"/>
      <c r="L2866" s="1"/>
      <c r="M2866" s="1"/>
      <c r="N2866" s="34"/>
      <c r="O2866" s="34"/>
      <c r="P2866" s="26"/>
      <c r="Q2866" s="35"/>
    </row>
    <row r="2867" spans="1:17" x14ac:dyDescent="0.3">
      <c r="A2867" s="1"/>
      <c r="B2867" s="6"/>
      <c r="C2867" s="62"/>
      <c r="D2867" s="1"/>
      <c r="E2867" s="43"/>
      <c r="F2867" s="2"/>
      <c r="G2867" s="36"/>
      <c r="H2867" s="36"/>
      <c r="I2867" s="1"/>
      <c r="J2867" s="1"/>
      <c r="K2867" s="1"/>
      <c r="L2867" s="1"/>
      <c r="M2867" s="1"/>
      <c r="N2867" s="34"/>
      <c r="O2867" s="34"/>
      <c r="P2867" s="26"/>
      <c r="Q2867" s="35"/>
    </row>
    <row r="2868" spans="1:17" x14ac:dyDescent="0.3">
      <c r="A2868" s="1"/>
      <c r="B2868" s="6"/>
      <c r="C2868" s="62"/>
      <c r="D2868" s="1"/>
      <c r="E2868" s="43"/>
      <c r="F2868" s="2"/>
      <c r="G2868" s="36"/>
      <c r="H2868" s="36"/>
      <c r="I2868" s="1"/>
      <c r="J2868" s="1"/>
      <c r="K2868" s="1"/>
      <c r="L2868" s="1"/>
      <c r="M2868" s="1"/>
      <c r="N2868" s="34"/>
      <c r="O2868" s="34"/>
      <c r="P2868" s="26"/>
      <c r="Q2868" s="35"/>
    </row>
    <row r="2869" spans="1:17" x14ac:dyDescent="0.3">
      <c r="A2869" s="1"/>
      <c r="B2869" s="6"/>
      <c r="C2869" s="62"/>
      <c r="D2869" s="1"/>
      <c r="E2869" s="43"/>
      <c r="F2869" s="2"/>
      <c r="G2869" s="36"/>
      <c r="H2869" s="36"/>
      <c r="I2869" s="1"/>
      <c r="J2869" s="1"/>
      <c r="K2869" s="1"/>
      <c r="L2869" s="1"/>
      <c r="M2869" s="1"/>
      <c r="N2869" s="34"/>
      <c r="O2869" s="34"/>
      <c r="P2869" s="26"/>
      <c r="Q2869" s="35"/>
    </row>
    <row r="2870" spans="1:17" x14ac:dyDescent="0.3">
      <c r="A2870" s="1"/>
      <c r="B2870" s="6"/>
      <c r="C2870" s="62"/>
      <c r="D2870" s="1"/>
      <c r="E2870" s="43"/>
      <c r="F2870" s="2"/>
      <c r="G2870" s="36"/>
      <c r="H2870" s="36"/>
      <c r="I2870" s="1"/>
      <c r="J2870" s="1"/>
      <c r="K2870" s="1"/>
      <c r="L2870" s="1"/>
      <c r="M2870" s="1"/>
      <c r="N2870" s="34"/>
      <c r="O2870" s="34"/>
      <c r="P2870" s="26"/>
      <c r="Q2870" s="35"/>
    </row>
    <row r="2871" spans="1:17" x14ac:dyDescent="0.3">
      <c r="A2871" s="1"/>
      <c r="B2871" s="6"/>
      <c r="C2871" s="62"/>
      <c r="D2871" s="1"/>
      <c r="E2871" s="43"/>
      <c r="F2871" s="2"/>
      <c r="G2871" s="36"/>
      <c r="H2871" s="36"/>
      <c r="I2871" s="1"/>
      <c r="J2871" s="1"/>
      <c r="K2871" s="1"/>
      <c r="L2871" s="1"/>
      <c r="M2871" s="1"/>
      <c r="N2871" s="34"/>
      <c r="O2871" s="34"/>
      <c r="P2871" s="26"/>
      <c r="Q2871" s="35"/>
    </row>
    <row r="2872" spans="1:17" x14ac:dyDescent="0.3">
      <c r="A2872" s="1"/>
      <c r="B2872" s="6"/>
      <c r="C2872" s="62"/>
      <c r="D2872" s="1"/>
      <c r="E2872" s="43"/>
      <c r="F2872" s="2"/>
      <c r="G2872" s="36"/>
      <c r="H2872" s="36"/>
      <c r="I2872" s="1"/>
      <c r="J2872" s="1"/>
      <c r="K2872" s="1"/>
      <c r="L2872" s="1"/>
      <c r="M2872" s="1"/>
      <c r="N2872" s="34"/>
      <c r="O2872" s="34"/>
      <c r="P2872" s="26"/>
      <c r="Q2872" s="35"/>
    </row>
    <row r="2873" spans="1:17" x14ac:dyDescent="0.3">
      <c r="A2873" s="1"/>
      <c r="B2873" s="6"/>
      <c r="C2873" s="62"/>
      <c r="D2873" s="1"/>
      <c r="E2873" s="43"/>
      <c r="F2873" s="2"/>
      <c r="G2873" s="36"/>
      <c r="H2873" s="36"/>
      <c r="I2873" s="1"/>
      <c r="J2873" s="1"/>
      <c r="K2873" s="1"/>
      <c r="L2873" s="1"/>
      <c r="M2873" s="1"/>
      <c r="N2873" s="34"/>
      <c r="O2873" s="34"/>
      <c r="P2873" s="26"/>
      <c r="Q2873" s="35"/>
    </row>
    <row r="2874" spans="1:17" x14ac:dyDescent="0.3">
      <c r="A2874" s="1"/>
      <c r="B2874" s="6"/>
      <c r="C2874" s="62"/>
      <c r="D2874" s="1"/>
      <c r="E2874" s="43"/>
      <c r="F2874" s="2"/>
      <c r="G2874" s="36"/>
      <c r="H2874" s="36"/>
      <c r="I2874" s="1"/>
      <c r="J2874" s="1"/>
      <c r="K2874" s="1"/>
      <c r="L2874" s="1"/>
      <c r="M2874" s="1"/>
      <c r="N2874" s="34"/>
      <c r="O2874" s="34"/>
      <c r="P2874" s="26"/>
      <c r="Q2874" s="35"/>
    </row>
    <row r="2875" spans="1:17" x14ac:dyDescent="0.3">
      <c r="A2875" s="1"/>
      <c r="B2875" s="6"/>
      <c r="C2875" s="62"/>
      <c r="D2875" s="1"/>
      <c r="E2875" s="43"/>
      <c r="F2875" s="2"/>
      <c r="G2875" s="36"/>
      <c r="H2875" s="36"/>
      <c r="I2875" s="1"/>
      <c r="J2875" s="1"/>
      <c r="K2875" s="1"/>
      <c r="L2875" s="1"/>
      <c r="M2875" s="1"/>
      <c r="N2875" s="34"/>
      <c r="O2875" s="34"/>
      <c r="P2875" s="26"/>
      <c r="Q2875" s="35"/>
    </row>
    <row r="2876" spans="1:17" x14ac:dyDescent="0.3">
      <c r="A2876" s="1"/>
      <c r="B2876" s="6"/>
      <c r="C2876" s="62"/>
      <c r="D2876" s="1"/>
      <c r="E2876" s="43"/>
      <c r="F2876" s="2"/>
      <c r="G2876" s="36"/>
      <c r="H2876" s="36"/>
      <c r="I2876" s="1"/>
      <c r="J2876" s="1"/>
      <c r="K2876" s="1"/>
      <c r="L2876" s="1"/>
      <c r="M2876" s="1"/>
      <c r="N2876" s="34"/>
      <c r="O2876" s="34"/>
      <c r="P2876" s="26"/>
      <c r="Q2876" s="35"/>
    </row>
    <row r="2877" spans="1:17" x14ac:dyDescent="0.3">
      <c r="A2877" s="1"/>
      <c r="B2877" s="6"/>
      <c r="C2877" s="62"/>
      <c r="D2877" s="1"/>
      <c r="E2877" s="43"/>
      <c r="F2877" s="2"/>
      <c r="G2877" s="36"/>
      <c r="H2877" s="36"/>
      <c r="I2877" s="1"/>
      <c r="J2877" s="1"/>
      <c r="K2877" s="1"/>
      <c r="L2877" s="1"/>
      <c r="M2877" s="1"/>
      <c r="N2877" s="34"/>
      <c r="O2877" s="34"/>
      <c r="P2877" s="26"/>
      <c r="Q2877" s="35"/>
    </row>
    <row r="2878" spans="1:17" x14ac:dyDescent="0.3">
      <c r="A2878" s="1"/>
      <c r="B2878" s="6"/>
      <c r="C2878" s="62"/>
      <c r="D2878" s="1"/>
      <c r="E2878" s="43"/>
      <c r="F2878" s="2"/>
      <c r="G2878" s="36"/>
      <c r="H2878" s="36"/>
      <c r="I2878" s="1"/>
      <c r="J2878" s="1"/>
      <c r="K2878" s="1"/>
      <c r="L2878" s="1"/>
      <c r="M2878" s="1"/>
      <c r="N2878" s="34"/>
      <c r="O2878" s="34"/>
      <c r="P2878" s="26"/>
      <c r="Q2878" s="35"/>
    </row>
    <row r="2879" spans="1:17" x14ac:dyDescent="0.3">
      <c r="A2879" s="1"/>
      <c r="B2879" s="6"/>
      <c r="C2879" s="62"/>
      <c r="D2879" s="1"/>
      <c r="E2879" s="43"/>
      <c r="F2879" s="2"/>
      <c r="G2879" s="36"/>
      <c r="H2879" s="36"/>
      <c r="I2879" s="1"/>
      <c r="J2879" s="1"/>
      <c r="K2879" s="1"/>
      <c r="L2879" s="1"/>
      <c r="M2879" s="1"/>
      <c r="N2879" s="34"/>
      <c r="O2879" s="34"/>
      <c r="P2879" s="26"/>
      <c r="Q2879" s="35"/>
    </row>
    <row r="2880" spans="1:17" x14ac:dyDescent="0.3">
      <c r="A2880" s="1"/>
      <c r="B2880" s="6"/>
      <c r="C2880" s="62"/>
      <c r="D2880" s="1"/>
      <c r="E2880" s="43"/>
      <c r="F2880" s="2"/>
      <c r="G2880" s="36"/>
      <c r="H2880" s="36"/>
      <c r="I2880" s="1"/>
      <c r="J2880" s="1"/>
      <c r="K2880" s="1"/>
      <c r="L2880" s="1"/>
      <c r="M2880" s="1"/>
      <c r="N2880" s="34"/>
      <c r="O2880" s="34"/>
      <c r="P2880" s="26"/>
      <c r="Q2880" s="35"/>
    </row>
    <row r="2881" spans="1:17" x14ac:dyDescent="0.3">
      <c r="A2881" s="1"/>
      <c r="B2881" s="6"/>
      <c r="C2881" s="62"/>
      <c r="D2881" s="1"/>
      <c r="E2881" s="43"/>
      <c r="F2881" s="2"/>
      <c r="G2881" s="36"/>
      <c r="H2881" s="36"/>
      <c r="I2881" s="1"/>
      <c r="J2881" s="1"/>
      <c r="K2881" s="1"/>
      <c r="L2881" s="1"/>
      <c r="M2881" s="1"/>
      <c r="N2881" s="34"/>
      <c r="O2881" s="34"/>
      <c r="P2881" s="26"/>
      <c r="Q2881" s="35"/>
    </row>
    <row r="2882" spans="1:17" x14ac:dyDescent="0.3">
      <c r="A2882" s="1"/>
      <c r="B2882" s="6"/>
      <c r="C2882" s="62"/>
      <c r="D2882" s="1"/>
      <c r="E2882" s="43"/>
      <c r="F2882" s="2"/>
      <c r="G2882" s="36"/>
      <c r="H2882" s="36"/>
      <c r="I2882" s="1"/>
      <c r="J2882" s="1"/>
      <c r="K2882" s="1"/>
      <c r="L2882" s="1"/>
      <c r="M2882" s="1"/>
      <c r="N2882" s="34"/>
      <c r="O2882" s="34"/>
      <c r="P2882" s="26"/>
      <c r="Q2882" s="35"/>
    </row>
    <row r="2883" spans="1:17" x14ac:dyDescent="0.3">
      <c r="A2883" s="1"/>
      <c r="B2883" s="6"/>
      <c r="C2883" s="62"/>
      <c r="D2883" s="1"/>
      <c r="E2883" s="43"/>
      <c r="F2883" s="2"/>
      <c r="G2883" s="36"/>
      <c r="H2883" s="36"/>
      <c r="I2883" s="1"/>
      <c r="J2883" s="1"/>
      <c r="K2883" s="1"/>
      <c r="L2883" s="1"/>
      <c r="M2883" s="1"/>
      <c r="N2883" s="34"/>
      <c r="O2883" s="34"/>
      <c r="P2883" s="26"/>
      <c r="Q2883" s="35"/>
    </row>
    <row r="2884" spans="1:17" x14ac:dyDescent="0.3">
      <c r="A2884" s="1"/>
      <c r="B2884" s="6"/>
      <c r="C2884" s="62"/>
      <c r="D2884" s="1"/>
      <c r="E2884" s="43"/>
      <c r="F2884" s="2"/>
      <c r="G2884" s="36"/>
      <c r="H2884" s="36"/>
      <c r="I2884" s="1"/>
      <c r="J2884" s="1"/>
      <c r="K2884" s="1"/>
      <c r="L2884" s="1"/>
      <c r="M2884" s="1"/>
      <c r="N2884" s="34"/>
      <c r="O2884" s="34"/>
      <c r="P2884" s="26"/>
      <c r="Q2884" s="35"/>
    </row>
    <row r="2885" spans="1:17" x14ac:dyDescent="0.3">
      <c r="A2885" s="1"/>
      <c r="B2885" s="6"/>
      <c r="C2885" s="62"/>
      <c r="D2885" s="1"/>
      <c r="E2885" s="43"/>
      <c r="F2885" s="2"/>
      <c r="G2885" s="36"/>
      <c r="H2885" s="36"/>
      <c r="I2885" s="1"/>
      <c r="J2885" s="1"/>
      <c r="K2885" s="1"/>
      <c r="L2885" s="1"/>
      <c r="M2885" s="1"/>
      <c r="N2885" s="34"/>
      <c r="O2885" s="34"/>
      <c r="P2885" s="26"/>
      <c r="Q2885" s="35"/>
    </row>
    <row r="2886" spans="1:17" x14ac:dyDescent="0.3">
      <c r="A2886" s="1"/>
      <c r="B2886" s="6"/>
      <c r="C2886" s="62"/>
      <c r="D2886" s="1"/>
      <c r="E2886" s="43"/>
      <c r="F2886" s="2"/>
      <c r="G2886" s="36"/>
      <c r="H2886" s="36"/>
      <c r="I2886" s="1"/>
      <c r="J2886" s="1"/>
      <c r="K2886" s="1"/>
      <c r="L2886" s="1"/>
      <c r="M2886" s="1"/>
      <c r="N2886" s="34"/>
      <c r="O2886" s="34"/>
      <c r="P2886" s="26"/>
      <c r="Q2886" s="35"/>
    </row>
    <row r="2887" spans="1:17" x14ac:dyDescent="0.3">
      <c r="A2887" s="1"/>
      <c r="B2887" s="6"/>
      <c r="C2887" s="62"/>
      <c r="D2887" s="1"/>
      <c r="E2887" s="43"/>
      <c r="F2887" s="2"/>
      <c r="G2887" s="36"/>
      <c r="H2887" s="36"/>
      <c r="I2887" s="1"/>
      <c r="J2887" s="1"/>
      <c r="K2887" s="1"/>
      <c r="L2887" s="1"/>
      <c r="M2887" s="1"/>
      <c r="N2887" s="34"/>
      <c r="O2887" s="34"/>
      <c r="P2887" s="26"/>
      <c r="Q2887" s="35"/>
    </row>
    <row r="2888" spans="1:17" x14ac:dyDescent="0.3">
      <c r="A2888" s="1"/>
      <c r="B2888" s="6"/>
      <c r="C2888" s="62"/>
      <c r="D2888" s="1"/>
      <c r="E2888" s="43"/>
      <c r="F2888" s="2"/>
      <c r="G2888" s="36"/>
      <c r="H2888" s="36"/>
      <c r="I2888" s="1"/>
      <c r="J2888" s="1"/>
      <c r="K2888" s="1"/>
      <c r="L2888" s="1"/>
      <c r="M2888" s="1"/>
      <c r="N2888" s="34"/>
      <c r="O2888" s="34"/>
      <c r="P2888" s="26"/>
      <c r="Q2888" s="35"/>
    </row>
    <row r="2889" spans="1:17" x14ac:dyDescent="0.3">
      <c r="A2889" s="1"/>
      <c r="B2889" s="6"/>
      <c r="C2889" s="62"/>
      <c r="D2889" s="1"/>
      <c r="E2889" s="43"/>
      <c r="F2889" s="2"/>
      <c r="G2889" s="36"/>
      <c r="H2889" s="36"/>
      <c r="I2889" s="1"/>
      <c r="J2889" s="1"/>
      <c r="K2889" s="1"/>
      <c r="L2889" s="1"/>
      <c r="M2889" s="1"/>
      <c r="N2889" s="34"/>
      <c r="O2889" s="34"/>
      <c r="P2889" s="26"/>
      <c r="Q2889" s="35"/>
    </row>
    <row r="2890" spans="1:17" x14ac:dyDescent="0.3">
      <c r="A2890" s="1"/>
      <c r="B2890" s="6"/>
      <c r="C2890" s="62"/>
      <c r="D2890" s="1"/>
      <c r="E2890" s="43"/>
      <c r="F2890" s="2"/>
      <c r="G2890" s="36"/>
      <c r="H2890" s="36"/>
      <c r="I2890" s="1"/>
      <c r="J2890" s="1"/>
      <c r="K2890" s="1"/>
      <c r="L2890" s="1"/>
      <c r="M2890" s="1"/>
      <c r="N2890" s="34"/>
      <c r="O2890" s="34"/>
      <c r="P2890" s="26"/>
      <c r="Q2890" s="35"/>
    </row>
    <row r="2891" spans="1:17" x14ac:dyDescent="0.3">
      <c r="A2891" s="1"/>
      <c r="B2891" s="6"/>
      <c r="C2891" s="62"/>
      <c r="D2891" s="1"/>
      <c r="E2891" s="43"/>
      <c r="F2891" s="2"/>
      <c r="G2891" s="36"/>
      <c r="H2891" s="36"/>
      <c r="I2891" s="1"/>
      <c r="J2891" s="1"/>
      <c r="K2891" s="1"/>
      <c r="L2891" s="1"/>
      <c r="M2891" s="1"/>
      <c r="N2891" s="34"/>
      <c r="O2891" s="34"/>
      <c r="P2891" s="26"/>
      <c r="Q2891" s="35"/>
    </row>
    <row r="2892" spans="1:17" x14ac:dyDescent="0.3">
      <c r="A2892" s="1"/>
      <c r="B2892" s="6"/>
      <c r="C2892" s="62"/>
      <c r="D2892" s="1"/>
      <c r="E2892" s="43"/>
      <c r="F2892" s="2"/>
      <c r="G2892" s="36"/>
      <c r="H2892" s="36"/>
      <c r="I2892" s="1"/>
      <c r="J2892" s="1"/>
      <c r="K2892" s="1"/>
      <c r="L2892" s="1"/>
      <c r="M2892" s="1"/>
      <c r="N2892" s="34"/>
      <c r="O2892" s="34"/>
      <c r="P2892" s="26"/>
      <c r="Q2892" s="35"/>
    </row>
    <row r="2893" spans="1:17" x14ac:dyDescent="0.3">
      <c r="A2893" s="1"/>
      <c r="B2893" s="6"/>
      <c r="C2893" s="62"/>
      <c r="D2893" s="1"/>
      <c r="E2893" s="43"/>
      <c r="F2893" s="2"/>
      <c r="G2893" s="36"/>
      <c r="H2893" s="36"/>
      <c r="I2893" s="1"/>
      <c r="J2893" s="1"/>
      <c r="K2893" s="1"/>
      <c r="L2893" s="1"/>
      <c r="M2893" s="1"/>
      <c r="N2893" s="34"/>
      <c r="O2893" s="34"/>
      <c r="P2893" s="26"/>
      <c r="Q2893" s="35"/>
    </row>
    <row r="2894" spans="1:17" x14ac:dyDescent="0.3">
      <c r="A2894" s="1"/>
      <c r="B2894" s="6"/>
      <c r="C2894" s="62"/>
      <c r="D2894" s="1"/>
      <c r="E2894" s="43"/>
      <c r="F2894" s="2"/>
      <c r="G2894" s="36"/>
      <c r="H2894" s="36"/>
      <c r="I2894" s="1"/>
      <c r="J2894" s="1"/>
      <c r="K2894" s="1"/>
      <c r="L2894" s="1"/>
      <c r="M2894" s="1"/>
      <c r="N2894" s="34"/>
      <c r="O2894" s="34"/>
      <c r="P2894" s="26"/>
      <c r="Q2894" s="35"/>
    </row>
    <row r="2895" spans="1:17" x14ac:dyDescent="0.3">
      <c r="A2895" s="1"/>
      <c r="B2895" s="6"/>
      <c r="C2895" s="62"/>
      <c r="D2895" s="1"/>
      <c r="E2895" s="43"/>
      <c r="F2895" s="2"/>
      <c r="G2895" s="36"/>
      <c r="H2895" s="36"/>
      <c r="I2895" s="1"/>
      <c r="J2895" s="1"/>
      <c r="K2895" s="1"/>
      <c r="L2895" s="1"/>
      <c r="M2895" s="1"/>
      <c r="N2895" s="34"/>
      <c r="O2895" s="34"/>
      <c r="P2895" s="26"/>
      <c r="Q2895" s="35"/>
    </row>
    <row r="2896" spans="1:17" x14ac:dyDescent="0.3">
      <c r="A2896" s="1"/>
      <c r="B2896" s="6"/>
      <c r="C2896" s="62"/>
      <c r="D2896" s="1"/>
      <c r="E2896" s="43"/>
      <c r="F2896" s="2"/>
      <c r="G2896" s="36"/>
      <c r="H2896" s="36"/>
      <c r="I2896" s="1"/>
      <c r="J2896" s="1"/>
      <c r="K2896" s="1"/>
      <c r="L2896" s="1"/>
      <c r="M2896" s="1"/>
      <c r="N2896" s="34"/>
      <c r="O2896" s="34"/>
      <c r="P2896" s="26"/>
      <c r="Q2896" s="35"/>
    </row>
    <row r="2897" spans="1:17" x14ac:dyDescent="0.3">
      <c r="A2897" s="1"/>
      <c r="B2897" s="6"/>
      <c r="C2897" s="62"/>
      <c r="D2897" s="1"/>
      <c r="E2897" s="43"/>
      <c r="F2897" s="2"/>
      <c r="G2897" s="36"/>
      <c r="H2897" s="36"/>
      <c r="I2897" s="1"/>
      <c r="J2897" s="1"/>
      <c r="K2897" s="1"/>
      <c r="L2897" s="1"/>
      <c r="M2897" s="1"/>
      <c r="N2897" s="34"/>
      <c r="O2897" s="34"/>
      <c r="P2897" s="26"/>
      <c r="Q2897" s="35"/>
    </row>
    <row r="2898" spans="1:17" x14ac:dyDescent="0.3">
      <c r="A2898" s="1"/>
      <c r="B2898" s="6"/>
      <c r="C2898" s="62"/>
      <c r="D2898" s="1"/>
      <c r="E2898" s="43"/>
      <c r="F2898" s="2"/>
      <c r="G2898" s="36"/>
      <c r="H2898" s="36"/>
      <c r="I2898" s="1"/>
      <c r="J2898" s="1"/>
      <c r="K2898" s="1"/>
      <c r="L2898" s="1"/>
      <c r="M2898" s="1"/>
      <c r="N2898" s="34"/>
      <c r="O2898" s="34"/>
      <c r="P2898" s="26"/>
      <c r="Q2898" s="35"/>
    </row>
    <row r="2899" spans="1:17" x14ac:dyDescent="0.3">
      <c r="A2899" s="1"/>
      <c r="B2899" s="6"/>
      <c r="C2899" s="62"/>
      <c r="D2899" s="1"/>
      <c r="E2899" s="43"/>
      <c r="F2899" s="2"/>
      <c r="G2899" s="36"/>
      <c r="H2899" s="36"/>
      <c r="I2899" s="1"/>
      <c r="J2899" s="1"/>
      <c r="K2899" s="1"/>
      <c r="L2899" s="1"/>
      <c r="M2899" s="1"/>
      <c r="N2899" s="34"/>
      <c r="O2899" s="34"/>
      <c r="P2899" s="26"/>
      <c r="Q2899" s="35"/>
    </row>
    <row r="2900" spans="1:17" x14ac:dyDescent="0.3">
      <c r="A2900" s="1"/>
      <c r="B2900" s="6"/>
      <c r="C2900" s="62"/>
      <c r="D2900" s="1"/>
      <c r="E2900" s="43"/>
      <c r="F2900" s="2"/>
      <c r="G2900" s="36"/>
      <c r="H2900" s="36"/>
      <c r="I2900" s="1"/>
      <c r="J2900" s="1"/>
      <c r="K2900" s="1"/>
      <c r="L2900" s="1"/>
      <c r="M2900" s="1"/>
      <c r="N2900" s="34"/>
      <c r="O2900" s="34"/>
      <c r="P2900" s="26"/>
      <c r="Q2900" s="35"/>
    </row>
    <row r="2901" spans="1:17" x14ac:dyDescent="0.3">
      <c r="A2901" s="1"/>
      <c r="B2901" s="6"/>
      <c r="C2901" s="62"/>
      <c r="D2901" s="1"/>
      <c r="E2901" s="43"/>
      <c r="F2901" s="2"/>
      <c r="G2901" s="36"/>
      <c r="H2901" s="36"/>
      <c r="I2901" s="1"/>
      <c r="J2901" s="1"/>
      <c r="K2901" s="1"/>
      <c r="L2901" s="1"/>
      <c r="M2901" s="1"/>
      <c r="N2901" s="34"/>
      <c r="O2901" s="34"/>
      <c r="P2901" s="26"/>
      <c r="Q2901" s="35"/>
    </row>
    <row r="2902" spans="1:17" x14ac:dyDescent="0.3">
      <c r="A2902" s="1"/>
      <c r="B2902" s="6"/>
      <c r="C2902" s="62"/>
      <c r="D2902" s="1"/>
      <c r="E2902" s="43"/>
      <c r="F2902" s="2"/>
      <c r="G2902" s="36"/>
      <c r="H2902" s="36"/>
      <c r="I2902" s="1"/>
      <c r="J2902" s="1"/>
      <c r="K2902" s="1"/>
      <c r="L2902" s="1"/>
      <c r="M2902" s="1"/>
      <c r="N2902" s="34"/>
      <c r="O2902" s="34"/>
      <c r="P2902" s="26"/>
      <c r="Q2902" s="35"/>
    </row>
    <row r="2903" spans="1:17" x14ac:dyDescent="0.3">
      <c r="A2903" s="1"/>
      <c r="B2903" s="6"/>
      <c r="C2903" s="62"/>
      <c r="D2903" s="1"/>
      <c r="E2903" s="43"/>
      <c r="F2903" s="2"/>
      <c r="G2903" s="36"/>
      <c r="H2903" s="36"/>
      <c r="I2903" s="1"/>
      <c r="J2903" s="1"/>
      <c r="K2903" s="1"/>
      <c r="L2903" s="1"/>
      <c r="M2903" s="1"/>
      <c r="N2903" s="34"/>
      <c r="O2903" s="34"/>
      <c r="P2903" s="26"/>
      <c r="Q2903" s="35"/>
    </row>
    <row r="2904" spans="1:17" x14ac:dyDescent="0.3">
      <c r="A2904" s="1"/>
      <c r="B2904" s="6"/>
      <c r="C2904" s="62"/>
      <c r="D2904" s="1"/>
      <c r="E2904" s="43"/>
      <c r="F2904" s="2"/>
      <c r="G2904" s="36"/>
      <c r="H2904" s="36"/>
      <c r="I2904" s="1"/>
      <c r="J2904" s="1"/>
      <c r="K2904" s="1"/>
      <c r="L2904" s="1"/>
      <c r="M2904" s="1"/>
      <c r="N2904" s="34"/>
      <c r="O2904" s="34"/>
      <c r="P2904" s="26"/>
      <c r="Q2904" s="35"/>
    </row>
    <row r="2905" spans="1:17" x14ac:dyDescent="0.3">
      <c r="A2905" s="1"/>
      <c r="B2905" s="6"/>
      <c r="C2905" s="62"/>
      <c r="D2905" s="1"/>
      <c r="E2905" s="43"/>
      <c r="F2905" s="2"/>
      <c r="G2905" s="36"/>
      <c r="H2905" s="36"/>
      <c r="I2905" s="1"/>
      <c r="J2905" s="1"/>
      <c r="K2905" s="1"/>
      <c r="L2905" s="1"/>
      <c r="M2905" s="1"/>
      <c r="N2905" s="34"/>
      <c r="O2905" s="34"/>
      <c r="P2905" s="26"/>
      <c r="Q2905" s="35"/>
    </row>
    <row r="2906" spans="1:17" x14ac:dyDescent="0.3">
      <c r="A2906" s="1"/>
      <c r="B2906" s="6"/>
      <c r="C2906" s="62"/>
      <c r="D2906" s="1"/>
      <c r="E2906" s="43"/>
      <c r="F2906" s="2"/>
      <c r="G2906" s="36"/>
      <c r="H2906" s="36"/>
      <c r="I2906" s="1"/>
      <c r="J2906" s="1"/>
      <c r="K2906" s="1"/>
      <c r="L2906" s="1"/>
      <c r="M2906" s="1"/>
      <c r="N2906" s="34"/>
      <c r="O2906" s="34"/>
      <c r="P2906" s="26"/>
      <c r="Q2906" s="35"/>
    </row>
    <row r="2907" spans="1:17" x14ac:dyDescent="0.3">
      <c r="A2907" s="1"/>
      <c r="B2907" s="6"/>
      <c r="C2907" s="62"/>
      <c r="D2907" s="1"/>
      <c r="E2907" s="43"/>
      <c r="F2907" s="2"/>
      <c r="G2907" s="36"/>
      <c r="H2907" s="36"/>
      <c r="I2907" s="1"/>
      <c r="J2907" s="1"/>
      <c r="K2907" s="1"/>
      <c r="L2907" s="1"/>
      <c r="M2907" s="1"/>
      <c r="N2907" s="34"/>
      <c r="O2907" s="34"/>
      <c r="P2907" s="26"/>
      <c r="Q2907" s="35"/>
    </row>
    <row r="2908" spans="1:17" x14ac:dyDescent="0.3">
      <c r="A2908" s="1"/>
      <c r="B2908" s="6"/>
      <c r="C2908" s="62"/>
      <c r="D2908" s="1"/>
      <c r="E2908" s="43"/>
      <c r="F2908" s="2"/>
      <c r="G2908" s="36"/>
      <c r="H2908" s="36"/>
      <c r="I2908" s="1"/>
      <c r="J2908" s="1"/>
      <c r="K2908" s="1"/>
      <c r="L2908" s="1"/>
      <c r="M2908" s="1"/>
      <c r="N2908" s="34"/>
      <c r="O2908" s="34"/>
      <c r="P2908" s="26"/>
      <c r="Q2908" s="35"/>
    </row>
    <row r="2909" spans="1:17" x14ac:dyDescent="0.3">
      <c r="A2909" s="1"/>
      <c r="B2909" s="6"/>
      <c r="C2909" s="62"/>
      <c r="D2909" s="1"/>
      <c r="E2909" s="43"/>
      <c r="F2909" s="2"/>
      <c r="G2909" s="36"/>
      <c r="H2909" s="36"/>
      <c r="I2909" s="1"/>
      <c r="J2909" s="1"/>
      <c r="K2909" s="1"/>
      <c r="L2909" s="1"/>
      <c r="M2909" s="1"/>
      <c r="N2909" s="34"/>
      <c r="O2909" s="34"/>
      <c r="P2909" s="26"/>
      <c r="Q2909" s="35"/>
    </row>
    <row r="2910" spans="1:17" x14ac:dyDescent="0.3">
      <c r="A2910" s="1"/>
      <c r="B2910" s="6"/>
      <c r="C2910" s="62"/>
      <c r="D2910" s="1"/>
      <c r="E2910" s="43"/>
      <c r="F2910" s="2"/>
      <c r="G2910" s="36"/>
      <c r="H2910" s="36"/>
      <c r="I2910" s="1"/>
      <c r="J2910" s="1"/>
      <c r="K2910" s="1"/>
      <c r="L2910" s="1"/>
      <c r="M2910" s="1"/>
      <c r="N2910" s="34"/>
      <c r="O2910" s="34"/>
      <c r="P2910" s="26"/>
      <c r="Q2910" s="35"/>
    </row>
    <row r="2911" spans="1:17" x14ac:dyDescent="0.3">
      <c r="A2911" s="1"/>
      <c r="B2911" s="6"/>
      <c r="C2911" s="62"/>
      <c r="D2911" s="1"/>
      <c r="E2911" s="43"/>
      <c r="F2911" s="2"/>
      <c r="G2911" s="36"/>
      <c r="H2911" s="36"/>
      <c r="I2911" s="1"/>
      <c r="J2911" s="1"/>
      <c r="K2911" s="1"/>
      <c r="L2911" s="1"/>
      <c r="M2911" s="1"/>
      <c r="N2911" s="34"/>
      <c r="O2911" s="34"/>
      <c r="P2911" s="26"/>
      <c r="Q2911" s="35"/>
    </row>
    <row r="2912" spans="1:17" x14ac:dyDescent="0.3">
      <c r="A2912" s="1"/>
      <c r="B2912" s="6"/>
      <c r="C2912" s="62"/>
      <c r="D2912" s="1"/>
      <c r="E2912" s="43"/>
      <c r="F2912" s="2"/>
      <c r="G2912" s="36"/>
      <c r="H2912" s="36"/>
      <c r="I2912" s="1"/>
      <c r="J2912" s="1"/>
      <c r="K2912" s="1"/>
      <c r="L2912" s="1"/>
      <c r="M2912" s="1"/>
      <c r="N2912" s="34"/>
      <c r="O2912" s="34"/>
      <c r="P2912" s="26"/>
      <c r="Q2912" s="35"/>
    </row>
    <row r="2913" spans="1:17" x14ac:dyDescent="0.3">
      <c r="A2913" s="1"/>
      <c r="B2913" s="6"/>
      <c r="C2913" s="62"/>
      <c r="D2913" s="1"/>
      <c r="E2913" s="43"/>
      <c r="F2913" s="2"/>
      <c r="G2913" s="36"/>
      <c r="H2913" s="36"/>
      <c r="I2913" s="1"/>
      <c r="J2913" s="1"/>
      <c r="K2913" s="1"/>
      <c r="L2913" s="1"/>
      <c r="M2913" s="1"/>
      <c r="N2913" s="34"/>
      <c r="O2913" s="34"/>
      <c r="P2913" s="26"/>
      <c r="Q2913" s="35"/>
    </row>
    <row r="2914" spans="1:17" x14ac:dyDescent="0.3">
      <c r="A2914" s="1"/>
      <c r="B2914" s="6"/>
      <c r="C2914" s="62"/>
      <c r="D2914" s="1"/>
      <c r="E2914" s="43"/>
      <c r="F2914" s="2"/>
      <c r="G2914" s="36"/>
      <c r="H2914" s="36"/>
      <c r="I2914" s="1"/>
      <c r="J2914" s="1"/>
      <c r="K2914" s="1"/>
      <c r="L2914" s="1"/>
      <c r="M2914" s="1"/>
      <c r="N2914" s="34"/>
      <c r="O2914" s="34"/>
      <c r="P2914" s="26"/>
      <c r="Q2914" s="35"/>
    </row>
    <row r="2915" spans="1:17" x14ac:dyDescent="0.3">
      <c r="A2915" s="1"/>
      <c r="B2915" s="6"/>
      <c r="C2915" s="62"/>
      <c r="D2915" s="1"/>
      <c r="E2915" s="43"/>
      <c r="F2915" s="2"/>
      <c r="G2915" s="36"/>
      <c r="H2915" s="36"/>
      <c r="I2915" s="1"/>
      <c r="J2915" s="1"/>
      <c r="K2915" s="1"/>
      <c r="L2915" s="1"/>
      <c r="M2915" s="1"/>
      <c r="N2915" s="34"/>
      <c r="O2915" s="34"/>
      <c r="P2915" s="26"/>
      <c r="Q2915" s="35"/>
    </row>
    <row r="2916" spans="1:17" x14ac:dyDescent="0.3">
      <c r="A2916" s="1"/>
      <c r="B2916" s="6"/>
      <c r="C2916" s="62"/>
      <c r="D2916" s="1"/>
      <c r="E2916" s="43"/>
      <c r="F2916" s="2"/>
      <c r="G2916" s="36"/>
      <c r="H2916" s="36"/>
      <c r="I2916" s="1"/>
      <c r="J2916" s="1"/>
      <c r="K2916" s="1"/>
      <c r="L2916" s="1"/>
      <c r="M2916" s="1"/>
      <c r="N2916" s="34"/>
      <c r="O2916" s="34"/>
      <c r="P2916" s="26"/>
      <c r="Q2916" s="35"/>
    </row>
    <row r="2917" spans="1:17" x14ac:dyDescent="0.3">
      <c r="A2917" s="1"/>
      <c r="B2917" s="6"/>
      <c r="C2917" s="62"/>
      <c r="D2917" s="1"/>
      <c r="E2917" s="43"/>
      <c r="F2917" s="2"/>
      <c r="G2917" s="36"/>
      <c r="H2917" s="36"/>
      <c r="I2917" s="1"/>
      <c r="J2917" s="1"/>
      <c r="K2917" s="1"/>
      <c r="L2917" s="1"/>
      <c r="M2917" s="1"/>
      <c r="N2917" s="34"/>
      <c r="O2917" s="34"/>
      <c r="P2917" s="26"/>
      <c r="Q2917" s="35"/>
    </row>
    <row r="2918" spans="1:17" x14ac:dyDescent="0.3">
      <c r="A2918" s="1"/>
      <c r="B2918" s="6"/>
      <c r="C2918" s="62"/>
      <c r="D2918" s="1"/>
      <c r="E2918" s="43"/>
      <c r="F2918" s="2"/>
      <c r="G2918" s="36"/>
      <c r="H2918" s="36"/>
      <c r="I2918" s="1"/>
      <c r="J2918" s="1"/>
      <c r="K2918" s="1"/>
      <c r="L2918" s="1"/>
      <c r="M2918" s="1"/>
      <c r="N2918" s="34"/>
      <c r="O2918" s="34"/>
      <c r="P2918" s="26"/>
      <c r="Q2918" s="35"/>
    </row>
    <row r="2919" spans="1:17" x14ac:dyDescent="0.3">
      <c r="A2919" s="1"/>
      <c r="B2919" s="6"/>
      <c r="C2919" s="62"/>
      <c r="D2919" s="1"/>
      <c r="E2919" s="43"/>
      <c r="F2919" s="2"/>
      <c r="G2919" s="36"/>
      <c r="H2919" s="36"/>
      <c r="I2919" s="1"/>
      <c r="J2919" s="1"/>
      <c r="K2919" s="1"/>
      <c r="L2919" s="1"/>
      <c r="M2919" s="1"/>
      <c r="N2919" s="34"/>
      <c r="O2919" s="34"/>
      <c r="P2919" s="26"/>
      <c r="Q2919" s="35"/>
    </row>
    <row r="2920" spans="1:17" x14ac:dyDescent="0.3">
      <c r="A2920" s="1"/>
      <c r="B2920" s="6"/>
      <c r="C2920" s="62"/>
      <c r="D2920" s="1"/>
      <c r="E2920" s="43"/>
      <c r="F2920" s="2"/>
      <c r="G2920" s="36"/>
      <c r="H2920" s="36"/>
      <c r="I2920" s="1"/>
      <c r="J2920" s="1"/>
      <c r="K2920" s="1"/>
      <c r="L2920" s="1"/>
      <c r="M2920" s="1"/>
      <c r="N2920" s="34"/>
      <c r="O2920" s="34"/>
      <c r="P2920" s="26"/>
      <c r="Q2920" s="35"/>
    </row>
    <row r="2921" spans="1:17" x14ac:dyDescent="0.3">
      <c r="A2921" s="1"/>
      <c r="B2921" s="6"/>
      <c r="C2921" s="62"/>
      <c r="D2921" s="1"/>
      <c r="E2921" s="43"/>
      <c r="F2921" s="2"/>
      <c r="G2921" s="36"/>
      <c r="H2921" s="36"/>
      <c r="I2921" s="1"/>
      <c r="J2921" s="1"/>
      <c r="K2921" s="1"/>
      <c r="L2921" s="1"/>
      <c r="M2921" s="1"/>
      <c r="N2921" s="34"/>
      <c r="O2921" s="34"/>
      <c r="P2921" s="26"/>
      <c r="Q2921" s="35"/>
    </row>
    <row r="2922" spans="1:17" x14ac:dyDescent="0.3">
      <c r="A2922" s="1"/>
      <c r="B2922" s="6"/>
      <c r="C2922" s="62"/>
      <c r="D2922" s="1"/>
      <c r="E2922" s="43"/>
      <c r="F2922" s="2"/>
      <c r="G2922" s="36"/>
      <c r="H2922" s="36"/>
      <c r="I2922" s="1"/>
      <c r="J2922" s="1"/>
      <c r="K2922" s="1"/>
      <c r="L2922" s="1"/>
      <c r="M2922" s="1"/>
      <c r="N2922" s="34"/>
      <c r="O2922" s="34"/>
      <c r="P2922" s="26"/>
      <c r="Q2922" s="35"/>
    </row>
    <row r="2923" spans="1:17" x14ac:dyDescent="0.3">
      <c r="A2923" s="1"/>
      <c r="B2923" s="6"/>
      <c r="C2923" s="62"/>
      <c r="D2923" s="1"/>
      <c r="E2923" s="43"/>
      <c r="F2923" s="2"/>
      <c r="G2923" s="36"/>
      <c r="H2923" s="36"/>
      <c r="I2923" s="1"/>
      <c r="J2923" s="1"/>
      <c r="K2923" s="1"/>
      <c r="L2923" s="1"/>
      <c r="M2923" s="1"/>
      <c r="N2923" s="34"/>
      <c r="O2923" s="34"/>
      <c r="P2923" s="26"/>
      <c r="Q2923" s="35"/>
    </row>
    <row r="2924" spans="1:17" x14ac:dyDescent="0.3">
      <c r="A2924" s="1"/>
      <c r="B2924" s="6"/>
      <c r="C2924" s="62"/>
      <c r="D2924" s="1"/>
      <c r="E2924" s="43"/>
      <c r="F2924" s="2"/>
      <c r="G2924" s="36"/>
      <c r="H2924" s="36"/>
      <c r="I2924" s="1"/>
      <c r="J2924" s="1"/>
      <c r="K2924" s="1"/>
      <c r="L2924" s="1"/>
      <c r="M2924" s="1"/>
      <c r="N2924" s="34"/>
      <c r="O2924" s="34"/>
      <c r="P2924" s="26"/>
      <c r="Q2924" s="35"/>
    </row>
    <row r="2925" spans="1:17" x14ac:dyDescent="0.3">
      <c r="A2925" s="1"/>
      <c r="B2925" s="6"/>
      <c r="C2925" s="62"/>
      <c r="D2925" s="1"/>
      <c r="E2925" s="43"/>
      <c r="F2925" s="2"/>
      <c r="G2925" s="36"/>
      <c r="H2925" s="36"/>
      <c r="I2925" s="1"/>
      <c r="J2925" s="1"/>
      <c r="K2925" s="1"/>
      <c r="L2925" s="1"/>
      <c r="M2925" s="1"/>
      <c r="N2925" s="34"/>
      <c r="O2925" s="34"/>
      <c r="P2925" s="26"/>
      <c r="Q2925" s="35"/>
    </row>
    <row r="2926" spans="1:17" x14ac:dyDescent="0.3">
      <c r="A2926" s="1"/>
      <c r="B2926" s="6"/>
      <c r="C2926" s="62"/>
      <c r="D2926" s="1"/>
      <c r="E2926" s="43"/>
      <c r="F2926" s="2"/>
      <c r="G2926" s="36"/>
      <c r="H2926" s="36"/>
      <c r="I2926" s="1"/>
      <c r="J2926" s="1"/>
      <c r="K2926" s="1"/>
      <c r="L2926" s="1"/>
      <c r="M2926" s="1"/>
      <c r="N2926" s="34"/>
      <c r="O2926" s="34"/>
      <c r="P2926" s="26"/>
      <c r="Q2926" s="35"/>
    </row>
    <row r="2927" spans="1:17" x14ac:dyDescent="0.3">
      <c r="A2927" s="1"/>
      <c r="B2927" s="6"/>
      <c r="C2927" s="62"/>
      <c r="D2927" s="1"/>
      <c r="E2927" s="43"/>
      <c r="F2927" s="2"/>
      <c r="G2927" s="36"/>
      <c r="H2927" s="36"/>
      <c r="I2927" s="1"/>
      <c r="J2927" s="1"/>
      <c r="K2927" s="1"/>
      <c r="L2927" s="1"/>
      <c r="M2927" s="1"/>
      <c r="N2927" s="34"/>
      <c r="O2927" s="34"/>
      <c r="P2927" s="26"/>
      <c r="Q2927" s="35"/>
    </row>
    <row r="2928" spans="1:17" x14ac:dyDescent="0.3">
      <c r="A2928" s="1"/>
      <c r="B2928" s="6"/>
      <c r="C2928" s="62"/>
      <c r="D2928" s="1"/>
      <c r="E2928" s="43"/>
      <c r="F2928" s="2"/>
      <c r="G2928" s="36"/>
      <c r="H2928" s="36"/>
      <c r="I2928" s="1"/>
      <c r="J2928" s="1"/>
      <c r="K2928" s="1"/>
      <c r="L2928" s="1"/>
      <c r="M2928" s="1"/>
      <c r="N2928" s="34"/>
      <c r="O2928" s="34"/>
      <c r="P2928" s="26"/>
      <c r="Q2928" s="35"/>
    </row>
    <row r="2929" spans="1:17" x14ac:dyDescent="0.3">
      <c r="A2929" s="1"/>
      <c r="B2929" s="6"/>
      <c r="C2929" s="62"/>
      <c r="D2929" s="1"/>
      <c r="E2929" s="43"/>
      <c r="F2929" s="2"/>
      <c r="G2929" s="36"/>
      <c r="H2929" s="36"/>
      <c r="I2929" s="1"/>
      <c r="J2929" s="1"/>
      <c r="K2929" s="1"/>
      <c r="L2929" s="1"/>
      <c r="M2929" s="1"/>
      <c r="N2929" s="34"/>
      <c r="O2929" s="34"/>
      <c r="P2929" s="26"/>
      <c r="Q2929" s="35"/>
    </row>
    <row r="2930" spans="1:17" x14ac:dyDescent="0.3">
      <c r="A2930" s="1"/>
      <c r="B2930" s="6"/>
      <c r="C2930" s="62"/>
      <c r="D2930" s="1"/>
      <c r="E2930" s="43"/>
      <c r="F2930" s="2"/>
      <c r="G2930" s="36"/>
      <c r="H2930" s="36"/>
      <c r="I2930" s="1"/>
      <c r="J2930" s="1"/>
      <c r="K2930" s="1"/>
      <c r="L2930" s="1"/>
      <c r="M2930" s="1"/>
      <c r="N2930" s="34"/>
      <c r="O2930" s="34"/>
      <c r="P2930" s="26"/>
      <c r="Q2930" s="35"/>
    </row>
    <row r="2931" spans="1:17" x14ac:dyDescent="0.3">
      <c r="A2931" s="1"/>
      <c r="B2931" s="6"/>
      <c r="C2931" s="62"/>
      <c r="D2931" s="1"/>
      <c r="E2931" s="43"/>
      <c r="F2931" s="2"/>
      <c r="G2931" s="36"/>
      <c r="H2931" s="36"/>
      <c r="I2931" s="1"/>
      <c r="J2931" s="1"/>
      <c r="K2931" s="1"/>
      <c r="L2931" s="1"/>
      <c r="M2931" s="1"/>
      <c r="N2931" s="34"/>
      <c r="O2931" s="34"/>
      <c r="P2931" s="26"/>
      <c r="Q2931" s="35"/>
    </row>
    <row r="2932" spans="1:17" x14ac:dyDescent="0.3">
      <c r="A2932" s="1"/>
      <c r="B2932" s="6"/>
      <c r="C2932" s="62"/>
      <c r="D2932" s="1"/>
      <c r="E2932" s="43"/>
      <c r="F2932" s="2"/>
      <c r="G2932" s="36"/>
      <c r="H2932" s="36"/>
      <c r="I2932" s="1"/>
      <c r="J2932" s="1"/>
      <c r="K2932" s="1"/>
      <c r="L2932" s="1"/>
      <c r="M2932" s="1"/>
      <c r="N2932" s="34"/>
      <c r="O2932" s="34"/>
      <c r="P2932" s="26"/>
      <c r="Q2932" s="35"/>
    </row>
    <row r="2933" spans="1:17" x14ac:dyDescent="0.3">
      <c r="A2933" s="1"/>
      <c r="B2933" s="6"/>
      <c r="C2933" s="62"/>
      <c r="D2933" s="1"/>
      <c r="E2933" s="43"/>
      <c r="F2933" s="2"/>
      <c r="G2933" s="36"/>
      <c r="H2933" s="36"/>
      <c r="I2933" s="1"/>
      <c r="J2933" s="1"/>
      <c r="K2933" s="1"/>
      <c r="L2933" s="1"/>
      <c r="M2933" s="1"/>
      <c r="N2933" s="34"/>
      <c r="O2933" s="34"/>
      <c r="P2933" s="26"/>
      <c r="Q2933" s="35"/>
    </row>
    <row r="2934" spans="1:17" x14ac:dyDescent="0.3">
      <c r="A2934" s="1"/>
      <c r="B2934" s="6"/>
      <c r="C2934" s="62"/>
      <c r="D2934" s="1"/>
      <c r="E2934" s="43"/>
      <c r="F2934" s="2"/>
      <c r="G2934" s="36"/>
      <c r="H2934" s="36"/>
      <c r="I2934" s="1"/>
      <c r="J2934" s="1"/>
      <c r="K2934" s="1"/>
      <c r="L2934" s="1"/>
      <c r="M2934" s="1"/>
      <c r="N2934" s="34"/>
      <c r="O2934" s="34"/>
      <c r="P2934" s="26"/>
      <c r="Q2934" s="35"/>
    </row>
    <row r="2935" spans="1:17" x14ac:dyDescent="0.3">
      <c r="A2935" s="1"/>
      <c r="B2935" s="6"/>
      <c r="C2935" s="62"/>
      <c r="D2935" s="1"/>
      <c r="E2935" s="43"/>
      <c r="F2935" s="2"/>
      <c r="G2935" s="36"/>
      <c r="H2935" s="36"/>
      <c r="I2935" s="1"/>
      <c r="J2935" s="1"/>
      <c r="K2935" s="1"/>
      <c r="L2935" s="1"/>
      <c r="M2935" s="1"/>
      <c r="N2935" s="34"/>
      <c r="O2935" s="34"/>
      <c r="P2935" s="26"/>
      <c r="Q2935" s="35"/>
    </row>
    <row r="2936" spans="1:17" x14ac:dyDescent="0.3">
      <c r="A2936" s="1"/>
      <c r="B2936" s="6"/>
      <c r="C2936" s="62"/>
      <c r="D2936" s="1"/>
      <c r="E2936" s="43"/>
      <c r="F2936" s="2"/>
      <c r="G2936" s="36"/>
      <c r="H2936" s="36"/>
      <c r="I2936" s="1"/>
      <c r="J2936" s="1"/>
      <c r="K2936" s="1"/>
      <c r="L2936" s="1"/>
      <c r="M2936" s="1"/>
      <c r="N2936" s="34"/>
      <c r="O2936" s="34"/>
      <c r="P2936" s="26"/>
      <c r="Q2936" s="35"/>
    </row>
    <row r="2937" spans="1:17" x14ac:dyDescent="0.3">
      <c r="A2937" s="1"/>
      <c r="B2937" s="6"/>
      <c r="C2937" s="62"/>
      <c r="D2937" s="1"/>
      <c r="E2937" s="43"/>
      <c r="F2937" s="2"/>
      <c r="G2937" s="36"/>
      <c r="H2937" s="36"/>
      <c r="I2937" s="1"/>
      <c r="J2937" s="1"/>
      <c r="K2937" s="1"/>
      <c r="L2937" s="1"/>
      <c r="M2937" s="1"/>
      <c r="N2937" s="34"/>
      <c r="O2937" s="34"/>
      <c r="P2937" s="26"/>
      <c r="Q2937" s="35"/>
    </row>
    <row r="2938" spans="1:17" x14ac:dyDescent="0.3">
      <c r="A2938" s="1"/>
      <c r="B2938" s="6"/>
      <c r="C2938" s="62"/>
      <c r="D2938" s="1"/>
      <c r="E2938" s="43"/>
      <c r="F2938" s="2"/>
      <c r="G2938" s="36"/>
      <c r="H2938" s="36"/>
      <c r="I2938" s="1"/>
      <c r="J2938" s="1"/>
      <c r="K2938" s="1"/>
      <c r="L2938" s="1"/>
      <c r="M2938" s="1"/>
      <c r="N2938" s="34"/>
      <c r="O2938" s="34"/>
      <c r="P2938" s="26"/>
      <c r="Q2938" s="35"/>
    </row>
    <row r="2939" spans="1:17" x14ac:dyDescent="0.3">
      <c r="A2939" s="1"/>
      <c r="B2939" s="6"/>
      <c r="C2939" s="62"/>
      <c r="D2939" s="1"/>
      <c r="E2939" s="43"/>
      <c r="F2939" s="2"/>
      <c r="G2939" s="36"/>
      <c r="H2939" s="36"/>
      <c r="I2939" s="1"/>
      <c r="J2939" s="1"/>
      <c r="K2939" s="1"/>
      <c r="L2939" s="1"/>
      <c r="M2939" s="1"/>
      <c r="N2939" s="34"/>
      <c r="O2939" s="34"/>
      <c r="P2939" s="26"/>
      <c r="Q2939" s="35"/>
    </row>
    <row r="2940" spans="1:17" x14ac:dyDescent="0.3">
      <c r="A2940" s="1"/>
      <c r="B2940" s="6"/>
      <c r="C2940" s="62"/>
      <c r="D2940" s="1"/>
      <c r="E2940" s="43"/>
      <c r="F2940" s="2"/>
      <c r="G2940" s="36"/>
      <c r="H2940" s="36"/>
      <c r="I2940" s="1"/>
      <c r="J2940" s="1"/>
      <c r="K2940" s="1"/>
      <c r="L2940" s="1"/>
      <c r="M2940" s="1"/>
      <c r="N2940" s="34"/>
      <c r="O2940" s="34"/>
      <c r="P2940" s="26"/>
      <c r="Q2940" s="35"/>
    </row>
    <row r="2941" spans="1:17" x14ac:dyDescent="0.3">
      <c r="A2941" s="1"/>
      <c r="B2941" s="6"/>
      <c r="C2941" s="62"/>
      <c r="D2941" s="1"/>
      <c r="E2941" s="43"/>
      <c r="F2941" s="2"/>
      <c r="G2941" s="36"/>
      <c r="H2941" s="36"/>
      <c r="I2941" s="1"/>
      <c r="J2941" s="1"/>
      <c r="K2941" s="1"/>
      <c r="L2941" s="1"/>
      <c r="M2941" s="1"/>
      <c r="N2941" s="34"/>
      <c r="O2941" s="34"/>
      <c r="P2941" s="26"/>
      <c r="Q2941" s="35"/>
    </row>
    <row r="2942" spans="1:17" x14ac:dyDescent="0.3">
      <c r="A2942" s="1"/>
      <c r="B2942" s="6"/>
      <c r="C2942" s="62"/>
      <c r="D2942" s="1"/>
      <c r="E2942" s="43"/>
      <c r="F2942" s="2"/>
      <c r="G2942" s="36"/>
      <c r="H2942" s="36"/>
      <c r="I2942" s="1"/>
      <c r="J2942" s="1"/>
      <c r="K2942" s="1"/>
      <c r="L2942" s="1"/>
      <c r="M2942" s="1"/>
      <c r="N2942" s="34"/>
      <c r="O2942" s="34"/>
      <c r="P2942" s="26"/>
      <c r="Q2942" s="35"/>
    </row>
    <row r="2943" spans="1:17" x14ac:dyDescent="0.3">
      <c r="A2943" s="1"/>
      <c r="B2943" s="6"/>
      <c r="C2943" s="62"/>
      <c r="D2943" s="1"/>
      <c r="E2943" s="43"/>
      <c r="F2943" s="2"/>
      <c r="G2943" s="36"/>
      <c r="H2943" s="36"/>
      <c r="I2943" s="1"/>
      <c r="J2943" s="1"/>
      <c r="K2943" s="1"/>
      <c r="L2943" s="1"/>
      <c r="M2943" s="1"/>
      <c r="N2943" s="34"/>
      <c r="O2943" s="34"/>
      <c r="P2943" s="26"/>
      <c r="Q2943" s="35"/>
    </row>
    <row r="2944" spans="1:17" x14ac:dyDescent="0.3">
      <c r="A2944" s="1"/>
      <c r="B2944" s="6"/>
      <c r="C2944" s="62"/>
      <c r="D2944" s="1"/>
      <c r="E2944" s="43"/>
      <c r="F2944" s="2"/>
      <c r="G2944" s="36"/>
      <c r="H2944" s="36"/>
      <c r="I2944" s="1"/>
      <c r="J2944" s="1"/>
      <c r="K2944" s="1"/>
      <c r="L2944" s="1"/>
      <c r="M2944" s="1"/>
      <c r="N2944" s="34"/>
      <c r="O2944" s="34"/>
      <c r="P2944" s="26"/>
      <c r="Q2944" s="35"/>
    </row>
    <row r="2945" spans="1:17" x14ac:dyDescent="0.3">
      <c r="A2945" s="1"/>
      <c r="B2945" s="6"/>
      <c r="C2945" s="62"/>
      <c r="D2945" s="1"/>
      <c r="E2945" s="43"/>
      <c r="F2945" s="2"/>
      <c r="G2945" s="36"/>
      <c r="H2945" s="36"/>
      <c r="I2945" s="1"/>
      <c r="J2945" s="1"/>
      <c r="K2945" s="1"/>
      <c r="L2945" s="1"/>
      <c r="M2945" s="1"/>
      <c r="N2945" s="34"/>
      <c r="O2945" s="34"/>
      <c r="P2945" s="26"/>
      <c r="Q2945" s="35"/>
    </row>
    <row r="2946" spans="1:17" x14ac:dyDescent="0.3">
      <c r="A2946" s="1"/>
      <c r="B2946" s="6"/>
      <c r="C2946" s="62"/>
      <c r="D2946" s="1"/>
      <c r="E2946" s="43"/>
      <c r="F2946" s="2"/>
      <c r="G2946" s="36"/>
      <c r="H2946" s="36"/>
      <c r="I2946" s="1"/>
      <c r="J2946" s="1"/>
      <c r="K2946" s="1"/>
      <c r="L2946" s="1"/>
      <c r="M2946" s="1"/>
      <c r="N2946" s="34"/>
      <c r="O2946" s="34"/>
      <c r="P2946" s="26"/>
      <c r="Q2946" s="35"/>
    </row>
    <row r="2947" spans="1:17" x14ac:dyDescent="0.3">
      <c r="A2947" s="1"/>
      <c r="B2947" s="6"/>
      <c r="C2947" s="62"/>
      <c r="D2947" s="1"/>
      <c r="E2947" s="43"/>
      <c r="F2947" s="2"/>
      <c r="G2947" s="36"/>
      <c r="H2947" s="36"/>
      <c r="I2947" s="1"/>
      <c r="J2947" s="1"/>
      <c r="K2947" s="1"/>
      <c r="L2947" s="1"/>
      <c r="M2947" s="1"/>
      <c r="N2947" s="34"/>
      <c r="O2947" s="34"/>
      <c r="P2947" s="26"/>
      <c r="Q2947" s="35"/>
    </row>
    <row r="2948" spans="1:17" x14ac:dyDescent="0.3">
      <c r="A2948" s="1"/>
      <c r="B2948" s="6"/>
      <c r="C2948" s="62"/>
      <c r="D2948" s="1"/>
      <c r="E2948" s="43"/>
      <c r="F2948" s="2"/>
      <c r="G2948" s="36"/>
      <c r="H2948" s="36"/>
      <c r="I2948" s="1"/>
      <c r="J2948" s="1"/>
      <c r="K2948" s="1"/>
      <c r="L2948" s="1"/>
      <c r="M2948" s="1"/>
      <c r="N2948" s="34"/>
      <c r="O2948" s="34"/>
      <c r="P2948" s="26"/>
      <c r="Q2948" s="35"/>
    </row>
    <row r="2949" spans="1:17" x14ac:dyDescent="0.3">
      <c r="A2949" s="1"/>
      <c r="B2949" s="6"/>
      <c r="C2949" s="62"/>
      <c r="D2949" s="1"/>
      <c r="E2949" s="43"/>
      <c r="F2949" s="2"/>
      <c r="G2949" s="36"/>
      <c r="H2949" s="36"/>
      <c r="I2949" s="1"/>
      <c r="J2949" s="1"/>
      <c r="K2949" s="1"/>
      <c r="L2949" s="1"/>
      <c r="M2949" s="1"/>
      <c r="N2949" s="34"/>
      <c r="O2949" s="34"/>
      <c r="P2949" s="26"/>
      <c r="Q2949" s="35"/>
    </row>
    <row r="2950" spans="1:17" x14ac:dyDescent="0.3">
      <c r="A2950" s="1"/>
      <c r="B2950" s="6"/>
      <c r="C2950" s="62"/>
      <c r="D2950" s="1"/>
      <c r="E2950" s="43"/>
      <c r="F2950" s="2"/>
      <c r="G2950" s="36"/>
      <c r="H2950" s="36"/>
      <c r="I2950" s="1"/>
      <c r="J2950" s="1"/>
      <c r="K2950" s="1"/>
      <c r="L2950" s="1"/>
      <c r="M2950" s="1"/>
      <c r="N2950" s="34"/>
      <c r="O2950" s="34"/>
      <c r="P2950" s="26"/>
      <c r="Q2950" s="35"/>
    </row>
    <row r="2951" spans="1:17" x14ac:dyDescent="0.3">
      <c r="A2951" s="1"/>
      <c r="B2951" s="6"/>
      <c r="C2951" s="62"/>
      <c r="D2951" s="1"/>
      <c r="E2951" s="43"/>
      <c r="F2951" s="2"/>
      <c r="G2951" s="36"/>
      <c r="H2951" s="36"/>
      <c r="I2951" s="1"/>
      <c r="J2951" s="1"/>
      <c r="K2951" s="1"/>
      <c r="L2951" s="1"/>
      <c r="M2951" s="1"/>
      <c r="N2951" s="34"/>
      <c r="O2951" s="34"/>
      <c r="P2951" s="26"/>
      <c r="Q2951" s="35"/>
    </row>
    <row r="2952" spans="1:17" x14ac:dyDescent="0.3">
      <c r="A2952" s="1"/>
      <c r="B2952" s="6"/>
      <c r="C2952" s="62"/>
      <c r="D2952" s="1"/>
      <c r="E2952" s="43"/>
      <c r="F2952" s="2"/>
      <c r="G2952" s="36"/>
      <c r="H2952" s="36"/>
      <c r="I2952" s="1"/>
      <c r="J2952" s="1"/>
      <c r="K2952" s="1"/>
      <c r="L2952" s="1"/>
      <c r="M2952" s="1"/>
      <c r="N2952" s="34"/>
      <c r="O2952" s="34"/>
      <c r="P2952" s="26"/>
      <c r="Q2952" s="35"/>
    </row>
    <row r="2953" spans="1:17" x14ac:dyDescent="0.3">
      <c r="A2953" s="1"/>
      <c r="B2953" s="6"/>
      <c r="C2953" s="62"/>
      <c r="D2953" s="1"/>
      <c r="E2953" s="43"/>
      <c r="F2953" s="2"/>
      <c r="G2953" s="36"/>
      <c r="H2953" s="36"/>
      <c r="I2953" s="1"/>
      <c r="J2953" s="1"/>
      <c r="K2953" s="1"/>
      <c r="L2953" s="1"/>
      <c r="M2953" s="1"/>
      <c r="N2953" s="34"/>
      <c r="O2953" s="34"/>
      <c r="P2953" s="26"/>
      <c r="Q2953" s="35"/>
    </row>
    <row r="2954" spans="1:17" x14ac:dyDescent="0.3">
      <c r="A2954" s="1"/>
      <c r="B2954" s="6"/>
      <c r="C2954" s="62"/>
      <c r="D2954" s="1"/>
      <c r="E2954" s="43"/>
      <c r="F2954" s="2"/>
      <c r="G2954" s="36"/>
      <c r="H2954" s="36"/>
      <c r="I2954" s="1"/>
      <c r="J2954" s="1"/>
      <c r="K2954" s="1"/>
      <c r="L2954" s="1"/>
      <c r="M2954" s="1"/>
      <c r="N2954" s="34"/>
      <c r="O2954" s="34"/>
      <c r="P2954" s="26"/>
      <c r="Q2954" s="35"/>
    </row>
    <row r="2955" spans="1:17" x14ac:dyDescent="0.3">
      <c r="A2955" s="1"/>
      <c r="B2955" s="6"/>
      <c r="C2955" s="62"/>
      <c r="D2955" s="1"/>
      <c r="E2955" s="43"/>
      <c r="F2955" s="2"/>
      <c r="G2955" s="36"/>
      <c r="H2955" s="36"/>
      <c r="I2955" s="1"/>
      <c r="J2955" s="1"/>
      <c r="K2955" s="1"/>
      <c r="L2955" s="1"/>
      <c r="M2955" s="1"/>
      <c r="N2955" s="34"/>
      <c r="O2955" s="34"/>
      <c r="P2955" s="26"/>
      <c r="Q2955" s="35"/>
    </row>
    <row r="2956" spans="1:17" x14ac:dyDescent="0.3">
      <c r="A2956" s="1"/>
      <c r="B2956" s="6"/>
      <c r="C2956" s="62"/>
      <c r="D2956" s="1"/>
      <c r="E2956" s="43"/>
      <c r="F2956" s="2"/>
      <c r="G2956" s="36"/>
      <c r="H2956" s="36"/>
      <c r="I2956" s="1"/>
      <c r="J2956" s="1"/>
      <c r="K2956" s="1"/>
      <c r="L2956" s="1"/>
      <c r="M2956" s="1"/>
      <c r="N2956" s="34"/>
      <c r="O2956" s="34"/>
      <c r="P2956" s="26"/>
      <c r="Q2956" s="35"/>
    </row>
    <row r="2957" spans="1:17" x14ac:dyDescent="0.3">
      <c r="A2957" s="1"/>
      <c r="B2957" s="6"/>
      <c r="C2957" s="62"/>
      <c r="D2957" s="1"/>
      <c r="E2957" s="43"/>
      <c r="F2957" s="2"/>
      <c r="G2957" s="36"/>
      <c r="H2957" s="36"/>
      <c r="I2957" s="1"/>
      <c r="J2957" s="1"/>
      <c r="K2957" s="1"/>
      <c r="L2957" s="1"/>
      <c r="M2957" s="1"/>
      <c r="N2957" s="34"/>
      <c r="O2957" s="34"/>
      <c r="P2957" s="26"/>
      <c r="Q2957" s="35"/>
    </row>
    <row r="2958" spans="1:17" x14ac:dyDescent="0.3">
      <c r="A2958" s="1"/>
      <c r="B2958" s="6"/>
      <c r="C2958" s="62"/>
      <c r="D2958" s="1"/>
      <c r="E2958" s="43"/>
      <c r="F2958" s="2"/>
      <c r="G2958" s="36"/>
      <c r="H2958" s="36"/>
      <c r="I2958" s="1"/>
      <c r="J2958" s="1"/>
      <c r="K2958" s="1"/>
      <c r="L2958" s="1"/>
      <c r="M2958" s="1"/>
      <c r="N2958" s="34"/>
      <c r="O2958" s="34"/>
      <c r="P2958" s="26"/>
      <c r="Q2958" s="35"/>
    </row>
    <row r="2959" spans="1:17" x14ac:dyDescent="0.3">
      <c r="A2959" s="1"/>
      <c r="B2959" s="6"/>
      <c r="C2959" s="62"/>
      <c r="D2959" s="1"/>
      <c r="E2959" s="43"/>
      <c r="F2959" s="2"/>
      <c r="G2959" s="36"/>
      <c r="H2959" s="36"/>
      <c r="I2959" s="1"/>
      <c r="J2959" s="1"/>
      <c r="K2959" s="1"/>
      <c r="L2959" s="1"/>
      <c r="M2959" s="1"/>
      <c r="N2959" s="34"/>
      <c r="O2959" s="34"/>
      <c r="P2959" s="26"/>
      <c r="Q2959" s="35"/>
    </row>
    <row r="2960" spans="1:17" x14ac:dyDescent="0.3">
      <c r="A2960" s="1"/>
      <c r="B2960" s="6"/>
      <c r="C2960" s="62"/>
      <c r="D2960" s="1"/>
      <c r="E2960" s="43"/>
      <c r="F2960" s="2"/>
      <c r="G2960" s="36"/>
      <c r="H2960" s="36"/>
      <c r="I2960" s="1"/>
      <c r="J2960" s="1"/>
      <c r="K2960" s="1"/>
      <c r="L2960" s="1"/>
      <c r="M2960" s="1"/>
      <c r="N2960" s="34"/>
      <c r="O2960" s="34"/>
      <c r="P2960" s="26"/>
      <c r="Q2960" s="35"/>
    </row>
    <row r="2961" spans="1:17" x14ac:dyDescent="0.3">
      <c r="A2961" s="1"/>
      <c r="B2961" s="6"/>
      <c r="C2961" s="62"/>
      <c r="D2961" s="1"/>
      <c r="E2961" s="43"/>
      <c r="F2961" s="2"/>
      <c r="G2961" s="36"/>
      <c r="H2961" s="36"/>
      <c r="I2961" s="1"/>
      <c r="J2961" s="1"/>
      <c r="K2961" s="1"/>
      <c r="L2961" s="1"/>
      <c r="M2961" s="1"/>
      <c r="N2961" s="34"/>
      <c r="O2961" s="34"/>
      <c r="P2961" s="26"/>
      <c r="Q2961" s="35"/>
    </row>
    <row r="2962" spans="1:17" x14ac:dyDescent="0.3">
      <c r="A2962" s="1"/>
      <c r="B2962" s="6"/>
      <c r="C2962" s="62"/>
      <c r="D2962" s="1"/>
      <c r="E2962" s="43"/>
      <c r="F2962" s="2"/>
      <c r="G2962" s="36"/>
      <c r="H2962" s="36"/>
      <c r="I2962" s="1"/>
      <c r="J2962" s="1"/>
      <c r="K2962" s="1"/>
      <c r="L2962" s="1"/>
      <c r="M2962" s="1"/>
      <c r="N2962" s="34"/>
      <c r="O2962" s="34"/>
      <c r="P2962" s="26"/>
      <c r="Q2962" s="35"/>
    </row>
    <row r="2963" spans="1:17" x14ac:dyDescent="0.3">
      <c r="A2963" s="1"/>
      <c r="B2963" s="6"/>
      <c r="C2963" s="62"/>
      <c r="D2963" s="1"/>
      <c r="E2963" s="43"/>
      <c r="F2963" s="2"/>
      <c r="G2963" s="36"/>
      <c r="H2963" s="36"/>
      <c r="I2963" s="1"/>
      <c r="J2963" s="1"/>
      <c r="K2963" s="1"/>
      <c r="L2963" s="1"/>
      <c r="M2963" s="1"/>
      <c r="N2963" s="34"/>
      <c r="O2963" s="34"/>
      <c r="P2963" s="26"/>
      <c r="Q2963" s="35"/>
    </row>
    <row r="2964" spans="1:17" x14ac:dyDescent="0.3">
      <c r="A2964" s="1"/>
      <c r="B2964" s="6"/>
      <c r="C2964" s="62"/>
      <c r="D2964" s="1"/>
      <c r="E2964" s="43"/>
      <c r="F2964" s="2"/>
      <c r="G2964" s="36"/>
      <c r="H2964" s="36"/>
      <c r="I2964" s="1"/>
      <c r="J2964" s="1"/>
      <c r="K2964" s="1"/>
      <c r="L2964" s="1"/>
      <c r="M2964" s="1"/>
      <c r="N2964" s="34"/>
      <c r="O2964" s="34"/>
      <c r="P2964" s="26"/>
      <c r="Q2964" s="35"/>
    </row>
    <row r="2965" spans="1:17" x14ac:dyDescent="0.3">
      <c r="A2965" s="1"/>
      <c r="B2965" s="6"/>
      <c r="C2965" s="62"/>
      <c r="D2965" s="1"/>
      <c r="E2965" s="43"/>
      <c r="F2965" s="2"/>
      <c r="G2965" s="36"/>
      <c r="H2965" s="36"/>
      <c r="I2965" s="1"/>
      <c r="J2965" s="1"/>
      <c r="K2965" s="1"/>
      <c r="L2965" s="1"/>
      <c r="M2965" s="1"/>
      <c r="N2965" s="34"/>
      <c r="O2965" s="34"/>
      <c r="P2965" s="26"/>
      <c r="Q2965" s="35"/>
    </row>
    <row r="2966" spans="1:17" x14ac:dyDescent="0.3">
      <c r="A2966" s="1"/>
      <c r="B2966" s="6"/>
      <c r="C2966" s="62"/>
      <c r="D2966" s="1"/>
      <c r="E2966" s="43"/>
      <c r="F2966" s="2"/>
      <c r="G2966" s="36"/>
      <c r="H2966" s="36"/>
      <c r="I2966" s="1"/>
      <c r="J2966" s="1"/>
      <c r="K2966" s="1"/>
      <c r="L2966" s="1"/>
      <c r="M2966" s="1"/>
      <c r="N2966" s="34"/>
      <c r="O2966" s="34"/>
      <c r="P2966" s="26"/>
      <c r="Q2966" s="35"/>
    </row>
    <row r="2967" spans="1:17" x14ac:dyDescent="0.3">
      <c r="A2967" s="1"/>
      <c r="B2967" s="6"/>
      <c r="C2967" s="62"/>
      <c r="D2967" s="1"/>
      <c r="E2967" s="43"/>
      <c r="F2967" s="2"/>
      <c r="G2967" s="36"/>
      <c r="H2967" s="36"/>
      <c r="I2967" s="1"/>
      <c r="J2967" s="1"/>
      <c r="K2967" s="1"/>
      <c r="L2967" s="1"/>
      <c r="M2967" s="1"/>
      <c r="N2967" s="34"/>
      <c r="O2967" s="34"/>
      <c r="P2967" s="26"/>
      <c r="Q2967" s="35"/>
    </row>
    <row r="2968" spans="1:17" x14ac:dyDescent="0.3">
      <c r="A2968" s="1"/>
      <c r="B2968" s="6"/>
      <c r="C2968" s="62"/>
      <c r="D2968" s="1"/>
      <c r="E2968" s="43"/>
      <c r="F2968" s="2"/>
      <c r="G2968" s="36"/>
      <c r="H2968" s="36"/>
      <c r="I2968" s="1"/>
      <c r="J2968" s="1"/>
      <c r="K2968" s="1"/>
      <c r="L2968" s="1"/>
      <c r="M2968" s="1"/>
      <c r="N2968" s="34"/>
      <c r="O2968" s="34"/>
      <c r="P2968" s="26"/>
      <c r="Q2968" s="35"/>
    </row>
    <row r="2969" spans="1:17" x14ac:dyDescent="0.3">
      <c r="A2969" s="1"/>
      <c r="B2969" s="6"/>
      <c r="C2969" s="62"/>
      <c r="D2969" s="1"/>
      <c r="E2969" s="43"/>
      <c r="F2969" s="2"/>
      <c r="G2969" s="36"/>
      <c r="H2969" s="36"/>
      <c r="I2969" s="1"/>
      <c r="J2969" s="1"/>
      <c r="K2969" s="1"/>
      <c r="L2969" s="1"/>
      <c r="M2969" s="1"/>
      <c r="N2969" s="34"/>
      <c r="O2969" s="34"/>
      <c r="P2969" s="26"/>
      <c r="Q2969" s="35"/>
    </row>
    <row r="2970" spans="1:17" x14ac:dyDescent="0.3">
      <c r="A2970" s="1"/>
      <c r="B2970" s="6"/>
      <c r="C2970" s="62"/>
      <c r="D2970" s="1"/>
      <c r="E2970" s="43"/>
      <c r="F2970" s="2"/>
      <c r="G2970" s="36"/>
      <c r="H2970" s="36"/>
      <c r="I2970" s="1"/>
      <c r="J2970" s="1"/>
      <c r="K2970" s="1"/>
      <c r="L2970" s="1"/>
      <c r="M2970" s="1"/>
      <c r="N2970" s="34"/>
      <c r="O2970" s="34"/>
      <c r="P2970" s="26"/>
      <c r="Q2970" s="35"/>
    </row>
    <row r="2971" spans="1:17" x14ac:dyDescent="0.3">
      <c r="A2971" s="1"/>
      <c r="B2971" s="6"/>
      <c r="C2971" s="62"/>
      <c r="D2971" s="1"/>
      <c r="E2971" s="43"/>
      <c r="F2971" s="2"/>
      <c r="G2971" s="36"/>
      <c r="H2971" s="36"/>
      <c r="I2971" s="1"/>
      <c r="J2971" s="1"/>
      <c r="K2971" s="1"/>
      <c r="L2971" s="1"/>
      <c r="M2971" s="1"/>
      <c r="N2971" s="34"/>
      <c r="O2971" s="34"/>
      <c r="P2971" s="26"/>
      <c r="Q2971" s="35"/>
    </row>
    <row r="2972" spans="1:17" x14ac:dyDescent="0.3">
      <c r="A2972" s="1"/>
      <c r="B2972" s="6"/>
      <c r="C2972" s="62"/>
      <c r="D2972" s="1"/>
      <c r="E2972" s="43"/>
      <c r="F2972" s="2"/>
      <c r="G2972" s="36"/>
      <c r="H2972" s="36"/>
      <c r="I2972" s="1"/>
      <c r="J2972" s="1"/>
      <c r="K2972" s="1"/>
      <c r="L2972" s="1"/>
      <c r="M2972" s="1"/>
      <c r="N2972" s="34"/>
      <c r="O2972" s="34"/>
      <c r="P2972" s="26"/>
      <c r="Q2972" s="35"/>
    </row>
    <row r="2973" spans="1:17" x14ac:dyDescent="0.3">
      <c r="A2973" s="1"/>
      <c r="B2973" s="6"/>
      <c r="C2973" s="62"/>
      <c r="D2973" s="1"/>
      <c r="E2973" s="43"/>
      <c r="F2973" s="2"/>
      <c r="G2973" s="36"/>
      <c r="H2973" s="36"/>
      <c r="I2973" s="1"/>
      <c r="J2973" s="1"/>
      <c r="K2973" s="1"/>
      <c r="L2973" s="1"/>
      <c r="M2973" s="1"/>
      <c r="N2973" s="34"/>
      <c r="O2973" s="34"/>
      <c r="P2973" s="26"/>
      <c r="Q2973" s="35"/>
    </row>
    <row r="2974" spans="1:17" x14ac:dyDescent="0.3">
      <c r="A2974" s="1"/>
      <c r="B2974" s="6"/>
      <c r="C2974" s="62"/>
      <c r="D2974" s="1"/>
      <c r="E2974" s="43"/>
      <c r="F2974" s="2"/>
      <c r="G2974" s="36"/>
      <c r="H2974" s="36"/>
      <c r="I2974" s="1"/>
      <c r="J2974" s="1"/>
      <c r="K2974" s="1"/>
      <c r="L2974" s="1"/>
      <c r="M2974" s="1"/>
      <c r="N2974" s="34"/>
      <c r="O2974" s="34"/>
      <c r="P2974" s="26"/>
      <c r="Q2974" s="35"/>
    </row>
    <row r="2975" spans="1:17" x14ac:dyDescent="0.3">
      <c r="A2975" s="1"/>
      <c r="B2975" s="6"/>
      <c r="C2975" s="62"/>
      <c r="D2975" s="1"/>
      <c r="E2975" s="43"/>
      <c r="F2975" s="2"/>
      <c r="G2975" s="36"/>
      <c r="H2975" s="36"/>
      <c r="I2975" s="1"/>
      <c r="J2975" s="1"/>
      <c r="K2975" s="1"/>
      <c r="L2975" s="1"/>
      <c r="M2975" s="1"/>
      <c r="N2975" s="34"/>
      <c r="O2975" s="34"/>
      <c r="P2975" s="26"/>
      <c r="Q2975" s="35"/>
    </row>
    <row r="2976" spans="1:17" x14ac:dyDescent="0.3">
      <c r="A2976" s="1"/>
      <c r="B2976" s="6"/>
      <c r="C2976" s="62"/>
      <c r="D2976" s="1"/>
      <c r="E2976" s="43"/>
      <c r="F2976" s="2"/>
      <c r="G2976" s="36"/>
      <c r="H2976" s="36"/>
      <c r="I2976" s="1"/>
      <c r="J2976" s="1"/>
      <c r="K2976" s="1"/>
      <c r="L2976" s="1"/>
      <c r="M2976" s="1"/>
      <c r="N2976" s="34"/>
      <c r="O2976" s="34"/>
      <c r="P2976" s="26"/>
      <c r="Q2976" s="35"/>
    </row>
    <row r="2977" spans="1:17" x14ac:dyDescent="0.3">
      <c r="A2977" s="1"/>
      <c r="B2977" s="6"/>
      <c r="C2977" s="62"/>
      <c r="D2977" s="1"/>
      <c r="E2977" s="43"/>
      <c r="F2977" s="2"/>
      <c r="G2977" s="36"/>
      <c r="H2977" s="36"/>
      <c r="I2977" s="1"/>
      <c r="J2977" s="1"/>
      <c r="K2977" s="1"/>
      <c r="L2977" s="1"/>
      <c r="M2977" s="1"/>
      <c r="N2977" s="34"/>
      <c r="O2977" s="34"/>
      <c r="P2977" s="26"/>
      <c r="Q2977" s="35"/>
    </row>
    <row r="2978" spans="1:17" x14ac:dyDescent="0.3">
      <c r="A2978" s="1"/>
      <c r="B2978" s="6"/>
      <c r="C2978" s="62"/>
      <c r="D2978" s="1"/>
      <c r="E2978" s="43"/>
      <c r="F2978" s="2"/>
      <c r="G2978" s="36"/>
      <c r="H2978" s="36"/>
      <c r="I2978" s="1"/>
      <c r="J2978" s="1"/>
      <c r="K2978" s="1"/>
      <c r="L2978" s="1"/>
      <c r="M2978" s="1"/>
      <c r="N2978" s="34"/>
      <c r="O2978" s="34"/>
      <c r="P2978" s="26"/>
      <c r="Q2978" s="35"/>
    </row>
    <row r="2979" spans="1:17" x14ac:dyDescent="0.3">
      <c r="A2979" s="1"/>
      <c r="B2979" s="6"/>
      <c r="C2979" s="62"/>
      <c r="D2979" s="1"/>
      <c r="E2979" s="43"/>
      <c r="F2979" s="2"/>
      <c r="G2979" s="36"/>
      <c r="H2979" s="36"/>
      <c r="I2979" s="1"/>
      <c r="J2979" s="1"/>
      <c r="K2979" s="1"/>
      <c r="L2979" s="1"/>
      <c r="M2979" s="1"/>
      <c r="N2979" s="34"/>
      <c r="O2979" s="34"/>
      <c r="P2979" s="26"/>
      <c r="Q2979" s="35"/>
    </row>
    <row r="2980" spans="1:17" x14ac:dyDescent="0.3">
      <c r="A2980" s="1"/>
      <c r="B2980" s="6"/>
      <c r="C2980" s="62"/>
      <c r="D2980" s="1"/>
      <c r="E2980" s="43"/>
      <c r="F2980" s="2"/>
      <c r="G2980" s="36"/>
      <c r="H2980" s="36"/>
      <c r="I2980" s="1"/>
      <c r="J2980" s="1"/>
      <c r="K2980" s="1"/>
      <c r="L2980" s="1"/>
      <c r="M2980" s="1"/>
      <c r="N2980" s="34"/>
      <c r="O2980" s="34"/>
      <c r="P2980" s="26"/>
      <c r="Q2980" s="35"/>
    </row>
    <row r="2981" spans="1:17" x14ac:dyDescent="0.3">
      <c r="A2981" s="1"/>
      <c r="B2981" s="6"/>
      <c r="C2981" s="62"/>
      <c r="D2981" s="1"/>
      <c r="E2981" s="43"/>
      <c r="F2981" s="2"/>
      <c r="G2981" s="36"/>
      <c r="H2981" s="36"/>
      <c r="I2981" s="1"/>
      <c r="J2981" s="1"/>
      <c r="K2981" s="1"/>
      <c r="L2981" s="1"/>
      <c r="M2981" s="1"/>
      <c r="N2981" s="34"/>
      <c r="O2981" s="34"/>
      <c r="P2981" s="26"/>
      <c r="Q2981" s="35"/>
    </row>
    <row r="2982" spans="1:17" x14ac:dyDescent="0.3">
      <c r="A2982" s="1"/>
      <c r="B2982" s="6"/>
      <c r="C2982" s="62"/>
      <c r="D2982" s="1"/>
      <c r="E2982" s="43"/>
      <c r="F2982" s="2"/>
      <c r="G2982" s="36"/>
      <c r="H2982" s="36"/>
      <c r="I2982" s="1"/>
      <c r="J2982" s="1"/>
      <c r="K2982" s="1"/>
      <c r="L2982" s="1"/>
      <c r="M2982" s="1"/>
      <c r="N2982" s="34"/>
      <c r="O2982" s="34"/>
      <c r="P2982" s="26"/>
      <c r="Q2982" s="35"/>
    </row>
    <row r="2983" spans="1:17" x14ac:dyDescent="0.3">
      <c r="A2983" s="1"/>
      <c r="B2983" s="6"/>
      <c r="C2983" s="62"/>
      <c r="D2983" s="1"/>
      <c r="E2983" s="43"/>
      <c r="F2983" s="2"/>
      <c r="G2983" s="36"/>
      <c r="H2983" s="36"/>
      <c r="I2983" s="1"/>
      <c r="J2983" s="1"/>
      <c r="K2983" s="1"/>
      <c r="L2983" s="1"/>
      <c r="M2983" s="1"/>
      <c r="N2983" s="34"/>
      <c r="O2983" s="34"/>
      <c r="P2983" s="26"/>
      <c r="Q2983" s="35"/>
    </row>
    <row r="2984" spans="1:17" x14ac:dyDescent="0.3">
      <c r="A2984" s="1"/>
      <c r="B2984" s="6"/>
      <c r="C2984" s="62"/>
      <c r="D2984" s="1"/>
      <c r="E2984" s="43"/>
      <c r="F2984" s="2"/>
      <c r="G2984" s="36"/>
      <c r="H2984" s="36"/>
      <c r="I2984" s="1"/>
      <c r="J2984" s="1"/>
      <c r="K2984" s="1"/>
      <c r="L2984" s="1"/>
      <c r="M2984" s="1"/>
      <c r="N2984" s="34"/>
      <c r="O2984" s="34"/>
      <c r="P2984" s="26"/>
      <c r="Q2984" s="35"/>
    </row>
    <row r="2985" spans="1:17" x14ac:dyDescent="0.3">
      <c r="A2985" s="1"/>
      <c r="B2985" s="6"/>
      <c r="C2985" s="62"/>
      <c r="D2985" s="1"/>
      <c r="E2985" s="43"/>
      <c r="F2985" s="2"/>
      <c r="G2985" s="36"/>
      <c r="H2985" s="36"/>
      <c r="I2985" s="1"/>
      <c r="J2985" s="1"/>
      <c r="K2985" s="1"/>
      <c r="L2985" s="1"/>
      <c r="M2985" s="1"/>
      <c r="N2985" s="34"/>
      <c r="O2985" s="34"/>
      <c r="P2985" s="26"/>
      <c r="Q2985" s="35"/>
    </row>
    <row r="2986" spans="1:17" x14ac:dyDescent="0.3">
      <c r="A2986" s="1"/>
      <c r="B2986" s="6"/>
      <c r="C2986" s="62"/>
      <c r="D2986" s="1"/>
      <c r="E2986" s="43"/>
      <c r="F2986" s="2"/>
      <c r="G2986" s="36"/>
      <c r="H2986" s="36"/>
      <c r="I2986" s="1"/>
      <c r="J2986" s="1"/>
      <c r="K2986" s="1"/>
      <c r="L2986" s="1"/>
      <c r="M2986" s="1"/>
      <c r="N2986" s="34"/>
      <c r="O2986" s="34"/>
      <c r="P2986" s="26"/>
      <c r="Q2986" s="35"/>
    </row>
    <row r="2987" spans="1:17" x14ac:dyDescent="0.3">
      <c r="A2987" s="1"/>
      <c r="B2987" s="6"/>
      <c r="C2987" s="62"/>
      <c r="D2987" s="1"/>
      <c r="E2987" s="43"/>
      <c r="F2987" s="2"/>
      <c r="G2987" s="36"/>
      <c r="H2987" s="36"/>
      <c r="I2987" s="1"/>
      <c r="J2987" s="1"/>
      <c r="K2987" s="1"/>
      <c r="L2987" s="1"/>
      <c r="M2987" s="1"/>
      <c r="N2987" s="34"/>
      <c r="O2987" s="34"/>
      <c r="P2987" s="26"/>
      <c r="Q2987" s="35"/>
    </row>
    <row r="2988" spans="1:17" x14ac:dyDescent="0.3">
      <c r="A2988" s="1"/>
      <c r="B2988" s="6"/>
      <c r="C2988" s="62"/>
      <c r="D2988" s="1"/>
      <c r="E2988" s="43"/>
      <c r="F2988" s="2"/>
      <c r="G2988" s="36"/>
      <c r="H2988" s="36"/>
      <c r="I2988" s="1"/>
      <c r="J2988" s="1"/>
      <c r="K2988" s="1"/>
      <c r="L2988" s="1"/>
      <c r="M2988" s="1"/>
      <c r="N2988" s="34"/>
      <c r="O2988" s="34"/>
      <c r="P2988" s="26"/>
      <c r="Q2988" s="35"/>
    </row>
    <row r="2989" spans="1:17" x14ac:dyDescent="0.3">
      <c r="A2989" s="1"/>
      <c r="B2989" s="6"/>
      <c r="C2989" s="62"/>
      <c r="D2989" s="1"/>
      <c r="E2989" s="43"/>
      <c r="F2989" s="2"/>
      <c r="G2989" s="36"/>
      <c r="H2989" s="36"/>
      <c r="I2989" s="1"/>
      <c r="J2989" s="1"/>
      <c r="K2989" s="1"/>
      <c r="L2989" s="1"/>
      <c r="M2989" s="1"/>
      <c r="N2989" s="34"/>
      <c r="O2989" s="34"/>
      <c r="P2989" s="26"/>
      <c r="Q2989" s="35"/>
    </row>
    <row r="2990" spans="1:17" x14ac:dyDescent="0.3">
      <c r="A2990" s="1"/>
      <c r="B2990" s="6"/>
      <c r="C2990" s="62"/>
      <c r="D2990" s="1"/>
      <c r="E2990" s="43"/>
      <c r="F2990" s="2"/>
      <c r="G2990" s="36"/>
      <c r="H2990" s="36"/>
      <c r="I2990" s="1"/>
      <c r="J2990" s="1"/>
      <c r="K2990" s="1"/>
      <c r="L2990" s="1"/>
      <c r="M2990" s="1"/>
      <c r="N2990" s="34"/>
      <c r="O2990" s="34"/>
      <c r="P2990" s="26"/>
      <c r="Q2990" s="35"/>
    </row>
    <row r="2991" spans="1:17" x14ac:dyDescent="0.3">
      <c r="A2991" s="1"/>
      <c r="B2991" s="6"/>
      <c r="C2991" s="62"/>
      <c r="D2991" s="1"/>
      <c r="E2991" s="43"/>
      <c r="F2991" s="2"/>
      <c r="G2991" s="36"/>
      <c r="H2991" s="36"/>
      <c r="I2991" s="1"/>
      <c r="J2991" s="1"/>
      <c r="K2991" s="1"/>
      <c r="L2991" s="1"/>
      <c r="M2991" s="1"/>
      <c r="N2991" s="34"/>
      <c r="O2991" s="34"/>
      <c r="P2991" s="26"/>
      <c r="Q2991" s="35"/>
    </row>
    <row r="2992" spans="1:17" x14ac:dyDescent="0.3">
      <c r="A2992" s="1"/>
      <c r="B2992" s="6"/>
      <c r="C2992" s="62"/>
      <c r="D2992" s="1"/>
      <c r="E2992" s="43"/>
      <c r="F2992" s="2"/>
      <c r="G2992" s="36"/>
      <c r="H2992" s="36"/>
      <c r="I2992" s="1"/>
      <c r="J2992" s="1"/>
      <c r="K2992" s="1"/>
      <c r="L2992" s="1"/>
      <c r="M2992" s="1"/>
      <c r="N2992" s="34"/>
      <c r="O2992" s="34"/>
      <c r="P2992" s="26"/>
      <c r="Q2992" s="35"/>
    </row>
    <row r="2993" spans="1:17" x14ac:dyDescent="0.3">
      <c r="A2993" s="1"/>
      <c r="B2993" s="6"/>
      <c r="C2993" s="62"/>
      <c r="D2993" s="1"/>
      <c r="E2993" s="43"/>
      <c r="F2993" s="2"/>
      <c r="G2993" s="36"/>
      <c r="H2993" s="36"/>
      <c r="I2993" s="1"/>
      <c r="J2993" s="1"/>
      <c r="K2993" s="1"/>
      <c r="L2993" s="1"/>
      <c r="M2993" s="1"/>
      <c r="N2993" s="34"/>
      <c r="O2993" s="34"/>
      <c r="P2993" s="26"/>
      <c r="Q2993" s="35"/>
    </row>
    <row r="2994" spans="1:17" x14ac:dyDescent="0.3">
      <c r="A2994" s="1"/>
      <c r="B2994" s="6"/>
      <c r="C2994" s="62"/>
      <c r="D2994" s="1"/>
      <c r="E2994" s="43"/>
      <c r="F2994" s="2"/>
      <c r="G2994" s="36"/>
      <c r="H2994" s="36"/>
      <c r="I2994" s="1"/>
      <c r="J2994" s="1"/>
      <c r="K2994" s="1"/>
      <c r="L2994" s="1"/>
      <c r="M2994" s="1"/>
      <c r="N2994" s="34"/>
      <c r="O2994" s="34"/>
      <c r="P2994" s="26"/>
      <c r="Q2994" s="35"/>
    </row>
    <row r="2995" spans="1:17" x14ac:dyDescent="0.3">
      <c r="A2995" s="1"/>
      <c r="B2995" s="6"/>
      <c r="C2995" s="62"/>
      <c r="D2995" s="1"/>
      <c r="E2995" s="43"/>
      <c r="F2995" s="2"/>
      <c r="G2995" s="36"/>
      <c r="H2995" s="36"/>
      <c r="I2995" s="1"/>
      <c r="J2995" s="1"/>
      <c r="K2995" s="1"/>
      <c r="L2995" s="1"/>
      <c r="M2995" s="1"/>
      <c r="N2995" s="34"/>
      <c r="O2995" s="34"/>
      <c r="P2995" s="26"/>
      <c r="Q2995" s="35"/>
    </row>
    <row r="2996" spans="1:17" x14ac:dyDescent="0.3">
      <c r="A2996" s="1"/>
      <c r="B2996" s="6"/>
      <c r="C2996" s="62"/>
      <c r="D2996" s="1"/>
      <c r="E2996" s="43"/>
      <c r="F2996" s="2"/>
      <c r="G2996" s="36"/>
      <c r="H2996" s="36"/>
      <c r="I2996" s="1"/>
      <c r="J2996" s="1"/>
      <c r="K2996" s="1"/>
      <c r="L2996" s="1"/>
      <c r="M2996" s="1"/>
      <c r="N2996" s="34"/>
      <c r="O2996" s="34"/>
      <c r="P2996" s="26"/>
      <c r="Q2996" s="35"/>
    </row>
    <row r="2997" spans="1:17" x14ac:dyDescent="0.3">
      <c r="A2997" s="1"/>
      <c r="B2997" s="6"/>
      <c r="C2997" s="62"/>
      <c r="D2997" s="1"/>
      <c r="E2997" s="43"/>
      <c r="F2997" s="2"/>
      <c r="G2997" s="36"/>
      <c r="H2997" s="36"/>
      <c r="I2997" s="1"/>
      <c r="J2997" s="1"/>
      <c r="K2997" s="1"/>
      <c r="L2997" s="1"/>
      <c r="M2997" s="1"/>
      <c r="N2997" s="34"/>
      <c r="O2997" s="34"/>
      <c r="P2997" s="26"/>
      <c r="Q2997" s="35"/>
    </row>
    <row r="2998" spans="1:17" x14ac:dyDescent="0.3">
      <c r="A2998" s="1"/>
      <c r="B2998" s="6"/>
      <c r="C2998" s="62"/>
      <c r="D2998" s="1"/>
      <c r="E2998" s="43"/>
      <c r="F2998" s="2"/>
      <c r="G2998" s="36"/>
      <c r="H2998" s="36"/>
      <c r="I2998" s="1"/>
      <c r="J2998" s="1"/>
      <c r="K2998" s="1"/>
      <c r="L2998" s="1"/>
      <c r="M2998" s="1"/>
      <c r="N2998" s="34"/>
      <c r="O2998" s="34"/>
      <c r="P2998" s="26"/>
      <c r="Q2998" s="35"/>
    </row>
    <row r="2999" spans="1:17" x14ac:dyDescent="0.3">
      <c r="A2999" s="1"/>
      <c r="B2999" s="6"/>
      <c r="C2999" s="62"/>
      <c r="D2999" s="1"/>
      <c r="E2999" s="43"/>
      <c r="F2999" s="2"/>
      <c r="G2999" s="36"/>
      <c r="H2999" s="36"/>
      <c r="I2999" s="1"/>
      <c r="J2999" s="1"/>
      <c r="K2999" s="1"/>
      <c r="L2999" s="1"/>
      <c r="M2999" s="1"/>
      <c r="N2999" s="34"/>
      <c r="O2999" s="34"/>
      <c r="P2999" s="26"/>
      <c r="Q2999" s="35"/>
    </row>
    <row r="3000" spans="1:17" x14ac:dyDescent="0.3">
      <c r="A3000" s="1"/>
      <c r="B3000" s="6"/>
      <c r="C3000" s="62"/>
      <c r="D3000" s="1"/>
      <c r="E3000" s="43"/>
      <c r="F3000" s="2"/>
      <c r="G3000" s="36"/>
      <c r="H3000" s="36"/>
      <c r="I3000" s="1"/>
      <c r="J3000" s="1"/>
      <c r="K3000" s="1"/>
      <c r="L3000" s="1"/>
      <c r="M3000" s="1"/>
      <c r="N3000" s="34"/>
      <c r="O3000" s="34"/>
      <c r="P3000" s="26"/>
      <c r="Q3000" s="35"/>
    </row>
    <row r="3001" spans="1:17" x14ac:dyDescent="0.3">
      <c r="A3001" s="1"/>
      <c r="B3001" s="6"/>
      <c r="C3001" s="62"/>
      <c r="D3001" s="1"/>
      <c r="E3001" s="43"/>
      <c r="F3001" s="2"/>
      <c r="G3001" s="36"/>
      <c r="H3001" s="36"/>
      <c r="I3001" s="1"/>
      <c r="J3001" s="1"/>
      <c r="K3001" s="1"/>
      <c r="L3001" s="1"/>
      <c r="M3001" s="1"/>
      <c r="N3001" s="34"/>
      <c r="O3001" s="34"/>
      <c r="P3001" s="26"/>
      <c r="Q3001" s="35"/>
    </row>
    <row r="3002" spans="1:17" x14ac:dyDescent="0.3">
      <c r="A3002" s="1"/>
      <c r="B3002" s="6"/>
      <c r="C3002" s="62"/>
      <c r="D3002" s="1"/>
      <c r="E3002" s="43"/>
      <c r="F3002" s="2"/>
      <c r="G3002" s="36"/>
      <c r="H3002" s="36"/>
      <c r="I3002" s="1"/>
      <c r="J3002" s="1"/>
      <c r="K3002" s="1"/>
      <c r="L3002" s="1"/>
      <c r="M3002" s="1"/>
      <c r="N3002" s="34"/>
      <c r="O3002" s="34"/>
      <c r="P3002" s="26"/>
      <c r="Q3002" s="35"/>
    </row>
    <row r="3003" spans="1:17" x14ac:dyDescent="0.3">
      <c r="A3003" s="1"/>
      <c r="B3003" s="6"/>
      <c r="C3003" s="62"/>
      <c r="D3003" s="1"/>
      <c r="E3003" s="43"/>
      <c r="F3003" s="2"/>
      <c r="G3003" s="36"/>
      <c r="H3003" s="36"/>
      <c r="I3003" s="1"/>
      <c r="J3003" s="1"/>
      <c r="K3003" s="1"/>
      <c r="L3003" s="1"/>
      <c r="M3003" s="1"/>
      <c r="N3003" s="34"/>
      <c r="O3003" s="34"/>
      <c r="P3003" s="26"/>
      <c r="Q3003" s="35"/>
    </row>
    <row r="3004" spans="1:17" x14ac:dyDescent="0.3">
      <c r="A3004" s="1"/>
      <c r="B3004" s="6"/>
      <c r="C3004" s="62"/>
      <c r="D3004" s="1"/>
      <c r="E3004" s="43"/>
      <c r="F3004" s="2"/>
      <c r="G3004" s="36"/>
      <c r="H3004" s="36"/>
      <c r="I3004" s="1"/>
      <c r="J3004" s="1"/>
      <c r="K3004" s="1"/>
      <c r="L3004" s="1"/>
      <c r="M3004" s="1"/>
      <c r="N3004" s="34"/>
      <c r="O3004" s="34"/>
      <c r="P3004" s="26"/>
      <c r="Q3004" s="35"/>
    </row>
    <row r="3005" spans="1:17" x14ac:dyDescent="0.3">
      <c r="A3005" s="1"/>
      <c r="B3005" s="6"/>
      <c r="C3005" s="62"/>
      <c r="D3005" s="1"/>
      <c r="E3005" s="43"/>
      <c r="F3005" s="2"/>
      <c r="G3005" s="36"/>
      <c r="H3005" s="36"/>
      <c r="I3005" s="1"/>
      <c r="J3005" s="1"/>
      <c r="K3005" s="1"/>
      <c r="L3005" s="1"/>
      <c r="M3005" s="1"/>
      <c r="N3005" s="34"/>
      <c r="O3005" s="34"/>
      <c r="P3005" s="26"/>
      <c r="Q3005" s="35"/>
    </row>
    <row r="3006" spans="1:17" x14ac:dyDescent="0.3">
      <c r="A3006" s="1"/>
      <c r="B3006" s="6"/>
      <c r="C3006" s="62"/>
      <c r="D3006" s="1"/>
      <c r="E3006" s="43"/>
      <c r="F3006" s="2"/>
      <c r="G3006" s="36"/>
      <c r="H3006" s="36"/>
      <c r="I3006" s="1"/>
      <c r="J3006" s="1"/>
      <c r="K3006" s="1"/>
      <c r="L3006" s="1"/>
      <c r="M3006" s="1"/>
      <c r="N3006" s="34"/>
      <c r="O3006" s="34"/>
      <c r="P3006" s="26"/>
      <c r="Q3006" s="35"/>
    </row>
    <row r="3007" spans="1:17" x14ac:dyDescent="0.3">
      <c r="A3007" s="1"/>
      <c r="B3007" s="6"/>
      <c r="C3007" s="62"/>
      <c r="D3007" s="1"/>
      <c r="E3007" s="43"/>
      <c r="F3007" s="2"/>
      <c r="G3007" s="36"/>
      <c r="H3007" s="36"/>
      <c r="I3007" s="1"/>
      <c r="J3007" s="1"/>
      <c r="K3007" s="1"/>
      <c r="L3007" s="1"/>
      <c r="M3007" s="1"/>
      <c r="N3007" s="34"/>
      <c r="O3007" s="34"/>
      <c r="P3007" s="26"/>
      <c r="Q3007" s="35"/>
    </row>
    <row r="3008" spans="1:17" x14ac:dyDescent="0.3">
      <c r="A3008" s="1"/>
      <c r="B3008" s="6"/>
      <c r="C3008" s="62"/>
      <c r="D3008" s="1"/>
      <c r="E3008" s="43"/>
      <c r="F3008" s="2"/>
      <c r="G3008" s="36"/>
      <c r="H3008" s="36"/>
      <c r="I3008" s="1"/>
      <c r="J3008" s="1"/>
      <c r="K3008" s="1"/>
      <c r="L3008" s="1"/>
      <c r="M3008" s="1"/>
      <c r="N3008" s="34"/>
      <c r="O3008" s="34"/>
      <c r="P3008" s="26"/>
      <c r="Q3008" s="35"/>
    </row>
    <row r="3009" spans="1:17" x14ac:dyDescent="0.3">
      <c r="A3009" s="1"/>
      <c r="B3009" s="6"/>
      <c r="C3009" s="62"/>
      <c r="D3009" s="1"/>
      <c r="E3009" s="43"/>
      <c r="F3009" s="2"/>
      <c r="G3009" s="36"/>
      <c r="H3009" s="36"/>
      <c r="I3009" s="1"/>
      <c r="J3009" s="1"/>
      <c r="K3009" s="1"/>
      <c r="L3009" s="1"/>
      <c r="M3009" s="1"/>
      <c r="N3009" s="34"/>
      <c r="O3009" s="34"/>
      <c r="P3009" s="26"/>
      <c r="Q3009" s="35"/>
    </row>
    <row r="3010" spans="1:17" x14ac:dyDescent="0.3">
      <c r="A3010" s="1"/>
      <c r="B3010" s="6"/>
      <c r="C3010" s="62"/>
      <c r="D3010" s="1"/>
      <c r="E3010" s="43"/>
      <c r="F3010" s="2"/>
      <c r="G3010" s="36"/>
      <c r="H3010" s="36"/>
      <c r="I3010" s="1"/>
      <c r="J3010" s="1"/>
      <c r="K3010" s="1"/>
      <c r="L3010" s="1"/>
      <c r="M3010" s="1"/>
      <c r="N3010" s="34"/>
      <c r="O3010" s="34"/>
      <c r="P3010" s="26"/>
      <c r="Q3010" s="35"/>
    </row>
    <row r="3011" spans="1:17" x14ac:dyDescent="0.3">
      <c r="A3011" s="1"/>
      <c r="B3011" s="6"/>
      <c r="C3011" s="62"/>
      <c r="D3011" s="1"/>
      <c r="E3011" s="43"/>
      <c r="F3011" s="2"/>
      <c r="G3011" s="36"/>
      <c r="H3011" s="36"/>
      <c r="I3011" s="1"/>
      <c r="J3011" s="1"/>
      <c r="K3011" s="1"/>
      <c r="L3011" s="1"/>
      <c r="M3011" s="1"/>
      <c r="N3011" s="34"/>
      <c r="O3011" s="34"/>
      <c r="P3011" s="26"/>
      <c r="Q3011" s="35"/>
    </row>
    <row r="3012" spans="1:17" x14ac:dyDescent="0.3">
      <c r="A3012" s="1"/>
      <c r="B3012" s="6"/>
      <c r="C3012" s="62"/>
      <c r="D3012" s="1"/>
      <c r="E3012" s="43"/>
      <c r="F3012" s="2"/>
      <c r="G3012" s="36"/>
      <c r="H3012" s="36"/>
      <c r="I3012" s="1"/>
      <c r="J3012" s="1"/>
      <c r="K3012" s="1"/>
      <c r="L3012" s="1"/>
      <c r="M3012" s="1"/>
      <c r="N3012" s="34"/>
      <c r="O3012" s="34"/>
      <c r="P3012" s="26"/>
      <c r="Q3012" s="35"/>
    </row>
    <row r="3013" spans="1:17" x14ac:dyDescent="0.3">
      <c r="A3013" s="1"/>
      <c r="B3013" s="6"/>
      <c r="C3013" s="62"/>
      <c r="D3013" s="1"/>
      <c r="E3013" s="43"/>
      <c r="F3013" s="2"/>
      <c r="G3013" s="36"/>
      <c r="H3013" s="36"/>
      <c r="I3013" s="1"/>
      <c r="J3013" s="1"/>
      <c r="K3013" s="1"/>
      <c r="L3013" s="1"/>
      <c r="M3013" s="1"/>
      <c r="N3013" s="34"/>
      <c r="O3013" s="34"/>
      <c r="P3013" s="26"/>
      <c r="Q3013" s="35"/>
    </row>
    <row r="3014" spans="1:17" x14ac:dyDescent="0.3">
      <c r="A3014" s="1"/>
      <c r="B3014" s="6"/>
      <c r="C3014" s="62"/>
      <c r="D3014" s="1"/>
      <c r="E3014" s="43"/>
      <c r="F3014" s="2"/>
      <c r="G3014" s="36"/>
      <c r="H3014" s="36"/>
      <c r="I3014" s="1"/>
      <c r="J3014" s="1"/>
      <c r="K3014" s="1"/>
      <c r="L3014" s="1"/>
      <c r="M3014" s="1"/>
      <c r="N3014" s="34"/>
      <c r="O3014" s="34"/>
      <c r="P3014" s="26"/>
      <c r="Q3014" s="35"/>
    </row>
    <row r="3015" spans="1:17" x14ac:dyDescent="0.3">
      <c r="A3015" s="1"/>
      <c r="B3015" s="6"/>
      <c r="C3015" s="62"/>
      <c r="D3015" s="1"/>
      <c r="E3015" s="43"/>
      <c r="F3015" s="2"/>
      <c r="G3015" s="36"/>
      <c r="H3015" s="36"/>
      <c r="I3015" s="1"/>
      <c r="J3015" s="1"/>
      <c r="K3015" s="1"/>
      <c r="L3015" s="1"/>
      <c r="M3015" s="1"/>
      <c r="N3015" s="34"/>
      <c r="O3015" s="34"/>
      <c r="P3015" s="26"/>
      <c r="Q3015" s="35"/>
    </row>
    <row r="3016" spans="1:17" x14ac:dyDescent="0.3">
      <c r="A3016" s="1"/>
      <c r="B3016" s="6"/>
      <c r="C3016" s="62"/>
      <c r="D3016" s="1"/>
      <c r="E3016" s="43"/>
      <c r="F3016" s="2"/>
      <c r="G3016" s="36"/>
      <c r="H3016" s="36"/>
      <c r="I3016" s="1"/>
      <c r="J3016" s="1"/>
      <c r="K3016" s="1"/>
      <c r="L3016" s="1"/>
      <c r="M3016" s="1"/>
      <c r="N3016" s="34"/>
      <c r="O3016" s="34"/>
      <c r="P3016" s="26"/>
      <c r="Q3016" s="35"/>
    </row>
    <row r="3017" spans="1:17" x14ac:dyDescent="0.3">
      <c r="A3017" s="1"/>
      <c r="B3017" s="6"/>
      <c r="C3017" s="62"/>
      <c r="D3017" s="1"/>
      <c r="E3017" s="43"/>
      <c r="F3017" s="2"/>
      <c r="G3017" s="36"/>
      <c r="H3017" s="36"/>
      <c r="I3017" s="1"/>
      <c r="J3017" s="1"/>
      <c r="K3017" s="1"/>
      <c r="L3017" s="1"/>
      <c r="M3017" s="1"/>
      <c r="N3017" s="34"/>
      <c r="O3017" s="34"/>
      <c r="P3017" s="26"/>
      <c r="Q3017" s="35"/>
    </row>
    <row r="3018" spans="1:17" x14ac:dyDescent="0.3">
      <c r="A3018" s="1"/>
      <c r="B3018" s="6"/>
      <c r="C3018" s="62"/>
      <c r="D3018" s="1"/>
      <c r="E3018" s="43"/>
      <c r="F3018" s="2"/>
      <c r="G3018" s="36"/>
      <c r="H3018" s="36"/>
      <c r="I3018" s="1"/>
      <c r="J3018" s="1"/>
      <c r="K3018" s="1"/>
      <c r="L3018" s="1"/>
      <c r="M3018" s="1"/>
      <c r="N3018" s="34"/>
      <c r="O3018" s="34"/>
      <c r="P3018" s="26"/>
      <c r="Q3018" s="35"/>
    </row>
    <row r="3019" spans="1:17" x14ac:dyDescent="0.3">
      <c r="A3019" s="1"/>
      <c r="B3019" s="6"/>
      <c r="C3019" s="62"/>
      <c r="D3019" s="1"/>
      <c r="E3019" s="43"/>
      <c r="F3019" s="2"/>
      <c r="G3019" s="36"/>
      <c r="H3019" s="36"/>
      <c r="I3019" s="1"/>
      <c r="J3019" s="1"/>
      <c r="K3019" s="1"/>
      <c r="L3019" s="1"/>
      <c r="M3019" s="1"/>
      <c r="N3019" s="34"/>
      <c r="O3019" s="34"/>
      <c r="P3019" s="26"/>
      <c r="Q3019" s="35"/>
    </row>
    <row r="3020" spans="1:17" x14ac:dyDescent="0.3">
      <c r="A3020" s="1"/>
      <c r="B3020" s="6"/>
      <c r="C3020" s="62"/>
      <c r="D3020" s="1"/>
      <c r="E3020" s="43"/>
      <c r="F3020" s="2"/>
      <c r="G3020" s="36"/>
      <c r="H3020" s="36"/>
      <c r="I3020" s="1"/>
      <c r="J3020" s="1"/>
      <c r="K3020" s="1"/>
      <c r="L3020" s="1"/>
      <c r="M3020" s="1"/>
      <c r="N3020" s="34"/>
      <c r="O3020" s="34"/>
      <c r="P3020" s="26"/>
      <c r="Q3020" s="35"/>
    </row>
    <row r="3021" spans="1:17" x14ac:dyDescent="0.3">
      <c r="A3021" s="1"/>
      <c r="B3021" s="6"/>
      <c r="C3021" s="62"/>
      <c r="D3021" s="1"/>
      <c r="E3021" s="43"/>
      <c r="F3021" s="2"/>
      <c r="G3021" s="36"/>
      <c r="H3021" s="36"/>
      <c r="I3021" s="1"/>
      <c r="J3021" s="1"/>
      <c r="K3021" s="1"/>
      <c r="L3021" s="1"/>
      <c r="M3021" s="1"/>
      <c r="N3021" s="34"/>
      <c r="O3021" s="34"/>
      <c r="P3021" s="26"/>
      <c r="Q3021" s="35"/>
    </row>
    <row r="3022" spans="1:17" x14ac:dyDescent="0.3">
      <c r="A3022" s="1"/>
      <c r="B3022" s="6"/>
      <c r="C3022" s="62"/>
      <c r="D3022" s="1"/>
      <c r="E3022" s="43"/>
      <c r="F3022" s="2"/>
      <c r="G3022" s="36"/>
      <c r="H3022" s="36"/>
      <c r="I3022" s="1"/>
      <c r="J3022" s="1"/>
      <c r="K3022" s="1"/>
      <c r="L3022" s="1"/>
      <c r="M3022" s="1"/>
      <c r="N3022" s="34"/>
      <c r="O3022" s="34"/>
      <c r="P3022" s="26"/>
      <c r="Q3022" s="35"/>
    </row>
    <row r="3023" spans="1:17" x14ac:dyDescent="0.3">
      <c r="A3023" s="1"/>
      <c r="B3023" s="6"/>
      <c r="C3023" s="62"/>
      <c r="D3023" s="1"/>
      <c r="E3023" s="43"/>
      <c r="F3023" s="2"/>
      <c r="G3023" s="36"/>
      <c r="H3023" s="36"/>
      <c r="I3023" s="1"/>
      <c r="J3023" s="1"/>
      <c r="K3023" s="1"/>
      <c r="L3023" s="1"/>
      <c r="M3023" s="1"/>
      <c r="N3023" s="34"/>
      <c r="O3023" s="34"/>
      <c r="P3023" s="26"/>
      <c r="Q3023" s="35"/>
    </row>
    <row r="3024" spans="1:17" x14ac:dyDescent="0.3">
      <c r="A3024" s="1"/>
      <c r="B3024" s="6"/>
      <c r="C3024" s="62"/>
      <c r="D3024" s="1"/>
      <c r="E3024" s="43"/>
      <c r="F3024" s="2"/>
      <c r="G3024" s="36"/>
      <c r="H3024" s="36"/>
      <c r="I3024" s="1"/>
      <c r="J3024" s="1"/>
      <c r="K3024" s="1"/>
      <c r="L3024" s="1"/>
      <c r="M3024" s="1"/>
      <c r="N3024" s="34"/>
      <c r="O3024" s="34"/>
      <c r="P3024" s="26"/>
      <c r="Q3024" s="35"/>
    </row>
    <row r="3025" spans="1:17" x14ac:dyDescent="0.3">
      <c r="A3025" s="1"/>
      <c r="B3025" s="6"/>
      <c r="C3025" s="62"/>
      <c r="D3025" s="1"/>
      <c r="E3025" s="43"/>
      <c r="F3025" s="2"/>
      <c r="G3025" s="36"/>
      <c r="H3025" s="36"/>
      <c r="I3025" s="1"/>
      <c r="J3025" s="1"/>
      <c r="K3025" s="1"/>
      <c r="L3025" s="1"/>
      <c r="M3025" s="1"/>
      <c r="N3025" s="34"/>
      <c r="O3025" s="34"/>
      <c r="P3025" s="26"/>
      <c r="Q3025" s="35"/>
    </row>
    <row r="3026" spans="1:17" x14ac:dyDescent="0.3">
      <c r="A3026" s="1"/>
      <c r="B3026" s="6"/>
      <c r="C3026" s="62"/>
      <c r="D3026" s="1"/>
      <c r="E3026" s="43"/>
      <c r="F3026" s="2"/>
      <c r="G3026" s="36"/>
      <c r="H3026" s="36"/>
      <c r="I3026" s="1"/>
      <c r="J3026" s="1"/>
      <c r="K3026" s="1"/>
      <c r="L3026" s="1"/>
      <c r="M3026" s="1"/>
      <c r="N3026" s="34"/>
      <c r="O3026" s="34"/>
      <c r="P3026" s="26"/>
      <c r="Q3026" s="35"/>
    </row>
    <row r="3027" spans="1:17" x14ac:dyDescent="0.3">
      <c r="A3027" s="1"/>
      <c r="B3027" s="6"/>
      <c r="C3027" s="62"/>
      <c r="D3027" s="1"/>
      <c r="E3027" s="43"/>
      <c r="F3027" s="2"/>
      <c r="G3027" s="36"/>
      <c r="H3027" s="36"/>
      <c r="I3027" s="1"/>
      <c r="J3027" s="1"/>
      <c r="K3027" s="1"/>
      <c r="L3027" s="1"/>
      <c r="M3027" s="1"/>
      <c r="N3027" s="34"/>
      <c r="O3027" s="34"/>
      <c r="P3027" s="26"/>
      <c r="Q3027" s="35"/>
    </row>
    <row r="3028" spans="1:17" x14ac:dyDescent="0.3">
      <c r="A3028" s="1"/>
      <c r="B3028" s="6"/>
      <c r="C3028" s="62"/>
      <c r="D3028" s="1"/>
      <c r="E3028" s="43"/>
      <c r="F3028" s="2"/>
      <c r="G3028" s="36"/>
      <c r="H3028" s="36"/>
      <c r="I3028" s="1"/>
      <c r="J3028" s="1"/>
      <c r="K3028" s="1"/>
      <c r="L3028" s="1"/>
      <c r="M3028" s="1"/>
      <c r="N3028" s="34"/>
      <c r="O3028" s="34"/>
      <c r="P3028" s="26"/>
      <c r="Q3028" s="35"/>
    </row>
    <row r="3029" spans="1:17" x14ac:dyDescent="0.3">
      <c r="A3029" s="1"/>
      <c r="B3029" s="6"/>
      <c r="C3029" s="62"/>
      <c r="D3029" s="1"/>
      <c r="E3029" s="43"/>
      <c r="F3029" s="2"/>
      <c r="G3029" s="36"/>
      <c r="H3029" s="36"/>
      <c r="I3029" s="1"/>
      <c r="J3029" s="1"/>
      <c r="K3029" s="1"/>
      <c r="L3029" s="1"/>
      <c r="M3029" s="1"/>
      <c r="N3029" s="34"/>
      <c r="O3029" s="34"/>
      <c r="P3029" s="26"/>
      <c r="Q3029" s="35"/>
    </row>
    <row r="3030" spans="1:17" x14ac:dyDescent="0.3">
      <c r="A3030" s="1"/>
      <c r="B3030" s="6"/>
      <c r="C3030" s="62"/>
      <c r="D3030" s="1"/>
      <c r="E3030" s="43"/>
      <c r="F3030" s="2"/>
      <c r="G3030" s="36"/>
      <c r="H3030" s="36"/>
      <c r="I3030" s="1"/>
      <c r="J3030" s="1"/>
      <c r="K3030" s="1"/>
      <c r="L3030" s="1"/>
      <c r="M3030" s="1"/>
      <c r="N3030" s="34"/>
      <c r="O3030" s="34"/>
      <c r="P3030" s="26"/>
      <c r="Q3030" s="35"/>
    </row>
    <row r="3031" spans="1:17" x14ac:dyDescent="0.3">
      <c r="A3031" s="1"/>
      <c r="B3031" s="6"/>
      <c r="C3031" s="62"/>
      <c r="D3031" s="1"/>
      <c r="E3031" s="43"/>
      <c r="F3031" s="2"/>
      <c r="G3031" s="36"/>
      <c r="H3031" s="36"/>
      <c r="I3031" s="1"/>
      <c r="J3031" s="1"/>
      <c r="K3031" s="1"/>
      <c r="L3031" s="1"/>
      <c r="M3031" s="1"/>
      <c r="N3031" s="34"/>
      <c r="O3031" s="34"/>
      <c r="P3031" s="26"/>
      <c r="Q3031" s="35"/>
    </row>
    <row r="3032" spans="1:17" x14ac:dyDescent="0.3">
      <c r="A3032" s="1"/>
      <c r="B3032" s="6"/>
      <c r="C3032" s="62"/>
      <c r="D3032" s="1"/>
      <c r="E3032" s="43"/>
      <c r="F3032" s="2"/>
      <c r="G3032" s="36"/>
      <c r="H3032" s="36"/>
      <c r="I3032" s="1"/>
      <c r="J3032" s="1"/>
      <c r="K3032" s="1"/>
      <c r="L3032" s="1"/>
      <c r="M3032" s="1"/>
      <c r="N3032" s="34"/>
      <c r="O3032" s="34"/>
      <c r="P3032" s="26"/>
      <c r="Q3032" s="35"/>
    </row>
    <row r="3033" spans="1:17" x14ac:dyDescent="0.3">
      <c r="A3033" s="1"/>
      <c r="B3033" s="6"/>
      <c r="C3033" s="62"/>
      <c r="D3033" s="1"/>
      <c r="E3033" s="43"/>
      <c r="F3033" s="2"/>
      <c r="G3033" s="36"/>
      <c r="H3033" s="36"/>
      <c r="I3033" s="1"/>
      <c r="J3033" s="1"/>
      <c r="K3033" s="1"/>
      <c r="L3033" s="1"/>
      <c r="M3033" s="1"/>
      <c r="N3033" s="34"/>
      <c r="O3033" s="34"/>
      <c r="P3033" s="26"/>
      <c r="Q3033" s="35"/>
    </row>
    <row r="3034" spans="1:17" x14ac:dyDescent="0.3">
      <c r="A3034" s="1"/>
      <c r="B3034" s="6"/>
      <c r="C3034" s="62"/>
      <c r="D3034" s="1"/>
      <c r="E3034" s="43"/>
      <c r="F3034" s="2"/>
      <c r="G3034" s="36"/>
      <c r="H3034" s="36"/>
      <c r="I3034" s="1"/>
      <c r="J3034" s="1"/>
      <c r="K3034" s="1"/>
      <c r="L3034" s="1"/>
      <c r="M3034" s="1"/>
      <c r="N3034" s="34"/>
      <c r="O3034" s="34"/>
      <c r="P3034" s="26"/>
      <c r="Q3034" s="35"/>
    </row>
    <row r="3035" spans="1:17" x14ac:dyDescent="0.3">
      <c r="A3035" s="1"/>
      <c r="B3035" s="6"/>
      <c r="C3035" s="62"/>
      <c r="D3035" s="1"/>
      <c r="E3035" s="43"/>
      <c r="F3035" s="2"/>
      <c r="G3035" s="36"/>
      <c r="H3035" s="36"/>
      <c r="I3035" s="1"/>
      <c r="J3035" s="1"/>
      <c r="K3035" s="1"/>
      <c r="L3035" s="1"/>
      <c r="M3035" s="1"/>
      <c r="N3035" s="34"/>
      <c r="O3035" s="34"/>
      <c r="P3035" s="26"/>
      <c r="Q3035" s="35"/>
    </row>
    <row r="3036" spans="1:17" x14ac:dyDescent="0.3">
      <c r="A3036" s="1"/>
      <c r="B3036" s="6"/>
      <c r="C3036" s="62"/>
      <c r="D3036" s="1"/>
      <c r="E3036" s="43"/>
      <c r="F3036" s="2"/>
      <c r="G3036" s="36"/>
      <c r="H3036" s="36"/>
      <c r="I3036" s="1"/>
      <c r="J3036" s="1"/>
      <c r="K3036" s="1"/>
      <c r="L3036" s="1"/>
      <c r="M3036" s="1"/>
      <c r="N3036" s="34"/>
      <c r="O3036" s="34"/>
      <c r="P3036" s="26"/>
      <c r="Q3036" s="35"/>
    </row>
    <row r="3037" spans="1:17" x14ac:dyDescent="0.3">
      <c r="A3037" s="1"/>
      <c r="B3037" s="6"/>
      <c r="C3037" s="62"/>
      <c r="D3037" s="1"/>
      <c r="E3037" s="43"/>
      <c r="F3037" s="2"/>
      <c r="G3037" s="36"/>
      <c r="H3037" s="36"/>
      <c r="I3037" s="1"/>
      <c r="J3037" s="1"/>
      <c r="K3037" s="1"/>
      <c r="L3037" s="1"/>
      <c r="M3037" s="1"/>
      <c r="N3037" s="34"/>
      <c r="O3037" s="34"/>
      <c r="P3037" s="26"/>
      <c r="Q3037" s="35"/>
    </row>
    <row r="3038" spans="1:17" x14ac:dyDescent="0.3">
      <c r="A3038" s="1"/>
      <c r="B3038" s="6"/>
      <c r="C3038" s="62"/>
      <c r="D3038" s="1"/>
      <c r="E3038" s="43"/>
      <c r="F3038" s="2"/>
      <c r="G3038" s="36"/>
      <c r="H3038" s="36"/>
      <c r="I3038" s="1"/>
      <c r="J3038" s="1"/>
      <c r="K3038" s="1"/>
      <c r="L3038" s="1"/>
      <c r="M3038" s="1"/>
      <c r="N3038" s="34"/>
      <c r="O3038" s="34"/>
      <c r="P3038" s="26"/>
      <c r="Q3038" s="35"/>
    </row>
    <row r="3039" spans="1:17" x14ac:dyDescent="0.3">
      <c r="A3039" s="1"/>
      <c r="B3039" s="6"/>
      <c r="C3039" s="62"/>
      <c r="D3039" s="1"/>
      <c r="E3039" s="43"/>
      <c r="F3039" s="2"/>
      <c r="G3039" s="36"/>
      <c r="H3039" s="36"/>
      <c r="I3039" s="1"/>
      <c r="J3039" s="1"/>
      <c r="K3039" s="1"/>
      <c r="L3039" s="1"/>
      <c r="M3039" s="1"/>
      <c r="N3039" s="34"/>
      <c r="O3039" s="34"/>
      <c r="P3039" s="26"/>
      <c r="Q3039" s="35"/>
    </row>
    <row r="3040" spans="1:17" x14ac:dyDescent="0.3">
      <c r="A3040" s="1"/>
      <c r="B3040" s="6"/>
      <c r="C3040" s="62"/>
      <c r="D3040" s="1"/>
      <c r="E3040" s="43"/>
      <c r="F3040" s="2"/>
      <c r="G3040" s="36"/>
      <c r="H3040" s="36"/>
      <c r="I3040" s="1"/>
      <c r="J3040" s="1"/>
      <c r="K3040" s="1"/>
      <c r="L3040" s="1"/>
      <c r="M3040" s="1"/>
      <c r="N3040" s="34"/>
      <c r="O3040" s="34"/>
      <c r="P3040" s="26"/>
      <c r="Q3040" s="35"/>
    </row>
    <row r="3041" spans="1:17" x14ac:dyDescent="0.3">
      <c r="A3041" s="1"/>
      <c r="B3041" s="6"/>
      <c r="C3041" s="62"/>
      <c r="D3041" s="1"/>
      <c r="E3041" s="43"/>
      <c r="F3041" s="2"/>
      <c r="G3041" s="36"/>
      <c r="H3041" s="36"/>
      <c r="I3041" s="1"/>
      <c r="J3041" s="1"/>
      <c r="K3041" s="1"/>
      <c r="L3041" s="1"/>
      <c r="M3041" s="1"/>
      <c r="N3041" s="34"/>
      <c r="O3041" s="34"/>
      <c r="P3041" s="26"/>
      <c r="Q3041" s="35"/>
    </row>
    <row r="3042" spans="1:17" x14ac:dyDescent="0.3">
      <c r="A3042" s="1"/>
      <c r="B3042" s="6"/>
      <c r="C3042" s="62"/>
      <c r="D3042" s="1"/>
      <c r="E3042" s="43"/>
      <c r="F3042" s="2"/>
      <c r="G3042" s="36"/>
      <c r="H3042" s="36"/>
      <c r="I3042" s="1"/>
      <c r="J3042" s="1"/>
      <c r="K3042" s="1"/>
      <c r="L3042" s="1"/>
      <c r="M3042" s="1"/>
      <c r="N3042" s="34"/>
      <c r="O3042" s="34"/>
      <c r="P3042" s="26"/>
      <c r="Q3042" s="35"/>
    </row>
    <row r="3043" spans="1:17" x14ac:dyDescent="0.3">
      <c r="A3043" s="1"/>
      <c r="B3043" s="6"/>
      <c r="C3043" s="62"/>
      <c r="D3043" s="1"/>
      <c r="E3043" s="43"/>
      <c r="F3043" s="2"/>
      <c r="G3043" s="36"/>
      <c r="H3043" s="36"/>
      <c r="I3043" s="1"/>
      <c r="J3043" s="1"/>
      <c r="K3043" s="1"/>
      <c r="L3043" s="1"/>
      <c r="M3043" s="1"/>
      <c r="N3043" s="34"/>
      <c r="O3043" s="34"/>
      <c r="P3043" s="26"/>
      <c r="Q3043" s="35"/>
    </row>
    <row r="3044" spans="1:17" x14ac:dyDescent="0.3">
      <c r="A3044" s="1"/>
      <c r="B3044" s="6"/>
      <c r="C3044" s="62"/>
      <c r="D3044" s="1"/>
      <c r="E3044" s="43"/>
      <c r="F3044" s="2"/>
      <c r="G3044" s="36"/>
      <c r="H3044" s="36"/>
      <c r="I3044" s="1"/>
      <c r="J3044" s="1"/>
      <c r="K3044" s="1"/>
      <c r="L3044" s="1"/>
      <c r="M3044" s="1"/>
      <c r="N3044" s="34"/>
      <c r="O3044" s="34"/>
      <c r="P3044" s="26"/>
      <c r="Q3044" s="35"/>
    </row>
    <row r="3045" spans="1:17" x14ac:dyDescent="0.3">
      <c r="A3045" s="1"/>
      <c r="B3045" s="6"/>
      <c r="C3045" s="62"/>
      <c r="D3045" s="1"/>
      <c r="E3045" s="43"/>
      <c r="F3045" s="2"/>
      <c r="G3045" s="36"/>
      <c r="H3045" s="36"/>
      <c r="I3045" s="1"/>
      <c r="J3045" s="1"/>
      <c r="K3045" s="1"/>
      <c r="L3045" s="1"/>
      <c r="M3045" s="1"/>
      <c r="N3045" s="34"/>
      <c r="O3045" s="34"/>
      <c r="P3045" s="26"/>
      <c r="Q3045" s="35"/>
    </row>
    <row r="3046" spans="1:17" x14ac:dyDescent="0.3">
      <c r="A3046" s="1"/>
      <c r="B3046" s="6"/>
      <c r="C3046" s="62"/>
      <c r="D3046" s="1"/>
      <c r="E3046" s="43"/>
      <c r="F3046" s="2"/>
      <c r="G3046" s="36"/>
      <c r="H3046" s="36"/>
      <c r="I3046" s="1"/>
      <c r="J3046" s="1"/>
      <c r="K3046" s="1"/>
      <c r="L3046" s="1"/>
      <c r="M3046" s="1"/>
      <c r="N3046" s="34"/>
      <c r="O3046" s="34"/>
      <c r="P3046" s="26"/>
      <c r="Q3046" s="35"/>
    </row>
    <row r="3047" spans="1:17" x14ac:dyDescent="0.3">
      <c r="A3047" s="1"/>
      <c r="B3047" s="6"/>
      <c r="C3047" s="62"/>
      <c r="D3047" s="1"/>
      <c r="E3047" s="43"/>
      <c r="F3047" s="2"/>
      <c r="G3047" s="36"/>
      <c r="H3047" s="36"/>
      <c r="I3047" s="1"/>
      <c r="J3047" s="1"/>
      <c r="K3047" s="1"/>
      <c r="L3047" s="1"/>
      <c r="M3047" s="1"/>
      <c r="N3047" s="34"/>
      <c r="O3047" s="34"/>
      <c r="P3047" s="26"/>
      <c r="Q3047" s="35"/>
    </row>
    <row r="3048" spans="1:17" x14ac:dyDescent="0.3">
      <c r="A3048" s="1"/>
      <c r="B3048" s="6"/>
      <c r="C3048" s="62"/>
      <c r="D3048" s="1"/>
      <c r="E3048" s="43"/>
      <c r="F3048" s="2"/>
      <c r="G3048" s="36"/>
      <c r="H3048" s="36"/>
      <c r="I3048" s="1"/>
      <c r="J3048" s="1"/>
      <c r="K3048" s="1"/>
      <c r="L3048" s="1"/>
      <c r="M3048" s="1"/>
      <c r="N3048" s="34"/>
      <c r="O3048" s="34"/>
      <c r="P3048" s="26"/>
      <c r="Q3048" s="35"/>
    </row>
    <row r="3049" spans="1:17" x14ac:dyDescent="0.3">
      <c r="A3049" s="1"/>
      <c r="B3049" s="6"/>
      <c r="C3049" s="62"/>
      <c r="D3049" s="1"/>
      <c r="E3049" s="43"/>
      <c r="F3049" s="2"/>
      <c r="G3049" s="36"/>
      <c r="H3049" s="36"/>
      <c r="I3049" s="1"/>
      <c r="J3049" s="1"/>
      <c r="K3049" s="1"/>
      <c r="L3049" s="1"/>
      <c r="M3049" s="1"/>
      <c r="N3049" s="34"/>
      <c r="O3049" s="34"/>
      <c r="P3049" s="26"/>
      <c r="Q3049" s="35"/>
    </row>
  </sheetData>
  <autoFilter ref="A3:Q2743" xr:uid="{00000000-0001-0000-0200-000000000000}"/>
  <mergeCells count="17">
    <mergeCell ref="Q1:Q2"/>
    <mergeCell ref="P1:P2"/>
    <mergeCell ref="N1:N2"/>
    <mergeCell ref="O1:O2"/>
    <mergeCell ref="J1:J2"/>
    <mergeCell ref="K1:K2"/>
    <mergeCell ref="L1:L2"/>
    <mergeCell ref="C1:C2"/>
    <mergeCell ref="A1:A2"/>
    <mergeCell ref="M1:M2"/>
    <mergeCell ref="B1:B2"/>
    <mergeCell ref="I1:I2"/>
    <mergeCell ref="D1:D2"/>
    <mergeCell ref="E1:E2"/>
    <mergeCell ref="F1:F2"/>
    <mergeCell ref="G1:G2"/>
    <mergeCell ref="H1:H2"/>
  </mergeCells>
  <phoneticPr fontId="37" type="noConversion"/>
  <conditionalFormatting sqref="E4:E3049">
    <cfRule type="expression" dxfId="6" priority="28" stopIfTrue="1">
      <formula>AND(COUNTIF($E$1:$E$604, E4)+COUNTIF($E$606:$E$684, E4)+COUNTIF($E$686:$E$57433, E4)&gt;1,NOT(ISBLANK(E4)))</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25DF-13B1-43EE-BB34-D37D4D4EC383}">
  <sheetPr>
    <tabColor rgb="FF92D050"/>
  </sheetPr>
  <dimension ref="A1:U2544"/>
  <sheetViews>
    <sheetView zoomScale="70" zoomScaleNormal="70" workbookViewId="0">
      <pane ySplit="1" topLeftCell="A2311" activePane="bottomLeft" state="frozen"/>
      <selection activeCell="CA171" sqref="CA171"/>
      <selection pane="bottomLeft" activeCell="N2336" sqref="N2336"/>
    </sheetView>
  </sheetViews>
  <sheetFormatPr defaultRowHeight="14.4" x14ac:dyDescent="0.3"/>
  <cols>
    <col min="1" max="1" width="14.33203125" customWidth="1"/>
    <col min="2" max="3" width="9.44140625" customWidth="1"/>
    <col min="4" max="4" width="10.33203125" customWidth="1"/>
    <col min="5" max="5" width="10.6640625" customWidth="1"/>
    <col min="6" max="6" width="24.33203125" customWidth="1"/>
    <col min="7" max="7" width="10.5546875" customWidth="1"/>
    <col min="8" max="8" width="10.33203125" customWidth="1"/>
    <col min="9" max="9" width="12.33203125" customWidth="1"/>
    <col min="10" max="11" width="8.44140625" customWidth="1"/>
    <col min="12" max="12" width="12.6640625" customWidth="1"/>
    <col min="13" max="13" width="11.5546875" customWidth="1"/>
    <col min="14" max="14" width="14.33203125" bestFit="1" customWidth="1"/>
    <col min="15" max="15" width="38.33203125" customWidth="1"/>
    <col min="16" max="16" width="19.33203125" customWidth="1"/>
    <col min="17" max="17" width="13" customWidth="1"/>
    <col min="18" max="21" width="14" customWidth="1"/>
  </cols>
  <sheetData>
    <row r="1" spans="1:21" ht="25.2" x14ac:dyDescent="0.3">
      <c r="A1" s="38" t="s">
        <v>400</v>
      </c>
      <c r="B1" s="38" t="s">
        <v>422</v>
      </c>
      <c r="C1" s="38" t="s">
        <v>1681</v>
      </c>
      <c r="D1" s="38" t="s">
        <v>401</v>
      </c>
      <c r="E1" s="40" t="s">
        <v>402</v>
      </c>
      <c r="F1" s="39" t="s">
        <v>403</v>
      </c>
      <c r="G1" s="39" t="s">
        <v>404</v>
      </c>
      <c r="H1" s="39" t="s">
        <v>405</v>
      </c>
      <c r="I1" s="39" t="s">
        <v>406</v>
      </c>
      <c r="J1" s="38" t="s">
        <v>407</v>
      </c>
      <c r="K1" s="39" t="s">
        <v>408</v>
      </c>
      <c r="L1" s="39" t="s">
        <v>409</v>
      </c>
      <c r="M1" s="39" t="s">
        <v>410</v>
      </c>
      <c r="N1" s="39" t="s">
        <v>411</v>
      </c>
      <c r="O1" s="38" t="s">
        <v>420</v>
      </c>
      <c r="P1" s="38" t="s">
        <v>1685</v>
      </c>
      <c r="Q1" s="37" t="s">
        <v>424</v>
      </c>
      <c r="R1" s="37" t="s">
        <v>1835</v>
      </c>
      <c r="S1" s="37" t="s">
        <v>17128</v>
      </c>
      <c r="T1" s="37" t="s">
        <v>2351</v>
      </c>
      <c r="U1" s="37" t="s">
        <v>2352</v>
      </c>
    </row>
    <row r="2" spans="1:21" ht="15" customHeight="1" x14ac:dyDescent="0.3">
      <c r="A2" s="41" t="s">
        <v>417</v>
      </c>
      <c r="B2" s="42">
        <f t="shared" ref="B2:B65" si="0">EOMONTH(Q2,0)</f>
        <v>44074</v>
      </c>
      <c r="C2" s="62">
        <f t="shared" ref="C2:C65" si="1">YEAR(B2)</f>
        <v>2020</v>
      </c>
      <c r="D2" s="43" t="s">
        <v>88</v>
      </c>
      <c r="E2" s="43" t="s">
        <v>3115</v>
      </c>
      <c r="F2" s="44" t="s">
        <v>412</v>
      </c>
      <c r="G2" s="45">
        <v>2</v>
      </c>
      <c r="H2" s="45">
        <v>2</v>
      </c>
      <c r="I2" s="46">
        <v>53.7</v>
      </c>
      <c r="J2" s="46">
        <v>6.4</v>
      </c>
      <c r="K2" s="46"/>
      <c r="L2" s="46">
        <v>60.1</v>
      </c>
      <c r="M2" s="47">
        <v>591.69717138103158</v>
      </c>
      <c r="N2" s="47">
        <v>35561</v>
      </c>
      <c r="O2" s="48" t="s">
        <v>3615</v>
      </c>
      <c r="P2" s="48"/>
      <c r="Q2" s="49">
        <v>44068</v>
      </c>
      <c r="R2" s="49"/>
      <c r="S2" s="49"/>
      <c r="T2" s="49"/>
      <c r="U2" s="49"/>
    </row>
    <row r="3" spans="1:21" ht="15" customHeight="1" x14ac:dyDescent="0.3">
      <c r="A3" s="41" t="s">
        <v>417</v>
      </c>
      <c r="B3" s="42">
        <f t="shared" si="0"/>
        <v>44074</v>
      </c>
      <c r="C3" s="62">
        <f t="shared" si="1"/>
        <v>2020</v>
      </c>
      <c r="D3" s="43" t="s">
        <v>88</v>
      </c>
      <c r="E3" s="43" t="s">
        <v>3126</v>
      </c>
      <c r="F3" s="44" t="s">
        <v>412</v>
      </c>
      <c r="G3" s="45">
        <v>13</v>
      </c>
      <c r="H3" s="45">
        <v>13</v>
      </c>
      <c r="I3" s="46">
        <v>94.1</v>
      </c>
      <c r="J3" s="46">
        <v>12.8</v>
      </c>
      <c r="K3" s="46"/>
      <c r="L3" s="46">
        <v>106.89999999999999</v>
      </c>
      <c r="M3" s="47">
        <v>621.03835360149674</v>
      </c>
      <c r="N3" s="47">
        <v>66389</v>
      </c>
      <c r="O3" s="48" t="s">
        <v>645</v>
      </c>
      <c r="P3" s="48"/>
      <c r="Q3" s="49">
        <v>44054</v>
      </c>
      <c r="R3" s="49"/>
      <c r="S3" s="49"/>
      <c r="T3" s="49"/>
      <c r="U3" s="49"/>
    </row>
    <row r="4" spans="1:21" ht="15" customHeight="1" x14ac:dyDescent="0.3">
      <c r="A4" s="41" t="s">
        <v>417</v>
      </c>
      <c r="B4" s="42">
        <f t="shared" si="0"/>
        <v>44074</v>
      </c>
      <c r="C4" s="62">
        <f t="shared" si="1"/>
        <v>2020</v>
      </c>
      <c r="D4" s="43" t="s">
        <v>88</v>
      </c>
      <c r="E4" s="43" t="s">
        <v>3129</v>
      </c>
      <c r="F4" s="44" t="s">
        <v>412</v>
      </c>
      <c r="G4" s="45">
        <v>18</v>
      </c>
      <c r="H4" s="45">
        <v>16</v>
      </c>
      <c r="I4" s="46">
        <v>53.2</v>
      </c>
      <c r="J4" s="46">
        <v>6.4</v>
      </c>
      <c r="K4" s="46"/>
      <c r="L4" s="46">
        <v>59.6</v>
      </c>
      <c r="M4" s="47">
        <v>630</v>
      </c>
      <c r="N4" s="47">
        <v>37548</v>
      </c>
      <c r="O4" s="48" t="s">
        <v>3624</v>
      </c>
      <c r="P4" s="48"/>
      <c r="Q4" s="49">
        <v>44053</v>
      </c>
      <c r="R4" s="49"/>
      <c r="S4" s="49"/>
      <c r="T4" s="49"/>
      <c r="U4" s="49"/>
    </row>
    <row r="5" spans="1:21" ht="15" customHeight="1" x14ac:dyDescent="0.3">
      <c r="A5" s="41" t="s">
        <v>417</v>
      </c>
      <c r="B5" s="42">
        <f t="shared" si="0"/>
        <v>44074</v>
      </c>
      <c r="C5" s="62">
        <f t="shared" si="1"/>
        <v>2020</v>
      </c>
      <c r="D5" s="43" t="s">
        <v>88</v>
      </c>
      <c r="E5" s="43" t="s">
        <v>3148</v>
      </c>
      <c r="F5" s="44" t="s">
        <v>412</v>
      </c>
      <c r="G5" s="45">
        <v>37</v>
      </c>
      <c r="H5" s="45">
        <v>35</v>
      </c>
      <c r="I5" s="46">
        <v>36.799999999999997</v>
      </c>
      <c r="J5" s="46">
        <v>6.4</v>
      </c>
      <c r="K5" s="46"/>
      <c r="L5" s="46">
        <v>43.199999999999996</v>
      </c>
      <c r="M5" s="47">
        <v>606.25000000000011</v>
      </c>
      <c r="N5" s="47">
        <v>26190</v>
      </c>
      <c r="O5" s="48" t="s">
        <v>668</v>
      </c>
      <c r="P5" s="48"/>
      <c r="Q5" s="49">
        <v>44056</v>
      </c>
      <c r="R5" s="49"/>
      <c r="S5" s="49"/>
      <c r="T5" s="49"/>
      <c r="U5" s="49"/>
    </row>
    <row r="6" spans="1:21" ht="15" customHeight="1" x14ac:dyDescent="0.3">
      <c r="A6" s="41" t="s">
        <v>417</v>
      </c>
      <c r="B6" s="42">
        <f t="shared" si="0"/>
        <v>44074</v>
      </c>
      <c r="C6" s="62">
        <f t="shared" si="1"/>
        <v>2020</v>
      </c>
      <c r="D6" s="43" t="s">
        <v>88</v>
      </c>
      <c r="E6" s="43" t="s">
        <v>3155</v>
      </c>
      <c r="F6" s="44" t="s">
        <v>412</v>
      </c>
      <c r="G6" s="45">
        <v>44</v>
      </c>
      <c r="H6" s="45">
        <v>42</v>
      </c>
      <c r="I6" s="46">
        <v>34.6</v>
      </c>
      <c r="J6" s="46">
        <v>6.4</v>
      </c>
      <c r="K6" s="46"/>
      <c r="L6" s="46">
        <v>41</v>
      </c>
      <c r="M6" s="47">
        <v>525.42365853658532</v>
      </c>
      <c r="N6" s="47">
        <v>21542.37</v>
      </c>
      <c r="O6" s="48" t="s">
        <v>3646</v>
      </c>
      <c r="P6" s="48"/>
      <c r="Q6" s="49">
        <v>44057</v>
      </c>
      <c r="R6" s="49"/>
      <c r="S6" s="49"/>
      <c r="T6" s="49"/>
      <c r="U6" s="49"/>
    </row>
    <row r="7" spans="1:21" ht="15" customHeight="1" x14ac:dyDescent="0.3">
      <c r="A7" s="41" t="s">
        <v>417</v>
      </c>
      <c r="B7" s="42">
        <f t="shared" si="0"/>
        <v>44074</v>
      </c>
      <c r="C7" s="62">
        <f t="shared" si="1"/>
        <v>2020</v>
      </c>
      <c r="D7" s="43" t="s">
        <v>88</v>
      </c>
      <c r="E7" s="43" t="s">
        <v>3156</v>
      </c>
      <c r="F7" s="44" t="s">
        <v>412</v>
      </c>
      <c r="G7" s="45">
        <v>45</v>
      </c>
      <c r="H7" s="45">
        <v>43</v>
      </c>
      <c r="I7" s="46">
        <v>34.5</v>
      </c>
      <c r="J7" s="46">
        <v>6.4</v>
      </c>
      <c r="K7" s="46"/>
      <c r="L7" s="46">
        <v>40.9</v>
      </c>
      <c r="M7" s="47">
        <v>630</v>
      </c>
      <c r="N7" s="47">
        <v>25767</v>
      </c>
      <c r="O7" s="48" t="s">
        <v>3647</v>
      </c>
      <c r="P7" s="48"/>
      <c r="Q7" s="49">
        <v>44070</v>
      </c>
      <c r="R7" s="49"/>
      <c r="S7" s="49"/>
      <c r="T7" s="49"/>
      <c r="U7" s="49"/>
    </row>
    <row r="8" spans="1:21" ht="15" customHeight="1" x14ac:dyDescent="0.3">
      <c r="A8" s="41" t="s">
        <v>417</v>
      </c>
      <c r="B8" s="42">
        <f t="shared" si="0"/>
        <v>44074</v>
      </c>
      <c r="C8" s="62">
        <f t="shared" si="1"/>
        <v>2020</v>
      </c>
      <c r="D8" s="43" t="s">
        <v>88</v>
      </c>
      <c r="E8" s="43" t="s">
        <v>3157</v>
      </c>
      <c r="F8" s="44" t="s">
        <v>412</v>
      </c>
      <c r="G8" s="45">
        <v>46</v>
      </c>
      <c r="H8" s="45">
        <v>44</v>
      </c>
      <c r="I8" s="46">
        <v>35.200000000000003</v>
      </c>
      <c r="J8" s="46">
        <v>6.4</v>
      </c>
      <c r="K8" s="46"/>
      <c r="L8" s="46">
        <v>41.6</v>
      </c>
      <c r="M8" s="47">
        <v>596.53846153846155</v>
      </c>
      <c r="N8" s="47">
        <v>24816</v>
      </c>
      <c r="O8" s="48" t="s">
        <v>3648</v>
      </c>
      <c r="P8" s="48"/>
      <c r="Q8" s="49">
        <v>44056</v>
      </c>
      <c r="R8" s="49"/>
      <c r="S8" s="49"/>
      <c r="T8" s="49"/>
      <c r="U8" s="49"/>
    </row>
    <row r="9" spans="1:21" ht="15" customHeight="1" x14ac:dyDescent="0.3">
      <c r="A9" s="41" t="s">
        <v>417</v>
      </c>
      <c r="B9" s="42">
        <f t="shared" si="0"/>
        <v>44074</v>
      </c>
      <c r="C9" s="62">
        <f t="shared" si="1"/>
        <v>2020</v>
      </c>
      <c r="D9" s="43" t="s">
        <v>88</v>
      </c>
      <c r="E9" s="43" t="s">
        <v>3158</v>
      </c>
      <c r="F9" s="44" t="s">
        <v>412</v>
      </c>
      <c r="G9" s="45">
        <v>47</v>
      </c>
      <c r="H9" s="45">
        <v>45</v>
      </c>
      <c r="I9" s="46">
        <v>36.5</v>
      </c>
      <c r="J9" s="46">
        <v>6.4</v>
      </c>
      <c r="K9" s="46"/>
      <c r="L9" s="46">
        <v>42.9</v>
      </c>
      <c r="M9" s="47">
        <v>596.55011655011651</v>
      </c>
      <c r="N9" s="47">
        <v>25592</v>
      </c>
      <c r="O9" s="48" t="s">
        <v>3649</v>
      </c>
      <c r="P9" s="48"/>
      <c r="Q9" s="49">
        <v>44056</v>
      </c>
      <c r="R9" s="49"/>
      <c r="S9" s="49"/>
      <c r="T9" s="49"/>
      <c r="U9" s="49"/>
    </row>
    <row r="10" spans="1:21" ht="15" customHeight="1" x14ac:dyDescent="0.3">
      <c r="A10" s="41" t="s">
        <v>417</v>
      </c>
      <c r="B10" s="42">
        <f t="shared" si="0"/>
        <v>44074</v>
      </c>
      <c r="C10" s="62">
        <f t="shared" si="1"/>
        <v>2020</v>
      </c>
      <c r="D10" s="43" t="s">
        <v>88</v>
      </c>
      <c r="E10" s="43" t="s">
        <v>3169</v>
      </c>
      <c r="F10" s="44" t="s">
        <v>412</v>
      </c>
      <c r="G10" s="45">
        <v>60</v>
      </c>
      <c r="H10" s="45">
        <v>56</v>
      </c>
      <c r="I10" s="46">
        <v>41.5</v>
      </c>
      <c r="J10" s="46">
        <v>10</v>
      </c>
      <c r="K10" s="46"/>
      <c r="L10" s="46">
        <v>51.5</v>
      </c>
      <c r="M10" s="47">
        <v>570</v>
      </c>
      <c r="N10" s="47">
        <v>29355</v>
      </c>
      <c r="O10" s="48" t="s">
        <v>668</v>
      </c>
      <c r="P10" s="48"/>
      <c r="Q10" s="49">
        <v>44056</v>
      </c>
      <c r="R10" s="49"/>
      <c r="S10" s="49"/>
      <c r="T10" s="49"/>
      <c r="U10" s="49"/>
    </row>
    <row r="11" spans="1:21" ht="15" customHeight="1" x14ac:dyDescent="0.3">
      <c r="A11" s="41" t="s">
        <v>417</v>
      </c>
      <c r="B11" s="42">
        <f t="shared" si="0"/>
        <v>44104</v>
      </c>
      <c r="C11" s="62">
        <f t="shared" si="1"/>
        <v>2020</v>
      </c>
      <c r="D11" s="43" t="s">
        <v>88</v>
      </c>
      <c r="E11" s="43" t="s">
        <v>3165</v>
      </c>
      <c r="F11" s="44" t="s">
        <v>412</v>
      </c>
      <c r="G11" s="45">
        <v>55</v>
      </c>
      <c r="H11" s="45">
        <v>52</v>
      </c>
      <c r="I11" s="46">
        <v>34.200000000000003</v>
      </c>
      <c r="J11" s="46">
        <v>6.4</v>
      </c>
      <c r="K11" s="46"/>
      <c r="L11" s="46">
        <v>40.6</v>
      </c>
      <c r="M11" s="47">
        <v>601.4039408866995</v>
      </c>
      <c r="N11" s="47">
        <v>24417</v>
      </c>
      <c r="O11" s="48" t="s">
        <v>3654</v>
      </c>
      <c r="P11" s="48"/>
      <c r="Q11" s="49">
        <v>44088</v>
      </c>
      <c r="R11" s="49"/>
      <c r="S11" s="49"/>
      <c r="T11" s="49"/>
      <c r="U11" s="49"/>
    </row>
    <row r="12" spans="1:21" ht="15" customHeight="1" x14ac:dyDescent="0.3">
      <c r="A12" s="41" t="s">
        <v>417</v>
      </c>
      <c r="B12" s="42">
        <f t="shared" si="0"/>
        <v>44135</v>
      </c>
      <c r="C12" s="62">
        <f t="shared" si="1"/>
        <v>2020</v>
      </c>
      <c r="D12" s="43" t="s">
        <v>88</v>
      </c>
      <c r="E12" s="43" t="s">
        <v>3150</v>
      </c>
      <c r="F12" s="44" t="s">
        <v>412</v>
      </c>
      <c r="G12" s="45">
        <v>39</v>
      </c>
      <c r="H12" s="45">
        <v>37</v>
      </c>
      <c r="I12" s="46">
        <v>34.700000000000003</v>
      </c>
      <c r="J12" s="46">
        <v>6.4</v>
      </c>
      <c r="K12" s="46"/>
      <c r="L12" s="46">
        <v>41.1</v>
      </c>
      <c r="M12" s="47">
        <v>635.01216545012164</v>
      </c>
      <c r="N12" s="47">
        <v>26099</v>
      </c>
      <c r="O12" s="48" t="s">
        <v>3642</v>
      </c>
      <c r="P12" s="48"/>
      <c r="Q12" s="49">
        <v>44110</v>
      </c>
      <c r="R12" s="49"/>
      <c r="S12" s="49"/>
      <c r="T12" s="49"/>
      <c r="U12" s="49"/>
    </row>
    <row r="13" spans="1:21" ht="15" customHeight="1" x14ac:dyDescent="0.3">
      <c r="A13" s="41" t="s">
        <v>417</v>
      </c>
      <c r="B13" s="42">
        <f t="shared" si="0"/>
        <v>44135</v>
      </c>
      <c r="C13" s="62">
        <f t="shared" si="1"/>
        <v>2020</v>
      </c>
      <c r="D13" s="43" t="s">
        <v>88</v>
      </c>
      <c r="E13" s="43" t="s">
        <v>3161</v>
      </c>
      <c r="F13" s="44" t="s">
        <v>412</v>
      </c>
      <c r="G13" s="45">
        <v>50</v>
      </c>
      <c r="H13" s="45">
        <v>48</v>
      </c>
      <c r="I13" s="46">
        <v>34.4</v>
      </c>
      <c r="J13" s="46">
        <v>6.4</v>
      </c>
      <c r="K13" s="46"/>
      <c r="L13" s="46">
        <v>40.799999999999997</v>
      </c>
      <c r="M13" s="47">
        <v>606.25</v>
      </c>
      <c r="N13" s="47">
        <v>24735</v>
      </c>
      <c r="O13" s="48" t="s">
        <v>3652</v>
      </c>
      <c r="P13" s="48"/>
      <c r="Q13" s="49">
        <v>44124</v>
      </c>
      <c r="R13" s="49"/>
      <c r="S13" s="49"/>
      <c r="T13" s="49"/>
      <c r="U13" s="49"/>
    </row>
    <row r="14" spans="1:21" ht="15" customHeight="1" x14ac:dyDescent="0.3">
      <c r="A14" s="41" t="s">
        <v>417</v>
      </c>
      <c r="B14" s="42">
        <f t="shared" si="0"/>
        <v>44135</v>
      </c>
      <c r="C14" s="62">
        <f t="shared" si="1"/>
        <v>2020</v>
      </c>
      <c r="D14" s="43" t="s">
        <v>88</v>
      </c>
      <c r="E14" s="43" t="s">
        <v>3170</v>
      </c>
      <c r="F14" s="44" t="s">
        <v>412</v>
      </c>
      <c r="G14" s="45">
        <v>61</v>
      </c>
      <c r="H14" s="45">
        <v>57</v>
      </c>
      <c r="I14" s="46">
        <v>36.700000000000003</v>
      </c>
      <c r="J14" s="46">
        <v>6.4</v>
      </c>
      <c r="K14" s="46"/>
      <c r="L14" s="46">
        <v>43.1</v>
      </c>
      <c r="M14" s="47">
        <v>570</v>
      </c>
      <c r="N14" s="47">
        <v>24567</v>
      </c>
      <c r="O14" s="48" t="s">
        <v>3658</v>
      </c>
      <c r="P14" s="48"/>
      <c r="Q14" s="49">
        <v>44132</v>
      </c>
      <c r="R14" s="49"/>
      <c r="S14" s="49"/>
      <c r="T14" s="49"/>
      <c r="U14" s="49"/>
    </row>
    <row r="15" spans="1:21" ht="15" customHeight="1" x14ac:dyDescent="0.3">
      <c r="A15" s="41" t="s">
        <v>417</v>
      </c>
      <c r="B15" s="42">
        <f t="shared" si="0"/>
        <v>44165</v>
      </c>
      <c r="C15" s="62">
        <f t="shared" si="1"/>
        <v>2020</v>
      </c>
      <c r="D15" s="43" t="s">
        <v>88</v>
      </c>
      <c r="E15" s="43" t="s">
        <v>3133</v>
      </c>
      <c r="F15" s="44" t="s">
        <v>412</v>
      </c>
      <c r="G15" s="45">
        <v>22</v>
      </c>
      <c r="H15" s="45">
        <v>20</v>
      </c>
      <c r="I15" s="46">
        <v>53.1</v>
      </c>
      <c r="J15" s="46">
        <v>6.4</v>
      </c>
      <c r="K15" s="46"/>
      <c r="L15" s="46">
        <v>59.5</v>
      </c>
      <c r="M15" s="47">
        <v>620</v>
      </c>
      <c r="N15" s="47">
        <v>36890</v>
      </c>
      <c r="O15" s="48" t="s">
        <v>3627</v>
      </c>
      <c r="P15" s="48"/>
      <c r="Q15" s="49">
        <v>44161</v>
      </c>
      <c r="R15" s="49"/>
      <c r="S15" s="49"/>
      <c r="T15" s="49"/>
      <c r="U15" s="49"/>
    </row>
    <row r="16" spans="1:21" ht="15" customHeight="1" x14ac:dyDescent="0.3">
      <c r="A16" s="41" t="s">
        <v>417</v>
      </c>
      <c r="B16" s="42">
        <f t="shared" si="0"/>
        <v>44165</v>
      </c>
      <c r="C16" s="62">
        <f t="shared" si="1"/>
        <v>2020</v>
      </c>
      <c r="D16" s="43" t="s">
        <v>88</v>
      </c>
      <c r="E16" s="43" t="s">
        <v>3141</v>
      </c>
      <c r="F16" s="44" t="s">
        <v>412</v>
      </c>
      <c r="G16" s="45">
        <v>30</v>
      </c>
      <c r="H16" s="45">
        <v>28</v>
      </c>
      <c r="I16" s="46">
        <v>34.799999999999997</v>
      </c>
      <c r="J16" s="46">
        <v>6.4</v>
      </c>
      <c r="K16" s="46"/>
      <c r="L16" s="46">
        <v>41.199999999999996</v>
      </c>
      <c r="M16" s="47">
        <v>610.00000000000011</v>
      </c>
      <c r="N16" s="47">
        <v>25132</v>
      </c>
      <c r="O16" s="48" t="s">
        <v>3635</v>
      </c>
      <c r="P16" s="48"/>
      <c r="Q16" s="49">
        <v>44139</v>
      </c>
      <c r="R16" s="49"/>
      <c r="S16" s="49"/>
      <c r="T16" s="49"/>
      <c r="U16" s="49"/>
    </row>
    <row r="17" spans="1:21" ht="15" customHeight="1" x14ac:dyDescent="0.3">
      <c r="A17" s="41" t="s">
        <v>417</v>
      </c>
      <c r="B17" s="42">
        <f t="shared" si="0"/>
        <v>44196</v>
      </c>
      <c r="C17" s="62">
        <f t="shared" si="1"/>
        <v>2020</v>
      </c>
      <c r="D17" s="43" t="s">
        <v>88</v>
      </c>
      <c r="E17" s="43" t="s">
        <v>3122</v>
      </c>
      <c r="F17" s="44" t="s">
        <v>412</v>
      </c>
      <c r="G17" s="45">
        <v>9</v>
      </c>
      <c r="H17" s="45">
        <v>9</v>
      </c>
      <c r="I17" s="46">
        <v>36.200000000000003</v>
      </c>
      <c r="J17" s="46">
        <v>6.4</v>
      </c>
      <c r="K17" s="46"/>
      <c r="L17" s="46">
        <v>42.6</v>
      </c>
      <c r="M17" s="47">
        <v>617.5117370892018</v>
      </c>
      <c r="N17" s="47">
        <v>26306</v>
      </c>
      <c r="O17" s="48" t="s">
        <v>3620</v>
      </c>
      <c r="P17" s="48"/>
      <c r="Q17" s="49">
        <v>44195</v>
      </c>
      <c r="R17" s="49"/>
      <c r="S17" s="49"/>
      <c r="T17" s="49"/>
      <c r="U17" s="49"/>
    </row>
    <row r="18" spans="1:21" ht="15" customHeight="1" x14ac:dyDescent="0.3">
      <c r="A18" s="41" t="s">
        <v>417</v>
      </c>
      <c r="B18" s="42">
        <f t="shared" si="0"/>
        <v>44196</v>
      </c>
      <c r="C18" s="62">
        <f t="shared" si="1"/>
        <v>2020</v>
      </c>
      <c r="D18" s="43" t="s">
        <v>88</v>
      </c>
      <c r="E18" s="43" t="s">
        <v>3123</v>
      </c>
      <c r="F18" s="44" t="s">
        <v>412</v>
      </c>
      <c r="G18" s="45">
        <v>10</v>
      </c>
      <c r="H18" s="45">
        <v>10</v>
      </c>
      <c r="I18" s="46">
        <v>53.4</v>
      </c>
      <c r="J18" s="46">
        <v>6.4</v>
      </c>
      <c r="K18" s="46"/>
      <c r="L18" s="46">
        <v>59.8</v>
      </c>
      <c r="M18" s="47">
        <v>617.50836120401345</v>
      </c>
      <c r="N18" s="47">
        <v>36927</v>
      </c>
      <c r="O18" s="48" t="s">
        <v>3621</v>
      </c>
      <c r="P18" s="48"/>
      <c r="Q18" s="49">
        <v>44189</v>
      </c>
      <c r="R18" s="49"/>
      <c r="S18" s="49"/>
      <c r="T18" s="49"/>
      <c r="U18" s="49"/>
    </row>
    <row r="19" spans="1:21" ht="15" customHeight="1" x14ac:dyDescent="0.3">
      <c r="A19" s="41" t="s">
        <v>417</v>
      </c>
      <c r="B19" s="42">
        <f t="shared" si="0"/>
        <v>44196</v>
      </c>
      <c r="C19" s="62">
        <f t="shared" si="1"/>
        <v>2020</v>
      </c>
      <c r="D19" s="43" t="s">
        <v>88</v>
      </c>
      <c r="E19" s="43" t="s">
        <v>3128</v>
      </c>
      <c r="F19" s="44" t="s">
        <v>412</v>
      </c>
      <c r="G19" s="45">
        <v>17</v>
      </c>
      <c r="H19" s="45">
        <v>15</v>
      </c>
      <c r="I19" s="46">
        <v>36</v>
      </c>
      <c r="J19" s="46">
        <v>6.4</v>
      </c>
      <c r="K19" s="46"/>
      <c r="L19" s="46">
        <v>42.4</v>
      </c>
      <c r="M19" s="47">
        <v>598.4905660377359</v>
      </c>
      <c r="N19" s="47">
        <v>25376</v>
      </c>
      <c r="O19" s="48" t="s">
        <v>433</v>
      </c>
      <c r="P19" s="48"/>
      <c r="Q19" s="49">
        <v>44189</v>
      </c>
      <c r="R19" s="49"/>
      <c r="S19" s="49"/>
      <c r="T19" s="49"/>
      <c r="U19" s="49"/>
    </row>
    <row r="20" spans="1:21" ht="15" customHeight="1" x14ac:dyDescent="0.3">
      <c r="A20" s="41" t="s">
        <v>417</v>
      </c>
      <c r="B20" s="42">
        <f t="shared" si="0"/>
        <v>44196</v>
      </c>
      <c r="C20" s="62">
        <f t="shared" si="1"/>
        <v>2020</v>
      </c>
      <c r="D20" s="43" t="s">
        <v>88</v>
      </c>
      <c r="E20" s="43" t="s">
        <v>3130</v>
      </c>
      <c r="F20" s="44" t="s">
        <v>412</v>
      </c>
      <c r="G20" s="45">
        <v>19</v>
      </c>
      <c r="H20" s="45">
        <v>17</v>
      </c>
      <c r="I20" s="46">
        <v>52.9</v>
      </c>
      <c r="J20" s="46">
        <v>6.4</v>
      </c>
      <c r="K20" s="46"/>
      <c r="L20" s="46">
        <v>59.3</v>
      </c>
      <c r="M20" s="47">
        <v>589.00505902192242</v>
      </c>
      <c r="N20" s="47">
        <v>34928</v>
      </c>
      <c r="O20" s="48" t="s">
        <v>3625</v>
      </c>
      <c r="P20" s="48"/>
      <c r="Q20" s="49">
        <v>44181</v>
      </c>
      <c r="R20" s="49"/>
      <c r="S20" s="49"/>
      <c r="T20" s="49"/>
      <c r="U20" s="49"/>
    </row>
    <row r="21" spans="1:21" ht="15" customHeight="1" x14ac:dyDescent="0.3">
      <c r="A21" s="41" t="s">
        <v>417</v>
      </c>
      <c r="B21" s="42">
        <f t="shared" si="0"/>
        <v>44196</v>
      </c>
      <c r="C21" s="62">
        <f t="shared" si="1"/>
        <v>2020</v>
      </c>
      <c r="D21" s="43" t="s">
        <v>88</v>
      </c>
      <c r="E21" s="43" t="s">
        <v>3131</v>
      </c>
      <c r="F21" s="44" t="s">
        <v>412</v>
      </c>
      <c r="G21" s="45">
        <v>20</v>
      </c>
      <c r="H21" s="45">
        <v>18</v>
      </c>
      <c r="I21" s="46">
        <v>36</v>
      </c>
      <c r="J21" s="46">
        <v>6.4</v>
      </c>
      <c r="K21" s="46"/>
      <c r="L21" s="46">
        <v>42.4</v>
      </c>
      <c r="M21" s="47">
        <v>584.24528301886789</v>
      </c>
      <c r="N21" s="47">
        <v>24772</v>
      </c>
      <c r="O21" s="48" t="s">
        <v>3626</v>
      </c>
      <c r="P21" s="48"/>
      <c r="Q21" s="49">
        <v>44179</v>
      </c>
      <c r="R21" s="49"/>
      <c r="S21" s="49"/>
      <c r="T21" s="49"/>
      <c r="U21" s="49"/>
    </row>
    <row r="22" spans="1:21" ht="15" customHeight="1" x14ac:dyDescent="0.3">
      <c r="A22" s="41" t="s">
        <v>417</v>
      </c>
      <c r="B22" s="42">
        <f t="shared" si="0"/>
        <v>44196</v>
      </c>
      <c r="C22" s="62">
        <f t="shared" si="1"/>
        <v>2020</v>
      </c>
      <c r="D22" s="43" t="s">
        <v>88</v>
      </c>
      <c r="E22" s="43" t="s">
        <v>3132</v>
      </c>
      <c r="F22" s="44" t="s">
        <v>412</v>
      </c>
      <c r="G22" s="45">
        <v>21</v>
      </c>
      <c r="H22" s="45">
        <v>19</v>
      </c>
      <c r="I22" s="46">
        <v>35.9</v>
      </c>
      <c r="J22" s="46">
        <v>6.4</v>
      </c>
      <c r="K22" s="46"/>
      <c r="L22" s="46">
        <v>42.3</v>
      </c>
      <c r="M22" s="47">
        <v>580</v>
      </c>
      <c r="N22" s="47">
        <v>24534</v>
      </c>
      <c r="O22" s="48" t="s">
        <v>1333</v>
      </c>
      <c r="P22" s="48"/>
      <c r="Q22" s="49">
        <v>44189</v>
      </c>
      <c r="R22" s="49"/>
      <c r="S22" s="49"/>
      <c r="T22" s="49"/>
      <c r="U22" s="49"/>
    </row>
    <row r="23" spans="1:21" ht="15" customHeight="1" x14ac:dyDescent="0.3">
      <c r="A23" s="41" t="s">
        <v>417</v>
      </c>
      <c r="B23" s="42">
        <f t="shared" si="0"/>
        <v>44196</v>
      </c>
      <c r="C23" s="62">
        <f t="shared" si="1"/>
        <v>2020</v>
      </c>
      <c r="D23" s="43" t="s">
        <v>88</v>
      </c>
      <c r="E23" s="43" t="s">
        <v>3134</v>
      </c>
      <c r="F23" s="44" t="s">
        <v>412</v>
      </c>
      <c r="G23" s="45">
        <v>23</v>
      </c>
      <c r="H23" s="45">
        <v>21</v>
      </c>
      <c r="I23" s="46">
        <v>52.8</v>
      </c>
      <c r="J23" s="46">
        <v>6.4</v>
      </c>
      <c r="K23" s="46"/>
      <c r="L23" s="46">
        <v>59.199999999999996</v>
      </c>
      <c r="M23" s="47">
        <v>579.49324324324334</v>
      </c>
      <c r="N23" s="47">
        <v>34306</v>
      </c>
      <c r="O23" s="48" t="s">
        <v>3628</v>
      </c>
      <c r="P23" s="48"/>
      <c r="Q23" s="49">
        <v>44195</v>
      </c>
      <c r="R23" s="49"/>
      <c r="S23" s="49"/>
      <c r="T23" s="49"/>
      <c r="U23" s="49"/>
    </row>
    <row r="24" spans="1:21" ht="15" customHeight="1" x14ac:dyDescent="0.3">
      <c r="A24" s="41" t="s">
        <v>417</v>
      </c>
      <c r="B24" s="42">
        <f t="shared" si="0"/>
        <v>44196</v>
      </c>
      <c r="C24" s="62">
        <f t="shared" si="1"/>
        <v>2020</v>
      </c>
      <c r="D24" s="43" t="s">
        <v>88</v>
      </c>
      <c r="E24" s="43" t="s">
        <v>3135</v>
      </c>
      <c r="F24" s="44" t="s">
        <v>412</v>
      </c>
      <c r="G24" s="45">
        <v>24</v>
      </c>
      <c r="H24" s="45">
        <v>22</v>
      </c>
      <c r="I24" s="46">
        <v>35.9</v>
      </c>
      <c r="J24" s="46">
        <v>6.4</v>
      </c>
      <c r="K24" s="46"/>
      <c r="L24" s="46">
        <v>42.3</v>
      </c>
      <c r="M24" s="47">
        <v>579.50354609929082</v>
      </c>
      <c r="N24" s="47">
        <v>24513</v>
      </c>
      <c r="O24" s="48" t="s">
        <v>3629</v>
      </c>
      <c r="P24" s="48"/>
      <c r="Q24" s="49">
        <v>44179</v>
      </c>
      <c r="R24" s="49"/>
      <c r="S24" s="49"/>
      <c r="T24" s="49"/>
      <c r="U24" s="49"/>
    </row>
    <row r="25" spans="1:21" ht="15" customHeight="1" x14ac:dyDescent="0.3">
      <c r="A25" s="41" t="s">
        <v>417</v>
      </c>
      <c r="B25" s="42">
        <f t="shared" si="0"/>
        <v>44196</v>
      </c>
      <c r="C25" s="62">
        <f t="shared" si="1"/>
        <v>2020</v>
      </c>
      <c r="D25" s="43" t="s">
        <v>88</v>
      </c>
      <c r="E25" s="43" t="s">
        <v>3138</v>
      </c>
      <c r="F25" s="44" t="s">
        <v>412</v>
      </c>
      <c r="G25" s="45">
        <v>27</v>
      </c>
      <c r="H25" s="45">
        <v>25</v>
      </c>
      <c r="I25" s="46">
        <v>35.9</v>
      </c>
      <c r="J25" s="46">
        <v>6.4</v>
      </c>
      <c r="K25" s="46"/>
      <c r="L25" s="46">
        <v>42.3</v>
      </c>
      <c r="M25" s="47">
        <v>580</v>
      </c>
      <c r="N25" s="47">
        <v>24534</v>
      </c>
      <c r="O25" s="48" t="s">
        <v>3632</v>
      </c>
      <c r="P25" s="48"/>
      <c r="Q25" s="49">
        <v>44196</v>
      </c>
      <c r="R25" s="49"/>
      <c r="S25" s="49"/>
      <c r="T25" s="49"/>
      <c r="U25" s="49"/>
    </row>
    <row r="26" spans="1:21" ht="15" customHeight="1" x14ac:dyDescent="0.3">
      <c r="A26" s="41" t="s">
        <v>417</v>
      </c>
      <c r="B26" s="42">
        <f t="shared" si="0"/>
        <v>44196</v>
      </c>
      <c r="C26" s="62">
        <f t="shared" si="1"/>
        <v>2020</v>
      </c>
      <c r="D26" s="43" t="s">
        <v>88</v>
      </c>
      <c r="E26" s="43" t="s">
        <v>3140</v>
      </c>
      <c r="F26" s="44" t="s">
        <v>412</v>
      </c>
      <c r="G26" s="45">
        <v>29</v>
      </c>
      <c r="H26" s="45">
        <v>27</v>
      </c>
      <c r="I26" s="46">
        <v>35</v>
      </c>
      <c r="J26" s="46">
        <v>6.4</v>
      </c>
      <c r="K26" s="46"/>
      <c r="L26" s="46">
        <v>41.4</v>
      </c>
      <c r="M26" s="47">
        <v>570</v>
      </c>
      <c r="N26" s="47">
        <v>23598</v>
      </c>
      <c r="O26" s="48" t="s">
        <v>3634</v>
      </c>
      <c r="P26" s="48"/>
      <c r="Q26" s="49">
        <v>44190</v>
      </c>
      <c r="R26" s="49"/>
      <c r="S26" s="49"/>
      <c r="T26" s="49"/>
      <c r="U26" s="49"/>
    </row>
    <row r="27" spans="1:21" ht="15" customHeight="1" x14ac:dyDescent="0.3">
      <c r="A27" s="41" t="s">
        <v>417</v>
      </c>
      <c r="B27" s="42">
        <f t="shared" si="0"/>
        <v>44196</v>
      </c>
      <c r="C27" s="62">
        <f t="shared" si="1"/>
        <v>2020</v>
      </c>
      <c r="D27" s="43" t="s">
        <v>88</v>
      </c>
      <c r="E27" s="43" t="s">
        <v>3143</v>
      </c>
      <c r="F27" s="44" t="s">
        <v>412</v>
      </c>
      <c r="G27" s="45">
        <v>32</v>
      </c>
      <c r="H27" s="45">
        <v>30</v>
      </c>
      <c r="I27" s="46">
        <v>36.9</v>
      </c>
      <c r="J27" s="46">
        <v>6.4</v>
      </c>
      <c r="K27" s="46"/>
      <c r="L27" s="46">
        <v>43.3</v>
      </c>
      <c r="M27" s="47">
        <v>565.24249422632795</v>
      </c>
      <c r="N27" s="47">
        <v>24475</v>
      </c>
      <c r="O27" s="48" t="s">
        <v>3637</v>
      </c>
      <c r="P27" s="48"/>
      <c r="Q27" s="49">
        <v>44183</v>
      </c>
      <c r="R27" s="49"/>
      <c r="S27" s="49"/>
      <c r="T27" s="49"/>
      <c r="U27" s="49"/>
    </row>
    <row r="28" spans="1:21" ht="15" customHeight="1" x14ac:dyDescent="0.3">
      <c r="A28" s="41" t="s">
        <v>417</v>
      </c>
      <c r="B28" s="42">
        <f t="shared" si="0"/>
        <v>44196</v>
      </c>
      <c r="C28" s="62">
        <f t="shared" si="1"/>
        <v>2020</v>
      </c>
      <c r="D28" s="43" t="s">
        <v>88</v>
      </c>
      <c r="E28" s="43" t="s">
        <v>3146</v>
      </c>
      <c r="F28" s="44" t="s">
        <v>412</v>
      </c>
      <c r="G28" s="45">
        <v>35</v>
      </c>
      <c r="H28" s="45">
        <v>33</v>
      </c>
      <c r="I28" s="46">
        <v>34.700000000000003</v>
      </c>
      <c r="J28" s="46">
        <v>6.4</v>
      </c>
      <c r="K28" s="46"/>
      <c r="L28" s="46">
        <v>41.1</v>
      </c>
      <c r="M28" s="47">
        <v>608.00486618004868</v>
      </c>
      <c r="N28" s="47">
        <v>24989</v>
      </c>
      <c r="O28" s="48" t="s">
        <v>3639</v>
      </c>
      <c r="P28" s="48"/>
      <c r="Q28" s="49">
        <v>44190</v>
      </c>
      <c r="R28" s="49"/>
      <c r="S28" s="49"/>
      <c r="T28" s="49"/>
      <c r="U28" s="49"/>
    </row>
    <row r="29" spans="1:21" ht="15" customHeight="1" x14ac:dyDescent="0.3">
      <c r="A29" s="41" t="s">
        <v>417</v>
      </c>
      <c r="B29" s="42">
        <f t="shared" si="0"/>
        <v>44196</v>
      </c>
      <c r="C29" s="62">
        <f t="shared" si="1"/>
        <v>2020</v>
      </c>
      <c r="D29" s="43" t="s">
        <v>88</v>
      </c>
      <c r="E29" s="43" t="s">
        <v>3149</v>
      </c>
      <c r="F29" s="44" t="s">
        <v>412</v>
      </c>
      <c r="G29" s="45">
        <v>38</v>
      </c>
      <c r="H29" s="45">
        <v>36</v>
      </c>
      <c r="I29" s="46">
        <v>36.299999999999997</v>
      </c>
      <c r="J29" s="46">
        <v>6.4</v>
      </c>
      <c r="K29" s="46"/>
      <c r="L29" s="46">
        <v>42.699999999999996</v>
      </c>
      <c r="M29" s="47">
        <v>612.74004683840758</v>
      </c>
      <c r="N29" s="47">
        <v>26164</v>
      </c>
      <c r="O29" s="48" t="s">
        <v>3641</v>
      </c>
      <c r="P29" s="48"/>
      <c r="Q29" s="49">
        <v>44196</v>
      </c>
      <c r="R29" s="49"/>
      <c r="S29" s="49"/>
      <c r="T29" s="49"/>
      <c r="U29" s="49"/>
    </row>
    <row r="30" spans="1:21" ht="15" customHeight="1" x14ac:dyDescent="0.3">
      <c r="A30" s="41" t="s">
        <v>417</v>
      </c>
      <c r="B30" s="42">
        <f t="shared" si="0"/>
        <v>44196</v>
      </c>
      <c r="C30" s="62">
        <f t="shared" si="1"/>
        <v>2020</v>
      </c>
      <c r="D30" s="43" t="s">
        <v>88</v>
      </c>
      <c r="E30" s="43" t="s">
        <v>3151</v>
      </c>
      <c r="F30" s="44" t="s">
        <v>412</v>
      </c>
      <c r="G30" s="45">
        <v>40</v>
      </c>
      <c r="H30" s="45">
        <v>38</v>
      </c>
      <c r="I30" s="46">
        <v>34.6</v>
      </c>
      <c r="J30" s="46">
        <v>6.4</v>
      </c>
      <c r="K30" s="46"/>
      <c r="L30" s="46">
        <v>41</v>
      </c>
      <c r="M30" s="47">
        <v>612.7560975609756</v>
      </c>
      <c r="N30" s="47">
        <v>25123</v>
      </c>
      <c r="O30" s="48" t="s">
        <v>1601</v>
      </c>
      <c r="P30" s="48"/>
      <c r="Q30" s="49">
        <v>44193</v>
      </c>
      <c r="R30" s="49"/>
      <c r="S30" s="49"/>
      <c r="T30" s="49"/>
      <c r="U30" s="49"/>
    </row>
    <row r="31" spans="1:21" ht="15" customHeight="1" x14ac:dyDescent="0.3">
      <c r="A31" s="41" t="s">
        <v>417</v>
      </c>
      <c r="B31" s="42">
        <f t="shared" si="0"/>
        <v>44196</v>
      </c>
      <c r="C31" s="62">
        <f t="shared" si="1"/>
        <v>2020</v>
      </c>
      <c r="D31" s="43" t="s">
        <v>88</v>
      </c>
      <c r="E31" s="43" t="s">
        <v>3152</v>
      </c>
      <c r="F31" s="44" t="s">
        <v>412</v>
      </c>
      <c r="G31" s="45">
        <v>41</v>
      </c>
      <c r="H31" s="45">
        <v>39</v>
      </c>
      <c r="I31" s="46">
        <v>35.299999999999997</v>
      </c>
      <c r="J31" s="46">
        <v>6.4</v>
      </c>
      <c r="K31" s="46"/>
      <c r="L31" s="46">
        <v>41.699999999999996</v>
      </c>
      <c r="M31" s="47">
        <v>598.48920863309354</v>
      </c>
      <c r="N31" s="47">
        <v>24957</v>
      </c>
      <c r="O31" s="48" t="s">
        <v>3643</v>
      </c>
      <c r="P31" s="48"/>
      <c r="Q31" s="49">
        <v>44195</v>
      </c>
      <c r="R31" s="49"/>
      <c r="S31" s="49"/>
      <c r="T31" s="49"/>
      <c r="U31" s="49"/>
    </row>
    <row r="32" spans="1:21" ht="15" customHeight="1" x14ac:dyDescent="0.3">
      <c r="A32" s="41" t="s">
        <v>417</v>
      </c>
      <c r="B32" s="42">
        <f t="shared" si="0"/>
        <v>44196</v>
      </c>
      <c r="C32" s="62">
        <f t="shared" si="1"/>
        <v>2020</v>
      </c>
      <c r="D32" s="43" t="s">
        <v>88</v>
      </c>
      <c r="E32" s="43" t="s">
        <v>3160</v>
      </c>
      <c r="F32" s="44" t="s">
        <v>412</v>
      </c>
      <c r="G32" s="45">
        <v>49</v>
      </c>
      <c r="H32" s="45">
        <v>47</v>
      </c>
      <c r="I32" s="46">
        <v>34.5</v>
      </c>
      <c r="J32" s="46">
        <v>6.4</v>
      </c>
      <c r="K32" s="46"/>
      <c r="L32" s="46">
        <v>40.9</v>
      </c>
      <c r="M32" s="47">
        <v>584.25427872860632</v>
      </c>
      <c r="N32" s="47">
        <v>23896</v>
      </c>
      <c r="O32" s="48" t="s">
        <v>3651</v>
      </c>
      <c r="P32" s="48"/>
      <c r="Q32" s="49">
        <v>44176</v>
      </c>
      <c r="R32" s="49"/>
      <c r="S32" s="49"/>
      <c r="T32" s="49"/>
      <c r="U32" s="49"/>
    </row>
    <row r="33" spans="1:21" ht="15" customHeight="1" x14ac:dyDescent="0.3">
      <c r="A33" s="41" t="s">
        <v>417</v>
      </c>
      <c r="B33" s="42">
        <f t="shared" si="0"/>
        <v>44196</v>
      </c>
      <c r="C33" s="62">
        <f t="shared" si="1"/>
        <v>2020</v>
      </c>
      <c r="D33" s="43" t="s">
        <v>88</v>
      </c>
      <c r="E33" s="43" t="s">
        <v>3162</v>
      </c>
      <c r="F33" s="44" t="s">
        <v>412</v>
      </c>
      <c r="G33" s="45">
        <v>51</v>
      </c>
      <c r="H33" s="45">
        <v>49</v>
      </c>
      <c r="I33" s="46">
        <v>76.2</v>
      </c>
      <c r="J33" s="46">
        <v>12.8</v>
      </c>
      <c r="K33" s="46"/>
      <c r="L33" s="46">
        <v>89</v>
      </c>
      <c r="M33" s="47">
        <v>580</v>
      </c>
      <c r="N33" s="47">
        <v>51620</v>
      </c>
      <c r="O33" s="48" t="s">
        <v>3653</v>
      </c>
      <c r="P33" s="48"/>
      <c r="Q33" s="49">
        <v>44190</v>
      </c>
      <c r="R33" s="49"/>
      <c r="S33" s="49"/>
      <c r="T33" s="49"/>
      <c r="U33" s="49"/>
    </row>
    <row r="34" spans="1:21" ht="15" customHeight="1" x14ac:dyDescent="0.3">
      <c r="A34" s="41" t="s">
        <v>417</v>
      </c>
      <c r="B34" s="42">
        <f t="shared" si="0"/>
        <v>44196</v>
      </c>
      <c r="C34" s="62">
        <f t="shared" si="1"/>
        <v>2020</v>
      </c>
      <c r="D34" s="43" t="s">
        <v>88</v>
      </c>
      <c r="E34" s="43" t="s">
        <v>3163</v>
      </c>
      <c r="F34" s="44" t="s">
        <v>412</v>
      </c>
      <c r="G34" s="45">
        <v>53</v>
      </c>
      <c r="H34" s="45">
        <v>50</v>
      </c>
      <c r="I34" s="46">
        <v>35.9</v>
      </c>
      <c r="J34" s="46">
        <v>6.4</v>
      </c>
      <c r="K34" s="46"/>
      <c r="L34" s="46">
        <v>42.3</v>
      </c>
      <c r="M34" s="47">
        <v>589.00709219858163</v>
      </c>
      <c r="N34" s="47">
        <v>24915</v>
      </c>
      <c r="O34" s="48" t="s">
        <v>608</v>
      </c>
      <c r="P34" s="48"/>
      <c r="Q34" s="49">
        <v>44195</v>
      </c>
      <c r="R34" s="49"/>
      <c r="S34" s="49"/>
      <c r="T34" s="49"/>
      <c r="U34" s="49"/>
    </row>
    <row r="35" spans="1:21" ht="15" customHeight="1" x14ac:dyDescent="0.3">
      <c r="A35" s="41" t="s">
        <v>417</v>
      </c>
      <c r="B35" s="42">
        <f t="shared" si="0"/>
        <v>44196</v>
      </c>
      <c r="C35" s="62">
        <f t="shared" si="1"/>
        <v>2020</v>
      </c>
      <c r="D35" s="43" t="s">
        <v>88</v>
      </c>
      <c r="E35" s="43" t="s">
        <v>3166</v>
      </c>
      <c r="F35" s="44" t="s">
        <v>412</v>
      </c>
      <c r="G35" s="45">
        <v>56</v>
      </c>
      <c r="H35" s="45">
        <v>53</v>
      </c>
      <c r="I35" s="46">
        <v>35</v>
      </c>
      <c r="J35" s="46">
        <v>6.4</v>
      </c>
      <c r="K35" s="46"/>
      <c r="L35" s="46">
        <v>41.4</v>
      </c>
      <c r="M35" s="47">
        <v>574.75845410628017</v>
      </c>
      <c r="N35" s="47">
        <v>23795</v>
      </c>
      <c r="O35" s="48" t="s">
        <v>3655</v>
      </c>
      <c r="P35" s="48"/>
      <c r="Q35" s="49">
        <v>44195</v>
      </c>
      <c r="R35" s="49"/>
      <c r="S35" s="49"/>
      <c r="T35" s="49"/>
      <c r="U35" s="49"/>
    </row>
    <row r="36" spans="1:21" ht="15" customHeight="1" x14ac:dyDescent="0.3">
      <c r="A36" s="41" t="s">
        <v>417</v>
      </c>
      <c r="B36" s="42">
        <f t="shared" si="0"/>
        <v>44196</v>
      </c>
      <c r="C36" s="62">
        <f t="shared" si="1"/>
        <v>2020</v>
      </c>
      <c r="D36" s="43" t="s">
        <v>88</v>
      </c>
      <c r="E36" s="43" t="s">
        <v>3167</v>
      </c>
      <c r="F36" s="44" t="s">
        <v>412</v>
      </c>
      <c r="G36" s="45">
        <v>57</v>
      </c>
      <c r="H36" s="45">
        <v>54</v>
      </c>
      <c r="I36" s="46">
        <v>36.299999999999997</v>
      </c>
      <c r="J36" s="46">
        <v>6.4</v>
      </c>
      <c r="K36" s="46"/>
      <c r="L36" s="46">
        <v>42.699999999999996</v>
      </c>
      <c r="M36" s="47">
        <v>574.7540983606558</v>
      </c>
      <c r="N36" s="47">
        <v>24542</v>
      </c>
      <c r="O36" s="48" t="s">
        <v>3656</v>
      </c>
      <c r="P36" s="48"/>
      <c r="Q36" s="49">
        <v>44181</v>
      </c>
      <c r="R36" s="49"/>
      <c r="S36" s="49"/>
      <c r="T36" s="49"/>
      <c r="U36" s="49"/>
    </row>
    <row r="37" spans="1:21" ht="15" customHeight="1" x14ac:dyDescent="0.3">
      <c r="A37" s="41" t="s">
        <v>417</v>
      </c>
      <c r="B37" s="42">
        <f t="shared" si="0"/>
        <v>44227</v>
      </c>
      <c r="C37" s="62">
        <f t="shared" si="1"/>
        <v>2021</v>
      </c>
      <c r="D37" s="43" t="s">
        <v>88</v>
      </c>
      <c r="E37" s="43" t="s">
        <v>3114</v>
      </c>
      <c r="F37" s="44" t="s">
        <v>412</v>
      </c>
      <c r="G37" s="45">
        <v>1</v>
      </c>
      <c r="H37" s="45">
        <v>1</v>
      </c>
      <c r="I37" s="46">
        <v>36.5</v>
      </c>
      <c r="J37" s="46">
        <v>6.4</v>
      </c>
      <c r="K37" s="46"/>
      <c r="L37" s="46">
        <v>42.9</v>
      </c>
      <c r="M37" s="47">
        <v>596.55011655011651</v>
      </c>
      <c r="N37" s="47">
        <v>25592</v>
      </c>
      <c r="O37" s="48" t="s">
        <v>3614</v>
      </c>
      <c r="P37" s="48"/>
      <c r="Q37" s="49">
        <v>44209</v>
      </c>
      <c r="R37" s="49"/>
      <c r="S37" s="49"/>
      <c r="T37" s="49"/>
      <c r="U37" s="49"/>
    </row>
    <row r="38" spans="1:21" ht="15" customHeight="1" x14ac:dyDescent="0.3">
      <c r="A38" s="41" t="s">
        <v>417</v>
      </c>
      <c r="B38" s="42">
        <f t="shared" si="0"/>
        <v>44227</v>
      </c>
      <c r="C38" s="62">
        <f t="shared" si="1"/>
        <v>2021</v>
      </c>
      <c r="D38" s="43" t="s">
        <v>88</v>
      </c>
      <c r="E38" s="43" t="s">
        <v>3116</v>
      </c>
      <c r="F38" s="44" t="s">
        <v>412</v>
      </c>
      <c r="G38" s="45">
        <v>3</v>
      </c>
      <c r="H38" s="45">
        <v>3</v>
      </c>
      <c r="I38" s="46">
        <v>53.4</v>
      </c>
      <c r="J38" s="46">
        <v>6.4</v>
      </c>
      <c r="K38" s="46"/>
      <c r="L38" s="46">
        <v>59.8</v>
      </c>
      <c r="M38" s="47">
        <v>600</v>
      </c>
      <c r="N38" s="47">
        <v>35880</v>
      </c>
      <c r="O38" s="48" t="s">
        <v>3616</v>
      </c>
      <c r="P38" s="48"/>
      <c r="Q38" s="49">
        <v>44210</v>
      </c>
      <c r="R38" s="49"/>
      <c r="S38" s="49"/>
      <c r="T38" s="49"/>
      <c r="U38" s="49"/>
    </row>
    <row r="39" spans="1:21" ht="15" customHeight="1" x14ac:dyDescent="0.3">
      <c r="A39" s="41" t="s">
        <v>417</v>
      </c>
      <c r="B39" s="42">
        <f t="shared" si="0"/>
        <v>44227</v>
      </c>
      <c r="C39" s="62">
        <f t="shared" si="1"/>
        <v>2021</v>
      </c>
      <c r="D39" s="43" t="s">
        <v>88</v>
      </c>
      <c r="E39" s="43" t="s">
        <v>3117</v>
      </c>
      <c r="F39" s="44" t="s">
        <v>412</v>
      </c>
      <c r="G39" s="45">
        <v>4</v>
      </c>
      <c r="H39" s="45">
        <v>4</v>
      </c>
      <c r="I39" s="46">
        <v>36.5</v>
      </c>
      <c r="J39" s="46">
        <v>6.4</v>
      </c>
      <c r="K39" s="46"/>
      <c r="L39" s="46">
        <v>42.9</v>
      </c>
      <c r="M39" s="47">
        <v>582.00466200466201</v>
      </c>
      <c r="N39" s="47">
        <v>24968</v>
      </c>
      <c r="O39" s="48" t="s">
        <v>609</v>
      </c>
      <c r="P39" s="48"/>
      <c r="Q39" s="49">
        <v>44210</v>
      </c>
      <c r="R39" s="49"/>
      <c r="S39" s="49"/>
      <c r="T39" s="49"/>
      <c r="U39" s="49"/>
    </row>
    <row r="40" spans="1:21" ht="15" customHeight="1" x14ac:dyDescent="0.3">
      <c r="A40" s="41" t="s">
        <v>417</v>
      </c>
      <c r="B40" s="42">
        <f t="shared" si="0"/>
        <v>44227</v>
      </c>
      <c r="C40" s="62">
        <f t="shared" si="1"/>
        <v>2021</v>
      </c>
      <c r="D40" s="43" t="s">
        <v>88</v>
      </c>
      <c r="E40" s="43" t="s">
        <v>3142</v>
      </c>
      <c r="F40" s="44" t="s">
        <v>412</v>
      </c>
      <c r="G40" s="45">
        <v>31</v>
      </c>
      <c r="H40" s="45">
        <v>29</v>
      </c>
      <c r="I40" s="46">
        <v>35.6</v>
      </c>
      <c r="J40" s="46">
        <v>6.4</v>
      </c>
      <c r="K40" s="46"/>
      <c r="L40" s="46">
        <v>42</v>
      </c>
      <c r="M40" s="47">
        <v>577.14285714285711</v>
      </c>
      <c r="N40" s="47">
        <v>24240</v>
      </c>
      <c r="O40" s="48" t="s">
        <v>3636</v>
      </c>
      <c r="P40" s="48"/>
      <c r="Q40" s="49">
        <v>44207</v>
      </c>
      <c r="R40" s="49"/>
      <c r="S40" s="49"/>
      <c r="T40" s="49"/>
      <c r="U40" s="49"/>
    </row>
    <row r="41" spans="1:21" ht="15" customHeight="1" x14ac:dyDescent="0.3">
      <c r="A41" s="41" t="s">
        <v>417</v>
      </c>
      <c r="B41" s="42">
        <f t="shared" si="0"/>
        <v>44227</v>
      </c>
      <c r="C41" s="62">
        <f t="shared" si="1"/>
        <v>2021</v>
      </c>
      <c r="D41" s="43" t="s">
        <v>88</v>
      </c>
      <c r="E41" s="43" t="s">
        <v>3145</v>
      </c>
      <c r="F41" s="44" t="s">
        <v>412</v>
      </c>
      <c r="G41" s="45">
        <v>34</v>
      </c>
      <c r="H41" s="45">
        <v>32</v>
      </c>
      <c r="I41" s="46">
        <v>34.799999999999997</v>
      </c>
      <c r="J41" s="46">
        <v>6.4</v>
      </c>
      <c r="K41" s="46"/>
      <c r="L41" s="46">
        <v>41.199999999999996</v>
      </c>
      <c r="M41" s="47">
        <v>627.5728155339807</v>
      </c>
      <c r="N41" s="47">
        <v>25856</v>
      </c>
      <c r="O41" s="48" t="s">
        <v>3638</v>
      </c>
      <c r="P41" s="48"/>
      <c r="Q41" s="49">
        <v>44218</v>
      </c>
      <c r="R41" s="49"/>
      <c r="S41" s="49"/>
      <c r="T41" s="49"/>
      <c r="U41" s="49"/>
    </row>
    <row r="42" spans="1:21" ht="15" customHeight="1" x14ac:dyDescent="0.3">
      <c r="A42" s="41" t="s">
        <v>417</v>
      </c>
      <c r="B42" s="42">
        <f t="shared" si="0"/>
        <v>44227</v>
      </c>
      <c r="C42" s="62">
        <f t="shared" si="1"/>
        <v>2021</v>
      </c>
      <c r="D42" s="43" t="s">
        <v>88</v>
      </c>
      <c r="E42" s="43" t="s">
        <v>3147</v>
      </c>
      <c r="F42" s="44" t="s">
        <v>412</v>
      </c>
      <c r="G42" s="45">
        <v>36</v>
      </c>
      <c r="H42" s="45">
        <v>34</v>
      </c>
      <c r="I42" s="46">
        <v>35.5</v>
      </c>
      <c r="J42" s="46">
        <v>6.4</v>
      </c>
      <c r="K42" s="46"/>
      <c r="L42" s="46">
        <v>41.9</v>
      </c>
      <c r="M42" s="47">
        <v>593.7470167064439</v>
      </c>
      <c r="N42" s="47">
        <v>24878</v>
      </c>
      <c r="O42" s="48" t="s">
        <v>3640</v>
      </c>
      <c r="P42" s="48"/>
      <c r="Q42" s="49">
        <v>44222</v>
      </c>
      <c r="R42" s="49"/>
      <c r="S42" s="49"/>
      <c r="T42" s="49"/>
      <c r="U42" s="49"/>
    </row>
    <row r="43" spans="1:21" ht="15" customHeight="1" x14ac:dyDescent="0.3">
      <c r="A43" s="41" t="s">
        <v>417</v>
      </c>
      <c r="B43" s="42">
        <f t="shared" si="0"/>
        <v>44255</v>
      </c>
      <c r="C43" s="62">
        <f t="shared" si="1"/>
        <v>2021</v>
      </c>
      <c r="D43" s="43" t="s">
        <v>88</v>
      </c>
      <c r="E43" s="43" t="s">
        <v>3118</v>
      </c>
      <c r="F43" s="44" t="s">
        <v>412</v>
      </c>
      <c r="G43" s="45">
        <v>5</v>
      </c>
      <c r="H43" s="45">
        <v>5</v>
      </c>
      <c r="I43" s="46">
        <v>36.4</v>
      </c>
      <c r="J43" s="46">
        <v>6.4</v>
      </c>
      <c r="K43" s="46"/>
      <c r="L43" s="46">
        <v>42.8</v>
      </c>
      <c r="M43" s="47">
        <v>645</v>
      </c>
      <c r="N43" s="47">
        <v>27606</v>
      </c>
      <c r="O43" s="48" t="s">
        <v>3617</v>
      </c>
      <c r="P43" s="48"/>
      <c r="Q43" s="49">
        <v>44238</v>
      </c>
      <c r="R43" s="49"/>
      <c r="S43" s="49"/>
      <c r="T43" s="49"/>
      <c r="U43" s="49"/>
    </row>
    <row r="44" spans="1:21" ht="15" customHeight="1" x14ac:dyDescent="0.3">
      <c r="A44" s="41" t="s">
        <v>417</v>
      </c>
      <c r="B44" s="42">
        <f t="shared" si="0"/>
        <v>44255</v>
      </c>
      <c r="C44" s="62">
        <f t="shared" si="1"/>
        <v>2021</v>
      </c>
      <c r="D44" s="43" t="s">
        <v>88</v>
      </c>
      <c r="E44" s="43" t="s">
        <v>3120</v>
      </c>
      <c r="F44" s="44" t="s">
        <v>412</v>
      </c>
      <c r="G44" s="45">
        <v>7</v>
      </c>
      <c r="H44" s="45">
        <v>7</v>
      </c>
      <c r="I44" s="46">
        <v>53.3</v>
      </c>
      <c r="J44" s="46">
        <v>6.4</v>
      </c>
      <c r="K44" s="46"/>
      <c r="L44" s="46">
        <v>59.699999999999996</v>
      </c>
      <c r="M44" s="47">
        <v>550</v>
      </c>
      <c r="N44" s="47">
        <v>32835</v>
      </c>
      <c r="O44" s="48" t="s">
        <v>3619</v>
      </c>
      <c r="P44" s="48"/>
      <c r="Q44" s="49">
        <v>44232</v>
      </c>
      <c r="R44" s="49"/>
      <c r="S44" s="49"/>
      <c r="T44" s="49"/>
      <c r="U44" s="49"/>
    </row>
    <row r="45" spans="1:21" ht="15" customHeight="1" x14ac:dyDescent="0.3">
      <c r="A45" s="41" t="s">
        <v>417</v>
      </c>
      <c r="B45" s="42">
        <f t="shared" si="0"/>
        <v>44255</v>
      </c>
      <c r="C45" s="62">
        <f t="shared" si="1"/>
        <v>2021</v>
      </c>
      <c r="D45" s="43" t="s">
        <v>88</v>
      </c>
      <c r="E45" s="43" t="s">
        <v>3121</v>
      </c>
      <c r="F45" s="44" t="s">
        <v>412</v>
      </c>
      <c r="G45" s="45">
        <v>8</v>
      </c>
      <c r="H45" s="45">
        <v>8</v>
      </c>
      <c r="I45" s="46">
        <v>36.4</v>
      </c>
      <c r="J45" s="46">
        <v>6.4</v>
      </c>
      <c r="K45" s="46"/>
      <c r="L45" s="46">
        <v>42.8</v>
      </c>
      <c r="M45" s="47">
        <v>550</v>
      </c>
      <c r="N45" s="47">
        <v>23540</v>
      </c>
      <c r="O45" s="48" t="s">
        <v>3619</v>
      </c>
      <c r="P45" s="48"/>
      <c r="Q45" s="49">
        <v>44232</v>
      </c>
      <c r="R45" s="49"/>
      <c r="S45" s="49"/>
      <c r="T45" s="49"/>
      <c r="U45" s="49"/>
    </row>
    <row r="46" spans="1:21" ht="15" customHeight="1" x14ac:dyDescent="0.3">
      <c r="A46" s="41" t="s">
        <v>417</v>
      </c>
      <c r="B46" s="42">
        <f t="shared" si="0"/>
        <v>44255</v>
      </c>
      <c r="C46" s="62">
        <f t="shared" si="1"/>
        <v>2021</v>
      </c>
      <c r="D46" s="43" t="s">
        <v>88</v>
      </c>
      <c r="E46" s="43" t="s">
        <v>3124</v>
      </c>
      <c r="F46" s="44" t="s">
        <v>412</v>
      </c>
      <c r="G46" s="45">
        <v>11</v>
      </c>
      <c r="H46" s="45">
        <v>11</v>
      </c>
      <c r="I46" s="46">
        <v>53.1</v>
      </c>
      <c r="J46" s="46">
        <v>6.4</v>
      </c>
      <c r="K46" s="46"/>
      <c r="L46" s="46">
        <v>59.5</v>
      </c>
      <c r="M46" s="47">
        <v>640</v>
      </c>
      <c r="N46" s="47">
        <v>38080</v>
      </c>
      <c r="O46" s="48" t="s">
        <v>3622</v>
      </c>
      <c r="P46" s="48"/>
      <c r="Q46" s="49">
        <v>44237</v>
      </c>
      <c r="R46" s="49"/>
      <c r="S46" s="49"/>
      <c r="T46" s="49"/>
      <c r="U46" s="49"/>
    </row>
    <row r="47" spans="1:21" ht="15" customHeight="1" x14ac:dyDescent="0.3">
      <c r="A47" s="41" t="s">
        <v>417</v>
      </c>
      <c r="B47" s="42">
        <f t="shared" si="0"/>
        <v>44255</v>
      </c>
      <c r="C47" s="62">
        <f t="shared" si="1"/>
        <v>2021</v>
      </c>
      <c r="D47" s="43" t="s">
        <v>88</v>
      </c>
      <c r="E47" s="43" t="s">
        <v>3127</v>
      </c>
      <c r="F47" s="44" t="s">
        <v>412</v>
      </c>
      <c r="G47" s="45">
        <v>15</v>
      </c>
      <c r="H47" s="45">
        <v>14</v>
      </c>
      <c r="I47" s="46">
        <v>90.5</v>
      </c>
      <c r="J47" s="46">
        <v>12.8</v>
      </c>
      <c r="K47" s="46"/>
      <c r="L47" s="46">
        <v>103.3</v>
      </c>
      <c r="M47" s="47">
        <v>550</v>
      </c>
      <c r="N47" s="47">
        <v>56815</v>
      </c>
      <c r="O47" s="48" t="s">
        <v>3619</v>
      </c>
      <c r="P47" s="48"/>
      <c r="Q47" s="49">
        <v>44232</v>
      </c>
      <c r="R47" s="49"/>
      <c r="S47" s="49"/>
      <c r="T47" s="49"/>
      <c r="U47" s="49"/>
    </row>
    <row r="48" spans="1:21" ht="15" customHeight="1" x14ac:dyDescent="0.3">
      <c r="A48" s="41" t="s">
        <v>417</v>
      </c>
      <c r="B48" s="42">
        <f t="shared" si="0"/>
        <v>44255</v>
      </c>
      <c r="C48" s="62">
        <f t="shared" si="1"/>
        <v>2021</v>
      </c>
      <c r="D48" s="43" t="s">
        <v>88</v>
      </c>
      <c r="E48" s="43" t="s">
        <v>3139</v>
      </c>
      <c r="F48" s="44" t="s">
        <v>412</v>
      </c>
      <c r="G48" s="45">
        <v>28</v>
      </c>
      <c r="H48" s="45">
        <v>26</v>
      </c>
      <c r="I48" s="46">
        <v>36.5</v>
      </c>
      <c r="J48" s="46">
        <v>6.4</v>
      </c>
      <c r="K48" s="46"/>
      <c r="L48" s="46">
        <v>42.9</v>
      </c>
      <c r="M48" s="47">
        <v>610</v>
      </c>
      <c r="N48" s="47">
        <v>26169</v>
      </c>
      <c r="O48" s="48" t="s">
        <v>3633</v>
      </c>
      <c r="P48" s="48"/>
      <c r="Q48" s="49">
        <v>44232</v>
      </c>
      <c r="R48" s="49"/>
      <c r="S48" s="49"/>
      <c r="T48" s="49"/>
      <c r="U48" s="49"/>
    </row>
    <row r="49" spans="1:21" ht="15" customHeight="1" x14ac:dyDescent="0.3">
      <c r="A49" s="41" t="s">
        <v>417</v>
      </c>
      <c r="B49" s="42">
        <f t="shared" si="0"/>
        <v>44255</v>
      </c>
      <c r="C49" s="62">
        <f t="shared" si="1"/>
        <v>2021</v>
      </c>
      <c r="D49" s="43" t="s">
        <v>88</v>
      </c>
      <c r="E49" s="43" t="s">
        <v>3144</v>
      </c>
      <c r="F49" s="44" t="s">
        <v>412</v>
      </c>
      <c r="G49" s="45">
        <v>33</v>
      </c>
      <c r="H49" s="45">
        <v>31</v>
      </c>
      <c r="I49" s="46">
        <v>36.4</v>
      </c>
      <c r="J49" s="46">
        <v>6.4</v>
      </c>
      <c r="K49" s="46"/>
      <c r="L49" s="46">
        <v>42.8</v>
      </c>
      <c r="M49" s="47">
        <v>640</v>
      </c>
      <c r="N49" s="47">
        <v>27392</v>
      </c>
      <c r="O49" s="48" t="s">
        <v>3617</v>
      </c>
      <c r="P49" s="48"/>
      <c r="Q49" s="49">
        <v>44238</v>
      </c>
      <c r="R49" s="49"/>
      <c r="S49" s="49"/>
      <c r="T49" s="49"/>
      <c r="U49" s="49"/>
    </row>
    <row r="50" spans="1:21" ht="15" customHeight="1" x14ac:dyDescent="0.3">
      <c r="A50" s="41" t="s">
        <v>417</v>
      </c>
      <c r="B50" s="42">
        <f t="shared" si="0"/>
        <v>44255</v>
      </c>
      <c r="C50" s="62">
        <f t="shared" si="1"/>
        <v>2021</v>
      </c>
      <c r="D50" s="43" t="s">
        <v>88</v>
      </c>
      <c r="E50" s="43" t="s">
        <v>3159</v>
      </c>
      <c r="F50" s="44" t="s">
        <v>412</v>
      </c>
      <c r="G50" s="45">
        <v>48</v>
      </c>
      <c r="H50" s="45">
        <v>46</v>
      </c>
      <c r="I50" s="46">
        <v>36</v>
      </c>
      <c r="J50" s="46">
        <v>6.4</v>
      </c>
      <c r="K50" s="46"/>
      <c r="L50" s="46">
        <v>42.4</v>
      </c>
      <c r="M50" s="47">
        <v>601.41509433962267</v>
      </c>
      <c r="N50" s="47">
        <v>25500</v>
      </c>
      <c r="O50" s="48" t="s">
        <v>3650</v>
      </c>
      <c r="P50" s="48"/>
      <c r="Q50" s="49">
        <v>44243</v>
      </c>
      <c r="R50" s="49"/>
      <c r="S50" s="49"/>
      <c r="T50" s="49"/>
      <c r="U50" s="49"/>
    </row>
    <row r="51" spans="1:21" ht="15" customHeight="1" x14ac:dyDescent="0.3">
      <c r="A51" s="41" t="s">
        <v>417</v>
      </c>
      <c r="B51" s="42">
        <f t="shared" si="0"/>
        <v>44255</v>
      </c>
      <c r="C51" s="62">
        <f t="shared" si="1"/>
        <v>2021</v>
      </c>
      <c r="D51" s="43" t="s">
        <v>88</v>
      </c>
      <c r="E51" s="43" t="s">
        <v>3164</v>
      </c>
      <c r="F51" s="44" t="s">
        <v>412</v>
      </c>
      <c r="G51" s="45">
        <v>54</v>
      </c>
      <c r="H51" s="45">
        <v>51</v>
      </c>
      <c r="I51" s="46">
        <v>34.4</v>
      </c>
      <c r="J51" s="46">
        <v>6.4</v>
      </c>
      <c r="K51" s="46"/>
      <c r="L51" s="46">
        <v>40.799999999999997</v>
      </c>
      <c r="M51" s="47">
        <v>550</v>
      </c>
      <c r="N51" s="47">
        <v>22440</v>
      </c>
      <c r="O51" s="48" t="s">
        <v>3619</v>
      </c>
      <c r="P51" s="48"/>
      <c r="Q51" s="49">
        <v>44232</v>
      </c>
      <c r="R51" s="49"/>
      <c r="S51" s="49"/>
      <c r="T51" s="49"/>
      <c r="U51" s="49"/>
    </row>
    <row r="52" spans="1:21" ht="15" customHeight="1" x14ac:dyDescent="0.3">
      <c r="A52" s="41" t="s">
        <v>417</v>
      </c>
      <c r="B52" s="42">
        <f t="shared" si="0"/>
        <v>44255</v>
      </c>
      <c r="C52" s="62">
        <f t="shared" si="1"/>
        <v>2021</v>
      </c>
      <c r="D52" s="43" t="s">
        <v>88</v>
      </c>
      <c r="E52" s="43" t="s">
        <v>3168</v>
      </c>
      <c r="F52" s="44" t="s">
        <v>412</v>
      </c>
      <c r="G52" s="45">
        <v>58</v>
      </c>
      <c r="H52" s="45">
        <v>55</v>
      </c>
      <c r="I52" s="46">
        <v>78.400000000000006</v>
      </c>
      <c r="J52" s="46">
        <v>16.3</v>
      </c>
      <c r="K52" s="46"/>
      <c r="L52" s="46">
        <v>94.7</v>
      </c>
      <c r="M52" s="47">
        <v>576.95881731784584</v>
      </c>
      <c r="N52" s="47">
        <v>54638</v>
      </c>
      <c r="O52" s="48" t="s">
        <v>3657</v>
      </c>
      <c r="P52" s="48"/>
      <c r="Q52" s="49">
        <v>44230</v>
      </c>
      <c r="R52" s="49"/>
      <c r="S52" s="49"/>
      <c r="T52" s="49"/>
      <c r="U52" s="49"/>
    </row>
    <row r="53" spans="1:21" ht="15" customHeight="1" x14ac:dyDescent="0.3">
      <c r="A53" s="41" t="s">
        <v>417</v>
      </c>
      <c r="B53" s="42">
        <f t="shared" si="0"/>
        <v>44255</v>
      </c>
      <c r="C53" s="62">
        <f t="shared" si="1"/>
        <v>2021</v>
      </c>
      <c r="D53" s="43" t="s">
        <v>101</v>
      </c>
      <c r="E53" s="43" t="s">
        <v>3233</v>
      </c>
      <c r="F53" s="44" t="s">
        <v>412</v>
      </c>
      <c r="G53" s="45">
        <v>17</v>
      </c>
      <c r="H53" s="45"/>
      <c r="I53" s="46">
        <v>36.200000000000003</v>
      </c>
      <c r="J53" s="46">
        <v>6.4</v>
      </c>
      <c r="K53" s="46"/>
      <c r="L53" s="46">
        <v>42.6</v>
      </c>
      <c r="M53" s="47">
        <v>655</v>
      </c>
      <c r="N53" s="47">
        <v>27903</v>
      </c>
      <c r="O53" s="48" t="s">
        <v>3681</v>
      </c>
      <c r="P53" s="48"/>
      <c r="Q53" s="49">
        <v>44254</v>
      </c>
      <c r="R53" s="49"/>
      <c r="S53" s="49"/>
      <c r="T53" s="49"/>
      <c r="U53" s="49"/>
    </row>
    <row r="54" spans="1:21" ht="15" customHeight="1" x14ac:dyDescent="0.3">
      <c r="A54" s="41" t="s">
        <v>417</v>
      </c>
      <c r="B54" s="42">
        <f t="shared" si="0"/>
        <v>44286</v>
      </c>
      <c r="C54" s="62">
        <f t="shared" si="1"/>
        <v>2021</v>
      </c>
      <c r="D54" s="43" t="s">
        <v>88</v>
      </c>
      <c r="E54" s="43" t="s">
        <v>3119</v>
      </c>
      <c r="F54" s="44" t="s">
        <v>412</v>
      </c>
      <c r="G54" s="45">
        <v>6</v>
      </c>
      <c r="H54" s="45">
        <v>6</v>
      </c>
      <c r="I54" s="46">
        <v>53.5</v>
      </c>
      <c r="J54" s="46">
        <v>6.4</v>
      </c>
      <c r="K54" s="46"/>
      <c r="L54" s="46">
        <v>59.9</v>
      </c>
      <c r="M54" s="47">
        <v>645.00834724540903</v>
      </c>
      <c r="N54" s="47">
        <v>38636</v>
      </c>
      <c r="O54" s="48" t="s">
        <v>3618</v>
      </c>
      <c r="P54" s="48"/>
      <c r="Q54" s="49">
        <v>44260</v>
      </c>
      <c r="R54" s="49"/>
      <c r="S54" s="49"/>
      <c r="T54" s="49"/>
      <c r="U54" s="49"/>
    </row>
    <row r="55" spans="1:21" ht="15" customHeight="1" x14ac:dyDescent="0.3">
      <c r="A55" s="41" t="s">
        <v>417</v>
      </c>
      <c r="B55" s="42">
        <f t="shared" si="0"/>
        <v>44286</v>
      </c>
      <c r="C55" s="62">
        <f t="shared" si="1"/>
        <v>2021</v>
      </c>
      <c r="D55" s="43" t="s">
        <v>88</v>
      </c>
      <c r="E55" s="43" t="s">
        <v>3125</v>
      </c>
      <c r="F55" s="44" t="s">
        <v>412</v>
      </c>
      <c r="G55" s="45">
        <v>12</v>
      </c>
      <c r="H55" s="45">
        <v>12</v>
      </c>
      <c r="I55" s="46">
        <v>36.299999999999997</v>
      </c>
      <c r="J55" s="46">
        <v>6.4</v>
      </c>
      <c r="K55" s="46"/>
      <c r="L55" s="46">
        <v>42.699999999999996</v>
      </c>
      <c r="M55" s="47">
        <v>635.01170960187358</v>
      </c>
      <c r="N55" s="47">
        <v>27115</v>
      </c>
      <c r="O55" s="48" t="s">
        <v>3623</v>
      </c>
      <c r="P55" s="48"/>
      <c r="Q55" s="49">
        <v>44272</v>
      </c>
      <c r="R55" s="49"/>
      <c r="S55" s="49"/>
      <c r="T55" s="49"/>
      <c r="U55" s="49"/>
    </row>
    <row r="56" spans="1:21" ht="15" customHeight="1" x14ac:dyDescent="0.3">
      <c r="A56" s="41" t="s">
        <v>417</v>
      </c>
      <c r="B56" s="42">
        <f t="shared" si="0"/>
        <v>44286</v>
      </c>
      <c r="C56" s="62">
        <f t="shared" si="1"/>
        <v>2021</v>
      </c>
      <c r="D56" s="43" t="s">
        <v>88</v>
      </c>
      <c r="E56" s="43" t="s">
        <v>3153</v>
      </c>
      <c r="F56" s="44" t="s">
        <v>412</v>
      </c>
      <c r="G56" s="45">
        <v>42</v>
      </c>
      <c r="H56" s="45">
        <v>40</v>
      </c>
      <c r="I56" s="46">
        <v>36.700000000000003</v>
      </c>
      <c r="J56" s="46">
        <v>6.4</v>
      </c>
      <c r="K56" s="46"/>
      <c r="L56" s="46">
        <v>43.1</v>
      </c>
      <c r="M56" s="47">
        <v>630</v>
      </c>
      <c r="N56" s="47">
        <v>27153</v>
      </c>
      <c r="O56" s="48" t="s">
        <v>3644</v>
      </c>
      <c r="P56" s="48"/>
      <c r="Q56" s="49">
        <v>44273</v>
      </c>
      <c r="R56" s="49"/>
      <c r="S56" s="49"/>
      <c r="T56" s="49"/>
      <c r="U56" s="49"/>
    </row>
    <row r="57" spans="1:21" ht="15" customHeight="1" x14ac:dyDescent="0.3">
      <c r="A57" s="41" t="s">
        <v>417</v>
      </c>
      <c r="B57" s="42">
        <f t="shared" si="0"/>
        <v>44286</v>
      </c>
      <c r="C57" s="62">
        <f t="shared" si="1"/>
        <v>2021</v>
      </c>
      <c r="D57" s="43" t="s">
        <v>101</v>
      </c>
      <c r="E57" s="43" t="s">
        <v>3221</v>
      </c>
      <c r="F57" s="44" t="s">
        <v>412</v>
      </c>
      <c r="G57" s="45">
        <v>5</v>
      </c>
      <c r="H57" s="45"/>
      <c r="I57" s="46">
        <v>36.700000000000003</v>
      </c>
      <c r="J57" s="46">
        <v>6.4</v>
      </c>
      <c r="K57" s="46"/>
      <c r="L57" s="46">
        <v>43.1</v>
      </c>
      <c r="M57" s="47">
        <v>655.01160092807424</v>
      </c>
      <c r="N57" s="47">
        <v>28231</v>
      </c>
      <c r="O57" s="48" t="s">
        <v>1366</v>
      </c>
      <c r="P57" s="48"/>
      <c r="Q57" s="49">
        <v>44279</v>
      </c>
      <c r="R57" s="49"/>
      <c r="S57" s="49"/>
      <c r="T57" s="49"/>
      <c r="U57" s="49"/>
    </row>
    <row r="58" spans="1:21" ht="15" customHeight="1" x14ac:dyDescent="0.3">
      <c r="A58" s="41" t="s">
        <v>417</v>
      </c>
      <c r="B58" s="42">
        <f t="shared" si="0"/>
        <v>44316</v>
      </c>
      <c r="C58" s="62">
        <f t="shared" si="1"/>
        <v>2021</v>
      </c>
      <c r="D58" s="43" t="s">
        <v>88</v>
      </c>
      <c r="E58" s="43" t="s">
        <v>3136</v>
      </c>
      <c r="F58" s="44" t="s">
        <v>412</v>
      </c>
      <c r="G58" s="45">
        <v>25</v>
      </c>
      <c r="H58" s="45">
        <v>23</v>
      </c>
      <c r="I58" s="46">
        <v>82.8</v>
      </c>
      <c r="J58" s="46">
        <v>16.399999999999999</v>
      </c>
      <c r="K58" s="46"/>
      <c r="L58" s="46">
        <v>99.199999999999989</v>
      </c>
      <c r="M58" s="47">
        <v>565.00000000000011</v>
      </c>
      <c r="N58" s="47">
        <v>56048</v>
      </c>
      <c r="O58" s="48" t="s">
        <v>3630</v>
      </c>
      <c r="P58" s="48"/>
      <c r="Q58" s="49">
        <v>44313</v>
      </c>
      <c r="R58" s="49"/>
      <c r="S58" s="49"/>
      <c r="T58" s="49"/>
      <c r="U58" s="49"/>
    </row>
    <row r="59" spans="1:21" ht="15" customHeight="1" x14ac:dyDescent="0.3">
      <c r="A59" s="41" t="s">
        <v>417</v>
      </c>
      <c r="B59" s="42">
        <f t="shared" si="0"/>
        <v>44316</v>
      </c>
      <c r="C59" s="62">
        <f t="shared" si="1"/>
        <v>2021</v>
      </c>
      <c r="D59" s="43" t="s">
        <v>88</v>
      </c>
      <c r="E59" s="43" t="s">
        <v>3137</v>
      </c>
      <c r="F59" s="44" t="s">
        <v>412</v>
      </c>
      <c r="G59" s="45">
        <v>26</v>
      </c>
      <c r="H59" s="45">
        <v>24</v>
      </c>
      <c r="I59" s="46">
        <v>41.6</v>
      </c>
      <c r="J59" s="46">
        <v>9.9</v>
      </c>
      <c r="K59" s="46"/>
      <c r="L59" s="46">
        <v>51.5</v>
      </c>
      <c r="M59" s="47">
        <v>572.81553398058247</v>
      </c>
      <c r="N59" s="47">
        <v>29500</v>
      </c>
      <c r="O59" s="48" t="s">
        <v>3631</v>
      </c>
      <c r="P59" s="48"/>
      <c r="Q59" s="49">
        <v>44288</v>
      </c>
      <c r="R59" s="49"/>
      <c r="S59" s="49"/>
      <c r="T59" s="49"/>
      <c r="U59" s="49"/>
    </row>
    <row r="60" spans="1:21" ht="15" customHeight="1" x14ac:dyDescent="0.3">
      <c r="A60" s="41" t="s">
        <v>417</v>
      </c>
      <c r="B60" s="42">
        <f t="shared" si="0"/>
        <v>44316</v>
      </c>
      <c r="C60" s="62">
        <f t="shared" si="1"/>
        <v>2021</v>
      </c>
      <c r="D60" s="43" t="s">
        <v>88</v>
      </c>
      <c r="E60" s="43" t="s">
        <v>3154</v>
      </c>
      <c r="F60" s="44" t="s">
        <v>412</v>
      </c>
      <c r="G60" s="45">
        <v>43</v>
      </c>
      <c r="H60" s="45">
        <v>41</v>
      </c>
      <c r="I60" s="46">
        <v>36.200000000000003</v>
      </c>
      <c r="J60" s="46">
        <v>6.4</v>
      </c>
      <c r="K60" s="46"/>
      <c r="L60" s="46">
        <v>42.6</v>
      </c>
      <c r="M60" s="47">
        <v>630</v>
      </c>
      <c r="N60" s="47">
        <v>26838</v>
      </c>
      <c r="O60" s="48" t="s">
        <v>3645</v>
      </c>
      <c r="P60" s="48"/>
      <c r="Q60" s="49">
        <v>44288</v>
      </c>
      <c r="R60" s="49"/>
      <c r="S60" s="49"/>
      <c r="T60" s="49"/>
      <c r="U60" s="49"/>
    </row>
    <row r="61" spans="1:21" ht="15" customHeight="1" x14ac:dyDescent="0.3">
      <c r="A61" s="41" t="s">
        <v>417</v>
      </c>
      <c r="B61" s="42">
        <f t="shared" si="0"/>
        <v>44316</v>
      </c>
      <c r="C61" s="62">
        <f t="shared" si="1"/>
        <v>2021</v>
      </c>
      <c r="D61" s="43" t="s">
        <v>101</v>
      </c>
      <c r="E61" s="43" t="s">
        <v>3223</v>
      </c>
      <c r="F61" s="44" t="s">
        <v>412</v>
      </c>
      <c r="G61" s="45">
        <v>7</v>
      </c>
      <c r="H61" s="45"/>
      <c r="I61" s="46">
        <v>53.3</v>
      </c>
      <c r="J61" s="46">
        <v>6.4</v>
      </c>
      <c r="K61" s="46"/>
      <c r="L61" s="46">
        <v>59.699999999999996</v>
      </c>
      <c r="M61" s="47">
        <v>645.00837520938023</v>
      </c>
      <c r="N61" s="47">
        <v>38507</v>
      </c>
      <c r="O61" s="48" t="s">
        <v>3671</v>
      </c>
      <c r="P61" s="48"/>
      <c r="Q61" s="49">
        <v>44299</v>
      </c>
      <c r="R61" s="49"/>
      <c r="S61" s="49"/>
      <c r="T61" s="49"/>
      <c r="U61" s="49"/>
    </row>
    <row r="62" spans="1:21" ht="15" customHeight="1" x14ac:dyDescent="0.3">
      <c r="A62" s="41" t="s">
        <v>417</v>
      </c>
      <c r="B62" s="42">
        <f t="shared" si="0"/>
        <v>44316</v>
      </c>
      <c r="C62" s="62">
        <f t="shared" si="1"/>
        <v>2021</v>
      </c>
      <c r="D62" s="43" t="s">
        <v>101</v>
      </c>
      <c r="E62" s="43" t="s">
        <v>3226</v>
      </c>
      <c r="F62" s="44" t="s">
        <v>412</v>
      </c>
      <c r="G62" s="45">
        <v>10</v>
      </c>
      <c r="H62" s="45"/>
      <c r="I62" s="46">
        <v>53.7</v>
      </c>
      <c r="J62" s="46">
        <v>6.4</v>
      </c>
      <c r="K62" s="46"/>
      <c r="L62" s="46">
        <v>60.1</v>
      </c>
      <c r="M62" s="47">
        <v>609.15141430948415</v>
      </c>
      <c r="N62" s="47">
        <v>36610</v>
      </c>
      <c r="O62" s="48" t="s">
        <v>3674</v>
      </c>
      <c r="P62" s="48"/>
      <c r="Q62" s="49">
        <v>44315</v>
      </c>
      <c r="R62" s="49"/>
      <c r="S62" s="49"/>
      <c r="T62" s="49"/>
      <c r="U62" s="49"/>
    </row>
    <row r="63" spans="1:21" ht="15" customHeight="1" x14ac:dyDescent="0.3">
      <c r="A63" s="41" t="s">
        <v>417</v>
      </c>
      <c r="B63" s="42">
        <f t="shared" si="0"/>
        <v>44316</v>
      </c>
      <c r="C63" s="62">
        <f t="shared" si="1"/>
        <v>2021</v>
      </c>
      <c r="D63" s="43" t="s">
        <v>101</v>
      </c>
      <c r="E63" s="43" t="s">
        <v>3228</v>
      </c>
      <c r="F63" s="44" t="s">
        <v>412</v>
      </c>
      <c r="G63" s="45">
        <v>12</v>
      </c>
      <c r="H63" s="45"/>
      <c r="I63" s="46">
        <v>36.4</v>
      </c>
      <c r="J63" s="46">
        <v>6.4</v>
      </c>
      <c r="K63" s="46"/>
      <c r="L63" s="46">
        <v>42.8</v>
      </c>
      <c r="M63" s="47">
        <v>623.1074766355141</v>
      </c>
      <c r="N63" s="47">
        <v>26669</v>
      </c>
      <c r="O63" s="48" t="s">
        <v>3676</v>
      </c>
      <c r="P63" s="48"/>
      <c r="Q63" s="49">
        <v>44315</v>
      </c>
      <c r="R63" s="49"/>
      <c r="S63" s="49"/>
      <c r="T63" s="49"/>
      <c r="U63" s="49"/>
    </row>
    <row r="64" spans="1:21" ht="15" customHeight="1" x14ac:dyDescent="0.3">
      <c r="A64" s="41" t="s">
        <v>417</v>
      </c>
      <c r="B64" s="42">
        <f t="shared" si="0"/>
        <v>44316</v>
      </c>
      <c r="C64" s="62">
        <f t="shared" si="1"/>
        <v>2021</v>
      </c>
      <c r="D64" s="43" t="s">
        <v>101</v>
      </c>
      <c r="E64" s="43" t="s">
        <v>3232</v>
      </c>
      <c r="F64" s="44" t="s">
        <v>412</v>
      </c>
      <c r="G64" s="45">
        <v>16</v>
      </c>
      <c r="H64" s="45"/>
      <c r="I64" s="46">
        <v>36.299999999999997</v>
      </c>
      <c r="J64" s="46">
        <v>6.4</v>
      </c>
      <c r="K64" s="46"/>
      <c r="L64" s="46">
        <v>42.699999999999996</v>
      </c>
      <c r="M64" s="47">
        <v>651.70960187353637</v>
      </c>
      <c r="N64" s="47">
        <v>27828</v>
      </c>
      <c r="O64" s="48" t="s">
        <v>3680</v>
      </c>
      <c r="P64" s="48"/>
      <c r="Q64" s="49">
        <v>44296</v>
      </c>
      <c r="R64" s="49"/>
      <c r="S64" s="49"/>
      <c r="T64" s="49"/>
      <c r="U64" s="49"/>
    </row>
    <row r="65" spans="1:21" ht="15" customHeight="1" x14ac:dyDescent="0.3">
      <c r="A65" s="41" t="s">
        <v>417</v>
      </c>
      <c r="B65" s="42">
        <f t="shared" si="0"/>
        <v>44316</v>
      </c>
      <c r="C65" s="62">
        <f t="shared" si="1"/>
        <v>2021</v>
      </c>
      <c r="D65" s="43" t="s">
        <v>101</v>
      </c>
      <c r="E65" s="43" t="s">
        <v>3234</v>
      </c>
      <c r="F65" s="44" t="s">
        <v>412</v>
      </c>
      <c r="G65" s="45">
        <v>18</v>
      </c>
      <c r="H65" s="45"/>
      <c r="I65" s="46">
        <v>53.4</v>
      </c>
      <c r="J65" s="46">
        <v>6.4</v>
      </c>
      <c r="K65" s="46"/>
      <c r="L65" s="46">
        <v>59.8</v>
      </c>
      <c r="M65" s="47">
        <v>599.84949832775919</v>
      </c>
      <c r="N65" s="47">
        <v>35871</v>
      </c>
      <c r="O65" s="48" t="s">
        <v>706</v>
      </c>
      <c r="P65" s="48"/>
      <c r="Q65" s="49">
        <v>44315</v>
      </c>
      <c r="R65" s="49"/>
      <c r="S65" s="49"/>
      <c r="T65" s="49"/>
      <c r="U65" s="49"/>
    </row>
    <row r="66" spans="1:21" ht="15" customHeight="1" x14ac:dyDescent="0.3">
      <c r="A66" s="41" t="s">
        <v>417</v>
      </c>
      <c r="B66" s="42">
        <f t="shared" ref="B66:B129" si="2">EOMONTH(Q66,0)</f>
        <v>44316</v>
      </c>
      <c r="C66" s="62">
        <f t="shared" ref="C66:C129" si="3">YEAR(B66)</f>
        <v>2021</v>
      </c>
      <c r="D66" s="43" t="s">
        <v>101</v>
      </c>
      <c r="E66" s="43" t="s">
        <v>3237</v>
      </c>
      <c r="F66" s="44" t="s">
        <v>412</v>
      </c>
      <c r="G66" s="45">
        <v>21</v>
      </c>
      <c r="H66" s="45"/>
      <c r="I66" s="46">
        <v>36.200000000000003</v>
      </c>
      <c r="J66" s="46">
        <v>6.4</v>
      </c>
      <c r="K66" s="46"/>
      <c r="L66" s="46">
        <v>42.6</v>
      </c>
      <c r="M66" s="47">
        <v>604.50704225352115</v>
      </c>
      <c r="N66" s="47">
        <v>25752</v>
      </c>
      <c r="O66" s="48" t="s">
        <v>3683</v>
      </c>
      <c r="P66" s="48"/>
      <c r="Q66" s="49">
        <v>44315</v>
      </c>
      <c r="R66" s="49"/>
      <c r="S66" s="49"/>
      <c r="T66" s="49"/>
      <c r="U66" s="49"/>
    </row>
    <row r="67" spans="1:21" ht="15" customHeight="1" x14ac:dyDescent="0.3">
      <c r="A67" s="41" t="s">
        <v>417</v>
      </c>
      <c r="B67" s="42">
        <f t="shared" si="2"/>
        <v>44316</v>
      </c>
      <c r="C67" s="62">
        <f t="shared" si="3"/>
        <v>2021</v>
      </c>
      <c r="D67" s="43" t="s">
        <v>101</v>
      </c>
      <c r="E67" s="43" t="s">
        <v>3262</v>
      </c>
      <c r="F67" s="44" t="s">
        <v>412</v>
      </c>
      <c r="G67" s="45">
        <v>46</v>
      </c>
      <c r="H67" s="45"/>
      <c r="I67" s="46">
        <v>53</v>
      </c>
      <c r="J67" s="46">
        <v>6.4</v>
      </c>
      <c r="K67" s="46"/>
      <c r="L67" s="46">
        <v>59.4</v>
      </c>
      <c r="M67" s="47">
        <v>599.84848484848487</v>
      </c>
      <c r="N67" s="47">
        <v>35631</v>
      </c>
      <c r="O67" s="48" t="s">
        <v>3702</v>
      </c>
      <c r="P67" s="48"/>
      <c r="Q67" s="49">
        <v>44307</v>
      </c>
      <c r="R67" s="49"/>
      <c r="S67" s="49"/>
      <c r="T67" s="49"/>
      <c r="U67" s="49"/>
    </row>
    <row r="68" spans="1:21" ht="15" customHeight="1" x14ac:dyDescent="0.3">
      <c r="A68" s="41" t="s">
        <v>417</v>
      </c>
      <c r="B68" s="42">
        <f t="shared" si="2"/>
        <v>44347</v>
      </c>
      <c r="C68" s="62">
        <f t="shared" si="3"/>
        <v>2021</v>
      </c>
      <c r="D68" s="43" t="s">
        <v>101</v>
      </c>
      <c r="E68" s="43" t="s">
        <v>3230</v>
      </c>
      <c r="F68" s="44" t="s">
        <v>412</v>
      </c>
      <c r="G68" s="45">
        <v>14</v>
      </c>
      <c r="H68" s="45"/>
      <c r="I68" s="46">
        <v>53.6</v>
      </c>
      <c r="J68" s="46">
        <v>6.4</v>
      </c>
      <c r="K68" s="46"/>
      <c r="L68" s="46">
        <v>60</v>
      </c>
      <c r="M68" s="47">
        <v>604.5</v>
      </c>
      <c r="N68" s="47">
        <v>36270</v>
      </c>
      <c r="O68" s="48" t="s">
        <v>3678</v>
      </c>
      <c r="P68" s="48"/>
      <c r="Q68" s="49">
        <v>44334</v>
      </c>
      <c r="R68" s="49"/>
      <c r="S68" s="49"/>
      <c r="T68" s="49"/>
      <c r="U68" s="49"/>
    </row>
    <row r="69" spans="1:21" ht="15" customHeight="1" x14ac:dyDescent="0.3">
      <c r="A69" s="41" t="s">
        <v>417</v>
      </c>
      <c r="B69" s="42">
        <f t="shared" si="2"/>
        <v>44347</v>
      </c>
      <c r="C69" s="62">
        <f t="shared" si="3"/>
        <v>2021</v>
      </c>
      <c r="D69" s="43" t="s">
        <v>101</v>
      </c>
      <c r="E69" s="43" t="s">
        <v>3231</v>
      </c>
      <c r="F69" s="44" t="s">
        <v>412</v>
      </c>
      <c r="G69" s="45">
        <v>15</v>
      </c>
      <c r="H69" s="45"/>
      <c r="I69" s="46">
        <v>53</v>
      </c>
      <c r="J69" s="46">
        <v>6.4</v>
      </c>
      <c r="K69" s="46"/>
      <c r="L69" s="46">
        <v>59.4</v>
      </c>
      <c r="M69" s="47">
        <v>604.49494949494954</v>
      </c>
      <c r="N69" s="47">
        <v>35907</v>
      </c>
      <c r="O69" s="48" t="s">
        <v>3679</v>
      </c>
      <c r="P69" s="48"/>
      <c r="Q69" s="49">
        <v>44329</v>
      </c>
      <c r="R69" s="49"/>
      <c r="S69" s="49"/>
      <c r="T69" s="49"/>
      <c r="U69" s="49"/>
    </row>
    <row r="70" spans="1:21" ht="15" customHeight="1" x14ac:dyDescent="0.3">
      <c r="A70" s="41" t="s">
        <v>417</v>
      </c>
      <c r="B70" s="42">
        <f t="shared" si="2"/>
        <v>44347</v>
      </c>
      <c r="C70" s="62">
        <f t="shared" si="3"/>
        <v>2021</v>
      </c>
      <c r="D70" s="43" t="s">
        <v>101</v>
      </c>
      <c r="E70" s="43" t="s">
        <v>3235</v>
      </c>
      <c r="F70" s="44" t="s">
        <v>412</v>
      </c>
      <c r="G70" s="45">
        <v>19</v>
      </c>
      <c r="H70" s="45"/>
      <c r="I70" s="46">
        <v>52.9</v>
      </c>
      <c r="J70" s="46">
        <v>6.4</v>
      </c>
      <c r="K70" s="46"/>
      <c r="L70" s="46">
        <v>59.3</v>
      </c>
      <c r="M70" s="47">
        <v>599.84822934232716</v>
      </c>
      <c r="N70" s="47">
        <v>35571</v>
      </c>
      <c r="O70" s="48" t="s">
        <v>3682</v>
      </c>
      <c r="P70" s="48"/>
      <c r="Q70" s="49">
        <v>44330</v>
      </c>
      <c r="R70" s="49"/>
      <c r="S70" s="49"/>
      <c r="T70" s="49"/>
      <c r="U70" s="49"/>
    </row>
    <row r="71" spans="1:21" ht="15" customHeight="1" x14ac:dyDescent="0.3">
      <c r="A71" s="41" t="s">
        <v>417</v>
      </c>
      <c r="B71" s="42">
        <f t="shared" si="2"/>
        <v>44347</v>
      </c>
      <c r="C71" s="62">
        <f t="shared" si="3"/>
        <v>2021</v>
      </c>
      <c r="D71" s="43" t="s">
        <v>101</v>
      </c>
      <c r="E71" s="43" t="s">
        <v>3241</v>
      </c>
      <c r="F71" s="44" t="s">
        <v>412</v>
      </c>
      <c r="G71" s="45">
        <v>25</v>
      </c>
      <c r="H71" s="45"/>
      <c r="I71" s="46">
        <v>36.299999999999997</v>
      </c>
      <c r="J71" s="46">
        <v>6.4</v>
      </c>
      <c r="K71" s="46"/>
      <c r="L71" s="46">
        <v>42.699999999999996</v>
      </c>
      <c r="M71" s="47">
        <v>600.00000000000011</v>
      </c>
      <c r="N71" s="47">
        <v>25620</v>
      </c>
      <c r="O71" s="48" t="s">
        <v>3686</v>
      </c>
      <c r="P71" s="48"/>
      <c r="Q71" s="49">
        <v>44344</v>
      </c>
      <c r="R71" s="49"/>
      <c r="S71" s="49"/>
      <c r="T71" s="49"/>
      <c r="U71" s="49"/>
    </row>
    <row r="72" spans="1:21" ht="15" customHeight="1" x14ac:dyDescent="0.3">
      <c r="A72" s="41" t="s">
        <v>417</v>
      </c>
      <c r="B72" s="42">
        <f t="shared" si="2"/>
        <v>44347</v>
      </c>
      <c r="C72" s="62">
        <f t="shared" si="3"/>
        <v>2021</v>
      </c>
      <c r="D72" s="43" t="s">
        <v>101</v>
      </c>
      <c r="E72" s="43" t="s">
        <v>3242</v>
      </c>
      <c r="F72" s="44" t="s">
        <v>412</v>
      </c>
      <c r="G72" s="45">
        <v>26</v>
      </c>
      <c r="H72" s="45"/>
      <c r="I72" s="46">
        <v>42</v>
      </c>
      <c r="J72" s="46">
        <v>10</v>
      </c>
      <c r="K72" s="46"/>
      <c r="L72" s="46">
        <v>52</v>
      </c>
      <c r="M72" s="47">
        <v>590</v>
      </c>
      <c r="N72" s="47">
        <v>30680</v>
      </c>
      <c r="O72" s="48" t="s">
        <v>3687</v>
      </c>
      <c r="P72" s="48"/>
      <c r="Q72" s="49">
        <v>44337</v>
      </c>
      <c r="R72" s="49"/>
      <c r="S72" s="49"/>
      <c r="T72" s="49"/>
      <c r="U72" s="49"/>
    </row>
    <row r="73" spans="1:21" ht="15" customHeight="1" x14ac:dyDescent="0.3">
      <c r="A73" s="41" t="s">
        <v>417</v>
      </c>
      <c r="B73" s="42">
        <f t="shared" si="2"/>
        <v>44347</v>
      </c>
      <c r="C73" s="62">
        <f t="shared" si="3"/>
        <v>2021</v>
      </c>
      <c r="D73" s="43" t="s">
        <v>101</v>
      </c>
      <c r="E73" s="43" t="s">
        <v>3257</v>
      </c>
      <c r="F73" s="44" t="s">
        <v>412</v>
      </c>
      <c r="G73" s="45">
        <v>41</v>
      </c>
      <c r="H73" s="45"/>
      <c r="I73" s="46">
        <v>36.299999999999997</v>
      </c>
      <c r="J73" s="46">
        <v>6.4</v>
      </c>
      <c r="K73" s="46"/>
      <c r="L73" s="46">
        <v>42.699999999999996</v>
      </c>
      <c r="M73" s="47">
        <v>618.45433255269324</v>
      </c>
      <c r="N73" s="47">
        <v>26408</v>
      </c>
      <c r="O73" s="48" t="s">
        <v>3698</v>
      </c>
      <c r="P73" s="48"/>
      <c r="Q73" s="49">
        <v>44335</v>
      </c>
      <c r="R73" s="49"/>
      <c r="S73" s="49"/>
      <c r="T73" s="49"/>
      <c r="U73" s="49"/>
    </row>
    <row r="74" spans="1:21" ht="15" customHeight="1" x14ac:dyDescent="0.3">
      <c r="A74" s="41" t="s">
        <v>417</v>
      </c>
      <c r="B74" s="42">
        <f t="shared" si="2"/>
        <v>44377</v>
      </c>
      <c r="C74" s="62">
        <f t="shared" si="3"/>
        <v>2021</v>
      </c>
      <c r="D74" s="43" t="s">
        <v>101</v>
      </c>
      <c r="E74" s="43" t="s">
        <v>3238</v>
      </c>
      <c r="F74" s="44" t="s">
        <v>412</v>
      </c>
      <c r="G74" s="45">
        <v>22</v>
      </c>
      <c r="H74" s="45"/>
      <c r="I74" s="46">
        <v>71.3</v>
      </c>
      <c r="J74" s="46">
        <v>6.4</v>
      </c>
      <c r="K74" s="46"/>
      <c r="L74" s="46">
        <v>77.7</v>
      </c>
      <c r="M74" s="47">
        <v>640</v>
      </c>
      <c r="N74" s="47">
        <v>49728</v>
      </c>
      <c r="O74" s="48" t="s">
        <v>3056</v>
      </c>
      <c r="P74" s="48"/>
      <c r="Q74" s="49">
        <v>44375</v>
      </c>
      <c r="R74" s="49"/>
      <c r="S74" s="49"/>
      <c r="T74" s="49"/>
      <c r="U74" s="49"/>
    </row>
    <row r="75" spans="1:21" ht="15" customHeight="1" x14ac:dyDescent="0.3">
      <c r="A75" s="41" t="s">
        <v>417</v>
      </c>
      <c r="B75" s="42">
        <f t="shared" si="2"/>
        <v>44377</v>
      </c>
      <c r="C75" s="62">
        <f t="shared" si="3"/>
        <v>2021</v>
      </c>
      <c r="D75" s="43" t="s">
        <v>101</v>
      </c>
      <c r="E75" s="43" t="s">
        <v>3260</v>
      </c>
      <c r="F75" s="44" t="s">
        <v>412</v>
      </c>
      <c r="G75" s="45">
        <v>44</v>
      </c>
      <c r="H75" s="45"/>
      <c r="I75" s="46">
        <v>36.5</v>
      </c>
      <c r="J75" s="46">
        <v>6.4</v>
      </c>
      <c r="K75" s="46"/>
      <c r="L75" s="46">
        <v>42.9</v>
      </c>
      <c r="M75" s="47">
        <v>613.79953379953383</v>
      </c>
      <c r="N75" s="47">
        <v>26332</v>
      </c>
      <c r="O75" s="48" t="s">
        <v>3700</v>
      </c>
      <c r="P75" s="48"/>
      <c r="Q75" s="49">
        <v>44357</v>
      </c>
      <c r="R75" s="49"/>
      <c r="S75" s="49"/>
      <c r="T75" s="49"/>
      <c r="U75" s="49"/>
    </row>
    <row r="76" spans="1:21" ht="15" customHeight="1" x14ac:dyDescent="0.3">
      <c r="A76" s="41" t="s">
        <v>417</v>
      </c>
      <c r="B76" s="42">
        <f t="shared" si="2"/>
        <v>44377</v>
      </c>
      <c r="C76" s="62">
        <f t="shared" si="3"/>
        <v>2021</v>
      </c>
      <c r="D76" s="43" t="s">
        <v>101</v>
      </c>
      <c r="E76" s="43" t="s">
        <v>3269</v>
      </c>
      <c r="F76" s="44" t="s">
        <v>412</v>
      </c>
      <c r="G76" s="45">
        <v>53</v>
      </c>
      <c r="H76" s="45"/>
      <c r="I76" s="46">
        <v>36.200000000000003</v>
      </c>
      <c r="J76" s="46">
        <v>6.4</v>
      </c>
      <c r="K76" s="46"/>
      <c r="L76" s="46">
        <v>42.6</v>
      </c>
      <c r="M76" s="47">
        <v>600</v>
      </c>
      <c r="N76" s="47">
        <v>25560</v>
      </c>
      <c r="O76" s="48" t="s">
        <v>3707</v>
      </c>
      <c r="P76" s="48"/>
      <c r="Q76" s="49">
        <v>44377</v>
      </c>
      <c r="R76" s="49"/>
      <c r="S76" s="49"/>
      <c r="T76" s="49"/>
      <c r="U76" s="49"/>
    </row>
    <row r="77" spans="1:21" ht="15" customHeight="1" x14ac:dyDescent="0.3">
      <c r="A77" s="41" t="s">
        <v>417</v>
      </c>
      <c r="B77" s="42">
        <f t="shared" si="2"/>
        <v>44408</v>
      </c>
      <c r="C77" s="62">
        <f t="shared" si="3"/>
        <v>2021</v>
      </c>
      <c r="D77" s="43" t="s">
        <v>101</v>
      </c>
      <c r="E77" s="43" t="s">
        <v>3218</v>
      </c>
      <c r="F77" s="44" t="s">
        <v>412</v>
      </c>
      <c r="G77" s="45">
        <v>2</v>
      </c>
      <c r="H77" s="45"/>
      <c r="I77" s="46">
        <v>53.9</v>
      </c>
      <c r="J77" s="46">
        <v>6.4</v>
      </c>
      <c r="K77" s="46"/>
      <c r="L77" s="46">
        <v>60.3</v>
      </c>
      <c r="M77" s="47">
        <v>615.00829187396357</v>
      </c>
      <c r="N77" s="47">
        <v>37085</v>
      </c>
      <c r="O77" s="48" t="s">
        <v>3667</v>
      </c>
      <c r="P77" s="48"/>
      <c r="Q77" s="49">
        <v>44382</v>
      </c>
      <c r="R77" s="49"/>
      <c r="S77" s="49"/>
      <c r="T77" s="49"/>
      <c r="U77" s="49"/>
    </row>
    <row r="78" spans="1:21" ht="15" customHeight="1" x14ac:dyDescent="0.3">
      <c r="A78" s="41" t="s">
        <v>417</v>
      </c>
      <c r="B78" s="42">
        <f t="shared" si="2"/>
        <v>44408</v>
      </c>
      <c r="C78" s="62">
        <f t="shared" si="3"/>
        <v>2021</v>
      </c>
      <c r="D78" s="43" t="s">
        <v>101</v>
      </c>
      <c r="E78" s="43" t="s">
        <v>3239</v>
      </c>
      <c r="F78" s="44" t="s">
        <v>412</v>
      </c>
      <c r="G78" s="45">
        <v>23</v>
      </c>
      <c r="H78" s="45"/>
      <c r="I78" s="46">
        <v>34.700000000000003</v>
      </c>
      <c r="J78" s="46">
        <v>6.4</v>
      </c>
      <c r="K78" s="46"/>
      <c r="L78" s="46">
        <v>41.1</v>
      </c>
      <c r="M78" s="47">
        <v>627.20194647201947</v>
      </c>
      <c r="N78" s="47">
        <v>25778</v>
      </c>
      <c r="O78" s="48" t="s">
        <v>3684</v>
      </c>
      <c r="P78" s="48"/>
      <c r="Q78" s="49">
        <v>44397</v>
      </c>
      <c r="R78" s="49"/>
      <c r="S78" s="49"/>
      <c r="T78" s="49"/>
      <c r="U78" s="49"/>
    </row>
    <row r="79" spans="1:21" ht="15" customHeight="1" x14ac:dyDescent="0.3">
      <c r="A79" s="41" t="s">
        <v>417</v>
      </c>
      <c r="B79" s="42">
        <f t="shared" si="2"/>
        <v>44408</v>
      </c>
      <c r="C79" s="62">
        <f t="shared" si="3"/>
        <v>2021</v>
      </c>
      <c r="D79" s="43" t="s">
        <v>101</v>
      </c>
      <c r="E79" s="43" t="s">
        <v>3252</v>
      </c>
      <c r="F79" s="44" t="s">
        <v>412</v>
      </c>
      <c r="G79" s="45">
        <v>36</v>
      </c>
      <c r="H79" s="45"/>
      <c r="I79" s="46">
        <v>36.700000000000003</v>
      </c>
      <c r="J79" s="46">
        <v>6.4</v>
      </c>
      <c r="K79" s="46"/>
      <c r="L79" s="46">
        <v>43.1</v>
      </c>
      <c r="M79" s="47">
        <v>641.90255220417635</v>
      </c>
      <c r="N79" s="47">
        <v>27666</v>
      </c>
      <c r="O79" s="48" t="s">
        <v>3695</v>
      </c>
      <c r="P79" s="48"/>
      <c r="Q79" s="49">
        <v>44406</v>
      </c>
      <c r="R79" s="49"/>
      <c r="S79" s="49"/>
      <c r="T79" s="49"/>
      <c r="U79" s="49"/>
    </row>
    <row r="80" spans="1:21" ht="15" customHeight="1" x14ac:dyDescent="0.3">
      <c r="A80" s="41" t="s">
        <v>417</v>
      </c>
      <c r="B80" s="42">
        <f t="shared" si="2"/>
        <v>44408</v>
      </c>
      <c r="C80" s="62">
        <f t="shared" si="3"/>
        <v>2021</v>
      </c>
      <c r="D80" s="43" t="s">
        <v>101</v>
      </c>
      <c r="E80" s="43" t="s">
        <v>3266</v>
      </c>
      <c r="F80" s="44" t="s">
        <v>412</v>
      </c>
      <c r="G80" s="45">
        <v>50</v>
      </c>
      <c r="H80" s="45"/>
      <c r="I80" s="46">
        <v>70.8</v>
      </c>
      <c r="J80" s="46">
        <v>6.4</v>
      </c>
      <c r="K80" s="46"/>
      <c r="L80" s="46">
        <v>77.2</v>
      </c>
      <c r="M80" s="47">
        <v>640</v>
      </c>
      <c r="N80" s="47">
        <v>49408</v>
      </c>
      <c r="O80" s="48" t="s">
        <v>3705</v>
      </c>
      <c r="P80" s="48"/>
      <c r="Q80" s="49">
        <v>44386</v>
      </c>
      <c r="R80" s="49"/>
      <c r="S80" s="49"/>
      <c r="T80" s="49"/>
      <c r="U80" s="49"/>
    </row>
    <row r="81" spans="1:21" ht="15" customHeight="1" x14ac:dyDescent="0.3">
      <c r="A81" s="41" t="s">
        <v>417</v>
      </c>
      <c r="B81" s="42">
        <f t="shared" si="2"/>
        <v>44439</v>
      </c>
      <c r="C81" s="62">
        <f t="shared" si="3"/>
        <v>2021</v>
      </c>
      <c r="D81" s="43" t="s">
        <v>101</v>
      </c>
      <c r="E81" s="43" t="s">
        <v>3227</v>
      </c>
      <c r="F81" s="44" t="s">
        <v>412</v>
      </c>
      <c r="G81" s="45">
        <v>11</v>
      </c>
      <c r="H81" s="45"/>
      <c r="I81" s="46">
        <v>53.1</v>
      </c>
      <c r="J81" s="46">
        <v>6.4</v>
      </c>
      <c r="K81" s="46"/>
      <c r="L81" s="46">
        <v>59.5</v>
      </c>
      <c r="M81" s="47">
        <v>668.10084033613441</v>
      </c>
      <c r="N81" s="47">
        <v>39752</v>
      </c>
      <c r="O81" s="48" t="s">
        <v>3675</v>
      </c>
      <c r="P81" s="48"/>
      <c r="Q81" s="49">
        <v>44436</v>
      </c>
      <c r="R81" s="49"/>
      <c r="S81" s="49"/>
      <c r="T81" s="49"/>
      <c r="U81" s="49"/>
    </row>
    <row r="82" spans="1:21" ht="15" customHeight="1" x14ac:dyDescent="0.3">
      <c r="A82" s="41" t="s">
        <v>417</v>
      </c>
      <c r="B82" s="42">
        <f t="shared" si="2"/>
        <v>44439</v>
      </c>
      <c r="C82" s="62">
        <f t="shared" si="3"/>
        <v>2021</v>
      </c>
      <c r="D82" s="43" t="s">
        <v>101</v>
      </c>
      <c r="E82" s="43" t="s">
        <v>3259</v>
      </c>
      <c r="F82" s="44" t="s">
        <v>412</v>
      </c>
      <c r="G82" s="45">
        <v>43</v>
      </c>
      <c r="H82" s="45"/>
      <c r="I82" s="46">
        <v>53.6</v>
      </c>
      <c r="J82" s="46">
        <v>6.4</v>
      </c>
      <c r="K82" s="46"/>
      <c r="L82" s="46">
        <v>60</v>
      </c>
      <c r="M82" s="47">
        <v>650</v>
      </c>
      <c r="N82" s="47">
        <v>39000</v>
      </c>
      <c r="O82" s="48" t="s">
        <v>1083</v>
      </c>
      <c r="P82" s="48"/>
      <c r="Q82" s="49">
        <v>44432</v>
      </c>
      <c r="R82" s="49"/>
      <c r="S82" s="49"/>
      <c r="T82" s="49"/>
      <c r="U82" s="49"/>
    </row>
    <row r="83" spans="1:21" ht="15" customHeight="1" x14ac:dyDescent="0.3">
      <c r="A83" s="41" t="s">
        <v>417</v>
      </c>
      <c r="B83" s="42">
        <f t="shared" si="2"/>
        <v>44469</v>
      </c>
      <c r="C83" s="62">
        <f t="shared" si="3"/>
        <v>2021</v>
      </c>
      <c r="D83" s="43" t="s">
        <v>101</v>
      </c>
      <c r="E83" s="43" t="s">
        <v>3219</v>
      </c>
      <c r="F83" s="44" t="s">
        <v>412</v>
      </c>
      <c r="G83" s="45">
        <v>3</v>
      </c>
      <c r="H83" s="45"/>
      <c r="I83" s="46">
        <v>53.4</v>
      </c>
      <c r="J83" s="46">
        <v>6.4</v>
      </c>
      <c r="K83" s="46"/>
      <c r="L83" s="46">
        <v>59.8</v>
      </c>
      <c r="M83" s="47">
        <v>627.30769230769238</v>
      </c>
      <c r="N83" s="47">
        <v>37513</v>
      </c>
      <c r="O83" s="48" t="s">
        <v>3668</v>
      </c>
      <c r="P83" s="48"/>
      <c r="Q83" s="49">
        <v>44453</v>
      </c>
      <c r="R83" s="49"/>
      <c r="S83" s="49"/>
      <c r="T83" s="49"/>
      <c r="U83" s="49"/>
    </row>
    <row r="84" spans="1:21" ht="15" customHeight="1" x14ac:dyDescent="0.3">
      <c r="A84" s="41" t="s">
        <v>417</v>
      </c>
      <c r="B84" s="42">
        <f t="shared" si="2"/>
        <v>44469</v>
      </c>
      <c r="C84" s="62">
        <f t="shared" si="3"/>
        <v>2021</v>
      </c>
      <c r="D84" s="43" t="s">
        <v>101</v>
      </c>
      <c r="E84" s="43" t="s">
        <v>3243</v>
      </c>
      <c r="F84" s="44" t="s">
        <v>412</v>
      </c>
      <c r="G84" s="45">
        <v>27</v>
      </c>
      <c r="H84" s="45"/>
      <c r="I84" s="46">
        <v>41.6</v>
      </c>
      <c r="J84" s="46">
        <v>9.9</v>
      </c>
      <c r="K84" s="46"/>
      <c r="L84" s="46">
        <v>51.5</v>
      </c>
      <c r="M84" s="47">
        <v>601.80582524271847</v>
      </c>
      <c r="N84" s="47">
        <v>30993</v>
      </c>
      <c r="O84" s="48" t="s">
        <v>3688</v>
      </c>
      <c r="P84" s="48"/>
      <c r="Q84" s="49">
        <v>44467</v>
      </c>
      <c r="R84" s="49"/>
      <c r="S84" s="49"/>
      <c r="T84" s="49"/>
      <c r="U84" s="49"/>
    </row>
    <row r="85" spans="1:21" ht="15" customHeight="1" x14ac:dyDescent="0.3">
      <c r="A85" s="41" t="s">
        <v>417</v>
      </c>
      <c r="B85" s="42">
        <f t="shared" si="2"/>
        <v>44469</v>
      </c>
      <c r="C85" s="62">
        <f t="shared" si="3"/>
        <v>2021</v>
      </c>
      <c r="D85" s="43" t="s">
        <v>101</v>
      </c>
      <c r="E85" s="43" t="s">
        <v>3244</v>
      </c>
      <c r="F85" s="44" t="s">
        <v>412</v>
      </c>
      <c r="G85" s="45">
        <v>28</v>
      </c>
      <c r="H85" s="45"/>
      <c r="I85" s="46">
        <v>36.200000000000003</v>
      </c>
      <c r="J85" s="46">
        <v>6.4</v>
      </c>
      <c r="K85" s="46"/>
      <c r="L85" s="46">
        <v>42.6</v>
      </c>
      <c r="M85" s="47">
        <v>611.99530516431923</v>
      </c>
      <c r="N85" s="47">
        <v>26071</v>
      </c>
      <c r="O85" s="48" t="s">
        <v>3689</v>
      </c>
      <c r="P85" s="48"/>
      <c r="Q85" s="49">
        <v>44463</v>
      </c>
      <c r="R85" s="49"/>
      <c r="S85" s="49"/>
      <c r="T85" s="49"/>
      <c r="U85" s="49"/>
    </row>
    <row r="86" spans="1:21" ht="15" customHeight="1" x14ac:dyDescent="0.3">
      <c r="A86" s="41" t="s">
        <v>417</v>
      </c>
      <c r="B86" s="42">
        <f t="shared" si="2"/>
        <v>44469</v>
      </c>
      <c r="C86" s="62">
        <f t="shared" si="3"/>
        <v>2021</v>
      </c>
      <c r="D86" s="43" t="s">
        <v>101</v>
      </c>
      <c r="E86" s="43" t="s">
        <v>3249</v>
      </c>
      <c r="F86" s="44" t="s">
        <v>412</v>
      </c>
      <c r="G86" s="45">
        <v>33</v>
      </c>
      <c r="H86" s="45"/>
      <c r="I86" s="46">
        <v>36.6</v>
      </c>
      <c r="J86" s="46">
        <v>6.4</v>
      </c>
      <c r="K86" s="46"/>
      <c r="L86" s="46">
        <v>43</v>
      </c>
      <c r="M86" s="47">
        <v>673</v>
      </c>
      <c r="N86" s="47">
        <v>28939</v>
      </c>
      <c r="O86" s="48" t="s">
        <v>3693</v>
      </c>
      <c r="P86" s="48"/>
      <c r="Q86" s="49">
        <v>44461</v>
      </c>
      <c r="R86" s="49"/>
      <c r="S86" s="49"/>
      <c r="T86" s="49"/>
      <c r="U86" s="49"/>
    </row>
    <row r="87" spans="1:21" ht="15" customHeight="1" x14ac:dyDescent="0.3">
      <c r="A87" s="41" t="s">
        <v>417</v>
      </c>
      <c r="B87" s="42">
        <f t="shared" si="2"/>
        <v>44469</v>
      </c>
      <c r="C87" s="62">
        <f t="shared" si="3"/>
        <v>2021</v>
      </c>
      <c r="D87" s="43" t="s">
        <v>101</v>
      </c>
      <c r="E87" s="43" t="s">
        <v>3256</v>
      </c>
      <c r="F87" s="44" t="s">
        <v>412</v>
      </c>
      <c r="G87" s="45">
        <v>40</v>
      </c>
      <c r="H87" s="45"/>
      <c r="I87" s="46">
        <v>36.6</v>
      </c>
      <c r="J87" s="46">
        <v>6.4</v>
      </c>
      <c r="K87" s="46"/>
      <c r="L87" s="46">
        <v>43</v>
      </c>
      <c r="M87" s="47">
        <v>664.44186046511629</v>
      </c>
      <c r="N87" s="47">
        <v>28571</v>
      </c>
      <c r="O87" s="48" t="s">
        <v>3697</v>
      </c>
      <c r="P87" s="48"/>
      <c r="Q87" s="49">
        <v>44456</v>
      </c>
      <c r="R87" s="49"/>
      <c r="S87" s="49"/>
      <c r="T87" s="49"/>
      <c r="U87" s="49"/>
    </row>
    <row r="88" spans="1:21" ht="15" customHeight="1" x14ac:dyDescent="0.3">
      <c r="A88" s="41" t="s">
        <v>417</v>
      </c>
      <c r="B88" s="42">
        <f t="shared" si="2"/>
        <v>44469</v>
      </c>
      <c r="C88" s="62">
        <f t="shared" si="3"/>
        <v>2021</v>
      </c>
      <c r="D88" s="43" t="s">
        <v>101</v>
      </c>
      <c r="E88" s="43" t="s">
        <v>3267</v>
      </c>
      <c r="F88" s="44" t="s">
        <v>412</v>
      </c>
      <c r="G88" s="45">
        <v>51</v>
      </c>
      <c r="H88" s="45"/>
      <c r="I88" s="46">
        <v>35.299999999999997</v>
      </c>
      <c r="J88" s="46">
        <v>6.4</v>
      </c>
      <c r="K88" s="46"/>
      <c r="L88" s="46">
        <v>41.699999999999996</v>
      </c>
      <c r="M88" s="47">
        <v>652.99760191846531</v>
      </c>
      <c r="N88" s="47">
        <v>27230</v>
      </c>
      <c r="O88" s="48" t="s">
        <v>3706</v>
      </c>
      <c r="P88" s="48"/>
      <c r="Q88" s="49">
        <v>44456</v>
      </c>
      <c r="R88" s="49"/>
      <c r="S88" s="49"/>
      <c r="T88" s="49"/>
      <c r="U88" s="49"/>
    </row>
    <row r="89" spans="1:21" ht="15" customHeight="1" x14ac:dyDescent="0.3">
      <c r="A89" s="41" t="s">
        <v>417</v>
      </c>
      <c r="B89" s="42">
        <f t="shared" si="2"/>
        <v>44469</v>
      </c>
      <c r="C89" s="62">
        <f t="shared" si="3"/>
        <v>2021</v>
      </c>
      <c r="D89" s="43" t="s">
        <v>101</v>
      </c>
      <c r="E89" s="43" t="s">
        <v>3271</v>
      </c>
      <c r="F89" s="44" t="s">
        <v>412</v>
      </c>
      <c r="G89" s="45">
        <v>55</v>
      </c>
      <c r="H89" s="45"/>
      <c r="I89" s="46">
        <v>42</v>
      </c>
      <c r="J89" s="46">
        <v>10</v>
      </c>
      <c r="K89" s="46"/>
      <c r="L89" s="46">
        <v>52</v>
      </c>
      <c r="M89" s="47">
        <v>602</v>
      </c>
      <c r="N89" s="47">
        <v>31304</v>
      </c>
      <c r="O89" s="48" t="s">
        <v>709</v>
      </c>
      <c r="P89" s="48"/>
      <c r="Q89" s="49">
        <v>44469</v>
      </c>
      <c r="R89" s="49"/>
      <c r="S89" s="49"/>
      <c r="T89" s="49"/>
      <c r="U89" s="49"/>
    </row>
    <row r="90" spans="1:21" ht="15" customHeight="1" x14ac:dyDescent="0.3">
      <c r="A90" s="41" t="s">
        <v>417</v>
      </c>
      <c r="B90" s="42">
        <f t="shared" si="2"/>
        <v>44500</v>
      </c>
      <c r="C90" s="62">
        <f t="shared" si="3"/>
        <v>2021</v>
      </c>
      <c r="D90" s="43" t="s">
        <v>101</v>
      </c>
      <c r="E90" s="43" t="s">
        <v>3224</v>
      </c>
      <c r="F90" s="44" t="s">
        <v>412</v>
      </c>
      <c r="G90" s="45">
        <v>8</v>
      </c>
      <c r="H90" s="45"/>
      <c r="I90" s="46">
        <v>36.6</v>
      </c>
      <c r="J90" s="46">
        <v>6.4</v>
      </c>
      <c r="K90" s="46"/>
      <c r="L90" s="46">
        <v>43</v>
      </c>
      <c r="M90" s="47">
        <v>673.20930232558135</v>
      </c>
      <c r="N90" s="47">
        <v>28948</v>
      </c>
      <c r="O90" s="48" t="s">
        <v>3672</v>
      </c>
      <c r="P90" s="48"/>
      <c r="Q90" s="49">
        <v>44499</v>
      </c>
      <c r="R90" s="49"/>
      <c r="S90" s="49"/>
      <c r="T90" s="49"/>
      <c r="U90" s="49"/>
    </row>
    <row r="91" spans="1:21" ht="15" customHeight="1" x14ac:dyDescent="0.3">
      <c r="A91" s="41" t="s">
        <v>417</v>
      </c>
      <c r="B91" s="42">
        <f t="shared" si="2"/>
        <v>44500</v>
      </c>
      <c r="C91" s="62">
        <f t="shared" si="3"/>
        <v>2021</v>
      </c>
      <c r="D91" s="43" t="s">
        <v>101</v>
      </c>
      <c r="E91" s="43" t="s">
        <v>3229</v>
      </c>
      <c r="F91" s="44" t="s">
        <v>412</v>
      </c>
      <c r="G91" s="45">
        <v>13</v>
      </c>
      <c r="H91" s="45"/>
      <c r="I91" s="46">
        <v>36.5</v>
      </c>
      <c r="J91" s="46">
        <v>6.4</v>
      </c>
      <c r="K91" s="46"/>
      <c r="L91" s="46">
        <v>42.9</v>
      </c>
      <c r="M91" s="47">
        <v>673.00699300699307</v>
      </c>
      <c r="N91" s="47">
        <v>28872</v>
      </c>
      <c r="O91" s="48" t="s">
        <v>3677</v>
      </c>
      <c r="P91" s="48"/>
      <c r="Q91" s="49">
        <v>44473</v>
      </c>
      <c r="R91" s="49"/>
      <c r="S91" s="49"/>
      <c r="T91" s="49"/>
      <c r="U91" s="49"/>
    </row>
    <row r="92" spans="1:21" ht="15" customHeight="1" x14ac:dyDescent="0.3">
      <c r="A92" s="41" t="s">
        <v>417</v>
      </c>
      <c r="B92" s="42">
        <f t="shared" si="2"/>
        <v>44500</v>
      </c>
      <c r="C92" s="62">
        <f t="shared" si="3"/>
        <v>2021</v>
      </c>
      <c r="D92" s="43" t="s">
        <v>101</v>
      </c>
      <c r="E92" s="43" t="s">
        <v>3236</v>
      </c>
      <c r="F92" s="44" t="s">
        <v>412</v>
      </c>
      <c r="G92" s="45">
        <v>20</v>
      </c>
      <c r="H92" s="45"/>
      <c r="I92" s="46">
        <v>36.200000000000003</v>
      </c>
      <c r="J92" s="46">
        <v>6.4</v>
      </c>
      <c r="K92" s="46"/>
      <c r="L92" s="46">
        <v>42.6</v>
      </c>
      <c r="M92" s="47">
        <v>673.00469483568077</v>
      </c>
      <c r="N92" s="47">
        <v>28670</v>
      </c>
      <c r="O92" s="48" t="s">
        <v>1371</v>
      </c>
      <c r="P92" s="48"/>
      <c r="Q92" s="49">
        <v>44489</v>
      </c>
      <c r="R92" s="49"/>
      <c r="S92" s="49"/>
      <c r="T92" s="49"/>
      <c r="U92" s="49"/>
    </row>
    <row r="93" spans="1:21" ht="15" customHeight="1" x14ac:dyDescent="0.3">
      <c r="A93" s="41" t="s">
        <v>417</v>
      </c>
      <c r="B93" s="42">
        <f t="shared" si="2"/>
        <v>44500</v>
      </c>
      <c r="C93" s="62">
        <f t="shared" si="3"/>
        <v>2021</v>
      </c>
      <c r="D93" s="43" t="s">
        <v>101</v>
      </c>
      <c r="E93" s="43" t="s">
        <v>3240</v>
      </c>
      <c r="F93" s="44" t="s">
        <v>412</v>
      </c>
      <c r="G93" s="45">
        <v>24</v>
      </c>
      <c r="H93" s="45"/>
      <c r="I93" s="46">
        <v>36.1</v>
      </c>
      <c r="J93" s="46">
        <v>6.4</v>
      </c>
      <c r="K93" s="46"/>
      <c r="L93" s="46">
        <v>42.5</v>
      </c>
      <c r="M93" s="47">
        <v>668</v>
      </c>
      <c r="N93" s="47">
        <v>28390</v>
      </c>
      <c r="O93" s="48" t="s">
        <v>3685</v>
      </c>
      <c r="P93" s="48"/>
      <c r="Q93" s="49">
        <v>44490</v>
      </c>
      <c r="R93" s="49"/>
      <c r="S93" s="49"/>
      <c r="T93" s="49"/>
      <c r="U93" s="49"/>
    </row>
    <row r="94" spans="1:21" ht="15" customHeight="1" x14ac:dyDescent="0.3">
      <c r="A94" s="41" t="s">
        <v>417</v>
      </c>
      <c r="B94" s="42">
        <f t="shared" si="2"/>
        <v>44500</v>
      </c>
      <c r="C94" s="62">
        <f t="shared" si="3"/>
        <v>2021</v>
      </c>
      <c r="D94" s="43" t="s">
        <v>101</v>
      </c>
      <c r="E94" s="43" t="s">
        <v>3258</v>
      </c>
      <c r="F94" s="44" t="s">
        <v>412</v>
      </c>
      <c r="G94" s="45">
        <v>42</v>
      </c>
      <c r="H94" s="45"/>
      <c r="I94" s="46">
        <v>53.1</v>
      </c>
      <c r="J94" s="46">
        <v>6.4</v>
      </c>
      <c r="K94" s="46"/>
      <c r="L94" s="46">
        <v>59.5</v>
      </c>
      <c r="M94" s="47">
        <v>663.00840336134456</v>
      </c>
      <c r="N94" s="47">
        <v>39449</v>
      </c>
      <c r="O94" s="48" t="s">
        <v>3699</v>
      </c>
      <c r="P94" s="48"/>
      <c r="Q94" s="49">
        <v>44496</v>
      </c>
      <c r="R94" s="49"/>
      <c r="S94" s="49"/>
      <c r="T94" s="49"/>
      <c r="U94" s="49"/>
    </row>
    <row r="95" spans="1:21" ht="15" customHeight="1" x14ac:dyDescent="0.3">
      <c r="A95" s="41" t="s">
        <v>417</v>
      </c>
      <c r="B95" s="42">
        <f t="shared" si="2"/>
        <v>44500</v>
      </c>
      <c r="C95" s="62">
        <f t="shared" si="3"/>
        <v>2021</v>
      </c>
      <c r="D95" s="43" t="s">
        <v>101</v>
      </c>
      <c r="E95" s="43" t="s">
        <v>3261</v>
      </c>
      <c r="F95" s="44" t="s">
        <v>412</v>
      </c>
      <c r="G95" s="45">
        <v>45</v>
      </c>
      <c r="H95" s="45"/>
      <c r="I95" s="46">
        <v>36.200000000000003</v>
      </c>
      <c r="J95" s="46">
        <v>6.4</v>
      </c>
      <c r="K95" s="46"/>
      <c r="L95" s="46">
        <v>42.6</v>
      </c>
      <c r="M95" s="47">
        <v>673.00469483568077</v>
      </c>
      <c r="N95" s="47">
        <v>28670</v>
      </c>
      <c r="O95" s="48" t="s">
        <v>3701</v>
      </c>
      <c r="P95" s="48"/>
      <c r="Q95" s="49">
        <v>44497</v>
      </c>
      <c r="R95" s="49"/>
      <c r="S95" s="49"/>
      <c r="T95" s="49"/>
      <c r="U95" s="49"/>
    </row>
    <row r="96" spans="1:21" ht="15" customHeight="1" x14ac:dyDescent="0.3">
      <c r="A96" s="41" t="s">
        <v>417</v>
      </c>
      <c r="B96" s="42">
        <f t="shared" si="2"/>
        <v>44500</v>
      </c>
      <c r="C96" s="62">
        <f t="shared" si="3"/>
        <v>2021</v>
      </c>
      <c r="D96" s="43" t="s">
        <v>101</v>
      </c>
      <c r="E96" s="43" t="s">
        <v>3263</v>
      </c>
      <c r="F96" s="44" t="s">
        <v>412</v>
      </c>
      <c r="G96" s="45">
        <v>47</v>
      </c>
      <c r="H96" s="45"/>
      <c r="I96" s="46">
        <v>53.4</v>
      </c>
      <c r="J96" s="46">
        <v>6.4</v>
      </c>
      <c r="K96" s="46"/>
      <c r="L96" s="46">
        <v>59.8</v>
      </c>
      <c r="M96" s="47">
        <v>657.99331103678935</v>
      </c>
      <c r="N96" s="47">
        <v>39348</v>
      </c>
      <c r="O96" s="48" t="s">
        <v>3703</v>
      </c>
      <c r="P96" s="48"/>
      <c r="Q96" s="49">
        <v>44487</v>
      </c>
      <c r="R96" s="49"/>
      <c r="S96" s="49"/>
      <c r="T96" s="49"/>
      <c r="U96" s="49"/>
    </row>
    <row r="97" spans="1:21" ht="15" customHeight="1" x14ac:dyDescent="0.3">
      <c r="A97" s="41" t="s">
        <v>417</v>
      </c>
      <c r="B97" s="42">
        <f t="shared" si="2"/>
        <v>44500</v>
      </c>
      <c r="C97" s="62">
        <f t="shared" si="3"/>
        <v>2021</v>
      </c>
      <c r="D97" s="43" t="s">
        <v>101</v>
      </c>
      <c r="E97" s="43" t="s">
        <v>3270</v>
      </c>
      <c r="F97" s="44" t="s">
        <v>412</v>
      </c>
      <c r="G97" s="45">
        <v>54</v>
      </c>
      <c r="H97" s="45"/>
      <c r="I97" s="46">
        <v>41.6</v>
      </c>
      <c r="J97" s="46">
        <v>9.9</v>
      </c>
      <c r="K97" s="46"/>
      <c r="L97" s="46">
        <v>51.5</v>
      </c>
      <c r="M97" s="47">
        <v>602</v>
      </c>
      <c r="N97" s="47">
        <v>31003</v>
      </c>
      <c r="O97" s="48" t="s">
        <v>3708</v>
      </c>
      <c r="P97" s="48"/>
      <c r="Q97" s="49">
        <v>44497</v>
      </c>
      <c r="R97" s="49"/>
      <c r="S97" s="49"/>
      <c r="T97" s="49"/>
      <c r="U97" s="49"/>
    </row>
    <row r="98" spans="1:21" ht="15" customHeight="1" x14ac:dyDescent="0.3">
      <c r="A98" s="41" t="s">
        <v>417</v>
      </c>
      <c r="B98" s="42">
        <f t="shared" si="2"/>
        <v>44500</v>
      </c>
      <c r="C98" s="62">
        <f t="shared" si="3"/>
        <v>2021</v>
      </c>
      <c r="D98" s="43" t="s">
        <v>101</v>
      </c>
      <c r="E98" s="43" t="s">
        <v>3272</v>
      </c>
      <c r="F98" s="44" t="s">
        <v>412</v>
      </c>
      <c r="G98" s="45">
        <v>56</v>
      </c>
      <c r="H98" s="45"/>
      <c r="I98" s="46">
        <v>36.299999999999997</v>
      </c>
      <c r="J98" s="46">
        <v>6.4</v>
      </c>
      <c r="K98" s="46"/>
      <c r="L98" s="46">
        <v>42.699999999999996</v>
      </c>
      <c r="M98" s="47">
        <v>611.99063231850118</v>
      </c>
      <c r="N98" s="47">
        <v>26132</v>
      </c>
      <c r="O98" s="48" t="s">
        <v>3709</v>
      </c>
      <c r="P98" s="48"/>
      <c r="Q98" s="49">
        <v>44495</v>
      </c>
      <c r="R98" s="49"/>
      <c r="S98" s="49"/>
      <c r="T98" s="49"/>
      <c r="U98" s="49"/>
    </row>
    <row r="99" spans="1:21" ht="15" customHeight="1" x14ac:dyDescent="0.3">
      <c r="A99" s="41" t="s">
        <v>417</v>
      </c>
      <c r="B99" s="42">
        <f t="shared" si="2"/>
        <v>44530</v>
      </c>
      <c r="C99" s="62">
        <f t="shared" si="3"/>
        <v>2021</v>
      </c>
      <c r="D99" s="43" t="s">
        <v>101</v>
      </c>
      <c r="E99" s="43" t="s">
        <v>3217</v>
      </c>
      <c r="F99" s="44" t="s">
        <v>412</v>
      </c>
      <c r="G99" s="45">
        <v>1</v>
      </c>
      <c r="H99" s="45"/>
      <c r="I99" s="46">
        <v>36.799999999999997</v>
      </c>
      <c r="J99" s="46">
        <v>6.4</v>
      </c>
      <c r="K99" s="46"/>
      <c r="L99" s="46">
        <v>43.199999999999996</v>
      </c>
      <c r="M99" s="47">
        <v>649.49074074074076</v>
      </c>
      <c r="N99" s="47">
        <v>28058</v>
      </c>
      <c r="O99" s="48" t="s">
        <v>3666</v>
      </c>
      <c r="P99" s="48"/>
      <c r="Q99" s="49">
        <v>44530</v>
      </c>
      <c r="R99" s="49"/>
      <c r="S99" s="49"/>
      <c r="T99" s="49"/>
      <c r="U99" s="49"/>
    </row>
    <row r="100" spans="1:21" ht="15" customHeight="1" x14ac:dyDescent="0.3">
      <c r="A100" s="41" t="s">
        <v>417</v>
      </c>
      <c r="B100" s="42">
        <f t="shared" si="2"/>
        <v>44530</v>
      </c>
      <c r="C100" s="62">
        <f t="shared" si="3"/>
        <v>2021</v>
      </c>
      <c r="D100" s="43" t="s">
        <v>101</v>
      </c>
      <c r="E100" s="43" t="s">
        <v>3222</v>
      </c>
      <c r="F100" s="44" t="s">
        <v>412</v>
      </c>
      <c r="G100" s="45">
        <v>6</v>
      </c>
      <c r="H100" s="45"/>
      <c r="I100" s="46">
        <v>53.8</v>
      </c>
      <c r="J100" s="46">
        <v>6.4</v>
      </c>
      <c r="K100" s="46"/>
      <c r="L100" s="46">
        <v>60.199999999999996</v>
      </c>
      <c r="M100" s="47">
        <v>658.00664451827242</v>
      </c>
      <c r="N100" s="47">
        <v>39612</v>
      </c>
      <c r="O100" s="48" t="s">
        <v>3670</v>
      </c>
      <c r="P100" s="48"/>
      <c r="Q100" s="49">
        <v>44502</v>
      </c>
      <c r="R100" s="49"/>
      <c r="S100" s="49"/>
      <c r="T100" s="49"/>
      <c r="U100" s="49"/>
    </row>
    <row r="101" spans="1:21" ht="15" customHeight="1" x14ac:dyDescent="0.3">
      <c r="A101" s="41" t="s">
        <v>417</v>
      </c>
      <c r="B101" s="42">
        <f t="shared" si="2"/>
        <v>44530</v>
      </c>
      <c r="C101" s="62">
        <f t="shared" si="3"/>
        <v>2021</v>
      </c>
      <c r="D101" s="43" t="s">
        <v>101</v>
      </c>
      <c r="E101" s="43" t="s">
        <v>3225</v>
      </c>
      <c r="F101" s="44" t="s">
        <v>412</v>
      </c>
      <c r="G101" s="45">
        <v>9</v>
      </c>
      <c r="H101" s="45"/>
      <c r="I101" s="46">
        <v>36.6</v>
      </c>
      <c r="J101" s="46">
        <v>6.4</v>
      </c>
      <c r="K101" s="46"/>
      <c r="L101" s="46">
        <v>43</v>
      </c>
      <c r="M101" s="47">
        <v>676.48837209302326</v>
      </c>
      <c r="N101" s="47">
        <v>29089</v>
      </c>
      <c r="O101" s="48" t="s">
        <v>3673</v>
      </c>
      <c r="P101" s="48"/>
      <c r="Q101" s="49">
        <v>44518</v>
      </c>
      <c r="R101" s="49"/>
      <c r="S101" s="49"/>
      <c r="T101" s="49"/>
      <c r="U101" s="49"/>
    </row>
    <row r="102" spans="1:21" ht="15" customHeight="1" x14ac:dyDescent="0.3">
      <c r="A102" s="41" t="s">
        <v>417</v>
      </c>
      <c r="B102" s="42">
        <f t="shared" si="2"/>
        <v>44530</v>
      </c>
      <c r="C102" s="62">
        <f t="shared" si="3"/>
        <v>2021</v>
      </c>
      <c r="D102" s="43" t="s">
        <v>101</v>
      </c>
      <c r="E102" s="43" t="s">
        <v>3245</v>
      </c>
      <c r="F102" s="44" t="s">
        <v>412</v>
      </c>
      <c r="G102" s="45">
        <v>29</v>
      </c>
      <c r="H102" s="45"/>
      <c r="I102" s="46">
        <v>36.700000000000003</v>
      </c>
      <c r="J102" s="46">
        <v>6.4</v>
      </c>
      <c r="K102" s="46"/>
      <c r="L102" s="46">
        <v>43.1</v>
      </c>
      <c r="M102" s="47">
        <v>641.90255220417635</v>
      </c>
      <c r="N102" s="47">
        <v>27666</v>
      </c>
      <c r="O102" s="48" t="s">
        <v>3690</v>
      </c>
      <c r="P102" s="48"/>
      <c r="Q102" s="49">
        <v>44524</v>
      </c>
      <c r="R102" s="49"/>
      <c r="S102" s="49"/>
      <c r="T102" s="49"/>
      <c r="U102" s="49"/>
    </row>
    <row r="103" spans="1:21" ht="15" customHeight="1" x14ac:dyDescent="0.3">
      <c r="A103" s="41" t="s">
        <v>417</v>
      </c>
      <c r="B103" s="42">
        <f t="shared" si="2"/>
        <v>44530</v>
      </c>
      <c r="C103" s="62">
        <f t="shared" si="3"/>
        <v>2021</v>
      </c>
      <c r="D103" s="43" t="s">
        <v>101</v>
      </c>
      <c r="E103" s="43" t="s">
        <v>3248</v>
      </c>
      <c r="F103" s="44" t="s">
        <v>412</v>
      </c>
      <c r="G103" s="45">
        <v>32</v>
      </c>
      <c r="H103" s="45"/>
      <c r="I103" s="46">
        <v>36.799999999999997</v>
      </c>
      <c r="J103" s="46">
        <v>6.4</v>
      </c>
      <c r="K103" s="46"/>
      <c r="L103" s="46">
        <v>43.199999999999996</v>
      </c>
      <c r="M103" s="47">
        <v>636.99074074074076</v>
      </c>
      <c r="N103" s="47">
        <v>27518</v>
      </c>
      <c r="O103" s="48" t="s">
        <v>3692</v>
      </c>
      <c r="P103" s="48"/>
      <c r="Q103" s="49">
        <v>44524</v>
      </c>
      <c r="R103" s="49"/>
      <c r="S103" s="49"/>
      <c r="T103" s="49"/>
      <c r="U103" s="49"/>
    </row>
    <row r="104" spans="1:21" ht="15" customHeight="1" x14ac:dyDescent="0.3">
      <c r="A104" s="41" t="s">
        <v>417</v>
      </c>
      <c r="B104" s="42">
        <f t="shared" si="2"/>
        <v>44530</v>
      </c>
      <c r="C104" s="62">
        <f t="shared" si="3"/>
        <v>2021</v>
      </c>
      <c r="D104" s="43" t="s">
        <v>101</v>
      </c>
      <c r="E104" s="43" t="s">
        <v>3250</v>
      </c>
      <c r="F104" s="44" t="s">
        <v>412</v>
      </c>
      <c r="G104" s="45">
        <v>34</v>
      </c>
      <c r="H104" s="45"/>
      <c r="I104" s="46">
        <v>53.3</v>
      </c>
      <c r="J104" s="46">
        <v>6.4</v>
      </c>
      <c r="K104" s="46"/>
      <c r="L104" s="46">
        <v>59.699999999999996</v>
      </c>
      <c r="M104" s="47">
        <v>627.20268006700167</v>
      </c>
      <c r="N104" s="47">
        <v>37444</v>
      </c>
      <c r="O104" s="48" t="s">
        <v>3673</v>
      </c>
      <c r="P104" s="48"/>
      <c r="Q104" s="49">
        <v>44518</v>
      </c>
      <c r="R104" s="49"/>
      <c r="S104" s="49"/>
      <c r="T104" s="49"/>
      <c r="U104" s="49"/>
    </row>
    <row r="105" spans="1:21" ht="15" customHeight="1" x14ac:dyDescent="0.3">
      <c r="A105" s="41" t="s">
        <v>417</v>
      </c>
      <c r="B105" s="42">
        <f t="shared" si="2"/>
        <v>44530</v>
      </c>
      <c r="C105" s="62">
        <f t="shared" si="3"/>
        <v>2021</v>
      </c>
      <c r="D105" s="43" t="s">
        <v>101</v>
      </c>
      <c r="E105" s="43" t="s">
        <v>3251</v>
      </c>
      <c r="F105" s="44" t="s">
        <v>412</v>
      </c>
      <c r="G105" s="45">
        <v>35</v>
      </c>
      <c r="H105" s="45"/>
      <c r="I105" s="46">
        <v>53.8</v>
      </c>
      <c r="J105" s="46">
        <v>6.4</v>
      </c>
      <c r="K105" s="46"/>
      <c r="L105" s="46">
        <v>60.199999999999996</v>
      </c>
      <c r="M105" s="47">
        <v>627.1926910299004</v>
      </c>
      <c r="N105" s="47">
        <v>37757</v>
      </c>
      <c r="O105" s="48" t="s">
        <v>3694</v>
      </c>
      <c r="P105" s="48"/>
      <c r="Q105" s="49">
        <v>44530</v>
      </c>
      <c r="R105" s="49"/>
      <c r="S105" s="49"/>
      <c r="T105" s="49"/>
      <c r="U105" s="49"/>
    </row>
    <row r="106" spans="1:21" ht="15" customHeight="1" x14ac:dyDescent="0.3">
      <c r="A106" s="41" t="s">
        <v>417</v>
      </c>
      <c r="B106" s="42">
        <f t="shared" si="2"/>
        <v>44530</v>
      </c>
      <c r="C106" s="62">
        <f t="shared" si="3"/>
        <v>2021</v>
      </c>
      <c r="D106" s="43" t="s">
        <v>101</v>
      </c>
      <c r="E106" s="43" t="s">
        <v>3253</v>
      </c>
      <c r="F106" s="44" t="s">
        <v>412</v>
      </c>
      <c r="G106" s="45">
        <v>37</v>
      </c>
      <c r="H106" s="45"/>
      <c r="I106" s="46">
        <v>36.5</v>
      </c>
      <c r="J106" s="46">
        <v>6.4</v>
      </c>
      <c r="K106" s="46"/>
      <c r="L106" s="46">
        <v>42.9</v>
      </c>
      <c r="M106" s="47">
        <v>681.09557109557113</v>
      </c>
      <c r="N106" s="47">
        <v>29219</v>
      </c>
      <c r="O106" s="48" t="s">
        <v>3696</v>
      </c>
      <c r="P106" s="48"/>
      <c r="Q106" s="49">
        <v>44518</v>
      </c>
      <c r="R106" s="49"/>
      <c r="S106" s="49"/>
      <c r="T106" s="49"/>
      <c r="U106" s="49"/>
    </row>
    <row r="107" spans="1:21" ht="15" customHeight="1" x14ac:dyDescent="0.3">
      <c r="A107" s="41" t="s">
        <v>417</v>
      </c>
      <c r="B107" s="42">
        <f t="shared" si="2"/>
        <v>44530</v>
      </c>
      <c r="C107" s="62">
        <f t="shared" si="3"/>
        <v>2021</v>
      </c>
      <c r="D107" s="43" t="s">
        <v>101</v>
      </c>
      <c r="E107" s="43" t="s">
        <v>3254</v>
      </c>
      <c r="F107" s="44" t="s">
        <v>412</v>
      </c>
      <c r="G107" s="45">
        <v>38</v>
      </c>
      <c r="H107" s="45"/>
      <c r="I107" s="46">
        <v>53.2</v>
      </c>
      <c r="J107" s="46">
        <v>6.4</v>
      </c>
      <c r="K107" s="46"/>
      <c r="L107" s="46">
        <v>59.6</v>
      </c>
      <c r="M107" s="47">
        <v>656.59395973154358</v>
      </c>
      <c r="N107" s="47">
        <v>39133</v>
      </c>
      <c r="O107" s="48" t="s">
        <v>3696</v>
      </c>
      <c r="P107" s="48"/>
      <c r="Q107" s="49">
        <v>44518</v>
      </c>
      <c r="R107" s="49"/>
      <c r="S107" s="49"/>
      <c r="T107" s="49"/>
      <c r="U107" s="49"/>
    </row>
    <row r="108" spans="1:21" ht="15" customHeight="1" x14ac:dyDescent="0.3">
      <c r="A108" s="41" t="s">
        <v>417</v>
      </c>
      <c r="B108" s="42">
        <f t="shared" si="2"/>
        <v>44530</v>
      </c>
      <c r="C108" s="62">
        <f t="shared" si="3"/>
        <v>2021</v>
      </c>
      <c r="D108" s="43" t="s">
        <v>101</v>
      </c>
      <c r="E108" s="43" t="s">
        <v>3255</v>
      </c>
      <c r="F108" s="44" t="s">
        <v>412</v>
      </c>
      <c r="G108" s="45">
        <v>39</v>
      </c>
      <c r="H108" s="45"/>
      <c r="I108" s="46">
        <v>53.7</v>
      </c>
      <c r="J108" s="46">
        <v>6.4</v>
      </c>
      <c r="K108" s="46"/>
      <c r="L108" s="46">
        <v>60.1</v>
      </c>
      <c r="M108" s="47">
        <v>656.60565723793673</v>
      </c>
      <c r="N108" s="47">
        <v>39462</v>
      </c>
      <c r="O108" s="48" t="s">
        <v>2091</v>
      </c>
      <c r="P108" s="48"/>
      <c r="Q108" s="49">
        <v>44518</v>
      </c>
      <c r="R108" s="49"/>
      <c r="S108" s="49"/>
      <c r="T108" s="49"/>
      <c r="U108" s="49"/>
    </row>
    <row r="109" spans="1:21" ht="15" customHeight="1" x14ac:dyDescent="0.3">
      <c r="A109" s="41" t="s">
        <v>417</v>
      </c>
      <c r="B109" s="42">
        <f t="shared" si="2"/>
        <v>44530</v>
      </c>
      <c r="C109" s="62">
        <f t="shared" si="3"/>
        <v>2021</v>
      </c>
      <c r="D109" s="43" t="s">
        <v>101</v>
      </c>
      <c r="E109" s="43" t="s">
        <v>3264</v>
      </c>
      <c r="F109" s="44" t="s">
        <v>412</v>
      </c>
      <c r="G109" s="45">
        <v>48</v>
      </c>
      <c r="H109" s="45"/>
      <c r="I109" s="46">
        <v>36.299999999999997</v>
      </c>
      <c r="J109" s="46">
        <v>6.4</v>
      </c>
      <c r="K109" s="46"/>
      <c r="L109" s="46">
        <v>42.699999999999996</v>
      </c>
      <c r="M109" s="47">
        <v>680.00000000000011</v>
      </c>
      <c r="N109" s="47">
        <v>29036</v>
      </c>
      <c r="O109" s="48" t="s">
        <v>3704</v>
      </c>
      <c r="P109" s="48"/>
      <c r="Q109" s="49">
        <v>44520</v>
      </c>
      <c r="R109" s="49"/>
      <c r="S109" s="49"/>
      <c r="T109" s="49"/>
      <c r="U109" s="49"/>
    </row>
    <row r="110" spans="1:21" ht="15" customHeight="1" x14ac:dyDescent="0.3">
      <c r="A110" s="41" t="s">
        <v>417</v>
      </c>
      <c r="B110" s="42">
        <f t="shared" si="2"/>
        <v>44530</v>
      </c>
      <c r="C110" s="62">
        <f t="shared" si="3"/>
        <v>2021</v>
      </c>
      <c r="D110" s="43" t="s">
        <v>101</v>
      </c>
      <c r="E110" s="43" t="s">
        <v>3265</v>
      </c>
      <c r="F110" s="44" t="s">
        <v>412</v>
      </c>
      <c r="G110" s="45">
        <v>49</v>
      </c>
      <c r="H110" s="45"/>
      <c r="I110" s="46">
        <v>36.1</v>
      </c>
      <c r="J110" s="46">
        <v>6.4</v>
      </c>
      <c r="K110" s="46"/>
      <c r="L110" s="46">
        <v>42.5</v>
      </c>
      <c r="M110" s="47">
        <v>668</v>
      </c>
      <c r="N110" s="47">
        <v>28390</v>
      </c>
      <c r="O110" s="48" t="s">
        <v>1541</v>
      </c>
      <c r="P110" s="48"/>
      <c r="Q110" s="49">
        <v>44502</v>
      </c>
      <c r="R110" s="49"/>
      <c r="S110" s="49"/>
      <c r="T110" s="49"/>
      <c r="U110" s="49"/>
    </row>
    <row r="111" spans="1:21" ht="15" customHeight="1" x14ac:dyDescent="0.3">
      <c r="A111" s="41" t="s">
        <v>417</v>
      </c>
      <c r="B111" s="42">
        <f t="shared" si="2"/>
        <v>44530</v>
      </c>
      <c r="C111" s="62">
        <f t="shared" si="3"/>
        <v>2021</v>
      </c>
      <c r="D111" s="43" t="s">
        <v>101</v>
      </c>
      <c r="E111" s="43" t="s">
        <v>3268</v>
      </c>
      <c r="F111" s="44" t="s">
        <v>412</v>
      </c>
      <c r="G111" s="45">
        <v>52</v>
      </c>
      <c r="H111" s="45"/>
      <c r="I111" s="46">
        <v>36.200000000000003</v>
      </c>
      <c r="J111" s="46">
        <v>6.4</v>
      </c>
      <c r="K111" s="46"/>
      <c r="L111" s="46">
        <v>42.6</v>
      </c>
      <c r="M111" s="47">
        <v>661.50234741784038</v>
      </c>
      <c r="N111" s="47">
        <v>28180</v>
      </c>
      <c r="O111" s="48" t="s">
        <v>632</v>
      </c>
      <c r="P111" s="48"/>
      <c r="Q111" s="49">
        <v>44524</v>
      </c>
      <c r="R111" s="49"/>
      <c r="S111" s="49"/>
      <c r="T111" s="49"/>
      <c r="U111" s="49"/>
    </row>
    <row r="112" spans="1:21" ht="15" customHeight="1" x14ac:dyDescent="0.3">
      <c r="A112" s="41" t="s">
        <v>417</v>
      </c>
      <c r="B112" s="42">
        <f t="shared" si="2"/>
        <v>44530</v>
      </c>
      <c r="C112" s="62">
        <f t="shared" si="3"/>
        <v>2021</v>
      </c>
      <c r="D112" s="43" t="s">
        <v>106</v>
      </c>
      <c r="E112" s="43" t="s">
        <v>3326</v>
      </c>
      <c r="F112" s="44" t="s">
        <v>412</v>
      </c>
      <c r="G112" s="45">
        <v>20</v>
      </c>
      <c r="H112" s="45">
        <v>20</v>
      </c>
      <c r="I112" s="46">
        <v>41.1</v>
      </c>
      <c r="J112" s="46">
        <v>6.4</v>
      </c>
      <c r="K112" s="46"/>
      <c r="L112" s="46">
        <v>47.5</v>
      </c>
      <c r="M112" s="47">
        <v>680</v>
      </c>
      <c r="N112" s="47">
        <v>32300</v>
      </c>
      <c r="O112" s="48" t="s">
        <v>2091</v>
      </c>
      <c r="P112" s="48"/>
      <c r="Q112" s="49">
        <v>44518</v>
      </c>
      <c r="R112" s="49"/>
      <c r="S112" s="49"/>
      <c r="T112" s="49"/>
      <c r="U112" s="49"/>
    </row>
    <row r="113" spans="1:21" ht="15" customHeight="1" x14ac:dyDescent="0.3">
      <c r="A113" s="41" t="s">
        <v>417</v>
      </c>
      <c r="B113" s="42">
        <f t="shared" si="2"/>
        <v>44530</v>
      </c>
      <c r="C113" s="62">
        <f t="shared" si="3"/>
        <v>2021</v>
      </c>
      <c r="D113" s="43" t="s">
        <v>106</v>
      </c>
      <c r="E113" s="43" t="s">
        <v>3346</v>
      </c>
      <c r="F113" s="44" t="s">
        <v>412</v>
      </c>
      <c r="G113" s="45">
        <v>40</v>
      </c>
      <c r="H113" s="45">
        <v>40</v>
      </c>
      <c r="I113" s="46">
        <v>41.1</v>
      </c>
      <c r="J113" s="46">
        <v>6.4</v>
      </c>
      <c r="K113" s="46"/>
      <c r="L113" s="46">
        <v>47.5</v>
      </c>
      <c r="M113" s="47">
        <v>680</v>
      </c>
      <c r="N113" s="47">
        <v>32300</v>
      </c>
      <c r="O113" s="48" t="s">
        <v>3743</v>
      </c>
      <c r="P113" s="48"/>
      <c r="Q113" s="49">
        <v>44529</v>
      </c>
      <c r="R113" s="49"/>
      <c r="S113" s="49"/>
      <c r="T113" s="49"/>
      <c r="U113" s="49"/>
    </row>
    <row r="114" spans="1:21" ht="15" customHeight="1" x14ac:dyDescent="0.3">
      <c r="A114" s="41" t="s">
        <v>417</v>
      </c>
      <c r="B114" s="42">
        <f t="shared" si="2"/>
        <v>44561</v>
      </c>
      <c r="C114" s="62">
        <f t="shared" si="3"/>
        <v>2021</v>
      </c>
      <c r="D114" s="43" t="s">
        <v>88</v>
      </c>
      <c r="E114" s="43" t="s">
        <v>3171</v>
      </c>
      <c r="F114" s="44" t="s">
        <v>413</v>
      </c>
      <c r="G114" s="45" t="s">
        <v>3172</v>
      </c>
      <c r="H114" s="45"/>
      <c r="I114" s="46">
        <v>14.9</v>
      </c>
      <c r="J114" s="46">
        <v>0</v>
      </c>
      <c r="K114" s="46"/>
      <c r="L114" s="46">
        <v>14.9</v>
      </c>
      <c r="M114" s="47">
        <v>181.20805369127515</v>
      </c>
      <c r="N114" s="47">
        <v>2700</v>
      </c>
      <c r="O114" s="48" t="s">
        <v>3630</v>
      </c>
      <c r="P114" s="48"/>
      <c r="Q114" s="49">
        <v>44560</v>
      </c>
      <c r="R114" s="49"/>
      <c r="S114" s="49"/>
      <c r="T114" s="49"/>
      <c r="U114" s="49"/>
    </row>
    <row r="115" spans="1:21" ht="15" customHeight="1" x14ac:dyDescent="0.3">
      <c r="A115" s="41" t="s">
        <v>417</v>
      </c>
      <c r="B115" s="42">
        <f t="shared" si="2"/>
        <v>44561</v>
      </c>
      <c r="C115" s="62">
        <f t="shared" si="3"/>
        <v>2021</v>
      </c>
      <c r="D115" s="43" t="s">
        <v>88</v>
      </c>
      <c r="E115" s="43" t="s">
        <v>3187</v>
      </c>
      <c r="F115" s="44" t="s">
        <v>413</v>
      </c>
      <c r="G115" s="45" t="s">
        <v>3188</v>
      </c>
      <c r="H115" s="45"/>
      <c r="I115" s="46">
        <v>14.9</v>
      </c>
      <c r="J115" s="46">
        <v>0</v>
      </c>
      <c r="K115" s="46"/>
      <c r="L115" s="46">
        <v>14.9</v>
      </c>
      <c r="M115" s="47">
        <v>181.20805369127515</v>
      </c>
      <c r="N115" s="47">
        <v>2700</v>
      </c>
      <c r="O115" s="48" t="s">
        <v>3644</v>
      </c>
      <c r="P115" s="48"/>
      <c r="Q115" s="49">
        <v>44557</v>
      </c>
      <c r="R115" s="49"/>
      <c r="S115" s="49"/>
      <c r="T115" s="49"/>
      <c r="U115" s="49"/>
    </row>
    <row r="116" spans="1:21" ht="15" customHeight="1" x14ac:dyDescent="0.3">
      <c r="A116" s="41" t="s">
        <v>417</v>
      </c>
      <c r="B116" s="42">
        <f t="shared" si="2"/>
        <v>44561</v>
      </c>
      <c r="C116" s="62">
        <f t="shared" si="3"/>
        <v>2021</v>
      </c>
      <c r="D116" s="43" t="s">
        <v>88</v>
      </c>
      <c r="E116" s="43" t="s">
        <v>3189</v>
      </c>
      <c r="F116" s="44" t="s">
        <v>413</v>
      </c>
      <c r="G116" s="45" t="s">
        <v>3190</v>
      </c>
      <c r="H116" s="45"/>
      <c r="I116" s="46">
        <v>14.9</v>
      </c>
      <c r="J116" s="46">
        <v>0</v>
      </c>
      <c r="K116" s="46"/>
      <c r="L116" s="46">
        <v>14.9</v>
      </c>
      <c r="M116" s="47">
        <v>181.20805369127515</v>
      </c>
      <c r="N116" s="47">
        <v>2700</v>
      </c>
      <c r="O116" s="48" t="s">
        <v>3653</v>
      </c>
      <c r="P116" s="48"/>
      <c r="Q116" s="49">
        <v>44557</v>
      </c>
      <c r="R116" s="49"/>
      <c r="S116" s="49"/>
      <c r="T116" s="49"/>
      <c r="U116" s="49"/>
    </row>
    <row r="117" spans="1:21" ht="15" customHeight="1" x14ac:dyDescent="0.3">
      <c r="A117" s="41" t="s">
        <v>417</v>
      </c>
      <c r="B117" s="42">
        <f t="shared" si="2"/>
        <v>44561</v>
      </c>
      <c r="C117" s="62">
        <f t="shared" si="3"/>
        <v>2021</v>
      </c>
      <c r="D117" s="43" t="s">
        <v>88</v>
      </c>
      <c r="E117" s="43" t="s">
        <v>3191</v>
      </c>
      <c r="F117" s="44" t="s">
        <v>413</v>
      </c>
      <c r="G117" s="45" t="s">
        <v>3192</v>
      </c>
      <c r="H117" s="45"/>
      <c r="I117" s="46">
        <v>14.9</v>
      </c>
      <c r="J117" s="46">
        <v>0</v>
      </c>
      <c r="K117" s="46"/>
      <c r="L117" s="46">
        <v>14.9</v>
      </c>
      <c r="M117" s="47">
        <v>181.20805369127515</v>
      </c>
      <c r="N117" s="47">
        <v>2700</v>
      </c>
      <c r="O117" s="48" t="s">
        <v>3653</v>
      </c>
      <c r="P117" s="48"/>
      <c r="Q117" s="49">
        <v>44557</v>
      </c>
      <c r="R117" s="49"/>
      <c r="S117" s="49"/>
      <c r="T117" s="49"/>
      <c r="U117" s="49"/>
    </row>
    <row r="118" spans="1:21" ht="15" customHeight="1" x14ac:dyDescent="0.3">
      <c r="A118" s="41" t="s">
        <v>417</v>
      </c>
      <c r="B118" s="42">
        <f t="shared" si="2"/>
        <v>44561</v>
      </c>
      <c r="C118" s="62">
        <f t="shared" si="3"/>
        <v>2021</v>
      </c>
      <c r="D118" s="43" t="s">
        <v>88</v>
      </c>
      <c r="E118" s="43" t="s">
        <v>3193</v>
      </c>
      <c r="F118" s="44" t="s">
        <v>413</v>
      </c>
      <c r="G118" s="45" t="s">
        <v>3194</v>
      </c>
      <c r="H118" s="45"/>
      <c r="I118" s="46">
        <v>14.9</v>
      </c>
      <c r="J118" s="46">
        <v>0</v>
      </c>
      <c r="K118" s="46"/>
      <c r="L118" s="46">
        <v>14.9</v>
      </c>
      <c r="M118" s="47">
        <v>181.20805369127515</v>
      </c>
      <c r="N118" s="47">
        <v>2700</v>
      </c>
      <c r="O118" s="48" t="s">
        <v>3641</v>
      </c>
      <c r="P118" s="48"/>
      <c r="Q118" s="49">
        <v>44557</v>
      </c>
      <c r="R118" s="49"/>
      <c r="S118" s="49"/>
      <c r="T118" s="49"/>
      <c r="U118" s="49"/>
    </row>
    <row r="119" spans="1:21" ht="15" customHeight="1" x14ac:dyDescent="0.3">
      <c r="A119" s="41" t="s">
        <v>417</v>
      </c>
      <c r="B119" s="42">
        <f t="shared" si="2"/>
        <v>44561</v>
      </c>
      <c r="C119" s="62">
        <f t="shared" si="3"/>
        <v>2021</v>
      </c>
      <c r="D119" s="43" t="s">
        <v>101</v>
      </c>
      <c r="E119" s="43" t="s">
        <v>3220</v>
      </c>
      <c r="F119" s="44" t="s">
        <v>412</v>
      </c>
      <c r="G119" s="45">
        <v>4</v>
      </c>
      <c r="H119" s="45"/>
      <c r="I119" s="46">
        <v>36.6</v>
      </c>
      <c r="J119" s="46">
        <v>6.4</v>
      </c>
      <c r="K119" s="46"/>
      <c r="L119" s="46">
        <v>43</v>
      </c>
      <c r="M119" s="47">
        <v>655</v>
      </c>
      <c r="N119" s="47">
        <v>28165</v>
      </c>
      <c r="O119" s="48" t="s">
        <v>3669</v>
      </c>
      <c r="P119" s="48"/>
      <c r="Q119" s="49">
        <v>44534</v>
      </c>
      <c r="R119" s="49"/>
      <c r="S119" s="49"/>
      <c r="T119" s="49"/>
      <c r="U119" s="49"/>
    </row>
    <row r="120" spans="1:21" ht="15" customHeight="1" x14ac:dyDescent="0.3">
      <c r="A120" s="41" t="s">
        <v>417</v>
      </c>
      <c r="B120" s="42">
        <f t="shared" si="2"/>
        <v>44561</v>
      </c>
      <c r="C120" s="62">
        <f t="shared" si="3"/>
        <v>2021</v>
      </c>
      <c r="D120" s="43" t="s">
        <v>101</v>
      </c>
      <c r="E120" s="43" t="s">
        <v>3246</v>
      </c>
      <c r="F120" s="44" t="s">
        <v>412</v>
      </c>
      <c r="G120" s="45">
        <v>30</v>
      </c>
      <c r="H120" s="45"/>
      <c r="I120" s="46">
        <v>53.4</v>
      </c>
      <c r="J120" s="46">
        <v>6.4</v>
      </c>
      <c r="K120" s="46"/>
      <c r="L120" s="46">
        <v>59.8</v>
      </c>
      <c r="M120" s="47">
        <v>602.69230769230774</v>
      </c>
      <c r="N120" s="47">
        <v>36041</v>
      </c>
      <c r="O120" s="48" t="s">
        <v>3691</v>
      </c>
      <c r="P120" s="48"/>
      <c r="Q120" s="49">
        <v>44554</v>
      </c>
      <c r="R120" s="49"/>
      <c r="S120" s="49"/>
      <c r="T120" s="49"/>
      <c r="U120" s="49"/>
    </row>
    <row r="121" spans="1:21" ht="15" customHeight="1" x14ac:dyDescent="0.3">
      <c r="A121" s="41" t="s">
        <v>417</v>
      </c>
      <c r="B121" s="42">
        <f t="shared" si="2"/>
        <v>44561</v>
      </c>
      <c r="C121" s="62">
        <f t="shared" si="3"/>
        <v>2021</v>
      </c>
      <c r="D121" s="43" t="s">
        <v>101</v>
      </c>
      <c r="E121" s="43" t="s">
        <v>3247</v>
      </c>
      <c r="F121" s="44" t="s">
        <v>412</v>
      </c>
      <c r="G121" s="45">
        <v>31</v>
      </c>
      <c r="H121" s="45"/>
      <c r="I121" s="46">
        <v>53.9</v>
      </c>
      <c r="J121" s="46">
        <v>6.4</v>
      </c>
      <c r="K121" s="46"/>
      <c r="L121" s="46">
        <v>60.3</v>
      </c>
      <c r="M121" s="47">
        <v>602.70315091210614</v>
      </c>
      <c r="N121" s="47">
        <v>36343</v>
      </c>
      <c r="O121" s="48" t="s">
        <v>2534</v>
      </c>
      <c r="P121" s="48"/>
      <c r="Q121" s="49">
        <v>44557</v>
      </c>
      <c r="R121" s="49"/>
      <c r="S121" s="49"/>
      <c r="T121" s="49"/>
      <c r="U121" s="49"/>
    </row>
    <row r="122" spans="1:21" ht="15" customHeight="1" x14ac:dyDescent="0.3">
      <c r="A122" s="41" t="s">
        <v>417</v>
      </c>
      <c r="B122" s="42">
        <f t="shared" si="2"/>
        <v>44561</v>
      </c>
      <c r="C122" s="62">
        <f t="shared" si="3"/>
        <v>2021</v>
      </c>
      <c r="D122" s="43" t="s">
        <v>106</v>
      </c>
      <c r="E122" s="43" t="s">
        <v>3310</v>
      </c>
      <c r="F122" s="44" t="s">
        <v>412</v>
      </c>
      <c r="G122" s="45">
        <v>4</v>
      </c>
      <c r="H122" s="45">
        <v>4</v>
      </c>
      <c r="I122" s="46">
        <v>41.4</v>
      </c>
      <c r="J122" s="46">
        <v>6.4</v>
      </c>
      <c r="K122" s="46"/>
      <c r="L122" s="46">
        <v>47.8</v>
      </c>
      <c r="M122" s="47">
        <v>637.00836820083691</v>
      </c>
      <c r="N122" s="47">
        <v>30449</v>
      </c>
      <c r="O122" s="48" t="s">
        <v>3715</v>
      </c>
      <c r="P122" s="48"/>
      <c r="Q122" s="49">
        <v>44553</v>
      </c>
      <c r="R122" s="49"/>
      <c r="S122" s="49"/>
      <c r="T122" s="49"/>
      <c r="U122" s="49"/>
    </row>
    <row r="123" spans="1:21" ht="15" customHeight="1" x14ac:dyDescent="0.3">
      <c r="A123" s="41" t="s">
        <v>417</v>
      </c>
      <c r="B123" s="42">
        <f t="shared" si="2"/>
        <v>44561</v>
      </c>
      <c r="C123" s="62">
        <f t="shared" si="3"/>
        <v>2021</v>
      </c>
      <c r="D123" s="43" t="s">
        <v>106</v>
      </c>
      <c r="E123" s="43" t="s">
        <v>3317</v>
      </c>
      <c r="F123" s="44" t="s">
        <v>412</v>
      </c>
      <c r="G123" s="45">
        <v>11</v>
      </c>
      <c r="H123" s="45">
        <v>11</v>
      </c>
      <c r="I123" s="46">
        <v>55.3</v>
      </c>
      <c r="J123" s="46">
        <v>6.4</v>
      </c>
      <c r="K123" s="46"/>
      <c r="L123" s="46">
        <v>61.699999999999996</v>
      </c>
      <c r="M123" s="47">
        <v>617.5040518638574</v>
      </c>
      <c r="N123" s="47">
        <v>38100</v>
      </c>
      <c r="O123" s="48" t="s">
        <v>3721</v>
      </c>
      <c r="P123" s="48"/>
      <c r="Q123" s="49">
        <v>44547</v>
      </c>
      <c r="R123" s="49"/>
      <c r="S123" s="49"/>
      <c r="T123" s="49"/>
      <c r="U123" s="49"/>
    </row>
    <row r="124" spans="1:21" ht="15" customHeight="1" x14ac:dyDescent="0.3">
      <c r="A124" s="41" t="s">
        <v>417</v>
      </c>
      <c r="B124" s="42">
        <f t="shared" si="2"/>
        <v>44561</v>
      </c>
      <c r="C124" s="62">
        <f t="shared" si="3"/>
        <v>2021</v>
      </c>
      <c r="D124" s="43" t="s">
        <v>106</v>
      </c>
      <c r="E124" s="43" t="s">
        <v>3320</v>
      </c>
      <c r="F124" s="44" t="s">
        <v>412</v>
      </c>
      <c r="G124" s="45">
        <v>14</v>
      </c>
      <c r="H124" s="45">
        <v>14</v>
      </c>
      <c r="I124" s="46">
        <v>55.7</v>
      </c>
      <c r="J124" s="46">
        <v>6.4</v>
      </c>
      <c r="K124" s="46"/>
      <c r="L124" s="46">
        <v>62.1</v>
      </c>
      <c r="M124" s="47">
        <v>612.75362318840575</v>
      </c>
      <c r="N124" s="47">
        <v>38052</v>
      </c>
      <c r="O124" s="48" t="s">
        <v>3724</v>
      </c>
      <c r="P124" s="48"/>
      <c r="Q124" s="49">
        <v>44551</v>
      </c>
      <c r="R124" s="49"/>
      <c r="S124" s="49"/>
      <c r="T124" s="49"/>
      <c r="U124" s="49"/>
    </row>
    <row r="125" spans="1:21" ht="15" customHeight="1" x14ac:dyDescent="0.3">
      <c r="A125" s="41" t="s">
        <v>417</v>
      </c>
      <c r="B125" s="42">
        <f t="shared" si="2"/>
        <v>44561</v>
      </c>
      <c r="C125" s="62">
        <f t="shared" si="3"/>
        <v>2021</v>
      </c>
      <c r="D125" s="43" t="s">
        <v>106</v>
      </c>
      <c r="E125" s="43" t="s">
        <v>3321</v>
      </c>
      <c r="F125" s="44" t="s">
        <v>412</v>
      </c>
      <c r="G125" s="45">
        <v>15</v>
      </c>
      <c r="H125" s="45">
        <v>15</v>
      </c>
      <c r="I125" s="46">
        <v>55.3</v>
      </c>
      <c r="J125" s="46">
        <v>6.4</v>
      </c>
      <c r="K125" s="46"/>
      <c r="L125" s="46">
        <v>61.699999999999996</v>
      </c>
      <c r="M125" s="47">
        <v>612.75526742301463</v>
      </c>
      <c r="N125" s="47">
        <v>37807</v>
      </c>
      <c r="O125" s="48" t="s">
        <v>3724</v>
      </c>
      <c r="P125" s="48"/>
      <c r="Q125" s="49">
        <v>44551</v>
      </c>
      <c r="R125" s="49"/>
      <c r="S125" s="49"/>
      <c r="T125" s="49"/>
      <c r="U125" s="49"/>
    </row>
    <row r="126" spans="1:21" ht="15" customHeight="1" x14ac:dyDescent="0.3">
      <c r="A126" s="41" t="s">
        <v>417</v>
      </c>
      <c r="B126" s="42">
        <f t="shared" si="2"/>
        <v>44561</v>
      </c>
      <c r="C126" s="62">
        <f t="shared" si="3"/>
        <v>2021</v>
      </c>
      <c r="D126" s="43" t="s">
        <v>106</v>
      </c>
      <c r="E126" s="43" t="s">
        <v>3330</v>
      </c>
      <c r="F126" s="44" t="s">
        <v>412</v>
      </c>
      <c r="G126" s="45">
        <v>24</v>
      </c>
      <c r="H126" s="45">
        <v>24</v>
      </c>
      <c r="I126" s="46">
        <v>41.1</v>
      </c>
      <c r="J126" s="46">
        <v>6.4</v>
      </c>
      <c r="K126" s="46"/>
      <c r="L126" s="46">
        <v>47.5</v>
      </c>
      <c r="M126" s="47">
        <v>675.01052631578943</v>
      </c>
      <c r="N126" s="47">
        <v>32063</v>
      </c>
      <c r="O126" s="48" t="s">
        <v>3732</v>
      </c>
      <c r="P126" s="48"/>
      <c r="Q126" s="49">
        <v>44553</v>
      </c>
      <c r="R126" s="49"/>
      <c r="S126" s="49"/>
      <c r="T126" s="49"/>
      <c r="U126" s="49"/>
    </row>
    <row r="127" spans="1:21" ht="15" customHeight="1" x14ac:dyDescent="0.3">
      <c r="A127" s="41" t="s">
        <v>417</v>
      </c>
      <c r="B127" s="42">
        <f t="shared" si="2"/>
        <v>44561</v>
      </c>
      <c r="C127" s="62">
        <f t="shared" si="3"/>
        <v>2021</v>
      </c>
      <c r="D127" s="43" t="s">
        <v>106</v>
      </c>
      <c r="E127" s="43" t="s">
        <v>3343</v>
      </c>
      <c r="F127" s="44" t="s">
        <v>412</v>
      </c>
      <c r="G127" s="45">
        <v>37</v>
      </c>
      <c r="H127" s="45">
        <v>37</v>
      </c>
      <c r="I127" s="46">
        <v>41.2</v>
      </c>
      <c r="J127" s="46">
        <v>6.4</v>
      </c>
      <c r="K127" s="46"/>
      <c r="L127" s="46">
        <v>47.6</v>
      </c>
      <c r="M127" s="47">
        <v>674.93697478991589</v>
      </c>
      <c r="N127" s="47">
        <v>32127</v>
      </c>
      <c r="O127" s="48" t="s">
        <v>1596</v>
      </c>
      <c r="P127" s="48"/>
      <c r="Q127" s="49">
        <v>44531</v>
      </c>
      <c r="R127" s="49"/>
      <c r="S127" s="49"/>
      <c r="T127" s="49"/>
      <c r="U127" s="49"/>
    </row>
    <row r="128" spans="1:21" ht="15" customHeight="1" x14ac:dyDescent="0.3">
      <c r="A128" s="41" t="s">
        <v>417</v>
      </c>
      <c r="B128" s="42">
        <f t="shared" si="2"/>
        <v>44561</v>
      </c>
      <c r="C128" s="62">
        <f t="shared" si="3"/>
        <v>2021</v>
      </c>
      <c r="D128" s="43" t="s">
        <v>106</v>
      </c>
      <c r="E128" s="43" t="s">
        <v>3345</v>
      </c>
      <c r="F128" s="44" t="s">
        <v>412</v>
      </c>
      <c r="G128" s="45">
        <v>39</v>
      </c>
      <c r="H128" s="45">
        <v>39</v>
      </c>
      <c r="I128" s="46">
        <v>55.8</v>
      </c>
      <c r="J128" s="46">
        <v>6.4</v>
      </c>
      <c r="K128" s="46"/>
      <c r="L128" s="46">
        <v>62.199999999999996</v>
      </c>
      <c r="M128" s="47">
        <v>666.39871382636659</v>
      </c>
      <c r="N128" s="47">
        <v>41450</v>
      </c>
      <c r="O128" s="48" t="s">
        <v>1596</v>
      </c>
      <c r="P128" s="48"/>
      <c r="Q128" s="49">
        <v>44531</v>
      </c>
      <c r="R128" s="49"/>
      <c r="S128" s="49"/>
      <c r="T128" s="49"/>
      <c r="U128" s="49"/>
    </row>
    <row r="129" spans="1:21" ht="15" customHeight="1" x14ac:dyDescent="0.3">
      <c r="A129" s="41" t="s">
        <v>417</v>
      </c>
      <c r="B129" s="42">
        <f t="shared" si="2"/>
        <v>44561</v>
      </c>
      <c r="C129" s="62">
        <f t="shared" si="3"/>
        <v>2021</v>
      </c>
      <c r="D129" s="43" t="s">
        <v>106</v>
      </c>
      <c r="E129" s="43" t="s">
        <v>3355</v>
      </c>
      <c r="F129" s="44" t="s">
        <v>412</v>
      </c>
      <c r="G129" s="45">
        <v>51</v>
      </c>
      <c r="H129" s="45">
        <v>49</v>
      </c>
      <c r="I129" s="46">
        <v>55.8</v>
      </c>
      <c r="J129" s="46">
        <v>6.4</v>
      </c>
      <c r="K129" s="46"/>
      <c r="L129" s="46">
        <v>62.199999999999996</v>
      </c>
      <c r="M129" s="47">
        <v>665</v>
      </c>
      <c r="N129" s="47">
        <v>41363</v>
      </c>
      <c r="O129" s="48" t="s">
        <v>3749</v>
      </c>
      <c r="P129" s="48"/>
      <c r="Q129" s="49">
        <v>44545</v>
      </c>
      <c r="R129" s="49"/>
      <c r="S129" s="49"/>
      <c r="T129" s="49"/>
      <c r="U129" s="49"/>
    </row>
    <row r="130" spans="1:21" ht="15" customHeight="1" x14ac:dyDescent="0.3">
      <c r="A130" s="41" t="s">
        <v>417</v>
      </c>
      <c r="B130" s="42">
        <f t="shared" ref="B130:B193" si="4">EOMONTH(Q130,0)</f>
        <v>44592</v>
      </c>
      <c r="C130" s="62">
        <f t="shared" ref="C130:C193" si="5">YEAR(B130)</f>
        <v>2022</v>
      </c>
      <c r="D130" s="43" t="s">
        <v>88</v>
      </c>
      <c r="E130" s="43" t="s">
        <v>3173</v>
      </c>
      <c r="F130" s="44" t="s">
        <v>413</v>
      </c>
      <c r="G130" s="45" t="s">
        <v>3174</v>
      </c>
      <c r="H130" s="45"/>
      <c r="I130" s="46">
        <v>14.9</v>
      </c>
      <c r="J130" s="46">
        <v>0</v>
      </c>
      <c r="K130" s="46"/>
      <c r="L130" s="46">
        <v>14.9</v>
      </c>
      <c r="M130" s="47">
        <v>181.20805369127515</v>
      </c>
      <c r="N130" s="47">
        <v>2700</v>
      </c>
      <c r="O130" s="48" t="s">
        <v>3618</v>
      </c>
      <c r="P130" s="48"/>
      <c r="Q130" s="49">
        <v>44574</v>
      </c>
      <c r="R130" s="49"/>
      <c r="S130" s="49"/>
      <c r="T130" s="49"/>
      <c r="U130" s="49"/>
    </row>
    <row r="131" spans="1:21" ht="15" customHeight="1" x14ac:dyDescent="0.3">
      <c r="A131" s="41" t="s">
        <v>417</v>
      </c>
      <c r="B131" s="42">
        <f t="shared" si="4"/>
        <v>44592</v>
      </c>
      <c r="C131" s="62">
        <f t="shared" si="5"/>
        <v>2022</v>
      </c>
      <c r="D131" s="43" t="s">
        <v>88</v>
      </c>
      <c r="E131" s="43" t="s">
        <v>3181</v>
      </c>
      <c r="F131" s="44" t="s">
        <v>413</v>
      </c>
      <c r="G131" s="45" t="s">
        <v>3182</v>
      </c>
      <c r="H131" s="45"/>
      <c r="I131" s="46">
        <v>14.9</v>
      </c>
      <c r="J131" s="46">
        <v>0</v>
      </c>
      <c r="K131" s="46"/>
      <c r="L131" s="46">
        <v>14.9</v>
      </c>
      <c r="M131" s="47">
        <v>181.20805369127515</v>
      </c>
      <c r="N131" s="47">
        <v>2700</v>
      </c>
      <c r="O131" s="48" t="s">
        <v>3617</v>
      </c>
      <c r="P131" s="48"/>
      <c r="Q131" s="49">
        <v>44574</v>
      </c>
      <c r="R131" s="49"/>
      <c r="S131" s="49"/>
      <c r="T131" s="49"/>
      <c r="U131" s="49"/>
    </row>
    <row r="132" spans="1:21" ht="15" customHeight="1" x14ac:dyDescent="0.3">
      <c r="A132" s="41" t="s">
        <v>417</v>
      </c>
      <c r="B132" s="42">
        <f t="shared" si="4"/>
        <v>44592</v>
      </c>
      <c r="C132" s="62">
        <f t="shared" si="5"/>
        <v>2022</v>
      </c>
      <c r="D132" s="43" t="s">
        <v>88</v>
      </c>
      <c r="E132" s="43" t="s">
        <v>3183</v>
      </c>
      <c r="F132" s="44" t="s">
        <v>413</v>
      </c>
      <c r="G132" s="45" t="s">
        <v>3184</v>
      </c>
      <c r="H132" s="45"/>
      <c r="I132" s="46">
        <v>14.9</v>
      </c>
      <c r="J132" s="46">
        <v>0</v>
      </c>
      <c r="K132" s="46"/>
      <c r="L132" s="46">
        <v>14.9</v>
      </c>
      <c r="M132" s="47">
        <v>181.20805369127515</v>
      </c>
      <c r="N132" s="47">
        <v>2700</v>
      </c>
      <c r="O132" s="48" t="s">
        <v>1324</v>
      </c>
      <c r="P132" s="48"/>
      <c r="Q132" s="49">
        <v>44574</v>
      </c>
      <c r="R132" s="49"/>
      <c r="S132" s="49"/>
      <c r="T132" s="49"/>
      <c r="U132" s="49"/>
    </row>
    <row r="133" spans="1:21" ht="15" customHeight="1" x14ac:dyDescent="0.3">
      <c r="A133" s="41" t="s">
        <v>417</v>
      </c>
      <c r="B133" s="42">
        <f t="shared" si="4"/>
        <v>44592</v>
      </c>
      <c r="C133" s="62">
        <f t="shared" si="5"/>
        <v>2022</v>
      </c>
      <c r="D133" s="43" t="s">
        <v>88</v>
      </c>
      <c r="E133" s="43" t="s">
        <v>3185</v>
      </c>
      <c r="F133" s="44" t="s">
        <v>413</v>
      </c>
      <c r="G133" s="45" t="s">
        <v>3186</v>
      </c>
      <c r="H133" s="45"/>
      <c r="I133" s="46">
        <v>14.9</v>
      </c>
      <c r="J133" s="46">
        <v>0</v>
      </c>
      <c r="K133" s="46"/>
      <c r="L133" s="46">
        <v>14.9</v>
      </c>
      <c r="M133" s="47">
        <v>181.20805369127515</v>
      </c>
      <c r="N133" s="47">
        <v>2700</v>
      </c>
      <c r="O133" s="48" t="s">
        <v>3652</v>
      </c>
      <c r="P133" s="48"/>
      <c r="Q133" s="49">
        <v>44574</v>
      </c>
      <c r="R133" s="49"/>
      <c r="S133" s="49"/>
      <c r="T133" s="49"/>
      <c r="U133" s="49"/>
    </row>
    <row r="134" spans="1:21" ht="15" customHeight="1" x14ac:dyDescent="0.3">
      <c r="A134" s="41" t="s">
        <v>417</v>
      </c>
      <c r="B134" s="42">
        <f t="shared" si="4"/>
        <v>44592</v>
      </c>
      <c r="C134" s="62">
        <f t="shared" si="5"/>
        <v>2022</v>
      </c>
      <c r="D134" s="43" t="s">
        <v>101</v>
      </c>
      <c r="E134" s="43" t="s">
        <v>3273</v>
      </c>
      <c r="F134" s="44" t="s">
        <v>413</v>
      </c>
      <c r="G134" s="45" t="s">
        <v>3274</v>
      </c>
      <c r="H134" s="45"/>
      <c r="I134" s="46">
        <v>14.9</v>
      </c>
      <c r="J134" s="46"/>
      <c r="K134" s="46"/>
      <c r="L134" s="46">
        <v>14.9</v>
      </c>
      <c r="M134" s="47">
        <v>201.34228187919462</v>
      </c>
      <c r="N134" s="47">
        <v>3000</v>
      </c>
      <c r="O134" s="48" t="s">
        <v>1366</v>
      </c>
      <c r="P134" s="48"/>
      <c r="Q134" s="49">
        <v>44565</v>
      </c>
      <c r="R134" s="49"/>
      <c r="S134" s="49"/>
      <c r="T134" s="49"/>
      <c r="U134" s="49"/>
    </row>
    <row r="135" spans="1:21" ht="15" customHeight="1" x14ac:dyDescent="0.3">
      <c r="A135" s="41" t="s">
        <v>417</v>
      </c>
      <c r="B135" s="42">
        <f t="shared" si="4"/>
        <v>44592</v>
      </c>
      <c r="C135" s="62">
        <f t="shared" si="5"/>
        <v>2022</v>
      </c>
      <c r="D135" s="43" t="s">
        <v>101</v>
      </c>
      <c r="E135" s="43" t="s">
        <v>3275</v>
      </c>
      <c r="F135" s="44" t="s">
        <v>413</v>
      </c>
      <c r="G135" s="45" t="s">
        <v>3276</v>
      </c>
      <c r="H135" s="45"/>
      <c r="I135" s="46">
        <v>14.9</v>
      </c>
      <c r="J135" s="46"/>
      <c r="K135" s="46"/>
      <c r="L135" s="46">
        <v>14.9</v>
      </c>
      <c r="M135" s="47">
        <v>181.20805369127515</v>
      </c>
      <c r="N135" s="47">
        <v>2700</v>
      </c>
      <c r="O135" s="48" t="s">
        <v>3668</v>
      </c>
      <c r="P135" s="48"/>
      <c r="Q135" s="49">
        <v>44565</v>
      </c>
      <c r="R135" s="49"/>
      <c r="S135" s="49"/>
      <c r="T135" s="49"/>
      <c r="U135" s="49"/>
    </row>
    <row r="136" spans="1:21" ht="15" customHeight="1" x14ac:dyDescent="0.3">
      <c r="A136" s="41" t="s">
        <v>417</v>
      </c>
      <c r="B136" s="42">
        <f t="shared" si="4"/>
        <v>44592</v>
      </c>
      <c r="C136" s="62">
        <f t="shared" si="5"/>
        <v>2022</v>
      </c>
      <c r="D136" s="43" t="s">
        <v>101</v>
      </c>
      <c r="E136" s="43" t="s">
        <v>3277</v>
      </c>
      <c r="F136" s="44" t="s">
        <v>413</v>
      </c>
      <c r="G136" s="45" t="s">
        <v>3278</v>
      </c>
      <c r="H136" s="45"/>
      <c r="I136" s="46">
        <v>14.9</v>
      </c>
      <c r="J136" s="46"/>
      <c r="K136" s="46"/>
      <c r="L136" s="46">
        <v>14.9</v>
      </c>
      <c r="M136" s="47">
        <v>181.20805369127515</v>
      </c>
      <c r="N136" s="47">
        <v>2700</v>
      </c>
      <c r="O136" s="48" t="s">
        <v>3670</v>
      </c>
      <c r="P136" s="48"/>
      <c r="Q136" s="49">
        <v>44565</v>
      </c>
      <c r="R136" s="49"/>
      <c r="S136" s="49"/>
      <c r="T136" s="49"/>
      <c r="U136" s="49"/>
    </row>
    <row r="137" spans="1:21" ht="15" customHeight="1" x14ac:dyDescent="0.3">
      <c r="A137" s="41" t="s">
        <v>417</v>
      </c>
      <c r="B137" s="42">
        <f t="shared" si="4"/>
        <v>44592</v>
      </c>
      <c r="C137" s="62">
        <f t="shared" si="5"/>
        <v>2022</v>
      </c>
      <c r="D137" s="43" t="s">
        <v>101</v>
      </c>
      <c r="E137" s="43" t="s">
        <v>3279</v>
      </c>
      <c r="F137" s="44" t="s">
        <v>413</v>
      </c>
      <c r="G137" s="45" t="s">
        <v>3280</v>
      </c>
      <c r="H137" s="45"/>
      <c r="I137" s="46">
        <v>14.9</v>
      </c>
      <c r="J137" s="46"/>
      <c r="K137" s="46"/>
      <c r="L137" s="46">
        <v>14.9</v>
      </c>
      <c r="M137" s="47">
        <v>181.20805369127515</v>
      </c>
      <c r="N137" s="47">
        <v>2700</v>
      </c>
      <c r="O137" s="48" t="s">
        <v>3676</v>
      </c>
      <c r="P137" s="48"/>
      <c r="Q137" s="49">
        <v>44565</v>
      </c>
      <c r="R137" s="49"/>
      <c r="S137" s="49"/>
      <c r="T137" s="49"/>
      <c r="U137" s="49"/>
    </row>
    <row r="138" spans="1:21" ht="15" customHeight="1" x14ac:dyDescent="0.3">
      <c r="A138" s="41" t="s">
        <v>417</v>
      </c>
      <c r="B138" s="42">
        <f t="shared" si="4"/>
        <v>44592</v>
      </c>
      <c r="C138" s="62">
        <f t="shared" si="5"/>
        <v>2022</v>
      </c>
      <c r="D138" s="43" t="s">
        <v>101</v>
      </c>
      <c r="E138" s="43" t="s">
        <v>3281</v>
      </c>
      <c r="F138" s="44" t="s">
        <v>413</v>
      </c>
      <c r="G138" s="45" t="s">
        <v>3282</v>
      </c>
      <c r="H138" s="45"/>
      <c r="I138" s="46">
        <v>14.9</v>
      </c>
      <c r="J138" s="46"/>
      <c r="K138" s="46"/>
      <c r="L138" s="46">
        <v>14.9</v>
      </c>
      <c r="M138" s="47">
        <v>181.20805369127515</v>
      </c>
      <c r="N138" s="47">
        <v>2700</v>
      </c>
      <c r="O138" s="48" t="s">
        <v>3685</v>
      </c>
      <c r="P138" s="48"/>
      <c r="Q138" s="49">
        <v>44565</v>
      </c>
      <c r="R138" s="49"/>
      <c r="S138" s="49"/>
      <c r="T138" s="49"/>
      <c r="U138" s="49"/>
    </row>
    <row r="139" spans="1:21" ht="15" customHeight="1" x14ac:dyDescent="0.3">
      <c r="A139" s="41" t="s">
        <v>417</v>
      </c>
      <c r="B139" s="42">
        <f t="shared" si="4"/>
        <v>44592</v>
      </c>
      <c r="C139" s="62">
        <f t="shared" si="5"/>
        <v>2022</v>
      </c>
      <c r="D139" s="43" t="s">
        <v>101</v>
      </c>
      <c r="E139" s="43" t="s">
        <v>3283</v>
      </c>
      <c r="F139" s="44" t="s">
        <v>413</v>
      </c>
      <c r="G139" s="45" t="s">
        <v>3284</v>
      </c>
      <c r="H139" s="45"/>
      <c r="I139" s="46">
        <v>14.9</v>
      </c>
      <c r="J139" s="46"/>
      <c r="K139" s="46"/>
      <c r="L139" s="46">
        <v>14.9</v>
      </c>
      <c r="M139" s="47">
        <v>181.20805369127515</v>
      </c>
      <c r="N139" s="47">
        <v>2700</v>
      </c>
      <c r="O139" s="48" t="s">
        <v>3682</v>
      </c>
      <c r="P139" s="48"/>
      <c r="Q139" s="49">
        <v>44565</v>
      </c>
      <c r="R139" s="49"/>
      <c r="S139" s="49"/>
      <c r="T139" s="49"/>
      <c r="U139" s="49"/>
    </row>
    <row r="140" spans="1:21" ht="15" customHeight="1" x14ac:dyDescent="0.3">
      <c r="A140" s="41" t="s">
        <v>417</v>
      </c>
      <c r="B140" s="42">
        <f t="shared" si="4"/>
        <v>44592</v>
      </c>
      <c r="C140" s="62">
        <f t="shared" si="5"/>
        <v>2022</v>
      </c>
      <c r="D140" s="43" t="s">
        <v>101</v>
      </c>
      <c r="E140" s="43" t="s">
        <v>3285</v>
      </c>
      <c r="F140" s="44" t="s">
        <v>413</v>
      </c>
      <c r="G140" s="45" t="s">
        <v>3286</v>
      </c>
      <c r="H140" s="45"/>
      <c r="I140" s="46">
        <v>14.9</v>
      </c>
      <c r="J140" s="46"/>
      <c r="K140" s="46"/>
      <c r="L140" s="46">
        <v>14.9</v>
      </c>
      <c r="M140" s="47">
        <v>181.20805369127515</v>
      </c>
      <c r="N140" s="47">
        <v>2700</v>
      </c>
      <c r="O140" s="48" t="s">
        <v>3697</v>
      </c>
      <c r="P140" s="48"/>
      <c r="Q140" s="49">
        <v>44565</v>
      </c>
      <c r="R140" s="49"/>
      <c r="S140" s="49"/>
      <c r="T140" s="49"/>
      <c r="U140" s="49"/>
    </row>
    <row r="141" spans="1:21" ht="15" customHeight="1" x14ac:dyDescent="0.3">
      <c r="A141" s="41" t="s">
        <v>417</v>
      </c>
      <c r="B141" s="42">
        <f t="shared" si="4"/>
        <v>44592</v>
      </c>
      <c r="C141" s="62">
        <f t="shared" si="5"/>
        <v>2022</v>
      </c>
      <c r="D141" s="43" t="s">
        <v>101</v>
      </c>
      <c r="E141" s="43" t="s">
        <v>3287</v>
      </c>
      <c r="F141" s="44" t="s">
        <v>413</v>
      </c>
      <c r="G141" s="45" t="s">
        <v>3288</v>
      </c>
      <c r="H141" s="45"/>
      <c r="I141" s="46">
        <v>22</v>
      </c>
      <c r="J141" s="46"/>
      <c r="K141" s="46"/>
      <c r="L141" s="46">
        <v>22</v>
      </c>
      <c r="M141" s="47">
        <v>130.90909090909091</v>
      </c>
      <c r="N141" s="47">
        <v>2880</v>
      </c>
      <c r="O141" s="48" t="s">
        <v>3703</v>
      </c>
      <c r="P141" s="48"/>
      <c r="Q141" s="49">
        <v>44565</v>
      </c>
      <c r="R141" s="49"/>
      <c r="S141" s="49"/>
      <c r="T141" s="49"/>
      <c r="U141" s="49"/>
    </row>
    <row r="142" spans="1:21" ht="15" customHeight="1" x14ac:dyDescent="0.3">
      <c r="A142" s="41" t="s">
        <v>417</v>
      </c>
      <c r="B142" s="42">
        <f t="shared" si="4"/>
        <v>44592</v>
      </c>
      <c r="C142" s="62">
        <f t="shared" si="5"/>
        <v>2022</v>
      </c>
      <c r="D142" s="43" t="s">
        <v>101</v>
      </c>
      <c r="E142" s="43" t="s">
        <v>3289</v>
      </c>
      <c r="F142" s="44" t="s">
        <v>413</v>
      </c>
      <c r="G142" s="45" t="s">
        <v>3290</v>
      </c>
      <c r="H142" s="45"/>
      <c r="I142" s="46">
        <v>14.9</v>
      </c>
      <c r="J142" s="46"/>
      <c r="K142" s="46"/>
      <c r="L142" s="46">
        <v>14.9</v>
      </c>
      <c r="M142" s="47">
        <v>181.20805369127515</v>
      </c>
      <c r="N142" s="47">
        <v>2700</v>
      </c>
      <c r="O142" s="48" t="s">
        <v>1541</v>
      </c>
      <c r="P142" s="48"/>
      <c r="Q142" s="49">
        <v>44565</v>
      </c>
      <c r="R142" s="49"/>
      <c r="S142" s="49"/>
      <c r="T142" s="49"/>
      <c r="U142" s="49"/>
    </row>
    <row r="143" spans="1:21" ht="15" customHeight="1" x14ac:dyDescent="0.3">
      <c r="A143" s="41" t="s">
        <v>417</v>
      </c>
      <c r="B143" s="42">
        <f t="shared" si="4"/>
        <v>44592</v>
      </c>
      <c r="C143" s="62">
        <f t="shared" si="5"/>
        <v>2022</v>
      </c>
      <c r="D143" s="43" t="s">
        <v>101</v>
      </c>
      <c r="E143" s="43" t="s">
        <v>3291</v>
      </c>
      <c r="F143" s="44" t="s">
        <v>413</v>
      </c>
      <c r="G143" s="45" t="s">
        <v>3292</v>
      </c>
      <c r="H143" s="45"/>
      <c r="I143" s="46">
        <v>14.9</v>
      </c>
      <c r="J143" s="46"/>
      <c r="K143" s="46"/>
      <c r="L143" s="46">
        <v>14.9</v>
      </c>
      <c r="M143" s="47">
        <v>181.20805369127515</v>
      </c>
      <c r="N143" s="47">
        <v>2700</v>
      </c>
      <c r="O143" s="48" t="s">
        <v>3701</v>
      </c>
      <c r="P143" s="48"/>
      <c r="Q143" s="49">
        <v>44565</v>
      </c>
      <c r="R143" s="49"/>
      <c r="S143" s="49"/>
      <c r="T143" s="49"/>
      <c r="U143" s="49"/>
    </row>
    <row r="144" spans="1:21" ht="15" customHeight="1" x14ac:dyDescent="0.3">
      <c r="A144" s="41" t="s">
        <v>417</v>
      </c>
      <c r="B144" s="42">
        <f t="shared" si="4"/>
        <v>44592</v>
      </c>
      <c r="C144" s="62">
        <f t="shared" si="5"/>
        <v>2022</v>
      </c>
      <c r="D144" s="43" t="s">
        <v>101</v>
      </c>
      <c r="E144" s="43" t="s">
        <v>3293</v>
      </c>
      <c r="F144" s="44" t="s">
        <v>413</v>
      </c>
      <c r="G144" s="45" t="s">
        <v>3294</v>
      </c>
      <c r="H144" s="45"/>
      <c r="I144" s="46">
        <v>14.9</v>
      </c>
      <c r="J144" s="46"/>
      <c r="K144" s="46"/>
      <c r="L144" s="46">
        <v>14.9</v>
      </c>
      <c r="M144" s="47">
        <v>181.20805369127515</v>
      </c>
      <c r="N144" s="47">
        <v>2700</v>
      </c>
      <c r="O144" s="48" t="s">
        <v>3682</v>
      </c>
      <c r="P144" s="48"/>
      <c r="Q144" s="49">
        <v>44565</v>
      </c>
      <c r="R144" s="49"/>
      <c r="S144" s="49"/>
      <c r="T144" s="49"/>
      <c r="U144" s="49"/>
    </row>
    <row r="145" spans="1:21" ht="15" customHeight="1" x14ac:dyDescent="0.3">
      <c r="A145" s="41" t="s">
        <v>417</v>
      </c>
      <c r="B145" s="42">
        <f t="shared" si="4"/>
        <v>44592</v>
      </c>
      <c r="C145" s="62">
        <f t="shared" si="5"/>
        <v>2022</v>
      </c>
      <c r="D145" s="43" t="s">
        <v>101</v>
      </c>
      <c r="E145" s="43" t="s">
        <v>3295</v>
      </c>
      <c r="F145" s="44" t="s">
        <v>413</v>
      </c>
      <c r="G145" s="45" t="s">
        <v>3296</v>
      </c>
      <c r="H145" s="45"/>
      <c r="I145" s="46">
        <v>14.9</v>
      </c>
      <c r="J145" s="46"/>
      <c r="K145" s="46"/>
      <c r="L145" s="46">
        <v>14.9</v>
      </c>
      <c r="M145" s="47">
        <v>181.20805369127515</v>
      </c>
      <c r="N145" s="47">
        <v>2700</v>
      </c>
      <c r="O145" s="48" t="s">
        <v>3705</v>
      </c>
      <c r="P145" s="48"/>
      <c r="Q145" s="49">
        <v>44565</v>
      </c>
      <c r="R145" s="49"/>
      <c r="S145" s="49"/>
      <c r="T145" s="49"/>
      <c r="U145" s="49"/>
    </row>
    <row r="146" spans="1:21" ht="15" customHeight="1" x14ac:dyDescent="0.3">
      <c r="A146" s="41" t="s">
        <v>417</v>
      </c>
      <c r="B146" s="42">
        <f t="shared" si="4"/>
        <v>44592</v>
      </c>
      <c r="C146" s="62">
        <f t="shared" si="5"/>
        <v>2022</v>
      </c>
      <c r="D146" s="43" t="s">
        <v>101</v>
      </c>
      <c r="E146" s="43" t="s">
        <v>3297</v>
      </c>
      <c r="F146" s="44" t="s">
        <v>413</v>
      </c>
      <c r="G146" s="45" t="s">
        <v>3298</v>
      </c>
      <c r="H146" s="45"/>
      <c r="I146" s="46">
        <v>14.9</v>
      </c>
      <c r="J146" s="46"/>
      <c r="K146" s="46"/>
      <c r="L146" s="46">
        <v>14.9</v>
      </c>
      <c r="M146" s="47">
        <v>181.20805369127515</v>
      </c>
      <c r="N146" s="47">
        <v>2700</v>
      </c>
      <c r="O146" s="48" t="s">
        <v>3699</v>
      </c>
      <c r="P146" s="48"/>
      <c r="Q146" s="49">
        <v>44565</v>
      </c>
      <c r="R146" s="49"/>
      <c r="S146" s="49"/>
      <c r="T146" s="49"/>
      <c r="U146" s="49"/>
    </row>
    <row r="147" spans="1:21" ht="15" customHeight="1" x14ac:dyDescent="0.3">
      <c r="A147" s="41" t="s">
        <v>417</v>
      </c>
      <c r="B147" s="42">
        <f t="shared" si="4"/>
        <v>44592</v>
      </c>
      <c r="C147" s="62">
        <f t="shared" si="5"/>
        <v>2022</v>
      </c>
      <c r="D147" s="43" t="s">
        <v>101</v>
      </c>
      <c r="E147" s="43" t="s">
        <v>3299</v>
      </c>
      <c r="F147" s="44" t="s">
        <v>413</v>
      </c>
      <c r="G147" s="45" t="s">
        <v>3300</v>
      </c>
      <c r="H147" s="45"/>
      <c r="I147" s="46">
        <v>14.9</v>
      </c>
      <c r="J147" s="46"/>
      <c r="K147" s="46"/>
      <c r="L147" s="46">
        <v>14.9</v>
      </c>
      <c r="M147" s="47">
        <v>181.20805369127515</v>
      </c>
      <c r="N147" s="47">
        <v>2700</v>
      </c>
      <c r="O147" s="48" t="s">
        <v>3704</v>
      </c>
      <c r="P147" s="48"/>
      <c r="Q147" s="49">
        <v>44565</v>
      </c>
      <c r="R147" s="49"/>
      <c r="S147" s="49"/>
      <c r="T147" s="49"/>
      <c r="U147" s="49"/>
    </row>
    <row r="148" spans="1:21" ht="15" customHeight="1" x14ac:dyDescent="0.3">
      <c r="A148" s="41" t="s">
        <v>417</v>
      </c>
      <c r="B148" s="42">
        <f t="shared" si="4"/>
        <v>44592</v>
      </c>
      <c r="C148" s="62">
        <f t="shared" si="5"/>
        <v>2022</v>
      </c>
      <c r="D148" s="43" t="s">
        <v>101</v>
      </c>
      <c r="E148" s="43" t="s">
        <v>3301</v>
      </c>
      <c r="F148" s="44" t="s">
        <v>413</v>
      </c>
      <c r="G148" s="45" t="s">
        <v>3302</v>
      </c>
      <c r="H148" s="45"/>
      <c r="I148" s="46">
        <v>14.9</v>
      </c>
      <c r="J148" s="46"/>
      <c r="K148" s="46"/>
      <c r="L148" s="46">
        <v>14.9</v>
      </c>
      <c r="M148" s="47">
        <v>234.8993288590604</v>
      </c>
      <c r="N148" s="47">
        <v>3500</v>
      </c>
      <c r="O148" s="48" t="s">
        <v>3620</v>
      </c>
      <c r="P148" s="48"/>
      <c r="Q148" s="49">
        <v>44565</v>
      </c>
      <c r="R148" s="49"/>
      <c r="S148" s="49"/>
      <c r="T148" s="49"/>
      <c r="U148" s="49"/>
    </row>
    <row r="149" spans="1:21" ht="15" customHeight="1" x14ac:dyDescent="0.3">
      <c r="A149" s="41" t="s">
        <v>417</v>
      </c>
      <c r="B149" s="42">
        <f t="shared" si="4"/>
        <v>44592</v>
      </c>
      <c r="C149" s="62">
        <f t="shared" si="5"/>
        <v>2022</v>
      </c>
      <c r="D149" s="43" t="s">
        <v>101</v>
      </c>
      <c r="E149" s="43" t="s">
        <v>3303</v>
      </c>
      <c r="F149" s="44" t="s">
        <v>413</v>
      </c>
      <c r="G149" s="45" t="s">
        <v>3304</v>
      </c>
      <c r="H149" s="45"/>
      <c r="I149" s="46">
        <v>14.9</v>
      </c>
      <c r="J149" s="46"/>
      <c r="K149" s="46"/>
      <c r="L149" s="46">
        <v>14.9</v>
      </c>
      <c r="M149" s="47">
        <v>234.8993288590604</v>
      </c>
      <c r="N149" s="47">
        <v>3500</v>
      </c>
      <c r="O149" s="48" t="s">
        <v>3710</v>
      </c>
      <c r="P149" s="48"/>
      <c r="Q149" s="49">
        <v>44565</v>
      </c>
      <c r="R149" s="49"/>
      <c r="S149" s="49"/>
      <c r="T149" s="49"/>
      <c r="U149" s="49"/>
    </row>
    <row r="150" spans="1:21" ht="15" customHeight="1" x14ac:dyDescent="0.3">
      <c r="A150" s="41" t="s">
        <v>417</v>
      </c>
      <c r="B150" s="42">
        <f t="shared" si="4"/>
        <v>44592</v>
      </c>
      <c r="C150" s="62">
        <f t="shared" si="5"/>
        <v>2022</v>
      </c>
      <c r="D150" s="43" t="s">
        <v>101</v>
      </c>
      <c r="E150" s="43" t="s">
        <v>102</v>
      </c>
      <c r="F150" s="44" t="s">
        <v>413</v>
      </c>
      <c r="G150" s="45" t="s">
        <v>103</v>
      </c>
      <c r="H150" s="45"/>
      <c r="I150" s="46">
        <v>14.9</v>
      </c>
      <c r="J150" s="46"/>
      <c r="K150" s="46"/>
      <c r="L150" s="46">
        <v>14.9</v>
      </c>
      <c r="M150" s="47">
        <v>181.20805369127515</v>
      </c>
      <c r="N150" s="47">
        <v>2700</v>
      </c>
      <c r="O150" s="48" t="s">
        <v>645</v>
      </c>
      <c r="P150" s="48"/>
      <c r="Q150" s="49">
        <v>44565</v>
      </c>
      <c r="R150" s="49"/>
      <c r="S150" s="49"/>
      <c r="T150" s="49"/>
      <c r="U150" s="49"/>
    </row>
    <row r="151" spans="1:21" ht="15" customHeight="1" x14ac:dyDescent="0.3">
      <c r="A151" s="41" t="s">
        <v>417</v>
      </c>
      <c r="B151" s="42">
        <f t="shared" si="4"/>
        <v>44592</v>
      </c>
      <c r="C151" s="62">
        <f t="shared" si="5"/>
        <v>2022</v>
      </c>
      <c r="D151" s="43" t="s">
        <v>101</v>
      </c>
      <c r="E151" s="43" t="s">
        <v>316</v>
      </c>
      <c r="F151" s="44" t="s">
        <v>413</v>
      </c>
      <c r="G151" s="45" t="s">
        <v>317</v>
      </c>
      <c r="H151" s="45"/>
      <c r="I151" s="46">
        <v>14.9</v>
      </c>
      <c r="J151" s="46"/>
      <c r="K151" s="46"/>
      <c r="L151" s="46">
        <v>14.9</v>
      </c>
      <c r="M151" s="47">
        <v>238.25503355704697</v>
      </c>
      <c r="N151" s="47">
        <v>3550</v>
      </c>
      <c r="O151" s="48" t="s">
        <v>3711</v>
      </c>
      <c r="P151" s="48"/>
      <c r="Q151" s="49">
        <v>44565</v>
      </c>
      <c r="R151" s="49"/>
      <c r="S151" s="49"/>
      <c r="T151" s="49"/>
      <c r="U151" s="49"/>
    </row>
    <row r="152" spans="1:21" ht="15" customHeight="1" x14ac:dyDescent="0.3">
      <c r="A152" s="41" t="s">
        <v>417</v>
      </c>
      <c r="B152" s="42">
        <f t="shared" si="4"/>
        <v>44592</v>
      </c>
      <c r="C152" s="62">
        <f t="shared" si="5"/>
        <v>2022</v>
      </c>
      <c r="D152" s="43" t="s">
        <v>106</v>
      </c>
      <c r="E152" s="43" t="s">
        <v>3313</v>
      </c>
      <c r="F152" s="44" t="s">
        <v>412</v>
      </c>
      <c r="G152" s="45">
        <v>7</v>
      </c>
      <c r="H152" s="45">
        <v>7</v>
      </c>
      <c r="I152" s="46">
        <v>55.4</v>
      </c>
      <c r="J152" s="46">
        <v>6.4</v>
      </c>
      <c r="K152" s="46"/>
      <c r="L152" s="46">
        <v>61.8</v>
      </c>
      <c r="M152" s="47">
        <v>607.99352750809066</v>
      </c>
      <c r="N152" s="47">
        <v>37574</v>
      </c>
      <c r="O152" s="48" t="s">
        <v>3718</v>
      </c>
      <c r="P152" s="48"/>
      <c r="Q152" s="49">
        <v>44581</v>
      </c>
      <c r="R152" s="49"/>
      <c r="S152" s="49"/>
      <c r="T152" s="49"/>
      <c r="U152" s="49"/>
    </row>
    <row r="153" spans="1:21" ht="15" customHeight="1" x14ac:dyDescent="0.3">
      <c r="A153" s="41" t="s">
        <v>417</v>
      </c>
      <c r="B153" s="42">
        <f t="shared" si="4"/>
        <v>44592</v>
      </c>
      <c r="C153" s="62">
        <f t="shared" si="5"/>
        <v>2022</v>
      </c>
      <c r="D153" s="43" t="s">
        <v>106</v>
      </c>
      <c r="E153" s="43" t="s">
        <v>3316</v>
      </c>
      <c r="F153" s="44" t="s">
        <v>412</v>
      </c>
      <c r="G153" s="45">
        <v>10</v>
      </c>
      <c r="H153" s="45">
        <v>10</v>
      </c>
      <c r="I153" s="46">
        <v>55.8</v>
      </c>
      <c r="J153" s="46">
        <v>6.4</v>
      </c>
      <c r="K153" s="46"/>
      <c r="L153" s="46">
        <v>62.199999999999996</v>
      </c>
      <c r="M153" s="47">
        <v>617.50803858520908</v>
      </c>
      <c r="N153" s="47">
        <v>38409</v>
      </c>
      <c r="O153" s="48" t="s">
        <v>3714</v>
      </c>
      <c r="P153" s="48"/>
      <c r="Q153" s="49">
        <v>44581</v>
      </c>
      <c r="R153" s="49"/>
      <c r="S153" s="49"/>
      <c r="T153" s="49"/>
      <c r="U153" s="49"/>
    </row>
    <row r="154" spans="1:21" ht="15" customHeight="1" x14ac:dyDescent="0.3">
      <c r="A154" s="41" t="s">
        <v>417</v>
      </c>
      <c r="B154" s="42">
        <f t="shared" si="4"/>
        <v>44592</v>
      </c>
      <c r="C154" s="62">
        <f t="shared" si="5"/>
        <v>2022</v>
      </c>
      <c r="D154" s="43" t="s">
        <v>106</v>
      </c>
      <c r="E154" s="43" t="s">
        <v>3318</v>
      </c>
      <c r="F154" s="44" t="s">
        <v>412</v>
      </c>
      <c r="G154" s="45">
        <v>12</v>
      </c>
      <c r="H154" s="45">
        <v>12</v>
      </c>
      <c r="I154" s="46">
        <v>41.2</v>
      </c>
      <c r="J154" s="46">
        <v>6.4</v>
      </c>
      <c r="K154" s="46"/>
      <c r="L154" s="46">
        <v>47.6</v>
      </c>
      <c r="M154" s="47">
        <v>690</v>
      </c>
      <c r="N154" s="47">
        <v>32844</v>
      </c>
      <c r="O154" s="48" t="s">
        <v>3722</v>
      </c>
      <c r="P154" s="48"/>
      <c r="Q154" s="49">
        <v>44592</v>
      </c>
      <c r="R154" s="49"/>
      <c r="S154" s="49"/>
      <c r="T154" s="49"/>
      <c r="U154" s="49"/>
    </row>
    <row r="155" spans="1:21" ht="15" customHeight="1" x14ac:dyDescent="0.3">
      <c r="A155" s="41" t="s">
        <v>417</v>
      </c>
      <c r="B155" s="42">
        <f t="shared" si="4"/>
        <v>44592</v>
      </c>
      <c r="C155" s="62">
        <f t="shared" si="5"/>
        <v>2022</v>
      </c>
      <c r="D155" s="43" t="s">
        <v>106</v>
      </c>
      <c r="E155" s="43" t="s">
        <v>3322</v>
      </c>
      <c r="F155" s="44" t="s">
        <v>412</v>
      </c>
      <c r="G155" s="45">
        <v>16</v>
      </c>
      <c r="H155" s="45">
        <v>16</v>
      </c>
      <c r="I155" s="46">
        <v>41.1</v>
      </c>
      <c r="J155" s="46">
        <v>6.4</v>
      </c>
      <c r="K155" s="46"/>
      <c r="L155" s="46">
        <v>47.5</v>
      </c>
      <c r="M155" s="47">
        <v>685.01052631578943</v>
      </c>
      <c r="N155" s="47">
        <v>32538</v>
      </c>
      <c r="O155" s="48" t="s">
        <v>3725</v>
      </c>
      <c r="P155" s="48"/>
      <c r="Q155" s="49">
        <v>44581</v>
      </c>
      <c r="R155" s="49"/>
      <c r="S155" s="49"/>
      <c r="T155" s="49"/>
      <c r="U155" s="49"/>
    </row>
    <row r="156" spans="1:21" ht="15" customHeight="1" x14ac:dyDescent="0.3">
      <c r="A156" s="41" t="s">
        <v>417</v>
      </c>
      <c r="B156" s="42">
        <f t="shared" si="4"/>
        <v>44592</v>
      </c>
      <c r="C156" s="62">
        <f t="shared" si="5"/>
        <v>2022</v>
      </c>
      <c r="D156" s="43" t="s">
        <v>106</v>
      </c>
      <c r="E156" s="43" t="s">
        <v>3340</v>
      </c>
      <c r="F156" s="44" t="s">
        <v>412</v>
      </c>
      <c r="G156" s="45">
        <v>34</v>
      </c>
      <c r="H156" s="45">
        <v>34</v>
      </c>
      <c r="I156" s="46">
        <v>55.4</v>
      </c>
      <c r="J156" s="46">
        <v>6.4</v>
      </c>
      <c r="K156" s="46"/>
      <c r="L156" s="46">
        <v>61.8</v>
      </c>
      <c r="M156" s="47">
        <v>627.00647249190945</v>
      </c>
      <c r="N156" s="47">
        <v>38749</v>
      </c>
      <c r="O156" s="48" t="s">
        <v>3739</v>
      </c>
      <c r="P156" s="48"/>
      <c r="Q156" s="49">
        <v>44581</v>
      </c>
      <c r="R156" s="49"/>
      <c r="S156" s="49"/>
      <c r="T156" s="49"/>
      <c r="U156" s="49"/>
    </row>
    <row r="157" spans="1:21" ht="15" customHeight="1" x14ac:dyDescent="0.3">
      <c r="A157" s="41" t="s">
        <v>417</v>
      </c>
      <c r="B157" s="42">
        <f t="shared" si="4"/>
        <v>44592</v>
      </c>
      <c r="C157" s="62">
        <f t="shared" si="5"/>
        <v>2022</v>
      </c>
      <c r="D157" s="43" t="s">
        <v>106</v>
      </c>
      <c r="E157" s="43" t="s">
        <v>3341</v>
      </c>
      <c r="F157" s="44" t="s">
        <v>412</v>
      </c>
      <c r="G157" s="45">
        <v>35</v>
      </c>
      <c r="H157" s="45">
        <v>35</v>
      </c>
      <c r="I157" s="46">
        <v>56</v>
      </c>
      <c r="J157" s="46">
        <v>6.4</v>
      </c>
      <c r="K157" s="46"/>
      <c r="L157" s="46">
        <v>62.4</v>
      </c>
      <c r="M157" s="47">
        <v>670</v>
      </c>
      <c r="N157" s="47">
        <v>41808</v>
      </c>
      <c r="O157" s="48" t="s">
        <v>3740</v>
      </c>
      <c r="P157" s="48"/>
      <c r="Q157" s="49">
        <v>44592</v>
      </c>
      <c r="R157" s="49"/>
      <c r="S157" s="49"/>
      <c r="T157" s="49"/>
      <c r="U157" s="49"/>
    </row>
    <row r="158" spans="1:21" ht="15" customHeight="1" x14ac:dyDescent="0.3">
      <c r="A158" s="41" t="s">
        <v>417</v>
      </c>
      <c r="B158" s="42">
        <f t="shared" si="4"/>
        <v>44592</v>
      </c>
      <c r="C158" s="62">
        <f t="shared" si="5"/>
        <v>2022</v>
      </c>
      <c r="D158" s="43" t="s">
        <v>106</v>
      </c>
      <c r="E158" s="43" t="s">
        <v>3344</v>
      </c>
      <c r="F158" s="44" t="s">
        <v>412</v>
      </c>
      <c r="G158" s="45">
        <v>38</v>
      </c>
      <c r="H158" s="45">
        <v>38</v>
      </c>
      <c r="I158" s="46">
        <v>55.3</v>
      </c>
      <c r="J158" s="46">
        <v>6.4</v>
      </c>
      <c r="K158" s="46"/>
      <c r="L158" s="46">
        <v>61.699999999999996</v>
      </c>
      <c r="M158" s="47">
        <v>670</v>
      </c>
      <c r="N158" s="47">
        <v>41339</v>
      </c>
      <c r="O158" s="48" t="s">
        <v>3742</v>
      </c>
      <c r="P158" s="48"/>
      <c r="Q158" s="49">
        <v>44586</v>
      </c>
      <c r="R158" s="49"/>
      <c r="S158" s="49"/>
      <c r="T158" s="49"/>
      <c r="U158" s="49"/>
    </row>
    <row r="159" spans="1:21" ht="15" customHeight="1" x14ac:dyDescent="0.3">
      <c r="A159" s="41" t="s">
        <v>417</v>
      </c>
      <c r="B159" s="42">
        <f t="shared" si="4"/>
        <v>44592</v>
      </c>
      <c r="C159" s="62">
        <f t="shared" si="5"/>
        <v>2022</v>
      </c>
      <c r="D159" s="43" t="s">
        <v>106</v>
      </c>
      <c r="E159" s="43" t="s">
        <v>3353</v>
      </c>
      <c r="F159" s="44" t="s">
        <v>412</v>
      </c>
      <c r="G159" s="45">
        <v>49</v>
      </c>
      <c r="H159" s="45">
        <v>47</v>
      </c>
      <c r="I159" s="46">
        <v>41.1</v>
      </c>
      <c r="J159" s="46">
        <v>6.4</v>
      </c>
      <c r="K159" s="46"/>
      <c r="L159" s="46">
        <v>47.5</v>
      </c>
      <c r="M159" s="47">
        <v>675.01052631578943</v>
      </c>
      <c r="N159" s="47">
        <v>32063</v>
      </c>
      <c r="O159" s="48" t="s">
        <v>3747</v>
      </c>
      <c r="P159" s="48"/>
      <c r="Q159" s="49">
        <v>44579</v>
      </c>
      <c r="R159" s="49"/>
      <c r="S159" s="49"/>
      <c r="T159" s="49"/>
      <c r="U159" s="49"/>
    </row>
    <row r="160" spans="1:21" ht="15" customHeight="1" x14ac:dyDescent="0.3">
      <c r="A160" s="41" t="s">
        <v>416</v>
      </c>
      <c r="B160" s="42">
        <f t="shared" si="4"/>
        <v>44592</v>
      </c>
      <c r="C160" s="62">
        <f t="shared" si="5"/>
        <v>2022</v>
      </c>
      <c r="D160" s="43" t="s">
        <v>53</v>
      </c>
      <c r="E160" s="43" t="s">
        <v>3892</v>
      </c>
      <c r="F160" s="44" t="s">
        <v>412</v>
      </c>
      <c r="G160" s="45">
        <v>14</v>
      </c>
      <c r="H160" s="45">
        <v>14</v>
      </c>
      <c r="I160" s="46">
        <v>100</v>
      </c>
      <c r="J160" s="46">
        <v>20</v>
      </c>
      <c r="K160" s="46">
        <v>0</v>
      </c>
      <c r="L160" s="46">
        <v>120</v>
      </c>
      <c r="M160" s="47">
        <v>940.83333333333337</v>
      </c>
      <c r="N160" s="47">
        <v>112900</v>
      </c>
      <c r="O160" s="48" t="s">
        <v>3926</v>
      </c>
      <c r="P160" s="48"/>
      <c r="Q160" s="49">
        <v>44588</v>
      </c>
      <c r="R160" s="49"/>
      <c r="S160" s="49"/>
      <c r="T160" s="49"/>
      <c r="U160" s="49"/>
    </row>
    <row r="161" spans="1:21" ht="15" customHeight="1" x14ac:dyDescent="0.3">
      <c r="A161" s="41" t="s">
        <v>417</v>
      </c>
      <c r="B161" s="42">
        <f t="shared" si="4"/>
        <v>44620</v>
      </c>
      <c r="C161" s="62">
        <f t="shared" si="5"/>
        <v>2022</v>
      </c>
      <c r="D161" s="43" t="s">
        <v>106</v>
      </c>
      <c r="E161" s="43" t="s">
        <v>3315</v>
      </c>
      <c r="F161" s="44" t="s">
        <v>412</v>
      </c>
      <c r="G161" s="45">
        <v>9</v>
      </c>
      <c r="H161" s="45">
        <v>9</v>
      </c>
      <c r="I161" s="46">
        <v>41.1</v>
      </c>
      <c r="J161" s="46">
        <v>6.4</v>
      </c>
      <c r="K161" s="46"/>
      <c r="L161" s="46">
        <v>47.5</v>
      </c>
      <c r="M161" s="47">
        <v>680</v>
      </c>
      <c r="N161" s="47">
        <v>32300</v>
      </c>
      <c r="O161" s="48" t="s">
        <v>3720</v>
      </c>
      <c r="P161" s="48"/>
      <c r="Q161" s="49">
        <v>44599</v>
      </c>
      <c r="R161" s="49"/>
      <c r="S161" s="49"/>
      <c r="T161" s="49"/>
      <c r="U161" s="49"/>
    </row>
    <row r="162" spans="1:21" ht="15" customHeight="1" x14ac:dyDescent="0.3">
      <c r="A162" s="41" t="s">
        <v>417</v>
      </c>
      <c r="B162" s="42">
        <f t="shared" si="4"/>
        <v>44620</v>
      </c>
      <c r="C162" s="62">
        <f t="shared" si="5"/>
        <v>2022</v>
      </c>
      <c r="D162" s="43" t="s">
        <v>106</v>
      </c>
      <c r="E162" s="43" t="s">
        <v>3319</v>
      </c>
      <c r="F162" s="44" t="s">
        <v>412</v>
      </c>
      <c r="G162" s="45">
        <v>13</v>
      </c>
      <c r="H162" s="45">
        <v>13</v>
      </c>
      <c r="I162" s="46">
        <v>41</v>
      </c>
      <c r="J162" s="46">
        <v>6.4</v>
      </c>
      <c r="K162" s="46"/>
      <c r="L162" s="46">
        <v>47.4</v>
      </c>
      <c r="M162" s="47">
        <v>675</v>
      </c>
      <c r="N162" s="47">
        <v>31995</v>
      </c>
      <c r="O162" s="48" t="s">
        <v>3723</v>
      </c>
      <c r="P162" s="48"/>
      <c r="Q162" s="49">
        <v>44620</v>
      </c>
      <c r="R162" s="49"/>
      <c r="S162" s="49"/>
      <c r="T162" s="49"/>
      <c r="U162" s="49"/>
    </row>
    <row r="163" spans="1:21" ht="15" customHeight="1" x14ac:dyDescent="0.3">
      <c r="A163" s="41" t="s">
        <v>417</v>
      </c>
      <c r="B163" s="42">
        <f t="shared" si="4"/>
        <v>44620</v>
      </c>
      <c r="C163" s="62">
        <f t="shared" si="5"/>
        <v>2022</v>
      </c>
      <c r="D163" s="43" t="s">
        <v>106</v>
      </c>
      <c r="E163" s="43" t="s">
        <v>3323</v>
      </c>
      <c r="F163" s="44" t="s">
        <v>412</v>
      </c>
      <c r="G163" s="45">
        <v>17</v>
      </c>
      <c r="H163" s="45">
        <v>17</v>
      </c>
      <c r="I163" s="46">
        <v>41</v>
      </c>
      <c r="J163" s="46">
        <v>6.4</v>
      </c>
      <c r="K163" s="46"/>
      <c r="L163" s="46">
        <v>47.4</v>
      </c>
      <c r="M163" s="47">
        <v>670</v>
      </c>
      <c r="N163" s="47">
        <v>31758</v>
      </c>
      <c r="O163" s="48" t="s">
        <v>3726</v>
      </c>
      <c r="P163" s="48"/>
      <c r="Q163" s="49">
        <v>44607</v>
      </c>
      <c r="R163" s="49"/>
      <c r="S163" s="49"/>
      <c r="T163" s="49"/>
      <c r="U163" s="49"/>
    </row>
    <row r="164" spans="1:21" ht="15" customHeight="1" x14ac:dyDescent="0.3">
      <c r="A164" s="41" t="s">
        <v>417</v>
      </c>
      <c r="B164" s="42">
        <f t="shared" si="4"/>
        <v>44620</v>
      </c>
      <c r="C164" s="62">
        <f t="shared" si="5"/>
        <v>2022</v>
      </c>
      <c r="D164" s="43" t="s">
        <v>106</v>
      </c>
      <c r="E164" s="43" t="s">
        <v>3324</v>
      </c>
      <c r="F164" s="44" t="s">
        <v>412</v>
      </c>
      <c r="G164" s="45">
        <v>18</v>
      </c>
      <c r="H164" s="45">
        <v>18</v>
      </c>
      <c r="I164" s="46">
        <v>55.7</v>
      </c>
      <c r="J164" s="46">
        <v>6.4</v>
      </c>
      <c r="K164" s="46"/>
      <c r="L164" s="46">
        <v>62.1</v>
      </c>
      <c r="M164" s="47">
        <v>660</v>
      </c>
      <c r="N164" s="47">
        <v>40986</v>
      </c>
      <c r="O164" s="48" t="s">
        <v>3727</v>
      </c>
      <c r="P164" s="48"/>
      <c r="Q164" s="49">
        <v>44613</v>
      </c>
      <c r="R164" s="49"/>
      <c r="S164" s="49"/>
      <c r="T164" s="49"/>
      <c r="U164" s="49"/>
    </row>
    <row r="165" spans="1:21" ht="15" customHeight="1" x14ac:dyDescent="0.3">
      <c r="A165" s="41" t="s">
        <v>417</v>
      </c>
      <c r="B165" s="42">
        <f t="shared" si="4"/>
        <v>44620</v>
      </c>
      <c r="C165" s="62">
        <f t="shared" si="5"/>
        <v>2022</v>
      </c>
      <c r="D165" s="43" t="s">
        <v>106</v>
      </c>
      <c r="E165" s="43" t="s">
        <v>3325</v>
      </c>
      <c r="F165" s="44" t="s">
        <v>412</v>
      </c>
      <c r="G165" s="45">
        <v>19</v>
      </c>
      <c r="H165" s="45">
        <v>19</v>
      </c>
      <c r="I165" s="46">
        <v>55.3</v>
      </c>
      <c r="J165" s="46">
        <v>6.4</v>
      </c>
      <c r="K165" s="46"/>
      <c r="L165" s="46">
        <v>61.699999999999996</v>
      </c>
      <c r="M165" s="47">
        <v>660</v>
      </c>
      <c r="N165" s="47">
        <v>40722</v>
      </c>
      <c r="O165" s="48" t="s">
        <v>3728</v>
      </c>
      <c r="P165" s="48"/>
      <c r="Q165" s="49">
        <v>44601</v>
      </c>
      <c r="R165" s="49"/>
      <c r="S165" s="49"/>
      <c r="T165" s="49"/>
      <c r="U165" s="49"/>
    </row>
    <row r="166" spans="1:21" ht="15" customHeight="1" x14ac:dyDescent="0.3">
      <c r="A166" s="41" t="s">
        <v>417</v>
      </c>
      <c r="B166" s="42">
        <f t="shared" si="4"/>
        <v>44620</v>
      </c>
      <c r="C166" s="62">
        <f t="shared" si="5"/>
        <v>2022</v>
      </c>
      <c r="D166" s="43" t="s">
        <v>106</v>
      </c>
      <c r="E166" s="43" t="s">
        <v>3327</v>
      </c>
      <c r="F166" s="44" t="s">
        <v>412</v>
      </c>
      <c r="G166" s="45">
        <v>21</v>
      </c>
      <c r="H166" s="45">
        <v>21</v>
      </c>
      <c r="I166" s="46">
        <v>41</v>
      </c>
      <c r="J166" s="46">
        <v>6.4</v>
      </c>
      <c r="K166" s="46"/>
      <c r="L166" s="46">
        <v>47.4</v>
      </c>
      <c r="M166" s="47">
        <v>665</v>
      </c>
      <c r="N166" s="47">
        <v>31521</v>
      </c>
      <c r="O166" s="48" t="s">
        <v>3729</v>
      </c>
      <c r="P166" s="48"/>
      <c r="Q166" s="49">
        <v>44607</v>
      </c>
      <c r="R166" s="49"/>
      <c r="S166" s="49"/>
      <c r="T166" s="49"/>
      <c r="U166" s="49"/>
    </row>
    <row r="167" spans="1:21" ht="15" customHeight="1" x14ac:dyDescent="0.3">
      <c r="A167" s="41" t="s">
        <v>417</v>
      </c>
      <c r="B167" s="42">
        <f t="shared" si="4"/>
        <v>44620</v>
      </c>
      <c r="C167" s="62">
        <f t="shared" si="5"/>
        <v>2022</v>
      </c>
      <c r="D167" s="43" t="s">
        <v>106</v>
      </c>
      <c r="E167" s="43" t="s">
        <v>3332</v>
      </c>
      <c r="F167" s="44" t="s">
        <v>412</v>
      </c>
      <c r="G167" s="45">
        <v>26</v>
      </c>
      <c r="H167" s="45">
        <v>26</v>
      </c>
      <c r="I167" s="46">
        <v>44.4</v>
      </c>
      <c r="J167" s="46">
        <v>10</v>
      </c>
      <c r="K167" s="46"/>
      <c r="L167" s="46">
        <v>54.4</v>
      </c>
      <c r="M167" s="47">
        <v>590</v>
      </c>
      <c r="N167" s="47">
        <v>32096</v>
      </c>
      <c r="O167" s="48" t="s">
        <v>3734</v>
      </c>
      <c r="P167" s="48"/>
      <c r="Q167" s="49">
        <v>44599</v>
      </c>
      <c r="R167" s="49"/>
      <c r="S167" s="49"/>
      <c r="T167" s="49"/>
      <c r="U167" s="49"/>
    </row>
    <row r="168" spans="1:21" ht="15" customHeight="1" x14ac:dyDescent="0.3">
      <c r="A168" s="41" t="s">
        <v>417</v>
      </c>
      <c r="B168" s="42">
        <f t="shared" si="4"/>
        <v>44620</v>
      </c>
      <c r="C168" s="62">
        <f t="shared" si="5"/>
        <v>2022</v>
      </c>
      <c r="D168" s="43" t="s">
        <v>106</v>
      </c>
      <c r="E168" s="43" t="s">
        <v>3337</v>
      </c>
      <c r="F168" s="44" t="s">
        <v>412</v>
      </c>
      <c r="G168" s="45">
        <v>31</v>
      </c>
      <c r="H168" s="45">
        <v>31</v>
      </c>
      <c r="I168" s="46">
        <v>56.1</v>
      </c>
      <c r="J168" s="46">
        <v>6.4</v>
      </c>
      <c r="K168" s="46"/>
      <c r="L168" s="46">
        <v>62.5</v>
      </c>
      <c r="M168" s="47">
        <v>614.4</v>
      </c>
      <c r="N168" s="47">
        <v>38400</v>
      </c>
      <c r="O168" s="48" t="s">
        <v>3737</v>
      </c>
      <c r="P168" s="48"/>
      <c r="Q168" s="49">
        <v>44614</v>
      </c>
      <c r="R168" s="49"/>
      <c r="S168" s="49"/>
      <c r="T168" s="49"/>
      <c r="U168" s="49"/>
    </row>
    <row r="169" spans="1:21" ht="15" customHeight="1" x14ac:dyDescent="0.3">
      <c r="A169" s="41" t="s">
        <v>417</v>
      </c>
      <c r="B169" s="42">
        <f t="shared" si="4"/>
        <v>44620</v>
      </c>
      <c r="C169" s="62">
        <f t="shared" si="5"/>
        <v>2022</v>
      </c>
      <c r="D169" s="43" t="s">
        <v>106</v>
      </c>
      <c r="E169" s="43" t="s">
        <v>3338</v>
      </c>
      <c r="F169" s="44" t="s">
        <v>412</v>
      </c>
      <c r="G169" s="45">
        <v>32</v>
      </c>
      <c r="H169" s="45">
        <v>32</v>
      </c>
      <c r="I169" s="46">
        <v>41.3</v>
      </c>
      <c r="J169" s="46">
        <v>6.4</v>
      </c>
      <c r="K169" s="46"/>
      <c r="L169" s="46">
        <v>47.699999999999996</v>
      </c>
      <c r="M169" s="47">
        <v>614.40251572327054</v>
      </c>
      <c r="N169" s="47">
        <v>29307</v>
      </c>
      <c r="O169" s="48" t="s">
        <v>1084</v>
      </c>
      <c r="P169" s="48"/>
      <c r="Q169" s="49">
        <v>44616</v>
      </c>
      <c r="R169" s="49"/>
      <c r="S169" s="49"/>
      <c r="T169" s="49"/>
      <c r="U169" s="49"/>
    </row>
    <row r="170" spans="1:21" ht="15" customHeight="1" x14ac:dyDescent="0.3">
      <c r="A170" s="41" t="s">
        <v>417</v>
      </c>
      <c r="B170" s="42">
        <f t="shared" si="4"/>
        <v>44620</v>
      </c>
      <c r="C170" s="62">
        <f t="shared" si="5"/>
        <v>2022</v>
      </c>
      <c r="D170" s="43" t="s">
        <v>106</v>
      </c>
      <c r="E170" s="43" t="s">
        <v>3339</v>
      </c>
      <c r="F170" s="44" t="s">
        <v>412</v>
      </c>
      <c r="G170" s="45">
        <v>33</v>
      </c>
      <c r="H170" s="45">
        <v>33</v>
      </c>
      <c r="I170" s="46">
        <v>41.3</v>
      </c>
      <c r="J170" s="46">
        <v>6.4</v>
      </c>
      <c r="K170" s="46"/>
      <c r="L170" s="46">
        <v>47.699999999999996</v>
      </c>
      <c r="M170" s="47">
        <v>680.00000000000011</v>
      </c>
      <c r="N170" s="47">
        <v>32436</v>
      </c>
      <c r="O170" s="48" t="s">
        <v>3738</v>
      </c>
      <c r="P170" s="48"/>
      <c r="Q170" s="49">
        <v>44620</v>
      </c>
      <c r="R170" s="49"/>
      <c r="S170" s="49"/>
      <c r="T170" s="49"/>
      <c r="U170" s="49"/>
    </row>
    <row r="171" spans="1:21" ht="15" customHeight="1" x14ac:dyDescent="0.3">
      <c r="A171" s="41" t="s">
        <v>417</v>
      </c>
      <c r="B171" s="42">
        <f t="shared" si="4"/>
        <v>44620</v>
      </c>
      <c r="C171" s="62">
        <f t="shared" si="5"/>
        <v>2022</v>
      </c>
      <c r="D171" s="43" t="s">
        <v>106</v>
      </c>
      <c r="E171" s="43" t="s">
        <v>3348</v>
      </c>
      <c r="F171" s="44" t="s">
        <v>412</v>
      </c>
      <c r="G171" s="45">
        <v>43</v>
      </c>
      <c r="H171" s="45">
        <v>42</v>
      </c>
      <c r="I171" s="46">
        <v>74.400000000000006</v>
      </c>
      <c r="J171" s="46">
        <v>6.4</v>
      </c>
      <c r="K171" s="46"/>
      <c r="L171" s="46">
        <v>80.800000000000011</v>
      </c>
      <c r="M171" s="47">
        <v>672.45049504950487</v>
      </c>
      <c r="N171" s="47">
        <v>54334</v>
      </c>
      <c r="O171" s="48" t="s">
        <v>1597</v>
      </c>
      <c r="P171" s="48"/>
      <c r="Q171" s="49">
        <v>44595</v>
      </c>
      <c r="R171" s="49"/>
      <c r="S171" s="49"/>
      <c r="T171" s="49"/>
      <c r="U171" s="49"/>
    </row>
    <row r="172" spans="1:21" ht="15" customHeight="1" x14ac:dyDescent="0.3">
      <c r="A172" s="41" t="s">
        <v>417</v>
      </c>
      <c r="B172" s="42">
        <f t="shared" si="4"/>
        <v>44620</v>
      </c>
      <c r="C172" s="62">
        <f t="shared" si="5"/>
        <v>2022</v>
      </c>
      <c r="D172" s="43" t="s">
        <v>106</v>
      </c>
      <c r="E172" s="43" t="s">
        <v>3349</v>
      </c>
      <c r="F172" s="44" t="s">
        <v>412</v>
      </c>
      <c r="G172" s="45">
        <v>44</v>
      </c>
      <c r="H172" s="45">
        <v>43</v>
      </c>
      <c r="I172" s="46">
        <v>41</v>
      </c>
      <c r="J172" s="46">
        <v>6.4</v>
      </c>
      <c r="K172" s="46"/>
      <c r="L172" s="46">
        <v>47.4</v>
      </c>
      <c r="M172" s="47">
        <v>664.87341772151899</v>
      </c>
      <c r="N172" s="47">
        <v>31515</v>
      </c>
      <c r="O172" s="48" t="s">
        <v>3745</v>
      </c>
      <c r="P172" s="48"/>
      <c r="Q172" s="49">
        <v>44610</v>
      </c>
      <c r="R172" s="49"/>
      <c r="S172" s="49"/>
      <c r="T172" s="49"/>
      <c r="U172" s="49"/>
    </row>
    <row r="173" spans="1:21" ht="15" customHeight="1" x14ac:dyDescent="0.3">
      <c r="A173" s="41" t="s">
        <v>417</v>
      </c>
      <c r="B173" s="42">
        <f t="shared" si="4"/>
        <v>44620</v>
      </c>
      <c r="C173" s="62">
        <f t="shared" si="5"/>
        <v>2022</v>
      </c>
      <c r="D173" s="43" t="s">
        <v>106</v>
      </c>
      <c r="E173" s="43" t="s">
        <v>3352</v>
      </c>
      <c r="F173" s="44" t="s">
        <v>412</v>
      </c>
      <c r="G173" s="45">
        <v>48</v>
      </c>
      <c r="H173" s="45">
        <v>46</v>
      </c>
      <c r="I173" s="46">
        <v>41</v>
      </c>
      <c r="J173" s="46">
        <v>6.4</v>
      </c>
      <c r="K173" s="46"/>
      <c r="L173" s="46">
        <v>47.4</v>
      </c>
      <c r="M173" s="47">
        <v>659.957805907173</v>
      </c>
      <c r="N173" s="47">
        <v>31282</v>
      </c>
      <c r="O173" s="48" t="s">
        <v>3746</v>
      </c>
      <c r="P173" s="48"/>
      <c r="Q173" s="49">
        <v>44608</v>
      </c>
      <c r="R173" s="49"/>
      <c r="S173" s="49"/>
      <c r="T173" s="49"/>
      <c r="U173" s="49"/>
    </row>
    <row r="174" spans="1:21" ht="15" customHeight="1" x14ac:dyDescent="0.3">
      <c r="A174" s="41" t="s">
        <v>417</v>
      </c>
      <c r="B174" s="42">
        <f t="shared" si="4"/>
        <v>44620</v>
      </c>
      <c r="C174" s="62">
        <f t="shared" si="5"/>
        <v>2022</v>
      </c>
      <c r="D174" s="43" t="s">
        <v>106</v>
      </c>
      <c r="E174" s="43" t="s">
        <v>3354</v>
      </c>
      <c r="F174" s="44" t="s">
        <v>412</v>
      </c>
      <c r="G174" s="45">
        <v>50</v>
      </c>
      <c r="H174" s="45">
        <v>48</v>
      </c>
      <c r="I174" s="46">
        <v>55.3</v>
      </c>
      <c r="J174" s="46">
        <v>6.4</v>
      </c>
      <c r="K174" s="46"/>
      <c r="L174" s="46">
        <v>61.699999999999996</v>
      </c>
      <c r="M174" s="47">
        <v>645.17017828200972</v>
      </c>
      <c r="N174" s="47">
        <v>39807</v>
      </c>
      <c r="O174" s="48" t="s">
        <v>3748</v>
      </c>
      <c r="P174" s="48"/>
      <c r="Q174" s="49">
        <v>44608</v>
      </c>
      <c r="R174" s="49"/>
      <c r="S174" s="49"/>
      <c r="T174" s="49"/>
      <c r="U174" s="49"/>
    </row>
    <row r="175" spans="1:21" ht="15" customHeight="1" x14ac:dyDescent="0.3">
      <c r="A175" s="41" t="s">
        <v>417</v>
      </c>
      <c r="B175" s="42">
        <f t="shared" si="4"/>
        <v>44620</v>
      </c>
      <c r="C175" s="62">
        <f t="shared" si="5"/>
        <v>2022</v>
      </c>
      <c r="D175" s="43" t="s">
        <v>106</v>
      </c>
      <c r="E175" s="43" t="s">
        <v>3356</v>
      </c>
      <c r="F175" s="44" t="s">
        <v>412</v>
      </c>
      <c r="G175" s="45">
        <v>52</v>
      </c>
      <c r="H175" s="45">
        <v>50</v>
      </c>
      <c r="I175" s="46">
        <v>41</v>
      </c>
      <c r="J175" s="46">
        <v>6.4</v>
      </c>
      <c r="K175" s="46"/>
      <c r="L175" s="46">
        <v>47.4</v>
      </c>
      <c r="M175" s="47">
        <v>638.39662447257388</v>
      </c>
      <c r="N175" s="47">
        <v>30260</v>
      </c>
      <c r="O175" s="48" t="s">
        <v>3750</v>
      </c>
      <c r="P175" s="48"/>
      <c r="Q175" s="49">
        <v>44603</v>
      </c>
      <c r="R175" s="49"/>
      <c r="S175" s="49"/>
      <c r="T175" s="49"/>
      <c r="U175" s="49"/>
    </row>
    <row r="176" spans="1:21" ht="15" customHeight="1" x14ac:dyDescent="0.3">
      <c r="A176" s="41" t="s">
        <v>417</v>
      </c>
      <c r="B176" s="42">
        <f t="shared" si="4"/>
        <v>44651</v>
      </c>
      <c r="C176" s="62">
        <f t="shared" si="5"/>
        <v>2022</v>
      </c>
      <c r="D176" s="43" t="s">
        <v>106</v>
      </c>
      <c r="E176" s="43" t="s">
        <v>3307</v>
      </c>
      <c r="F176" s="44" t="s">
        <v>412</v>
      </c>
      <c r="G176" s="45">
        <v>1</v>
      </c>
      <c r="H176" s="45">
        <v>1</v>
      </c>
      <c r="I176" s="46">
        <v>41.3</v>
      </c>
      <c r="J176" s="46">
        <v>6.4</v>
      </c>
      <c r="K176" s="46"/>
      <c r="L176" s="46">
        <v>47.699999999999996</v>
      </c>
      <c r="M176" s="47">
        <v>640.00000000000011</v>
      </c>
      <c r="N176" s="47">
        <v>30528</v>
      </c>
      <c r="O176" s="48" t="s">
        <v>3712</v>
      </c>
      <c r="P176" s="48"/>
      <c r="Q176" s="49">
        <v>44624</v>
      </c>
      <c r="R176" s="49"/>
      <c r="S176" s="49"/>
      <c r="T176" s="49"/>
      <c r="U176" s="49"/>
    </row>
    <row r="177" spans="1:21" ht="15" customHeight="1" x14ac:dyDescent="0.3">
      <c r="A177" s="41" t="s">
        <v>417</v>
      </c>
      <c r="B177" s="42">
        <f t="shared" si="4"/>
        <v>44651</v>
      </c>
      <c r="C177" s="62">
        <f t="shared" si="5"/>
        <v>2022</v>
      </c>
      <c r="D177" s="43" t="s">
        <v>106</v>
      </c>
      <c r="E177" s="43" t="s">
        <v>3311</v>
      </c>
      <c r="F177" s="44" t="s">
        <v>412</v>
      </c>
      <c r="G177" s="45">
        <v>5</v>
      </c>
      <c r="H177" s="45">
        <v>5</v>
      </c>
      <c r="I177" s="46">
        <v>41.2</v>
      </c>
      <c r="J177" s="46">
        <v>6.4</v>
      </c>
      <c r="K177" s="46"/>
      <c r="L177" s="46">
        <v>47.6</v>
      </c>
      <c r="M177" s="47">
        <v>670</v>
      </c>
      <c r="N177" s="47">
        <v>31892</v>
      </c>
      <c r="O177" s="48" t="s">
        <v>3716</v>
      </c>
      <c r="P177" s="48"/>
      <c r="Q177" s="49">
        <v>44638</v>
      </c>
      <c r="R177" s="49"/>
      <c r="S177" s="49"/>
      <c r="T177" s="49"/>
      <c r="U177" s="49"/>
    </row>
    <row r="178" spans="1:21" ht="15" customHeight="1" x14ac:dyDescent="0.3">
      <c r="A178" s="41" t="s">
        <v>417</v>
      </c>
      <c r="B178" s="42">
        <f t="shared" si="4"/>
        <v>44651</v>
      </c>
      <c r="C178" s="62">
        <f t="shared" si="5"/>
        <v>2022</v>
      </c>
      <c r="D178" s="43" t="s">
        <v>106</v>
      </c>
      <c r="E178" s="43" t="s">
        <v>3314</v>
      </c>
      <c r="F178" s="44" t="s">
        <v>412</v>
      </c>
      <c r="G178" s="45">
        <v>8</v>
      </c>
      <c r="H178" s="45">
        <v>8</v>
      </c>
      <c r="I178" s="46">
        <v>41.3</v>
      </c>
      <c r="J178" s="46">
        <v>6.4</v>
      </c>
      <c r="K178" s="46"/>
      <c r="L178" s="46">
        <v>47.699999999999996</v>
      </c>
      <c r="M178" s="47">
        <v>680.00000000000011</v>
      </c>
      <c r="N178" s="47">
        <v>32436</v>
      </c>
      <c r="O178" s="48" t="s">
        <v>3719</v>
      </c>
      <c r="P178" s="48"/>
      <c r="Q178" s="49">
        <v>44651</v>
      </c>
      <c r="R178" s="49"/>
      <c r="S178" s="49"/>
      <c r="T178" s="49"/>
      <c r="U178" s="49"/>
    </row>
    <row r="179" spans="1:21" ht="15" customHeight="1" x14ac:dyDescent="0.3">
      <c r="A179" s="41" t="s">
        <v>417</v>
      </c>
      <c r="B179" s="42">
        <f t="shared" si="4"/>
        <v>44651</v>
      </c>
      <c r="C179" s="62">
        <f t="shared" si="5"/>
        <v>2022</v>
      </c>
      <c r="D179" s="43" t="s">
        <v>106</v>
      </c>
      <c r="E179" s="43" t="s">
        <v>3328</v>
      </c>
      <c r="F179" s="44" t="s">
        <v>412</v>
      </c>
      <c r="G179" s="45">
        <v>22</v>
      </c>
      <c r="H179" s="45">
        <v>22</v>
      </c>
      <c r="I179" s="46">
        <v>55.7</v>
      </c>
      <c r="J179" s="46">
        <v>6.4</v>
      </c>
      <c r="K179" s="46"/>
      <c r="L179" s="46">
        <v>62.1</v>
      </c>
      <c r="M179" s="47">
        <v>655.00805152979069</v>
      </c>
      <c r="N179" s="47">
        <v>40676</v>
      </c>
      <c r="O179" s="48" t="s">
        <v>3730</v>
      </c>
      <c r="P179" s="48"/>
      <c r="Q179" s="49">
        <v>44622</v>
      </c>
      <c r="R179" s="49"/>
      <c r="S179" s="49"/>
      <c r="T179" s="49"/>
      <c r="U179" s="49"/>
    </row>
    <row r="180" spans="1:21" ht="15" customHeight="1" x14ac:dyDescent="0.3">
      <c r="A180" s="41" t="s">
        <v>417</v>
      </c>
      <c r="B180" s="42">
        <f t="shared" si="4"/>
        <v>44651</v>
      </c>
      <c r="C180" s="62">
        <f t="shared" si="5"/>
        <v>2022</v>
      </c>
      <c r="D180" s="43" t="s">
        <v>106</v>
      </c>
      <c r="E180" s="43" t="s">
        <v>3335</v>
      </c>
      <c r="F180" s="44" t="s">
        <v>412</v>
      </c>
      <c r="G180" s="45">
        <v>29</v>
      </c>
      <c r="H180" s="45">
        <v>29</v>
      </c>
      <c r="I180" s="46">
        <v>41.4</v>
      </c>
      <c r="J180" s="46">
        <v>6.4</v>
      </c>
      <c r="K180" s="46"/>
      <c r="L180" s="46">
        <v>47.8</v>
      </c>
      <c r="M180" s="47">
        <v>650</v>
      </c>
      <c r="N180" s="47">
        <v>31070</v>
      </c>
      <c r="O180" s="48" t="s">
        <v>3736</v>
      </c>
      <c r="P180" s="48"/>
      <c r="Q180" s="49">
        <v>44637</v>
      </c>
      <c r="R180" s="49"/>
      <c r="S180" s="49"/>
      <c r="T180" s="49"/>
      <c r="U180" s="49"/>
    </row>
    <row r="181" spans="1:21" ht="15" customHeight="1" x14ac:dyDescent="0.3">
      <c r="A181" s="41" t="s">
        <v>417</v>
      </c>
      <c r="B181" s="42">
        <f t="shared" si="4"/>
        <v>44651</v>
      </c>
      <c r="C181" s="62">
        <f t="shared" si="5"/>
        <v>2022</v>
      </c>
      <c r="D181" s="43" t="s">
        <v>106</v>
      </c>
      <c r="E181" s="43" t="s">
        <v>3336</v>
      </c>
      <c r="F181" s="44" t="s">
        <v>412</v>
      </c>
      <c r="G181" s="45">
        <v>30</v>
      </c>
      <c r="H181" s="45">
        <v>30</v>
      </c>
      <c r="I181" s="46">
        <v>55.5</v>
      </c>
      <c r="J181" s="46">
        <v>6.4</v>
      </c>
      <c r="K181" s="46"/>
      <c r="L181" s="46">
        <v>61.9</v>
      </c>
      <c r="M181" s="47">
        <v>606.72051696284336</v>
      </c>
      <c r="N181" s="47">
        <v>37556</v>
      </c>
      <c r="O181" s="48" t="s">
        <v>713</v>
      </c>
      <c r="P181" s="48"/>
      <c r="Q181" s="49">
        <v>44636</v>
      </c>
      <c r="R181" s="49"/>
      <c r="S181" s="49"/>
      <c r="T181" s="49"/>
      <c r="U181" s="49"/>
    </row>
    <row r="182" spans="1:21" ht="15" customHeight="1" x14ac:dyDescent="0.3">
      <c r="A182" s="41" t="s">
        <v>417</v>
      </c>
      <c r="B182" s="42">
        <f t="shared" si="4"/>
        <v>44651</v>
      </c>
      <c r="C182" s="62">
        <f t="shared" si="5"/>
        <v>2022</v>
      </c>
      <c r="D182" s="43" t="s">
        <v>106</v>
      </c>
      <c r="E182" s="43" t="s">
        <v>3342</v>
      </c>
      <c r="F182" s="44" t="s">
        <v>412</v>
      </c>
      <c r="G182" s="45">
        <v>36</v>
      </c>
      <c r="H182" s="45">
        <v>36</v>
      </c>
      <c r="I182" s="46">
        <v>41.2</v>
      </c>
      <c r="J182" s="46">
        <v>6.4</v>
      </c>
      <c r="K182" s="46"/>
      <c r="L182" s="46">
        <v>47.6</v>
      </c>
      <c r="M182" s="47">
        <v>690</v>
      </c>
      <c r="N182" s="47">
        <v>32844</v>
      </c>
      <c r="O182" s="48" t="s">
        <v>3741</v>
      </c>
      <c r="P182" s="48"/>
      <c r="Q182" s="49">
        <v>44651</v>
      </c>
      <c r="R182" s="49"/>
      <c r="S182" s="49"/>
      <c r="T182" s="49"/>
      <c r="U182" s="49"/>
    </row>
    <row r="183" spans="1:21" ht="15" customHeight="1" x14ac:dyDescent="0.3">
      <c r="A183" s="41" t="s">
        <v>417</v>
      </c>
      <c r="B183" s="42">
        <f t="shared" si="4"/>
        <v>44651</v>
      </c>
      <c r="C183" s="62">
        <f t="shared" si="5"/>
        <v>2022</v>
      </c>
      <c r="D183" s="43" t="s">
        <v>119</v>
      </c>
      <c r="E183" s="43" t="s">
        <v>3373</v>
      </c>
      <c r="F183" s="44" t="s">
        <v>412</v>
      </c>
      <c r="G183" s="45">
        <v>1</v>
      </c>
      <c r="H183" s="45"/>
      <c r="I183" s="46">
        <v>34.200000000000003</v>
      </c>
      <c r="J183" s="46">
        <v>3.3</v>
      </c>
      <c r="K183" s="46"/>
      <c r="L183" s="46">
        <v>37.5</v>
      </c>
      <c r="M183" s="47">
        <v>620</v>
      </c>
      <c r="N183" s="47">
        <v>23250</v>
      </c>
      <c r="O183" s="48" t="s">
        <v>3753</v>
      </c>
      <c r="P183" s="48"/>
      <c r="Q183" s="49">
        <v>44641</v>
      </c>
      <c r="R183" s="49"/>
      <c r="S183" s="49"/>
      <c r="T183" s="49"/>
      <c r="U183" s="49"/>
    </row>
    <row r="184" spans="1:21" ht="15" customHeight="1" x14ac:dyDescent="0.3">
      <c r="A184" s="41" t="s">
        <v>417</v>
      </c>
      <c r="B184" s="42">
        <f t="shared" si="4"/>
        <v>44651</v>
      </c>
      <c r="C184" s="62">
        <f t="shared" si="5"/>
        <v>2022</v>
      </c>
      <c r="D184" s="43" t="s">
        <v>119</v>
      </c>
      <c r="E184" s="43" t="s">
        <v>3378</v>
      </c>
      <c r="F184" s="44" t="s">
        <v>412</v>
      </c>
      <c r="G184" s="45">
        <v>6</v>
      </c>
      <c r="H184" s="45"/>
      <c r="I184" s="46">
        <v>74.3</v>
      </c>
      <c r="J184" s="46">
        <v>6.4</v>
      </c>
      <c r="K184" s="46"/>
      <c r="L184" s="46">
        <v>80.7</v>
      </c>
      <c r="M184" s="47">
        <v>655.00619578686496</v>
      </c>
      <c r="N184" s="47">
        <v>52859</v>
      </c>
      <c r="O184" s="48" t="s">
        <v>1073</v>
      </c>
      <c r="P184" s="48"/>
      <c r="Q184" s="49">
        <v>44637</v>
      </c>
      <c r="R184" s="49"/>
      <c r="S184" s="49"/>
      <c r="T184" s="49"/>
      <c r="U184" s="49"/>
    </row>
    <row r="185" spans="1:21" ht="15" customHeight="1" x14ac:dyDescent="0.3">
      <c r="A185" s="41" t="s">
        <v>417</v>
      </c>
      <c r="B185" s="42">
        <f t="shared" si="4"/>
        <v>44651</v>
      </c>
      <c r="C185" s="62">
        <f t="shared" si="5"/>
        <v>2022</v>
      </c>
      <c r="D185" s="43" t="s">
        <v>119</v>
      </c>
      <c r="E185" s="43" t="s">
        <v>3379</v>
      </c>
      <c r="F185" s="44" t="s">
        <v>412</v>
      </c>
      <c r="G185" s="45">
        <v>7</v>
      </c>
      <c r="H185" s="45"/>
      <c r="I185" s="46">
        <v>36.700000000000003</v>
      </c>
      <c r="J185" s="46">
        <v>6.4</v>
      </c>
      <c r="K185" s="46"/>
      <c r="L185" s="46">
        <v>43.1</v>
      </c>
      <c r="M185" s="47">
        <v>650</v>
      </c>
      <c r="N185" s="47">
        <v>28015</v>
      </c>
      <c r="O185" s="48" t="s">
        <v>3757</v>
      </c>
      <c r="P185" s="48"/>
      <c r="Q185" s="49">
        <v>44649</v>
      </c>
      <c r="R185" s="49"/>
      <c r="S185" s="49"/>
      <c r="T185" s="49"/>
      <c r="U185" s="49"/>
    </row>
    <row r="186" spans="1:21" ht="15" customHeight="1" x14ac:dyDescent="0.3">
      <c r="A186" s="41" t="s">
        <v>417</v>
      </c>
      <c r="B186" s="42">
        <f t="shared" si="4"/>
        <v>44651</v>
      </c>
      <c r="C186" s="62">
        <f t="shared" si="5"/>
        <v>2022</v>
      </c>
      <c r="D186" s="43" t="s">
        <v>119</v>
      </c>
      <c r="E186" s="43" t="s">
        <v>3382</v>
      </c>
      <c r="F186" s="44" t="s">
        <v>412</v>
      </c>
      <c r="G186" s="45">
        <v>10</v>
      </c>
      <c r="H186" s="45"/>
      <c r="I186" s="46">
        <v>55.5</v>
      </c>
      <c r="J186" s="46">
        <v>6.4</v>
      </c>
      <c r="K186" s="46"/>
      <c r="L186" s="46">
        <v>61.9</v>
      </c>
      <c r="M186" s="47">
        <v>685</v>
      </c>
      <c r="N186" s="47">
        <v>42401.5</v>
      </c>
      <c r="O186" s="48" t="s">
        <v>607</v>
      </c>
      <c r="P186" s="48"/>
      <c r="Q186" s="49">
        <v>44632</v>
      </c>
      <c r="R186" s="49"/>
      <c r="S186" s="49"/>
      <c r="T186" s="49"/>
      <c r="U186" s="49"/>
    </row>
    <row r="187" spans="1:21" ht="15" customHeight="1" x14ac:dyDescent="0.3">
      <c r="A187" s="41" t="s">
        <v>417</v>
      </c>
      <c r="B187" s="42">
        <f t="shared" si="4"/>
        <v>44651</v>
      </c>
      <c r="C187" s="62">
        <f t="shared" si="5"/>
        <v>2022</v>
      </c>
      <c r="D187" s="43" t="s">
        <v>119</v>
      </c>
      <c r="E187" s="43" t="s">
        <v>3386</v>
      </c>
      <c r="F187" s="44" t="s">
        <v>412</v>
      </c>
      <c r="G187" s="45">
        <v>14</v>
      </c>
      <c r="H187" s="45"/>
      <c r="I187" s="46">
        <v>55.4</v>
      </c>
      <c r="J187" s="46">
        <v>6.4</v>
      </c>
      <c r="K187" s="46"/>
      <c r="L187" s="46">
        <v>61.8</v>
      </c>
      <c r="M187" s="47">
        <v>695</v>
      </c>
      <c r="N187" s="47">
        <v>42951</v>
      </c>
      <c r="O187" s="48" t="s">
        <v>610</v>
      </c>
      <c r="P187" s="48"/>
      <c r="Q187" s="49">
        <v>44648</v>
      </c>
      <c r="R187" s="49"/>
      <c r="S187" s="49"/>
      <c r="T187" s="49"/>
      <c r="U187" s="49"/>
    </row>
    <row r="188" spans="1:21" ht="15" customHeight="1" x14ac:dyDescent="0.3">
      <c r="A188" s="41" t="s">
        <v>417</v>
      </c>
      <c r="B188" s="42">
        <f t="shared" si="4"/>
        <v>44651</v>
      </c>
      <c r="C188" s="62">
        <f t="shared" si="5"/>
        <v>2022</v>
      </c>
      <c r="D188" s="43" t="s">
        <v>119</v>
      </c>
      <c r="E188" s="43" t="s">
        <v>3387</v>
      </c>
      <c r="F188" s="44" t="s">
        <v>412</v>
      </c>
      <c r="G188" s="45">
        <v>15</v>
      </c>
      <c r="H188" s="45"/>
      <c r="I188" s="46">
        <v>55.2</v>
      </c>
      <c r="J188" s="46">
        <v>6.4</v>
      </c>
      <c r="K188" s="46"/>
      <c r="L188" s="46">
        <v>61.6</v>
      </c>
      <c r="M188" s="47">
        <v>690</v>
      </c>
      <c r="N188" s="47">
        <v>42504</v>
      </c>
      <c r="O188" s="48" t="s">
        <v>3760</v>
      </c>
      <c r="P188" s="48"/>
      <c r="Q188" s="49">
        <v>44631</v>
      </c>
      <c r="R188" s="49"/>
      <c r="S188" s="49"/>
      <c r="T188" s="49"/>
      <c r="U188" s="49"/>
    </row>
    <row r="189" spans="1:21" ht="15" customHeight="1" x14ac:dyDescent="0.3">
      <c r="A189" s="41" t="s">
        <v>417</v>
      </c>
      <c r="B189" s="42">
        <f t="shared" si="4"/>
        <v>44651</v>
      </c>
      <c r="C189" s="62">
        <f t="shared" si="5"/>
        <v>2022</v>
      </c>
      <c r="D189" s="43" t="s">
        <v>119</v>
      </c>
      <c r="E189" s="43" t="s">
        <v>3395</v>
      </c>
      <c r="F189" s="44" t="s">
        <v>412</v>
      </c>
      <c r="G189" s="45">
        <v>23</v>
      </c>
      <c r="H189" s="45"/>
      <c r="I189" s="46">
        <v>55.2</v>
      </c>
      <c r="J189" s="46">
        <v>6.4</v>
      </c>
      <c r="K189" s="46"/>
      <c r="L189" s="46">
        <v>61.6</v>
      </c>
      <c r="M189" s="47">
        <v>670</v>
      </c>
      <c r="N189" s="47">
        <v>41272</v>
      </c>
      <c r="O189" s="48" t="s">
        <v>3764</v>
      </c>
      <c r="P189" s="48"/>
      <c r="Q189" s="49">
        <v>44650</v>
      </c>
      <c r="R189" s="49"/>
      <c r="S189" s="49"/>
      <c r="T189" s="49"/>
      <c r="U189" s="49"/>
    </row>
    <row r="190" spans="1:21" ht="15" customHeight="1" x14ac:dyDescent="0.3">
      <c r="A190" s="41" t="s">
        <v>417</v>
      </c>
      <c r="B190" s="42">
        <f t="shared" si="4"/>
        <v>44651</v>
      </c>
      <c r="C190" s="62">
        <f t="shared" si="5"/>
        <v>2022</v>
      </c>
      <c r="D190" s="43" t="s">
        <v>119</v>
      </c>
      <c r="E190" s="43" t="s">
        <v>3409</v>
      </c>
      <c r="F190" s="44" t="s">
        <v>412</v>
      </c>
      <c r="G190" s="45">
        <v>38</v>
      </c>
      <c r="H190" s="45"/>
      <c r="I190" s="46">
        <v>55.6</v>
      </c>
      <c r="J190" s="46">
        <v>6.4</v>
      </c>
      <c r="K190" s="46"/>
      <c r="L190" s="46">
        <v>62</v>
      </c>
      <c r="M190" s="47">
        <v>665</v>
      </c>
      <c r="N190" s="47">
        <v>41230</v>
      </c>
      <c r="O190" s="48" t="s">
        <v>3774</v>
      </c>
      <c r="P190" s="48"/>
      <c r="Q190" s="49">
        <v>44644</v>
      </c>
      <c r="R190" s="49"/>
      <c r="S190" s="49"/>
      <c r="T190" s="49"/>
      <c r="U190" s="49"/>
    </row>
    <row r="191" spans="1:21" ht="15" customHeight="1" x14ac:dyDescent="0.3">
      <c r="A191" s="41" t="s">
        <v>417</v>
      </c>
      <c r="B191" s="42">
        <f t="shared" si="4"/>
        <v>44651</v>
      </c>
      <c r="C191" s="62">
        <f t="shared" si="5"/>
        <v>2022</v>
      </c>
      <c r="D191" s="43" t="s">
        <v>119</v>
      </c>
      <c r="E191" s="43" t="s">
        <v>3425</v>
      </c>
      <c r="F191" s="44" t="s">
        <v>412</v>
      </c>
      <c r="G191" s="45">
        <v>54</v>
      </c>
      <c r="H191" s="45"/>
      <c r="I191" s="46">
        <v>55.4</v>
      </c>
      <c r="J191" s="46">
        <v>6.4</v>
      </c>
      <c r="K191" s="46"/>
      <c r="L191" s="46">
        <v>61.8</v>
      </c>
      <c r="M191" s="47">
        <v>690</v>
      </c>
      <c r="N191" s="47">
        <v>42642</v>
      </c>
      <c r="O191" s="48" t="s">
        <v>3785</v>
      </c>
      <c r="P191" s="48"/>
      <c r="Q191" s="49">
        <v>44625</v>
      </c>
      <c r="R191" s="49"/>
      <c r="S191" s="49"/>
      <c r="T191" s="49"/>
      <c r="U191" s="49"/>
    </row>
    <row r="192" spans="1:21" ht="15" customHeight="1" x14ac:dyDescent="0.3">
      <c r="A192" s="41" t="s">
        <v>417</v>
      </c>
      <c r="B192" s="42">
        <f t="shared" si="4"/>
        <v>44651</v>
      </c>
      <c r="C192" s="62">
        <f t="shared" si="5"/>
        <v>2022</v>
      </c>
      <c r="D192" s="43" t="s">
        <v>119</v>
      </c>
      <c r="E192" s="43" t="s">
        <v>3430</v>
      </c>
      <c r="F192" s="44" t="s">
        <v>412</v>
      </c>
      <c r="G192" s="45">
        <v>59</v>
      </c>
      <c r="H192" s="45"/>
      <c r="I192" s="46">
        <v>40.6</v>
      </c>
      <c r="J192" s="46">
        <v>6.4</v>
      </c>
      <c r="K192" s="46"/>
      <c r="L192" s="46">
        <v>47</v>
      </c>
      <c r="M192" s="47">
        <v>680</v>
      </c>
      <c r="N192" s="47">
        <v>31960</v>
      </c>
      <c r="O192" s="48" t="s">
        <v>3788</v>
      </c>
      <c r="P192" s="48"/>
      <c r="Q192" s="49">
        <v>44638</v>
      </c>
      <c r="R192" s="49"/>
      <c r="S192" s="49"/>
      <c r="T192" s="49"/>
      <c r="U192" s="49"/>
    </row>
    <row r="193" spans="1:21" ht="15" customHeight="1" x14ac:dyDescent="0.3">
      <c r="A193" s="41" t="s">
        <v>416</v>
      </c>
      <c r="B193" s="42">
        <f t="shared" si="4"/>
        <v>44651</v>
      </c>
      <c r="C193" s="62">
        <f t="shared" si="5"/>
        <v>2022</v>
      </c>
      <c r="D193" s="43" t="s">
        <v>53</v>
      </c>
      <c r="E193" s="43" t="s">
        <v>3888</v>
      </c>
      <c r="F193" s="44" t="s">
        <v>412</v>
      </c>
      <c r="G193" s="45">
        <v>8</v>
      </c>
      <c r="H193" s="45">
        <v>8</v>
      </c>
      <c r="I193" s="46">
        <v>42.7</v>
      </c>
      <c r="J193" s="46">
        <v>7.6</v>
      </c>
      <c r="K193" s="46">
        <v>0</v>
      </c>
      <c r="L193" s="46">
        <v>50.300000000000004</v>
      </c>
      <c r="M193" s="47">
        <v>1011.8886679920477</v>
      </c>
      <c r="N193" s="47">
        <v>50898</v>
      </c>
      <c r="O193" s="48" t="s">
        <v>651</v>
      </c>
      <c r="P193" s="48"/>
      <c r="Q193" s="49">
        <v>44648</v>
      </c>
      <c r="R193" s="49"/>
      <c r="S193" s="49"/>
      <c r="T193" s="49"/>
      <c r="U193" s="49"/>
    </row>
    <row r="194" spans="1:21" ht="15" customHeight="1" x14ac:dyDescent="0.3">
      <c r="A194" s="41" t="s">
        <v>416</v>
      </c>
      <c r="B194" s="42">
        <f t="shared" ref="B194:B257" si="6">EOMONTH(Q194,0)</f>
        <v>44651</v>
      </c>
      <c r="C194" s="62">
        <f t="shared" ref="C194:C257" si="7">YEAR(B194)</f>
        <v>2022</v>
      </c>
      <c r="D194" s="43" t="s">
        <v>53</v>
      </c>
      <c r="E194" s="43" t="s">
        <v>3895</v>
      </c>
      <c r="F194" s="44" t="s">
        <v>412</v>
      </c>
      <c r="G194" s="45">
        <v>17</v>
      </c>
      <c r="H194" s="45">
        <v>16</v>
      </c>
      <c r="I194" s="46">
        <v>42.7</v>
      </c>
      <c r="J194" s="46">
        <v>7.6</v>
      </c>
      <c r="K194" s="46">
        <v>0</v>
      </c>
      <c r="L194" s="46">
        <v>50.300000000000004</v>
      </c>
      <c r="M194" s="47">
        <v>1011.8886679920477</v>
      </c>
      <c r="N194" s="47">
        <v>50898</v>
      </c>
      <c r="O194" s="48" t="s">
        <v>3927</v>
      </c>
      <c r="P194" s="48"/>
      <c r="Q194" s="49">
        <v>44624</v>
      </c>
      <c r="R194" s="49"/>
      <c r="S194" s="49"/>
      <c r="T194" s="49"/>
      <c r="U194" s="49"/>
    </row>
    <row r="195" spans="1:21" ht="15" customHeight="1" x14ac:dyDescent="0.3">
      <c r="A195" s="41" t="s">
        <v>417</v>
      </c>
      <c r="B195" s="42">
        <f t="shared" si="6"/>
        <v>44681</v>
      </c>
      <c r="C195" s="62">
        <f t="shared" si="7"/>
        <v>2022</v>
      </c>
      <c r="D195" s="43" t="s">
        <v>88</v>
      </c>
      <c r="E195" s="43" t="s">
        <v>3211</v>
      </c>
      <c r="F195" s="44" t="s">
        <v>413</v>
      </c>
      <c r="G195" s="45" t="s">
        <v>3212</v>
      </c>
      <c r="H195" s="45"/>
      <c r="I195" s="46">
        <v>14.9</v>
      </c>
      <c r="J195" s="46">
        <v>0</v>
      </c>
      <c r="K195" s="46"/>
      <c r="L195" s="46">
        <v>14.9</v>
      </c>
      <c r="M195" s="47">
        <v>167.78523489932886</v>
      </c>
      <c r="N195" s="47">
        <v>2500</v>
      </c>
      <c r="O195" s="48" t="s">
        <v>3665</v>
      </c>
      <c r="P195" s="48"/>
      <c r="Q195" s="49">
        <v>44663</v>
      </c>
      <c r="R195" s="49"/>
      <c r="S195" s="49"/>
      <c r="T195" s="49"/>
      <c r="U195" s="49"/>
    </row>
    <row r="196" spans="1:21" ht="15" customHeight="1" x14ac:dyDescent="0.3">
      <c r="A196" s="41" t="s">
        <v>417</v>
      </c>
      <c r="B196" s="42">
        <f t="shared" si="6"/>
        <v>44681</v>
      </c>
      <c r="C196" s="62">
        <f t="shared" si="7"/>
        <v>2022</v>
      </c>
      <c r="D196" s="43" t="s">
        <v>88</v>
      </c>
      <c r="E196" s="43" t="s">
        <v>3213</v>
      </c>
      <c r="F196" s="44" t="s">
        <v>413</v>
      </c>
      <c r="G196" s="45" t="s">
        <v>3214</v>
      </c>
      <c r="H196" s="45"/>
      <c r="I196" s="46">
        <v>14.9</v>
      </c>
      <c r="J196" s="46">
        <v>0</v>
      </c>
      <c r="K196" s="46"/>
      <c r="L196" s="46">
        <v>14.9</v>
      </c>
      <c r="M196" s="47">
        <v>167.78523489932886</v>
      </c>
      <c r="N196" s="47">
        <v>2500</v>
      </c>
      <c r="O196" s="48" t="s">
        <v>3665</v>
      </c>
      <c r="P196" s="48"/>
      <c r="Q196" s="49">
        <v>44663</v>
      </c>
      <c r="R196" s="49"/>
      <c r="S196" s="49"/>
      <c r="T196" s="49"/>
      <c r="U196" s="49"/>
    </row>
    <row r="197" spans="1:21" ht="15" customHeight="1" x14ac:dyDescent="0.3">
      <c r="A197" s="41" t="s">
        <v>417</v>
      </c>
      <c r="B197" s="42">
        <f t="shared" si="6"/>
        <v>44681</v>
      </c>
      <c r="C197" s="62">
        <f t="shared" si="7"/>
        <v>2022</v>
      </c>
      <c r="D197" s="43" t="s">
        <v>88</v>
      </c>
      <c r="E197" s="43" t="s">
        <v>3215</v>
      </c>
      <c r="F197" s="44" t="s">
        <v>413</v>
      </c>
      <c r="G197" s="45" t="s">
        <v>3216</v>
      </c>
      <c r="H197" s="45"/>
      <c r="I197" s="46">
        <v>14.9</v>
      </c>
      <c r="J197" s="46">
        <v>0</v>
      </c>
      <c r="K197" s="46"/>
      <c r="L197" s="46">
        <v>14.9</v>
      </c>
      <c r="M197" s="47">
        <v>167.78523489932886</v>
      </c>
      <c r="N197" s="47">
        <v>2500</v>
      </c>
      <c r="O197" s="48" t="s">
        <v>3665</v>
      </c>
      <c r="P197" s="48"/>
      <c r="Q197" s="49">
        <v>44663</v>
      </c>
      <c r="R197" s="49"/>
      <c r="S197" s="49"/>
      <c r="T197" s="49"/>
      <c r="U197" s="49"/>
    </row>
    <row r="198" spans="1:21" ht="15" customHeight="1" x14ac:dyDescent="0.3">
      <c r="A198" s="41" t="s">
        <v>417</v>
      </c>
      <c r="B198" s="42">
        <f t="shared" si="6"/>
        <v>44681</v>
      </c>
      <c r="C198" s="62">
        <f t="shared" si="7"/>
        <v>2022</v>
      </c>
      <c r="D198" s="43" t="s">
        <v>106</v>
      </c>
      <c r="E198" s="43" t="s">
        <v>3312</v>
      </c>
      <c r="F198" s="44" t="s">
        <v>412</v>
      </c>
      <c r="G198" s="45">
        <v>6</v>
      </c>
      <c r="H198" s="45">
        <v>6</v>
      </c>
      <c r="I198" s="46">
        <v>55.9</v>
      </c>
      <c r="J198" s="46">
        <v>6.4</v>
      </c>
      <c r="K198" s="46"/>
      <c r="L198" s="46">
        <v>62.3</v>
      </c>
      <c r="M198" s="47">
        <v>640</v>
      </c>
      <c r="N198" s="47">
        <v>39872</v>
      </c>
      <c r="O198" s="48" t="s">
        <v>3717</v>
      </c>
      <c r="P198" s="48"/>
      <c r="Q198" s="49">
        <v>44657</v>
      </c>
      <c r="R198" s="49"/>
      <c r="S198" s="49"/>
      <c r="T198" s="49"/>
      <c r="U198" s="49"/>
    </row>
    <row r="199" spans="1:21" ht="15" customHeight="1" x14ac:dyDescent="0.3">
      <c r="A199" s="41" t="s">
        <v>417</v>
      </c>
      <c r="B199" s="42">
        <f t="shared" si="6"/>
        <v>44681</v>
      </c>
      <c r="C199" s="62">
        <f t="shared" si="7"/>
        <v>2022</v>
      </c>
      <c r="D199" s="43" t="s">
        <v>106</v>
      </c>
      <c r="E199" s="43" t="s">
        <v>3331</v>
      </c>
      <c r="F199" s="44" t="s">
        <v>412</v>
      </c>
      <c r="G199" s="45">
        <v>25</v>
      </c>
      <c r="H199" s="45">
        <v>25</v>
      </c>
      <c r="I199" s="46">
        <v>41.2</v>
      </c>
      <c r="J199" s="46">
        <v>6.4</v>
      </c>
      <c r="K199" s="46"/>
      <c r="L199" s="46">
        <v>47.6</v>
      </c>
      <c r="M199" s="47">
        <v>630</v>
      </c>
      <c r="N199" s="47">
        <v>29988</v>
      </c>
      <c r="O199" s="48" t="s">
        <v>3733</v>
      </c>
      <c r="P199" s="48"/>
      <c r="Q199" s="49">
        <v>44659</v>
      </c>
      <c r="R199" s="49"/>
      <c r="S199" s="49"/>
      <c r="T199" s="49"/>
      <c r="U199" s="49"/>
    </row>
    <row r="200" spans="1:21" ht="15" customHeight="1" x14ac:dyDescent="0.3">
      <c r="A200" s="41" t="s">
        <v>417</v>
      </c>
      <c r="B200" s="42">
        <f t="shared" si="6"/>
        <v>44681</v>
      </c>
      <c r="C200" s="62">
        <f t="shared" si="7"/>
        <v>2022</v>
      </c>
      <c r="D200" s="43" t="s">
        <v>106</v>
      </c>
      <c r="E200" s="43" t="s">
        <v>3334</v>
      </c>
      <c r="F200" s="44" t="s">
        <v>412</v>
      </c>
      <c r="G200" s="45">
        <v>28</v>
      </c>
      <c r="H200" s="45">
        <v>28</v>
      </c>
      <c r="I200" s="46">
        <v>41.2</v>
      </c>
      <c r="J200" s="46">
        <v>6.4</v>
      </c>
      <c r="K200" s="46"/>
      <c r="L200" s="46">
        <v>47.6</v>
      </c>
      <c r="M200" s="47">
        <v>610</v>
      </c>
      <c r="N200" s="47">
        <v>29036</v>
      </c>
      <c r="O200" s="48" t="s">
        <v>436</v>
      </c>
      <c r="P200" s="48"/>
      <c r="Q200" s="49">
        <v>44656</v>
      </c>
      <c r="R200" s="49"/>
      <c r="S200" s="49"/>
      <c r="T200" s="49"/>
      <c r="U200" s="49"/>
    </row>
    <row r="201" spans="1:21" ht="15" customHeight="1" x14ac:dyDescent="0.3">
      <c r="A201" s="41" t="s">
        <v>417</v>
      </c>
      <c r="B201" s="42">
        <f t="shared" si="6"/>
        <v>44681</v>
      </c>
      <c r="C201" s="62">
        <f t="shared" si="7"/>
        <v>2022</v>
      </c>
      <c r="D201" s="43" t="s">
        <v>106</v>
      </c>
      <c r="E201" s="43" t="s">
        <v>3357</v>
      </c>
      <c r="F201" s="44" t="s">
        <v>412</v>
      </c>
      <c r="G201" s="45">
        <v>53</v>
      </c>
      <c r="H201" s="45">
        <v>51</v>
      </c>
      <c r="I201" s="46">
        <v>41.2</v>
      </c>
      <c r="J201" s="46">
        <v>6.4</v>
      </c>
      <c r="K201" s="46"/>
      <c r="L201" s="46">
        <v>47.6</v>
      </c>
      <c r="M201" s="47">
        <v>630</v>
      </c>
      <c r="N201" s="47">
        <v>29988</v>
      </c>
      <c r="O201" s="48" t="s">
        <v>3751</v>
      </c>
      <c r="P201" s="48"/>
      <c r="Q201" s="49">
        <v>44670</v>
      </c>
      <c r="R201" s="49"/>
      <c r="S201" s="49"/>
      <c r="T201" s="49"/>
      <c r="U201" s="49"/>
    </row>
    <row r="202" spans="1:21" ht="15" customHeight="1" x14ac:dyDescent="0.3">
      <c r="A202" s="41" t="s">
        <v>417</v>
      </c>
      <c r="B202" s="42">
        <f t="shared" si="6"/>
        <v>44681</v>
      </c>
      <c r="C202" s="62">
        <f t="shared" si="7"/>
        <v>2022</v>
      </c>
      <c r="D202" s="43" t="s">
        <v>106</v>
      </c>
      <c r="E202" s="43" t="s">
        <v>3360</v>
      </c>
      <c r="F202" s="44" t="s">
        <v>413</v>
      </c>
      <c r="G202" s="45">
        <v>1</v>
      </c>
      <c r="H202" s="45"/>
      <c r="I202" s="46">
        <v>14.9</v>
      </c>
      <c r="J202" s="46">
        <v>0</v>
      </c>
      <c r="K202" s="46"/>
      <c r="L202" s="46">
        <v>14.9</v>
      </c>
      <c r="M202" s="47">
        <v>167.78523489932886</v>
      </c>
      <c r="N202" s="47">
        <v>2500</v>
      </c>
      <c r="O202" s="48" t="s">
        <v>3665</v>
      </c>
      <c r="P202" s="48"/>
      <c r="Q202" s="49">
        <v>44663</v>
      </c>
      <c r="R202" s="49"/>
      <c r="S202" s="49"/>
      <c r="T202" s="49"/>
      <c r="U202" s="49"/>
    </row>
    <row r="203" spans="1:21" ht="15" customHeight="1" x14ac:dyDescent="0.3">
      <c r="A203" s="41" t="s">
        <v>417</v>
      </c>
      <c r="B203" s="42">
        <f t="shared" si="6"/>
        <v>44681</v>
      </c>
      <c r="C203" s="62">
        <f t="shared" si="7"/>
        <v>2022</v>
      </c>
      <c r="D203" s="43" t="s">
        <v>119</v>
      </c>
      <c r="E203" s="43" t="s">
        <v>3377</v>
      </c>
      <c r="F203" s="44" t="s">
        <v>412</v>
      </c>
      <c r="G203" s="45">
        <v>5</v>
      </c>
      <c r="H203" s="45"/>
      <c r="I203" s="46">
        <v>40.9</v>
      </c>
      <c r="J203" s="46">
        <v>6.4</v>
      </c>
      <c r="K203" s="46"/>
      <c r="L203" s="46">
        <v>47.3</v>
      </c>
      <c r="M203" s="47">
        <v>645.01057082452439</v>
      </c>
      <c r="N203" s="47">
        <v>30509</v>
      </c>
      <c r="O203" s="48" t="s">
        <v>3756</v>
      </c>
      <c r="P203" s="48"/>
      <c r="Q203" s="49">
        <v>44678</v>
      </c>
      <c r="R203" s="49"/>
      <c r="S203" s="49"/>
      <c r="T203" s="49"/>
      <c r="U203" s="49"/>
    </row>
    <row r="204" spans="1:21" ht="15" customHeight="1" x14ac:dyDescent="0.3">
      <c r="A204" s="41" t="s">
        <v>417</v>
      </c>
      <c r="B204" s="42">
        <f t="shared" si="6"/>
        <v>44681</v>
      </c>
      <c r="C204" s="62">
        <f t="shared" si="7"/>
        <v>2022</v>
      </c>
      <c r="D204" s="43" t="s">
        <v>119</v>
      </c>
      <c r="E204" s="43" t="s">
        <v>3380</v>
      </c>
      <c r="F204" s="44" t="s">
        <v>412</v>
      </c>
      <c r="G204" s="45">
        <v>8</v>
      </c>
      <c r="H204" s="45"/>
      <c r="I204" s="46">
        <v>38.5</v>
      </c>
      <c r="J204" s="46">
        <v>6.4</v>
      </c>
      <c r="K204" s="46"/>
      <c r="L204" s="46">
        <v>44.9</v>
      </c>
      <c r="M204" s="47">
        <v>680</v>
      </c>
      <c r="N204" s="47">
        <v>30532</v>
      </c>
      <c r="O204" s="48" t="s">
        <v>3758</v>
      </c>
      <c r="P204" s="48"/>
      <c r="Q204" s="49">
        <v>44677</v>
      </c>
      <c r="R204" s="49"/>
      <c r="S204" s="49"/>
      <c r="T204" s="49"/>
      <c r="U204" s="49"/>
    </row>
    <row r="205" spans="1:21" ht="15" customHeight="1" x14ac:dyDescent="0.3">
      <c r="A205" s="41" t="s">
        <v>417</v>
      </c>
      <c r="B205" s="42">
        <f t="shared" si="6"/>
        <v>44681</v>
      </c>
      <c r="C205" s="62">
        <f t="shared" si="7"/>
        <v>2022</v>
      </c>
      <c r="D205" s="43" t="s">
        <v>119</v>
      </c>
      <c r="E205" s="43" t="s">
        <v>3381</v>
      </c>
      <c r="F205" s="44" t="s">
        <v>412</v>
      </c>
      <c r="G205" s="45">
        <v>9</v>
      </c>
      <c r="H205" s="45"/>
      <c r="I205" s="46">
        <v>40.700000000000003</v>
      </c>
      <c r="J205" s="46">
        <v>6.4</v>
      </c>
      <c r="K205" s="46"/>
      <c r="L205" s="46">
        <v>47.1</v>
      </c>
      <c r="M205" s="47">
        <v>675.01061571125263</v>
      </c>
      <c r="N205" s="47">
        <v>31793</v>
      </c>
      <c r="O205" s="48" t="s">
        <v>3663</v>
      </c>
      <c r="P205" s="48"/>
      <c r="Q205" s="49">
        <v>44657</v>
      </c>
      <c r="R205" s="49"/>
      <c r="S205" s="49"/>
      <c r="T205" s="49"/>
      <c r="U205" s="49"/>
    </row>
    <row r="206" spans="1:21" ht="15" customHeight="1" x14ac:dyDescent="0.3">
      <c r="A206" s="41" t="s">
        <v>417</v>
      </c>
      <c r="B206" s="42">
        <f t="shared" si="6"/>
        <v>44681</v>
      </c>
      <c r="C206" s="62">
        <f t="shared" si="7"/>
        <v>2022</v>
      </c>
      <c r="D206" s="43" t="s">
        <v>119</v>
      </c>
      <c r="E206" s="43" t="s">
        <v>3393</v>
      </c>
      <c r="F206" s="44" t="s">
        <v>412</v>
      </c>
      <c r="G206" s="45">
        <v>21</v>
      </c>
      <c r="H206" s="45"/>
      <c r="I206" s="46">
        <v>40.6</v>
      </c>
      <c r="J206" s="46">
        <v>6.4</v>
      </c>
      <c r="K206" s="46"/>
      <c r="L206" s="46">
        <v>47</v>
      </c>
      <c r="M206" s="47">
        <v>665</v>
      </c>
      <c r="N206" s="47">
        <v>31255</v>
      </c>
      <c r="O206" s="48" t="s">
        <v>3665</v>
      </c>
      <c r="P206" s="48"/>
      <c r="Q206" s="49">
        <v>44663</v>
      </c>
      <c r="R206" s="49"/>
      <c r="S206" s="49"/>
      <c r="T206" s="49"/>
      <c r="U206" s="49"/>
    </row>
    <row r="207" spans="1:21" ht="15" customHeight="1" x14ac:dyDescent="0.3">
      <c r="A207" s="41" t="s">
        <v>417</v>
      </c>
      <c r="B207" s="42">
        <f t="shared" si="6"/>
        <v>44681</v>
      </c>
      <c r="C207" s="62">
        <f t="shared" si="7"/>
        <v>2022</v>
      </c>
      <c r="D207" s="43" t="s">
        <v>119</v>
      </c>
      <c r="E207" s="43" t="s">
        <v>3394</v>
      </c>
      <c r="F207" s="44" t="s">
        <v>412</v>
      </c>
      <c r="G207" s="45">
        <v>22</v>
      </c>
      <c r="H207" s="45"/>
      <c r="I207" s="46">
        <v>55.4</v>
      </c>
      <c r="J207" s="46">
        <v>6.4</v>
      </c>
      <c r="K207" s="46"/>
      <c r="L207" s="46">
        <v>61.8</v>
      </c>
      <c r="M207" s="47">
        <v>675</v>
      </c>
      <c r="N207" s="47">
        <v>41715</v>
      </c>
      <c r="O207" s="48" t="s">
        <v>3665</v>
      </c>
      <c r="P207" s="48"/>
      <c r="Q207" s="49">
        <v>44663</v>
      </c>
      <c r="R207" s="49"/>
      <c r="S207" s="49"/>
      <c r="T207" s="49"/>
      <c r="U207" s="49"/>
    </row>
    <row r="208" spans="1:21" ht="15" customHeight="1" x14ac:dyDescent="0.3">
      <c r="A208" s="41" t="s">
        <v>417</v>
      </c>
      <c r="B208" s="42">
        <f t="shared" si="6"/>
        <v>44681</v>
      </c>
      <c r="C208" s="62">
        <f t="shared" si="7"/>
        <v>2022</v>
      </c>
      <c r="D208" s="43" t="s">
        <v>119</v>
      </c>
      <c r="E208" s="43" t="s">
        <v>3396</v>
      </c>
      <c r="F208" s="44" t="s">
        <v>412</v>
      </c>
      <c r="G208" s="45">
        <v>24</v>
      </c>
      <c r="H208" s="45"/>
      <c r="I208" s="46">
        <v>41.1</v>
      </c>
      <c r="J208" s="46">
        <v>6.4</v>
      </c>
      <c r="K208" s="46"/>
      <c r="L208" s="46">
        <v>47.5</v>
      </c>
      <c r="M208" s="47">
        <v>660</v>
      </c>
      <c r="N208" s="47">
        <v>31350</v>
      </c>
      <c r="O208" s="48" t="s">
        <v>3665</v>
      </c>
      <c r="P208" s="48"/>
      <c r="Q208" s="49">
        <v>44663</v>
      </c>
      <c r="R208" s="49"/>
      <c r="S208" s="49"/>
      <c r="T208" s="49"/>
      <c r="U208" s="49"/>
    </row>
    <row r="209" spans="1:21" ht="15" customHeight="1" x14ac:dyDescent="0.3">
      <c r="A209" s="41" t="s">
        <v>417</v>
      </c>
      <c r="B209" s="42">
        <f t="shared" si="6"/>
        <v>44681</v>
      </c>
      <c r="C209" s="62">
        <f t="shared" si="7"/>
        <v>2022</v>
      </c>
      <c r="D209" s="43" t="s">
        <v>119</v>
      </c>
      <c r="E209" s="43" t="s">
        <v>3397</v>
      </c>
      <c r="F209" s="44" t="s">
        <v>412</v>
      </c>
      <c r="G209" s="45">
        <v>25</v>
      </c>
      <c r="H209" s="45"/>
      <c r="I209" s="46">
        <v>40.6</v>
      </c>
      <c r="J209" s="46">
        <v>6.4</v>
      </c>
      <c r="K209" s="46"/>
      <c r="L209" s="46">
        <v>47</v>
      </c>
      <c r="M209" s="47">
        <v>695</v>
      </c>
      <c r="N209" s="47">
        <v>32665</v>
      </c>
      <c r="O209" s="48" t="s">
        <v>3765</v>
      </c>
      <c r="P209" s="48"/>
      <c r="Q209" s="49">
        <v>44664</v>
      </c>
      <c r="R209" s="49"/>
      <c r="S209" s="49"/>
      <c r="T209" s="49"/>
      <c r="U209" s="49"/>
    </row>
    <row r="210" spans="1:21" ht="15" customHeight="1" x14ac:dyDescent="0.3">
      <c r="A210" s="41" t="s">
        <v>417</v>
      </c>
      <c r="B210" s="42">
        <f t="shared" si="6"/>
        <v>44681</v>
      </c>
      <c r="C210" s="62">
        <f t="shared" si="7"/>
        <v>2022</v>
      </c>
      <c r="D210" s="43" t="s">
        <v>119</v>
      </c>
      <c r="E210" s="43" t="s">
        <v>3398</v>
      </c>
      <c r="F210" s="44" t="s">
        <v>412</v>
      </c>
      <c r="G210" s="45">
        <v>26</v>
      </c>
      <c r="H210" s="45"/>
      <c r="I210" s="46">
        <v>55.4</v>
      </c>
      <c r="J210" s="46">
        <v>6.4</v>
      </c>
      <c r="K210" s="46"/>
      <c r="L210" s="46">
        <v>61.8</v>
      </c>
      <c r="M210" s="47">
        <v>705</v>
      </c>
      <c r="N210" s="47">
        <v>43569</v>
      </c>
      <c r="O210" s="48" t="s">
        <v>3662</v>
      </c>
      <c r="P210" s="48"/>
      <c r="Q210" s="49">
        <v>44662</v>
      </c>
      <c r="R210" s="49"/>
      <c r="S210" s="49"/>
      <c r="T210" s="49"/>
      <c r="U210" s="49"/>
    </row>
    <row r="211" spans="1:21" ht="15" customHeight="1" x14ac:dyDescent="0.3">
      <c r="A211" s="41" t="s">
        <v>417</v>
      </c>
      <c r="B211" s="42">
        <f t="shared" si="6"/>
        <v>44681</v>
      </c>
      <c r="C211" s="62">
        <f t="shared" si="7"/>
        <v>2022</v>
      </c>
      <c r="D211" s="43" t="s">
        <v>119</v>
      </c>
      <c r="E211" s="43" t="s">
        <v>3406</v>
      </c>
      <c r="F211" s="44" t="s">
        <v>412</v>
      </c>
      <c r="G211" s="45">
        <v>35</v>
      </c>
      <c r="H211" s="45"/>
      <c r="I211" s="46">
        <v>34.1</v>
      </c>
      <c r="J211" s="46">
        <v>3.3</v>
      </c>
      <c r="K211" s="46"/>
      <c r="L211" s="46">
        <v>37.4</v>
      </c>
      <c r="M211" s="47">
        <v>620</v>
      </c>
      <c r="N211" s="47">
        <v>23188</v>
      </c>
      <c r="O211" s="48" t="s">
        <v>3771</v>
      </c>
      <c r="P211" s="48"/>
      <c r="Q211" s="49">
        <v>44663</v>
      </c>
      <c r="R211" s="49"/>
      <c r="S211" s="49"/>
      <c r="T211" s="49"/>
      <c r="U211" s="49"/>
    </row>
    <row r="212" spans="1:21" ht="15" customHeight="1" x14ac:dyDescent="0.3">
      <c r="A212" s="41" t="s">
        <v>417</v>
      </c>
      <c r="B212" s="42">
        <f t="shared" si="6"/>
        <v>44681</v>
      </c>
      <c r="C212" s="62">
        <f t="shared" si="7"/>
        <v>2022</v>
      </c>
      <c r="D212" s="43" t="s">
        <v>119</v>
      </c>
      <c r="E212" s="43" t="s">
        <v>3408</v>
      </c>
      <c r="F212" s="44" t="s">
        <v>412</v>
      </c>
      <c r="G212" s="45">
        <v>37</v>
      </c>
      <c r="H212" s="45"/>
      <c r="I212" s="46">
        <v>55.4</v>
      </c>
      <c r="J212" s="46">
        <v>6.4</v>
      </c>
      <c r="K212" s="46"/>
      <c r="L212" s="46">
        <v>61.8</v>
      </c>
      <c r="M212" s="47">
        <v>650</v>
      </c>
      <c r="N212" s="47">
        <v>40170</v>
      </c>
      <c r="O212" s="48" t="s">
        <v>3773</v>
      </c>
      <c r="P212" s="48"/>
      <c r="Q212" s="49">
        <v>44666</v>
      </c>
      <c r="R212" s="49"/>
      <c r="S212" s="49"/>
      <c r="T212" s="49"/>
      <c r="U212" s="49"/>
    </row>
    <row r="213" spans="1:21" ht="15" customHeight="1" x14ac:dyDescent="0.3">
      <c r="A213" s="41" t="s">
        <v>417</v>
      </c>
      <c r="B213" s="42">
        <f t="shared" si="6"/>
        <v>44681</v>
      </c>
      <c r="C213" s="62">
        <f t="shared" si="7"/>
        <v>2022</v>
      </c>
      <c r="D213" s="43" t="s">
        <v>119</v>
      </c>
      <c r="E213" s="43" t="s">
        <v>3413</v>
      </c>
      <c r="F213" s="44" t="s">
        <v>412</v>
      </c>
      <c r="G213" s="45">
        <v>42</v>
      </c>
      <c r="H213" s="45"/>
      <c r="I213" s="46">
        <v>55.5</v>
      </c>
      <c r="J213" s="46">
        <v>6.4</v>
      </c>
      <c r="K213" s="46"/>
      <c r="L213" s="46">
        <v>61.9</v>
      </c>
      <c r="M213" s="47">
        <v>695.00807754442656</v>
      </c>
      <c r="N213" s="47">
        <v>43021</v>
      </c>
      <c r="O213" s="48" t="s">
        <v>612</v>
      </c>
      <c r="P213" s="48"/>
      <c r="Q213" s="49">
        <v>44666</v>
      </c>
      <c r="R213" s="49"/>
      <c r="S213" s="49"/>
      <c r="T213" s="49"/>
      <c r="U213" s="49"/>
    </row>
    <row r="214" spans="1:21" ht="15" customHeight="1" x14ac:dyDescent="0.3">
      <c r="A214" s="41" t="s">
        <v>417</v>
      </c>
      <c r="B214" s="42">
        <f t="shared" si="6"/>
        <v>44681</v>
      </c>
      <c r="C214" s="62">
        <f t="shared" si="7"/>
        <v>2022</v>
      </c>
      <c r="D214" s="43" t="s">
        <v>119</v>
      </c>
      <c r="E214" s="43" t="s">
        <v>3414</v>
      </c>
      <c r="F214" s="44" t="s">
        <v>412</v>
      </c>
      <c r="G214" s="45">
        <v>43</v>
      </c>
      <c r="H214" s="45"/>
      <c r="I214" s="46">
        <v>40.700000000000003</v>
      </c>
      <c r="J214" s="46">
        <v>6.4</v>
      </c>
      <c r="K214" s="46"/>
      <c r="L214" s="46">
        <v>47.1</v>
      </c>
      <c r="M214" s="47">
        <v>690</v>
      </c>
      <c r="N214" s="47">
        <v>32499</v>
      </c>
      <c r="O214" s="48" t="s">
        <v>3777</v>
      </c>
      <c r="P214" s="48"/>
      <c r="Q214" s="49">
        <v>44666</v>
      </c>
      <c r="R214" s="49"/>
      <c r="S214" s="49"/>
      <c r="T214" s="49"/>
      <c r="U214" s="49"/>
    </row>
    <row r="215" spans="1:21" ht="15" customHeight="1" x14ac:dyDescent="0.3">
      <c r="A215" s="41" t="s">
        <v>417</v>
      </c>
      <c r="B215" s="42">
        <f t="shared" si="6"/>
        <v>44681</v>
      </c>
      <c r="C215" s="62">
        <f t="shared" si="7"/>
        <v>2022</v>
      </c>
      <c r="D215" s="43" t="s">
        <v>119</v>
      </c>
      <c r="E215" s="43" t="s">
        <v>3417</v>
      </c>
      <c r="F215" s="44" t="s">
        <v>412</v>
      </c>
      <c r="G215" s="45">
        <v>46</v>
      </c>
      <c r="H215" s="45"/>
      <c r="I215" s="46">
        <v>55.4</v>
      </c>
      <c r="J215" s="46">
        <v>6.4</v>
      </c>
      <c r="K215" s="46"/>
      <c r="L215" s="46">
        <v>61.8</v>
      </c>
      <c r="M215" s="47">
        <v>705</v>
      </c>
      <c r="N215" s="47">
        <v>43569</v>
      </c>
      <c r="O215" s="48" t="s">
        <v>3780</v>
      </c>
      <c r="P215" s="48"/>
      <c r="Q215" s="49">
        <v>44659</v>
      </c>
      <c r="R215" s="49"/>
      <c r="S215" s="49"/>
      <c r="T215" s="49"/>
      <c r="U215" s="49"/>
    </row>
    <row r="216" spans="1:21" ht="15" customHeight="1" x14ac:dyDescent="0.3">
      <c r="A216" s="41" t="s">
        <v>417</v>
      </c>
      <c r="B216" s="42">
        <f t="shared" si="6"/>
        <v>44681</v>
      </c>
      <c r="C216" s="62">
        <f t="shared" si="7"/>
        <v>2022</v>
      </c>
      <c r="D216" s="43" t="s">
        <v>119</v>
      </c>
      <c r="E216" s="43" t="s">
        <v>3418</v>
      </c>
      <c r="F216" s="44" t="s">
        <v>412</v>
      </c>
      <c r="G216" s="45">
        <v>47</v>
      </c>
      <c r="H216" s="45"/>
      <c r="I216" s="46">
        <v>40.6</v>
      </c>
      <c r="J216" s="46">
        <v>6.4</v>
      </c>
      <c r="K216" s="46"/>
      <c r="L216" s="46">
        <v>47</v>
      </c>
      <c r="M216" s="47">
        <v>700</v>
      </c>
      <c r="N216" s="47">
        <v>32900</v>
      </c>
      <c r="O216" s="48" t="s">
        <v>3781</v>
      </c>
      <c r="P216" s="48"/>
      <c r="Q216" s="49">
        <v>44666</v>
      </c>
      <c r="R216" s="49"/>
      <c r="S216" s="49"/>
      <c r="T216" s="49"/>
      <c r="U216" s="49"/>
    </row>
    <row r="217" spans="1:21" ht="15" customHeight="1" x14ac:dyDescent="0.3">
      <c r="A217" s="41" t="s">
        <v>417</v>
      </c>
      <c r="B217" s="42">
        <f t="shared" si="6"/>
        <v>44681</v>
      </c>
      <c r="C217" s="62">
        <f t="shared" si="7"/>
        <v>2022</v>
      </c>
      <c r="D217" s="43" t="s">
        <v>119</v>
      </c>
      <c r="E217" s="43" t="s">
        <v>3421</v>
      </c>
      <c r="F217" s="44" t="s">
        <v>412</v>
      </c>
      <c r="G217" s="45">
        <v>50</v>
      </c>
      <c r="H217" s="45"/>
      <c r="I217" s="46">
        <v>55.4</v>
      </c>
      <c r="J217" s="46">
        <v>6.4</v>
      </c>
      <c r="K217" s="46"/>
      <c r="L217" s="46">
        <v>61.8</v>
      </c>
      <c r="M217" s="47">
        <v>715</v>
      </c>
      <c r="N217" s="47">
        <v>44187</v>
      </c>
      <c r="O217" s="48" t="s">
        <v>3784</v>
      </c>
      <c r="P217" s="48"/>
      <c r="Q217" s="49">
        <v>44662</v>
      </c>
      <c r="R217" s="49"/>
      <c r="S217" s="49"/>
      <c r="T217" s="49"/>
      <c r="U217" s="49"/>
    </row>
    <row r="218" spans="1:21" ht="15" customHeight="1" x14ac:dyDescent="0.3">
      <c r="A218" s="41" t="s">
        <v>417</v>
      </c>
      <c r="B218" s="42">
        <f t="shared" si="6"/>
        <v>44681</v>
      </c>
      <c r="C218" s="62">
        <f t="shared" si="7"/>
        <v>2022</v>
      </c>
      <c r="D218" s="43" t="s">
        <v>119</v>
      </c>
      <c r="E218" s="43" t="s">
        <v>3422</v>
      </c>
      <c r="F218" s="44" t="s">
        <v>412</v>
      </c>
      <c r="G218" s="45">
        <v>51</v>
      </c>
      <c r="H218" s="45"/>
      <c r="I218" s="46">
        <v>40.6</v>
      </c>
      <c r="J218" s="46">
        <v>6.4</v>
      </c>
      <c r="K218" s="46"/>
      <c r="L218" s="46">
        <v>47</v>
      </c>
      <c r="M218" s="47">
        <v>710</v>
      </c>
      <c r="N218" s="47">
        <v>33370</v>
      </c>
      <c r="O218" s="48" t="s">
        <v>438</v>
      </c>
      <c r="P218" s="48"/>
      <c r="Q218" s="49">
        <v>44664</v>
      </c>
      <c r="R218" s="49"/>
      <c r="S218" s="49"/>
      <c r="T218" s="49"/>
      <c r="U218" s="49"/>
    </row>
    <row r="219" spans="1:21" ht="15" customHeight="1" x14ac:dyDescent="0.3">
      <c r="A219" s="41" t="s">
        <v>417</v>
      </c>
      <c r="B219" s="42">
        <f t="shared" si="6"/>
        <v>44681</v>
      </c>
      <c r="C219" s="62">
        <f t="shared" si="7"/>
        <v>2022</v>
      </c>
      <c r="D219" s="43" t="s">
        <v>119</v>
      </c>
      <c r="E219" s="43" t="s">
        <v>3423</v>
      </c>
      <c r="F219" s="44" t="s">
        <v>412</v>
      </c>
      <c r="G219" s="45">
        <v>52</v>
      </c>
      <c r="H219" s="45"/>
      <c r="I219" s="46">
        <v>41.1</v>
      </c>
      <c r="J219" s="46">
        <v>6.4</v>
      </c>
      <c r="K219" s="46"/>
      <c r="L219" s="46">
        <v>47.5</v>
      </c>
      <c r="M219" s="47">
        <v>660</v>
      </c>
      <c r="N219" s="47">
        <v>31350</v>
      </c>
      <c r="O219" s="48" t="s">
        <v>3665</v>
      </c>
      <c r="P219" s="48"/>
      <c r="Q219" s="49">
        <v>44663</v>
      </c>
      <c r="R219" s="49"/>
      <c r="S219" s="49"/>
      <c r="T219" s="49"/>
      <c r="U219" s="49"/>
    </row>
    <row r="220" spans="1:21" ht="15" customHeight="1" x14ac:dyDescent="0.3">
      <c r="A220" s="41" t="s">
        <v>417</v>
      </c>
      <c r="B220" s="42">
        <f t="shared" si="6"/>
        <v>44681</v>
      </c>
      <c r="C220" s="62">
        <f t="shared" si="7"/>
        <v>2022</v>
      </c>
      <c r="D220" s="43" t="s">
        <v>119</v>
      </c>
      <c r="E220" s="43" t="s">
        <v>3426</v>
      </c>
      <c r="F220" s="44" t="s">
        <v>412</v>
      </c>
      <c r="G220" s="45">
        <v>55</v>
      </c>
      <c r="H220" s="45"/>
      <c r="I220" s="46">
        <v>40.6</v>
      </c>
      <c r="J220" s="46">
        <v>6.4</v>
      </c>
      <c r="K220" s="46"/>
      <c r="L220" s="46">
        <v>47</v>
      </c>
      <c r="M220" s="47">
        <v>685</v>
      </c>
      <c r="N220" s="47">
        <v>32195</v>
      </c>
      <c r="O220" s="48" t="s">
        <v>3665</v>
      </c>
      <c r="P220" s="48"/>
      <c r="Q220" s="49">
        <v>44663</v>
      </c>
      <c r="R220" s="49"/>
      <c r="S220" s="49"/>
      <c r="T220" s="49"/>
      <c r="U220" s="49"/>
    </row>
    <row r="221" spans="1:21" ht="15" customHeight="1" x14ac:dyDescent="0.3">
      <c r="A221" s="41" t="s">
        <v>417</v>
      </c>
      <c r="B221" s="42">
        <f t="shared" si="6"/>
        <v>44681</v>
      </c>
      <c r="C221" s="62">
        <f t="shared" si="7"/>
        <v>2022</v>
      </c>
      <c r="D221" s="43" t="s">
        <v>119</v>
      </c>
      <c r="E221" s="43" t="s">
        <v>3429</v>
      </c>
      <c r="F221" s="44" t="s">
        <v>412</v>
      </c>
      <c r="G221" s="45">
        <v>58</v>
      </c>
      <c r="H221" s="45"/>
      <c r="I221" s="46">
        <v>55.4</v>
      </c>
      <c r="J221" s="46">
        <v>6.4</v>
      </c>
      <c r="K221" s="46"/>
      <c r="L221" s="46">
        <v>61.8</v>
      </c>
      <c r="M221" s="47">
        <v>685</v>
      </c>
      <c r="N221" s="47">
        <v>42333</v>
      </c>
      <c r="O221" s="48" t="s">
        <v>3787</v>
      </c>
      <c r="P221" s="48"/>
      <c r="Q221" s="49">
        <v>44659</v>
      </c>
      <c r="R221" s="49"/>
      <c r="S221" s="49"/>
      <c r="T221" s="49"/>
      <c r="U221" s="49"/>
    </row>
    <row r="222" spans="1:21" ht="15" customHeight="1" x14ac:dyDescent="0.3">
      <c r="A222" s="41" t="s">
        <v>417</v>
      </c>
      <c r="B222" s="42">
        <f t="shared" si="6"/>
        <v>44681</v>
      </c>
      <c r="C222" s="62">
        <f t="shared" si="7"/>
        <v>2022</v>
      </c>
      <c r="D222" s="43" t="s">
        <v>119</v>
      </c>
      <c r="E222" s="43" t="s">
        <v>3432</v>
      </c>
      <c r="F222" s="44" t="s">
        <v>412</v>
      </c>
      <c r="G222" s="45">
        <v>61</v>
      </c>
      <c r="H222" s="45"/>
      <c r="I222" s="46">
        <v>55.5</v>
      </c>
      <c r="J222" s="46">
        <v>6.4</v>
      </c>
      <c r="K222" s="46"/>
      <c r="L222" s="46">
        <v>61.9</v>
      </c>
      <c r="M222" s="47">
        <v>619.87075928917614</v>
      </c>
      <c r="N222" s="47">
        <v>38370</v>
      </c>
      <c r="O222" s="48" t="s">
        <v>3790</v>
      </c>
      <c r="P222" s="48"/>
      <c r="Q222" s="49">
        <v>44664</v>
      </c>
      <c r="R222" s="49"/>
      <c r="S222" s="49"/>
      <c r="T222" s="49"/>
      <c r="U222" s="49"/>
    </row>
    <row r="223" spans="1:21" ht="15" customHeight="1" x14ac:dyDescent="0.3">
      <c r="A223" s="41" t="s">
        <v>417</v>
      </c>
      <c r="B223" s="42">
        <f t="shared" si="6"/>
        <v>44681</v>
      </c>
      <c r="C223" s="62">
        <f t="shared" si="7"/>
        <v>2022</v>
      </c>
      <c r="D223" s="43" t="s">
        <v>119</v>
      </c>
      <c r="E223" s="43" t="s">
        <v>3442</v>
      </c>
      <c r="F223" s="44" t="s">
        <v>413</v>
      </c>
      <c r="G223" s="45">
        <v>17</v>
      </c>
      <c r="H223" s="45"/>
      <c r="I223" s="46">
        <v>14.9</v>
      </c>
      <c r="J223" s="46">
        <v>0</v>
      </c>
      <c r="K223" s="46"/>
      <c r="L223" s="46">
        <v>14.9</v>
      </c>
      <c r="M223" s="47">
        <v>167.78523489932886</v>
      </c>
      <c r="N223" s="47">
        <v>2500</v>
      </c>
      <c r="O223" s="48" t="s">
        <v>3665</v>
      </c>
      <c r="P223" s="48"/>
      <c r="Q223" s="49">
        <v>44663</v>
      </c>
      <c r="R223" s="49"/>
      <c r="S223" s="49"/>
      <c r="T223" s="49"/>
      <c r="U223" s="49"/>
    </row>
    <row r="224" spans="1:21" ht="15" customHeight="1" x14ac:dyDescent="0.3">
      <c r="A224" s="41" t="s">
        <v>417</v>
      </c>
      <c r="B224" s="42">
        <f t="shared" si="6"/>
        <v>44681</v>
      </c>
      <c r="C224" s="62">
        <f t="shared" si="7"/>
        <v>2022</v>
      </c>
      <c r="D224" s="43" t="s">
        <v>119</v>
      </c>
      <c r="E224" s="43" t="s">
        <v>3443</v>
      </c>
      <c r="F224" s="44" t="s">
        <v>413</v>
      </c>
      <c r="G224" s="45">
        <v>18</v>
      </c>
      <c r="H224" s="45"/>
      <c r="I224" s="46">
        <v>14.9</v>
      </c>
      <c r="J224" s="46">
        <v>0</v>
      </c>
      <c r="K224" s="46"/>
      <c r="L224" s="46">
        <v>14.9</v>
      </c>
      <c r="M224" s="47">
        <v>167.78523489932886</v>
      </c>
      <c r="N224" s="47">
        <v>2500</v>
      </c>
      <c r="O224" s="48" t="s">
        <v>3665</v>
      </c>
      <c r="P224" s="48"/>
      <c r="Q224" s="49">
        <v>44663</v>
      </c>
      <c r="R224" s="49"/>
      <c r="S224" s="49"/>
      <c r="T224" s="49"/>
      <c r="U224" s="49"/>
    </row>
    <row r="225" spans="1:21" ht="15" customHeight="1" x14ac:dyDescent="0.3">
      <c r="A225" s="41" t="s">
        <v>417</v>
      </c>
      <c r="B225" s="42">
        <f t="shared" si="6"/>
        <v>44712</v>
      </c>
      <c r="C225" s="62">
        <f t="shared" si="7"/>
        <v>2022</v>
      </c>
      <c r="D225" s="43" t="s">
        <v>106</v>
      </c>
      <c r="E225" s="43" t="s">
        <v>3309</v>
      </c>
      <c r="F225" s="44" t="s">
        <v>412</v>
      </c>
      <c r="G225" s="45">
        <v>3</v>
      </c>
      <c r="H225" s="45">
        <v>3</v>
      </c>
      <c r="I225" s="46">
        <v>55.5</v>
      </c>
      <c r="J225" s="46">
        <v>6.4</v>
      </c>
      <c r="K225" s="46"/>
      <c r="L225" s="46">
        <v>61.9</v>
      </c>
      <c r="M225" s="47">
        <v>650</v>
      </c>
      <c r="N225" s="47">
        <v>40235</v>
      </c>
      <c r="O225" s="48" t="s">
        <v>3714</v>
      </c>
      <c r="P225" s="48"/>
      <c r="Q225" s="49">
        <v>44711</v>
      </c>
      <c r="R225" s="49"/>
      <c r="S225" s="49"/>
      <c r="T225" s="49"/>
      <c r="U225" s="49"/>
    </row>
    <row r="226" spans="1:21" ht="15" customHeight="1" x14ac:dyDescent="0.3">
      <c r="A226" s="41" t="s">
        <v>417</v>
      </c>
      <c r="B226" s="42">
        <f t="shared" si="6"/>
        <v>44712</v>
      </c>
      <c r="C226" s="62">
        <f t="shared" si="7"/>
        <v>2022</v>
      </c>
      <c r="D226" s="43" t="s">
        <v>106</v>
      </c>
      <c r="E226" s="43" t="s">
        <v>3329</v>
      </c>
      <c r="F226" s="44" t="s">
        <v>412</v>
      </c>
      <c r="G226" s="45">
        <v>23</v>
      </c>
      <c r="H226" s="45">
        <v>23</v>
      </c>
      <c r="I226" s="46">
        <v>55.3</v>
      </c>
      <c r="J226" s="46">
        <v>6.4</v>
      </c>
      <c r="K226" s="46"/>
      <c r="L226" s="46">
        <v>61.699999999999996</v>
      </c>
      <c r="M226" s="47">
        <v>715.0081037277148</v>
      </c>
      <c r="N226" s="47">
        <v>44116</v>
      </c>
      <c r="O226" s="48" t="s">
        <v>3731</v>
      </c>
      <c r="P226" s="48"/>
      <c r="Q226" s="49">
        <v>44712</v>
      </c>
      <c r="R226" s="49"/>
      <c r="S226" s="49"/>
      <c r="T226" s="49"/>
      <c r="U226" s="49"/>
    </row>
    <row r="227" spans="1:21" ht="15" customHeight="1" x14ac:dyDescent="0.3">
      <c r="A227" s="41" t="s">
        <v>417</v>
      </c>
      <c r="B227" s="42">
        <f t="shared" si="6"/>
        <v>44712</v>
      </c>
      <c r="C227" s="62">
        <f t="shared" si="7"/>
        <v>2022</v>
      </c>
      <c r="D227" s="43" t="s">
        <v>119</v>
      </c>
      <c r="E227" s="43" t="s">
        <v>3376</v>
      </c>
      <c r="F227" s="44" t="s">
        <v>412</v>
      </c>
      <c r="G227" s="45">
        <v>4</v>
      </c>
      <c r="H227" s="45"/>
      <c r="I227" s="46">
        <v>33.4</v>
      </c>
      <c r="J227" s="46">
        <v>3.3</v>
      </c>
      <c r="K227" s="46"/>
      <c r="L227" s="46">
        <v>36.699999999999996</v>
      </c>
      <c r="M227" s="47">
        <v>635.01362397820174</v>
      </c>
      <c r="N227" s="47">
        <v>23305</v>
      </c>
      <c r="O227" s="48" t="s">
        <v>651</v>
      </c>
      <c r="P227" s="48"/>
      <c r="Q227" s="49">
        <v>44712</v>
      </c>
      <c r="R227" s="49"/>
      <c r="S227" s="49"/>
      <c r="T227" s="49"/>
      <c r="U227" s="49"/>
    </row>
    <row r="228" spans="1:21" ht="15" customHeight="1" x14ac:dyDescent="0.3">
      <c r="A228" s="41" t="s">
        <v>417</v>
      </c>
      <c r="B228" s="42">
        <f t="shared" si="6"/>
        <v>44712</v>
      </c>
      <c r="C228" s="62">
        <f t="shared" si="7"/>
        <v>2022</v>
      </c>
      <c r="D228" s="43" t="s">
        <v>119</v>
      </c>
      <c r="E228" s="43" t="s">
        <v>3384</v>
      </c>
      <c r="F228" s="44" t="s">
        <v>412</v>
      </c>
      <c r="G228" s="45">
        <v>12</v>
      </c>
      <c r="H228" s="45"/>
      <c r="I228" s="46">
        <v>41.2</v>
      </c>
      <c r="J228" s="46">
        <v>6.4</v>
      </c>
      <c r="K228" s="46"/>
      <c r="L228" s="46">
        <v>47.6</v>
      </c>
      <c r="M228" s="47">
        <v>710</v>
      </c>
      <c r="N228" s="47">
        <v>33796</v>
      </c>
      <c r="O228" s="48" t="s">
        <v>1371</v>
      </c>
      <c r="P228" s="48"/>
      <c r="Q228" s="49">
        <v>44706</v>
      </c>
      <c r="R228" s="49"/>
      <c r="S228" s="49"/>
      <c r="T228" s="49"/>
      <c r="U228" s="49"/>
    </row>
    <row r="229" spans="1:21" ht="15" customHeight="1" x14ac:dyDescent="0.3">
      <c r="A229" s="41" t="s">
        <v>417</v>
      </c>
      <c r="B229" s="42">
        <f t="shared" si="6"/>
        <v>44712</v>
      </c>
      <c r="C229" s="62">
        <f t="shared" si="7"/>
        <v>2022</v>
      </c>
      <c r="D229" s="43" t="s">
        <v>119</v>
      </c>
      <c r="E229" s="43" t="s">
        <v>3390</v>
      </c>
      <c r="F229" s="44" t="s">
        <v>412</v>
      </c>
      <c r="G229" s="45">
        <v>18</v>
      </c>
      <c r="H229" s="45"/>
      <c r="I229" s="46">
        <v>55.4</v>
      </c>
      <c r="J229" s="46">
        <v>6.4</v>
      </c>
      <c r="K229" s="46"/>
      <c r="L229" s="46">
        <v>61.8</v>
      </c>
      <c r="M229" s="47">
        <v>745</v>
      </c>
      <c r="N229" s="47">
        <v>46041</v>
      </c>
      <c r="O229" s="48" t="s">
        <v>614</v>
      </c>
      <c r="P229" s="48"/>
      <c r="Q229" s="49">
        <v>44691</v>
      </c>
      <c r="R229" s="49"/>
      <c r="S229" s="49"/>
      <c r="T229" s="49"/>
      <c r="U229" s="49"/>
    </row>
    <row r="230" spans="1:21" ht="15" customHeight="1" x14ac:dyDescent="0.3">
      <c r="A230" s="41" t="s">
        <v>417</v>
      </c>
      <c r="B230" s="42">
        <f t="shared" si="6"/>
        <v>44712</v>
      </c>
      <c r="C230" s="62">
        <f t="shared" si="7"/>
        <v>2022</v>
      </c>
      <c r="D230" s="43" t="s">
        <v>119</v>
      </c>
      <c r="E230" s="43" t="s">
        <v>3399</v>
      </c>
      <c r="F230" s="44" t="s">
        <v>412</v>
      </c>
      <c r="G230" s="45">
        <v>27</v>
      </c>
      <c r="H230" s="45"/>
      <c r="I230" s="46">
        <v>55.2</v>
      </c>
      <c r="J230" s="46">
        <v>6.4</v>
      </c>
      <c r="K230" s="46"/>
      <c r="L230" s="46">
        <v>61.6</v>
      </c>
      <c r="M230" s="47">
        <v>700</v>
      </c>
      <c r="N230" s="47">
        <v>43120</v>
      </c>
      <c r="O230" s="48" t="s">
        <v>1363</v>
      </c>
      <c r="P230" s="48"/>
      <c r="Q230" s="49">
        <v>44701</v>
      </c>
      <c r="R230" s="49"/>
      <c r="S230" s="49"/>
      <c r="T230" s="49"/>
      <c r="U230" s="49"/>
    </row>
    <row r="231" spans="1:21" ht="15" customHeight="1" x14ac:dyDescent="0.3">
      <c r="A231" s="41" t="s">
        <v>417</v>
      </c>
      <c r="B231" s="42">
        <f t="shared" si="6"/>
        <v>44712</v>
      </c>
      <c r="C231" s="62">
        <f t="shared" si="7"/>
        <v>2022</v>
      </c>
      <c r="D231" s="43" t="s">
        <v>119</v>
      </c>
      <c r="E231" s="43" t="s">
        <v>3400</v>
      </c>
      <c r="F231" s="44" t="s">
        <v>412</v>
      </c>
      <c r="G231" s="45">
        <v>28</v>
      </c>
      <c r="H231" s="45"/>
      <c r="I231" s="46">
        <v>41.1</v>
      </c>
      <c r="J231" s="46">
        <v>6.4</v>
      </c>
      <c r="K231" s="46"/>
      <c r="L231" s="46">
        <v>47.5</v>
      </c>
      <c r="M231" s="47">
        <v>690</v>
      </c>
      <c r="N231" s="47">
        <v>32775</v>
      </c>
      <c r="O231" s="48" t="s">
        <v>3766</v>
      </c>
      <c r="P231" s="48"/>
      <c r="Q231" s="49">
        <v>44687</v>
      </c>
      <c r="R231" s="49"/>
      <c r="S231" s="49"/>
      <c r="T231" s="49"/>
      <c r="U231" s="49"/>
    </row>
    <row r="232" spans="1:21" ht="15" customHeight="1" x14ac:dyDescent="0.3">
      <c r="A232" s="41" t="s">
        <v>417</v>
      </c>
      <c r="B232" s="42">
        <f t="shared" si="6"/>
        <v>44712</v>
      </c>
      <c r="C232" s="62">
        <f t="shared" si="7"/>
        <v>2022</v>
      </c>
      <c r="D232" s="43" t="s">
        <v>119</v>
      </c>
      <c r="E232" s="43" t="s">
        <v>3403</v>
      </c>
      <c r="F232" s="44" t="s">
        <v>412</v>
      </c>
      <c r="G232" s="45">
        <v>32</v>
      </c>
      <c r="H232" s="45"/>
      <c r="I232" s="46">
        <v>33.4</v>
      </c>
      <c r="J232" s="46">
        <v>3.3</v>
      </c>
      <c r="K232" s="46"/>
      <c r="L232" s="46">
        <v>36.699999999999996</v>
      </c>
      <c r="M232" s="47">
        <v>635.01362397820174</v>
      </c>
      <c r="N232" s="47">
        <v>23305</v>
      </c>
      <c r="O232" s="48" t="s">
        <v>3768</v>
      </c>
      <c r="P232" s="48"/>
      <c r="Q232" s="49">
        <v>44708</v>
      </c>
      <c r="R232" s="49"/>
      <c r="S232" s="49"/>
      <c r="T232" s="49"/>
      <c r="U232" s="49"/>
    </row>
    <row r="233" spans="1:21" ht="15" customHeight="1" x14ac:dyDescent="0.3">
      <c r="A233" s="41" t="s">
        <v>417</v>
      </c>
      <c r="B233" s="42">
        <f t="shared" si="6"/>
        <v>44712</v>
      </c>
      <c r="C233" s="62">
        <f t="shared" si="7"/>
        <v>2022</v>
      </c>
      <c r="D233" s="43" t="s">
        <v>119</v>
      </c>
      <c r="E233" s="43" t="s">
        <v>3407</v>
      </c>
      <c r="F233" s="44" t="s">
        <v>412</v>
      </c>
      <c r="G233" s="45">
        <v>36</v>
      </c>
      <c r="H233" s="45"/>
      <c r="I233" s="46">
        <v>41.3</v>
      </c>
      <c r="J233" s="46">
        <v>6.4</v>
      </c>
      <c r="K233" s="46"/>
      <c r="L233" s="46">
        <v>47.699999999999996</v>
      </c>
      <c r="M233" s="47">
        <v>680.00000000000011</v>
      </c>
      <c r="N233" s="47">
        <v>32436</v>
      </c>
      <c r="O233" s="48" t="s">
        <v>3772</v>
      </c>
      <c r="P233" s="48"/>
      <c r="Q233" s="49">
        <v>44706</v>
      </c>
      <c r="R233" s="49"/>
      <c r="S233" s="49"/>
      <c r="T233" s="49"/>
      <c r="U233" s="49"/>
    </row>
    <row r="234" spans="1:21" ht="15" customHeight="1" x14ac:dyDescent="0.3">
      <c r="A234" s="41" t="s">
        <v>417</v>
      </c>
      <c r="B234" s="42">
        <f t="shared" si="6"/>
        <v>44712</v>
      </c>
      <c r="C234" s="62">
        <f t="shared" si="7"/>
        <v>2022</v>
      </c>
      <c r="D234" s="43" t="s">
        <v>119</v>
      </c>
      <c r="E234" s="43" t="s">
        <v>3424</v>
      </c>
      <c r="F234" s="44" t="s">
        <v>412</v>
      </c>
      <c r="G234" s="45">
        <v>53</v>
      </c>
      <c r="H234" s="45"/>
      <c r="I234" s="46">
        <v>55.2</v>
      </c>
      <c r="J234" s="46">
        <v>6.4</v>
      </c>
      <c r="K234" s="46"/>
      <c r="L234" s="46">
        <v>61.6</v>
      </c>
      <c r="M234" s="47">
        <v>710</v>
      </c>
      <c r="N234" s="47">
        <v>43736</v>
      </c>
      <c r="O234" s="48" t="s">
        <v>457</v>
      </c>
      <c r="P234" s="48"/>
      <c r="Q234" s="49">
        <v>44711</v>
      </c>
      <c r="R234" s="49"/>
      <c r="S234" s="49"/>
      <c r="T234" s="49"/>
      <c r="U234" s="49"/>
    </row>
    <row r="235" spans="1:21" ht="15" customHeight="1" x14ac:dyDescent="0.3">
      <c r="A235" s="41" t="s">
        <v>417</v>
      </c>
      <c r="B235" s="42">
        <f t="shared" si="6"/>
        <v>44712</v>
      </c>
      <c r="C235" s="62">
        <f t="shared" si="7"/>
        <v>2022</v>
      </c>
      <c r="D235" s="43" t="s">
        <v>119</v>
      </c>
      <c r="E235" s="43" t="s">
        <v>3428</v>
      </c>
      <c r="F235" s="44" t="s">
        <v>412</v>
      </c>
      <c r="G235" s="45">
        <v>57</v>
      </c>
      <c r="H235" s="45"/>
      <c r="I235" s="46">
        <v>55.2</v>
      </c>
      <c r="J235" s="46">
        <v>6.4</v>
      </c>
      <c r="K235" s="46"/>
      <c r="L235" s="46">
        <v>61.6</v>
      </c>
      <c r="M235" s="47">
        <v>700</v>
      </c>
      <c r="N235" s="47">
        <v>43120</v>
      </c>
      <c r="O235" s="48" t="s">
        <v>439</v>
      </c>
      <c r="P235" s="48"/>
      <c r="Q235" s="49">
        <v>44691</v>
      </c>
      <c r="R235" s="49"/>
      <c r="S235" s="49"/>
      <c r="T235" s="49"/>
      <c r="U235" s="49"/>
    </row>
    <row r="236" spans="1:21" ht="15" customHeight="1" x14ac:dyDescent="0.3">
      <c r="A236" s="41" t="s">
        <v>417</v>
      </c>
      <c r="B236" s="42">
        <f t="shared" si="6"/>
        <v>44712</v>
      </c>
      <c r="C236" s="62">
        <f t="shared" si="7"/>
        <v>2022</v>
      </c>
      <c r="D236" s="43" t="s">
        <v>130</v>
      </c>
      <c r="E236" s="43" t="s">
        <v>3457</v>
      </c>
      <c r="F236" s="44" t="s">
        <v>412</v>
      </c>
      <c r="G236" s="45">
        <v>13</v>
      </c>
      <c r="H236" s="45">
        <v>13</v>
      </c>
      <c r="I236" s="46">
        <v>41.1</v>
      </c>
      <c r="J236" s="46">
        <v>6.4</v>
      </c>
      <c r="K236" s="46"/>
      <c r="L236" s="46">
        <v>47.5</v>
      </c>
      <c r="M236" s="47">
        <v>730</v>
      </c>
      <c r="N236" s="47">
        <v>34675</v>
      </c>
      <c r="O236" s="48" t="s">
        <v>660</v>
      </c>
      <c r="P236" s="48"/>
      <c r="Q236" s="49">
        <v>44711</v>
      </c>
      <c r="R236" s="49"/>
      <c r="S236" s="49"/>
      <c r="T236" s="49"/>
      <c r="U236" s="49"/>
    </row>
    <row r="237" spans="1:21" ht="15" customHeight="1" x14ac:dyDescent="0.3">
      <c r="A237" s="41" t="s">
        <v>417</v>
      </c>
      <c r="B237" s="42">
        <f t="shared" si="6"/>
        <v>44712</v>
      </c>
      <c r="C237" s="62">
        <f t="shared" si="7"/>
        <v>2022</v>
      </c>
      <c r="D237" s="43" t="s">
        <v>130</v>
      </c>
      <c r="E237" s="43" t="s">
        <v>3478</v>
      </c>
      <c r="F237" s="44" t="s">
        <v>412</v>
      </c>
      <c r="G237" s="45">
        <v>36</v>
      </c>
      <c r="H237" s="45">
        <v>35</v>
      </c>
      <c r="I237" s="46">
        <v>40.9</v>
      </c>
      <c r="J237" s="46">
        <v>6.4</v>
      </c>
      <c r="K237" s="46"/>
      <c r="L237" s="46">
        <v>47.3</v>
      </c>
      <c r="M237" s="47">
        <v>715</v>
      </c>
      <c r="N237" s="47">
        <v>33819.5</v>
      </c>
      <c r="O237" s="48" t="s">
        <v>654</v>
      </c>
      <c r="P237" s="48"/>
      <c r="Q237" s="49">
        <v>44711</v>
      </c>
      <c r="R237" s="49"/>
      <c r="S237" s="49"/>
      <c r="T237" s="49"/>
      <c r="U237" s="49"/>
    </row>
    <row r="238" spans="1:21" ht="15" customHeight="1" x14ac:dyDescent="0.3">
      <c r="A238" s="41" t="s">
        <v>417</v>
      </c>
      <c r="B238" s="42">
        <f t="shared" si="6"/>
        <v>44712</v>
      </c>
      <c r="C238" s="62">
        <f t="shared" si="7"/>
        <v>2022</v>
      </c>
      <c r="D238" s="43" t="s">
        <v>130</v>
      </c>
      <c r="E238" s="43" t="s">
        <v>3499</v>
      </c>
      <c r="F238" s="44" t="s">
        <v>412</v>
      </c>
      <c r="G238" s="45">
        <v>58</v>
      </c>
      <c r="H238" s="45">
        <v>56</v>
      </c>
      <c r="I238" s="46">
        <v>55.2</v>
      </c>
      <c r="J238" s="46">
        <v>6.4</v>
      </c>
      <c r="K238" s="46"/>
      <c r="L238" s="46">
        <v>61.6</v>
      </c>
      <c r="M238" s="47">
        <v>715</v>
      </c>
      <c r="N238" s="47">
        <v>44044</v>
      </c>
      <c r="O238" s="48" t="s">
        <v>3824</v>
      </c>
      <c r="P238" s="48"/>
      <c r="Q238" s="49">
        <v>44710</v>
      </c>
      <c r="R238" s="49"/>
      <c r="S238" s="49"/>
      <c r="T238" s="49"/>
      <c r="U238" s="49"/>
    </row>
    <row r="239" spans="1:21" ht="15" customHeight="1" x14ac:dyDescent="0.3">
      <c r="A239" s="41" t="s">
        <v>416</v>
      </c>
      <c r="B239" s="42">
        <f t="shared" si="6"/>
        <v>44712</v>
      </c>
      <c r="C239" s="62">
        <f t="shared" si="7"/>
        <v>2022</v>
      </c>
      <c r="D239" s="43" t="s">
        <v>53</v>
      </c>
      <c r="E239" s="43" t="s">
        <v>3890</v>
      </c>
      <c r="F239" s="44" t="s">
        <v>412</v>
      </c>
      <c r="G239" s="45">
        <v>11</v>
      </c>
      <c r="H239" s="45">
        <v>11</v>
      </c>
      <c r="I239" s="46">
        <v>42.9</v>
      </c>
      <c r="J239" s="46">
        <v>7.2</v>
      </c>
      <c r="K239" s="46">
        <v>0</v>
      </c>
      <c r="L239" s="46">
        <v>50.1</v>
      </c>
      <c r="M239" s="47">
        <v>1000</v>
      </c>
      <c r="N239" s="47">
        <v>50100</v>
      </c>
      <c r="O239" s="48" t="s">
        <v>3925</v>
      </c>
      <c r="P239" s="48"/>
      <c r="Q239" s="49">
        <v>44705</v>
      </c>
      <c r="R239" s="49"/>
      <c r="S239" s="49"/>
      <c r="T239" s="49"/>
      <c r="U239" s="49"/>
    </row>
    <row r="240" spans="1:21" ht="15" customHeight="1" x14ac:dyDescent="0.3">
      <c r="A240" s="41" t="s">
        <v>417</v>
      </c>
      <c r="B240" s="42">
        <f t="shared" si="6"/>
        <v>44742</v>
      </c>
      <c r="C240" s="62">
        <f t="shared" si="7"/>
        <v>2022</v>
      </c>
      <c r="D240" s="43" t="s">
        <v>106</v>
      </c>
      <c r="E240" s="43" t="s">
        <v>3308</v>
      </c>
      <c r="F240" s="44" t="s">
        <v>412</v>
      </c>
      <c r="G240" s="45">
        <v>2</v>
      </c>
      <c r="H240" s="45">
        <v>2</v>
      </c>
      <c r="I240" s="46">
        <v>56.1</v>
      </c>
      <c r="J240" s="46">
        <v>6.4</v>
      </c>
      <c r="K240" s="46"/>
      <c r="L240" s="46">
        <v>62.5</v>
      </c>
      <c r="M240" s="47">
        <v>650</v>
      </c>
      <c r="N240" s="47">
        <v>40625</v>
      </c>
      <c r="O240" s="48" t="s">
        <v>3713</v>
      </c>
      <c r="P240" s="48"/>
      <c r="Q240" s="49">
        <v>44713</v>
      </c>
      <c r="R240" s="49"/>
      <c r="S240" s="49"/>
      <c r="T240" s="49"/>
      <c r="U240" s="49"/>
    </row>
    <row r="241" spans="1:21" ht="15" customHeight="1" x14ac:dyDescent="0.3">
      <c r="A241" s="41" t="s">
        <v>417</v>
      </c>
      <c r="B241" s="42">
        <f t="shared" si="6"/>
        <v>44742</v>
      </c>
      <c r="C241" s="62">
        <f t="shared" si="7"/>
        <v>2022</v>
      </c>
      <c r="D241" s="43" t="s">
        <v>106</v>
      </c>
      <c r="E241" s="43" t="s">
        <v>3358</v>
      </c>
      <c r="F241" s="44" t="s">
        <v>412</v>
      </c>
      <c r="G241" s="45">
        <v>54</v>
      </c>
      <c r="H241" s="45">
        <v>52</v>
      </c>
      <c r="I241" s="46">
        <v>44</v>
      </c>
      <c r="J241" s="46">
        <v>9.9</v>
      </c>
      <c r="K241" s="46"/>
      <c r="L241" s="46">
        <v>53.9</v>
      </c>
      <c r="M241" s="47">
        <v>630</v>
      </c>
      <c r="N241" s="47">
        <v>33957</v>
      </c>
      <c r="O241" s="48" t="s">
        <v>2470</v>
      </c>
      <c r="P241" s="48"/>
      <c r="Q241" s="49">
        <v>44725</v>
      </c>
      <c r="R241" s="49"/>
      <c r="S241" s="49"/>
      <c r="T241" s="49"/>
      <c r="U241" s="49"/>
    </row>
    <row r="242" spans="1:21" ht="15" customHeight="1" x14ac:dyDescent="0.3">
      <c r="A242" s="41" t="s">
        <v>417</v>
      </c>
      <c r="B242" s="42">
        <f t="shared" si="6"/>
        <v>44742</v>
      </c>
      <c r="C242" s="62">
        <f t="shared" si="7"/>
        <v>2022</v>
      </c>
      <c r="D242" s="43" t="s">
        <v>106</v>
      </c>
      <c r="E242" s="43" t="s">
        <v>3359</v>
      </c>
      <c r="F242" s="44" t="s">
        <v>412</v>
      </c>
      <c r="G242" s="45">
        <v>55</v>
      </c>
      <c r="H242" s="45">
        <v>53</v>
      </c>
      <c r="I242" s="46">
        <v>86.3</v>
      </c>
      <c r="J242" s="46">
        <v>16.399999999999999</v>
      </c>
      <c r="K242" s="46"/>
      <c r="L242" s="46">
        <v>102.69999999999999</v>
      </c>
      <c r="M242" s="47">
        <v>620.00000000000011</v>
      </c>
      <c r="N242" s="47">
        <v>63674</v>
      </c>
      <c r="O242" s="48" t="s">
        <v>3752</v>
      </c>
      <c r="P242" s="48"/>
      <c r="Q242" s="49">
        <v>44714</v>
      </c>
      <c r="R242" s="49"/>
      <c r="S242" s="49"/>
      <c r="T242" s="49"/>
      <c r="U242" s="49"/>
    </row>
    <row r="243" spans="1:21" ht="15" customHeight="1" x14ac:dyDescent="0.3">
      <c r="A243" s="41" t="s">
        <v>417</v>
      </c>
      <c r="B243" s="42">
        <f t="shared" si="6"/>
        <v>44742</v>
      </c>
      <c r="C243" s="62">
        <f t="shared" si="7"/>
        <v>2022</v>
      </c>
      <c r="D243" s="43" t="s">
        <v>119</v>
      </c>
      <c r="E243" s="43" t="s">
        <v>3391</v>
      </c>
      <c r="F243" s="44" t="s">
        <v>412</v>
      </c>
      <c r="G243" s="45">
        <v>19</v>
      </c>
      <c r="H243" s="45"/>
      <c r="I243" s="46">
        <v>55.2</v>
      </c>
      <c r="J243" s="46">
        <v>6.4</v>
      </c>
      <c r="K243" s="46"/>
      <c r="L243" s="46">
        <v>61.6</v>
      </c>
      <c r="M243" s="47">
        <v>740</v>
      </c>
      <c r="N243" s="47">
        <v>45584</v>
      </c>
      <c r="O243" s="48" t="s">
        <v>3710</v>
      </c>
      <c r="P243" s="48"/>
      <c r="Q243" s="49">
        <v>44737</v>
      </c>
      <c r="R243" s="49"/>
      <c r="S243" s="49"/>
      <c r="T243" s="49"/>
      <c r="U243" s="49"/>
    </row>
    <row r="244" spans="1:21" ht="15" customHeight="1" x14ac:dyDescent="0.3">
      <c r="A244" s="41" t="s">
        <v>417</v>
      </c>
      <c r="B244" s="42">
        <f t="shared" si="6"/>
        <v>44742</v>
      </c>
      <c r="C244" s="62">
        <f t="shared" si="7"/>
        <v>2022</v>
      </c>
      <c r="D244" s="43" t="s">
        <v>119</v>
      </c>
      <c r="E244" s="43" t="s">
        <v>3401</v>
      </c>
      <c r="F244" s="44" t="s">
        <v>412</v>
      </c>
      <c r="G244" s="45">
        <v>30</v>
      </c>
      <c r="H244" s="45"/>
      <c r="I244" s="46">
        <v>55.5</v>
      </c>
      <c r="J244" s="46">
        <v>6.4</v>
      </c>
      <c r="K244" s="46"/>
      <c r="L244" s="46">
        <v>61.9</v>
      </c>
      <c r="M244" s="47">
        <v>620</v>
      </c>
      <c r="N244" s="47">
        <v>38378</v>
      </c>
      <c r="O244" s="48" t="s">
        <v>3664</v>
      </c>
      <c r="P244" s="48"/>
      <c r="Q244" s="49">
        <v>44736</v>
      </c>
      <c r="R244" s="49"/>
      <c r="S244" s="49"/>
      <c r="T244" s="49"/>
      <c r="U244" s="49"/>
    </row>
    <row r="245" spans="1:21" ht="15" customHeight="1" x14ac:dyDescent="0.3">
      <c r="A245" s="41" t="s">
        <v>417</v>
      </c>
      <c r="B245" s="42">
        <f t="shared" si="6"/>
        <v>44742</v>
      </c>
      <c r="C245" s="62">
        <f t="shared" si="7"/>
        <v>2022</v>
      </c>
      <c r="D245" s="43" t="s">
        <v>119</v>
      </c>
      <c r="E245" s="43" t="s">
        <v>3402</v>
      </c>
      <c r="F245" s="44" t="s">
        <v>412</v>
      </c>
      <c r="G245" s="45">
        <v>31</v>
      </c>
      <c r="H245" s="45"/>
      <c r="I245" s="46">
        <v>41.2</v>
      </c>
      <c r="J245" s="46">
        <v>6.4</v>
      </c>
      <c r="K245" s="46"/>
      <c r="L245" s="46">
        <v>47.6</v>
      </c>
      <c r="M245" s="47">
        <v>620</v>
      </c>
      <c r="N245" s="47">
        <v>29512</v>
      </c>
      <c r="O245" s="48" t="s">
        <v>3767</v>
      </c>
      <c r="P245" s="48"/>
      <c r="Q245" s="49">
        <v>44719</v>
      </c>
      <c r="R245" s="49"/>
      <c r="S245" s="49"/>
      <c r="T245" s="49"/>
      <c r="U245" s="49"/>
    </row>
    <row r="246" spans="1:21" ht="15" customHeight="1" x14ac:dyDescent="0.3">
      <c r="A246" s="41" t="s">
        <v>417</v>
      </c>
      <c r="B246" s="42">
        <f t="shared" si="6"/>
        <v>44742</v>
      </c>
      <c r="C246" s="62">
        <f t="shared" si="7"/>
        <v>2022</v>
      </c>
      <c r="D246" s="43" t="s">
        <v>119</v>
      </c>
      <c r="E246" s="43" t="s">
        <v>3410</v>
      </c>
      <c r="F246" s="44" t="s">
        <v>412</v>
      </c>
      <c r="G246" s="45">
        <v>39</v>
      </c>
      <c r="H246" s="45"/>
      <c r="I246" s="46">
        <v>40.9</v>
      </c>
      <c r="J246" s="46">
        <v>6.4</v>
      </c>
      <c r="K246" s="46"/>
      <c r="L246" s="46">
        <v>47.3</v>
      </c>
      <c r="M246" s="47">
        <v>700</v>
      </c>
      <c r="N246" s="47">
        <v>33110</v>
      </c>
      <c r="O246" s="48" t="s">
        <v>3775</v>
      </c>
      <c r="P246" s="48"/>
      <c r="Q246" s="49">
        <v>44719</v>
      </c>
      <c r="R246" s="49"/>
      <c r="S246" s="49"/>
      <c r="T246" s="49"/>
      <c r="U246" s="49"/>
    </row>
    <row r="247" spans="1:21" ht="15" customHeight="1" x14ac:dyDescent="0.3">
      <c r="A247" s="41" t="s">
        <v>417</v>
      </c>
      <c r="B247" s="42">
        <f t="shared" si="6"/>
        <v>44742</v>
      </c>
      <c r="C247" s="62">
        <f t="shared" si="7"/>
        <v>2022</v>
      </c>
      <c r="D247" s="43" t="s">
        <v>119</v>
      </c>
      <c r="E247" s="43" t="s">
        <v>3412</v>
      </c>
      <c r="F247" s="44" t="s">
        <v>412</v>
      </c>
      <c r="G247" s="45">
        <v>41</v>
      </c>
      <c r="H247" s="45"/>
      <c r="I247" s="46">
        <v>55.3</v>
      </c>
      <c r="J247" s="46">
        <v>6.4</v>
      </c>
      <c r="K247" s="46"/>
      <c r="L247" s="46">
        <v>61.699999999999996</v>
      </c>
      <c r="M247" s="47">
        <v>720</v>
      </c>
      <c r="N247" s="47">
        <v>44424</v>
      </c>
      <c r="O247" s="48" t="s">
        <v>440</v>
      </c>
      <c r="P247" s="48"/>
      <c r="Q247" s="49">
        <v>44739</v>
      </c>
      <c r="R247" s="49"/>
      <c r="S247" s="49"/>
      <c r="T247" s="49"/>
      <c r="U247" s="49"/>
    </row>
    <row r="248" spans="1:21" ht="15" customHeight="1" x14ac:dyDescent="0.3">
      <c r="A248" s="41" t="s">
        <v>417</v>
      </c>
      <c r="B248" s="42">
        <f t="shared" si="6"/>
        <v>44742</v>
      </c>
      <c r="C248" s="62">
        <f t="shared" si="7"/>
        <v>2022</v>
      </c>
      <c r="D248" s="43" t="s">
        <v>119</v>
      </c>
      <c r="E248" s="43" t="s">
        <v>3416</v>
      </c>
      <c r="F248" s="44" t="s">
        <v>412</v>
      </c>
      <c r="G248" s="45">
        <v>45</v>
      </c>
      <c r="H248" s="45"/>
      <c r="I248" s="46">
        <v>55.2</v>
      </c>
      <c r="J248" s="46">
        <v>6.4</v>
      </c>
      <c r="K248" s="46"/>
      <c r="L248" s="46">
        <v>61.6</v>
      </c>
      <c r="M248" s="47">
        <v>730</v>
      </c>
      <c r="N248" s="47">
        <v>44968</v>
      </c>
      <c r="O248" s="48" t="s">
        <v>3779</v>
      </c>
      <c r="P248" s="48"/>
      <c r="Q248" s="49">
        <v>44741</v>
      </c>
      <c r="R248" s="49"/>
      <c r="S248" s="49"/>
      <c r="T248" s="49"/>
      <c r="U248" s="49"/>
    </row>
    <row r="249" spans="1:21" ht="15" customHeight="1" x14ac:dyDescent="0.3">
      <c r="A249" s="41" t="s">
        <v>417</v>
      </c>
      <c r="B249" s="42">
        <f t="shared" si="6"/>
        <v>44742</v>
      </c>
      <c r="C249" s="62">
        <f t="shared" si="7"/>
        <v>2022</v>
      </c>
      <c r="D249" s="43" t="s">
        <v>119</v>
      </c>
      <c r="E249" s="43" t="s">
        <v>3419</v>
      </c>
      <c r="F249" s="44" t="s">
        <v>412</v>
      </c>
      <c r="G249" s="45">
        <v>48</v>
      </c>
      <c r="H249" s="45"/>
      <c r="I249" s="46">
        <v>41.1</v>
      </c>
      <c r="J249" s="46">
        <v>6.4</v>
      </c>
      <c r="K249" s="46"/>
      <c r="L249" s="46">
        <v>47.5</v>
      </c>
      <c r="M249" s="47">
        <v>730</v>
      </c>
      <c r="N249" s="47">
        <v>34675</v>
      </c>
      <c r="O249" s="48" t="s">
        <v>3782</v>
      </c>
      <c r="P249" s="48"/>
      <c r="Q249" s="49">
        <v>44715</v>
      </c>
      <c r="R249" s="49"/>
      <c r="S249" s="49"/>
      <c r="T249" s="49"/>
      <c r="U249" s="49"/>
    </row>
    <row r="250" spans="1:21" ht="15" customHeight="1" x14ac:dyDescent="0.3">
      <c r="A250" s="41" t="s">
        <v>417</v>
      </c>
      <c r="B250" s="42">
        <f t="shared" si="6"/>
        <v>44742</v>
      </c>
      <c r="C250" s="62">
        <f t="shared" si="7"/>
        <v>2022</v>
      </c>
      <c r="D250" s="43" t="s">
        <v>119</v>
      </c>
      <c r="E250" s="43" t="s">
        <v>3420</v>
      </c>
      <c r="F250" s="44" t="s">
        <v>412</v>
      </c>
      <c r="G250" s="45">
        <v>49</v>
      </c>
      <c r="H250" s="45"/>
      <c r="I250" s="46">
        <v>55.2</v>
      </c>
      <c r="J250" s="46">
        <v>6.4</v>
      </c>
      <c r="K250" s="46"/>
      <c r="L250" s="46">
        <v>61.6</v>
      </c>
      <c r="M250" s="47">
        <v>740</v>
      </c>
      <c r="N250" s="47">
        <v>45584</v>
      </c>
      <c r="O250" s="48" t="s">
        <v>3783</v>
      </c>
      <c r="P250" s="48"/>
      <c r="Q250" s="49">
        <v>44733</v>
      </c>
      <c r="R250" s="49"/>
      <c r="S250" s="49"/>
      <c r="T250" s="49"/>
      <c r="U250" s="49"/>
    </row>
    <row r="251" spans="1:21" ht="15" customHeight="1" x14ac:dyDescent="0.3">
      <c r="A251" s="41" t="s">
        <v>417</v>
      </c>
      <c r="B251" s="42">
        <f t="shared" si="6"/>
        <v>44742</v>
      </c>
      <c r="C251" s="62">
        <f t="shared" si="7"/>
        <v>2022</v>
      </c>
      <c r="D251" s="43" t="s">
        <v>119</v>
      </c>
      <c r="E251" s="43" t="s">
        <v>3427</v>
      </c>
      <c r="F251" s="44" t="s">
        <v>412</v>
      </c>
      <c r="G251" s="45">
        <v>56</v>
      </c>
      <c r="H251" s="45"/>
      <c r="I251" s="46">
        <v>41.1</v>
      </c>
      <c r="J251" s="46">
        <v>6.4</v>
      </c>
      <c r="K251" s="46"/>
      <c r="L251" s="46">
        <v>47.5</v>
      </c>
      <c r="M251" s="47">
        <v>690</v>
      </c>
      <c r="N251" s="47">
        <v>32775</v>
      </c>
      <c r="O251" s="48" t="s">
        <v>3786</v>
      </c>
      <c r="P251" s="48"/>
      <c r="Q251" s="49">
        <v>44742</v>
      </c>
      <c r="R251" s="49"/>
      <c r="S251" s="49"/>
      <c r="T251" s="49"/>
      <c r="U251" s="49"/>
    </row>
    <row r="252" spans="1:21" ht="15" customHeight="1" x14ac:dyDescent="0.3">
      <c r="A252" s="41" t="s">
        <v>417</v>
      </c>
      <c r="B252" s="42">
        <f t="shared" si="6"/>
        <v>44742</v>
      </c>
      <c r="C252" s="62">
        <f t="shared" si="7"/>
        <v>2022</v>
      </c>
      <c r="D252" s="43" t="s">
        <v>119</v>
      </c>
      <c r="E252" s="43" t="s">
        <v>3431</v>
      </c>
      <c r="F252" s="44" t="s">
        <v>412</v>
      </c>
      <c r="G252" s="45">
        <v>60</v>
      </c>
      <c r="H252" s="45"/>
      <c r="I252" s="46">
        <v>41.2</v>
      </c>
      <c r="J252" s="46">
        <v>6.4</v>
      </c>
      <c r="K252" s="46"/>
      <c r="L252" s="46">
        <v>47.6</v>
      </c>
      <c r="M252" s="47">
        <v>620</v>
      </c>
      <c r="N252" s="47">
        <v>29512</v>
      </c>
      <c r="O252" s="48" t="s">
        <v>3789</v>
      </c>
      <c r="P252" s="48"/>
      <c r="Q252" s="49">
        <v>44727</v>
      </c>
      <c r="R252" s="49"/>
      <c r="S252" s="49"/>
      <c r="T252" s="49"/>
      <c r="U252" s="49"/>
    </row>
    <row r="253" spans="1:21" ht="15" customHeight="1" x14ac:dyDescent="0.3">
      <c r="A253" s="41" t="s">
        <v>417</v>
      </c>
      <c r="B253" s="42">
        <f t="shared" si="6"/>
        <v>44742</v>
      </c>
      <c r="C253" s="62">
        <f t="shared" si="7"/>
        <v>2022</v>
      </c>
      <c r="D253" s="43" t="s">
        <v>130</v>
      </c>
      <c r="E253" s="43" t="s">
        <v>3455</v>
      </c>
      <c r="F253" s="44" t="s">
        <v>412</v>
      </c>
      <c r="G253" s="45">
        <v>11</v>
      </c>
      <c r="H253" s="45">
        <v>11</v>
      </c>
      <c r="I253" s="46">
        <v>55.5</v>
      </c>
      <c r="J253" s="46">
        <v>6.4</v>
      </c>
      <c r="K253" s="46"/>
      <c r="L253" s="46">
        <v>61.9</v>
      </c>
      <c r="M253" s="47">
        <v>735</v>
      </c>
      <c r="N253" s="47">
        <v>45496.5</v>
      </c>
      <c r="O253" s="48" t="s">
        <v>669</v>
      </c>
      <c r="P253" s="48"/>
      <c r="Q253" s="49">
        <v>44740</v>
      </c>
      <c r="R253" s="49"/>
      <c r="S253" s="49"/>
      <c r="T253" s="49"/>
      <c r="U253" s="49"/>
    </row>
    <row r="254" spans="1:21" ht="15" customHeight="1" x14ac:dyDescent="0.3">
      <c r="A254" s="41" t="s">
        <v>417</v>
      </c>
      <c r="B254" s="42">
        <f t="shared" si="6"/>
        <v>44742</v>
      </c>
      <c r="C254" s="62">
        <f t="shared" si="7"/>
        <v>2022</v>
      </c>
      <c r="D254" s="43" t="s">
        <v>130</v>
      </c>
      <c r="E254" s="43" t="s">
        <v>3464</v>
      </c>
      <c r="F254" s="44" t="s">
        <v>412</v>
      </c>
      <c r="G254" s="45">
        <v>21</v>
      </c>
      <c r="H254" s="45">
        <v>20</v>
      </c>
      <c r="I254" s="46">
        <v>41.1</v>
      </c>
      <c r="J254" s="46">
        <v>6.4</v>
      </c>
      <c r="K254" s="46"/>
      <c r="L254" s="46">
        <v>47.5</v>
      </c>
      <c r="M254" s="47">
        <v>720</v>
      </c>
      <c r="N254" s="47">
        <v>34200</v>
      </c>
      <c r="O254" s="48" t="s">
        <v>443</v>
      </c>
      <c r="P254" s="48"/>
      <c r="Q254" s="49">
        <v>44721</v>
      </c>
      <c r="R254" s="49"/>
      <c r="S254" s="49"/>
      <c r="T254" s="49"/>
      <c r="U254" s="49"/>
    </row>
    <row r="255" spans="1:21" ht="15" customHeight="1" x14ac:dyDescent="0.3">
      <c r="A255" s="41" t="s">
        <v>417</v>
      </c>
      <c r="B255" s="42">
        <f t="shared" si="6"/>
        <v>44742</v>
      </c>
      <c r="C255" s="62">
        <f t="shared" si="7"/>
        <v>2022</v>
      </c>
      <c r="D255" s="43" t="s">
        <v>130</v>
      </c>
      <c r="E255" s="43" t="s">
        <v>3465</v>
      </c>
      <c r="F255" s="44" t="s">
        <v>412</v>
      </c>
      <c r="G255" s="45">
        <v>22</v>
      </c>
      <c r="H255" s="45">
        <v>21</v>
      </c>
      <c r="I255" s="46">
        <v>55.2</v>
      </c>
      <c r="J255" s="46">
        <v>6.4</v>
      </c>
      <c r="K255" s="46"/>
      <c r="L255" s="46">
        <v>61.6</v>
      </c>
      <c r="M255" s="47">
        <v>725</v>
      </c>
      <c r="N255" s="47">
        <v>44660</v>
      </c>
      <c r="O255" s="48" t="s">
        <v>3801</v>
      </c>
      <c r="P255" s="48"/>
      <c r="Q255" s="49">
        <v>44721</v>
      </c>
      <c r="R255" s="49"/>
      <c r="S255" s="49"/>
      <c r="T255" s="49"/>
      <c r="U255" s="49"/>
    </row>
    <row r="256" spans="1:21" ht="15" customHeight="1" x14ac:dyDescent="0.3">
      <c r="A256" s="41" t="s">
        <v>417</v>
      </c>
      <c r="B256" s="42">
        <f t="shared" si="6"/>
        <v>44742</v>
      </c>
      <c r="C256" s="62">
        <f t="shared" si="7"/>
        <v>2022</v>
      </c>
      <c r="D256" s="43" t="s">
        <v>130</v>
      </c>
      <c r="E256" s="43" t="s">
        <v>3474</v>
      </c>
      <c r="F256" s="44" t="s">
        <v>412</v>
      </c>
      <c r="G256" s="45">
        <v>32</v>
      </c>
      <c r="H256" s="45">
        <v>31</v>
      </c>
      <c r="I256" s="46">
        <v>34.1</v>
      </c>
      <c r="J256" s="46">
        <v>3.3</v>
      </c>
      <c r="K256" s="46"/>
      <c r="L256" s="46">
        <v>37.4</v>
      </c>
      <c r="M256" s="47">
        <v>660</v>
      </c>
      <c r="N256" s="47">
        <v>24684</v>
      </c>
      <c r="O256" s="48" t="s">
        <v>3810</v>
      </c>
      <c r="P256" s="48"/>
      <c r="Q256" s="49">
        <v>44742</v>
      </c>
      <c r="R256" s="49"/>
      <c r="S256" s="49"/>
      <c r="T256" s="49"/>
      <c r="U256" s="49"/>
    </row>
    <row r="257" spans="1:21" ht="15" customHeight="1" x14ac:dyDescent="0.3">
      <c r="A257" s="41" t="s">
        <v>417</v>
      </c>
      <c r="B257" s="42">
        <f t="shared" si="6"/>
        <v>44742</v>
      </c>
      <c r="C257" s="62">
        <f t="shared" si="7"/>
        <v>2022</v>
      </c>
      <c r="D257" s="43" t="s">
        <v>130</v>
      </c>
      <c r="E257" s="43" t="s">
        <v>3483</v>
      </c>
      <c r="F257" s="44" t="s">
        <v>412</v>
      </c>
      <c r="G257" s="45">
        <v>41</v>
      </c>
      <c r="H257" s="45">
        <v>40</v>
      </c>
      <c r="I257" s="46">
        <v>55.5</v>
      </c>
      <c r="J257" s="46">
        <v>6.4</v>
      </c>
      <c r="K257" s="46"/>
      <c r="L257" s="46">
        <v>61.9</v>
      </c>
      <c r="M257" s="47">
        <v>740</v>
      </c>
      <c r="N257" s="47">
        <v>45806</v>
      </c>
      <c r="O257" s="48" t="s">
        <v>2656</v>
      </c>
      <c r="P257" s="48"/>
      <c r="Q257" s="49">
        <v>44735</v>
      </c>
      <c r="R257" s="49"/>
      <c r="S257" s="49"/>
      <c r="T257" s="49"/>
      <c r="U257" s="49"/>
    </row>
    <row r="258" spans="1:21" ht="15" customHeight="1" x14ac:dyDescent="0.3">
      <c r="A258" s="41" t="s">
        <v>417</v>
      </c>
      <c r="B258" s="42">
        <f t="shared" ref="B258:B321" si="8">EOMONTH(Q258,0)</f>
        <v>44742</v>
      </c>
      <c r="C258" s="62">
        <f t="shared" ref="C258:C321" si="9">YEAR(B258)</f>
        <v>2022</v>
      </c>
      <c r="D258" s="43" t="s">
        <v>130</v>
      </c>
      <c r="E258" s="43" t="s">
        <v>3487</v>
      </c>
      <c r="F258" s="44" t="s">
        <v>412</v>
      </c>
      <c r="G258" s="45">
        <v>45</v>
      </c>
      <c r="H258" s="45">
        <v>44</v>
      </c>
      <c r="I258" s="46">
        <v>55.4</v>
      </c>
      <c r="J258" s="46">
        <v>6.4</v>
      </c>
      <c r="K258" s="46"/>
      <c r="L258" s="46">
        <v>61.8</v>
      </c>
      <c r="M258" s="47">
        <v>750</v>
      </c>
      <c r="N258" s="47">
        <v>46350</v>
      </c>
      <c r="O258" s="48" t="s">
        <v>3818</v>
      </c>
      <c r="P258" s="48"/>
      <c r="Q258" s="49">
        <v>44722</v>
      </c>
      <c r="R258" s="49"/>
      <c r="S258" s="49"/>
      <c r="T258" s="49"/>
      <c r="U258" s="49"/>
    </row>
    <row r="259" spans="1:21" ht="15" customHeight="1" x14ac:dyDescent="0.3">
      <c r="A259" s="41" t="s">
        <v>417</v>
      </c>
      <c r="B259" s="42">
        <f t="shared" si="8"/>
        <v>44742</v>
      </c>
      <c r="C259" s="62">
        <f t="shared" si="9"/>
        <v>2022</v>
      </c>
      <c r="D259" s="43" t="s">
        <v>130</v>
      </c>
      <c r="E259" s="43" t="s">
        <v>3491</v>
      </c>
      <c r="F259" s="44" t="s">
        <v>412</v>
      </c>
      <c r="G259" s="45">
        <v>49</v>
      </c>
      <c r="H259" s="45">
        <v>48</v>
      </c>
      <c r="I259" s="46">
        <v>55.4</v>
      </c>
      <c r="J259" s="46">
        <v>6.4</v>
      </c>
      <c r="K259" s="46"/>
      <c r="L259" s="46">
        <v>61.8</v>
      </c>
      <c r="M259" s="47">
        <v>760</v>
      </c>
      <c r="N259" s="47">
        <v>46968</v>
      </c>
      <c r="O259" s="48" t="s">
        <v>667</v>
      </c>
      <c r="P259" s="48"/>
      <c r="Q259" s="49">
        <v>44740</v>
      </c>
      <c r="R259" s="49"/>
      <c r="S259" s="49"/>
      <c r="T259" s="49"/>
      <c r="U259" s="49"/>
    </row>
    <row r="260" spans="1:21" ht="15" customHeight="1" x14ac:dyDescent="0.3">
      <c r="A260" s="41" t="s">
        <v>417</v>
      </c>
      <c r="B260" s="42">
        <f t="shared" si="8"/>
        <v>44742</v>
      </c>
      <c r="C260" s="62">
        <f t="shared" si="9"/>
        <v>2022</v>
      </c>
      <c r="D260" s="43" t="s">
        <v>130</v>
      </c>
      <c r="E260" s="43" t="s">
        <v>3494</v>
      </c>
      <c r="F260" s="44" t="s">
        <v>412</v>
      </c>
      <c r="G260" s="45">
        <v>52</v>
      </c>
      <c r="H260" s="45">
        <v>51</v>
      </c>
      <c r="I260" s="46">
        <v>40.6</v>
      </c>
      <c r="J260" s="46">
        <v>6.4</v>
      </c>
      <c r="K260" s="46"/>
      <c r="L260" s="46">
        <v>47</v>
      </c>
      <c r="M260" s="47">
        <v>740</v>
      </c>
      <c r="N260" s="47">
        <v>34780</v>
      </c>
      <c r="O260" s="48" t="s">
        <v>657</v>
      </c>
      <c r="P260" s="48"/>
      <c r="Q260" s="49">
        <v>44742</v>
      </c>
      <c r="R260" s="49"/>
      <c r="S260" s="49"/>
      <c r="T260" s="49"/>
      <c r="U260" s="49"/>
    </row>
    <row r="261" spans="1:21" ht="15" customHeight="1" x14ac:dyDescent="0.3">
      <c r="A261" s="41" t="s">
        <v>417</v>
      </c>
      <c r="B261" s="42">
        <f t="shared" si="8"/>
        <v>44742</v>
      </c>
      <c r="C261" s="62">
        <f t="shared" si="9"/>
        <v>2022</v>
      </c>
      <c r="D261" s="43" t="s">
        <v>130</v>
      </c>
      <c r="E261" s="43" t="s">
        <v>3496</v>
      </c>
      <c r="F261" s="44" t="s">
        <v>412</v>
      </c>
      <c r="G261" s="45">
        <v>54</v>
      </c>
      <c r="H261" s="45">
        <v>53</v>
      </c>
      <c r="I261" s="46">
        <v>78.900000000000006</v>
      </c>
      <c r="J261" s="46">
        <v>12.8</v>
      </c>
      <c r="K261" s="46"/>
      <c r="L261" s="46">
        <v>91.7</v>
      </c>
      <c r="M261" s="47">
        <v>722.41003271537625</v>
      </c>
      <c r="N261" s="47">
        <v>66245</v>
      </c>
      <c r="O261" s="48" t="s">
        <v>659</v>
      </c>
      <c r="P261" s="48"/>
      <c r="Q261" s="49">
        <v>44734</v>
      </c>
      <c r="R261" s="49"/>
      <c r="S261" s="49"/>
      <c r="T261" s="49"/>
      <c r="U261" s="49"/>
    </row>
    <row r="262" spans="1:21" ht="15" customHeight="1" x14ac:dyDescent="0.3">
      <c r="A262" s="41" t="s">
        <v>417</v>
      </c>
      <c r="B262" s="42">
        <f t="shared" si="8"/>
        <v>44742</v>
      </c>
      <c r="C262" s="62">
        <f t="shared" si="9"/>
        <v>2022</v>
      </c>
      <c r="D262" s="43" t="s">
        <v>130</v>
      </c>
      <c r="E262" s="43" t="s">
        <v>3497</v>
      </c>
      <c r="F262" s="44" t="s">
        <v>412</v>
      </c>
      <c r="G262" s="45">
        <v>56</v>
      </c>
      <c r="H262" s="45">
        <v>54</v>
      </c>
      <c r="I262" s="46">
        <v>40.6</v>
      </c>
      <c r="J262" s="46">
        <v>6.4</v>
      </c>
      <c r="K262" s="46"/>
      <c r="L262" s="46">
        <v>47</v>
      </c>
      <c r="M262" s="47">
        <v>735</v>
      </c>
      <c r="N262" s="47">
        <v>34545</v>
      </c>
      <c r="O262" s="48" t="s">
        <v>3710</v>
      </c>
      <c r="P262" s="48"/>
      <c r="Q262" s="49">
        <v>44734</v>
      </c>
      <c r="R262" s="49"/>
      <c r="S262" s="49"/>
      <c r="T262" s="49"/>
      <c r="U262" s="49"/>
    </row>
    <row r="263" spans="1:21" ht="15" customHeight="1" x14ac:dyDescent="0.3">
      <c r="A263" s="41" t="s">
        <v>417</v>
      </c>
      <c r="B263" s="42">
        <f t="shared" si="8"/>
        <v>44742</v>
      </c>
      <c r="C263" s="62">
        <f t="shared" si="9"/>
        <v>2022</v>
      </c>
      <c r="D263" s="43" t="s">
        <v>130</v>
      </c>
      <c r="E263" s="43" t="s">
        <v>3498</v>
      </c>
      <c r="F263" s="44" t="s">
        <v>412</v>
      </c>
      <c r="G263" s="45">
        <v>57</v>
      </c>
      <c r="H263" s="45">
        <v>55</v>
      </c>
      <c r="I263" s="46">
        <v>55.4</v>
      </c>
      <c r="J263" s="46">
        <v>6.4</v>
      </c>
      <c r="K263" s="46"/>
      <c r="L263" s="46">
        <v>61.8</v>
      </c>
      <c r="M263" s="47">
        <v>740</v>
      </c>
      <c r="N263" s="47">
        <v>45732</v>
      </c>
      <c r="O263" s="48" t="s">
        <v>3710</v>
      </c>
      <c r="P263" s="48"/>
      <c r="Q263" s="49">
        <v>44734</v>
      </c>
      <c r="R263" s="49"/>
      <c r="S263" s="49"/>
      <c r="T263" s="49"/>
      <c r="U263" s="49"/>
    </row>
    <row r="264" spans="1:21" ht="15" customHeight="1" x14ac:dyDescent="0.3">
      <c r="A264" s="41" t="s">
        <v>418</v>
      </c>
      <c r="B264" s="42">
        <f t="shared" si="8"/>
        <v>44742</v>
      </c>
      <c r="C264" s="62">
        <f t="shared" si="9"/>
        <v>2022</v>
      </c>
      <c r="D264" s="43" t="s">
        <v>231</v>
      </c>
      <c r="E264" s="43" t="s">
        <v>3941</v>
      </c>
      <c r="F264" s="44" t="s">
        <v>412</v>
      </c>
      <c r="G264" s="45">
        <v>12</v>
      </c>
      <c r="H264" s="45">
        <v>12</v>
      </c>
      <c r="I264" s="46">
        <v>35.6</v>
      </c>
      <c r="J264" s="46">
        <v>7.6</v>
      </c>
      <c r="K264" s="46"/>
      <c r="L264" s="46">
        <v>43.2</v>
      </c>
      <c r="M264" s="47">
        <v>1090</v>
      </c>
      <c r="N264" s="47">
        <v>47088</v>
      </c>
      <c r="O264" s="48" t="s">
        <v>4034</v>
      </c>
      <c r="P264" s="48"/>
      <c r="Q264" s="49">
        <v>44732</v>
      </c>
      <c r="R264" s="49"/>
      <c r="S264" s="49"/>
      <c r="T264" s="49"/>
      <c r="U264" s="49"/>
    </row>
    <row r="265" spans="1:21" ht="15" customHeight="1" x14ac:dyDescent="0.3">
      <c r="A265" s="41" t="s">
        <v>418</v>
      </c>
      <c r="B265" s="42">
        <f t="shared" si="8"/>
        <v>44742</v>
      </c>
      <c r="C265" s="62">
        <f t="shared" si="9"/>
        <v>2022</v>
      </c>
      <c r="D265" s="43" t="s">
        <v>231</v>
      </c>
      <c r="E265" s="43" t="s">
        <v>3942</v>
      </c>
      <c r="F265" s="44" t="s">
        <v>412</v>
      </c>
      <c r="G265" s="45">
        <v>13</v>
      </c>
      <c r="H265" s="45">
        <v>13</v>
      </c>
      <c r="I265" s="46">
        <v>36.1</v>
      </c>
      <c r="J265" s="46">
        <v>7.6</v>
      </c>
      <c r="K265" s="46"/>
      <c r="L265" s="46">
        <v>43.7</v>
      </c>
      <c r="M265" s="47">
        <v>1095</v>
      </c>
      <c r="N265" s="47">
        <v>47851.5</v>
      </c>
      <c r="O265" s="48" t="s">
        <v>4035</v>
      </c>
      <c r="P265" s="48"/>
      <c r="Q265" s="49">
        <v>44742</v>
      </c>
      <c r="R265" s="49"/>
      <c r="S265" s="49"/>
      <c r="T265" s="49"/>
      <c r="U265" s="49"/>
    </row>
    <row r="266" spans="1:21" ht="15" customHeight="1" x14ac:dyDescent="0.3">
      <c r="A266" s="41" t="s">
        <v>418</v>
      </c>
      <c r="B266" s="42">
        <f t="shared" si="8"/>
        <v>44742</v>
      </c>
      <c r="C266" s="62">
        <f t="shared" si="9"/>
        <v>2022</v>
      </c>
      <c r="D266" s="43" t="s">
        <v>231</v>
      </c>
      <c r="E266" s="43" t="s">
        <v>3944</v>
      </c>
      <c r="F266" s="44" t="s">
        <v>412</v>
      </c>
      <c r="G266" s="45">
        <v>15</v>
      </c>
      <c r="H266" s="45">
        <v>15</v>
      </c>
      <c r="I266" s="46">
        <v>52.9</v>
      </c>
      <c r="J266" s="46">
        <v>7.6</v>
      </c>
      <c r="K266" s="46"/>
      <c r="L266" s="46">
        <v>60.5</v>
      </c>
      <c r="M266" s="47">
        <v>1105</v>
      </c>
      <c r="N266" s="47">
        <v>66852.5</v>
      </c>
      <c r="O266" s="48" t="s">
        <v>4037</v>
      </c>
      <c r="P266" s="48"/>
      <c r="Q266" s="49">
        <v>44727</v>
      </c>
      <c r="R266" s="49"/>
      <c r="S266" s="49"/>
      <c r="T266" s="49"/>
      <c r="U266" s="49"/>
    </row>
    <row r="267" spans="1:21" ht="15" customHeight="1" x14ac:dyDescent="0.3">
      <c r="A267" s="41" t="s">
        <v>418</v>
      </c>
      <c r="B267" s="42">
        <f t="shared" si="8"/>
        <v>44742</v>
      </c>
      <c r="C267" s="62">
        <f t="shared" si="9"/>
        <v>2022</v>
      </c>
      <c r="D267" s="43" t="s">
        <v>231</v>
      </c>
      <c r="E267" s="43" t="s">
        <v>3945</v>
      </c>
      <c r="F267" s="44" t="s">
        <v>412</v>
      </c>
      <c r="G267" s="45">
        <v>16</v>
      </c>
      <c r="H267" s="45">
        <v>16</v>
      </c>
      <c r="I267" s="46">
        <v>35.5</v>
      </c>
      <c r="J267" s="46">
        <v>7.6</v>
      </c>
      <c r="K267" s="46"/>
      <c r="L267" s="46">
        <v>43.1</v>
      </c>
      <c r="M267" s="47">
        <v>1095</v>
      </c>
      <c r="N267" s="47">
        <v>47194.5</v>
      </c>
      <c r="O267" s="48" t="s">
        <v>4037</v>
      </c>
      <c r="P267" s="48"/>
      <c r="Q267" s="49">
        <v>44727</v>
      </c>
      <c r="R267" s="49"/>
      <c r="S267" s="49"/>
      <c r="T267" s="49"/>
      <c r="U267" s="49"/>
    </row>
    <row r="268" spans="1:21" ht="15" customHeight="1" x14ac:dyDescent="0.3">
      <c r="A268" s="41" t="s">
        <v>418</v>
      </c>
      <c r="B268" s="42">
        <f t="shared" si="8"/>
        <v>44742</v>
      </c>
      <c r="C268" s="62">
        <f t="shared" si="9"/>
        <v>2022</v>
      </c>
      <c r="D268" s="43" t="s">
        <v>231</v>
      </c>
      <c r="E268" s="43" t="s">
        <v>3948</v>
      </c>
      <c r="F268" s="44" t="s">
        <v>412</v>
      </c>
      <c r="G268" s="45">
        <v>20</v>
      </c>
      <c r="H268" s="45">
        <v>19</v>
      </c>
      <c r="I268" s="46">
        <v>35.5</v>
      </c>
      <c r="J268" s="46">
        <v>7.6</v>
      </c>
      <c r="K268" s="46"/>
      <c r="L268" s="46">
        <v>43.1</v>
      </c>
      <c r="M268" s="47">
        <v>1052.4593967517401</v>
      </c>
      <c r="N268" s="47">
        <v>45361</v>
      </c>
      <c r="O268" s="48" t="s">
        <v>4038</v>
      </c>
      <c r="P268" s="48"/>
      <c r="Q268" s="49">
        <v>44735</v>
      </c>
      <c r="R268" s="49"/>
      <c r="S268" s="49"/>
      <c r="T268" s="49"/>
      <c r="U268" s="49"/>
    </row>
    <row r="269" spans="1:21" ht="15" customHeight="1" x14ac:dyDescent="0.3">
      <c r="A269" s="41" t="s">
        <v>418</v>
      </c>
      <c r="B269" s="42">
        <f t="shared" si="8"/>
        <v>44742</v>
      </c>
      <c r="C269" s="62">
        <f t="shared" si="9"/>
        <v>2022</v>
      </c>
      <c r="D269" s="43" t="s">
        <v>231</v>
      </c>
      <c r="E269" s="43" t="s">
        <v>3949</v>
      </c>
      <c r="F269" s="44" t="s">
        <v>412</v>
      </c>
      <c r="G269" s="45">
        <v>21</v>
      </c>
      <c r="H269" s="45">
        <v>20</v>
      </c>
      <c r="I269" s="46">
        <v>36.1</v>
      </c>
      <c r="J269" s="46">
        <v>7.6</v>
      </c>
      <c r="K269" s="46"/>
      <c r="L269" s="46">
        <v>43.7</v>
      </c>
      <c r="M269" s="47">
        <v>1047.5972540045766</v>
      </c>
      <c r="N269" s="47">
        <v>45780</v>
      </c>
      <c r="O269" s="48" t="s">
        <v>4039</v>
      </c>
      <c r="P269" s="48"/>
      <c r="Q269" s="49">
        <v>44729</v>
      </c>
      <c r="R269" s="49"/>
      <c r="S269" s="49"/>
      <c r="T269" s="49"/>
      <c r="U269" s="49"/>
    </row>
    <row r="270" spans="1:21" ht="15" customHeight="1" x14ac:dyDescent="0.3">
      <c r="A270" s="41" t="s">
        <v>418</v>
      </c>
      <c r="B270" s="42">
        <f t="shared" si="8"/>
        <v>44742</v>
      </c>
      <c r="C270" s="62">
        <f t="shared" si="9"/>
        <v>2022</v>
      </c>
      <c r="D270" s="43" t="s">
        <v>231</v>
      </c>
      <c r="E270" s="43" t="s">
        <v>3950</v>
      </c>
      <c r="F270" s="44" t="s">
        <v>412</v>
      </c>
      <c r="G270" s="45">
        <v>22</v>
      </c>
      <c r="H270" s="45">
        <v>21</v>
      </c>
      <c r="I270" s="46">
        <v>54.8</v>
      </c>
      <c r="J270" s="46">
        <v>7.6</v>
      </c>
      <c r="K270" s="46"/>
      <c r="L270" s="46">
        <v>62.4</v>
      </c>
      <c r="M270" s="47">
        <v>1057.3076923076924</v>
      </c>
      <c r="N270" s="47">
        <v>65976</v>
      </c>
      <c r="O270" s="48" t="s">
        <v>4040</v>
      </c>
      <c r="P270" s="48"/>
      <c r="Q270" s="49">
        <v>44728</v>
      </c>
      <c r="R270" s="49"/>
      <c r="S270" s="49"/>
      <c r="T270" s="49"/>
      <c r="U270" s="49"/>
    </row>
    <row r="271" spans="1:21" ht="15" customHeight="1" x14ac:dyDescent="0.3">
      <c r="A271" s="41" t="s">
        <v>418</v>
      </c>
      <c r="B271" s="42">
        <f t="shared" si="8"/>
        <v>44742</v>
      </c>
      <c r="C271" s="62">
        <f t="shared" si="9"/>
        <v>2022</v>
      </c>
      <c r="D271" s="43" t="s">
        <v>231</v>
      </c>
      <c r="E271" s="43" t="s">
        <v>3951</v>
      </c>
      <c r="F271" s="44" t="s">
        <v>412</v>
      </c>
      <c r="G271" s="45">
        <v>23</v>
      </c>
      <c r="H271" s="45">
        <v>22</v>
      </c>
      <c r="I271" s="46">
        <v>52.9</v>
      </c>
      <c r="J271" s="46">
        <v>7.6</v>
      </c>
      <c r="K271" s="46"/>
      <c r="L271" s="46">
        <v>60.5</v>
      </c>
      <c r="M271" s="47">
        <v>1090</v>
      </c>
      <c r="N271" s="47">
        <v>65945</v>
      </c>
      <c r="O271" s="48" t="s">
        <v>4041</v>
      </c>
      <c r="P271" s="48"/>
      <c r="Q271" s="49">
        <v>44732</v>
      </c>
      <c r="R271" s="49"/>
      <c r="S271" s="49"/>
      <c r="T271" s="49"/>
      <c r="U271" s="49"/>
    </row>
    <row r="272" spans="1:21" ht="15" customHeight="1" x14ac:dyDescent="0.3">
      <c r="A272" s="41" t="s">
        <v>418</v>
      </c>
      <c r="B272" s="42">
        <f t="shared" si="8"/>
        <v>44742</v>
      </c>
      <c r="C272" s="62">
        <f t="shared" si="9"/>
        <v>2022</v>
      </c>
      <c r="D272" s="43" t="s">
        <v>231</v>
      </c>
      <c r="E272" s="43" t="s">
        <v>3952</v>
      </c>
      <c r="F272" s="44" t="s">
        <v>412</v>
      </c>
      <c r="G272" s="45">
        <v>24</v>
      </c>
      <c r="H272" s="45">
        <v>23</v>
      </c>
      <c r="I272" s="46">
        <v>35.5</v>
      </c>
      <c r="J272" s="46">
        <v>7.6</v>
      </c>
      <c r="K272" s="46"/>
      <c r="L272" s="46">
        <v>43.1</v>
      </c>
      <c r="M272" s="47">
        <v>1080</v>
      </c>
      <c r="N272" s="47">
        <v>46548</v>
      </c>
      <c r="O272" s="48" t="s">
        <v>4042</v>
      </c>
      <c r="P272" s="48"/>
      <c r="Q272" s="49">
        <v>44728</v>
      </c>
      <c r="R272" s="49"/>
      <c r="S272" s="49"/>
      <c r="T272" s="49"/>
      <c r="U272" s="49"/>
    </row>
    <row r="273" spans="1:21" ht="15" customHeight="1" x14ac:dyDescent="0.3">
      <c r="A273" s="41" t="s">
        <v>418</v>
      </c>
      <c r="B273" s="42">
        <f t="shared" si="8"/>
        <v>44742</v>
      </c>
      <c r="C273" s="62">
        <f t="shared" si="9"/>
        <v>2022</v>
      </c>
      <c r="D273" s="43" t="s">
        <v>231</v>
      </c>
      <c r="E273" s="43" t="s">
        <v>3953</v>
      </c>
      <c r="F273" s="44" t="s">
        <v>412</v>
      </c>
      <c r="G273" s="45">
        <v>25</v>
      </c>
      <c r="H273" s="45">
        <v>24</v>
      </c>
      <c r="I273" s="46">
        <v>36.1</v>
      </c>
      <c r="J273" s="46">
        <v>7.6</v>
      </c>
      <c r="K273" s="46"/>
      <c r="L273" s="46">
        <v>43.7</v>
      </c>
      <c r="M273" s="47">
        <v>1075</v>
      </c>
      <c r="N273" s="47">
        <v>46977.5</v>
      </c>
      <c r="O273" s="48" t="s">
        <v>4043</v>
      </c>
      <c r="P273" s="48"/>
      <c r="Q273" s="49">
        <v>44728</v>
      </c>
      <c r="R273" s="49"/>
      <c r="S273" s="49"/>
      <c r="T273" s="49"/>
      <c r="U273" s="49"/>
    </row>
    <row r="274" spans="1:21" ht="15" customHeight="1" x14ac:dyDescent="0.3">
      <c r="A274" s="41" t="s">
        <v>418</v>
      </c>
      <c r="B274" s="42">
        <f t="shared" si="8"/>
        <v>44742</v>
      </c>
      <c r="C274" s="62">
        <f t="shared" si="9"/>
        <v>2022</v>
      </c>
      <c r="D274" s="43" t="s">
        <v>231</v>
      </c>
      <c r="E274" s="43" t="s">
        <v>3955</v>
      </c>
      <c r="F274" s="44" t="s">
        <v>412</v>
      </c>
      <c r="G274" s="45">
        <v>27</v>
      </c>
      <c r="H274" s="45">
        <v>26</v>
      </c>
      <c r="I274" s="46">
        <v>95.7</v>
      </c>
      <c r="J274" s="46">
        <v>15.2</v>
      </c>
      <c r="K274" s="46"/>
      <c r="L274" s="46">
        <v>110.9</v>
      </c>
      <c r="M274" s="47">
        <v>700</v>
      </c>
      <c r="N274" s="47">
        <v>77630</v>
      </c>
      <c r="O274" s="48" t="s">
        <v>4044</v>
      </c>
      <c r="P274" s="48"/>
      <c r="Q274" s="49">
        <v>44742</v>
      </c>
      <c r="R274" s="49"/>
      <c r="S274" s="49"/>
      <c r="T274" s="49"/>
      <c r="U274" s="49"/>
    </row>
    <row r="275" spans="1:21" ht="15" customHeight="1" x14ac:dyDescent="0.3">
      <c r="A275" s="41" t="s">
        <v>418</v>
      </c>
      <c r="B275" s="42">
        <f t="shared" si="8"/>
        <v>44742</v>
      </c>
      <c r="C275" s="62">
        <f t="shared" si="9"/>
        <v>2022</v>
      </c>
      <c r="D275" s="43" t="s">
        <v>231</v>
      </c>
      <c r="E275" s="43" t="s">
        <v>3961</v>
      </c>
      <c r="F275" s="44" t="s">
        <v>412</v>
      </c>
      <c r="G275" s="45">
        <v>35</v>
      </c>
      <c r="H275" s="45">
        <v>33</v>
      </c>
      <c r="I275" s="46">
        <v>35.700000000000003</v>
      </c>
      <c r="J275" s="46">
        <v>7.6</v>
      </c>
      <c r="K275" s="46"/>
      <c r="L275" s="46">
        <v>43.300000000000004</v>
      </c>
      <c r="M275" s="47">
        <v>1070</v>
      </c>
      <c r="N275" s="47">
        <v>46331.000000000007</v>
      </c>
      <c r="O275" s="48" t="s">
        <v>4049</v>
      </c>
      <c r="P275" s="48"/>
      <c r="Q275" s="49">
        <v>44734</v>
      </c>
      <c r="R275" s="49"/>
      <c r="S275" s="49"/>
      <c r="T275" s="49"/>
      <c r="U275" s="49"/>
    </row>
    <row r="276" spans="1:21" ht="15" customHeight="1" x14ac:dyDescent="0.3">
      <c r="A276" s="41" t="s">
        <v>418</v>
      </c>
      <c r="B276" s="42">
        <f t="shared" si="8"/>
        <v>44742</v>
      </c>
      <c r="C276" s="62">
        <f t="shared" si="9"/>
        <v>2022</v>
      </c>
      <c r="D276" s="43" t="s">
        <v>231</v>
      </c>
      <c r="E276" s="43" t="s">
        <v>3965</v>
      </c>
      <c r="F276" s="44" t="s">
        <v>412</v>
      </c>
      <c r="G276" s="45">
        <v>39</v>
      </c>
      <c r="H276" s="45">
        <v>37</v>
      </c>
      <c r="I276" s="46">
        <v>35.6</v>
      </c>
      <c r="J276" s="46">
        <v>7.6</v>
      </c>
      <c r="K276" s="46"/>
      <c r="L276" s="46">
        <v>43.2</v>
      </c>
      <c r="M276" s="47">
        <v>1090</v>
      </c>
      <c r="N276" s="47">
        <v>47088</v>
      </c>
      <c r="O276" s="48" t="s">
        <v>4051</v>
      </c>
      <c r="P276" s="48"/>
      <c r="Q276" s="49">
        <v>44722</v>
      </c>
      <c r="R276" s="49"/>
      <c r="S276" s="49"/>
      <c r="T276" s="49"/>
      <c r="U276" s="49"/>
    </row>
    <row r="277" spans="1:21" ht="15" customHeight="1" x14ac:dyDescent="0.3">
      <c r="A277" s="41" t="s">
        <v>418</v>
      </c>
      <c r="B277" s="42">
        <f t="shared" si="8"/>
        <v>44742</v>
      </c>
      <c r="C277" s="62">
        <f t="shared" si="9"/>
        <v>2022</v>
      </c>
      <c r="D277" s="43" t="s">
        <v>231</v>
      </c>
      <c r="E277" s="43" t="s">
        <v>3966</v>
      </c>
      <c r="F277" s="44" t="s">
        <v>412</v>
      </c>
      <c r="G277" s="45">
        <v>40</v>
      </c>
      <c r="H277" s="45">
        <v>38</v>
      </c>
      <c r="I277" s="46">
        <v>34.9</v>
      </c>
      <c r="J277" s="46">
        <v>7.6</v>
      </c>
      <c r="K277" s="46"/>
      <c r="L277" s="46">
        <v>42.5</v>
      </c>
      <c r="M277" s="47">
        <v>1100</v>
      </c>
      <c r="N277" s="47">
        <v>46750</v>
      </c>
      <c r="O277" s="48" t="s">
        <v>4052</v>
      </c>
      <c r="P277" s="48"/>
      <c r="Q277" s="49">
        <v>44742</v>
      </c>
      <c r="R277" s="49"/>
      <c r="S277" s="49"/>
      <c r="T277" s="49"/>
      <c r="U277" s="49"/>
    </row>
    <row r="278" spans="1:21" ht="15" customHeight="1" x14ac:dyDescent="0.3">
      <c r="A278" s="41" t="s">
        <v>418</v>
      </c>
      <c r="B278" s="42">
        <f t="shared" si="8"/>
        <v>44742</v>
      </c>
      <c r="C278" s="62">
        <f t="shared" si="9"/>
        <v>2022</v>
      </c>
      <c r="D278" s="43" t="s">
        <v>231</v>
      </c>
      <c r="E278" s="43" t="s">
        <v>3967</v>
      </c>
      <c r="F278" s="44" t="s">
        <v>412</v>
      </c>
      <c r="G278" s="45">
        <v>41</v>
      </c>
      <c r="H278" s="45">
        <v>39</v>
      </c>
      <c r="I278" s="46">
        <v>71.7</v>
      </c>
      <c r="J278" s="46">
        <v>7.6</v>
      </c>
      <c r="K278" s="46"/>
      <c r="L278" s="46">
        <v>79.3</v>
      </c>
      <c r="M278" s="47">
        <v>1120</v>
      </c>
      <c r="N278" s="47">
        <v>88816</v>
      </c>
      <c r="O278" s="48" t="s">
        <v>4053</v>
      </c>
      <c r="P278" s="48"/>
      <c r="Q278" s="49">
        <v>44742</v>
      </c>
      <c r="R278" s="49"/>
      <c r="S278" s="49"/>
      <c r="T278" s="49"/>
      <c r="U278" s="49"/>
    </row>
    <row r="279" spans="1:21" ht="15" customHeight="1" x14ac:dyDescent="0.3">
      <c r="A279" s="41" t="s">
        <v>418</v>
      </c>
      <c r="B279" s="42">
        <f t="shared" si="8"/>
        <v>44742</v>
      </c>
      <c r="C279" s="62">
        <f t="shared" si="9"/>
        <v>2022</v>
      </c>
      <c r="D279" s="43" t="s">
        <v>231</v>
      </c>
      <c r="E279" s="43" t="s">
        <v>3968</v>
      </c>
      <c r="F279" s="44" t="s">
        <v>412</v>
      </c>
      <c r="G279" s="45">
        <v>42</v>
      </c>
      <c r="H279" s="45">
        <v>40</v>
      </c>
      <c r="I279" s="46">
        <v>35.799999999999997</v>
      </c>
      <c r="J279" s="46">
        <v>7.6</v>
      </c>
      <c r="K279" s="46"/>
      <c r="L279" s="46">
        <v>43.4</v>
      </c>
      <c r="M279" s="47">
        <v>1110</v>
      </c>
      <c r="N279" s="47">
        <v>48174</v>
      </c>
      <c r="O279" s="48" t="s">
        <v>4054</v>
      </c>
      <c r="P279" s="48"/>
      <c r="Q279" s="49">
        <v>44721</v>
      </c>
      <c r="R279" s="49"/>
      <c r="S279" s="49"/>
      <c r="T279" s="49"/>
      <c r="U279" s="49"/>
    </row>
    <row r="280" spans="1:21" ht="15" customHeight="1" x14ac:dyDescent="0.3">
      <c r="A280" s="41" t="s">
        <v>418</v>
      </c>
      <c r="B280" s="42">
        <f t="shared" si="8"/>
        <v>44742</v>
      </c>
      <c r="C280" s="62">
        <f t="shared" si="9"/>
        <v>2022</v>
      </c>
      <c r="D280" s="43" t="s">
        <v>231</v>
      </c>
      <c r="E280" s="43" t="s">
        <v>3969</v>
      </c>
      <c r="F280" s="44" t="s">
        <v>412</v>
      </c>
      <c r="G280" s="45">
        <v>43</v>
      </c>
      <c r="H280" s="45">
        <v>41</v>
      </c>
      <c r="I280" s="46">
        <v>35.5</v>
      </c>
      <c r="J280" s="46">
        <v>7.6</v>
      </c>
      <c r="K280" s="46"/>
      <c r="L280" s="46">
        <v>43.1</v>
      </c>
      <c r="M280" s="47">
        <v>1095</v>
      </c>
      <c r="N280" s="47">
        <v>47194.5</v>
      </c>
      <c r="O280" s="48" t="s">
        <v>4055</v>
      </c>
      <c r="P280" s="48"/>
      <c r="Q280" s="49">
        <v>44728</v>
      </c>
      <c r="R280" s="49"/>
      <c r="S280" s="49"/>
      <c r="T280" s="49"/>
      <c r="U280" s="49"/>
    </row>
    <row r="281" spans="1:21" ht="15" customHeight="1" x14ac:dyDescent="0.3">
      <c r="A281" s="41" t="s">
        <v>418</v>
      </c>
      <c r="B281" s="42">
        <f t="shared" si="8"/>
        <v>44742</v>
      </c>
      <c r="C281" s="62">
        <f t="shared" si="9"/>
        <v>2022</v>
      </c>
      <c r="D281" s="43" t="s">
        <v>231</v>
      </c>
      <c r="E281" s="43" t="s">
        <v>3973</v>
      </c>
      <c r="F281" s="44" t="s">
        <v>412</v>
      </c>
      <c r="G281" s="45">
        <v>47</v>
      </c>
      <c r="H281" s="45">
        <v>45</v>
      </c>
      <c r="I281" s="46">
        <v>35.5</v>
      </c>
      <c r="J281" s="46">
        <v>7.6</v>
      </c>
      <c r="K281" s="46"/>
      <c r="L281" s="46">
        <v>43.1</v>
      </c>
      <c r="M281" s="47">
        <v>1085</v>
      </c>
      <c r="N281" s="47">
        <v>46763.5</v>
      </c>
      <c r="O281" s="48" t="s">
        <v>4059</v>
      </c>
      <c r="P281" s="48"/>
      <c r="Q281" s="49">
        <v>44722</v>
      </c>
      <c r="R281" s="49"/>
      <c r="S281" s="49"/>
      <c r="T281" s="49"/>
      <c r="U281" s="49"/>
    </row>
    <row r="282" spans="1:21" ht="15" customHeight="1" x14ac:dyDescent="0.3">
      <c r="A282" s="41" t="s">
        <v>418</v>
      </c>
      <c r="B282" s="42">
        <f t="shared" si="8"/>
        <v>44742</v>
      </c>
      <c r="C282" s="62">
        <f t="shared" si="9"/>
        <v>2022</v>
      </c>
      <c r="D282" s="43" t="s">
        <v>231</v>
      </c>
      <c r="E282" s="43" t="s">
        <v>3974</v>
      </c>
      <c r="F282" s="44" t="s">
        <v>412</v>
      </c>
      <c r="G282" s="45">
        <v>48</v>
      </c>
      <c r="H282" s="45">
        <v>46</v>
      </c>
      <c r="I282" s="46">
        <v>52.9</v>
      </c>
      <c r="J282" s="46">
        <v>7.6</v>
      </c>
      <c r="K282" s="46"/>
      <c r="L282" s="46">
        <v>60.5</v>
      </c>
      <c r="M282" s="47">
        <v>1095</v>
      </c>
      <c r="N282" s="47">
        <v>66247.5</v>
      </c>
      <c r="O282" s="48" t="s">
        <v>4060</v>
      </c>
      <c r="P282" s="48"/>
      <c r="Q282" s="49">
        <v>44730</v>
      </c>
      <c r="R282" s="49"/>
      <c r="S282" s="49"/>
      <c r="T282" s="49"/>
      <c r="U282" s="49"/>
    </row>
    <row r="283" spans="1:21" ht="15" customHeight="1" x14ac:dyDescent="0.3">
      <c r="A283" s="41" t="s">
        <v>418</v>
      </c>
      <c r="B283" s="42">
        <f t="shared" si="8"/>
        <v>44742</v>
      </c>
      <c r="C283" s="62">
        <f t="shared" si="9"/>
        <v>2022</v>
      </c>
      <c r="D283" s="43" t="s">
        <v>231</v>
      </c>
      <c r="E283" s="43" t="s">
        <v>3977</v>
      </c>
      <c r="F283" s="44" t="s">
        <v>412</v>
      </c>
      <c r="G283" s="45">
        <v>51</v>
      </c>
      <c r="H283" s="45">
        <v>49</v>
      </c>
      <c r="I283" s="46">
        <v>35.5</v>
      </c>
      <c r="J283" s="46">
        <v>7.6</v>
      </c>
      <c r="K283" s="46"/>
      <c r="L283" s="46">
        <v>43.1</v>
      </c>
      <c r="M283" s="47">
        <v>1080</v>
      </c>
      <c r="N283" s="47">
        <v>46548</v>
      </c>
      <c r="O283" s="48" t="s">
        <v>4062</v>
      </c>
      <c r="P283" s="48"/>
      <c r="Q283" s="49">
        <v>44734</v>
      </c>
      <c r="R283" s="49"/>
      <c r="S283" s="49"/>
      <c r="T283" s="49"/>
      <c r="U283" s="49"/>
    </row>
    <row r="284" spans="1:21" ht="15" customHeight="1" x14ac:dyDescent="0.3">
      <c r="A284" s="41" t="s">
        <v>418</v>
      </c>
      <c r="B284" s="42">
        <f t="shared" si="8"/>
        <v>44742</v>
      </c>
      <c r="C284" s="62">
        <f t="shared" si="9"/>
        <v>2022</v>
      </c>
      <c r="D284" s="43" t="s">
        <v>231</v>
      </c>
      <c r="E284" s="43" t="s">
        <v>3981</v>
      </c>
      <c r="F284" s="44" t="s">
        <v>412</v>
      </c>
      <c r="G284" s="45">
        <v>55</v>
      </c>
      <c r="H284" s="45">
        <v>53</v>
      </c>
      <c r="I284" s="46">
        <v>35.5</v>
      </c>
      <c r="J284" s="46">
        <v>7.6</v>
      </c>
      <c r="K284" s="46"/>
      <c r="L284" s="46">
        <v>43.1</v>
      </c>
      <c r="M284" s="47">
        <v>1042.7610208816704</v>
      </c>
      <c r="N284" s="47">
        <v>44943</v>
      </c>
      <c r="O284" s="48" t="s">
        <v>4065</v>
      </c>
      <c r="P284" s="48"/>
      <c r="Q284" s="49">
        <v>44736</v>
      </c>
      <c r="R284" s="49"/>
      <c r="S284" s="49"/>
      <c r="T284" s="49"/>
      <c r="U284" s="49"/>
    </row>
    <row r="285" spans="1:21" ht="15" customHeight="1" x14ac:dyDescent="0.3">
      <c r="A285" s="41" t="s">
        <v>418</v>
      </c>
      <c r="B285" s="42">
        <f t="shared" si="8"/>
        <v>44742</v>
      </c>
      <c r="C285" s="62">
        <f t="shared" si="9"/>
        <v>2022</v>
      </c>
      <c r="D285" s="43" t="s">
        <v>231</v>
      </c>
      <c r="E285" s="43" t="s">
        <v>3982</v>
      </c>
      <c r="F285" s="44" t="s">
        <v>412</v>
      </c>
      <c r="G285" s="45">
        <v>56</v>
      </c>
      <c r="H285" s="45">
        <v>54</v>
      </c>
      <c r="I285" s="46">
        <v>52.9</v>
      </c>
      <c r="J285" s="46">
        <v>7.6</v>
      </c>
      <c r="K285" s="46"/>
      <c r="L285" s="46">
        <v>60.5</v>
      </c>
      <c r="M285" s="47">
        <v>1085</v>
      </c>
      <c r="N285" s="47">
        <v>65642.5</v>
      </c>
      <c r="O285" s="48" t="s">
        <v>1666</v>
      </c>
      <c r="P285" s="48"/>
      <c r="Q285" s="49">
        <v>44742</v>
      </c>
      <c r="R285" s="49"/>
      <c r="S285" s="49"/>
      <c r="T285" s="49"/>
      <c r="U285" s="49"/>
    </row>
    <row r="286" spans="1:21" ht="15" customHeight="1" x14ac:dyDescent="0.3">
      <c r="A286" s="41" t="s">
        <v>418</v>
      </c>
      <c r="B286" s="42">
        <f t="shared" si="8"/>
        <v>44742</v>
      </c>
      <c r="C286" s="62">
        <f t="shared" si="9"/>
        <v>2022</v>
      </c>
      <c r="D286" s="43" t="s">
        <v>231</v>
      </c>
      <c r="E286" s="43" t="s">
        <v>3983</v>
      </c>
      <c r="F286" s="44" t="s">
        <v>412</v>
      </c>
      <c r="G286" s="45">
        <v>57</v>
      </c>
      <c r="H286" s="45">
        <v>55</v>
      </c>
      <c r="I286" s="46">
        <v>54.4</v>
      </c>
      <c r="J286" s="46">
        <v>7.6</v>
      </c>
      <c r="K286" s="46"/>
      <c r="L286" s="46">
        <v>62</v>
      </c>
      <c r="M286" s="47">
        <v>1105</v>
      </c>
      <c r="N286" s="47">
        <v>68510</v>
      </c>
      <c r="O286" s="48" t="s">
        <v>4066</v>
      </c>
      <c r="P286" s="48"/>
      <c r="Q286" s="49">
        <v>44736</v>
      </c>
      <c r="R286" s="49"/>
      <c r="S286" s="49"/>
      <c r="T286" s="49"/>
      <c r="U286" s="49"/>
    </row>
    <row r="287" spans="1:21" ht="15" customHeight="1" x14ac:dyDescent="0.3">
      <c r="A287" s="41" t="s">
        <v>418</v>
      </c>
      <c r="B287" s="42">
        <f t="shared" si="8"/>
        <v>44742</v>
      </c>
      <c r="C287" s="62">
        <f t="shared" si="9"/>
        <v>2022</v>
      </c>
      <c r="D287" s="43" t="s">
        <v>231</v>
      </c>
      <c r="E287" s="43" t="s">
        <v>3984</v>
      </c>
      <c r="F287" s="44" t="s">
        <v>412</v>
      </c>
      <c r="G287" s="45">
        <v>58</v>
      </c>
      <c r="H287" s="45">
        <v>56</v>
      </c>
      <c r="I287" s="46">
        <v>35.700000000000003</v>
      </c>
      <c r="J287" s="46">
        <v>7.6</v>
      </c>
      <c r="K287" s="46"/>
      <c r="L287" s="46">
        <v>43.300000000000004</v>
      </c>
      <c r="M287" s="47">
        <v>1095</v>
      </c>
      <c r="N287" s="47">
        <v>47413.500000000007</v>
      </c>
      <c r="O287" s="48" t="s">
        <v>1066</v>
      </c>
      <c r="P287" s="48"/>
      <c r="Q287" s="49">
        <v>44727</v>
      </c>
      <c r="R287" s="49"/>
      <c r="S287" s="49"/>
      <c r="T287" s="49"/>
      <c r="U287" s="49"/>
    </row>
    <row r="288" spans="1:21" ht="15" customHeight="1" x14ac:dyDescent="0.3">
      <c r="A288" s="41" t="s">
        <v>417</v>
      </c>
      <c r="B288" s="42">
        <f t="shared" si="8"/>
        <v>44773</v>
      </c>
      <c r="C288" s="62">
        <f t="shared" si="9"/>
        <v>2022</v>
      </c>
      <c r="D288" s="43" t="s">
        <v>106</v>
      </c>
      <c r="E288" s="43" t="s">
        <v>3351</v>
      </c>
      <c r="F288" s="44" t="s">
        <v>412</v>
      </c>
      <c r="G288" s="45">
        <v>47</v>
      </c>
      <c r="H288" s="45">
        <v>45</v>
      </c>
      <c r="I288" s="46">
        <v>74.400000000000006</v>
      </c>
      <c r="J288" s="46">
        <v>6.4</v>
      </c>
      <c r="K288" s="46"/>
      <c r="L288" s="46">
        <v>80.800000000000011</v>
      </c>
      <c r="M288" s="47">
        <v>709.99999999999989</v>
      </c>
      <c r="N288" s="47">
        <v>57368</v>
      </c>
      <c r="O288" s="48" t="s">
        <v>1598</v>
      </c>
      <c r="P288" s="48"/>
      <c r="Q288" s="49">
        <v>44754</v>
      </c>
      <c r="R288" s="49"/>
      <c r="S288" s="49"/>
      <c r="T288" s="49"/>
      <c r="U288" s="49"/>
    </row>
    <row r="289" spans="1:21" ht="15" customHeight="1" x14ac:dyDescent="0.3">
      <c r="A289" s="41" t="s">
        <v>417</v>
      </c>
      <c r="B289" s="42">
        <f t="shared" si="8"/>
        <v>44773</v>
      </c>
      <c r="C289" s="62">
        <f t="shared" si="9"/>
        <v>2022</v>
      </c>
      <c r="D289" s="43" t="s">
        <v>106</v>
      </c>
      <c r="E289" s="43" t="s">
        <v>3362</v>
      </c>
      <c r="F289" s="44" t="s">
        <v>413</v>
      </c>
      <c r="G289" s="45">
        <v>3</v>
      </c>
      <c r="H289" s="45"/>
      <c r="I289" s="46">
        <v>14.9</v>
      </c>
      <c r="J289" s="46">
        <v>0</v>
      </c>
      <c r="K289" s="46"/>
      <c r="L289" s="46">
        <v>14.9</v>
      </c>
      <c r="M289" s="47">
        <v>201.34228187919462</v>
      </c>
      <c r="N289" s="47">
        <v>3000</v>
      </c>
      <c r="O289" s="48" t="s">
        <v>3733</v>
      </c>
      <c r="P289" s="48"/>
      <c r="Q289" s="49">
        <v>44761</v>
      </c>
      <c r="R289" s="49"/>
      <c r="S289" s="49"/>
      <c r="T289" s="49"/>
      <c r="U289" s="49"/>
    </row>
    <row r="290" spans="1:21" ht="15" customHeight="1" x14ac:dyDescent="0.3">
      <c r="A290" s="41" t="s">
        <v>417</v>
      </c>
      <c r="B290" s="42">
        <f t="shared" si="8"/>
        <v>44773</v>
      </c>
      <c r="C290" s="62">
        <f t="shared" si="9"/>
        <v>2022</v>
      </c>
      <c r="D290" s="43" t="s">
        <v>106</v>
      </c>
      <c r="E290" s="43" t="s">
        <v>3363</v>
      </c>
      <c r="F290" s="44" t="s">
        <v>413</v>
      </c>
      <c r="G290" s="45">
        <v>4</v>
      </c>
      <c r="H290" s="45"/>
      <c r="I290" s="46">
        <v>14.9</v>
      </c>
      <c r="J290" s="46">
        <v>0</v>
      </c>
      <c r="K290" s="46"/>
      <c r="L290" s="46">
        <v>14.9</v>
      </c>
      <c r="M290" s="47">
        <v>201.34228187919462</v>
      </c>
      <c r="N290" s="47">
        <v>3000</v>
      </c>
      <c r="O290" s="48" t="s">
        <v>3720</v>
      </c>
      <c r="P290" s="48"/>
      <c r="Q290" s="49">
        <v>44771</v>
      </c>
      <c r="R290" s="49"/>
      <c r="S290" s="49"/>
      <c r="T290" s="49"/>
      <c r="U290" s="49"/>
    </row>
    <row r="291" spans="1:21" ht="15" customHeight="1" x14ac:dyDescent="0.3">
      <c r="A291" s="41" t="s">
        <v>417</v>
      </c>
      <c r="B291" s="42">
        <f t="shared" si="8"/>
        <v>44773</v>
      </c>
      <c r="C291" s="62">
        <f t="shared" si="9"/>
        <v>2022</v>
      </c>
      <c r="D291" s="43" t="s">
        <v>106</v>
      </c>
      <c r="E291" s="43" t="s">
        <v>3366</v>
      </c>
      <c r="F291" s="44" t="s">
        <v>413</v>
      </c>
      <c r="G291" s="45">
        <v>8</v>
      </c>
      <c r="H291" s="45"/>
      <c r="I291" s="46">
        <v>14.9</v>
      </c>
      <c r="J291" s="46">
        <v>0</v>
      </c>
      <c r="K291" s="46"/>
      <c r="L291" s="46">
        <v>14.9</v>
      </c>
      <c r="M291" s="47">
        <v>201.34228187919462</v>
      </c>
      <c r="N291" s="47">
        <v>3000</v>
      </c>
      <c r="O291" s="48" t="s">
        <v>2470</v>
      </c>
      <c r="P291" s="48"/>
      <c r="Q291" s="49">
        <v>44761</v>
      </c>
      <c r="R291" s="49"/>
      <c r="S291" s="49"/>
      <c r="T291" s="49"/>
      <c r="U291" s="49"/>
    </row>
    <row r="292" spans="1:21" ht="15" customHeight="1" x14ac:dyDescent="0.3">
      <c r="A292" s="41" t="s">
        <v>417</v>
      </c>
      <c r="B292" s="42">
        <f t="shared" si="8"/>
        <v>44773</v>
      </c>
      <c r="C292" s="62">
        <f t="shared" si="9"/>
        <v>2022</v>
      </c>
      <c r="D292" s="43" t="s">
        <v>106</v>
      </c>
      <c r="E292" s="43" t="s">
        <v>3368</v>
      </c>
      <c r="F292" s="44" t="s">
        <v>413</v>
      </c>
      <c r="G292" s="45">
        <v>10</v>
      </c>
      <c r="H292" s="45"/>
      <c r="I292" s="46">
        <v>14.9</v>
      </c>
      <c r="J292" s="46">
        <v>0</v>
      </c>
      <c r="K292" s="46"/>
      <c r="L292" s="46">
        <v>14.9</v>
      </c>
      <c r="M292" s="47">
        <v>201.34228187919462</v>
      </c>
      <c r="N292" s="47">
        <v>3000</v>
      </c>
      <c r="O292" s="48" t="s">
        <v>3752</v>
      </c>
      <c r="P292" s="48"/>
      <c r="Q292" s="49">
        <v>44761</v>
      </c>
      <c r="R292" s="49"/>
      <c r="S292" s="49"/>
      <c r="T292" s="49"/>
      <c r="U292" s="49"/>
    </row>
    <row r="293" spans="1:21" ht="15" customHeight="1" x14ac:dyDescent="0.3">
      <c r="A293" s="41" t="s">
        <v>417</v>
      </c>
      <c r="B293" s="42">
        <f t="shared" si="8"/>
        <v>44773</v>
      </c>
      <c r="C293" s="62">
        <f t="shared" si="9"/>
        <v>2022</v>
      </c>
      <c r="D293" s="43" t="s">
        <v>106</v>
      </c>
      <c r="E293" s="43" t="s">
        <v>3369</v>
      </c>
      <c r="F293" s="44" t="s">
        <v>413</v>
      </c>
      <c r="G293" s="45">
        <v>11</v>
      </c>
      <c r="H293" s="45"/>
      <c r="I293" s="46">
        <v>14.9</v>
      </c>
      <c r="J293" s="46">
        <v>0</v>
      </c>
      <c r="K293" s="46"/>
      <c r="L293" s="46">
        <v>14.9</v>
      </c>
      <c r="M293" s="47">
        <v>221.47651006711408</v>
      </c>
      <c r="N293" s="47">
        <v>3300</v>
      </c>
      <c r="O293" s="48" t="s">
        <v>3749</v>
      </c>
      <c r="P293" s="48"/>
      <c r="Q293" s="49">
        <v>44761</v>
      </c>
      <c r="R293" s="49"/>
      <c r="S293" s="49"/>
      <c r="T293" s="49"/>
      <c r="U293" s="49"/>
    </row>
    <row r="294" spans="1:21" ht="15" customHeight="1" x14ac:dyDescent="0.3">
      <c r="A294" s="41" t="s">
        <v>417</v>
      </c>
      <c r="B294" s="42">
        <f t="shared" si="8"/>
        <v>44773</v>
      </c>
      <c r="C294" s="62">
        <f t="shared" si="9"/>
        <v>2022</v>
      </c>
      <c r="D294" s="43" t="s">
        <v>106</v>
      </c>
      <c r="E294" s="43" t="s">
        <v>3371</v>
      </c>
      <c r="F294" s="44" t="s">
        <v>413</v>
      </c>
      <c r="G294" s="45">
        <v>13</v>
      </c>
      <c r="H294" s="45"/>
      <c r="I294" s="46">
        <v>14.9</v>
      </c>
      <c r="J294" s="46">
        <v>0</v>
      </c>
      <c r="K294" s="46"/>
      <c r="L294" s="46">
        <v>14.9</v>
      </c>
      <c r="M294" s="47">
        <v>221.47651006711408</v>
      </c>
      <c r="N294" s="47">
        <v>3300</v>
      </c>
      <c r="O294" s="48" t="s">
        <v>3748</v>
      </c>
      <c r="P294" s="48"/>
      <c r="Q294" s="49">
        <v>44763</v>
      </c>
      <c r="R294" s="49"/>
      <c r="S294" s="49"/>
      <c r="T294" s="49"/>
      <c r="U294" s="49"/>
    </row>
    <row r="295" spans="1:21" ht="15" customHeight="1" x14ac:dyDescent="0.3">
      <c r="A295" s="41" t="s">
        <v>417</v>
      </c>
      <c r="B295" s="42">
        <f t="shared" si="8"/>
        <v>44773</v>
      </c>
      <c r="C295" s="62">
        <f t="shared" si="9"/>
        <v>2022</v>
      </c>
      <c r="D295" s="43" t="s">
        <v>106</v>
      </c>
      <c r="E295" s="43" t="s">
        <v>3372</v>
      </c>
      <c r="F295" s="44" t="s">
        <v>413</v>
      </c>
      <c r="G295" s="45">
        <v>14</v>
      </c>
      <c r="H295" s="45"/>
      <c r="I295" s="46">
        <v>14.9</v>
      </c>
      <c r="J295" s="46">
        <v>0</v>
      </c>
      <c r="K295" s="46"/>
      <c r="L295" s="46">
        <v>14.9</v>
      </c>
      <c r="M295" s="47">
        <v>221.47651006711408</v>
      </c>
      <c r="N295" s="47">
        <v>3300</v>
      </c>
      <c r="O295" s="48" t="s">
        <v>3731</v>
      </c>
      <c r="P295" s="48"/>
      <c r="Q295" s="49">
        <v>44767</v>
      </c>
      <c r="R295" s="49"/>
      <c r="S295" s="49"/>
      <c r="T295" s="49"/>
      <c r="U295" s="49"/>
    </row>
    <row r="296" spans="1:21" ht="15" customHeight="1" x14ac:dyDescent="0.3">
      <c r="A296" s="41" t="s">
        <v>417</v>
      </c>
      <c r="B296" s="42">
        <f t="shared" si="8"/>
        <v>44773</v>
      </c>
      <c r="C296" s="62">
        <f t="shared" si="9"/>
        <v>2022</v>
      </c>
      <c r="D296" s="43" t="s">
        <v>119</v>
      </c>
      <c r="E296" s="43" t="s">
        <v>3375</v>
      </c>
      <c r="F296" s="44" t="s">
        <v>412</v>
      </c>
      <c r="G296" s="45">
        <v>3</v>
      </c>
      <c r="H296" s="45"/>
      <c r="I296" s="46">
        <v>51.4</v>
      </c>
      <c r="J296" s="46">
        <v>3.3</v>
      </c>
      <c r="K296" s="46"/>
      <c r="L296" s="46">
        <v>54.699999999999996</v>
      </c>
      <c r="M296" s="47">
        <v>635.00914076782453</v>
      </c>
      <c r="N296" s="47">
        <v>34735</v>
      </c>
      <c r="O296" s="48" t="s">
        <v>3755</v>
      </c>
      <c r="P296" s="48"/>
      <c r="Q296" s="49">
        <v>44757</v>
      </c>
      <c r="R296" s="49"/>
      <c r="S296" s="49"/>
      <c r="T296" s="49"/>
      <c r="U296" s="49"/>
    </row>
    <row r="297" spans="1:21" ht="15" customHeight="1" x14ac:dyDescent="0.3">
      <c r="A297" s="41" t="s">
        <v>417</v>
      </c>
      <c r="B297" s="42">
        <f t="shared" si="8"/>
        <v>44773</v>
      </c>
      <c r="C297" s="62">
        <f t="shared" si="9"/>
        <v>2022</v>
      </c>
      <c r="D297" s="43" t="s">
        <v>119</v>
      </c>
      <c r="E297" s="43" t="s">
        <v>3383</v>
      </c>
      <c r="F297" s="44" t="s">
        <v>412</v>
      </c>
      <c r="G297" s="45">
        <v>11</v>
      </c>
      <c r="H297" s="45"/>
      <c r="I297" s="46">
        <v>55.3</v>
      </c>
      <c r="J297" s="46">
        <v>6.4</v>
      </c>
      <c r="K297" s="46"/>
      <c r="L297" s="46">
        <v>61.699999999999996</v>
      </c>
      <c r="M297" s="47">
        <v>720</v>
      </c>
      <c r="N297" s="47">
        <v>44424</v>
      </c>
      <c r="O297" s="48" t="s">
        <v>3759</v>
      </c>
      <c r="P297" s="48"/>
      <c r="Q297" s="49">
        <v>44748</v>
      </c>
      <c r="R297" s="49"/>
      <c r="S297" s="49"/>
      <c r="T297" s="49"/>
      <c r="U297" s="49"/>
    </row>
    <row r="298" spans="1:21" ht="15" customHeight="1" x14ac:dyDescent="0.3">
      <c r="A298" s="41" t="s">
        <v>417</v>
      </c>
      <c r="B298" s="42">
        <f t="shared" si="8"/>
        <v>44773</v>
      </c>
      <c r="C298" s="62">
        <f t="shared" si="9"/>
        <v>2022</v>
      </c>
      <c r="D298" s="43" t="s">
        <v>119</v>
      </c>
      <c r="E298" s="43" t="s">
        <v>3388</v>
      </c>
      <c r="F298" s="44" t="s">
        <v>412</v>
      </c>
      <c r="G298" s="45">
        <v>16</v>
      </c>
      <c r="H298" s="45"/>
      <c r="I298" s="46">
        <v>41.1</v>
      </c>
      <c r="J298" s="46">
        <v>6.4</v>
      </c>
      <c r="K298" s="46"/>
      <c r="L298" s="46">
        <v>47.5</v>
      </c>
      <c r="M298" s="47">
        <v>720</v>
      </c>
      <c r="N298" s="47">
        <v>34200</v>
      </c>
      <c r="O298" s="48" t="s">
        <v>3761</v>
      </c>
      <c r="P298" s="48"/>
      <c r="Q298" s="49">
        <v>44763</v>
      </c>
      <c r="R298" s="49"/>
      <c r="S298" s="49"/>
      <c r="T298" s="49"/>
      <c r="U298" s="49"/>
    </row>
    <row r="299" spans="1:21" ht="15" customHeight="1" x14ac:dyDescent="0.3">
      <c r="A299" s="41" t="s">
        <v>417</v>
      </c>
      <c r="B299" s="42">
        <f t="shared" si="8"/>
        <v>44773</v>
      </c>
      <c r="C299" s="62">
        <f t="shared" si="9"/>
        <v>2022</v>
      </c>
      <c r="D299" s="43" t="s">
        <v>119</v>
      </c>
      <c r="E299" s="43" t="s">
        <v>3389</v>
      </c>
      <c r="F299" s="44" t="s">
        <v>412</v>
      </c>
      <c r="G299" s="45">
        <v>17</v>
      </c>
      <c r="H299" s="45"/>
      <c r="I299" s="46">
        <v>40.6</v>
      </c>
      <c r="J299" s="46">
        <v>6.4</v>
      </c>
      <c r="K299" s="46"/>
      <c r="L299" s="46">
        <v>47</v>
      </c>
      <c r="M299" s="47">
        <v>735</v>
      </c>
      <c r="N299" s="47">
        <v>34545</v>
      </c>
      <c r="O299" s="48" t="s">
        <v>3762</v>
      </c>
      <c r="P299" s="48"/>
      <c r="Q299" s="49">
        <v>44746</v>
      </c>
      <c r="R299" s="49"/>
      <c r="S299" s="49"/>
      <c r="T299" s="49"/>
      <c r="U299" s="49"/>
    </row>
    <row r="300" spans="1:21" ht="15" customHeight="1" x14ac:dyDescent="0.3">
      <c r="A300" s="41" t="s">
        <v>417</v>
      </c>
      <c r="B300" s="42">
        <f t="shared" si="8"/>
        <v>44773</v>
      </c>
      <c r="C300" s="62">
        <f t="shared" si="9"/>
        <v>2022</v>
      </c>
      <c r="D300" s="43" t="s">
        <v>119</v>
      </c>
      <c r="E300" s="43" t="s">
        <v>3392</v>
      </c>
      <c r="F300" s="44" t="s">
        <v>412</v>
      </c>
      <c r="G300" s="45">
        <v>20</v>
      </c>
      <c r="H300" s="45"/>
      <c r="I300" s="46">
        <v>41.1</v>
      </c>
      <c r="J300" s="46">
        <v>6.4</v>
      </c>
      <c r="K300" s="46"/>
      <c r="L300" s="46">
        <v>47.5</v>
      </c>
      <c r="M300" s="47">
        <v>730</v>
      </c>
      <c r="N300" s="47">
        <v>34675</v>
      </c>
      <c r="O300" s="48" t="s">
        <v>3763</v>
      </c>
      <c r="P300" s="48"/>
      <c r="Q300" s="49">
        <v>44750</v>
      </c>
      <c r="R300" s="49"/>
      <c r="S300" s="49"/>
      <c r="T300" s="49"/>
      <c r="U300" s="49"/>
    </row>
    <row r="301" spans="1:21" ht="15" customHeight="1" x14ac:dyDescent="0.3">
      <c r="A301" s="41" t="s">
        <v>417</v>
      </c>
      <c r="B301" s="42">
        <f t="shared" si="8"/>
        <v>44773</v>
      </c>
      <c r="C301" s="62">
        <f t="shared" si="9"/>
        <v>2022</v>
      </c>
      <c r="D301" s="43" t="s">
        <v>119</v>
      </c>
      <c r="E301" s="43" t="s">
        <v>3405</v>
      </c>
      <c r="F301" s="44" t="s">
        <v>412</v>
      </c>
      <c r="G301" s="45">
        <v>34</v>
      </c>
      <c r="H301" s="45"/>
      <c r="I301" s="46">
        <v>41.8</v>
      </c>
      <c r="J301" s="46">
        <v>3.3</v>
      </c>
      <c r="K301" s="46"/>
      <c r="L301" s="46">
        <v>45.099999999999994</v>
      </c>
      <c r="M301" s="47">
        <v>635.01108647450121</v>
      </c>
      <c r="N301" s="47">
        <v>28639</v>
      </c>
      <c r="O301" s="48" t="s">
        <v>3770</v>
      </c>
      <c r="P301" s="48"/>
      <c r="Q301" s="49">
        <v>44747</v>
      </c>
      <c r="R301" s="49"/>
      <c r="S301" s="49"/>
      <c r="T301" s="49"/>
      <c r="U301" s="49"/>
    </row>
    <row r="302" spans="1:21" ht="15" customHeight="1" x14ac:dyDescent="0.3">
      <c r="A302" s="41" t="s">
        <v>417</v>
      </c>
      <c r="B302" s="42">
        <f t="shared" si="8"/>
        <v>44773</v>
      </c>
      <c r="C302" s="62">
        <f t="shared" si="9"/>
        <v>2022</v>
      </c>
      <c r="D302" s="43" t="s">
        <v>119</v>
      </c>
      <c r="E302" s="43" t="s">
        <v>3411</v>
      </c>
      <c r="F302" s="44" t="s">
        <v>412</v>
      </c>
      <c r="G302" s="45">
        <v>40</v>
      </c>
      <c r="H302" s="45"/>
      <c r="I302" s="46">
        <v>41.2</v>
      </c>
      <c r="J302" s="46">
        <v>6.4</v>
      </c>
      <c r="K302" s="46"/>
      <c r="L302" s="46">
        <v>47.6</v>
      </c>
      <c r="M302" s="47">
        <v>710</v>
      </c>
      <c r="N302" s="47">
        <v>33796</v>
      </c>
      <c r="O302" s="48" t="s">
        <v>3776</v>
      </c>
      <c r="P302" s="48"/>
      <c r="Q302" s="49">
        <v>44747</v>
      </c>
      <c r="R302" s="49"/>
      <c r="S302" s="49"/>
      <c r="T302" s="49"/>
      <c r="U302" s="49"/>
    </row>
    <row r="303" spans="1:21" ht="15" customHeight="1" x14ac:dyDescent="0.3">
      <c r="A303" s="41" t="s">
        <v>417</v>
      </c>
      <c r="B303" s="42">
        <f t="shared" si="8"/>
        <v>44773</v>
      </c>
      <c r="C303" s="62">
        <f t="shared" si="9"/>
        <v>2022</v>
      </c>
      <c r="D303" s="43" t="s">
        <v>119</v>
      </c>
      <c r="E303" s="43" t="s">
        <v>3415</v>
      </c>
      <c r="F303" s="44" t="s">
        <v>412</v>
      </c>
      <c r="G303" s="45">
        <v>44</v>
      </c>
      <c r="H303" s="45"/>
      <c r="I303" s="46">
        <v>41.1</v>
      </c>
      <c r="J303" s="46">
        <v>6.4</v>
      </c>
      <c r="K303" s="46"/>
      <c r="L303" s="46">
        <v>47.5</v>
      </c>
      <c r="M303" s="47">
        <v>720</v>
      </c>
      <c r="N303" s="47">
        <v>34200</v>
      </c>
      <c r="O303" s="48" t="s">
        <v>3778</v>
      </c>
      <c r="P303" s="48"/>
      <c r="Q303" s="49">
        <v>44754</v>
      </c>
      <c r="R303" s="49"/>
      <c r="S303" s="49"/>
      <c r="T303" s="49"/>
      <c r="U303" s="49"/>
    </row>
    <row r="304" spans="1:21" ht="15" customHeight="1" x14ac:dyDescent="0.3">
      <c r="A304" s="41" t="s">
        <v>417</v>
      </c>
      <c r="B304" s="42">
        <f t="shared" si="8"/>
        <v>44773</v>
      </c>
      <c r="C304" s="62">
        <f t="shared" si="9"/>
        <v>2022</v>
      </c>
      <c r="D304" s="43" t="s">
        <v>130</v>
      </c>
      <c r="E304" s="43" t="s">
        <v>3448</v>
      </c>
      <c r="F304" s="44" t="s">
        <v>412</v>
      </c>
      <c r="G304" s="45">
        <v>4</v>
      </c>
      <c r="H304" s="45">
        <v>4</v>
      </c>
      <c r="I304" s="46">
        <v>34.1</v>
      </c>
      <c r="J304" s="46">
        <v>3.3</v>
      </c>
      <c r="K304" s="46"/>
      <c r="L304" s="46">
        <v>37.4</v>
      </c>
      <c r="M304" s="47">
        <v>660</v>
      </c>
      <c r="N304" s="47">
        <v>24684</v>
      </c>
      <c r="O304" s="48" t="s">
        <v>615</v>
      </c>
      <c r="P304" s="48"/>
      <c r="Q304" s="49">
        <v>44761</v>
      </c>
      <c r="R304" s="49"/>
      <c r="S304" s="49"/>
      <c r="T304" s="49"/>
      <c r="U304" s="49"/>
    </row>
    <row r="305" spans="1:21" ht="15" customHeight="1" x14ac:dyDescent="0.3">
      <c r="A305" s="41" t="s">
        <v>417</v>
      </c>
      <c r="B305" s="42">
        <f t="shared" si="8"/>
        <v>44773</v>
      </c>
      <c r="C305" s="62">
        <f t="shared" si="9"/>
        <v>2022</v>
      </c>
      <c r="D305" s="43" t="s">
        <v>130</v>
      </c>
      <c r="E305" s="43" t="s">
        <v>3452</v>
      </c>
      <c r="F305" s="44" t="s">
        <v>412</v>
      </c>
      <c r="G305" s="45">
        <v>8</v>
      </c>
      <c r="H305" s="45">
        <v>8</v>
      </c>
      <c r="I305" s="46">
        <v>40.9</v>
      </c>
      <c r="J305" s="46">
        <v>6.4</v>
      </c>
      <c r="K305" s="46"/>
      <c r="L305" s="46">
        <v>47.3</v>
      </c>
      <c r="M305" s="47">
        <v>705</v>
      </c>
      <c r="N305" s="47">
        <v>33346.5</v>
      </c>
      <c r="O305" s="48" t="s">
        <v>3795</v>
      </c>
      <c r="P305" s="48"/>
      <c r="Q305" s="49">
        <v>44767</v>
      </c>
      <c r="R305" s="49"/>
      <c r="S305" s="49"/>
      <c r="T305" s="49"/>
      <c r="U305" s="49"/>
    </row>
    <row r="306" spans="1:21" ht="15" customHeight="1" x14ac:dyDescent="0.3">
      <c r="A306" s="41" t="s">
        <v>417</v>
      </c>
      <c r="B306" s="42">
        <f t="shared" si="8"/>
        <v>44773</v>
      </c>
      <c r="C306" s="62">
        <f t="shared" si="9"/>
        <v>2022</v>
      </c>
      <c r="D306" s="43" t="s">
        <v>130</v>
      </c>
      <c r="E306" s="43" t="s">
        <v>3456</v>
      </c>
      <c r="F306" s="44" t="s">
        <v>412</v>
      </c>
      <c r="G306" s="45">
        <v>12</v>
      </c>
      <c r="H306" s="45">
        <v>12</v>
      </c>
      <c r="I306" s="46">
        <v>40.700000000000003</v>
      </c>
      <c r="J306" s="46">
        <v>6.4</v>
      </c>
      <c r="K306" s="46"/>
      <c r="L306" s="46">
        <v>47.1</v>
      </c>
      <c r="M306" s="47">
        <v>730</v>
      </c>
      <c r="N306" s="47">
        <v>34383</v>
      </c>
      <c r="O306" s="48" t="s">
        <v>3797</v>
      </c>
      <c r="P306" s="48"/>
      <c r="Q306" s="49">
        <v>44771</v>
      </c>
      <c r="R306" s="49"/>
      <c r="S306" s="49"/>
      <c r="T306" s="49"/>
      <c r="U306" s="49"/>
    </row>
    <row r="307" spans="1:21" ht="15" customHeight="1" x14ac:dyDescent="0.3">
      <c r="A307" s="41" t="s">
        <v>417</v>
      </c>
      <c r="B307" s="42">
        <f t="shared" si="8"/>
        <v>44773</v>
      </c>
      <c r="C307" s="62">
        <f t="shared" si="9"/>
        <v>2022</v>
      </c>
      <c r="D307" s="43" t="s">
        <v>130</v>
      </c>
      <c r="E307" s="43" t="s">
        <v>3467</v>
      </c>
      <c r="F307" s="44" t="s">
        <v>412</v>
      </c>
      <c r="G307" s="45">
        <v>24</v>
      </c>
      <c r="H307" s="45">
        <v>23</v>
      </c>
      <c r="I307" s="46">
        <v>40.6</v>
      </c>
      <c r="J307" s="46">
        <v>6.4</v>
      </c>
      <c r="K307" s="46"/>
      <c r="L307" s="46">
        <v>47</v>
      </c>
      <c r="M307" s="47">
        <v>730</v>
      </c>
      <c r="N307" s="47">
        <v>34310</v>
      </c>
      <c r="O307" s="48" t="s">
        <v>3803</v>
      </c>
      <c r="P307" s="48"/>
      <c r="Q307" s="49">
        <v>44747</v>
      </c>
      <c r="R307" s="49"/>
      <c r="S307" s="49"/>
      <c r="T307" s="49"/>
      <c r="U307" s="49"/>
    </row>
    <row r="308" spans="1:21" ht="15" customHeight="1" x14ac:dyDescent="0.3">
      <c r="A308" s="41" t="s">
        <v>417</v>
      </c>
      <c r="B308" s="42">
        <f t="shared" si="8"/>
        <v>44773</v>
      </c>
      <c r="C308" s="62">
        <f t="shared" si="9"/>
        <v>2022</v>
      </c>
      <c r="D308" s="43" t="s">
        <v>130</v>
      </c>
      <c r="E308" s="43" t="s">
        <v>3468</v>
      </c>
      <c r="F308" s="44" t="s">
        <v>412</v>
      </c>
      <c r="G308" s="45">
        <v>25</v>
      </c>
      <c r="H308" s="45">
        <v>24</v>
      </c>
      <c r="I308" s="46">
        <v>41.1</v>
      </c>
      <c r="J308" s="46">
        <v>6.4</v>
      </c>
      <c r="K308" s="46"/>
      <c r="L308" s="46">
        <v>47.5</v>
      </c>
      <c r="M308" s="47">
        <v>710</v>
      </c>
      <c r="N308" s="47">
        <v>33725</v>
      </c>
      <c r="O308" s="48" t="s">
        <v>3804</v>
      </c>
      <c r="P308" s="48"/>
      <c r="Q308" s="49">
        <v>44747</v>
      </c>
      <c r="R308" s="49"/>
      <c r="S308" s="49"/>
      <c r="T308" s="49"/>
      <c r="U308" s="49"/>
    </row>
    <row r="309" spans="1:21" ht="15" customHeight="1" x14ac:dyDescent="0.3">
      <c r="A309" s="41" t="s">
        <v>417</v>
      </c>
      <c r="B309" s="42">
        <f t="shared" si="8"/>
        <v>44773</v>
      </c>
      <c r="C309" s="62">
        <f t="shared" si="9"/>
        <v>2022</v>
      </c>
      <c r="D309" s="43" t="s">
        <v>130</v>
      </c>
      <c r="E309" s="43" t="s">
        <v>3469</v>
      </c>
      <c r="F309" s="44" t="s">
        <v>412</v>
      </c>
      <c r="G309" s="45">
        <v>26</v>
      </c>
      <c r="H309" s="45">
        <v>25</v>
      </c>
      <c r="I309" s="46">
        <v>55.2</v>
      </c>
      <c r="J309" s="46">
        <v>6.4</v>
      </c>
      <c r="K309" s="46"/>
      <c r="L309" s="46">
        <v>61.6</v>
      </c>
      <c r="M309" s="47">
        <v>715</v>
      </c>
      <c r="N309" s="47">
        <v>44044</v>
      </c>
      <c r="O309" s="48" t="s">
        <v>3805</v>
      </c>
      <c r="P309" s="48"/>
      <c r="Q309" s="49">
        <v>44748</v>
      </c>
      <c r="R309" s="49"/>
      <c r="S309" s="49"/>
      <c r="T309" s="49"/>
      <c r="U309" s="49"/>
    </row>
    <row r="310" spans="1:21" ht="15" customHeight="1" x14ac:dyDescent="0.3">
      <c r="A310" s="41" t="s">
        <v>417</v>
      </c>
      <c r="B310" s="42">
        <f t="shared" si="8"/>
        <v>44773</v>
      </c>
      <c r="C310" s="62">
        <f t="shared" si="9"/>
        <v>2022</v>
      </c>
      <c r="D310" s="43" t="s">
        <v>130</v>
      </c>
      <c r="E310" s="43" t="s">
        <v>3479</v>
      </c>
      <c r="F310" s="44" t="s">
        <v>412</v>
      </c>
      <c r="G310" s="45">
        <v>37</v>
      </c>
      <c r="H310" s="45">
        <v>36</v>
      </c>
      <c r="I310" s="46">
        <v>55.6</v>
      </c>
      <c r="J310" s="46">
        <v>6.4</v>
      </c>
      <c r="K310" s="46"/>
      <c r="L310" s="46">
        <v>62</v>
      </c>
      <c r="M310" s="47">
        <v>720</v>
      </c>
      <c r="N310" s="47">
        <v>44640</v>
      </c>
      <c r="O310" s="48" t="s">
        <v>3814</v>
      </c>
      <c r="P310" s="48"/>
      <c r="Q310" s="49">
        <v>44755</v>
      </c>
      <c r="R310" s="49"/>
      <c r="S310" s="49"/>
      <c r="T310" s="49"/>
      <c r="U310" s="49"/>
    </row>
    <row r="311" spans="1:21" ht="15" customHeight="1" x14ac:dyDescent="0.3">
      <c r="A311" s="41" t="s">
        <v>417</v>
      </c>
      <c r="B311" s="42">
        <f t="shared" si="8"/>
        <v>44773</v>
      </c>
      <c r="C311" s="62">
        <f t="shared" si="9"/>
        <v>2022</v>
      </c>
      <c r="D311" s="43" t="s">
        <v>130</v>
      </c>
      <c r="E311" s="43" t="s">
        <v>3482</v>
      </c>
      <c r="F311" s="44" t="s">
        <v>412</v>
      </c>
      <c r="G311" s="45">
        <v>40</v>
      </c>
      <c r="H311" s="45">
        <v>39</v>
      </c>
      <c r="I311" s="46">
        <v>40.700000000000003</v>
      </c>
      <c r="J311" s="46">
        <v>6.4</v>
      </c>
      <c r="K311" s="46"/>
      <c r="L311" s="46">
        <v>47.1</v>
      </c>
      <c r="M311" s="47">
        <v>735</v>
      </c>
      <c r="N311" s="47">
        <v>34618.5</v>
      </c>
      <c r="O311" s="48" t="s">
        <v>655</v>
      </c>
      <c r="P311" s="48"/>
      <c r="Q311" s="49">
        <v>44743</v>
      </c>
      <c r="R311" s="49"/>
      <c r="S311" s="49"/>
      <c r="T311" s="49"/>
      <c r="U311" s="49"/>
    </row>
    <row r="312" spans="1:21" ht="15" customHeight="1" x14ac:dyDescent="0.3">
      <c r="A312" s="41" t="s">
        <v>417</v>
      </c>
      <c r="B312" s="42">
        <f t="shared" si="8"/>
        <v>44773</v>
      </c>
      <c r="C312" s="62">
        <f t="shared" si="9"/>
        <v>2022</v>
      </c>
      <c r="D312" s="43" t="s">
        <v>130</v>
      </c>
      <c r="E312" s="43" t="s">
        <v>3486</v>
      </c>
      <c r="F312" s="44" t="s">
        <v>412</v>
      </c>
      <c r="G312" s="45">
        <v>44</v>
      </c>
      <c r="H312" s="45">
        <v>43</v>
      </c>
      <c r="I312" s="46">
        <v>40.6</v>
      </c>
      <c r="J312" s="46">
        <v>6.4</v>
      </c>
      <c r="K312" s="46"/>
      <c r="L312" s="46">
        <v>47</v>
      </c>
      <c r="M312" s="47">
        <v>745</v>
      </c>
      <c r="N312" s="47">
        <v>35015</v>
      </c>
      <c r="O312" s="48" t="s">
        <v>1036</v>
      </c>
      <c r="P312" s="48"/>
      <c r="Q312" s="49">
        <v>44747</v>
      </c>
      <c r="R312" s="49"/>
      <c r="S312" s="49"/>
      <c r="T312" s="49"/>
      <c r="U312" s="49"/>
    </row>
    <row r="313" spans="1:21" ht="15" customHeight="1" x14ac:dyDescent="0.3">
      <c r="A313" s="41" t="s">
        <v>417</v>
      </c>
      <c r="B313" s="42">
        <f t="shared" si="8"/>
        <v>44773</v>
      </c>
      <c r="C313" s="62">
        <f t="shared" si="9"/>
        <v>2022</v>
      </c>
      <c r="D313" s="43" t="s">
        <v>130</v>
      </c>
      <c r="E313" s="43" t="s">
        <v>3488</v>
      </c>
      <c r="F313" s="44" t="s">
        <v>412</v>
      </c>
      <c r="G313" s="45">
        <v>46</v>
      </c>
      <c r="H313" s="45">
        <v>45</v>
      </c>
      <c r="I313" s="46">
        <v>55.2</v>
      </c>
      <c r="J313" s="46">
        <v>6.4</v>
      </c>
      <c r="K313" s="46"/>
      <c r="L313" s="46">
        <v>61.6</v>
      </c>
      <c r="M313" s="47">
        <v>735</v>
      </c>
      <c r="N313" s="47">
        <v>45276</v>
      </c>
      <c r="O313" s="48" t="s">
        <v>3819</v>
      </c>
      <c r="P313" s="48"/>
      <c r="Q313" s="49">
        <v>44771</v>
      </c>
      <c r="R313" s="49"/>
      <c r="S313" s="49"/>
      <c r="T313" s="49"/>
      <c r="U313" s="49"/>
    </row>
    <row r="314" spans="1:21" ht="15" customHeight="1" x14ac:dyDescent="0.3">
      <c r="A314" s="41" t="s">
        <v>417</v>
      </c>
      <c r="B314" s="42">
        <f t="shared" si="8"/>
        <v>44773</v>
      </c>
      <c r="C314" s="62">
        <f t="shared" si="9"/>
        <v>2022</v>
      </c>
      <c r="D314" s="43" t="s">
        <v>130</v>
      </c>
      <c r="E314" s="43" t="s">
        <v>3490</v>
      </c>
      <c r="F314" s="44" t="s">
        <v>412</v>
      </c>
      <c r="G314" s="45">
        <v>48</v>
      </c>
      <c r="H314" s="45">
        <v>47</v>
      </c>
      <c r="I314" s="46">
        <v>40.6</v>
      </c>
      <c r="J314" s="46">
        <v>6.4</v>
      </c>
      <c r="K314" s="46"/>
      <c r="L314" s="46">
        <v>47</v>
      </c>
      <c r="M314" s="47">
        <v>755</v>
      </c>
      <c r="N314" s="47">
        <v>35485</v>
      </c>
      <c r="O314" s="48" t="s">
        <v>3821</v>
      </c>
      <c r="P314" s="48"/>
      <c r="Q314" s="49">
        <v>44770</v>
      </c>
      <c r="R314" s="49"/>
      <c r="S314" s="49"/>
      <c r="T314" s="49"/>
      <c r="U314" s="49"/>
    </row>
    <row r="315" spans="1:21" ht="15" customHeight="1" x14ac:dyDescent="0.3">
      <c r="A315" s="41" t="s">
        <v>418</v>
      </c>
      <c r="B315" s="42">
        <f t="shared" si="8"/>
        <v>44773</v>
      </c>
      <c r="C315" s="62">
        <f t="shared" si="9"/>
        <v>2022</v>
      </c>
      <c r="D315" s="43" t="s">
        <v>231</v>
      </c>
      <c r="E315" s="43" t="s">
        <v>3938</v>
      </c>
      <c r="F315" s="44" t="s">
        <v>412</v>
      </c>
      <c r="G315" s="45">
        <v>9</v>
      </c>
      <c r="H315" s="45">
        <v>9</v>
      </c>
      <c r="I315" s="46">
        <v>36.200000000000003</v>
      </c>
      <c r="J315" s="46">
        <v>7.6</v>
      </c>
      <c r="K315" s="46"/>
      <c r="L315" s="46">
        <v>43.800000000000004</v>
      </c>
      <c r="M315" s="47">
        <v>1090</v>
      </c>
      <c r="N315" s="47">
        <v>47742.000000000007</v>
      </c>
      <c r="O315" s="48" t="s">
        <v>4032</v>
      </c>
      <c r="P315" s="48"/>
      <c r="Q315" s="49">
        <v>44763</v>
      </c>
      <c r="R315" s="49"/>
      <c r="S315" s="49"/>
      <c r="T315" s="49"/>
      <c r="U315" s="49"/>
    </row>
    <row r="316" spans="1:21" ht="15" customHeight="1" x14ac:dyDescent="0.3">
      <c r="A316" s="41" t="s">
        <v>418</v>
      </c>
      <c r="B316" s="42">
        <f t="shared" si="8"/>
        <v>44773</v>
      </c>
      <c r="C316" s="62">
        <f t="shared" si="9"/>
        <v>2022</v>
      </c>
      <c r="D316" s="43" t="s">
        <v>231</v>
      </c>
      <c r="E316" s="43" t="s">
        <v>3940</v>
      </c>
      <c r="F316" s="44" t="s">
        <v>412</v>
      </c>
      <c r="G316" s="45">
        <v>11</v>
      </c>
      <c r="H316" s="45">
        <v>11</v>
      </c>
      <c r="I316" s="46">
        <v>53.1</v>
      </c>
      <c r="J316" s="46">
        <v>7.6</v>
      </c>
      <c r="K316" s="46"/>
      <c r="L316" s="46">
        <v>60.7</v>
      </c>
      <c r="M316" s="47">
        <v>1100</v>
      </c>
      <c r="N316" s="47">
        <v>66770</v>
      </c>
      <c r="O316" s="48" t="s">
        <v>4033</v>
      </c>
      <c r="P316" s="48"/>
      <c r="Q316" s="49">
        <v>44771</v>
      </c>
      <c r="R316" s="49"/>
      <c r="S316" s="49"/>
      <c r="T316" s="49"/>
      <c r="U316" s="49"/>
    </row>
    <row r="317" spans="1:21" ht="15" customHeight="1" x14ac:dyDescent="0.3">
      <c r="A317" s="41" t="s">
        <v>418</v>
      </c>
      <c r="B317" s="42">
        <f t="shared" si="8"/>
        <v>44773</v>
      </c>
      <c r="C317" s="62">
        <f t="shared" si="9"/>
        <v>2022</v>
      </c>
      <c r="D317" s="43" t="s">
        <v>231</v>
      </c>
      <c r="E317" s="43" t="s">
        <v>3943</v>
      </c>
      <c r="F317" s="44" t="s">
        <v>412</v>
      </c>
      <c r="G317" s="45">
        <v>14</v>
      </c>
      <c r="H317" s="45">
        <v>14</v>
      </c>
      <c r="I317" s="46">
        <v>54.8</v>
      </c>
      <c r="J317" s="46">
        <v>7.6</v>
      </c>
      <c r="K317" s="46"/>
      <c r="L317" s="46">
        <v>62.4</v>
      </c>
      <c r="M317" s="47">
        <v>1105</v>
      </c>
      <c r="N317" s="47">
        <v>68952</v>
      </c>
      <c r="O317" s="48" t="s">
        <v>4036</v>
      </c>
      <c r="P317" s="48"/>
      <c r="Q317" s="49">
        <v>44771</v>
      </c>
      <c r="R317" s="49"/>
      <c r="S317" s="49"/>
      <c r="T317" s="49"/>
      <c r="U317" s="49"/>
    </row>
    <row r="318" spans="1:21" ht="15" customHeight="1" x14ac:dyDescent="0.3">
      <c r="A318" s="41" t="s">
        <v>418</v>
      </c>
      <c r="B318" s="42">
        <f t="shared" si="8"/>
        <v>44773</v>
      </c>
      <c r="C318" s="62">
        <f t="shared" si="9"/>
        <v>2022</v>
      </c>
      <c r="D318" s="43" t="s">
        <v>231</v>
      </c>
      <c r="E318" s="43" t="s">
        <v>3946</v>
      </c>
      <c r="F318" s="44" t="s">
        <v>412</v>
      </c>
      <c r="G318" s="45">
        <v>17</v>
      </c>
      <c r="H318" s="45">
        <v>17</v>
      </c>
      <c r="I318" s="46">
        <v>76.5</v>
      </c>
      <c r="J318" s="46">
        <v>15.2</v>
      </c>
      <c r="K318" s="46"/>
      <c r="L318" s="46">
        <v>91.7</v>
      </c>
      <c r="M318" s="47">
        <v>1070.010905125409</v>
      </c>
      <c r="N318" s="47">
        <v>98120</v>
      </c>
      <c r="O318" s="48" t="s">
        <v>1193</v>
      </c>
      <c r="P318" s="48"/>
      <c r="Q318" s="49">
        <v>44756</v>
      </c>
      <c r="R318" s="49"/>
      <c r="S318" s="49"/>
      <c r="T318" s="49"/>
      <c r="U318" s="49"/>
    </row>
    <row r="319" spans="1:21" ht="15" customHeight="1" x14ac:dyDescent="0.3">
      <c r="A319" s="41" t="s">
        <v>418</v>
      </c>
      <c r="B319" s="42">
        <f t="shared" si="8"/>
        <v>44773</v>
      </c>
      <c r="C319" s="62">
        <f t="shared" si="9"/>
        <v>2022</v>
      </c>
      <c r="D319" s="43" t="s">
        <v>231</v>
      </c>
      <c r="E319" s="43" t="s">
        <v>3956</v>
      </c>
      <c r="F319" s="44" t="s">
        <v>412</v>
      </c>
      <c r="G319" s="45">
        <v>29</v>
      </c>
      <c r="H319" s="45">
        <v>27</v>
      </c>
      <c r="I319" s="46">
        <v>83.1</v>
      </c>
      <c r="J319" s="46">
        <v>28.2</v>
      </c>
      <c r="K319" s="46"/>
      <c r="L319" s="46">
        <v>111.3</v>
      </c>
      <c r="M319" s="47">
        <v>996.40610961365678</v>
      </c>
      <c r="N319" s="47">
        <v>110900</v>
      </c>
      <c r="O319" s="48" t="s">
        <v>4045</v>
      </c>
      <c r="P319" s="48"/>
      <c r="Q319" s="49">
        <v>44770</v>
      </c>
      <c r="R319" s="49"/>
      <c r="S319" s="49"/>
      <c r="T319" s="49"/>
      <c r="U319" s="49"/>
    </row>
    <row r="320" spans="1:21" ht="15" customHeight="1" x14ac:dyDescent="0.3">
      <c r="A320" s="41" t="s">
        <v>418</v>
      </c>
      <c r="B320" s="42">
        <f t="shared" si="8"/>
        <v>44773</v>
      </c>
      <c r="C320" s="62">
        <f t="shared" si="9"/>
        <v>2022</v>
      </c>
      <c r="D320" s="43" t="s">
        <v>231</v>
      </c>
      <c r="E320" s="43" t="s">
        <v>3970</v>
      </c>
      <c r="F320" s="44" t="s">
        <v>412</v>
      </c>
      <c r="G320" s="45">
        <v>44</v>
      </c>
      <c r="H320" s="45">
        <v>42</v>
      </c>
      <c r="I320" s="46">
        <v>52.9</v>
      </c>
      <c r="J320" s="46">
        <v>7.6</v>
      </c>
      <c r="K320" s="46"/>
      <c r="L320" s="46">
        <v>60.5</v>
      </c>
      <c r="M320" s="47">
        <v>1105</v>
      </c>
      <c r="N320" s="47">
        <v>66852.5</v>
      </c>
      <c r="O320" s="48" t="s">
        <v>4056</v>
      </c>
      <c r="P320" s="48"/>
      <c r="Q320" s="49">
        <v>44751</v>
      </c>
      <c r="R320" s="49"/>
      <c r="S320" s="49"/>
      <c r="T320" s="49"/>
      <c r="U320" s="49"/>
    </row>
    <row r="321" spans="1:21" ht="15" customHeight="1" x14ac:dyDescent="0.3">
      <c r="A321" s="41" t="s">
        <v>418</v>
      </c>
      <c r="B321" s="42">
        <f t="shared" si="8"/>
        <v>44773</v>
      </c>
      <c r="C321" s="62">
        <f t="shared" si="9"/>
        <v>2022</v>
      </c>
      <c r="D321" s="43" t="s">
        <v>231</v>
      </c>
      <c r="E321" s="43" t="s">
        <v>3978</v>
      </c>
      <c r="F321" s="44" t="s">
        <v>412</v>
      </c>
      <c r="G321" s="45">
        <v>52</v>
      </c>
      <c r="H321" s="45">
        <v>50</v>
      </c>
      <c r="I321" s="46">
        <v>52.9</v>
      </c>
      <c r="J321" s="46">
        <v>7.6</v>
      </c>
      <c r="K321" s="46"/>
      <c r="L321" s="46">
        <v>60.5</v>
      </c>
      <c r="M321" s="47">
        <v>1090</v>
      </c>
      <c r="N321" s="47">
        <v>65945</v>
      </c>
      <c r="O321" s="48" t="s">
        <v>2240</v>
      </c>
      <c r="P321" s="48"/>
      <c r="Q321" s="49">
        <v>44772</v>
      </c>
      <c r="R321" s="49"/>
      <c r="S321" s="49"/>
      <c r="T321" s="49"/>
      <c r="U321" s="49"/>
    </row>
    <row r="322" spans="1:21" ht="15" customHeight="1" x14ac:dyDescent="0.3">
      <c r="A322" s="41" t="s">
        <v>417</v>
      </c>
      <c r="B322" s="42">
        <f t="shared" ref="B322:B385" si="10">EOMONTH(Q322,0)</f>
        <v>44804</v>
      </c>
      <c r="C322" s="62">
        <f t="shared" ref="C322:C385" si="11">YEAR(B322)</f>
        <v>2022</v>
      </c>
      <c r="D322" s="43" t="s">
        <v>106</v>
      </c>
      <c r="E322" s="43" t="s">
        <v>3333</v>
      </c>
      <c r="F322" s="44" t="s">
        <v>412</v>
      </c>
      <c r="G322" s="45">
        <v>27</v>
      </c>
      <c r="H322" s="45">
        <v>27</v>
      </c>
      <c r="I322" s="46">
        <v>44</v>
      </c>
      <c r="J322" s="46">
        <v>9.9</v>
      </c>
      <c r="K322" s="46"/>
      <c r="L322" s="46">
        <v>53.9</v>
      </c>
      <c r="M322" s="47">
        <v>630</v>
      </c>
      <c r="N322" s="47">
        <v>33957</v>
      </c>
      <c r="O322" s="48" t="s">
        <v>3735</v>
      </c>
      <c r="P322" s="48"/>
      <c r="Q322" s="49">
        <v>44777</v>
      </c>
      <c r="R322" s="49"/>
      <c r="S322" s="49"/>
      <c r="T322" s="49"/>
      <c r="U322" s="49"/>
    </row>
    <row r="323" spans="1:21" ht="15" customHeight="1" x14ac:dyDescent="0.3">
      <c r="A323" s="41" t="s">
        <v>417</v>
      </c>
      <c r="B323" s="42">
        <f t="shared" si="10"/>
        <v>44804</v>
      </c>
      <c r="C323" s="62">
        <f t="shared" si="11"/>
        <v>2022</v>
      </c>
      <c r="D323" s="43" t="s">
        <v>106</v>
      </c>
      <c r="E323" s="43" t="s">
        <v>3347</v>
      </c>
      <c r="F323" s="44" t="s">
        <v>412</v>
      </c>
      <c r="G323" s="45">
        <v>41</v>
      </c>
      <c r="H323" s="45">
        <v>41</v>
      </c>
      <c r="I323" s="46">
        <v>78.900000000000006</v>
      </c>
      <c r="J323" s="46">
        <v>12.8</v>
      </c>
      <c r="K323" s="46"/>
      <c r="L323" s="46">
        <v>91.7</v>
      </c>
      <c r="M323" s="47">
        <v>715.00545256270448</v>
      </c>
      <c r="N323" s="47">
        <v>65566</v>
      </c>
      <c r="O323" s="48" t="s">
        <v>3744</v>
      </c>
      <c r="P323" s="48"/>
      <c r="Q323" s="49">
        <v>44799</v>
      </c>
      <c r="R323" s="49"/>
      <c r="S323" s="49"/>
      <c r="T323" s="49"/>
      <c r="U323" s="49"/>
    </row>
    <row r="324" spans="1:21" ht="15" customHeight="1" x14ac:dyDescent="0.3">
      <c r="A324" s="41" t="s">
        <v>417</v>
      </c>
      <c r="B324" s="42">
        <f t="shared" si="10"/>
        <v>44804</v>
      </c>
      <c r="C324" s="62">
        <f t="shared" si="11"/>
        <v>2022</v>
      </c>
      <c r="D324" s="43" t="s">
        <v>106</v>
      </c>
      <c r="E324" s="43" t="s">
        <v>3361</v>
      </c>
      <c r="F324" s="44" t="s">
        <v>413</v>
      </c>
      <c r="G324" s="45">
        <v>2</v>
      </c>
      <c r="H324" s="45"/>
      <c r="I324" s="46">
        <v>14.9</v>
      </c>
      <c r="J324" s="46">
        <v>0</v>
      </c>
      <c r="K324" s="46"/>
      <c r="L324" s="46">
        <v>14.9</v>
      </c>
      <c r="M324" s="47">
        <v>201.34228187919462</v>
      </c>
      <c r="N324" s="47">
        <v>3000</v>
      </c>
      <c r="O324" s="48" t="s">
        <v>3721</v>
      </c>
      <c r="P324" s="48"/>
      <c r="Q324" s="49">
        <v>44804</v>
      </c>
      <c r="R324" s="49"/>
      <c r="S324" s="49"/>
      <c r="T324" s="49"/>
      <c r="U324" s="49"/>
    </row>
    <row r="325" spans="1:21" ht="15" customHeight="1" x14ac:dyDescent="0.3">
      <c r="A325" s="41" t="s">
        <v>417</v>
      </c>
      <c r="B325" s="42">
        <f t="shared" si="10"/>
        <v>44804</v>
      </c>
      <c r="C325" s="62">
        <f t="shared" si="11"/>
        <v>2022</v>
      </c>
      <c r="D325" s="43" t="s">
        <v>106</v>
      </c>
      <c r="E325" s="43" t="s">
        <v>3364</v>
      </c>
      <c r="F325" s="44" t="s">
        <v>413</v>
      </c>
      <c r="G325" s="45">
        <v>5</v>
      </c>
      <c r="H325" s="45"/>
      <c r="I325" s="46">
        <v>14.9</v>
      </c>
      <c r="J325" s="46">
        <v>0</v>
      </c>
      <c r="K325" s="46"/>
      <c r="L325" s="46">
        <v>14.9</v>
      </c>
      <c r="M325" s="47">
        <v>201.34228187919462</v>
      </c>
      <c r="N325" s="47">
        <v>3000</v>
      </c>
      <c r="O325" s="48" t="s">
        <v>3728</v>
      </c>
      <c r="P325" s="48"/>
      <c r="Q325" s="49">
        <v>44786</v>
      </c>
      <c r="R325" s="49"/>
      <c r="S325" s="49"/>
      <c r="T325" s="49"/>
      <c r="U325" s="49"/>
    </row>
    <row r="326" spans="1:21" ht="15" customHeight="1" x14ac:dyDescent="0.3">
      <c r="A326" s="41" t="s">
        <v>417</v>
      </c>
      <c r="B326" s="42">
        <f t="shared" si="10"/>
        <v>44804</v>
      </c>
      <c r="C326" s="62">
        <f t="shared" si="11"/>
        <v>2022</v>
      </c>
      <c r="D326" s="43" t="s">
        <v>106</v>
      </c>
      <c r="E326" s="43" t="s">
        <v>3367</v>
      </c>
      <c r="F326" s="44" t="s">
        <v>413</v>
      </c>
      <c r="G326" s="45">
        <v>9</v>
      </c>
      <c r="H326" s="45"/>
      <c r="I326" s="46">
        <v>14.9</v>
      </c>
      <c r="J326" s="46">
        <v>0</v>
      </c>
      <c r="K326" s="46"/>
      <c r="L326" s="46">
        <v>14.9</v>
      </c>
      <c r="M326" s="47">
        <v>201.34228187919462</v>
      </c>
      <c r="N326" s="47">
        <v>3000</v>
      </c>
      <c r="O326" s="48" t="s">
        <v>3738</v>
      </c>
      <c r="P326" s="48"/>
      <c r="Q326" s="49">
        <v>44782</v>
      </c>
      <c r="R326" s="49"/>
      <c r="S326" s="49"/>
      <c r="T326" s="49"/>
      <c r="U326" s="49"/>
    </row>
    <row r="327" spans="1:21" ht="15" customHeight="1" x14ac:dyDescent="0.3">
      <c r="A327" s="41" t="s">
        <v>417</v>
      </c>
      <c r="B327" s="42">
        <f t="shared" si="10"/>
        <v>44804</v>
      </c>
      <c r="C327" s="62">
        <f t="shared" si="11"/>
        <v>2022</v>
      </c>
      <c r="D327" s="43" t="s">
        <v>106</v>
      </c>
      <c r="E327" s="43" t="s">
        <v>3370</v>
      </c>
      <c r="F327" s="44" t="s">
        <v>413</v>
      </c>
      <c r="G327" s="45">
        <v>12</v>
      </c>
      <c r="H327" s="45"/>
      <c r="I327" s="46">
        <v>14.9</v>
      </c>
      <c r="J327" s="46">
        <v>0</v>
      </c>
      <c r="K327" s="46"/>
      <c r="L327" s="46">
        <v>14.9</v>
      </c>
      <c r="M327" s="47">
        <v>201.34228187919462</v>
      </c>
      <c r="N327" s="47">
        <v>3000</v>
      </c>
      <c r="O327" s="48" t="s">
        <v>3729</v>
      </c>
      <c r="P327" s="48"/>
      <c r="Q327" s="49">
        <v>44803</v>
      </c>
      <c r="R327" s="49"/>
      <c r="S327" s="49"/>
      <c r="T327" s="49"/>
      <c r="U327" s="49"/>
    </row>
    <row r="328" spans="1:21" ht="15" customHeight="1" x14ac:dyDescent="0.3">
      <c r="A328" s="41" t="s">
        <v>417</v>
      </c>
      <c r="B328" s="42">
        <f t="shared" si="10"/>
        <v>44804</v>
      </c>
      <c r="C328" s="62">
        <f t="shared" si="11"/>
        <v>2022</v>
      </c>
      <c r="D328" s="43" t="s">
        <v>119</v>
      </c>
      <c r="E328" s="43" t="s">
        <v>3374</v>
      </c>
      <c r="F328" s="44" t="s">
        <v>412</v>
      </c>
      <c r="G328" s="45">
        <v>2</v>
      </c>
      <c r="H328" s="45"/>
      <c r="I328" s="46">
        <v>41.8</v>
      </c>
      <c r="J328" s="46">
        <v>3.3</v>
      </c>
      <c r="K328" s="46"/>
      <c r="L328" s="46">
        <v>45.099999999999994</v>
      </c>
      <c r="M328" s="47">
        <v>635.01108647450121</v>
      </c>
      <c r="N328" s="47">
        <v>28639</v>
      </c>
      <c r="O328" s="48" t="s">
        <v>3754</v>
      </c>
      <c r="P328" s="48"/>
      <c r="Q328" s="49">
        <v>44785</v>
      </c>
      <c r="R328" s="49"/>
      <c r="S328" s="49"/>
      <c r="T328" s="49"/>
      <c r="U328" s="49"/>
    </row>
    <row r="329" spans="1:21" ht="15" customHeight="1" x14ac:dyDescent="0.3">
      <c r="A329" s="41" t="s">
        <v>417</v>
      </c>
      <c r="B329" s="42">
        <f t="shared" si="10"/>
        <v>44804</v>
      </c>
      <c r="C329" s="62">
        <f t="shared" si="11"/>
        <v>2022</v>
      </c>
      <c r="D329" s="43" t="s">
        <v>119</v>
      </c>
      <c r="E329" s="43" t="s">
        <v>3385</v>
      </c>
      <c r="F329" s="44" t="s">
        <v>412</v>
      </c>
      <c r="G329" s="45">
        <v>13</v>
      </c>
      <c r="H329" s="45"/>
      <c r="I329" s="46">
        <v>40.6</v>
      </c>
      <c r="J329" s="46">
        <v>6.4</v>
      </c>
      <c r="K329" s="46"/>
      <c r="L329" s="46">
        <v>47</v>
      </c>
      <c r="M329" s="47">
        <v>680.85106382978722</v>
      </c>
      <c r="N329" s="47">
        <v>32000</v>
      </c>
      <c r="O329" s="48" t="s">
        <v>448</v>
      </c>
      <c r="P329" s="48"/>
      <c r="Q329" s="49">
        <v>44778</v>
      </c>
      <c r="R329" s="49"/>
      <c r="S329" s="49"/>
      <c r="T329" s="49"/>
      <c r="U329" s="49"/>
    </row>
    <row r="330" spans="1:21" ht="15" customHeight="1" x14ac:dyDescent="0.3">
      <c r="A330" s="41" t="s">
        <v>417</v>
      </c>
      <c r="B330" s="42">
        <f t="shared" si="10"/>
        <v>44804</v>
      </c>
      <c r="C330" s="62">
        <f t="shared" si="11"/>
        <v>2022</v>
      </c>
      <c r="D330" s="43" t="s">
        <v>119</v>
      </c>
      <c r="E330" s="43" t="s">
        <v>3404</v>
      </c>
      <c r="F330" s="44" t="s">
        <v>412</v>
      </c>
      <c r="G330" s="45">
        <v>33</v>
      </c>
      <c r="H330" s="45"/>
      <c r="I330" s="46">
        <v>51.4</v>
      </c>
      <c r="J330" s="46">
        <v>3.3</v>
      </c>
      <c r="K330" s="46"/>
      <c r="L330" s="46">
        <v>54.699999999999996</v>
      </c>
      <c r="M330" s="47">
        <v>635.00914076782453</v>
      </c>
      <c r="N330" s="47">
        <v>34735</v>
      </c>
      <c r="O330" s="48" t="s">
        <v>3769</v>
      </c>
      <c r="P330" s="48"/>
      <c r="Q330" s="49">
        <v>44792</v>
      </c>
      <c r="R330" s="49"/>
      <c r="S330" s="49"/>
      <c r="T330" s="49"/>
      <c r="U330" s="49"/>
    </row>
    <row r="331" spans="1:21" ht="15" customHeight="1" x14ac:dyDescent="0.3">
      <c r="A331" s="41" t="s">
        <v>417</v>
      </c>
      <c r="B331" s="42">
        <f t="shared" si="10"/>
        <v>44804</v>
      </c>
      <c r="C331" s="62">
        <f t="shared" si="11"/>
        <v>2022</v>
      </c>
      <c r="D331" s="43" t="s">
        <v>130</v>
      </c>
      <c r="E331" s="43" t="s">
        <v>3445</v>
      </c>
      <c r="F331" s="44" t="s">
        <v>412</v>
      </c>
      <c r="G331" s="45">
        <v>1</v>
      </c>
      <c r="H331" s="45">
        <v>1</v>
      </c>
      <c r="I331" s="46">
        <v>33.4</v>
      </c>
      <c r="J331" s="46">
        <v>3.3</v>
      </c>
      <c r="K331" s="46"/>
      <c r="L331" s="46">
        <v>36.699999999999996</v>
      </c>
      <c r="M331" s="47">
        <v>660.00000000000011</v>
      </c>
      <c r="N331" s="47">
        <v>24222</v>
      </c>
      <c r="O331" s="48" t="s">
        <v>3792</v>
      </c>
      <c r="P331" s="48"/>
      <c r="Q331" s="49">
        <v>44775</v>
      </c>
      <c r="R331" s="49"/>
      <c r="S331" s="49"/>
      <c r="T331" s="49"/>
      <c r="U331" s="49"/>
    </row>
    <row r="332" spans="1:21" ht="15" customHeight="1" x14ac:dyDescent="0.3">
      <c r="A332" s="41" t="s">
        <v>417</v>
      </c>
      <c r="B332" s="42">
        <f t="shared" si="10"/>
        <v>44804</v>
      </c>
      <c r="C332" s="62">
        <f t="shared" si="11"/>
        <v>2022</v>
      </c>
      <c r="D332" s="43" t="s">
        <v>130</v>
      </c>
      <c r="E332" s="43" t="s">
        <v>3449</v>
      </c>
      <c r="F332" s="44" t="s">
        <v>412</v>
      </c>
      <c r="G332" s="45">
        <v>5</v>
      </c>
      <c r="H332" s="45">
        <v>5</v>
      </c>
      <c r="I332" s="46">
        <v>41.3</v>
      </c>
      <c r="J332" s="46">
        <v>6.4</v>
      </c>
      <c r="K332" s="46"/>
      <c r="L332" s="46">
        <v>47.699999999999996</v>
      </c>
      <c r="M332" s="47">
        <v>700.00000000000011</v>
      </c>
      <c r="N332" s="47">
        <v>33390</v>
      </c>
      <c r="O332" s="48" t="s">
        <v>443</v>
      </c>
      <c r="P332" s="48"/>
      <c r="Q332" s="49">
        <v>44786</v>
      </c>
      <c r="R332" s="49"/>
      <c r="S332" s="49"/>
      <c r="T332" s="49"/>
      <c r="U332" s="49"/>
    </row>
    <row r="333" spans="1:21" ht="15" customHeight="1" x14ac:dyDescent="0.3">
      <c r="A333" s="41" t="s">
        <v>417</v>
      </c>
      <c r="B333" s="42">
        <f t="shared" si="10"/>
        <v>44804</v>
      </c>
      <c r="C333" s="62">
        <f t="shared" si="11"/>
        <v>2022</v>
      </c>
      <c r="D333" s="43" t="s">
        <v>130</v>
      </c>
      <c r="E333" s="43" t="s">
        <v>3451</v>
      </c>
      <c r="F333" s="44" t="s">
        <v>412</v>
      </c>
      <c r="G333" s="45">
        <v>7</v>
      </c>
      <c r="H333" s="45">
        <v>7</v>
      </c>
      <c r="I333" s="46">
        <v>55.6</v>
      </c>
      <c r="J333" s="46">
        <v>6.4</v>
      </c>
      <c r="K333" s="46"/>
      <c r="L333" s="46">
        <v>62</v>
      </c>
      <c r="M333" s="47">
        <v>710</v>
      </c>
      <c r="N333" s="47">
        <v>44020</v>
      </c>
      <c r="O333" s="48" t="s">
        <v>670</v>
      </c>
      <c r="P333" s="48"/>
      <c r="Q333" s="49">
        <v>44804</v>
      </c>
      <c r="R333" s="49"/>
      <c r="S333" s="49"/>
      <c r="T333" s="49"/>
      <c r="U333" s="49"/>
    </row>
    <row r="334" spans="1:21" ht="15" customHeight="1" x14ac:dyDescent="0.3">
      <c r="A334" s="41" t="s">
        <v>417</v>
      </c>
      <c r="B334" s="42">
        <f t="shared" si="10"/>
        <v>44804</v>
      </c>
      <c r="C334" s="62">
        <f t="shared" si="11"/>
        <v>2022</v>
      </c>
      <c r="D334" s="43" t="s">
        <v>130</v>
      </c>
      <c r="E334" s="43" t="s">
        <v>3453</v>
      </c>
      <c r="F334" s="44" t="s">
        <v>412</v>
      </c>
      <c r="G334" s="45">
        <v>9</v>
      </c>
      <c r="H334" s="45">
        <v>9</v>
      </c>
      <c r="I334" s="46">
        <v>41.2</v>
      </c>
      <c r="J334" s="46">
        <v>6.4</v>
      </c>
      <c r="K334" s="46"/>
      <c r="L334" s="46">
        <v>47.6</v>
      </c>
      <c r="M334" s="47">
        <v>725</v>
      </c>
      <c r="N334" s="47">
        <v>34510</v>
      </c>
      <c r="O334" s="48" t="s">
        <v>665</v>
      </c>
      <c r="P334" s="48"/>
      <c r="Q334" s="49">
        <v>44802</v>
      </c>
      <c r="R334" s="49"/>
      <c r="S334" s="49"/>
      <c r="T334" s="49"/>
      <c r="U334" s="49"/>
    </row>
    <row r="335" spans="1:21" ht="15" customHeight="1" x14ac:dyDescent="0.3">
      <c r="A335" s="41" t="s">
        <v>417</v>
      </c>
      <c r="B335" s="42">
        <f t="shared" si="10"/>
        <v>44804</v>
      </c>
      <c r="C335" s="62">
        <f t="shared" si="11"/>
        <v>2022</v>
      </c>
      <c r="D335" s="43" t="s">
        <v>130</v>
      </c>
      <c r="E335" s="43" t="s">
        <v>3454</v>
      </c>
      <c r="F335" s="44" t="s">
        <v>412</v>
      </c>
      <c r="G335" s="45">
        <v>10</v>
      </c>
      <c r="H335" s="45">
        <v>10</v>
      </c>
      <c r="I335" s="46">
        <v>55.3</v>
      </c>
      <c r="J335" s="46">
        <v>6.4</v>
      </c>
      <c r="K335" s="46"/>
      <c r="L335" s="46">
        <v>61.699999999999996</v>
      </c>
      <c r="M335" s="47">
        <v>730</v>
      </c>
      <c r="N335" s="47">
        <v>45041</v>
      </c>
      <c r="O335" s="48" t="s">
        <v>3796</v>
      </c>
      <c r="P335" s="48"/>
      <c r="Q335" s="49">
        <v>44804</v>
      </c>
      <c r="R335" s="49"/>
      <c r="S335" s="49"/>
      <c r="T335" s="49"/>
      <c r="U335" s="49"/>
    </row>
    <row r="336" spans="1:21" ht="15" customHeight="1" x14ac:dyDescent="0.3">
      <c r="A336" s="41" t="s">
        <v>417</v>
      </c>
      <c r="B336" s="42">
        <f t="shared" si="10"/>
        <v>44804</v>
      </c>
      <c r="C336" s="62">
        <f t="shared" si="11"/>
        <v>2022</v>
      </c>
      <c r="D336" s="43" t="s">
        <v>130</v>
      </c>
      <c r="E336" s="43" t="s">
        <v>3458</v>
      </c>
      <c r="F336" s="44" t="s">
        <v>412</v>
      </c>
      <c r="G336" s="45">
        <v>14</v>
      </c>
      <c r="H336" s="45">
        <v>14</v>
      </c>
      <c r="I336" s="46">
        <v>55.2</v>
      </c>
      <c r="J336" s="46">
        <v>6.4</v>
      </c>
      <c r="K336" s="46"/>
      <c r="L336" s="46">
        <v>61.6</v>
      </c>
      <c r="M336" s="47">
        <v>735</v>
      </c>
      <c r="N336" s="47">
        <v>45276</v>
      </c>
      <c r="O336" s="48" t="s">
        <v>3798</v>
      </c>
      <c r="P336" s="48"/>
      <c r="Q336" s="49">
        <v>44791</v>
      </c>
      <c r="R336" s="49"/>
      <c r="S336" s="49"/>
      <c r="T336" s="49"/>
      <c r="U336" s="49"/>
    </row>
    <row r="337" spans="1:21" ht="15" customHeight="1" x14ac:dyDescent="0.3">
      <c r="A337" s="41" t="s">
        <v>417</v>
      </c>
      <c r="B337" s="42">
        <f t="shared" si="10"/>
        <v>44804</v>
      </c>
      <c r="C337" s="62">
        <f t="shared" si="11"/>
        <v>2022</v>
      </c>
      <c r="D337" s="43" t="s">
        <v>130</v>
      </c>
      <c r="E337" s="43" t="s">
        <v>3459</v>
      </c>
      <c r="F337" s="44" t="s">
        <v>412</v>
      </c>
      <c r="G337" s="45">
        <v>15</v>
      </c>
      <c r="H337" s="45">
        <v>15</v>
      </c>
      <c r="I337" s="46">
        <v>97.1</v>
      </c>
      <c r="J337" s="46">
        <v>12.8</v>
      </c>
      <c r="K337" s="46"/>
      <c r="L337" s="46">
        <v>109.89999999999999</v>
      </c>
      <c r="M337" s="47">
        <v>742.86624203821657</v>
      </c>
      <c r="N337" s="47">
        <v>81641</v>
      </c>
      <c r="O337" s="48" t="s">
        <v>3799</v>
      </c>
      <c r="P337" s="48"/>
      <c r="Q337" s="49">
        <v>44784</v>
      </c>
      <c r="R337" s="49"/>
      <c r="S337" s="49"/>
      <c r="T337" s="49"/>
      <c r="U337" s="49"/>
    </row>
    <row r="338" spans="1:21" ht="15" customHeight="1" x14ac:dyDescent="0.3">
      <c r="A338" s="41" t="s">
        <v>417</v>
      </c>
      <c r="B338" s="42">
        <f t="shared" si="10"/>
        <v>44804</v>
      </c>
      <c r="C338" s="62">
        <f t="shared" si="11"/>
        <v>2022</v>
      </c>
      <c r="D338" s="43" t="s">
        <v>130</v>
      </c>
      <c r="E338" s="43" t="s">
        <v>3460</v>
      </c>
      <c r="F338" s="44" t="s">
        <v>412</v>
      </c>
      <c r="G338" s="45">
        <v>17</v>
      </c>
      <c r="H338" s="45">
        <v>16</v>
      </c>
      <c r="I338" s="46">
        <v>41.1</v>
      </c>
      <c r="J338" s="46">
        <v>6.4</v>
      </c>
      <c r="K338" s="46"/>
      <c r="L338" s="46">
        <v>47.5</v>
      </c>
      <c r="M338" s="47">
        <v>745</v>
      </c>
      <c r="N338" s="47">
        <v>35387.5</v>
      </c>
      <c r="O338" s="48" t="s">
        <v>666</v>
      </c>
      <c r="P338" s="48"/>
      <c r="Q338" s="49">
        <v>44792</v>
      </c>
      <c r="R338" s="49"/>
      <c r="S338" s="49"/>
      <c r="T338" s="49"/>
      <c r="U338" s="49"/>
    </row>
    <row r="339" spans="1:21" ht="15" customHeight="1" x14ac:dyDescent="0.3">
      <c r="A339" s="41" t="s">
        <v>417</v>
      </c>
      <c r="B339" s="42">
        <f t="shared" si="10"/>
        <v>44804</v>
      </c>
      <c r="C339" s="62">
        <f t="shared" si="11"/>
        <v>2022</v>
      </c>
      <c r="D339" s="43" t="s">
        <v>130</v>
      </c>
      <c r="E339" s="43" t="s">
        <v>3463</v>
      </c>
      <c r="F339" s="44" t="s">
        <v>412</v>
      </c>
      <c r="G339" s="45">
        <v>20</v>
      </c>
      <c r="H339" s="45">
        <v>19</v>
      </c>
      <c r="I339" s="46">
        <v>40.6</v>
      </c>
      <c r="J339" s="46">
        <v>6.4</v>
      </c>
      <c r="K339" s="46"/>
      <c r="L339" s="46">
        <v>47</v>
      </c>
      <c r="M339" s="47">
        <v>728.80851063829789</v>
      </c>
      <c r="N339" s="47">
        <v>34254</v>
      </c>
      <c r="O339" s="48" t="s">
        <v>3736</v>
      </c>
      <c r="P339" s="48"/>
      <c r="Q339" s="49">
        <v>44789</v>
      </c>
      <c r="R339" s="49"/>
      <c r="S339" s="49"/>
      <c r="T339" s="49"/>
      <c r="U339" s="49"/>
    </row>
    <row r="340" spans="1:21" ht="15" customHeight="1" x14ac:dyDescent="0.3">
      <c r="A340" s="41" t="s">
        <v>417</v>
      </c>
      <c r="B340" s="42">
        <f t="shared" si="10"/>
        <v>44804</v>
      </c>
      <c r="C340" s="62">
        <f t="shared" si="11"/>
        <v>2022</v>
      </c>
      <c r="D340" s="43" t="s">
        <v>130</v>
      </c>
      <c r="E340" s="43" t="s">
        <v>3470</v>
      </c>
      <c r="F340" s="44" t="s">
        <v>412</v>
      </c>
      <c r="G340" s="45">
        <v>27</v>
      </c>
      <c r="H340" s="45">
        <v>26</v>
      </c>
      <c r="I340" s="46">
        <v>55.4</v>
      </c>
      <c r="J340" s="46">
        <v>6.4</v>
      </c>
      <c r="K340" s="46"/>
      <c r="L340" s="46">
        <v>61.8</v>
      </c>
      <c r="M340" s="47">
        <v>730</v>
      </c>
      <c r="N340" s="47">
        <v>45114</v>
      </c>
      <c r="O340" s="48" t="s">
        <v>3806</v>
      </c>
      <c r="P340" s="48"/>
      <c r="Q340" s="49">
        <v>44778</v>
      </c>
      <c r="R340" s="49"/>
      <c r="S340" s="49"/>
      <c r="T340" s="49"/>
      <c r="U340" s="49"/>
    </row>
    <row r="341" spans="1:21" ht="15" customHeight="1" x14ac:dyDescent="0.3">
      <c r="A341" s="41" t="s">
        <v>417</v>
      </c>
      <c r="B341" s="42">
        <f t="shared" si="10"/>
        <v>44804</v>
      </c>
      <c r="C341" s="62">
        <f t="shared" si="11"/>
        <v>2022</v>
      </c>
      <c r="D341" s="43" t="s">
        <v>130</v>
      </c>
      <c r="E341" s="43" t="s">
        <v>3471</v>
      </c>
      <c r="F341" s="44" t="s">
        <v>412</v>
      </c>
      <c r="G341" s="45">
        <v>28</v>
      </c>
      <c r="H341" s="45">
        <v>27</v>
      </c>
      <c r="I341" s="46">
        <v>40.6</v>
      </c>
      <c r="J341" s="46">
        <v>6.4</v>
      </c>
      <c r="K341" s="46"/>
      <c r="L341" s="46">
        <v>47</v>
      </c>
      <c r="M341" s="47">
        <v>720</v>
      </c>
      <c r="N341" s="47">
        <v>33840</v>
      </c>
      <c r="O341" s="48" t="s">
        <v>3807</v>
      </c>
      <c r="P341" s="48"/>
      <c r="Q341" s="49">
        <v>44790</v>
      </c>
      <c r="R341" s="49"/>
      <c r="S341" s="49"/>
      <c r="T341" s="49"/>
      <c r="U341" s="49"/>
    </row>
    <row r="342" spans="1:21" ht="15" customHeight="1" x14ac:dyDescent="0.3">
      <c r="A342" s="41" t="s">
        <v>417</v>
      </c>
      <c r="B342" s="42">
        <f t="shared" si="10"/>
        <v>44804</v>
      </c>
      <c r="C342" s="62">
        <f t="shared" si="11"/>
        <v>2022</v>
      </c>
      <c r="D342" s="43" t="s">
        <v>130</v>
      </c>
      <c r="E342" s="43" t="s">
        <v>3476</v>
      </c>
      <c r="F342" s="44" t="s">
        <v>412</v>
      </c>
      <c r="G342" s="45">
        <v>34</v>
      </c>
      <c r="H342" s="45">
        <v>33</v>
      </c>
      <c r="I342" s="46">
        <v>51.4</v>
      </c>
      <c r="J342" s="46">
        <v>3.3</v>
      </c>
      <c r="K342" s="46"/>
      <c r="L342" s="46">
        <v>54.699999999999996</v>
      </c>
      <c r="M342" s="47">
        <v>650</v>
      </c>
      <c r="N342" s="47">
        <v>35555</v>
      </c>
      <c r="O342" s="48" t="s">
        <v>3812</v>
      </c>
      <c r="P342" s="48"/>
      <c r="Q342" s="49">
        <v>44802</v>
      </c>
      <c r="R342" s="49"/>
      <c r="S342" s="49"/>
      <c r="T342" s="49"/>
      <c r="U342" s="49"/>
    </row>
    <row r="343" spans="1:21" ht="15" customHeight="1" x14ac:dyDescent="0.3">
      <c r="A343" s="41" t="s">
        <v>417</v>
      </c>
      <c r="B343" s="42">
        <f t="shared" si="10"/>
        <v>44804</v>
      </c>
      <c r="C343" s="62">
        <f t="shared" si="11"/>
        <v>2022</v>
      </c>
      <c r="D343" s="43" t="s">
        <v>130</v>
      </c>
      <c r="E343" s="43" t="s">
        <v>3481</v>
      </c>
      <c r="F343" s="44" t="s">
        <v>412</v>
      </c>
      <c r="G343" s="45">
        <v>39</v>
      </c>
      <c r="H343" s="45">
        <v>38</v>
      </c>
      <c r="I343" s="46">
        <v>41.3</v>
      </c>
      <c r="J343" s="46">
        <v>6.4</v>
      </c>
      <c r="K343" s="46"/>
      <c r="L343" s="46">
        <v>47.699999999999996</v>
      </c>
      <c r="M343" s="47">
        <v>700.00000000000011</v>
      </c>
      <c r="N343" s="47">
        <v>33390</v>
      </c>
      <c r="O343" s="48" t="s">
        <v>3816</v>
      </c>
      <c r="P343" s="48"/>
      <c r="Q343" s="49">
        <v>44777</v>
      </c>
      <c r="R343" s="49"/>
      <c r="S343" s="49"/>
      <c r="T343" s="49"/>
      <c r="U343" s="49"/>
    </row>
    <row r="344" spans="1:21" ht="15" customHeight="1" x14ac:dyDescent="0.3">
      <c r="A344" s="41" t="s">
        <v>417</v>
      </c>
      <c r="B344" s="42">
        <f t="shared" si="10"/>
        <v>44804</v>
      </c>
      <c r="C344" s="62">
        <f t="shared" si="11"/>
        <v>2022</v>
      </c>
      <c r="D344" s="43" t="s">
        <v>130</v>
      </c>
      <c r="E344" s="43" t="s">
        <v>3484</v>
      </c>
      <c r="F344" s="44" t="s">
        <v>412</v>
      </c>
      <c r="G344" s="45">
        <v>42</v>
      </c>
      <c r="H344" s="45">
        <v>41</v>
      </c>
      <c r="I344" s="46">
        <v>55.3</v>
      </c>
      <c r="J344" s="46">
        <v>6.4</v>
      </c>
      <c r="K344" s="46"/>
      <c r="L344" s="46">
        <v>61.699999999999996</v>
      </c>
      <c r="M344" s="47">
        <v>730</v>
      </c>
      <c r="N344" s="47">
        <v>45041</v>
      </c>
      <c r="O344" s="48" t="s">
        <v>3817</v>
      </c>
      <c r="P344" s="48"/>
      <c r="Q344" s="49">
        <v>44804</v>
      </c>
      <c r="R344" s="49"/>
      <c r="S344" s="49"/>
      <c r="T344" s="49"/>
      <c r="U344" s="49"/>
    </row>
    <row r="345" spans="1:21" ht="15" customHeight="1" x14ac:dyDescent="0.3">
      <c r="A345" s="41" t="s">
        <v>417</v>
      </c>
      <c r="B345" s="42">
        <f t="shared" si="10"/>
        <v>44804</v>
      </c>
      <c r="C345" s="62">
        <f t="shared" si="11"/>
        <v>2022</v>
      </c>
      <c r="D345" s="43" t="s">
        <v>130</v>
      </c>
      <c r="E345" s="43" t="s">
        <v>3485</v>
      </c>
      <c r="F345" s="44" t="s">
        <v>412</v>
      </c>
      <c r="G345" s="45">
        <v>43</v>
      </c>
      <c r="H345" s="45">
        <v>42</v>
      </c>
      <c r="I345" s="46">
        <v>41.2</v>
      </c>
      <c r="J345" s="46">
        <v>6.4</v>
      </c>
      <c r="K345" s="46"/>
      <c r="L345" s="46">
        <v>47.6</v>
      </c>
      <c r="M345" s="47">
        <v>725</v>
      </c>
      <c r="N345" s="47">
        <v>34510</v>
      </c>
      <c r="O345" s="48" t="s">
        <v>658</v>
      </c>
      <c r="P345" s="48"/>
      <c r="Q345" s="49">
        <v>44803</v>
      </c>
      <c r="R345" s="49"/>
      <c r="S345" s="49"/>
      <c r="T345" s="49"/>
      <c r="U345" s="49"/>
    </row>
    <row r="346" spans="1:21" ht="15" customHeight="1" x14ac:dyDescent="0.3">
      <c r="A346" s="41" t="s">
        <v>417</v>
      </c>
      <c r="B346" s="42">
        <f t="shared" si="10"/>
        <v>44804</v>
      </c>
      <c r="C346" s="62">
        <f t="shared" si="11"/>
        <v>2022</v>
      </c>
      <c r="D346" s="43" t="s">
        <v>130</v>
      </c>
      <c r="E346" s="43" t="s">
        <v>3492</v>
      </c>
      <c r="F346" s="44" t="s">
        <v>412</v>
      </c>
      <c r="G346" s="45">
        <v>50</v>
      </c>
      <c r="H346" s="45">
        <v>49</v>
      </c>
      <c r="I346" s="46">
        <v>55.2</v>
      </c>
      <c r="J346" s="46">
        <v>6.4</v>
      </c>
      <c r="K346" s="46"/>
      <c r="L346" s="46">
        <v>61.6</v>
      </c>
      <c r="M346" s="47">
        <v>750</v>
      </c>
      <c r="N346" s="47">
        <v>46200</v>
      </c>
      <c r="O346" s="48" t="s">
        <v>3822</v>
      </c>
      <c r="P346" s="48"/>
      <c r="Q346" s="49">
        <v>44802</v>
      </c>
      <c r="R346" s="49"/>
      <c r="S346" s="49"/>
      <c r="T346" s="49"/>
      <c r="U346" s="49"/>
    </row>
    <row r="347" spans="1:21" ht="15" customHeight="1" x14ac:dyDescent="0.3">
      <c r="A347" s="41" t="s">
        <v>417</v>
      </c>
      <c r="B347" s="42">
        <f t="shared" si="10"/>
        <v>44804</v>
      </c>
      <c r="C347" s="62">
        <f t="shared" si="11"/>
        <v>2022</v>
      </c>
      <c r="D347" s="43" t="s">
        <v>130</v>
      </c>
      <c r="E347" s="43" t="s">
        <v>3493</v>
      </c>
      <c r="F347" s="44" t="s">
        <v>412</v>
      </c>
      <c r="G347" s="45">
        <v>51</v>
      </c>
      <c r="H347" s="45">
        <v>50</v>
      </c>
      <c r="I347" s="46">
        <v>41.1</v>
      </c>
      <c r="J347" s="46">
        <v>6.4</v>
      </c>
      <c r="K347" s="46"/>
      <c r="L347" s="46">
        <v>47.5</v>
      </c>
      <c r="M347" s="47">
        <v>745</v>
      </c>
      <c r="N347" s="47">
        <v>35387.5</v>
      </c>
      <c r="O347" s="48" t="s">
        <v>3823</v>
      </c>
      <c r="P347" s="48"/>
      <c r="Q347" s="49">
        <v>44802</v>
      </c>
      <c r="R347" s="49"/>
      <c r="S347" s="49"/>
      <c r="T347" s="49"/>
      <c r="U347" s="49"/>
    </row>
    <row r="348" spans="1:21" ht="15" customHeight="1" x14ac:dyDescent="0.3">
      <c r="A348" s="41" t="s">
        <v>417</v>
      </c>
      <c r="B348" s="42">
        <f t="shared" si="10"/>
        <v>44804</v>
      </c>
      <c r="C348" s="62">
        <f t="shared" si="11"/>
        <v>2022</v>
      </c>
      <c r="D348" s="43" t="s">
        <v>130</v>
      </c>
      <c r="E348" s="43" t="s">
        <v>3500</v>
      </c>
      <c r="F348" s="44" t="s">
        <v>412</v>
      </c>
      <c r="G348" s="45">
        <v>59</v>
      </c>
      <c r="H348" s="45">
        <v>57</v>
      </c>
      <c r="I348" s="46">
        <v>41.1</v>
      </c>
      <c r="J348" s="46">
        <v>6.4</v>
      </c>
      <c r="K348" s="46"/>
      <c r="L348" s="46">
        <v>47.5</v>
      </c>
      <c r="M348" s="47">
        <v>710</v>
      </c>
      <c r="N348" s="47">
        <v>33725</v>
      </c>
      <c r="O348" s="48" t="s">
        <v>3825</v>
      </c>
      <c r="P348" s="48"/>
      <c r="Q348" s="49">
        <v>44781</v>
      </c>
      <c r="R348" s="49"/>
      <c r="S348" s="49"/>
      <c r="T348" s="49"/>
      <c r="U348" s="49"/>
    </row>
    <row r="349" spans="1:21" ht="15" customHeight="1" x14ac:dyDescent="0.3">
      <c r="A349" s="41" t="s">
        <v>417</v>
      </c>
      <c r="B349" s="42">
        <f t="shared" si="10"/>
        <v>44804</v>
      </c>
      <c r="C349" s="62">
        <f t="shared" si="11"/>
        <v>2022</v>
      </c>
      <c r="D349" s="43" t="s">
        <v>156</v>
      </c>
      <c r="E349" s="43" t="s">
        <v>3517</v>
      </c>
      <c r="F349" s="44" t="s">
        <v>412</v>
      </c>
      <c r="G349" s="45">
        <v>15</v>
      </c>
      <c r="H349" s="45">
        <v>15</v>
      </c>
      <c r="I349" s="46">
        <v>55.2</v>
      </c>
      <c r="J349" s="46">
        <v>6.4</v>
      </c>
      <c r="K349" s="46"/>
      <c r="L349" s="46">
        <v>61.6</v>
      </c>
      <c r="M349" s="47">
        <v>755</v>
      </c>
      <c r="N349" s="47">
        <v>46508</v>
      </c>
      <c r="O349" s="48" t="s">
        <v>700</v>
      </c>
      <c r="P349" s="48"/>
      <c r="Q349" s="49">
        <v>44803</v>
      </c>
      <c r="R349" s="49"/>
      <c r="S349" s="49"/>
      <c r="T349" s="49"/>
      <c r="U349" s="49"/>
    </row>
    <row r="350" spans="1:21" ht="15" customHeight="1" x14ac:dyDescent="0.3">
      <c r="A350" s="41" t="s">
        <v>417</v>
      </c>
      <c r="B350" s="42">
        <f t="shared" si="10"/>
        <v>44804</v>
      </c>
      <c r="C350" s="62">
        <f t="shared" si="11"/>
        <v>2022</v>
      </c>
      <c r="D350" s="43" t="s">
        <v>156</v>
      </c>
      <c r="E350" s="43" t="s">
        <v>3557</v>
      </c>
      <c r="F350" s="44" t="s">
        <v>412</v>
      </c>
      <c r="G350" s="45">
        <v>58</v>
      </c>
      <c r="H350" s="45">
        <v>58</v>
      </c>
      <c r="I350" s="46">
        <v>55.4</v>
      </c>
      <c r="J350" s="46">
        <v>6.4</v>
      </c>
      <c r="K350" s="46"/>
      <c r="L350" s="46">
        <v>61.8</v>
      </c>
      <c r="M350" s="47">
        <v>750</v>
      </c>
      <c r="N350" s="47">
        <v>46350</v>
      </c>
      <c r="O350" s="48" t="s">
        <v>3855</v>
      </c>
      <c r="P350" s="48"/>
      <c r="Q350" s="49">
        <v>44803</v>
      </c>
      <c r="R350" s="49"/>
      <c r="S350" s="49"/>
      <c r="T350" s="49"/>
      <c r="U350" s="49"/>
    </row>
    <row r="351" spans="1:21" ht="15" customHeight="1" x14ac:dyDescent="0.3">
      <c r="A351" s="41" t="s">
        <v>418</v>
      </c>
      <c r="B351" s="42">
        <f t="shared" si="10"/>
        <v>44804</v>
      </c>
      <c r="C351" s="62">
        <f t="shared" si="11"/>
        <v>2022</v>
      </c>
      <c r="D351" s="43" t="s">
        <v>231</v>
      </c>
      <c r="E351" s="43" t="s">
        <v>3934</v>
      </c>
      <c r="F351" s="44" t="s">
        <v>412</v>
      </c>
      <c r="G351" s="45">
        <v>5</v>
      </c>
      <c r="H351" s="45">
        <v>5</v>
      </c>
      <c r="I351" s="46">
        <v>36.299999999999997</v>
      </c>
      <c r="J351" s="46">
        <v>7.6</v>
      </c>
      <c r="K351" s="46"/>
      <c r="L351" s="46">
        <v>43.9</v>
      </c>
      <c r="M351" s="47">
        <v>1070</v>
      </c>
      <c r="N351" s="47">
        <v>46973</v>
      </c>
      <c r="O351" s="48" t="s">
        <v>4029</v>
      </c>
      <c r="P351" s="48"/>
      <c r="Q351" s="49">
        <v>44785</v>
      </c>
      <c r="R351" s="49"/>
      <c r="S351" s="49"/>
      <c r="T351" s="49"/>
      <c r="U351" s="49"/>
    </row>
    <row r="352" spans="1:21" ht="15" customHeight="1" x14ac:dyDescent="0.3">
      <c r="A352" s="41" t="s">
        <v>418</v>
      </c>
      <c r="B352" s="42">
        <f t="shared" si="10"/>
        <v>44804</v>
      </c>
      <c r="C352" s="62">
        <f t="shared" si="11"/>
        <v>2022</v>
      </c>
      <c r="D352" s="43" t="s">
        <v>231</v>
      </c>
      <c r="E352" s="43" t="s">
        <v>3939</v>
      </c>
      <c r="F352" s="44" t="s">
        <v>412</v>
      </c>
      <c r="G352" s="45">
        <v>10</v>
      </c>
      <c r="H352" s="45">
        <v>10</v>
      </c>
      <c r="I352" s="46">
        <v>54.9</v>
      </c>
      <c r="J352" s="46">
        <v>7.6</v>
      </c>
      <c r="K352" s="46"/>
      <c r="L352" s="46">
        <v>62.5</v>
      </c>
      <c r="M352" s="47">
        <v>1100</v>
      </c>
      <c r="N352" s="47">
        <v>68750</v>
      </c>
      <c r="O352" s="48" t="s">
        <v>2094</v>
      </c>
      <c r="P352" s="48"/>
      <c r="Q352" s="49">
        <v>44781</v>
      </c>
      <c r="R352" s="49"/>
      <c r="S352" s="49"/>
      <c r="T352" s="49"/>
      <c r="U352" s="49"/>
    </row>
    <row r="353" spans="1:21" ht="15" customHeight="1" x14ac:dyDescent="0.3">
      <c r="A353" s="41" t="s">
        <v>418</v>
      </c>
      <c r="B353" s="42">
        <f t="shared" si="10"/>
        <v>44804</v>
      </c>
      <c r="C353" s="62">
        <f t="shared" si="11"/>
        <v>2022</v>
      </c>
      <c r="D353" s="43" t="s">
        <v>231</v>
      </c>
      <c r="E353" s="43" t="s">
        <v>3954</v>
      </c>
      <c r="F353" s="44" t="s">
        <v>412</v>
      </c>
      <c r="G353" s="45">
        <v>26</v>
      </c>
      <c r="H353" s="45">
        <v>25</v>
      </c>
      <c r="I353" s="46">
        <v>54.8</v>
      </c>
      <c r="J353" s="46">
        <v>7.6</v>
      </c>
      <c r="K353" s="46"/>
      <c r="L353" s="46">
        <v>62.4</v>
      </c>
      <c r="M353" s="47">
        <v>1052.4519230769231</v>
      </c>
      <c r="N353" s="47">
        <v>65673</v>
      </c>
      <c r="O353" s="48" t="s">
        <v>1341</v>
      </c>
      <c r="P353" s="48"/>
      <c r="Q353" s="49">
        <v>44775</v>
      </c>
      <c r="R353" s="49"/>
      <c r="S353" s="49"/>
      <c r="T353" s="49"/>
      <c r="U353" s="49"/>
    </row>
    <row r="354" spans="1:21" ht="15" customHeight="1" x14ac:dyDescent="0.3">
      <c r="A354" s="41" t="s">
        <v>418</v>
      </c>
      <c r="B354" s="42">
        <f t="shared" si="10"/>
        <v>44804</v>
      </c>
      <c r="C354" s="62">
        <f t="shared" si="11"/>
        <v>2022</v>
      </c>
      <c r="D354" s="43" t="s">
        <v>231</v>
      </c>
      <c r="E354" s="43" t="s">
        <v>3963</v>
      </c>
      <c r="F354" s="44" t="s">
        <v>412</v>
      </c>
      <c r="G354" s="45">
        <v>37</v>
      </c>
      <c r="H354" s="45">
        <v>35</v>
      </c>
      <c r="I354" s="46">
        <v>54.6</v>
      </c>
      <c r="J354" s="46">
        <v>7.6</v>
      </c>
      <c r="K354" s="46"/>
      <c r="L354" s="46">
        <v>62.2</v>
      </c>
      <c r="M354" s="47">
        <v>1100</v>
      </c>
      <c r="N354" s="47">
        <v>68420</v>
      </c>
      <c r="O354" s="48" t="s">
        <v>749</v>
      </c>
      <c r="P354" s="48"/>
      <c r="Q354" s="49">
        <v>44789</v>
      </c>
      <c r="R354" s="49"/>
      <c r="S354" s="49"/>
      <c r="T354" s="49"/>
      <c r="U354" s="49"/>
    </row>
    <row r="355" spans="1:21" ht="15" customHeight="1" x14ac:dyDescent="0.3">
      <c r="A355" s="41" t="s">
        <v>418</v>
      </c>
      <c r="B355" s="42">
        <f t="shared" si="10"/>
        <v>44804</v>
      </c>
      <c r="C355" s="62">
        <f t="shared" si="11"/>
        <v>2022</v>
      </c>
      <c r="D355" s="43" t="s">
        <v>231</v>
      </c>
      <c r="E355" s="43" t="s">
        <v>3964</v>
      </c>
      <c r="F355" s="44" t="s">
        <v>412</v>
      </c>
      <c r="G355" s="45">
        <v>38</v>
      </c>
      <c r="H355" s="45">
        <v>36</v>
      </c>
      <c r="I355" s="46">
        <v>35.9</v>
      </c>
      <c r="J355" s="46">
        <v>7.6</v>
      </c>
      <c r="K355" s="46"/>
      <c r="L355" s="46">
        <v>43.5</v>
      </c>
      <c r="M355" s="47">
        <v>1090</v>
      </c>
      <c r="N355" s="47">
        <v>47415</v>
      </c>
      <c r="O355" s="48" t="s">
        <v>4029</v>
      </c>
      <c r="P355" s="48"/>
      <c r="Q355" s="49">
        <v>44785</v>
      </c>
      <c r="R355" s="49"/>
      <c r="S355" s="49"/>
      <c r="T355" s="49"/>
      <c r="U355" s="49"/>
    </row>
    <row r="356" spans="1:21" ht="15" customHeight="1" x14ac:dyDescent="0.3">
      <c r="A356" s="41" t="s">
        <v>418</v>
      </c>
      <c r="B356" s="42">
        <f t="shared" si="10"/>
        <v>44804</v>
      </c>
      <c r="C356" s="62">
        <f t="shared" si="11"/>
        <v>2022</v>
      </c>
      <c r="D356" s="43" t="s">
        <v>231</v>
      </c>
      <c r="E356" s="43" t="s">
        <v>3971</v>
      </c>
      <c r="F356" s="44" t="s">
        <v>412</v>
      </c>
      <c r="G356" s="45">
        <v>45</v>
      </c>
      <c r="H356" s="45">
        <v>43</v>
      </c>
      <c r="I356" s="46">
        <v>54.4</v>
      </c>
      <c r="J356" s="46">
        <v>7.6</v>
      </c>
      <c r="K356" s="46"/>
      <c r="L356" s="46">
        <v>62</v>
      </c>
      <c r="M356" s="47">
        <v>1125</v>
      </c>
      <c r="N356" s="47">
        <v>69750</v>
      </c>
      <c r="O356" s="48" t="s">
        <v>4057</v>
      </c>
      <c r="P356" s="48"/>
      <c r="Q356" s="49">
        <v>44788</v>
      </c>
      <c r="R356" s="49"/>
      <c r="S356" s="49"/>
      <c r="T356" s="49"/>
      <c r="U356" s="49"/>
    </row>
    <row r="357" spans="1:21" ht="15" customHeight="1" x14ac:dyDescent="0.3">
      <c r="A357" s="41" t="s">
        <v>418</v>
      </c>
      <c r="B357" s="42">
        <f t="shared" si="10"/>
        <v>44804</v>
      </c>
      <c r="C357" s="62">
        <f t="shared" si="11"/>
        <v>2022</v>
      </c>
      <c r="D357" s="43" t="s">
        <v>231</v>
      </c>
      <c r="E357" s="43" t="s">
        <v>3972</v>
      </c>
      <c r="F357" s="44" t="s">
        <v>412</v>
      </c>
      <c r="G357" s="45">
        <v>46</v>
      </c>
      <c r="H357" s="45">
        <v>44</v>
      </c>
      <c r="I357" s="46">
        <v>35.700000000000003</v>
      </c>
      <c r="J357" s="46">
        <v>7.6</v>
      </c>
      <c r="K357" s="46"/>
      <c r="L357" s="46">
        <v>43.300000000000004</v>
      </c>
      <c r="M357" s="47">
        <v>1115.0115473441108</v>
      </c>
      <c r="N357" s="47">
        <v>48280</v>
      </c>
      <c r="O357" s="48" t="s">
        <v>4058</v>
      </c>
      <c r="P357" s="48"/>
      <c r="Q357" s="49">
        <v>44776</v>
      </c>
      <c r="R357" s="49"/>
      <c r="S357" s="49"/>
      <c r="T357" s="49"/>
      <c r="U357" s="49"/>
    </row>
    <row r="358" spans="1:21" ht="15" customHeight="1" x14ac:dyDescent="0.3">
      <c r="A358" s="41" t="s">
        <v>418</v>
      </c>
      <c r="B358" s="42">
        <f t="shared" si="10"/>
        <v>44804</v>
      </c>
      <c r="C358" s="62">
        <f t="shared" si="11"/>
        <v>2022</v>
      </c>
      <c r="D358" s="43" t="s">
        <v>231</v>
      </c>
      <c r="E358" s="43" t="s">
        <v>3975</v>
      </c>
      <c r="F358" s="44" t="s">
        <v>412</v>
      </c>
      <c r="G358" s="45">
        <v>49</v>
      </c>
      <c r="H358" s="45">
        <v>47</v>
      </c>
      <c r="I358" s="46">
        <v>54.4</v>
      </c>
      <c r="J358" s="46">
        <v>7.6</v>
      </c>
      <c r="K358" s="46"/>
      <c r="L358" s="46">
        <v>62</v>
      </c>
      <c r="M358" s="47">
        <v>1048.0967741935483</v>
      </c>
      <c r="N358" s="47">
        <v>64982</v>
      </c>
      <c r="O358" s="48" t="s">
        <v>4061</v>
      </c>
      <c r="P358" s="48"/>
      <c r="Q358" s="49">
        <v>44802</v>
      </c>
      <c r="R358" s="49"/>
      <c r="S358" s="49"/>
      <c r="T358" s="49"/>
      <c r="U358" s="49"/>
    </row>
    <row r="359" spans="1:21" ht="15" customHeight="1" x14ac:dyDescent="0.3">
      <c r="A359" s="41" t="s">
        <v>418</v>
      </c>
      <c r="B359" s="42">
        <f t="shared" si="10"/>
        <v>44804</v>
      </c>
      <c r="C359" s="62">
        <f t="shared" si="11"/>
        <v>2022</v>
      </c>
      <c r="D359" s="43" t="s">
        <v>231</v>
      </c>
      <c r="E359" s="43" t="s">
        <v>3976</v>
      </c>
      <c r="F359" s="44" t="s">
        <v>412</v>
      </c>
      <c r="G359" s="45">
        <v>50</v>
      </c>
      <c r="H359" s="45">
        <v>48</v>
      </c>
      <c r="I359" s="46">
        <v>35.700000000000003</v>
      </c>
      <c r="J359" s="46">
        <v>7.6</v>
      </c>
      <c r="K359" s="46"/>
      <c r="L359" s="46">
        <v>43.300000000000004</v>
      </c>
      <c r="M359" s="47">
        <v>1038.7066974595841</v>
      </c>
      <c r="N359" s="47">
        <v>44976</v>
      </c>
      <c r="O359" s="48" t="s">
        <v>4061</v>
      </c>
      <c r="P359" s="48"/>
      <c r="Q359" s="49">
        <v>44802</v>
      </c>
      <c r="R359" s="49"/>
      <c r="S359" s="49"/>
      <c r="T359" s="49"/>
      <c r="U359" s="49"/>
    </row>
    <row r="360" spans="1:21" ht="15" customHeight="1" x14ac:dyDescent="0.3">
      <c r="A360" s="41" t="s">
        <v>418</v>
      </c>
      <c r="B360" s="42">
        <f t="shared" si="10"/>
        <v>44804</v>
      </c>
      <c r="C360" s="62">
        <f t="shared" si="11"/>
        <v>2022</v>
      </c>
      <c r="D360" s="43" t="s">
        <v>231</v>
      </c>
      <c r="E360" s="43" t="s">
        <v>3979</v>
      </c>
      <c r="F360" s="44" t="s">
        <v>412</v>
      </c>
      <c r="G360" s="45">
        <v>53</v>
      </c>
      <c r="H360" s="45">
        <v>51</v>
      </c>
      <c r="I360" s="46">
        <v>54.4</v>
      </c>
      <c r="J360" s="46">
        <v>7.6</v>
      </c>
      <c r="K360" s="46"/>
      <c r="L360" s="46">
        <v>62</v>
      </c>
      <c r="M360" s="47">
        <v>1043.4032258064517</v>
      </c>
      <c r="N360" s="47">
        <v>64691</v>
      </c>
      <c r="O360" s="48" t="s">
        <v>4063</v>
      </c>
      <c r="P360" s="48"/>
      <c r="Q360" s="49">
        <v>44796</v>
      </c>
      <c r="R360" s="49"/>
      <c r="S360" s="49"/>
      <c r="T360" s="49"/>
      <c r="U360" s="49"/>
    </row>
    <row r="361" spans="1:21" ht="15" customHeight="1" x14ac:dyDescent="0.3">
      <c r="A361" s="41" t="s">
        <v>418</v>
      </c>
      <c r="B361" s="42">
        <f t="shared" si="10"/>
        <v>44804</v>
      </c>
      <c r="C361" s="62">
        <f t="shared" si="11"/>
        <v>2022</v>
      </c>
      <c r="D361" s="43" t="s">
        <v>231</v>
      </c>
      <c r="E361" s="43" t="s">
        <v>3980</v>
      </c>
      <c r="F361" s="44" t="s">
        <v>412</v>
      </c>
      <c r="G361" s="45">
        <v>54</v>
      </c>
      <c r="H361" s="45">
        <v>52</v>
      </c>
      <c r="I361" s="46">
        <v>35.700000000000003</v>
      </c>
      <c r="J361" s="46">
        <v>7.6</v>
      </c>
      <c r="K361" s="46"/>
      <c r="L361" s="46">
        <v>43.300000000000004</v>
      </c>
      <c r="M361" s="47">
        <v>899.99999999999989</v>
      </c>
      <c r="N361" s="47">
        <v>38970</v>
      </c>
      <c r="O361" s="48" t="s">
        <v>4064</v>
      </c>
      <c r="P361" s="48"/>
      <c r="Q361" s="49">
        <v>44804</v>
      </c>
      <c r="R361" s="49"/>
      <c r="S361" s="49"/>
      <c r="T361" s="49"/>
      <c r="U361" s="49"/>
    </row>
    <row r="362" spans="1:21" ht="15" customHeight="1" x14ac:dyDescent="0.3">
      <c r="A362" s="41" t="s">
        <v>416</v>
      </c>
      <c r="B362" s="42">
        <f t="shared" si="10"/>
        <v>44804</v>
      </c>
      <c r="C362" s="62">
        <f t="shared" si="11"/>
        <v>2022</v>
      </c>
      <c r="D362" s="43" t="s">
        <v>77</v>
      </c>
      <c r="E362" s="43" t="s">
        <v>3903</v>
      </c>
      <c r="F362" s="44" t="s">
        <v>412</v>
      </c>
      <c r="G362" s="45">
        <v>11</v>
      </c>
      <c r="H362" s="45"/>
      <c r="I362" s="46">
        <v>40.200000000000003</v>
      </c>
      <c r="J362" s="46">
        <v>7.9</v>
      </c>
      <c r="K362" s="46">
        <v>0</v>
      </c>
      <c r="L362" s="46">
        <v>48.1</v>
      </c>
      <c r="M362" s="47">
        <v>1050</v>
      </c>
      <c r="N362" s="47">
        <v>50505</v>
      </c>
      <c r="O362" s="48" t="s">
        <v>744</v>
      </c>
      <c r="P362" s="48"/>
      <c r="Q362" s="49">
        <v>44804</v>
      </c>
      <c r="R362" s="49"/>
      <c r="S362" s="49"/>
      <c r="T362" s="49"/>
      <c r="U362" s="49"/>
    </row>
    <row r="363" spans="1:21" ht="15" customHeight="1" x14ac:dyDescent="0.3">
      <c r="A363" s="41" t="s">
        <v>416</v>
      </c>
      <c r="B363" s="42">
        <f t="shared" si="10"/>
        <v>44804</v>
      </c>
      <c r="C363" s="62">
        <f t="shared" si="11"/>
        <v>2022</v>
      </c>
      <c r="D363" s="43" t="s">
        <v>77</v>
      </c>
      <c r="E363" s="43" t="s">
        <v>3904</v>
      </c>
      <c r="F363" s="44" t="s">
        <v>412</v>
      </c>
      <c r="G363" s="45">
        <v>12</v>
      </c>
      <c r="H363" s="45"/>
      <c r="I363" s="46">
        <v>67.400000000000006</v>
      </c>
      <c r="J363" s="46">
        <v>8.8000000000000007</v>
      </c>
      <c r="K363" s="46">
        <v>0</v>
      </c>
      <c r="L363" s="46">
        <v>76.2</v>
      </c>
      <c r="M363" s="47">
        <v>1050</v>
      </c>
      <c r="N363" s="47">
        <v>80010</v>
      </c>
      <c r="O363" s="48" t="s">
        <v>602</v>
      </c>
      <c r="P363" s="48"/>
      <c r="Q363" s="49">
        <v>44804</v>
      </c>
      <c r="R363" s="49"/>
      <c r="S363" s="49"/>
      <c r="T363" s="49"/>
      <c r="U363" s="49"/>
    </row>
    <row r="364" spans="1:21" ht="15" customHeight="1" x14ac:dyDescent="0.3">
      <c r="A364" s="41" t="s">
        <v>416</v>
      </c>
      <c r="B364" s="42">
        <f t="shared" si="10"/>
        <v>44804</v>
      </c>
      <c r="C364" s="62">
        <f t="shared" si="11"/>
        <v>2022</v>
      </c>
      <c r="D364" s="43" t="s">
        <v>77</v>
      </c>
      <c r="E364" s="43" t="s">
        <v>3911</v>
      </c>
      <c r="F364" s="44" t="s">
        <v>412</v>
      </c>
      <c r="G364" s="45">
        <v>23</v>
      </c>
      <c r="H364" s="45"/>
      <c r="I364" s="46">
        <v>67.5</v>
      </c>
      <c r="J364" s="46">
        <v>8.8000000000000007</v>
      </c>
      <c r="K364" s="46">
        <v>0</v>
      </c>
      <c r="L364" s="46">
        <v>76.3</v>
      </c>
      <c r="M364" s="47">
        <v>1040</v>
      </c>
      <c r="N364" s="47">
        <v>79352</v>
      </c>
      <c r="O364" s="48" t="s">
        <v>601</v>
      </c>
      <c r="P364" s="48"/>
      <c r="Q364" s="49">
        <v>44803</v>
      </c>
      <c r="R364" s="49"/>
      <c r="S364" s="49"/>
      <c r="T364" s="49"/>
      <c r="U364" s="49"/>
    </row>
    <row r="365" spans="1:21" ht="15" customHeight="1" x14ac:dyDescent="0.3">
      <c r="A365" s="41" t="s">
        <v>416</v>
      </c>
      <c r="B365" s="42">
        <f t="shared" si="10"/>
        <v>44804</v>
      </c>
      <c r="C365" s="62">
        <f t="shared" si="11"/>
        <v>2022</v>
      </c>
      <c r="D365" s="43" t="s">
        <v>53</v>
      </c>
      <c r="E365" s="43" t="s">
        <v>3928</v>
      </c>
      <c r="F365" s="44" t="s">
        <v>412</v>
      </c>
      <c r="G365" s="45">
        <v>18</v>
      </c>
      <c r="H365" s="45">
        <v>17</v>
      </c>
      <c r="I365" s="46">
        <v>75.2</v>
      </c>
      <c r="J365" s="46">
        <v>16.5</v>
      </c>
      <c r="K365" s="46">
        <v>0</v>
      </c>
      <c r="L365" s="46">
        <v>91.7</v>
      </c>
      <c r="M365" s="47">
        <v>1000</v>
      </c>
      <c r="N365" s="47">
        <v>91700</v>
      </c>
      <c r="O365" s="48" t="s">
        <v>3929</v>
      </c>
      <c r="P365" s="48"/>
      <c r="Q365" s="49">
        <v>44802</v>
      </c>
      <c r="R365" s="49"/>
      <c r="S365" s="49"/>
      <c r="T365" s="49"/>
      <c r="U365" s="49"/>
    </row>
    <row r="366" spans="1:21" ht="15" customHeight="1" x14ac:dyDescent="0.3">
      <c r="A366" s="41" t="s">
        <v>416</v>
      </c>
      <c r="B366" s="42">
        <f t="shared" si="10"/>
        <v>44804</v>
      </c>
      <c r="C366" s="62">
        <f t="shared" si="11"/>
        <v>2022</v>
      </c>
      <c r="D366" s="43" t="s">
        <v>53</v>
      </c>
      <c r="E366" s="43" t="s">
        <v>3896</v>
      </c>
      <c r="F366" s="44" t="s">
        <v>413</v>
      </c>
      <c r="G366" s="45">
        <v>1</v>
      </c>
      <c r="H366" s="45"/>
      <c r="I366" s="46">
        <v>13.7</v>
      </c>
      <c r="J366" s="46">
        <v>0</v>
      </c>
      <c r="K366" s="46">
        <v>0</v>
      </c>
      <c r="L366" s="46">
        <v>13.7</v>
      </c>
      <c r="M366" s="47">
        <v>510.94890510948909</v>
      </c>
      <c r="N366" s="47">
        <v>7000</v>
      </c>
      <c r="O366" s="48" t="s">
        <v>3929</v>
      </c>
      <c r="P366" s="48"/>
      <c r="Q366" s="49">
        <v>44802</v>
      </c>
      <c r="R366" s="49"/>
      <c r="S366" s="49"/>
      <c r="T366" s="49"/>
      <c r="U366" s="49"/>
    </row>
    <row r="367" spans="1:21" ht="15" customHeight="1" x14ac:dyDescent="0.3">
      <c r="A367" s="41" t="s">
        <v>417</v>
      </c>
      <c r="B367" s="42">
        <f t="shared" si="10"/>
        <v>44834</v>
      </c>
      <c r="C367" s="62">
        <f t="shared" si="11"/>
        <v>2022</v>
      </c>
      <c r="D367" s="43" t="s">
        <v>106</v>
      </c>
      <c r="E367" s="43" t="s">
        <v>3350</v>
      </c>
      <c r="F367" s="44" t="s">
        <v>412</v>
      </c>
      <c r="G367" s="45">
        <v>45</v>
      </c>
      <c r="H367" s="45">
        <v>44</v>
      </c>
      <c r="I367" s="46">
        <v>78.900000000000006</v>
      </c>
      <c r="J367" s="46">
        <v>12.8</v>
      </c>
      <c r="K367" s="46"/>
      <c r="L367" s="46">
        <v>91.7</v>
      </c>
      <c r="M367" s="47">
        <v>740</v>
      </c>
      <c r="N367" s="47">
        <v>67858</v>
      </c>
      <c r="O367" s="48" t="s">
        <v>1096</v>
      </c>
      <c r="P367" s="48"/>
      <c r="Q367" s="49">
        <v>44834</v>
      </c>
      <c r="R367" s="49"/>
      <c r="S367" s="49"/>
      <c r="T367" s="49"/>
      <c r="U367" s="49"/>
    </row>
    <row r="368" spans="1:21" ht="15" customHeight="1" x14ac:dyDescent="0.3">
      <c r="A368" s="41" t="s">
        <v>417</v>
      </c>
      <c r="B368" s="42">
        <f t="shared" si="10"/>
        <v>44834</v>
      </c>
      <c r="C368" s="62">
        <f t="shared" si="11"/>
        <v>2022</v>
      </c>
      <c r="D368" s="43" t="s">
        <v>106</v>
      </c>
      <c r="E368" s="43" t="s">
        <v>3365</v>
      </c>
      <c r="F368" s="44" t="s">
        <v>413</v>
      </c>
      <c r="G368" s="45">
        <v>6</v>
      </c>
      <c r="H368" s="45"/>
      <c r="I368" s="46">
        <v>14.9</v>
      </c>
      <c r="J368" s="46">
        <v>0</v>
      </c>
      <c r="K368" s="46"/>
      <c r="L368" s="46">
        <v>14.9</v>
      </c>
      <c r="M368" s="47">
        <v>201.34228187919462</v>
      </c>
      <c r="N368" s="47">
        <v>3000</v>
      </c>
      <c r="O368" s="48" t="s">
        <v>3719</v>
      </c>
      <c r="P368" s="48"/>
      <c r="Q368" s="49">
        <v>44806</v>
      </c>
      <c r="R368" s="49"/>
      <c r="S368" s="49"/>
      <c r="T368" s="49"/>
      <c r="U368" s="49"/>
    </row>
    <row r="369" spans="1:21" ht="15" customHeight="1" x14ac:dyDescent="0.3">
      <c r="A369" s="41" t="s">
        <v>417</v>
      </c>
      <c r="B369" s="42">
        <f t="shared" si="10"/>
        <v>44834</v>
      </c>
      <c r="C369" s="62">
        <f t="shared" si="11"/>
        <v>2022</v>
      </c>
      <c r="D369" s="43" t="s">
        <v>130</v>
      </c>
      <c r="E369" s="43" t="s">
        <v>3450</v>
      </c>
      <c r="F369" s="44" t="s">
        <v>412</v>
      </c>
      <c r="G369" s="45">
        <v>6</v>
      </c>
      <c r="H369" s="45">
        <v>6</v>
      </c>
      <c r="I369" s="46">
        <v>55.4</v>
      </c>
      <c r="J369" s="46">
        <v>6.4</v>
      </c>
      <c r="K369" s="46"/>
      <c r="L369" s="46">
        <v>61.8</v>
      </c>
      <c r="M369" s="47">
        <v>705</v>
      </c>
      <c r="N369" s="47">
        <v>43569</v>
      </c>
      <c r="O369" s="48" t="s">
        <v>3794</v>
      </c>
      <c r="P369" s="48"/>
      <c r="Q369" s="49">
        <v>44809</v>
      </c>
      <c r="R369" s="49"/>
      <c r="S369" s="49"/>
      <c r="T369" s="49"/>
      <c r="U369" s="49"/>
    </row>
    <row r="370" spans="1:21" ht="15" customHeight="1" x14ac:dyDescent="0.3">
      <c r="A370" s="41" t="s">
        <v>417</v>
      </c>
      <c r="B370" s="42">
        <f t="shared" si="10"/>
        <v>44834</v>
      </c>
      <c r="C370" s="62">
        <f t="shared" si="11"/>
        <v>2022</v>
      </c>
      <c r="D370" s="43" t="s">
        <v>130</v>
      </c>
      <c r="E370" s="43" t="s">
        <v>3461</v>
      </c>
      <c r="F370" s="44" t="s">
        <v>412</v>
      </c>
      <c r="G370" s="45">
        <v>18</v>
      </c>
      <c r="H370" s="45">
        <v>17</v>
      </c>
      <c r="I370" s="46">
        <v>55.2</v>
      </c>
      <c r="J370" s="46">
        <v>6.4</v>
      </c>
      <c r="K370" s="46"/>
      <c r="L370" s="46">
        <v>61.6</v>
      </c>
      <c r="M370" s="47">
        <v>750</v>
      </c>
      <c r="N370" s="47">
        <v>46200</v>
      </c>
      <c r="O370" s="48" t="s">
        <v>3800</v>
      </c>
      <c r="P370" s="48"/>
      <c r="Q370" s="49">
        <v>44809</v>
      </c>
      <c r="R370" s="49"/>
      <c r="S370" s="49"/>
      <c r="T370" s="49"/>
      <c r="U370" s="49"/>
    </row>
    <row r="371" spans="1:21" ht="15" customHeight="1" x14ac:dyDescent="0.3">
      <c r="A371" s="41" t="s">
        <v>417</v>
      </c>
      <c r="B371" s="42">
        <f t="shared" si="10"/>
        <v>44834</v>
      </c>
      <c r="C371" s="62">
        <f t="shared" si="11"/>
        <v>2022</v>
      </c>
      <c r="D371" s="43" t="s">
        <v>130</v>
      </c>
      <c r="E371" s="43" t="s">
        <v>3466</v>
      </c>
      <c r="F371" s="44" t="s">
        <v>412</v>
      </c>
      <c r="G371" s="45">
        <v>23</v>
      </c>
      <c r="H371" s="45">
        <v>22</v>
      </c>
      <c r="I371" s="46">
        <v>55.4</v>
      </c>
      <c r="J371" s="46">
        <v>6.4</v>
      </c>
      <c r="K371" s="46"/>
      <c r="L371" s="46">
        <v>61.8</v>
      </c>
      <c r="M371" s="47">
        <v>740</v>
      </c>
      <c r="N371" s="47">
        <v>45732</v>
      </c>
      <c r="O371" s="48" t="s">
        <v>3802</v>
      </c>
      <c r="P371" s="48"/>
      <c r="Q371" s="49">
        <v>44806</v>
      </c>
      <c r="R371" s="49"/>
      <c r="S371" s="49"/>
      <c r="T371" s="49"/>
      <c r="U371" s="49"/>
    </row>
    <row r="372" spans="1:21" ht="15" customHeight="1" x14ac:dyDescent="0.3">
      <c r="A372" s="41" t="s">
        <v>417</v>
      </c>
      <c r="B372" s="42">
        <f t="shared" si="10"/>
        <v>44834</v>
      </c>
      <c r="C372" s="62">
        <f t="shared" si="11"/>
        <v>2022</v>
      </c>
      <c r="D372" s="43" t="s">
        <v>130</v>
      </c>
      <c r="E372" s="43" t="s">
        <v>3472</v>
      </c>
      <c r="F372" s="44" t="s">
        <v>412</v>
      </c>
      <c r="G372" s="45">
        <v>29</v>
      </c>
      <c r="H372" s="45">
        <v>28</v>
      </c>
      <c r="I372" s="46">
        <v>39.4</v>
      </c>
      <c r="J372" s="46">
        <v>6.4</v>
      </c>
      <c r="K372" s="46"/>
      <c r="L372" s="46">
        <v>45.8</v>
      </c>
      <c r="M372" s="47">
        <v>730</v>
      </c>
      <c r="N372" s="47">
        <v>33434</v>
      </c>
      <c r="O372" s="48" t="s">
        <v>3808</v>
      </c>
      <c r="P372" s="48"/>
      <c r="Q372" s="49">
        <v>44834</v>
      </c>
      <c r="R372" s="49"/>
      <c r="S372" s="49"/>
      <c r="T372" s="49"/>
      <c r="U372" s="49"/>
    </row>
    <row r="373" spans="1:21" ht="15" customHeight="1" x14ac:dyDescent="0.3">
      <c r="A373" s="41" t="s">
        <v>417</v>
      </c>
      <c r="B373" s="42">
        <f t="shared" si="10"/>
        <v>44834</v>
      </c>
      <c r="C373" s="62">
        <f t="shared" si="11"/>
        <v>2022</v>
      </c>
      <c r="D373" s="43" t="s">
        <v>130</v>
      </c>
      <c r="E373" s="43" t="s">
        <v>3477</v>
      </c>
      <c r="F373" s="44" t="s">
        <v>412</v>
      </c>
      <c r="G373" s="45">
        <v>35</v>
      </c>
      <c r="H373" s="45">
        <v>34</v>
      </c>
      <c r="I373" s="46">
        <v>33.4</v>
      </c>
      <c r="J373" s="46">
        <v>3.3</v>
      </c>
      <c r="K373" s="46"/>
      <c r="L373" s="46">
        <v>36.699999999999996</v>
      </c>
      <c r="M373" s="47">
        <v>660</v>
      </c>
      <c r="N373" s="47">
        <v>24221.999999999996</v>
      </c>
      <c r="O373" s="48" t="s">
        <v>3813</v>
      </c>
      <c r="P373" s="48"/>
      <c r="Q373" s="49">
        <v>44817</v>
      </c>
      <c r="R373" s="49"/>
      <c r="S373" s="49"/>
      <c r="T373" s="49"/>
      <c r="U373" s="49"/>
    </row>
    <row r="374" spans="1:21" ht="15" customHeight="1" x14ac:dyDescent="0.3">
      <c r="A374" s="41" t="s">
        <v>417</v>
      </c>
      <c r="B374" s="42">
        <f t="shared" si="10"/>
        <v>44834</v>
      </c>
      <c r="C374" s="62">
        <f t="shared" si="11"/>
        <v>2022</v>
      </c>
      <c r="D374" s="43" t="s">
        <v>130</v>
      </c>
      <c r="E374" s="43" t="s">
        <v>3480</v>
      </c>
      <c r="F374" s="44" t="s">
        <v>412</v>
      </c>
      <c r="G374" s="45">
        <v>38</v>
      </c>
      <c r="H374" s="45">
        <v>37</v>
      </c>
      <c r="I374" s="46">
        <v>55.4</v>
      </c>
      <c r="J374" s="46">
        <v>6.4</v>
      </c>
      <c r="K374" s="46"/>
      <c r="L374" s="46">
        <v>61.8</v>
      </c>
      <c r="M374" s="47">
        <v>705</v>
      </c>
      <c r="N374" s="47">
        <v>43569</v>
      </c>
      <c r="O374" s="48" t="s">
        <v>3815</v>
      </c>
      <c r="P374" s="48"/>
      <c r="Q374" s="49">
        <v>44806</v>
      </c>
      <c r="R374" s="49"/>
      <c r="S374" s="49"/>
      <c r="T374" s="49"/>
      <c r="U374" s="49"/>
    </row>
    <row r="375" spans="1:21" ht="15" customHeight="1" x14ac:dyDescent="0.3">
      <c r="A375" s="41" t="s">
        <v>417</v>
      </c>
      <c r="B375" s="42">
        <f t="shared" si="10"/>
        <v>44834</v>
      </c>
      <c r="C375" s="62">
        <f t="shared" si="11"/>
        <v>2022</v>
      </c>
      <c r="D375" s="43" t="s">
        <v>130</v>
      </c>
      <c r="E375" s="43" t="s">
        <v>3489</v>
      </c>
      <c r="F375" s="44" t="s">
        <v>412</v>
      </c>
      <c r="G375" s="45">
        <v>47</v>
      </c>
      <c r="H375" s="45">
        <v>46</v>
      </c>
      <c r="I375" s="46">
        <v>41.1</v>
      </c>
      <c r="J375" s="46">
        <v>6.4</v>
      </c>
      <c r="K375" s="46"/>
      <c r="L375" s="46">
        <v>47.5</v>
      </c>
      <c r="M375" s="47">
        <v>745.01052631578943</v>
      </c>
      <c r="N375" s="47">
        <v>35388</v>
      </c>
      <c r="O375" s="48" t="s">
        <v>3820</v>
      </c>
      <c r="P375" s="48"/>
      <c r="Q375" s="49">
        <v>44823</v>
      </c>
      <c r="R375" s="49"/>
      <c r="S375" s="49"/>
      <c r="T375" s="49"/>
      <c r="U375" s="49"/>
    </row>
    <row r="376" spans="1:21" ht="15" customHeight="1" x14ac:dyDescent="0.3">
      <c r="A376" s="41" t="s">
        <v>417</v>
      </c>
      <c r="B376" s="42">
        <f t="shared" si="10"/>
        <v>44834</v>
      </c>
      <c r="C376" s="62">
        <f t="shared" si="11"/>
        <v>2022</v>
      </c>
      <c r="D376" s="43" t="s">
        <v>130</v>
      </c>
      <c r="E376" s="43" t="s">
        <v>3495</v>
      </c>
      <c r="F376" s="44" t="s">
        <v>412</v>
      </c>
      <c r="G376" s="45">
        <v>53</v>
      </c>
      <c r="H376" s="45">
        <v>52</v>
      </c>
      <c r="I376" s="46">
        <v>74</v>
      </c>
      <c r="J376" s="46">
        <v>6.4</v>
      </c>
      <c r="K376" s="46"/>
      <c r="L376" s="46">
        <v>80.400000000000006</v>
      </c>
      <c r="M376" s="47">
        <v>755</v>
      </c>
      <c r="N376" s="47">
        <v>60702</v>
      </c>
      <c r="O376" s="48" t="s">
        <v>439</v>
      </c>
      <c r="P376" s="48"/>
      <c r="Q376" s="49">
        <v>44823</v>
      </c>
      <c r="R376" s="49"/>
      <c r="S376" s="49"/>
      <c r="T376" s="49"/>
      <c r="U376" s="49"/>
    </row>
    <row r="377" spans="1:21" ht="15" customHeight="1" x14ac:dyDescent="0.3">
      <c r="A377" s="41" t="s">
        <v>417</v>
      </c>
      <c r="B377" s="42">
        <f t="shared" si="10"/>
        <v>44834</v>
      </c>
      <c r="C377" s="62">
        <f t="shared" si="11"/>
        <v>2022</v>
      </c>
      <c r="D377" s="43" t="s">
        <v>156</v>
      </c>
      <c r="E377" s="43" t="s">
        <v>3503</v>
      </c>
      <c r="F377" s="44" t="s">
        <v>412</v>
      </c>
      <c r="G377" s="45">
        <v>1</v>
      </c>
      <c r="H377" s="45">
        <v>1</v>
      </c>
      <c r="I377" s="46">
        <v>34</v>
      </c>
      <c r="J377" s="46">
        <v>3.3</v>
      </c>
      <c r="K377" s="46"/>
      <c r="L377" s="46">
        <v>37.299999999999997</v>
      </c>
      <c r="M377" s="47">
        <v>660</v>
      </c>
      <c r="N377" s="47">
        <v>24618</v>
      </c>
      <c r="O377" s="48" t="s">
        <v>3828</v>
      </c>
      <c r="P377" s="48"/>
      <c r="Q377" s="49">
        <v>44820</v>
      </c>
      <c r="R377" s="49"/>
      <c r="S377" s="49"/>
      <c r="T377" s="49"/>
      <c r="U377" s="49"/>
    </row>
    <row r="378" spans="1:21" ht="15" customHeight="1" x14ac:dyDescent="0.3">
      <c r="A378" s="41" t="s">
        <v>417</v>
      </c>
      <c r="B378" s="42">
        <f t="shared" si="10"/>
        <v>44834</v>
      </c>
      <c r="C378" s="62">
        <f t="shared" si="11"/>
        <v>2022</v>
      </c>
      <c r="D378" s="43" t="s">
        <v>156</v>
      </c>
      <c r="E378" s="43" t="s">
        <v>3505</v>
      </c>
      <c r="F378" s="44" t="s">
        <v>412</v>
      </c>
      <c r="G378" s="45">
        <v>3</v>
      </c>
      <c r="H378" s="45">
        <v>3</v>
      </c>
      <c r="I378" s="46">
        <v>51.4</v>
      </c>
      <c r="J378" s="46">
        <v>3.3</v>
      </c>
      <c r="K378" s="46"/>
      <c r="L378" s="46">
        <v>54.699999999999996</v>
      </c>
      <c r="M378" s="47">
        <v>670</v>
      </c>
      <c r="N378" s="47">
        <v>36649</v>
      </c>
      <c r="O378" s="48" t="s">
        <v>651</v>
      </c>
      <c r="P378" s="48"/>
      <c r="Q378" s="49">
        <v>44834</v>
      </c>
      <c r="R378" s="49"/>
      <c r="S378" s="49"/>
      <c r="T378" s="49"/>
      <c r="U378" s="49"/>
    </row>
    <row r="379" spans="1:21" ht="15" customHeight="1" x14ac:dyDescent="0.3">
      <c r="A379" s="41" t="s">
        <v>417</v>
      </c>
      <c r="B379" s="42">
        <f t="shared" si="10"/>
        <v>44834</v>
      </c>
      <c r="C379" s="62">
        <f t="shared" si="11"/>
        <v>2022</v>
      </c>
      <c r="D379" s="43" t="s">
        <v>156</v>
      </c>
      <c r="E379" s="43" t="s">
        <v>3506</v>
      </c>
      <c r="F379" s="44" t="s">
        <v>412</v>
      </c>
      <c r="G379" s="45">
        <v>4</v>
      </c>
      <c r="H379" s="45">
        <v>4</v>
      </c>
      <c r="I379" s="46">
        <v>33.299999999999997</v>
      </c>
      <c r="J379" s="46">
        <v>3.3</v>
      </c>
      <c r="K379" s="46"/>
      <c r="L379" s="46">
        <v>36.599999999999994</v>
      </c>
      <c r="M379" s="47">
        <v>655.00000000000011</v>
      </c>
      <c r="N379" s="47">
        <v>23973</v>
      </c>
      <c r="O379" s="48" t="s">
        <v>3830</v>
      </c>
      <c r="P379" s="48"/>
      <c r="Q379" s="49">
        <v>44833</v>
      </c>
      <c r="R379" s="49"/>
      <c r="S379" s="49"/>
      <c r="T379" s="49"/>
      <c r="U379" s="49"/>
    </row>
    <row r="380" spans="1:21" ht="15" customHeight="1" x14ac:dyDescent="0.3">
      <c r="A380" s="41" t="s">
        <v>417</v>
      </c>
      <c r="B380" s="42">
        <f t="shared" si="10"/>
        <v>44834</v>
      </c>
      <c r="C380" s="62">
        <f t="shared" si="11"/>
        <v>2022</v>
      </c>
      <c r="D380" s="43" t="s">
        <v>156</v>
      </c>
      <c r="E380" s="43" t="s">
        <v>3507</v>
      </c>
      <c r="F380" s="44" t="s">
        <v>412</v>
      </c>
      <c r="G380" s="45">
        <v>5</v>
      </c>
      <c r="H380" s="45">
        <v>5</v>
      </c>
      <c r="I380" s="46">
        <v>40.9</v>
      </c>
      <c r="J380" s="46">
        <v>6.4</v>
      </c>
      <c r="K380" s="46"/>
      <c r="L380" s="46">
        <v>47.3</v>
      </c>
      <c r="M380" s="47">
        <v>724.98942917547572</v>
      </c>
      <c r="N380" s="47">
        <v>34292</v>
      </c>
      <c r="O380" s="48" t="s">
        <v>2529</v>
      </c>
      <c r="P380" s="48"/>
      <c r="Q380" s="49">
        <v>44834</v>
      </c>
      <c r="R380" s="49"/>
      <c r="S380" s="49"/>
      <c r="T380" s="49"/>
      <c r="U380" s="49"/>
    </row>
    <row r="381" spans="1:21" ht="15" customHeight="1" x14ac:dyDescent="0.3">
      <c r="A381" s="41" t="s">
        <v>417</v>
      </c>
      <c r="B381" s="42">
        <f t="shared" si="10"/>
        <v>44834</v>
      </c>
      <c r="C381" s="62">
        <f t="shared" si="11"/>
        <v>2022</v>
      </c>
      <c r="D381" s="43" t="s">
        <v>156</v>
      </c>
      <c r="E381" s="43" t="s">
        <v>3511</v>
      </c>
      <c r="F381" s="44" t="s">
        <v>412</v>
      </c>
      <c r="G381" s="45">
        <v>9</v>
      </c>
      <c r="H381" s="45">
        <v>9</v>
      </c>
      <c r="I381" s="46">
        <v>40.700000000000003</v>
      </c>
      <c r="J381" s="46">
        <v>6.4</v>
      </c>
      <c r="K381" s="46"/>
      <c r="L381" s="46">
        <v>47.1</v>
      </c>
      <c r="M381" s="47">
        <v>735.01061571125263</v>
      </c>
      <c r="N381" s="47">
        <v>34619</v>
      </c>
      <c r="O381" s="48" t="s">
        <v>1638</v>
      </c>
      <c r="P381" s="48"/>
      <c r="Q381" s="49">
        <v>44834</v>
      </c>
      <c r="R381" s="49"/>
      <c r="S381" s="49"/>
      <c r="T381" s="49"/>
      <c r="U381" s="49"/>
    </row>
    <row r="382" spans="1:21" ht="15" customHeight="1" x14ac:dyDescent="0.3">
      <c r="A382" s="41" t="s">
        <v>417</v>
      </c>
      <c r="B382" s="42">
        <f t="shared" si="10"/>
        <v>44834</v>
      </c>
      <c r="C382" s="62">
        <f t="shared" si="11"/>
        <v>2022</v>
      </c>
      <c r="D382" s="43" t="s">
        <v>156</v>
      </c>
      <c r="E382" s="43" t="s">
        <v>3512</v>
      </c>
      <c r="F382" s="44" t="s">
        <v>412</v>
      </c>
      <c r="G382" s="45">
        <v>10</v>
      </c>
      <c r="H382" s="45">
        <v>10</v>
      </c>
      <c r="I382" s="46">
        <v>55.6</v>
      </c>
      <c r="J382" s="46">
        <v>6.4</v>
      </c>
      <c r="K382" s="46"/>
      <c r="L382" s="46">
        <v>62</v>
      </c>
      <c r="M382" s="47">
        <v>745</v>
      </c>
      <c r="N382" s="47">
        <v>46190</v>
      </c>
      <c r="O382" s="48" t="s">
        <v>711</v>
      </c>
      <c r="P382" s="48"/>
      <c r="Q382" s="49">
        <v>44833</v>
      </c>
      <c r="R382" s="49"/>
      <c r="S382" s="49"/>
      <c r="T382" s="49"/>
      <c r="U382" s="49"/>
    </row>
    <row r="383" spans="1:21" ht="15" customHeight="1" x14ac:dyDescent="0.3">
      <c r="A383" s="41" t="s">
        <v>417</v>
      </c>
      <c r="B383" s="42">
        <f t="shared" si="10"/>
        <v>44834</v>
      </c>
      <c r="C383" s="62">
        <f t="shared" si="11"/>
        <v>2022</v>
      </c>
      <c r="D383" s="43" t="s">
        <v>156</v>
      </c>
      <c r="E383" s="43" t="s">
        <v>3514</v>
      </c>
      <c r="F383" s="44" t="s">
        <v>412</v>
      </c>
      <c r="G383" s="45">
        <v>12</v>
      </c>
      <c r="H383" s="45">
        <v>12</v>
      </c>
      <c r="I383" s="46">
        <v>41.2</v>
      </c>
      <c r="J383" s="46">
        <v>6.4</v>
      </c>
      <c r="K383" s="46"/>
      <c r="L383" s="46">
        <v>47.6</v>
      </c>
      <c r="M383" s="47">
        <v>730</v>
      </c>
      <c r="N383" s="47">
        <v>34748</v>
      </c>
      <c r="O383" s="48" t="s">
        <v>701</v>
      </c>
      <c r="P383" s="48"/>
      <c r="Q383" s="49">
        <v>44820</v>
      </c>
      <c r="R383" s="49"/>
      <c r="S383" s="49"/>
      <c r="T383" s="49"/>
      <c r="U383" s="49"/>
    </row>
    <row r="384" spans="1:21" ht="15" customHeight="1" x14ac:dyDescent="0.3">
      <c r="A384" s="41" t="s">
        <v>417</v>
      </c>
      <c r="B384" s="42">
        <f t="shared" si="10"/>
        <v>44834</v>
      </c>
      <c r="C384" s="62">
        <f t="shared" si="11"/>
        <v>2022</v>
      </c>
      <c r="D384" s="43" t="s">
        <v>156</v>
      </c>
      <c r="E384" s="43" t="s">
        <v>3515</v>
      </c>
      <c r="F384" s="44" t="s">
        <v>412</v>
      </c>
      <c r="G384" s="45">
        <v>13</v>
      </c>
      <c r="H384" s="45">
        <v>13</v>
      </c>
      <c r="I384" s="46">
        <v>40.6</v>
      </c>
      <c r="J384" s="46">
        <v>6.4</v>
      </c>
      <c r="K384" s="46"/>
      <c r="L384" s="46">
        <v>47</v>
      </c>
      <c r="M384" s="47">
        <v>750</v>
      </c>
      <c r="N384" s="47">
        <v>35250</v>
      </c>
      <c r="O384" s="48" t="s">
        <v>3833</v>
      </c>
      <c r="P384" s="48"/>
      <c r="Q384" s="49">
        <v>44832</v>
      </c>
      <c r="R384" s="49"/>
      <c r="S384" s="49"/>
      <c r="T384" s="49"/>
      <c r="U384" s="49"/>
    </row>
    <row r="385" spans="1:21" ht="15" customHeight="1" x14ac:dyDescent="0.3">
      <c r="A385" s="41" t="s">
        <v>417</v>
      </c>
      <c r="B385" s="42">
        <f t="shared" si="10"/>
        <v>44834</v>
      </c>
      <c r="C385" s="62">
        <f t="shared" si="11"/>
        <v>2022</v>
      </c>
      <c r="D385" s="43" t="s">
        <v>156</v>
      </c>
      <c r="E385" s="43" t="s">
        <v>3516</v>
      </c>
      <c r="F385" s="44" t="s">
        <v>412</v>
      </c>
      <c r="G385" s="45">
        <v>14</v>
      </c>
      <c r="H385" s="45">
        <v>14</v>
      </c>
      <c r="I385" s="46">
        <v>55.4</v>
      </c>
      <c r="J385" s="46">
        <v>6.4</v>
      </c>
      <c r="K385" s="46"/>
      <c r="L385" s="46">
        <v>61.8</v>
      </c>
      <c r="M385" s="47">
        <v>760</v>
      </c>
      <c r="N385" s="47">
        <v>46968</v>
      </c>
      <c r="O385" s="48" t="s">
        <v>1808</v>
      </c>
      <c r="P385" s="48"/>
      <c r="Q385" s="49">
        <v>44813</v>
      </c>
      <c r="R385" s="49"/>
      <c r="S385" s="49"/>
      <c r="T385" s="49"/>
      <c r="U385" s="49"/>
    </row>
    <row r="386" spans="1:21" ht="15" customHeight="1" x14ac:dyDescent="0.3">
      <c r="A386" s="41" t="s">
        <v>417</v>
      </c>
      <c r="B386" s="42">
        <f t="shared" ref="B386:B449" si="12">EOMONTH(Q386,0)</f>
        <v>44834</v>
      </c>
      <c r="C386" s="62">
        <f t="shared" ref="C386:C449" si="13">YEAR(B386)</f>
        <v>2022</v>
      </c>
      <c r="D386" s="43" t="s">
        <v>156</v>
      </c>
      <c r="E386" s="43" t="s">
        <v>3520</v>
      </c>
      <c r="F386" s="44" t="s">
        <v>412</v>
      </c>
      <c r="G386" s="45">
        <v>18</v>
      </c>
      <c r="H386" s="45">
        <v>18</v>
      </c>
      <c r="I386" s="46">
        <v>55.4</v>
      </c>
      <c r="J386" s="46">
        <v>6.4</v>
      </c>
      <c r="K386" s="46"/>
      <c r="L386" s="46">
        <v>61.8</v>
      </c>
      <c r="M386" s="47">
        <v>775</v>
      </c>
      <c r="N386" s="47">
        <v>47895</v>
      </c>
      <c r="O386" s="48" t="s">
        <v>3835</v>
      </c>
      <c r="P386" s="48"/>
      <c r="Q386" s="49">
        <v>44833</v>
      </c>
      <c r="R386" s="49"/>
      <c r="S386" s="49"/>
      <c r="T386" s="49"/>
      <c r="U386" s="49"/>
    </row>
    <row r="387" spans="1:21" ht="15" customHeight="1" x14ac:dyDescent="0.3">
      <c r="A387" s="41" t="s">
        <v>417</v>
      </c>
      <c r="B387" s="42">
        <f t="shared" si="12"/>
        <v>44834</v>
      </c>
      <c r="C387" s="62">
        <f t="shared" si="13"/>
        <v>2022</v>
      </c>
      <c r="D387" s="43" t="s">
        <v>156</v>
      </c>
      <c r="E387" s="43" t="s">
        <v>3523</v>
      </c>
      <c r="F387" s="44" t="s">
        <v>412</v>
      </c>
      <c r="G387" s="45">
        <v>21</v>
      </c>
      <c r="H387" s="45">
        <v>21</v>
      </c>
      <c r="I387" s="46">
        <v>40.6</v>
      </c>
      <c r="J387" s="46">
        <v>6.4</v>
      </c>
      <c r="K387" s="46"/>
      <c r="L387" s="46">
        <v>47</v>
      </c>
      <c r="M387" s="47">
        <v>750</v>
      </c>
      <c r="N387" s="47">
        <v>35250</v>
      </c>
      <c r="O387" s="48" t="s">
        <v>3838</v>
      </c>
      <c r="P387" s="48"/>
      <c r="Q387" s="49">
        <v>44834</v>
      </c>
      <c r="R387" s="49"/>
      <c r="S387" s="49"/>
      <c r="T387" s="49"/>
      <c r="U387" s="49"/>
    </row>
    <row r="388" spans="1:21" ht="15" customHeight="1" x14ac:dyDescent="0.3">
      <c r="A388" s="41" t="s">
        <v>417</v>
      </c>
      <c r="B388" s="42">
        <f t="shared" si="12"/>
        <v>44834</v>
      </c>
      <c r="C388" s="62">
        <f t="shared" si="13"/>
        <v>2022</v>
      </c>
      <c r="D388" s="43" t="s">
        <v>156</v>
      </c>
      <c r="E388" s="43" t="s">
        <v>3526</v>
      </c>
      <c r="F388" s="44" t="s">
        <v>412</v>
      </c>
      <c r="G388" s="45">
        <v>25</v>
      </c>
      <c r="H388" s="45">
        <v>24</v>
      </c>
      <c r="I388" s="46">
        <v>40.6</v>
      </c>
      <c r="J388" s="46">
        <v>6.4</v>
      </c>
      <c r="K388" s="46"/>
      <c r="L388" s="46">
        <v>47</v>
      </c>
      <c r="M388" s="47">
        <v>735</v>
      </c>
      <c r="N388" s="47">
        <v>34545</v>
      </c>
      <c r="O388" s="48" t="s">
        <v>705</v>
      </c>
      <c r="P388" s="48"/>
      <c r="Q388" s="49">
        <v>44832</v>
      </c>
      <c r="R388" s="49"/>
      <c r="S388" s="49"/>
      <c r="T388" s="49"/>
      <c r="U388" s="49"/>
    </row>
    <row r="389" spans="1:21" ht="15" customHeight="1" x14ac:dyDescent="0.3">
      <c r="A389" s="41" t="s">
        <v>417</v>
      </c>
      <c r="B389" s="42">
        <f t="shared" si="12"/>
        <v>44834</v>
      </c>
      <c r="C389" s="62">
        <f t="shared" si="13"/>
        <v>2022</v>
      </c>
      <c r="D389" s="43" t="s">
        <v>156</v>
      </c>
      <c r="E389" s="43" t="s">
        <v>3527</v>
      </c>
      <c r="F389" s="44" t="s">
        <v>412</v>
      </c>
      <c r="G389" s="45">
        <v>26</v>
      </c>
      <c r="H389" s="45">
        <v>25</v>
      </c>
      <c r="I389" s="46">
        <v>55.4</v>
      </c>
      <c r="J389" s="46">
        <v>6.4</v>
      </c>
      <c r="K389" s="46"/>
      <c r="L389" s="46">
        <v>61.8</v>
      </c>
      <c r="M389" s="47">
        <v>745</v>
      </c>
      <c r="N389" s="47">
        <v>46041</v>
      </c>
      <c r="O389" s="48" t="s">
        <v>3839</v>
      </c>
      <c r="P389" s="48"/>
      <c r="Q389" s="49">
        <v>44834</v>
      </c>
      <c r="R389" s="49"/>
      <c r="S389" s="49"/>
      <c r="T389" s="49"/>
      <c r="U389" s="49"/>
    </row>
    <row r="390" spans="1:21" ht="15" customHeight="1" x14ac:dyDescent="0.3">
      <c r="A390" s="41" t="s">
        <v>417</v>
      </c>
      <c r="B390" s="42">
        <f t="shared" si="12"/>
        <v>44834</v>
      </c>
      <c r="C390" s="62">
        <f t="shared" si="13"/>
        <v>2022</v>
      </c>
      <c r="D390" s="43" t="s">
        <v>156</v>
      </c>
      <c r="E390" s="43" t="s">
        <v>3529</v>
      </c>
      <c r="F390" s="44" t="s">
        <v>412</v>
      </c>
      <c r="G390" s="45">
        <v>28</v>
      </c>
      <c r="H390" s="45">
        <v>27</v>
      </c>
      <c r="I390" s="46">
        <v>41.1</v>
      </c>
      <c r="J390" s="46">
        <v>6.4</v>
      </c>
      <c r="K390" s="46"/>
      <c r="L390" s="46">
        <v>47.5</v>
      </c>
      <c r="M390" s="47">
        <v>730</v>
      </c>
      <c r="N390" s="47">
        <v>34675</v>
      </c>
      <c r="O390" s="48" t="s">
        <v>3840</v>
      </c>
      <c r="P390" s="48"/>
      <c r="Q390" s="49">
        <v>44834</v>
      </c>
      <c r="R390" s="49"/>
      <c r="S390" s="49"/>
      <c r="T390" s="49"/>
      <c r="U390" s="49"/>
    </row>
    <row r="391" spans="1:21" ht="15" customHeight="1" x14ac:dyDescent="0.3">
      <c r="A391" s="41" t="s">
        <v>417</v>
      </c>
      <c r="B391" s="42">
        <f t="shared" si="12"/>
        <v>44834</v>
      </c>
      <c r="C391" s="62">
        <f t="shared" si="13"/>
        <v>2022</v>
      </c>
      <c r="D391" s="43" t="s">
        <v>156</v>
      </c>
      <c r="E391" s="43" t="s">
        <v>3531</v>
      </c>
      <c r="F391" s="44" t="s">
        <v>412</v>
      </c>
      <c r="G391" s="45">
        <v>32</v>
      </c>
      <c r="H391" s="45">
        <v>32</v>
      </c>
      <c r="I391" s="46">
        <v>33.299999999999997</v>
      </c>
      <c r="J391" s="46">
        <v>3.3</v>
      </c>
      <c r="K391" s="46"/>
      <c r="L391" s="46">
        <v>36.599999999999994</v>
      </c>
      <c r="M391" s="47">
        <v>655.00000000000011</v>
      </c>
      <c r="N391" s="47">
        <v>23973</v>
      </c>
      <c r="O391" s="48" t="s">
        <v>3842</v>
      </c>
      <c r="P391" s="48"/>
      <c r="Q391" s="49">
        <v>44824</v>
      </c>
      <c r="R391" s="49"/>
      <c r="S391" s="49"/>
      <c r="T391" s="49"/>
      <c r="U391" s="49"/>
    </row>
    <row r="392" spans="1:21" ht="15" customHeight="1" x14ac:dyDescent="0.3">
      <c r="A392" s="41" t="s">
        <v>417</v>
      </c>
      <c r="B392" s="42">
        <f t="shared" si="12"/>
        <v>44834</v>
      </c>
      <c r="C392" s="62">
        <f t="shared" si="13"/>
        <v>2022</v>
      </c>
      <c r="D392" s="43" t="s">
        <v>156</v>
      </c>
      <c r="E392" s="43" t="s">
        <v>3534</v>
      </c>
      <c r="F392" s="44" t="s">
        <v>412</v>
      </c>
      <c r="G392" s="45">
        <v>35</v>
      </c>
      <c r="H392" s="45">
        <v>35</v>
      </c>
      <c r="I392" s="46">
        <v>34</v>
      </c>
      <c r="J392" s="46">
        <v>3.3</v>
      </c>
      <c r="K392" s="46"/>
      <c r="L392" s="46">
        <v>37.299999999999997</v>
      </c>
      <c r="M392" s="47">
        <v>670</v>
      </c>
      <c r="N392" s="47">
        <v>24991</v>
      </c>
      <c r="O392" s="48" t="s">
        <v>3844</v>
      </c>
      <c r="P392" s="48"/>
      <c r="Q392" s="49">
        <v>44817</v>
      </c>
      <c r="R392" s="49"/>
      <c r="S392" s="49"/>
      <c r="T392" s="49"/>
      <c r="U392" s="49"/>
    </row>
    <row r="393" spans="1:21" ht="15" customHeight="1" x14ac:dyDescent="0.3">
      <c r="A393" s="41" t="s">
        <v>417</v>
      </c>
      <c r="B393" s="42">
        <f t="shared" si="12"/>
        <v>44834</v>
      </c>
      <c r="C393" s="62">
        <f t="shared" si="13"/>
        <v>2022</v>
      </c>
      <c r="D393" s="43" t="s">
        <v>156</v>
      </c>
      <c r="E393" s="43" t="s">
        <v>3538</v>
      </c>
      <c r="F393" s="44" t="s">
        <v>412</v>
      </c>
      <c r="G393" s="45">
        <v>39</v>
      </c>
      <c r="H393" s="45">
        <v>39</v>
      </c>
      <c r="I393" s="46">
        <v>40.9</v>
      </c>
      <c r="J393" s="46">
        <v>6.4</v>
      </c>
      <c r="K393" s="46"/>
      <c r="L393" s="46">
        <v>47.3</v>
      </c>
      <c r="M393" s="47">
        <v>730</v>
      </c>
      <c r="N393" s="47">
        <v>34529</v>
      </c>
      <c r="O393" s="48" t="s">
        <v>663</v>
      </c>
      <c r="P393" s="48"/>
      <c r="Q393" s="49">
        <v>44834</v>
      </c>
      <c r="R393" s="49"/>
      <c r="S393" s="49"/>
      <c r="T393" s="49"/>
      <c r="U393" s="49"/>
    </row>
    <row r="394" spans="1:21" ht="15" customHeight="1" x14ac:dyDescent="0.3">
      <c r="A394" s="41" t="s">
        <v>417</v>
      </c>
      <c r="B394" s="42">
        <f t="shared" si="12"/>
        <v>44834</v>
      </c>
      <c r="C394" s="62">
        <f t="shared" si="13"/>
        <v>2022</v>
      </c>
      <c r="D394" s="43" t="s">
        <v>156</v>
      </c>
      <c r="E394" s="43" t="s">
        <v>3541</v>
      </c>
      <c r="F394" s="44" t="s">
        <v>412</v>
      </c>
      <c r="G394" s="45">
        <v>42</v>
      </c>
      <c r="H394" s="45">
        <v>42</v>
      </c>
      <c r="I394" s="46">
        <v>55.6</v>
      </c>
      <c r="J394" s="46">
        <v>6.4</v>
      </c>
      <c r="K394" s="46"/>
      <c r="L394" s="46">
        <v>62</v>
      </c>
      <c r="M394" s="47">
        <v>750</v>
      </c>
      <c r="N394" s="47">
        <v>46500</v>
      </c>
      <c r="O394" s="48" t="s">
        <v>662</v>
      </c>
      <c r="P394" s="48"/>
      <c r="Q394" s="49">
        <v>44806</v>
      </c>
      <c r="R394" s="49"/>
      <c r="S394" s="49"/>
      <c r="T394" s="49"/>
      <c r="U394" s="49"/>
    </row>
    <row r="395" spans="1:21" ht="15" customHeight="1" x14ac:dyDescent="0.3">
      <c r="A395" s="41" t="s">
        <v>417</v>
      </c>
      <c r="B395" s="42">
        <f t="shared" si="12"/>
        <v>44834</v>
      </c>
      <c r="C395" s="62">
        <f t="shared" si="13"/>
        <v>2022</v>
      </c>
      <c r="D395" s="43" t="s">
        <v>156</v>
      </c>
      <c r="E395" s="43" t="s">
        <v>3542</v>
      </c>
      <c r="F395" s="44" t="s">
        <v>412</v>
      </c>
      <c r="G395" s="45">
        <v>43</v>
      </c>
      <c r="H395" s="45">
        <v>43</v>
      </c>
      <c r="I395" s="46">
        <v>40.700000000000003</v>
      </c>
      <c r="J395" s="46">
        <v>6.4</v>
      </c>
      <c r="K395" s="46"/>
      <c r="L395" s="46">
        <v>47.1</v>
      </c>
      <c r="M395" s="47">
        <v>740</v>
      </c>
      <c r="N395" s="47">
        <v>34854</v>
      </c>
      <c r="O395" s="48" t="s">
        <v>3848</v>
      </c>
      <c r="P395" s="48"/>
      <c r="Q395" s="49">
        <v>44816</v>
      </c>
      <c r="R395" s="49"/>
      <c r="S395" s="49"/>
      <c r="T395" s="49"/>
      <c r="U395" s="49"/>
    </row>
    <row r="396" spans="1:21" ht="15" customHeight="1" x14ac:dyDescent="0.3">
      <c r="A396" s="41" t="s">
        <v>417</v>
      </c>
      <c r="B396" s="42">
        <f t="shared" si="12"/>
        <v>44834</v>
      </c>
      <c r="C396" s="62">
        <f t="shared" si="13"/>
        <v>2022</v>
      </c>
      <c r="D396" s="43" t="s">
        <v>156</v>
      </c>
      <c r="E396" s="43" t="s">
        <v>3545</v>
      </c>
      <c r="F396" s="44" t="s">
        <v>412</v>
      </c>
      <c r="G396" s="45">
        <v>46</v>
      </c>
      <c r="H396" s="45">
        <v>46</v>
      </c>
      <c r="I396" s="46">
        <v>55.4</v>
      </c>
      <c r="J396" s="46">
        <v>6.4</v>
      </c>
      <c r="K396" s="46"/>
      <c r="L396" s="46">
        <v>61.8</v>
      </c>
      <c r="M396" s="47">
        <v>765</v>
      </c>
      <c r="N396" s="47">
        <v>47277</v>
      </c>
      <c r="O396" s="48" t="s">
        <v>1036</v>
      </c>
      <c r="P396" s="48"/>
      <c r="Q396" s="49">
        <v>44823</v>
      </c>
      <c r="R396" s="49"/>
      <c r="S396" s="49"/>
      <c r="T396" s="49"/>
      <c r="U396" s="49"/>
    </row>
    <row r="397" spans="1:21" ht="15" customHeight="1" x14ac:dyDescent="0.3">
      <c r="A397" s="41" t="s">
        <v>417</v>
      </c>
      <c r="B397" s="42">
        <f t="shared" si="12"/>
        <v>44834</v>
      </c>
      <c r="C397" s="62">
        <f t="shared" si="13"/>
        <v>2022</v>
      </c>
      <c r="D397" s="43" t="s">
        <v>156</v>
      </c>
      <c r="E397" s="43" t="s">
        <v>3546</v>
      </c>
      <c r="F397" s="44" t="s">
        <v>412</v>
      </c>
      <c r="G397" s="45">
        <v>47</v>
      </c>
      <c r="H397" s="45">
        <v>47</v>
      </c>
      <c r="I397" s="46">
        <v>40.6</v>
      </c>
      <c r="J397" s="46">
        <v>6.4</v>
      </c>
      <c r="K397" s="46"/>
      <c r="L397" s="46">
        <v>47</v>
      </c>
      <c r="M397" s="47">
        <v>755</v>
      </c>
      <c r="N397" s="47">
        <v>35485</v>
      </c>
      <c r="O397" s="48" t="s">
        <v>2618</v>
      </c>
      <c r="P397" s="48"/>
      <c r="Q397" s="49">
        <v>44833</v>
      </c>
      <c r="R397" s="49"/>
      <c r="S397" s="49"/>
      <c r="T397" s="49"/>
      <c r="U397" s="49"/>
    </row>
    <row r="398" spans="1:21" ht="15" customHeight="1" x14ac:dyDescent="0.3">
      <c r="A398" s="41" t="s">
        <v>417</v>
      </c>
      <c r="B398" s="42">
        <f t="shared" si="12"/>
        <v>44834</v>
      </c>
      <c r="C398" s="62">
        <f t="shared" si="13"/>
        <v>2022</v>
      </c>
      <c r="D398" s="43" t="s">
        <v>156</v>
      </c>
      <c r="E398" s="43" t="s">
        <v>3547</v>
      </c>
      <c r="F398" s="44" t="s">
        <v>412</v>
      </c>
      <c r="G398" s="45">
        <v>48</v>
      </c>
      <c r="H398" s="45">
        <v>48</v>
      </c>
      <c r="I398" s="46">
        <v>41.1</v>
      </c>
      <c r="J398" s="46">
        <v>6.4</v>
      </c>
      <c r="K398" s="46"/>
      <c r="L398" s="46">
        <v>47.5</v>
      </c>
      <c r="M398" s="47">
        <v>760</v>
      </c>
      <c r="N398" s="47">
        <v>36100</v>
      </c>
      <c r="O398" s="48" t="s">
        <v>3850</v>
      </c>
      <c r="P398" s="48"/>
      <c r="Q398" s="49">
        <v>44830</v>
      </c>
      <c r="R398" s="49"/>
      <c r="S398" s="49"/>
      <c r="T398" s="49"/>
      <c r="U398" s="49"/>
    </row>
    <row r="399" spans="1:21" ht="15" customHeight="1" x14ac:dyDescent="0.3">
      <c r="A399" s="41" t="s">
        <v>417</v>
      </c>
      <c r="B399" s="42">
        <f t="shared" si="12"/>
        <v>44834</v>
      </c>
      <c r="C399" s="62">
        <f t="shared" si="13"/>
        <v>2022</v>
      </c>
      <c r="D399" s="43" t="s">
        <v>156</v>
      </c>
      <c r="E399" s="43" t="s">
        <v>3548</v>
      </c>
      <c r="F399" s="44" t="s">
        <v>412</v>
      </c>
      <c r="G399" s="45">
        <v>49</v>
      </c>
      <c r="H399" s="45">
        <v>49</v>
      </c>
      <c r="I399" s="46">
        <v>55.2</v>
      </c>
      <c r="J399" s="46">
        <v>6.4</v>
      </c>
      <c r="K399" s="46"/>
      <c r="L399" s="46">
        <v>61.6</v>
      </c>
      <c r="M399" s="47">
        <v>770</v>
      </c>
      <c r="N399" s="47">
        <v>47432</v>
      </c>
      <c r="O399" s="48" t="s">
        <v>695</v>
      </c>
      <c r="P399" s="48"/>
      <c r="Q399" s="49">
        <v>44830</v>
      </c>
      <c r="R399" s="49"/>
      <c r="S399" s="49"/>
      <c r="T399" s="49"/>
      <c r="U399" s="49"/>
    </row>
    <row r="400" spans="1:21" ht="15" customHeight="1" x14ac:dyDescent="0.3">
      <c r="A400" s="41" t="s">
        <v>417</v>
      </c>
      <c r="B400" s="42">
        <f t="shared" si="12"/>
        <v>44834</v>
      </c>
      <c r="C400" s="62">
        <f t="shared" si="13"/>
        <v>2022</v>
      </c>
      <c r="D400" s="43" t="s">
        <v>156</v>
      </c>
      <c r="E400" s="43" t="s">
        <v>3549</v>
      </c>
      <c r="F400" s="44" t="s">
        <v>412</v>
      </c>
      <c r="G400" s="45">
        <v>50</v>
      </c>
      <c r="H400" s="45">
        <v>50</v>
      </c>
      <c r="I400" s="46">
        <v>55.4</v>
      </c>
      <c r="J400" s="46">
        <v>6.4</v>
      </c>
      <c r="K400" s="46"/>
      <c r="L400" s="46">
        <v>61.8</v>
      </c>
      <c r="M400" s="47">
        <v>780</v>
      </c>
      <c r="N400" s="47">
        <v>48204</v>
      </c>
      <c r="O400" s="48" t="s">
        <v>3851</v>
      </c>
      <c r="P400" s="48"/>
      <c r="Q400" s="49">
        <v>44833</v>
      </c>
      <c r="R400" s="49"/>
      <c r="S400" s="49"/>
      <c r="T400" s="49"/>
      <c r="U400" s="49"/>
    </row>
    <row r="401" spans="1:21" ht="15" customHeight="1" x14ac:dyDescent="0.3">
      <c r="A401" s="41" t="s">
        <v>417</v>
      </c>
      <c r="B401" s="42">
        <f t="shared" si="12"/>
        <v>44834</v>
      </c>
      <c r="C401" s="62">
        <f t="shared" si="13"/>
        <v>2022</v>
      </c>
      <c r="D401" s="43" t="s">
        <v>156</v>
      </c>
      <c r="E401" s="43" t="s">
        <v>3550</v>
      </c>
      <c r="F401" s="44" t="s">
        <v>412</v>
      </c>
      <c r="G401" s="45">
        <v>51</v>
      </c>
      <c r="H401" s="45">
        <v>51</v>
      </c>
      <c r="I401" s="46">
        <v>40.6</v>
      </c>
      <c r="J401" s="46">
        <v>6.4</v>
      </c>
      <c r="K401" s="46"/>
      <c r="L401" s="46">
        <v>47</v>
      </c>
      <c r="M401" s="47">
        <v>775</v>
      </c>
      <c r="N401" s="47">
        <v>36425</v>
      </c>
      <c r="O401" s="48" t="s">
        <v>3852</v>
      </c>
      <c r="P401" s="48"/>
      <c r="Q401" s="49">
        <v>44833</v>
      </c>
      <c r="R401" s="49"/>
      <c r="S401" s="49"/>
      <c r="T401" s="49"/>
      <c r="U401" s="49"/>
    </row>
    <row r="402" spans="1:21" ht="15" customHeight="1" x14ac:dyDescent="0.3">
      <c r="A402" s="41" t="s">
        <v>417</v>
      </c>
      <c r="B402" s="42">
        <f t="shared" si="12"/>
        <v>44834</v>
      </c>
      <c r="C402" s="62">
        <f t="shared" si="13"/>
        <v>2022</v>
      </c>
      <c r="D402" s="43" t="s">
        <v>156</v>
      </c>
      <c r="E402" s="43" t="s">
        <v>3553</v>
      </c>
      <c r="F402" s="44" t="s">
        <v>412</v>
      </c>
      <c r="G402" s="45">
        <v>54</v>
      </c>
      <c r="H402" s="45">
        <v>54</v>
      </c>
      <c r="I402" s="46">
        <v>55.4</v>
      </c>
      <c r="J402" s="46">
        <v>6.4</v>
      </c>
      <c r="K402" s="46"/>
      <c r="L402" s="46">
        <v>61.8</v>
      </c>
      <c r="M402" s="47">
        <v>765</v>
      </c>
      <c r="N402" s="47">
        <v>47277</v>
      </c>
      <c r="O402" s="48" t="s">
        <v>693</v>
      </c>
      <c r="P402" s="48"/>
      <c r="Q402" s="49">
        <v>44834</v>
      </c>
      <c r="R402" s="49"/>
      <c r="S402" s="49"/>
      <c r="T402" s="49"/>
      <c r="U402" s="49"/>
    </row>
    <row r="403" spans="1:21" ht="15" customHeight="1" x14ac:dyDescent="0.3">
      <c r="A403" s="41" t="s">
        <v>417</v>
      </c>
      <c r="B403" s="42">
        <f t="shared" si="12"/>
        <v>44834</v>
      </c>
      <c r="C403" s="62">
        <f t="shared" si="13"/>
        <v>2022</v>
      </c>
      <c r="D403" s="43" t="s">
        <v>156</v>
      </c>
      <c r="E403" s="43" t="s">
        <v>3554</v>
      </c>
      <c r="F403" s="44" t="s">
        <v>412</v>
      </c>
      <c r="G403" s="45">
        <v>55</v>
      </c>
      <c r="H403" s="45">
        <v>55</v>
      </c>
      <c r="I403" s="46">
        <v>40.6</v>
      </c>
      <c r="J403" s="46">
        <v>6.4</v>
      </c>
      <c r="K403" s="46"/>
      <c r="L403" s="46">
        <v>47</v>
      </c>
      <c r="M403" s="47">
        <v>755</v>
      </c>
      <c r="N403" s="47">
        <v>35485</v>
      </c>
      <c r="O403" s="48" t="s">
        <v>692</v>
      </c>
      <c r="P403" s="48"/>
      <c r="Q403" s="49">
        <v>44826</v>
      </c>
      <c r="R403" s="49"/>
      <c r="S403" s="49"/>
      <c r="T403" s="49"/>
      <c r="U403" s="49"/>
    </row>
    <row r="404" spans="1:21" ht="15" customHeight="1" x14ac:dyDescent="0.3">
      <c r="A404" s="41" t="s">
        <v>417</v>
      </c>
      <c r="B404" s="42">
        <f t="shared" si="12"/>
        <v>44834</v>
      </c>
      <c r="C404" s="62">
        <f t="shared" si="13"/>
        <v>2022</v>
      </c>
      <c r="D404" s="43" t="s">
        <v>156</v>
      </c>
      <c r="E404" s="43" t="s">
        <v>3555</v>
      </c>
      <c r="F404" s="44" t="s">
        <v>412</v>
      </c>
      <c r="G404" s="45">
        <v>56</v>
      </c>
      <c r="H404" s="45">
        <v>56</v>
      </c>
      <c r="I404" s="46">
        <v>41.1</v>
      </c>
      <c r="J404" s="46">
        <v>6.4</v>
      </c>
      <c r="K404" s="46"/>
      <c r="L404" s="46">
        <v>47.5</v>
      </c>
      <c r="M404" s="47">
        <v>730</v>
      </c>
      <c r="N404" s="47">
        <v>34675</v>
      </c>
      <c r="O404" s="48" t="s">
        <v>3853</v>
      </c>
      <c r="P404" s="48"/>
      <c r="Q404" s="49">
        <v>44827</v>
      </c>
      <c r="R404" s="49"/>
      <c r="S404" s="49"/>
      <c r="T404" s="49"/>
      <c r="U404" s="49"/>
    </row>
    <row r="405" spans="1:21" ht="15" customHeight="1" x14ac:dyDescent="0.3">
      <c r="A405" s="41" t="s">
        <v>417</v>
      </c>
      <c r="B405" s="42">
        <f t="shared" si="12"/>
        <v>44834</v>
      </c>
      <c r="C405" s="62">
        <f t="shared" si="13"/>
        <v>2022</v>
      </c>
      <c r="D405" s="43" t="s">
        <v>156</v>
      </c>
      <c r="E405" s="43" t="s">
        <v>3556</v>
      </c>
      <c r="F405" s="44" t="s">
        <v>412</v>
      </c>
      <c r="G405" s="45">
        <v>57</v>
      </c>
      <c r="H405" s="45">
        <v>57</v>
      </c>
      <c r="I405" s="46">
        <v>55.2</v>
      </c>
      <c r="J405" s="46">
        <v>6.4</v>
      </c>
      <c r="K405" s="46"/>
      <c r="L405" s="46">
        <v>61.6</v>
      </c>
      <c r="M405" s="47">
        <v>740</v>
      </c>
      <c r="N405" s="47">
        <v>45584</v>
      </c>
      <c r="O405" s="48" t="s">
        <v>3854</v>
      </c>
      <c r="P405" s="48"/>
      <c r="Q405" s="49">
        <v>44834</v>
      </c>
      <c r="R405" s="49"/>
      <c r="S405" s="49"/>
      <c r="T405" s="49"/>
      <c r="U405" s="49"/>
    </row>
    <row r="406" spans="1:21" ht="15" customHeight="1" x14ac:dyDescent="0.3">
      <c r="A406" s="41" t="s">
        <v>417</v>
      </c>
      <c r="B406" s="42">
        <f t="shared" si="12"/>
        <v>44834</v>
      </c>
      <c r="C406" s="62">
        <f t="shared" si="13"/>
        <v>2022</v>
      </c>
      <c r="D406" s="43" t="s">
        <v>156</v>
      </c>
      <c r="E406" s="43" t="s">
        <v>3558</v>
      </c>
      <c r="F406" s="44" t="s">
        <v>412</v>
      </c>
      <c r="G406" s="45">
        <v>59</v>
      </c>
      <c r="H406" s="45">
        <v>59</v>
      </c>
      <c r="I406" s="46">
        <v>40.6</v>
      </c>
      <c r="J406" s="46">
        <v>6.4</v>
      </c>
      <c r="K406" s="46"/>
      <c r="L406" s="46">
        <v>47</v>
      </c>
      <c r="M406" s="47">
        <v>740</v>
      </c>
      <c r="N406" s="47">
        <v>34780</v>
      </c>
      <c r="O406" s="48" t="s">
        <v>3856</v>
      </c>
      <c r="P406" s="48"/>
      <c r="Q406" s="49">
        <v>44821</v>
      </c>
      <c r="R406" s="49"/>
      <c r="S406" s="49"/>
      <c r="T406" s="49"/>
      <c r="U406" s="49"/>
    </row>
    <row r="407" spans="1:21" ht="15" customHeight="1" x14ac:dyDescent="0.3">
      <c r="A407" s="41" t="s">
        <v>418</v>
      </c>
      <c r="B407" s="42">
        <f t="shared" si="12"/>
        <v>44834</v>
      </c>
      <c r="C407" s="62">
        <f t="shared" si="13"/>
        <v>2022</v>
      </c>
      <c r="D407" s="43" t="s">
        <v>231</v>
      </c>
      <c r="E407" s="43" t="s">
        <v>3935</v>
      </c>
      <c r="F407" s="44" t="s">
        <v>412</v>
      </c>
      <c r="G407" s="45">
        <v>6</v>
      </c>
      <c r="H407" s="45">
        <v>6</v>
      </c>
      <c r="I407" s="46">
        <v>54.9</v>
      </c>
      <c r="J407" s="46">
        <v>7.6</v>
      </c>
      <c r="K407" s="46"/>
      <c r="L407" s="46">
        <v>62.5</v>
      </c>
      <c r="M407" s="47">
        <v>1113.008</v>
      </c>
      <c r="N407" s="47">
        <v>69563</v>
      </c>
      <c r="O407" s="48" t="s">
        <v>2120</v>
      </c>
      <c r="P407" s="48"/>
      <c r="Q407" s="49">
        <v>44834</v>
      </c>
      <c r="R407" s="49"/>
      <c r="S407" s="49"/>
      <c r="T407" s="49"/>
      <c r="U407" s="49"/>
    </row>
    <row r="408" spans="1:21" ht="15" customHeight="1" x14ac:dyDescent="0.3">
      <c r="A408" s="41" t="s">
        <v>418</v>
      </c>
      <c r="B408" s="42">
        <f t="shared" si="12"/>
        <v>44834</v>
      </c>
      <c r="C408" s="62">
        <f t="shared" si="13"/>
        <v>2022</v>
      </c>
      <c r="D408" s="43" t="s">
        <v>231</v>
      </c>
      <c r="E408" s="43" t="s">
        <v>3936</v>
      </c>
      <c r="F408" s="44" t="s">
        <v>412</v>
      </c>
      <c r="G408" s="45">
        <v>7</v>
      </c>
      <c r="H408" s="45">
        <v>7</v>
      </c>
      <c r="I408" s="46">
        <v>53.2</v>
      </c>
      <c r="J408" s="46">
        <v>7.6</v>
      </c>
      <c r="K408" s="46"/>
      <c r="L408" s="46">
        <v>60.800000000000004</v>
      </c>
      <c r="M408" s="47">
        <v>1080</v>
      </c>
      <c r="N408" s="47">
        <v>65664</v>
      </c>
      <c r="O408" s="48" t="s">
        <v>4030</v>
      </c>
      <c r="P408" s="48"/>
      <c r="Q408" s="49">
        <v>44820</v>
      </c>
      <c r="R408" s="49"/>
      <c r="S408" s="49"/>
      <c r="T408" s="49"/>
      <c r="U408" s="49"/>
    </row>
    <row r="409" spans="1:21" ht="15" customHeight="1" x14ac:dyDescent="0.3">
      <c r="A409" s="41" t="s">
        <v>418</v>
      </c>
      <c r="B409" s="42">
        <f t="shared" si="12"/>
        <v>44834</v>
      </c>
      <c r="C409" s="62">
        <f t="shared" si="13"/>
        <v>2022</v>
      </c>
      <c r="D409" s="43" t="s">
        <v>231</v>
      </c>
      <c r="E409" s="43" t="s">
        <v>3937</v>
      </c>
      <c r="F409" s="44" t="s">
        <v>412</v>
      </c>
      <c r="G409" s="45">
        <v>8</v>
      </c>
      <c r="H409" s="45">
        <v>8</v>
      </c>
      <c r="I409" s="46">
        <v>35.700000000000003</v>
      </c>
      <c r="J409" s="46">
        <v>7.6</v>
      </c>
      <c r="K409" s="46"/>
      <c r="L409" s="46">
        <v>43.300000000000004</v>
      </c>
      <c r="M409" s="47">
        <v>1037.8752886836028</v>
      </c>
      <c r="N409" s="47">
        <v>44940</v>
      </c>
      <c r="O409" s="48" t="s">
        <v>4031</v>
      </c>
      <c r="P409" s="48"/>
      <c r="Q409" s="49">
        <v>44805</v>
      </c>
      <c r="R409" s="49"/>
      <c r="S409" s="49"/>
      <c r="T409" s="49"/>
      <c r="U409" s="49"/>
    </row>
    <row r="410" spans="1:21" ht="15" customHeight="1" x14ac:dyDescent="0.3">
      <c r="A410" s="41" t="s">
        <v>418</v>
      </c>
      <c r="B410" s="42">
        <f t="shared" si="12"/>
        <v>44834</v>
      </c>
      <c r="C410" s="62">
        <f t="shared" si="13"/>
        <v>2022</v>
      </c>
      <c r="D410" s="43" t="s">
        <v>231</v>
      </c>
      <c r="E410" s="43" t="s">
        <v>3947</v>
      </c>
      <c r="F410" s="44" t="s">
        <v>412</v>
      </c>
      <c r="G410" s="45">
        <v>19</v>
      </c>
      <c r="H410" s="45">
        <v>18</v>
      </c>
      <c r="I410" s="46">
        <v>71.2</v>
      </c>
      <c r="J410" s="46">
        <v>7.6</v>
      </c>
      <c r="K410" s="46"/>
      <c r="L410" s="46">
        <v>78.8</v>
      </c>
      <c r="M410" s="47">
        <v>1127.9949238578681</v>
      </c>
      <c r="N410" s="47">
        <v>88886</v>
      </c>
      <c r="O410" s="48" t="s">
        <v>1403</v>
      </c>
      <c r="P410" s="48"/>
      <c r="Q410" s="49">
        <v>44817</v>
      </c>
      <c r="R410" s="49"/>
      <c r="S410" s="49"/>
      <c r="T410" s="49"/>
      <c r="U410" s="49"/>
    </row>
    <row r="411" spans="1:21" ht="15" customHeight="1" x14ac:dyDescent="0.3">
      <c r="A411" s="41" t="s">
        <v>418</v>
      </c>
      <c r="B411" s="42">
        <f t="shared" si="12"/>
        <v>44834</v>
      </c>
      <c r="C411" s="62">
        <f t="shared" si="13"/>
        <v>2022</v>
      </c>
      <c r="D411" s="43" t="s">
        <v>231</v>
      </c>
      <c r="E411" s="43" t="s">
        <v>3960</v>
      </c>
      <c r="F411" s="44" t="s">
        <v>412</v>
      </c>
      <c r="G411" s="45">
        <v>34</v>
      </c>
      <c r="H411" s="45">
        <v>32</v>
      </c>
      <c r="I411" s="46">
        <v>34.200000000000003</v>
      </c>
      <c r="J411" s="46">
        <v>3.7</v>
      </c>
      <c r="K411" s="46"/>
      <c r="L411" s="46">
        <v>37.900000000000006</v>
      </c>
      <c r="M411" s="47">
        <v>1044.6965699208442</v>
      </c>
      <c r="N411" s="47">
        <v>39594</v>
      </c>
      <c r="O411" s="48" t="s">
        <v>4048</v>
      </c>
      <c r="P411" s="48"/>
      <c r="Q411" s="49">
        <v>44818</v>
      </c>
      <c r="R411" s="49"/>
      <c r="S411" s="49"/>
      <c r="T411" s="49"/>
      <c r="U411" s="49"/>
    </row>
    <row r="412" spans="1:21" ht="15" customHeight="1" x14ac:dyDescent="0.3">
      <c r="A412" s="41" t="s">
        <v>418</v>
      </c>
      <c r="B412" s="42">
        <f t="shared" si="12"/>
        <v>44834</v>
      </c>
      <c r="C412" s="62">
        <f t="shared" si="13"/>
        <v>2022</v>
      </c>
      <c r="D412" s="43" t="s">
        <v>231</v>
      </c>
      <c r="E412" s="43" t="s">
        <v>3962</v>
      </c>
      <c r="F412" s="44" t="s">
        <v>412</v>
      </c>
      <c r="G412" s="45">
        <v>36</v>
      </c>
      <c r="H412" s="45">
        <v>34</v>
      </c>
      <c r="I412" s="46">
        <v>53.2</v>
      </c>
      <c r="J412" s="46">
        <v>7.6</v>
      </c>
      <c r="K412" s="46"/>
      <c r="L412" s="46">
        <v>60.800000000000004</v>
      </c>
      <c r="M412" s="47">
        <v>1079.6052631578946</v>
      </c>
      <c r="N412" s="47">
        <v>65640</v>
      </c>
      <c r="O412" s="48" t="s">
        <v>4050</v>
      </c>
      <c r="P412" s="48"/>
      <c r="Q412" s="49">
        <v>44824</v>
      </c>
      <c r="R412" s="49"/>
      <c r="S412" s="49"/>
      <c r="T412" s="49"/>
      <c r="U412" s="49"/>
    </row>
    <row r="413" spans="1:21" ht="15" customHeight="1" x14ac:dyDescent="0.3">
      <c r="A413" s="41" t="s">
        <v>418</v>
      </c>
      <c r="B413" s="42">
        <f t="shared" si="12"/>
        <v>44834</v>
      </c>
      <c r="C413" s="62">
        <f t="shared" si="13"/>
        <v>2022</v>
      </c>
      <c r="D413" s="43" t="s">
        <v>286</v>
      </c>
      <c r="E413" s="43" t="s">
        <v>3988</v>
      </c>
      <c r="F413" s="44" t="s">
        <v>412</v>
      </c>
      <c r="G413" s="45">
        <v>5</v>
      </c>
      <c r="H413" s="45">
        <v>5</v>
      </c>
      <c r="I413" s="46">
        <v>35.9</v>
      </c>
      <c r="J413" s="46">
        <v>7.6</v>
      </c>
      <c r="K413" s="46"/>
      <c r="L413" s="46">
        <v>43.5</v>
      </c>
      <c r="M413" s="47">
        <v>1223.7931034482758</v>
      </c>
      <c r="N413" s="47">
        <v>53235</v>
      </c>
      <c r="O413" s="48" t="s">
        <v>4068</v>
      </c>
      <c r="P413" s="48"/>
      <c r="Q413" s="49">
        <v>44834</v>
      </c>
      <c r="R413" s="49"/>
      <c r="S413" s="49"/>
      <c r="T413" s="49"/>
      <c r="U413" s="49"/>
    </row>
    <row r="414" spans="1:21" ht="15" customHeight="1" x14ac:dyDescent="0.3">
      <c r="A414" s="41" t="s">
        <v>418</v>
      </c>
      <c r="B414" s="42">
        <f t="shared" si="12"/>
        <v>44834</v>
      </c>
      <c r="C414" s="62">
        <f t="shared" si="13"/>
        <v>2022</v>
      </c>
      <c r="D414" s="43" t="s">
        <v>286</v>
      </c>
      <c r="E414" s="43" t="s">
        <v>3989</v>
      </c>
      <c r="F414" s="44" t="s">
        <v>412</v>
      </c>
      <c r="G414" s="45">
        <v>8</v>
      </c>
      <c r="H414" s="45">
        <v>8</v>
      </c>
      <c r="I414" s="46">
        <v>36.1</v>
      </c>
      <c r="J414" s="46">
        <v>7.6</v>
      </c>
      <c r="K414" s="46"/>
      <c r="L414" s="46">
        <v>43.7</v>
      </c>
      <c r="M414" s="47">
        <v>1167.0480549199083</v>
      </c>
      <c r="N414" s="47">
        <v>51000</v>
      </c>
      <c r="O414" s="48" t="s">
        <v>4069</v>
      </c>
      <c r="P414" s="48"/>
      <c r="Q414" s="49">
        <v>44834</v>
      </c>
      <c r="R414" s="49"/>
      <c r="S414" s="49"/>
      <c r="T414" s="49"/>
      <c r="U414" s="49"/>
    </row>
    <row r="415" spans="1:21" ht="15" customHeight="1" x14ac:dyDescent="0.3">
      <c r="A415" s="41" t="s">
        <v>418</v>
      </c>
      <c r="B415" s="42">
        <f t="shared" si="12"/>
        <v>44834</v>
      </c>
      <c r="C415" s="62">
        <f t="shared" si="13"/>
        <v>2022</v>
      </c>
      <c r="D415" s="43" t="s">
        <v>286</v>
      </c>
      <c r="E415" s="43" t="s">
        <v>3990</v>
      </c>
      <c r="F415" s="44" t="s">
        <v>412</v>
      </c>
      <c r="G415" s="45">
        <v>9</v>
      </c>
      <c r="H415" s="45">
        <v>9</v>
      </c>
      <c r="I415" s="46">
        <v>35.799999999999997</v>
      </c>
      <c r="J415" s="46">
        <v>7.6</v>
      </c>
      <c r="K415" s="46"/>
      <c r="L415" s="46">
        <v>43.4</v>
      </c>
      <c r="M415" s="47">
        <v>1244.4169999999999</v>
      </c>
      <c r="N415" s="47">
        <v>54007.697799999994</v>
      </c>
      <c r="O415" s="48" t="s">
        <v>4070</v>
      </c>
      <c r="P415" s="48"/>
      <c r="Q415" s="49">
        <v>44834</v>
      </c>
      <c r="R415" s="49"/>
      <c r="S415" s="49"/>
      <c r="T415" s="49"/>
      <c r="U415" s="49"/>
    </row>
    <row r="416" spans="1:21" ht="15" customHeight="1" x14ac:dyDescent="0.3">
      <c r="A416" s="41" t="s">
        <v>418</v>
      </c>
      <c r="B416" s="42">
        <f t="shared" si="12"/>
        <v>44834</v>
      </c>
      <c r="C416" s="62">
        <f t="shared" si="13"/>
        <v>2022</v>
      </c>
      <c r="D416" s="43" t="s">
        <v>286</v>
      </c>
      <c r="E416" s="43" t="s">
        <v>3993</v>
      </c>
      <c r="F416" s="44" t="s">
        <v>412</v>
      </c>
      <c r="G416" s="45">
        <v>12</v>
      </c>
      <c r="H416" s="45">
        <v>12</v>
      </c>
      <c r="I416" s="46">
        <v>35.6</v>
      </c>
      <c r="J416" s="46">
        <v>7.6</v>
      </c>
      <c r="K416" s="46"/>
      <c r="L416" s="46">
        <v>43.2</v>
      </c>
      <c r="M416" s="47">
        <v>1163.9351851851852</v>
      </c>
      <c r="N416" s="47">
        <v>50282</v>
      </c>
      <c r="O416" s="48" t="s">
        <v>4069</v>
      </c>
      <c r="P416" s="48"/>
      <c r="Q416" s="49">
        <v>44834</v>
      </c>
      <c r="R416" s="49"/>
      <c r="S416" s="49"/>
      <c r="T416" s="49"/>
      <c r="U416" s="49"/>
    </row>
    <row r="417" spans="1:21" ht="15" customHeight="1" x14ac:dyDescent="0.3">
      <c r="A417" s="41" t="s">
        <v>418</v>
      </c>
      <c r="B417" s="42">
        <f t="shared" si="12"/>
        <v>44834</v>
      </c>
      <c r="C417" s="62">
        <f t="shared" si="13"/>
        <v>2022</v>
      </c>
      <c r="D417" s="43" t="s">
        <v>286</v>
      </c>
      <c r="E417" s="43" t="s">
        <v>3994</v>
      </c>
      <c r="F417" s="44" t="s">
        <v>412</v>
      </c>
      <c r="G417" s="45">
        <v>13</v>
      </c>
      <c r="H417" s="45">
        <v>13</v>
      </c>
      <c r="I417" s="46">
        <v>35.700000000000003</v>
      </c>
      <c r="J417" s="46">
        <v>7.6</v>
      </c>
      <c r="K417" s="46"/>
      <c r="L417" s="46">
        <v>43.300000000000004</v>
      </c>
      <c r="M417" s="47">
        <v>1249.5719999999999</v>
      </c>
      <c r="N417" s="47">
        <v>54106.467600000004</v>
      </c>
      <c r="O417" s="48" t="s">
        <v>4073</v>
      </c>
      <c r="P417" s="48"/>
      <c r="Q417" s="49">
        <v>44833</v>
      </c>
      <c r="R417" s="49"/>
      <c r="S417" s="49"/>
      <c r="T417" s="49"/>
      <c r="U417" s="49"/>
    </row>
    <row r="418" spans="1:21" ht="15" customHeight="1" x14ac:dyDescent="0.3">
      <c r="A418" s="41" t="s">
        <v>418</v>
      </c>
      <c r="B418" s="42">
        <f t="shared" si="12"/>
        <v>44834</v>
      </c>
      <c r="C418" s="62">
        <f t="shared" si="13"/>
        <v>2022</v>
      </c>
      <c r="D418" s="43" t="s">
        <v>286</v>
      </c>
      <c r="E418" s="43" t="s">
        <v>3995</v>
      </c>
      <c r="F418" s="44" t="s">
        <v>412</v>
      </c>
      <c r="G418" s="45">
        <v>14</v>
      </c>
      <c r="H418" s="45">
        <v>14</v>
      </c>
      <c r="I418" s="46">
        <v>54.4</v>
      </c>
      <c r="J418" s="46">
        <v>7.6</v>
      </c>
      <c r="K418" s="46"/>
      <c r="L418" s="46">
        <v>62</v>
      </c>
      <c r="M418" s="47">
        <v>1259.8819999999998</v>
      </c>
      <c r="N418" s="47">
        <v>78112.683999999994</v>
      </c>
      <c r="O418" s="48" t="s">
        <v>2121</v>
      </c>
      <c r="P418" s="48"/>
      <c r="Q418" s="49">
        <v>44834</v>
      </c>
      <c r="R418" s="49"/>
      <c r="S418" s="49"/>
      <c r="T418" s="49"/>
      <c r="U418" s="49"/>
    </row>
    <row r="419" spans="1:21" ht="15" customHeight="1" x14ac:dyDescent="0.3">
      <c r="A419" s="41" t="s">
        <v>418</v>
      </c>
      <c r="B419" s="42">
        <f t="shared" si="12"/>
        <v>44834</v>
      </c>
      <c r="C419" s="62">
        <f t="shared" si="13"/>
        <v>2022</v>
      </c>
      <c r="D419" s="43" t="s">
        <v>286</v>
      </c>
      <c r="E419" s="43" t="s">
        <v>3996</v>
      </c>
      <c r="F419" s="44" t="s">
        <v>412</v>
      </c>
      <c r="G419" s="45">
        <v>16</v>
      </c>
      <c r="H419" s="45">
        <v>16</v>
      </c>
      <c r="I419" s="46">
        <v>35.5</v>
      </c>
      <c r="J419" s="46">
        <v>7.6</v>
      </c>
      <c r="K419" s="46"/>
      <c r="L419" s="46">
        <v>43.1</v>
      </c>
      <c r="M419" s="47">
        <v>1228.952</v>
      </c>
      <c r="N419" s="47">
        <v>52967.831200000001</v>
      </c>
      <c r="O419" s="48" t="s">
        <v>4073</v>
      </c>
      <c r="P419" s="48"/>
      <c r="Q419" s="49">
        <v>44833</v>
      </c>
      <c r="R419" s="49"/>
      <c r="S419" s="49"/>
      <c r="T419" s="49"/>
      <c r="U419" s="49"/>
    </row>
    <row r="420" spans="1:21" ht="15" customHeight="1" x14ac:dyDescent="0.3">
      <c r="A420" s="41" t="s">
        <v>418</v>
      </c>
      <c r="B420" s="42">
        <f t="shared" si="12"/>
        <v>44834</v>
      </c>
      <c r="C420" s="62">
        <f t="shared" si="13"/>
        <v>2022</v>
      </c>
      <c r="D420" s="43" t="s">
        <v>286</v>
      </c>
      <c r="E420" s="43" t="s">
        <v>3997</v>
      </c>
      <c r="F420" s="44" t="s">
        <v>412</v>
      </c>
      <c r="G420" s="45">
        <v>17</v>
      </c>
      <c r="H420" s="45">
        <v>17</v>
      </c>
      <c r="I420" s="46">
        <v>35.700000000000003</v>
      </c>
      <c r="J420" s="46">
        <v>7.6</v>
      </c>
      <c r="K420" s="46"/>
      <c r="L420" s="46">
        <v>43.300000000000004</v>
      </c>
      <c r="M420" s="47">
        <v>1239.2619999999999</v>
      </c>
      <c r="N420" s="47">
        <v>53660.044600000001</v>
      </c>
      <c r="O420" s="48" t="s">
        <v>2634</v>
      </c>
      <c r="P420" s="48"/>
      <c r="Q420" s="49">
        <v>44834</v>
      </c>
      <c r="R420" s="49"/>
      <c r="S420" s="49"/>
      <c r="T420" s="49"/>
      <c r="U420" s="49"/>
    </row>
    <row r="421" spans="1:21" ht="15" customHeight="1" x14ac:dyDescent="0.3">
      <c r="A421" s="41" t="s">
        <v>418</v>
      </c>
      <c r="B421" s="42">
        <f t="shared" si="12"/>
        <v>44834</v>
      </c>
      <c r="C421" s="62">
        <f t="shared" si="13"/>
        <v>2022</v>
      </c>
      <c r="D421" s="43" t="s">
        <v>286</v>
      </c>
      <c r="E421" s="43" t="s">
        <v>3998</v>
      </c>
      <c r="F421" s="44" t="s">
        <v>412</v>
      </c>
      <c r="G421" s="45">
        <v>18</v>
      </c>
      <c r="H421" s="45">
        <v>18</v>
      </c>
      <c r="I421" s="46">
        <v>54.4</v>
      </c>
      <c r="J421" s="46">
        <v>7.6</v>
      </c>
      <c r="K421" s="46"/>
      <c r="L421" s="46">
        <v>62</v>
      </c>
      <c r="M421" s="47">
        <v>1212.0806451612902</v>
      </c>
      <c r="N421" s="47">
        <v>75149</v>
      </c>
      <c r="O421" s="48" t="s">
        <v>4074</v>
      </c>
      <c r="P421" s="48"/>
      <c r="Q421" s="49">
        <v>44832</v>
      </c>
      <c r="R421" s="49"/>
      <c r="S421" s="49"/>
      <c r="T421" s="49"/>
      <c r="U421" s="49"/>
    </row>
    <row r="422" spans="1:21" ht="15" customHeight="1" x14ac:dyDescent="0.3">
      <c r="A422" s="41" t="s">
        <v>418</v>
      </c>
      <c r="B422" s="42">
        <f t="shared" si="12"/>
        <v>44834</v>
      </c>
      <c r="C422" s="62">
        <f t="shared" si="13"/>
        <v>2022</v>
      </c>
      <c r="D422" s="43" t="s">
        <v>286</v>
      </c>
      <c r="E422" s="43" t="s">
        <v>4000</v>
      </c>
      <c r="F422" s="44" t="s">
        <v>412</v>
      </c>
      <c r="G422" s="45">
        <v>20</v>
      </c>
      <c r="H422" s="45">
        <v>20</v>
      </c>
      <c r="I422" s="46">
        <v>35.5</v>
      </c>
      <c r="J422" s="46">
        <v>7.6</v>
      </c>
      <c r="K422" s="46"/>
      <c r="L422" s="46">
        <v>43.1</v>
      </c>
      <c r="M422" s="47">
        <v>1182.0881670533643</v>
      </c>
      <c r="N422" s="47">
        <v>50948</v>
      </c>
      <c r="O422" s="48" t="s">
        <v>4076</v>
      </c>
      <c r="P422" s="48"/>
      <c r="Q422" s="49">
        <v>44818</v>
      </c>
      <c r="R422" s="49"/>
      <c r="S422" s="49"/>
      <c r="T422" s="49"/>
      <c r="U422" s="49"/>
    </row>
    <row r="423" spans="1:21" ht="15" customHeight="1" x14ac:dyDescent="0.3">
      <c r="A423" s="41" t="s">
        <v>418</v>
      </c>
      <c r="B423" s="42">
        <f t="shared" si="12"/>
        <v>44834</v>
      </c>
      <c r="C423" s="62">
        <f t="shared" si="13"/>
        <v>2022</v>
      </c>
      <c r="D423" s="43" t="s">
        <v>286</v>
      </c>
      <c r="E423" s="43" t="s">
        <v>4001</v>
      </c>
      <c r="F423" s="44" t="s">
        <v>412</v>
      </c>
      <c r="G423" s="45">
        <v>21</v>
      </c>
      <c r="H423" s="45">
        <v>21</v>
      </c>
      <c r="I423" s="46">
        <v>35.700000000000003</v>
      </c>
      <c r="J423" s="46">
        <v>7.6</v>
      </c>
      <c r="K423" s="46"/>
      <c r="L423" s="46">
        <v>43.300000000000004</v>
      </c>
      <c r="M423" s="47">
        <v>1234.107</v>
      </c>
      <c r="N423" s="47">
        <v>53436.833100000003</v>
      </c>
      <c r="O423" s="48" t="s">
        <v>4077</v>
      </c>
      <c r="P423" s="48"/>
      <c r="Q423" s="49">
        <v>44834</v>
      </c>
      <c r="R423" s="49"/>
      <c r="S423" s="49"/>
      <c r="T423" s="49"/>
      <c r="U423" s="49"/>
    </row>
    <row r="424" spans="1:21" ht="15" customHeight="1" x14ac:dyDescent="0.3">
      <c r="A424" s="41" t="s">
        <v>418</v>
      </c>
      <c r="B424" s="42">
        <f t="shared" si="12"/>
        <v>44834</v>
      </c>
      <c r="C424" s="62">
        <f t="shared" si="13"/>
        <v>2022</v>
      </c>
      <c r="D424" s="43" t="s">
        <v>286</v>
      </c>
      <c r="E424" s="43" t="s">
        <v>4003</v>
      </c>
      <c r="F424" s="44" t="s">
        <v>412</v>
      </c>
      <c r="G424" s="45">
        <v>23</v>
      </c>
      <c r="H424" s="45">
        <v>23</v>
      </c>
      <c r="I424" s="46">
        <v>75.400000000000006</v>
      </c>
      <c r="J424" s="46">
        <v>15.2</v>
      </c>
      <c r="K424" s="46"/>
      <c r="L424" s="46">
        <v>90.600000000000009</v>
      </c>
      <c r="M424" s="47">
        <v>1218.9955849889623</v>
      </c>
      <c r="N424" s="47">
        <v>110441</v>
      </c>
      <c r="O424" s="48" t="s">
        <v>4079</v>
      </c>
      <c r="P424" s="48"/>
      <c r="Q424" s="49">
        <v>44824</v>
      </c>
      <c r="R424" s="49"/>
      <c r="S424" s="49"/>
      <c r="T424" s="49"/>
      <c r="U424" s="49"/>
    </row>
    <row r="425" spans="1:21" ht="15" customHeight="1" x14ac:dyDescent="0.3">
      <c r="A425" s="41" t="s">
        <v>418</v>
      </c>
      <c r="B425" s="42">
        <f t="shared" si="12"/>
        <v>44834</v>
      </c>
      <c r="C425" s="62">
        <f t="shared" si="13"/>
        <v>2022</v>
      </c>
      <c r="D425" s="43" t="s">
        <v>286</v>
      </c>
      <c r="E425" s="43" t="s">
        <v>4004</v>
      </c>
      <c r="F425" s="44" t="s">
        <v>412</v>
      </c>
      <c r="G425" s="45">
        <v>25</v>
      </c>
      <c r="H425" s="45">
        <v>24</v>
      </c>
      <c r="I425" s="46">
        <v>75.8</v>
      </c>
      <c r="J425" s="46">
        <v>15.2</v>
      </c>
      <c r="K425" s="46"/>
      <c r="L425" s="46">
        <v>91</v>
      </c>
      <c r="M425" s="47">
        <v>1214.2857142857142</v>
      </c>
      <c r="N425" s="47">
        <v>110500</v>
      </c>
      <c r="O425" s="48" t="s">
        <v>4080</v>
      </c>
      <c r="P425" s="48"/>
      <c r="Q425" s="49">
        <v>44818</v>
      </c>
      <c r="R425" s="49"/>
      <c r="S425" s="49"/>
      <c r="T425" s="49"/>
      <c r="U425" s="49"/>
    </row>
    <row r="426" spans="1:21" ht="15" customHeight="1" x14ac:dyDescent="0.3">
      <c r="A426" s="41" t="s">
        <v>418</v>
      </c>
      <c r="B426" s="42">
        <f t="shared" si="12"/>
        <v>44834</v>
      </c>
      <c r="C426" s="62">
        <f t="shared" si="13"/>
        <v>2022</v>
      </c>
      <c r="D426" s="43" t="s">
        <v>286</v>
      </c>
      <c r="E426" s="43" t="s">
        <v>4005</v>
      </c>
      <c r="F426" s="44" t="s">
        <v>412</v>
      </c>
      <c r="G426" s="45">
        <v>26</v>
      </c>
      <c r="H426" s="45">
        <v>25</v>
      </c>
      <c r="I426" s="46">
        <v>71.3</v>
      </c>
      <c r="J426" s="46">
        <v>7.6</v>
      </c>
      <c r="K426" s="46"/>
      <c r="L426" s="46">
        <v>78.899999999999991</v>
      </c>
      <c r="M426" s="47">
        <v>1204.0557667934095</v>
      </c>
      <c r="N426" s="47">
        <v>95000</v>
      </c>
      <c r="O426" s="48" t="s">
        <v>4081</v>
      </c>
      <c r="P426" s="48"/>
      <c r="Q426" s="49">
        <v>44818</v>
      </c>
      <c r="R426" s="49"/>
      <c r="S426" s="49"/>
      <c r="T426" s="49"/>
      <c r="U426" s="49"/>
    </row>
    <row r="427" spans="1:21" ht="15" customHeight="1" x14ac:dyDescent="0.3">
      <c r="A427" s="41" t="s">
        <v>418</v>
      </c>
      <c r="B427" s="42">
        <f t="shared" si="12"/>
        <v>44834</v>
      </c>
      <c r="C427" s="62">
        <f t="shared" si="13"/>
        <v>2022</v>
      </c>
      <c r="D427" s="43" t="s">
        <v>286</v>
      </c>
      <c r="E427" s="43" t="s">
        <v>4006</v>
      </c>
      <c r="F427" s="44" t="s">
        <v>412</v>
      </c>
      <c r="G427" s="45">
        <v>28</v>
      </c>
      <c r="H427" s="45">
        <v>26</v>
      </c>
      <c r="I427" s="46">
        <v>35.5</v>
      </c>
      <c r="J427" s="46">
        <v>7.6</v>
      </c>
      <c r="K427" s="46"/>
      <c r="L427" s="46">
        <v>43.1</v>
      </c>
      <c r="M427" s="47">
        <v>1200.6960556844547</v>
      </c>
      <c r="N427" s="47">
        <v>51750</v>
      </c>
      <c r="O427" s="48" t="s">
        <v>4080</v>
      </c>
      <c r="P427" s="48"/>
      <c r="Q427" s="49">
        <v>44818</v>
      </c>
      <c r="R427" s="49"/>
      <c r="S427" s="49"/>
      <c r="T427" s="49"/>
      <c r="U427" s="49"/>
    </row>
    <row r="428" spans="1:21" ht="15" customHeight="1" x14ac:dyDescent="0.3">
      <c r="A428" s="41" t="s">
        <v>418</v>
      </c>
      <c r="B428" s="42">
        <f t="shared" si="12"/>
        <v>44834</v>
      </c>
      <c r="C428" s="62">
        <f t="shared" si="13"/>
        <v>2022</v>
      </c>
      <c r="D428" s="43" t="s">
        <v>286</v>
      </c>
      <c r="E428" s="43" t="s">
        <v>4007</v>
      </c>
      <c r="F428" s="44" t="s">
        <v>412</v>
      </c>
      <c r="G428" s="45">
        <v>35</v>
      </c>
      <c r="H428" s="45">
        <v>33</v>
      </c>
      <c r="I428" s="46">
        <v>35.700000000000003</v>
      </c>
      <c r="J428" s="46">
        <v>7.6</v>
      </c>
      <c r="K428" s="46"/>
      <c r="L428" s="46">
        <v>43.300000000000004</v>
      </c>
      <c r="M428" s="47">
        <v>1203.1769999999999</v>
      </c>
      <c r="N428" s="47">
        <v>52097.564100000003</v>
      </c>
      <c r="O428" s="48" t="s">
        <v>4082</v>
      </c>
      <c r="P428" s="48"/>
      <c r="Q428" s="49">
        <v>44834</v>
      </c>
      <c r="R428" s="49"/>
      <c r="S428" s="49"/>
      <c r="T428" s="49"/>
      <c r="U428" s="49"/>
    </row>
    <row r="429" spans="1:21" ht="15" customHeight="1" x14ac:dyDescent="0.3">
      <c r="A429" s="41" t="s">
        <v>418</v>
      </c>
      <c r="B429" s="42">
        <f t="shared" si="12"/>
        <v>44834</v>
      </c>
      <c r="C429" s="62">
        <f t="shared" si="13"/>
        <v>2022</v>
      </c>
      <c r="D429" s="43" t="s">
        <v>286</v>
      </c>
      <c r="E429" s="43" t="s">
        <v>4009</v>
      </c>
      <c r="F429" s="44" t="s">
        <v>412</v>
      </c>
      <c r="G429" s="45">
        <v>39</v>
      </c>
      <c r="H429" s="45">
        <v>37</v>
      </c>
      <c r="I429" s="46">
        <v>35.6</v>
      </c>
      <c r="J429" s="46">
        <v>7.6</v>
      </c>
      <c r="K429" s="46"/>
      <c r="L429" s="46">
        <v>43.2</v>
      </c>
      <c r="M429" s="47">
        <v>1187.0833333333333</v>
      </c>
      <c r="N429" s="47">
        <v>51282</v>
      </c>
      <c r="O429" s="48" t="s">
        <v>4084</v>
      </c>
      <c r="P429" s="48"/>
      <c r="Q429" s="49">
        <v>44832</v>
      </c>
      <c r="R429" s="49"/>
      <c r="S429" s="49"/>
      <c r="T429" s="49"/>
      <c r="U429" s="49"/>
    </row>
    <row r="430" spans="1:21" ht="15" customHeight="1" x14ac:dyDescent="0.3">
      <c r="A430" s="41" t="s">
        <v>418</v>
      </c>
      <c r="B430" s="42">
        <f t="shared" si="12"/>
        <v>44834</v>
      </c>
      <c r="C430" s="62">
        <f t="shared" si="13"/>
        <v>2022</v>
      </c>
      <c r="D430" s="43" t="s">
        <v>286</v>
      </c>
      <c r="E430" s="43" t="s">
        <v>4012</v>
      </c>
      <c r="F430" s="44" t="s">
        <v>412</v>
      </c>
      <c r="G430" s="45">
        <v>42</v>
      </c>
      <c r="H430" s="45">
        <v>40</v>
      </c>
      <c r="I430" s="46">
        <v>36.200000000000003</v>
      </c>
      <c r="J430" s="46">
        <v>7.6</v>
      </c>
      <c r="K430" s="46"/>
      <c r="L430" s="46">
        <v>43.800000000000004</v>
      </c>
      <c r="M430" s="47">
        <v>1223.7969999999998</v>
      </c>
      <c r="N430" s="47">
        <v>53602.308599999997</v>
      </c>
      <c r="O430" s="48" t="s">
        <v>4086</v>
      </c>
      <c r="P430" s="48"/>
      <c r="Q430" s="49">
        <v>44824</v>
      </c>
      <c r="R430" s="49"/>
      <c r="S430" s="49"/>
      <c r="T430" s="49"/>
      <c r="U430" s="49"/>
    </row>
    <row r="431" spans="1:21" ht="15" customHeight="1" x14ac:dyDescent="0.3">
      <c r="A431" s="41" t="s">
        <v>418</v>
      </c>
      <c r="B431" s="42">
        <f t="shared" si="12"/>
        <v>44834</v>
      </c>
      <c r="C431" s="62">
        <f t="shared" si="13"/>
        <v>2022</v>
      </c>
      <c r="D431" s="43" t="s">
        <v>286</v>
      </c>
      <c r="E431" s="43" t="s">
        <v>4013</v>
      </c>
      <c r="F431" s="44" t="s">
        <v>412</v>
      </c>
      <c r="G431" s="45">
        <v>43</v>
      </c>
      <c r="H431" s="45">
        <v>41</v>
      </c>
      <c r="I431" s="46">
        <v>35.5</v>
      </c>
      <c r="J431" s="46">
        <v>7.6</v>
      </c>
      <c r="K431" s="46"/>
      <c r="L431" s="46">
        <v>43.1</v>
      </c>
      <c r="M431" s="47">
        <v>1192.0881670533643</v>
      </c>
      <c r="N431" s="47">
        <v>51379</v>
      </c>
      <c r="O431" s="48" t="s">
        <v>2215</v>
      </c>
      <c r="P431" s="48"/>
      <c r="Q431" s="49">
        <v>44834</v>
      </c>
      <c r="R431" s="49"/>
      <c r="S431" s="49"/>
      <c r="T431" s="49"/>
      <c r="U431" s="49"/>
    </row>
    <row r="432" spans="1:21" ht="15" customHeight="1" x14ac:dyDescent="0.3">
      <c r="A432" s="41" t="s">
        <v>418</v>
      </c>
      <c r="B432" s="42">
        <f t="shared" si="12"/>
        <v>44834</v>
      </c>
      <c r="C432" s="62">
        <f t="shared" si="13"/>
        <v>2022</v>
      </c>
      <c r="D432" s="43" t="s">
        <v>286</v>
      </c>
      <c r="E432" s="43" t="s">
        <v>4015</v>
      </c>
      <c r="F432" s="44" t="s">
        <v>412</v>
      </c>
      <c r="G432" s="45">
        <v>46</v>
      </c>
      <c r="H432" s="45">
        <v>44</v>
      </c>
      <c r="I432" s="46">
        <v>36.1</v>
      </c>
      <c r="J432" s="46">
        <v>7.6</v>
      </c>
      <c r="K432" s="46"/>
      <c r="L432" s="46">
        <v>43.7</v>
      </c>
      <c r="M432" s="47">
        <v>1228.952</v>
      </c>
      <c r="N432" s="47">
        <v>53705.202400000002</v>
      </c>
      <c r="O432" s="48" t="s">
        <v>4088</v>
      </c>
      <c r="P432" s="48"/>
      <c r="Q432" s="49">
        <v>44834</v>
      </c>
      <c r="R432" s="49"/>
      <c r="S432" s="49"/>
      <c r="T432" s="49"/>
      <c r="U432" s="49"/>
    </row>
    <row r="433" spans="1:21" ht="15" customHeight="1" x14ac:dyDescent="0.3">
      <c r="A433" s="41" t="s">
        <v>418</v>
      </c>
      <c r="B433" s="42">
        <f t="shared" si="12"/>
        <v>44834</v>
      </c>
      <c r="C433" s="62">
        <f t="shared" si="13"/>
        <v>2022</v>
      </c>
      <c r="D433" s="43" t="s">
        <v>286</v>
      </c>
      <c r="E433" s="43" t="s">
        <v>4016</v>
      </c>
      <c r="F433" s="44" t="s">
        <v>412</v>
      </c>
      <c r="G433" s="45">
        <v>48</v>
      </c>
      <c r="H433" s="45">
        <v>46</v>
      </c>
      <c r="I433" s="46">
        <v>52.9</v>
      </c>
      <c r="J433" s="46">
        <v>7.6</v>
      </c>
      <c r="K433" s="46"/>
      <c r="L433" s="46">
        <v>60.5</v>
      </c>
      <c r="M433" s="47">
        <v>1228.952</v>
      </c>
      <c r="N433" s="47">
        <v>74351.596000000005</v>
      </c>
      <c r="O433" s="48" t="s">
        <v>4089</v>
      </c>
      <c r="P433" s="48"/>
      <c r="Q433" s="49">
        <v>44827</v>
      </c>
      <c r="R433" s="49"/>
      <c r="S433" s="49"/>
      <c r="T433" s="49"/>
      <c r="U433" s="49"/>
    </row>
    <row r="434" spans="1:21" ht="15" customHeight="1" x14ac:dyDescent="0.3">
      <c r="A434" s="41" t="s">
        <v>418</v>
      </c>
      <c r="B434" s="42">
        <f t="shared" si="12"/>
        <v>44834</v>
      </c>
      <c r="C434" s="62">
        <f t="shared" si="13"/>
        <v>2022</v>
      </c>
      <c r="D434" s="43" t="s">
        <v>286</v>
      </c>
      <c r="E434" s="43" t="s">
        <v>4017</v>
      </c>
      <c r="F434" s="44" t="s">
        <v>412</v>
      </c>
      <c r="G434" s="45">
        <v>49</v>
      </c>
      <c r="H434" s="45">
        <v>47</v>
      </c>
      <c r="I434" s="46">
        <v>54.8</v>
      </c>
      <c r="J434" s="46">
        <v>7.6</v>
      </c>
      <c r="K434" s="46"/>
      <c r="L434" s="46">
        <v>62.4</v>
      </c>
      <c r="M434" s="47">
        <v>1230.5448717948718</v>
      </c>
      <c r="N434" s="47">
        <v>76786</v>
      </c>
      <c r="O434" s="48" t="s">
        <v>2120</v>
      </c>
      <c r="P434" s="48"/>
      <c r="Q434" s="49">
        <v>44834</v>
      </c>
      <c r="R434" s="49"/>
      <c r="S434" s="49"/>
      <c r="T434" s="49"/>
      <c r="U434" s="49"/>
    </row>
    <row r="435" spans="1:21" ht="15" customHeight="1" x14ac:dyDescent="0.3">
      <c r="A435" s="41" t="s">
        <v>418</v>
      </c>
      <c r="B435" s="42">
        <f t="shared" si="12"/>
        <v>44834</v>
      </c>
      <c r="C435" s="62">
        <f t="shared" si="13"/>
        <v>2022</v>
      </c>
      <c r="D435" s="43" t="s">
        <v>286</v>
      </c>
      <c r="E435" s="43" t="s">
        <v>4018</v>
      </c>
      <c r="F435" s="44" t="s">
        <v>412</v>
      </c>
      <c r="G435" s="45">
        <v>50</v>
      </c>
      <c r="H435" s="45">
        <v>48</v>
      </c>
      <c r="I435" s="46">
        <v>36.1</v>
      </c>
      <c r="J435" s="46">
        <v>7.6</v>
      </c>
      <c r="K435" s="46"/>
      <c r="L435" s="46">
        <v>43.7</v>
      </c>
      <c r="M435" s="47">
        <v>1182.0823798627002</v>
      </c>
      <c r="N435" s="47">
        <v>51657</v>
      </c>
      <c r="O435" s="48" t="s">
        <v>4090</v>
      </c>
      <c r="P435" s="48"/>
      <c r="Q435" s="49">
        <v>44819</v>
      </c>
      <c r="R435" s="49"/>
      <c r="S435" s="49"/>
      <c r="T435" s="49"/>
      <c r="U435" s="49"/>
    </row>
    <row r="436" spans="1:21" ht="15" customHeight="1" x14ac:dyDescent="0.3">
      <c r="A436" s="41" t="s">
        <v>418</v>
      </c>
      <c r="B436" s="42">
        <f t="shared" si="12"/>
        <v>44834</v>
      </c>
      <c r="C436" s="62">
        <f t="shared" si="13"/>
        <v>2022</v>
      </c>
      <c r="D436" s="43" t="s">
        <v>286</v>
      </c>
      <c r="E436" s="43" t="s">
        <v>4021</v>
      </c>
      <c r="F436" s="44" t="s">
        <v>412</v>
      </c>
      <c r="G436" s="45">
        <v>53</v>
      </c>
      <c r="H436" s="45">
        <v>51</v>
      </c>
      <c r="I436" s="46">
        <v>54.8</v>
      </c>
      <c r="J436" s="46">
        <v>7.6</v>
      </c>
      <c r="K436" s="46"/>
      <c r="L436" s="46">
        <v>62.4</v>
      </c>
      <c r="M436" s="47">
        <v>1223.7969999999998</v>
      </c>
      <c r="N436" s="47">
        <v>76364.93279999998</v>
      </c>
      <c r="O436" s="48" t="s">
        <v>4093</v>
      </c>
      <c r="P436" s="48"/>
      <c r="Q436" s="49">
        <v>44826</v>
      </c>
      <c r="R436" s="49"/>
      <c r="S436" s="49"/>
      <c r="T436" s="49"/>
      <c r="U436" s="49"/>
    </row>
    <row r="437" spans="1:21" ht="15" customHeight="1" x14ac:dyDescent="0.3">
      <c r="A437" s="41" t="s">
        <v>418</v>
      </c>
      <c r="B437" s="42">
        <f t="shared" si="12"/>
        <v>44834</v>
      </c>
      <c r="C437" s="62">
        <f t="shared" si="13"/>
        <v>2022</v>
      </c>
      <c r="D437" s="43" t="s">
        <v>286</v>
      </c>
      <c r="E437" s="43" t="s">
        <v>4022</v>
      </c>
      <c r="F437" s="44" t="s">
        <v>412</v>
      </c>
      <c r="G437" s="45">
        <v>54</v>
      </c>
      <c r="H437" s="45">
        <v>52</v>
      </c>
      <c r="I437" s="46">
        <v>36.1</v>
      </c>
      <c r="J437" s="46">
        <v>7.6</v>
      </c>
      <c r="K437" s="46"/>
      <c r="L437" s="46">
        <v>43.7</v>
      </c>
      <c r="M437" s="47">
        <v>1177.0938215102974</v>
      </c>
      <c r="N437" s="47">
        <v>51439</v>
      </c>
      <c r="O437" s="48" t="s">
        <v>4090</v>
      </c>
      <c r="P437" s="48"/>
      <c r="Q437" s="49">
        <v>44819</v>
      </c>
      <c r="R437" s="49"/>
      <c r="S437" s="49"/>
      <c r="T437" s="49"/>
      <c r="U437" s="49"/>
    </row>
    <row r="438" spans="1:21" ht="15" customHeight="1" x14ac:dyDescent="0.3">
      <c r="A438" s="41" t="s">
        <v>418</v>
      </c>
      <c r="B438" s="42">
        <f t="shared" si="12"/>
        <v>44834</v>
      </c>
      <c r="C438" s="62">
        <f t="shared" si="13"/>
        <v>2022</v>
      </c>
      <c r="D438" s="43" t="s">
        <v>286</v>
      </c>
      <c r="E438" s="43" t="s">
        <v>4023</v>
      </c>
      <c r="F438" s="44" t="s">
        <v>412</v>
      </c>
      <c r="G438" s="45">
        <v>55</v>
      </c>
      <c r="H438" s="45">
        <v>53</v>
      </c>
      <c r="I438" s="46">
        <v>35.5</v>
      </c>
      <c r="J438" s="46">
        <v>7.6</v>
      </c>
      <c r="K438" s="46"/>
      <c r="L438" s="46">
        <v>43.1</v>
      </c>
      <c r="M438" s="47">
        <v>1135.8236658932715</v>
      </c>
      <c r="N438" s="47">
        <v>48954</v>
      </c>
      <c r="O438" s="48" t="s">
        <v>4094</v>
      </c>
      <c r="P438" s="48"/>
      <c r="Q438" s="49">
        <v>44825</v>
      </c>
      <c r="R438" s="49"/>
      <c r="S438" s="49"/>
      <c r="T438" s="49"/>
      <c r="U438" s="49"/>
    </row>
    <row r="439" spans="1:21" ht="15" customHeight="1" x14ac:dyDescent="0.3">
      <c r="A439" s="41" t="s">
        <v>418</v>
      </c>
      <c r="B439" s="42">
        <f t="shared" si="12"/>
        <v>44834</v>
      </c>
      <c r="C439" s="62">
        <f t="shared" si="13"/>
        <v>2022</v>
      </c>
      <c r="D439" s="43" t="s">
        <v>286</v>
      </c>
      <c r="E439" s="43" t="s">
        <v>4024</v>
      </c>
      <c r="F439" s="44" t="s">
        <v>412</v>
      </c>
      <c r="G439" s="45">
        <v>56</v>
      </c>
      <c r="H439" s="45">
        <v>54</v>
      </c>
      <c r="I439" s="46">
        <v>52.9</v>
      </c>
      <c r="J439" s="46">
        <v>7.6</v>
      </c>
      <c r="K439" s="46"/>
      <c r="L439" s="46">
        <v>60.5</v>
      </c>
      <c r="M439" s="47">
        <v>1218.6419999999998</v>
      </c>
      <c r="N439" s="47">
        <v>73727.840999999986</v>
      </c>
      <c r="O439" s="48" t="s">
        <v>1063</v>
      </c>
      <c r="P439" s="48"/>
      <c r="Q439" s="49">
        <v>44833</v>
      </c>
      <c r="R439" s="49"/>
      <c r="S439" s="49"/>
      <c r="T439" s="49"/>
      <c r="U439" s="49"/>
    </row>
    <row r="440" spans="1:21" ht="15" customHeight="1" x14ac:dyDescent="0.3">
      <c r="A440" s="41" t="s">
        <v>416</v>
      </c>
      <c r="B440" s="42">
        <f t="shared" si="12"/>
        <v>44834</v>
      </c>
      <c r="C440" s="62">
        <f t="shared" si="13"/>
        <v>2022</v>
      </c>
      <c r="D440" s="43" t="s">
        <v>77</v>
      </c>
      <c r="E440" s="43" t="s">
        <v>3901</v>
      </c>
      <c r="F440" s="44" t="s">
        <v>412</v>
      </c>
      <c r="G440" s="45">
        <v>8</v>
      </c>
      <c r="H440" s="45"/>
      <c r="I440" s="46">
        <v>67.5</v>
      </c>
      <c r="J440" s="46">
        <v>8.8000000000000007</v>
      </c>
      <c r="K440" s="46">
        <v>0</v>
      </c>
      <c r="L440" s="46">
        <v>76.3</v>
      </c>
      <c r="M440" s="47">
        <v>1035.0065530799477</v>
      </c>
      <c r="N440" s="47">
        <v>78971</v>
      </c>
      <c r="O440" s="48" t="s">
        <v>3917</v>
      </c>
      <c r="P440" s="48"/>
      <c r="Q440" s="49">
        <v>44809</v>
      </c>
      <c r="R440" s="49"/>
      <c r="S440" s="49"/>
      <c r="T440" s="49"/>
      <c r="U440" s="49"/>
    </row>
    <row r="441" spans="1:21" ht="15" customHeight="1" x14ac:dyDescent="0.3">
      <c r="A441" s="41" t="s">
        <v>416</v>
      </c>
      <c r="B441" s="42">
        <f t="shared" si="12"/>
        <v>44834</v>
      </c>
      <c r="C441" s="62">
        <f t="shared" si="13"/>
        <v>2022</v>
      </c>
      <c r="D441" s="43" t="s">
        <v>77</v>
      </c>
      <c r="E441" s="43" t="s">
        <v>3902</v>
      </c>
      <c r="F441" s="44" t="s">
        <v>412</v>
      </c>
      <c r="G441" s="45">
        <v>9</v>
      </c>
      <c r="H441" s="45"/>
      <c r="I441" s="46">
        <v>70.099999999999994</v>
      </c>
      <c r="J441" s="46">
        <v>6.9</v>
      </c>
      <c r="K441" s="46">
        <v>0</v>
      </c>
      <c r="L441" s="46">
        <v>77</v>
      </c>
      <c r="M441" s="47">
        <v>1030</v>
      </c>
      <c r="N441" s="47">
        <v>79310</v>
      </c>
      <c r="O441" s="48" t="s">
        <v>496</v>
      </c>
      <c r="P441" s="48"/>
      <c r="Q441" s="49">
        <v>44834</v>
      </c>
      <c r="R441" s="49"/>
      <c r="S441" s="49"/>
      <c r="T441" s="49"/>
      <c r="U441" s="49"/>
    </row>
    <row r="442" spans="1:21" ht="15" customHeight="1" x14ac:dyDescent="0.3">
      <c r="A442" s="41" t="s">
        <v>416</v>
      </c>
      <c r="B442" s="42">
        <f t="shared" si="12"/>
        <v>44834</v>
      </c>
      <c r="C442" s="62">
        <f t="shared" si="13"/>
        <v>2022</v>
      </c>
      <c r="D442" s="43" t="s">
        <v>77</v>
      </c>
      <c r="E442" s="43" t="s">
        <v>3906</v>
      </c>
      <c r="F442" s="44" t="s">
        <v>412</v>
      </c>
      <c r="G442" s="45">
        <v>18</v>
      </c>
      <c r="H442" s="45"/>
      <c r="I442" s="46">
        <v>70.2</v>
      </c>
      <c r="J442" s="46">
        <v>6.9</v>
      </c>
      <c r="K442" s="46">
        <v>0</v>
      </c>
      <c r="L442" s="46">
        <v>77.100000000000009</v>
      </c>
      <c r="M442" s="47">
        <v>1015.006485084306</v>
      </c>
      <c r="N442" s="47">
        <v>78257</v>
      </c>
      <c r="O442" s="48" t="s">
        <v>591</v>
      </c>
      <c r="P442" s="48"/>
      <c r="Q442" s="49">
        <v>44834</v>
      </c>
      <c r="R442" s="49"/>
      <c r="S442" s="49"/>
      <c r="T442" s="49"/>
      <c r="U442" s="49"/>
    </row>
    <row r="443" spans="1:21" ht="15" customHeight="1" x14ac:dyDescent="0.3">
      <c r="A443" s="41" t="s">
        <v>416</v>
      </c>
      <c r="B443" s="42">
        <f t="shared" si="12"/>
        <v>44834</v>
      </c>
      <c r="C443" s="62">
        <f t="shared" si="13"/>
        <v>2022</v>
      </c>
      <c r="D443" s="43" t="s">
        <v>77</v>
      </c>
      <c r="E443" s="43" t="s">
        <v>3907</v>
      </c>
      <c r="F443" s="44" t="s">
        <v>412</v>
      </c>
      <c r="G443" s="45">
        <v>19</v>
      </c>
      <c r="H443" s="45"/>
      <c r="I443" s="46">
        <v>67.599999999999994</v>
      </c>
      <c r="J443" s="46">
        <v>8.8000000000000007</v>
      </c>
      <c r="K443" s="46">
        <v>0</v>
      </c>
      <c r="L443" s="46">
        <v>76.399999999999991</v>
      </c>
      <c r="M443" s="47">
        <v>1025.0000000000002</v>
      </c>
      <c r="N443" s="47">
        <v>78310</v>
      </c>
      <c r="O443" s="48" t="s">
        <v>3918</v>
      </c>
      <c r="P443" s="48"/>
      <c r="Q443" s="49">
        <v>44834</v>
      </c>
      <c r="R443" s="49"/>
      <c r="S443" s="49"/>
      <c r="T443" s="49"/>
      <c r="U443" s="49"/>
    </row>
    <row r="444" spans="1:21" ht="15" customHeight="1" x14ac:dyDescent="0.3">
      <c r="A444" s="41" t="s">
        <v>416</v>
      </c>
      <c r="B444" s="42">
        <f t="shared" si="12"/>
        <v>44834</v>
      </c>
      <c r="C444" s="62">
        <f t="shared" si="13"/>
        <v>2022</v>
      </c>
      <c r="D444" s="43" t="s">
        <v>77</v>
      </c>
      <c r="E444" s="43" t="s">
        <v>3910</v>
      </c>
      <c r="F444" s="44" t="s">
        <v>412</v>
      </c>
      <c r="G444" s="45">
        <v>22</v>
      </c>
      <c r="H444" s="45"/>
      <c r="I444" s="46">
        <v>70.099999999999994</v>
      </c>
      <c r="J444" s="46">
        <v>6.9</v>
      </c>
      <c r="K444" s="46">
        <v>0</v>
      </c>
      <c r="L444" s="46">
        <v>77</v>
      </c>
      <c r="M444" s="47">
        <v>1030</v>
      </c>
      <c r="N444" s="47">
        <v>79310</v>
      </c>
      <c r="O444" s="48" t="s">
        <v>1578</v>
      </c>
      <c r="P444" s="48"/>
      <c r="Q444" s="49">
        <v>44834</v>
      </c>
      <c r="R444" s="49"/>
      <c r="S444" s="49"/>
      <c r="T444" s="49"/>
      <c r="U444" s="49"/>
    </row>
    <row r="445" spans="1:21" ht="15" customHeight="1" x14ac:dyDescent="0.3">
      <c r="A445" s="41" t="s">
        <v>416</v>
      </c>
      <c r="B445" s="42">
        <f t="shared" si="12"/>
        <v>44834</v>
      </c>
      <c r="C445" s="62">
        <f t="shared" si="13"/>
        <v>2022</v>
      </c>
      <c r="D445" s="43" t="s">
        <v>77</v>
      </c>
      <c r="E445" s="43" t="s">
        <v>3914</v>
      </c>
      <c r="F445" s="44" t="s">
        <v>412</v>
      </c>
      <c r="G445" s="45">
        <v>26</v>
      </c>
      <c r="H445" s="45"/>
      <c r="I445" s="46">
        <v>69.900000000000006</v>
      </c>
      <c r="J445" s="46">
        <v>6.9</v>
      </c>
      <c r="K445" s="46">
        <v>0</v>
      </c>
      <c r="L445" s="46">
        <v>76.800000000000011</v>
      </c>
      <c r="M445" s="47">
        <v>1044.9999999999998</v>
      </c>
      <c r="N445" s="47">
        <v>80256</v>
      </c>
      <c r="O445" s="48" t="s">
        <v>3922</v>
      </c>
      <c r="P445" s="48"/>
      <c r="Q445" s="49">
        <v>44825</v>
      </c>
      <c r="R445" s="49"/>
      <c r="S445" s="49"/>
      <c r="T445" s="49"/>
      <c r="U445" s="49"/>
    </row>
    <row r="446" spans="1:21" ht="15" customHeight="1" x14ac:dyDescent="0.3">
      <c r="A446" s="41" t="s">
        <v>416</v>
      </c>
      <c r="B446" s="42">
        <f t="shared" si="12"/>
        <v>44834</v>
      </c>
      <c r="C446" s="62">
        <f t="shared" si="13"/>
        <v>2022</v>
      </c>
      <c r="D446" s="43" t="s">
        <v>77</v>
      </c>
      <c r="E446" s="43" t="s">
        <v>3915</v>
      </c>
      <c r="F446" s="44" t="s">
        <v>412</v>
      </c>
      <c r="G446" s="45">
        <v>27</v>
      </c>
      <c r="H446" s="45"/>
      <c r="I446" s="46">
        <v>116.6</v>
      </c>
      <c r="J446" s="46">
        <v>16.7</v>
      </c>
      <c r="K446" s="46">
        <v>0</v>
      </c>
      <c r="L446" s="46">
        <v>133.29999999999998</v>
      </c>
      <c r="M446" s="47">
        <v>1010.8627156789198</v>
      </c>
      <c r="N446" s="47">
        <v>134748</v>
      </c>
      <c r="O446" s="48" t="s">
        <v>498</v>
      </c>
      <c r="P446" s="48"/>
      <c r="Q446" s="49">
        <v>44830</v>
      </c>
      <c r="R446" s="49"/>
      <c r="S446" s="49"/>
      <c r="T446" s="49"/>
      <c r="U446" s="49"/>
    </row>
    <row r="447" spans="1:21" ht="15" customHeight="1" x14ac:dyDescent="0.3">
      <c r="A447" s="41" t="s">
        <v>416</v>
      </c>
      <c r="B447" s="42">
        <f t="shared" si="12"/>
        <v>44834</v>
      </c>
      <c r="C447" s="62">
        <f t="shared" si="13"/>
        <v>2022</v>
      </c>
      <c r="D447" s="43" t="s">
        <v>53</v>
      </c>
      <c r="E447" s="43" t="s">
        <v>3885</v>
      </c>
      <c r="F447" s="44" t="s">
        <v>412</v>
      </c>
      <c r="G447" s="45">
        <v>2</v>
      </c>
      <c r="H447" s="45">
        <v>2</v>
      </c>
      <c r="I447" s="46">
        <v>42.9</v>
      </c>
      <c r="J447" s="46">
        <v>7.2</v>
      </c>
      <c r="K447" s="46">
        <v>0</v>
      </c>
      <c r="L447" s="46">
        <v>50.1</v>
      </c>
      <c r="M447" s="47">
        <v>1050</v>
      </c>
      <c r="N447" s="47">
        <v>52605</v>
      </c>
      <c r="O447" s="48" t="s">
        <v>3923</v>
      </c>
      <c r="P447" s="48"/>
      <c r="Q447" s="49">
        <v>44832</v>
      </c>
      <c r="R447" s="49"/>
      <c r="S447" s="49"/>
      <c r="T447" s="49"/>
      <c r="U447" s="49"/>
    </row>
    <row r="448" spans="1:21" ht="15" customHeight="1" x14ac:dyDescent="0.3">
      <c r="A448" s="41" t="s">
        <v>416</v>
      </c>
      <c r="B448" s="42">
        <f t="shared" si="12"/>
        <v>44834</v>
      </c>
      <c r="C448" s="62">
        <f t="shared" si="13"/>
        <v>2022</v>
      </c>
      <c r="D448" s="43" t="s">
        <v>53</v>
      </c>
      <c r="E448" s="43" t="s">
        <v>3897</v>
      </c>
      <c r="F448" s="44" t="s">
        <v>413</v>
      </c>
      <c r="G448" s="45">
        <v>2</v>
      </c>
      <c r="H448" s="45"/>
      <c r="I448" s="46">
        <v>13.7</v>
      </c>
      <c r="J448" s="46">
        <v>0</v>
      </c>
      <c r="K448" s="46">
        <v>0</v>
      </c>
      <c r="L448" s="46">
        <v>13.7</v>
      </c>
      <c r="M448" s="47">
        <v>510.94890510948909</v>
      </c>
      <c r="N448" s="47">
        <v>7000</v>
      </c>
      <c r="O448" s="48" t="s">
        <v>3926</v>
      </c>
      <c r="P448" s="48"/>
      <c r="Q448" s="49">
        <v>44813</v>
      </c>
      <c r="R448" s="49"/>
      <c r="S448" s="49"/>
      <c r="T448" s="49"/>
      <c r="U448" s="49"/>
    </row>
    <row r="449" spans="1:21" ht="15" customHeight="1" x14ac:dyDescent="0.3">
      <c r="A449" s="41" t="s">
        <v>416</v>
      </c>
      <c r="B449" s="42">
        <f t="shared" si="12"/>
        <v>44834</v>
      </c>
      <c r="C449" s="62">
        <f t="shared" si="13"/>
        <v>2022</v>
      </c>
      <c r="D449" s="43" t="s">
        <v>53</v>
      </c>
      <c r="E449" s="43" t="s">
        <v>3898</v>
      </c>
      <c r="F449" s="44" t="s">
        <v>413</v>
      </c>
      <c r="G449" s="45">
        <v>3</v>
      </c>
      <c r="H449" s="45"/>
      <c r="I449" s="46">
        <v>13.7</v>
      </c>
      <c r="J449" s="46">
        <v>0</v>
      </c>
      <c r="K449" s="46">
        <v>0</v>
      </c>
      <c r="L449" s="46">
        <v>13.7</v>
      </c>
      <c r="M449" s="47">
        <v>510.94890510948909</v>
      </c>
      <c r="N449" s="47">
        <v>7000</v>
      </c>
      <c r="O449" s="48" t="s">
        <v>3927</v>
      </c>
      <c r="P449" s="48"/>
      <c r="Q449" s="49">
        <v>44818</v>
      </c>
      <c r="R449" s="49"/>
      <c r="S449" s="49"/>
      <c r="T449" s="49"/>
      <c r="U449" s="49"/>
    </row>
    <row r="450" spans="1:21" ht="15" customHeight="1" x14ac:dyDescent="0.3">
      <c r="A450" s="41" t="s">
        <v>417</v>
      </c>
      <c r="B450" s="42">
        <f t="shared" ref="B450:B513" si="14">EOMONTH(Q450,0)</f>
        <v>44865</v>
      </c>
      <c r="C450" s="62">
        <f t="shared" ref="C450:C513" si="15">YEAR(B450)</f>
        <v>2022</v>
      </c>
      <c r="D450" s="43" t="s">
        <v>119</v>
      </c>
      <c r="E450" s="43" t="s">
        <v>3433</v>
      </c>
      <c r="F450" s="44" t="s">
        <v>412</v>
      </c>
      <c r="G450" s="45">
        <v>62</v>
      </c>
      <c r="H450" s="45"/>
      <c r="I450" s="46">
        <v>97.7</v>
      </c>
      <c r="J450" s="46">
        <v>12.8</v>
      </c>
      <c r="K450" s="46"/>
      <c r="L450" s="46">
        <v>110.5</v>
      </c>
      <c r="M450" s="47">
        <v>615.00452488687779</v>
      </c>
      <c r="N450" s="47">
        <v>67958</v>
      </c>
      <c r="O450" s="48" t="s">
        <v>3791</v>
      </c>
      <c r="P450" s="48"/>
      <c r="Q450" s="49">
        <v>44846</v>
      </c>
      <c r="R450" s="49"/>
      <c r="S450" s="49"/>
      <c r="T450" s="49"/>
      <c r="U450" s="49"/>
    </row>
    <row r="451" spans="1:21" ht="15" customHeight="1" x14ac:dyDescent="0.3">
      <c r="A451" s="41" t="s">
        <v>417</v>
      </c>
      <c r="B451" s="42">
        <f t="shared" si="14"/>
        <v>44865</v>
      </c>
      <c r="C451" s="62">
        <f t="shared" si="15"/>
        <v>2022</v>
      </c>
      <c r="D451" s="43" t="s">
        <v>130</v>
      </c>
      <c r="E451" s="43" t="s">
        <v>3446</v>
      </c>
      <c r="F451" s="44" t="s">
        <v>412</v>
      </c>
      <c r="G451" s="45">
        <v>2</v>
      </c>
      <c r="H451" s="45">
        <v>2</v>
      </c>
      <c r="I451" s="46">
        <v>51.4</v>
      </c>
      <c r="J451" s="46">
        <v>3.3</v>
      </c>
      <c r="K451" s="46"/>
      <c r="L451" s="46">
        <v>54.699999999999996</v>
      </c>
      <c r="M451" s="47">
        <v>670</v>
      </c>
      <c r="N451" s="47">
        <v>36649</v>
      </c>
      <c r="O451" s="48" t="s">
        <v>3793</v>
      </c>
      <c r="P451" s="48"/>
      <c r="Q451" s="49">
        <v>44849</v>
      </c>
      <c r="R451" s="49"/>
      <c r="S451" s="49"/>
      <c r="T451" s="49"/>
      <c r="U451" s="49"/>
    </row>
    <row r="452" spans="1:21" ht="15" customHeight="1" x14ac:dyDescent="0.3">
      <c r="A452" s="41" t="s">
        <v>417</v>
      </c>
      <c r="B452" s="42">
        <f t="shared" si="14"/>
        <v>44865</v>
      </c>
      <c r="C452" s="62">
        <f t="shared" si="15"/>
        <v>2022</v>
      </c>
      <c r="D452" s="43" t="s">
        <v>130</v>
      </c>
      <c r="E452" s="43" t="s">
        <v>3447</v>
      </c>
      <c r="F452" s="44" t="s">
        <v>412</v>
      </c>
      <c r="G452" s="45">
        <v>3</v>
      </c>
      <c r="H452" s="45">
        <v>3</v>
      </c>
      <c r="I452" s="46">
        <v>41.7</v>
      </c>
      <c r="J452" s="46">
        <v>3.3</v>
      </c>
      <c r="K452" s="46"/>
      <c r="L452" s="46">
        <v>45</v>
      </c>
      <c r="M452" s="47">
        <v>675</v>
      </c>
      <c r="N452" s="47">
        <v>30375</v>
      </c>
      <c r="O452" s="48" t="s">
        <v>671</v>
      </c>
      <c r="P452" s="48"/>
      <c r="Q452" s="49">
        <v>44865</v>
      </c>
      <c r="R452" s="49"/>
      <c r="S452" s="49"/>
      <c r="T452" s="49"/>
      <c r="U452" s="49"/>
    </row>
    <row r="453" spans="1:21" ht="15" customHeight="1" x14ac:dyDescent="0.3">
      <c r="A453" s="41" t="s">
        <v>417</v>
      </c>
      <c r="B453" s="42">
        <f t="shared" si="14"/>
        <v>44865</v>
      </c>
      <c r="C453" s="62">
        <f t="shared" si="15"/>
        <v>2022</v>
      </c>
      <c r="D453" s="43" t="s">
        <v>130</v>
      </c>
      <c r="E453" s="43" t="s">
        <v>3462</v>
      </c>
      <c r="F453" s="44" t="s">
        <v>412</v>
      </c>
      <c r="G453" s="45">
        <v>19</v>
      </c>
      <c r="H453" s="45">
        <v>18</v>
      </c>
      <c r="I453" s="46">
        <v>55.4</v>
      </c>
      <c r="J453" s="46">
        <v>6.4</v>
      </c>
      <c r="K453" s="46"/>
      <c r="L453" s="46">
        <v>61.8</v>
      </c>
      <c r="M453" s="47">
        <v>775</v>
      </c>
      <c r="N453" s="47">
        <v>47895</v>
      </c>
      <c r="O453" s="48" t="s">
        <v>3051</v>
      </c>
      <c r="P453" s="48"/>
      <c r="Q453" s="49">
        <v>44849</v>
      </c>
      <c r="R453" s="49"/>
      <c r="S453" s="49"/>
      <c r="T453" s="49"/>
      <c r="U453" s="49"/>
    </row>
    <row r="454" spans="1:21" ht="15" customHeight="1" x14ac:dyDescent="0.3">
      <c r="A454" s="41" t="s">
        <v>417</v>
      </c>
      <c r="B454" s="42">
        <f t="shared" si="14"/>
        <v>44865</v>
      </c>
      <c r="C454" s="62">
        <f t="shared" si="15"/>
        <v>2022</v>
      </c>
      <c r="D454" s="43" t="s">
        <v>130</v>
      </c>
      <c r="E454" s="43" t="s">
        <v>3475</v>
      </c>
      <c r="F454" s="44" t="s">
        <v>412</v>
      </c>
      <c r="G454" s="45">
        <v>33</v>
      </c>
      <c r="H454" s="45">
        <v>32</v>
      </c>
      <c r="I454" s="46">
        <v>41.7</v>
      </c>
      <c r="J454" s="46">
        <v>3.3</v>
      </c>
      <c r="K454" s="46"/>
      <c r="L454" s="46">
        <v>45</v>
      </c>
      <c r="M454" s="47">
        <v>675</v>
      </c>
      <c r="N454" s="47">
        <v>30375</v>
      </c>
      <c r="O454" s="48" t="s">
        <v>3811</v>
      </c>
      <c r="P454" s="48"/>
      <c r="Q454" s="49">
        <v>44844</v>
      </c>
      <c r="R454" s="49"/>
      <c r="S454" s="49"/>
      <c r="T454" s="49"/>
      <c r="U454" s="49"/>
    </row>
    <row r="455" spans="1:21" ht="15" customHeight="1" x14ac:dyDescent="0.3">
      <c r="A455" s="41" t="s">
        <v>417</v>
      </c>
      <c r="B455" s="42">
        <f t="shared" si="14"/>
        <v>44865</v>
      </c>
      <c r="C455" s="62">
        <f t="shared" si="15"/>
        <v>2022</v>
      </c>
      <c r="D455" s="43" t="s">
        <v>130</v>
      </c>
      <c r="E455" s="43" t="s">
        <v>3502</v>
      </c>
      <c r="F455" s="44" t="s">
        <v>412</v>
      </c>
      <c r="G455" s="45">
        <v>62</v>
      </c>
      <c r="H455" s="45">
        <v>60</v>
      </c>
      <c r="I455" s="46">
        <v>39.4</v>
      </c>
      <c r="J455" s="46">
        <v>6.4</v>
      </c>
      <c r="K455" s="46"/>
      <c r="L455" s="46">
        <v>45.8</v>
      </c>
      <c r="M455" s="47">
        <v>730</v>
      </c>
      <c r="N455" s="47">
        <v>33434</v>
      </c>
      <c r="O455" s="48" t="s">
        <v>3827</v>
      </c>
      <c r="P455" s="48"/>
      <c r="Q455" s="49">
        <v>44844</v>
      </c>
      <c r="R455" s="49"/>
      <c r="S455" s="49"/>
      <c r="T455" s="49"/>
      <c r="U455" s="49"/>
    </row>
    <row r="456" spans="1:21" ht="15" customHeight="1" x14ac:dyDescent="0.3">
      <c r="A456" s="41" t="s">
        <v>417</v>
      </c>
      <c r="B456" s="42">
        <f t="shared" si="14"/>
        <v>44865</v>
      </c>
      <c r="C456" s="62">
        <f t="shared" si="15"/>
        <v>2022</v>
      </c>
      <c r="D456" s="43" t="s">
        <v>156</v>
      </c>
      <c r="E456" s="43" t="s">
        <v>3508</v>
      </c>
      <c r="F456" s="44" t="s">
        <v>412</v>
      </c>
      <c r="G456" s="45">
        <v>6</v>
      </c>
      <c r="H456" s="45">
        <v>6</v>
      </c>
      <c r="I456" s="46">
        <v>55.7</v>
      </c>
      <c r="J456" s="46">
        <v>6.4</v>
      </c>
      <c r="K456" s="46"/>
      <c r="L456" s="46">
        <v>62.1</v>
      </c>
      <c r="M456" s="47">
        <v>775.86151368760068</v>
      </c>
      <c r="N456" s="47">
        <v>48181</v>
      </c>
      <c r="O456" s="48" t="s">
        <v>3831</v>
      </c>
      <c r="P456" s="48"/>
      <c r="Q456" s="49">
        <v>44861</v>
      </c>
      <c r="R456" s="49"/>
      <c r="S456" s="49"/>
      <c r="T456" s="49"/>
      <c r="U456" s="49"/>
    </row>
    <row r="457" spans="1:21" ht="15" customHeight="1" x14ac:dyDescent="0.3">
      <c r="A457" s="41" t="s">
        <v>417</v>
      </c>
      <c r="B457" s="42">
        <f t="shared" si="14"/>
        <v>44865</v>
      </c>
      <c r="C457" s="62">
        <f t="shared" si="15"/>
        <v>2022</v>
      </c>
      <c r="D457" s="43" t="s">
        <v>156</v>
      </c>
      <c r="E457" s="43" t="s">
        <v>3509</v>
      </c>
      <c r="F457" s="44" t="s">
        <v>412</v>
      </c>
      <c r="G457" s="45">
        <v>7</v>
      </c>
      <c r="H457" s="45">
        <v>7</v>
      </c>
      <c r="I457" s="46">
        <v>55.4</v>
      </c>
      <c r="J457" s="46">
        <v>6.4</v>
      </c>
      <c r="K457" s="46"/>
      <c r="L457" s="46">
        <v>61.8</v>
      </c>
      <c r="M457" s="47">
        <v>770.5825242718447</v>
      </c>
      <c r="N457" s="47">
        <v>47622</v>
      </c>
      <c r="O457" s="48" t="s">
        <v>1324</v>
      </c>
      <c r="P457" s="48"/>
      <c r="Q457" s="49">
        <v>44860</v>
      </c>
      <c r="R457" s="49"/>
      <c r="S457" s="49"/>
      <c r="T457" s="49"/>
      <c r="U457" s="49"/>
    </row>
    <row r="458" spans="1:21" ht="15" customHeight="1" x14ac:dyDescent="0.3">
      <c r="A458" s="41" t="s">
        <v>417</v>
      </c>
      <c r="B458" s="42">
        <f t="shared" si="14"/>
        <v>44865</v>
      </c>
      <c r="C458" s="62">
        <f t="shared" si="15"/>
        <v>2022</v>
      </c>
      <c r="D458" s="43" t="s">
        <v>156</v>
      </c>
      <c r="E458" s="43" t="s">
        <v>3510</v>
      </c>
      <c r="F458" s="44" t="s">
        <v>412</v>
      </c>
      <c r="G458" s="45">
        <v>8</v>
      </c>
      <c r="H458" s="45">
        <v>8</v>
      </c>
      <c r="I458" s="46">
        <v>41.3</v>
      </c>
      <c r="J458" s="46">
        <v>6.4</v>
      </c>
      <c r="K458" s="46"/>
      <c r="L458" s="46">
        <v>47.699999999999996</v>
      </c>
      <c r="M458" s="47">
        <v>748.80503144654097</v>
      </c>
      <c r="N458" s="47">
        <v>35718</v>
      </c>
      <c r="O458" s="48" t="s">
        <v>3832</v>
      </c>
      <c r="P458" s="48"/>
      <c r="Q458" s="49">
        <v>44846</v>
      </c>
      <c r="R458" s="49"/>
      <c r="S458" s="49"/>
      <c r="T458" s="49"/>
      <c r="U458" s="49"/>
    </row>
    <row r="459" spans="1:21" ht="15" customHeight="1" x14ac:dyDescent="0.3">
      <c r="A459" s="41" t="s">
        <v>417</v>
      </c>
      <c r="B459" s="42">
        <f t="shared" si="14"/>
        <v>44865</v>
      </c>
      <c r="C459" s="62">
        <f t="shared" si="15"/>
        <v>2022</v>
      </c>
      <c r="D459" s="43" t="s">
        <v>156</v>
      </c>
      <c r="E459" s="43" t="s">
        <v>3513</v>
      </c>
      <c r="F459" s="44" t="s">
        <v>412</v>
      </c>
      <c r="G459" s="45">
        <v>11</v>
      </c>
      <c r="H459" s="45">
        <v>11</v>
      </c>
      <c r="I459" s="46">
        <v>55.3</v>
      </c>
      <c r="J459" s="46">
        <v>6.4</v>
      </c>
      <c r="K459" s="46"/>
      <c r="L459" s="46">
        <v>61.699999999999996</v>
      </c>
      <c r="M459" s="47">
        <v>769.59481361426265</v>
      </c>
      <c r="N459" s="47">
        <v>47484</v>
      </c>
      <c r="O459" s="48" t="s">
        <v>458</v>
      </c>
      <c r="P459" s="48"/>
      <c r="Q459" s="49">
        <v>44849</v>
      </c>
      <c r="R459" s="49"/>
      <c r="S459" s="49"/>
      <c r="T459" s="49"/>
      <c r="U459" s="49"/>
    </row>
    <row r="460" spans="1:21" ht="15" customHeight="1" x14ac:dyDescent="0.3">
      <c r="A460" s="41" t="s">
        <v>417</v>
      </c>
      <c r="B460" s="42">
        <f t="shared" si="14"/>
        <v>44865</v>
      </c>
      <c r="C460" s="62">
        <f t="shared" si="15"/>
        <v>2022</v>
      </c>
      <c r="D460" s="43" t="s">
        <v>156</v>
      </c>
      <c r="E460" s="43" t="s">
        <v>3518</v>
      </c>
      <c r="F460" s="44" t="s">
        <v>412</v>
      </c>
      <c r="G460" s="45">
        <v>16</v>
      </c>
      <c r="H460" s="45">
        <v>16</v>
      </c>
      <c r="I460" s="46">
        <v>41.1</v>
      </c>
      <c r="J460" s="46">
        <v>6.4</v>
      </c>
      <c r="K460" s="46"/>
      <c r="L460" s="46">
        <v>47.5</v>
      </c>
      <c r="M460" s="47">
        <v>774.8</v>
      </c>
      <c r="N460" s="47">
        <v>36803</v>
      </c>
      <c r="O460" s="48" t="s">
        <v>3834</v>
      </c>
      <c r="P460" s="48"/>
      <c r="Q460" s="49">
        <v>44844</v>
      </c>
      <c r="R460" s="49"/>
      <c r="S460" s="49"/>
      <c r="T460" s="49"/>
      <c r="U460" s="49"/>
    </row>
    <row r="461" spans="1:21" ht="15" customHeight="1" x14ac:dyDescent="0.3">
      <c r="A461" s="41" t="s">
        <v>417</v>
      </c>
      <c r="B461" s="42">
        <f t="shared" si="14"/>
        <v>44865</v>
      </c>
      <c r="C461" s="62">
        <f t="shared" si="15"/>
        <v>2022</v>
      </c>
      <c r="D461" s="43" t="s">
        <v>156</v>
      </c>
      <c r="E461" s="43" t="s">
        <v>3519</v>
      </c>
      <c r="F461" s="44" t="s">
        <v>412</v>
      </c>
      <c r="G461" s="45">
        <v>17</v>
      </c>
      <c r="H461" s="45">
        <v>17</v>
      </c>
      <c r="I461" s="46">
        <v>40.6</v>
      </c>
      <c r="J461" s="46">
        <v>6.4</v>
      </c>
      <c r="K461" s="46"/>
      <c r="L461" s="46">
        <v>47</v>
      </c>
      <c r="M461" s="47">
        <v>790.40425531914889</v>
      </c>
      <c r="N461" s="47">
        <v>37149</v>
      </c>
      <c r="O461" s="48" t="s">
        <v>703</v>
      </c>
      <c r="P461" s="48"/>
      <c r="Q461" s="49">
        <v>44844</v>
      </c>
      <c r="R461" s="49"/>
      <c r="S461" s="49"/>
      <c r="T461" s="49"/>
      <c r="U461" s="49"/>
    </row>
    <row r="462" spans="1:21" ht="15" customHeight="1" x14ac:dyDescent="0.3">
      <c r="A462" s="41" t="s">
        <v>417</v>
      </c>
      <c r="B462" s="42">
        <f t="shared" si="14"/>
        <v>44865</v>
      </c>
      <c r="C462" s="62">
        <f t="shared" si="15"/>
        <v>2022</v>
      </c>
      <c r="D462" s="43" t="s">
        <v>156</v>
      </c>
      <c r="E462" s="43" t="s">
        <v>3521</v>
      </c>
      <c r="F462" s="44" t="s">
        <v>412</v>
      </c>
      <c r="G462" s="45">
        <v>19</v>
      </c>
      <c r="H462" s="45">
        <v>19</v>
      </c>
      <c r="I462" s="46">
        <v>55.2</v>
      </c>
      <c r="J462" s="46">
        <v>6.4</v>
      </c>
      <c r="K462" s="46"/>
      <c r="L462" s="46">
        <v>61.6</v>
      </c>
      <c r="M462" s="47">
        <v>812.80844155844159</v>
      </c>
      <c r="N462" s="47">
        <v>50069</v>
      </c>
      <c r="O462" s="48" t="s">
        <v>3836</v>
      </c>
      <c r="P462" s="48"/>
      <c r="Q462" s="49">
        <v>44860</v>
      </c>
      <c r="R462" s="49"/>
      <c r="S462" s="49"/>
      <c r="T462" s="49"/>
      <c r="U462" s="49"/>
    </row>
    <row r="463" spans="1:21" ht="15" customHeight="1" x14ac:dyDescent="0.3">
      <c r="A463" s="41" t="s">
        <v>417</v>
      </c>
      <c r="B463" s="42">
        <f t="shared" si="14"/>
        <v>44865</v>
      </c>
      <c r="C463" s="62">
        <f t="shared" si="15"/>
        <v>2022</v>
      </c>
      <c r="D463" s="43" t="s">
        <v>156</v>
      </c>
      <c r="E463" s="43" t="s">
        <v>3522</v>
      </c>
      <c r="F463" s="44" t="s">
        <v>412</v>
      </c>
      <c r="G463" s="45">
        <v>20</v>
      </c>
      <c r="H463" s="45">
        <v>20</v>
      </c>
      <c r="I463" s="46">
        <v>41.1</v>
      </c>
      <c r="J463" s="46">
        <v>6.4</v>
      </c>
      <c r="K463" s="46"/>
      <c r="L463" s="46">
        <v>47.5</v>
      </c>
      <c r="M463" s="47">
        <v>790.4</v>
      </c>
      <c r="N463" s="47">
        <v>37544</v>
      </c>
      <c r="O463" s="48" t="s">
        <v>3837</v>
      </c>
      <c r="P463" s="48"/>
      <c r="Q463" s="49">
        <v>44846</v>
      </c>
      <c r="R463" s="49"/>
      <c r="S463" s="49"/>
      <c r="T463" s="49"/>
      <c r="U463" s="49"/>
    </row>
    <row r="464" spans="1:21" ht="15" customHeight="1" x14ac:dyDescent="0.3">
      <c r="A464" s="41" t="s">
        <v>417</v>
      </c>
      <c r="B464" s="42">
        <f t="shared" si="14"/>
        <v>44865</v>
      </c>
      <c r="C464" s="62">
        <f t="shared" si="15"/>
        <v>2022</v>
      </c>
      <c r="D464" s="43" t="s">
        <v>156</v>
      </c>
      <c r="E464" s="43" t="s">
        <v>3524</v>
      </c>
      <c r="F464" s="44" t="s">
        <v>412</v>
      </c>
      <c r="G464" s="45">
        <v>22</v>
      </c>
      <c r="H464" s="45">
        <v>22</v>
      </c>
      <c r="I464" s="46">
        <v>74</v>
      </c>
      <c r="J464" s="46">
        <v>6.4</v>
      </c>
      <c r="K464" s="46"/>
      <c r="L464" s="46">
        <v>80.400000000000006</v>
      </c>
      <c r="M464" s="47">
        <v>802.25124378109444</v>
      </c>
      <c r="N464" s="47">
        <v>64501</v>
      </c>
      <c r="O464" s="48" t="s">
        <v>699</v>
      </c>
      <c r="P464" s="48"/>
      <c r="Q464" s="49">
        <v>44865</v>
      </c>
      <c r="R464" s="49"/>
      <c r="S464" s="49"/>
      <c r="T464" s="49"/>
      <c r="U464" s="49"/>
    </row>
    <row r="465" spans="1:21" ht="15" customHeight="1" x14ac:dyDescent="0.3">
      <c r="A465" s="41" t="s">
        <v>417</v>
      </c>
      <c r="B465" s="42">
        <f t="shared" si="14"/>
        <v>44865</v>
      </c>
      <c r="C465" s="62">
        <f t="shared" si="15"/>
        <v>2022</v>
      </c>
      <c r="D465" s="43" t="s">
        <v>156</v>
      </c>
      <c r="E465" s="43" t="s">
        <v>3525</v>
      </c>
      <c r="F465" s="44" t="s">
        <v>412</v>
      </c>
      <c r="G465" s="45">
        <v>23</v>
      </c>
      <c r="H465" s="45">
        <v>23</v>
      </c>
      <c r="I465" s="46">
        <v>78.900000000000006</v>
      </c>
      <c r="J465" s="46">
        <v>12.8</v>
      </c>
      <c r="K465" s="46"/>
      <c r="L465" s="46">
        <v>91.7</v>
      </c>
      <c r="M465" s="47">
        <v>779.71646673936743</v>
      </c>
      <c r="N465" s="47">
        <v>71500</v>
      </c>
      <c r="O465" s="48" t="s">
        <v>698</v>
      </c>
      <c r="P465" s="48"/>
      <c r="Q465" s="49">
        <v>44840</v>
      </c>
      <c r="R465" s="49"/>
      <c r="S465" s="49"/>
      <c r="T465" s="49"/>
      <c r="U465" s="49"/>
    </row>
    <row r="466" spans="1:21" ht="15" customHeight="1" x14ac:dyDescent="0.3">
      <c r="A466" s="41" t="s">
        <v>417</v>
      </c>
      <c r="B466" s="42">
        <f t="shared" si="14"/>
        <v>44865</v>
      </c>
      <c r="C466" s="62">
        <f t="shared" si="15"/>
        <v>2022</v>
      </c>
      <c r="D466" s="43" t="s">
        <v>156</v>
      </c>
      <c r="E466" s="43" t="s">
        <v>3528</v>
      </c>
      <c r="F466" s="44" t="s">
        <v>412</v>
      </c>
      <c r="G466" s="45">
        <v>27</v>
      </c>
      <c r="H466" s="45">
        <v>26</v>
      </c>
      <c r="I466" s="46">
        <v>55.2</v>
      </c>
      <c r="J466" s="46">
        <v>6.4</v>
      </c>
      <c r="K466" s="46"/>
      <c r="L466" s="46">
        <v>61.6</v>
      </c>
      <c r="M466" s="47">
        <v>781.13636363636363</v>
      </c>
      <c r="N466" s="47">
        <v>48118</v>
      </c>
      <c r="O466" s="48" t="s">
        <v>712</v>
      </c>
      <c r="P466" s="48"/>
      <c r="Q466" s="49">
        <v>44852</v>
      </c>
      <c r="R466" s="49"/>
      <c r="S466" s="49"/>
      <c r="T466" s="49"/>
      <c r="U466" s="49"/>
    </row>
    <row r="467" spans="1:21" ht="15" customHeight="1" x14ac:dyDescent="0.3">
      <c r="A467" s="41" t="s">
        <v>417</v>
      </c>
      <c r="B467" s="42">
        <f t="shared" si="14"/>
        <v>44865</v>
      </c>
      <c r="C467" s="62">
        <f t="shared" si="15"/>
        <v>2022</v>
      </c>
      <c r="D467" s="43" t="s">
        <v>156</v>
      </c>
      <c r="E467" s="43" t="s">
        <v>3530</v>
      </c>
      <c r="F467" s="44" t="s">
        <v>412</v>
      </c>
      <c r="G467" s="45">
        <v>29</v>
      </c>
      <c r="H467" s="45">
        <v>28</v>
      </c>
      <c r="I467" s="46">
        <v>39</v>
      </c>
      <c r="J467" s="46">
        <v>6.4</v>
      </c>
      <c r="K467" s="46"/>
      <c r="L467" s="46">
        <v>45.4</v>
      </c>
      <c r="M467" s="47">
        <v>801.14537444933922</v>
      </c>
      <c r="N467" s="47">
        <v>36372</v>
      </c>
      <c r="O467" s="48" t="s">
        <v>3841</v>
      </c>
      <c r="P467" s="48"/>
      <c r="Q467" s="49">
        <v>44862</v>
      </c>
      <c r="R467" s="49"/>
      <c r="S467" s="49"/>
      <c r="T467" s="49"/>
      <c r="U467" s="49"/>
    </row>
    <row r="468" spans="1:21" ht="15" customHeight="1" x14ac:dyDescent="0.3">
      <c r="A468" s="41" t="s">
        <v>417</v>
      </c>
      <c r="B468" s="42">
        <f t="shared" si="14"/>
        <v>44865</v>
      </c>
      <c r="C468" s="62">
        <f t="shared" si="15"/>
        <v>2022</v>
      </c>
      <c r="D468" s="43" t="s">
        <v>156</v>
      </c>
      <c r="E468" s="43" t="s">
        <v>3535</v>
      </c>
      <c r="F468" s="44" t="s">
        <v>412</v>
      </c>
      <c r="G468" s="45">
        <v>36</v>
      </c>
      <c r="H468" s="45">
        <v>36</v>
      </c>
      <c r="I468" s="46">
        <v>41.3</v>
      </c>
      <c r="J468" s="46">
        <v>6.4</v>
      </c>
      <c r="K468" s="46"/>
      <c r="L468" s="46">
        <v>47.699999999999996</v>
      </c>
      <c r="M468" s="47">
        <v>760.04192872117403</v>
      </c>
      <c r="N468" s="47">
        <v>36254</v>
      </c>
      <c r="O468" s="48" t="s">
        <v>708</v>
      </c>
      <c r="P468" s="48"/>
      <c r="Q468" s="49">
        <v>44862</v>
      </c>
      <c r="R468" s="49"/>
      <c r="S468" s="49"/>
      <c r="T468" s="49"/>
      <c r="U468" s="49"/>
    </row>
    <row r="469" spans="1:21" ht="15" customHeight="1" x14ac:dyDescent="0.3">
      <c r="A469" s="41" t="s">
        <v>417</v>
      </c>
      <c r="B469" s="42">
        <f t="shared" si="14"/>
        <v>44865</v>
      </c>
      <c r="C469" s="62">
        <f t="shared" si="15"/>
        <v>2022</v>
      </c>
      <c r="D469" s="43" t="s">
        <v>156</v>
      </c>
      <c r="E469" s="43" t="s">
        <v>3536</v>
      </c>
      <c r="F469" s="44" t="s">
        <v>412</v>
      </c>
      <c r="G469" s="45">
        <v>37</v>
      </c>
      <c r="H469" s="45">
        <v>37</v>
      </c>
      <c r="I469" s="46">
        <v>55.4</v>
      </c>
      <c r="J469" s="46">
        <v>6.4</v>
      </c>
      <c r="K469" s="46"/>
      <c r="L469" s="46">
        <v>61.8</v>
      </c>
      <c r="M469" s="47">
        <v>770.5825242718447</v>
      </c>
      <c r="N469" s="47">
        <v>47622</v>
      </c>
      <c r="O469" s="48" t="s">
        <v>707</v>
      </c>
      <c r="P469" s="48"/>
      <c r="Q469" s="49">
        <v>44865</v>
      </c>
      <c r="R469" s="49"/>
      <c r="S469" s="49"/>
      <c r="T469" s="49"/>
      <c r="U469" s="49"/>
    </row>
    <row r="470" spans="1:21" ht="15" customHeight="1" x14ac:dyDescent="0.3">
      <c r="A470" s="41" t="s">
        <v>417</v>
      </c>
      <c r="B470" s="42">
        <f t="shared" si="14"/>
        <v>44865</v>
      </c>
      <c r="C470" s="62">
        <f t="shared" si="15"/>
        <v>2022</v>
      </c>
      <c r="D470" s="43" t="s">
        <v>156</v>
      </c>
      <c r="E470" s="43" t="s">
        <v>3537</v>
      </c>
      <c r="F470" s="44" t="s">
        <v>412</v>
      </c>
      <c r="G470" s="45">
        <v>38</v>
      </c>
      <c r="H470" s="45">
        <v>38</v>
      </c>
      <c r="I470" s="46">
        <v>55.7</v>
      </c>
      <c r="J470" s="46">
        <v>6.4</v>
      </c>
      <c r="K470" s="46"/>
      <c r="L470" s="46">
        <v>62.1</v>
      </c>
      <c r="M470" s="47">
        <v>781.14331723027374</v>
      </c>
      <c r="N470" s="47">
        <v>48509</v>
      </c>
      <c r="O470" s="48" t="s">
        <v>3845</v>
      </c>
      <c r="P470" s="48"/>
      <c r="Q470" s="49">
        <v>44865</v>
      </c>
      <c r="R470" s="49"/>
      <c r="S470" s="49"/>
      <c r="T470" s="49"/>
      <c r="U470" s="49"/>
    </row>
    <row r="471" spans="1:21" ht="15" customHeight="1" x14ac:dyDescent="0.3">
      <c r="A471" s="41" t="s">
        <v>417</v>
      </c>
      <c r="B471" s="42">
        <f t="shared" si="14"/>
        <v>44865</v>
      </c>
      <c r="C471" s="62">
        <f t="shared" si="15"/>
        <v>2022</v>
      </c>
      <c r="D471" s="43" t="s">
        <v>156</v>
      </c>
      <c r="E471" s="43" t="s">
        <v>3539</v>
      </c>
      <c r="F471" s="44" t="s">
        <v>412</v>
      </c>
      <c r="G471" s="45">
        <v>40</v>
      </c>
      <c r="H471" s="45">
        <v>40</v>
      </c>
      <c r="I471" s="46">
        <v>41.2</v>
      </c>
      <c r="J471" s="46">
        <v>6.4</v>
      </c>
      <c r="K471" s="46"/>
      <c r="L471" s="46">
        <v>47.6</v>
      </c>
      <c r="M471" s="47">
        <v>759.20168067226894</v>
      </c>
      <c r="N471" s="47">
        <v>36138</v>
      </c>
      <c r="O471" s="48" t="s">
        <v>3846</v>
      </c>
      <c r="P471" s="48"/>
      <c r="Q471" s="49">
        <v>44838</v>
      </c>
      <c r="R471" s="49"/>
      <c r="S471" s="49"/>
      <c r="T471" s="49"/>
      <c r="U471" s="49"/>
    </row>
    <row r="472" spans="1:21" ht="15" customHeight="1" x14ac:dyDescent="0.3">
      <c r="A472" s="41" t="s">
        <v>417</v>
      </c>
      <c r="B472" s="42">
        <f t="shared" si="14"/>
        <v>44865</v>
      </c>
      <c r="C472" s="62">
        <f t="shared" si="15"/>
        <v>2022</v>
      </c>
      <c r="D472" s="43" t="s">
        <v>156</v>
      </c>
      <c r="E472" s="43" t="s">
        <v>3540</v>
      </c>
      <c r="F472" s="44" t="s">
        <v>412</v>
      </c>
      <c r="G472" s="45">
        <v>41</v>
      </c>
      <c r="H472" s="45">
        <v>41</v>
      </c>
      <c r="I472" s="46">
        <v>55.3</v>
      </c>
      <c r="J472" s="46">
        <v>6.4</v>
      </c>
      <c r="K472" s="46"/>
      <c r="L472" s="46">
        <v>61.699999999999996</v>
      </c>
      <c r="M472" s="47">
        <v>769.59481361426265</v>
      </c>
      <c r="N472" s="47">
        <v>47484</v>
      </c>
      <c r="O472" s="48" t="s">
        <v>3847</v>
      </c>
      <c r="P472" s="48"/>
      <c r="Q472" s="49">
        <v>44849</v>
      </c>
      <c r="R472" s="49"/>
      <c r="S472" s="49"/>
      <c r="T472" s="49"/>
      <c r="U472" s="49"/>
    </row>
    <row r="473" spans="1:21" ht="15" customHeight="1" x14ac:dyDescent="0.3">
      <c r="A473" s="41" t="s">
        <v>417</v>
      </c>
      <c r="B473" s="42">
        <f t="shared" si="14"/>
        <v>44865</v>
      </c>
      <c r="C473" s="62">
        <f t="shared" si="15"/>
        <v>2022</v>
      </c>
      <c r="D473" s="43" t="s">
        <v>156</v>
      </c>
      <c r="E473" s="43" t="s">
        <v>3543</v>
      </c>
      <c r="F473" s="44" t="s">
        <v>412</v>
      </c>
      <c r="G473" s="45">
        <v>44</v>
      </c>
      <c r="H473" s="45">
        <v>44</v>
      </c>
      <c r="I473" s="46">
        <v>41.1</v>
      </c>
      <c r="J473" s="46">
        <v>6.4</v>
      </c>
      <c r="K473" s="46"/>
      <c r="L473" s="46">
        <v>47.5</v>
      </c>
      <c r="M473" s="47">
        <v>774.8</v>
      </c>
      <c r="N473" s="47">
        <v>36803</v>
      </c>
      <c r="O473" s="48" t="s">
        <v>3849</v>
      </c>
      <c r="P473" s="48"/>
      <c r="Q473" s="49">
        <v>44854</v>
      </c>
      <c r="R473" s="49"/>
      <c r="S473" s="49"/>
      <c r="T473" s="49"/>
      <c r="U473" s="49"/>
    </row>
    <row r="474" spans="1:21" ht="15" customHeight="1" x14ac:dyDescent="0.3">
      <c r="A474" s="41" t="s">
        <v>417</v>
      </c>
      <c r="B474" s="42">
        <f t="shared" si="14"/>
        <v>44865</v>
      </c>
      <c r="C474" s="62">
        <f t="shared" si="15"/>
        <v>2022</v>
      </c>
      <c r="D474" s="43" t="s">
        <v>156</v>
      </c>
      <c r="E474" s="43" t="s">
        <v>3544</v>
      </c>
      <c r="F474" s="44" t="s">
        <v>412</v>
      </c>
      <c r="G474" s="45">
        <v>45</v>
      </c>
      <c r="H474" s="45">
        <v>45</v>
      </c>
      <c r="I474" s="46">
        <v>55.2</v>
      </c>
      <c r="J474" s="46">
        <v>6.4</v>
      </c>
      <c r="K474" s="46"/>
      <c r="L474" s="46">
        <v>61.6</v>
      </c>
      <c r="M474" s="47">
        <v>785.19480519480521</v>
      </c>
      <c r="N474" s="47">
        <v>48368</v>
      </c>
      <c r="O474" s="48" t="s">
        <v>458</v>
      </c>
      <c r="P474" s="48"/>
      <c r="Q474" s="49">
        <v>44849</v>
      </c>
      <c r="R474" s="49"/>
      <c r="S474" s="49"/>
      <c r="T474" s="49"/>
      <c r="U474" s="49"/>
    </row>
    <row r="475" spans="1:21" ht="15" customHeight="1" x14ac:dyDescent="0.3">
      <c r="A475" s="41" t="s">
        <v>417</v>
      </c>
      <c r="B475" s="42">
        <f t="shared" si="14"/>
        <v>44865</v>
      </c>
      <c r="C475" s="62">
        <f t="shared" si="15"/>
        <v>2022</v>
      </c>
      <c r="D475" s="43" t="s">
        <v>156</v>
      </c>
      <c r="E475" s="43" t="s">
        <v>3551</v>
      </c>
      <c r="F475" s="44" t="s">
        <v>412</v>
      </c>
      <c r="G475" s="45">
        <v>52</v>
      </c>
      <c r="H475" s="45">
        <v>52</v>
      </c>
      <c r="I475" s="46">
        <v>41.1</v>
      </c>
      <c r="J475" s="46">
        <v>6.4</v>
      </c>
      <c r="K475" s="46"/>
      <c r="L475" s="46">
        <v>47.5</v>
      </c>
      <c r="M475" s="47">
        <v>774.8</v>
      </c>
      <c r="N475" s="47">
        <v>36803</v>
      </c>
      <c r="O475" s="48" t="s">
        <v>3837</v>
      </c>
      <c r="P475" s="48"/>
      <c r="Q475" s="49">
        <v>44846</v>
      </c>
      <c r="R475" s="49"/>
      <c r="S475" s="49"/>
      <c r="T475" s="49"/>
      <c r="U475" s="49"/>
    </row>
    <row r="476" spans="1:21" ht="15" customHeight="1" x14ac:dyDescent="0.3">
      <c r="A476" s="41" t="s">
        <v>417</v>
      </c>
      <c r="B476" s="42">
        <f t="shared" si="14"/>
        <v>44865</v>
      </c>
      <c r="C476" s="62">
        <f t="shared" si="15"/>
        <v>2022</v>
      </c>
      <c r="D476" s="43" t="s">
        <v>156</v>
      </c>
      <c r="E476" s="43" t="s">
        <v>3552</v>
      </c>
      <c r="F476" s="44" t="s">
        <v>412</v>
      </c>
      <c r="G476" s="45">
        <v>53</v>
      </c>
      <c r="H476" s="45">
        <v>53</v>
      </c>
      <c r="I476" s="46">
        <v>55.2</v>
      </c>
      <c r="J476" s="46">
        <v>6.4</v>
      </c>
      <c r="K476" s="46"/>
      <c r="L476" s="46">
        <v>61.6</v>
      </c>
      <c r="M476" s="47">
        <v>785.19480519480521</v>
      </c>
      <c r="N476" s="47">
        <v>48368</v>
      </c>
      <c r="O476" s="48" t="s">
        <v>704</v>
      </c>
      <c r="P476" s="48"/>
      <c r="Q476" s="49">
        <v>44849</v>
      </c>
      <c r="R476" s="49"/>
      <c r="S476" s="49"/>
      <c r="T476" s="49"/>
      <c r="U476" s="49"/>
    </row>
    <row r="477" spans="1:21" ht="15" customHeight="1" x14ac:dyDescent="0.3">
      <c r="A477" s="41" t="s">
        <v>418</v>
      </c>
      <c r="B477" s="42">
        <f t="shared" si="14"/>
        <v>44865</v>
      </c>
      <c r="C477" s="62">
        <f t="shared" si="15"/>
        <v>2022</v>
      </c>
      <c r="D477" s="43" t="s">
        <v>231</v>
      </c>
      <c r="E477" s="43" t="s">
        <v>3930</v>
      </c>
      <c r="F477" s="44" t="s">
        <v>412</v>
      </c>
      <c r="G477" s="45">
        <v>1</v>
      </c>
      <c r="H477" s="45">
        <v>1</v>
      </c>
      <c r="I477" s="46">
        <v>34.200000000000003</v>
      </c>
      <c r="J477" s="46">
        <v>3.7</v>
      </c>
      <c r="K477" s="46"/>
      <c r="L477" s="46">
        <v>37.900000000000006</v>
      </c>
      <c r="M477" s="47">
        <v>1093.1662269129286</v>
      </c>
      <c r="N477" s="47">
        <v>41431</v>
      </c>
      <c r="O477" s="48" t="s">
        <v>3841</v>
      </c>
      <c r="P477" s="48"/>
      <c r="Q477" s="49">
        <v>44862</v>
      </c>
      <c r="R477" s="49"/>
      <c r="S477" s="49"/>
      <c r="T477" s="49"/>
      <c r="U477" s="49"/>
    </row>
    <row r="478" spans="1:21" ht="15" customHeight="1" x14ac:dyDescent="0.3">
      <c r="A478" s="41" t="s">
        <v>418</v>
      </c>
      <c r="B478" s="42">
        <f t="shared" si="14"/>
        <v>44865</v>
      </c>
      <c r="C478" s="62">
        <f t="shared" si="15"/>
        <v>2022</v>
      </c>
      <c r="D478" s="43" t="s">
        <v>231</v>
      </c>
      <c r="E478" s="43" t="s">
        <v>3985</v>
      </c>
      <c r="F478" s="44" t="s">
        <v>412</v>
      </c>
      <c r="G478" s="45">
        <v>59</v>
      </c>
      <c r="H478" s="45">
        <v>57</v>
      </c>
      <c r="I478" s="46">
        <v>84.9</v>
      </c>
      <c r="J478" s="46">
        <v>28</v>
      </c>
      <c r="K478" s="46"/>
      <c r="L478" s="46">
        <v>112.9</v>
      </c>
      <c r="M478" s="47">
        <v>1108.3790965456155</v>
      </c>
      <c r="N478" s="47">
        <v>125136</v>
      </c>
      <c r="O478" s="48" t="s">
        <v>4067</v>
      </c>
      <c r="P478" s="48"/>
      <c r="Q478" s="49">
        <v>44847</v>
      </c>
      <c r="R478" s="49"/>
      <c r="S478" s="49"/>
      <c r="T478" s="49"/>
      <c r="U478" s="49"/>
    </row>
    <row r="479" spans="1:21" ht="15" customHeight="1" x14ac:dyDescent="0.3">
      <c r="A479" s="41" t="s">
        <v>418</v>
      </c>
      <c r="B479" s="42">
        <f t="shared" si="14"/>
        <v>44865</v>
      </c>
      <c r="C479" s="62">
        <f t="shared" si="15"/>
        <v>2022</v>
      </c>
      <c r="D479" s="43" t="s">
        <v>286</v>
      </c>
      <c r="E479" s="43" t="s">
        <v>3987</v>
      </c>
      <c r="F479" s="44" t="s">
        <v>412</v>
      </c>
      <c r="G479" s="45">
        <v>1</v>
      </c>
      <c r="H479" s="45">
        <v>1</v>
      </c>
      <c r="I479" s="46">
        <v>34.200000000000003</v>
      </c>
      <c r="J479" s="46">
        <v>3.7</v>
      </c>
      <c r="K479" s="46"/>
      <c r="L479" s="46">
        <v>37.900000000000006</v>
      </c>
      <c r="M479" s="47">
        <v>1180.5804749340368</v>
      </c>
      <c r="N479" s="47">
        <v>44744</v>
      </c>
      <c r="O479" s="48" t="s">
        <v>1064</v>
      </c>
      <c r="P479" s="48"/>
      <c r="Q479" s="49">
        <v>44856</v>
      </c>
      <c r="R479" s="49"/>
      <c r="S479" s="49"/>
      <c r="T479" s="49"/>
      <c r="U479" s="49"/>
    </row>
    <row r="480" spans="1:21" ht="15" customHeight="1" x14ac:dyDescent="0.3">
      <c r="A480" s="41" t="s">
        <v>418</v>
      </c>
      <c r="B480" s="42">
        <f t="shared" si="14"/>
        <v>44865</v>
      </c>
      <c r="C480" s="62">
        <f t="shared" si="15"/>
        <v>2022</v>
      </c>
      <c r="D480" s="43" t="s">
        <v>286</v>
      </c>
      <c r="E480" s="43" t="s">
        <v>4008</v>
      </c>
      <c r="F480" s="44" t="s">
        <v>412</v>
      </c>
      <c r="G480" s="45">
        <v>38</v>
      </c>
      <c r="H480" s="45">
        <v>36</v>
      </c>
      <c r="I480" s="46">
        <v>36.299999999999997</v>
      </c>
      <c r="J480" s="46">
        <v>7.6</v>
      </c>
      <c r="K480" s="46"/>
      <c r="L480" s="46">
        <v>43.9</v>
      </c>
      <c r="M480" s="47">
        <v>1221.23006833713</v>
      </c>
      <c r="N480" s="47">
        <v>53612</v>
      </c>
      <c r="O480" s="48" t="s">
        <v>4083</v>
      </c>
      <c r="P480" s="48"/>
      <c r="Q480" s="49">
        <v>44851</v>
      </c>
      <c r="R480" s="49"/>
      <c r="S480" s="49"/>
      <c r="T480" s="49"/>
      <c r="U480" s="49"/>
    </row>
    <row r="481" spans="1:21" ht="15" customHeight="1" x14ac:dyDescent="0.3">
      <c r="A481" s="41" t="s">
        <v>418</v>
      </c>
      <c r="B481" s="42">
        <f t="shared" si="14"/>
        <v>44865</v>
      </c>
      <c r="C481" s="62">
        <f t="shared" si="15"/>
        <v>2022</v>
      </c>
      <c r="D481" s="43" t="s">
        <v>286</v>
      </c>
      <c r="E481" s="43" t="s">
        <v>4010</v>
      </c>
      <c r="F481" s="44" t="s">
        <v>412</v>
      </c>
      <c r="G481" s="45">
        <v>40</v>
      </c>
      <c r="H481" s="45">
        <v>38</v>
      </c>
      <c r="I481" s="46">
        <v>53.1</v>
      </c>
      <c r="J481" s="46">
        <v>7.6</v>
      </c>
      <c r="K481" s="46"/>
      <c r="L481" s="46">
        <v>60.7</v>
      </c>
      <c r="M481" s="47">
        <v>1252.6194398682042</v>
      </c>
      <c r="N481" s="47">
        <v>76034</v>
      </c>
      <c r="O481" s="48" t="s">
        <v>1129</v>
      </c>
      <c r="P481" s="48"/>
      <c r="Q481" s="49">
        <v>44848</v>
      </c>
      <c r="R481" s="49"/>
      <c r="S481" s="49"/>
      <c r="T481" s="49"/>
      <c r="U481" s="49"/>
    </row>
    <row r="482" spans="1:21" ht="15" customHeight="1" x14ac:dyDescent="0.3">
      <c r="A482" s="41" t="s">
        <v>418</v>
      </c>
      <c r="B482" s="42">
        <f t="shared" si="14"/>
        <v>44865</v>
      </c>
      <c r="C482" s="62">
        <f t="shared" si="15"/>
        <v>2022</v>
      </c>
      <c r="D482" s="43" t="s">
        <v>286</v>
      </c>
      <c r="E482" s="43" t="s">
        <v>4019</v>
      </c>
      <c r="F482" s="44" t="s">
        <v>412</v>
      </c>
      <c r="G482" s="45">
        <v>51</v>
      </c>
      <c r="H482" s="45">
        <v>49</v>
      </c>
      <c r="I482" s="46">
        <v>35.5</v>
      </c>
      <c r="J482" s="46">
        <v>7.6</v>
      </c>
      <c r="K482" s="46"/>
      <c r="L482" s="46">
        <v>43.1</v>
      </c>
      <c r="M482" s="47">
        <v>1140.6728538283062</v>
      </c>
      <c r="N482" s="47">
        <v>49163</v>
      </c>
      <c r="O482" s="48" t="s">
        <v>4091</v>
      </c>
      <c r="P482" s="48"/>
      <c r="Q482" s="49">
        <v>44865</v>
      </c>
      <c r="R482" s="49"/>
      <c r="S482" s="49"/>
      <c r="T482" s="49"/>
      <c r="U482" s="49"/>
    </row>
    <row r="483" spans="1:21" ht="15" customHeight="1" x14ac:dyDescent="0.3">
      <c r="A483" s="41" t="s">
        <v>418</v>
      </c>
      <c r="B483" s="42">
        <f t="shared" si="14"/>
        <v>44865</v>
      </c>
      <c r="C483" s="62">
        <f t="shared" si="15"/>
        <v>2022</v>
      </c>
      <c r="D483" s="43" t="s">
        <v>286</v>
      </c>
      <c r="E483" s="43" t="s">
        <v>4020</v>
      </c>
      <c r="F483" s="44" t="s">
        <v>412</v>
      </c>
      <c r="G483" s="45">
        <v>52</v>
      </c>
      <c r="H483" s="45">
        <v>50</v>
      </c>
      <c r="I483" s="46">
        <v>52.9</v>
      </c>
      <c r="J483" s="46">
        <v>7.6</v>
      </c>
      <c r="K483" s="46"/>
      <c r="L483" s="46">
        <v>60.5</v>
      </c>
      <c r="M483" s="47">
        <v>1242.1487603305786</v>
      </c>
      <c r="N483" s="47">
        <v>75150</v>
      </c>
      <c r="O483" s="48" t="s">
        <v>4092</v>
      </c>
      <c r="P483" s="48"/>
      <c r="Q483" s="49">
        <v>44847</v>
      </c>
      <c r="R483" s="49"/>
      <c r="S483" s="49"/>
      <c r="T483" s="49"/>
      <c r="U483" s="49"/>
    </row>
    <row r="484" spans="1:21" ht="15" customHeight="1" x14ac:dyDescent="0.3">
      <c r="A484" s="41" t="s">
        <v>418</v>
      </c>
      <c r="B484" s="42">
        <f t="shared" si="14"/>
        <v>44865</v>
      </c>
      <c r="C484" s="62">
        <f t="shared" si="15"/>
        <v>2022</v>
      </c>
      <c r="D484" s="43" t="s">
        <v>286</v>
      </c>
      <c r="E484" s="43" t="s">
        <v>4025</v>
      </c>
      <c r="F484" s="44" t="s">
        <v>412</v>
      </c>
      <c r="G484" s="45">
        <v>58</v>
      </c>
      <c r="H484" s="45">
        <v>56</v>
      </c>
      <c r="I484" s="46">
        <v>36.1</v>
      </c>
      <c r="J484" s="46">
        <v>7.6</v>
      </c>
      <c r="K484" s="46"/>
      <c r="L484" s="46">
        <v>43.7</v>
      </c>
      <c r="M484" s="47">
        <v>1226.4530892448511</v>
      </c>
      <c r="N484" s="47">
        <v>53596</v>
      </c>
      <c r="O484" s="48" t="s">
        <v>2246</v>
      </c>
      <c r="P484" s="48"/>
      <c r="Q484" s="49">
        <v>44846</v>
      </c>
      <c r="R484" s="49"/>
      <c r="S484" s="49"/>
      <c r="T484" s="49"/>
      <c r="U484" s="49"/>
    </row>
    <row r="485" spans="1:21" ht="15" customHeight="1" x14ac:dyDescent="0.3">
      <c r="A485" s="41" t="s">
        <v>416</v>
      </c>
      <c r="B485" s="42">
        <f t="shared" si="14"/>
        <v>44865</v>
      </c>
      <c r="C485" s="62">
        <f t="shared" si="15"/>
        <v>2022</v>
      </c>
      <c r="D485" s="43" t="s">
        <v>77</v>
      </c>
      <c r="E485" s="43" t="s">
        <v>3899</v>
      </c>
      <c r="F485" s="44" t="s">
        <v>412</v>
      </c>
      <c r="G485" s="45">
        <v>5</v>
      </c>
      <c r="H485" s="45"/>
      <c r="I485" s="46">
        <v>70.2</v>
      </c>
      <c r="J485" s="46">
        <v>6.9</v>
      </c>
      <c r="K485" s="46">
        <v>0</v>
      </c>
      <c r="L485" s="46">
        <v>77.100000000000009</v>
      </c>
      <c r="M485" s="47">
        <v>1076.3553826199739</v>
      </c>
      <c r="N485" s="47">
        <v>82987</v>
      </c>
      <c r="O485" s="48" t="s">
        <v>980</v>
      </c>
      <c r="P485" s="48"/>
      <c r="Q485" s="49">
        <v>44865</v>
      </c>
      <c r="R485" s="49"/>
      <c r="S485" s="49"/>
      <c r="T485" s="49"/>
      <c r="U485" s="49"/>
    </row>
    <row r="486" spans="1:21" ht="15" customHeight="1" x14ac:dyDescent="0.3">
      <c r="A486" s="41" t="s">
        <v>416</v>
      </c>
      <c r="B486" s="42">
        <f t="shared" si="14"/>
        <v>44865</v>
      </c>
      <c r="C486" s="62">
        <f t="shared" si="15"/>
        <v>2022</v>
      </c>
      <c r="D486" s="43" t="s">
        <v>77</v>
      </c>
      <c r="E486" s="43" t="s">
        <v>3900</v>
      </c>
      <c r="F486" s="44" t="s">
        <v>412</v>
      </c>
      <c r="G486" s="45">
        <v>7</v>
      </c>
      <c r="H486" s="45"/>
      <c r="I486" s="46">
        <v>40.4</v>
      </c>
      <c r="J486" s="46">
        <v>7.9</v>
      </c>
      <c r="K486" s="46">
        <v>0</v>
      </c>
      <c r="L486" s="46">
        <v>48.3</v>
      </c>
      <c r="M486" s="47">
        <v>1063.7474120082816</v>
      </c>
      <c r="N486" s="47">
        <v>51379</v>
      </c>
      <c r="O486" s="48" t="s">
        <v>3916</v>
      </c>
      <c r="P486" s="48"/>
      <c r="Q486" s="49">
        <v>44845</v>
      </c>
      <c r="R486" s="49"/>
      <c r="S486" s="49"/>
      <c r="T486" s="49"/>
      <c r="U486" s="49"/>
    </row>
    <row r="487" spans="1:21" ht="15" customHeight="1" x14ac:dyDescent="0.3">
      <c r="A487" s="41" t="s">
        <v>416</v>
      </c>
      <c r="B487" s="42">
        <f t="shared" si="14"/>
        <v>44865</v>
      </c>
      <c r="C487" s="62">
        <f t="shared" si="15"/>
        <v>2022</v>
      </c>
      <c r="D487" s="43" t="s">
        <v>77</v>
      </c>
      <c r="E487" s="43" t="s">
        <v>3912</v>
      </c>
      <c r="F487" s="44" t="s">
        <v>412</v>
      </c>
      <c r="G487" s="45">
        <v>24</v>
      </c>
      <c r="H487" s="45"/>
      <c r="I487" s="46">
        <v>40.4</v>
      </c>
      <c r="J487" s="46">
        <v>7.9</v>
      </c>
      <c r="K487" s="46">
        <v>0</v>
      </c>
      <c r="L487" s="46">
        <v>48.3</v>
      </c>
      <c r="M487" s="47">
        <v>1065.0103519668737</v>
      </c>
      <c r="N487" s="47">
        <v>51440</v>
      </c>
      <c r="O487" s="48" t="s">
        <v>3921</v>
      </c>
      <c r="P487" s="48"/>
      <c r="Q487" s="49">
        <v>44849</v>
      </c>
      <c r="R487" s="49"/>
      <c r="S487" s="49"/>
      <c r="T487" s="49"/>
      <c r="U487" s="49"/>
    </row>
    <row r="488" spans="1:21" ht="15" customHeight="1" x14ac:dyDescent="0.3">
      <c r="A488" s="41" t="s">
        <v>417</v>
      </c>
      <c r="B488" s="42">
        <f t="shared" si="14"/>
        <v>44895</v>
      </c>
      <c r="C488" s="62">
        <f t="shared" si="15"/>
        <v>2022</v>
      </c>
      <c r="D488" s="43" t="s">
        <v>130</v>
      </c>
      <c r="E488" s="43" t="s">
        <v>3473</v>
      </c>
      <c r="F488" s="44" t="s">
        <v>412</v>
      </c>
      <c r="G488" s="45">
        <v>30</v>
      </c>
      <c r="H488" s="45">
        <v>29</v>
      </c>
      <c r="I488" s="46">
        <v>53.3</v>
      </c>
      <c r="J488" s="46">
        <v>6.4</v>
      </c>
      <c r="K488" s="46"/>
      <c r="L488" s="46">
        <v>59.699999999999996</v>
      </c>
      <c r="M488" s="47">
        <v>760</v>
      </c>
      <c r="N488" s="47">
        <v>45372</v>
      </c>
      <c r="O488" s="48" t="s">
        <v>3809</v>
      </c>
      <c r="P488" s="48"/>
      <c r="Q488" s="49">
        <v>44890</v>
      </c>
      <c r="R488" s="49"/>
      <c r="S488" s="49"/>
      <c r="T488" s="49"/>
      <c r="U488" s="49"/>
    </row>
    <row r="489" spans="1:21" ht="15" customHeight="1" x14ac:dyDescent="0.3">
      <c r="A489" s="41" t="s">
        <v>417</v>
      </c>
      <c r="B489" s="42">
        <f t="shared" si="14"/>
        <v>44895</v>
      </c>
      <c r="C489" s="62">
        <f t="shared" si="15"/>
        <v>2022</v>
      </c>
      <c r="D489" s="43" t="s">
        <v>156</v>
      </c>
      <c r="E489" s="43" t="s">
        <v>3504</v>
      </c>
      <c r="F489" s="44" t="s">
        <v>412</v>
      </c>
      <c r="G489" s="45">
        <v>2</v>
      </c>
      <c r="H489" s="45">
        <v>2</v>
      </c>
      <c r="I489" s="46">
        <v>41.7</v>
      </c>
      <c r="J489" s="46">
        <v>3.3</v>
      </c>
      <c r="K489" s="46"/>
      <c r="L489" s="46">
        <v>45</v>
      </c>
      <c r="M489" s="47">
        <v>717.86666666666667</v>
      </c>
      <c r="N489" s="47">
        <v>32304</v>
      </c>
      <c r="O489" s="48" t="s">
        <v>3829</v>
      </c>
      <c r="P489" s="48"/>
      <c r="Q489" s="49">
        <v>44894</v>
      </c>
      <c r="R489" s="49"/>
      <c r="S489" s="49"/>
      <c r="T489" s="49"/>
      <c r="U489" s="49"/>
    </row>
    <row r="490" spans="1:21" ht="15" customHeight="1" x14ac:dyDescent="0.3">
      <c r="A490" s="41" t="s">
        <v>417</v>
      </c>
      <c r="B490" s="42">
        <f t="shared" si="14"/>
        <v>44895</v>
      </c>
      <c r="C490" s="62">
        <f t="shared" si="15"/>
        <v>2022</v>
      </c>
      <c r="D490" s="43" t="s">
        <v>156</v>
      </c>
      <c r="E490" s="43" t="s">
        <v>3532</v>
      </c>
      <c r="F490" s="44" t="s">
        <v>412</v>
      </c>
      <c r="G490" s="45">
        <v>33</v>
      </c>
      <c r="H490" s="45">
        <v>33</v>
      </c>
      <c r="I490" s="46">
        <v>51.4</v>
      </c>
      <c r="J490" s="46">
        <v>3.3</v>
      </c>
      <c r="K490" s="46"/>
      <c r="L490" s="46">
        <v>54.699999999999996</v>
      </c>
      <c r="M490" s="47">
        <v>717.86106032906764</v>
      </c>
      <c r="N490" s="47">
        <v>39267</v>
      </c>
      <c r="O490" s="48" t="s">
        <v>3843</v>
      </c>
      <c r="P490" s="48"/>
      <c r="Q490" s="49">
        <v>44879</v>
      </c>
      <c r="R490" s="49"/>
      <c r="S490" s="49"/>
      <c r="T490" s="49"/>
      <c r="U490" s="49"/>
    </row>
    <row r="491" spans="1:21" ht="15" customHeight="1" x14ac:dyDescent="0.3">
      <c r="A491" s="41" t="s">
        <v>417</v>
      </c>
      <c r="B491" s="42">
        <f t="shared" si="14"/>
        <v>44895</v>
      </c>
      <c r="C491" s="62">
        <f t="shared" si="15"/>
        <v>2022</v>
      </c>
      <c r="D491" s="43" t="s">
        <v>156</v>
      </c>
      <c r="E491" s="43" t="s">
        <v>3533</v>
      </c>
      <c r="F491" s="44" t="s">
        <v>412</v>
      </c>
      <c r="G491" s="45">
        <v>34</v>
      </c>
      <c r="H491" s="45">
        <v>34</v>
      </c>
      <c r="I491" s="46">
        <v>41.7</v>
      </c>
      <c r="J491" s="46">
        <v>3.3</v>
      </c>
      <c r="K491" s="46"/>
      <c r="L491" s="46">
        <v>45</v>
      </c>
      <c r="M491" s="47">
        <v>723.22222222222217</v>
      </c>
      <c r="N491" s="47">
        <v>32545</v>
      </c>
      <c r="O491" s="48" t="s">
        <v>2537</v>
      </c>
      <c r="P491" s="48"/>
      <c r="Q491" s="49">
        <v>44879</v>
      </c>
      <c r="R491" s="49"/>
      <c r="S491" s="49"/>
      <c r="T491" s="49"/>
      <c r="U491" s="49"/>
    </row>
    <row r="492" spans="1:21" ht="15" customHeight="1" x14ac:dyDescent="0.3">
      <c r="A492" s="41" t="s">
        <v>417</v>
      </c>
      <c r="B492" s="42">
        <f t="shared" si="14"/>
        <v>44895</v>
      </c>
      <c r="C492" s="62">
        <f t="shared" si="15"/>
        <v>2022</v>
      </c>
      <c r="D492" s="43" t="s">
        <v>165</v>
      </c>
      <c r="E492" s="43" t="s">
        <v>3559</v>
      </c>
      <c r="F492" s="44" t="s">
        <v>412</v>
      </c>
      <c r="G492" s="45">
        <v>1</v>
      </c>
      <c r="H492" s="45"/>
      <c r="I492" s="46">
        <v>33.4</v>
      </c>
      <c r="J492" s="46">
        <v>3.3</v>
      </c>
      <c r="K492" s="46"/>
      <c r="L492" s="46">
        <v>36.699999999999996</v>
      </c>
      <c r="M492" s="47">
        <v>735.01362397820174</v>
      </c>
      <c r="N492" s="47">
        <v>26975</v>
      </c>
      <c r="O492" s="48" t="s">
        <v>3857</v>
      </c>
      <c r="P492" s="48"/>
      <c r="Q492" s="49">
        <v>44879</v>
      </c>
      <c r="R492" s="49"/>
      <c r="S492" s="49"/>
      <c r="T492" s="49"/>
      <c r="U492" s="49"/>
    </row>
    <row r="493" spans="1:21" ht="15" customHeight="1" x14ac:dyDescent="0.3">
      <c r="A493" s="41" t="s">
        <v>417</v>
      </c>
      <c r="B493" s="42">
        <f t="shared" si="14"/>
        <v>44895</v>
      </c>
      <c r="C493" s="62">
        <f t="shared" si="15"/>
        <v>2022</v>
      </c>
      <c r="D493" s="43" t="s">
        <v>165</v>
      </c>
      <c r="E493" s="43" t="s">
        <v>3560</v>
      </c>
      <c r="F493" s="44" t="s">
        <v>412</v>
      </c>
      <c r="G493" s="45">
        <v>3</v>
      </c>
      <c r="H493" s="45"/>
      <c r="I493" s="46">
        <v>41.7</v>
      </c>
      <c r="J493" s="46">
        <v>3.3</v>
      </c>
      <c r="K493" s="46"/>
      <c r="L493" s="46">
        <v>45</v>
      </c>
      <c r="M493" s="47">
        <v>745</v>
      </c>
      <c r="N493" s="47">
        <v>33525</v>
      </c>
      <c r="O493" s="48" t="s">
        <v>614</v>
      </c>
      <c r="P493" s="48"/>
      <c r="Q493" s="49">
        <v>44879</v>
      </c>
      <c r="R493" s="49"/>
      <c r="S493" s="49"/>
      <c r="T493" s="49"/>
      <c r="U493" s="49"/>
    </row>
    <row r="494" spans="1:21" ht="15" customHeight="1" x14ac:dyDescent="0.3">
      <c r="A494" s="41" t="s">
        <v>417</v>
      </c>
      <c r="B494" s="42">
        <f t="shared" si="14"/>
        <v>44895</v>
      </c>
      <c r="C494" s="62">
        <f t="shared" si="15"/>
        <v>2022</v>
      </c>
      <c r="D494" s="43" t="s">
        <v>165</v>
      </c>
      <c r="E494" s="43" t="s">
        <v>3561</v>
      </c>
      <c r="F494" s="44" t="s">
        <v>412</v>
      </c>
      <c r="G494" s="45">
        <v>4</v>
      </c>
      <c r="H494" s="45"/>
      <c r="I494" s="46">
        <v>34.1</v>
      </c>
      <c r="J494" s="46">
        <v>3.3</v>
      </c>
      <c r="K494" s="46"/>
      <c r="L494" s="46">
        <v>37.4</v>
      </c>
      <c r="M494" s="47">
        <v>740</v>
      </c>
      <c r="N494" s="47">
        <v>27676</v>
      </c>
      <c r="O494" s="48" t="s">
        <v>1083</v>
      </c>
      <c r="P494" s="48"/>
      <c r="Q494" s="49">
        <v>44869</v>
      </c>
      <c r="R494" s="49"/>
      <c r="S494" s="49"/>
      <c r="T494" s="49"/>
      <c r="U494" s="49"/>
    </row>
    <row r="495" spans="1:21" ht="15" customHeight="1" x14ac:dyDescent="0.3">
      <c r="A495" s="41" t="s">
        <v>417</v>
      </c>
      <c r="B495" s="42">
        <f t="shared" si="14"/>
        <v>44895</v>
      </c>
      <c r="C495" s="62">
        <f t="shared" si="15"/>
        <v>2022</v>
      </c>
      <c r="D495" s="43" t="s">
        <v>165</v>
      </c>
      <c r="E495" s="43" t="s">
        <v>3562</v>
      </c>
      <c r="F495" s="44" t="s">
        <v>412</v>
      </c>
      <c r="G495" s="45">
        <v>5</v>
      </c>
      <c r="H495" s="45"/>
      <c r="I495" s="46">
        <v>41.3</v>
      </c>
      <c r="J495" s="46">
        <v>6.4</v>
      </c>
      <c r="K495" s="46"/>
      <c r="L495" s="46">
        <v>47.699999999999996</v>
      </c>
      <c r="M495" s="47">
        <v>805.01048218029359</v>
      </c>
      <c r="N495" s="47">
        <v>38399</v>
      </c>
      <c r="O495" s="48" t="s">
        <v>3858</v>
      </c>
      <c r="P495" s="48"/>
      <c r="Q495" s="49">
        <v>44873</v>
      </c>
      <c r="R495" s="49"/>
      <c r="S495" s="49"/>
      <c r="T495" s="49"/>
      <c r="U495" s="49"/>
    </row>
    <row r="496" spans="1:21" ht="15" customHeight="1" x14ac:dyDescent="0.3">
      <c r="A496" s="41" t="s">
        <v>417</v>
      </c>
      <c r="B496" s="42">
        <f t="shared" si="14"/>
        <v>44895</v>
      </c>
      <c r="C496" s="62">
        <f t="shared" si="15"/>
        <v>2022</v>
      </c>
      <c r="D496" s="43" t="s">
        <v>165</v>
      </c>
      <c r="E496" s="43" t="s">
        <v>3565</v>
      </c>
      <c r="F496" s="44" t="s">
        <v>412</v>
      </c>
      <c r="G496" s="45">
        <v>8</v>
      </c>
      <c r="H496" s="45"/>
      <c r="I496" s="46">
        <v>40.9</v>
      </c>
      <c r="J496" s="46">
        <v>6.4</v>
      </c>
      <c r="K496" s="46"/>
      <c r="L496" s="46">
        <v>47.3</v>
      </c>
      <c r="M496" s="47">
        <v>810</v>
      </c>
      <c r="N496" s="47">
        <v>38313</v>
      </c>
      <c r="O496" s="48" t="s">
        <v>3858</v>
      </c>
      <c r="P496" s="48"/>
      <c r="Q496" s="49">
        <v>44873</v>
      </c>
      <c r="R496" s="49"/>
      <c r="S496" s="49"/>
      <c r="T496" s="49"/>
      <c r="U496" s="49"/>
    </row>
    <row r="497" spans="1:21" ht="15" customHeight="1" x14ac:dyDescent="0.3">
      <c r="A497" s="41" t="s">
        <v>417</v>
      </c>
      <c r="B497" s="42">
        <f t="shared" si="14"/>
        <v>44895</v>
      </c>
      <c r="C497" s="62">
        <f t="shared" si="15"/>
        <v>2022</v>
      </c>
      <c r="D497" s="43" t="s">
        <v>165</v>
      </c>
      <c r="E497" s="43" t="s">
        <v>3566</v>
      </c>
      <c r="F497" s="44" t="s">
        <v>412</v>
      </c>
      <c r="G497" s="45">
        <v>9</v>
      </c>
      <c r="H497" s="45"/>
      <c r="I497" s="46">
        <v>41.2</v>
      </c>
      <c r="J497" s="46">
        <v>6.4</v>
      </c>
      <c r="K497" s="46"/>
      <c r="L497" s="46">
        <v>47.6</v>
      </c>
      <c r="M497" s="47">
        <v>815</v>
      </c>
      <c r="N497" s="47">
        <v>38794</v>
      </c>
      <c r="O497" s="48" t="s">
        <v>3859</v>
      </c>
      <c r="P497" s="48"/>
      <c r="Q497" s="49">
        <v>44872</v>
      </c>
      <c r="R497" s="49"/>
      <c r="S497" s="49"/>
      <c r="T497" s="49"/>
      <c r="U497" s="49"/>
    </row>
    <row r="498" spans="1:21" ht="15" customHeight="1" x14ac:dyDescent="0.3">
      <c r="A498" s="41" t="s">
        <v>417</v>
      </c>
      <c r="B498" s="42">
        <f t="shared" si="14"/>
        <v>44895</v>
      </c>
      <c r="C498" s="62">
        <f t="shared" si="15"/>
        <v>2022</v>
      </c>
      <c r="D498" s="43" t="s">
        <v>165</v>
      </c>
      <c r="E498" s="43" t="s">
        <v>3569</v>
      </c>
      <c r="F498" s="44" t="s">
        <v>412</v>
      </c>
      <c r="G498" s="45">
        <v>12</v>
      </c>
      <c r="H498" s="45"/>
      <c r="I498" s="46">
        <v>40.700000000000003</v>
      </c>
      <c r="J498" s="46">
        <v>6.4</v>
      </c>
      <c r="K498" s="46"/>
      <c r="L498" s="46">
        <v>47.1</v>
      </c>
      <c r="M498" s="47">
        <v>820</v>
      </c>
      <c r="N498" s="47">
        <v>38622</v>
      </c>
      <c r="O498" s="48" t="s">
        <v>1091</v>
      </c>
      <c r="P498" s="48"/>
      <c r="Q498" s="49">
        <v>44872</v>
      </c>
      <c r="R498" s="49"/>
      <c r="S498" s="49"/>
      <c r="T498" s="49"/>
      <c r="U498" s="49"/>
    </row>
    <row r="499" spans="1:21" ht="15" customHeight="1" x14ac:dyDescent="0.3">
      <c r="A499" s="41" t="s">
        <v>417</v>
      </c>
      <c r="B499" s="42">
        <f t="shared" si="14"/>
        <v>44895</v>
      </c>
      <c r="C499" s="62">
        <f t="shared" si="15"/>
        <v>2022</v>
      </c>
      <c r="D499" s="43" t="s">
        <v>165</v>
      </c>
      <c r="E499" s="43" t="s">
        <v>3570</v>
      </c>
      <c r="F499" s="44" t="s">
        <v>412</v>
      </c>
      <c r="G499" s="45">
        <v>13</v>
      </c>
      <c r="H499" s="45"/>
      <c r="I499" s="46">
        <v>41.1</v>
      </c>
      <c r="J499" s="46">
        <v>6.4</v>
      </c>
      <c r="K499" s="46"/>
      <c r="L499" s="46">
        <v>47.5</v>
      </c>
      <c r="M499" s="47">
        <v>835.01052631578943</v>
      </c>
      <c r="N499" s="47">
        <v>39663</v>
      </c>
      <c r="O499" s="48" t="s">
        <v>3862</v>
      </c>
      <c r="P499" s="48"/>
      <c r="Q499" s="49">
        <v>44868</v>
      </c>
      <c r="R499" s="49"/>
      <c r="S499" s="49"/>
      <c r="T499" s="49"/>
      <c r="U499" s="49"/>
    </row>
    <row r="500" spans="1:21" ht="15" customHeight="1" x14ac:dyDescent="0.3">
      <c r="A500" s="41" t="s">
        <v>417</v>
      </c>
      <c r="B500" s="42">
        <f t="shared" si="14"/>
        <v>44895</v>
      </c>
      <c r="C500" s="62">
        <f t="shared" si="15"/>
        <v>2022</v>
      </c>
      <c r="D500" s="43" t="s">
        <v>165</v>
      </c>
      <c r="E500" s="43" t="s">
        <v>3571</v>
      </c>
      <c r="F500" s="44" t="s">
        <v>412</v>
      </c>
      <c r="G500" s="45">
        <v>14</v>
      </c>
      <c r="H500" s="45"/>
      <c r="I500" s="46">
        <v>55.2</v>
      </c>
      <c r="J500" s="46">
        <v>6.4</v>
      </c>
      <c r="K500" s="46"/>
      <c r="L500" s="46">
        <v>61.6</v>
      </c>
      <c r="M500" s="47">
        <v>853.45779220779218</v>
      </c>
      <c r="N500" s="47">
        <v>52573</v>
      </c>
      <c r="O500" s="48" t="s">
        <v>3863</v>
      </c>
      <c r="P500" s="48"/>
      <c r="Q500" s="49">
        <v>44894</v>
      </c>
      <c r="R500" s="49"/>
      <c r="S500" s="49"/>
      <c r="T500" s="49"/>
      <c r="U500" s="49"/>
    </row>
    <row r="501" spans="1:21" ht="15" customHeight="1" x14ac:dyDescent="0.3">
      <c r="A501" s="41" t="s">
        <v>417</v>
      </c>
      <c r="B501" s="42">
        <f t="shared" si="14"/>
        <v>44895</v>
      </c>
      <c r="C501" s="62">
        <f t="shared" si="15"/>
        <v>2022</v>
      </c>
      <c r="D501" s="43" t="s">
        <v>165</v>
      </c>
      <c r="E501" s="43" t="s">
        <v>3573</v>
      </c>
      <c r="F501" s="44" t="s">
        <v>412</v>
      </c>
      <c r="G501" s="45">
        <v>16</v>
      </c>
      <c r="H501" s="45"/>
      <c r="I501" s="46">
        <v>40.6</v>
      </c>
      <c r="J501" s="46">
        <v>6.4</v>
      </c>
      <c r="K501" s="46"/>
      <c r="L501" s="46">
        <v>47</v>
      </c>
      <c r="M501" s="47">
        <v>840</v>
      </c>
      <c r="N501" s="47">
        <v>39480</v>
      </c>
      <c r="O501" s="48" t="s">
        <v>2208</v>
      </c>
      <c r="P501" s="48"/>
      <c r="Q501" s="49">
        <v>44872</v>
      </c>
      <c r="R501" s="49"/>
      <c r="S501" s="49"/>
      <c r="T501" s="49"/>
      <c r="U501" s="49"/>
    </row>
    <row r="502" spans="1:21" ht="15" customHeight="1" x14ac:dyDescent="0.3">
      <c r="A502" s="41" t="s">
        <v>417</v>
      </c>
      <c r="B502" s="42">
        <f t="shared" si="14"/>
        <v>44895</v>
      </c>
      <c r="C502" s="62">
        <f t="shared" si="15"/>
        <v>2022</v>
      </c>
      <c r="D502" s="43" t="s">
        <v>165</v>
      </c>
      <c r="E502" s="43" t="s">
        <v>3574</v>
      </c>
      <c r="F502" s="44" t="s">
        <v>412</v>
      </c>
      <c r="G502" s="45">
        <v>17</v>
      </c>
      <c r="H502" s="45"/>
      <c r="I502" s="46">
        <v>41.1</v>
      </c>
      <c r="J502" s="46">
        <v>6.4</v>
      </c>
      <c r="K502" s="46"/>
      <c r="L502" s="46">
        <v>47.5</v>
      </c>
      <c r="M502" s="47">
        <v>853.45263157894738</v>
      </c>
      <c r="N502" s="47">
        <v>40539</v>
      </c>
      <c r="O502" s="48" t="s">
        <v>3865</v>
      </c>
      <c r="P502" s="48"/>
      <c r="Q502" s="49">
        <v>44895</v>
      </c>
      <c r="R502" s="49"/>
      <c r="S502" s="49"/>
      <c r="T502" s="49"/>
      <c r="U502" s="49"/>
    </row>
    <row r="503" spans="1:21" ht="15" customHeight="1" x14ac:dyDescent="0.3">
      <c r="A503" s="41" t="s">
        <v>417</v>
      </c>
      <c r="B503" s="42">
        <f t="shared" si="14"/>
        <v>44895</v>
      </c>
      <c r="C503" s="62">
        <f t="shared" si="15"/>
        <v>2022</v>
      </c>
      <c r="D503" s="43" t="s">
        <v>165</v>
      </c>
      <c r="E503" s="43" t="s">
        <v>3577</v>
      </c>
      <c r="F503" s="44" t="s">
        <v>412</v>
      </c>
      <c r="G503" s="45">
        <v>20</v>
      </c>
      <c r="H503" s="45"/>
      <c r="I503" s="46">
        <v>40.6</v>
      </c>
      <c r="J503" s="46">
        <v>6.4</v>
      </c>
      <c r="K503" s="46"/>
      <c r="L503" s="46">
        <v>47</v>
      </c>
      <c r="M503" s="47">
        <v>850</v>
      </c>
      <c r="N503" s="47">
        <v>39950</v>
      </c>
      <c r="O503" s="48" t="s">
        <v>3867</v>
      </c>
      <c r="P503" s="48"/>
      <c r="Q503" s="49">
        <v>44876</v>
      </c>
      <c r="R503" s="49"/>
      <c r="S503" s="49"/>
      <c r="T503" s="49"/>
      <c r="U503" s="49"/>
    </row>
    <row r="504" spans="1:21" ht="15" customHeight="1" x14ac:dyDescent="0.3">
      <c r="A504" s="41" t="s">
        <v>417</v>
      </c>
      <c r="B504" s="42">
        <f t="shared" si="14"/>
        <v>44895</v>
      </c>
      <c r="C504" s="62">
        <f t="shared" si="15"/>
        <v>2022</v>
      </c>
      <c r="D504" s="43" t="s">
        <v>165</v>
      </c>
      <c r="E504" s="43" t="s">
        <v>3578</v>
      </c>
      <c r="F504" s="44" t="s">
        <v>412</v>
      </c>
      <c r="G504" s="45">
        <v>21</v>
      </c>
      <c r="H504" s="45"/>
      <c r="I504" s="46">
        <v>41.1</v>
      </c>
      <c r="J504" s="46">
        <v>6.4</v>
      </c>
      <c r="K504" s="46"/>
      <c r="L504" s="46">
        <v>47.5</v>
      </c>
      <c r="M504" s="47">
        <v>838.29473684210529</v>
      </c>
      <c r="N504" s="47">
        <v>39819</v>
      </c>
      <c r="O504" s="48" t="s">
        <v>1324</v>
      </c>
      <c r="P504" s="48"/>
      <c r="Q504" s="49">
        <v>44894</v>
      </c>
      <c r="R504" s="49"/>
      <c r="S504" s="49"/>
      <c r="T504" s="49"/>
      <c r="U504" s="49"/>
    </row>
    <row r="505" spans="1:21" ht="15" customHeight="1" x14ac:dyDescent="0.3">
      <c r="A505" s="41" t="s">
        <v>417</v>
      </c>
      <c r="B505" s="42">
        <f t="shared" si="14"/>
        <v>44895</v>
      </c>
      <c r="C505" s="62">
        <f t="shared" si="15"/>
        <v>2022</v>
      </c>
      <c r="D505" s="43" t="s">
        <v>165</v>
      </c>
      <c r="E505" s="43" t="s">
        <v>3579</v>
      </c>
      <c r="F505" s="44" t="s">
        <v>412</v>
      </c>
      <c r="G505" s="45">
        <v>22</v>
      </c>
      <c r="H505" s="45"/>
      <c r="I505" s="46">
        <v>55.2</v>
      </c>
      <c r="J505" s="46">
        <v>6.4</v>
      </c>
      <c r="K505" s="46"/>
      <c r="L505" s="46">
        <v>61.6</v>
      </c>
      <c r="M505" s="47">
        <v>840</v>
      </c>
      <c r="N505" s="47">
        <v>51744</v>
      </c>
      <c r="O505" s="48" t="s">
        <v>3868</v>
      </c>
      <c r="P505" s="48"/>
      <c r="Q505" s="49">
        <v>44869</v>
      </c>
      <c r="R505" s="49"/>
      <c r="S505" s="49"/>
      <c r="T505" s="49"/>
      <c r="U505" s="49"/>
    </row>
    <row r="506" spans="1:21" ht="15" customHeight="1" x14ac:dyDescent="0.3">
      <c r="A506" s="41" t="s">
        <v>417</v>
      </c>
      <c r="B506" s="42">
        <f t="shared" si="14"/>
        <v>44895</v>
      </c>
      <c r="C506" s="62">
        <f t="shared" si="15"/>
        <v>2022</v>
      </c>
      <c r="D506" s="43" t="s">
        <v>165</v>
      </c>
      <c r="E506" s="43" t="s">
        <v>3581</v>
      </c>
      <c r="F506" s="44" t="s">
        <v>412</v>
      </c>
      <c r="G506" s="45">
        <v>24</v>
      </c>
      <c r="H506" s="45"/>
      <c r="I506" s="46">
        <v>40.6</v>
      </c>
      <c r="J506" s="46">
        <v>6.4</v>
      </c>
      <c r="K506" s="46"/>
      <c r="L506" s="46">
        <v>47</v>
      </c>
      <c r="M506" s="47">
        <v>835</v>
      </c>
      <c r="N506" s="47">
        <v>39245</v>
      </c>
      <c r="O506" s="48" t="s">
        <v>3870</v>
      </c>
      <c r="P506" s="48"/>
      <c r="Q506" s="49">
        <v>44879</v>
      </c>
      <c r="R506" s="49"/>
      <c r="S506" s="49"/>
      <c r="T506" s="49"/>
      <c r="U506" s="49"/>
    </row>
    <row r="507" spans="1:21" ht="15" customHeight="1" x14ac:dyDescent="0.3">
      <c r="A507" s="41" t="s">
        <v>417</v>
      </c>
      <c r="B507" s="42">
        <f t="shared" si="14"/>
        <v>44895</v>
      </c>
      <c r="C507" s="62">
        <f t="shared" si="15"/>
        <v>2022</v>
      </c>
      <c r="D507" s="43" t="s">
        <v>165</v>
      </c>
      <c r="E507" s="43" t="s">
        <v>3582</v>
      </c>
      <c r="F507" s="44" t="s">
        <v>412</v>
      </c>
      <c r="G507" s="45">
        <v>25</v>
      </c>
      <c r="H507" s="45"/>
      <c r="I507" s="46">
        <v>41.1</v>
      </c>
      <c r="J507" s="46">
        <v>6.4</v>
      </c>
      <c r="K507" s="46"/>
      <c r="L507" s="46">
        <v>47.5</v>
      </c>
      <c r="M507" s="47">
        <v>825.01052631578943</v>
      </c>
      <c r="N507" s="47">
        <v>39188</v>
      </c>
      <c r="O507" s="48" t="s">
        <v>1093</v>
      </c>
      <c r="P507" s="48"/>
      <c r="Q507" s="49">
        <v>44872</v>
      </c>
      <c r="R507" s="49"/>
      <c r="S507" s="49"/>
      <c r="T507" s="49"/>
      <c r="U507" s="49"/>
    </row>
    <row r="508" spans="1:21" ht="15" customHeight="1" x14ac:dyDescent="0.3">
      <c r="A508" s="41" t="s">
        <v>417</v>
      </c>
      <c r="B508" s="42">
        <f t="shared" si="14"/>
        <v>44895</v>
      </c>
      <c r="C508" s="62">
        <f t="shared" si="15"/>
        <v>2022</v>
      </c>
      <c r="D508" s="43" t="s">
        <v>165</v>
      </c>
      <c r="E508" s="43" t="s">
        <v>3585</v>
      </c>
      <c r="F508" s="44" t="s">
        <v>412</v>
      </c>
      <c r="G508" s="45">
        <v>28</v>
      </c>
      <c r="H508" s="45"/>
      <c r="I508" s="46">
        <v>40.6</v>
      </c>
      <c r="J508" s="46">
        <v>6.4</v>
      </c>
      <c r="K508" s="46"/>
      <c r="L508" s="46">
        <v>47</v>
      </c>
      <c r="M508" s="47">
        <v>830</v>
      </c>
      <c r="N508" s="47">
        <v>39010</v>
      </c>
      <c r="O508" s="48" t="s">
        <v>3873</v>
      </c>
      <c r="P508" s="48"/>
      <c r="Q508" s="49">
        <v>44872</v>
      </c>
      <c r="R508" s="49"/>
      <c r="S508" s="49"/>
      <c r="T508" s="49"/>
      <c r="U508" s="49"/>
    </row>
    <row r="509" spans="1:21" ht="15" customHeight="1" x14ac:dyDescent="0.3">
      <c r="A509" s="41" t="s">
        <v>417</v>
      </c>
      <c r="B509" s="42">
        <f t="shared" si="14"/>
        <v>44895</v>
      </c>
      <c r="C509" s="62">
        <f t="shared" si="15"/>
        <v>2022</v>
      </c>
      <c r="D509" s="43" t="s">
        <v>165</v>
      </c>
      <c r="E509" s="43" t="s">
        <v>3586</v>
      </c>
      <c r="F509" s="44" t="s">
        <v>412</v>
      </c>
      <c r="G509" s="45">
        <v>33</v>
      </c>
      <c r="H509" s="45"/>
      <c r="I509" s="46">
        <v>34.1</v>
      </c>
      <c r="J509" s="46">
        <v>3.3</v>
      </c>
      <c r="K509" s="46"/>
      <c r="L509" s="46">
        <v>37.4</v>
      </c>
      <c r="M509" s="47">
        <v>752.43315508021396</v>
      </c>
      <c r="N509" s="47">
        <v>28141</v>
      </c>
      <c r="O509" s="48" t="s">
        <v>3874</v>
      </c>
      <c r="P509" s="48"/>
      <c r="Q509" s="49">
        <v>44889</v>
      </c>
      <c r="R509" s="49"/>
      <c r="S509" s="49"/>
      <c r="T509" s="49"/>
      <c r="U509" s="49"/>
    </row>
    <row r="510" spans="1:21" ht="15" customHeight="1" x14ac:dyDescent="0.3">
      <c r="A510" s="41" t="s">
        <v>417</v>
      </c>
      <c r="B510" s="42">
        <f t="shared" si="14"/>
        <v>44895</v>
      </c>
      <c r="C510" s="62">
        <f t="shared" si="15"/>
        <v>2022</v>
      </c>
      <c r="D510" s="43" t="s">
        <v>165</v>
      </c>
      <c r="E510" s="43" t="s">
        <v>3587</v>
      </c>
      <c r="F510" s="44" t="s">
        <v>412</v>
      </c>
      <c r="G510" s="45">
        <v>34</v>
      </c>
      <c r="H510" s="45"/>
      <c r="I510" s="46">
        <v>41.7</v>
      </c>
      <c r="J510" s="46">
        <v>3.3</v>
      </c>
      <c r="K510" s="46"/>
      <c r="L510" s="46">
        <v>45</v>
      </c>
      <c r="M510" s="47">
        <v>750</v>
      </c>
      <c r="N510" s="47">
        <v>33750</v>
      </c>
      <c r="O510" s="48" t="s">
        <v>3875</v>
      </c>
      <c r="P510" s="48"/>
      <c r="Q510" s="49">
        <v>44872</v>
      </c>
      <c r="R510" s="49"/>
      <c r="S510" s="49"/>
      <c r="T510" s="49"/>
      <c r="U510" s="49"/>
    </row>
    <row r="511" spans="1:21" ht="15" customHeight="1" x14ac:dyDescent="0.3">
      <c r="A511" s="41" t="s">
        <v>417</v>
      </c>
      <c r="B511" s="42">
        <f t="shared" si="14"/>
        <v>44895</v>
      </c>
      <c r="C511" s="62">
        <f t="shared" si="15"/>
        <v>2022</v>
      </c>
      <c r="D511" s="43" t="s">
        <v>165</v>
      </c>
      <c r="E511" s="43" t="s">
        <v>3588</v>
      </c>
      <c r="F511" s="44" t="s">
        <v>412</v>
      </c>
      <c r="G511" s="45">
        <v>36</v>
      </c>
      <c r="H511" s="45"/>
      <c r="I511" s="46">
        <v>33.4</v>
      </c>
      <c r="J511" s="46">
        <v>3.3</v>
      </c>
      <c r="K511" s="46"/>
      <c r="L511" s="46">
        <v>36.699999999999996</v>
      </c>
      <c r="M511" s="47">
        <v>742.34332425068123</v>
      </c>
      <c r="N511" s="47">
        <v>27244</v>
      </c>
      <c r="O511" s="48" t="s">
        <v>3808</v>
      </c>
      <c r="P511" s="48"/>
      <c r="Q511" s="49">
        <v>44895</v>
      </c>
      <c r="R511" s="49"/>
      <c r="S511" s="49"/>
      <c r="T511" s="49"/>
      <c r="U511" s="49"/>
    </row>
    <row r="512" spans="1:21" ht="15" customHeight="1" x14ac:dyDescent="0.3">
      <c r="A512" s="41" t="s">
        <v>417</v>
      </c>
      <c r="B512" s="42">
        <f t="shared" si="14"/>
        <v>44895</v>
      </c>
      <c r="C512" s="62">
        <f t="shared" si="15"/>
        <v>2022</v>
      </c>
      <c r="D512" s="43" t="s">
        <v>165</v>
      </c>
      <c r="E512" s="43" t="s">
        <v>3589</v>
      </c>
      <c r="F512" s="44" t="s">
        <v>412</v>
      </c>
      <c r="G512" s="45">
        <v>37</v>
      </c>
      <c r="H512" s="45"/>
      <c r="I512" s="46">
        <v>40.9</v>
      </c>
      <c r="J512" s="46">
        <v>6.4</v>
      </c>
      <c r="K512" s="46"/>
      <c r="L512" s="46">
        <v>47.3</v>
      </c>
      <c r="M512" s="47">
        <v>815.01057082452439</v>
      </c>
      <c r="N512" s="47">
        <v>38550</v>
      </c>
      <c r="O512" s="48" t="s">
        <v>3876</v>
      </c>
      <c r="P512" s="48"/>
      <c r="Q512" s="49">
        <v>44873</v>
      </c>
      <c r="R512" s="49"/>
      <c r="S512" s="49"/>
      <c r="T512" s="49"/>
      <c r="U512" s="49"/>
    </row>
    <row r="513" spans="1:21" ht="15" customHeight="1" x14ac:dyDescent="0.3">
      <c r="A513" s="41" t="s">
        <v>417</v>
      </c>
      <c r="B513" s="42">
        <f t="shared" si="14"/>
        <v>44895</v>
      </c>
      <c r="C513" s="62">
        <f t="shared" si="15"/>
        <v>2022</v>
      </c>
      <c r="D513" s="43" t="s">
        <v>165</v>
      </c>
      <c r="E513" s="43" t="s">
        <v>3592</v>
      </c>
      <c r="F513" s="44" t="s">
        <v>412</v>
      </c>
      <c r="G513" s="45">
        <v>40</v>
      </c>
      <c r="H513" s="45"/>
      <c r="I513" s="46">
        <v>41.3</v>
      </c>
      <c r="J513" s="46">
        <v>6.4</v>
      </c>
      <c r="K513" s="46"/>
      <c r="L513" s="46">
        <v>47.699999999999996</v>
      </c>
      <c r="M513" s="47">
        <v>805.01048218029359</v>
      </c>
      <c r="N513" s="47">
        <v>38399</v>
      </c>
      <c r="O513" s="48" t="s">
        <v>1659</v>
      </c>
      <c r="P513" s="48"/>
      <c r="Q513" s="49">
        <v>44879</v>
      </c>
      <c r="R513" s="49"/>
      <c r="S513" s="49"/>
      <c r="T513" s="49"/>
      <c r="U513" s="49"/>
    </row>
    <row r="514" spans="1:21" ht="15" customHeight="1" x14ac:dyDescent="0.3">
      <c r="A514" s="41" t="s">
        <v>417</v>
      </c>
      <c r="B514" s="42">
        <f t="shared" ref="B514:B577" si="16">EOMONTH(Q514,0)</f>
        <v>44895</v>
      </c>
      <c r="C514" s="62">
        <f t="shared" ref="C514:C577" si="17">YEAR(B514)</f>
        <v>2022</v>
      </c>
      <c r="D514" s="43" t="s">
        <v>165</v>
      </c>
      <c r="E514" s="43" t="s">
        <v>3593</v>
      </c>
      <c r="F514" s="44" t="s">
        <v>412</v>
      </c>
      <c r="G514" s="45">
        <v>41</v>
      </c>
      <c r="H514" s="45"/>
      <c r="I514" s="46">
        <v>40.700000000000003</v>
      </c>
      <c r="J514" s="46">
        <v>6.4</v>
      </c>
      <c r="K514" s="46"/>
      <c r="L514" s="46">
        <v>47.1</v>
      </c>
      <c r="M514" s="47">
        <v>825.01061571125263</v>
      </c>
      <c r="N514" s="47">
        <v>38858</v>
      </c>
      <c r="O514" s="48" t="s">
        <v>3877</v>
      </c>
      <c r="P514" s="48"/>
      <c r="Q514" s="49">
        <v>44879</v>
      </c>
      <c r="R514" s="49"/>
      <c r="S514" s="49"/>
      <c r="T514" s="49"/>
      <c r="U514" s="49"/>
    </row>
    <row r="515" spans="1:21" ht="15" customHeight="1" x14ac:dyDescent="0.3">
      <c r="A515" s="41" t="s">
        <v>417</v>
      </c>
      <c r="B515" s="42">
        <f t="shared" si="16"/>
        <v>44895</v>
      </c>
      <c r="C515" s="62">
        <f t="shared" si="17"/>
        <v>2022</v>
      </c>
      <c r="D515" s="43" t="s">
        <v>165</v>
      </c>
      <c r="E515" s="43" t="s">
        <v>3594</v>
      </c>
      <c r="F515" s="44" t="s">
        <v>412</v>
      </c>
      <c r="G515" s="45">
        <v>42</v>
      </c>
      <c r="H515" s="45"/>
      <c r="I515" s="46">
        <v>55.5</v>
      </c>
      <c r="J515" s="46">
        <v>6.4</v>
      </c>
      <c r="K515" s="46"/>
      <c r="L515" s="46">
        <v>61.9</v>
      </c>
      <c r="M515" s="47">
        <v>843.34410339256863</v>
      </c>
      <c r="N515" s="47">
        <v>52203</v>
      </c>
      <c r="O515" s="48" t="s">
        <v>1082</v>
      </c>
      <c r="P515" s="48"/>
      <c r="Q515" s="49">
        <v>44894</v>
      </c>
      <c r="R515" s="49"/>
      <c r="S515" s="49"/>
      <c r="T515" s="49"/>
      <c r="U515" s="49"/>
    </row>
    <row r="516" spans="1:21" ht="15" customHeight="1" x14ac:dyDescent="0.3">
      <c r="A516" s="41" t="s">
        <v>417</v>
      </c>
      <c r="B516" s="42">
        <f t="shared" si="16"/>
        <v>44895</v>
      </c>
      <c r="C516" s="62">
        <f t="shared" si="17"/>
        <v>2022</v>
      </c>
      <c r="D516" s="43" t="s">
        <v>165</v>
      </c>
      <c r="E516" s="43" t="s">
        <v>3596</v>
      </c>
      <c r="F516" s="44" t="s">
        <v>412</v>
      </c>
      <c r="G516" s="45">
        <v>44</v>
      </c>
      <c r="H516" s="45"/>
      <c r="I516" s="46">
        <v>41.2</v>
      </c>
      <c r="J516" s="46">
        <v>6.4</v>
      </c>
      <c r="K516" s="46"/>
      <c r="L516" s="46">
        <v>47.6</v>
      </c>
      <c r="M516" s="47">
        <v>823.15126050420167</v>
      </c>
      <c r="N516" s="47">
        <v>39182</v>
      </c>
      <c r="O516" s="48" t="s">
        <v>1088</v>
      </c>
      <c r="P516" s="48"/>
      <c r="Q516" s="49">
        <v>44884</v>
      </c>
      <c r="R516" s="49"/>
      <c r="S516" s="49"/>
      <c r="T516" s="49"/>
      <c r="U516" s="49"/>
    </row>
    <row r="517" spans="1:21" ht="15" customHeight="1" x14ac:dyDescent="0.3">
      <c r="A517" s="41" t="s">
        <v>417</v>
      </c>
      <c r="B517" s="42">
        <f t="shared" si="16"/>
        <v>44895</v>
      </c>
      <c r="C517" s="62">
        <f t="shared" si="17"/>
        <v>2022</v>
      </c>
      <c r="D517" s="43" t="s">
        <v>165</v>
      </c>
      <c r="E517" s="43" t="s">
        <v>3597</v>
      </c>
      <c r="F517" s="44" t="s">
        <v>412</v>
      </c>
      <c r="G517" s="45">
        <v>45</v>
      </c>
      <c r="H517" s="45"/>
      <c r="I517" s="46">
        <v>40.6</v>
      </c>
      <c r="J517" s="46">
        <v>6.4</v>
      </c>
      <c r="K517" s="46"/>
      <c r="L517" s="46">
        <v>47</v>
      </c>
      <c r="M517" s="47">
        <v>850</v>
      </c>
      <c r="N517" s="47">
        <v>39950</v>
      </c>
      <c r="O517" s="48" t="s">
        <v>3878</v>
      </c>
      <c r="P517" s="48"/>
      <c r="Q517" s="49">
        <v>44879</v>
      </c>
      <c r="R517" s="49"/>
      <c r="S517" s="49"/>
      <c r="T517" s="49"/>
      <c r="U517" s="49"/>
    </row>
    <row r="518" spans="1:21" ht="15" customHeight="1" x14ac:dyDescent="0.3">
      <c r="A518" s="41" t="s">
        <v>417</v>
      </c>
      <c r="B518" s="42">
        <f t="shared" si="16"/>
        <v>44895</v>
      </c>
      <c r="C518" s="62">
        <f t="shared" si="17"/>
        <v>2022</v>
      </c>
      <c r="D518" s="43" t="s">
        <v>165</v>
      </c>
      <c r="E518" s="43" t="s">
        <v>3598</v>
      </c>
      <c r="F518" s="44" t="s">
        <v>412</v>
      </c>
      <c r="G518" s="45">
        <v>46</v>
      </c>
      <c r="H518" s="45"/>
      <c r="I518" s="46">
        <v>55.4</v>
      </c>
      <c r="J518" s="46">
        <v>6.4</v>
      </c>
      <c r="K518" s="46"/>
      <c r="L518" s="46">
        <v>61.8</v>
      </c>
      <c r="M518" s="47">
        <v>860</v>
      </c>
      <c r="N518" s="47">
        <v>53148</v>
      </c>
      <c r="O518" s="48" t="s">
        <v>3879</v>
      </c>
      <c r="P518" s="48"/>
      <c r="Q518" s="49">
        <v>44879</v>
      </c>
      <c r="R518" s="49"/>
      <c r="S518" s="49"/>
      <c r="T518" s="49"/>
      <c r="U518" s="49"/>
    </row>
    <row r="519" spans="1:21" ht="15" customHeight="1" x14ac:dyDescent="0.3">
      <c r="A519" s="41" t="s">
        <v>417</v>
      </c>
      <c r="B519" s="42">
        <f t="shared" si="16"/>
        <v>44895</v>
      </c>
      <c r="C519" s="62">
        <f t="shared" si="17"/>
        <v>2022</v>
      </c>
      <c r="D519" s="43" t="s">
        <v>165</v>
      </c>
      <c r="E519" s="43" t="s">
        <v>3600</v>
      </c>
      <c r="F519" s="44" t="s">
        <v>412</v>
      </c>
      <c r="G519" s="45">
        <v>48</v>
      </c>
      <c r="H519" s="45"/>
      <c r="I519" s="46">
        <v>41.1</v>
      </c>
      <c r="J519" s="46">
        <v>6.4</v>
      </c>
      <c r="K519" s="46"/>
      <c r="L519" s="46">
        <v>47.5</v>
      </c>
      <c r="M519" s="47">
        <v>840</v>
      </c>
      <c r="N519" s="47">
        <v>39900</v>
      </c>
      <c r="O519" s="48" t="s">
        <v>1089</v>
      </c>
      <c r="P519" s="48"/>
      <c r="Q519" s="49">
        <v>44876</v>
      </c>
      <c r="R519" s="49"/>
      <c r="S519" s="49"/>
      <c r="T519" s="49"/>
      <c r="U519" s="49"/>
    </row>
    <row r="520" spans="1:21" ht="15" customHeight="1" x14ac:dyDescent="0.3">
      <c r="A520" s="41" t="s">
        <v>417</v>
      </c>
      <c r="B520" s="42">
        <f t="shared" si="16"/>
        <v>44895</v>
      </c>
      <c r="C520" s="62">
        <f t="shared" si="17"/>
        <v>2022</v>
      </c>
      <c r="D520" s="43" t="s">
        <v>165</v>
      </c>
      <c r="E520" s="43" t="s">
        <v>3601</v>
      </c>
      <c r="F520" s="44" t="s">
        <v>412</v>
      </c>
      <c r="G520" s="45">
        <v>49</v>
      </c>
      <c r="H520" s="45"/>
      <c r="I520" s="46">
        <v>40.6</v>
      </c>
      <c r="J520" s="46">
        <v>6.4</v>
      </c>
      <c r="K520" s="46"/>
      <c r="L520" s="46">
        <v>47</v>
      </c>
      <c r="M520" s="47">
        <v>855</v>
      </c>
      <c r="N520" s="47">
        <v>40185</v>
      </c>
      <c r="O520" s="48" t="s">
        <v>3880</v>
      </c>
      <c r="P520" s="48"/>
      <c r="Q520" s="49">
        <v>44876</v>
      </c>
      <c r="R520" s="49"/>
      <c r="S520" s="49"/>
      <c r="T520" s="49"/>
      <c r="U520" s="49"/>
    </row>
    <row r="521" spans="1:21" ht="15" customHeight="1" x14ac:dyDescent="0.3">
      <c r="A521" s="41" t="s">
        <v>417</v>
      </c>
      <c r="B521" s="42">
        <f t="shared" si="16"/>
        <v>44895</v>
      </c>
      <c r="C521" s="62">
        <f t="shared" si="17"/>
        <v>2022</v>
      </c>
      <c r="D521" s="43" t="s">
        <v>165</v>
      </c>
      <c r="E521" s="43" t="s">
        <v>3602</v>
      </c>
      <c r="F521" s="44" t="s">
        <v>412</v>
      </c>
      <c r="G521" s="45">
        <v>50</v>
      </c>
      <c r="H521" s="45"/>
      <c r="I521" s="46">
        <v>74</v>
      </c>
      <c r="J521" s="46">
        <v>6.4</v>
      </c>
      <c r="K521" s="46"/>
      <c r="L521" s="46">
        <v>80.400000000000006</v>
      </c>
      <c r="M521" s="47">
        <v>874.00497512437801</v>
      </c>
      <c r="N521" s="47">
        <v>70270</v>
      </c>
      <c r="O521" s="48" t="s">
        <v>1660</v>
      </c>
      <c r="P521" s="48"/>
      <c r="Q521" s="49">
        <v>44894</v>
      </c>
      <c r="R521" s="49"/>
      <c r="S521" s="49"/>
      <c r="T521" s="49"/>
      <c r="U521" s="49"/>
    </row>
    <row r="522" spans="1:21" ht="15" customHeight="1" x14ac:dyDescent="0.3">
      <c r="A522" s="41" t="s">
        <v>417</v>
      </c>
      <c r="B522" s="42">
        <f t="shared" si="16"/>
        <v>44895</v>
      </c>
      <c r="C522" s="62">
        <f t="shared" si="17"/>
        <v>2022</v>
      </c>
      <c r="D522" s="43" t="s">
        <v>165</v>
      </c>
      <c r="E522" s="43" t="s">
        <v>3604</v>
      </c>
      <c r="F522" s="44" t="s">
        <v>412</v>
      </c>
      <c r="G522" s="45">
        <v>52</v>
      </c>
      <c r="H522" s="45"/>
      <c r="I522" s="46">
        <v>38.200000000000003</v>
      </c>
      <c r="J522" s="46">
        <v>6.4</v>
      </c>
      <c r="K522" s="46"/>
      <c r="L522" s="46">
        <v>44.6</v>
      </c>
      <c r="M522" s="47">
        <v>853.0044843049327</v>
      </c>
      <c r="N522" s="47">
        <v>38044</v>
      </c>
      <c r="O522" s="48" t="s">
        <v>1661</v>
      </c>
      <c r="P522" s="48"/>
      <c r="Q522" s="49">
        <v>44895</v>
      </c>
      <c r="R522" s="49"/>
      <c r="S522" s="49"/>
      <c r="T522" s="49"/>
      <c r="U522" s="49"/>
    </row>
    <row r="523" spans="1:21" ht="15" customHeight="1" x14ac:dyDescent="0.3">
      <c r="A523" s="41" t="s">
        <v>417</v>
      </c>
      <c r="B523" s="42">
        <f t="shared" si="16"/>
        <v>44895</v>
      </c>
      <c r="C523" s="62">
        <f t="shared" si="17"/>
        <v>2022</v>
      </c>
      <c r="D523" s="43" t="s">
        <v>165</v>
      </c>
      <c r="E523" s="43" t="s">
        <v>3605</v>
      </c>
      <c r="F523" s="44" t="s">
        <v>412</v>
      </c>
      <c r="G523" s="45">
        <v>53</v>
      </c>
      <c r="H523" s="45"/>
      <c r="I523" s="46">
        <v>40.6</v>
      </c>
      <c r="J523" s="46">
        <v>6.4</v>
      </c>
      <c r="K523" s="46"/>
      <c r="L523" s="46">
        <v>47</v>
      </c>
      <c r="M523" s="47">
        <v>840</v>
      </c>
      <c r="N523" s="47">
        <v>39480</v>
      </c>
      <c r="O523" s="48" t="s">
        <v>1086</v>
      </c>
      <c r="P523" s="48"/>
      <c r="Q523" s="49">
        <v>44873</v>
      </c>
      <c r="R523" s="49"/>
      <c r="S523" s="49"/>
      <c r="T523" s="49"/>
      <c r="U523" s="49"/>
    </row>
    <row r="524" spans="1:21" ht="15" customHeight="1" x14ac:dyDescent="0.3">
      <c r="A524" s="41" t="s">
        <v>417</v>
      </c>
      <c r="B524" s="42">
        <f t="shared" si="16"/>
        <v>44895</v>
      </c>
      <c r="C524" s="62">
        <f t="shared" si="17"/>
        <v>2022</v>
      </c>
      <c r="D524" s="43" t="s">
        <v>165</v>
      </c>
      <c r="E524" s="43" t="s">
        <v>3606</v>
      </c>
      <c r="F524" s="44" t="s">
        <v>412</v>
      </c>
      <c r="G524" s="45">
        <v>54</v>
      </c>
      <c r="H524" s="45"/>
      <c r="I524" s="46">
        <v>55.4</v>
      </c>
      <c r="J524" s="46">
        <v>6.4</v>
      </c>
      <c r="K524" s="46"/>
      <c r="L524" s="46">
        <v>61.8</v>
      </c>
      <c r="M524" s="47">
        <v>850</v>
      </c>
      <c r="N524" s="47">
        <v>52530</v>
      </c>
      <c r="O524" s="48" t="s">
        <v>1072</v>
      </c>
      <c r="P524" s="48"/>
      <c r="Q524" s="49">
        <v>44879</v>
      </c>
      <c r="R524" s="49"/>
      <c r="S524" s="49"/>
      <c r="T524" s="49"/>
      <c r="U524" s="49"/>
    </row>
    <row r="525" spans="1:21" ht="15" customHeight="1" x14ac:dyDescent="0.3">
      <c r="A525" s="41" t="s">
        <v>417</v>
      </c>
      <c r="B525" s="42">
        <f t="shared" si="16"/>
        <v>44895</v>
      </c>
      <c r="C525" s="62">
        <f t="shared" si="17"/>
        <v>2022</v>
      </c>
      <c r="D525" s="43" t="s">
        <v>165</v>
      </c>
      <c r="E525" s="43" t="s">
        <v>3608</v>
      </c>
      <c r="F525" s="44" t="s">
        <v>412</v>
      </c>
      <c r="G525" s="45">
        <v>56</v>
      </c>
      <c r="H525" s="45"/>
      <c r="I525" s="46">
        <v>41.1</v>
      </c>
      <c r="J525" s="46">
        <v>6.4</v>
      </c>
      <c r="K525" s="46"/>
      <c r="L525" s="46">
        <v>47.5</v>
      </c>
      <c r="M525" s="47">
        <v>830</v>
      </c>
      <c r="N525" s="47">
        <v>39425</v>
      </c>
      <c r="O525" s="48" t="s">
        <v>3882</v>
      </c>
      <c r="P525" s="48"/>
      <c r="Q525" s="49">
        <v>44876</v>
      </c>
      <c r="R525" s="49"/>
      <c r="S525" s="49"/>
      <c r="T525" s="49"/>
      <c r="U525" s="49"/>
    </row>
    <row r="526" spans="1:21" ht="15" customHeight="1" x14ac:dyDescent="0.3">
      <c r="A526" s="41" t="s">
        <v>417</v>
      </c>
      <c r="B526" s="42">
        <f t="shared" si="16"/>
        <v>44895</v>
      </c>
      <c r="C526" s="62">
        <f t="shared" si="17"/>
        <v>2022</v>
      </c>
      <c r="D526" s="43" t="s">
        <v>165</v>
      </c>
      <c r="E526" s="43" t="s">
        <v>3609</v>
      </c>
      <c r="F526" s="44" t="s">
        <v>412</v>
      </c>
      <c r="G526" s="45">
        <v>57</v>
      </c>
      <c r="H526" s="45"/>
      <c r="I526" s="46">
        <v>40.6</v>
      </c>
      <c r="J526" s="46">
        <v>6.4</v>
      </c>
      <c r="K526" s="46"/>
      <c r="L526" s="46">
        <v>47</v>
      </c>
      <c r="M526" s="47">
        <v>835</v>
      </c>
      <c r="N526" s="47">
        <v>39245</v>
      </c>
      <c r="O526" s="48" t="s">
        <v>1091</v>
      </c>
      <c r="P526" s="48"/>
      <c r="Q526" s="49">
        <v>44872</v>
      </c>
      <c r="R526" s="49"/>
      <c r="S526" s="49"/>
      <c r="T526" s="49"/>
      <c r="U526" s="49"/>
    </row>
    <row r="527" spans="1:21" ht="15" customHeight="1" x14ac:dyDescent="0.3">
      <c r="A527" s="41" t="s">
        <v>417</v>
      </c>
      <c r="B527" s="42">
        <f t="shared" si="16"/>
        <v>44895</v>
      </c>
      <c r="C527" s="62">
        <f t="shared" si="17"/>
        <v>2022</v>
      </c>
      <c r="D527" s="43" t="s">
        <v>165</v>
      </c>
      <c r="E527" s="43" t="s">
        <v>3610</v>
      </c>
      <c r="F527" s="44" t="s">
        <v>412</v>
      </c>
      <c r="G527" s="45">
        <v>58</v>
      </c>
      <c r="H527" s="45"/>
      <c r="I527" s="46">
        <v>55.4</v>
      </c>
      <c r="J527" s="46">
        <v>6.4</v>
      </c>
      <c r="K527" s="46"/>
      <c r="L527" s="46">
        <v>61.8</v>
      </c>
      <c r="M527" s="47">
        <v>845</v>
      </c>
      <c r="N527" s="47">
        <v>52221</v>
      </c>
      <c r="O527" s="48" t="s">
        <v>1087</v>
      </c>
      <c r="P527" s="48"/>
      <c r="Q527" s="49">
        <v>44879</v>
      </c>
      <c r="R527" s="49"/>
      <c r="S527" s="49"/>
      <c r="T527" s="49"/>
      <c r="U527" s="49"/>
    </row>
    <row r="528" spans="1:21" ht="15" customHeight="1" x14ac:dyDescent="0.3">
      <c r="A528" s="41" t="s">
        <v>417</v>
      </c>
      <c r="B528" s="42">
        <f t="shared" si="16"/>
        <v>44895</v>
      </c>
      <c r="C528" s="62">
        <f t="shared" si="17"/>
        <v>2022</v>
      </c>
      <c r="D528" s="43" t="s">
        <v>165</v>
      </c>
      <c r="E528" s="43" t="s">
        <v>3611</v>
      </c>
      <c r="F528" s="44" t="s">
        <v>412</v>
      </c>
      <c r="G528" s="45">
        <v>59</v>
      </c>
      <c r="H528" s="45"/>
      <c r="I528" s="46">
        <v>55.2</v>
      </c>
      <c r="J528" s="46">
        <v>6.4</v>
      </c>
      <c r="K528" s="46"/>
      <c r="L528" s="46">
        <v>61.6</v>
      </c>
      <c r="M528" s="47">
        <v>843.34415584415581</v>
      </c>
      <c r="N528" s="47">
        <v>51950</v>
      </c>
      <c r="O528" s="48" t="s">
        <v>3883</v>
      </c>
      <c r="P528" s="48"/>
      <c r="Q528" s="49">
        <v>44886</v>
      </c>
      <c r="R528" s="49"/>
      <c r="S528" s="49"/>
      <c r="T528" s="49"/>
      <c r="U528" s="49"/>
    </row>
    <row r="529" spans="1:21" ht="15" customHeight="1" x14ac:dyDescent="0.3">
      <c r="A529" s="41" t="s">
        <v>417</v>
      </c>
      <c r="B529" s="42">
        <f t="shared" si="16"/>
        <v>44895</v>
      </c>
      <c r="C529" s="62">
        <f t="shared" si="17"/>
        <v>2022</v>
      </c>
      <c r="D529" s="43" t="s">
        <v>165</v>
      </c>
      <c r="E529" s="43" t="s">
        <v>3612</v>
      </c>
      <c r="F529" s="44" t="s">
        <v>412</v>
      </c>
      <c r="G529" s="45">
        <v>60</v>
      </c>
      <c r="H529" s="45"/>
      <c r="I529" s="46">
        <v>41.1</v>
      </c>
      <c r="J529" s="46">
        <v>6.4</v>
      </c>
      <c r="K529" s="46"/>
      <c r="L529" s="46">
        <v>47.5</v>
      </c>
      <c r="M529" s="47">
        <v>825.01052631578943</v>
      </c>
      <c r="N529" s="47">
        <v>39188</v>
      </c>
      <c r="O529" s="48" t="s">
        <v>3884</v>
      </c>
      <c r="P529" s="48"/>
      <c r="Q529" s="49">
        <v>44873</v>
      </c>
      <c r="R529" s="49"/>
      <c r="S529" s="49"/>
      <c r="T529" s="49"/>
      <c r="U529" s="49"/>
    </row>
    <row r="530" spans="1:21" ht="15" customHeight="1" x14ac:dyDescent="0.3">
      <c r="A530" s="41" t="s">
        <v>417</v>
      </c>
      <c r="B530" s="42">
        <f t="shared" si="16"/>
        <v>44895</v>
      </c>
      <c r="C530" s="62">
        <f t="shared" si="17"/>
        <v>2022</v>
      </c>
      <c r="D530" s="43" t="s">
        <v>165</v>
      </c>
      <c r="E530" s="43" t="s">
        <v>3613</v>
      </c>
      <c r="F530" s="44" t="s">
        <v>412</v>
      </c>
      <c r="G530" s="45">
        <v>63</v>
      </c>
      <c r="H530" s="45"/>
      <c r="I530" s="46">
        <v>53.3</v>
      </c>
      <c r="J530" s="46">
        <v>6.4</v>
      </c>
      <c r="K530" s="46"/>
      <c r="L530" s="46">
        <v>59.699999999999996</v>
      </c>
      <c r="M530" s="47">
        <v>850.00000000000011</v>
      </c>
      <c r="N530" s="47">
        <v>50745</v>
      </c>
      <c r="O530" s="48" t="s">
        <v>1085</v>
      </c>
      <c r="P530" s="48"/>
      <c r="Q530" s="49">
        <v>44876</v>
      </c>
      <c r="R530" s="49"/>
      <c r="S530" s="49"/>
      <c r="T530" s="49"/>
      <c r="U530" s="49"/>
    </row>
    <row r="531" spans="1:21" ht="15" customHeight="1" x14ac:dyDescent="0.3">
      <c r="A531" s="41" t="s">
        <v>418</v>
      </c>
      <c r="B531" s="42">
        <f t="shared" si="16"/>
        <v>44895</v>
      </c>
      <c r="C531" s="62">
        <f t="shared" si="17"/>
        <v>2022</v>
      </c>
      <c r="D531" s="43" t="s">
        <v>231</v>
      </c>
      <c r="E531" s="43" t="s">
        <v>3957</v>
      </c>
      <c r="F531" s="44" t="s">
        <v>412</v>
      </c>
      <c r="G531" s="45">
        <v>30</v>
      </c>
      <c r="H531" s="45">
        <v>28</v>
      </c>
      <c r="I531" s="46">
        <v>84.9</v>
      </c>
      <c r="J531" s="46">
        <v>28</v>
      </c>
      <c r="K531" s="46"/>
      <c r="L531" s="46">
        <v>112.9</v>
      </c>
      <c r="M531" s="47">
        <v>1136.0938883968113</v>
      </c>
      <c r="N531" s="47">
        <v>128265</v>
      </c>
      <c r="O531" s="48" t="s">
        <v>4046</v>
      </c>
      <c r="P531" s="48"/>
      <c r="Q531" s="49">
        <v>44893</v>
      </c>
      <c r="R531" s="49"/>
      <c r="S531" s="49"/>
      <c r="T531" s="49"/>
      <c r="U531" s="49"/>
    </row>
    <row r="532" spans="1:21" ht="15" customHeight="1" x14ac:dyDescent="0.3">
      <c r="A532" s="41" t="s">
        <v>418</v>
      </c>
      <c r="B532" s="42">
        <f t="shared" si="16"/>
        <v>44895</v>
      </c>
      <c r="C532" s="62">
        <f t="shared" si="17"/>
        <v>2022</v>
      </c>
      <c r="D532" s="43" t="s">
        <v>286</v>
      </c>
      <c r="E532" s="43" t="s">
        <v>3991</v>
      </c>
      <c r="F532" s="44" t="s">
        <v>412</v>
      </c>
      <c r="G532" s="45">
        <v>10</v>
      </c>
      <c r="H532" s="45">
        <v>10</v>
      </c>
      <c r="I532" s="46">
        <v>72.599999999999994</v>
      </c>
      <c r="J532" s="46">
        <v>7.6</v>
      </c>
      <c r="K532" s="46"/>
      <c r="L532" s="46">
        <v>80.199999999999989</v>
      </c>
      <c r="M532" s="47">
        <v>1245.0124688279304</v>
      </c>
      <c r="N532" s="47">
        <v>99850</v>
      </c>
      <c r="O532" s="48" t="s">
        <v>4071</v>
      </c>
      <c r="P532" s="48"/>
      <c r="Q532" s="49">
        <v>44895</v>
      </c>
      <c r="R532" s="49"/>
      <c r="S532" s="49"/>
      <c r="T532" s="49"/>
      <c r="U532" s="49"/>
    </row>
    <row r="533" spans="1:21" ht="15" customHeight="1" x14ac:dyDescent="0.3">
      <c r="A533" s="41" t="s">
        <v>418</v>
      </c>
      <c r="B533" s="42">
        <f t="shared" si="16"/>
        <v>44895</v>
      </c>
      <c r="C533" s="62">
        <f t="shared" si="17"/>
        <v>2022</v>
      </c>
      <c r="D533" s="43" t="s">
        <v>286</v>
      </c>
      <c r="E533" s="43" t="s">
        <v>3999</v>
      </c>
      <c r="F533" s="44" t="s">
        <v>412</v>
      </c>
      <c r="G533" s="45">
        <v>19</v>
      </c>
      <c r="H533" s="45">
        <v>19</v>
      </c>
      <c r="I533" s="46">
        <v>52.9</v>
      </c>
      <c r="J533" s="46">
        <v>7.6</v>
      </c>
      <c r="K533" s="46"/>
      <c r="L533" s="46">
        <v>60.5</v>
      </c>
      <c r="M533" s="47">
        <v>1291.0082644628098</v>
      </c>
      <c r="N533" s="47">
        <v>78106</v>
      </c>
      <c r="O533" s="48" t="s">
        <v>4075</v>
      </c>
      <c r="P533" s="48"/>
      <c r="Q533" s="49">
        <v>44879</v>
      </c>
      <c r="R533" s="49"/>
      <c r="S533" s="49"/>
      <c r="T533" s="49"/>
      <c r="U533" s="49"/>
    </row>
    <row r="534" spans="1:21" ht="15" customHeight="1" x14ac:dyDescent="0.3">
      <c r="A534" s="41" t="s">
        <v>418</v>
      </c>
      <c r="B534" s="42">
        <f t="shared" si="16"/>
        <v>44895</v>
      </c>
      <c r="C534" s="62">
        <f t="shared" si="17"/>
        <v>2022</v>
      </c>
      <c r="D534" s="43" t="s">
        <v>286</v>
      </c>
      <c r="E534" s="43" t="s">
        <v>4002</v>
      </c>
      <c r="F534" s="44" t="s">
        <v>412</v>
      </c>
      <c r="G534" s="45">
        <v>22</v>
      </c>
      <c r="H534" s="45">
        <v>22</v>
      </c>
      <c r="I534" s="46">
        <v>71.7</v>
      </c>
      <c r="J534" s="46">
        <v>7.6</v>
      </c>
      <c r="K534" s="46"/>
      <c r="L534" s="46">
        <v>79.3</v>
      </c>
      <c r="M534" s="47">
        <v>1320.0756620428751</v>
      </c>
      <c r="N534" s="47">
        <v>104682</v>
      </c>
      <c r="O534" s="48" t="s">
        <v>4078</v>
      </c>
      <c r="P534" s="48"/>
      <c r="Q534" s="49">
        <v>44894</v>
      </c>
      <c r="R534" s="49"/>
      <c r="S534" s="49"/>
      <c r="T534" s="49"/>
      <c r="U534" s="49"/>
    </row>
    <row r="535" spans="1:21" ht="15" customHeight="1" x14ac:dyDescent="0.3">
      <c r="A535" s="41" t="s">
        <v>418</v>
      </c>
      <c r="B535" s="42">
        <f t="shared" si="16"/>
        <v>44895</v>
      </c>
      <c r="C535" s="62">
        <f t="shared" si="17"/>
        <v>2022</v>
      </c>
      <c r="D535" s="43" t="s">
        <v>286</v>
      </c>
      <c r="E535" s="43" t="s">
        <v>4014</v>
      </c>
      <c r="F535" s="44" t="s">
        <v>412</v>
      </c>
      <c r="G535" s="45">
        <v>44</v>
      </c>
      <c r="H535" s="45">
        <v>42</v>
      </c>
      <c r="I535" s="46">
        <v>53.1</v>
      </c>
      <c r="J535" s="46">
        <v>7.6</v>
      </c>
      <c r="K535" s="46"/>
      <c r="L535" s="46">
        <v>60.7</v>
      </c>
      <c r="M535" s="47">
        <v>1262.9324546952223</v>
      </c>
      <c r="N535" s="47">
        <v>76660</v>
      </c>
      <c r="O535" s="48" t="s">
        <v>4087</v>
      </c>
      <c r="P535" s="48"/>
      <c r="Q535" s="49">
        <v>44889</v>
      </c>
      <c r="R535" s="49"/>
      <c r="S535" s="49"/>
      <c r="T535" s="49"/>
      <c r="U535" s="49"/>
    </row>
    <row r="536" spans="1:21" ht="15" customHeight="1" x14ac:dyDescent="0.3">
      <c r="A536" s="41" t="s">
        <v>416</v>
      </c>
      <c r="B536" s="42">
        <f t="shared" si="16"/>
        <v>44895</v>
      </c>
      <c r="C536" s="62">
        <f t="shared" si="17"/>
        <v>2022</v>
      </c>
      <c r="D536" s="43" t="s">
        <v>53</v>
      </c>
      <c r="E536" s="43" t="s">
        <v>3891</v>
      </c>
      <c r="F536" s="44" t="s">
        <v>412</v>
      </c>
      <c r="G536" s="45">
        <v>13</v>
      </c>
      <c r="H536" s="45">
        <v>13</v>
      </c>
      <c r="I536" s="46">
        <v>99.7</v>
      </c>
      <c r="J536" s="46">
        <v>17.399999999999999</v>
      </c>
      <c r="K536" s="46">
        <v>0</v>
      </c>
      <c r="L536" s="46">
        <v>117.1</v>
      </c>
      <c r="M536" s="47">
        <v>1050</v>
      </c>
      <c r="N536" s="47">
        <v>122955</v>
      </c>
      <c r="O536" s="48" t="s">
        <v>1076</v>
      </c>
      <c r="P536" s="48"/>
      <c r="Q536" s="49">
        <v>44867</v>
      </c>
      <c r="R536" s="49"/>
      <c r="S536" s="49"/>
      <c r="T536" s="49"/>
      <c r="U536" s="49"/>
    </row>
    <row r="537" spans="1:21" ht="15" customHeight="1" x14ac:dyDescent="0.3">
      <c r="A537" s="41" t="s">
        <v>417</v>
      </c>
      <c r="B537" s="42">
        <f t="shared" si="16"/>
        <v>44926</v>
      </c>
      <c r="C537" s="62">
        <f t="shared" si="17"/>
        <v>2022</v>
      </c>
      <c r="D537" s="43" t="s">
        <v>88</v>
      </c>
      <c r="E537" s="43" t="s">
        <v>3195</v>
      </c>
      <c r="F537" s="44" t="s">
        <v>413</v>
      </c>
      <c r="G537" s="45" t="s">
        <v>3196</v>
      </c>
      <c r="H537" s="45"/>
      <c r="I537" s="46">
        <v>14.9</v>
      </c>
      <c r="J537" s="46">
        <v>0</v>
      </c>
      <c r="K537" s="46"/>
      <c r="L537" s="46">
        <v>14.9</v>
      </c>
      <c r="M537" s="47">
        <v>181.20805369127515</v>
      </c>
      <c r="N537" s="47">
        <v>2700</v>
      </c>
      <c r="O537" s="48" t="s">
        <v>3659</v>
      </c>
      <c r="P537" s="48"/>
      <c r="Q537" s="49">
        <v>44923</v>
      </c>
      <c r="R537" s="49"/>
      <c r="S537" s="49"/>
      <c r="T537" s="49"/>
      <c r="U537" s="49"/>
    </row>
    <row r="538" spans="1:21" ht="15" customHeight="1" x14ac:dyDescent="0.3">
      <c r="A538" s="41" t="s">
        <v>417</v>
      </c>
      <c r="B538" s="42">
        <f t="shared" si="16"/>
        <v>44926</v>
      </c>
      <c r="C538" s="62">
        <f t="shared" si="17"/>
        <v>2022</v>
      </c>
      <c r="D538" s="43" t="s">
        <v>88</v>
      </c>
      <c r="E538" s="43" t="s">
        <v>3197</v>
      </c>
      <c r="F538" s="44" t="s">
        <v>413</v>
      </c>
      <c r="G538" s="45" t="s">
        <v>3198</v>
      </c>
      <c r="H538" s="45"/>
      <c r="I538" s="46">
        <v>14.9</v>
      </c>
      <c r="J538" s="46">
        <v>0</v>
      </c>
      <c r="K538" s="46"/>
      <c r="L538" s="46">
        <v>14.9</v>
      </c>
      <c r="M538" s="47">
        <v>181.20805369127515</v>
      </c>
      <c r="N538" s="47">
        <v>2700</v>
      </c>
      <c r="O538" s="48" t="s">
        <v>3657</v>
      </c>
      <c r="P538" s="48"/>
      <c r="Q538" s="49">
        <v>44923</v>
      </c>
      <c r="R538" s="49"/>
      <c r="S538" s="49"/>
      <c r="T538" s="49"/>
      <c r="U538" s="49"/>
    </row>
    <row r="539" spans="1:21" ht="15" customHeight="1" x14ac:dyDescent="0.3">
      <c r="A539" s="41" t="s">
        <v>417</v>
      </c>
      <c r="B539" s="42">
        <f t="shared" si="16"/>
        <v>44926</v>
      </c>
      <c r="C539" s="62">
        <f t="shared" si="17"/>
        <v>2022</v>
      </c>
      <c r="D539" s="43" t="s">
        <v>88</v>
      </c>
      <c r="E539" s="43" t="s">
        <v>3199</v>
      </c>
      <c r="F539" s="44" t="s">
        <v>413</v>
      </c>
      <c r="G539" s="45" t="s">
        <v>3200</v>
      </c>
      <c r="H539" s="45"/>
      <c r="I539" s="46">
        <v>16.3</v>
      </c>
      <c r="J539" s="46">
        <v>0</v>
      </c>
      <c r="K539" s="46"/>
      <c r="L539" s="46">
        <v>16.3</v>
      </c>
      <c r="M539" s="47">
        <v>165.64417177914109</v>
      </c>
      <c r="N539" s="47">
        <v>2700</v>
      </c>
      <c r="O539" s="48" t="s">
        <v>3623</v>
      </c>
      <c r="P539" s="48"/>
      <c r="Q539" s="49">
        <v>44923</v>
      </c>
      <c r="R539" s="49"/>
      <c r="S539" s="49"/>
      <c r="T539" s="49"/>
      <c r="U539" s="49"/>
    </row>
    <row r="540" spans="1:21" ht="15" customHeight="1" x14ac:dyDescent="0.3">
      <c r="A540" s="41" t="s">
        <v>417</v>
      </c>
      <c r="B540" s="42">
        <f t="shared" si="16"/>
        <v>44926</v>
      </c>
      <c r="C540" s="62">
        <f t="shared" si="17"/>
        <v>2022</v>
      </c>
      <c r="D540" s="43" t="s">
        <v>88</v>
      </c>
      <c r="E540" s="43" t="s">
        <v>3201</v>
      </c>
      <c r="F540" s="44" t="s">
        <v>413</v>
      </c>
      <c r="G540" s="45" t="s">
        <v>3202</v>
      </c>
      <c r="H540" s="45"/>
      <c r="I540" s="46">
        <v>16.3</v>
      </c>
      <c r="J540" s="46">
        <v>0</v>
      </c>
      <c r="K540" s="46"/>
      <c r="L540" s="46">
        <v>16.3</v>
      </c>
      <c r="M540" s="47">
        <v>165.64417177914109</v>
      </c>
      <c r="N540" s="47">
        <v>2700</v>
      </c>
      <c r="O540" s="48" t="s">
        <v>3660</v>
      </c>
      <c r="P540" s="48"/>
      <c r="Q540" s="49">
        <v>44923</v>
      </c>
      <c r="R540" s="49"/>
      <c r="S540" s="49"/>
      <c r="T540" s="49"/>
      <c r="U540" s="49"/>
    </row>
    <row r="541" spans="1:21" ht="15" customHeight="1" x14ac:dyDescent="0.3">
      <c r="A541" s="41" t="s">
        <v>417</v>
      </c>
      <c r="B541" s="42">
        <f t="shared" si="16"/>
        <v>44926</v>
      </c>
      <c r="C541" s="62">
        <f t="shared" si="17"/>
        <v>2022</v>
      </c>
      <c r="D541" s="43" t="s">
        <v>88</v>
      </c>
      <c r="E541" s="43" t="s">
        <v>3203</v>
      </c>
      <c r="F541" s="44" t="s">
        <v>413</v>
      </c>
      <c r="G541" s="45" t="s">
        <v>3204</v>
      </c>
      <c r="H541" s="45"/>
      <c r="I541" s="46">
        <v>16.3</v>
      </c>
      <c r="J541" s="46">
        <v>0</v>
      </c>
      <c r="K541" s="46"/>
      <c r="L541" s="46">
        <v>16.3</v>
      </c>
      <c r="M541" s="47">
        <v>165.64417177914109</v>
      </c>
      <c r="N541" s="47">
        <v>2700</v>
      </c>
      <c r="O541" s="48" t="s">
        <v>3661</v>
      </c>
      <c r="P541" s="48"/>
      <c r="Q541" s="49">
        <v>44923</v>
      </c>
      <c r="R541" s="49"/>
      <c r="S541" s="49"/>
      <c r="T541" s="49"/>
      <c r="U541" s="49"/>
    </row>
    <row r="542" spans="1:21" ht="15" customHeight="1" x14ac:dyDescent="0.3">
      <c r="A542" s="41" t="s">
        <v>417</v>
      </c>
      <c r="B542" s="42">
        <f t="shared" si="16"/>
        <v>44926</v>
      </c>
      <c r="C542" s="62">
        <f t="shared" si="17"/>
        <v>2022</v>
      </c>
      <c r="D542" s="43" t="s">
        <v>88</v>
      </c>
      <c r="E542" s="43" t="s">
        <v>3205</v>
      </c>
      <c r="F542" s="44" t="s">
        <v>413</v>
      </c>
      <c r="G542" s="45" t="s">
        <v>3206</v>
      </c>
      <c r="H542" s="45"/>
      <c r="I542" s="46">
        <v>14.9</v>
      </c>
      <c r="J542" s="46">
        <v>0</v>
      </c>
      <c r="K542" s="46"/>
      <c r="L542" s="46">
        <v>14.9</v>
      </c>
      <c r="M542" s="47">
        <v>234.8993288590604</v>
      </c>
      <c r="N542" s="47">
        <v>3500</v>
      </c>
      <c r="O542" s="48" t="s">
        <v>3662</v>
      </c>
      <c r="P542" s="48"/>
      <c r="Q542" s="49">
        <v>44923</v>
      </c>
      <c r="R542" s="49"/>
      <c r="S542" s="49"/>
      <c r="T542" s="49"/>
      <c r="U542" s="49"/>
    </row>
    <row r="543" spans="1:21" ht="15" customHeight="1" x14ac:dyDescent="0.3">
      <c r="A543" s="41" t="s">
        <v>417</v>
      </c>
      <c r="B543" s="42">
        <f t="shared" si="16"/>
        <v>44926</v>
      </c>
      <c r="C543" s="62">
        <f t="shared" si="17"/>
        <v>2022</v>
      </c>
      <c r="D543" s="43" t="s">
        <v>88</v>
      </c>
      <c r="E543" s="43" t="s">
        <v>3207</v>
      </c>
      <c r="F543" s="44" t="s">
        <v>413</v>
      </c>
      <c r="G543" s="45" t="s">
        <v>3208</v>
      </c>
      <c r="H543" s="45"/>
      <c r="I543" s="46">
        <v>14.9</v>
      </c>
      <c r="J543" s="46">
        <v>0</v>
      </c>
      <c r="K543" s="46"/>
      <c r="L543" s="46">
        <v>14.9</v>
      </c>
      <c r="M543" s="47">
        <v>248.3221476510067</v>
      </c>
      <c r="N543" s="47">
        <v>3700</v>
      </c>
      <c r="O543" s="48" t="s">
        <v>3663</v>
      </c>
      <c r="P543" s="48"/>
      <c r="Q543" s="49">
        <v>44923</v>
      </c>
      <c r="R543" s="49"/>
      <c r="S543" s="49"/>
      <c r="T543" s="49"/>
      <c r="U543" s="49"/>
    </row>
    <row r="544" spans="1:21" ht="15" customHeight="1" x14ac:dyDescent="0.3">
      <c r="A544" s="41" t="s">
        <v>417</v>
      </c>
      <c r="B544" s="42">
        <f t="shared" si="16"/>
        <v>44926</v>
      </c>
      <c r="C544" s="62">
        <f t="shared" si="17"/>
        <v>2022</v>
      </c>
      <c r="D544" s="43" t="s">
        <v>88</v>
      </c>
      <c r="E544" s="43" t="s">
        <v>3209</v>
      </c>
      <c r="F544" s="44" t="s">
        <v>413</v>
      </c>
      <c r="G544" s="45" t="s">
        <v>3210</v>
      </c>
      <c r="H544" s="45"/>
      <c r="I544" s="46">
        <v>14.9</v>
      </c>
      <c r="J544" s="46">
        <v>0</v>
      </c>
      <c r="K544" s="46"/>
      <c r="L544" s="46">
        <v>14.9</v>
      </c>
      <c r="M544" s="47">
        <v>234.8993288590604</v>
      </c>
      <c r="N544" s="47">
        <v>3500</v>
      </c>
      <c r="O544" s="48" t="s">
        <v>3664</v>
      </c>
      <c r="P544" s="48"/>
      <c r="Q544" s="49">
        <v>44922</v>
      </c>
      <c r="R544" s="49"/>
      <c r="S544" s="49"/>
      <c r="T544" s="49"/>
      <c r="U544" s="49"/>
    </row>
    <row r="545" spans="1:21" ht="15" customHeight="1" x14ac:dyDescent="0.3">
      <c r="A545" s="41" t="s">
        <v>417</v>
      </c>
      <c r="B545" s="42">
        <f t="shared" si="16"/>
        <v>44926</v>
      </c>
      <c r="C545" s="62">
        <f t="shared" si="17"/>
        <v>2022</v>
      </c>
      <c r="D545" s="43" t="s">
        <v>119</v>
      </c>
      <c r="E545" s="43" t="s">
        <v>3436</v>
      </c>
      <c r="F545" s="44" t="s">
        <v>413</v>
      </c>
      <c r="G545" s="45">
        <v>6</v>
      </c>
      <c r="H545" s="45"/>
      <c r="I545" s="46">
        <v>14.9</v>
      </c>
      <c r="J545" s="46">
        <v>0</v>
      </c>
      <c r="K545" s="46"/>
      <c r="L545" s="46">
        <v>14.9</v>
      </c>
      <c r="M545" s="47">
        <v>201.34228187919462</v>
      </c>
      <c r="N545" s="47">
        <v>3000</v>
      </c>
      <c r="O545" s="48" t="s">
        <v>3771</v>
      </c>
      <c r="P545" s="48"/>
      <c r="Q545" s="49">
        <v>44924</v>
      </c>
      <c r="R545" s="49"/>
      <c r="S545" s="49"/>
      <c r="T545" s="49"/>
      <c r="U545" s="49"/>
    </row>
    <row r="546" spans="1:21" ht="15" customHeight="1" x14ac:dyDescent="0.3">
      <c r="A546" s="41" t="s">
        <v>417</v>
      </c>
      <c r="B546" s="42">
        <f t="shared" si="16"/>
        <v>44926</v>
      </c>
      <c r="C546" s="62">
        <f t="shared" si="17"/>
        <v>2022</v>
      </c>
      <c r="D546" s="43" t="s">
        <v>119</v>
      </c>
      <c r="E546" s="43" t="s">
        <v>3437</v>
      </c>
      <c r="F546" s="44" t="s">
        <v>413</v>
      </c>
      <c r="G546" s="45">
        <v>7</v>
      </c>
      <c r="H546" s="45"/>
      <c r="I546" s="46">
        <v>14.9</v>
      </c>
      <c r="J546" s="46">
        <v>0</v>
      </c>
      <c r="K546" s="46"/>
      <c r="L546" s="46">
        <v>14.9</v>
      </c>
      <c r="M546" s="47">
        <v>201.34228187919462</v>
      </c>
      <c r="N546" s="47">
        <v>3000</v>
      </c>
      <c r="O546" s="48" t="s">
        <v>3771</v>
      </c>
      <c r="P546" s="48"/>
      <c r="Q546" s="49">
        <v>44924</v>
      </c>
      <c r="R546" s="49"/>
      <c r="S546" s="49"/>
      <c r="T546" s="49"/>
      <c r="U546" s="49"/>
    </row>
    <row r="547" spans="1:21" ht="15" customHeight="1" x14ac:dyDescent="0.3">
      <c r="A547" s="41" t="s">
        <v>417</v>
      </c>
      <c r="B547" s="42">
        <f t="shared" si="16"/>
        <v>44926</v>
      </c>
      <c r="C547" s="62">
        <f t="shared" si="17"/>
        <v>2022</v>
      </c>
      <c r="D547" s="43" t="s">
        <v>119</v>
      </c>
      <c r="E547" s="43" t="s">
        <v>3438</v>
      </c>
      <c r="F547" s="44" t="s">
        <v>413</v>
      </c>
      <c r="G547" s="45">
        <v>12</v>
      </c>
      <c r="H547" s="45"/>
      <c r="I547" s="46">
        <v>14.9</v>
      </c>
      <c r="J547" s="46">
        <v>0</v>
      </c>
      <c r="K547" s="46"/>
      <c r="L547" s="46">
        <v>14.9</v>
      </c>
      <c r="M547" s="47">
        <v>248.3221476510067</v>
      </c>
      <c r="N547" s="47">
        <v>3700</v>
      </c>
      <c r="O547" s="48" t="s">
        <v>3774</v>
      </c>
      <c r="P547" s="48"/>
      <c r="Q547" s="49">
        <v>44924</v>
      </c>
      <c r="R547" s="49"/>
      <c r="S547" s="49"/>
      <c r="T547" s="49"/>
      <c r="U547" s="49"/>
    </row>
    <row r="548" spans="1:21" ht="15" customHeight="1" x14ac:dyDescent="0.3">
      <c r="A548" s="41" t="s">
        <v>417</v>
      </c>
      <c r="B548" s="42">
        <f t="shared" si="16"/>
        <v>44926</v>
      </c>
      <c r="C548" s="62">
        <f t="shared" si="17"/>
        <v>2022</v>
      </c>
      <c r="D548" s="43" t="s">
        <v>119</v>
      </c>
      <c r="E548" s="43" t="s">
        <v>3440</v>
      </c>
      <c r="F548" s="44" t="s">
        <v>413</v>
      </c>
      <c r="G548" s="45">
        <v>14</v>
      </c>
      <c r="H548" s="45"/>
      <c r="I548" s="46">
        <v>14.9</v>
      </c>
      <c r="J548" s="46">
        <v>0</v>
      </c>
      <c r="K548" s="46"/>
      <c r="L548" s="46">
        <v>14.9</v>
      </c>
      <c r="M548" s="47">
        <v>234.8993288590604</v>
      </c>
      <c r="N548" s="47">
        <v>3500</v>
      </c>
      <c r="O548" s="48" t="s">
        <v>3790</v>
      </c>
      <c r="P548" s="48"/>
      <c r="Q548" s="49">
        <v>44922</v>
      </c>
      <c r="R548" s="49"/>
      <c r="S548" s="49"/>
      <c r="T548" s="49"/>
      <c r="U548" s="49"/>
    </row>
    <row r="549" spans="1:21" ht="15" customHeight="1" x14ac:dyDescent="0.3">
      <c r="A549" s="41" t="s">
        <v>417</v>
      </c>
      <c r="B549" s="42">
        <f t="shared" si="16"/>
        <v>44926</v>
      </c>
      <c r="C549" s="62">
        <f t="shared" si="17"/>
        <v>2022</v>
      </c>
      <c r="D549" s="43" t="s">
        <v>119</v>
      </c>
      <c r="E549" s="43" t="s">
        <v>3441</v>
      </c>
      <c r="F549" s="44" t="s">
        <v>413</v>
      </c>
      <c r="G549" s="45">
        <v>16</v>
      </c>
      <c r="H549" s="45"/>
      <c r="I549" s="46">
        <v>14.9</v>
      </c>
      <c r="J549" s="46">
        <v>0</v>
      </c>
      <c r="K549" s="46"/>
      <c r="L549" s="46">
        <v>14.9</v>
      </c>
      <c r="M549" s="47">
        <v>234.8993288590604</v>
      </c>
      <c r="N549" s="47">
        <v>3500</v>
      </c>
      <c r="O549" s="48" t="s">
        <v>3778</v>
      </c>
      <c r="P549" s="48"/>
      <c r="Q549" s="49">
        <v>44922</v>
      </c>
      <c r="R549" s="49"/>
      <c r="S549" s="49"/>
      <c r="T549" s="49"/>
      <c r="U549" s="49"/>
    </row>
    <row r="550" spans="1:21" ht="15" customHeight="1" x14ac:dyDescent="0.3">
      <c r="A550" s="41" t="s">
        <v>417</v>
      </c>
      <c r="B550" s="42">
        <f t="shared" si="16"/>
        <v>44926</v>
      </c>
      <c r="C550" s="62">
        <f t="shared" si="17"/>
        <v>2022</v>
      </c>
      <c r="D550" s="43" t="s">
        <v>119</v>
      </c>
      <c r="E550" s="43" t="s">
        <v>3444</v>
      </c>
      <c r="F550" s="44" t="s">
        <v>413</v>
      </c>
      <c r="G550" s="45">
        <v>19</v>
      </c>
      <c r="H550" s="45"/>
      <c r="I550" s="46">
        <v>14.9</v>
      </c>
      <c r="J550" s="46">
        <v>0</v>
      </c>
      <c r="K550" s="46"/>
      <c r="L550" s="46">
        <v>14.9</v>
      </c>
      <c r="M550" s="47">
        <v>234.8993288590604</v>
      </c>
      <c r="N550" s="47">
        <v>3500</v>
      </c>
      <c r="O550" s="48" t="s">
        <v>3785</v>
      </c>
      <c r="P550" s="48"/>
      <c r="Q550" s="49">
        <v>44922</v>
      </c>
      <c r="R550" s="49"/>
      <c r="S550" s="49"/>
      <c r="T550" s="49"/>
      <c r="U550" s="49"/>
    </row>
    <row r="551" spans="1:21" ht="15" customHeight="1" x14ac:dyDescent="0.3">
      <c r="A551" s="41" t="s">
        <v>417</v>
      </c>
      <c r="B551" s="42">
        <f t="shared" si="16"/>
        <v>44926</v>
      </c>
      <c r="C551" s="62">
        <f t="shared" si="17"/>
        <v>2022</v>
      </c>
      <c r="D551" s="43" t="s">
        <v>130</v>
      </c>
      <c r="E551" s="43" t="s">
        <v>3501</v>
      </c>
      <c r="F551" s="44" t="s">
        <v>412</v>
      </c>
      <c r="G551" s="45">
        <v>61</v>
      </c>
      <c r="H551" s="45">
        <v>59</v>
      </c>
      <c r="I551" s="46">
        <v>53.3</v>
      </c>
      <c r="J551" s="46">
        <v>6.4</v>
      </c>
      <c r="K551" s="46"/>
      <c r="L551" s="46">
        <v>59.699999999999996</v>
      </c>
      <c r="M551" s="47">
        <v>760</v>
      </c>
      <c r="N551" s="47">
        <v>45372</v>
      </c>
      <c r="O551" s="48" t="s">
        <v>3826</v>
      </c>
      <c r="P551" s="48"/>
      <c r="Q551" s="49">
        <v>44907</v>
      </c>
      <c r="R551" s="49"/>
      <c r="S551" s="49"/>
      <c r="T551" s="49"/>
      <c r="U551" s="49"/>
    </row>
    <row r="552" spans="1:21" ht="15" customHeight="1" x14ac:dyDescent="0.3">
      <c r="A552" s="41" t="s">
        <v>417</v>
      </c>
      <c r="B552" s="42">
        <f t="shared" si="16"/>
        <v>44926</v>
      </c>
      <c r="C552" s="62">
        <f t="shared" si="17"/>
        <v>2022</v>
      </c>
      <c r="D552" s="43" t="s">
        <v>165</v>
      </c>
      <c r="E552" s="43" t="s">
        <v>3563</v>
      </c>
      <c r="F552" s="44" t="s">
        <v>412</v>
      </c>
      <c r="G552" s="45">
        <v>6</v>
      </c>
      <c r="H552" s="45"/>
      <c r="I552" s="46">
        <v>55.4</v>
      </c>
      <c r="J552" s="46">
        <v>6.4</v>
      </c>
      <c r="K552" s="46"/>
      <c r="L552" s="46">
        <v>61.8</v>
      </c>
      <c r="M552" s="47">
        <v>839.61165048543694</v>
      </c>
      <c r="N552" s="47">
        <v>51888</v>
      </c>
      <c r="O552" s="48" t="s">
        <v>2099</v>
      </c>
      <c r="P552" s="48"/>
      <c r="Q552" s="49">
        <v>44921</v>
      </c>
      <c r="R552" s="49"/>
      <c r="S552" s="49"/>
      <c r="T552" s="49"/>
      <c r="U552" s="49"/>
    </row>
    <row r="553" spans="1:21" ht="15" customHeight="1" x14ac:dyDescent="0.3">
      <c r="A553" s="41" t="s">
        <v>417</v>
      </c>
      <c r="B553" s="42">
        <f t="shared" si="16"/>
        <v>44926</v>
      </c>
      <c r="C553" s="62">
        <f t="shared" si="17"/>
        <v>2022</v>
      </c>
      <c r="D553" s="43" t="s">
        <v>165</v>
      </c>
      <c r="E553" s="43" t="s">
        <v>3564</v>
      </c>
      <c r="F553" s="44" t="s">
        <v>412</v>
      </c>
      <c r="G553" s="45">
        <v>7</v>
      </c>
      <c r="H553" s="45"/>
      <c r="I553" s="46">
        <v>55.6</v>
      </c>
      <c r="J553" s="46">
        <v>6.4</v>
      </c>
      <c r="K553" s="46"/>
      <c r="L553" s="46">
        <v>62</v>
      </c>
      <c r="M553" s="47">
        <v>819.35483870967744</v>
      </c>
      <c r="N553" s="47">
        <v>50800</v>
      </c>
      <c r="O553" s="48" t="s">
        <v>1092</v>
      </c>
      <c r="P553" s="48"/>
      <c r="Q553" s="49">
        <v>44909</v>
      </c>
      <c r="R553" s="49"/>
      <c r="S553" s="49"/>
      <c r="T553" s="49"/>
      <c r="U553" s="49"/>
    </row>
    <row r="554" spans="1:21" ht="15" customHeight="1" x14ac:dyDescent="0.3">
      <c r="A554" s="41" t="s">
        <v>417</v>
      </c>
      <c r="B554" s="42">
        <f t="shared" si="16"/>
        <v>44926</v>
      </c>
      <c r="C554" s="62">
        <f t="shared" si="17"/>
        <v>2022</v>
      </c>
      <c r="D554" s="43" t="s">
        <v>165</v>
      </c>
      <c r="E554" s="43" t="s">
        <v>3567</v>
      </c>
      <c r="F554" s="44" t="s">
        <v>412</v>
      </c>
      <c r="G554" s="45">
        <v>10</v>
      </c>
      <c r="H554" s="45"/>
      <c r="I554" s="46">
        <v>55.3</v>
      </c>
      <c r="J554" s="46">
        <v>6.4</v>
      </c>
      <c r="K554" s="46"/>
      <c r="L554" s="46">
        <v>61.699999999999996</v>
      </c>
      <c r="M554" s="47">
        <v>849.9189627228526</v>
      </c>
      <c r="N554" s="47">
        <v>52440</v>
      </c>
      <c r="O554" s="48" t="s">
        <v>3860</v>
      </c>
      <c r="P554" s="48"/>
      <c r="Q554" s="49">
        <v>44918</v>
      </c>
      <c r="R554" s="49"/>
      <c r="S554" s="49"/>
      <c r="T554" s="49"/>
      <c r="U554" s="49"/>
    </row>
    <row r="555" spans="1:21" ht="15" customHeight="1" x14ac:dyDescent="0.3">
      <c r="A555" s="41" t="s">
        <v>417</v>
      </c>
      <c r="B555" s="42">
        <f t="shared" si="16"/>
        <v>44926</v>
      </c>
      <c r="C555" s="62">
        <f t="shared" si="17"/>
        <v>2022</v>
      </c>
      <c r="D555" s="43" t="s">
        <v>165</v>
      </c>
      <c r="E555" s="43" t="s">
        <v>3568</v>
      </c>
      <c r="F555" s="44" t="s">
        <v>412</v>
      </c>
      <c r="G555" s="45">
        <v>11</v>
      </c>
      <c r="H555" s="45"/>
      <c r="I555" s="46">
        <v>55.5</v>
      </c>
      <c r="J555" s="46">
        <v>6.4</v>
      </c>
      <c r="K555" s="46"/>
      <c r="L555" s="46">
        <v>61.9</v>
      </c>
      <c r="M555" s="47">
        <v>855.07269789983843</v>
      </c>
      <c r="N555" s="47">
        <v>52929</v>
      </c>
      <c r="O555" s="48" t="s">
        <v>3861</v>
      </c>
      <c r="P555" s="48"/>
      <c r="Q555" s="49">
        <v>44900</v>
      </c>
      <c r="R555" s="49"/>
      <c r="S555" s="49"/>
      <c r="T555" s="49"/>
      <c r="U555" s="49"/>
    </row>
    <row r="556" spans="1:21" ht="15" customHeight="1" x14ac:dyDescent="0.3">
      <c r="A556" s="41" t="s">
        <v>417</v>
      </c>
      <c r="B556" s="42">
        <f t="shared" si="16"/>
        <v>44926</v>
      </c>
      <c r="C556" s="62">
        <f t="shared" si="17"/>
        <v>2022</v>
      </c>
      <c r="D556" s="43" t="s">
        <v>165</v>
      </c>
      <c r="E556" s="43" t="s">
        <v>3572</v>
      </c>
      <c r="F556" s="44" t="s">
        <v>412</v>
      </c>
      <c r="G556" s="45">
        <v>15</v>
      </c>
      <c r="H556" s="45"/>
      <c r="I556" s="46">
        <v>55.4</v>
      </c>
      <c r="J556" s="46">
        <v>6.4</v>
      </c>
      <c r="K556" s="46"/>
      <c r="L556" s="46">
        <v>61.8</v>
      </c>
      <c r="M556" s="47">
        <v>875.66343042071196</v>
      </c>
      <c r="N556" s="47">
        <v>54116</v>
      </c>
      <c r="O556" s="48" t="s">
        <v>3864</v>
      </c>
      <c r="P556" s="48"/>
      <c r="Q556" s="49">
        <v>44921</v>
      </c>
      <c r="R556" s="49"/>
      <c r="S556" s="49"/>
      <c r="T556" s="49"/>
      <c r="U556" s="49"/>
    </row>
    <row r="557" spans="1:21" ht="15" customHeight="1" x14ac:dyDescent="0.3">
      <c r="A557" s="41" t="s">
        <v>417</v>
      </c>
      <c r="B557" s="42">
        <f t="shared" si="16"/>
        <v>44926</v>
      </c>
      <c r="C557" s="62">
        <f t="shared" si="17"/>
        <v>2022</v>
      </c>
      <c r="D557" s="43" t="s">
        <v>165</v>
      </c>
      <c r="E557" s="43" t="s">
        <v>3575</v>
      </c>
      <c r="F557" s="44" t="s">
        <v>412</v>
      </c>
      <c r="G557" s="45">
        <v>18</v>
      </c>
      <c r="H557" s="45"/>
      <c r="I557" s="46">
        <v>55.2</v>
      </c>
      <c r="J557" s="46">
        <v>6.4</v>
      </c>
      <c r="K557" s="46"/>
      <c r="L557" s="46">
        <v>61.6</v>
      </c>
      <c r="M557" s="47">
        <v>880.82792207792204</v>
      </c>
      <c r="N557" s="47">
        <v>54259</v>
      </c>
      <c r="O557" s="48" t="s">
        <v>3866</v>
      </c>
      <c r="P557" s="48"/>
      <c r="Q557" s="49">
        <v>44921</v>
      </c>
      <c r="R557" s="49"/>
      <c r="S557" s="49"/>
      <c r="T557" s="49"/>
      <c r="U557" s="49"/>
    </row>
    <row r="558" spans="1:21" ht="15" customHeight="1" x14ac:dyDescent="0.3">
      <c r="A558" s="41" t="s">
        <v>417</v>
      </c>
      <c r="B558" s="42">
        <f t="shared" si="16"/>
        <v>44926</v>
      </c>
      <c r="C558" s="62">
        <f t="shared" si="17"/>
        <v>2022</v>
      </c>
      <c r="D558" s="43" t="s">
        <v>165</v>
      </c>
      <c r="E558" s="43" t="s">
        <v>3576</v>
      </c>
      <c r="F558" s="44" t="s">
        <v>412</v>
      </c>
      <c r="G558" s="45">
        <v>19</v>
      </c>
      <c r="H558" s="45"/>
      <c r="I558" s="46">
        <v>55.4</v>
      </c>
      <c r="J558" s="46">
        <v>6.4</v>
      </c>
      <c r="K558" s="46"/>
      <c r="L558" s="46">
        <v>61.8</v>
      </c>
      <c r="M558" s="47">
        <v>885.97087378640776</v>
      </c>
      <c r="N558" s="47">
        <v>54753</v>
      </c>
      <c r="O558" s="48" t="s">
        <v>1134</v>
      </c>
      <c r="P558" s="48"/>
      <c r="Q558" s="49">
        <v>44908</v>
      </c>
      <c r="R558" s="49"/>
      <c r="S558" s="49"/>
      <c r="T558" s="49"/>
      <c r="U558" s="49"/>
    </row>
    <row r="559" spans="1:21" ht="15" customHeight="1" x14ac:dyDescent="0.3">
      <c r="A559" s="41" t="s">
        <v>417</v>
      </c>
      <c r="B559" s="42">
        <f t="shared" si="16"/>
        <v>44926</v>
      </c>
      <c r="C559" s="62">
        <f t="shared" si="17"/>
        <v>2022</v>
      </c>
      <c r="D559" s="43" t="s">
        <v>165</v>
      </c>
      <c r="E559" s="43" t="s">
        <v>3580</v>
      </c>
      <c r="F559" s="44" t="s">
        <v>412</v>
      </c>
      <c r="G559" s="45">
        <v>23</v>
      </c>
      <c r="H559" s="45"/>
      <c r="I559" s="46">
        <v>55.4</v>
      </c>
      <c r="J559" s="46">
        <v>6.4</v>
      </c>
      <c r="K559" s="46"/>
      <c r="L559" s="46">
        <v>61.8</v>
      </c>
      <c r="M559" s="47">
        <v>870.5177993527509</v>
      </c>
      <c r="N559" s="47">
        <v>53798</v>
      </c>
      <c r="O559" s="48" t="s">
        <v>3869</v>
      </c>
      <c r="P559" s="48"/>
      <c r="Q559" s="49">
        <v>44924</v>
      </c>
      <c r="R559" s="49"/>
      <c r="S559" s="49"/>
      <c r="T559" s="49"/>
      <c r="U559" s="49"/>
    </row>
    <row r="560" spans="1:21" ht="15" customHeight="1" x14ac:dyDescent="0.3">
      <c r="A560" s="41" t="s">
        <v>417</v>
      </c>
      <c r="B560" s="42">
        <f t="shared" si="16"/>
        <v>44926</v>
      </c>
      <c r="C560" s="62">
        <f t="shared" si="17"/>
        <v>2022</v>
      </c>
      <c r="D560" s="43" t="s">
        <v>165</v>
      </c>
      <c r="E560" s="43" t="s">
        <v>3583</v>
      </c>
      <c r="F560" s="44" t="s">
        <v>412</v>
      </c>
      <c r="G560" s="45">
        <v>26</v>
      </c>
      <c r="H560" s="45"/>
      <c r="I560" s="46">
        <v>55.2</v>
      </c>
      <c r="J560" s="46">
        <v>6.4</v>
      </c>
      <c r="K560" s="46"/>
      <c r="L560" s="46">
        <v>61.6</v>
      </c>
      <c r="M560" s="47">
        <v>860.21103896103898</v>
      </c>
      <c r="N560" s="47">
        <v>52989</v>
      </c>
      <c r="O560" s="48" t="s">
        <v>3871</v>
      </c>
      <c r="P560" s="48"/>
      <c r="Q560" s="49">
        <v>44922</v>
      </c>
      <c r="R560" s="49"/>
      <c r="S560" s="49"/>
      <c r="T560" s="49"/>
      <c r="U560" s="49"/>
    </row>
    <row r="561" spans="1:21" ht="15" customHeight="1" x14ac:dyDescent="0.3">
      <c r="A561" s="41" t="s">
        <v>417</v>
      </c>
      <c r="B561" s="42">
        <f t="shared" si="16"/>
        <v>44926</v>
      </c>
      <c r="C561" s="62">
        <f t="shared" si="17"/>
        <v>2022</v>
      </c>
      <c r="D561" s="43" t="s">
        <v>165</v>
      </c>
      <c r="E561" s="43" t="s">
        <v>3584</v>
      </c>
      <c r="F561" s="44" t="s">
        <v>412</v>
      </c>
      <c r="G561" s="45">
        <v>27</v>
      </c>
      <c r="H561" s="45"/>
      <c r="I561" s="46">
        <v>55.4</v>
      </c>
      <c r="J561" s="46">
        <v>6.4</v>
      </c>
      <c r="K561" s="46"/>
      <c r="L561" s="46">
        <v>61.8</v>
      </c>
      <c r="M561" s="47">
        <v>865.37216828478972</v>
      </c>
      <c r="N561" s="47">
        <v>53480</v>
      </c>
      <c r="O561" s="48" t="s">
        <v>3872</v>
      </c>
      <c r="P561" s="48"/>
      <c r="Q561" s="49">
        <v>44923</v>
      </c>
      <c r="R561" s="49"/>
      <c r="S561" s="49"/>
      <c r="T561" s="49"/>
      <c r="U561" s="49"/>
    </row>
    <row r="562" spans="1:21" ht="15" customHeight="1" x14ac:dyDescent="0.3">
      <c r="A562" s="41" t="s">
        <v>417</v>
      </c>
      <c r="B562" s="42">
        <f t="shared" si="16"/>
        <v>44926</v>
      </c>
      <c r="C562" s="62">
        <f t="shared" si="17"/>
        <v>2022</v>
      </c>
      <c r="D562" s="43" t="s">
        <v>165</v>
      </c>
      <c r="E562" s="43" t="s">
        <v>3590</v>
      </c>
      <c r="F562" s="44" t="s">
        <v>412</v>
      </c>
      <c r="G562" s="45">
        <v>38</v>
      </c>
      <c r="H562" s="45"/>
      <c r="I562" s="46">
        <v>55.6</v>
      </c>
      <c r="J562" s="46">
        <v>6.4</v>
      </c>
      <c r="K562" s="46"/>
      <c r="L562" s="46">
        <v>62</v>
      </c>
      <c r="M562" s="47">
        <v>849.91935483870964</v>
      </c>
      <c r="N562" s="47">
        <v>52695</v>
      </c>
      <c r="O562" s="48" t="s">
        <v>1094</v>
      </c>
      <c r="P562" s="48"/>
      <c r="Q562" s="49">
        <v>44916</v>
      </c>
      <c r="R562" s="49"/>
      <c r="S562" s="49"/>
      <c r="T562" s="49"/>
      <c r="U562" s="49"/>
    </row>
    <row r="563" spans="1:21" ht="15" customHeight="1" x14ac:dyDescent="0.3">
      <c r="A563" s="41" t="s">
        <v>417</v>
      </c>
      <c r="B563" s="42">
        <f t="shared" si="16"/>
        <v>44926</v>
      </c>
      <c r="C563" s="62">
        <f t="shared" si="17"/>
        <v>2022</v>
      </c>
      <c r="D563" s="43" t="s">
        <v>165</v>
      </c>
      <c r="E563" s="43" t="s">
        <v>3591</v>
      </c>
      <c r="F563" s="44" t="s">
        <v>412</v>
      </c>
      <c r="G563" s="45">
        <v>39</v>
      </c>
      <c r="H563" s="45"/>
      <c r="I563" s="46">
        <v>55.4</v>
      </c>
      <c r="J563" s="46">
        <v>6.4</v>
      </c>
      <c r="K563" s="46"/>
      <c r="L563" s="46">
        <v>61.8</v>
      </c>
      <c r="M563" s="47">
        <v>839.61165048543694</v>
      </c>
      <c r="N563" s="47">
        <v>51888</v>
      </c>
      <c r="O563" s="48" t="s">
        <v>1094</v>
      </c>
      <c r="P563" s="48"/>
      <c r="Q563" s="49">
        <v>44916</v>
      </c>
      <c r="R563" s="49"/>
      <c r="S563" s="49"/>
      <c r="T563" s="49"/>
      <c r="U563" s="49"/>
    </row>
    <row r="564" spans="1:21" ht="15" customHeight="1" x14ac:dyDescent="0.3">
      <c r="A564" s="41" t="s">
        <v>417</v>
      </c>
      <c r="B564" s="42">
        <f t="shared" si="16"/>
        <v>44926</v>
      </c>
      <c r="C564" s="62">
        <f t="shared" si="17"/>
        <v>2022</v>
      </c>
      <c r="D564" s="43" t="s">
        <v>165</v>
      </c>
      <c r="E564" s="43" t="s">
        <v>3595</v>
      </c>
      <c r="F564" s="44" t="s">
        <v>412</v>
      </c>
      <c r="G564" s="45">
        <v>43</v>
      </c>
      <c r="H564" s="45"/>
      <c r="I564" s="46">
        <v>55.3</v>
      </c>
      <c r="J564" s="46">
        <v>6.4</v>
      </c>
      <c r="K564" s="46"/>
      <c r="L564" s="46">
        <v>61.699999999999996</v>
      </c>
      <c r="M564" s="47">
        <v>849.9189627228526</v>
      </c>
      <c r="N564" s="47">
        <v>52440</v>
      </c>
      <c r="O564" s="48" t="s">
        <v>2099</v>
      </c>
      <c r="P564" s="48"/>
      <c r="Q564" s="49">
        <v>44921</v>
      </c>
      <c r="R564" s="49"/>
      <c r="S564" s="49"/>
      <c r="T564" s="49"/>
      <c r="U564" s="49"/>
    </row>
    <row r="565" spans="1:21" ht="15" customHeight="1" x14ac:dyDescent="0.3">
      <c r="A565" s="41" t="s">
        <v>417</v>
      </c>
      <c r="B565" s="42">
        <f t="shared" si="16"/>
        <v>44926</v>
      </c>
      <c r="C565" s="62">
        <f t="shared" si="17"/>
        <v>2022</v>
      </c>
      <c r="D565" s="43" t="s">
        <v>165</v>
      </c>
      <c r="E565" s="43" t="s">
        <v>3599</v>
      </c>
      <c r="F565" s="44" t="s">
        <v>412</v>
      </c>
      <c r="G565" s="45">
        <v>47</v>
      </c>
      <c r="H565" s="45"/>
      <c r="I565" s="46">
        <v>55.2</v>
      </c>
      <c r="J565" s="46">
        <v>6.4</v>
      </c>
      <c r="K565" s="46"/>
      <c r="L565" s="46">
        <v>61.6</v>
      </c>
      <c r="M565" s="47">
        <v>875.66558441558436</v>
      </c>
      <c r="N565" s="47">
        <v>53941</v>
      </c>
      <c r="O565" s="48" t="s">
        <v>1658</v>
      </c>
      <c r="P565" s="48"/>
      <c r="Q565" s="49">
        <v>44909</v>
      </c>
      <c r="R565" s="49"/>
      <c r="S565" s="49"/>
      <c r="T565" s="49"/>
      <c r="U565" s="49"/>
    </row>
    <row r="566" spans="1:21" ht="15" customHeight="1" x14ac:dyDescent="0.3">
      <c r="A566" s="41" t="s">
        <v>417</v>
      </c>
      <c r="B566" s="42">
        <f t="shared" si="16"/>
        <v>44926</v>
      </c>
      <c r="C566" s="62">
        <f t="shared" si="17"/>
        <v>2022</v>
      </c>
      <c r="D566" s="43" t="s">
        <v>165</v>
      </c>
      <c r="E566" s="43" t="s">
        <v>3603</v>
      </c>
      <c r="F566" s="44" t="s">
        <v>412</v>
      </c>
      <c r="G566" s="45">
        <v>51</v>
      </c>
      <c r="H566" s="45"/>
      <c r="I566" s="46">
        <v>36.6</v>
      </c>
      <c r="J566" s="46">
        <v>6.4</v>
      </c>
      <c r="K566" s="46"/>
      <c r="L566" s="46">
        <v>43</v>
      </c>
      <c r="M566" s="47">
        <v>892.51162790697674</v>
      </c>
      <c r="N566" s="47">
        <v>38378</v>
      </c>
      <c r="O566" s="48" t="s">
        <v>3881</v>
      </c>
      <c r="P566" s="48"/>
      <c r="Q566" s="49">
        <v>44923</v>
      </c>
      <c r="R566" s="49"/>
      <c r="S566" s="49"/>
      <c r="T566" s="49"/>
      <c r="U566" s="49"/>
    </row>
    <row r="567" spans="1:21" ht="15" customHeight="1" x14ac:dyDescent="0.3">
      <c r="A567" s="41" t="s">
        <v>417</v>
      </c>
      <c r="B567" s="42">
        <f t="shared" si="16"/>
        <v>44926</v>
      </c>
      <c r="C567" s="62">
        <f t="shared" si="17"/>
        <v>2022</v>
      </c>
      <c r="D567" s="43" t="s">
        <v>165</v>
      </c>
      <c r="E567" s="43" t="s">
        <v>3607</v>
      </c>
      <c r="F567" s="44" t="s">
        <v>412</v>
      </c>
      <c r="G567" s="45">
        <v>55</v>
      </c>
      <c r="H567" s="45"/>
      <c r="I567" s="46">
        <v>55.2</v>
      </c>
      <c r="J567" s="46">
        <v>6.4</v>
      </c>
      <c r="K567" s="46"/>
      <c r="L567" s="46">
        <v>61.6</v>
      </c>
      <c r="M567" s="47">
        <v>865.37337662337666</v>
      </c>
      <c r="N567" s="47">
        <v>53307</v>
      </c>
      <c r="O567" s="48" t="s">
        <v>2099</v>
      </c>
      <c r="P567" s="48"/>
      <c r="Q567" s="49">
        <v>44921</v>
      </c>
      <c r="R567" s="49"/>
      <c r="S567" s="49"/>
      <c r="T567" s="49"/>
      <c r="U567" s="49"/>
    </row>
    <row r="568" spans="1:21" ht="15" customHeight="1" x14ac:dyDescent="0.3">
      <c r="A568" s="41" t="s">
        <v>418</v>
      </c>
      <c r="B568" s="42">
        <f t="shared" si="16"/>
        <v>44926</v>
      </c>
      <c r="C568" s="62">
        <f t="shared" si="17"/>
        <v>2022</v>
      </c>
      <c r="D568" s="43" t="s">
        <v>231</v>
      </c>
      <c r="E568" s="43" t="s">
        <v>3931</v>
      </c>
      <c r="F568" s="44" t="s">
        <v>412</v>
      </c>
      <c r="G568" s="45">
        <v>2</v>
      </c>
      <c r="H568" s="45">
        <v>2</v>
      </c>
      <c r="I568" s="46">
        <v>53.2</v>
      </c>
      <c r="J568" s="46">
        <v>3.7</v>
      </c>
      <c r="K568" s="46"/>
      <c r="L568" s="46">
        <v>56.900000000000006</v>
      </c>
      <c r="M568" s="47">
        <v>1120.4920913884007</v>
      </c>
      <c r="N568" s="47">
        <v>63756</v>
      </c>
      <c r="O568" s="48" t="s">
        <v>4026</v>
      </c>
      <c r="P568" s="48"/>
      <c r="Q568" s="49">
        <v>44925</v>
      </c>
      <c r="R568" s="49"/>
      <c r="S568" s="49"/>
      <c r="T568" s="49"/>
      <c r="U568" s="49"/>
    </row>
    <row r="569" spans="1:21" ht="15" customHeight="1" x14ac:dyDescent="0.3">
      <c r="A569" s="41" t="s">
        <v>418</v>
      </c>
      <c r="B569" s="42">
        <f t="shared" si="16"/>
        <v>44926</v>
      </c>
      <c r="C569" s="62">
        <f t="shared" si="17"/>
        <v>2022</v>
      </c>
      <c r="D569" s="43" t="s">
        <v>231</v>
      </c>
      <c r="E569" s="43" t="s">
        <v>3932</v>
      </c>
      <c r="F569" s="44" t="s">
        <v>412</v>
      </c>
      <c r="G569" s="45">
        <v>3</v>
      </c>
      <c r="H569" s="45">
        <v>3</v>
      </c>
      <c r="I569" s="46">
        <v>36.299999999999997</v>
      </c>
      <c r="J569" s="46">
        <v>3.6</v>
      </c>
      <c r="K569" s="46"/>
      <c r="L569" s="46">
        <v>39.9</v>
      </c>
      <c r="M569" s="47">
        <v>1120.4761904761906</v>
      </c>
      <c r="N569" s="47">
        <v>44707</v>
      </c>
      <c r="O569" s="48" t="s">
        <v>4027</v>
      </c>
      <c r="P569" s="48"/>
      <c r="Q569" s="49">
        <v>44918</v>
      </c>
      <c r="R569" s="49"/>
      <c r="S569" s="49"/>
      <c r="T569" s="49"/>
      <c r="U569" s="49"/>
    </row>
    <row r="570" spans="1:21" ht="15" customHeight="1" x14ac:dyDescent="0.3">
      <c r="A570" s="41" t="s">
        <v>418</v>
      </c>
      <c r="B570" s="42">
        <f t="shared" si="16"/>
        <v>44926</v>
      </c>
      <c r="C570" s="62">
        <f t="shared" si="17"/>
        <v>2022</v>
      </c>
      <c r="D570" s="43" t="s">
        <v>231</v>
      </c>
      <c r="E570" s="43" t="s">
        <v>3933</v>
      </c>
      <c r="F570" s="44" t="s">
        <v>412</v>
      </c>
      <c r="G570" s="45">
        <v>4</v>
      </c>
      <c r="H570" s="45">
        <v>4</v>
      </c>
      <c r="I570" s="46">
        <v>36.5</v>
      </c>
      <c r="J570" s="46">
        <v>3.6</v>
      </c>
      <c r="K570" s="46"/>
      <c r="L570" s="46">
        <v>40.1</v>
      </c>
      <c r="M570" s="47">
        <v>1120.4738154613467</v>
      </c>
      <c r="N570" s="47">
        <v>44931</v>
      </c>
      <c r="O570" s="48" t="s">
        <v>4028</v>
      </c>
      <c r="P570" s="48"/>
      <c r="Q570" s="49">
        <v>44925</v>
      </c>
      <c r="R570" s="49"/>
      <c r="S570" s="49"/>
      <c r="T570" s="49"/>
      <c r="U570" s="49"/>
    </row>
    <row r="571" spans="1:21" ht="15" customHeight="1" x14ac:dyDescent="0.3">
      <c r="A571" s="41" t="s">
        <v>418</v>
      </c>
      <c r="B571" s="42">
        <f t="shared" si="16"/>
        <v>44926</v>
      </c>
      <c r="C571" s="62">
        <f t="shared" si="17"/>
        <v>2022</v>
      </c>
      <c r="D571" s="43" t="s">
        <v>231</v>
      </c>
      <c r="E571" s="43" t="s">
        <v>3958</v>
      </c>
      <c r="F571" s="44" t="s">
        <v>412</v>
      </c>
      <c r="G571" s="45">
        <v>31</v>
      </c>
      <c r="H571" s="45">
        <v>29</v>
      </c>
      <c r="I571" s="46">
        <v>36.5</v>
      </c>
      <c r="J571" s="46">
        <v>3.6</v>
      </c>
      <c r="K571" s="46"/>
      <c r="L571" s="46">
        <v>40.1</v>
      </c>
      <c r="M571" s="47">
        <v>1120.4738154613467</v>
      </c>
      <c r="N571" s="47">
        <v>44931</v>
      </c>
      <c r="O571" s="48" t="s">
        <v>4047</v>
      </c>
      <c r="P571" s="48"/>
      <c r="Q571" s="49">
        <v>44924</v>
      </c>
      <c r="R571" s="49"/>
      <c r="S571" s="49"/>
      <c r="T571" s="49"/>
      <c r="U571" s="49"/>
    </row>
    <row r="572" spans="1:21" ht="15" customHeight="1" x14ac:dyDescent="0.3">
      <c r="A572" s="41" t="s">
        <v>418</v>
      </c>
      <c r="B572" s="42">
        <f t="shared" si="16"/>
        <v>44926</v>
      </c>
      <c r="C572" s="62">
        <f t="shared" si="17"/>
        <v>2022</v>
      </c>
      <c r="D572" s="43" t="s">
        <v>231</v>
      </c>
      <c r="E572" s="43" t="s">
        <v>3959</v>
      </c>
      <c r="F572" s="44" t="s">
        <v>412</v>
      </c>
      <c r="G572" s="45">
        <v>33</v>
      </c>
      <c r="H572" s="45">
        <v>31</v>
      </c>
      <c r="I572" s="46">
        <v>53.2</v>
      </c>
      <c r="J572" s="46">
        <v>3.7</v>
      </c>
      <c r="K572" s="46"/>
      <c r="L572" s="46">
        <v>56.900000000000006</v>
      </c>
      <c r="M572" s="47">
        <v>1120.4920913884007</v>
      </c>
      <c r="N572" s="47">
        <v>63756</v>
      </c>
      <c r="O572" s="48" t="s">
        <v>1061</v>
      </c>
      <c r="P572" s="48"/>
      <c r="Q572" s="49">
        <v>44902</v>
      </c>
      <c r="R572" s="49"/>
      <c r="S572" s="49"/>
      <c r="T572" s="49"/>
      <c r="U572" s="49"/>
    </row>
    <row r="573" spans="1:21" ht="15" customHeight="1" x14ac:dyDescent="0.3">
      <c r="A573" s="41" t="s">
        <v>418</v>
      </c>
      <c r="B573" s="42">
        <f t="shared" si="16"/>
        <v>44926</v>
      </c>
      <c r="C573" s="62">
        <f t="shared" si="17"/>
        <v>2022</v>
      </c>
      <c r="D573" s="43" t="s">
        <v>231</v>
      </c>
      <c r="E573" s="43" t="s">
        <v>3986</v>
      </c>
      <c r="F573" s="44" t="s">
        <v>412</v>
      </c>
      <c r="G573" s="45">
        <v>60</v>
      </c>
      <c r="H573" s="45">
        <v>58</v>
      </c>
      <c r="I573" s="46">
        <v>82.5</v>
      </c>
      <c r="J573" s="46">
        <v>26.599999999999998</v>
      </c>
      <c r="K573" s="46"/>
      <c r="L573" s="46">
        <v>109.1</v>
      </c>
      <c r="M573" s="47">
        <v>1136.0861594867094</v>
      </c>
      <c r="N573" s="47">
        <v>123947</v>
      </c>
      <c r="O573" s="48" t="s">
        <v>1340</v>
      </c>
      <c r="P573" s="48"/>
      <c r="Q573" s="49">
        <v>44925</v>
      </c>
      <c r="R573" s="49"/>
      <c r="S573" s="49"/>
      <c r="T573" s="49"/>
      <c r="U573" s="49"/>
    </row>
    <row r="574" spans="1:21" ht="15" customHeight="1" x14ac:dyDescent="0.3">
      <c r="A574" s="41" t="s">
        <v>418</v>
      </c>
      <c r="B574" s="42">
        <f t="shared" si="16"/>
        <v>44926</v>
      </c>
      <c r="C574" s="62">
        <f t="shared" si="17"/>
        <v>2022</v>
      </c>
      <c r="D574" s="43" t="s">
        <v>286</v>
      </c>
      <c r="E574" s="43" t="s">
        <v>3992</v>
      </c>
      <c r="F574" s="44" t="s">
        <v>412</v>
      </c>
      <c r="G574" s="45">
        <v>11</v>
      </c>
      <c r="H574" s="45">
        <v>11</v>
      </c>
      <c r="I574" s="46">
        <v>35</v>
      </c>
      <c r="J574" s="46">
        <v>7.6</v>
      </c>
      <c r="K574" s="46"/>
      <c r="L574" s="46">
        <v>42.6</v>
      </c>
      <c r="M574" s="47">
        <v>1330</v>
      </c>
      <c r="N574" s="47">
        <v>56658</v>
      </c>
      <c r="O574" s="48" t="s">
        <v>4072</v>
      </c>
      <c r="P574" s="48"/>
      <c r="Q574" s="49">
        <v>44914</v>
      </c>
      <c r="R574" s="49"/>
      <c r="S574" s="49"/>
      <c r="T574" s="49"/>
      <c r="U574" s="49"/>
    </row>
    <row r="575" spans="1:21" ht="15" customHeight="1" x14ac:dyDescent="0.3">
      <c r="A575" s="41" t="s">
        <v>418</v>
      </c>
      <c r="B575" s="42">
        <f t="shared" si="16"/>
        <v>44926</v>
      </c>
      <c r="C575" s="62">
        <f t="shared" si="17"/>
        <v>2022</v>
      </c>
      <c r="D575" s="43" t="s">
        <v>286</v>
      </c>
      <c r="E575" s="43" t="s">
        <v>4011</v>
      </c>
      <c r="F575" s="44" t="s">
        <v>412</v>
      </c>
      <c r="G575" s="45">
        <v>41</v>
      </c>
      <c r="H575" s="45">
        <v>39</v>
      </c>
      <c r="I575" s="46">
        <v>54.9</v>
      </c>
      <c r="J575" s="46">
        <v>7.6</v>
      </c>
      <c r="K575" s="46"/>
      <c r="L575" s="46">
        <v>62.5</v>
      </c>
      <c r="M575" s="47">
        <v>1308.96</v>
      </c>
      <c r="N575" s="47">
        <v>81810</v>
      </c>
      <c r="O575" s="48" t="s">
        <v>4085</v>
      </c>
      <c r="P575" s="48"/>
      <c r="Q575" s="49">
        <v>44908</v>
      </c>
      <c r="R575" s="49"/>
      <c r="S575" s="49"/>
      <c r="T575" s="49"/>
      <c r="U575" s="49"/>
    </row>
    <row r="576" spans="1:21" ht="15" customHeight="1" x14ac:dyDescent="0.3">
      <c r="A576" s="41" t="s">
        <v>416</v>
      </c>
      <c r="B576" s="42">
        <f t="shared" si="16"/>
        <v>44926</v>
      </c>
      <c r="C576" s="62">
        <f t="shared" si="17"/>
        <v>2022</v>
      </c>
      <c r="D576" s="43" t="s">
        <v>77</v>
      </c>
      <c r="E576" s="43" t="s">
        <v>3905</v>
      </c>
      <c r="F576" s="44" t="s">
        <v>412</v>
      </c>
      <c r="G576" s="45">
        <v>14</v>
      </c>
      <c r="H576" s="45"/>
      <c r="I576" s="46">
        <v>40.700000000000003</v>
      </c>
      <c r="J576" s="46">
        <v>7.9</v>
      </c>
      <c r="K576" s="46">
        <v>0</v>
      </c>
      <c r="L576" s="46">
        <v>48.6</v>
      </c>
      <c r="M576" s="47">
        <v>1129.6502057613168</v>
      </c>
      <c r="N576" s="47">
        <v>54901</v>
      </c>
      <c r="O576" s="48" t="s">
        <v>502</v>
      </c>
      <c r="P576" s="48"/>
      <c r="Q576" s="49">
        <v>44910</v>
      </c>
      <c r="R576" s="49"/>
      <c r="S576" s="49"/>
      <c r="T576" s="49"/>
      <c r="U576" s="49"/>
    </row>
    <row r="577" spans="1:21" ht="15" customHeight="1" x14ac:dyDescent="0.3">
      <c r="A577" s="41" t="s">
        <v>416</v>
      </c>
      <c r="B577" s="42">
        <f t="shared" si="16"/>
        <v>44926</v>
      </c>
      <c r="C577" s="62">
        <f t="shared" si="17"/>
        <v>2022</v>
      </c>
      <c r="D577" s="43" t="s">
        <v>77</v>
      </c>
      <c r="E577" s="43" t="s">
        <v>3908</v>
      </c>
      <c r="F577" s="44" t="s">
        <v>412</v>
      </c>
      <c r="G577" s="45">
        <v>20</v>
      </c>
      <c r="H577" s="45"/>
      <c r="I577" s="46">
        <v>40.5</v>
      </c>
      <c r="J577" s="46">
        <v>7.9</v>
      </c>
      <c r="K577" s="46">
        <v>0</v>
      </c>
      <c r="L577" s="46">
        <v>48.4</v>
      </c>
      <c r="M577" s="47">
        <v>900</v>
      </c>
      <c r="N577" s="47">
        <v>43560</v>
      </c>
      <c r="O577" s="48" t="s">
        <v>3919</v>
      </c>
      <c r="P577" s="48"/>
      <c r="Q577" s="49">
        <v>44900</v>
      </c>
      <c r="R577" s="49"/>
      <c r="S577" s="49"/>
      <c r="T577" s="49"/>
      <c r="U577" s="49"/>
    </row>
    <row r="578" spans="1:21" ht="15" customHeight="1" x14ac:dyDescent="0.3">
      <c r="A578" s="41" t="s">
        <v>416</v>
      </c>
      <c r="B578" s="42">
        <f t="shared" ref="B578:B641" si="18">EOMONTH(Q578,0)</f>
        <v>44926</v>
      </c>
      <c r="C578" s="62">
        <f t="shared" ref="C578:C641" si="19">YEAR(B578)</f>
        <v>2022</v>
      </c>
      <c r="D578" s="43" t="s">
        <v>77</v>
      </c>
      <c r="E578" s="43" t="s">
        <v>3909</v>
      </c>
      <c r="F578" s="44" t="s">
        <v>412</v>
      </c>
      <c r="G578" s="45">
        <v>21</v>
      </c>
      <c r="H578" s="45"/>
      <c r="I578" s="46">
        <v>40.799999999999997</v>
      </c>
      <c r="J578" s="46">
        <v>7.9</v>
      </c>
      <c r="K578" s="46">
        <v>0</v>
      </c>
      <c r="L578" s="46">
        <v>48.699999999999996</v>
      </c>
      <c r="M578" s="47">
        <v>1113.8193018480495</v>
      </c>
      <c r="N578" s="47">
        <v>54243</v>
      </c>
      <c r="O578" s="48" t="s">
        <v>3920</v>
      </c>
      <c r="P578" s="48"/>
      <c r="Q578" s="49">
        <v>44910</v>
      </c>
      <c r="R578" s="49"/>
      <c r="S578" s="49"/>
      <c r="T578" s="49"/>
      <c r="U578" s="49"/>
    </row>
    <row r="579" spans="1:21" ht="15" customHeight="1" x14ac:dyDescent="0.3">
      <c r="A579" s="41" t="s">
        <v>416</v>
      </c>
      <c r="B579" s="42">
        <f t="shared" si="18"/>
        <v>44926</v>
      </c>
      <c r="C579" s="62">
        <f t="shared" si="19"/>
        <v>2022</v>
      </c>
      <c r="D579" s="43" t="s">
        <v>77</v>
      </c>
      <c r="E579" s="43" t="s">
        <v>3913</v>
      </c>
      <c r="F579" s="44" t="s">
        <v>412</v>
      </c>
      <c r="G579" s="45">
        <v>25</v>
      </c>
      <c r="H579" s="45"/>
      <c r="I579" s="46">
        <v>40.700000000000003</v>
      </c>
      <c r="J579" s="46">
        <v>7.9</v>
      </c>
      <c r="K579" s="46">
        <v>0</v>
      </c>
      <c r="L579" s="46">
        <v>48.6</v>
      </c>
      <c r="M579" s="47">
        <v>1095.7613168724279</v>
      </c>
      <c r="N579" s="47">
        <v>53254</v>
      </c>
      <c r="O579" s="48" t="s">
        <v>745</v>
      </c>
      <c r="P579" s="48"/>
      <c r="Q579" s="49">
        <v>44923</v>
      </c>
      <c r="R579" s="49"/>
      <c r="S579" s="49"/>
      <c r="T579" s="49"/>
      <c r="U579" s="49"/>
    </row>
    <row r="580" spans="1:21" ht="15" customHeight="1" x14ac:dyDescent="0.3">
      <c r="A580" s="41" t="s">
        <v>416</v>
      </c>
      <c r="B580" s="42">
        <f t="shared" si="18"/>
        <v>44926</v>
      </c>
      <c r="C580" s="62">
        <f t="shared" si="19"/>
        <v>2022</v>
      </c>
      <c r="D580" s="43" t="s">
        <v>53</v>
      </c>
      <c r="E580" s="43" t="s">
        <v>3886</v>
      </c>
      <c r="F580" s="44" t="s">
        <v>412</v>
      </c>
      <c r="G580" s="45">
        <v>5</v>
      </c>
      <c r="H580" s="45">
        <v>5</v>
      </c>
      <c r="I580" s="46">
        <v>42.8</v>
      </c>
      <c r="J580" s="46">
        <v>7.2</v>
      </c>
      <c r="K580" s="46">
        <v>0</v>
      </c>
      <c r="L580" s="46">
        <v>50</v>
      </c>
      <c r="M580" s="47">
        <v>1090</v>
      </c>
      <c r="N580" s="47">
        <v>54500</v>
      </c>
      <c r="O580" s="48" t="s">
        <v>3924</v>
      </c>
      <c r="P580" s="48"/>
      <c r="Q580" s="49">
        <v>44904</v>
      </c>
      <c r="R580" s="49"/>
      <c r="S580" s="49"/>
      <c r="T580" s="49"/>
      <c r="U580" s="49"/>
    </row>
    <row r="581" spans="1:21" ht="15" customHeight="1" x14ac:dyDescent="0.3">
      <c r="A581" s="41" t="s">
        <v>416</v>
      </c>
      <c r="B581" s="42">
        <f t="shared" si="18"/>
        <v>44926</v>
      </c>
      <c r="C581" s="62">
        <f t="shared" si="19"/>
        <v>2022</v>
      </c>
      <c r="D581" s="43" t="s">
        <v>53</v>
      </c>
      <c r="E581" s="43" t="s">
        <v>3887</v>
      </c>
      <c r="F581" s="44" t="s">
        <v>412</v>
      </c>
      <c r="G581" s="45">
        <v>6</v>
      </c>
      <c r="H581" s="45">
        <v>6</v>
      </c>
      <c r="I581" s="46">
        <v>78.400000000000006</v>
      </c>
      <c r="J581" s="46">
        <v>13.5</v>
      </c>
      <c r="K581" s="46">
        <v>0</v>
      </c>
      <c r="L581" s="46">
        <v>91.9</v>
      </c>
      <c r="M581" s="47">
        <v>1075.0054406964091</v>
      </c>
      <c r="N581" s="47">
        <v>98793</v>
      </c>
      <c r="O581" s="48" t="s">
        <v>2366</v>
      </c>
      <c r="P581" s="48"/>
      <c r="Q581" s="49">
        <v>44925</v>
      </c>
      <c r="R581" s="49"/>
      <c r="S581" s="49"/>
      <c r="T581" s="49"/>
      <c r="U581" s="49"/>
    </row>
    <row r="582" spans="1:21" ht="15" customHeight="1" x14ac:dyDescent="0.3">
      <c r="A582" s="41" t="s">
        <v>416</v>
      </c>
      <c r="B582" s="42">
        <f t="shared" si="18"/>
        <v>44926</v>
      </c>
      <c r="C582" s="62">
        <f t="shared" si="19"/>
        <v>2022</v>
      </c>
      <c r="D582" s="43" t="s">
        <v>53</v>
      </c>
      <c r="E582" s="43" t="s">
        <v>3889</v>
      </c>
      <c r="F582" s="44" t="s">
        <v>412</v>
      </c>
      <c r="G582" s="45">
        <v>9</v>
      </c>
      <c r="H582" s="45">
        <v>9</v>
      </c>
      <c r="I582" s="46">
        <v>78.2</v>
      </c>
      <c r="J582" s="46">
        <v>13.8</v>
      </c>
      <c r="K582" s="46">
        <v>0</v>
      </c>
      <c r="L582" s="46">
        <v>92</v>
      </c>
      <c r="M582" s="47">
        <v>1075</v>
      </c>
      <c r="N582" s="47">
        <v>98900</v>
      </c>
      <c r="O582" s="48" t="s">
        <v>592</v>
      </c>
      <c r="P582" s="48"/>
      <c r="Q582" s="49">
        <v>44914</v>
      </c>
      <c r="R582" s="49"/>
      <c r="S582" s="49"/>
      <c r="T582" s="49"/>
      <c r="U582" s="49"/>
    </row>
    <row r="583" spans="1:21" ht="15" customHeight="1" x14ac:dyDescent="0.3">
      <c r="A583" s="41" t="s">
        <v>416</v>
      </c>
      <c r="B583" s="42">
        <f t="shared" si="18"/>
        <v>44926</v>
      </c>
      <c r="C583" s="62">
        <f t="shared" si="19"/>
        <v>2022</v>
      </c>
      <c r="D583" s="43" t="s">
        <v>53</v>
      </c>
      <c r="E583" s="43" t="s">
        <v>3894</v>
      </c>
      <c r="F583" s="44" t="s">
        <v>412</v>
      </c>
      <c r="G583" s="45">
        <v>16</v>
      </c>
      <c r="H583" s="45">
        <v>15</v>
      </c>
      <c r="I583" s="46">
        <v>78.2</v>
      </c>
      <c r="J583" s="46">
        <v>13.8</v>
      </c>
      <c r="K583" s="46">
        <v>0</v>
      </c>
      <c r="L583" s="46">
        <v>92</v>
      </c>
      <c r="M583" s="47">
        <v>1071.5</v>
      </c>
      <c r="N583" s="47">
        <v>98578</v>
      </c>
      <c r="O583" s="48" t="s">
        <v>644</v>
      </c>
      <c r="P583" s="48"/>
      <c r="Q583" s="49">
        <v>44925</v>
      </c>
      <c r="R583" s="49"/>
      <c r="S583" s="49"/>
      <c r="T583" s="49"/>
      <c r="U583" s="49"/>
    </row>
    <row r="584" spans="1:21" ht="15" customHeight="1" x14ac:dyDescent="0.3">
      <c r="A584" s="41" t="s">
        <v>417</v>
      </c>
      <c r="B584" s="42">
        <f t="shared" si="18"/>
        <v>44957</v>
      </c>
      <c r="C584" s="62">
        <f t="shared" si="19"/>
        <v>2023</v>
      </c>
      <c r="D584" s="43" t="s">
        <v>119</v>
      </c>
      <c r="E584" s="43" t="s">
        <v>3434</v>
      </c>
      <c r="F584" s="44" t="s">
        <v>413</v>
      </c>
      <c r="G584" s="45">
        <v>1</v>
      </c>
      <c r="H584" s="45"/>
      <c r="I584" s="46">
        <v>14.9</v>
      </c>
      <c r="J584" s="46">
        <v>0</v>
      </c>
      <c r="K584" s="46"/>
      <c r="L584" s="46">
        <v>16.3</v>
      </c>
      <c r="M584" s="47">
        <v>208.58895705521471</v>
      </c>
      <c r="N584" s="47">
        <v>3400</v>
      </c>
      <c r="O584" s="48" t="s">
        <v>3769</v>
      </c>
      <c r="P584" s="48"/>
      <c r="Q584" s="49">
        <v>44931</v>
      </c>
      <c r="R584" s="49"/>
      <c r="S584" s="49"/>
      <c r="T584" s="49"/>
      <c r="U584" s="49"/>
    </row>
    <row r="585" spans="1:21" ht="15" customHeight="1" x14ac:dyDescent="0.3">
      <c r="A585" s="41" t="s">
        <v>417</v>
      </c>
      <c r="B585" s="42">
        <f t="shared" si="18"/>
        <v>44957</v>
      </c>
      <c r="C585" s="62">
        <f t="shared" si="19"/>
        <v>2023</v>
      </c>
      <c r="D585" s="43" t="s">
        <v>119</v>
      </c>
      <c r="E585" s="43" t="s">
        <v>3435</v>
      </c>
      <c r="F585" s="44" t="s">
        <v>413</v>
      </c>
      <c r="G585" s="45">
        <v>5</v>
      </c>
      <c r="H585" s="45"/>
      <c r="I585" s="46">
        <v>22</v>
      </c>
      <c r="J585" s="46">
        <v>0</v>
      </c>
      <c r="K585" s="46"/>
      <c r="L585" s="46">
        <v>22</v>
      </c>
      <c r="M585" s="47">
        <v>163.63636363636363</v>
      </c>
      <c r="N585" s="47">
        <v>3600</v>
      </c>
      <c r="O585" s="48" t="s">
        <v>3769</v>
      </c>
      <c r="P585" s="48"/>
      <c r="Q585" s="49">
        <v>44931</v>
      </c>
      <c r="R585" s="49"/>
      <c r="S585" s="49"/>
      <c r="T585" s="49"/>
      <c r="U585" s="49"/>
    </row>
    <row r="586" spans="1:21" ht="15" customHeight="1" x14ac:dyDescent="0.3">
      <c r="A586" s="41" t="s">
        <v>417</v>
      </c>
      <c r="B586" s="42">
        <f t="shared" si="18"/>
        <v>44957</v>
      </c>
      <c r="C586" s="62">
        <f t="shared" si="19"/>
        <v>2023</v>
      </c>
      <c r="D586" s="43" t="s">
        <v>119</v>
      </c>
      <c r="E586" s="43" t="s">
        <v>3439</v>
      </c>
      <c r="F586" s="44" t="s">
        <v>413</v>
      </c>
      <c r="G586" s="45">
        <v>13</v>
      </c>
      <c r="H586" s="45"/>
      <c r="I586" s="46">
        <v>14.9</v>
      </c>
      <c r="J586" s="46">
        <v>0</v>
      </c>
      <c r="K586" s="46"/>
      <c r="L586" s="46">
        <v>14.9</v>
      </c>
      <c r="M586" s="47">
        <v>234.8993288590604</v>
      </c>
      <c r="N586" s="47">
        <v>3500</v>
      </c>
      <c r="O586" s="48" t="s">
        <v>3766</v>
      </c>
      <c r="P586" s="48"/>
      <c r="Q586" s="49">
        <v>44935</v>
      </c>
      <c r="R586" s="49"/>
      <c r="S586" s="49"/>
      <c r="T586" s="49"/>
      <c r="U586" s="49"/>
    </row>
    <row r="587" spans="1:21" ht="15" customHeight="1" x14ac:dyDescent="0.3">
      <c r="A587" s="117" t="s">
        <v>417</v>
      </c>
      <c r="B587" s="124">
        <f t="shared" si="18"/>
        <v>44957</v>
      </c>
      <c r="C587" s="110">
        <f t="shared" si="19"/>
        <v>2023</v>
      </c>
      <c r="D587" s="118" t="s">
        <v>156</v>
      </c>
      <c r="E587" s="118" t="s">
        <v>323</v>
      </c>
      <c r="F587" s="119" t="s">
        <v>412</v>
      </c>
      <c r="G587" s="120">
        <v>31</v>
      </c>
      <c r="H587" s="120">
        <v>31</v>
      </c>
      <c r="I587" s="121">
        <v>39.4</v>
      </c>
      <c r="J587" s="121">
        <v>6.4</v>
      </c>
      <c r="K587" s="121"/>
      <c r="L587" s="121">
        <f t="shared" ref="L587:L606" si="20">SUM(I587:K587)</f>
        <v>45.8</v>
      </c>
      <c r="M587" s="52">
        <f t="shared" ref="M587:M650" si="21">N587/L587</f>
        <v>812.88209606986902</v>
      </c>
      <c r="N587" s="52">
        <v>37230</v>
      </c>
      <c r="O587" s="122" t="s">
        <v>444</v>
      </c>
      <c r="P587" s="122" t="s">
        <v>1667</v>
      </c>
      <c r="Q587" s="123">
        <v>44930</v>
      </c>
      <c r="R587" s="49"/>
      <c r="S587" s="49"/>
      <c r="T587" s="49"/>
      <c r="U587" s="49"/>
    </row>
    <row r="588" spans="1:21" ht="15" customHeight="1" x14ac:dyDescent="0.3">
      <c r="A588" s="41" t="s">
        <v>415</v>
      </c>
      <c r="B588" s="42">
        <f t="shared" si="18"/>
        <v>44957</v>
      </c>
      <c r="C588" s="62">
        <f t="shared" si="19"/>
        <v>2023</v>
      </c>
      <c r="D588" s="43">
        <v>5</v>
      </c>
      <c r="E588" s="43" t="s">
        <v>306</v>
      </c>
      <c r="F588" s="44" t="s">
        <v>5</v>
      </c>
      <c r="G588" s="45">
        <v>2</v>
      </c>
      <c r="H588" s="45">
        <v>2</v>
      </c>
      <c r="I588" s="46">
        <v>14.9</v>
      </c>
      <c r="J588" s="46"/>
      <c r="K588" s="46"/>
      <c r="L588" s="46">
        <f t="shared" si="20"/>
        <v>14.9</v>
      </c>
      <c r="M588" s="47">
        <f t="shared" si="21"/>
        <v>302.01342281879192</v>
      </c>
      <c r="N588" s="47">
        <v>4500</v>
      </c>
      <c r="O588" s="48" t="s">
        <v>520</v>
      </c>
      <c r="P588" s="48"/>
      <c r="Q588" s="49">
        <v>44931</v>
      </c>
      <c r="R588" s="49"/>
      <c r="S588" s="49"/>
      <c r="T588" s="49"/>
      <c r="U588" s="49"/>
    </row>
    <row r="589" spans="1:21" ht="15" customHeight="1" x14ac:dyDescent="0.3">
      <c r="A589" s="41" t="s">
        <v>417</v>
      </c>
      <c r="B589" s="42">
        <f t="shared" si="18"/>
        <v>44957</v>
      </c>
      <c r="C589" s="62">
        <f t="shared" si="19"/>
        <v>2023</v>
      </c>
      <c r="D589" s="43" t="s">
        <v>175</v>
      </c>
      <c r="E589" s="43" t="s">
        <v>210</v>
      </c>
      <c r="F589" s="44" t="s">
        <v>412</v>
      </c>
      <c r="G589" s="45">
        <v>35</v>
      </c>
      <c r="H589" s="45"/>
      <c r="I589" s="46">
        <v>56</v>
      </c>
      <c r="J589" s="46">
        <v>6.4</v>
      </c>
      <c r="K589" s="46"/>
      <c r="L589" s="46">
        <f t="shared" si="20"/>
        <v>62.4</v>
      </c>
      <c r="M589" s="47">
        <f t="shared" si="21"/>
        <v>895</v>
      </c>
      <c r="N589" s="47">
        <v>55848</v>
      </c>
      <c r="O589" s="48" t="s">
        <v>466</v>
      </c>
      <c r="P589" s="48" t="s">
        <v>1667</v>
      </c>
      <c r="Q589" s="49">
        <v>44936</v>
      </c>
      <c r="R589" s="49"/>
      <c r="S589" s="49"/>
      <c r="T589" s="49"/>
      <c r="U589" s="49"/>
    </row>
    <row r="590" spans="1:21" ht="15" customHeight="1" x14ac:dyDescent="0.3">
      <c r="A590" s="41" t="s">
        <v>418</v>
      </c>
      <c r="B590" s="42">
        <f t="shared" si="18"/>
        <v>44957</v>
      </c>
      <c r="C590" s="62">
        <f t="shared" si="19"/>
        <v>2023</v>
      </c>
      <c r="D590" s="43" t="s">
        <v>286</v>
      </c>
      <c r="E590" s="43" t="s">
        <v>296</v>
      </c>
      <c r="F590" s="44" t="s">
        <v>412</v>
      </c>
      <c r="G590" s="45">
        <v>32</v>
      </c>
      <c r="H590" s="45">
        <v>30</v>
      </c>
      <c r="I590" s="46">
        <v>36.299999999999997</v>
      </c>
      <c r="J590" s="46">
        <v>3.6</v>
      </c>
      <c r="K590" s="46"/>
      <c r="L590" s="46">
        <f t="shared" si="20"/>
        <v>39.9</v>
      </c>
      <c r="M590" s="47">
        <f t="shared" si="21"/>
        <v>1222.1052631578948</v>
      </c>
      <c r="N590" s="47">
        <v>48762</v>
      </c>
      <c r="O590" s="48" t="s">
        <v>479</v>
      </c>
      <c r="P590" s="48" t="s">
        <v>1668</v>
      </c>
      <c r="Q590" s="49">
        <v>44936</v>
      </c>
      <c r="R590" s="49"/>
      <c r="S590" s="49"/>
      <c r="T590" s="49"/>
      <c r="U590" s="49"/>
    </row>
    <row r="591" spans="1:21" ht="15" customHeight="1" x14ac:dyDescent="0.3">
      <c r="A591" s="41" t="s">
        <v>414</v>
      </c>
      <c r="B591" s="42">
        <f t="shared" si="18"/>
        <v>44957</v>
      </c>
      <c r="C591" s="62">
        <f t="shared" si="19"/>
        <v>2023</v>
      </c>
      <c r="D591" s="43">
        <v>17</v>
      </c>
      <c r="E591" s="43" t="s">
        <v>518</v>
      </c>
      <c r="F591" s="44" t="s">
        <v>1</v>
      </c>
      <c r="G591" s="45">
        <v>16</v>
      </c>
      <c r="H591" s="45"/>
      <c r="I591" s="46">
        <v>12.9</v>
      </c>
      <c r="J591" s="46"/>
      <c r="K591" s="46"/>
      <c r="L591" s="46">
        <f t="shared" si="20"/>
        <v>12.9</v>
      </c>
      <c r="M591" s="47">
        <f t="shared" si="21"/>
        <v>450</v>
      </c>
      <c r="N591" s="47">
        <v>5805</v>
      </c>
      <c r="O591" s="48" t="s">
        <v>519</v>
      </c>
      <c r="P591" s="48"/>
      <c r="Q591" s="49">
        <v>44936</v>
      </c>
      <c r="R591" s="49"/>
      <c r="S591" s="49"/>
      <c r="T591" s="49"/>
      <c r="U591" s="49"/>
    </row>
    <row r="592" spans="1:21" ht="15" customHeight="1" x14ac:dyDescent="0.3">
      <c r="A592" s="41" t="s">
        <v>417</v>
      </c>
      <c r="B592" s="42">
        <f t="shared" si="18"/>
        <v>44957</v>
      </c>
      <c r="C592" s="62">
        <f t="shared" si="19"/>
        <v>2023</v>
      </c>
      <c r="D592" s="43" t="s">
        <v>106</v>
      </c>
      <c r="E592" s="43" t="s">
        <v>318</v>
      </c>
      <c r="F592" s="44" t="s">
        <v>413</v>
      </c>
      <c r="G592" s="45">
        <v>7</v>
      </c>
      <c r="H592" s="45"/>
      <c r="I592" s="46">
        <v>22</v>
      </c>
      <c r="J592" s="46">
        <v>0</v>
      </c>
      <c r="K592" s="46"/>
      <c r="L592" s="46">
        <f t="shared" si="20"/>
        <v>22</v>
      </c>
      <c r="M592" s="47">
        <f t="shared" si="21"/>
        <v>168.18181818181819</v>
      </c>
      <c r="N592" s="47">
        <v>3700</v>
      </c>
      <c r="O592" s="48" t="s">
        <v>436</v>
      </c>
      <c r="P592" s="48"/>
      <c r="Q592" s="49">
        <v>44937</v>
      </c>
      <c r="R592" s="49"/>
      <c r="S592" s="49"/>
      <c r="T592" s="49"/>
      <c r="U592" s="49"/>
    </row>
    <row r="593" spans="1:21" ht="15" customHeight="1" x14ac:dyDescent="0.3">
      <c r="A593" s="41" t="s">
        <v>417</v>
      </c>
      <c r="B593" s="42">
        <f t="shared" si="18"/>
        <v>44957</v>
      </c>
      <c r="C593" s="62">
        <f t="shared" si="19"/>
        <v>2023</v>
      </c>
      <c r="D593" s="43" t="s">
        <v>88</v>
      </c>
      <c r="E593" s="43" t="s">
        <v>93</v>
      </c>
      <c r="F593" s="44" t="s">
        <v>413</v>
      </c>
      <c r="G593" s="45" t="s">
        <v>94</v>
      </c>
      <c r="H593" s="45"/>
      <c r="I593" s="46">
        <v>14.9</v>
      </c>
      <c r="J593" s="46">
        <v>0</v>
      </c>
      <c r="K593" s="46"/>
      <c r="L593" s="46">
        <f t="shared" si="20"/>
        <v>14.9</v>
      </c>
      <c r="M593" s="47">
        <f t="shared" si="21"/>
        <v>234.8993288590604</v>
      </c>
      <c r="N593" s="47">
        <v>3500</v>
      </c>
      <c r="O593" s="48" t="s">
        <v>433</v>
      </c>
      <c r="P593" s="48"/>
      <c r="Q593" s="49">
        <v>44938</v>
      </c>
      <c r="R593" s="49"/>
      <c r="S593" s="49"/>
      <c r="T593" s="49"/>
      <c r="U593" s="49"/>
    </row>
    <row r="594" spans="1:21" ht="15" customHeight="1" x14ac:dyDescent="0.3">
      <c r="A594" s="41" t="s">
        <v>417</v>
      </c>
      <c r="B594" s="42">
        <f t="shared" si="18"/>
        <v>44957</v>
      </c>
      <c r="C594" s="62">
        <f t="shared" si="19"/>
        <v>2023</v>
      </c>
      <c r="D594" s="43" t="s">
        <v>175</v>
      </c>
      <c r="E594" s="43" t="s">
        <v>184</v>
      </c>
      <c r="F594" s="44" t="s">
        <v>412</v>
      </c>
      <c r="G594" s="45">
        <v>9</v>
      </c>
      <c r="H594" s="45"/>
      <c r="I594" s="46">
        <v>52.1</v>
      </c>
      <c r="J594" s="46">
        <v>6.4</v>
      </c>
      <c r="K594" s="46"/>
      <c r="L594" s="46">
        <f t="shared" si="20"/>
        <v>58.5</v>
      </c>
      <c r="M594" s="47">
        <f t="shared" si="21"/>
        <v>905.008547008547</v>
      </c>
      <c r="N594" s="47">
        <v>52943</v>
      </c>
      <c r="O594" s="48" t="s">
        <v>459</v>
      </c>
      <c r="P594" s="48" t="s">
        <v>1667</v>
      </c>
      <c r="Q594" s="49">
        <v>44939</v>
      </c>
      <c r="R594" s="49"/>
      <c r="S594" s="49"/>
      <c r="T594" s="49"/>
      <c r="U594" s="49"/>
    </row>
    <row r="595" spans="1:21" ht="15" customHeight="1" x14ac:dyDescent="0.3">
      <c r="A595" s="41" t="s">
        <v>416</v>
      </c>
      <c r="B595" s="42">
        <f t="shared" si="18"/>
        <v>44957</v>
      </c>
      <c r="C595" s="62">
        <f t="shared" si="19"/>
        <v>2023</v>
      </c>
      <c r="D595" s="43" t="s">
        <v>77</v>
      </c>
      <c r="E595" s="43" t="s">
        <v>81</v>
      </c>
      <c r="F595" s="44" t="s">
        <v>412</v>
      </c>
      <c r="G595" s="45">
        <v>4</v>
      </c>
      <c r="H595" s="45"/>
      <c r="I595" s="46">
        <v>67.599999999999994</v>
      </c>
      <c r="J595" s="46">
        <v>8.8000000000000007</v>
      </c>
      <c r="K595" s="46">
        <v>0</v>
      </c>
      <c r="L595" s="46">
        <f t="shared" si="20"/>
        <v>76.399999999999991</v>
      </c>
      <c r="M595" s="47">
        <f t="shared" si="21"/>
        <v>1142.4738219895289</v>
      </c>
      <c r="N595" s="47">
        <v>87285</v>
      </c>
      <c r="O595" s="48" t="s">
        <v>436</v>
      </c>
      <c r="P595" s="48" t="s">
        <v>1668</v>
      </c>
      <c r="Q595" s="49">
        <v>44939</v>
      </c>
      <c r="R595" s="49"/>
      <c r="S595" s="49"/>
      <c r="T595" s="49"/>
      <c r="U595" s="49"/>
    </row>
    <row r="596" spans="1:21" ht="15" customHeight="1" x14ac:dyDescent="0.3">
      <c r="A596" s="41" t="s">
        <v>417</v>
      </c>
      <c r="B596" s="42">
        <f t="shared" si="18"/>
        <v>44957</v>
      </c>
      <c r="C596" s="62">
        <f t="shared" si="19"/>
        <v>2023</v>
      </c>
      <c r="D596" s="43" t="s">
        <v>101</v>
      </c>
      <c r="E596" s="43" t="s">
        <v>312</v>
      </c>
      <c r="F596" s="44" t="s">
        <v>413</v>
      </c>
      <c r="G596" s="45" t="s">
        <v>313</v>
      </c>
      <c r="H596" s="45"/>
      <c r="I596" s="46">
        <v>14.9</v>
      </c>
      <c r="J596" s="46"/>
      <c r="K596" s="46"/>
      <c r="L596" s="46">
        <f t="shared" si="20"/>
        <v>14.9</v>
      </c>
      <c r="M596" s="47">
        <f t="shared" si="21"/>
        <v>248.3221476510067</v>
      </c>
      <c r="N596" s="47">
        <v>3700</v>
      </c>
      <c r="O596" s="48" t="s">
        <v>434</v>
      </c>
      <c r="P596" s="48"/>
      <c r="Q596" s="49">
        <v>44942</v>
      </c>
      <c r="R596" s="49"/>
      <c r="S596" s="49"/>
      <c r="T596" s="49"/>
      <c r="U596" s="49"/>
    </row>
    <row r="597" spans="1:21" ht="15" customHeight="1" x14ac:dyDescent="0.3">
      <c r="A597" s="41" t="s">
        <v>418</v>
      </c>
      <c r="B597" s="42">
        <f t="shared" si="18"/>
        <v>44957</v>
      </c>
      <c r="C597" s="62">
        <f t="shared" si="19"/>
        <v>2023</v>
      </c>
      <c r="D597" s="43" t="s">
        <v>286</v>
      </c>
      <c r="E597" s="43" t="s">
        <v>303</v>
      </c>
      <c r="F597" s="44" t="s">
        <v>412</v>
      </c>
      <c r="G597" s="45">
        <v>57</v>
      </c>
      <c r="H597" s="45">
        <v>55</v>
      </c>
      <c r="I597" s="46">
        <v>54.8</v>
      </c>
      <c r="J597" s="46">
        <v>7.6</v>
      </c>
      <c r="K597" s="46"/>
      <c r="L597" s="46">
        <f t="shared" si="20"/>
        <v>62.4</v>
      </c>
      <c r="M597" s="47">
        <f t="shared" si="21"/>
        <v>1292.8044871794873</v>
      </c>
      <c r="N597" s="47">
        <v>80671</v>
      </c>
      <c r="O597" s="48" t="s">
        <v>485</v>
      </c>
      <c r="P597" s="48" t="s">
        <v>1667</v>
      </c>
      <c r="Q597" s="49">
        <v>44942</v>
      </c>
      <c r="R597" s="49"/>
      <c r="S597" s="49"/>
      <c r="T597" s="49"/>
      <c r="U597" s="49"/>
    </row>
    <row r="598" spans="1:21" ht="15" customHeight="1" x14ac:dyDescent="0.3">
      <c r="A598" s="41" t="s">
        <v>417</v>
      </c>
      <c r="B598" s="42">
        <f t="shared" si="18"/>
        <v>44957</v>
      </c>
      <c r="C598" s="62">
        <f t="shared" si="19"/>
        <v>2023</v>
      </c>
      <c r="D598" s="43" t="s">
        <v>101</v>
      </c>
      <c r="E598" s="43" t="s">
        <v>314</v>
      </c>
      <c r="F598" s="44" t="s">
        <v>413</v>
      </c>
      <c r="G598" s="45" t="s">
        <v>315</v>
      </c>
      <c r="H598" s="45"/>
      <c r="I598" s="46">
        <v>14.9</v>
      </c>
      <c r="J598" s="46"/>
      <c r="K598" s="46"/>
      <c r="L598" s="46">
        <f t="shared" si="20"/>
        <v>14.9</v>
      </c>
      <c r="M598" s="47">
        <f t="shared" si="21"/>
        <v>248.3221476510067</v>
      </c>
      <c r="N598" s="47">
        <v>3700</v>
      </c>
      <c r="O598" s="48" t="s">
        <v>435</v>
      </c>
      <c r="P598" s="48"/>
      <c r="Q598" s="49">
        <v>44943</v>
      </c>
      <c r="R598" s="49"/>
      <c r="S598" s="49"/>
      <c r="T598" s="49"/>
      <c r="U598" s="49"/>
    </row>
    <row r="599" spans="1:21" ht="15" customHeight="1" x14ac:dyDescent="0.3">
      <c r="A599" s="41" t="s">
        <v>417</v>
      </c>
      <c r="B599" s="42">
        <f t="shared" si="18"/>
        <v>44957</v>
      </c>
      <c r="C599" s="62">
        <f t="shared" si="19"/>
        <v>2023</v>
      </c>
      <c r="D599" s="43" t="s">
        <v>119</v>
      </c>
      <c r="E599" s="43" t="s">
        <v>431</v>
      </c>
      <c r="F599" s="44" t="s">
        <v>412</v>
      </c>
      <c r="G599" s="45">
        <v>29</v>
      </c>
      <c r="H599" s="45"/>
      <c r="I599" s="46">
        <v>97.5</v>
      </c>
      <c r="J599" s="46">
        <v>12.8</v>
      </c>
      <c r="K599" s="46"/>
      <c r="L599" s="46">
        <f t="shared" si="20"/>
        <v>110.3</v>
      </c>
      <c r="M599" s="47">
        <f t="shared" si="21"/>
        <v>624.22484134179513</v>
      </c>
      <c r="N599" s="47">
        <v>68852</v>
      </c>
      <c r="O599" s="48" t="s">
        <v>432</v>
      </c>
      <c r="P599" s="48" t="s">
        <v>1667</v>
      </c>
      <c r="Q599" s="49">
        <v>44943</v>
      </c>
      <c r="R599" s="49"/>
      <c r="S599" s="49"/>
      <c r="T599" s="49"/>
      <c r="U599" s="49"/>
    </row>
    <row r="600" spans="1:21" ht="15" customHeight="1" x14ac:dyDescent="0.3">
      <c r="A600" s="41" t="s">
        <v>417</v>
      </c>
      <c r="B600" s="42">
        <f t="shared" si="18"/>
        <v>44957</v>
      </c>
      <c r="C600" s="62">
        <f t="shared" si="19"/>
        <v>2023</v>
      </c>
      <c r="D600" s="43" t="s">
        <v>119</v>
      </c>
      <c r="E600" s="43" t="s">
        <v>321</v>
      </c>
      <c r="F600" s="44" t="s">
        <v>413</v>
      </c>
      <c r="G600" s="45">
        <v>21</v>
      </c>
      <c r="H600" s="45"/>
      <c r="I600" s="46">
        <v>14.9</v>
      </c>
      <c r="J600" s="46">
        <v>0</v>
      </c>
      <c r="K600" s="46"/>
      <c r="L600" s="46">
        <f t="shared" si="20"/>
        <v>14.9</v>
      </c>
      <c r="M600" s="47">
        <f t="shared" si="21"/>
        <v>248.3221476510067</v>
      </c>
      <c r="N600" s="47">
        <v>3700</v>
      </c>
      <c r="O600" s="48" t="s">
        <v>440</v>
      </c>
      <c r="P600" s="48"/>
      <c r="Q600" s="49">
        <v>44944</v>
      </c>
      <c r="R600" s="49"/>
      <c r="S600" s="49"/>
      <c r="T600" s="49"/>
      <c r="U600" s="49"/>
    </row>
    <row r="601" spans="1:21" ht="15" customHeight="1" x14ac:dyDescent="0.3">
      <c r="A601" s="41" t="s">
        <v>416</v>
      </c>
      <c r="B601" s="42">
        <f t="shared" si="18"/>
        <v>44957</v>
      </c>
      <c r="C601" s="62">
        <f t="shared" si="19"/>
        <v>2023</v>
      </c>
      <c r="D601" s="43" t="s">
        <v>77</v>
      </c>
      <c r="E601" s="43" t="s">
        <v>82</v>
      </c>
      <c r="F601" s="44" t="s">
        <v>412</v>
      </c>
      <c r="G601" s="45">
        <v>6</v>
      </c>
      <c r="H601" s="45"/>
      <c r="I601" s="46">
        <v>40.9</v>
      </c>
      <c r="J601" s="46">
        <v>7.9</v>
      </c>
      <c r="K601" s="46">
        <v>0</v>
      </c>
      <c r="L601" s="46">
        <f t="shared" si="20"/>
        <v>48.8</v>
      </c>
      <c r="M601" s="47">
        <f t="shared" si="21"/>
        <v>1097.9713114754099</v>
      </c>
      <c r="N601" s="47">
        <v>53581</v>
      </c>
      <c r="O601" s="48" t="s">
        <v>491</v>
      </c>
      <c r="P601" s="48" t="s">
        <v>1667</v>
      </c>
      <c r="Q601" s="49">
        <v>44944</v>
      </c>
      <c r="R601" s="49"/>
      <c r="S601" s="49"/>
      <c r="T601" s="49"/>
      <c r="U601" s="49"/>
    </row>
    <row r="602" spans="1:21" ht="15" customHeight="1" x14ac:dyDescent="0.3">
      <c r="A602" s="41" t="s">
        <v>416</v>
      </c>
      <c r="B602" s="42">
        <f t="shared" si="18"/>
        <v>44957</v>
      </c>
      <c r="C602" s="62">
        <f t="shared" si="19"/>
        <v>2023</v>
      </c>
      <c r="D602" s="43" t="s">
        <v>372</v>
      </c>
      <c r="E602" s="43" t="s">
        <v>381</v>
      </c>
      <c r="F602" s="44" t="s">
        <v>412</v>
      </c>
      <c r="G602" s="45">
        <v>9</v>
      </c>
      <c r="H602" s="45">
        <v>9</v>
      </c>
      <c r="I602" s="46">
        <v>70.099999999999994</v>
      </c>
      <c r="J602" s="46">
        <v>6.9</v>
      </c>
      <c r="K602" s="46">
        <v>0</v>
      </c>
      <c r="L602" s="46">
        <f t="shared" si="20"/>
        <v>77</v>
      </c>
      <c r="M602" s="47">
        <f t="shared" si="21"/>
        <v>1163.8961038961038</v>
      </c>
      <c r="N602" s="47">
        <v>89620</v>
      </c>
      <c r="O602" s="48" t="s">
        <v>508</v>
      </c>
      <c r="P602" s="48" t="s">
        <v>1674</v>
      </c>
      <c r="Q602" s="49">
        <v>44944</v>
      </c>
      <c r="R602" s="49"/>
      <c r="S602" s="49"/>
      <c r="T602" s="49"/>
      <c r="U602" s="49"/>
    </row>
    <row r="603" spans="1:21" ht="15" customHeight="1" x14ac:dyDescent="0.3">
      <c r="A603" s="41" t="s">
        <v>416</v>
      </c>
      <c r="B603" s="42">
        <f t="shared" si="18"/>
        <v>44957</v>
      </c>
      <c r="C603" s="62">
        <f t="shared" si="19"/>
        <v>2023</v>
      </c>
      <c r="D603" s="43" t="s">
        <v>77</v>
      </c>
      <c r="E603" s="43" t="s">
        <v>80</v>
      </c>
      <c r="F603" s="44" t="s">
        <v>412</v>
      </c>
      <c r="G603" s="45">
        <v>3</v>
      </c>
      <c r="H603" s="45"/>
      <c r="I603" s="46">
        <v>40.5</v>
      </c>
      <c r="J603" s="46">
        <v>7.9</v>
      </c>
      <c r="K603" s="46">
        <v>0</v>
      </c>
      <c r="L603" s="46">
        <f t="shared" si="20"/>
        <v>48.4</v>
      </c>
      <c r="M603" s="47">
        <f t="shared" si="21"/>
        <v>1108.202479338843</v>
      </c>
      <c r="N603" s="47">
        <v>53637</v>
      </c>
      <c r="O603" s="48" t="s">
        <v>490</v>
      </c>
      <c r="P603" s="48" t="s">
        <v>1667</v>
      </c>
      <c r="Q603" s="49">
        <v>44945</v>
      </c>
      <c r="R603" s="49"/>
      <c r="S603" s="49"/>
      <c r="T603" s="49"/>
      <c r="U603" s="49"/>
    </row>
    <row r="604" spans="1:21" ht="15" customHeight="1" x14ac:dyDescent="0.3">
      <c r="A604" s="41" t="s">
        <v>414</v>
      </c>
      <c r="B604" s="42">
        <f t="shared" si="18"/>
        <v>44957</v>
      </c>
      <c r="C604" s="62">
        <f t="shared" si="19"/>
        <v>2023</v>
      </c>
      <c r="D604" s="43">
        <v>17</v>
      </c>
      <c r="E604" s="43" t="s">
        <v>642</v>
      </c>
      <c r="F604" s="44" t="s">
        <v>1</v>
      </c>
      <c r="G604" s="45">
        <v>12.9</v>
      </c>
      <c r="H604" s="45"/>
      <c r="I604" s="46">
        <v>12.9</v>
      </c>
      <c r="J604" s="46"/>
      <c r="K604" s="46"/>
      <c r="L604" s="46">
        <f t="shared" si="20"/>
        <v>12.9</v>
      </c>
      <c r="M604" s="47">
        <f t="shared" si="21"/>
        <v>450</v>
      </c>
      <c r="N604" s="47">
        <v>5805</v>
      </c>
      <c r="O604" s="48" t="s">
        <v>643</v>
      </c>
      <c r="P604" s="48"/>
      <c r="Q604" s="49">
        <v>44946</v>
      </c>
      <c r="R604" s="49"/>
      <c r="S604" s="49"/>
      <c r="T604" s="49"/>
      <c r="U604" s="49"/>
    </row>
    <row r="605" spans="1:21" ht="15" customHeight="1" x14ac:dyDescent="0.3">
      <c r="A605" s="41" t="s">
        <v>417</v>
      </c>
      <c r="B605" s="42">
        <f t="shared" si="18"/>
        <v>44957</v>
      </c>
      <c r="C605" s="62">
        <f t="shared" si="19"/>
        <v>2023</v>
      </c>
      <c r="D605" s="43" t="s">
        <v>119</v>
      </c>
      <c r="E605" s="43" t="s">
        <v>319</v>
      </c>
      <c r="F605" s="44" t="s">
        <v>413</v>
      </c>
      <c r="G605" s="45">
        <v>15</v>
      </c>
      <c r="H605" s="45"/>
      <c r="I605" s="46">
        <v>14.9</v>
      </c>
      <c r="J605" s="46">
        <v>0</v>
      </c>
      <c r="K605" s="46"/>
      <c r="L605" s="46">
        <f t="shared" si="20"/>
        <v>14.9</v>
      </c>
      <c r="M605" s="47">
        <f t="shared" si="21"/>
        <v>234.8993288590604</v>
      </c>
      <c r="N605" s="47">
        <v>3500</v>
      </c>
      <c r="O605" s="48" t="s">
        <v>438</v>
      </c>
      <c r="P605" s="48"/>
      <c r="Q605" s="49">
        <v>44946</v>
      </c>
      <c r="R605" s="49"/>
      <c r="S605" s="49"/>
      <c r="T605" s="49"/>
      <c r="U605" s="49"/>
    </row>
    <row r="606" spans="1:21" ht="15" customHeight="1" x14ac:dyDescent="0.3">
      <c r="A606" s="41" t="s">
        <v>418</v>
      </c>
      <c r="B606" s="42">
        <f t="shared" si="18"/>
        <v>44957</v>
      </c>
      <c r="C606" s="62">
        <f t="shared" si="19"/>
        <v>2023</v>
      </c>
      <c r="D606" s="43" t="s">
        <v>286</v>
      </c>
      <c r="E606" s="43" t="s">
        <v>292</v>
      </c>
      <c r="F606" s="44" t="s">
        <v>412</v>
      </c>
      <c r="G606" s="45">
        <v>15</v>
      </c>
      <c r="H606" s="45">
        <v>15</v>
      </c>
      <c r="I606" s="46">
        <v>52.9</v>
      </c>
      <c r="J606" s="46">
        <v>7.6</v>
      </c>
      <c r="K606" s="46"/>
      <c r="L606" s="46">
        <f t="shared" si="20"/>
        <v>60.5</v>
      </c>
      <c r="M606" s="47">
        <f t="shared" si="21"/>
        <v>1315.0247933884298</v>
      </c>
      <c r="N606" s="47">
        <v>79559</v>
      </c>
      <c r="O606" s="48" t="s">
        <v>477</v>
      </c>
      <c r="P606" s="48" t="s">
        <v>1667</v>
      </c>
      <c r="Q606" s="49">
        <v>44946</v>
      </c>
      <c r="R606" s="49"/>
      <c r="S606" s="49"/>
      <c r="T606" s="49"/>
      <c r="U606" s="49"/>
    </row>
    <row r="607" spans="1:21" ht="15" customHeight="1" x14ac:dyDescent="0.3">
      <c r="A607" s="41" t="s">
        <v>416</v>
      </c>
      <c r="B607" s="42">
        <f t="shared" si="18"/>
        <v>44957</v>
      </c>
      <c r="C607" s="62">
        <f t="shared" si="19"/>
        <v>2023</v>
      </c>
      <c r="D607" s="43" t="s">
        <v>53</v>
      </c>
      <c r="E607" s="43" t="s">
        <v>64</v>
      </c>
      <c r="F607" s="44" t="s">
        <v>413</v>
      </c>
      <c r="G607" s="45">
        <v>13.7</v>
      </c>
      <c r="H607" s="45">
        <v>0</v>
      </c>
      <c r="I607" s="46">
        <v>0</v>
      </c>
      <c r="J607" s="46">
        <v>0</v>
      </c>
      <c r="K607" s="46"/>
      <c r="L607" s="46">
        <v>13.7</v>
      </c>
      <c r="M607" s="47">
        <f t="shared" si="21"/>
        <v>510.94890510948909</v>
      </c>
      <c r="N607" s="47">
        <v>7000</v>
      </c>
      <c r="O607" s="48" t="s">
        <v>644</v>
      </c>
      <c r="P607" s="48"/>
      <c r="Q607" s="49">
        <v>44946</v>
      </c>
      <c r="R607" s="49"/>
      <c r="S607" s="49"/>
      <c r="T607" s="49"/>
      <c r="U607" s="49"/>
    </row>
    <row r="608" spans="1:21" ht="15" customHeight="1" x14ac:dyDescent="0.3">
      <c r="A608" s="41" t="s">
        <v>417</v>
      </c>
      <c r="B608" s="42">
        <f t="shared" si="18"/>
        <v>44957</v>
      </c>
      <c r="C608" s="62">
        <f t="shared" si="19"/>
        <v>2023</v>
      </c>
      <c r="D608" s="43" t="s">
        <v>119</v>
      </c>
      <c r="E608" s="43" t="s">
        <v>320</v>
      </c>
      <c r="F608" s="44" t="s">
        <v>413</v>
      </c>
      <c r="G608" s="45">
        <v>20</v>
      </c>
      <c r="H608" s="45"/>
      <c r="I608" s="46">
        <v>14.9</v>
      </c>
      <c r="J608" s="46">
        <v>0</v>
      </c>
      <c r="K608" s="46"/>
      <c r="L608" s="46">
        <f t="shared" ref="L608:L621" si="22">SUM(I608:K608)</f>
        <v>14.9</v>
      </c>
      <c r="M608" s="47">
        <f t="shared" si="21"/>
        <v>238.25503355704697</v>
      </c>
      <c r="N608" s="47">
        <v>3550</v>
      </c>
      <c r="O608" s="48" t="s">
        <v>439</v>
      </c>
      <c r="P608" s="48"/>
      <c r="Q608" s="49">
        <v>44947</v>
      </c>
      <c r="R608" s="49"/>
      <c r="S608" s="49"/>
      <c r="T608" s="49"/>
      <c r="U608" s="49"/>
    </row>
    <row r="609" spans="1:21" ht="15" customHeight="1" x14ac:dyDescent="0.3">
      <c r="A609" s="41" t="s">
        <v>416</v>
      </c>
      <c r="B609" s="42">
        <f t="shared" si="18"/>
        <v>44957</v>
      </c>
      <c r="C609" s="62">
        <f t="shared" si="19"/>
        <v>2023</v>
      </c>
      <c r="D609" s="43" t="s">
        <v>53</v>
      </c>
      <c r="E609" s="43" t="s">
        <v>56</v>
      </c>
      <c r="F609" s="44" t="s">
        <v>412</v>
      </c>
      <c r="G609" s="45">
        <v>4</v>
      </c>
      <c r="H609" s="45">
        <v>4</v>
      </c>
      <c r="I609" s="46">
        <v>75.400000000000006</v>
      </c>
      <c r="J609" s="46">
        <v>16.5</v>
      </c>
      <c r="K609" s="46">
        <v>0</v>
      </c>
      <c r="L609" s="46">
        <f t="shared" si="22"/>
        <v>91.9</v>
      </c>
      <c r="M609" s="47">
        <f t="shared" si="21"/>
        <v>1075.0054406964091</v>
      </c>
      <c r="N609" s="47">
        <v>98793</v>
      </c>
      <c r="O609" s="48" t="s">
        <v>488</v>
      </c>
      <c r="P609" s="48" t="s">
        <v>1667</v>
      </c>
      <c r="Q609" s="49">
        <v>44949</v>
      </c>
      <c r="R609" s="49"/>
      <c r="S609" s="49"/>
      <c r="T609" s="49"/>
      <c r="U609" s="49"/>
    </row>
    <row r="610" spans="1:21" ht="15" customHeight="1" x14ac:dyDescent="0.3">
      <c r="A610" s="41" t="s">
        <v>415</v>
      </c>
      <c r="B610" s="42">
        <f t="shared" si="18"/>
        <v>44957</v>
      </c>
      <c r="C610" s="62">
        <f t="shared" si="19"/>
        <v>2023</v>
      </c>
      <c r="D610" s="43" t="s">
        <v>584</v>
      </c>
      <c r="E610" s="43" t="s">
        <v>307</v>
      </c>
      <c r="F610" s="44" t="s">
        <v>5</v>
      </c>
      <c r="G610" s="45">
        <v>13</v>
      </c>
      <c r="H610" s="45">
        <v>13</v>
      </c>
      <c r="I610" s="46">
        <v>14.9</v>
      </c>
      <c r="J610" s="46">
        <v>0</v>
      </c>
      <c r="K610" s="46">
        <v>0</v>
      </c>
      <c r="L610" s="46">
        <f t="shared" si="22"/>
        <v>14.9</v>
      </c>
      <c r="M610" s="47">
        <f t="shared" si="21"/>
        <v>302.01342281879192</v>
      </c>
      <c r="N610" s="47">
        <v>4500</v>
      </c>
      <c r="O610" s="48" t="s">
        <v>521</v>
      </c>
      <c r="P610" s="48"/>
      <c r="Q610" s="49">
        <v>44949</v>
      </c>
      <c r="R610" s="49"/>
      <c r="S610" s="49"/>
      <c r="T610" s="49"/>
      <c r="U610" s="49"/>
    </row>
    <row r="611" spans="1:21" ht="15" customHeight="1" x14ac:dyDescent="0.3">
      <c r="A611" s="41" t="s">
        <v>417</v>
      </c>
      <c r="B611" s="42">
        <f t="shared" si="18"/>
        <v>44957</v>
      </c>
      <c r="C611" s="62">
        <f t="shared" si="19"/>
        <v>2023</v>
      </c>
      <c r="D611" s="43" t="s">
        <v>130</v>
      </c>
      <c r="E611" s="43" t="s">
        <v>322</v>
      </c>
      <c r="F611" s="44" t="s">
        <v>412</v>
      </c>
      <c r="G611" s="45">
        <v>31</v>
      </c>
      <c r="H611" s="45">
        <v>30</v>
      </c>
      <c r="I611" s="46">
        <v>94.6</v>
      </c>
      <c r="J611" s="46">
        <v>12.8</v>
      </c>
      <c r="K611" s="46"/>
      <c r="L611" s="46">
        <f t="shared" si="22"/>
        <v>107.39999999999999</v>
      </c>
      <c r="M611" s="47">
        <f t="shared" si="21"/>
        <v>730.00000000000011</v>
      </c>
      <c r="N611" s="47">
        <v>78402</v>
      </c>
      <c r="O611" s="48" t="s">
        <v>441</v>
      </c>
      <c r="P611" s="48" t="s">
        <v>1667</v>
      </c>
      <c r="Q611" s="49">
        <v>44950</v>
      </c>
      <c r="R611" s="49"/>
      <c r="S611" s="49"/>
      <c r="T611" s="49"/>
      <c r="U611" s="49"/>
    </row>
    <row r="612" spans="1:21" ht="15" customHeight="1" x14ac:dyDescent="0.3">
      <c r="A612" s="41" t="s">
        <v>417</v>
      </c>
      <c r="B612" s="42">
        <f t="shared" si="18"/>
        <v>44957</v>
      </c>
      <c r="C612" s="62">
        <f t="shared" si="19"/>
        <v>2023</v>
      </c>
      <c r="D612" s="43" t="s">
        <v>175</v>
      </c>
      <c r="E612" s="43" t="s">
        <v>180</v>
      </c>
      <c r="F612" s="44" t="s">
        <v>412</v>
      </c>
      <c r="G612" s="45">
        <v>5</v>
      </c>
      <c r="H612" s="45"/>
      <c r="I612" s="46">
        <v>52.2</v>
      </c>
      <c r="J612" s="46">
        <v>6.4</v>
      </c>
      <c r="K612" s="46"/>
      <c r="L612" s="46">
        <f t="shared" si="22"/>
        <v>58.6</v>
      </c>
      <c r="M612" s="47">
        <f t="shared" si="21"/>
        <v>900</v>
      </c>
      <c r="N612" s="47">
        <v>52740</v>
      </c>
      <c r="O612" s="48" t="s">
        <v>455</v>
      </c>
      <c r="P612" s="48" t="s">
        <v>1667</v>
      </c>
      <c r="Q612" s="49">
        <v>44952</v>
      </c>
      <c r="R612" s="49"/>
      <c r="S612" s="49"/>
      <c r="T612" s="49"/>
      <c r="U612" s="49"/>
    </row>
    <row r="613" spans="1:21" ht="15" customHeight="1" x14ac:dyDescent="0.3">
      <c r="A613" s="41" t="s">
        <v>415</v>
      </c>
      <c r="B613" s="42">
        <f t="shared" si="18"/>
        <v>44957</v>
      </c>
      <c r="C613" s="62">
        <f t="shared" si="19"/>
        <v>2023</v>
      </c>
      <c r="D613" s="43" t="s">
        <v>584</v>
      </c>
      <c r="E613" s="43" t="s">
        <v>309</v>
      </c>
      <c r="F613" s="44" t="s">
        <v>5</v>
      </c>
      <c r="G613" s="45">
        <v>1</v>
      </c>
      <c r="H613" s="45">
        <v>1</v>
      </c>
      <c r="I613" s="46">
        <v>22</v>
      </c>
      <c r="J613" s="46">
        <v>0</v>
      </c>
      <c r="K613" s="46">
        <v>0</v>
      </c>
      <c r="L613" s="46">
        <f t="shared" si="22"/>
        <v>22</v>
      </c>
      <c r="M613" s="47">
        <f t="shared" si="21"/>
        <v>227.27272727272728</v>
      </c>
      <c r="N613" s="47">
        <v>5000</v>
      </c>
      <c r="O613" s="48" t="s">
        <v>587</v>
      </c>
      <c r="P613" s="48"/>
      <c r="Q613" s="49">
        <v>44952</v>
      </c>
      <c r="R613" s="49"/>
      <c r="S613" s="49"/>
      <c r="T613" s="49"/>
      <c r="U613" s="49"/>
    </row>
    <row r="614" spans="1:21" ht="15" customHeight="1" x14ac:dyDescent="0.3">
      <c r="A614" s="41" t="s">
        <v>417</v>
      </c>
      <c r="B614" s="42">
        <f t="shared" si="18"/>
        <v>44957</v>
      </c>
      <c r="C614" s="62">
        <f t="shared" si="19"/>
        <v>2023</v>
      </c>
      <c r="D614" s="43" t="s">
        <v>175</v>
      </c>
      <c r="E614" s="43" t="s">
        <v>216</v>
      </c>
      <c r="F614" s="44" t="s">
        <v>412</v>
      </c>
      <c r="G614" s="45">
        <v>45</v>
      </c>
      <c r="H614" s="45"/>
      <c r="I614" s="46">
        <v>41.2</v>
      </c>
      <c r="J614" s="46">
        <v>6.4</v>
      </c>
      <c r="K614" s="46"/>
      <c r="L614" s="46">
        <f t="shared" si="22"/>
        <v>47.6</v>
      </c>
      <c r="M614" s="47">
        <f t="shared" si="21"/>
        <v>910</v>
      </c>
      <c r="N614" s="47">
        <v>43316</v>
      </c>
      <c r="O614" s="48" t="s">
        <v>468</v>
      </c>
      <c r="P614" s="48" t="s">
        <v>1667</v>
      </c>
      <c r="Q614" s="49">
        <v>44953</v>
      </c>
      <c r="R614" s="49"/>
      <c r="S614" s="49"/>
      <c r="T614" s="49"/>
      <c r="U614" s="49"/>
    </row>
    <row r="615" spans="1:21" ht="15" customHeight="1" x14ac:dyDescent="0.3">
      <c r="A615" s="41" t="s">
        <v>418</v>
      </c>
      <c r="B615" s="42">
        <f t="shared" si="18"/>
        <v>44957</v>
      </c>
      <c r="C615" s="62">
        <f t="shared" si="19"/>
        <v>2023</v>
      </c>
      <c r="D615" s="43" t="s">
        <v>286</v>
      </c>
      <c r="E615" s="43" t="s">
        <v>291</v>
      </c>
      <c r="F615" s="44" t="s">
        <v>412</v>
      </c>
      <c r="G615" s="45">
        <v>7</v>
      </c>
      <c r="H615" s="45">
        <v>7</v>
      </c>
      <c r="I615" s="46">
        <v>35.200000000000003</v>
      </c>
      <c r="J615" s="46">
        <v>7.6</v>
      </c>
      <c r="K615" s="46"/>
      <c r="L615" s="46">
        <f t="shared" si="22"/>
        <v>42.800000000000004</v>
      </c>
      <c r="M615" s="47">
        <f t="shared" si="21"/>
        <v>1330.0233644859811</v>
      </c>
      <c r="N615" s="47">
        <v>56925</v>
      </c>
      <c r="O615" s="48" t="s">
        <v>476</v>
      </c>
      <c r="P615" s="48" t="s">
        <v>1667</v>
      </c>
      <c r="Q615" s="49">
        <v>44953</v>
      </c>
      <c r="R615" s="49"/>
      <c r="S615" s="49"/>
      <c r="T615" s="49"/>
      <c r="U615" s="49"/>
    </row>
    <row r="616" spans="1:21" ht="15" customHeight="1" x14ac:dyDescent="0.3">
      <c r="A616" s="41" t="s">
        <v>416</v>
      </c>
      <c r="B616" s="42">
        <f t="shared" si="18"/>
        <v>44957</v>
      </c>
      <c r="C616" s="62">
        <f t="shared" si="19"/>
        <v>2023</v>
      </c>
      <c r="D616" s="43" t="s">
        <v>77</v>
      </c>
      <c r="E616" s="43" t="s">
        <v>83</v>
      </c>
      <c r="F616" s="44" t="s">
        <v>412</v>
      </c>
      <c r="G616" s="45">
        <v>10</v>
      </c>
      <c r="H616" s="45"/>
      <c r="I616" s="46">
        <v>40.799999999999997</v>
      </c>
      <c r="J616" s="46">
        <v>7.9</v>
      </c>
      <c r="K616" s="46">
        <v>0</v>
      </c>
      <c r="L616" s="46">
        <f t="shared" si="22"/>
        <v>48.699999999999996</v>
      </c>
      <c r="M616" s="47">
        <f t="shared" si="21"/>
        <v>1113.8193018480495</v>
      </c>
      <c r="N616" s="47">
        <v>54243</v>
      </c>
      <c r="O616" s="48" t="s">
        <v>492</v>
      </c>
      <c r="P616" s="48" t="s">
        <v>1667</v>
      </c>
      <c r="Q616" s="49">
        <v>44953</v>
      </c>
      <c r="R616" s="49"/>
      <c r="S616" s="49"/>
      <c r="T616" s="49"/>
      <c r="U616" s="49"/>
    </row>
    <row r="617" spans="1:21" ht="15" customHeight="1" x14ac:dyDescent="0.3">
      <c r="A617" s="41" t="s">
        <v>416</v>
      </c>
      <c r="B617" s="42">
        <f t="shared" si="18"/>
        <v>44957</v>
      </c>
      <c r="C617" s="62">
        <f t="shared" si="19"/>
        <v>2023</v>
      </c>
      <c r="D617" s="43" t="s">
        <v>372</v>
      </c>
      <c r="E617" s="43" t="s">
        <v>391</v>
      </c>
      <c r="F617" s="44" t="s">
        <v>412</v>
      </c>
      <c r="G617" s="45">
        <v>20</v>
      </c>
      <c r="H617" s="45">
        <v>19</v>
      </c>
      <c r="I617" s="46">
        <v>40.5</v>
      </c>
      <c r="J617" s="46">
        <v>7.9</v>
      </c>
      <c r="K617" s="46">
        <v>0</v>
      </c>
      <c r="L617" s="46">
        <f t="shared" si="22"/>
        <v>48.4</v>
      </c>
      <c r="M617" s="47">
        <f t="shared" si="21"/>
        <v>1136.3636363636365</v>
      </c>
      <c r="N617" s="47">
        <v>55000</v>
      </c>
      <c r="O617" s="48" t="s">
        <v>503</v>
      </c>
      <c r="P617" s="48" t="s">
        <v>1667</v>
      </c>
      <c r="Q617" s="49">
        <v>44953</v>
      </c>
      <c r="R617" s="49"/>
      <c r="S617" s="49"/>
      <c r="T617" s="49"/>
      <c r="U617" s="49"/>
    </row>
    <row r="618" spans="1:21" ht="15" customHeight="1" x14ac:dyDescent="0.3">
      <c r="A618" s="41" t="s">
        <v>417</v>
      </c>
      <c r="B618" s="42">
        <f t="shared" si="18"/>
        <v>44957</v>
      </c>
      <c r="C618" s="62">
        <f t="shared" si="19"/>
        <v>2023</v>
      </c>
      <c r="D618" s="43" t="s">
        <v>175</v>
      </c>
      <c r="E618" s="43" t="s">
        <v>204</v>
      </c>
      <c r="F618" s="44" t="s">
        <v>412</v>
      </c>
      <c r="G618" s="45">
        <v>29</v>
      </c>
      <c r="H618" s="45"/>
      <c r="I618" s="46">
        <v>41.4</v>
      </c>
      <c r="J618" s="46">
        <v>6.4</v>
      </c>
      <c r="K618" s="46"/>
      <c r="L618" s="46">
        <f t="shared" si="22"/>
        <v>47.8</v>
      </c>
      <c r="M618" s="47">
        <f t="shared" si="21"/>
        <v>890</v>
      </c>
      <c r="N618" s="47">
        <v>42542</v>
      </c>
      <c r="O618" s="48" t="s">
        <v>464</v>
      </c>
      <c r="P618" s="48" t="s">
        <v>1668</v>
      </c>
      <c r="Q618" s="49">
        <v>44956</v>
      </c>
      <c r="R618" s="49"/>
      <c r="S618" s="49"/>
      <c r="T618" s="49"/>
      <c r="U618" s="49"/>
    </row>
    <row r="619" spans="1:21" ht="15" customHeight="1" x14ac:dyDescent="0.3">
      <c r="A619" s="41" t="s">
        <v>418</v>
      </c>
      <c r="B619" s="42">
        <f t="shared" si="18"/>
        <v>44957</v>
      </c>
      <c r="C619" s="62">
        <f t="shared" si="19"/>
        <v>2023</v>
      </c>
      <c r="D619" s="43" t="s">
        <v>286</v>
      </c>
      <c r="E619" s="43" t="s">
        <v>302</v>
      </c>
      <c r="F619" s="44" t="s">
        <v>412</v>
      </c>
      <c r="G619" s="45">
        <v>47</v>
      </c>
      <c r="H619" s="45">
        <v>45</v>
      </c>
      <c r="I619" s="46">
        <v>35.5</v>
      </c>
      <c r="J619" s="46">
        <v>7.6</v>
      </c>
      <c r="K619" s="46"/>
      <c r="L619" s="46">
        <f t="shared" si="22"/>
        <v>43.1</v>
      </c>
      <c r="M619" s="47">
        <f t="shared" si="21"/>
        <v>1064.6171693735498</v>
      </c>
      <c r="N619" s="47">
        <v>45885</v>
      </c>
      <c r="O619" s="48" t="s">
        <v>484</v>
      </c>
      <c r="P619" s="48" t="s">
        <v>1667</v>
      </c>
      <c r="Q619" s="49">
        <v>44956</v>
      </c>
      <c r="R619" s="49"/>
      <c r="S619" s="49"/>
      <c r="T619" s="49"/>
      <c r="U619" s="49"/>
    </row>
    <row r="620" spans="1:21" ht="15" customHeight="1" x14ac:dyDescent="0.3">
      <c r="A620" s="41" t="s">
        <v>416</v>
      </c>
      <c r="B620" s="42">
        <f t="shared" si="18"/>
        <v>44957</v>
      </c>
      <c r="C620" s="62">
        <f t="shared" si="19"/>
        <v>2023</v>
      </c>
      <c r="D620" s="43" t="s">
        <v>53</v>
      </c>
      <c r="E620" s="43" t="s">
        <v>57</v>
      </c>
      <c r="F620" s="44" t="s">
        <v>412</v>
      </c>
      <c r="G620" s="45">
        <v>7</v>
      </c>
      <c r="H620" s="45">
        <v>7</v>
      </c>
      <c r="I620" s="46">
        <v>75.2</v>
      </c>
      <c r="J620" s="46">
        <v>16.5</v>
      </c>
      <c r="K620" s="46">
        <v>0</v>
      </c>
      <c r="L620" s="46">
        <f t="shared" si="22"/>
        <v>91.7</v>
      </c>
      <c r="M620" s="47">
        <f t="shared" si="21"/>
        <v>1075.0054525627045</v>
      </c>
      <c r="N620" s="47">
        <v>98578</v>
      </c>
      <c r="O620" s="48" t="s">
        <v>489</v>
      </c>
      <c r="P620" s="48" t="s">
        <v>1667</v>
      </c>
      <c r="Q620" s="49">
        <v>44956</v>
      </c>
      <c r="R620" s="49"/>
      <c r="S620" s="49"/>
      <c r="T620" s="49"/>
      <c r="U620" s="49"/>
    </row>
    <row r="621" spans="1:21" ht="15" customHeight="1" x14ac:dyDescent="0.3">
      <c r="A621" s="41" t="s">
        <v>416</v>
      </c>
      <c r="B621" s="42">
        <f t="shared" si="18"/>
        <v>44957</v>
      </c>
      <c r="C621" s="62">
        <f t="shared" si="19"/>
        <v>2023</v>
      </c>
      <c r="D621" s="43" t="s">
        <v>372</v>
      </c>
      <c r="E621" s="43" t="s">
        <v>375</v>
      </c>
      <c r="F621" s="44" t="s">
        <v>412</v>
      </c>
      <c r="G621" s="45">
        <v>3</v>
      </c>
      <c r="H621" s="45">
        <v>3</v>
      </c>
      <c r="I621" s="46">
        <v>40.5</v>
      </c>
      <c r="J621" s="46">
        <v>7.9</v>
      </c>
      <c r="K621" s="46">
        <v>0</v>
      </c>
      <c r="L621" s="46">
        <f t="shared" si="22"/>
        <v>48.4</v>
      </c>
      <c r="M621" s="47">
        <f t="shared" si="21"/>
        <v>1136.3636363636365</v>
      </c>
      <c r="N621" s="47">
        <v>55000</v>
      </c>
      <c r="O621" s="48" t="s">
        <v>503</v>
      </c>
      <c r="P621" s="48" t="s">
        <v>1667</v>
      </c>
      <c r="Q621" s="49">
        <v>44956</v>
      </c>
      <c r="R621" s="49"/>
      <c r="S621" s="49"/>
      <c r="T621" s="49"/>
      <c r="U621" s="49"/>
    </row>
    <row r="622" spans="1:21" ht="15" customHeight="1" x14ac:dyDescent="0.3">
      <c r="A622" s="41" t="s">
        <v>417</v>
      </c>
      <c r="B622" s="42">
        <f t="shared" si="18"/>
        <v>44957</v>
      </c>
      <c r="C622" s="62">
        <f t="shared" si="19"/>
        <v>2023</v>
      </c>
      <c r="D622" s="43" t="s">
        <v>88</v>
      </c>
      <c r="E622" s="43" t="s">
        <v>310</v>
      </c>
      <c r="F622" s="44" t="s">
        <v>413</v>
      </c>
      <c r="G622" s="45">
        <v>29</v>
      </c>
      <c r="H622" s="45"/>
      <c r="I622" s="46">
        <v>14.9</v>
      </c>
      <c r="J622" s="46">
        <v>0</v>
      </c>
      <c r="K622" s="46"/>
      <c r="L622" s="46">
        <v>14.9</v>
      </c>
      <c r="M622" s="47">
        <f t="shared" si="21"/>
        <v>238.25503355704697</v>
      </c>
      <c r="N622" s="47">
        <v>3550</v>
      </c>
      <c r="O622" s="48" t="s">
        <v>432</v>
      </c>
      <c r="P622" s="48"/>
      <c r="Q622" s="49">
        <v>44956</v>
      </c>
      <c r="R622" s="49"/>
      <c r="S622" s="49"/>
      <c r="T622" s="49"/>
      <c r="U622" s="49"/>
    </row>
    <row r="623" spans="1:21" ht="15" customHeight="1" x14ac:dyDescent="0.3">
      <c r="A623" s="41" t="s">
        <v>415</v>
      </c>
      <c r="B623" s="42">
        <f t="shared" si="18"/>
        <v>44957</v>
      </c>
      <c r="C623" s="62">
        <f t="shared" si="19"/>
        <v>2023</v>
      </c>
      <c r="D623" s="43" t="s">
        <v>590</v>
      </c>
      <c r="E623" s="43" t="s">
        <v>308</v>
      </c>
      <c r="F623" s="44" t="s">
        <v>5</v>
      </c>
      <c r="G623" s="45">
        <v>6</v>
      </c>
      <c r="H623" s="45">
        <v>6</v>
      </c>
      <c r="I623" s="46">
        <v>18.899999999999999</v>
      </c>
      <c r="J623" s="46">
        <v>0</v>
      </c>
      <c r="K623" s="46">
        <v>0</v>
      </c>
      <c r="L623" s="46">
        <f t="shared" ref="L623:L654" si="23">SUM(I623:K623)</f>
        <v>18.899999999999999</v>
      </c>
      <c r="M623" s="47">
        <f t="shared" si="21"/>
        <v>238.0952380952381</v>
      </c>
      <c r="N623" s="47">
        <v>4500</v>
      </c>
      <c r="O623" s="48" t="s">
        <v>586</v>
      </c>
      <c r="P623" s="48"/>
      <c r="Q623" s="49">
        <v>44956</v>
      </c>
      <c r="R623" s="49"/>
      <c r="S623" s="49"/>
      <c r="T623" s="49"/>
      <c r="U623" s="49"/>
    </row>
    <row r="624" spans="1:21" ht="15" customHeight="1" x14ac:dyDescent="0.3">
      <c r="A624" s="41" t="s">
        <v>417</v>
      </c>
      <c r="B624" s="42">
        <f t="shared" si="18"/>
        <v>44957</v>
      </c>
      <c r="C624" s="62">
        <f t="shared" si="19"/>
        <v>2023</v>
      </c>
      <c r="D624" s="43" t="s">
        <v>130</v>
      </c>
      <c r="E624" s="43" t="s">
        <v>131</v>
      </c>
      <c r="F624" s="44" t="s">
        <v>412</v>
      </c>
      <c r="G624" s="45">
        <v>60</v>
      </c>
      <c r="H624" s="45">
        <v>58</v>
      </c>
      <c r="I624" s="46">
        <v>94.6</v>
      </c>
      <c r="J624" s="46">
        <v>12.8</v>
      </c>
      <c r="K624" s="46"/>
      <c r="L624" s="46">
        <f t="shared" si="23"/>
        <v>107.39999999999999</v>
      </c>
      <c r="M624" s="47">
        <f t="shared" si="21"/>
        <v>730.00000000000011</v>
      </c>
      <c r="N624" s="47">
        <v>78402</v>
      </c>
      <c r="O624" s="48" t="s">
        <v>442</v>
      </c>
      <c r="P624" s="48" t="s">
        <v>1667</v>
      </c>
      <c r="Q624" s="49">
        <v>44957</v>
      </c>
      <c r="R624" s="49"/>
      <c r="S624" s="49"/>
      <c r="T624" s="49"/>
      <c r="U624" s="49"/>
    </row>
    <row r="625" spans="1:21" ht="15" customHeight="1" x14ac:dyDescent="0.3">
      <c r="A625" s="41" t="s">
        <v>417</v>
      </c>
      <c r="B625" s="42">
        <f t="shared" si="18"/>
        <v>44957</v>
      </c>
      <c r="C625" s="62">
        <f t="shared" si="19"/>
        <v>2023</v>
      </c>
      <c r="D625" s="43" t="s">
        <v>156</v>
      </c>
      <c r="E625" s="43" t="s">
        <v>161</v>
      </c>
      <c r="F625" s="44" t="s">
        <v>412</v>
      </c>
      <c r="G625" s="45">
        <v>61</v>
      </c>
      <c r="H625" s="45">
        <v>61</v>
      </c>
      <c r="I625" s="46">
        <v>53.3</v>
      </c>
      <c r="J625" s="46">
        <v>6.4</v>
      </c>
      <c r="K625" s="46"/>
      <c r="L625" s="46">
        <f t="shared" si="23"/>
        <v>59.699999999999996</v>
      </c>
      <c r="M625" s="47">
        <f t="shared" si="21"/>
        <v>833.18257956448917</v>
      </c>
      <c r="N625" s="47">
        <v>49741</v>
      </c>
      <c r="O625" s="48" t="s">
        <v>445</v>
      </c>
      <c r="P625" s="48" t="s">
        <v>1667</v>
      </c>
      <c r="Q625" s="49">
        <v>44957</v>
      </c>
      <c r="R625" s="49"/>
      <c r="S625" s="49"/>
      <c r="T625" s="49"/>
      <c r="U625" s="49"/>
    </row>
    <row r="626" spans="1:21" ht="15" customHeight="1" x14ac:dyDescent="0.3">
      <c r="A626" s="41" t="s">
        <v>417</v>
      </c>
      <c r="B626" s="42">
        <f t="shared" si="18"/>
        <v>44957</v>
      </c>
      <c r="C626" s="62">
        <f t="shared" si="19"/>
        <v>2023</v>
      </c>
      <c r="D626" s="43" t="s">
        <v>165</v>
      </c>
      <c r="E626" s="43" t="s">
        <v>166</v>
      </c>
      <c r="F626" s="44" t="s">
        <v>412</v>
      </c>
      <c r="G626" s="45">
        <v>2</v>
      </c>
      <c r="H626" s="45"/>
      <c r="I626" s="46">
        <v>51.4</v>
      </c>
      <c r="J626" s="46">
        <v>3.3</v>
      </c>
      <c r="K626" s="46"/>
      <c r="L626" s="46">
        <f t="shared" si="23"/>
        <v>54.699999999999996</v>
      </c>
      <c r="M626" s="47">
        <f t="shared" si="21"/>
        <v>767.49542961608779</v>
      </c>
      <c r="N626" s="47">
        <v>41982</v>
      </c>
      <c r="O626" s="48" t="s">
        <v>446</v>
      </c>
      <c r="P626" s="48" t="s">
        <v>1667</v>
      </c>
      <c r="Q626" s="49">
        <v>44957</v>
      </c>
      <c r="R626" s="49"/>
      <c r="S626" s="49"/>
      <c r="T626" s="49"/>
      <c r="U626" s="49"/>
    </row>
    <row r="627" spans="1:21" ht="15" customHeight="1" x14ac:dyDescent="0.3">
      <c r="A627" s="41" t="s">
        <v>417</v>
      </c>
      <c r="B627" s="42">
        <f t="shared" si="18"/>
        <v>44957</v>
      </c>
      <c r="C627" s="62">
        <f t="shared" si="19"/>
        <v>2023</v>
      </c>
      <c r="D627" s="43" t="s">
        <v>165</v>
      </c>
      <c r="E627" s="43" t="s">
        <v>172</v>
      </c>
      <c r="F627" s="44" t="s">
        <v>412</v>
      </c>
      <c r="G627" s="45">
        <v>61</v>
      </c>
      <c r="H627" s="45"/>
      <c r="I627" s="46">
        <v>39</v>
      </c>
      <c r="J627" s="46">
        <v>6.4</v>
      </c>
      <c r="K627" s="46"/>
      <c r="L627" s="46">
        <f t="shared" si="23"/>
        <v>45.4</v>
      </c>
      <c r="M627" s="47">
        <f t="shared" si="21"/>
        <v>865.3744493392071</v>
      </c>
      <c r="N627" s="47">
        <v>39288</v>
      </c>
      <c r="O627" s="48" t="s">
        <v>451</v>
      </c>
      <c r="P627" s="48" t="s">
        <v>1667</v>
      </c>
      <c r="Q627" s="49">
        <v>44957</v>
      </c>
      <c r="R627" s="49"/>
      <c r="S627" s="49"/>
      <c r="T627" s="49"/>
      <c r="U627" s="49"/>
    </row>
    <row r="628" spans="1:21" ht="15" customHeight="1" x14ac:dyDescent="0.3">
      <c r="A628" s="41" t="s">
        <v>417</v>
      </c>
      <c r="B628" s="42">
        <f t="shared" si="18"/>
        <v>44957</v>
      </c>
      <c r="C628" s="62">
        <f t="shared" si="19"/>
        <v>2023</v>
      </c>
      <c r="D628" s="43" t="s">
        <v>165</v>
      </c>
      <c r="E628" s="43" t="s">
        <v>174</v>
      </c>
      <c r="F628" s="44" t="s">
        <v>412</v>
      </c>
      <c r="G628" s="45">
        <v>64</v>
      </c>
      <c r="H628" s="45"/>
      <c r="I628" s="46">
        <v>39.4</v>
      </c>
      <c r="J628" s="46">
        <v>6.4</v>
      </c>
      <c r="K628" s="46"/>
      <c r="L628" s="46">
        <f t="shared" si="23"/>
        <v>45.8</v>
      </c>
      <c r="M628" s="47">
        <f t="shared" si="21"/>
        <v>865.37117903930141</v>
      </c>
      <c r="N628" s="47">
        <v>39634</v>
      </c>
      <c r="O628" s="48" t="s">
        <v>453</v>
      </c>
      <c r="P628" s="48" t="s">
        <v>1667</v>
      </c>
      <c r="Q628" s="49">
        <v>44957</v>
      </c>
      <c r="R628" s="49"/>
      <c r="S628" s="49"/>
      <c r="T628" s="49"/>
      <c r="U628" s="49"/>
    </row>
    <row r="629" spans="1:21" ht="15" customHeight="1" x14ac:dyDescent="0.3">
      <c r="A629" s="41" t="s">
        <v>417</v>
      </c>
      <c r="B629" s="42">
        <f t="shared" si="18"/>
        <v>44957</v>
      </c>
      <c r="C629" s="62">
        <f t="shared" si="19"/>
        <v>2023</v>
      </c>
      <c r="D629" s="43" t="s">
        <v>175</v>
      </c>
      <c r="E629" s="43" t="s">
        <v>179</v>
      </c>
      <c r="F629" s="44" t="s">
        <v>412</v>
      </c>
      <c r="G629" s="45">
        <v>4</v>
      </c>
      <c r="H629" s="45"/>
      <c r="I629" s="46">
        <v>41.4</v>
      </c>
      <c r="J629" s="46">
        <v>6.4</v>
      </c>
      <c r="K629" s="46"/>
      <c r="L629" s="46">
        <f t="shared" si="23"/>
        <v>47.8</v>
      </c>
      <c r="M629" s="47">
        <f t="shared" si="21"/>
        <v>885</v>
      </c>
      <c r="N629" s="47">
        <v>42303</v>
      </c>
      <c r="O629" s="48" t="s">
        <v>454</v>
      </c>
      <c r="P629" s="48" t="s">
        <v>1667</v>
      </c>
      <c r="Q629" s="49">
        <v>44957</v>
      </c>
      <c r="R629" s="49"/>
      <c r="S629" s="49"/>
      <c r="T629" s="49"/>
      <c r="U629" s="49"/>
    </row>
    <row r="630" spans="1:21" ht="15" customHeight="1" x14ac:dyDescent="0.3">
      <c r="A630" s="41" t="s">
        <v>417</v>
      </c>
      <c r="B630" s="42">
        <f t="shared" si="18"/>
        <v>44957</v>
      </c>
      <c r="C630" s="62">
        <f t="shared" si="19"/>
        <v>2023</v>
      </c>
      <c r="D630" s="43" t="s">
        <v>175</v>
      </c>
      <c r="E630" s="43" t="s">
        <v>182</v>
      </c>
      <c r="F630" s="44" t="s">
        <v>412</v>
      </c>
      <c r="G630" s="45">
        <v>7</v>
      </c>
      <c r="H630" s="45"/>
      <c r="I630" s="46">
        <v>55.5</v>
      </c>
      <c r="J630" s="46">
        <v>6.4</v>
      </c>
      <c r="K630" s="46"/>
      <c r="L630" s="46">
        <f t="shared" si="23"/>
        <v>61.9</v>
      </c>
      <c r="M630" s="47">
        <f t="shared" si="21"/>
        <v>895.00807754442656</v>
      </c>
      <c r="N630" s="47">
        <v>55401</v>
      </c>
      <c r="O630" s="48" t="s">
        <v>457</v>
      </c>
      <c r="P630" s="48" t="s">
        <v>1667</v>
      </c>
      <c r="Q630" s="49">
        <v>44957</v>
      </c>
      <c r="R630" s="49"/>
      <c r="S630" s="49"/>
      <c r="T630" s="49"/>
      <c r="U630" s="49"/>
    </row>
    <row r="631" spans="1:21" ht="15" customHeight="1" x14ac:dyDescent="0.3">
      <c r="A631" s="41" t="s">
        <v>417</v>
      </c>
      <c r="B631" s="42">
        <f t="shared" si="18"/>
        <v>44957</v>
      </c>
      <c r="C631" s="62">
        <f t="shared" si="19"/>
        <v>2023</v>
      </c>
      <c r="D631" s="43" t="s">
        <v>175</v>
      </c>
      <c r="E631" s="43" t="s">
        <v>183</v>
      </c>
      <c r="F631" s="44" t="s">
        <v>412</v>
      </c>
      <c r="G631" s="45">
        <v>8</v>
      </c>
      <c r="H631" s="45"/>
      <c r="I631" s="46">
        <v>41.3</v>
      </c>
      <c r="J631" s="46">
        <v>6.4</v>
      </c>
      <c r="K631" s="46"/>
      <c r="L631" s="46">
        <f t="shared" si="23"/>
        <v>47.699999999999996</v>
      </c>
      <c r="M631" s="47">
        <f t="shared" si="21"/>
        <v>890.00000000000011</v>
      </c>
      <c r="N631" s="47">
        <v>42453</v>
      </c>
      <c r="O631" s="48" t="s">
        <v>458</v>
      </c>
      <c r="P631" s="48" t="s">
        <v>1667</v>
      </c>
      <c r="Q631" s="49">
        <v>44957</v>
      </c>
      <c r="R631" s="49"/>
      <c r="S631" s="49"/>
      <c r="T631" s="49"/>
      <c r="U631" s="49"/>
    </row>
    <row r="632" spans="1:21" ht="15" customHeight="1" x14ac:dyDescent="0.3">
      <c r="A632" s="41" t="s">
        <v>417</v>
      </c>
      <c r="B632" s="42">
        <f t="shared" si="18"/>
        <v>44957</v>
      </c>
      <c r="C632" s="62">
        <f t="shared" si="19"/>
        <v>2023</v>
      </c>
      <c r="D632" s="43" t="s">
        <v>175</v>
      </c>
      <c r="E632" s="43" t="s">
        <v>185</v>
      </c>
      <c r="F632" s="44" t="s">
        <v>412</v>
      </c>
      <c r="G632" s="45">
        <v>10</v>
      </c>
      <c r="H632" s="45"/>
      <c r="I632" s="46">
        <v>55.4</v>
      </c>
      <c r="J632" s="46">
        <v>6.4</v>
      </c>
      <c r="K632" s="46"/>
      <c r="L632" s="46">
        <f t="shared" si="23"/>
        <v>61.8</v>
      </c>
      <c r="M632" s="47">
        <f t="shared" si="21"/>
        <v>915</v>
      </c>
      <c r="N632" s="47">
        <v>56547</v>
      </c>
      <c r="O632" s="48" t="s">
        <v>458</v>
      </c>
      <c r="P632" s="48" t="s">
        <v>1667</v>
      </c>
      <c r="Q632" s="49">
        <v>44957</v>
      </c>
      <c r="R632" s="49"/>
      <c r="S632" s="49"/>
      <c r="T632" s="49"/>
      <c r="U632" s="49"/>
    </row>
    <row r="633" spans="1:21" ht="15" customHeight="1" x14ac:dyDescent="0.3">
      <c r="A633" s="41" t="s">
        <v>417</v>
      </c>
      <c r="B633" s="42">
        <f t="shared" si="18"/>
        <v>44957</v>
      </c>
      <c r="C633" s="62">
        <f t="shared" si="19"/>
        <v>2023</v>
      </c>
      <c r="D633" s="43" t="s">
        <v>175</v>
      </c>
      <c r="E633" s="43" t="s">
        <v>186</v>
      </c>
      <c r="F633" s="44" t="s">
        <v>412</v>
      </c>
      <c r="G633" s="45">
        <v>11</v>
      </c>
      <c r="H633" s="45"/>
      <c r="I633" s="46">
        <v>55.3</v>
      </c>
      <c r="J633" s="46">
        <v>6.4</v>
      </c>
      <c r="K633" s="46"/>
      <c r="L633" s="46">
        <f t="shared" si="23"/>
        <v>61.699999999999996</v>
      </c>
      <c r="M633" s="47">
        <f t="shared" si="21"/>
        <v>900.00000000000011</v>
      </c>
      <c r="N633" s="47">
        <v>55530</v>
      </c>
      <c r="O633" s="48" t="s">
        <v>457</v>
      </c>
      <c r="P633" s="48" t="s">
        <v>1667</v>
      </c>
      <c r="Q633" s="49">
        <v>44957</v>
      </c>
      <c r="R633" s="49"/>
      <c r="S633" s="49"/>
      <c r="T633" s="49"/>
      <c r="U633" s="49"/>
    </row>
    <row r="634" spans="1:21" ht="15" customHeight="1" x14ac:dyDescent="0.3">
      <c r="A634" s="41" t="s">
        <v>417</v>
      </c>
      <c r="B634" s="42">
        <f t="shared" si="18"/>
        <v>44957</v>
      </c>
      <c r="C634" s="62">
        <f t="shared" si="19"/>
        <v>2023</v>
      </c>
      <c r="D634" s="43" t="s">
        <v>175</v>
      </c>
      <c r="E634" s="43" t="s">
        <v>187</v>
      </c>
      <c r="F634" s="44" t="s">
        <v>412</v>
      </c>
      <c r="G634" s="45">
        <v>12</v>
      </c>
      <c r="H634" s="45"/>
      <c r="I634" s="46">
        <v>41.2</v>
      </c>
      <c r="J634" s="46">
        <v>6.4</v>
      </c>
      <c r="K634" s="46"/>
      <c r="L634" s="46">
        <f t="shared" si="23"/>
        <v>47.6</v>
      </c>
      <c r="M634" s="47">
        <f t="shared" si="21"/>
        <v>895</v>
      </c>
      <c r="N634" s="47">
        <v>42602</v>
      </c>
      <c r="O634" s="48" t="s">
        <v>458</v>
      </c>
      <c r="P634" s="48" t="s">
        <v>1667</v>
      </c>
      <c r="Q634" s="49">
        <v>44957</v>
      </c>
      <c r="R634" s="49"/>
      <c r="S634" s="49"/>
      <c r="T634" s="49"/>
      <c r="U634" s="49"/>
    </row>
    <row r="635" spans="1:21" ht="15" customHeight="1" x14ac:dyDescent="0.3">
      <c r="A635" s="41" t="s">
        <v>417</v>
      </c>
      <c r="B635" s="42">
        <f t="shared" si="18"/>
        <v>44957</v>
      </c>
      <c r="C635" s="62">
        <f t="shared" si="19"/>
        <v>2023</v>
      </c>
      <c r="D635" s="43" t="s">
        <v>175</v>
      </c>
      <c r="E635" s="43" t="s">
        <v>190</v>
      </c>
      <c r="F635" s="44" t="s">
        <v>412</v>
      </c>
      <c r="G635" s="45">
        <v>15</v>
      </c>
      <c r="H635" s="45"/>
      <c r="I635" s="46">
        <v>55.3</v>
      </c>
      <c r="J635" s="46">
        <v>6.4</v>
      </c>
      <c r="K635" s="46"/>
      <c r="L635" s="46">
        <f t="shared" si="23"/>
        <v>61.699999999999996</v>
      </c>
      <c r="M635" s="47">
        <f t="shared" si="21"/>
        <v>905.0081037277148</v>
      </c>
      <c r="N635" s="47">
        <v>55839</v>
      </c>
      <c r="O635" s="48" t="s">
        <v>457</v>
      </c>
      <c r="P635" s="48" t="s">
        <v>1667</v>
      </c>
      <c r="Q635" s="49">
        <v>44957</v>
      </c>
      <c r="R635" s="49"/>
      <c r="S635" s="49"/>
      <c r="T635" s="49"/>
      <c r="U635" s="49"/>
    </row>
    <row r="636" spans="1:21" ht="15" customHeight="1" x14ac:dyDescent="0.3">
      <c r="A636" s="41" t="s">
        <v>417</v>
      </c>
      <c r="B636" s="42">
        <f t="shared" si="18"/>
        <v>44957</v>
      </c>
      <c r="C636" s="62">
        <f t="shared" si="19"/>
        <v>2023</v>
      </c>
      <c r="D636" s="43" t="s">
        <v>175</v>
      </c>
      <c r="E636" s="43" t="s">
        <v>191</v>
      </c>
      <c r="F636" s="44" t="s">
        <v>412</v>
      </c>
      <c r="G636" s="45">
        <v>16</v>
      </c>
      <c r="H636" s="45"/>
      <c r="I636" s="46">
        <v>41.2</v>
      </c>
      <c r="J636" s="46">
        <v>6.4</v>
      </c>
      <c r="K636" s="46"/>
      <c r="L636" s="46">
        <f t="shared" si="23"/>
        <v>47.6</v>
      </c>
      <c r="M636" s="47">
        <f t="shared" si="21"/>
        <v>900</v>
      </c>
      <c r="N636" s="47">
        <v>42840</v>
      </c>
      <c r="O636" s="48" t="s">
        <v>458</v>
      </c>
      <c r="P636" s="48" t="s">
        <v>1667</v>
      </c>
      <c r="Q636" s="49">
        <v>44957</v>
      </c>
      <c r="R636" s="49"/>
      <c r="S636" s="49"/>
      <c r="T636" s="49"/>
      <c r="U636" s="49"/>
    </row>
    <row r="637" spans="1:21" ht="15" customHeight="1" x14ac:dyDescent="0.3">
      <c r="A637" s="41" t="s">
        <v>417</v>
      </c>
      <c r="B637" s="42">
        <f t="shared" si="18"/>
        <v>44957</v>
      </c>
      <c r="C637" s="62">
        <f t="shared" si="19"/>
        <v>2023</v>
      </c>
      <c r="D637" s="43" t="s">
        <v>175</v>
      </c>
      <c r="E637" s="43" t="s">
        <v>194</v>
      </c>
      <c r="F637" s="44" t="s">
        <v>412</v>
      </c>
      <c r="G637" s="45">
        <v>19</v>
      </c>
      <c r="H637" s="45"/>
      <c r="I637" s="46">
        <v>55.3</v>
      </c>
      <c r="J637" s="46">
        <v>6.4</v>
      </c>
      <c r="K637" s="46"/>
      <c r="L637" s="46">
        <f t="shared" si="23"/>
        <v>61.699999999999996</v>
      </c>
      <c r="M637" s="47">
        <f t="shared" si="21"/>
        <v>910.00000000000011</v>
      </c>
      <c r="N637" s="47">
        <v>56147</v>
      </c>
      <c r="O637" s="48" t="s">
        <v>457</v>
      </c>
      <c r="P637" s="48" t="s">
        <v>1667</v>
      </c>
      <c r="Q637" s="49">
        <v>44957</v>
      </c>
      <c r="R637" s="49"/>
      <c r="S637" s="49"/>
      <c r="T637" s="49"/>
      <c r="U637" s="49"/>
    </row>
    <row r="638" spans="1:21" ht="15" customHeight="1" x14ac:dyDescent="0.3">
      <c r="A638" s="41" t="s">
        <v>417</v>
      </c>
      <c r="B638" s="42">
        <f t="shared" si="18"/>
        <v>44957</v>
      </c>
      <c r="C638" s="62">
        <f t="shared" si="19"/>
        <v>2023</v>
      </c>
      <c r="D638" s="43" t="s">
        <v>175</v>
      </c>
      <c r="E638" s="43" t="s">
        <v>199</v>
      </c>
      <c r="F638" s="44" t="s">
        <v>412</v>
      </c>
      <c r="G638" s="45">
        <v>24</v>
      </c>
      <c r="H638" s="45"/>
      <c r="I638" s="46">
        <v>41.2</v>
      </c>
      <c r="J638" s="46">
        <v>6.4</v>
      </c>
      <c r="K638" s="46"/>
      <c r="L638" s="46">
        <f t="shared" si="23"/>
        <v>47.6</v>
      </c>
      <c r="M638" s="47">
        <f t="shared" si="21"/>
        <v>900</v>
      </c>
      <c r="N638" s="47">
        <v>42840</v>
      </c>
      <c r="O638" s="48" t="s">
        <v>463</v>
      </c>
      <c r="P638" s="48" t="s">
        <v>1667</v>
      </c>
      <c r="Q638" s="49">
        <v>44957</v>
      </c>
      <c r="R638" s="49"/>
      <c r="S638" s="49"/>
      <c r="T638" s="49"/>
      <c r="U638" s="49"/>
    </row>
    <row r="639" spans="1:21" ht="15" customHeight="1" x14ac:dyDescent="0.3">
      <c r="A639" s="41" t="s">
        <v>417</v>
      </c>
      <c r="B639" s="42">
        <f t="shared" si="18"/>
        <v>44957</v>
      </c>
      <c r="C639" s="62">
        <f t="shared" si="19"/>
        <v>2023</v>
      </c>
      <c r="D639" s="43" t="s">
        <v>175</v>
      </c>
      <c r="E639" s="43" t="s">
        <v>208</v>
      </c>
      <c r="F639" s="44" t="s">
        <v>412</v>
      </c>
      <c r="G639" s="45">
        <v>33</v>
      </c>
      <c r="H639" s="45"/>
      <c r="I639" s="46">
        <v>41.3</v>
      </c>
      <c r="J639" s="46">
        <v>6.4</v>
      </c>
      <c r="K639" s="46"/>
      <c r="L639" s="46">
        <f t="shared" si="23"/>
        <v>47.699999999999996</v>
      </c>
      <c r="M639" s="47">
        <f t="shared" si="21"/>
        <v>868.15513626834388</v>
      </c>
      <c r="N639" s="47">
        <v>41411</v>
      </c>
      <c r="O639" s="48" t="s">
        <v>1345</v>
      </c>
      <c r="P639" s="48" t="s">
        <v>1667</v>
      </c>
      <c r="Q639" s="49">
        <v>44957</v>
      </c>
      <c r="R639" s="49"/>
      <c r="S639" s="49"/>
      <c r="T639" s="49"/>
      <c r="U639" s="49"/>
    </row>
    <row r="640" spans="1:21" ht="15" customHeight="1" x14ac:dyDescent="0.3">
      <c r="A640" s="41" t="s">
        <v>417</v>
      </c>
      <c r="B640" s="42">
        <f t="shared" si="18"/>
        <v>44957</v>
      </c>
      <c r="C640" s="62">
        <f t="shared" si="19"/>
        <v>2023</v>
      </c>
      <c r="D640" s="43" t="s">
        <v>175</v>
      </c>
      <c r="E640" s="43" t="s">
        <v>213</v>
      </c>
      <c r="F640" s="44" t="s">
        <v>412</v>
      </c>
      <c r="G640" s="45">
        <v>42</v>
      </c>
      <c r="H640" s="45"/>
      <c r="I640" s="46">
        <v>55.3</v>
      </c>
      <c r="J640" s="46">
        <v>6.4</v>
      </c>
      <c r="K640" s="46"/>
      <c r="L640" s="46">
        <f t="shared" si="23"/>
        <v>61.699999999999996</v>
      </c>
      <c r="M640" s="47">
        <f t="shared" si="21"/>
        <v>905.0081037277148</v>
      </c>
      <c r="N640" s="47">
        <v>55839</v>
      </c>
      <c r="O640" s="48" t="s">
        <v>457</v>
      </c>
      <c r="P640" s="48" t="s">
        <v>1667</v>
      </c>
      <c r="Q640" s="49">
        <v>44957</v>
      </c>
      <c r="R640" s="49"/>
      <c r="S640" s="49"/>
      <c r="T640" s="49"/>
      <c r="U640" s="49"/>
    </row>
    <row r="641" spans="1:21" ht="15" customHeight="1" x14ac:dyDescent="0.3">
      <c r="A641" s="41" t="s">
        <v>418</v>
      </c>
      <c r="B641" s="42">
        <f t="shared" si="18"/>
        <v>44957</v>
      </c>
      <c r="C641" s="62">
        <f t="shared" si="19"/>
        <v>2023</v>
      </c>
      <c r="D641" s="43" t="s">
        <v>286</v>
      </c>
      <c r="E641" s="43" t="s">
        <v>294</v>
      </c>
      <c r="F641" s="44" t="s">
        <v>412</v>
      </c>
      <c r="G641" s="45">
        <v>30</v>
      </c>
      <c r="H641" s="45">
        <v>28</v>
      </c>
      <c r="I641" s="46">
        <v>83.5</v>
      </c>
      <c r="J641" s="46">
        <v>29.3</v>
      </c>
      <c r="K641" s="46"/>
      <c r="L641" s="46">
        <f t="shared" si="23"/>
        <v>112.8</v>
      </c>
      <c r="M641" s="47">
        <f t="shared" si="21"/>
        <v>1238.2624113475179</v>
      </c>
      <c r="N641" s="47">
        <v>139676</v>
      </c>
      <c r="O641" s="48" t="s">
        <v>478</v>
      </c>
      <c r="P641" s="48" t="s">
        <v>1667</v>
      </c>
      <c r="Q641" s="49">
        <v>44957</v>
      </c>
      <c r="R641" s="49"/>
      <c r="S641" s="49"/>
      <c r="T641" s="49"/>
      <c r="U641" s="49"/>
    </row>
    <row r="642" spans="1:21" ht="15" customHeight="1" x14ac:dyDescent="0.3">
      <c r="A642" s="41" t="s">
        <v>418</v>
      </c>
      <c r="B642" s="42">
        <f t="shared" ref="B642:B705" si="24">EOMONTH(Q642,0)</f>
        <v>44957</v>
      </c>
      <c r="C642" s="62">
        <f t="shared" ref="C642:C705" si="25">YEAR(B642)</f>
        <v>2023</v>
      </c>
      <c r="D642" s="43" t="s">
        <v>286</v>
      </c>
      <c r="E642" s="43" t="s">
        <v>298</v>
      </c>
      <c r="F642" s="44" t="s">
        <v>412</v>
      </c>
      <c r="G642" s="45">
        <v>34</v>
      </c>
      <c r="H642" s="45">
        <v>32</v>
      </c>
      <c r="I642" s="46">
        <v>34.200000000000003</v>
      </c>
      <c r="J642" s="46">
        <v>3.7</v>
      </c>
      <c r="K642" s="46"/>
      <c r="L642" s="46">
        <f t="shared" si="23"/>
        <v>37.900000000000006</v>
      </c>
      <c r="M642" s="47">
        <f t="shared" si="21"/>
        <v>1222.1108179419523</v>
      </c>
      <c r="N642" s="47">
        <v>46318</v>
      </c>
      <c r="O642" s="48" t="s">
        <v>480</v>
      </c>
      <c r="P642" s="48" t="s">
        <v>1667</v>
      </c>
      <c r="Q642" s="49">
        <v>44957</v>
      </c>
      <c r="R642" s="49"/>
      <c r="S642" s="49"/>
      <c r="T642" s="49"/>
      <c r="U642" s="49"/>
    </row>
    <row r="643" spans="1:21" ht="15" customHeight="1" x14ac:dyDescent="0.3">
      <c r="A643" s="41" t="s">
        <v>418</v>
      </c>
      <c r="B643" s="42">
        <f t="shared" si="24"/>
        <v>44957</v>
      </c>
      <c r="C643" s="62">
        <f t="shared" si="25"/>
        <v>2023</v>
      </c>
      <c r="D643" s="43" t="s">
        <v>286</v>
      </c>
      <c r="E643" s="43" t="s">
        <v>299</v>
      </c>
      <c r="F643" s="44" t="s">
        <v>412</v>
      </c>
      <c r="G643" s="45">
        <v>36</v>
      </c>
      <c r="H643" s="45">
        <v>34</v>
      </c>
      <c r="I643" s="46">
        <v>53.2</v>
      </c>
      <c r="J643" s="46">
        <v>7.6</v>
      </c>
      <c r="K643" s="46"/>
      <c r="L643" s="46">
        <f t="shared" si="23"/>
        <v>60.800000000000004</v>
      </c>
      <c r="M643" s="47">
        <f t="shared" si="21"/>
        <v>1287.7467105263156</v>
      </c>
      <c r="N643" s="47">
        <v>78295</v>
      </c>
      <c r="O643" s="48" t="s">
        <v>481</v>
      </c>
      <c r="P643" s="48" t="s">
        <v>1667</v>
      </c>
      <c r="Q643" s="49">
        <v>44957</v>
      </c>
      <c r="R643" s="49"/>
      <c r="S643" s="49"/>
      <c r="T643" s="49"/>
      <c r="U643" s="49"/>
    </row>
    <row r="644" spans="1:21" ht="15" customHeight="1" x14ac:dyDescent="0.3">
      <c r="A644" s="41" t="s">
        <v>418</v>
      </c>
      <c r="B644" s="42">
        <f t="shared" si="24"/>
        <v>44957</v>
      </c>
      <c r="C644" s="62">
        <f t="shared" si="25"/>
        <v>2023</v>
      </c>
      <c r="D644" s="43" t="s">
        <v>286</v>
      </c>
      <c r="E644" s="43" t="s">
        <v>300</v>
      </c>
      <c r="F644" s="44" t="s">
        <v>412</v>
      </c>
      <c r="G644" s="45">
        <v>37</v>
      </c>
      <c r="H644" s="45">
        <v>35</v>
      </c>
      <c r="I644" s="46">
        <v>55</v>
      </c>
      <c r="J644" s="46">
        <v>7.6</v>
      </c>
      <c r="K644" s="46"/>
      <c r="L644" s="46">
        <f t="shared" si="23"/>
        <v>62.6</v>
      </c>
      <c r="M644" s="47">
        <f t="shared" si="21"/>
        <v>1287.7476038338657</v>
      </c>
      <c r="N644" s="47">
        <v>80613</v>
      </c>
      <c r="O644" s="48" t="s">
        <v>482</v>
      </c>
      <c r="P644" s="48" t="s">
        <v>1667</v>
      </c>
      <c r="Q644" s="49">
        <v>44957</v>
      </c>
      <c r="R644" s="49"/>
      <c r="S644" s="49"/>
      <c r="T644" s="49"/>
      <c r="U644" s="49"/>
    </row>
    <row r="645" spans="1:21" ht="15" customHeight="1" x14ac:dyDescent="0.3">
      <c r="A645" s="41" t="s">
        <v>418</v>
      </c>
      <c r="B645" s="42">
        <f t="shared" si="24"/>
        <v>44957</v>
      </c>
      <c r="C645" s="62">
        <f t="shared" si="25"/>
        <v>2023</v>
      </c>
      <c r="D645" s="43" t="s">
        <v>286</v>
      </c>
      <c r="E645" s="43" t="s">
        <v>301</v>
      </c>
      <c r="F645" s="44" t="s">
        <v>412</v>
      </c>
      <c r="G645" s="45">
        <v>45</v>
      </c>
      <c r="H645" s="45">
        <v>43</v>
      </c>
      <c r="I645" s="46">
        <v>54.8</v>
      </c>
      <c r="J645" s="46">
        <v>7.6</v>
      </c>
      <c r="K645" s="46"/>
      <c r="L645" s="46">
        <f t="shared" si="23"/>
        <v>62.4</v>
      </c>
      <c r="M645" s="47">
        <f t="shared" si="21"/>
        <v>1315.0160256410256</v>
      </c>
      <c r="N645" s="47">
        <v>82057</v>
      </c>
      <c r="O645" s="48" t="s">
        <v>483</v>
      </c>
      <c r="P645" s="48" t="s">
        <v>1667</v>
      </c>
      <c r="Q645" s="49">
        <v>44957</v>
      </c>
      <c r="R645" s="49"/>
      <c r="S645" s="49"/>
      <c r="T645" s="49"/>
      <c r="U645" s="49"/>
    </row>
    <row r="646" spans="1:21" ht="15" customHeight="1" x14ac:dyDescent="0.3">
      <c r="A646" s="41" t="s">
        <v>416</v>
      </c>
      <c r="B646" s="42">
        <f t="shared" si="24"/>
        <v>44957</v>
      </c>
      <c r="C646" s="62">
        <f t="shared" si="25"/>
        <v>2023</v>
      </c>
      <c r="D646" s="43" t="s">
        <v>77</v>
      </c>
      <c r="E646" s="43" t="s">
        <v>87</v>
      </c>
      <c r="F646" s="44" t="s">
        <v>412</v>
      </c>
      <c r="G646" s="45">
        <v>17</v>
      </c>
      <c r="H646" s="45"/>
      <c r="I646" s="46">
        <v>40.9</v>
      </c>
      <c r="J646" s="46">
        <v>7.9</v>
      </c>
      <c r="K646" s="46">
        <v>0</v>
      </c>
      <c r="L646" s="46">
        <f t="shared" si="23"/>
        <v>48.8</v>
      </c>
      <c r="M646" s="47">
        <f t="shared" si="21"/>
        <v>1097.9713114754099</v>
      </c>
      <c r="N646" s="47">
        <v>53581</v>
      </c>
      <c r="O646" s="48" t="s">
        <v>494</v>
      </c>
      <c r="P646" s="48" t="s">
        <v>1667</v>
      </c>
      <c r="Q646" s="49">
        <v>44957</v>
      </c>
      <c r="R646" s="49"/>
      <c r="S646" s="49"/>
      <c r="T646" s="49"/>
      <c r="U646" s="49"/>
    </row>
    <row r="647" spans="1:21" ht="15" customHeight="1" x14ac:dyDescent="0.3">
      <c r="A647" s="41" t="s">
        <v>416</v>
      </c>
      <c r="B647" s="42">
        <f t="shared" si="24"/>
        <v>44957</v>
      </c>
      <c r="C647" s="62">
        <f t="shared" si="25"/>
        <v>2023</v>
      </c>
      <c r="D647" s="43" t="s">
        <v>372</v>
      </c>
      <c r="E647" s="43" t="s">
        <v>376</v>
      </c>
      <c r="F647" s="44" t="s">
        <v>412</v>
      </c>
      <c r="G647" s="45">
        <v>4</v>
      </c>
      <c r="H647" s="45">
        <v>4</v>
      </c>
      <c r="I647" s="46">
        <v>90.5</v>
      </c>
      <c r="J647" s="46">
        <v>8.8000000000000007</v>
      </c>
      <c r="K647" s="46">
        <v>0</v>
      </c>
      <c r="L647" s="46">
        <f t="shared" si="23"/>
        <v>99.3</v>
      </c>
      <c r="M647" s="47">
        <f t="shared" si="21"/>
        <v>1152.5981873111782</v>
      </c>
      <c r="N647" s="47">
        <v>114453</v>
      </c>
      <c r="O647" s="48" t="s">
        <v>504</v>
      </c>
      <c r="P647" s="48" t="s">
        <v>1667</v>
      </c>
      <c r="Q647" s="49">
        <v>44957</v>
      </c>
      <c r="R647" s="49"/>
      <c r="S647" s="49"/>
      <c r="T647" s="49"/>
      <c r="U647" s="49"/>
    </row>
    <row r="648" spans="1:21" ht="15" customHeight="1" x14ac:dyDescent="0.3">
      <c r="A648" s="41" t="s">
        <v>416</v>
      </c>
      <c r="B648" s="42">
        <f t="shared" si="24"/>
        <v>44957</v>
      </c>
      <c r="C648" s="62">
        <f t="shared" si="25"/>
        <v>2023</v>
      </c>
      <c r="D648" s="43" t="s">
        <v>372</v>
      </c>
      <c r="E648" s="43" t="s">
        <v>379</v>
      </c>
      <c r="F648" s="44" t="s">
        <v>412</v>
      </c>
      <c r="G648" s="45">
        <v>7</v>
      </c>
      <c r="H648" s="45">
        <v>7</v>
      </c>
      <c r="I648" s="46">
        <v>40.4</v>
      </c>
      <c r="J648" s="46">
        <v>7.9</v>
      </c>
      <c r="K648" s="46">
        <v>0</v>
      </c>
      <c r="L648" s="46">
        <f t="shared" si="23"/>
        <v>48.3</v>
      </c>
      <c r="M648" s="47">
        <f t="shared" si="21"/>
        <v>1169.5445134575571</v>
      </c>
      <c r="N648" s="47">
        <v>56489</v>
      </c>
      <c r="O648" s="48" t="s">
        <v>506</v>
      </c>
      <c r="P648" s="48" t="s">
        <v>1667</v>
      </c>
      <c r="Q648" s="49">
        <v>44957</v>
      </c>
      <c r="R648" s="49"/>
      <c r="S648" s="49"/>
      <c r="T648" s="49"/>
      <c r="U648" s="49"/>
    </row>
    <row r="649" spans="1:21" ht="15" customHeight="1" x14ac:dyDescent="0.3">
      <c r="A649" s="41" t="s">
        <v>416</v>
      </c>
      <c r="B649" s="42">
        <f t="shared" si="24"/>
        <v>44957</v>
      </c>
      <c r="C649" s="62">
        <f t="shared" si="25"/>
        <v>2023</v>
      </c>
      <c r="D649" s="43" t="s">
        <v>372</v>
      </c>
      <c r="E649" s="43" t="s">
        <v>380</v>
      </c>
      <c r="F649" s="44" t="s">
        <v>412</v>
      </c>
      <c r="G649" s="45">
        <v>8</v>
      </c>
      <c r="H649" s="45">
        <v>8</v>
      </c>
      <c r="I649" s="46">
        <v>67.5</v>
      </c>
      <c r="J649" s="46">
        <v>8.8000000000000007</v>
      </c>
      <c r="K649" s="46">
        <v>0</v>
      </c>
      <c r="L649" s="46">
        <f t="shared" si="23"/>
        <v>76.3</v>
      </c>
      <c r="M649" s="47">
        <f t="shared" si="21"/>
        <v>1169.554390563565</v>
      </c>
      <c r="N649" s="47">
        <v>89237</v>
      </c>
      <c r="O649" s="48" t="s">
        <v>507</v>
      </c>
      <c r="P649" s="48" t="s">
        <v>1667</v>
      </c>
      <c r="Q649" s="49">
        <v>44957</v>
      </c>
      <c r="R649" s="49"/>
      <c r="S649" s="49"/>
      <c r="T649" s="49"/>
      <c r="U649" s="49"/>
    </row>
    <row r="650" spans="1:21" ht="15" customHeight="1" x14ac:dyDescent="0.3">
      <c r="A650" s="41" t="s">
        <v>416</v>
      </c>
      <c r="B650" s="42">
        <f t="shared" si="24"/>
        <v>44957</v>
      </c>
      <c r="C650" s="62">
        <f t="shared" si="25"/>
        <v>2023</v>
      </c>
      <c r="D650" s="43" t="s">
        <v>372</v>
      </c>
      <c r="E650" s="43" t="s">
        <v>394</v>
      </c>
      <c r="F650" s="44" t="s">
        <v>412</v>
      </c>
      <c r="G650" s="45">
        <v>23</v>
      </c>
      <c r="H650" s="45">
        <v>22</v>
      </c>
      <c r="I650" s="46">
        <v>67.5</v>
      </c>
      <c r="J650" s="46">
        <v>8.8000000000000007</v>
      </c>
      <c r="K650" s="46">
        <v>0</v>
      </c>
      <c r="L650" s="46">
        <f t="shared" si="23"/>
        <v>76.3</v>
      </c>
      <c r="M650" s="47">
        <f t="shared" si="21"/>
        <v>1175.2031454783748</v>
      </c>
      <c r="N650" s="47">
        <v>89668</v>
      </c>
      <c r="O650" s="48" t="s">
        <v>514</v>
      </c>
      <c r="P650" s="48" t="s">
        <v>1667</v>
      </c>
      <c r="Q650" s="49">
        <v>44957</v>
      </c>
      <c r="R650" s="49"/>
      <c r="S650" s="49"/>
      <c r="T650" s="49"/>
      <c r="U650" s="49"/>
    </row>
    <row r="651" spans="1:21" ht="15" customHeight="1" x14ac:dyDescent="0.3">
      <c r="A651" s="41" t="s">
        <v>416</v>
      </c>
      <c r="B651" s="42">
        <f t="shared" si="24"/>
        <v>44957</v>
      </c>
      <c r="C651" s="62">
        <f t="shared" si="25"/>
        <v>2023</v>
      </c>
      <c r="D651" s="43" t="s">
        <v>372</v>
      </c>
      <c r="E651" s="43" t="s">
        <v>395</v>
      </c>
      <c r="F651" s="44" t="s">
        <v>412</v>
      </c>
      <c r="G651" s="45">
        <v>24</v>
      </c>
      <c r="H651" s="45">
        <v>23</v>
      </c>
      <c r="I651" s="46">
        <v>40.4</v>
      </c>
      <c r="J651" s="46">
        <v>7.9</v>
      </c>
      <c r="K651" s="46">
        <v>0</v>
      </c>
      <c r="L651" s="46">
        <f t="shared" si="23"/>
        <v>48.3</v>
      </c>
      <c r="M651" s="47">
        <f t="shared" ref="M651:M714" si="26">N651/L651</f>
        <v>1169.5445134575571</v>
      </c>
      <c r="N651" s="47">
        <v>56489</v>
      </c>
      <c r="O651" s="48" t="s">
        <v>515</v>
      </c>
      <c r="P651" s="48" t="s">
        <v>1667</v>
      </c>
      <c r="Q651" s="49">
        <v>44957</v>
      </c>
      <c r="R651" s="49"/>
      <c r="S651" s="49"/>
      <c r="T651" s="49"/>
      <c r="U651" s="49"/>
    </row>
    <row r="652" spans="1:21" ht="15" customHeight="1" x14ac:dyDescent="0.3">
      <c r="A652" s="41" t="s">
        <v>416</v>
      </c>
      <c r="B652" s="42">
        <f t="shared" si="24"/>
        <v>44985</v>
      </c>
      <c r="C652" s="62">
        <f t="shared" si="25"/>
        <v>2023</v>
      </c>
      <c r="D652" s="43" t="s">
        <v>77</v>
      </c>
      <c r="E652" s="43" t="s">
        <v>84</v>
      </c>
      <c r="F652" s="44" t="s">
        <v>412</v>
      </c>
      <c r="G652" s="45">
        <v>13</v>
      </c>
      <c r="H652" s="45"/>
      <c r="I652" s="46">
        <v>69.900000000000006</v>
      </c>
      <c r="J652" s="46">
        <v>6.9</v>
      </c>
      <c r="K652" s="46">
        <v>0</v>
      </c>
      <c r="L652" s="46">
        <f t="shared" si="23"/>
        <v>76.800000000000011</v>
      </c>
      <c r="M652" s="47">
        <f t="shared" si="26"/>
        <v>1134.9348958333333</v>
      </c>
      <c r="N652" s="47">
        <v>87163</v>
      </c>
      <c r="O652" s="48" t="s">
        <v>493</v>
      </c>
      <c r="P652" s="48" t="s">
        <v>1667</v>
      </c>
      <c r="Q652" s="49">
        <v>44959</v>
      </c>
      <c r="R652" s="49"/>
      <c r="S652" s="49"/>
      <c r="T652" s="49"/>
      <c r="U652" s="49"/>
    </row>
    <row r="653" spans="1:21" ht="15" customHeight="1" x14ac:dyDescent="0.3">
      <c r="A653" s="41" t="s">
        <v>416</v>
      </c>
      <c r="B653" s="42">
        <f t="shared" si="24"/>
        <v>44985</v>
      </c>
      <c r="C653" s="62">
        <f t="shared" si="25"/>
        <v>2023</v>
      </c>
      <c r="D653" s="43" t="s">
        <v>77</v>
      </c>
      <c r="E653" s="43" t="s">
        <v>499</v>
      </c>
      <c r="F653" s="44" t="s">
        <v>413</v>
      </c>
      <c r="G653" s="45">
        <v>3</v>
      </c>
      <c r="H653" s="45"/>
      <c r="I653" s="46">
        <v>13.7</v>
      </c>
      <c r="J653" s="46">
        <v>0</v>
      </c>
      <c r="K653" s="46">
        <v>0</v>
      </c>
      <c r="L653" s="46">
        <f t="shared" si="23"/>
        <v>13.7</v>
      </c>
      <c r="M653" s="47">
        <f t="shared" si="26"/>
        <v>510.94890510948909</v>
      </c>
      <c r="N653" s="47">
        <v>7000</v>
      </c>
      <c r="O653" s="48" t="s">
        <v>493</v>
      </c>
      <c r="P653" s="48"/>
      <c r="Q653" s="49">
        <v>44959</v>
      </c>
      <c r="R653" s="49"/>
      <c r="S653" s="49"/>
      <c r="T653" s="49"/>
      <c r="U653" s="49"/>
    </row>
    <row r="654" spans="1:21" ht="15" customHeight="1" x14ac:dyDescent="0.3">
      <c r="A654" s="41" t="s">
        <v>417</v>
      </c>
      <c r="B654" s="42">
        <f t="shared" si="24"/>
        <v>44985</v>
      </c>
      <c r="C654" s="62">
        <f t="shared" si="25"/>
        <v>2023</v>
      </c>
      <c r="D654" s="43" t="s">
        <v>119</v>
      </c>
      <c r="E654" s="43" t="s">
        <v>126</v>
      </c>
      <c r="F654" s="44" t="s">
        <v>413</v>
      </c>
      <c r="G654" s="45">
        <v>11</v>
      </c>
      <c r="H654" s="45"/>
      <c r="I654" s="46">
        <v>14.9</v>
      </c>
      <c r="J654" s="46">
        <v>0</v>
      </c>
      <c r="K654" s="46"/>
      <c r="L654" s="46">
        <f t="shared" si="23"/>
        <v>14.9</v>
      </c>
      <c r="M654" s="47">
        <f t="shared" si="26"/>
        <v>251.67785234899327</v>
      </c>
      <c r="N654" s="47">
        <v>3750</v>
      </c>
      <c r="O654" s="48" t="s">
        <v>437</v>
      </c>
      <c r="P654" s="48"/>
      <c r="Q654" s="49">
        <v>44964</v>
      </c>
      <c r="R654" s="49"/>
      <c r="S654" s="49"/>
      <c r="T654" s="49"/>
      <c r="U654" s="49"/>
    </row>
    <row r="655" spans="1:21" ht="15" customHeight="1" x14ac:dyDescent="0.3">
      <c r="A655" s="41" t="s">
        <v>415</v>
      </c>
      <c r="B655" s="42">
        <f t="shared" si="24"/>
        <v>44985</v>
      </c>
      <c r="C655" s="62">
        <f t="shared" si="25"/>
        <v>2023</v>
      </c>
      <c r="D655" s="43" t="s">
        <v>584</v>
      </c>
      <c r="E655" s="43" t="s">
        <v>13</v>
      </c>
      <c r="F655" s="44" t="s">
        <v>5</v>
      </c>
      <c r="G655" s="45">
        <v>19</v>
      </c>
      <c r="H655" s="45">
        <v>19</v>
      </c>
      <c r="I655" s="46">
        <v>14.9</v>
      </c>
      <c r="J655" s="46">
        <v>0</v>
      </c>
      <c r="K655" s="46">
        <v>0</v>
      </c>
      <c r="L655" s="46">
        <f t="shared" ref="L655:L686" si="27">SUM(I655:K655)</f>
        <v>14.9</v>
      </c>
      <c r="M655" s="47">
        <f t="shared" si="26"/>
        <v>302.01342281879192</v>
      </c>
      <c r="N655" s="47">
        <v>4500</v>
      </c>
      <c r="O655" s="48" t="s">
        <v>588</v>
      </c>
      <c r="P655" s="48"/>
      <c r="Q655" s="49">
        <v>44965</v>
      </c>
      <c r="R655" s="49"/>
      <c r="S655" s="49"/>
      <c r="T655" s="49"/>
      <c r="U655" s="49"/>
    </row>
    <row r="656" spans="1:21" ht="15" customHeight="1" x14ac:dyDescent="0.3">
      <c r="A656" s="41" t="s">
        <v>415</v>
      </c>
      <c r="B656" s="42">
        <f t="shared" si="24"/>
        <v>44985</v>
      </c>
      <c r="C656" s="62">
        <f t="shared" si="25"/>
        <v>2023</v>
      </c>
      <c r="D656" s="43" t="s">
        <v>584</v>
      </c>
      <c r="E656" s="43" t="s">
        <v>18</v>
      </c>
      <c r="F656" s="44" t="s">
        <v>5</v>
      </c>
      <c r="G656" s="45">
        <v>29</v>
      </c>
      <c r="H656" s="45">
        <v>29</v>
      </c>
      <c r="I656" s="46">
        <v>14.9</v>
      </c>
      <c r="J656" s="46">
        <v>0</v>
      </c>
      <c r="K656" s="46">
        <v>0</v>
      </c>
      <c r="L656" s="46">
        <f t="shared" si="27"/>
        <v>14.9</v>
      </c>
      <c r="M656" s="47">
        <f t="shared" si="26"/>
        <v>302.01342281879192</v>
      </c>
      <c r="N656" s="47">
        <v>4500</v>
      </c>
      <c r="O656" s="48" t="s">
        <v>589</v>
      </c>
      <c r="P656" s="48"/>
      <c r="Q656" s="49">
        <v>44965</v>
      </c>
      <c r="R656" s="49"/>
      <c r="S656" s="49"/>
      <c r="T656" s="49"/>
      <c r="U656" s="49"/>
    </row>
    <row r="657" spans="1:21" ht="15" customHeight="1" x14ac:dyDescent="0.3">
      <c r="A657" s="41" t="s">
        <v>417</v>
      </c>
      <c r="B657" s="42">
        <f t="shared" si="24"/>
        <v>44985</v>
      </c>
      <c r="C657" s="62">
        <f t="shared" si="25"/>
        <v>2023</v>
      </c>
      <c r="D657" s="43" t="s">
        <v>175</v>
      </c>
      <c r="E657" s="43" t="s">
        <v>207</v>
      </c>
      <c r="F657" s="44" t="s">
        <v>412</v>
      </c>
      <c r="G657" s="45">
        <v>32</v>
      </c>
      <c r="H657" s="45"/>
      <c r="I657" s="46">
        <v>52.8</v>
      </c>
      <c r="J657" s="46">
        <v>6.4</v>
      </c>
      <c r="K657" s="46"/>
      <c r="L657" s="46">
        <f t="shared" si="27"/>
        <v>59.199999999999996</v>
      </c>
      <c r="M657" s="47">
        <f t="shared" si="26"/>
        <v>911.55405405405406</v>
      </c>
      <c r="N657" s="47">
        <v>53964</v>
      </c>
      <c r="O657" s="48" t="s">
        <v>465</v>
      </c>
      <c r="P657" s="48" t="s">
        <v>1667</v>
      </c>
      <c r="Q657" s="49">
        <v>44966</v>
      </c>
      <c r="R657" s="49"/>
      <c r="S657" s="49"/>
      <c r="T657" s="49"/>
      <c r="U657" s="49"/>
    </row>
    <row r="658" spans="1:21" ht="15" customHeight="1" x14ac:dyDescent="0.3">
      <c r="A658" s="41" t="s">
        <v>417</v>
      </c>
      <c r="B658" s="42">
        <f t="shared" si="24"/>
        <v>44985</v>
      </c>
      <c r="C658" s="62">
        <f t="shared" si="25"/>
        <v>2023</v>
      </c>
      <c r="D658" s="43" t="s">
        <v>175</v>
      </c>
      <c r="E658" s="43" t="s">
        <v>220</v>
      </c>
      <c r="F658" s="44" t="s">
        <v>412</v>
      </c>
      <c r="G658" s="45">
        <v>50</v>
      </c>
      <c r="H658" s="45"/>
      <c r="I658" s="46">
        <v>55.3</v>
      </c>
      <c r="J658" s="46">
        <v>6.4</v>
      </c>
      <c r="K658" s="46"/>
      <c r="L658" s="46">
        <f t="shared" si="27"/>
        <v>61.699999999999996</v>
      </c>
      <c r="M658" s="47">
        <f t="shared" si="26"/>
        <v>932.15559157212329</v>
      </c>
      <c r="N658" s="47">
        <v>57514</v>
      </c>
      <c r="O658" s="48" t="s">
        <v>470</v>
      </c>
      <c r="P658" s="48" t="s">
        <v>1667</v>
      </c>
      <c r="Q658" s="49">
        <v>44966</v>
      </c>
      <c r="R658" s="49"/>
      <c r="S658" s="49"/>
      <c r="T658" s="49"/>
      <c r="U658" s="49"/>
    </row>
    <row r="659" spans="1:21" ht="15" customHeight="1" x14ac:dyDescent="0.3">
      <c r="A659" s="41" t="s">
        <v>416</v>
      </c>
      <c r="B659" s="42">
        <f t="shared" si="24"/>
        <v>44985</v>
      </c>
      <c r="C659" s="62">
        <f t="shared" si="25"/>
        <v>2023</v>
      </c>
      <c r="D659" s="43" t="s">
        <v>372</v>
      </c>
      <c r="E659" s="43" t="s">
        <v>383</v>
      </c>
      <c r="F659" s="44" t="s">
        <v>412</v>
      </c>
      <c r="G659" s="45">
        <v>11</v>
      </c>
      <c r="H659" s="45">
        <v>11</v>
      </c>
      <c r="I659" s="46">
        <v>112.3</v>
      </c>
      <c r="J659" s="46">
        <v>16.7</v>
      </c>
      <c r="K659" s="46">
        <v>0</v>
      </c>
      <c r="L659" s="46">
        <f t="shared" si="27"/>
        <v>129</v>
      </c>
      <c r="M659" s="47">
        <f t="shared" si="26"/>
        <v>800</v>
      </c>
      <c r="N659" s="47">
        <v>103200</v>
      </c>
      <c r="O659" s="48" t="s">
        <v>510</v>
      </c>
      <c r="P659" s="48" t="s">
        <v>1667</v>
      </c>
      <c r="Q659" s="49">
        <v>44966</v>
      </c>
      <c r="R659" s="49"/>
      <c r="S659" s="49"/>
      <c r="T659" s="49"/>
      <c r="U659" s="49"/>
    </row>
    <row r="660" spans="1:21" ht="15" customHeight="1" x14ac:dyDescent="0.3">
      <c r="A660" s="41" t="s">
        <v>417</v>
      </c>
      <c r="B660" s="42">
        <f t="shared" si="24"/>
        <v>44985</v>
      </c>
      <c r="C660" s="62">
        <f t="shared" si="25"/>
        <v>2023</v>
      </c>
      <c r="D660" s="43" t="s">
        <v>175</v>
      </c>
      <c r="E660" s="43" t="s">
        <v>196</v>
      </c>
      <c r="F660" s="44" t="s">
        <v>412</v>
      </c>
      <c r="G660" s="45">
        <v>21</v>
      </c>
      <c r="H660" s="45"/>
      <c r="I660" s="46">
        <v>52.1</v>
      </c>
      <c r="J660" s="46">
        <v>6.4</v>
      </c>
      <c r="K660" s="46"/>
      <c r="L660" s="46">
        <f t="shared" si="27"/>
        <v>58.5</v>
      </c>
      <c r="M660" s="47">
        <f t="shared" si="26"/>
        <v>937.29914529914527</v>
      </c>
      <c r="N660" s="47">
        <v>54832</v>
      </c>
      <c r="O660" s="48" t="s">
        <v>462</v>
      </c>
      <c r="P660" s="48" t="s">
        <v>1667</v>
      </c>
      <c r="Q660" s="49">
        <v>44967</v>
      </c>
      <c r="R660" s="49"/>
      <c r="S660" s="49"/>
      <c r="T660" s="49"/>
      <c r="U660" s="49"/>
    </row>
    <row r="661" spans="1:21" ht="15" customHeight="1" x14ac:dyDescent="0.3">
      <c r="A661" s="41" t="s">
        <v>417</v>
      </c>
      <c r="B661" s="42">
        <f t="shared" si="24"/>
        <v>44985</v>
      </c>
      <c r="C661" s="62">
        <f t="shared" si="25"/>
        <v>2023</v>
      </c>
      <c r="D661" s="43" t="s">
        <v>175</v>
      </c>
      <c r="E661" s="43" t="s">
        <v>195</v>
      </c>
      <c r="F661" s="44" t="s">
        <v>412</v>
      </c>
      <c r="G661" s="45">
        <v>20</v>
      </c>
      <c r="H661" s="45"/>
      <c r="I661" s="46">
        <v>41.2</v>
      </c>
      <c r="J661" s="46">
        <v>6.4</v>
      </c>
      <c r="K661" s="46"/>
      <c r="L661" s="46">
        <f t="shared" si="27"/>
        <v>47.6</v>
      </c>
      <c r="M661" s="47">
        <f t="shared" si="26"/>
        <v>932.14285714285711</v>
      </c>
      <c r="N661" s="47">
        <v>44370</v>
      </c>
      <c r="O661" s="48" t="s">
        <v>461</v>
      </c>
      <c r="P661" s="48" t="s">
        <v>1667</v>
      </c>
      <c r="Q661" s="49">
        <v>44971</v>
      </c>
      <c r="R661" s="49"/>
      <c r="S661" s="49"/>
      <c r="T661" s="49"/>
      <c r="U661" s="49"/>
    </row>
    <row r="662" spans="1:21" ht="15" customHeight="1" x14ac:dyDescent="0.3">
      <c r="A662" s="41" t="s">
        <v>416</v>
      </c>
      <c r="B662" s="42">
        <f t="shared" si="24"/>
        <v>44985</v>
      </c>
      <c r="C662" s="62">
        <f t="shared" si="25"/>
        <v>2023</v>
      </c>
      <c r="D662" s="43" t="s">
        <v>372</v>
      </c>
      <c r="E662" s="43" t="s">
        <v>392</v>
      </c>
      <c r="F662" s="44" t="s">
        <v>412</v>
      </c>
      <c r="G662" s="45">
        <v>21</v>
      </c>
      <c r="H662" s="45">
        <v>20</v>
      </c>
      <c r="I662" s="46">
        <v>40.799999999999997</v>
      </c>
      <c r="J662" s="46">
        <v>7.9</v>
      </c>
      <c r="K662" s="46">
        <v>0</v>
      </c>
      <c r="L662" s="46">
        <f t="shared" si="27"/>
        <v>48.699999999999996</v>
      </c>
      <c r="M662" s="47">
        <f t="shared" si="26"/>
        <v>1239.322381930185</v>
      </c>
      <c r="N662" s="47">
        <v>60355</v>
      </c>
      <c r="O662" s="48" t="s">
        <v>512</v>
      </c>
      <c r="P662" s="48" t="s">
        <v>1667</v>
      </c>
      <c r="Q662" s="49">
        <v>44971</v>
      </c>
      <c r="R662" s="49"/>
      <c r="S662" s="49"/>
      <c r="T662" s="49"/>
      <c r="U662" s="49"/>
    </row>
    <row r="663" spans="1:21" ht="15" customHeight="1" x14ac:dyDescent="0.3">
      <c r="A663" s="41" t="s">
        <v>417</v>
      </c>
      <c r="B663" s="42">
        <f t="shared" si="24"/>
        <v>44985</v>
      </c>
      <c r="C663" s="62">
        <f t="shared" si="25"/>
        <v>2023</v>
      </c>
      <c r="D663" s="43" t="s">
        <v>156</v>
      </c>
      <c r="E663" s="43" t="s">
        <v>157</v>
      </c>
      <c r="F663" s="44" t="s">
        <v>412</v>
      </c>
      <c r="G663" s="45" t="s">
        <v>158</v>
      </c>
      <c r="H663" s="45">
        <v>29</v>
      </c>
      <c r="I663" s="46">
        <v>53.6</v>
      </c>
      <c r="J663" s="46">
        <v>6.4</v>
      </c>
      <c r="K663" s="46"/>
      <c r="L663" s="46">
        <f t="shared" si="27"/>
        <v>60</v>
      </c>
      <c r="M663" s="47">
        <f t="shared" si="26"/>
        <v>856.65</v>
      </c>
      <c r="N663" s="47">
        <v>51399</v>
      </c>
      <c r="O663" s="48" t="s">
        <v>443</v>
      </c>
      <c r="P663" s="48" t="s">
        <v>1667</v>
      </c>
      <c r="Q663" s="49">
        <v>44972</v>
      </c>
      <c r="R663" s="49"/>
      <c r="S663" s="49"/>
      <c r="T663" s="49"/>
      <c r="U663" s="49"/>
    </row>
    <row r="664" spans="1:21" ht="15" customHeight="1" x14ac:dyDescent="0.3">
      <c r="A664" s="41" t="s">
        <v>417</v>
      </c>
      <c r="B664" s="42">
        <f t="shared" si="24"/>
        <v>44985</v>
      </c>
      <c r="C664" s="62">
        <f t="shared" si="25"/>
        <v>2023</v>
      </c>
      <c r="D664" s="43" t="s">
        <v>156</v>
      </c>
      <c r="E664" s="43" t="s">
        <v>162</v>
      </c>
      <c r="F664" s="44" t="s">
        <v>412</v>
      </c>
      <c r="G664" s="45">
        <v>62</v>
      </c>
      <c r="H664" s="45">
        <v>62</v>
      </c>
      <c r="I664" s="46">
        <v>53.6</v>
      </c>
      <c r="J664" s="46">
        <v>6.4</v>
      </c>
      <c r="K664" s="46"/>
      <c r="L664" s="46">
        <f t="shared" si="27"/>
        <v>60</v>
      </c>
      <c r="M664" s="47">
        <f t="shared" si="26"/>
        <v>856.65</v>
      </c>
      <c r="N664" s="47">
        <v>51399</v>
      </c>
      <c r="O664" s="48" t="s">
        <v>443</v>
      </c>
      <c r="P664" s="48" t="s">
        <v>1667</v>
      </c>
      <c r="Q664" s="49">
        <v>44972</v>
      </c>
      <c r="R664" s="49"/>
      <c r="S664" s="49"/>
      <c r="T664" s="49"/>
      <c r="U664" s="49"/>
    </row>
    <row r="665" spans="1:21" ht="15" customHeight="1" x14ac:dyDescent="0.3">
      <c r="A665" s="41" t="s">
        <v>417</v>
      </c>
      <c r="B665" s="42">
        <f t="shared" si="24"/>
        <v>44985</v>
      </c>
      <c r="C665" s="62">
        <f t="shared" si="25"/>
        <v>2023</v>
      </c>
      <c r="D665" s="43" t="s">
        <v>156</v>
      </c>
      <c r="E665" s="43" t="s">
        <v>163</v>
      </c>
      <c r="F665" s="44" t="s">
        <v>412</v>
      </c>
      <c r="G665" s="45" t="s">
        <v>164</v>
      </c>
      <c r="H665" s="45">
        <v>63</v>
      </c>
      <c r="I665" s="46">
        <v>39</v>
      </c>
      <c r="J665" s="46">
        <v>6.4</v>
      </c>
      <c r="K665" s="46"/>
      <c r="L665" s="46">
        <f t="shared" si="27"/>
        <v>45.4</v>
      </c>
      <c r="M665" s="47">
        <f t="shared" si="26"/>
        <v>837.55506607929522</v>
      </c>
      <c r="N665" s="47">
        <v>38025</v>
      </c>
      <c r="O665" s="48" t="s">
        <v>443</v>
      </c>
      <c r="P665" s="48" t="s">
        <v>1667</v>
      </c>
      <c r="Q665" s="49">
        <v>44972</v>
      </c>
      <c r="R665" s="49"/>
      <c r="S665" s="49"/>
      <c r="T665" s="49"/>
      <c r="U665" s="49"/>
    </row>
    <row r="666" spans="1:21" ht="15" customHeight="1" x14ac:dyDescent="0.3">
      <c r="A666" s="41" t="s">
        <v>416</v>
      </c>
      <c r="B666" s="42">
        <f t="shared" si="24"/>
        <v>44985</v>
      </c>
      <c r="C666" s="62">
        <f t="shared" si="25"/>
        <v>2023</v>
      </c>
      <c r="D666" s="43" t="s">
        <v>372</v>
      </c>
      <c r="E666" s="43" t="s">
        <v>399</v>
      </c>
      <c r="F666" s="44" t="s">
        <v>412</v>
      </c>
      <c r="G666" s="45">
        <v>28</v>
      </c>
      <c r="H666" s="45">
        <v>27</v>
      </c>
      <c r="I666" s="46">
        <v>40.200000000000003</v>
      </c>
      <c r="J666" s="46">
        <v>7.9</v>
      </c>
      <c r="K666" s="46">
        <v>0</v>
      </c>
      <c r="L666" s="46">
        <f t="shared" si="27"/>
        <v>48.1</v>
      </c>
      <c r="M666" s="47">
        <f t="shared" si="26"/>
        <v>1269.5634095634096</v>
      </c>
      <c r="N666" s="47">
        <v>61066</v>
      </c>
      <c r="O666" s="48" t="s">
        <v>517</v>
      </c>
      <c r="P666" s="48" t="s">
        <v>1667</v>
      </c>
      <c r="Q666" s="49">
        <v>44972</v>
      </c>
      <c r="R666" s="49"/>
      <c r="S666" s="49"/>
      <c r="T666" s="49"/>
      <c r="U666" s="49"/>
    </row>
    <row r="667" spans="1:21" ht="15" customHeight="1" x14ac:dyDescent="0.3">
      <c r="A667" s="41" t="s">
        <v>415</v>
      </c>
      <c r="B667" s="42">
        <f t="shared" si="24"/>
        <v>44985</v>
      </c>
      <c r="C667" s="62">
        <f t="shared" si="25"/>
        <v>2023</v>
      </c>
      <c r="D667" s="43" t="s">
        <v>584</v>
      </c>
      <c r="E667" s="43" t="s">
        <v>8</v>
      </c>
      <c r="F667" s="44" t="s">
        <v>5</v>
      </c>
      <c r="G667" s="45">
        <v>14</v>
      </c>
      <c r="H667" s="45">
        <v>14</v>
      </c>
      <c r="I667" s="46">
        <v>14.9</v>
      </c>
      <c r="J667" s="46">
        <v>0</v>
      </c>
      <c r="K667" s="46">
        <v>0</v>
      </c>
      <c r="L667" s="46">
        <f t="shared" si="27"/>
        <v>14.9</v>
      </c>
      <c r="M667" s="47">
        <f t="shared" si="26"/>
        <v>302.01342281879192</v>
      </c>
      <c r="N667" s="47">
        <v>4500</v>
      </c>
      <c r="O667" s="48" t="s">
        <v>583</v>
      </c>
      <c r="P667" s="48"/>
      <c r="Q667" s="49">
        <v>44973</v>
      </c>
      <c r="R667" s="49"/>
      <c r="S667" s="49"/>
      <c r="T667" s="49"/>
      <c r="U667" s="49"/>
    </row>
    <row r="668" spans="1:21" ht="15" customHeight="1" x14ac:dyDescent="0.3">
      <c r="A668" s="41" t="s">
        <v>418</v>
      </c>
      <c r="B668" s="42">
        <f t="shared" si="24"/>
        <v>44985</v>
      </c>
      <c r="C668" s="62">
        <f t="shared" si="25"/>
        <v>2023</v>
      </c>
      <c r="D668" s="43" t="s">
        <v>231</v>
      </c>
      <c r="E668" s="43" t="s">
        <v>232</v>
      </c>
      <c r="F668" s="44" t="s">
        <v>412</v>
      </c>
      <c r="G668" s="45">
        <v>32</v>
      </c>
      <c r="H668" s="45">
        <v>30</v>
      </c>
      <c r="I668" s="46">
        <v>36.299999999999997</v>
      </c>
      <c r="J668" s="46">
        <v>3.6</v>
      </c>
      <c r="K668" s="46"/>
      <c r="L668" s="46">
        <f t="shared" si="27"/>
        <v>39.9</v>
      </c>
      <c r="M668" s="47">
        <f t="shared" si="26"/>
        <v>1260</v>
      </c>
      <c r="N668" s="47">
        <v>50274</v>
      </c>
      <c r="O668" s="48" t="s">
        <v>472</v>
      </c>
      <c r="P668" s="48" t="s">
        <v>1667</v>
      </c>
      <c r="Q668" s="49">
        <v>44974</v>
      </c>
      <c r="R668" s="49"/>
      <c r="S668" s="49"/>
      <c r="T668" s="49"/>
      <c r="U668" s="49"/>
    </row>
    <row r="669" spans="1:21" ht="15" customHeight="1" x14ac:dyDescent="0.3">
      <c r="A669" s="41" t="s">
        <v>418</v>
      </c>
      <c r="B669" s="42">
        <f t="shared" si="24"/>
        <v>44985</v>
      </c>
      <c r="C669" s="62">
        <f t="shared" si="25"/>
        <v>2023</v>
      </c>
      <c r="D669" s="43" t="s">
        <v>286</v>
      </c>
      <c r="E669" s="43" t="s">
        <v>305</v>
      </c>
      <c r="F669" s="44" t="s">
        <v>412</v>
      </c>
      <c r="G669" s="45">
        <v>60</v>
      </c>
      <c r="H669" s="45">
        <v>58</v>
      </c>
      <c r="I669" s="46">
        <v>81.7</v>
      </c>
      <c r="J669" s="46">
        <v>29.6</v>
      </c>
      <c r="K669" s="46"/>
      <c r="L669" s="46">
        <f t="shared" si="27"/>
        <v>111.30000000000001</v>
      </c>
      <c r="M669" s="47">
        <f t="shared" si="26"/>
        <v>1280.6738544474392</v>
      </c>
      <c r="N669" s="47">
        <v>142539</v>
      </c>
      <c r="O669" s="48" t="s">
        <v>487</v>
      </c>
      <c r="P669" s="48" t="s">
        <v>1667</v>
      </c>
      <c r="Q669" s="49">
        <v>44977</v>
      </c>
      <c r="R669" s="49"/>
      <c r="S669" s="49"/>
      <c r="T669" s="49"/>
      <c r="U669" s="49"/>
    </row>
    <row r="670" spans="1:21" ht="15" customHeight="1" x14ac:dyDescent="0.3">
      <c r="A670" s="41" t="s">
        <v>417</v>
      </c>
      <c r="B670" s="42">
        <f t="shared" si="24"/>
        <v>44985</v>
      </c>
      <c r="C670" s="62">
        <f t="shared" si="25"/>
        <v>2023</v>
      </c>
      <c r="D670" s="43" t="s">
        <v>165</v>
      </c>
      <c r="E670" s="43" t="s">
        <v>169</v>
      </c>
      <c r="F670" s="44" t="s">
        <v>412</v>
      </c>
      <c r="G670" s="45">
        <v>31</v>
      </c>
      <c r="H670" s="45"/>
      <c r="I670" s="46">
        <v>53.6</v>
      </c>
      <c r="J670" s="46">
        <v>6.4</v>
      </c>
      <c r="K670" s="46"/>
      <c r="L670" s="46">
        <f t="shared" si="27"/>
        <v>60</v>
      </c>
      <c r="M670" s="47">
        <f t="shared" si="26"/>
        <v>847.81666666666672</v>
      </c>
      <c r="N670" s="47">
        <v>50869</v>
      </c>
      <c r="O670" s="48" t="s">
        <v>448</v>
      </c>
      <c r="P670" s="48" t="s">
        <v>1667</v>
      </c>
      <c r="Q670" s="49">
        <v>44978</v>
      </c>
      <c r="R670" s="49"/>
      <c r="S670" s="49"/>
      <c r="T670" s="49"/>
      <c r="U670" s="49"/>
    </row>
    <row r="671" spans="1:21" ht="15" customHeight="1" x14ac:dyDescent="0.3">
      <c r="A671" s="41" t="s">
        <v>417</v>
      </c>
      <c r="B671" s="42">
        <f t="shared" si="24"/>
        <v>44985</v>
      </c>
      <c r="C671" s="62">
        <f t="shared" si="25"/>
        <v>2023</v>
      </c>
      <c r="D671" s="43" t="s">
        <v>175</v>
      </c>
      <c r="E671" s="43" t="s">
        <v>214</v>
      </c>
      <c r="F671" s="44" t="s">
        <v>412</v>
      </c>
      <c r="G671" s="45">
        <v>43</v>
      </c>
      <c r="H671" s="45"/>
      <c r="I671" s="46">
        <v>55.8</v>
      </c>
      <c r="J671" s="46">
        <v>6.4</v>
      </c>
      <c r="K671" s="46"/>
      <c r="L671" s="46">
        <f t="shared" si="27"/>
        <v>62.199999999999996</v>
      </c>
      <c r="M671" s="47">
        <f t="shared" si="26"/>
        <v>932.15434083601292</v>
      </c>
      <c r="N671" s="47">
        <v>57980</v>
      </c>
      <c r="O671" s="48" t="s">
        <v>467</v>
      </c>
      <c r="P671" s="48" t="s">
        <v>1667</v>
      </c>
      <c r="Q671" s="49">
        <v>44978</v>
      </c>
      <c r="R671" s="49"/>
      <c r="S671" s="49"/>
      <c r="T671" s="49"/>
      <c r="U671" s="49"/>
    </row>
    <row r="672" spans="1:21" ht="15" customHeight="1" x14ac:dyDescent="0.3">
      <c r="A672" s="41" t="s">
        <v>417</v>
      </c>
      <c r="B672" s="42">
        <f t="shared" si="24"/>
        <v>44985</v>
      </c>
      <c r="C672" s="62">
        <f t="shared" si="25"/>
        <v>2023</v>
      </c>
      <c r="D672" s="43" t="s">
        <v>175</v>
      </c>
      <c r="E672" s="43" t="s">
        <v>217</v>
      </c>
      <c r="F672" s="44" t="s">
        <v>412</v>
      </c>
      <c r="G672" s="45">
        <v>46</v>
      </c>
      <c r="H672" s="45"/>
      <c r="I672" s="46">
        <v>55.3</v>
      </c>
      <c r="J672" s="46">
        <v>6.4</v>
      </c>
      <c r="K672" s="46"/>
      <c r="L672" s="46">
        <f t="shared" si="27"/>
        <v>61.699999999999996</v>
      </c>
      <c r="M672" s="47">
        <f t="shared" si="26"/>
        <v>937.29335494327393</v>
      </c>
      <c r="N672" s="47">
        <v>57831</v>
      </c>
      <c r="O672" s="48" t="s">
        <v>469</v>
      </c>
      <c r="P672" s="48" t="s">
        <v>1667</v>
      </c>
      <c r="Q672" s="49">
        <v>44978</v>
      </c>
      <c r="R672" s="49"/>
      <c r="S672" s="49"/>
      <c r="T672" s="49"/>
      <c r="U672" s="49"/>
    </row>
    <row r="673" spans="1:21" ht="15" customHeight="1" x14ac:dyDescent="0.3">
      <c r="A673" s="41" t="s">
        <v>417</v>
      </c>
      <c r="B673" s="42">
        <f t="shared" si="24"/>
        <v>44985</v>
      </c>
      <c r="C673" s="62">
        <f t="shared" si="25"/>
        <v>2023</v>
      </c>
      <c r="D673" s="43" t="s">
        <v>175</v>
      </c>
      <c r="E673" s="43" t="s">
        <v>219</v>
      </c>
      <c r="F673" s="44" t="s">
        <v>412</v>
      </c>
      <c r="G673" s="45">
        <v>49</v>
      </c>
      <c r="H673" s="45"/>
      <c r="I673" s="46">
        <v>41.2</v>
      </c>
      <c r="J673" s="46">
        <v>6.4</v>
      </c>
      <c r="K673" s="46"/>
      <c r="L673" s="46">
        <f t="shared" si="27"/>
        <v>47.6</v>
      </c>
      <c r="M673" s="47">
        <f t="shared" si="26"/>
        <v>876.21848739495795</v>
      </c>
      <c r="N673" s="47">
        <v>41708</v>
      </c>
      <c r="O673" s="48" t="s">
        <v>448</v>
      </c>
      <c r="P673" s="48" t="s">
        <v>1667</v>
      </c>
      <c r="Q673" s="49">
        <v>44978</v>
      </c>
      <c r="R673" s="49"/>
      <c r="S673" s="49"/>
      <c r="T673" s="49"/>
      <c r="U673" s="49"/>
    </row>
    <row r="674" spans="1:21" ht="15" customHeight="1" x14ac:dyDescent="0.3">
      <c r="A674" s="41" t="s">
        <v>417</v>
      </c>
      <c r="B674" s="42">
        <f t="shared" si="24"/>
        <v>44985</v>
      </c>
      <c r="C674" s="62">
        <f t="shared" si="25"/>
        <v>2023</v>
      </c>
      <c r="D674" s="43" t="s">
        <v>165</v>
      </c>
      <c r="E674" s="43" t="s">
        <v>170</v>
      </c>
      <c r="F674" s="44" t="s">
        <v>412</v>
      </c>
      <c r="G674" s="45">
        <v>32</v>
      </c>
      <c r="H674" s="45"/>
      <c r="I674" s="46">
        <v>39</v>
      </c>
      <c r="J674" s="46">
        <v>6.4</v>
      </c>
      <c r="K674" s="46"/>
      <c r="L674" s="46">
        <f t="shared" si="27"/>
        <v>45.4</v>
      </c>
      <c r="M674" s="47">
        <f t="shared" si="26"/>
        <v>891.3215859030837</v>
      </c>
      <c r="N674" s="47">
        <v>40466</v>
      </c>
      <c r="O674" s="48" t="s">
        <v>449</v>
      </c>
      <c r="P674" s="48" t="s">
        <v>1668</v>
      </c>
      <c r="Q674" s="49">
        <v>44979</v>
      </c>
      <c r="R674" s="49"/>
      <c r="S674" s="49"/>
      <c r="T674" s="49"/>
      <c r="U674" s="49"/>
    </row>
    <row r="675" spans="1:21" ht="15" customHeight="1" x14ac:dyDescent="0.3">
      <c r="A675" s="41" t="s">
        <v>418</v>
      </c>
      <c r="B675" s="42">
        <f t="shared" si="24"/>
        <v>44985</v>
      </c>
      <c r="C675" s="62">
        <f t="shared" si="25"/>
        <v>2023</v>
      </c>
      <c r="D675" s="43" t="s">
        <v>286</v>
      </c>
      <c r="E675" s="43" t="s">
        <v>289</v>
      </c>
      <c r="F675" s="44" t="s">
        <v>412</v>
      </c>
      <c r="G675" s="45">
        <v>4</v>
      </c>
      <c r="H675" s="45">
        <v>4</v>
      </c>
      <c r="I675" s="46">
        <v>36.5</v>
      </c>
      <c r="J675" s="46">
        <v>3.6</v>
      </c>
      <c r="K675" s="46"/>
      <c r="L675" s="46">
        <f t="shared" si="27"/>
        <v>40.1</v>
      </c>
      <c r="M675" s="47">
        <f t="shared" si="26"/>
        <v>1263.9650872817954</v>
      </c>
      <c r="N675" s="47">
        <v>50685</v>
      </c>
      <c r="O675" s="48" t="s">
        <v>475</v>
      </c>
      <c r="P675" s="48" t="s">
        <v>1667</v>
      </c>
      <c r="Q675" s="49">
        <v>44980</v>
      </c>
      <c r="R675" s="49"/>
      <c r="S675" s="49"/>
      <c r="T675" s="49"/>
      <c r="U675" s="49"/>
    </row>
    <row r="676" spans="1:21" ht="15" customHeight="1" x14ac:dyDescent="0.3">
      <c r="A676" s="41" t="s">
        <v>418</v>
      </c>
      <c r="B676" s="42">
        <f t="shared" si="24"/>
        <v>44985</v>
      </c>
      <c r="C676" s="62">
        <f t="shared" si="25"/>
        <v>2023</v>
      </c>
      <c r="D676" s="43" t="s">
        <v>286</v>
      </c>
      <c r="E676" s="43" t="s">
        <v>293</v>
      </c>
      <c r="F676" s="44" t="s">
        <v>412</v>
      </c>
      <c r="G676" s="45">
        <v>29</v>
      </c>
      <c r="H676" s="45">
        <v>27</v>
      </c>
      <c r="I676" s="46">
        <v>81.099999999999994</v>
      </c>
      <c r="J676" s="46">
        <v>29.7</v>
      </c>
      <c r="K676" s="46"/>
      <c r="L676" s="46">
        <f t="shared" si="27"/>
        <v>110.8</v>
      </c>
      <c r="M676" s="47">
        <f t="shared" si="26"/>
        <v>1280.667870036101</v>
      </c>
      <c r="N676" s="47">
        <v>141898</v>
      </c>
      <c r="O676" s="48" t="s">
        <v>475</v>
      </c>
      <c r="P676" s="48" t="s">
        <v>1667</v>
      </c>
      <c r="Q676" s="49">
        <v>44980</v>
      </c>
      <c r="R676" s="49"/>
      <c r="S676" s="49"/>
      <c r="T676" s="49"/>
      <c r="U676" s="49"/>
    </row>
    <row r="677" spans="1:21" ht="15" customHeight="1" x14ac:dyDescent="0.3">
      <c r="A677" s="41" t="s">
        <v>418</v>
      </c>
      <c r="B677" s="42">
        <f t="shared" si="24"/>
        <v>44985</v>
      </c>
      <c r="C677" s="62">
        <f t="shared" si="25"/>
        <v>2023</v>
      </c>
      <c r="D677" s="43" t="s">
        <v>286</v>
      </c>
      <c r="E677" s="43" t="s">
        <v>295</v>
      </c>
      <c r="F677" s="44" t="s">
        <v>412</v>
      </c>
      <c r="G677" s="45">
        <v>31</v>
      </c>
      <c r="H677" s="45">
        <v>29</v>
      </c>
      <c r="I677" s="46">
        <v>36.5</v>
      </c>
      <c r="J677" s="46">
        <v>3.6</v>
      </c>
      <c r="K677" s="46"/>
      <c r="L677" s="46">
        <f t="shared" si="27"/>
        <v>40.1</v>
      </c>
      <c r="M677" s="47">
        <f t="shared" si="26"/>
        <v>1263.9650872817954</v>
      </c>
      <c r="N677" s="47">
        <v>50685</v>
      </c>
      <c r="O677" s="48" t="s">
        <v>475</v>
      </c>
      <c r="P677" s="48" t="s">
        <v>1667</v>
      </c>
      <c r="Q677" s="49">
        <v>44980</v>
      </c>
      <c r="R677" s="49"/>
      <c r="S677" s="49"/>
      <c r="T677" s="49"/>
      <c r="U677" s="49"/>
    </row>
    <row r="678" spans="1:21" ht="15" customHeight="1" x14ac:dyDescent="0.3">
      <c r="A678" s="41" t="s">
        <v>417</v>
      </c>
      <c r="B678" s="42">
        <f t="shared" si="24"/>
        <v>44985</v>
      </c>
      <c r="C678" s="62">
        <f t="shared" si="25"/>
        <v>2023</v>
      </c>
      <c r="D678" s="43" t="s">
        <v>175</v>
      </c>
      <c r="E678" s="43" t="s">
        <v>192</v>
      </c>
      <c r="F678" s="44" t="s">
        <v>412</v>
      </c>
      <c r="G678" s="45">
        <v>17</v>
      </c>
      <c r="H678" s="45"/>
      <c r="I678" s="46">
        <v>52.1</v>
      </c>
      <c r="J678" s="46">
        <v>6.4</v>
      </c>
      <c r="K678" s="46"/>
      <c r="L678" s="46">
        <f t="shared" si="27"/>
        <v>58.5</v>
      </c>
      <c r="M678" s="47">
        <f t="shared" si="26"/>
        <v>942.44444444444446</v>
      </c>
      <c r="N678" s="47">
        <v>55133</v>
      </c>
      <c r="O678" s="48" t="s">
        <v>460</v>
      </c>
      <c r="P678" s="48" t="s">
        <v>1667</v>
      </c>
      <c r="Q678" s="49">
        <v>44981</v>
      </c>
      <c r="R678" s="49"/>
      <c r="S678" s="49"/>
      <c r="T678" s="49"/>
      <c r="U678" s="49"/>
    </row>
    <row r="679" spans="1:21" ht="15" customHeight="1" x14ac:dyDescent="0.3">
      <c r="A679" s="41" t="s">
        <v>417</v>
      </c>
      <c r="B679" s="42">
        <f t="shared" si="24"/>
        <v>44985</v>
      </c>
      <c r="C679" s="62">
        <f t="shared" si="25"/>
        <v>2023</v>
      </c>
      <c r="D679" s="43" t="s">
        <v>175</v>
      </c>
      <c r="E679" s="43" t="s">
        <v>223</v>
      </c>
      <c r="F679" s="44" t="s">
        <v>412</v>
      </c>
      <c r="G679" s="45">
        <v>53</v>
      </c>
      <c r="H679" s="45"/>
      <c r="I679" s="46">
        <v>39.5</v>
      </c>
      <c r="J679" s="46">
        <v>6.4</v>
      </c>
      <c r="K679" s="46"/>
      <c r="L679" s="46">
        <f t="shared" si="27"/>
        <v>45.9</v>
      </c>
      <c r="M679" s="47">
        <f t="shared" si="26"/>
        <v>932.15686274509812</v>
      </c>
      <c r="N679" s="47">
        <v>42786</v>
      </c>
      <c r="O679" s="48" t="s">
        <v>471</v>
      </c>
      <c r="P679" s="48" t="s">
        <v>1667</v>
      </c>
      <c r="Q679" s="49">
        <v>44981</v>
      </c>
      <c r="R679" s="49"/>
      <c r="S679" s="49"/>
      <c r="T679" s="49"/>
      <c r="U679" s="49"/>
    </row>
    <row r="680" spans="1:21" ht="15" customHeight="1" x14ac:dyDescent="0.3">
      <c r="A680" s="41" t="s">
        <v>418</v>
      </c>
      <c r="B680" s="42">
        <f t="shared" si="24"/>
        <v>44985</v>
      </c>
      <c r="C680" s="62">
        <f t="shared" si="25"/>
        <v>2023</v>
      </c>
      <c r="D680" s="43" t="s">
        <v>286</v>
      </c>
      <c r="E680" s="43" t="s">
        <v>288</v>
      </c>
      <c r="F680" s="44" t="s">
        <v>412</v>
      </c>
      <c r="G680" s="45">
        <v>3</v>
      </c>
      <c r="H680" s="45">
        <v>3</v>
      </c>
      <c r="I680" s="46">
        <v>36.299999999999997</v>
      </c>
      <c r="J680" s="46">
        <v>3.6</v>
      </c>
      <c r="K680" s="46"/>
      <c r="L680" s="46">
        <f t="shared" si="27"/>
        <v>39.9</v>
      </c>
      <c r="M680" s="47">
        <f t="shared" si="26"/>
        <v>1283.2080200501255</v>
      </c>
      <c r="N680" s="47">
        <v>51200</v>
      </c>
      <c r="O680" s="48" t="s">
        <v>474</v>
      </c>
      <c r="P680" s="48" t="s">
        <v>1667</v>
      </c>
      <c r="Q680" s="49">
        <v>44981</v>
      </c>
      <c r="R680" s="49"/>
      <c r="S680" s="49"/>
      <c r="T680" s="49"/>
      <c r="U680" s="49"/>
    </row>
    <row r="681" spans="1:21" ht="15" customHeight="1" x14ac:dyDescent="0.3">
      <c r="A681" s="41" t="s">
        <v>418</v>
      </c>
      <c r="B681" s="42">
        <f t="shared" si="24"/>
        <v>44985</v>
      </c>
      <c r="C681" s="62">
        <f t="shared" si="25"/>
        <v>2023</v>
      </c>
      <c r="D681" s="43" t="s">
        <v>286</v>
      </c>
      <c r="E681" s="43" t="s">
        <v>304</v>
      </c>
      <c r="F681" s="44" t="s">
        <v>412</v>
      </c>
      <c r="G681" s="45">
        <v>59</v>
      </c>
      <c r="H681" s="45">
        <v>57</v>
      </c>
      <c r="I681" s="46">
        <v>83.5</v>
      </c>
      <c r="J681" s="46">
        <v>29.3</v>
      </c>
      <c r="K681" s="46"/>
      <c r="L681" s="46">
        <f t="shared" si="27"/>
        <v>112.8</v>
      </c>
      <c r="M681" s="47">
        <f t="shared" si="26"/>
        <v>1280.6737588652481</v>
      </c>
      <c r="N681" s="47">
        <v>144460</v>
      </c>
      <c r="O681" s="48" t="s">
        <v>486</v>
      </c>
      <c r="P681" s="48" t="s">
        <v>1667</v>
      </c>
      <c r="Q681" s="49">
        <v>44981</v>
      </c>
      <c r="R681" s="49"/>
      <c r="S681" s="49"/>
      <c r="T681" s="49"/>
      <c r="U681" s="49"/>
    </row>
    <row r="682" spans="1:21" ht="15" customHeight="1" x14ac:dyDescent="0.3">
      <c r="A682" s="41" t="s">
        <v>417</v>
      </c>
      <c r="B682" s="42">
        <f t="shared" si="24"/>
        <v>44985</v>
      </c>
      <c r="C682" s="62">
        <f t="shared" si="25"/>
        <v>2023</v>
      </c>
      <c r="D682" s="43" t="s">
        <v>165</v>
      </c>
      <c r="E682" s="43" t="s">
        <v>171</v>
      </c>
      <c r="F682" s="44" t="s">
        <v>412</v>
      </c>
      <c r="G682" s="45">
        <v>35</v>
      </c>
      <c r="H682" s="45"/>
      <c r="I682" s="46">
        <v>51.4</v>
      </c>
      <c r="J682" s="46">
        <v>3.3</v>
      </c>
      <c r="K682" s="46"/>
      <c r="L682" s="46">
        <f t="shared" si="27"/>
        <v>54.699999999999996</v>
      </c>
      <c r="M682" s="47">
        <f t="shared" si="26"/>
        <v>790.53016453382088</v>
      </c>
      <c r="N682" s="47">
        <v>43242</v>
      </c>
      <c r="O682" s="48" t="s">
        <v>450</v>
      </c>
      <c r="P682" s="48" t="s">
        <v>1667</v>
      </c>
      <c r="Q682" s="49">
        <v>44984</v>
      </c>
      <c r="R682" s="49"/>
      <c r="S682" s="49"/>
      <c r="T682" s="49"/>
      <c r="U682" s="49"/>
    </row>
    <row r="683" spans="1:21" ht="15" customHeight="1" x14ac:dyDescent="0.3">
      <c r="A683" s="41" t="s">
        <v>416</v>
      </c>
      <c r="B683" s="42">
        <f t="shared" si="24"/>
        <v>44985</v>
      </c>
      <c r="C683" s="62">
        <f t="shared" si="25"/>
        <v>2023</v>
      </c>
      <c r="D683" s="43" t="s">
        <v>53</v>
      </c>
      <c r="E683" s="43" t="s">
        <v>67</v>
      </c>
      <c r="F683" s="44" t="s">
        <v>413</v>
      </c>
      <c r="G683" s="45">
        <v>7</v>
      </c>
      <c r="H683" s="45"/>
      <c r="I683" s="46">
        <v>13.7</v>
      </c>
      <c r="J683" s="46">
        <v>0</v>
      </c>
      <c r="K683" s="46">
        <v>0</v>
      </c>
      <c r="L683" s="46">
        <f t="shared" si="27"/>
        <v>13.7</v>
      </c>
      <c r="M683" s="47">
        <f t="shared" si="26"/>
        <v>510.94890510948909</v>
      </c>
      <c r="N683" s="47">
        <v>7000</v>
      </c>
      <c r="O683" s="48" t="s">
        <v>489</v>
      </c>
      <c r="P683" s="48"/>
      <c r="Q683" s="49">
        <v>44984</v>
      </c>
      <c r="R683" s="49"/>
      <c r="S683" s="49"/>
      <c r="T683" s="49"/>
      <c r="U683" s="49"/>
    </row>
    <row r="684" spans="1:21" ht="15" customHeight="1" x14ac:dyDescent="0.3">
      <c r="A684" s="41" t="s">
        <v>416</v>
      </c>
      <c r="B684" s="42">
        <f t="shared" si="24"/>
        <v>44985</v>
      </c>
      <c r="C684" s="62">
        <f t="shared" si="25"/>
        <v>2023</v>
      </c>
      <c r="D684" s="43" t="s">
        <v>53</v>
      </c>
      <c r="E684" s="43" t="s">
        <v>66</v>
      </c>
      <c r="F684" s="44" t="s">
        <v>413</v>
      </c>
      <c r="G684" s="45">
        <v>7</v>
      </c>
      <c r="H684" s="45"/>
      <c r="I684" s="46">
        <v>13.7</v>
      </c>
      <c r="J684" s="46">
        <v>0</v>
      </c>
      <c r="K684" s="46">
        <v>0</v>
      </c>
      <c r="L684" s="46">
        <f t="shared" si="27"/>
        <v>13.7</v>
      </c>
      <c r="M684" s="47">
        <f t="shared" si="26"/>
        <v>583.94160583941607</v>
      </c>
      <c r="N684" s="47">
        <v>8000</v>
      </c>
      <c r="O684" s="48" t="s">
        <v>436</v>
      </c>
      <c r="P684" s="48"/>
      <c r="Q684" s="49">
        <v>44984</v>
      </c>
      <c r="R684" s="49"/>
      <c r="S684" s="49"/>
      <c r="T684" s="49"/>
      <c r="U684" s="49"/>
    </row>
    <row r="685" spans="1:21" ht="15" customHeight="1" x14ac:dyDescent="0.3">
      <c r="A685" s="41" t="s">
        <v>416</v>
      </c>
      <c r="B685" s="42">
        <f t="shared" si="24"/>
        <v>44985</v>
      </c>
      <c r="C685" s="62">
        <f t="shared" si="25"/>
        <v>2023</v>
      </c>
      <c r="D685" s="43" t="s">
        <v>77</v>
      </c>
      <c r="E685" s="43" t="s">
        <v>497</v>
      </c>
      <c r="F685" s="44" t="s">
        <v>413</v>
      </c>
      <c r="G685" s="45">
        <v>2</v>
      </c>
      <c r="H685" s="45"/>
      <c r="I685" s="46">
        <v>13.7</v>
      </c>
      <c r="J685" s="46">
        <v>0</v>
      </c>
      <c r="K685" s="46">
        <v>0</v>
      </c>
      <c r="L685" s="46">
        <f t="shared" si="27"/>
        <v>13.7</v>
      </c>
      <c r="M685" s="47">
        <f t="shared" si="26"/>
        <v>510.94890510948909</v>
      </c>
      <c r="N685" s="47">
        <v>7000</v>
      </c>
      <c r="O685" s="48" t="s">
        <v>498</v>
      </c>
      <c r="P685" s="48"/>
      <c r="Q685" s="49">
        <v>44984</v>
      </c>
      <c r="R685" s="49"/>
      <c r="S685" s="49"/>
      <c r="T685" s="49"/>
      <c r="U685" s="49"/>
    </row>
    <row r="686" spans="1:21" ht="15" customHeight="1" x14ac:dyDescent="0.3">
      <c r="A686" s="41" t="s">
        <v>416</v>
      </c>
      <c r="B686" s="42">
        <f t="shared" si="24"/>
        <v>44985</v>
      </c>
      <c r="C686" s="62">
        <f t="shared" si="25"/>
        <v>2023</v>
      </c>
      <c r="D686" s="43" t="s">
        <v>77</v>
      </c>
      <c r="E686" s="43" t="s">
        <v>501</v>
      </c>
      <c r="F686" s="44" t="s">
        <v>413</v>
      </c>
      <c r="G686" s="45">
        <v>10</v>
      </c>
      <c r="H686" s="45"/>
      <c r="I686" s="46">
        <v>13.7</v>
      </c>
      <c r="J686" s="46">
        <v>0</v>
      </c>
      <c r="K686" s="46">
        <v>0</v>
      </c>
      <c r="L686" s="46">
        <f t="shared" si="27"/>
        <v>13.7</v>
      </c>
      <c r="M686" s="47">
        <f t="shared" si="26"/>
        <v>510.94890510948909</v>
      </c>
      <c r="N686" s="47">
        <v>7000</v>
      </c>
      <c r="O686" s="48" t="s">
        <v>502</v>
      </c>
      <c r="P686" s="48"/>
      <c r="Q686" s="49">
        <v>44984</v>
      </c>
      <c r="R686" s="49"/>
      <c r="S686" s="49"/>
      <c r="T686" s="49"/>
      <c r="U686" s="49"/>
    </row>
    <row r="687" spans="1:21" ht="15" customHeight="1" x14ac:dyDescent="0.3">
      <c r="A687" s="41" t="s">
        <v>416</v>
      </c>
      <c r="B687" s="42">
        <f t="shared" si="24"/>
        <v>44985</v>
      </c>
      <c r="C687" s="62">
        <f t="shared" si="25"/>
        <v>2023</v>
      </c>
      <c r="D687" s="43" t="s">
        <v>372</v>
      </c>
      <c r="E687" s="43" t="s">
        <v>397</v>
      </c>
      <c r="F687" s="44" t="s">
        <v>412</v>
      </c>
      <c r="G687" s="45">
        <v>26</v>
      </c>
      <c r="H687" s="45">
        <v>25</v>
      </c>
      <c r="I687" s="46">
        <v>47</v>
      </c>
      <c r="J687" s="46">
        <v>6.9</v>
      </c>
      <c r="K687" s="46">
        <v>0</v>
      </c>
      <c r="L687" s="46">
        <f t="shared" ref="L687:L718" si="28">SUM(I687:K687)</f>
        <v>53.9</v>
      </c>
      <c r="M687" s="47">
        <f t="shared" si="26"/>
        <v>1263.5064935064936</v>
      </c>
      <c r="N687" s="47">
        <v>68103</v>
      </c>
      <c r="O687" s="48" t="s">
        <v>516</v>
      </c>
      <c r="P687" s="48" t="s">
        <v>1667</v>
      </c>
      <c r="Q687" s="49">
        <v>44984</v>
      </c>
      <c r="R687" s="49"/>
      <c r="S687" s="49"/>
      <c r="T687" s="49"/>
      <c r="U687" s="49"/>
    </row>
    <row r="688" spans="1:21" ht="15" customHeight="1" x14ac:dyDescent="0.3">
      <c r="A688" s="41" t="s">
        <v>415</v>
      </c>
      <c r="B688" s="42">
        <f t="shared" si="24"/>
        <v>44985</v>
      </c>
      <c r="C688" s="62">
        <f t="shared" si="25"/>
        <v>2023</v>
      </c>
      <c r="D688" s="43" t="s">
        <v>584</v>
      </c>
      <c r="E688" s="43" t="s">
        <v>9</v>
      </c>
      <c r="F688" s="44" t="s">
        <v>5</v>
      </c>
      <c r="G688" s="45">
        <v>15</v>
      </c>
      <c r="H688" s="45">
        <v>15</v>
      </c>
      <c r="I688" s="46">
        <v>14.9</v>
      </c>
      <c r="J688" s="46">
        <v>0</v>
      </c>
      <c r="K688" s="46">
        <v>0</v>
      </c>
      <c r="L688" s="46">
        <f t="shared" si="28"/>
        <v>14.9</v>
      </c>
      <c r="M688" s="47">
        <f t="shared" si="26"/>
        <v>302.01342281879192</v>
      </c>
      <c r="N688" s="47">
        <v>4500</v>
      </c>
      <c r="O688" s="48" t="s">
        <v>585</v>
      </c>
      <c r="P688" s="48"/>
      <c r="Q688" s="49">
        <v>44984</v>
      </c>
      <c r="R688" s="49"/>
      <c r="S688" s="49"/>
      <c r="T688" s="49"/>
      <c r="U688" s="49"/>
    </row>
    <row r="689" spans="1:21" ht="15" customHeight="1" x14ac:dyDescent="0.3">
      <c r="A689" s="41" t="s">
        <v>417</v>
      </c>
      <c r="B689" s="42">
        <f t="shared" si="24"/>
        <v>44985</v>
      </c>
      <c r="C689" s="62">
        <f t="shared" si="25"/>
        <v>2023</v>
      </c>
      <c r="D689" s="43" t="s">
        <v>165</v>
      </c>
      <c r="E689" s="43" t="s">
        <v>167</v>
      </c>
      <c r="F689" s="44" t="s">
        <v>412</v>
      </c>
      <c r="G689" s="45">
        <v>29</v>
      </c>
      <c r="H689" s="45"/>
      <c r="I689" s="46">
        <v>39.4</v>
      </c>
      <c r="J689" s="46">
        <v>6.4</v>
      </c>
      <c r="K689" s="46"/>
      <c r="L689" s="46">
        <f t="shared" si="28"/>
        <v>45.8</v>
      </c>
      <c r="M689" s="47">
        <f t="shared" si="26"/>
        <v>891.33187772925771</v>
      </c>
      <c r="N689" s="47">
        <v>40823</v>
      </c>
      <c r="O689" s="48" t="s">
        <v>447</v>
      </c>
      <c r="P689" s="48" t="s">
        <v>1667</v>
      </c>
      <c r="Q689" s="49">
        <v>44985</v>
      </c>
      <c r="R689" s="49"/>
      <c r="S689" s="49"/>
      <c r="T689" s="49"/>
      <c r="U689" s="49"/>
    </row>
    <row r="690" spans="1:21" ht="15" customHeight="1" x14ac:dyDescent="0.3">
      <c r="A690" s="41" t="s">
        <v>417</v>
      </c>
      <c r="B690" s="42">
        <f t="shared" si="24"/>
        <v>44985</v>
      </c>
      <c r="C690" s="62">
        <f t="shared" si="25"/>
        <v>2023</v>
      </c>
      <c r="D690" s="43" t="s">
        <v>165</v>
      </c>
      <c r="E690" s="43" t="s">
        <v>173</v>
      </c>
      <c r="F690" s="44" t="s">
        <v>412</v>
      </c>
      <c r="G690" s="45">
        <v>62</v>
      </c>
      <c r="H690" s="45"/>
      <c r="I690" s="46">
        <v>53.6</v>
      </c>
      <c r="J690" s="46">
        <v>6.4</v>
      </c>
      <c r="K690" s="46"/>
      <c r="L690" s="46">
        <f t="shared" si="28"/>
        <v>60</v>
      </c>
      <c r="M690" s="47">
        <f t="shared" si="26"/>
        <v>901.93333333333328</v>
      </c>
      <c r="N690" s="47">
        <v>54116</v>
      </c>
      <c r="O690" s="48" t="s">
        <v>452</v>
      </c>
      <c r="P690" s="48" t="s">
        <v>1667</v>
      </c>
      <c r="Q690" s="49">
        <v>44985</v>
      </c>
      <c r="R690" s="49"/>
      <c r="S690" s="49"/>
      <c r="T690" s="49"/>
      <c r="U690" s="49"/>
    </row>
    <row r="691" spans="1:21" ht="15" customHeight="1" x14ac:dyDescent="0.3">
      <c r="A691" s="41" t="s">
        <v>417</v>
      </c>
      <c r="B691" s="42">
        <f t="shared" si="24"/>
        <v>44985</v>
      </c>
      <c r="C691" s="62">
        <f t="shared" si="25"/>
        <v>2023</v>
      </c>
      <c r="D691" s="43" t="s">
        <v>175</v>
      </c>
      <c r="E691" s="43" t="s">
        <v>181</v>
      </c>
      <c r="F691" s="44" t="s">
        <v>412</v>
      </c>
      <c r="G691" s="45">
        <v>6</v>
      </c>
      <c r="H691" s="45"/>
      <c r="I691" s="46">
        <v>55.6</v>
      </c>
      <c r="J691" s="46">
        <v>6.4</v>
      </c>
      <c r="K691" s="46"/>
      <c r="L691" s="46">
        <f t="shared" si="28"/>
        <v>62</v>
      </c>
      <c r="M691" s="47">
        <f t="shared" si="26"/>
        <v>937.30645161290317</v>
      </c>
      <c r="N691" s="47">
        <v>58113</v>
      </c>
      <c r="O691" s="48" t="s">
        <v>456</v>
      </c>
      <c r="P691" s="48" t="s">
        <v>1667</v>
      </c>
      <c r="Q691" s="49">
        <v>44985</v>
      </c>
      <c r="R691" s="49"/>
      <c r="S691" s="49"/>
      <c r="T691" s="49"/>
      <c r="U691" s="49"/>
    </row>
    <row r="692" spans="1:21" ht="15" customHeight="1" x14ac:dyDescent="0.3">
      <c r="A692" s="41" t="s">
        <v>417</v>
      </c>
      <c r="B692" s="42">
        <f t="shared" si="24"/>
        <v>44985</v>
      </c>
      <c r="C692" s="62">
        <f t="shared" si="25"/>
        <v>2023</v>
      </c>
      <c r="D692" s="43" t="s">
        <v>175</v>
      </c>
      <c r="E692" s="43" t="s">
        <v>189</v>
      </c>
      <c r="F692" s="44" t="s">
        <v>412</v>
      </c>
      <c r="G692" s="45">
        <v>14</v>
      </c>
      <c r="H692" s="45"/>
      <c r="I692" s="46">
        <v>55.4</v>
      </c>
      <c r="J692" s="46">
        <v>6.4</v>
      </c>
      <c r="K692" s="46"/>
      <c r="L692" s="46">
        <f t="shared" si="28"/>
        <v>61.8</v>
      </c>
      <c r="M692" s="47">
        <f t="shared" si="26"/>
        <v>947.6051779935276</v>
      </c>
      <c r="N692" s="47">
        <v>58562</v>
      </c>
      <c r="O692" s="48" t="s">
        <v>456</v>
      </c>
      <c r="P692" s="48" t="s">
        <v>1667</v>
      </c>
      <c r="Q692" s="49">
        <v>44985</v>
      </c>
      <c r="R692" s="49"/>
      <c r="S692" s="49"/>
      <c r="T692" s="49"/>
      <c r="U692" s="49"/>
    </row>
    <row r="693" spans="1:21" ht="15" customHeight="1" x14ac:dyDescent="0.3">
      <c r="A693" s="41" t="s">
        <v>418</v>
      </c>
      <c r="B693" s="42">
        <f t="shared" si="24"/>
        <v>44985</v>
      </c>
      <c r="C693" s="62">
        <f t="shared" si="25"/>
        <v>2023</v>
      </c>
      <c r="D693" s="43" t="s">
        <v>286</v>
      </c>
      <c r="E693" s="43" t="s">
        <v>287</v>
      </c>
      <c r="F693" s="44" t="s">
        <v>412</v>
      </c>
      <c r="G693" s="45">
        <v>2</v>
      </c>
      <c r="H693" s="45">
        <v>2</v>
      </c>
      <c r="I693" s="46">
        <v>53.2</v>
      </c>
      <c r="J693" s="46">
        <v>3.7</v>
      </c>
      <c r="K693" s="46"/>
      <c r="L693" s="46">
        <f t="shared" si="28"/>
        <v>56.900000000000006</v>
      </c>
      <c r="M693" s="47">
        <f t="shared" si="26"/>
        <v>1283.1985940246045</v>
      </c>
      <c r="N693" s="47">
        <v>73014</v>
      </c>
      <c r="O693" s="48" t="s">
        <v>473</v>
      </c>
      <c r="P693" s="48" t="s">
        <v>1667</v>
      </c>
      <c r="Q693" s="49">
        <v>44985</v>
      </c>
      <c r="R693" s="49"/>
      <c r="S693" s="49"/>
      <c r="T693" s="49"/>
      <c r="U693" s="49"/>
    </row>
    <row r="694" spans="1:21" ht="15" customHeight="1" x14ac:dyDescent="0.3">
      <c r="A694" s="41" t="s">
        <v>416</v>
      </c>
      <c r="B694" s="42">
        <f t="shared" si="24"/>
        <v>44985</v>
      </c>
      <c r="C694" s="62">
        <f t="shared" si="25"/>
        <v>2023</v>
      </c>
      <c r="D694" s="43" t="s">
        <v>77</v>
      </c>
      <c r="E694" s="43" t="s">
        <v>495</v>
      </c>
      <c r="F694" s="44" t="s">
        <v>413</v>
      </c>
      <c r="G694" s="45">
        <v>1</v>
      </c>
      <c r="H694" s="45"/>
      <c r="I694" s="46">
        <v>13.7</v>
      </c>
      <c r="J694" s="46">
        <v>0</v>
      </c>
      <c r="K694" s="46">
        <v>0</v>
      </c>
      <c r="L694" s="46">
        <f t="shared" si="28"/>
        <v>13.7</v>
      </c>
      <c r="M694" s="47">
        <f t="shared" si="26"/>
        <v>510.94890510948909</v>
      </c>
      <c r="N694" s="47">
        <v>7000</v>
      </c>
      <c r="O694" s="48" t="s">
        <v>496</v>
      </c>
      <c r="P694" s="48"/>
      <c r="Q694" s="49">
        <v>44985</v>
      </c>
      <c r="R694" s="49"/>
      <c r="S694" s="49"/>
      <c r="T694" s="49"/>
      <c r="U694" s="49"/>
    </row>
    <row r="695" spans="1:21" ht="15" customHeight="1" x14ac:dyDescent="0.3">
      <c r="A695" s="41" t="s">
        <v>416</v>
      </c>
      <c r="B695" s="42">
        <f t="shared" si="24"/>
        <v>44985</v>
      </c>
      <c r="C695" s="62">
        <f t="shared" si="25"/>
        <v>2023</v>
      </c>
      <c r="D695" s="43" t="s">
        <v>77</v>
      </c>
      <c r="E695" s="43" t="s">
        <v>500</v>
      </c>
      <c r="F695" s="44" t="s">
        <v>413</v>
      </c>
      <c r="G695" s="45">
        <v>7</v>
      </c>
      <c r="H695" s="45"/>
      <c r="I695" s="46">
        <v>13.7</v>
      </c>
      <c r="J695" s="46">
        <v>0</v>
      </c>
      <c r="K695" s="46">
        <v>0</v>
      </c>
      <c r="L695" s="46">
        <f t="shared" si="28"/>
        <v>13.7</v>
      </c>
      <c r="M695" s="47">
        <f t="shared" si="26"/>
        <v>510.94890510948909</v>
      </c>
      <c r="N695" s="47">
        <v>7000</v>
      </c>
      <c r="O695" s="48" t="s">
        <v>491</v>
      </c>
      <c r="P695" s="48"/>
      <c r="Q695" s="49">
        <v>44985</v>
      </c>
      <c r="R695" s="49"/>
      <c r="S695" s="49"/>
      <c r="T695" s="49"/>
      <c r="U695" s="49"/>
    </row>
    <row r="696" spans="1:21" ht="15" customHeight="1" x14ac:dyDescent="0.3">
      <c r="A696" s="41" t="s">
        <v>416</v>
      </c>
      <c r="B696" s="42">
        <f t="shared" si="24"/>
        <v>44985</v>
      </c>
      <c r="C696" s="62">
        <f t="shared" si="25"/>
        <v>2023</v>
      </c>
      <c r="D696" s="43" t="s">
        <v>372</v>
      </c>
      <c r="E696" s="43" t="s">
        <v>378</v>
      </c>
      <c r="F696" s="44" t="s">
        <v>412</v>
      </c>
      <c r="G696" s="45">
        <v>6</v>
      </c>
      <c r="H696" s="45">
        <v>6</v>
      </c>
      <c r="I696" s="46">
        <v>40.9</v>
      </c>
      <c r="J696" s="46">
        <v>7.9</v>
      </c>
      <c r="K696" s="46">
        <v>0</v>
      </c>
      <c r="L696" s="46">
        <f t="shared" si="28"/>
        <v>48.8</v>
      </c>
      <c r="M696" s="47">
        <f t="shared" si="26"/>
        <v>1221.188524590164</v>
      </c>
      <c r="N696" s="47">
        <v>59594</v>
      </c>
      <c r="O696" s="48" t="s">
        <v>505</v>
      </c>
      <c r="P696" s="48" t="s">
        <v>1667</v>
      </c>
      <c r="Q696" s="49">
        <v>44985</v>
      </c>
      <c r="R696" s="49"/>
      <c r="S696" s="49"/>
      <c r="T696" s="49"/>
      <c r="U696" s="49"/>
    </row>
    <row r="697" spans="1:21" ht="15" customHeight="1" x14ac:dyDescent="0.3">
      <c r="A697" s="41" t="s">
        <v>416</v>
      </c>
      <c r="B697" s="42">
        <f t="shared" si="24"/>
        <v>44985</v>
      </c>
      <c r="C697" s="62">
        <f t="shared" si="25"/>
        <v>2023</v>
      </c>
      <c r="D697" s="43" t="s">
        <v>372</v>
      </c>
      <c r="E697" s="43" t="s">
        <v>382</v>
      </c>
      <c r="F697" s="44" t="s">
        <v>412</v>
      </c>
      <c r="G697" s="45">
        <v>10</v>
      </c>
      <c r="H697" s="45">
        <v>10</v>
      </c>
      <c r="I697" s="46">
        <v>40.799999999999997</v>
      </c>
      <c r="J697" s="46">
        <v>7.9</v>
      </c>
      <c r="K697" s="46">
        <v>0</v>
      </c>
      <c r="L697" s="46">
        <f t="shared" si="28"/>
        <v>48.699999999999996</v>
      </c>
      <c r="M697" s="47">
        <f t="shared" si="26"/>
        <v>1239.322381930185</v>
      </c>
      <c r="N697" s="47">
        <v>60355</v>
      </c>
      <c r="O697" s="48" t="s">
        <v>509</v>
      </c>
      <c r="P697" s="48" t="s">
        <v>1667</v>
      </c>
      <c r="Q697" s="49">
        <v>44985</v>
      </c>
      <c r="R697" s="49"/>
      <c r="S697" s="49"/>
      <c r="T697" s="49"/>
      <c r="U697" s="49"/>
    </row>
    <row r="698" spans="1:21" ht="15" customHeight="1" x14ac:dyDescent="0.3">
      <c r="A698" s="41" t="s">
        <v>416</v>
      </c>
      <c r="B698" s="42">
        <f t="shared" si="24"/>
        <v>44985</v>
      </c>
      <c r="C698" s="62">
        <f t="shared" si="25"/>
        <v>2023</v>
      </c>
      <c r="D698" s="43" t="s">
        <v>372</v>
      </c>
      <c r="E698" s="43" t="s">
        <v>384</v>
      </c>
      <c r="F698" s="44" t="s">
        <v>412</v>
      </c>
      <c r="G698" s="45">
        <v>13</v>
      </c>
      <c r="H698" s="45">
        <v>12</v>
      </c>
      <c r="I698" s="46">
        <v>69.900000000000006</v>
      </c>
      <c r="J698" s="46">
        <v>6.9</v>
      </c>
      <c r="K698" s="46">
        <v>0</v>
      </c>
      <c r="L698" s="46">
        <f t="shared" si="28"/>
        <v>76.800000000000011</v>
      </c>
      <c r="M698" s="47">
        <f t="shared" si="26"/>
        <v>1263.5156249999998</v>
      </c>
      <c r="N698" s="47">
        <v>97038</v>
      </c>
      <c r="O698" s="48" t="s">
        <v>511</v>
      </c>
      <c r="P698" s="48" t="s">
        <v>1668</v>
      </c>
      <c r="Q698" s="49">
        <v>44985</v>
      </c>
      <c r="R698" s="49"/>
      <c r="S698" s="49"/>
      <c r="T698" s="49"/>
      <c r="U698" s="49"/>
    </row>
    <row r="699" spans="1:21" ht="15" customHeight="1" x14ac:dyDescent="0.3">
      <c r="A699" s="41" t="s">
        <v>416</v>
      </c>
      <c r="B699" s="42">
        <f t="shared" si="24"/>
        <v>44985</v>
      </c>
      <c r="C699" s="62">
        <f t="shared" si="25"/>
        <v>2023</v>
      </c>
      <c r="D699" s="43" t="s">
        <v>372</v>
      </c>
      <c r="E699" s="43" t="s">
        <v>388</v>
      </c>
      <c r="F699" s="44" t="s">
        <v>412</v>
      </c>
      <c r="G699" s="45">
        <v>17</v>
      </c>
      <c r="H699" s="45">
        <v>16</v>
      </c>
      <c r="I699" s="46">
        <v>40.9</v>
      </c>
      <c r="J699" s="46">
        <v>7.9</v>
      </c>
      <c r="K699" s="46">
        <v>0</v>
      </c>
      <c r="L699" s="46">
        <f t="shared" si="28"/>
        <v>48.8</v>
      </c>
      <c r="M699" s="47">
        <f t="shared" si="26"/>
        <v>1221.188524590164</v>
      </c>
      <c r="N699" s="47">
        <v>59594</v>
      </c>
      <c r="O699" s="48" t="s">
        <v>505</v>
      </c>
      <c r="P699" s="48" t="s">
        <v>1667</v>
      </c>
      <c r="Q699" s="49">
        <v>44985</v>
      </c>
      <c r="R699" s="49"/>
      <c r="S699" s="49"/>
      <c r="T699" s="49"/>
      <c r="U699" s="49"/>
    </row>
    <row r="700" spans="1:21" ht="15" customHeight="1" x14ac:dyDescent="0.3">
      <c r="A700" s="41" t="s">
        <v>416</v>
      </c>
      <c r="B700" s="42">
        <f t="shared" si="24"/>
        <v>44985</v>
      </c>
      <c r="C700" s="62">
        <f t="shared" si="25"/>
        <v>2023</v>
      </c>
      <c r="D700" s="43" t="s">
        <v>372</v>
      </c>
      <c r="E700" s="43" t="s">
        <v>393</v>
      </c>
      <c r="F700" s="44" t="s">
        <v>412</v>
      </c>
      <c r="G700" s="45">
        <v>22</v>
      </c>
      <c r="H700" s="45">
        <v>21</v>
      </c>
      <c r="I700" s="46">
        <v>70.099999999999994</v>
      </c>
      <c r="J700" s="46">
        <v>6.9</v>
      </c>
      <c r="K700" s="46">
        <v>0</v>
      </c>
      <c r="L700" s="46">
        <f t="shared" si="28"/>
        <v>77</v>
      </c>
      <c r="M700" s="47">
        <f t="shared" si="26"/>
        <v>1245.3766233766235</v>
      </c>
      <c r="N700" s="47">
        <v>95894</v>
      </c>
      <c r="O700" s="48" t="s">
        <v>513</v>
      </c>
      <c r="P700" s="48" t="s">
        <v>1668</v>
      </c>
      <c r="Q700" s="49">
        <v>44985</v>
      </c>
      <c r="R700" s="49"/>
      <c r="S700" s="49"/>
      <c r="T700" s="49"/>
      <c r="U700" s="49"/>
    </row>
    <row r="701" spans="1:21" ht="15" customHeight="1" x14ac:dyDescent="0.3">
      <c r="A701" s="41" t="s">
        <v>417</v>
      </c>
      <c r="B701" s="42">
        <f t="shared" si="24"/>
        <v>45016</v>
      </c>
      <c r="C701" s="62">
        <f t="shared" si="25"/>
        <v>2023</v>
      </c>
      <c r="D701" s="43" t="s">
        <v>119</v>
      </c>
      <c r="E701" s="43" t="s">
        <v>121</v>
      </c>
      <c r="F701" s="44" t="s">
        <v>413</v>
      </c>
      <c r="G701" s="45">
        <v>3</v>
      </c>
      <c r="H701" s="45"/>
      <c r="I701" s="46">
        <v>14.9</v>
      </c>
      <c r="J701" s="46"/>
      <c r="K701" s="46"/>
      <c r="L701" s="46">
        <f t="shared" si="28"/>
        <v>14.9</v>
      </c>
      <c r="M701" s="47">
        <f t="shared" si="26"/>
        <v>228.18791946308724</v>
      </c>
      <c r="N701" s="47">
        <v>3400</v>
      </c>
      <c r="O701" s="48" t="s">
        <v>610</v>
      </c>
      <c r="P701" s="48"/>
      <c r="Q701" s="49">
        <v>44986</v>
      </c>
      <c r="R701" s="49"/>
      <c r="S701" s="49"/>
      <c r="T701" s="49"/>
      <c r="U701" s="49"/>
    </row>
    <row r="702" spans="1:21" ht="15" customHeight="1" x14ac:dyDescent="0.3">
      <c r="A702" s="41" t="s">
        <v>418</v>
      </c>
      <c r="B702" s="42">
        <f t="shared" si="24"/>
        <v>45016</v>
      </c>
      <c r="C702" s="62">
        <f t="shared" si="25"/>
        <v>2023</v>
      </c>
      <c r="D702" s="43" t="s">
        <v>286</v>
      </c>
      <c r="E702" s="43" t="s">
        <v>290</v>
      </c>
      <c r="F702" s="44" t="s">
        <v>412</v>
      </c>
      <c r="G702" s="45">
        <v>6</v>
      </c>
      <c r="H702" s="45">
        <v>6</v>
      </c>
      <c r="I702" s="46">
        <v>72.5</v>
      </c>
      <c r="J702" s="46">
        <v>7.6</v>
      </c>
      <c r="K702" s="46"/>
      <c r="L702" s="46">
        <f t="shared" si="28"/>
        <v>80.099999999999994</v>
      </c>
      <c r="M702" s="47">
        <f t="shared" si="26"/>
        <v>1222.7465667915108</v>
      </c>
      <c r="N702" s="47">
        <v>97942</v>
      </c>
      <c r="O702" s="48" t="s">
        <v>634</v>
      </c>
      <c r="P702" s="48" t="s">
        <v>1667</v>
      </c>
      <c r="Q702" s="49">
        <v>44986</v>
      </c>
      <c r="R702" s="49"/>
      <c r="S702" s="49"/>
      <c r="T702" s="49"/>
      <c r="U702" s="49"/>
    </row>
    <row r="703" spans="1:21" ht="15" customHeight="1" x14ac:dyDescent="0.3">
      <c r="A703" s="41" t="s">
        <v>417</v>
      </c>
      <c r="B703" s="42">
        <f t="shared" si="24"/>
        <v>45016</v>
      </c>
      <c r="C703" s="62">
        <f t="shared" si="25"/>
        <v>2023</v>
      </c>
      <c r="D703" s="43" t="s">
        <v>119</v>
      </c>
      <c r="E703" s="43" t="s">
        <v>122</v>
      </c>
      <c r="F703" s="44" t="s">
        <v>413</v>
      </c>
      <c r="G703" s="45">
        <v>4</v>
      </c>
      <c r="H703" s="45"/>
      <c r="I703" s="46">
        <v>14.9</v>
      </c>
      <c r="J703" s="46"/>
      <c r="K703" s="46"/>
      <c r="L703" s="46">
        <f t="shared" si="28"/>
        <v>14.9</v>
      </c>
      <c r="M703" s="47">
        <f t="shared" si="26"/>
        <v>228.18791946308724</v>
      </c>
      <c r="N703" s="47">
        <v>3400</v>
      </c>
      <c r="O703" s="48" t="s">
        <v>611</v>
      </c>
      <c r="P703" s="48"/>
      <c r="Q703" s="49">
        <v>44987</v>
      </c>
      <c r="R703" s="49"/>
      <c r="S703" s="49"/>
      <c r="T703" s="49"/>
      <c r="U703" s="49"/>
    </row>
    <row r="704" spans="1:21" ht="15" customHeight="1" x14ac:dyDescent="0.3">
      <c r="A704" s="41" t="s">
        <v>416</v>
      </c>
      <c r="B704" s="42">
        <f t="shared" si="24"/>
        <v>45016</v>
      </c>
      <c r="C704" s="62">
        <f t="shared" si="25"/>
        <v>2023</v>
      </c>
      <c r="D704" s="43" t="s">
        <v>53</v>
      </c>
      <c r="E704" s="43" t="s">
        <v>75</v>
      </c>
      <c r="F704" s="44" t="s">
        <v>413</v>
      </c>
      <c r="G704" s="45">
        <v>15</v>
      </c>
      <c r="H704" s="45"/>
      <c r="I704" s="46">
        <v>13.7</v>
      </c>
      <c r="J704" s="46">
        <v>0</v>
      </c>
      <c r="K704" s="46">
        <v>0</v>
      </c>
      <c r="L704" s="46">
        <f t="shared" si="28"/>
        <v>13.7</v>
      </c>
      <c r="M704" s="47">
        <f t="shared" si="26"/>
        <v>510.94890510948909</v>
      </c>
      <c r="N704" s="47">
        <v>7000</v>
      </c>
      <c r="O704" s="48" t="s">
        <v>513</v>
      </c>
      <c r="P704" s="48"/>
      <c r="Q704" s="49">
        <v>44994</v>
      </c>
      <c r="R704" s="49"/>
      <c r="S704" s="49"/>
      <c r="T704" s="49"/>
      <c r="U704" s="49"/>
    </row>
    <row r="705" spans="1:21" ht="15" customHeight="1" x14ac:dyDescent="0.3">
      <c r="A705" s="41" t="s">
        <v>416</v>
      </c>
      <c r="B705" s="42">
        <f t="shared" si="24"/>
        <v>45016</v>
      </c>
      <c r="C705" s="62">
        <f t="shared" si="25"/>
        <v>2023</v>
      </c>
      <c r="D705" s="43" t="s">
        <v>53</v>
      </c>
      <c r="E705" s="43" t="s">
        <v>76</v>
      </c>
      <c r="F705" s="44" t="s">
        <v>413</v>
      </c>
      <c r="G705" s="45">
        <v>16</v>
      </c>
      <c r="H705" s="45"/>
      <c r="I705" s="46">
        <v>13.7</v>
      </c>
      <c r="J705" s="46">
        <v>0</v>
      </c>
      <c r="K705" s="46">
        <v>0</v>
      </c>
      <c r="L705" s="46">
        <f t="shared" si="28"/>
        <v>13.7</v>
      </c>
      <c r="M705" s="47">
        <f t="shared" si="26"/>
        <v>510.94890510948909</v>
      </c>
      <c r="N705" s="47">
        <v>7000</v>
      </c>
      <c r="O705" s="48" t="s">
        <v>511</v>
      </c>
      <c r="P705" s="48"/>
      <c r="Q705" s="49">
        <v>44994</v>
      </c>
      <c r="R705" s="49"/>
      <c r="S705" s="49"/>
      <c r="T705" s="49"/>
      <c r="U705" s="49"/>
    </row>
    <row r="706" spans="1:21" ht="15" customHeight="1" x14ac:dyDescent="0.3">
      <c r="A706" s="41" t="s">
        <v>416</v>
      </c>
      <c r="B706" s="42">
        <f t="shared" ref="B706:B769" si="29">EOMONTH(Q706,0)</f>
        <v>45016</v>
      </c>
      <c r="C706" s="62">
        <f t="shared" ref="C706:C769" si="30">YEAR(B706)</f>
        <v>2023</v>
      </c>
      <c r="D706" s="43" t="s">
        <v>77</v>
      </c>
      <c r="E706" s="43" t="s">
        <v>594</v>
      </c>
      <c r="F706" s="44" t="s">
        <v>413</v>
      </c>
      <c r="G706" s="45">
        <v>5</v>
      </c>
      <c r="H706" s="45"/>
      <c r="I706" s="46">
        <v>13.7</v>
      </c>
      <c r="J706" s="46">
        <v>0</v>
      </c>
      <c r="K706" s="46">
        <v>0</v>
      </c>
      <c r="L706" s="46">
        <f t="shared" si="28"/>
        <v>13.7</v>
      </c>
      <c r="M706" s="47">
        <f t="shared" si="26"/>
        <v>510.94890510948909</v>
      </c>
      <c r="N706" s="47">
        <v>7000</v>
      </c>
      <c r="O706" s="48" t="s">
        <v>601</v>
      </c>
      <c r="P706" s="48"/>
      <c r="Q706" s="49">
        <v>44994</v>
      </c>
      <c r="R706" s="49"/>
      <c r="S706" s="49"/>
      <c r="T706" s="49"/>
      <c r="U706" s="49"/>
    </row>
    <row r="707" spans="1:21" ht="15" customHeight="1" x14ac:dyDescent="0.3">
      <c r="A707" s="41" t="s">
        <v>416</v>
      </c>
      <c r="B707" s="42">
        <f t="shared" si="29"/>
        <v>45016</v>
      </c>
      <c r="C707" s="62">
        <f t="shared" si="30"/>
        <v>2023</v>
      </c>
      <c r="D707" s="43" t="s">
        <v>77</v>
      </c>
      <c r="E707" s="43" t="s">
        <v>595</v>
      </c>
      <c r="F707" s="44" t="s">
        <v>413</v>
      </c>
      <c r="G707" s="45">
        <v>6</v>
      </c>
      <c r="H707" s="45"/>
      <c r="I707" s="46">
        <v>13.7</v>
      </c>
      <c r="J707" s="46">
        <v>0</v>
      </c>
      <c r="K707" s="46">
        <v>0</v>
      </c>
      <c r="L707" s="46">
        <f t="shared" si="28"/>
        <v>13.7</v>
      </c>
      <c r="M707" s="47">
        <f t="shared" si="26"/>
        <v>510.94890510948909</v>
      </c>
      <c r="N707" s="47">
        <v>7000</v>
      </c>
      <c r="O707" s="48" t="s">
        <v>602</v>
      </c>
      <c r="P707" s="48"/>
      <c r="Q707" s="49">
        <v>44994</v>
      </c>
      <c r="R707" s="49"/>
      <c r="S707" s="49"/>
      <c r="T707" s="49"/>
      <c r="U707" s="49"/>
    </row>
    <row r="708" spans="1:21" ht="15" customHeight="1" x14ac:dyDescent="0.3">
      <c r="A708" s="41" t="s">
        <v>417</v>
      </c>
      <c r="B708" s="42">
        <f t="shared" si="29"/>
        <v>45016</v>
      </c>
      <c r="C708" s="62">
        <f t="shared" si="30"/>
        <v>2023</v>
      </c>
      <c r="D708" s="43" t="s">
        <v>156</v>
      </c>
      <c r="E708" s="43" t="s">
        <v>160</v>
      </c>
      <c r="F708" s="44" t="s">
        <v>412</v>
      </c>
      <c r="G708" s="45">
        <v>60</v>
      </c>
      <c r="H708" s="45">
        <v>60</v>
      </c>
      <c r="I708" s="46">
        <v>39.4</v>
      </c>
      <c r="J708" s="46">
        <v>6.4</v>
      </c>
      <c r="K708" s="46"/>
      <c r="L708" s="46">
        <f t="shared" si="28"/>
        <v>45.8</v>
      </c>
      <c r="M708" s="47">
        <f t="shared" si="26"/>
        <v>837.99126637554593</v>
      </c>
      <c r="N708" s="47">
        <v>38380</v>
      </c>
      <c r="O708" s="48" t="s">
        <v>618</v>
      </c>
      <c r="P708" s="48" t="s">
        <v>1667</v>
      </c>
      <c r="Q708" s="49">
        <v>44995</v>
      </c>
      <c r="R708" s="49"/>
      <c r="S708" s="49"/>
      <c r="T708" s="49"/>
      <c r="U708" s="49"/>
    </row>
    <row r="709" spans="1:21" ht="15" customHeight="1" x14ac:dyDescent="0.3">
      <c r="A709" s="41" t="s">
        <v>416</v>
      </c>
      <c r="B709" s="42">
        <f t="shared" si="29"/>
        <v>45016</v>
      </c>
      <c r="C709" s="62">
        <f t="shared" si="30"/>
        <v>2023</v>
      </c>
      <c r="D709" s="43" t="s">
        <v>53</v>
      </c>
      <c r="E709" s="43" t="s">
        <v>65</v>
      </c>
      <c r="F709" s="44" t="s">
        <v>413</v>
      </c>
      <c r="G709" s="45">
        <v>5</v>
      </c>
      <c r="H709" s="45"/>
      <c r="I709" s="46">
        <v>13.7</v>
      </c>
      <c r="J709" s="46">
        <v>0</v>
      </c>
      <c r="K709" s="46">
        <v>0</v>
      </c>
      <c r="L709" s="46">
        <f t="shared" si="28"/>
        <v>13.7</v>
      </c>
      <c r="M709" s="47">
        <f t="shared" si="26"/>
        <v>510.94890510948909</v>
      </c>
      <c r="N709" s="47">
        <v>7000</v>
      </c>
      <c r="O709" s="48" t="s">
        <v>591</v>
      </c>
      <c r="P709" s="48"/>
      <c r="Q709" s="49">
        <v>44999</v>
      </c>
      <c r="R709" s="49"/>
      <c r="S709" s="49"/>
      <c r="T709" s="49"/>
      <c r="U709" s="49"/>
    </row>
    <row r="710" spans="1:21" ht="15" customHeight="1" x14ac:dyDescent="0.3">
      <c r="A710" s="41" t="s">
        <v>417</v>
      </c>
      <c r="B710" s="42">
        <f t="shared" si="29"/>
        <v>45016</v>
      </c>
      <c r="C710" s="62">
        <f t="shared" si="30"/>
        <v>2023</v>
      </c>
      <c r="D710" s="43" t="s">
        <v>88</v>
      </c>
      <c r="E710" s="43" t="s">
        <v>97</v>
      </c>
      <c r="F710" s="44" t="s">
        <v>413</v>
      </c>
      <c r="G710" s="45" t="s">
        <v>98</v>
      </c>
      <c r="H710" s="45"/>
      <c r="I710" s="46">
        <v>14.9</v>
      </c>
      <c r="J710" s="46"/>
      <c r="K710" s="46"/>
      <c r="L710" s="46">
        <f t="shared" si="28"/>
        <v>14.9</v>
      </c>
      <c r="M710" s="47">
        <f t="shared" si="26"/>
        <v>238.25503355704697</v>
      </c>
      <c r="N710" s="47">
        <v>3550</v>
      </c>
      <c r="O710" s="48" t="s">
        <v>607</v>
      </c>
      <c r="P710" s="48"/>
      <c r="Q710" s="49">
        <v>44999</v>
      </c>
      <c r="R710" s="49"/>
      <c r="S710" s="49"/>
      <c r="T710" s="49"/>
      <c r="U710" s="49"/>
    </row>
    <row r="711" spans="1:21" ht="15" customHeight="1" x14ac:dyDescent="0.3">
      <c r="A711" s="41" t="s">
        <v>416</v>
      </c>
      <c r="B711" s="42">
        <f t="shared" si="29"/>
        <v>45016</v>
      </c>
      <c r="C711" s="62">
        <f t="shared" si="30"/>
        <v>2023</v>
      </c>
      <c r="D711" s="43" t="s">
        <v>77</v>
      </c>
      <c r="E711" s="43" t="s">
        <v>598</v>
      </c>
      <c r="F711" s="44" t="s">
        <v>413</v>
      </c>
      <c r="G711" s="45">
        <v>13</v>
      </c>
      <c r="H711" s="45"/>
      <c r="I711" s="46">
        <v>13.7</v>
      </c>
      <c r="J711" s="46">
        <v>0</v>
      </c>
      <c r="K711" s="46">
        <v>0</v>
      </c>
      <c r="L711" s="46">
        <f t="shared" si="28"/>
        <v>13.7</v>
      </c>
      <c r="M711" s="47">
        <f t="shared" si="26"/>
        <v>510.94890510948909</v>
      </c>
      <c r="N711" s="47">
        <v>7000</v>
      </c>
      <c r="O711" s="48" t="s">
        <v>603</v>
      </c>
      <c r="P711" s="48"/>
      <c r="Q711" s="49">
        <v>45000</v>
      </c>
      <c r="R711" s="49"/>
      <c r="S711" s="49"/>
      <c r="T711" s="49"/>
      <c r="U711" s="49"/>
    </row>
    <row r="712" spans="1:21" ht="15" customHeight="1" x14ac:dyDescent="0.3">
      <c r="A712" s="41" t="s">
        <v>416</v>
      </c>
      <c r="B712" s="42">
        <f t="shared" si="29"/>
        <v>45016</v>
      </c>
      <c r="C712" s="62">
        <f t="shared" si="30"/>
        <v>2023</v>
      </c>
      <c r="D712" s="43" t="s">
        <v>372</v>
      </c>
      <c r="E712" s="43" t="s">
        <v>377</v>
      </c>
      <c r="F712" s="44" t="s">
        <v>412</v>
      </c>
      <c r="G712" s="45">
        <v>5</v>
      </c>
      <c r="H712" s="45">
        <v>5</v>
      </c>
      <c r="I712" s="46">
        <v>47</v>
      </c>
      <c r="J712" s="46">
        <v>6.9</v>
      </c>
      <c r="K712" s="46">
        <v>0</v>
      </c>
      <c r="L712" s="46">
        <f t="shared" si="28"/>
        <v>53.9</v>
      </c>
      <c r="M712" s="47">
        <f t="shared" si="26"/>
        <v>1249.9443413729127</v>
      </c>
      <c r="N712" s="47">
        <v>67372</v>
      </c>
      <c r="O712" s="48" t="s">
        <v>603</v>
      </c>
      <c r="P712" s="48" t="s">
        <v>1667</v>
      </c>
      <c r="Q712" s="49">
        <v>45000</v>
      </c>
      <c r="R712" s="49"/>
      <c r="S712" s="49"/>
      <c r="T712" s="49"/>
      <c r="U712" s="49"/>
    </row>
    <row r="713" spans="1:21" ht="15" customHeight="1" x14ac:dyDescent="0.3">
      <c r="A713" s="41" t="s">
        <v>417</v>
      </c>
      <c r="B713" s="42">
        <f t="shared" si="29"/>
        <v>45016</v>
      </c>
      <c r="C713" s="62">
        <f t="shared" si="30"/>
        <v>2023</v>
      </c>
      <c r="D713" s="43" t="s">
        <v>119</v>
      </c>
      <c r="E713" s="43" t="s">
        <v>120</v>
      </c>
      <c r="F713" s="44" t="s">
        <v>413</v>
      </c>
      <c r="G713" s="45">
        <v>2</v>
      </c>
      <c r="H713" s="45"/>
      <c r="I713" s="46">
        <v>14.9</v>
      </c>
      <c r="J713" s="46"/>
      <c r="K713" s="46"/>
      <c r="L713" s="46">
        <f t="shared" si="28"/>
        <v>14.9</v>
      </c>
      <c r="M713" s="47">
        <f t="shared" si="26"/>
        <v>228.18791946308724</v>
      </c>
      <c r="N713" s="47">
        <v>3400</v>
      </c>
      <c r="O713" s="48" t="s">
        <v>609</v>
      </c>
      <c r="P713" s="48"/>
      <c r="Q713" s="49">
        <v>45000</v>
      </c>
      <c r="R713" s="49"/>
      <c r="S713" s="49"/>
      <c r="T713" s="49"/>
      <c r="U713" s="49"/>
    </row>
    <row r="714" spans="1:21" ht="15" customHeight="1" x14ac:dyDescent="0.3">
      <c r="A714" s="41" t="s">
        <v>417</v>
      </c>
      <c r="B714" s="42">
        <f t="shared" si="29"/>
        <v>45016</v>
      </c>
      <c r="C714" s="62">
        <f t="shared" si="30"/>
        <v>2023</v>
      </c>
      <c r="D714" s="43" t="s">
        <v>119</v>
      </c>
      <c r="E714" s="43" t="s">
        <v>124</v>
      </c>
      <c r="F714" s="44" t="s">
        <v>413</v>
      </c>
      <c r="G714" s="45">
        <v>9</v>
      </c>
      <c r="H714" s="45"/>
      <c r="I714" s="46">
        <v>14.9</v>
      </c>
      <c r="J714" s="46"/>
      <c r="K714" s="46"/>
      <c r="L714" s="46">
        <f t="shared" si="28"/>
        <v>14.9</v>
      </c>
      <c r="M714" s="47">
        <f t="shared" si="26"/>
        <v>238.25503355704697</v>
      </c>
      <c r="N714" s="47">
        <v>3550</v>
      </c>
      <c r="O714" s="48" t="s">
        <v>612</v>
      </c>
      <c r="P714" s="48"/>
      <c r="Q714" s="49">
        <v>45000</v>
      </c>
      <c r="R714" s="49"/>
      <c r="S714" s="49"/>
      <c r="T714" s="49"/>
      <c r="U714" s="49"/>
    </row>
    <row r="715" spans="1:21" ht="15" customHeight="1" x14ac:dyDescent="0.3">
      <c r="A715" s="41" t="s">
        <v>417</v>
      </c>
      <c r="B715" s="42">
        <f t="shared" si="29"/>
        <v>45016</v>
      </c>
      <c r="C715" s="62">
        <f t="shared" si="30"/>
        <v>2023</v>
      </c>
      <c r="D715" s="43" t="s">
        <v>156</v>
      </c>
      <c r="E715" s="43" t="s">
        <v>159</v>
      </c>
      <c r="F715" s="44" t="s">
        <v>412</v>
      </c>
      <c r="G715" s="45">
        <v>30</v>
      </c>
      <c r="H715" s="45">
        <v>30</v>
      </c>
      <c r="I715" s="46">
        <v>53.3</v>
      </c>
      <c r="J715" s="46">
        <v>6.4</v>
      </c>
      <c r="K715" s="46"/>
      <c r="L715" s="46">
        <f t="shared" si="28"/>
        <v>59.699999999999996</v>
      </c>
      <c r="M715" s="47">
        <f t="shared" ref="M715:M778" si="31">N715/L715</f>
        <v>884.28810720268018</v>
      </c>
      <c r="N715" s="47">
        <v>52792</v>
      </c>
      <c r="O715" s="48" t="s">
        <v>617</v>
      </c>
      <c r="P715" s="48" t="s">
        <v>1670</v>
      </c>
      <c r="Q715" s="49">
        <v>45000</v>
      </c>
      <c r="R715" s="49"/>
      <c r="S715" s="49"/>
      <c r="T715" s="49"/>
      <c r="U715" s="49"/>
    </row>
    <row r="716" spans="1:21" ht="15" customHeight="1" x14ac:dyDescent="0.3">
      <c r="A716" s="41" t="s">
        <v>417</v>
      </c>
      <c r="B716" s="42">
        <f t="shared" si="29"/>
        <v>45016</v>
      </c>
      <c r="C716" s="62">
        <f t="shared" si="30"/>
        <v>2023</v>
      </c>
      <c r="D716" s="43" t="s">
        <v>175</v>
      </c>
      <c r="E716" s="43" t="s">
        <v>193</v>
      </c>
      <c r="F716" s="44" t="s">
        <v>412</v>
      </c>
      <c r="G716" s="45">
        <v>18</v>
      </c>
      <c r="H716" s="45">
        <v>18</v>
      </c>
      <c r="I716" s="46">
        <v>55.4</v>
      </c>
      <c r="J716" s="46">
        <v>6.4</v>
      </c>
      <c r="K716" s="46"/>
      <c r="L716" s="46">
        <f t="shared" si="28"/>
        <v>61.8</v>
      </c>
      <c r="M716" s="47">
        <f t="shared" si="31"/>
        <v>980</v>
      </c>
      <c r="N716" s="47">
        <v>60564</v>
      </c>
      <c r="O716" s="48" t="s">
        <v>620</v>
      </c>
      <c r="P716" s="48" t="s">
        <v>1667</v>
      </c>
      <c r="Q716" s="49">
        <v>45000</v>
      </c>
      <c r="R716" s="49"/>
      <c r="S716" s="49"/>
      <c r="T716" s="49"/>
      <c r="U716" s="49"/>
    </row>
    <row r="717" spans="1:21" ht="15" customHeight="1" x14ac:dyDescent="0.3">
      <c r="A717" s="41" t="s">
        <v>417</v>
      </c>
      <c r="B717" s="42">
        <f t="shared" si="29"/>
        <v>45016</v>
      </c>
      <c r="C717" s="62">
        <f t="shared" si="30"/>
        <v>2023</v>
      </c>
      <c r="D717" s="43" t="s">
        <v>522</v>
      </c>
      <c r="E717" s="43" t="s">
        <v>538</v>
      </c>
      <c r="F717" s="44" t="s">
        <v>412</v>
      </c>
      <c r="G717" s="45">
        <v>16</v>
      </c>
      <c r="H717" s="45"/>
      <c r="I717" s="46">
        <v>41.2</v>
      </c>
      <c r="J717" s="46">
        <v>6.4</v>
      </c>
      <c r="K717" s="46"/>
      <c r="L717" s="46">
        <f t="shared" si="28"/>
        <v>47.6</v>
      </c>
      <c r="M717" s="47">
        <f t="shared" si="31"/>
        <v>960</v>
      </c>
      <c r="N717" s="47">
        <v>45696</v>
      </c>
      <c r="O717" s="48" t="s">
        <v>626</v>
      </c>
      <c r="P717" s="48" t="s">
        <v>1667</v>
      </c>
      <c r="Q717" s="49">
        <v>45000</v>
      </c>
      <c r="R717" s="49"/>
      <c r="S717" s="49"/>
      <c r="T717" s="49"/>
      <c r="U717" s="49"/>
    </row>
    <row r="718" spans="1:21" ht="15" customHeight="1" x14ac:dyDescent="0.3">
      <c r="A718" s="41" t="s">
        <v>417</v>
      </c>
      <c r="B718" s="42">
        <f t="shared" si="29"/>
        <v>45016</v>
      </c>
      <c r="C718" s="62">
        <f t="shared" si="30"/>
        <v>2023</v>
      </c>
      <c r="D718" s="43" t="s">
        <v>522</v>
      </c>
      <c r="E718" s="43" t="s">
        <v>562</v>
      </c>
      <c r="F718" s="44" t="s">
        <v>412</v>
      </c>
      <c r="G718" s="45">
        <v>40</v>
      </c>
      <c r="H718" s="45"/>
      <c r="I718" s="46">
        <v>41.2</v>
      </c>
      <c r="J718" s="46">
        <v>6.4</v>
      </c>
      <c r="K718" s="46"/>
      <c r="L718" s="46">
        <f t="shared" si="28"/>
        <v>47.6</v>
      </c>
      <c r="M718" s="47">
        <f t="shared" si="31"/>
        <v>960</v>
      </c>
      <c r="N718" s="47">
        <v>45696</v>
      </c>
      <c r="O718" s="48" t="s">
        <v>631</v>
      </c>
      <c r="P718" s="48" t="s">
        <v>1667</v>
      </c>
      <c r="Q718" s="49">
        <v>45000</v>
      </c>
      <c r="R718" s="49"/>
      <c r="S718" s="49"/>
      <c r="T718" s="49"/>
      <c r="U718" s="49"/>
    </row>
    <row r="719" spans="1:21" ht="15" customHeight="1" x14ac:dyDescent="0.3">
      <c r="A719" s="41" t="s">
        <v>417</v>
      </c>
      <c r="B719" s="42">
        <f t="shared" si="29"/>
        <v>45016</v>
      </c>
      <c r="C719" s="62">
        <f t="shared" si="30"/>
        <v>2023</v>
      </c>
      <c r="D719" s="43" t="s">
        <v>101</v>
      </c>
      <c r="E719" s="43" t="s">
        <v>104</v>
      </c>
      <c r="F719" s="44" t="s">
        <v>413</v>
      </c>
      <c r="G719" s="45" t="s">
        <v>105</v>
      </c>
      <c r="H719" s="45"/>
      <c r="I719" s="46">
        <v>14.9</v>
      </c>
      <c r="J719" s="46"/>
      <c r="K719" s="46"/>
      <c r="L719" s="46">
        <f t="shared" ref="L719:L745" si="32">SUM(I719:K719)</f>
        <v>14.9</v>
      </c>
      <c r="M719" s="47">
        <f t="shared" si="31"/>
        <v>238.25503355704697</v>
      </c>
      <c r="N719" s="47">
        <v>3550</v>
      </c>
      <c r="O719" s="48" t="s">
        <v>608</v>
      </c>
      <c r="P719" s="48"/>
      <c r="Q719" s="49">
        <v>45003</v>
      </c>
      <c r="R719" s="49"/>
      <c r="S719" s="49"/>
      <c r="T719" s="49"/>
      <c r="U719" s="49"/>
    </row>
    <row r="720" spans="1:21" ht="15" customHeight="1" x14ac:dyDescent="0.3">
      <c r="A720" s="41" t="s">
        <v>416</v>
      </c>
      <c r="B720" s="42">
        <f t="shared" si="29"/>
        <v>45016</v>
      </c>
      <c r="C720" s="62">
        <f t="shared" si="30"/>
        <v>2023</v>
      </c>
      <c r="D720" s="43" t="s">
        <v>53</v>
      </c>
      <c r="E720" s="43" t="s">
        <v>69</v>
      </c>
      <c r="F720" s="44" t="s">
        <v>413</v>
      </c>
      <c r="G720" s="45">
        <v>9</v>
      </c>
      <c r="H720" s="45"/>
      <c r="I720" s="46">
        <v>13.7</v>
      </c>
      <c r="J720" s="46">
        <v>0</v>
      </c>
      <c r="K720" s="46">
        <v>0</v>
      </c>
      <c r="L720" s="46">
        <f t="shared" si="32"/>
        <v>13.7</v>
      </c>
      <c r="M720" s="47">
        <f t="shared" si="31"/>
        <v>510.94890510948909</v>
      </c>
      <c r="N720" s="47">
        <v>7000</v>
      </c>
      <c r="O720" s="48" t="s">
        <v>592</v>
      </c>
      <c r="P720" s="48"/>
      <c r="Q720" s="49">
        <v>45005</v>
      </c>
      <c r="R720" s="49"/>
      <c r="S720" s="49"/>
      <c r="T720" s="49"/>
      <c r="U720" s="49"/>
    </row>
    <row r="721" spans="1:21" ht="15" customHeight="1" x14ac:dyDescent="0.3">
      <c r="A721" s="41" t="s">
        <v>417</v>
      </c>
      <c r="B721" s="42">
        <f t="shared" si="29"/>
        <v>45016</v>
      </c>
      <c r="C721" s="62">
        <f t="shared" si="30"/>
        <v>2023</v>
      </c>
      <c r="D721" s="43" t="s">
        <v>165</v>
      </c>
      <c r="E721" s="43" t="s">
        <v>168</v>
      </c>
      <c r="F721" s="44" t="s">
        <v>412</v>
      </c>
      <c r="G721" s="45">
        <v>30</v>
      </c>
      <c r="H721" s="45"/>
      <c r="I721" s="46">
        <v>53.3</v>
      </c>
      <c r="J721" s="46">
        <v>6.4</v>
      </c>
      <c r="K721" s="46"/>
      <c r="L721" s="46">
        <f t="shared" si="32"/>
        <v>59.699999999999996</v>
      </c>
      <c r="M721" s="47">
        <f t="shared" si="31"/>
        <v>930.00000000000011</v>
      </c>
      <c r="N721" s="47">
        <v>55521</v>
      </c>
      <c r="O721" s="48" t="s">
        <v>619</v>
      </c>
      <c r="P721" s="48" t="s">
        <v>1667</v>
      </c>
      <c r="Q721" s="49">
        <v>45005</v>
      </c>
      <c r="R721" s="49"/>
      <c r="S721" s="49"/>
      <c r="T721" s="49"/>
      <c r="U721" s="49"/>
    </row>
    <row r="722" spans="1:21" ht="15" customHeight="1" x14ac:dyDescent="0.3">
      <c r="A722" s="41" t="s">
        <v>416</v>
      </c>
      <c r="B722" s="42">
        <f t="shared" si="29"/>
        <v>45016</v>
      </c>
      <c r="C722" s="62">
        <f t="shared" si="30"/>
        <v>2023</v>
      </c>
      <c r="D722" s="43" t="s">
        <v>372</v>
      </c>
      <c r="E722" s="43" t="s">
        <v>385</v>
      </c>
      <c r="F722" s="44" t="s">
        <v>412</v>
      </c>
      <c r="G722" s="45">
        <v>14</v>
      </c>
      <c r="H722" s="45">
        <v>13</v>
      </c>
      <c r="I722" s="46">
        <v>40.700000000000003</v>
      </c>
      <c r="J722" s="46">
        <v>7.9</v>
      </c>
      <c r="K722" s="46">
        <v>0</v>
      </c>
      <c r="L722" s="46">
        <f t="shared" si="32"/>
        <v>48.6</v>
      </c>
      <c r="M722" s="47">
        <f t="shared" si="31"/>
        <v>1320.3292181069958</v>
      </c>
      <c r="N722" s="47">
        <v>64168</v>
      </c>
      <c r="O722" s="48" t="s">
        <v>604</v>
      </c>
      <c r="P722" s="48" t="s">
        <v>1667</v>
      </c>
      <c r="Q722" s="49">
        <v>45008</v>
      </c>
      <c r="R722" s="49"/>
      <c r="S722" s="49"/>
      <c r="T722" s="49"/>
      <c r="U722" s="49"/>
    </row>
    <row r="723" spans="1:21" ht="15" customHeight="1" x14ac:dyDescent="0.3">
      <c r="A723" s="41" t="s">
        <v>417</v>
      </c>
      <c r="B723" s="42">
        <f t="shared" si="29"/>
        <v>45016</v>
      </c>
      <c r="C723" s="62">
        <f t="shared" si="30"/>
        <v>2023</v>
      </c>
      <c r="D723" s="43" t="s">
        <v>119</v>
      </c>
      <c r="E723" s="43" t="s">
        <v>125</v>
      </c>
      <c r="F723" s="44" t="s">
        <v>413</v>
      </c>
      <c r="G723" s="45">
        <v>10</v>
      </c>
      <c r="H723" s="45"/>
      <c r="I723" s="46">
        <v>14.9</v>
      </c>
      <c r="J723" s="46"/>
      <c r="K723" s="46"/>
      <c r="L723" s="46">
        <f t="shared" si="32"/>
        <v>14.9</v>
      </c>
      <c r="M723" s="47">
        <f t="shared" si="31"/>
        <v>251.67785234899327</v>
      </c>
      <c r="N723" s="47">
        <v>3750</v>
      </c>
      <c r="O723" s="48" t="s">
        <v>613</v>
      </c>
      <c r="P723" s="48"/>
      <c r="Q723" s="49">
        <v>45008</v>
      </c>
      <c r="R723" s="49"/>
      <c r="S723" s="49"/>
      <c r="T723" s="49"/>
      <c r="U723" s="49"/>
    </row>
    <row r="724" spans="1:21" ht="15" customHeight="1" x14ac:dyDescent="0.3">
      <c r="A724" s="41" t="s">
        <v>416</v>
      </c>
      <c r="B724" s="42">
        <f t="shared" si="29"/>
        <v>45016</v>
      </c>
      <c r="C724" s="62">
        <f t="shared" si="30"/>
        <v>2023</v>
      </c>
      <c r="D724" s="43" t="s">
        <v>53</v>
      </c>
      <c r="E724" s="43" t="s">
        <v>73</v>
      </c>
      <c r="F724" s="44" t="s">
        <v>413</v>
      </c>
      <c r="G724" s="45">
        <v>13</v>
      </c>
      <c r="H724" s="45"/>
      <c r="I724" s="46">
        <v>13.7</v>
      </c>
      <c r="J724" s="46">
        <v>0</v>
      </c>
      <c r="K724" s="46">
        <v>0</v>
      </c>
      <c r="L724" s="46">
        <f t="shared" si="32"/>
        <v>13.7</v>
      </c>
      <c r="M724" s="47">
        <f t="shared" si="31"/>
        <v>510.94890510948909</v>
      </c>
      <c r="N724" s="47">
        <v>7000</v>
      </c>
      <c r="O724" s="48" t="s">
        <v>593</v>
      </c>
      <c r="P724" s="48"/>
      <c r="Q724" s="49">
        <v>45012</v>
      </c>
      <c r="R724" s="49"/>
      <c r="S724" s="49"/>
      <c r="T724" s="49"/>
      <c r="U724" s="49"/>
    </row>
    <row r="725" spans="1:21" ht="15" customHeight="1" x14ac:dyDescent="0.3">
      <c r="A725" s="41" t="s">
        <v>416</v>
      </c>
      <c r="B725" s="42">
        <f t="shared" si="29"/>
        <v>45016</v>
      </c>
      <c r="C725" s="62">
        <f t="shared" si="30"/>
        <v>2023</v>
      </c>
      <c r="D725" s="43" t="s">
        <v>77</v>
      </c>
      <c r="E725" s="43" t="s">
        <v>85</v>
      </c>
      <c r="F725" s="44" t="s">
        <v>412</v>
      </c>
      <c r="G725" s="45">
        <v>15</v>
      </c>
      <c r="H725" s="45"/>
      <c r="I725" s="46">
        <v>83</v>
      </c>
      <c r="J725" s="46">
        <v>5.5</v>
      </c>
      <c r="K725" s="46">
        <v>16.7</v>
      </c>
      <c r="L725" s="46">
        <f t="shared" si="32"/>
        <v>105.2</v>
      </c>
      <c r="M725" s="47">
        <f t="shared" si="31"/>
        <v>1071.6064638783271</v>
      </c>
      <c r="N725" s="47">
        <v>112733</v>
      </c>
      <c r="O725" s="48" t="s">
        <v>600</v>
      </c>
      <c r="P725" s="48" t="s">
        <v>1667</v>
      </c>
      <c r="Q725" s="49">
        <v>45012</v>
      </c>
      <c r="R725" s="49"/>
      <c r="S725" s="49"/>
      <c r="T725" s="49"/>
      <c r="U725" s="49"/>
    </row>
    <row r="726" spans="1:21" ht="15" customHeight="1" x14ac:dyDescent="0.3">
      <c r="A726" s="41" t="s">
        <v>416</v>
      </c>
      <c r="B726" s="42">
        <f t="shared" si="29"/>
        <v>45016</v>
      </c>
      <c r="C726" s="62">
        <f t="shared" si="30"/>
        <v>2023</v>
      </c>
      <c r="D726" s="43" t="s">
        <v>372</v>
      </c>
      <c r="E726" s="43" t="s">
        <v>389</v>
      </c>
      <c r="F726" s="44" t="s">
        <v>412</v>
      </c>
      <c r="G726" s="45">
        <v>18</v>
      </c>
      <c r="H726" s="45">
        <v>17</v>
      </c>
      <c r="I726" s="46">
        <v>70.2</v>
      </c>
      <c r="J726" s="46">
        <v>6.9</v>
      </c>
      <c r="K726" s="46">
        <v>0</v>
      </c>
      <c r="L726" s="46">
        <f t="shared" si="32"/>
        <v>77.100000000000009</v>
      </c>
      <c r="M726" s="47">
        <f t="shared" si="31"/>
        <v>1146.9520103761347</v>
      </c>
      <c r="N726" s="47">
        <v>88430</v>
      </c>
      <c r="O726" s="48" t="s">
        <v>593</v>
      </c>
      <c r="P726" s="48" t="s">
        <v>1674</v>
      </c>
      <c r="Q726" s="49">
        <v>45012</v>
      </c>
      <c r="R726" s="49"/>
      <c r="S726" s="49"/>
      <c r="T726" s="49"/>
      <c r="U726" s="49"/>
    </row>
    <row r="727" spans="1:21" ht="15" customHeight="1" x14ac:dyDescent="0.3">
      <c r="A727" s="41" t="s">
        <v>417</v>
      </c>
      <c r="B727" s="42">
        <f t="shared" si="29"/>
        <v>45016</v>
      </c>
      <c r="C727" s="62">
        <f t="shared" si="30"/>
        <v>2023</v>
      </c>
      <c r="D727" s="43" t="s">
        <v>522</v>
      </c>
      <c r="E727" s="43" t="s">
        <v>526</v>
      </c>
      <c r="F727" s="44" t="s">
        <v>412</v>
      </c>
      <c r="G727" s="45">
        <v>4</v>
      </c>
      <c r="H727" s="45"/>
      <c r="I727" s="46">
        <v>41.4</v>
      </c>
      <c r="J727" s="46">
        <v>6.4</v>
      </c>
      <c r="K727" s="46"/>
      <c r="L727" s="46">
        <f t="shared" si="32"/>
        <v>47.8</v>
      </c>
      <c r="M727" s="47">
        <f t="shared" si="31"/>
        <v>945</v>
      </c>
      <c r="N727" s="47">
        <v>45171</v>
      </c>
      <c r="O727" s="48" t="s">
        <v>623</v>
      </c>
      <c r="P727" s="48" t="s">
        <v>1667</v>
      </c>
      <c r="Q727" s="49">
        <v>45012</v>
      </c>
      <c r="R727" s="49"/>
      <c r="S727" s="49"/>
      <c r="T727" s="49"/>
      <c r="U727" s="49"/>
    </row>
    <row r="728" spans="1:21" ht="15" customHeight="1" x14ac:dyDescent="0.3">
      <c r="A728" s="41" t="s">
        <v>417</v>
      </c>
      <c r="B728" s="42">
        <f t="shared" si="29"/>
        <v>45016</v>
      </c>
      <c r="C728" s="62">
        <f t="shared" si="30"/>
        <v>2023</v>
      </c>
      <c r="D728" s="43" t="s">
        <v>522</v>
      </c>
      <c r="E728" s="43" t="s">
        <v>554</v>
      </c>
      <c r="F728" s="44" t="s">
        <v>412</v>
      </c>
      <c r="G728" s="45">
        <v>32</v>
      </c>
      <c r="H728" s="45"/>
      <c r="I728" s="46">
        <v>41.3</v>
      </c>
      <c r="J728" s="46">
        <v>6.4</v>
      </c>
      <c r="K728" s="46"/>
      <c r="L728" s="46">
        <f t="shared" si="32"/>
        <v>47.699999999999996</v>
      </c>
      <c r="M728" s="47">
        <f t="shared" si="31"/>
        <v>950.00000000000011</v>
      </c>
      <c r="N728" s="47">
        <v>45315</v>
      </c>
      <c r="O728" s="48" t="s">
        <v>628</v>
      </c>
      <c r="P728" s="48" t="s">
        <v>1667</v>
      </c>
      <c r="Q728" s="49">
        <v>45012</v>
      </c>
      <c r="R728" s="49"/>
      <c r="S728" s="49"/>
      <c r="T728" s="49"/>
      <c r="U728" s="49"/>
    </row>
    <row r="729" spans="1:21" ht="15" customHeight="1" x14ac:dyDescent="0.3">
      <c r="A729" s="41" t="s">
        <v>416</v>
      </c>
      <c r="B729" s="42">
        <f t="shared" si="29"/>
        <v>45016</v>
      </c>
      <c r="C729" s="62">
        <f t="shared" si="30"/>
        <v>2023</v>
      </c>
      <c r="D729" s="43" t="s">
        <v>77</v>
      </c>
      <c r="E729" s="43" t="s">
        <v>79</v>
      </c>
      <c r="F729" s="44" t="s">
        <v>412</v>
      </c>
      <c r="G729" s="45">
        <v>2</v>
      </c>
      <c r="H729" s="45"/>
      <c r="I729" s="46">
        <v>83</v>
      </c>
      <c r="J729" s="46">
        <v>5.5</v>
      </c>
      <c r="K729" s="46">
        <v>16.7</v>
      </c>
      <c r="L729" s="46">
        <f t="shared" si="32"/>
        <v>105.2</v>
      </c>
      <c r="M729" s="47">
        <f t="shared" si="31"/>
        <v>1071.6064638783271</v>
      </c>
      <c r="N729" s="47">
        <v>112733</v>
      </c>
      <c r="O729" s="48" t="s">
        <v>599</v>
      </c>
      <c r="P729" s="48" t="s">
        <v>1667</v>
      </c>
      <c r="Q729" s="49">
        <v>45013</v>
      </c>
      <c r="R729" s="49"/>
      <c r="S729" s="49"/>
      <c r="T729" s="49"/>
      <c r="U729" s="49"/>
    </row>
    <row r="730" spans="1:21" ht="15" customHeight="1" x14ac:dyDescent="0.3">
      <c r="A730" s="41" t="s">
        <v>416</v>
      </c>
      <c r="B730" s="42">
        <f t="shared" si="29"/>
        <v>45016</v>
      </c>
      <c r="C730" s="62">
        <f t="shared" si="30"/>
        <v>2023</v>
      </c>
      <c r="D730" s="43" t="s">
        <v>77</v>
      </c>
      <c r="E730" s="43" t="s">
        <v>596</v>
      </c>
      <c r="F730" s="44" t="s">
        <v>413</v>
      </c>
      <c r="G730" s="45">
        <v>9</v>
      </c>
      <c r="H730" s="45"/>
      <c r="I730" s="46">
        <v>13.7</v>
      </c>
      <c r="J730" s="46">
        <v>0</v>
      </c>
      <c r="K730" s="46">
        <v>0</v>
      </c>
      <c r="L730" s="46">
        <f t="shared" si="32"/>
        <v>13.7</v>
      </c>
      <c r="M730" s="47">
        <f t="shared" si="31"/>
        <v>510.94890510948909</v>
      </c>
      <c r="N730" s="47">
        <v>7000</v>
      </c>
      <c r="O730" s="48" t="s">
        <v>599</v>
      </c>
      <c r="P730" s="48"/>
      <c r="Q730" s="49">
        <v>45013</v>
      </c>
      <c r="R730" s="49"/>
      <c r="S730" s="49"/>
      <c r="T730" s="49"/>
      <c r="U730" s="49"/>
    </row>
    <row r="731" spans="1:21" ht="15" customHeight="1" x14ac:dyDescent="0.3">
      <c r="A731" s="41" t="s">
        <v>417</v>
      </c>
      <c r="B731" s="42">
        <f t="shared" si="29"/>
        <v>45016</v>
      </c>
      <c r="C731" s="62">
        <f t="shared" si="30"/>
        <v>2023</v>
      </c>
      <c r="D731" s="43" t="s">
        <v>522</v>
      </c>
      <c r="E731" s="43" t="s">
        <v>558</v>
      </c>
      <c r="F731" s="44" t="s">
        <v>412</v>
      </c>
      <c r="G731" s="45">
        <v>36</v>
      </c>
      <c r="H731" s="45"/>
      <c r="I731" s="46">
        <v>41.2</v>
      </c>
      <c r="J731" s="46">
        <v>6.4</v>
      </c>
      <c r="K731" s="46"/>
      <c r="L731" s="46">
        <f t="shared" si="32"/>
        <v>47.6</v>
      </c>
      <c r="M731" s="47">
        <f t="shared" si="31"/>
        <v>955</v>
      </c>
      <c r="N731" s="47">
        <v>45458</v>
      </c>
      <c r="O731" s="48" t="s">
        <v>629</v>
      </c>
      <c r="P731" s="48" t="s">
        <v>1667</v>
      </c>
      <c r="Q731" s="49">
        <v>45013</v>
      </c>
      <c r="R731" s="49"/>
      <c r="S731" s="49"/>
      <c r="T731" s="49"/>
      <c r="U731" s="49"/>
    </row>
    <row r="732" spans="1:21" ht="15" customHeight="1" x14ac:dyDescent="0.3">
      <c r="A732" s="41" t="s">
        <v>417</v>
      </c>
      <c r="B732" s="42">
        <f t="shared" si="29"/>
        <v>45016</v>
      </c>
      <c r="C732" s="62">
        <f t="shared" si="30"/>
        <v>2023</v>
      </c>
      <c r="D732" s="43" t="s">
        <v>175</v>
      </c>
      <c r="E732" s="43" t="s">
        <v>203</v>
      </c>
      <c r="F732" s="44" t="s">
        <v>412</v>
      </c>
      <c r="G732" s="45">
        <v>28</v>
      </c>
      <c r="H732" s="45">
        <v>28</v>
      </c>
      <c r="I732" s="46">
        <v>39.5</v>
      </c>
      <c r="J732" s="46">
        <v>6.4</v>
      </c>
      <c r="K732" s="46"/>
      <c r="L732" s="46">
        <f t="shared" si="32"/>
        <v>45.9</v>
      </c>
      <c r="M732" s="47">
        <f t="shared" si="31"/>
        <v>960</v>
      </c>
      <c r="N732" s="47">
        <v>44064</v>
      </c>
      <c r="O732" s="48" t="s">
        <v>621</v>
      </c>
      <c r="P732" s="48" t="s">
        <v>1671</v>
      </c>
      <c r="Q732" s="49">
        <v>45014</v>
      </c>
      <c r="R732" s="49"/>
      <c r="S732" s="49"/>
      <c r="T732" s="49"/>
      <c r="U732" s="49"/>
    </row>
    <row r="733" spans="1:21" ht="15" customHeight="1" x14ac:dyDescent="0.3">
      <c r="A733" s="41" t="s">
        <v>417</v>
      </c>
      <c r="B733" s="42">
        <f t="shared" si="29"/>
        <v>45016</v>
      </c>
      <c r="C733" s="62">
        <f t="shared" si="30"/>
        <v>2023</v>
      </c>
      <c r="D733" s="43" t="s">
        <v>175</v>
      </c>
      <c r="E733" s="43" t="s">
        <v>221</v>
      </c>
      <c r="F733" s="44" t="s">
        <v>412</v>
      </c>
      <c r="G733" s="45">
        <v>51</v>
      </c>
      <c r="H733" s="45">
        <v>50</v>
      </c>
      <c r="I733" s="46">
        <v>55.8</v>
      </c>
      <c r="J733" s="46">
        <v>6.4</v>
      </c>
      <c r="K733" s="46"/>
      <c r="L733" s="46">
        <f t="shared" si="32"/>
        <v>62.199999999999996</v>
      </c>
      <c r="M733" s="47">
        <f t="shared" si="31"/>
        <v>960.00000000000011</v>
      </c>
      <c r="N733" s="47">
        <v>59712</v>
      </c>
      <c r="O733" s="48" t="s">
        <v>622</v>
      </c>
      <c r="P733" s="48" t="s">
        <v>1667</v>
      </c>
      <c r="Q733" s="49">
        <v>45014</v>
      </c>
      <c r="R733" s="49"/>
      <c r="S733" s="49"/>
      <c r="T733" s="49"/>
      <c r="U733" s="49"/>
    </row>
    <row r="734" spans="1:21" ht="15" customHeight="1" x14ac:dyDescent="0.3">
      <c r="A734" s="41" t="s">
        <v>417</v>
      </c>
      <c r="B734" s="42">
        <f t="shared" si="29"/>
        <v>45016</v>
      </c>
      <c r="C734" s="62">
        <f t="shared" si="30"/>
        <v>2023</v>
      </c>
      <c r="D734" s="43" t="s">
        <v>522</v>
      </c>
      <c r="E734" s="43" t="s">
        <v>534</v>
      </c>
      <c r="F734" s="44" t="s">
        <v>412</v>
      </c>
      <c r="G734" s="45">
        <v>12</v>
      </c>
      <c r="H734" s="45"/>
      <c r="I734" s="46">
        <v>41.2</v>
      </c>
      <c r="J734" s="46">
        <v>6.4</v>
      </c>
      <c r="K734" s="46"/>
      <c r="L734" s="46">
        <f t="shared" si="32"/>
        <v>47.6</v>
      </c>
      <c r="M734" s="47">
        <f t="shared" si="31"/>
        <v>955</v>
      </c>
      <c r="N734" s="47">
        <v>45458</v>
      </c>
      <c r="O734" s="48" t="s">
        <v>625</v>
      </c>
      <c r="P734" s="48" t="s">
        <v>1667</v>
      </c>
      <c r="Q734" s="49">
        <v>45014</v>
      </c>
      <c r="R734" s="49"/>
      <c r="S734" s="49"/>
      <c r="T734" s="49"/>
      <c r="U734" s="49"/>
    </row>
    <row r="735" spans="1:21" ht="15" customHeight="1" x14ac:dyDescent="0.3">
      <c r="A735" s="41" t="s">
        <v>417</v>
      </c>
      <c r="B735" s="42">
        <f t="shared" si="29"/>
        <v>45016</v>
      </c>
      <c r="C735" s="62">
        <f t="shared" si="30"/>
        <v>2023</v>
      </c>
      <c r="D735" s="43" t="s">
        <v>522</v>
      </c>
      <c r="E735" s="43" t="s">
        <v>542</v>
      </c>
      <c r="F735" s="44" t="s">
        <v>412</v>
      </c>
      <c r="G735" s="45">
        <v>20</v>
      </c>
      <c r="H735" s="45"/>
      <c r="I735" s="46">
        <v>41.2</v>
      </c>
      <c r="J735" s="46">
        <v>6.4</v>
      </c>
      <c r="K735" s="46"/>
      <c r="L735" s="46">
        <f t="shared" si="32"/>
        <v>47.6</v>
      </c>
      <c r="M735" s="47">
        <f t="shared" si="31"/>
        <v>965</v>
      </c>
      <c r="N735" s="47">
        <v>45934</v>
      </c>
      <c r="O735" s="48" t="s">
        <v>625</v>
      </c>
      <c r="P735" s="48" t="s">
        <v>1667</v>
      </c>
      <c r="Q735" s="49">
        <v>45014</v>
      </c>
      <c r="R735" s="49"/>
      <c r="S735" s="49"/>
      <c r="T735" s="49"/>
      <c r="U735" s="49"/>
    </row>
    <row r="736" spans="1:21" ht="15" customHeight="1" x14ac:dyDescent="0.3">
      <c r="A736" s="41" t="s">
        <v>417</v>
      </c>
      <c r="B736" s="42">
        <f t="shared" si="29"/>
        <v>45016</v>
      </c>
      <c r="C736" s="62">
        <f t="shared" si="30"/>
        <v>2023</v>
      </c>
      <c r="D736" s="43" t="s">
        <v>522</v>
      </c>
      <c r="E736" s="43" t="s">
        <v>566</v>
      </c>
      <c r="F736" s="44" t="s">
        <v>412</v>
      </c>
      <c r="G736" s="45">
        <v>44</v>
      </c>
      <c r="H736" s="45"/>
      <c r="I736" s="46">
        <v>41.2</v>
      </c>
      <c r="J736" s="46">
        <v>6.4</v>
      </c>
      <c r="K736" s="46"/>
      <c r="L736" s="46">
        <f t="shared" si="32"/>
        <v>47.6</v>
      </c>
      <c r="M736" s="47">
        <f t="shared" si="31"/>
        <v>965</v>
      </c>
      <c r="N736" s="47">
        <v>45934</v>
      </c>
      <c r="O736" s="48" t="s">
        <v>632</v>
      </c>
      <c r="P736" s="48" t="s">
        <v>1667</v>
      </c>
      <c r="Q736" s="49">
        <v>45014</v>
      </c>
      <c r="R736" s="49"/>
      <c r="S736" s="49"/>
      <c r="T736" s="49"/>
      <c r="U736" s="49"/>
    </row>
    <row r="737" spans="1:21" ht="15" customHeight="1" x14ac:dyDescent="0.3">
      <c r="A737" s="41" t="s">
        <v>416</v>
      </c>
      <c r="B737" s="42">
        <f t="shared" si="29"/>
        <v>45016</v>
      </c>
      <c r="C737" s="62">
        <f t="shared" si="30"/>
        <v>2023</v>
      </c>
      <c r="D737" s="43" t="s">
        <v>77</v>
      </c>
      <c r="E737" s="43" t="s">
        <v>597</v>
      </c>
      <c r="F737" s="44" t="s">
        <v>413</v>
      </c>
      <c r="G737" s="45">
        <v>11</v>
      </c>
      <c r="H737" s="45"/>
      <c r="I737" s="46">
        <v>13.7</v>
      </c>
      <c r="J737" s="46">
        <v>0</v>
      </c>
      <c r="K737" s="46">
        <v>0</v>
      </c>
      <c r="L737" s="46">
        <f t="shared" si="32"/>
        <v>13.7</v>
      </c>
      <c r="M737" s="47">
        <f t="shared" si="31"/>
        <v>510.94890510948909</v>
      </c>
      <c r="N737" s="47">
        <v>7000</v>
      </c>
      <c r="O737" s="48" t="s">
        <v>600</v>
      </c>
      <c r="P737" s="48"/>
      <c r="Q737" s="49">
        <v>45015</v>
      </c>
      <c r="R737" s="49"/>
      <c r="S737" s="49"/>
      <c r="T737" s="49"/>
      <c r="U737" s="49"/>
    </row>
    <row r="738" spans="1:21" ht="15" customHeight="1" x14ac:dyDescent="0.3">
      <c r="A738" s="41" t="s">
        <v>416</v>
      </c>
      <c r="B738" s="42">
        <f t="shared" si="29"/>
        <v>45016</v>
      </c>
      <c r="C738" s="62">
        <f t="shared" si="30"/>
        <v>2023</v>
      </c>
      <c r="D738" s="43" t="s">
        <v>372</v>
      </c>
      <c r="E738" s="43" t="s">
        <v>398</v>
      </c>
      <c r="F738" s="44" t="s">
        <v>412</v>
      </c>
      <c r="G738" s="45">
        <v>27</v>
      </c>
      <c r="H738" s="45">
        <v>26</v>
      </c>
      <c r="I738" s="46">
        <v>90.1</v>
      </c>
      <c r="J738" s="46">
        <v>8.8000000000000007</v>
      </c>
      <c r="K738" s="46">
        <v>0</v>
      </c>
      <c r="L738" s="46">
        <f t="shared" si="32"/>
        <v>98.899999999999991</v>
      </c>
      <c r="M738" s="47">
        <f t="shared" si="31"/>
        <v>1311.1324570273005</v>
      </c>
      <c r="N738" s="47">
        <v>129671</v>
      </c>
      <c r="O738" s="48" t="s">
        <v>606</v>
      </c>
      <c r="P738" s="48" t="s">
        <v>1667</v>
      </c>
      <c r="Q738" s="49">
        <v>45015</v>
      </c>
      <c r="R738" s="49"/>
      <c r="S738" s="49"/>
      <c r="T738" s="49"/>
      <c r="U738" s="49"/>
    </row>
    <row r="739" spans="1:21" ht="15" customHeight="1" x14ac:dyDescent="0.3">
      <c r="A739" s="41" t="s">
        <v>417</v>
      </c>
      <c r="B739" s="42">
        <f t="shared" si="29"/>
        <v>45016</v>
      </c>
      <c r="C739" s="62">
        <f t="shared" si="30"/>
        <v>2023</v>
      </c>
      <c r="D739" s="43" t="s">
        <v>130</v>
      </c>
      <c r="E739" s="43" t="s">
        <v>144</v>
      </c>
      <c r="F739" s="44" t="s">
        <v>413</v>
      </c>
      <c r="G739" s="45" t="s">
        <v>616</v>
      </c>
      <c r="H739" s="45"/>
      <c r="I739" s="46">
        <v>14.9</v>
      </c>
      <c r="J739" s="46"/>
      <c r="K739" s="46"/>
      <c r="L739" s="46">
        <f t="shared" si="32"/>
        <v>14.9</v>
      </c>
      <c r="M739" s="47">
        <f t="shared" si="31"/>
        <v>268.45637583892619</v>
      </c>
      <c r="N739" s="47">
        <v>4000</v>
      </c>
      <c r="O739" s="48" t="s">
        <v>615</v>
      </c>
      <c r="P739" s="48"/>
      <c r="Q739" s="49">
        <v>45015</v>
      </c>
      <c r="R739" s="49"/>
      <c r="S739" s="49"/>
      <c r="T739" s="49"/>
      <c r="U739" s="49"/>
    </row>
    <row r="740" spans="1:21" ht="15" customHeight="1" x14ac:dyDescent="0.3">
      <c r="A740" s="41" t="s">
        <v>417</v>
      </c>
      <c r="B740" s="42">
        <f t="shared" si="29"/>
        <v>45016</v>
      </c>
      <c r="C740" s="62">
        <f t="shared" si="30"/>
        <v>2023</v>
      </c>
      <c r="D740" s="43" t="s">
        <v>522</v>
      </c>
      <c r="E740" s="43" t="s">
        <v>560</v>
      </c>
      <c r="F740" s="44" t="s">
        <v>412</v>
      </c>
      <c r="G740" s="45">
        <v>38</v>
      </c>
      <c r="H740" s="45"/>
      <c r="I740" s="46">
        <v>55.4</v>
      </c>
      <c r="J740" s="46">
        <v>6.4</v>
      </c>
      <c r="K740" s="46"/>
      <c r="L740" s="46">
        <f t="shared" si="32"/>
        <v>61.8</v>
      </c>
      <c r="M740" s="47">
        <f t="shared" si="31"/>
        <v>975</v>
      </c>
      <c r="N740" s="47">
        <v>60255</v>
      </c>
      <c r="O740" s="48" t="s">
        <v>630</v>
      </c>
      <c r="P740" s="48" t="s">
        <v>1667</v>
      </c>
      <c r="Q740" s="49">
        <v>45015</v>
      </c>
      <c r="R740" s="49"/>
      <c r="S740" s="49"/>
      <c r="T740" s="49"/>
      <c r="U740" s="49"/>
    </row>
    <row r="741" spans="1:21" ht="15" customHeight="1" x14ac:dyDescent="0.3">
      <c r="A741" s="41" t="s">
        <v>416</v>
      </c>
      <c r="B741" s="42">
        <f t="shared" si="29"/>
        <v>45016</v>
      </c>
      <c r="C741" s="62">
        <f t="shared" si="30"/>
        <v>2023</v>
      </c>
      <c r="D741" s="43" t="s">
        <v>372</v>
      </c>
      <c r="E741" s="43" t="s">
        <v>390</v>
      </c>
      <c r="F741" s="44" t="s">
        <v>412</v>
      </c>
      <c r="G741" s="45">
        <v>19</v>
      </c>
      <c r="H741" s="45">
        <v>18</v>
      </c>
      <c r="I741" s="46">
        <v>67.599999999999994</v>
      </c>
      <c r="J741" s="46">
        <v>8.8000000000000007</v>
      </c>
      <c r="K741" s="46">
        <v>0</v>
      </c>
      <c r="L741" s="46">
        <f t="shared" si="32"/>
        <v>76.399999999999991</v>
      </c>
      <c r="M741" s="47">
        <f t="shared" si="31"/>
        <v>1276.5052356020944</v>
      </c>
      <c r="N741" s="47">
        <v>97525</v>
      </c>
      <c r="O741" s="48" t="s">
        <v>605</v>
      </c>
      <c r="P741" s="48" t="s">
        <v>1667</v>
      </c>
      <c r="Q741" s="49">
        <v>45016</v>
      </c>
      <c r="R741" s="49"/>
      <c r="S741" s="49"/>
      <c r="T741" s="49"/>
      <c r="U741" s="49"/>
    </row>
    <row r="742" spans="1:21" ht="15" customHeight="1" x14ac:dyDescent="0.3">
      <c r="A742" s="41" t="s">
        <v>417</v>
      </c>
      <c r="B742" s="42">
        <f t="shared" si="29"/>
        <v>45016</v>
      </c>
      <c r="C742" s="62">
        <f t="shared" si="30"/>
        <v>2023</v>
      </c>
      <c r="D742" s="43" t="s">
        <v>119</v>
      </c>
      <c r="E742" s="43" t="s">
        <v>127</v>
      </c>
      <c r="F742" s="44" t="s">
        <v>413</v>
      </c>
      <c r="G742" s="45">
        <v>22</v>
      </c>
      <c r="H742" s="45"/>
      <c r="I742" s="46">
        <v>14.9</v>
      </c>
      <c r="J742" s="46"/>
      <c r="K742" s="46"/>
      <c r="L742" s="46">
        <f t="shared" si="32"/>
        <v>14.9</v>
      </c>
      <c r="M742" s="47">
        <f t="shared" si="31"/>
        <v>268.45637583892619</v>
      </c>
      <c r="N742" s="47">
        <v>4000</v>
      </c>
      <c r="O742" s="48" t="s">
        <v>614</v>
      </c>
      <c r="P742" s="48"/>
      <c r="Q742" s="49">
        <v>45016</v>
      </c>
      <c r="R742" s="49"/>
      <c r="S742" s="49"/>
      <c r="T742" s="49"/>
      <c r="U742" s="49"/>
    </row>
    <row r="743" spans="1:21" ht="15" customHeight="1" x14ac:dyDescent="0.3">
      <c r="A743" s="41" t="s">
        <v>417</v>
      </c>
      <c r="B743" s="42">
        <f t="shared" si="29"/>
        <v>45016</v>
      </c>
      <c r="C743" s="62">
        <f t="shared" si="30"/>
        <v>2023</v>
      </c>
      <c r="D743" s="43" t="s">
        <v>522</v>
      </c>
      <c r="E743" s="43" t="s">
        <v>530</v>
      </c>
      <c r="F743" s="44" t="s">
        <v>412</v>
      </c>
      <c r="G743" s="45">
        <v>8</v>
      </c>
      <c r="H743" s="45"/>
      <c r="I743" s="46">
        <v>41.3</v>
      </c>
      <c r="J743" s="46">
        <v>6.4</v>
      </c>
      <c r="K743" s="46"/>
      <c r="L743" s="46">
        <f t="shared" si="32"/>
        <v>47.699999999999996</v>
      </c>
      <c r="M743" s="47">
        <f t="shared" si="31"/>
        <v>950.00000000000011</v>
      </c>
      <c r="N743" s="47">
        <v>45315</v>
      </c>
      <c r="O743" s="48" t="s">
        <v>624</v>
      </c>
      <c r="P743" s="48" t="s">
        <v>1667</v>
      </c>
      <c r="Q743" s="49">
        <v>45016</v>
      </c>
      <c r="R743" s="49"/>
      <c r="S743" s="49"/>
      <c r="T743" s="49"/>
      <c r="U743" s="49"/>
    </row>
    <row r="744" spans="1:21" ht="15" customHeight="1" x14ac:dyDescent="0.3">
      <c r="A744" s="41" t="s">
        <v>417</v>
      </c>
      <c r="B744" s="42">
        <f t="shared" si="29"/>
        <v>45016</v>
      </c>
      <c r="C744" s="62">
        <f t="shared" si="30"/>
        <v>2023</v>
      </c>
      <c r="D744" s="43" t="s">
        <v>522</v>
      </c>
      <c r="E744" s="43" t="s">
        <v>550</v>
      </c>
      <c r="F744" s="44" t="s">
        <v>412</v>
      </c>
      <c r="G744" s="45">
        <v>28</v>
      </c>
      <c r="H744" s="45"/>
      <c r="I744" s="46">
        <v>41.4</v>
      </c>
      <c r="J744" s="46">
        <v>6.4</v>
      </c>
      <c r="K744" s="46"/>
      <c r="L744" s="46">
        <f t="shared" si="32"/>
        <v>47.8</v>
      </c>
      <c r="M744" s="47">
        <f t="shared" si="31"/>
        <v>945</v>
      </c>
      <c r="N744" s="47">
        <v>45171</v>
      </c>
      <c r="O744" s="48" t="s">
        <v>627</v>
      </c>
      <c r="P744" s="48" t="s">
        <v>1667</v>
      </c>
      <c r="Q744" s="49">
        <v>45016</v>
      </c>
      <c r="R744" s="49"/>
      <c r="S744" s="49"/>
      <c r="T744" s="49"/>
      <c r="U744" s="49"/>
    </row>
    <row r="745" spans="1:21" ht="15" customHeight="1" x14ac:dyDescent="0.3">
      <c r="A745" s="41" t="s">
        <v>417</v>
      </c>
      <c r="B745" s="42">
        <f t="shared" si="29"/>
        <v>45016</v>
      </c>
      <c r="C745" s="62">
        <f t="shared" si="30"/>
        <v>2023</v>
      </c>
      <c r="D745" s="43" t="s">
        <v>522</v>
      </c>
      <c r="E745" s="43" t="s">
        <v>570</v>
      </c>
      <c r="F745" s="44" t="s">
        <v>412</v>
      </c>
      <c r="G745" s="45">
        <v>48</v>
      </c>
      <c r="H745" s="45"/>
      <c r="I745" s="46">
        <v>41.2</v>
      </c>
      <c r="J745" s="46">
        <v>6.4</v>
      </c>
      <c r="K745" s="46"/>
      <c r="L745" s="46">
        <f t="shared" si="32"/>
        <v>47.6</v>
      </c>
      <c r="M745" s="47">
        <f t="shared" si="31"/>
        <v>970</v>
      </c>
      <c r="N745" s="47">
        <v>46172</v>
      </c>
      <c r="O745" s="48" t="s">
        <v>633</v>
      </c>
      <c r="P745" s="48" t="s">
        <v>1667</v>
      </c>
      <c r="Q745" s="49">
        <v>45016</v>
      </c>
      <c r="R745" s="49"/>
      <c r="S745" s="49"/>
      <c r="T745" s="49"/>
      <c r="U745" s="49"/>
    </row>
    <row r="746" spans="1:21" ht="15" customHeight="1" x14ac:dyDescent="0.3">
      <c r="A746" s="41" t="s">
        <v>417</v>
      </c>
      <c r="B746" s="42">
        <f t="shared" si="29"/>
        <v>45046</v>
      </c>
      <c r="C746" s="62">
        <f t="shared" si="30"/>
        <v>2023</v>
      </c>
      <c r="D746" s="43" t="s">
        <v>522</v>
      </c>
      <c r="E746" s="43" t="s">
        <v>546</v>
      </c>
      <c r="F746" s="44" t="s">
        <v>412</v>
      </c>
      <c r="G746" s="45">
        <v>24</v>
      </c>
      <c r="H746" s="45"/>
      <c r="I746" s="46">
        <v>41.2</v>
      </c>
      <c r="J746" s="46">
        <v>6.4</v>
      </c>
      <c r="K746" s="46"/>
      <c r="L746" s="46">
        <v>47.6</v>
      </c>
      <c r="M746" s="47">
        <f t="shared" si="31"/>
        <v>970</v>
      </c>
      <c r="N746" s="47">
        <v>46172</v>
      </c>
      <c r="O746" s="48" t="s">
        <v>645</v>
      </c>
      <c r="P746" s="48" t="s">
        <v>1667</v>
      </c>
      <c r="Q746" s="49">
        <v>45040</v>
      </c>
      <c r="R746" s="49"/>
      <c r="S746" s="49"/>
      <c r="T746" s="49"/>
      <c r="U746" s="49"/>
    </row>
    <row r="747" spans="1:21" ht="15" customHeight="1" x14ac:dyDescent="0.3">
      <c r="A747" s="41" t="s">
        <v>417</v>
      </c>
      <c r="B747" s="42">
        <f t="shared" si="29"/>
        <v>45046</v>
      </c>
      <c r="C747" s="62">
        <f t="shared" si="30"/>
        <v>2023</v>
      </c>
      <c r="D747" s="43" t="s">
        <v>522</v>
      </c>
      <c r="E747" s="43" t="s">
        <v>556</v>
      </c>
      <c r="F747" s="44" t="s">
        <v>412</v>
      </c>
      <c r="G747" s="45">
        <v>34</v>
      </c>
      <c r="H747" s="45"/>
      <c r="I747" s="46">
        <v>55.6</v>
      </c>
      <c r="J747" s="46">
        <v>6.4</v>
      </c>
      <c r="K747" s="46"/>
      <c r="L747" s="46">
        <v>62</v>
      </c>
      <c r="M747" s="47">
        <f t="shared" si="31"/>
        <v>970</v>
      </c>
      <c r="N747" s="47">
        <v>60140</v>
      </c>
      <c r="O747" s="48" t="s">
        <v>646</v>
      </c>
      <c r="P747" s="48" t="s">
        <v>1667</v>
      </c>
      <c r="Q747" s="49">
        <v>45041</v>
      </c>
      <c r="R747" s="49"/>
      <c r="S747" s="49"/>
      <c r="T747" s="49"/>
      <c r="U747" s="49"/>
    </row>
    <row r="748" spans="1:21" ht="15" customHeight="1" x14ac:dyDescent="0.3">
      <c r="A748" s="41" t="s">
        <v>417</v>
      </c>
      <c r="B748" s="42">
        <f t="shared" si="29"/>
        <v>45046</v>
      </c>
      <c r="C748" s="62">
        <f t="shared" si="30"/>
        <v>2023</v>
      </c>
      <c r="D748" s="43" t="s">
        <v>522</v>
      </c>
      <c r="E748" s="43" t="s">
        <v>564</v>
      </c>
      <c r="F748" s="44" t="s">
        <v>412</v>
      </c>
      <c r="G748" s="45">
        <v>42</v>
      </c>
      <c r="H748" s="45"/>
      <c r="I748" s="46">
        <v>55.4</v>
      </c>
      <c r="J748" s="46">
        <v>6.4</v>
      </c>
      <c r="K748" s="46"/>
      <c r="L748" s="46">
        <v>61.8</v>
      </c>
      <c r="M748" s="47">
        <f t="shared" si="31"/>
        <v>980</v>
      </c>
      <c r="N748" s="47">
        <v>60564</v>
      </c>
      <c r="O748" s="48" t="s">
        <v>647</v>
      </c>
      <c r="P748" s="48" t="s">
        <v>1667</v>
      </c>
      <c r="Q748" s="49">
        <v>45017</v>
      </c>
      <c r="R748" s="49"/>
      <c r="S748" s="49"/>
      <c r="T748" s="49"/>
      <c r="U748" s="49"/>
    </row>
    <row r="749" spans="1:21" ht="15" customHeight="1" x14ac:dyDescent="0.3">
      <c r="A749" s="41" t="s">
        <v>417</v>
      </c>
      <c r="B749" s="42">
        <f t="shared" si="29"/>
        <v>45046</v>
      </c>
      <c r="C749" s="62">
        <f t="shared" si="30"/>
        <v>2023</v>
      </c>
      <c r="D749" s="43" t="s">
        <v>522</v>
      </c>
      <c r="E749" s="43" t="s">
        <v>568</v>
      </c>
      <c r="F749" s="44" t="s">
        <v>412</v>
      </c>
      <c r="G749" s="45">
        <v>46</v>
      </c>
      <c r="H749" s="45"/>
      <c r="I749" s="46">
        <v>55.4</v>
      </c>
      <c r="J749" s="46">
        <v>6.4</v>
      </c>
      <c r="K749" s="46"/>
      <c r="L749" s="46">
        <v>61.8</v>
      </c>
      <c r="M749" s="47">
        <f t="shared" si="31"/>
        <v>985</v>
      </c>
      <c r="N749" s="47">
        <v>60873</v>
      </c>
      <c r="O749" s="48" t="s">
        <v>648</v>
      </c>
      <c r="P749" s="48" t="s">
        <v>1667</v>
      </c>
      <c r="Q749" s="49">
        <v>45023</v>
      </c>
      <c r="R749" s="49"/>
      <c r="S749" s="49"/>
      <c r="T749" s="49"/>
      <c r="U749" s="49"/>
    </row>
    <row r="750" spans="1:21" ht="15" customHeight="1" x14ac:dyDescent="0.3">
      <c r="A750" s="41" t="s">
        <v>417</v>
      </c>
      <c r="B750" s="42">
        <f t="shared" si="29"/>
        <v>45046</v>
      </c>
      <c r="C750" s="62">
        <f t="shared" si="30"/>
        <v>2023</v>
      </c>
      <c r="D750" s="43" t="s">
        <v>522</v>
      </c>
      <c r="E750" s="43" t="s">
        <v>569</v>
      </c>
      <c r="F750" s="44" t="s">
        <v>412</v>
      </c>
      <c r="G750" s="45">
        <v>47</v>
      </c>
      <c r="H750" s="45"/>
      <c r="I750" s="46">
        <v>52.1</v>
      </c>
      <c r="J750" s="46">
        <v>6.4</v>
      </c>
      <c r="K750" s="46"/>
      <c r="L750" s="46">
        <v>58.5</v>
      </c>
      <c r="M750" s="47">
        <f t="shared" si="31"/>
        <v>965.008547008547</v>
      </c>
      <c r="N750" s="47">
        <v>56453</v>
      </c>
      <c r="O750" s="48" t="s">
        <v>649</v>
      </c>
      <c r="P750" s="48" t="s">
        <v>1667</v>
      </c>
      <c r="Q750" s="49">
        <v>45023</v>
      </c>
      <c r="R750" s="49"/>
      <c r="S750" s="49"/>
      <c r="T750" s="49"/>
      <c r="U750" s="49"/>
    </row>
    <row r="751" spans="1:21" ht="15" customHeight="1" x14ac:dyDescent="0.3">
      <c r="A751" s="41" t="s">
        <v>417</v>
      </c>
      <c r="B751" s="42">
        <f t="shared" si="29"/>
        <v>45046</v>
      </c>
      <c r="C751" s="62">
        <f t="shared" si="30"/>
        <v>2023</v>
      </c>
      <c r="D751" s="43" t="s">
        <v>175</v>
      </c>
      <c r="E751" s="43" t="s">
        <v>198</v>
      </c>
      <c r="F751" s="44" t="s">
        <v>412</v>
      </c>
      <c r="G751" s="45">
        <v>23</v>
      </c>
      <c r="H751" s="45">
        <v>23</v>
      </c>
      <c r="I751" s="46">
        <v>55.3</v>
      </c>
      <c r="J751" s="46">
        <v>6.4</v>
      </c>
      <c r="K751" s="46"/>
      <c r="L751" s="46">
        <v>61.699999999999996</v>
      </c>
      <c r="M751" s="47">
        <f t="shared" si="31"/>
        <v>960.00000000000011</v>
      </c>
      <c r="N751" s="47">
        <v>59232</v>
      </c>
      <c r="O751" s="48" t="s">
        <v>650</v>
      </c>
      <c r="P751" s="48" t="s">
        <v>1667</v>
      </c>
      <c r="Q751" s="49">
        <v>45044</v>
      </c>
      <c r="R751" s="49"/>
      <c r="S751" s="49"/>
      <c r="T751" s="49"/>
      <c r="U751" s="49"/>
    </row>
    <row r="752" spans="1:21" ht="15" customHeight="1" x14ac:dyDescent="0.3">
      <c r="A752" s="41" t="s">
        <v>417</v>
      </c>
      <c r="B752" s="42">
        <f t="shared" si="29"/>
        <v>45046</v>
      </c>
      <c r="C752" s="62">
        <f t="shared" si="30"/>
        <v>2023</v>
      </c>
      <c r="D752" s="43" t="s">
        <v>88</v>
      </c>
      <c r="E752" s="43" t="s">
        <v>95</v>
      </c>
      <c r="F752" s="44" t="s">
        <v>413</v>
      </c>
      <c r="G752" s="45" t="s">
        <v>96</v>
      </c>
      <c r="H752" s="45"/>
      <c r="I752" s="46">
        <v>14.9</v>
      </c>
      <c r="J752" s="46"/>
      <c r="K752" s="46"/>
      <c r="L752" s="46">
        <v>14.9</v>
      </c>
      <c r="M752" s="47">
        <f t="shared" si="31"/>
        <v>234.8993288590604</v>
      </c>
      <c r="N752" s="47">
        <v>3500</v>
      </c>
      <c r="O752" s="48" t="s">
        <v>651</v>
      </c>
      <c r="P752" s="48"/>
      <c r="Q752" s="49">
        <v>45041</v>
      </c>
      <c r="R752" s="49"/>
      <c r="S752" s="49"/>
      <c r="T752" s="49"/>
      <c r="U752" s="49"/>
    </row>
    <row r="753" spans="1:21" ht="15" customHeight="1" x14ac:dyDescent="0.3">
      <c r="A753" s="41" t="s">
        <v>417</v>
      </c>
      <c r="B753" s="42">
        <f t="shared" si="29"/>
        <v>45046</v>
      </c>
      <c r="C753" s="62">
        <f t="shared" si="30"/>
        <v>2023</v>
      </c>
      <c r="D753" s="43" t="s">
        <v>88</v>
      </c>
      <c r="E753" s="43" t="s">
        <v>99</v>
      </c>
      <c r="F753" s="44" t="s">
        <v>413</v>
      </c>
      <c r="G753" s="45" t="s">
        <v>100</v>
      </c>
      <c r="H753" s="45"/>
      <c r="I753" s="46">
        <v>14.9</v>
      </c>
      <c r="J753" s="46"/>
      <c r="K753" s="46"/>
      <c r="L753" s="46">
        <v>14.9</v>
      </c>
      <c r="M753" s="47">
        <f t="shared" si="31"/>
        <v>221.47651006711408</v>
      </c>
      <c r="N753" s="47">
        <v>3300</v>
      </c>
      <c r="O753" s="48" t="s">
        <v>652</v>
      </c>
      <c r="P753" s="48"/>
      <c r="Q753" s="49">
        <v>45030</v>
      </c>
      <c r="R753" s="49"/>
      <c r="S753" s="49"/>
      <c r="T753" s="49"/>
      <c r="U753" s="49"/>
    </row>
    <row r="754" spans="1:21" ht="15" customHeight="1" x14ac:dyDescent="0.3">
      <c r="A754" s="41" t="s">
        <v>417</v>
      </c>
      <c r="B754" s="42">
        <f t="shared" si="29"/>
        <v>45046</v>
      </c>
      <c r="C754" s="62">
        <f t="shared" si="30"/>
        <v>2023</v>
      </c>
      <c r="D754" s="43" t="s">
        <v>119</v>
      </c>
      <c r="E754" s="43" t="s">
        <v>123</v>
      </c>
      <c r="F754" s="44" t="s">
        <v>413</v>
      </c>
      <c r="G754" s="45">
        <v>8</v>
      </c>
      <c r="H754" s="45"/>
      <c r="I754" s="46">
        <v>14.9</v>
      </c>
      <c r="J754" s="46"/>
      <c r="K754" s="46"/>
      <c r="L754" s="46">
        <v>14.9</v>
      </c>
      <c r="M754" s="47">
        <f t="shared" si="31"/>
        <v>281.87919463087246</v>
      </c>
      <c r="N754" s="47">
        <v>4200</v>
      </c>
      <c r="O754" s="48" t="s">
        <v>653</v>
      </c>
      <c r="P754" s="48"/>
      <c r="Q754" s="49">
        <v>45021</v>
      </c>
      <c r="R754" s="49"/>
      <c r="S754" s="49"/>
      <c r="T754" s="49"/>
      <c r="U754" s="49"/>
    </row>
    <row r="755" spans="1:21" ht="15" customHeight="1" x14ac:dyDescent="0.3">
      <c r="A755" s="41" t="s">
        <v>417</v>
      </c>
      <c r="B755" s="42">
        <f t="shared" si="29"/>
        <v>45046</v>
      </c>
      <c r="C755" s="62">
        <f t="shared" si="30"/>
        <v>2023</v>
      </c>
      <c r="D755" s="43" t="s">
        <v>130</v>
      </c>
      <c r="E755" s="43" t="s">
        <v>132</v>
      </c>
      <c r="F755" s="44" t="s">
        <v>413</v>
      </c>
      <c r="G755" s="45" t="s">
        <v>672</v>
      </c>
      <c r="H755" s="45" t="s">
        <v>672</v>
      </c>
      <c r="I755" s="46">
        <v>14.9</v>
      </c>
      <c r="J755" s="46"/>
      <c r="K755" s="46"/>
      <c r="L755" s="46">
        <v>14.9</v>
      </c>
      <c r="M755" s="47">
        <f t="shared" si="31"/>
        <v>281.87919463087246</v>
      </c>
      <c r="N755" s="47">
        <v>4200</v>
      </c>
      <c r="O755" s="48" t="s">
        <v>654</v>
      </c>
      <c r="P755" s="48"/>
      <c r="Q755" s="49">
        <v>45029</v>
      </c>
      <c r="R755" s="49"/>
      <c r="S755" s="49"/>
      <c r="T755" s="49"/>
      <c r="U755" s="49"/>
    </row>
    <row r="756" spans="1:21" ht="15" customHeight="1" x14ac:dyDescent="0.3">
      <c r="A756" s="41" t="s">
        <v>417</v>
      </c>
      <c r="B756" s="42">
        <f t="shared" si="29"/>
        <v>45046</v>
      </c>
      <c r="C756" s="62">
        <f t="shared" si="30"/>
        <v>2023</v>
      </c>
      <c r="D756" s="43" t="s">
        <v>130</v>
      </c>
      <c r="E756" s="43" t="s">
        <v>133</v>
      </c>
      <c r="F756" s="44" t="s">
        <v>413</v>
      </c>
      <c r="G756" s="45" t="s">
        <v>673</v>
      </c>
      <c r="H756" s="45" t="s">
        <v>673</v>
      </c>
      <c r="I756" s="46">
        <v>14.9</v>
      </c>
      <c r="J756" s="46"/>
      <c r="K756" s="46"/>
      <c r="L756" s="46">
        <v>14.9</v>
      </c>
      <c r="M756" s="47">
        <f t="shared" si="31"/>
        <v>281.87919463087246</v>
      </c>
      <c r="N756" s="47">
        <v>4200</v>
      </c>
      <c r="O756" s="48" t="s">
        <v>655</v>
      </c>
      <c r="P756" s="48"/>
      <c r="Q756" s="49">
        <v>45020</v>
      </c>
      <c r="R756" s="49"/>
      <c r="S756" s="49"/>
      <c r="T756" s="49"/>
      <c r="U756" s="49"/>
    </row>
    <row r="757" spans="1:21" ht="15" customHeight="1" x14ac:dyDescent="0.3">
      <c r="A757" s="41" t="s">
        <v>417</v>
      </c>
      <c r="B757" s="42">
        <f t="shared" si="29"/>
        <v>45046</v>
      </c>
      <c r="C757" s="62">
        <f t="shared" si="30"/>
        <v>2023</v>
      </c>
      <c r="D757" s="43" t="s">
        <v>130</v>
      </c>
      <c r="E757" s="43" t="s">
        <v>136</v>
      </c>
      <c r="F757" s="44" t="s">
        <v>413</v>
      </c>
      <c r="G757" s="45" t="s">
        <v>674</v>
      </c>
      <c r="H757" s="45" t="s">
        <v>674</v>
      </c>
      <c r="I757" s="46">
        <v>14.9</v>
      </c>
      <c r="J757" s="46"/>
      <c r="K757" s="46"/>
      <c r="L757" s="46">
        <v>14.9</v>
      </c>
      <c r="M757" s="47">
        <f t="shared" si="31"/>
        <v>268.45637583892619</v>
      </c>
      <c r="N757" s="47">
        <v>4000</v>
      </c>
      <c r="O757" s="48" t="s">
        <v>656</v>
      </c>
      <c r="P757" s="48"/>
      <c r="Q757" s="49">
        <v>45020</v>
      </c>
      <c r="R757" s="49"/>
      <c r="S757" s="49"/>
      <c r="T757" s="49"/>
      <c r="U757" s="49"/>
    </row>
    <row r="758" spans="1:21" ht="15" customHeight="1" x14ac:dyDescent="0.3">
      <c r="A758" s="41" t="s">
        <v>417</v>
      </c>
      <c r="B758" s="42">
        <f t="shared" si="29"/>
        <v>45046</v>
      </c>
      <c r="C758" s="62">
        <f t="shared" si="30"/>
        <v>2023</v>
      </c>
      <c r="D758" s="43" t="s">
        <v>130</v>
      </c>
      <c r="E758" s="43" t="s">
        <v>137</v>
      </c>
      <c r="F758" s="44" t="s">
        <v>413</v>
      </c>
      <c r="G758" s="45" t="s">
        <v>6</v>
      </c>
      <c r="H758" s="45" t="s">
        <v>6</v>
      </c>
      <c r="I758" s="46">
        <v>14.9</v>
      </c>
      <c r="J758" s="46"/>
      <c r="K758" s="46"/>
      <c r="L758" s="46">
        <v>14.9</v>
      </c>
      <c r="M758" s="47">
        <f t="shared" si="31"/>
        <v>268.45637583892619</v>
      </c>
      <c r="N758" s="47">
        <v>4000</v>
      </c>
      <c r="O758" s="48" t="s">
        <v>657</v>
      </c>
      <c r="P758" s="48"/>
      <c r="Q758" s="49">
        <v>45023</v>
      </c>
      <c r="R758" s="49"/>
      <c r="S758" s="49"/>
      <c r="T758" s="49"/>
      <c r="U758" s="49"/>
    </row>
    <row r="759" spans="1:21" ht="15" customHeight="1" x14ac:dyDescent="0.3">
      <c r="A759" s="41" t="s">
        <v>417</v>
      </c>
      <c r="B759" s="42">
        <f t="shared" si="29"/>
        <v>45046</v>
      </c>
      <c r="C759" s="62">
        <f t="shared" si="30"/>
        <v>2023</v>
      </c>
      <c r="D759" s="43" t="s">
        <v>130</v>
      </c>
      <c r="E759" s="43" t="s">
        <v>138</v>
      </c>
      <c r="F759" s="44" t="s">
        <v>413</v>
      </c>
      <c r="G759" s="45" t="s">
        <v>675</v>
      </c>
      <c r="H759" s="45" t="s">
        <v>675</v>
      </c>
      <c r="I759" s="46">
        <v>14.9</v>
      </c>
      <c r="J759" s="46"/>
      <c r="K759" s="46"/>
      <c r="L759" s="46">
        <v>14.9</v>
      </c>
      <c r="M759" s="47">
        <f t="shared" si="31"/>
        <v>268.45637583892619</v>
      </c>
      <c r="N759" s="47">
        <v>4000</v>
      </c>
      <c r="O759" s="48" t="s">
        <v>658</v>
      </c>
      <c r="P759" s="48"/>
      <c r="Q759" s="49">
        <v>45021</v>
      </c>
      <c r="R759" s="49"/>
      <c r="S759" s="49"/>
      <c r="T759" s="49"/>
      <c r="U759" s="49"/>
    </row>
    <row r="760" spans="1:21" ht="15" customHeight="1" x14ac:dyDescent="0.3">
      <c r="A760" s="41" t="s">
        <v>417</v>
      </c>
      <c r="B760" s="42">
        <f t="shared" si="29"/>
        <v>45046</v>
      </c>
      <c r="C760" s="62">
        <f t="shared" si="30"/>
        <v>2023</v>
      </c>
      <c r="D760" s="43" t="s">
        <v>130</v>
      </c>
      <c r="E760" s="43" t="s">
        <v>139</v>
      </c>
      <c r="F760" s="44" t="s">
        <v>413</v>
      </c>
      <c r="G760" s="45" t="s">
        <v>676</v>
      </c>
      <c r="H760" s="45" t="s">
        <v>676</v>
      </c>
      <c r="I760" s="46">
        <v>22</v>
      </c>
      <c r="J760" s="46"/>
      <c r="K760" s="46"/>
      <c r="L760" s="46">
        <v>22</v>
      </c>
      <c r="M760" s="47">
        <f t="shared" si="31"/>
        <v>204.54545454545453</v>
      </c>
      <c r="N760" s="47">
        <v>4500</v>
      </c>
      <c r="O760" s="48" t="s">
        <v>659</v>
      </c>
      <c r="P760" s="48"/>
      <c r="Q760" s="49">
        <v>45026</v>
      </c>
      <c r="R760" s="49"/>
      <c r="S760" s="49"/>
      <c r="T760" s="49"/>
      <c r="U760" s="49"/>
    </row>
    <row r="761" spans="1:21" ht="15" customHeight="1" x14ac:dyDescent="0.3">
      <c r="A761" s="41" t="s">
        <v>417</v>
      </c>
      <c r="B761" s="42">
        <f t="shared" si="29"/>
        <v>45046</v>
      </c>
      <c r="C761" s="62">
        <f t="shared" si="30"/>
        <v>2023</v>
      </c>
      <c r="D761" s="43" t="s">
        <v>130</v>
      </c>
      <c r="E761" s="43" t="s">
        <v>140</v>
      </c>
      <c r="F761" s="44" t="s">
        <v>413</v>
      </c>
      <c r="G761" s="45" t="s">
        <v>677</v>
      </c>
      <c r="H761" s="45" t="s">
        <v>677</v>
      </c>
      <c r="I761" s="46">
        <v>14.9</v>
      </c>
      <c r="J761" s="46"/>
      <c r="K761" s="46"/>
      <c r="L761" s="46">
        <v>14.9</v>
      </c>
      <c r="M761" s="47">
        <f t="shared" si="31"/>
        <v>268.45637583892619</v>
      </c>
      <c r="N761" s="47">
        <v>4000</v>
      </c>
      <c r="O761" s="48" t="s">
        <v>660</v>
      </c>
      <c r="P761" s="48"/>
      <c r="Q761" s="49">
        <v>45022</v>
      </c>
      <c r="R761" s="49"/>
      <c r="S761" s="49"/>
      <c r="T761" s="49"/>
      <c r="U761" s="49"/>
    </row>
    <row r="762" spans="1:21" ht="15" customHeight="1" x14ac:dyDescent="0.3">
      <c r="A762" s="41" t="s">
        <v>417</v>
      </c>
      <c r="B762" s="42">
        <f t="shared" si="29"/>
        <v>45046</v>
      </c>
      <c r="C762" s="62">
        <f t="shared" si="30"/>
        <v>2023</v>
      </c>
      <c r="D762" s="43" t="s">
        <v>130</v>
      </c>
      <c r="E762" s="43" t="s">
        <v>141</v>
      </c>
      <c r="F762" s="44" t="s">
        <v>413</v>
      </c>
      <c r="G762" s="45" t="s">
        <v>678</v>
      </c>
      <c r="H762" s="45" t="s">
        <v>678</v>
      </c>
      <c r="I762" s="46">
        <v>14.9</v>
      </c>
      <c r="J762" s="46"/>
      <c r="K762" s="46"/>
      <c r="L762" s="46">
        <v>14.9</v>
      </c>
      <c r="M762" s="47">
        <f t="shared" si="31"/>
        <v>268.45637583892619</v>
      </c>
      <c r="N762" s="47">
        <v>4000</v>
      </c>
      <c r="O762" s="48" t="s">
        <v>661</v>
      </c>
      <c r="P762" s="48"/>
      <c r="Q762" s="49">
        <v>45021</v>
      </c>
      <c r="R762" s="49"/>
      <c r="S762" s="49"/>
      <c r="T762" s="49"/>
      <c r="U762" s="49"/>
    </row>
    <row r="763" spans="1:21" ht="15" customHeight="1" x14ac:dyDescent="0.3">
      <c r="A763" s="41" t="s">
        <v>417</v>
      </c>
      <c r="B763" s="42">
        <f t="shared" si="29"/>
        <v>45046</v>
      </c>
      <c r="C763" s="62">
        <f t="shared" si="30"/>
        <v>2023</v>
      </c>
      <c r="D763" s="43" t="s">
        <v>130</v>
      </c>
      <c r="E763" s="43" t="s">
        <v>142</v>
      </c>
      <c r="F763" s="44" t="s">
        <v>413</v>
      </c>
      <c r="G763" s="45" t="s">
        <v>679</v>
      </c>
      <c r="H763" s="45" t="s">
        <v>679</v>
      </c>
      <c r="I763" s="46">
        <v>14.9</v>
      </c>
      <c r="J763" s="46"/>
      <c r="K763" s="46"/>
      <c r="L763" s="46">
        <v>14.9</v>
      </c>
      <c r="M763" s="47">
        <f t="shared" si="31"/>
        <v>268.45637583892619</v>
      </c>
      <c r="N763" s="47">
        <v>4000</v>
      </c>
      <c r="O763" s="48" t="s">
        <v>662</v>
      </c>
      <c r="P763" s="48"/>
      <c r="Q763" s="49">
        <v>45023</v>
      </c>
      <c r="R763" s="49"/>
      <c r="S763" s="49"/>
      <c r="T763" s="49"/>
      <c r="U763" s="49"/>
    </row>
    <row r="764" spans="1:21" ht="15" customHeight="1" x14ac:dyDescent="0.3">
      <c r="A764" s="41" t="s">
        <v>417</v>
      </c>
      <c r="B764" s="42">
        <f t="shared" si="29"/>
        <v>45046</v>
      </c>
      <c r="C764" s="62">
        <f t="shared" si="30"/>
        <v>2023</v>
      </c>
      <c r="D764" s="43" t="s">
        <v>130</v>
      </c>
      <c r="E764" s="43" t="s">
        <v>143</v>
      </c>
      <c r="F764" s="44" t="s">
        <v>413</v>
      </c>
      <c r="G764" s="45" t="s">
        <v>680</v>
      </c>
      <c r="H764" s="45" t="s">
        <v>680</v>
      </c>
      <c r="I764" s="46">
        <v>14.9</v>
      </c>
      <c r="J764" s="46"/>
      <c r="K764" s="46"/>
      <c r="L764" s="46">
        <v>14.9</v>
      </c>
      <c r="M764" s="47">
        <f t="shared" si="31"/>
        <v>268.45637583892619</v>
      </c>
      <c r="N764" s="47">
        <v>4000</v>
      </c>
      <c r="O764" s="48" t="s">
        <v>663</v>
      </c>
      <c r="P764" s="48"/>
      <c r="Q764" s="49">
        <v>45029</v>
      </c>
      <c r="R764" s="49"/>
      <c r="S764" s="49"/>
      <c r="T764" s="49"/>
      <c r="U764" s="49"/>
    </row>
    <row r="765" spans="1:21" ht="15" customHeight="1" x14ac:dyDescent="0.3">
      <c r="A765" s="41" t="s">
        <v>417</v>
      </c>
      <c r="B765" s="42">
        <f t="shared" si="29"/>
        <v>45046</v>
      </c>
      <c r="C765" s="62">
        <f t="shared" si="30"/>
        <v>2023</v>
      </c>
      <c r="D765" s="43" t="s">
        <v>130</v>
      </c>
      <c r="E765" s="43" t="s">
        <v>145</v>
      </c>
      <c r="F765" s="44" t="s">
        <v>413</v>
      </c>
      <c r="G765" s="45" t="s">
        <v>681</v>
      </c>
      <c r="H765" s="45" t="s">
        <v>681</v>
      </c>
      <c r="I765" s="46">
        <v>14.9</v>
      </c>
      <c r="J765" s="46"/>
      <c r="K765" s="46"/>
      <c r="L765" s="46">
        <v>14.9</v>
      </c>
      <c r="M765" s="47">
        <f t="shared" si="31"/>
        <v>268.45637583892619</v>
      </c>
      <c r="N765" s="47">
        <v>4000</v>
      </c>
      <c r="O765" s="48" t="s">
        <v>664</v>
      </c>
      <c r="P765" s="48"/>
      <c r="Q765" s="49">
        <v>45023</v>
      </c>
      <c r="R765" s="49"/>
      <c r="S765" s="49"/>
      <c r="T765" s="49"/>
      <c r="U765" s="49"/>
    </row>
    <row r="766" spans="1:21" ht="15" customHeight="1" x14ac:dyDescent="0.3">
      <c r="A766" s="41" t="s">
        <v>417</v>
      </c>
      <c r="B766" s="42">
        <f t="shared" si="29"/>
        <v>45046</v>
      </c>
      <c r="C766" s="62">
        <f t="shared" si="30"/>
        <v>2023</v>
      </c>
      <c r="D766" s="43" t="s">
        <v>130</v>
      </c>
      <c r="E766" s="43" t="s">
        <v>146</v>
      </c>
      <c r="F766" s="44" t="s">
        <v>413</v>
      </c>
      <c r="G766" s="45" t="s">
        <v>682</v>
      </c>
      <c r="H766" s="45" t="s">
        <v>682</v>
      </c>
      <c r="I766" s="46">
        <v>14.9</v>
      </c>
      <c r="J766" s="46"/>
      <c r="K766" s="46"/>
      <c r="L766" s="46">
        <v>14.9</v>
      </c>
      <c r="M766" s="47">
        <f t="shared" si="31"/>
        <v>281.87919463087246</v>
      </c>
      <c r="N766" s="47">
        <v>4200</v>
      </c>
      <c r="O766" s="48" t="s">
        <v>441</v>
      </c>
      <c r="P766" s="48"/>
      <c r="Q766" s="49">
        <v>45021</v>
      </c>
      <c r="R766" s="49"/>
      <c r="S766" s="49"/>
      <c r="T766" s="49"/>
      <c r="U766" s="49"/>
    </row>
    <row r="767" spans="1:21" ht="15" customHeight="1" x14ac:dyDescent="0.3">
      <c r="A767" s="41" t="s">
        <v>417</v>
      </c>
      <c r="B767" s="42">
        <f t="shared" si="29"/>
        <v>45046</v>
      </c>
      <c r="C767" s="62">
        <f t="shared" si="30"/>
        <v>2023</v>
      </c>
      <c r="D767" s="43" t="s">
        <v>130</v>
      </c>
      <c r="E767" s="43" t="s">
        <v>147</v>
      </c>
      <c r="F767" s="44" t="s">
        <v>413</v>
      </c>
      <c r="G767" s="45" t="s">
        <v>683</v>
      </c>
      <c r="H767" s="45" t="s">
        <v>683</v>
      </c>
      <c r="I767" s="46">
        <v>14.9</v>
      </c>
      <c r="J767" s="46"/>
      <c r="K767" s="46"/>
      <c r="L767" s="46">
        <v>14.9</v>
      </c>
      <c r="M767" s="47">
        <f t="shared" si="31"/>
        <v>281.87919463087246</v>
      </c>
      <c r="N767" s="47">
        <v>4200</v>
      </c>
      <c r="O767" s="48" t="s">
        <v>665</v>
      </c>
      <c r="P767" s="48"/>
      <c r="Q767" s="49">
        <v>45019</v>
      </c>
      <c r="R767" s="49"/>
      <c r="S767" s="49"/>
      <c r="T767" s="49"/>
      <c r="U767" s="49"/>
    </row>
    <row r="768" spans="1:21" ht="15" customHeight="1" x14ac:dyDescent="0.3">
      <c r="A768" s="41" t="s">
        <v>417</v>
      </c>
      <c r="B768" s="42">
        <f t="shared" si="29"/>
        <v>45046</v>
      </c>
      <c r="C768" s="62">
        <f t="shared" si="30"/>
        <v>2023</v>
      </c>
      <c r="D768" s="43" t="s">
        <v>130</v>
      </c>
      <c r="E768" s="43" t="s">
        <v>148</v>
      </c>
      <c r="F768" s="44" t="s">
        <v>413</v>
      </c>
      <c r="G768" s="45" t="s">
        <v>684</v>
      </c>
      <c r="H768" s="45" t="s">
        <v>684</v>
      </c>
      <c r="I768" s="46">
        <v>14.9</v>
      </c>
      <c r="J768" s="46"/>
      <c r="K768" s="46"/>
      <c r="L768" s="46">
        <v>14.9</v>
      </c>
      <c r="M768" s="47">
        <f t="shared" si="31"/>
        <v>281.87919463087246</v>
      </c>
      <c r="N768" s="47">
        <v>4200</v>
      </c>
      <c r="O768" s="48" t="s">
        <v>666</v>
      </c>
      <c r="P768" s="48"/>
      <c r="Q768" s="49">
        <v>45020</v>
      </c>
      <c r="R768" s="49"/>
      <c r="S768" s="49"/>
      <c r="T768" s="49"/>
      <c r="U768" s="49"/>
    </row>
    <row r="769" spans="1:21" ht="15" customHeight="1" x14ac:dyDescent="0.3">
      <c r="A769" s="41" t="s">
        <v>417</v>
      </c>
      <c r="B769" s="42">
        <f t="shared" si="29"/>
        <v>45046</v>
      </c>
      <c r="C769" s="62">
        <f t="shared" si="30"/>
        <v>2023</v>
      </c>
      <c r="D769" s="43" t="s">
        <v>130</v>
      </c>
      <c r="E769" s="43" t="s">
        <v>149</v>
      </c>
      <c r="F769" s="44" t="s">
        <v>413</v>
      </c>
      <c r="G769" s="45" t="s">
        <v>685</v>
      </c>
      <c r="H769" s="45" t="s">
        <v>685</v>
      </c>
      <c r="I769" s="46">
        <v>14.9</v>
      </c>
      <c r="J769" s="46"/>
      <c r="K769" s="46"/>
      <c r="L769" s="46">
        <v>14.9</v>
      </c>
      <c r="M769" s="47">
        <f t="shared" si="31"/>
        <v>281.87919463087246</v>
      </c>
      <c r="N769" s="47">
        <v>4200</v>
      </c>
      <c r="O769" s="48" t="s">
        <v>667</v>
      </c>
      <c r="P769" s="48"/>
      <c r="Q769" s="49">
        <v>45020</v>
      </c>
      <c r="R769" s="49"/>
      <c r="S769" s="49"/>
      <c r="T769" s="49"/>
      <c r="U769" s="49"/>
    </row>
    <row r="770" spans="1:21" ht="15" customHeight="1" x14ac:dyDescent="0.3">
      <c r="A770" s="41" t="s">
        <v>417</v>
      </c>
      <c r="B770" s="42">
        <f t="shared" ref="B770:B833" si="33">EOMONTH(Q770,0)</f>
        <v>45046</v>
      </c>
      <c r="C770" s="62">
        <f t="shared" ref="C770:C833" si="34">YEAR(B770)</f>
        <v>2023</v>
      </c>
      <c r="D770" s="43" t="s">
        <v>130</v>
      </c>
      <c r="E770" s="43" t="s">
        <v>150</v>
      </c>
      <c r="F770" s="44" t="s">
        <v>413</v>
      </c>
      <c r="G770" s="45" t="s">
        <v>686</v>
      </c>
      <c r="H770" s="45" t="s">
        <v>686</v>
      </c>
      <c r="I770" s="46">
        <v>14.9</v>
      </c>
      <c r="J770" s="46"/>
      <c r="K770" s="46"/>
      <c r="L770" s="46">
        <v>14.9</v>
      </c>
      <c r="M770" s="47">
        <f t="shared" si="31"/>
        <v>268.45637583892619</v>
      </c>
      <c r="N770" s="47">
        <v>4000</v>
      </c>
      <c r="O770" s="48" t="s">
        <v>668</v>
      </c>
      <c r="P770" s="48"/>
      <c r="Q770" s="49">
        <v>45022</v>
      </c>
      <c r="R770" s="49"/>
      <c r="S770" s="49"/>
      <c r="T770" s="49"/>
      <c r="U770" s="49"/>
    </row>
    <row r="771" spans="1:21" ht="15" customHeight="1" x14ac:dyDescent="0.3">
      <c r="A771" s="41" t="s">
        <v>417</v>
      </c>
      <c r="B771" s="42">
        <f t="shared" si="33"/>
        <v>45046</v>
      </c>
      <c r="C771" s="62">
        <f t="shared" si="34"/>
        <v>2023</v>
      </c>
      <c r="D771" s="43" t="s">
        <v>130</v>
      </c>
      <c r="E771" s="43" t="s">
        <v>151</v>
      </c>
      <c r="F771" s="44" t="s">
        <v>413</v>
      </c>
      <c r="G771" s="45" t="s">
        <v>687</v>
      </c>
      <c r="H771" s="45" t="s">
        <v>687</v>
      </c>
      <c r="I771" s="46">
        <v>14.9</v>
      </c>
      <c r="J771" s="46"/>
      <c r="K771" s="46"/>
      <c r="L771" s="46">
        <v>14.9</v>
      </c>
      <c r="M771" s="47">
        <f t="shared" si="31"/>
        <v>281.87919463087246</v>
      </c>
      <c r="N771" s="47">
        <v>4200</v>
      </c>
      <c r="O771" s="48" t="s">
        <v>669</v>
      </c>
      <c r="P771" s="48"/>
      <c r="Q771" s="49">
        <v>45021</v>
      </c>
      <c r="R771" s="49"/>
      <c r="S771" s="49"/>
      <c r="T771" s="49"/>
      <c r="U771" s="49"/>
    </row>
    <row r="772" spans="1:21" ht="15" customHeight="1" x14ac:dyDescent="0.3">
      <c r="A772" s="41" t="s">
        <v>417</v>
      </c>
      <c r="B772" s="42">
        <f t="shared" si="33"/>
        <v>45046</v>
      </c>
      <c r="C772" s="62">
        <f t="shared" si="34"/>
        <v>2023</v>
      </c>
      <c r="D772" s="43" t="s">
        <v>130</v>
      </c>
      <c r="E772" s="43" t="s">
        <v>152</v>
      </c>
      <c r="F772" s="44" t="s">
        <v>413</v>
      </c>
      <c r="G772" s="45" t="s">
        <v>688</v>
      </c>
      <c r="H772" s="45" t="s">
        <v>688</v>
      </c>
      <c r="I772" s="46">
        <v>14.9</v>
      </c>
      <c r="J772" s="46"/>
      <c r="K772" s="46"/>
      <c r="L772" s="46">
        <v>14.9</v>
      </c>
      <c r="M772" s="47">
        <f t="shared" si="31"/>
        <v>268.45637583892619</v>
      </c>
      <c r="N772" s="47">
        <v>4000</v>
      </c>
      <c r="O772" s="48" t="s">
        <v>656</v>
      </c>
      <c r="P772" s="48"/>
      <c r="Q772" s="49">
        <v>45020</v>
      </c>
      <c r="R772" s="49"/>
      <c r="S772" s="49"/>
      <c r="T772" s="49"/>
      <c r="U772" s="49"/>
    </row>
    <row r="773" spans="1:21" ht="15" customHeight="1" x14ac:dyDescent="0.3">
      <c r="A773" s="41" t="s">
        <v>417</v>
      </c>
      <c r="B773" s="42">
        <f t="shared" si="33"/>
        <v>45046</v>
      </c>
      <c r="C773" s="62">
        <f t="shared" si="34"/>
        <v>2023</v>
      </c>
      <c r="D773" s="43" t="s">
        <v>130</v>
      </c>
      <c r="E773" s="43" t="s">
        <v>153</v>
      </c>
      <c r="F773" s="44" t="s">
        <v>413</v>
      </c>
      <c r="G773" s="45" t="s">
        <v>689</v>
      </c>
      <c r="H773" s="45" t="s">
        <v>689</v>
      </c>
      <c r="I773" s="46">
        <v>14.9</v>
      </c>
      <c r="J773" s="46"/>
      <c r="K773" s="46"/>
      <c r="L773" s="46">
        <v>14.9</v>
      </c>
      <c r="M773" s="47">
        <f t="shared" si="31"/>
        <v>281.87919463087246</v>
      </c>
      <c r="N773" s="47">
        <v>4200</v>
      </c>
      <c r="O773" s="48" t="s">
        <v>1149</v>
      </c>
      <c r="P773" s="48"/>
      <c r="Q773" s="49">
        <v>45017</v>
      </c>
      <c r="R773" s="49"/>
      <c r="S773" s="49"/>
      <c r="T773" s="49"/>
      <c r="U773" s="49"/>
    </row>
    <row r="774" spans="1:21" ht="15" customHeight="1" x14ac:dyDescent="0.3">
      <c r="A774" s="41" t="s">
        <v>417</v>
      </c>
      <c r="B774" s="42">
        <f t="shared" si="33"/>
        <v>45046</v>
      </c>
      <c r="C774" s="62">
        <f t="shared" si="34"/>
        <v>2023</v>
      </c>
      <c r="D774" s="43" t="s">
        <v>130</v>
      </c>
      <c r="E774" s="43" t="s">
        <v>154</v>
      </c>
      <c r="F774" s="44" t="s">
        <v>413</v>
      </c>
      <c r="G774" s="45" t="s">
        <v>690</v>
      </c>
      <c r="H774" s="45" t="s">
        <v>690</v>
      </c>
      <c r="I774" s="46">
        <v>14.9</v>
      </c>
      <c r="J774" s="46"/>
      <c r="K774" s="46"/>
      <c r="L774" s="46">
        <v>14.9</v>
      </c>
      <c r="M774" s="47">
        <f t="shared" si="31"/>
        <v>268.45637583892619</v>
      </c>
      <c r="N774" s="47">
        <v>4000</v>
      </c>
      <c r="O774" s="48" t="s">
        <v>670</v>
      </c>
      <c r="P774" s="48"/>
      <c r="Q774" s="49">
        <v>45029</v>
      </c>
      <c r="R774" s="49"/>
      <c r="S774" s="49"/>
      <c r="T774" s="49"/>
      <c r="U774" s="49"/>
    </row>
    <row r="775" spans="1:21" ht="15" customHeight="1" x14ac:dyDescent="0.3">
      <c r="A775" s="41" t="s">
        <v>417</v>
      </c>
      <c r="B775" s="42">
        <f t="shared" si="33"/>
        <v>45046</v>
      </c>
      <c r="C775" s="62">
        <f t="shared" si="34"/>
        <v>2023</v>
      </c>
      <c r="D775" s="43" t="s">
        <v>130</v>
      </c>
      <c r="E775" s="43" t="s">
        <v>155</v>
      </c>
      <c r="F775" s="44" t="s">
        <v>413</v>
      </c>
      <c r="G775" s="45" t="s">
        <v>691</v>
      </c>
      <c r="H775" s="45" t="s">
        <v>691</v>
      </c>
      <c r="I775" s="46">
        <v>14.9</v>
      </c>
      <c r="J775" s="46"/>
      <c r="K775" s="46"/>
      <c r="L775" s="46">
        <v>14.9</v>
      </c>
      <c r="M775" s="47">
        <f t="shared" si="31"/>
        <v>268.45637583892619</v>
      </c>
      <c r="N775" s="47">
        <v>4000</v>
      </c>
      <c r="O775" s="48" t="s">
        <v>671</v>
      </c>
      <c r="P775" s="48"/>
      <c r="Q775" s="49">
        <v>45024</v>
      </c>
      <c r="R775" s="49"/>
      <c r="S775" s="49"/>
      <c r="T775" s="49"/>
      <c r="U775" s="49"/>
    </row>
    <row r="776" spans="1:21" ht="15" customHeight="1" x14ac:dyDescent="0.3">
      <c r="A776" s="41" t="s">
        <v>417</v>
      </c>
      <c r="B776" s="42">
        <f t="shared" si="33"/>
        <v>45046</v>
      </c>
      <c r="C776" s="62">
        <f t="shared" si="34"/>
        <v>2023</v>
      </c>
      <c r="D776" s="43" t="s">
        <v>156</v>
      </c>
      <c r="E776" s="43" t="s">
        <v>714</v>
      </c>
      <c r="F776" s="44" t="s">
        <v>413</v>
      </c>
      <c r="G776" s="45">
        <v>1</v>
      </c>
      <c r="H776" s="45"/>
      <c r="I776" s="46">
        <v>14.9</v>
      </c>
      <c r="J776" s="46"/>
      <c r="K776" s="46"/>
      <c r="L776" s="46">
        <v>14.9</v>
      </c>
      <c r="M776" s="47">
        <f t="shared" si="31"/>
        <v>268.45637583892619</v>
      </c>
      <c r="N776" s="47">
        <v>4000</v>
      </c>
      <c r="O776" s="48" t="s">
        <v>692</v>
      </c>
      <c r="P776" s="48"/>
      <c r="Q776" s="49">
        <v>45036</v>
      </c>
      <c r="R776" s="49"/>
      <c r="S776" s="49"/>
      <c r="T776" s="49"/>
      <c r="U776" s="49"/>
    </row>
    <row r="777" spans="1:21" ht="15" customHeight="1" x14ac:dyDescent="0.3">
      <c r="A777" s="41" t="s">
        <v>417</v>
      </c>
      <c r="B777" s="42">
        <f t="shared" si="33"/>
        <v>45046</v>
      </c>
      <c r="C777" s="62">
        <f t="shared" si="34"/>
        <v>2023</v>
      </c>
      <c r="D777" s="43" t="s">
        <v>156</v>
      </c>
      <c r="E777" s="43" t="s">
        <v>715</v>
      </c>
      <c r="F777" s="44" t="s">
        <v>413</v>
      </c>
      <c r="G777" s="45">
        <v>2</v>
      </c>
      <c r="H777" s="45"/>
      <c r="I777" s="46">
        <v>14.9</v>
      </c>
      <c r="J777" s="46"/>
      <c r="K777" s="46"/>
      <c r="L777" s="46">
        <v>14.9</v>
      </c>
      <c r="M777" s="47">
        <f t="shared" si="31"/>
        <v>281.87919463087246</v>
      </c>
      <c r="N777" s="47">
        <v>4200</v>
      </c>
      <c r="O777" s="48" t="s">
        <v>693</v>
      </c>
      <c r="P777" s="48"/>
      <c r="Q777" s="49">
        <v>45019</v>
      </c>
      <c r="R777" s="49"/>
      <c r="S777" s="49"/>
      <c r="T777" s="49"/>
      <c r="U777" s="49"/>
    </row>
    <row r="778" spans="1:21" ht="15" customHeight="1" x14ac:dyDescent="0.3">
      <c r="A778" s="41" t="s">
        <v>417</v>
      </c>
      <c r="B778" s="42">
        <f t="shared" si="33"/>
        <v>45046</v>
      </c>
      <c r="C778" s="62">
        <f t="shared" si="34"/>
        <v>2023</v>
      </c>
      <c r="D778" s="43" t="s">
        <v>156</v>
      </c>
      <c r="E778" s="43" t="s">
        <v>716</v>
      </c>
      <c r="F778" s="44" t="s">
        <v>413</v>
      </c>
      <c r="G778" s="45">
        <v>4</v>
      </c>
      <c r="H778" s="45"/>
      <c r="I778" s="46">
        <v>14.9</v>
      </c>
      <c r="J778" s="46"/>
      <c r="K778" s="46"/>
      <c r="L778" s="46">
        <v>14.9</v>
      </c>
      <c r="M778" s="47">
        <f t="shared" si="31"/>
        <v>281.87919463087246</v>
      </c>
      <c r="N778" s="47">
        <v>4200</v>
      </c>
      <c r="O778" s="48" t="s">
        <v>694</v>
      </c>
      <c r="P778" s="48"/>
      <c r="Q778" s="49">
        <v>45020</v>
      </c>
      <c r="R778" s="49"/>
      <c r="S778" s="49"/>
      <c r="T778" s="49"/>
      <c r="U778" s="49"/>
    </row>
    <row r="779" spans="1:21" ht="15" customHeight="1" x14ac:dyDescent="0.3">
      <c r="A779" s="41" t="s">
        <v>417</v>
      </c>
      <c r="B779" s="42">
        <f t="shared" si="33"/>
        <v>45046</v>
      </c>
      <c r="C779" s="62">
        <f t="shared" si="34"/>
        <v>2023</v>
      </c>
      <c r="D779" s="43" t="s">
        <v>156</v>
      </c>
      <c r="E779" s="43" t="s">
        <v>717</v>
      </c>
      <c r="F779" s="44" t="s">
        <v>413</v>
      </c>
      <c r="G779" s="45">
        <v>5</v>
      </c>
      <c r="H779" s="45"/>
      <c r="I779" s="46">
        <v>14.9</v>
      </c>
      <c r="J779" s="46"/>
      <c r="K779" s="46"/>
      <c r="L779" s="46">
        <v>14.9</v>
      </c>
      <c r="M779" s="47">
        <f t="shared" ref="M779:M842" si="35">N779/L779</f>
        <v>281.87919463087246</v>
      </c>
      <c r="N779" s="47">
        <v>4200</v>
      </c>
      <c r="O779" s="48" t="s">
        <v>695</v>
      </c>
      <c r="P779" s="48"/>
      <c r="Q779" s="49">
        <v>45017</v>
      </c>
      <c r="R779" s="49"/>
      <c r="S779" s="49"/>
      <c r="T779" s="49"/>
      <c r="U779" s="49"/>
    </row>
    <row r="780" spans="1:21" ht="15" customHeight="1" x14ac:dyDescent="0.3">
      <c r="A780" s="41" t="s">
        <v>417</v>
      </c>
      <c r="B780" s="42">
        <f t="shared" si="33"/>
        <v>45046</v>
      </c>
      <c r="C780" s="62">
        <f t="shared" si="34"/>
        <v>2023</v>
      </c>
      <c r="D780" s="43" t="s">
        <v>156</v>
      </c>
      <c r="E780" s="43" t="s">
        <v>718</v>
      </c>
      <c r="F780" s="44" t="s">
        <v>413</v>
      </c>
      <c r="G780" s="45">
        <v>6</v>
      </c>
      <c r="H780" s="45"/>
      <c r="I780" s="46">
        <v>14.9</v>
      </c>
      <c r="J780" s="46"/>
      <c r="K780" s="46"/>
      <c r="L780" s="46">
        <v>14.9</v>
      </c>
      <c r="M780" s="47">
        <f t="shared" si="35"/>
        <v>268.45637583892619</v>
      </c>
      <c r="N780" s="47">
        <v>4000</v>
      </c>
      <c r="O780" s="48" t="s">
        <v>696</v>
      </c>
      <c r="P780" s="48"/>
      <c r="Q780" s="49">
        <v>45027</v>
      </c>
      <c r="R780" s="49"/>
      <c r="S780" s="49"/>
      <c r="T780" s="49"/>
      <c r="U780" s="49"/>
    </row>
    <row r="781" spans="1:21" ht="15" customHeight="1" x14ac:dyDescent="0.3">
      <c r="A781" s="41" t="s">
        <v>417</v>
      </c>
      <c r="B781" s="42">
        <f t="shared" si="33"/>
        <v>45046</v>
      </c>
      <c r="C781" s="62">
        <f t="shared" si="34"/>
        <v>2023</v>
      </c>
      <c r="D781" s="43" t="s">
        <v>156</v>
      </c>
      <c r="E781" s="43" t="s">
        <v>719</v>
      </c>
      <c r="F781" s="44" t="s">
        <v>413</v>
      </c>
      <c r="G781" s="45">
        <v>7</v>
      </c>
      <c r="H781" s="45"/>
      <c r="I781" s="46">
        <v>22</v>
      </c>
      <c r="J781" s="46"/>
      <c r="K781" s="46"/>
      <c r="L781" s="46">
        <v>22</v>
      </c>
      <c r="M781" s="47">
        <f t="shared" si="35"/>
        <v>195.45454545454547</v>
      </c>
      <c r="N781" s="47">
        <v>4300</v>
      </c>
      <c r="O781" s="48" t="s">
        <v>697</v>
      </c>
      <c r="P781" s="48"/>
      <c r="Q781" s="49">
        <v>45023</v>
      </c>
      <c r="R781" s="49"/>
      <c r="S781" s="49"/>
      <c r="T781" s="49"/>
      <c r="U781" s="49"/>
    </row>
    <row r="782" spans="1:21" ht="15" customHeight="1" x14ac:dyDescent="0.3">
      <c r="A782" s="41" t="s">
        <v>417</v>
      </c>
      <c r="B782" s="42">
        <f t="shared" si="33"/>
        <v>45046</v>
      </c>
      <c r="C782" s="62">
        <f t="shared" si="34"/>
        <v>2023</v>
      </c>
      <c r="D782" s="43" t="s">
        <v>156</v>
      </c>
      <c r="E782" s="43" t="s">
        <v>720</v>
      </c>
      <c r="F782" s="44" t="s">
        <v>413</v>
      </c>
      <c r="G782" s="45">
        <v>8</v>
      </c>
      <c r="H782" s="45"/>
      <c r="I782" s="46">
        <v>14.9</v>
      </c>
      <c r="J782" s="46"/>
      <c r="K782" s="46"/>
      <c r="L782" s="46">
        <v>14.9</v>
      </c>
      <c r="M782" s="47">
        <f t="shared" si="35"/>
        <v>268.45637583892619</v>
      </c>
      <c r="N782" s="47">
        <v>4000</v>
      </c>
      <c r="O782" s="48" t="s">
        <v>698</v>
      </c>
      <c r="P782" s="48"/>
      <c r="Q782" s="49">
        <v>45022</v>
      </c>
      <c r="R782" s="49"/>
      <c r="S782" s="49"/>
      <c r="T782" s="49"/>
      <c r="U782" s="49"/>
    </row>
    <row r="783" spans="1:21" ht="15" customHeight="1" x14ac:dyDescent="0.3">
      <c r="A783" s="41" t="s">
        <v>417</v>
      </c>
      <c r="B783" s="42">
        <f t="shared" si="33"/>
        <v>45046</v>
      </c>
      <c r="C783" s="62">
        <f t="shared" si="34"/>
        <v>2023</v>
      </c>
      <c r="D783" s="43" t="s">
        <v>156</v>
      </c>
      <c r="E783" s="43" t="s">
        <v>721</v>
      </c>
      <c r="F783" s="44" t="s">
        <v>413</v>
      </c>
      <c r="G783" s="45">
        <v>9</v>
      </c>
      <c r="H783" s="45"/>
      <c r="I783" s="46">
        <v>14.9</v>
      </c>
      <c r="J783" s="46"/>
      <c r="K783" s="46"/>
      <c r="L783" s="46">
        <v>14.9</v>
      </c>
      <c r="M783" s="47">
        <f t="shared" si="35"/>
        <v>281.87919463087246</v>
      </c>
      <c r="N783" s="47">
        <v>4200</v>
      </c>
      <c r="O783" s="48" t="s">
        <v>699</v>
      </c>
      <c r="P783" s="48"/>
      <c r="Q783" s="49">
        <v>45029</v>
      </c>
      <c r="R783" s="49"/>
      <c r="S783" s="49"/>
      <c r="T783" s="49"/>
      <c r="U783" s="49"/>
    </row>
    <row r="784" spans="1:21" ht="15" customHeight="1" x14ac:dyDescent="0.3">
      <c r="A784" s="41" t="s">
        <v>417</v>
      </c>
      <c r="B784" s="42">
        <f t="shared" si="33"/>
        <v>45046</v>
      </c>
      <c r="C784" s="62">
        <f t="shared" si="34"/>
        <v>2023</v>
      </c>
      <c r="D784" s="43" t="s">
        <v>156</v>
      </c>
      <c r="E784" s="43" t="s">
        <v>722</v>
      </c>
      <c r="F784" s="44" t="s">
        <v>413</v>
      </c>
      <c r="G784" s="45">
        <v>10</v>
      </c>
      <c r="H784" s="45"/>
      <c r="I784" s="46">
        <v>14.9</v>
      </c>
      <c r="J784" s="46"/>
      <c r="K784" s="46"/>
      <c r="L784" s="46">
        <v>14.9</v>
      </c>
      <c r="M784" s="47">
        <f t="shared" si="35"/>
        <v>268.45637583892619</v>
      </c>
      <c r="N784" s="47">
        <v>4000</v>
      </c>
      <c r="O784" s="48" t="s">
        <v>700</v>
      </c>
      <c r="P784" s="48"/>
      <c r="Q784" s="49">
        <v>45022</v>
      </c>
      <c r="R784" s="49"/>
      <c r="S784" s="49"/>
      <c r="T784" s="49"/>
      <c r="U784" s="49"/>
    </row>
    <row r="785" spans="1:21" ht="15" customHeight="1" x14ac:dyDescent="0.3">
      <c r="A785" s="41" t="s">
        <v>417</v>
      </c>
      <c r="B785" s="42">
        <f t="shared" si="33"/>
        <v>45046</v>
      </c>
      <c r="C785" s="62">
        <f t="shared" si="34"/>
        <v>2023</v>
      </c>
      <c r="D785" s="43" t="s">
        <v>156</v>
      </c>
      <c r="E785" s="43" t="s">
        <v>723</v>
      </c>
      <c r="F785" s="44" t="s">
        <v>413</v>
      </c>
      <c r="G785" s="45">
        <v>11</v>
      </c>
      <c r="H785" s="45"/>
      <c r="I785" s="46">
        <v>14.9</v>
      </c>
      <c r="J785" s="46"/>
      <c r="K785" s="46"/>
      <c r="L785" s="46">
        <v>14.9</v>
      </c>
      <c r="M785" s="47">
        <f t="shared" si="35"/>
        <v>281.87919463087246</v>
      </c>
      <c r="N785" s="47">
        <v>4200</v>
      </c>
      <c r="O785" s="48" t="s">
        <v>701</v>
      </c>
      <c r="P785" s="48"/>
      <c r="Q785" s="49">
        <v>45020</v>
      </c>
      <c r="R785" s="49"/>
      <c r="S785" s="49"/>
      <c r="T785" s="49"/>
      <c r="U785" s="49"/>
    </row>
    <row r="786" spans="1:21" ht="15" customHeight="1" x14ac:dyDescent="0.3">
      <c r="A786" s="41" t="s">
        <v>417</v>
      </c>
      <c r="B786" s="42">
        <f t="shared" si="33"/>
        <v>45046</v>
      </c>
      <c r="C786" s="62">
        <f t="shared" si="34"/>
        <v>2023</v>
      </c>
      <c r="D786" s="43" t="s">
        <v>156</v>
      </c>
      <c r="E786" s="43" t="s">
        <v>724</v>
      </c>
      <c r="F786" s="44" t="s">
        <v>413</v>
      </c>
      <c r="G786" s="45">
        <v>12</v>
      </c>
      <c r="H786" s="45"/>
      <c r="I786" s="46">
        <v>14.9</v>
      </c>
      <c r="J786" s="46"/>
      <c r="K786" s="46"/>
      <c r="L786" s="46">
        <v>14.9</v>
      </c>
      <c r="M786" s="47">
        <f t="shared" si="35"/>
        <v>268.45637583892619</v>
      </c>
      <c r="N786" s="47">
        <v>4000</v>
      </c>
      <c r="O786" s="48" t="s">
        <v>702</v>
      </c>
      <c r="P786" s="48"/>
      <c r="Q786" s="49">
        <v>45021</v>
      </c>
      <c r="R786" s="49"/>
      <c r="S786" s="49"/>
      <c r="T786" s="49"/>
      <c r="U786" s="49"/>
    </row>
    <row r="787" spans="1:21" ht="15" customHeight="1" x14ac:dyDescent="0.3">
      <c r="A787" s="41" t="s">
        <v>417</v>
      </c>
      <c r="B787" s="42">
        <f t="shared" si="33"/>
        <v>45046</v>
      </c>
      <c r="C787" s="62">
        <f t="shared" si="34"/>
        <v>2023</v>
      </c>
      <c r="D787" s="43" t="s">
        <v>156</v>
      </c>
      <c r="E787" s="43" t="s">
        <v>725</v>
      </c>
      <c r="F787" s="44" t="s">
        <v>413</v>
      </c>
      <c r="G787" s="45">
        <v>13</v>
      </c>
      <c r="H787" s="45"/>
      <c r="I787" s="46">
        <v>14.9</v>
      </c>
      <c r="J787" s="46"/>
      <c r="K787" s="46"/>
      <c r="L787" s="46">
        <v>14.9</v>
      </c>
      <c r="M787" s="47">
        <f t="shared" si="35"/>
        <v>281.87919463087246</v>
      </c>
      <c r="N787" s="47">
        <v>4200</v>
      </c>
      <c r="O787" s="48" t="s">
        <v>703</v>
      </c>
      <c r="P787" s="48"/>
      <c r="Q787" s="49">
        <v>45020</v>
      </c>
      <c r="R787" s="49"/>
      <c r="S787" s="49"/>
      <c r="T787" s="49"/>
      <c r="U787" s="49"/>
    </row>
    <row r="788" spans="1:21" ht="15" customHeight="1" x14ac:dyDescent="0.3">
      <c r="A788" s="41" t="s">
        <v>417</v>
      </c>
      <c r="B788" s="42">
        <f t="shared" si="33"/>
        <v>45046</v>
      </c>
      <c r="C788" s="62">
        <f t="shared" si="34"/>
        <v>2023</v>
      </c>
      <c r="D788" s="43" t="s">
        <v>156</v>
      </c>
      <c r="E788" s="43" t="s">
        <v>726</v>
      </c>
      <c r="F788" s="44" t="s">
        <v>413</v>
      </c>
      <c r="G788" s="45">
        <v>14</v>
      </c>
      <c r="H788" s="45"/>
      <c r="I788" s="46">
        <v>14.9</v>
      </c>
      <c r="J788" s="46"/>
      <c r="K788" s="46"/>
      <c r="L788" s="46">
        <v>14.9</v>
      </c>
      <c r="M788" s="47">
        <f t="shared" si="35"/>
        <v>268.45637583892619</v>
      </c>
      <c r="N788" s="47">
        <v>4000</v>
      </c>
      <c r="O788" s="48" t="s">
        <v>704</v>
      </c>
      <c r="P788" s="48"/>
      <c r="Q788" s="49">
        <v>45024</v>
      </c>
      <c r="R788" s="49"/>
      <c r="S788" s="49"/>
      <c r="T788" s="49"/>
      <c r="U788" s="49"/>
    </row>
    <row r="789" spans="1:21" ht="15" customHeight="1" x14ac:dyDescent="0.3">
      <c r="A789" s="41" t="s">
        <v>417</v>
      </c>
      <c r="B789" s="42">
        <f t="shared" si="33"/>
        <v>45046</v>
      </c>
      <c r="C789" s="62">
        <f t="shared" si="34"/>
        <v>2023</v>
      </c>
      <c r="D789" s="43" t="s">
        <v>156</v>
      </c>
      <c r="E789" s="43" t="s">
        <v>727</v>
      </c>
      <c r="F789" s="44" t="s">
        <v>413</v>
      </c>
      <c r="G789" s="45">
        <v>15</v>
      </c>
      <c r="H789" s="45"/>
      <c r="I789" s="46">
        <v>14.9</v>
      </c>
      <c r="J789" s="46"/>
      <c r="K789" s="46"/>
      <c r="L789" s="46">
        <v>14.9</v>
      </c>
      <c r="M789" s="47">
        <f t="shared" si="35"/>
        <v>268.45637583892619</v>
      </c>
      <c r="N789" s="47">
        <v>4000</v>
      </c>
      <c r="O789" s="48" t="s">
        <v>705</v>
      </c>
      <c r="P789" s="48"/>
      <c r="Q789" s="49">
        <v>45021</v>
      </c>
      <c r="R789" s="49"/>
      <c r="S789" s="49"/>
      <c r="T789" s="49"/>
      <c r="U789" s="49"/>
    </row>
    <row r="790" spans="1:21" ht="15" customHeight="1" x14ac:dyDescent="0.3">
      <c r="A790" s="41" t="s">
        <v>417</v>
      </c>
      <c r="B790" s="42">
        <f t="shared" si="33"/>
        <v>45046</v>
      </c>
      <c r="C790" s="62">
        <f t="shared" si="34"/>
        <v>2023</v>
      </c>
      <c r="D790" s="43" t="s">
        <v>156</v>
      </c>
      <c r="E790" s="43" t="s">
        <v>728</v>
      </c>
      <c r="F790" s="44" t="s">
        <v>413</v>
      </c>
      <c r="G790" s="45">
        <v>16</v>
      </c>
      <c r="H790" s="45"/>
      <c r="I790" s="46">
        <v>14.9</v>
      </c>
      <c r="J790" s="46"/>
      <c r="K790" s="46"/>
      <c r="L790" s="46">
        <v>14.9</v>
      </c>
      <c r="M790" s="47">
        <f t="shared" si="35"/>
        <v>268.45637583892619</v>
      </c>
      <c r="N790" s="47">
        <v>4000</v>
      </c>
      <c r="O790" s="48" t="s">
        <v>706</v>
      </c>
      <c r="P790" s="48"/>
      <c r="Q790" s="49">
        <v>45026</v>
      </c>
      <c r="R790" s="49"/>
      <c r="S790" s="49"/>
      <c r="T790" s="49"/>
      <c r="U790" s="49"/>
    </row>
    <row r="791" spans="1:21" ht="15" customHeight="1" x14ac:dyDescent="0.3">
      <c r="A791" s="41" t="s">
        <v>417</v>
      </c>
      <c r="B791" s="42">
        <f t="shared" si="33"/>
        <v>45046</v>
      </c>
      <c r="C791" s="62">
        <f t="shared" si="34"/>
        <v>2023</v>
      </c>
      <c r="D791" s="43" t="s">
        <v>156</v>
      </c>
      <c r="E791" s="43" t="s">
        <v>729</v>
      </c>
      <c r="F791" s="44" t="s">
        <v>413</v>
      </c>
      <c r="G791" s="45">
        <v>17</v>
      </c>
      <c r="H791" s="45"/>
      <c r="I791" s="46">
        <v>14.9</v>
      </c>
      <c r="J791" s="46"/>
      <c r="K791" s="46"/>
      <c r="L791" s="46">
        <v>14.9</v>
      </c>
      <c r="M791" s="47">
        <f t="shared" si="35"/>
        <v>268.45637583892619</v>
      </c>
      <c r="N791" s="47">
        <v>4000</v>
      </c>
      <c r="O791" s="48" t="s">
        <v>707</v>
      </c>
      <c r="P791" s="48"/>
      <c r="Q791" s="49">
        <v>45035</v>
      </c>
      <c r="R791" s="49"/>
      <c r="S791" s="49"/>
      <c r="T791" s="49"/>
      <c r="U791" s="49"/>
    </row>
    <row r="792" spans="1:21" ht="15" customHeight="1" x14ac:dyDescent="0.3">
      <c r="A792" s="41" t="s">
        <v>417</v>
      </c>
      <c r="B792" s="42">
        <f t="shared" si="33"/>
        <v>45046</v>
      </c>
      <c r="C792" s="62">
        <f t="shared" si="34"/>
        <v>2023</v>
      </c>
      <c r="D792" s="43" t="s">
        <v>156</v>
      </c>
      <c r="E792" s="43" t="s">
        <v>730</v>
      </c>
      <c r="F792" s="44" t="s">
        <v>413</v>
      </c>
      <c r="G792" s="45">
        <v>18</v>
      </c>
      <c r="H792" s="45"/>
      <c r="I792" s="46">
        <v>14.9</v>
      </c>
      <c r="J792" s="46"/>
      <c r="K792" s="46"/>
      <c r="L792" s="46">
        <v>14.9</v>
      </c>
      <c r="M792" s="47">
        <f t="shared" si="35"/>
        <v>268.45637583892619</v>
      </c>
      <c r="N792" s="47">
        <v>4000</v>
      </c>
      <c r="O792" s="48" t="s">
        <v>708</v>
      </c>
      <c r="P792" s="48"/>
      <c r="Q792" s="49">
        <v>45021</v>
      </c>
      <c r="R792" s="49"/>
      <c r="S792" s="49"/>
      <c r="T792" s="49"/>
      <c r="U792" s="49"/>
    </row>
    <row r="793" spans="1:21" ht="15" customHeight="1" x14ac:dyDescent="0.3">
      <c r="A793" s="41" t="s">
        <v>417</v>
      </c>
      <c r="B793" s="42">
        <f t="shared" si="33"/>
        <v>45046</v>
      </c>
      <c r="C793" s="62">
        <f t="shared" si="34"/>
        <v>2023</v>
      </c>
      <c r="D793" s="43" t="s">
        <v>156</v>
      </c>
      <c r="E793" s="43" t="s">
        <v>731</v>
      </c>
      <c r="F793" s="44" t="s">
        <v>413</v>
      </c>
      <c r="G793" s="45">
        <v>19</v>
      </c>
      <c r="H793" s="45"/>
      <c r="I793" s="46">
        <v>14.9</v>
      </c>
      <c r="J793" s="46"/>
      <c r="K793" s="46"/>
      <c r="L793" s="46">
        <v>14.9</v>
      </c>
      <c r="M793" s="47">
        <f t="shared" si="35"/>
        <v>281.87919463087246</v>
      </c>
      <c r="N793" s="47">
        <v>4200</v>
      </c>
      <c r="O793" s="48" t="s">
        <v>709</v>
      </c>
      <c r="P793" s="48"/>
      <c r="Q793" s="49">
        <v>45037</v>
      </c>
      <c r="R793" s="49"/>
      <c r="S793" s="49"/>
      <c r="T793" s="49"/>
      <c r="U793" s="49"/>
    </row>
    <row r="794" spans="1:21" ht="15" customHeight="1" x14ac:dyDescent="0.3">
      <c r="A794" s="41" t="s">
        <v>417</v>
      </c>
      <c r="B794" s="42">
        <f t="shared" si="33"/>
        <v>45046</v>
      </c>
      <c r="C794" s="62">
        <f t="shared" si="34"/>
        <v>2023</v>
      </c>
      <c r="D794" s="43" t="s">
        <v>156</v>
      </c>
      <c r="E794" s="43" t="s">
        <v>732</v>
      </c>
      <c r="F794" s="44" t="s">
        <v>413</v>
      </c>
      <c r="G794" s="45">
        <v>20</v>
      </c>
      <c r="H794" s="45"/>
      <c r="I794" s="46">
        <v>14.9</v>
      </c>
      <c r="J794" s="46"/>
      <c r="K794" s="46"/>
      <c r="L794" s="46">
        <v>14.9</v>
      </c>
      <c r="M794" s="47">
        <f t="shared" si="35"/>
        <v>268.45637583892619</v>
      </c>
      <c r="N794" s="47">
        <v>4000</v>
      </c>
      <c r="O794" s="48" t="s">
        <v>710</v>
      </c>
      <c r="P794" s="48"/>
      <c r="Q794" s="49">
        <v>45021</v>
      </c>
      <c r="R794" s="49"/>
      <c r="S794" s="49"/>
      <c r="T794" s="49"/>
      <c r="U794" s="49"/>
    </row>
    <row r="795" spans="1:21" ht="15" customHeight="1" x14ac:dyDescent="0.3">
      <c r="A795" s="41" t="s">
        <v>417</v>
      </c>
      <c r="B795" s="42">
        <f t="shared" si="33"/>
        <v>45046</v>
      </c>
      <c r="C795" s="62">
        <f t="shared" si="34"/>
        <v>2023</v>
      </c>
      <c r="D795" s="43" t="s">
        <v>156</v>
      </c>
      <c r="E795" s="43" t="s">
        <v>733</v>
      </c>
      <c r="F795" s="44" t="s">
        <v>413</v>
      </c>
      <c r="G795" s="45">
        <v>21</v>
      </c>
      <c r="H795" s="45"/>
      <c r="I795" s="46">
        <v>14.9</v>
      </c>
      <c r="J795" s="46"/>
      <c r="K795" s="46"/>
      <c r="L795" s="46">
        <v>14.9</v>
      </c>
      <c r="M795" s="47">
        <f t="shared" si="35"/>
        <v>281.87919463087246</v>
      </c>
      <c r="N795" s="47">
        <v>4200</v>
      </c>
      <c r="O795" s="48" t="s">
        <v>711</v>
      </c>
      <c r="P795" s="48"/>
      <c r="Q795" s="49">
        <v>45022</v>
      </c>
      <c r="R795" s="49"/>
      <c r="S795" s="49"/>
      <c r="T795" s="49"/>
      <c r="U795" s="49"/>
    </row>
    <row r="796" spans="1:21" ht="15" customHeight="1" x14ac:dyDescent="0.3">
      <c r="A796" s="41" t="s">
        <v>417</v>
      </c>
      <c r="B796" s="42">
        <f t="shared" si="33"/>
        <v>45046</v>
      </c>
      <c r="C796" s="62">
        <f t="shared" si="34"/>
        <v>2023</v>
      </c>
      <c r="D796" s="43" t="s">
        <v>156</v>
      </c>
      <c r="E796" s="43" t="s">
        <v>734</v>
      </c>
      <c r="F796" s="44" t="s">
        <v>413</v>
      </c>
      <c r="G796" s="45">
        <v>22</v>
      </c>
      <c r="H796" s="45"/>
      <c r="I796" s="46">
        <v>14.9</v>
      </c>
      <c r="J796" s="46"/>
      <c r="K796" s="46"/>
      <c r="L796" s="46">
        <v>14.9</v>
      </c>
      <c r="M796" s="47">
        <f t="shared" si="35"/>
        <v>281.87919463087246</v>
      </c>
      <c r="N796" s="47">
        <v>4200</v>
      </c>
      <c r="O796" s="48" t="s">
        <v>712</v>
      </c>
      <c r="P796" s="48"/>
      <c r="Q796" s="49">
        <v>45020</v>
      </c>
      <c r="R796" s="49"/>
      <c r="S796" s="49"/>
      <c r="T796" s="49"/>
      <c r="U796" s="49"/>
    </row>
    <row r="797" spans="1:21" ht="15" customHeight="1" x14ac:dyDescent="0.3">
      <c r="A797" s="41" t="s">
        <v>417</v>
      </c>
      <c r="B797" s="42">
        <f t="shared" si="33"/>
        <v>45046</v>
      </c>
      <c r="C797" s="62">
        <f t="shared" si="34"/>
        <v>2023</v>
      </c>
      <c r="D797" s="43" t="s">
        <v>156</v>
      </c>
      <c r="E797" s="43" t="s">
        <v>735</v>
      </c>
      <c r="F797" s="44" t="s">
        <v>413</v>
      </c>
      <c r="G797" s="45">
        <v>23</v>
      </c>
      <c r="H797" s="45"/>
      <c r="I797" s="46">
        <v>14.9</v>
      </c>
      <c r="J797" s="46"/>
      <c r="K797" s="46"/>
      <c r="L797" s="46">
        <v>14.9</v>
      </c>
      <c r="M797" s="47">
        <f t="shared" si="35"/>
        <v>268.45637583892619</v>
      </c>
      <c r="N797" s="47">
        <v>4000</v>
      </c>
      <c r="O797" s="48" t="s">
        <v>651</v>
      </c>
      <c r="P797" s="48"/>
      <c r="Q797" s="49">
        <v>45041</v>
      </c>
      <c r="R797" s="49"/>
      <c r="S797" s="49"/>
      <c r="T797" s="49"/>
      <c r="U797" s="49"/>
    </row>
    <row r="798" spans="1:21" ht="15" customHeight="1" x14ac:dyDescent="0.3">
      <c r="A798" s="41" t="s">
        <v>417</v>
      </c>
      <c r="B798" s="42">
        <f t="shared" si="33"/>
        <v>45046</v>
      </c>
      <c r="C798" s="62">
        <f t="shared" si="34"/>
        <v>2023</v>
      </c>
      <c r="D798" s="43" t="s">
        <v>156</v>
      </c>
      <c r="E798" s="43" t="s">
        <v>736</v>
      </c>
      <c r="F798" s="44" t="s">
        <v>413</v>
      </c>
      <c r="G798" s="45">
        <v>24</v>
      </c>
      <c r="H798" s="45"/>
      <c r="I798" s="46">
        <v>14.9</v>
      </c>
      <c r="J798" s="46"/>
      <c r="K798" s="46"/>
      <c r="L798" s="46">
        <v>14.9</v>
      </c>
      <c r="M798" s="47">
        <f t="shared" si="35"/>
        <v>268.45637583892619</v>
      </c>
      <c r="N798" s="47">
        <v>4000</v>
      </c>
      <c r="O798" s="48" t="s">
        <v>713</v>
      </c>
      <c r="P798" s="48"/>
      <c r="Q798" s="49">
        <v>45022</v>
      </c>
      <c r="R798" s="49"/>
      <c r="S798" s="49"/>
      <c r="T798" s="49"/>
      <c r="U798" s="49"/>
    </row>
    <row r="799" spans="1:21" ht="15" customHeight="1" x14ac:dyDescent="0.3">
      <c r="A799" s="41" t="s">
        <v>416</v>
      </c>
      <c r="B799" s="42">
        <f t="shared" si="33"/>
        <v>45046</v>
      </c>
      <c r="C799" s="62">
        <f t="shared" si="34"/>
        <v>2023</v>
      </c>
      <c r="D799" s="43" t="s">
        <v>53</v>
      </c>
      <c r="E799" s="43" t="s">
        <v>54</v>
      </c>
      <c r="F799" s="44" t="s">
        <v>412</v>
      </c>
      <c r="G799" s="45">
        <v>1</v>
      </c>
      <c r="H799" s="45">
        <v>1</v>
      </c>
      <c r="I799" s="46">
        <v>78.599999999999994</v>
      </c>
      <c r="J799" s="46">
        <v>13.4</v>
      </c>
      <c r="K799" s="46">
        <v>16.7</v>
      </c>
      <c r="L799" s="46">
        <v>108.7</v>
      </c>
      <c r="M799" s="47">
        <f t="shared" si="35"/>
        <v>1015.5013799448021</v>
      </c>
      <c r="N799" s="47">
        <v>110385</v>
      </c>
      <c r="O799" s="48" t="s">
        <v>737</v>
      </c>
      <c r="P799" s="48" t="s">
        <v>1667</v>
      </c>
      <c r="Q799" s="49">
        <v>45035</v>
      </c>
      <c r="R799" s="49"/>
      <c r="S799" s="49"/>
      <c r="T799" s="49"/>
      <c r="U799" s="49"/>
    </row>
    <row r="800" spans="1:21" ht="15" customHeight="1" x14ac:dyDescent="0.3">
      <c r="A800" s="41" t="s">
        <v>416</v>
      </c>
      <c r="B800" s="42">
        <f t="shared" si="33"/>
        <v>45046</v>
      </c>
      <c r="C800" s="62">
        <f t="shared" si="34"/>
        <v>2023</v>
      </c>
      <c r="D800" s="43" t="s">
        <v>53</v>
      </c>
      <c r="E800" s="43" t="s">
        <v>58</v>
      </c>
      <c r="F800" s="44" t="s">
        <v>412</v>
      </c>
      <c r="G800" s="45">
        <v>10</v>
      </c>
      <c r="H800" s="45">
        <v>10</v>
      </c>
      <c r="I800" s="46">
        <v>81.599999999999994</v>
      </c>
      <c r="J800" s="46">
        <v>10.9</v>
      </c>
      <c r="K800" s="46">
        <v>16.399999999999999</v>
      </c>
      <c r="L800" s="46">
        <v>108.9</v>
      </c>
      <c r="M800" s="47">
        <f t="shared" si="35"/>
        <v>1109.6418732782367</v>
      </c>
      <c r="N800" s="47">
        <v>120840</v>
      </c>
      <c r="O800" s="48" t="s">
        <v>738</v>
      </c>
      <c r="P800" s="48" t="s">
        <v>1667</v>
      </c>
      <c r="Q800" s="49">
        <v>45045</v>
      </c>
      <c r="R800" s="49"/>
      <c r="S800" s="49"/>
      <c r="T800" s="49"/>
      <c r="U800" s="49"/>
    </row>
    <row r="801" spans="1:21" ht="15" customHeight="1" x14ac:dyDescent="0.3">
      <c r="A801" s="41" t="s">
        <v>416</v>
      </c>
      <c r="B801" s="42">
        <f t="shared" si="33"/>
        <v>45046</v>
      </c>
      <c r="C801" s="62">
        <f t="shared" si="34"/>
        <v>2023</v>
      </c>
      <c r="D801" s="43" t="s">
        <v>53</v>
      </c>
      <c r="E801" s="43" t="s">
        <v>59</v>
      </c>
      <c r="F801" s="44" t="s">
        <v>412</v>
      </c>
      <c r="G801" s="45">
        <v>12</v>
      </c>
      <c r="H801" s="45">
        <v>12</v>
      </c>
      <c r="I801" s="46">
        <v>78.599999999999994</v>
      </c>
      <c r="J801" s="46">
        <v>13.4</v>
      </c>
      <c r="K801" s="46">
        <v>16.7</v>
      </c>
      <c r="L801" s="46">
        <v>108.7</v>
      </c>
      <c r="M801" s="47">
        <f t="shared" si="35"/>
        <v>1015.5013799448021</v>
      </c>
      <c r="N801" s="47">
        <v>110385</v>
      </c>
      <c r="O801" s="48" t="s">
        <v>739</v>
      </c>
      <c r="P801" s="48" t="s">
        <v>1667</v>
      </c>
      <c r="Q801" s="49">
        <v>45035</v>
      </c>
      <c r="R801" s="49"/>
      <c r="S801" s="49"/>
      <c r="T801" s="49"/>
      <c r="U801" s="49"/>
    </row>
    <row r="802" spans="1:21" ht="15" customHeight="1" x14ac:dyDescent="0.3">
      <c r="A802" s="41" t="s">
        <v>416</v>
      </c>
      <c r="B802" s="42">
        <f t="shared" si="33"/>
        <v>45046</v>
      </c>
      <c r="C802" s="62">
        <f t="shared" si="34"/>
        <v>2023</v>
      </c>
      <c r="D802" s="43" t="s">
        <v>53</v>
      </c>
      <c r="E802" s="43" t="s">
        <v>68</v>
      </c>
      <c r="F802" s="44" t="s">
        <v>413</v>
      </c>
      <c r="G802" s="45">
        <v>8</v>
      </c>
      <c r="H802" s="45"/>
      <c r="I802" s="46">
        <v>13.7</v>
      </c>
      <c r="J802" s="46">
        <v>0</v>
      </c>
      <c r="K802" s="46">
        <v>0</v>
      </c>
      <c r="L802" s="46">
        <v>13.7</v>
      </c>
      <c r="M802" s="47">
        <f t="shared" si="35"/>
        <v>510.94890510948909</v>
      </c>
      <c r="N802" s="47">
        <v>7000</v>
      </c>
      <c r="O802" s="48" t="s">
        <v>737</v>
      </c>
      <c r="P802" s="48"/>
      <c r="Q802" s="49">
        <v>45040</v>
      </c>
      <c r="R802" s="49"/>
      <c r="S802" s="49"/>
      <c r="T802" s="49"/>
      <c r="U802" s="49"/>
    </row>
    <row r="803" spans="1:21" ht="15" customHeight="1" x14ac:dyDescent="0.3">
      <c r="A803" s="41" t="s">
        <v>416</v>
      </c>
      <c r="B803" s="42">
        <f t="shared" si="33"/>
        <v>45046</v>
      </c>
      <c r="C803" s="62">
        <f t="shared" si="34"/>
        <v>2023</v>
      </c>
      <c r="D803" s="43" t="s">
        <v>53</v>
      </c>
      <c r="E803" s="43" t="s">
        <v>71</v>
      </c>
      <c r="F803" s="44" t="s">
        <v>413</v>
      </c>
      <c r="G803" s="45">
        <v>11</v>
      </c>
      <c r="H803" s="45"/>
      <c r="I803" s="46">
        <v>13.7</v>
      </c>
      <c r="J803" s="46">
        <v>0</v>
      </c>
      <c r="K803" s="46">
        <v>0</v>
      </c>
      <c r="L803" s="46">
        <v>13.7</v>
      </c>
      <c r="M803" s="47">
        <f t="shared" si="35"/>
        <v>510.94890510948909</v>
      </c>
      <c r="N803" s="47">
        <v>7000</v>
      </c>
      <c r="O803" s="48" t="s">
        <v>738</v>
      </c>
      <c r="P803" s="48"/>
      <c r="Q803" s="49">
        <v>45045</v>
      </c>
      <c r="R803" s="49"/>
      <c r="S803" s="49"/>
      <c r="T803" s="49"/>
      <c r="U803" s="49"/>
    </row>
    <row r="804" spans="1:21" ht="15" customHeight="1" x14ac:dyDescent="0.3">
      <c r="A804" s="41" t="s">
        <v>416</v>
      </c>
      <c r="B804" s="42">
        <f t="shared" si="33"/>
        <v>45046</v>
      </c>
      <c r="C804" s="62">
        <f t="shared" si="34"/>
        <v>2023</v>
      </c>
      <c r="D804" s="43" t="s">
        <v>53</v>
      </c>
      <c r="E804" s="43" t="s">
        <v>72</v>
      </c>
      <c r="F804" s="44" t="s">
        <v>413</v>
      </c>
      <c r="G804" s="45">
        <v>12</v>
      </c>
      <c r="H804" s="45"/>
      <c r="I804" s="46">
        <v>13.7</v>
      </c>
      <c r="J804" s="46">
        <v>0</v>
      </c>
      <c r="K804" s="46">
        <v>0</v>
      </c>
      <c r="L804" s="46">
        <v>13.7</v>
      </c>
      <c r="M804" s="47">
        <f t="shared" si="35"/>
        <v>510.94890510948909</v>
      </c>
      <c r="N804" s="47">
        <v>7000</v>
      </c>
      <c r="O804" s="48" t="s">
        <v>651</v>
      </c>
      <c r="P804" s="48"/>
      <c r="Q804" s="49">
        <v>45041</v>
      </c>
      <c r="R804" s="49"/>
      <c r="S804" s="49"/>
      <c r="T804" s="49"/>
      <c r="U804" s="49"/>
    </row>
    <row r="805" spans="1:21" ht="15" customHeight="1" x14ac:dyDescent="0.3">
      <c r="A805" s="41" t="s">
        <v>416</v>
      </c>
      <c r="B805" s="42">
        <f t="shared" si="33"/>
        <v>45046</v>
      </c>
      <c r="C805" s="62">
        <f t="shared" si="34"/>
        <v>2023</v>
      </c>
      <c r="D805" s="43" t="s">
        <v>77</v>
      </c>
      <c r="E805" s="43" t="s">
        <v>740</v>
      </c>
      <c r="F805" s="44" t="s">
        <v>413</v>
      </c>
      <c r="G805" s="45">
        <v>4</v>
      </c>
      <c r="H805" s="45"/>
      <c r="I805" s="46">
        <v>13.7</v>
      </c>
      <c r="J805" s="46"/>
      <c r="K805" s="46"/>
      <c r="L805" s="46">
        <v>13.7</v>
      </c>
      <c r="M805" s="47">
        <f t="shared" si="35"/>
        <v>510.94890510948909</v>
      </c>
      <c r="N805" s="47">
        <v>7000</v>
      </c>
      <c r="O805" s="48" t="s">
        <v>492</v>
      </c>
      <c r="P805" s="48"/>
      <c r="Q805" s="49">
        <v>45037</v>
      </c>
      <c r="R805" s="49"/>
      <c r="S805" s="49"/>
      <c r="T805" s="49"/>
      <c r="U805" s="49"/>
    </row>
    <row r="806" spans="1:21" ht="15" customHeight="1" x14ac:dyDescent="0.3">
      <c r="A806" s="41" t="s">
        <v>416</v>
      </c>
      <c r="B806" s="42">
        <f t="shared" si="33"/>
        <v>45046</v>
      </c>
      <c r="C806" s="62">
        <f t="shared" si="34"/>
        <v>2023</v>
      </c>
      <c r="D806" s="43" t="s">
        <v>77</v>
      </c>
      <c r="E806" s="43" t="s">
        <v>741</v>
      </c>
      <c r="F806" s="44" t="s">
        <v>413</v>
      </c>
      <c r="G806" s="45">
        <v>8</v>
      </c>
      <c r="H806" s="45"/>
      <c r="I806" s="46">
        <v>13.7</v>
      </c>
      <c r="J806" s="46"/>
      <c r="K806" s="46"/>
      <c r="L806" s="46">
        <v>13.7</v>
      </c>
      <c r="M806" s="47">
        <f t="shared" si="35"/>
        <v>510.94890510948909</v>
      </c>
      <c r="N806" s="47">
        <v>7000</v>
      </c>
      <c r="O806" s="48" t="s">
        <v>744</v>
      </c>
      <c r="P806" s="48"/>
      <c r="Q806" s="49">
        <v>45023</v>
      </c>
      <c r="R806" s="49"/>
      <c r="S806" s="49"/>
      <c r="T806" s="49"/>
      <c r="U806" s="49"/>
    </row>
    <row r="807" spans="1:21" ht="15" customHeight="1" x14ac:dyDescent="0.3">
      <c r="A807" s="41" t="s">
        <v>416</v>
      </c>
      <c r="B807" s="42">
        <f t="shared" si="33"/>
        <v>45046</v>
      </c>
      <c r="C807" s="62">
        <f t="shared" si="34"/>
        <v>2023</v>
      </c>
      <c r="D807" s="43" t="s">
        <v>77</v>
      </c>
      <c r="E807" s="43" t="s">
        <v>742</v>
      </c>
      <c r="F807" s="44" t="s">
        <v>413</v>
      </c>
      <c r="G807" s="45">
        <v>12</v>
      </c>
      <c r="H807" s="45"/>
      <c r="I807" s="46">
        <v>13.7</v>
      </c>
      <c r="J807" s="46"/>
      <c r="K807" s="46"/>
      <c r="L807" s="46">
        <v>13.7</v>
      </c>
      <c r="M807" s="47">
        <f t="shared" si="35"/>
        <v>510.94890510948909</v>
      </c>
      <c r="N807" s="47">
        <v>7000</v>
      </c>
      <c r="O807" s="48" t="s">
        <v>605</v>
      </c>
      <c r="P807" s="48"/>
      <c r="Q807" s="49">
        <v>45036</v>
      </c>
      <c r="R807" s="49"/>
      <c r="S807" s="49"/>
      <c r="T807" s="49"/>
      <c r="U807" s="49"/>
    </row>
    <row r="808" spans="1:21" ht="15" customHeight="1" x14ac:dyDescent="0.3">
      <c r="A808" s="41" t="s">
        <v>416</v>
      </c>
      <c r="B808" s="42">
        <f t="shared" si="33"/>
        <v>45046</v>
      </c>
      <c r="C808" s="62">
        <f t="shared" si="34"/>
        <v>2023</v>
      </c>
      <c r="D808" s="43" t="s">
        <v>77</v>
      </c>
      <c r="E808" s="43" t="s">
        <v>743</v>
      </c>
      <c r="F808" s="44" t="s">
        <v>413</v>
      </c>
      <c r="G808" s="45">
        <v>14</v>
      </c>
      <c r="H808" s="45"/>
      <c r="I808" s="46">
        <v>13.7</v>
      </c>
      <c r="J808" s="46"/>
      <c r="K808" s="46"/>
      <c r="L808" s="46">
        <v>13.7</v>
      </c>
      <c r="M808" s="47">
        <f t="shared" si="35"/>
        <v>510.94890510948909</v>
      </c>
      <c r="N808" s="47">
        <v>7000</v>
      </c>
      <c r="O808" s="48" t="s">
        <v>745</v>
      </c>
      <c r="P808" s="48"/>
      <c r="Q808" s="49">
        <v>45044</v>
      </c>
      <c r="R808" s="49"/>
      <c r="S808" s="49"/>
      <c r="T808" s="49"/>
      <c r="U808" s="49"/>
    </row>
    <row r="809" spans="1:21" ht="15" customHeight="1" x14ac:dyDescent="0.3">
      <c r="A809" s="41" t="s">
        <v>416</v>
      </c>
      <c r="B809" s="42">
        <f t="shared" si="33"/>
        <v>45046</v>
      </c>
      <c r="C809" s="62">
        <f t="shared" si="34"/>
        <v>2023</v>
      </c>
      <c r="D809" s="43" t="s">
        <v>372</v>
      </c>
      <c r="E809" s="43" t="s">
        <v>386</v>
      </c>
      <c r="F809" s="44" t="s">
        <v>412</v>
      </c>
      <c r="G809" s="45">
        <v>15</v>
      </c>
      <c r="H809" s="45">
        <v>14</v>
      </c>
      <c r="I809" s="46">
        <v>83</v>
      </c>
      <c r="J809" s="46">
        <v>5.5</v>
      </c>
      <c r="K809" s="46">
        <v>16.7</v>
      </c>
      <c r="L809" s="46">
        <v>105.2</v>
      </c>
      <c r="M809" s="47">
        <f t="shared" si="35"/>
        <v>1113.1273764258556</v>
      </c>
      <c r="N809" s="47">
        <v>117101</v>
      </c>
      <c r="O809" s="48" t="s">
        <v>746</v>
      </c>
      <c r="P809" s="48" t="s">
        <v>1668</v>
      </c>
      <c r="Q809" s="49">
        <v>45026</v>
      </c>
      <c r="R809" s="49"/>
      <c r="S809" s="49"/>
      <c r="T809" s="49"/>
      <c r="U809" s="49"/>
    </row>
    <row r="810" spans="1:21" ht="15" customHeight="1" x14ac:dyDescent="0.3">
      <c r="A810" s="41" t="s">
        <v>416</v>
      </c>
      <c r="B810" s="42">
        <f t="shared" si="33"/>
        <v>45046</v>
      </c>
      <c r="C810" s="62">
        <f t="shared" si="34"/>
        <v>2023</v>
      </c>
      <c r="D810" s="43" t="s">
        <v>372</v>
      </c>
      <c r="E810" s="43" t="s">
        <v>396</v>
      </c>
      <c r="F810" s="44" t="s">
        <v>412</v>
      </c>
      <c r="G810" s="45">
        <v>25</v>
      </c>
      <c r="H810" s="45">
        <v>24</v>
      </c>
      <c r="I810" s="46">
        <v>40.700000000000003</v>
      </c>
      <c r="J810" s="46">
        <v>7.9</v>
      </c>
      <c r="K810" s="46">
        <v>0</v>
      </c>
      <c r="L810" s="46">
        <v>48.6</v>
      </c>
      <c r="M810" s="47">
        <f t="shared" si="35"/>
        <v>1320.3292181069958</v>
      </c>
      <c r="N810" s="47">
        <v>64168</v>
      </c>
      <c r="O810" s="48" t="s">
        <v>747</v>
      </c>
      <c r="P810" s="48" t="s">
        <v>1667</v>
      </c>
      <c r="Q810" s="49">
        <v>45045</v>
      </c>
      <c r="R810" s="49"/>
      <c r="S810" s="49"/>
      <c r="T810" s="49"/>
      <c r="U810" s="49"/>
    </row>
    <row r="811" spans="1:21" ht="15" customHeight="1" x14ac:dyDescent="0.3">
      <c r="A811" s="41" t="s">
        <v>418</v>
      </c>
      <c r="B811" s="42">
        <f t="shared" si="33"/>
        <v>45046</v>
      </c>
      <c r="C811" s="62">
        <f t="shared" si="34"/>
        <v>2023</v>
      </c>
      <c r="D811" s="43" t="s">
        <v>286</v>
      </c>
      <c r="E811" s="43" t="s">
        <v>297</v>
      </c>
      <c r="F811" s="44" t="s">
        <v>412</v>
      </c>
      <c r="G811" s="45">
        <v>33</v>
      </c>
      <c r="H811" s="45">
        <v>31</v>
      </c>
      <c r="I811" s="46">
        <v>53.2</v>
      </c>
      <c r="J811" s="46">
        <v>3.7</v>
      </c>
      <c r="K811" s="46"/>
      <c r="L811" s="46">
        <f>I811+J811</f>
        <v>56.900000000000006</v>
      </c>
      <c r="M811" s="47">
        <f t="shared" si="35"/>
        <v>1283.1985940246045</v>
      </c>
      <c r="N811" s="47">
        <v>73014</v>
      </c>
      <c r="O811" s="48" t="s">
        <v>747</v>
      </c>
      <c r="P811" s="48" t="s">
        <v>1667</v>
      </c>
      <c r="Q811" s="49">
        <v>45026</v>
      </c>
      <c r="R811" s="49"/>
      <c r="S811" s="49"/>
      <c r="T811" s="49"/>
      <c r="U811" s="49"/>
    </row>
    <row r="812" spans="1:21" ht="15" customHeight="1" x14ac:dyDescent="0.3">
      <c r="A812" s="41" t="s">
        <v>418</v>
      </c>
      <c r="B812" s="42">
        <f t="shared" si="33"/>
        <v>45046</v>
      </c>
      <c r="C812" s="62">
        <f t="shared" si="34"/>
        <v>2023</v>
      </c>
      <c r="D812" s="43" t="s">
        <v>286</v>
      </c>
      <c r="E812" s="43" t="s">
        <v>333</v>
      </c>
      <c r="F812" s="44" t="s">
        <v>413</v>
      </c>
      <c r="G812" s="45">
        <v>10</v>
      </c>
      <c r="H812" s="45">
        <v>10</v>
      </c>
      <c r="I812" s="46">
        <v>13.75</v>
      </c>
      <c r="J812" s="46">
        <v>0</v>
      </c>
      <c r="K812" s="46"/>
      <c r="L812" s="46">
        <v>13.75</v>
      </c>
      <c r="M812" s="47">
        <f t="shared" si="35"/>
        <v>581.81818181818187</v>
      </c>
      <c r="N812" s="47">
        <v>8000</v>
      </c>
      <c r="O812" s="48" t="s">
        <v>485</v>
      </c>
      <c r="P812" s="48"/>
      <c r="Q812" s="49">
        <v>45044</v>
      </c>
      <c r="R812" s="49"/>
      <c r="S812" s="49"/>
      <c r="T812" s="49"/>
      <c r="U812" s="49"/>
    </row>
    <row r="813" spans="1:21" ht="15" customHeight="1" x14ac:dyDescent="0.3">
      <c r="A813" s="41" t="s">
        <v>418</v>
      </c>
      <c r="B813" s="42">
        <f t="shared" si="33"/>
        <v>45046</v>
      </c>
      <c r="C813" s="62">
        <f t="shared" si="34"/>
        <v>2023</v>
      </c>
      <c r="D813" s="43" t="s">
        <v>286</v>
      </c>
      <c r="E813" s="43" t="s">
        <v>334</v>
      </c>
      <c r="F813" s="44" t="s">
        <v>413</v>
      </c>
      <c r="G813" s="45">
        <v>11</v>
      </c>
      <c r="H813" s="45">
        <v>11</v>
      </c>
      <c r="I813" s="46">
        <v>13.75</v>
      </c>
      <c r="J813" s="46">
        <v>0</v>
      </c>
      <c r="K813" s="46"/>
      <c r="L813" s="46">
        <v>13.75</v>
      </c>
      <c r="M813" s="47">
        <f t="shared" si="35"/>
        <v>581.81818181818187</v>
      </c>
      <c r="N813" s="47">
        <v>8000</v>
      </c>
      <c r="O813" s="48" t="s">
        <v>748</v>
      </c>
      <c r="P813" s="48"/>
      <c r="Q813" s="49">
        <v>45043</v>
      </c>
      <c r="R813" s="49"/>
      <c r="S813" s="49"/>
      <c r="T813" s="49"/>
      <c r="U813" s="49"/>
    </row>
    <row r="814" spans="1:21" ht="15" customHeight="1" x14ac:dyDescent="0.3">
      <c r="A814" s="41" t="s">
        <v>418</v>
      </c>
      <c r="B814" s="42">
        <f t="shared" si="33"/>
        <v>45046</v>
      </c>
      <c r="C814" s="62">
        <f t="shared" si="34"/>
        <v>2023</v>
      </c>
      <c r="D814" s="43" t="s">
        <v>231</v>
      </c>
      <c r="E814" s="43" t="s">
        <v>271</v>
      </c>
      <c r="F814" s="44" t="s">
        <v>413</v>
      </c>
      <c r="G814" s="45" t="s">
        <v>272</v>
      </c>
      <c r="H814" s="45"/>
      <c r="I814" s="46">
        <v>13.75</v>
      </c>
      <c r="J814" s="46"/>
      <c r="K814" s="46"/>
      <c r="L814" s="46">
        <v>13.75</v>
      </c>
      <c r="M814" s="47">
        <f t="shared" si="35"/>
        <v>581.81818181818187</v>
      </c>
      <c r="N814" s="47">
        <v>8000</v>
      </c>
      <c r="O814" s="48" t="s">
        <v>749</v>
      </c>
      <c r="P814" s="48"/>
      <c r="Q814" s="49">
        <v>45044</v>
      </c>
      <c r="R814" s="49"/>
      <c r="S814" s="49"/>
      <c r="T814" s="49"/>
      <c r="U814" s="49"/>
    </row>
    <row r="815" spans="1:21" ht="15" customHeight="1" x14ac:dyDescent="0.3">
      <c r="A815" s="41" t="s">
        <v>416</v>
      </c>
      <c r="B815" s="42">
        <f t="shared" si="33"/>
        <v>45077</v>
      </c>
      <c r="C815" s="62">
        <f t="shared" si="34"/>
        <v>2023</v>
      </c>
      <c r="D815" s="43" t="s">
        <v>53</v>
      </c>
      <c r="E815" s="43" t="s">
        <v>70</v>
      </c>
      <c r="F815" s="44" t="s">
        <v>413</v>
      </c>
      <c r="G815" s="45">
        <v>10</v>
      </c>
      <c r="H815" s="45"/>
      <c r="I815" s="46">
        <v>13.7</v>
      </c>
      <c r="J815" s="46"/>
      <c r="K815" s="46"/>
      <c r="L815" s="46">
        <v>13.75</v>
      </c>
      <c r="M815" s="47">
        <f t="shared" si="35"/>
        <v>509.09090909090907</v>
      </c>
      <c r="N815" s="47">
        <v>7000</v>
      </c>
      <c r="O815" s="48" t="s">
        <v>980</v>
      </c>
      <c r="P815" s="48"/>
      <c r="Q815" s="49">
        <v>45062</v>
      </c>
      <c r="R815" s="49"/>
      <c r="S815" s="49"/>
      <c r="T815" s="49"/>
      <c r="U815" s="49"/>
    </row>
    <row r="816" spans="1:21" ht="15" customHeight="1" x14ac:dyDescent="0.3">
      <c r="A816" s="41" t="s">
        <v>416</v>
      </c>
      <c r="B816" s="42">
        <f t="shared" si="33"/>
        <v>45077</v>
      </c>
      <c r="C816" s="62">
        <f t="shared" si="34"/>
        <v>2023</v>
      </c>
      <c r="D816" s="43" t="s">
        <v>372</v>
      </c>
      <c r="E816" s="43" t="s">
        <v>374</v>
      </c>
      <c r="F816" s="44" t="s">
        <v>412</v>
      </c>
      <c r="G816" s="45">
        <v>2</v>
      </c>
      <c r="H816" s="45"/>
      <c r="I816" s="46">
        <v>83</v>
      </c>
      <c r="J816" s="46">
        <v>5.5</v>
      </c>
      <c r="K816" s="46">
        <v>16.7</v>
      </c>
      <c r="L816" s="46">
        <v>105.2</v>
      </c>
      <c r="M816" s="47">
        <f t="shared" si="35"/>
        <v>1113.1273764258556</v>
      </c>
      <c r="N816" s="47">
        <v>117101</v>
      </c>
      <c r="O816" s="48" t="s">
        <v>1071</v>
      </c>
      <c r="P816" s="48" t="s">
        <v>1667</v>
      </c>
      <c r="Q816" s="49">
        <v>45054</v>
      </c>
      <c r="R816" s="49"/>
      <c r="S816" s="49"/>
      <c r="T816" s="49"/>
      <c r="U816" s="49"/>
    </row>
    <row r="817" spans="1:21" ht="15" customHeight="1" x14ac:dyDescent="0.3">
      <c r="A817" s="41" t="s">
        <v>416</v>
      </c>
      <c r="B817" s="42">
        <f t="shared" si="33"/>
        <v>45077</v>
      </c>
      <c r="C817" s="62">
        <f t="shared" si="34"/>
        <v>2023</v>
      </c>
      <c r="D817" s="43" t="s">
        <v>981</v>
      </c>
      <c r="E817" s="43" t="s">
        <v>988</v>
      </c>
      <c r="F817" s="44" t="s">
        <v>412</v>
      </c>
      <c r="G817" s="45">
        <v>7</v>
      </c>
      <c r="H817" s="45"/>
      <c r="I817" s="46">
        <v>67.3</v>
      </c>
      <c r="J817" s="46">
        <v>8</v>
      </c>
      <c r="K817" s="46"/>
      <c r="L817" s="46">
        <v>75.3</v>
      </c>
      <c r="M817" s="47">
        <f t="shared" si="35"/>
        <v>1350</v>
      </c>
      <c r="N817" s="47">
        <v>101655</v>
      </c>
      <c r="O817" s="48" t="s">
        <v>601</v>
      </c>
      <c r="P817" s="48" t="s">
        <v>1667</v>
      </c>
      <c r="Q817" s="49">
        <v>45055</v>
      </c>
      <c r="R817" s="49"/>
      <c r="S817" s="49"/>
      <c r="T817" s="49"/>
      <c r="U817" s="49"/>
    </row>
    <row r="818" spans="1:21" ht="15" customHeight="1" x14ac:dyDescent="0.3">
      <c r="A818" s="41" t="s">
        <v>416</v>
      </c>
      <c r="B818" s="42">
        <f t="shared" si="33"/>
        <v>45077</v>
      </c>
      <c r="C818" s="62">
        <f t="shared" si="34"/>
        <v>2023</v>
      </c>
      <c r="D818" s="43" t="s">
        <v>981</v>
      </c>
      <c r="E818" s="43" t="s">
        <v>1008</v>
      </c>
      <c r="F818" s="44" t="s">
        <v>412</v>
      </c>
      <c r="G818" s="45">
        <v>27</v>
      </c>
      <c r="H818" s="45"/>
      <c r="I818" s="46">
        <v>48.7</v>
      </c>
      <c r="J818" s="46">
        <v>5.7</v>
      </c>
      <c r="K818" s="46"/>
      <c r="L818" s="46">
        <v>54.400000000000006</v>
      </c>
      <c r="M818" s="47">
        <f t="shared" si="35"/>
        <v>1384.9999999999998</v>
      </c>
      <c r="N818" s="47">
        <v>75344</v>
      </c>
      <c r="O818" s="48" t="s">
        <v>1030</v>
      </c>
      <c r="P818" s="48" t="s">
        <v>1667</v>
      </c>
      <c r="Q818" s="49">
        <v>45056</v>
      </c>
      <c r="R818" s="49"/>
      <c r="S818" s="49"/>
      <c r="T818" s="49"/>
      <c r="U818" s="49"/>
    </row>
    <row r="819" spans="1:21" ht="15" customHeight="1" x14ac:dyDescent="0.3">
      <c r="A819" s="41" t="s">
        <v>416</v>
      </c>
      <c r="B819" s="42">
        <f t="shared" si="33"/>
        <v>45077</v>
      </c>
      <c r="C819" s="62">
        <f t="shared" si="34"/>
        <v>2023</v>
      </c>
      <c r="D819" s="43" t="s">
        <v>981</v>
      </c>
      <c r="E819" s="43" t="s">
        <v>1011</v>
      </c>
      <c r="F819" s="44" t="s">
        <v>412</v>
      </c>
      <c r="G819" s="45">
        <v>30</v>
      </c>
      <c r="H819" s="45"/>
      <c r="I819" s="46">
        <v>48.6</v>
      </c>
      <c r="J819" s="46">
        <v>5.7</v>
      </c>
      <c r="K819" s="46"/>
      <c r="L819" s="46">
        <v>54.300000000000004</v>
      </c>
      <c r="M819" s="47">
        <f t="shared" si="35"/>
        <v>1395.0092081031307</v>
      </c>
      <c r="N819" s="47">
        <v>75749</v>
      </c>
      <c r="O819" s="48" t="s">
        <v>1031</v>
      </c>
      <c r="P819" s="48" t="s">
        <v>1667</v>
      </c>
      <c r="Q819" s="49">
        <v>45069</v>
      </c>
      <c r="R819" s="49"/>
      <c r="S819" s="49"/>
      <c r="T819" s="49"/>
      <c r="U819" s="49"/>
    </row>
    <row r="820" spans="1:21" ht="15" customHeight="1" x14ac:dyDescent="0.3">
      <c r="A820" s="41" t="s">
        <v>416</v>
      </c>
      <c r="B820" s="42">
        <f t="shared" si="33"/>
        <v>45077</v>
      </c>
      <c r="C820" s="62">
        <f t="shared" si="34"/>
        <v>2023</v>
      </c>
      <c r="D820" s="43" t="s">
        <v>981</v>
      </c>
      <c r="E820" s="43" t="s">
        <v>1021</v>
      </c>
      <c r="F820" s="44" t="s">
        <v>412</v>
      </c>
      <c r="G820" s="45">
        <v>40</v>
      </c>
      <c r="H820" s="45"/>
      <c r="I820" s="46">
        <v>40.799999999999997</v>
      </c>
      <c r="J820" s="46">
        <v>8</v>
      </c>
      <c r="K820" s="46"/>
      <c r="L820" s="46">
        <v>48.8</v>
      </c>
      <c r="M820" s="47">
        <f t="shared" si="35"/>
        <v>1360</v>
      </c>
      <c r="N820" s="47">
        <v>66368</v>
      </c>
      <c r="O820" s="48" t="s">
        <v>1032</v>
      </c>
      <c r="P820" s="48" t="s">
        <v>1667</v>
      </c>
      <c r="Q820" s="49">
        <v>45076</v>
      </c>
      <c r="R820" s="49"/>
      <c r="S820" s="49"/>
      <c r="T820" s="49"/>
      <c r="U820" s="49"/>
    </row>
    <row r="821" spans="1:21" ht="15" customHeight="1" x14ac:dyDescent="0.3">
      <c r="A821" s="41" t="s">
        <v>416</v>
      </c>
      <c r="B821" s="42">
        <f t="shared" si="33"/>
        <v>45077</v>
      </c>
      <c r="C821" s="62">
        <f t="shared" si="34"/>
        <v>2023</v>
      </c>
      <c r="D821" s="43" t="s">
        <v>981</v>
      </c>
      <c r="E821" s="43" t="s">
        <v>1024</v>
      </c>
      <c r="F821" s="44" t="s">
        <v>412</v>
      </c>
      <c r="G821" s="45">
        <v>43</v>
      </c>
      <c r="H821" s="45"/>
      <c r="I821" s="46">
        <v>67.2</v>
      </c>
      <c r="J821" s="46">
        <v>8</v>
      </c>
      <c r="K821" s="46"/>
      <c r="L821" s="46">
        <v>75.2</v>
      </c>
      <c r="M821" s="47">
        <f t="shared" si="35"/>
        <v>1375</v>
      </c>
      <c r="N821" s="47">
        <v>103400</v>
      </c>
      <c r="O821" s="48" t="s">
        <v>1033</v>
      </c>
      <c r="P821" s="48" t="s">
        <v>1667</v>
      </c>
      <c r="Q821" s="49">
        <v>45057</v>
      </c>
      <c r="R821" s="49"/>
      <c r="S821" s="49"/>
      <c r="T821" s="49"/>
      <c r="U821" s="49"/>
    </row>
    <row r="822" spans="1:21" ht="15" customHeight="1" x14ac:dyDescent="0.3">
      <c r="A822" s="41" t="s">
        <v>416</v>
      </c>
      <c r="B822" s="42">
        <f t="shared" si="33"/>
        <v>45077</v>
      </c>
      <c r="C822" s="62">
        <f t="shared" si="34"/>
        <v>2023</v>
      </c>
      <c r="D822" s="43" t="s">
        <v>981</v>
      </c>
      <c r="E822" s="43" t="s">
        <v>1025</v>
      </c>
      <c r="F822" s="44" t="s">
        <v>412</v>
      </c>
      <c r="G822" s="45">
        <v>44</v>
      </c>
      <c r="H822" s="45"/>
      <c r="I822" s="46">
        <v>40.700000000000003</v>
      </c>
      <c r="J822" s="46">
        <v>8</v>
      </c>
      <c r="K822" s="46"/>
      <c r="L822" s="46">
        <v>48.7</v>
      </c>
      <c r="M822" s="47">
        <f t="shared" si="35"/>
        <v>1375.0102669404516</v>
      </c>
      <c r="N822" s="47">
        <v>66963</v>
      </c>
      <c r="O822" s="48" t="s">
        <v>492</v>
      </c>
      <c r="P822" s="48" t="s">
        <v>1667</v>
      </c>
      <c r="Q822" s="49">
        <v>45061</v>
      </c>
      <c r="R822" s="49"/>
      <c r="S822" s="49"/>
      <c r="T822" s="49"/>
      <c r="U822" s="49"/>
    </row>
    <row r="823" spans="1:21" ht="15" customHeight="1" x14ac:dyDescent="0.3">
      <c r="A823" s="41" t="s">
        <v>416</v>
      </c>
      <c r="B823" s="42">
        <f t="shared" si="33"/>
        <v>45077</v>
      </c>
      <c r="C823" s="62">
        <f t="shared" si="34"/>
        <v>2023</v>
      </c>
      <c r="D823" s="43" t="s">
        <v>981</v>
      </c>
      <c r="E823" s="43" t="s">
        <v>1027</v>
      </c>
      <c r="F823" s="44" t="s">
        <v>412</v>
      </c>
      <c r="G823" s="45">
        <v>46</v>
      </c>
      <c r="H823" s="45"/>
      <c r="I823" s="46">
        <v>67.099999999999994</v>
      </c>
      <c r="J823" s="46">
        <v>8</v>
      </c>
      <c r="K823" s="46"/>
      <c r="L823" s="46">
        <v>75.099999999999994</v>
      </c>
      <c r="M823" s="47">
        <f t="shared" si="35"/>
        <v>1370</v>
      </c>
      <c r="N823" s="47">
        <v>102887</v>
      </c>
      <c r="O823" s="48" t="s">
        <v>1034</v>
      </c>
      <c r="P823" s="48" t="s">
        <v>1667</v>
      </c>
      <c r="Q823" s="49">
        <v>45051</v>
      </c>
      <c r="R823" s="49"/>
      <c r="S823" s="49"/>
      <c r="T823" s="49"/>
      <c r="U823" s="49"/>
    </row>
    <row r="824" spans="1:21" ht="15" customHeight="1" x14ac:dyDescent="0.3">
      <c r="A824" s="41" t="s">
        <v>416</v>
      </c>
      <c r="B824" s="42">
        <f t="shared" si="33"/>
        <v>45077</v>
      </c>
      <c r="C824" s="62">
        <f t="shared" si="34"/>
        <v>2023</v>
      </c>
      <c r="D824" s="43" t="s">
        <v>981</v>
      </c>
      <c r="E824" s="43" t="s">
        <v>1028</v>
      </c>
      <c r="F824" s="44" t="s">
        <v>412</v>
      </c>
      <c r="G824" s="45">
        <v>47</v>
      </c>
      <c r="H824" s="45"/>
      <c r="I824" s="46">
        <v>67.099999999999994</v>
      </c>
      <c r="J824" s="46">
        <v>8</v>
      </c>
      <c r="K824" s="46"/>
      <c r="L824" s="46">
        <v>75.099999999999994</v>
      </c>
      <c r="M824" s="47">
        <f t="shared" si="35"/>
        <v>1390</v>
      </c>
      <c r="N824" s="47">
        <v>104389</v>
      </c>
      <c r="O824" s="48" t="s">
        <v>1072</v>
      </c>
      <c r="P824" s="48" t="s">
        <v>1667</v>
      </c>
      <c r="Q824" s="49">
        <v>45057</v>
      </c>
      <c r="R824" s="49"/>
      <c r="S824" s="49"/>
      <c r="T824" s="49"/>
      <c r="U824" s="49"/>
    </row>
    <row r="825" spans="1:21" ht="15" customHeight="1" x14ac:dyDescent="0.3">
      <c r="A825" s="41" t="s">
        <v>416</v>
      </c>
      <c r="B825" s="42">
        <f t="shared" si="33"/>
        <v>45077</v>
      </c>
      <c r="C825" s="62">
        <f t="shared" si="34"/>
        <v>2023</v>
      </c>
      <c r="D825" s="43" t="s">
        <v>981</v>
      </c>
      <c r="E825" s="43" t="s">
        <v>1029</v>
      </c>
      <c r="F825" s="44" t="s">
        <v>412</v>
      </c>
      <c r="G825" s="45">
        <v>48</v>
      </c>
      <c r="H825" s="45"/>
      <c r="I825" s="46">
        <v>40.5</v>
      </c>
      <c r="J825" s="46">
        <v>8</v>
      </c>
      <c r="K825" s="46"/>
      <c r="L825" s="46">
        <v>48.5</v>
      </c>
      <c r="M825" s="47">
        <f t="shared" si="35"/>
        <v>1390</v>
      </c>
      <c r="N825" s="47">
        <v>67415</v>
      </c>
      <c r="O825" s="48" t="s">
        <v>1035</v>
      </c>
      <c r="P825" s="48" t="s">
        <v>1668</v>
      </c>
      <c r="Q825" s="49">
        <v>45056</v>
      </c>
      <c r="R825" s="49"/>
      <c r="S825" s="49"/>
      <c r="T825" s="49"/>
      <c r="U825" s="49"/>
    </row>
    <row r="826" spans="1:21" ht="15" customHeight="1" x14ac:dyDescent="0.3">
      <c r="A826" s="41" t="s">
        <v>417</v>
      </c>
      <c r="B826" s="42">
        <f t="shared" si="33"/>
        <v>45077</v>
      </c>
      <c r="C826" s="62">
        <f t="shared" si="34"/>
        <v>2023</v>
      </c>
      <c r="D826" s="43" t="s">
        <v>130</v>
      </c>
      <c r="E826" s="43" t="s">
        <v>134</v>
      </c>
      <c r="F826" s="44" t="s">
        <v>413</v>
      </c>
      <c r="G826" s="45">
        <v>3</v>
      </c>
      <c r="H826" s="45"/>
      <c r="I826" s="46">
        <v>14.9</v>
      </c>
      <c r="J826" s="46"/>
      <c r="K826" s="46"/>
      <c r="L826" s="46">
        <v>14.9</v>
      </c>
      <c r="M826" s="47">
        <f t="shared" si="35"/>
        <v>268.45637583892619</v>
      </c>
      <c r="N826" s="47">
        <v>4000</v>
      </c>
      <c r="O826" s="48" t="s">
        <v>1036</v>
      </c>
      <c r="P826" s="48"/>
      <c r="Q826" s="49">
        <v>45054</v>
      </c>
      <c r="R826" s="49"/>
      <c r="S826" s="49"/>
      <c r="T826" s="49"/>
      <c r="U826" s="49"/>
    </row>
    <row r="827" spans="1:21" ht="15" customHeight="1" x14ac:dyDescent="0.3">
      <c r="A827" s="41" t="s">
        <v>417</v>
      </c>
      <c r="B827" s="42">
        <f t="shared" si="33"/>
        <v>45077</v>
      </c>
      <c r="C827" s="62">
        <f t="shared" si="34"/>
        <v>2023</v>
      </c>
      <c r="D827" s="43" t="s">
        <v>130</v>
      </c>
      <c r="E827" s="43" t="s">
        <v>135</v>
      </c>
      <c r="F827" s="44" t="s">
        <v>413</v>
      </c>
      <c r="G827" s="45">
        <v>4</v>
      </c>
      <c r="H827" s="45"/>
      <c r="I827" s="46">
        <v>14.9</v>
      </c>
      <c r="J827" s="46"/>
      <c r="K827" s="46"/>
      <c r="L827" s="46">
        <v>14.9</v>
      </c>
      <c r="M827" s="47">
        <f t="shared" si="35"/>
        <v>268.45637583892619</v>
      </c>
      <c r="N827" s="47">
        <v>4000</v>
      </c>
      <c r="O827" s="48" t="s">
        <v>1037</v>
      </c>
      <c r="P827" s="48"/>
      <c r="Q827" s="49">
        <v>45054</v>
      </c>
      <c r="R827" s="49"/>
      <c r="S827" s="49"/>
      <c r="T827" s="49"/>
      <c r="U827" s="49"/>
    </row>
    <row r="828" spans="1:21" ht="15" customHeight="1" x14ac:dyDescent="0.3">
      <c r="A828" s="41" t="s">
        <v>417</v>
      </c>
      <c r="B828" s="42">
        <f t="shared" si="33"/>
        <v>45077</v>
      </c>
      <c r="C828" s="62">
        <f t="shared" si="34"/>
        <v>2023</v>
      </c>
      <c r="D828" s="43" t="s">
        <v>156</v>
      </c>
      <c r="E828" s="43" t="s">
        <v>855</v>
      </c>
      <c r="F828" s="44" t="s">
        <v>413</v>
      </c>
      <c r="G828" s="45">
        <v>3</v>
      </c>
      <c r="H828" s="45"/>
      <c r="I828" s="46">
        <v>14.9</v>
      </c>
      <c r="J828" s="46"/>
      <c r="K828" s="46"/>
      <c r="L828" s="46">
        <v>14.9</v>
      </c>
      <c r="M828" s="47">
        <f t="shared" si="35"/>
        <v>268.45637583892619</v>
      </c>
      <c r="N828" s="47">
        <v>4000</v>
      </c>
      <c r="O828" s="48" t="s">
        <v>1036</v>
      </c>
      <c r="P828" s="48"/>
      <c r="Q828" s="49">
        <v>45054</v>
      </c>
      <c r="R828" s="49"/>
      <c r="S828" s="49"/>
      <c r="T828" s="49"/>
      <c r="U828" s="49"/>
    </row>
    <row r="829" spans="1:21" ht="15" customHeight="1" x14ac:dyDescent="0.3">
      <c r="A829" s="41" t="s">
        <v>417</v>
      </c>
      <c r="B829" s="42">
        <f t="shared" si="33"/>
        <v>45077</v>
      </c>
      <c r="C829" s="62">
        <f t="shared" si="34"/>
        <v>2023</v>
      </c>
      <c r="D829" s="43" t="s">
        <v>814</v>
      </c>
      <c r="E829" s="43" t="s">
        <v>756</v>
      </c>
      <c r="F829" s="44" t="s">
        <v>412</v>
      </c>
      <c r="G829" s="45">
        <v>7</v>
      </c>
      <c r="H829" s="45"/>
      <c r="I829" s="46">
        <v>55.5</v>
      </c>
      <c r="J829" s="46">
        <v>6.4</v>
      </c>
      <c r="K829" s="46"/>
      <c r="L829" s="46">
        <v>61.9</v>
      </c>
      <c r="M829" s="47">
        <f t="shared" si="35"/>
        <v>965.00807754442656</v>
      </c>
      <c r="N829" s="47">
        <v>59734</v>
      </c>
      <c r="O829" s="48" t="s">
        <v>457</v>
      </c>
      <c r="P829" s="48" t="s">
        <v>1667</v>
      </c>
      <c r="Q829" s="49">
        <v>45076</v>
      </c>
      <c r="R829" s="49"/>
      <c r="S829" s="49"/>
      <c r="T829" s="49"/>
      <c r="U829" s="49"/>
    </row>
    <row r="830" spans="1:21" ht="15" customHeight="1" x14ac:dyDescent="0.3">
      <c r="A830" s="41" t="s">
        <v>417</v>
      </c>
      <c r="B830" s="42">
        <f t="shared" si="33"/>
        <v>45077</v>
      </c>
      <c r="C830" s="62">
        <f t="shared" si="34"/>
        <v>2023</v>
      </c>
      <c r="D830" s="43" t="s">
        <v>814</v>
      </c>
      <c r="E830" s="43" t="s">
        <v>759</v>
      </c>
      <c r="F830" s="44" t="s">
        <v>412</v>
      </c>
      <c r="G830" s="45">
        <v>10</v>
      </c>
      <c r="H830" s="45"/>
      <c r="I830" s="46">
        <v>55.6</v>
      </c>
      <c r="J830" s="46">
        <v>6.4</v>
      </c>
      <c r="K830" s="46"/>
      <c r="L830" s="46">
        <v>62</v>
      </c>
      <c r="M830" s="47">
        <f t="shared" si="35"/>
        <v>940.5</v>
      </c>
      <c r="N830" s="47">
        <v>58311</v>
      </c>
      <c r="O830" s="48" t="s">
        <v>1038</v>
      </c>
      <c r="P830" s="48" t="s">
        <v>1667</v>
      </c>
      <c r="Q830" s="49">
        <v>45077</v>
      </c>
      <c r="R830" s="49"/>
      <c r="S830" s="49"/>
      <c r="T830" s="49"/>
      <c r="U830" s="49"/>
    </row>
    <row r="831" spans="1:21" ht="15" customHeight="1" x14ac:dyDescent="0.3">
      <c r="A831" s="41" t="s">
        <v>417</v>
      </c>
      <c r="B831" s="42">
        <f t="shared" si="33"/>
        <v>45077</v>
      </c>
      <c r="C831" s="62">
        <f t="shared" si="34"/>
        <v>2023</v>
      </c>
      <c r="D831" s="43" t="s">
        <v>814</v>
      </c>
      <c r="E831" s="43" t="s">
        <v>760</v>
      </c>
      <c r="F831" s="44" t="s">
        <v>412</v>
      </c>
      <c r="G831" s="45">
        <v>11</v>
      </c>
      <c r="H831" s="45"/>
      <c r="I831" s="46">
        <v>55.3</v>
      </c>
      <c r="J831" s="46">
        <v>6.4</v>
      </c>
      <c r="K831" s="46"/>
      <c r="L831" s="46">
        <v>61.699999999999996</v>
      </c>
      <c r="M831" s="47">
        <f t="shared" si="35"/>
        <v>975.0081037277148</v>
      </c>
      <c r="N831" s="47">
        <v>60158</v>
      </c>
      <c r="O831" s="48" t="s">
        <v>457</v>
      </c>
      <c r="P831" s="48" t="s">
        <v>1667</v>
      </c>
      <c r="Q831" s="49">
        <v>45076</v>
      </c>
      <c r="R831" s="49"/>
      <c r="S831" s="49"/>
      <c r="T831" s="49"/>
      <c r="U831" s="49"/>
    </row>
    <row r="832" spans="1:21" ht="15" customHeight="1" x14ac:dyDescent="0.3">
      <c r="A832" s="41" t="s">
        <v>417</v>
      </c>
      <c r="B832" s="42">
        <f t="shared" si="33"/>
        <v>45077</v>
      </c>
      <c r="C832" s="62">
        <f t="shared" si="34"/>
        <v>2023</v>
      </c>
      <c r="D832" s="43" t="s">
        <v>814</v>
      </c>
      <c r="E832" s="43" t="s">
        <v>761</v>
      </c>
      <c r="F832" s="44" t="s">
        <v>412</v>
      </c>
      <c r="G832" s="45">
        <v>12</v>
      </c>
      <c r="H832" s="45"/>
      <c r="I832" s="46">
        <v>41.2</v>
      </c>
      <c r="J832" s="46">
        <v>6.4</v>
      </c>
      <c r="K832" s="46"/>
      <c r="L832" s="46">
        <v>47.6</v>
      </c>
      <c r="M832" s="47">
        <f t="shared" si="35"/>
        <v>995</v>
      </c>
      <c r="N832" s="47">
        <v>47362</v>
      </c>
      <c r="O832" s="48" t="s">
        <v>1039</v>
      </c>
      <c r="P832" s="48" t="s">
        <v>1667</v>
      </c>
      <c r="Q832" s="49">
        <v>45075</v>
      </c>
      <c r="R832" s="49"/>
      <c r="S832" s="49"/>
      <c r="T832" s="49"/>
      <c r="U832" s="49"/>
    </row>
    <row r="833" spans="1:21" ht="15" customHeight="1" x14ac:dyDescent="0.3">
      <c r="A833" s="41" t="s">
        <v>417</v>
      </c>
      <c r="B833" s="42">
        <f t="shared" si="33"/>
        <v>45077</v>
      </c>
      <c r="C833" s="62">
        <f t="shared" si="34"/>
        <v>2023</v>
      </c>
      <c r="D833" s="43" t="s">
        <v>814</v>
      </c>
      <c r="E833" s="43" t="s">
        <v>763</v>
      </c>
      <c r="F833" s="44" t="s">
        <v>412</v>
      </c>
      <c r="G833" s="45">
        <v>14</v>
      </c>
      <c r="H833" s="45"/>
      <c r="I833" s="46">
        <v>74</v>
      </c>
      <c r="J833" s="46">
        <v>6.4</v>
      </c>
      <c r="K833" s="46"/>
      <c r="L833" s="46">
        <v>80.400000000000006</v>
      </c>
      <c r="M833" s="47">
        <f t="shared" si="35"/>
        <v>996.52985074626861</v>
      </c>
      <c r="N833" s="47">
        <v>80121</v>
      </c>
      <c r="O833" s="48" t="s">
        <v>1040</v>
      </c>
      <c r="P833" s="48" t="s">
        <v>1668</v>
      </c>
      <c r="Q833" s="49">
        <v>45071</v>
      </c>
      <c r="R833" s="49"/>
      <c r="S833" s="49"/>
      <c r="T833" s="49"/>
      <c r="U833" s="49"/>
    </row>
    <row r="834" spans="1:21" ht="15" customHeight="1" x14ac:dyDescent="0.3">
      <c r="A834" s="41" t="s">
        <v>417</v>
      </c>
      <c r="B834" s="42">
        <f t="shared" ref="B834:B897" si="36">EOMONTH(Q834,0)</f>
        <v>45077</v>
      </c>
      <c r="C834" s="62">
        <f t="shared" ref="C834:C897" si="37">YEAR(B834)</f>
        <v>2023</v>
      </c>
      <c r="D834" s="43" t="s">
        <v>814</v>
      </c>
      <c r="E834" s="43" t="s">
        <v>764</v>
      </c>
      <c r="F834" s="44" t="s">
        <v>412</v>
      </c>
      <c r="G834" s="45">
        <v>15</v>
      </c>
      <c r="H834" s="45"/>
      <c r="I834" s="46">
        <v>36.6</v>
      </c>
      <c r="J834" s="46">
        <v>6.4</v>
      </c>
      <c r="K834" s="46"/>
      <c r="L834" s="46">
        <v>43</v>
      </c>
      <c r="M834" s="47">
        <f t="shared" si="35"/>
        <v>1030</v>
      </c>
      <c r="N834" s="47">
        <v>44290</v>
      </c>
      <c r="O834" s="48" t="s">
        <v>1041</v>
      </c>
      <c r="P834" s="48" t="s">
        <v>1667</v>
      </c>
      <c r="Q834" s="49">
        <v>45076</v>
      </c>
      <c r="R834" s="49"/>
      <c r="S834" s="49"/>
      <c r="T834" s="49"/>
      <c r="U834" s="49"/>
    </row>
    <row r="835" spans="1:21" ht="15" customHeight="1" x14ac:dyDescent="0.3">
      <c r="A835" s="41" t="s">
        <v>417</v>
      </c>
      <c r="B835" s="42">
        <f t="shared" si="36"/>
        <v>45077</v>
      </c>
      <c r="C835" s="62">
        <f t="shared" si="37"/>
        <v>2023</v>
      </c>
      <c r="D835" s="43" t="s">
        <v>814</v>
      </c>
      <c r="E835" s="43" t="s">
        <v>775</v>
      </c>
      <c r="F835" s="44" t="s">
        <v>412</v>
      </c>
      <c r="G835" s="45">
        <v>26</v>
      </c>
      <c r="H835" s="45"/>
      <c r="I835" s="46">
        <v>55.4</v>
      </c>
      <c r="J835" s="46">
        <v>6.4</v>
      </c>
      <c r="K835" s="46"/>
      <c r="L835" s="46">
        <v>61.8</v>
      </c>
      <c r="M835" s="47">
        <f t="shared" si="35"/>
        <v>990</v>
      </c>
      <c r="N835" s="47">
        <v>61182</v>
      </c>
      <c r="O835" s="48" t="s">
        <v>1042</v>
      </c>
      <c r="P835" s="48" t="s">
        <v>1667</v>
      </c>
      <c r="Q835" s="49">
        <v>45075</v>
      </c>
      <c r="R835" s="49"/>
      <c r="S835" s="49"/>
      <c r="T835" s="49"/>
      <c r="U835" s="49"/>
    </row>
    <row r="836" spans="1:21" ht="15" customHeight="1" x14ac:dyDescent="0.3">
      <c r="A836" s="41" t="s">
        <v>417</v>
      </c>
      <c r="B836" s="42">
        <f t="shared" si="36"/>
        <v>45077</v>
      </c>
      <c r="C836" s="62">
        <f t="shared" si="37"/>
        <v>2023</v>
      </c>
      <c r="D836" s="43" t="s">
        <v>814</v>
      </c>
      <c r="E836" s="43" t="s">
        <v>787</v>
      </c>
      <c r="F836" s="44" t="s">
        <v>412</v>
      </c>
      <c r="G836" s="45">
        <v>38</v>
      </c>
      <c r="H836" s="45"/>
      <c r="I836" s="46">
        <v>55.5</v>
      </c>
      <c r="J836" s="46">
        <v>6.4</v>
      </c>
      <c r="K836" s="46"/>
      <c r="L836" s="46">
        <v>61.9</v>
      </c>
      <c r="M836" s="47">
        <f t="shared" si="35"/>
        <v>975.00807754442656</v>
      </c>
      <c r="N836" s="47">
        <v>60353</v>
      </c>
      <c r="O836" s="48" t="s">
        <v>1043</v>
      </c>
      <c r="P836" s="48" t="s">
        <v>1667</v>
      </c>
      <c r="Q836" s="49">
        <v>45077</v>
      </c>
      <c r="R836" s="49"/>
      <c r="S836" s="49"/>
      <c r="T836" s="49"/>
      <c r="U836" s="49"/>
    </row>
    <row r="837" spans="1:21" ht="15" customHeight="1" x14ac:dyDescent="0.3">
      <c r="A837" s="41" t="s">
        <v>417</v>
      </c>
      <c r="B837" s="42">
        <f t="shared" si="36"/>
        <v>45077</v>
      </c>
      <c r="C837" s="62">
        <f t="shared" si="37"/>
        <v>2023</v>
      </c>
      <c r="D837" s="43" t="s">
        <v>814</v>
      </c>
      <c r="E837" s="43" t="s">
        <v>788</v>
      </c>
      <c r="F837" s="44" t="s">
        <v>412</v>
      </c>
      <c r="G837" s="45">
        <v>39</v>
      </c>
      <c r="H837" s="45"/>
      <c r="I837" s="46">
        <v>56</v>
      </c>
      <c r="J837" s="46">
        <v>6.4</v>
      </c>
      <c r="K837" s="46"/>
      <c r="L837" s="46">
        <v>62.4</v>
      </c>
      <c r="M837" s="47">
        <f t="shared" si="35"/>
        <v>975</v>
      </c>
      <c r="N837" s="47">
        <v>60840</v>
      </c>
      <c r="O837" s="48" t="s">
        <v>1044</v>
      </c>
      <c r="P837" s="48" t="s">
        <v>1667</v>
      </c>
      <c r="Q837" s="49">
        <v>45075</v>
      </c>
      <c r="R837" s="49"/>
      <c r="S837" s="49"/>
      <c r="T837" s="49"/>
      <c r="U837" s="49"/>
    </row>
    <row r="838" spans="1:21" ht="15" customHeight="1" x14ac:dyDescent="0.3">
      <c r="A838" s="41" t="s">
        <v>417</v>
      </c>
      <c r="B838" s="42">
        <f t="shared" si="36"/>
        <v>45077</v>
      </c>
      <c r="C838" s="62">
        <f t="shared" si="37"/>
        <v>2023</v>
      </c>
      <c r="D838" s="43" t="s">
        <v>814</v>
      </c>
      <c r="E838" s="43" t="s">
        <v>790</v>
      </c>
      <c r="F838" s="44" t="s">
        <v>412</v>
      </c>
      <c r="G838" s="45">
        <v>41</v>
      </c>
      <c r="H838" s="45"/>
      <c r="I838" s="46">
        <v>41.2</v>
      </c>
      <c r="J838" s="46">
        <v>6.4</v>
      </c>
      <c r="K838" s="46"/>
      <c r="L838" s="46">
        <v>47.6</v>
      </c>
      <c r="M838" s="47">
        <f t="shared" si="35"/>
        <v>995</v>
      </c>
      <c r="N838" s="47">
        <v>47362</v>
      </c>
      <c r="O838" s="48" t="s">
        <v>1045</v>
      </c>
      <c r="P838" s="48" t="s">
        <v>1667</v>
      </c>
      <c r="Q838" s="49">
        <v>45076</v>
      </c>
      <c r="R838" s="49"/>
      <c r="S838" s="49"/>
      <c r="T838" s="49"/>
      <c r="U838" s="49"/>
    </row>
    <row r="839" spans="1:21" ht="15" customHeight="1" x14ac:dyDescent="0.3">
      <c r="A839" s="41" t="s">
        <v>417</v>
      </c>
      <c r="B839" s="42">
        <f t="shared" si="36"/>
        <v>45077</v>
      </c>
      <c r="C839" s="62">
        <f t="shared" si="37"/>
        <v>2023</v>
      </c>
      <c r="D839" s="43" t="s">
        <v>814</v>
      </c>
      <c r="E839" s="43" t="s">
        <v>791</v>
      </c>
      <c r="F839" s="44" t="s">
        <v>412</v>
      </c>
      <c r="G839" s="45">
        <v>42</v>
      </c>
      <c r="H839" s="45"/>
      <c r="I839" s="46">
        <v>55.3</v>
      </c>
      <c r="J839" s="46">
        <v>6.4</v>
      </c>
      <c r="K839" s="46"/>
      <c r="L839" s="46">
        <v>61.699999999999996</v>
      </c>
      <c r="M839" s="47">
        <f t="shared" si="35"/>
        <v>985.0081037277148</v>
      </c>
      <c r="N839" s="47">
        <v>60775</v>
      </c>
      <c r="O839" s="48" t="s">
        <v>1046</v>
      </c>
      <c r="P839" s="48" t="s">
        <v>1667</v>
      </c>
      <c r="Q839" s="49">
        <v>45076</v>
      </c>
      <c r="R839" s="49"/>
      <c r="S839" s="49"/>
      <c r="T839" s="49"/>
      <c r="U839" s="49"/>
    </row>
    <row r="840" spans="1:21" ht="15" customHeight="1" x14ac:dyDescent="0.3">
      <c r="A840" s="41" t="s">
        <v>417</v>
      </c>
      <c r="B840" s="42">
        <f t="shared" si="36"/>
        <v>45077</v>
      </c>
      <c r="C840" s="62">
        <f t="shared" si="37"/>
        <v>2023</v>
      </c>
      <c r="D840" s="43" t="s">
        <v>814</v>
      </c>
      <c r="E840" s="43" t="s">
        <v>792</v>
      </c>
      <c r="F840" s="44" t="s">
        <v>412</v>
      </c>
      <c r="G840" s="45">
        <v>43</v>
      </c>
      <c r="H840" s="45"/>
      <c r="I840" s="46">
        <v>55.9</v>
      </c>
      <c r="J840" s="46">
        <v>6.4</v>
      </c>
      <c r="K840" s="46"/>
      <c r="L840" s="46">
        <v>62.3</v>
      </c>
      <c r="M840" s="47">
        <f t="shared" si="35"/>
        <v>985.00802568218307</v>
      </c>
      <c r="N840" s="47">
        <v>61366</v>
      </c>
      <c r="O840" s="48" t="s">
        <v>1073</v>
      </c>
      <c r="P840" s="48" t="s">
        <v>1667</v>
      </c>
      <c r="Q840" s="49">
        <v>45075</v>
      </c>
      <c r="R840" s="49"/>
      <c r="S840" s="49"/>
      <c r="T840" s="49"/>
      <c r="U840" s="49"/>
    </row>
    <row r="841" spans="1:21" ht="15" customHeight="1" x14ac:dyDescent="0.3">
      <c r="A841" s="41" t="s">
        <v>417</v>
      </c>
      <c r="B841" s="42">
        <f t="shared" si="36"/>
        <v>45077</v>
      </c>
      <c r="C841" s="62">
        <f t="shared" si="37"/>
        <v>2023</v>
      </c>
      <c r="D841" s="43" t="s">
        <v>814</v>
      </c>
      <c r="E841" s="43" t="s">
        <v>794</v>
      </c>
      <c r="F841" s="44" t="s">
        <v>412</v>
      </c>
      <c r="G841" s="45">
        <v>45</v>
      </c>
      <c r="H841" s="45"/>
      <c r="I841" s="46">
        <v>41.1</v>
      </c>
      <c r="J841" s="46">
        <v>6.4</v>
      </c>
      <c r="K841" s="46"/>
      <c r="L841" s="46">
        <v>47.5</v>
      </c>
      <c r="M841" s="47">
        <f t="shared" si="35"/>
        <v>1005.0105263157894</v>
      </c>
      <c r="N841" s="47">
        <v>47738</v>
      </c>
      <c r="O841" s="48" t="s">
        <v>1047</v>
      </c>
      <c r="P841" s="48" t="s">
        <v>1669</v>
      </c>
      <c r="Q841" s="49">
        <v>45069</v>
      </c>
      <c r="R841" s="49"/>
      <c r="S841" s="49"/>
      <c r="T841" s="49"/>
      <c r="U841" s="49"/>
    </row>
    <row r="842" spans="1:21" ht="15" customHeight="1" x14ac:dyDescent="0.3">
      <c r="A842" s="41" t="s">
        <v>417</v>
      </c>
      <c r="B842" s="42">
        <f t="shared" si="36"/>
        <v>45077</v>
      </c>
      <c r="C842" s="62">
        <f t="shared" si="37"/>
        <v>2023</v>
      </c>
      <c r="D842" s="43" t="s">
        <v>814</v>
      </c>
      <c r="E842" s="43" t="s">
        <v>795</v>
      </c>
      <c r="F842" s="44" t="s">
        <v>412</v>
      </c>
      <c r="G842" s="45">
        <v>46</v>
      </c>
      <c r="H842" s="45"/>
      <c r="I842" s="46">
        <v>55.2</v>
      </c>
      <c r="J842" s="46">
        <v>6.4</v>
      </c>
      <c r="K842" s="46"/>
      <c r="L842" s="46">
        <v>61.6</v>
      </c>
      <c r="M842" s="47">
        <f t="shared" si="35"/>
        <v>995</v>
      </c>
      <c r="N842" s="47">
        <v>61292</v>
      </c>
      <c r="O842" s="48" t="s">
        <v>1074</v>
      </c>
      <c r="P842" s="48" t="s">
        <v>1667</v>
      </c>
      <c r="Q842" s="49">
        <v>45077</v>
      </c>
      <c r="R842" s="49"/>
      <c r="S842" s="49"/>
      <c r="T842" s="49"/>
      <c r="U842" s="49"/>
    </row>
    <row r="843" spans="1:21" ht="15" customHeight="1" x14ac:dyDescent="0.3">
      <c r="A843" s="41" t="s">
        <v>417</v>
      </c>
      <c r="B843" s="42">
        <f t="shared" si="36"/>
        <v>45077</v>
      </c>
      <c r="C843" s="62">
        <f t="shared" si="37"/>
        <v>2023</v>
      </c>
      <c r="D843" s="43" t="s">
        <v>814</v>
      </c>
      <c r="E843" s="43" t="s">
        <v>796</v>
      </c>
      <c r="F843" s="44" t="s">
        <v>412</v>
      </c>
      <c r="G843" s="45">
        <v>47</v>
      </c>
      <c r="H843" s="45"/>
      <c r="I843" s="46">
        <v>55.8</v>
      </c>
      <c r="J843" s="46">
        <v>6.4</v>
      </c>
      <c r="K843" s="46"/>
      <c r="L843" s="46">
        <v>62.199999999999996</v>
      </c>
      <c r="M843" s="47">
        <f t="shared" ref="M843:M869" si="38">N843/L843</f>
        <v>995.00000000000011</v>
      </c>
      <c r="N843" s="47">
        <v>61889</v>
      </c>
      <c r="O843" s="48" t="s">
        <v>1048</v>
      </c>
      <c r="P843" s="48" t="s">
        <v>1667</v>
      </c>
      <c r="Q843" s="49">
        <v>45076</v>
      </c>
      <c r="R843" s="49"/>
      <c r="S843" s="49"/>
      <c r="T843" s="49"/>
      <c r="U843" s="49"/>
    </row>
    <row r="844" spans="1:21" ht="15" customHeight="1" x14ac:dyDescent="0.3">
      <c r="A844" s="41" t="s">
        <v>417</v>
      </c>
      <c r="B844" s="42">
        <f t="shared" si="36"/>
        <v>45077</v>
      </c>
      <c r="C844" s="62">
        <f t="shared" si="37"/>
        <v>2023</v>
      </c>
      <c r="D844" s="43" t="s">
        <v>814</v>
      </c>
      <c r="E844" s="43" t="s">
        <v>800</v>
      </c>
      <c r="F844" s="44" t="s">
        <v>412</v>
      </c>
      <c r="G844" s="45">
        <v>51</v>
      </c>
      <c r="H844" s="45"/>
      <c r="I844" s="46">
        <v>55.8</v>
      </c>
      <c r="J844" s="46">
        <v>6.4</v>
      </c>
      <c r="K844" s="46"/>
      <c r="L844" s="46">
        <v>62.199999999999996</v>
      </c>
      <c r="M844" s="47">
        <f t="shared" si="38"/>
        <v>974.85530546623806</v>
      </c>
      <c r="N844" s="47">
        <v>60636</v>
      </c>
      <c r="O844" s="48" t="s">
        <v>1049</v>
      </c>
      <c r="P844" s="48" t="s">
        <v>1667</v>
      </c>
      <c r="Q844" s="49">
        <v>45077</v>
      </c>
      <c r="R844" s="49"/>
      <c r="S844" s="49"/>
      <c r="T844" s="49"/>
      <c r="U844" s="49"/>
    </row>
    <row r="845" spans="1:21" ht="15" customHeight="1" x14ac:dyDescent="0.3">
      <c r="A845" s="41" t="s">
        <v>417</v>
      </c>
      <c r="B845" s="42">
        <f t="shared" si="36"/>
        <v>45077</v>
      </c>
      <c r="C845" s="62">
        <f t="shared" si="37"/>
        <v>2023</v>
      </c>
      <c r="D845" s="43" t="s">
        <v>814</v>
      </c>
      <c r="E845" s="43" t="s">
        <v>802</v>
      </c>
      <c r="F845" s="44" t="s">
        <v>412</v>
      </c>
      <c r="G845" s="45">
        <v>53</v>
      </c>
      <c r="H845" s="45"/>
      <c r="I845" s="46">
        <v>41.1</v>
      </c>
      <c r="J845" s="46">
        <v>6.4</v>
      </c>
      <c r="K845" s="46"/>
      <c r="L845" s="46">
        <v>47.5</v>
      </c>
      <c r="M845" s="47">
        <f t="shared" si="38"/>
        <v>1005.0105263157894</v>
      </c>
      <c r="N845" s="47">
        <v>47738</v>
      </c>
      <c r="O845" s="48" t="s">
        <v>1050</v>
      </c>
      <c r="P845" s="48" t="s">
        <v>1667</v>
      </c>
      <c r="Q845" s="49">
        <v>45070</v>
      </c>
      <c r="R845" s="49"/>
      <c r="S845" s="49"/>
      <c r="T845" s="49"/>
      <c r="U845" s="49"/>
    </row>
    <row r="846" spans="1:21" ht="15" customHeight="1" x14ac:dyDescent="0.3">
      <c r="A846" s="41" t="s">
        <v>417</v>
      </c>
      <c r="B846" s="42">
        <f t="shared" si="36"/>
        <v>45077</v>
      </c>
      <c r="C846" s="62">
        <f t="shared" si="37"/>
        <v>2023</v>
      </c>
      <c r="D846" s="43" t="s">
        <v>814</v>
      </c>
      <c r="E846" s="43" t="s">
        <v>804</v>
      </c>
      <c r="F846" s="44" t="s">
        <v>412</v>
      </c>
      <c r="G846" s="45">
        <v>55</v>
      </c>
      <c r="H846" s="45"/>
      <c r="I846" s="46">
        <v>55.8</v>
      </c>
      <c r="J846" s="46">
        <v>6.4</v>
      </c>
      <c r="K846" s="46"/>
      <c r="L846" s="46">
        <v>62.199999999999996</v>
      </c>
      <c r="M846" s="47">
        <f t="shared" si="38"/>
        <v>995.00000000000011</v>
      </c>
      <c r="N846" s="47">
        <v>61889</v>
      </c>
      <c r="O846" s="48" t="s">
        <v>1051</v>
      </c>
      <c r="P846" s="48" t="s">
        <v>1667</v>
      </c>
      <c r="Q846" s="49">
        <v>45075</v>
      </c>
      <c r="R846" s="49"/>
      <c r="S846" s="49"/>
      <c r="T846" s="49"/>
      <c r="U846" s="49"/>
    </row>
    <row r="847" spans="1:21" ht="15" customHeight="1" x14ac:dyDescent="0.3">
      <c r="A847" s="41" t="s">
        <v>417</v>
      </c>
      <c r="B847" s="42">
        <f t="shared" si="36"/>
        <v>45077</v>
      </c>
      <c r="C847" s="62">
        <f t="shared" si="37"/>
        <v>2023</v>
      </c>
      <c r="D847" s="43" t="s">
        <v>814</v>
      </c>
      <c r="E847" s="43" t="s">
        <v>806</v>
      </c>
      <c r="F847" s="44" t="s">
        <v>412</v>
      </c>
      <c r="G847" s="45">
        <v>57</v>
      </c>
      <c r="H847" s="45"/>
      <c r="I847" s="46">
        <v>41.1</v>
      </c>
      <c r="J847" s="46">
        <v>6.4</v>
      </c>
      <c r="K847" s="46"/>
      <c r="L847" s="46">
        <v>47.5</v>
      </c>
      <c r="M847" s="47">
        <f t="shared" si="38"/>
        <v>995.01052631578943</v>
      </c>
      <c r="N847" s="47">
        <v>47263</v>
      </c>
      <c r="O847" s="48" t="s">
        <v>1052</v>
      </c>
      <c r="P847" s="48" t="s">
        <v>1667</v>
      </c>
      <c r="Q847" s="49">
        <v>45070</v>
      </c>
      <c r="R847" s="49"/>
      <c r="S847" s="49"/>
      <c r="T847" s="49"/>
      <c r="U847" s="49"/>
    </row>
    <row r="848" spans="1:21" ht="15" customHeight="1" x14ac:dyDescent="0.3">
      <c r="A848" s="41" t="s">
        <v>417</v>
      </c>
      <c r="B848" s="42">
        <f t="shared" si="36"/>
        <v>45077</v>
      </c>
      <c r="C848" s="62">
        <f t="shared" si="37"/>
        <v>2023</v>
      </c>
      <c r="D848" s="43" t="s">
        <v>814</v>
      </c>
      <c r="E848" s="43" t="s">
        <v>807</v>
      </c>
      <c r="F848" s="44" t="s">
        <v>412</v>
      </c>
      <c r="G848" s="45">
        <v>58</v>
      </c>
      <c r="H848" s="45"/>
      <c r="I848" s="46">
        <v>55.2</v>
      </c>
      <c r="J848" s="46">
        <v>6.4</v>
      </c>
      <c r="K848" s="46"/>
      <c r="L848" s="46">
        <v>61.6</v>
      </c>
      <c r="M848" s="47">
        <f t="shared" si="38"/>
        <v>985</v>
      </c>
      <c r="N848" s="47">
        <v>60676</v>
      </c>
      <c r="O848" s="48" t="s">
        <v>1047</v>
      </c>
      <c r="P848" s="48" t="s">
        <v>1669</v>
      </c>
      <c r="Q848" s="49">
        <v>45069</v>
      </c>
      <c r="R848" s="49"/>
      <c r="S848" s="49"/>
      <c r="T848" s="49"/>
      <c r="U848" s="49"/>
    </row>
    <row r="849" spans="1:21" ht="15" customHeight="1" x14ac:dyDescent="0.3">
      <c r="A849" s="41" t="s">
        <v>417</v>
      </c>
      <c r="B849" s="42">
        <f t="shared" si="36"/>
        <v>45077</v>
      </c>
      <c r="C849" s="62">
        <f t="shared" si="37"/>
        <v>2023</v>
      </c>
      <c r="D849" s="43" t="s">
        <v>175</v>
      </c>
      <c r="E849" s="43" t="s">
        <v>188</v>
      </c>
      <c r="F849" s="44" t="s">
        <v>412</v>
      </c>
      <c r="G849" s="45">
        <v>13</v>
      </c>
      <c r="H849" s="45">
        <v>13</v>
      </c>
      <c r="I849" s="46">
        <v>52.1</v>
      </c>
      <c r="J849" s="46">
        <v>6.4</v>
      </c>
      <c r="K849" s="46"/>
      <c r="L849" s="46">
        <v>58.5</v>
      </c>
      <c r="M849" s="47">
        <f t="shared" si="38"/>
        <v>965.008547008547</v>
      </c>
      <c r="N849" s="47">
        <v>56453</v>
      </c>
      <c r="O849" s="48" t="s">
        <v>1053</v>
      </c>
      <c r="P849" s="48" t="s">
        <v>1667</v>
      </c>
      <c r="Q849" s="49">
        <v>45057</v>
      </c>
      <c r="R849" s="49"/>
      <c r="S849" s="49"/>
      <c r="T849" s="49"/>
      <c r="U849" s="49"/>
    </row>
    <row r="850" spans="1:21" ht="15" customHeight="1" x14ac:dyDescent="0.3">
      <c r="A850" s="41" t="s">
        <v>417</v>
      </c>
      <c r="B850" s="42">
        <f t="shared" si="36"/>
        <v>45077</v>
      </c>
      <c r="C850" s="62">
        <f t="shared" si="37"/>
        <v>2023</v>
      </c>
      <c r="D850" s="43" t="s">
        <v>175</v>
      </c>
      <c r="E850" s="43" t="s">
        <v>197</v>
      </c>
      <c r="F850" s="44" t="s">
        <v>412</v>
      </c>
      <c r="G850" s="45">
        <v>22</v>
      </c>
      <c r="H850" s="45">
        <v>22</v>
      </c>
      <c r="I850" s="46">
        <v>55.4</v>
      </c>
      <c r="J850" s="46">
        <v>6.4</v>
      </c>
      <c r="K850" s="46"/>
      <c r="L850" s="46">
        <v>61.8</v>
      </c>
      <c r="M850" s="47">
        <f t="shared" si="38"/>
        <v>975</v>
      </c>
      <c r="N850" s="47">
        <v>60255</v>
      </c>
      <c r="O850" s="48" t="s">
        <v>1054</v>
      </c>
      <c r="P850" s="48" t="s">
        <v>1667</v>
      </c>
      <c r="Q850" s="49">
        <v>45070</v>
      </c>
      <c r="R850" s="49"/>
      <c r="S850" s="49"/>
      <c r="T850" s="49"/>
      <c r="U850" s="49"/>
    </row>
    <row r="851" spans="1:21" ht="15" customHeight="1" x14ac:dyDescent="0.3">
      <c r="A851" s="41" t="s">
        <v>417</v>
      </c>
      <c r="B851" s="42">
        <f t="shared" si="36"/>
        <v>45077</v>
      </c>
      <c r="C851" s="62">
        <f t="shared" si="37"/>
        <v>2023</v>
      </c>
      <c r="D851" s="43" t="s">
        <v>175</v>
      </c>
      <c r="E851" s="43" t="s">
        <v>200</v>
      </c>
      <c r="F851" s="44" t="s">
        <v>412</v>
      </c>
      <c r="G851" s="45">
        <v>25</v>
      </c>
      <c r="H851" s="45">
        <v>25</v>
      </c>
      <c r="I851" s="46">
        <v>49.8</v>
      </c>
      <c r="J851" s="46">
        <v>6.4</v>
      </c>
      <c r="K851" s="46"/>
      <c r="L851" s="46">
        <v>56.199999999999996</v>
      </c>
      <c r="M851" s="47">
        <f t="shared" si="38"/>
        <v>960.00000000000011</v>
      </c>
      <c r="N851" s="47">
        <v>53952</v>
      </c>
      <c r="O851" s="48" t="s">
        <v>621</v>
      </c>
      <c r="P851" s="48" t="s">
        <v>1671</v>
      </c>
      <c r="Q851" s="49">
        <v>45056</v>
      </c>
      <c r="R851" s="49"/>
      <c r="S851" s="49"/>
      <c r="T851" s="49"/>
      <c r="U851" s="49"/>
    </row>
    <row r="852" spans="1:21" ht="15" customHeight="1" x14ac:dyDescent="0.3">
      <c r="A852" s="41" t="s">
        <v>417</v>
      </c>
      <c r="B852" s="42">
        <f t="shared" si="36"/>
        <v>45077</v>
      </c>
      <c r="C852" s="62">
        <f t="shared" si="37"/>
        <v>2023</v>
      </c>
      <c r="D852" s="43" t="s">
        <v>175</v>
      </c>
      <c r="E852" s="43" t="s">
        <v>209</v>
      </c>
      <c r="F852" s="44" t="s">
        <v>412</v>
      </c>
      <c r="G852" s="45">
        <v>34</v>
      </c>
      <c r="H852" s="45">
        <v>34</v>
      </c>
      <c r="I852" s="46">
        <v>55.4</v>
      </c>
      <c r="J852" s="46">
        <v>6.4</v>
      </c>
      <c r="K852" s="46"/>
      <c r="L852" s="46">
        <v>61.8</v>
      </c>
      <c r="M852" s="47">
        <f t="shared" si="38"/>
        <v>950</v>
      </c>
      <c r="N852" s="47">
        <v>58710</v>
      </c>
      <c r="O852" s="48" t="s">
        <v>1055</v>
      </c>
      <c r="P852" s="48" t="s">
        <v>1667</v>
      </c>
      <c r="Q852" s="49">
        <v>45054</v>
      </c>
      <c r="R852" s="49"/>
      <c r="S852" s="49"/>
      <c r="T852" s="49"/>
      <c r="U852" s="49"/>
    </row>
    <row r="853" spans="1:21" ht="15" customHeight="1" x14ac:dyDescent="0.3">
      <c r="A853" s="41" t="s">
        <v>417</v>
      </c>
      <c r="B853" s="42">
        <f t="shared" si="36"/>
        <v>45077</v>
      </c>
      <c r="C853" s="62">
        <f t="shared" si="37"/>
        <v>2023</v>
      </c>
      <c r="D853" s="43" t="s">
        <v>175</v>
      </c>
      <c r="E853" s="43" t="s">
        <v>212</v>
      </c>
      <c r="F853" s="44" t="s">
        <v>412</v>
      </c>
      <c r="G853" s="45">
        <v>40</v>
      </c>
      <c r="H853" s="45">
        <v>39</v>
      </c>
      <c r="I853" s="46">
        <v>52.5</v>
      </c>
      <c r="J853" s="46">
        <v>6.4</v>
      </c>
      <c r="K853" s="46"/>
      <c r="L853" s="46">
        <v>58.9</v>
      </c>
      <c r="M853" s="47">
        <f t="shared" si="38"/>
        <v>950</v>
      </c>
      <c r="N853" s="47">
        <v>55955</v>
      </c>
      <c r="O853" s="48" t="s">
        <v>1056</v>
      </c>
      <c r="P853" s="48" t="s">
        <v>1667</v>
      </c>
      <c r="Q853" s="49">
        <v>45069</v>
      </c>
      <c r="R853" s="49"/>
      <c r="S853" s="49"/>
      <c r="T853" s="49"/>
      <c r="U853" s="49"/>
    </row>
    <row r="854" spans="1:21" ht="15" customHeight="1" x14ac:dyDescent="0.3">
      <c r="A854" s="41" t="s">
        <v>417</v>
      </c>
      <c r="B854" s="42">
        <f t="shared" si="36"/>
        <v>45077</v>
      </c>
      <c r="C854" s="62">
        <f t="shared" si="37"/>
        <v>2023</v>
      </c>
      <c r="D854" s="43" t="s">
        <v>175</v>
      </c>
      <c r="E854" s="43" t="s">
        <v>215</v>
      </c>
      <c r="F854" s="44" t="s">
        <v>412</v>
      </c>
      <c r="G854" s="45">
        <v>44</v>
      </c>
      <c r="H854" s="45">
        <v>43</v>
      </c>
      <c r="I854" s="46">
        <v>52.5</v>
      </c>
      <c r="J854" s="46">
        <v>6.4</v>
      </c>
      <c r="K854" s="46"/>
      <c r="L854" s="46">
        <v>58.9</v>
      </c>
      <c r="M854" s="47">
        <f t="shared" si="38"/>
        <v>955.00848896434638</v>
      </c>
      <c r="N854" s="47">
        <v>56250</v>
      </c>
      <c r="O854" s="48" t="s">
        <v>1057</v>
      </c>
      <c r="P854" s="48" t="s">
        <v>1667</v>
      </c>
      <c r="Q854" s="49">
        <v>45063</v>
      </c>
      <c r="R854" s="49"/>
      <c r="S854" s="49"/>
      <c r="T854" s="49"/>
      <c r="U854" s="49"/>
    </row>
    <row r="855" spans="1:21" ht="15" customHeight="1" x14ac:dyDescent="0.3">
      <c r="A855" s="41" t="s">
        <v>417</v>
      </c>
      <c r="B855" s="42">
        <f t="shared" si="36"/>
        <v>45077</v>
      </c>
      <c r="C855" s="62">
        <f t="shared" si="37"/>
        <v>2023</v>
      </c>
      <c r="D855" s="43" t="s">
        <v>522</v>
      </c>
      <c r="E855" s="43" t="s">
        <v>529</v>
      </c>
      <c r="F855" s="44" t="s">
        <v>412</v>
      </c>
      <c r="G855" s="45">
        <v>7</v>
      </c>
      <c r="H855" s="45"/>
      <c r="I855" s="46">
        <v>55.4</v>
      </c>
      <c r="J855" s="46">
        <v>6.4</v>
      </c>
      <c r="K855" s="46"/>
      <c r="L855" s="46">
        <v>61.8</v>
      </c>
      <c r="M855" s="47">
        <f t="shared" si="38"/>
        <v>965</v>
      </c>
      <c r="N855" s="47">
        <v>59637</v>
      </c>
      <c r="O855" s="48" t="s">
        <v>1058</v>
      </c>
      <c r="P855" s="48" t="s">
        <v>1667</v>
      </c>
      <c r="Q855" s="49">
        <v>45068</v>
      </c>
      <c r="R855" s="49"/>
      <c r="S855" s="49"/>
      <c r="T855" s="49"/>
      <c r="U855" s="49"/>
    </row>
    <row r="856" spans="1:21" ht="15" customHeight="1" x14ac:dyDescent="0.3">
      <c r="A856" s="41" t="s">
        <v>417</v>
      </c>
      <c r="B856" s="42">
        <f t="shared" si="36"/>
        <v>45077</v>
      </c>
      <c r="C856" s="62">
        <f t="shared" si="37"/>
        <v>2023</v>
      </c>
      <c r="D856" s="43" t="s">
        <v>522</v>
      </c>
      <c r="E856" s="43" t="s">
        <v>544</v>
      </c>
      <c r="F856" s="44" t="s">
        <v>412</v>
      </c>
      <c r="G856" s="45">
        <v>22</v>
      </c>
      <c r="H856" s="45"/>
      <c r="I856" s="46">
        <v>55.8</v>
      </c>
      <c r="J856" s="46">
        <v>6.4</v>
      </c>
      <c r="K856" s="46"/>
      <c r="L856" s="46">
        <v>62.199999999999996</v>
      </c>
      <c r="M856" s="47">
        <f t="shared" si="38"/>
        <v>980.00000000000011</v>
      </c>
      <c r="N856" s="47">
        <v>60956</v>
      </c>
      <c r="O856" s="48" t="s">
        <v>1059</v>
      </c>
      <c r="P856" s="48" t="s">
        <v>1667</v>
      </c>
      <c r="Q856" s="49">
        <v>45068</v>
      </c>
      <c r="R856" s="49"/>
      <c r="S856" s="49"/>
      <c r="T856" s="49"/>
      <c r="U856" s="49"/>
    </row>
    <row r="857" spans="1:21" ht="15" customHeight="1" x14ac:dyDescent="0.3">
      <c r="A857" s="41" t="s">
        <v>417</v>
      </c>
      <c r="B857" s="42">
        <f t="shared" si="36"/>
        <v>45077</v>
      </c>
      <c r="C857" s="62">
        <f t="shared" si="37"/>
        <v>2023</v>
      </c>
      <c r="D857" s="43" t="s">
        <v>522</v>
      </c>
      <c r="E857" s="43" t="s">
        <v>559</v>
      </c>
      <c r="F857" s="44" t="s">
        <v>412</v>
      </c>
      <c r="G857" s="45">
        <v>37</v>
      </c>
      <c r="H857" s="45"/>
      <c r="I857" s="46">
        <v>55.3</v>
      </c>
      <c r="J857" s="46">
        <v>6.4</v>
      </c>
      <c r="K857" s="46"/>
      <c r="L857" s="46">
        <v>61.699999999999996</v>
      </c>
      <c r="M857" s="47">
        <f t="shared" si="38"/>
        <v>970.00000000000011</v>
      </c>
      <c r="N857" s="47">
        <v>59849</v>
      </c>
      <c r="O857" s="48" t="s">
        <v>1060</v>
      </c>
      <c r="P857" s="48" t="s">
        <v>1667</v>
      </c>
      <c r="Q857" s="49">
        <v>45070</v>
      </c>
      <c r="R857" s="49"/>
      <c r="S857" s="49"/>
      <c r="T857" s="49"/>
      <c r="U857" s="49"/>
    </row>
    <row r="858" spans="1:21" ht="15" customHeight="1" x14ac:dyDescent="0.3">
      <c r="A858" s="41" t="s">
        <v>418</v>
      </c>
      <c r="B858" s="42">
        <f t="shared" si="36"/>
        <v>45077</v>
      </c>
      <c r="C858" s="62">
        <f t="shared" si="37"/>
        <v>2023</v>
      </c>
      <c r="D858" s="43" t="s">
        <v>231</v>
      </c>
      <c r="E858" s="43" t="s">
        <v>273</v>
      </c>
      <c r="F858" s="44" t="s">
        <v>413</v>
      </c>
      <c r="G858" s="45" t="s">
        <v>274</v>
      </c>
      <c r="H858" s="45"/>
      <c r="I858" s="46">
        <v>13.75</v>
      </c>
      <c r="J858" s="46"/>
      <c r="K858" s="46"/>
      <c r="L858" s="46">
        <v>13.75</v>
      </c>
      <c r="M858" s="47">
        <f t="shared" si="38"/>
        <v>618.18181818181813</v>
      </c>
      <c r="N858" s="47">
        <v>8500</v>
      </c>
      <c r="O858" s="48" t="s">
        <v>1061</v>
      </c>
      <c r="P858" s="48"/>
      <c r="Q858" s="49">
        <v>45061</v>
      </c>
      <c r="R858" s="49"/>
      <c r="S858" s="49"/>
      <c r="T858" s="49"/>
      <c r="U858" s="49"/>
    </row>
    <row r="859" spans="1:21" ht="15" customHeight="1" x14ac:dyDescent="0.3">
      <c r="A859" s="41" t="s">
        <v>418</v>
      </c>
      <c r="B859" s="42">
        <f t="shared" si="36"/>
        <v>45077</v>
      </c>
      <c r="C859" s="62">
        <f t="shared" si="37"/>
        <v>2023</v>
      </c>
      <c r="D859" s="43" t="s">
        <v>231</v>
      </c>
      <c r="E859" s="43" t="s">
        <v>283</v>
      </c>
      <c r="F859" s="44" t="s">
        <v>413</v>
      </c>
      <c r="G859" s="45">
        <v>24</v>
      </c>
      <c r="H859" s="45"/>
      <c r="I859" s="46">
        <v>13.75</v>
      </c>
      <c r="J859" s="46"/>
      <c r="K859" s="46"/>
      <c r="L859" s="46">
        <v>13.75</v>
      </c>
      <c r="M859" s="47">
        <f t="shared" si="38"/>
        <v>581.81818181818187</v>
      </c>
      <c r="N859" s="47">
        <v>8000</v>
      </c>
      <c r="O859" s="48" t="s">
        <v>1066</v>
      </c>
      <c r="P859" s="48"/>
      <c r="Q859" s="49">
        <v>45047</v>
      </c>
      <c r="R859" s="49"/>
      <c r="S859" s="49"/>
      <c r="T859" s="49"/>
      <c r="U859" s="49"/>
    </row>
    <row r="860" spans="1:21" ht="15" customHeight="1" x14ac:dyDescent="0.3">
      <c r="A860" s="41" t="s">
        <v>418</v>
      </c>
      <c r="B860" s="42">
        <f t="shared" si="36"/>
        <v>45077</v>
      </c>
      <c r="C860" s="62">
        <f t="shared" si="37"/>
        <v>2023</v>
      </c>
      <c r="D860" s="43" t="s">
        <v>286</v>
      </c>
      <c r="E860" s="43" t="s">
        <v>335</v>
      </c>
      <c r="F860" s="44" t="s">
        <v>413</v>
      </c>
      <c r="G860" s="45">
        <v>12</v>
      </c>
      <c r="H860" s="45"/>
      <c r="I860" s="46">
        <v>13.75</v>
      </c>
      <c r="J860" s="46"/>
      <c r="K860" s="46"/>
      <c r="L860" s="46">
        <v>13.75</v>
      </c>
      <c r="M860" s="47">
        <f t="shared" si="38"/>
        <v>581.81818181818187</v>
      </c>
      <c r="N860" s="47">
        <v>8000</v>
      </c>
      <c r="O860" s="48" t="s">
        <v>1062</v>
      </c>
      <c r="P860" s="48"/>
      <c r="Q860" s="49">
        <v>45068</v>
      </c>
      <c r="R860" s="49"/>
      <c r="S860" s="49"/>
      <c r="T860" s="49"/>
      <c r="U860" s="49"/>
    </row>
    <row r="861" spans="1:21" ht="15" customHeight="1" x14ac:dyDescent="0.3">
      <c r="A861" s="41" t="s">
        <v>418</v>
      </c>
      <c r="B861" s="42">
        <f t="shared" si="36"/>
        <v>45077</v>
      </c>
      <c r="C861" s="62">
        <f t="shared" si="37"/>
        <v>2023</v>
      </c>
      <c r="D861" s="43" t="s">
        <v>286</v>
      </c>
      <c r="E861" s="43" t="s">
        <v>343</v>
      </c>
      <c r="F861" s="44" t="s">
        <v>413</v>
      </c>
      <c r="G861" s="45">
        <v>20</v>
      </c>
      <c r="H861" s="45"/>
      <c r="I861" s="46">
        <v>13.75</v>
      </c>
      <c r="J861" s="46"/>
      <c r="K861" s="46"/>
      <c r="L861" s="46">
        <v>13.75</v>
      </c>
      <c r="M861" s="47">
        <f t="shared" si="38"/>
        <v>618.18181818181813</v>
      </c>
      <c r="N861" s="47">
        <v>8500</v>
      </c>
      <c r="O861" s="48" t="s">
        <v>1063</v>
      </c>
      <c r="P861" s="48"/>
      <c r="Q861" s="49">
        <v>45057</v>
      </c>
      <c r="R861" s="49"/>
      <c r="S861" s="49"/>
      <c r="T861" s="49"/>
      <c r="U861" s="49"/>
    </row>
    <row r="862" spans="1:21" ht="15" customHeight="1" x14ac:dyDescent="0.3">
      <c r="A862" s="41" t="s">
        <v>418</v>
      </c>
      <c r="B862" s="42">
        <f t="shared" si="36"/>
        <v>45077</v>
      </c>
      <c r="C862" s="62">
        <f t="shared" si="37"/>
        <v>2023</v>
      </c>
      <c r="D862" s="43" t="s">
        <v>286</v>
      </c>
      <c r="E862" s="43" t="s">
        <v>344</v>
      </c>
      <c r="F862" s="44" t="s">
        <v>413</v>
      </c>
      <c r="G862" s="45">
        <v>21</v>
      </c>
      <c r="H862" s="45"/>
      <c r="I862" s="46">
        <v>13.75</v>
      </c>
      <c r="J862" s="46"/>
      <c r="K862" s="46"/>
      <c r="L862" s="46">
        <v>13.75</v>
      </c>
      <c r="M862" s="47">
        <f t="shared" si="38"/>
        <v>618.18181818181813</v>
      </c>
      <c r="N862" s="47">
        <v>8500</v>
      </c>
      <c r="O862" s="48" t="s">
        <v>1064</v>
      </c>
      <c r="P862" s="48"/>
      <c r="Q862" s="49">
        <v>45061</v>
      </c>
      <c r="R862" s="49"/>
      <c r="S862" s="49"/>
      <c r="T862" s="49"/>
      <c r="U862" s="49"/>
    </row>
    <row r="863" spans="1:21" ht="15" customHeight="1" x14ac:dyDescent="0.3">
      <c r="A863" s="41" t="s">
        <v>418</v>
      </c>
      <c r="B863" s="42">
        <f t="shared" si="36"/>
        <v>45077</v>
      </c>
      <c r="C863" s="62">
        <f t="shared" si="37"/>
        <v>2023</v>
      </c>
      <c r="D863" s="43" t="s">
        <v>286</v>
      </c>
      <c r="E863" s="43" t="s">
        <v>345</v>
      </c>
      <c r="F863" s="44" t="s">
        <v>413</v>
      </c>
      <c r="G863" s="45">
        <v>22</v>
      </c>
      <c r="H863" s="45"/>
      <c r="I863" s="46">
        <v>13.75</v>
      </c>
      <c r="J863" s="46"/>
      <c r="K863" s="46"/>
      <c r="L863" s="46">
        <v>13.75</v>
      </c>
      <c r="M863" s="47">
        <f t="shared" si="38"/>
        <v>618.18181818181813</v>
      </c>
      <c r="N863" s="47">
        <v>8500</v>
      </c>
      <c r="O863" s="48" t="s">
        <v>1065</v>
      </c>
      <c r="P863" s="48"/>
      <c r="Q863" s="49">
        <v>45050</v>
      </c>
      <c r="R863" s="49"/>
      <c r="S863" s="49"/>
      <c r="T863" s="49"/>
      <c r="U863" s="49"/>
    </row>
    <row r="864" spans="1:21" ht="15" customHeight="1" x14ac:dyDescent="0.3">
      <c r="A864" s="41" t="s">
        <v>418</v>
      </c>
      <c r="B864" s="42">
        <f t="shared" si="36"/>
        <v>45077</v>
      </c>
      <c r="C864" s="62">
        <f t="shared" si="37"/>
        <v>2023</v>
      </c>
      <c r="D864" s="43" t="s">
        <v>286</v>
      </c>
      <c r="E864" s="43" t="s">
        <v>346</v>
      </c>
      <c r="F864" s="44" t="s">
        <v>413</v>
      </c>
      <c r="G864" s="45">
        <v>23</v>
      </c>
      <c r="H864" s="45"/>
      <c r="I864" s="46">
        <v>13.75</v>
      </c>
      <c r="J864" s="46"/>
      <c r="K864" s="46"/>
      <c r="L864" s="46">
        <v>13.75</v>
      </c>
      <c r="M864" s="47">
        <f t="shared" si="38"/>
        <v>618.18181818181813</v>
      </c>
      <c r="N864" s="47">
        <v>8500</v>
      </c>
      <c r="O864" s="48" t="s">
        <v>1065</v>
      </c>
      <c r="P864" s="48"/>
      <c r="Q864" s="49">
        <v>45050</v>
      </c>
      <c r="R864" s="49"/>
      <c r="S864" s="49"/>
      <c r="T864" s="49"/>
      <c r="U864" s="49"/>
    </row>
    <row r="865" spans="1:21" ht="15" customHeight="1" x14ac:dyDescent="0.3">
      <c r="A865" s="41" t="s">
        <v>415</v>
      </c>
      <c r="B865" s="42">
        <f t="shared" si="36"/>
        <v>45077</v>
      </c>
      <c r="C865" s="62">
        <f t="shared" si="37"/>
        <v>2023</v>
      </c>
      <c r="D865" s="43" t="s">
        <v>6</v>
      </c>
      <c r="E865" s="43" t="s">
        <v>7</v>
      </c>
      <c r="F865" s="44" t="s">
        <v>5</v>
      </c>
      <c r="G865" s="45">
        <v>11</v>
      </c>
      <c r="H865" s="45">
        <v>11</v>
      </c>
      <c r="I865" s="46">
        <v>14.9</v>
      </c>
      <c r="J865" s="46"/>
      <c r="K865" s="46"/>
      <c r="L865" s="46">
        <v>14.9</v>
      </c>
      <c r="M865" s="47">
        <f t="shared" si="38"/>
        <v>302.01342281879192</v>
      </c>
      <c r="N865" s="47">
        <v>4500</v>
      </c>
      <c r="O865" s="48" t="s">
        <v>1067</v>
      </c>
      <c r="P865" s="48"/>
      <c r="Q865" s="49">
        <v>45070</v>
      </c>
      <c r="R865" s="49"/>
      <c r="S865" s="49"/>
      <c r="T865" s="49"/>
      <c r="U865" s="49"/>
    </row>
    <row r="866" spans="1:21" ht="15" customHeight="1" x14ac:dyDescent="0.3">
      <c r="A866" s="41" t="s">
        <v>415</v>
      </c>
      <c r="B866" s="42">
        <f t="shared" si="36"/>
        <v>45077</v>
      </c>
      <c r="C866" s="62">
        <f t="shared" si="37"/>
        <v>2023</v>
      </c>
      <c r="D866" s="43" t="s">
        <v>6</v>
      </c>
      <c r="E866" s="43" t="s">
        <v>10</v>
      </c>
      <c r="F866" s="44" t="s">
        <v>5</v>
      </c>
      <c r="G866" s="45">
        <v>16</v>
      </c>
      <c r="H866" s="45">
        <v>16</v>
      </c>
      <c r="I866" s="46">
        <v>14.9</v>
      </c>
      <c r="J866" s="46"/>
      <c r="K866" s="46"/>
      <c r="L866" s="46">
        <v>14.9</v>
      </c>
      <c r="M866" s="47">
        <f t="shared" si="38"/>
        <v>302.01342281879192</v>
      </c>
      <c r="N866" s="47">
        <v>4500</v>
      </c>
      <c r="O866" s="48" t="s">
        <v>1068</v>
      </c>
      <c r="P866" s="48"/>
      <c r="Q866" s="49">
        <v>45065</v>
      </c>
      <c r="R866" s="49"/>
      <c r="S866" s="49"/>
      <c r="T866" s="49"/>
      <c r="U866" s="49"/>
    </row>
    <row r="867" spans="1:21" ht="15" customHeight="1" x14ac:dyDescent="0.3">
      <c r="A867" s="41" t="s">
        <v>415</v>
      </c>
      <c r="B867" s="42">
        <f t="shared" si="36"/>
        <v>45077</v>
      </c>
      <c r="C867" s="62">
        <f t="shared" si="37"/>
        <v>2023</v>
      </c>
      <c r="D867" s="43" t="s">
        <v>6</v>
      </c>
      <c r="E867" s="43" t="s">
        <v>17</v>
      </c>
      <c r="F867" s="44" t="s">
        <v>5</v>
      </c>
      <c r="G867" s="45">
        <v>25</v>
      </c>
      <c r="H867" s="45">
        <v>25</v>
      </c>
      <c r="I867" s="46">
        <v>14.9</v>
      </c>
      <c r="J867" s="46"/>
      <c r="K867" s="46"/>
      <c r="L867" s="46">
        <v>14.9</v>
      </c>
      <c r="M867" s="47">
        <f t="shared" si="38"/>
        <v>302.01342281879192</v>
      </c>
      <c r="N867" s="47">
        <v>4500</v>
      </c>
      <c r="O867" s="48" t="s">
        <v>1069</v>
      </c>
      <c r="P867" s="48"/>
      <c r="Q867" s="49">
        <v>45063</v>
      </c>
      <c r="R867" s="49"/>
      <c r="S867" s="49"/>
      <c r="T867" s="49"/>
      <c r="U867" s="49"/>
    </row>
    <row r="868" spans="1:21" ht="15" customHeight="1" x14ac:dyDescent="0.3">
      <c r="A868" s="41" t="s">
        <v>416</v>
      </c>
      <c r="B868" s="42">
        <f t="shared" si="36"/>
        <v>45077</v>
      </c>
      <c r="C868" s="62">
        <f t="shared" si="37"/>
        <v>2023</v>
      </c>
      <c r="D868" s="43" t="s">
        <v>53</v>
      </c>
      <c r="E868" s="43" t="s">
        <v>55</v>
      </c>
      <c r="F868" s="44" t="s">
        <v>412</v>
      </c>
      <c r="G868" s="45">
        <v>3</v>
      </c>
      <c r="H868" s="45">
        <v>3</v>
      </c>
      <c r="I868" s="46">
        <v>81.599999999999994</v>
      </c>
      <c r="J868" s="46">
        <v>10.9</v>
      </c>
      <c r="K868" s="46">
        <v>16.399999999999999</v>
      </c>
      <c r="L868" s="46">
        <v>108.9</v>
      </c>
      <c r="M868" s="47">
        <f t="shared" si="38"/>
        <v>1109.6418732782367</v>
      </c>
      <c r="N868" s="47">
        <v>120840</v>
      </c>
      <c r="O868" s="48" t="s">
        <v>1070</v>
      </c>
      <c r="P868" s="48" t="s">
        <v>1667</v>
      </c>
      <c r="Q868" s="49">
        <v>45077</v>
      </c>
      <c r="R868" s="49"/>
      <c r="S868" s="49"/>
      <c r="T868" s="49"/>
      <c r="U868" s="49"/>
    </row>
    <row r="869" spans="1:21" ht="15" customHeight="1" x14ac:dyDescent="0.3">
      <c r="A869" s="41" t="s">
        <v>415</v>
      </c>
      <c r="B869" s="42">
        <f t="shared" si="36"/>
        <v>45077</v>
      </c>
      <c r="C869" s="62">
        <f t="shared" si="37"/>
        <v>2023</v>
      </c>
      <c r="D869" s="43" t="s">
        <v>6</v>
      </c>
      <c r="E869" s="43" t="s">
        <v>16</v>
      </c>
      <c r="F869" s="44" t="s">
        <v>5</v>
      </c>
      <c r="G869" s="45">
        <v>22</v>
      </c>
      <c r="H869" s="45">
        <v>22</v>
      </c>
      <c r="I869" s="46">
        <v>14.9</v>
      </c>
      <c r="J869" s="46"/>
      <c r="K869" s="46"/>
      <c r="L869" s="46">
        <v>14.9</v>
      </c>
      <c r="M869" s="47">
        <f t="shared" si="38"/>
        <v>302.01342281879192</v>
      </c>
      <c r="N869" s="47">
        <v>4500</v>
      </c>
      <c r="O869" s="48" t="s">
        <v>1075</v>
      </c>
      <c r="P869" s="48"/>
      <c r="Q869" s="49">
        <v>45070</v>
      </c>
      <c r="R869" s="49"/>
      <c r="S869" s="49"/>
      <c r="T869" s="49"/>
      <c r="U869" s="49"/>
    </row>
    <row r="870" spans="1:21" ht="15" customHeight="1" x14ac:dyDescent="0.3">
      <c r="A870" s="41" t="s">
        <v>416</v>
      </c>
      <c r="B870" s="42">
        <f t="shared" si="36"/>
        <v>45107</v>
      </c>
      <c r="C870" s="62">
        <f t="shared" si="37"/>
        <v>2023</v>
      </c>
      <c r="D870" s="43" t="s">
        <v>53</v>
      </c>
      <c r="E870" s="43" t="s">
        <v>74</v>
      </c>
      <c r="F870" s="44" t="s">
        <v>413</v>
      </c>
      <c r="G870" s="45">
        <v>14</v>
      </c>
      <c r="H870" s="45"/>
      <c r="I870" s="46">
        <v>13.7</v>
      </c>
      <c r="J870" s="46"/>
      <c r="K870" s="46"/>
      <c r="L870" s="46">
        <v>13.7</v>
      </c>
      <c r="M870" s="47">
        <v>510.94890510948909</v>
      </c>
      <c r="N870" s="47">
        <v>7000</v>
      </c>
      <c r="O870" s="48" t="s">
        <v>1076</v>
      </c>
      <c r="P870" s="48"/>
      <c r="Q870" s="49">
        <v>45098</v>
      </c>
      <c r="R870" s="49"/>
      <c r="S870" s="49"/>
      <c r="T870" s="49"/>
      <c r="U870" s="49"/>
    </row>
    <row r="871" spans="1:21" ht="15" customHeight="1" x14ac:dyDescent="0.3">
      <c r="A871" s="41" t="s">
        <v>416</v>
      </c>
      <c r="B871" s="42">
        <f t="shared" si="36"/>
        <v>45107</v>
      </c>
      <c r="C871" s="62">
        <f t="shared" si="37"/>
        <v>2023</v>
      </c>
      <c r="D871" s="43" t="s">
        <v>981</v>
      </c>
      <c r="E871" s="43" t="s">
        <v>991</v>
      </c>
      <c r="F871" s="44" t="s">
        <v>412</v>
      </c>
      <c r="G871" s="45">
        <v>10</v>
      </c>
      <c r="H871" s="45">
        <v>10</v>
      </c>
      <c r="I871" s="46">
        <v>40.700000000000003</v>
      </c>
      <c r="J871" s="46">
        <v>8</v>
      </c>
      <c r="K871" s="46"/>
      <c r="L871" s="46">
        <v>48.7</v>
      </c>
      <c r="M871" s="47">
        <v>1365.0102669404516</v>
      </c>
      <c r="N871" s="47">
        <v>66476</v>
      </c>
      <c r="O871" s="48" t="s">
        <v>1077</v>
      </c>
      <c r="P871" s="48" t="s">
        <v>1667</v>
      </c>
      <c r="Q871" s="49">
        <v>45100</v>
      </c>
      <c r="R871" s="49"/>
      <c r="S871" s="49"/>
      <c r="T871" s="49"/>
      <c r="U871" s="49"/>
    </row>
    <row r="872" spans="1:21" ht="15" customHeight="1" x14ac:dyDescent="0.3">
      <c r="A872" s="41" t="s">
        <v>416</v>
      </c>
      <c r="B872" s="42">
        <f t="shared" si="36"/>
        <v>45107</v>
      </c>
      <c r="C872" s="62">
        <f t="shared" si="37"/>
        <v>2023</v>
      </c>
      <c r="D872" s="43" t="s">
        <v>981</v>
      </c>
      <c r="E872" s="43" t="s">
        <v>995</v>
      </c>
      <c r="F872" s="44" t="s">
        <v>412</v>
      </c>
      <c r="G872" s="45">
        <v>14</v>
      </c>
      <c r="H872" s="45">
        <v>14</v>
      </c>
      <c r="I872" s="46">
        <v>114.4</v>
      </c>
      <c r="J872" s="46">
        <v>16</v>
      </c>
      <c r="K872" s="46"/>
      <c r="L872" s="46">
        <v>130.4</v>
      </c>
      <c r="M872" s="47">
        <v>1380</v>
      </c>
      <c r="N872" s="47">
        <v>179952</v>
      </c>
      <c r="O872" s="48" t="s">
        <v>1078</v>
      </c>
      <c r="P872" s="48" t="s">
        <v>1667</v>
      </c>
      <c r="Q872" s="49">
        <v>45085</v>
      </c>
      <c r="R872" s="49"/>
      <c r="S872" s="49"/>
      <c r="T872" s="49"/>
      <c r="U872" s="49"/>
    </row>
    <row r="873" spans="1:21" ht="15" customHeight="1" x14ac:dyDescent="0.3">
      <c r="A873" s="41" t="s">
        <v>416</v>
      </c>
      <c r="B873" s="42">
        <f t="shared" si="36"/>
        <v>45107</v>
      </c>
      <c r="C873" s="62">
        <f t="shared" si="37"/>
        <v>2023</v>
      </c>
      <c r="D873" s="43" t="s">
        <v>981</v>
      </c>
      <c r="E873" s="43" t="s">
        <v>997</v>
      </c>
      <c r="F873" s="44" t="s">
        <v>412</v>
      </c>
      <c r="G873" s="45">
        <v>16</v>
      </c>
      <c r="H873" s="45">
        <v>15</v>
      </c>
      <c r="I873" s="46">
        <v>67.099999999999994</v>
      </c>
      <c r="J873" s="46">
        <v>8</v>
      </c>
      <c r="K873" s="46"/>
      <c r="L873" s="46">
        <v>75.099999999999994</v>
      </c>
      <c r="M873" s="47">
        <v>1328.8948069241012</v>
      </c>
      <c r="N873" s="47">
        <v>99800</v>
      </c>
      <c r="O873" s="48" t="s">
        <v>1079</v>
      </c>
      <c r="P873" s="48" t="s">
        <v>1667</v>
      </c>
      <c r="Q873" s="49">
        <v>45083</v>
      </c>
      <c r="R873" s="49"/>
      <c r="S873" s="49"/>
      <c r="T873" s="49"/>
      <c r="U873" s="49"/>
    </row>
    <row r="874" spans="1:21" ht="15" customHeight="1" x14ac:dyDescent="0.3">
      <c r="A874" s="41" t="s">
        <v>416</v>
      </c>
      <c r="B874" s="42">
        <f t="shared" si="36"/>
        <v>45107</v>
      </c>
      <c r="C874" s="62">
        <f t="shared" si="37"/>
        <v>2023</v>
      </c>
      <c r="D874" s="43" t="s">
        <v>981</v>
      </c>
      <c r="E874" s="43" t="s">
        <v>1020</v>
      </c>
      <c r="F874" s="44" t="s">
        <v>412</v>
      </c>
      <c r="G874" s="45">
        <v>39</v>
      </c>
      <c r="H874" s="45">
        <v>38</v>
      </c>
      <c r="I874" s="46">
        <v>67.3</v>
      </c>
      <c r="J874" s="46">
        <v>8</v>
      </c>
      <c r="K874" s="46"/>
      <c r="L874" s="46">
        <v>75.3</v>
      </c>
      <c r="M874" s="47">
        <v>1319.2031872509961</v>
      </c>
      <c r="N874" s="47">
        <v>99336</v>
      </c>
      <c r="O874" s="48" t="s">
        <v>1080</v>
      </c>
      <c r="P874" s="48" t="s">
        <v>1667</v>
      </c>
      <c r="Q874" s="49">
        <v>45106</v>
      </c>
      <c r="R874" s="49"/>
      <c r="S874" s="49"/>
      <c r="T874" s="49"/>
      <c r="U874" s="49"/>
    </row>
    <row r="875" spans="1:21" ht="15" customHeight="1" x14ac:dyDescent="0.3">
      <c r="A875" s="41" t="s">
        <v>417</v>
      </c>
      <c r="B875" s="42">
        <f t="shared" si="36"/>
        <v>45107</v>
      </c>
      <c r="C875" s="62">
        <f t="shared" si="37"/>
        <v>2023</v>
      </c>
      <c r="D875" s="43" t="s">
        <v>165</v>
      </c>
      <c r="E875" s="43" t="s">
        <v>856</v>
      </c>
      <c r="F875" s="44" t="s">
        <v>413</v>
      </c>
      <c r="G875" s="45">
        <v>1</v>
      </c>
      <c r="H875" s="45"/>
      <c r="I875" s="46">
        <v>14.85</v>
      </c>
      <c r="J875" s="46"/>
      <c r="K875" s="46"/>
      <c r="L875" s="46">
        <v>14.85</v>
      </c>
      <c r="M875" s="47">
        <v>303.03030303030306</v>
      </c>
      <c r="N875" s="47">
        <v>4500</v>
      </c>
      <c r="O875" s="48" t="s">
        <v>1081</v>
      </c>
      <c r="P875" s="48"/>
      <c r="Q875" s="49">
        <v>45090</v>
      </c>
      <c r="R875" s="49"/>
      <c r="S875" s="49"/>
      <c r="T875" s="49"/>
      <c r="U875" s="49"/>
    </row>
    <row r="876" spans="1:21" ht="15" customHeight="1" x14ac:dyDescent="0.3">
      <c r="A876" s="41" t="s">
        <v>417</v>
      </c>
      <c r="B876" s="42">
        <f t="shared" si="36"/>
        <v>45107</v>
      </c>
      <c r="C876" s="62">
        <f t="shared" si="37"/>
        <v>2023</v>
      </c>
      <c r="D876" s="43" t="s">
        <v>165</v>
      </c>
      <c r="E876" s="43" t="s">
        <v>857</v>
      </c>
      <c r="F876" s="44" t="s">
        <v>413</v>
      </c>
      <c r="G876" s="45">
        <v>2</v>
      </c>
      <c r="H876" s="45"/>
      <c r="I876" s="46">
        <v>14.85</v>
      </c>
      <c r="J876" s="46"/>
      <c r="K876" s="46"/>
      <c r="L876" s="46">
        <v>14.85</v>
      </c>
      <c r="M876" s="47">
        <v>316.49831649831651</v>
      </c>
      <c r="N876" s="47">
        <v>4700</v>
      </c>
      <c r="O876" s="48" t="s">
        <v>1082</v>
      </c>
      <c r="P876" s="48"/>
      <c r="Q876" s="49">
        <v>45082</v>
      </c>
      <c r="R876" s="49"/>
      <c r="S876" s="49"/>
      <c r="T876" s="49"/>
      <c r="U876" s="49"/>
    </row>
    <row r="877" spans="1:21" ht="15" customHeight="1" x14ac:dyDescent="0.3">
      <c r="A877" s="41" t="s">
        <v>417</v>
      </c>
      <c r="B877" s="42">
        <f t="shared" si="36"/>
        <v>45107</v>
      </c>
      <c r="C877" s="62">
        <f t="shared" si="37"/>
        <v>2023</v>
      </c>
      <c r="D877" s="43" t="s">
        <v>165</v>
      </c>
      <c r="E877" s="43" t="s">
        <v>859</v>
      </c>
      <c r="F877" s="44" t="s">
        <v>413</v>
      </c>
      <c r="G877" s="45">
        <v>4</v>
      </c>
      <c r="H877" s="45"/>
      <c r="I877" s="46">
        <v>14.85</v>
      </c>
      <c r="J877" s="46"/>
      <c r="K877" s="46"/>
      <c r="L877" s="46">
        <v>14.85</v>
      </c>
      <c r="M877" s="47">
        <v>303.03030303030306</v>
      </c>
      <c r="N877" s="47">
        <v>4500</v>
      </c>
      <c r="O877" s="48" t="s">
        <v>614</v>
      </c>
      <c r="P877" s="48"/>
      <c r="Q877" s="49">
        <v>45097</v>
      </c>
      <c r="R877" s="49"/>
      <c r="S877" s="49"/>
      <c r="T877" s="49"/>
      <c r="U877" s="49"/>
    </row>
    <row r="878" spans="1:21" ht="15" customHeight="1" x14ac:dyDescent="0.3">
      <c r="A878" s="41" t="s">
        <v>417</v>
      </c>
      <c r="B878" s="42">
        <f t="shared" si="36"/>
        <v>45107</v>
      </c>
      <c r="C878" s="62">
        <f t="shared" si="37"/>
        <v>2023</v>
      </c>
      <c r="D878" s="43" t="s">
        <v>165</v>
      </c>
      <c r="E878" s="43" t="s">
        <v>860</v>
      </c>
      <c r="F878" s="44" t="s">
        <v>413</v>
      </c>
      <c r="G878" s="45">
        <v>5</v>
      </c>
      <c r="H878" s="45"/>
      <c r="I878" s="46">
        <v>14.85</v>
      </c>
      <c r="J878" s="46"/>
      <c r="K878" s="46"/>
      <c r="L878" s="46">
        <v>14.85</v>
      </c>
      <c r="M878" s="47">
        <v>303.03030303030306</v>
      </c>
      <c r="N878" s="47">
        <v>4500</v>
      </c>
      <c r="O878" s="48" t="s">
        <v>614</v>
      </c>
      <c r="P878" s="48"/>
      <c r="Q878" s="49">
        <v>45097</v>
      </c>
      <c r="R878" s="49"/>
      <c r="S878" s="49"/>
      <c r="T878" s="49"/>
      <c r="U878" s="49"/>
    </row>
    <row r="879" spans="1:21" ht="15" customHeight="1" x14ac:dyDescent="0.3">
      <c r="A879" s="41" t="s">
        <v>417</v>
      </c>
      <c r="B879" s="42">
        <f t="shared" si="36"/>
        <v>45107</v>
      </c>
      <c r="C879" s="62">
        <f t="shared" si="37"/>
        <v>2023</v>
      </c>
      <c r="D879" s="43" t="s">
        <v>165</v>
      </c>
      <c r="E879" s="43" t="s">
        <v>861</v>
      </c>
      <c r="F879" s="44" t="s">
        <v>413</v>
      </c>
      <c r="G879" s="45">
        <v>6</v>
      </c>
      <c r="H879" s="45"/>
      <c r="I879" s="46">
        <v>14.85</v>
      </c>
      <c r="J879" s="46"/>
      <c r="K879" s="46"/>
      <c r="L879" s="46">
        <v>14.85</v>
      </c>
      <c r="M879" s="47">
        <v>316.49831649831651</v>
      </c>
      <c r="N879" s="47">
        <v>4700</v>
      </c>
      <c r="O879" s="48" t="s">
        <v>446</v>
      </c>
      <c r="P879" s="48"/>
      <c r="Q879" s="49">
        <v>45104</v>
      </c>
      <c r="R879" s="49"/>
      <c r="S879" s="49"/>
      <c r="T879" s="49"/>
      <c r="U879" s="49"/>
    </row>
    <row r="880" spans="1:21" ht="15" customHeight="1" x14ac:dyDescent="0.3">
      <c r="A880" s="41" t="s">
        <v>417</v>
      </c>
      <c r="B880" s="42">
        <f t="shared" si="36"/>
        <v>45107</v>
      </c>
      <c r="C880" s="62">
        <f t="shared" si="37"/>
        <v>2023</v>
      </c>
      <c r="D880" s="43" t="s">
        <v>165</v>
      </c>
      <c r="E880" s="43" t="s">
        <v>862</v>
      </c>
      <c r="F880" s="44" t="s">
        <v>413</v>
      </c>
      <c r="G880" s="45">
        <v>7</v>
      </c>
      <c r="H880" s="45"/>
      <c r="I880" s="46">
        <v>14.85</v>
      </c>
      <c r="J880" s="46"/>
      <c r="K880" s="46"/>
      <c r="L880" s="46">
        <v>14.85</v>
      </c>
      <c r="M880" s="47">
        <v>316.49831649831651</v>
      </c>
      <c r="N880" s="47">
        <v>4700</v>
      </c>
      <c r="O880" s="48" t="s">
        <v>1083</v>
      </c>
      <c r="P880" s="48"/>
      <c r="Q880" s="49">
        <v>45082</v>
      </c>
      <c r="R880" s="49"/>
      <c r="S880" s="49"/>
      <c r="T880" s="49"/>
      <c r="U880" s="49"/>
    </row>
    <row r="881" spans="1:21" ht="15" customHeight="1" x14ac:dyDescent="0.3">
      <c r="A881" s="41" t="s">
        <v>417</v>
      </c>
      <c r="B881" s="42">
        <f t="shared" si="36"/>
        <v>45107</v>
      </c>
      <c r="C881" s="62">
        <f t="shared" si="37"/>
        <v>2023</v>
      </c>
      <c r="D881" s="43" t="s">
        <v>165</v>
      </c>
      <c r="E881" s="43" t="s">
        <v>863</v>
      </c>
      <c r="F881" s="44" t="s">
        <v>413</v>
      </c>
      <c r="G881" s="45">
        <v>8</v>
      </c>
      <c r="H881" s="45"/>
      <c r="I881" s="46">
        <v>14.85</v>
      </c>
      <c r="J881" s="46"/>
      <c r="K881" s="46"/>
      <c r="L881" s="46">
        <v>14.85</v>
      </c>
      <c r="M881" s="47">
        <v>316.49831649831651</v>
      </c>
      <c r="N881" s="47">
        <v>4700</v>
      </c>
      <c r="O881" s="48" t="s">
        <v>453</v>
      </c>
      <c r="P881" s="48"/>
      <c r="Q881" s="49">
        <v>45083</v>
      </c>
      <c r="R881" s="49"/>
      <c r="S881" s="49"/>
      <c r="T881" s="49"/>
      <c r="U881" s="49"/>
    </row>
    <row r="882" spans="1:21" ht="15" customHeight="1" x14ac:dyDescent="0.3">
      <c r="A882" s="41" t="s">
        <v>417</v>
      </c>
      <c r="B882" s="42">
        <f t="shared" si="36"/>
        <v>45107</v>
      </c>
      <c r="C882" s="62">
        <f t="shared" si="37"/>
        <v>2023</v>
      </c>
      <c r="D882" s="43" t="s">
        <v>165</v>
      </c>
      <c r="E882" s="43" t="s">
        <v>864</v>
      </c>
      <c r="F882" s="44" t="s">
        <v>413</v>
      </c>
      <c r="G882" s="45">
        <v>9</v>
      </c>
      <c r="H882" s="45"/>
      <c r="I882" s="46">
        <v>14.85</v>
      </c>
      <c r="J882" s="46"/>
      <c r="K882" s="46"/>
      <c r="L882" s="46">
        <v>14.85</v>
      </c>
      <c r="M882" s="47">
        <v>316.49831649831651</v>
      </c>
      <c r="N882" s="47">
        <v>4700</v>
      </c>
      <c r="O882" s="48" t="s">
        <v>1084</v>
      </c>
      <c r="P882" s="48"/>
      <c r="Q882" s="49">
        <v>45086</v>
      </c>
      <c r="R882" s="49"/>
      <c r="S882" s="49"/>
      <c r="T882" s="49"/>
      <c r="U882" s="49"/>
    </row>
    <row r="883" spans="1:21" ht="15" customHeight="1" x14ac:dyDescent="0.3">
      <c r="A883" s="41" t="s">
        <v>417</v>
      </c>
      <c r="B883" s="42">
        <f t="shared" si="36"/>
        <v>45107</v>
      </c>
      <c r="C883" s="62">
        <f t="shared" si="37"/>
        <v>2023</v>
      </c>
      <c r="D883" s="43" t="s">
        <v>165</v>
      </c>
      <c r="E883" s="43" t="s">
        <v>865</v>
      </c>
      <c r="F883" s="44" t="s">
        <v>413</v>
      </c>
      <c r="G883" s="45">
        <v>10</v>
      </c>
      <c r="H883" s="45"/>
      <c r="I883" s="46">
        <v>14.85</v>
      </c>
      <c r="J883" s="46"/>
      <c r="K883" s="46"/>
      <c r="L883" s="46">
        <v>14.85</v>
      </c>
      <c r="M883" s="47">
        <v>316.49831649831651</v>
      </c>
      <c r="N883" s="47">
        <v>4700</v>
      </c>
      <c r="O883" s="48" t="s">
        <v>1085</v>
      </c>
      <c r="P883" s="48"/>
      <c r="Q883" s="49">
        <v>45096</v>
      </c>
      <c r="R883" s="49"/>
      <c r="S883" s="49"/>
      <c r="T883" s="49"/>
      <c r="U883" s="49"/>
    </row>
    <row r="884" spans="1:21" ht="15" customHeight="1" x14ac:dyDescent="0.3">
      <c r="A884" s="41" t="s">
        <v>417</v>
      </c>
      <c r="B884" s="42">
        <f t="shared" si="36"/>
        <v>45107</v>
      </c>
      <c r="C884" s="62">
        <f t="shared" si="37"/>
        <v>2023</v>
      </c>
      <c r="D884" s="43" t="s">
        <v>165</v>
      </c>
      <c r="E884" s="43" t="s">
        <v>866</v>
      </c>
      <c r="F884" s="44" t="s">
        <v>413</v>
      </c>
      <c r="G884" s="45">
        <v>11</v>
      </c>
      <c r="H884" s="45"/>
      <c r="I884" s="46">
        <v>14.85</v>
      </c>
      <c r="J884" s="46"/>
      <c r="K884" s="46"/>
      <c r="L884" s="46">
        <v>14.85</v>
      </c>
      <c r="M884" s="47">
        <v>316.49831649831651</v>
      </c>
      <c r="N884" s="47">
        <v>4700</v>
      </c>
      <c r="O884" s="48" t="s">
        <v>1086</v>
      </c>
      <c r="P884" s="48"/>
      <c r="Q884" s="49">
        <v>45086</v>
      </c>
      <c r="R884" s="49"/>
      <c r="S884" s="49"/>
      <c r="T884" s="49"/>
      <c r="U884" s="49"/>
    </row>
    <row r="885" spans="1:21" ht="15" customHeight="1" x14ac:dyDescent="0.3">
      <c r="A885" s="41" t="s">
        <v>417</v>
      </c>
      <c r="B885" s="42">
        <f t="shared" si="36"/>
        <v>45107</v>
      </c>
      <c r="C885" s="62">
        <f t="shared" si="37"/>
        <v>2023</v>
      </c>
      <c r="D885" s="43" t="s">
        <v>165</v>
      </c>
      <c r="E885" s="43" t="s">
        <v>867</v>
      </c>
      <c r="F885" s="44" t="s">
        <v>413</v>
      </c>
      <c r="G885" s="45">
        <v>12</v>
      </c>
      <c r="H885" s="45"/>
      <c r="I885" s="46">
        <v>14.85</v>
      </c>
      <c r="J885" s="46"/>
      <c r="K885" s="46"/>
      <c r="L885" s="46">
        <v>14.85</v>
      </c>
      <c r="M885" s="47">
        <v>303.03030303030306</v>
      </c>
      <c r="N885" s="47">
        <v>4500</v>
      </c>
      <c r="O885" s="48" t="s">
        <v>1087</v>
      </c>
      <c r="P885" s="48"/>
      <c r="Q885" s="49">
        <v>45105</v>
      </c>
      <c r="R885" s="49"/>
      <c r="S885" s="49"/>
      <c r="T885" s="49"/>
      <c r="U885" s="49"/>
    </row>
    <row r="886" spans="1:21" ht="15" customHeight="1" x14ac:dyDescent="0.3">
      <c r="A886" s="41" t="s">
        <v>417</v>
      </c>
      <c r="B886" s="42">
        <f t="shared" si="36"/>
        <v>45107</v>
      </c>
      <c r="C886" s="62">
        <f t="shared" si="37"/>
        <v>2023</v>
      </c>
      <c r="D886" s="43" t="s">
        <v>165</v>
      </c>
      <c r="E886" s="43" t="s">
        <v>868</v>
      </c>
      <c r="F886" s="44" t="s">
        <v>413</v>
      </c>
      <c r="G886" s="45">
        <v>13</v>
      </c>
      <c r="H886" s="45"/>
      <c r="I886" s="46">
        <v>14.85</v>
      </c>
      <c r="J886" s="46"/>
      <c r="K886" s="46"/>
      <c r="L886" s="46">
        <v>14.85</v>
      </c>
      <c r="M886" s="47">
        <v>303.03030303030306</v>
      </c>
      <c r="N886" s="47">
        <v>4500</v>
      </c>
      <c r="O886" s="48" t="s">
        <v>1088</v>
      </c>
      <c r="P886" s="48"/>
      <c r="Q886" s="49">
        <v>45086</v>
      </c>
      <c r="R886" s="49"/>
      <c r="S886" s="49"/>
      <c r="T886" s="49"/>
      <c r="U886" s="49"/>
    </row>
    <row r="887" spans="1:21" ht="15" customHeight="1" x14ac:dyDescent="0.3">
      <c r="A887" s="41" t="s">
        <v>417</v>
      </c>
      <c r="B887" s="42">
        <f t="shared" si="36"/>
        <v>45107</v>
      </c>
      <c r="C887" s="62">
        <f t="shared" si="37"/>
        <v>2023</v>
      </c>
      <c r="D887" s="43" t="s">
        <v>165</v>
      </c>
      <c r="E887" s="43" t="s">
        <v>869</v>
      </c>
      <c r="F887" s="44" t="s">
        <v>413</v>
      </c>
      <c r="G887" s="45">
        <v>14</v>
      </c>
      <c r="H887" s="45"/>
      <c r="I887" s="46">
        <v>14.85</v>
      </c>
      <c r="J887" s="46"/>
      <c r="K887" s="46"/>
      <c r="L887" s="46">
        <v>14.85</v>
      </c>
      <c r="M887" s="47">
        <v>303.03030303030306</v>
      </c>
      <c r="N887" s="47">
        <v>4500</v>
      </c>
      <c r="O887" s="48" t="s">
        <v>1089</v>
      </c>
      <c r="P887" s="48"/>
      <c r="Q887" s="49">
        <v>45094</v>
      </c>
      <c r="R887" s="49"/>
      <c r="S887" s="49"/>
      <c r="T887" s="49"/>
      <c r="U887" s="49"/>
    </row>
    <row r="888" spans="1:21" ht="15" customHeight="1" x14ac:dyDescent="0.3">
      <c r="A888" s="41" t="s">
        <v>417</v>
      </c>
      <c r="B888" s="42">
        <f t="shared" si="36"/>
        <v>45107</v>
      </c>
      <c r="C888" s="62">
        <f t="shared" si="37"/>
        <v>2023</v>
      </c>
      <c r="D888" s="43" t="s">
        <v>165</v>
      </c>
      <c r="E888" s="43" t="s">
        <v>870</v>
      </c>
      <c r="F888" s="44" t="s">
        <v>413</v>
      </c>
      <c r="G888" s="45">
        <v>15</v>
      </c>
      <c r="H888" s="45"/>
      <c r="I888" s="46">
        <v>14.85</v>
      </c>
      <c r="J888" s="46"/>
      <c r="K888" s="46"/>
      <c r="L888" s="46">
        <v>14.85</v>
      </c>
      <c r="M888" s="47">
        <v>316.49831649831651</v>
      </c>
      <c r="N888" s="47">
        <v>4700</v>
      </c>
      <c r="O888" s="48" t="s">
        <v>1090</v>
      </c>
      <c r="P888" s="48"/>
      <c r="Q888" s="49">
        <v>45089</v>
      </c>
      <c r="R888" s="49"/>
      <c r="S888" s="49"/>
      <c r="T888" s="49"/>
      <c r="U888" s="49"/>
    </row>
    <row r="889" spans="1:21" ht="15" customHeight="1" x14ac:dyDescent="0.3">
      <c r="A889" s="41" t="s">
        <v>417</v>
      </c>
      <c r="B889" s="42">
        <f t="shared" si="36"/>
        <v>45107</v>
      </c>
      <c r="C889" s="62">
        <f t="shared" si="37"/>
        <v>2023</v>
      </c>
      <c r="D889" s="43" t="s">
        <v>165</v>
      </c>
      <c r="E889" s="43" t="s">
        <v>871</v>
      </c>
      <c r="F889" s="44" t="s">
        <v>413</v>
      </c>
      <c r="G889" s="45">
        <v>16</v>
      </c>
      <c r="H889" s="45"/>
      <c r="I889" s="46">
        <v>22</v>
      </c>
      <c r="J889" s="46"/>
      <c r="K889" s="46"/>
      <c r="L889" s="46">
        <v>22</v>
      </c>
      <c r="M889" s="47">
        <v>227.27272727272728</v>
      </c>
      <c r="N889" s="47">
        <v>5000</v>
      </c>
      <c r="O889" s="48" t="s">
        <v>1091</v>
      </c>
      <c r="P889" s="48"/>
      <c r="Q889" s="49">
        <v>45087</v>
      </c>
      <c r="R889" s="49"/>
      <c r="S889" s="49"/>
      <c r="T889" s="49"/>
      <c r="U889" s="49"/>
    </row>
    <row r="890" spans="1:21" ht="15" customHeight="1" x14ac:dyDescent="0.3">
      <c r="A890" s="41" t="s">
        <v>417</v>
      </c>
      <c r="B890" s="42">
        <f t="shared" si="36"/>
        <v>45107</v>
      </c>
      <c r="C890" s="62">
        <f t="shared" si="37"/>
        <v>2023</v>
      </c>
      <c r="D890" s="43" t="s">
        <v>165</v>
      </c>
      <c r="E890" s="43" t="s">
        <v>872</v>
      </c>
      <c r="F890" s="44" t="s">
        <v>413</v>
      </c>
      <c r="G890" s="45">
        <v>17</v>
      </c>
      <c r="H890" s="45"/>
      <c r="I890" s="46">
        <v>14.85</v>
      </c>
      <c r="J890" s="46"/>
      <c r="K890" s="46"/>
      <c r="L890" s="46">
        <v>14.85</v>
      </c>
      <c r="M890" s="47">
        <v>316.49831649831651</v>
      </c>
      <c r="N890" s="47">
        <v>4700</v>
      </c>
      <c r="O890" s="48" t="s">
        <v>1092</v>
      </c>
      <c r="P890" s="48"/>
      <c r="Q890" s="49">
        <v>45103</v>
      </c>
      <c r="R890" s="49"/>
      <c r="S890" s="49"/>
      <c r="T890" s="49"/>
      <c r="U890" s="49"/>
    </row>
    <row r="891" spans="1:21" ht="15" customHeight="1" x14ac:dyDescent="0.3">
      <c r="A891" s="41" t="s">
        <v>417</v>
      </c>
      <c r="B891" s="42">
        <f t="shared" si="36"/>
        <v>45107</v>
      </c>
      <c r="C891" s="62">
        <f t="shared" si="37"/>
        <v>2023</v>
      </c>
      <c r="D891" s="43" t="s">
        <v>165</v>
      </c>
      <c r="E891" s="43" t="s">
        <v>873</v>
      </c>
      <c r="F891" s="44" t="s">
        <v>413</v>
      </c>
      <c r="G891" s="45">
        <v>18</v>
      </c>
      <c r="H891" s="45"/>
      <c r="I891" s="46">
        <v>14.85</v>
      </c>
      <c r="J891" s="46"/>
      <c r="K891" s="46"/>
      <c r="L891" s="46">
        <v>14.85</v>
      </c>
      <c r="M891" s="47">
        <v>303.03030303030306</v>
      </c>
      <c r="N891" s="47">
        <v>4500</v>
      </c>
      <c r="O891" s="48" t="s">
        <v>1093</v>
      </c>
      <c r="P891" s="48"/>
      <c r="Q891" s="49">
        <v>45093</v>
      </c>
      <c r="R891" s="49"/>
      <c r="S891" s="49"/>
      <c r="T891" s="49"/>
      <c r="U891" s="49"/>
    </row>
    <row r="892" spans="1:21" ht="15" customHeight="1" x14ac:dyDescent="0.3">
      <c r="A892" s="41" t="s">
        <v>417</v>
      </c>
      <c r="B892" s="42">
        <f t="shared" si="36"/>
        <v>45107</v>
      </c>
      <c r="C892" s="62">
        <f t="shared" si="37"/>
        <v>2023</v>
      </c>
      <c r="D892" s="43" t="s">
        <v>165</v>
      </c>
      <c r="E892" s="43" t="s">
        <v>874</v>
      </c>
      <c r="F892" s="44" t="s">
        <v>413</v>
      </c>
      <c r="G892" s="45">
        <v>19</v>
      </c>
      <c r="H892" s="45"/>
      <c r="I892" s="46">
        <v>14.85</v>
      </c>
      <c r="J892" s="46"/>
      <c r="K892" s="46"/>
      <c r="L892" s="46">
        <v>14.85</v>
      </c>
      <c r="M892" s="47">
        <v>303.03030303030306</v>
      </c>
      <c r="N892" s="47">
        <v>4500</v>
      </c>
      <c r="O892" s="48" t="s">
        <v>1094</v>
      </c>
      <c r="P892" s="48"/>
      <c r="Q892" s="49">
        <v>45090</v>
      </c>
      <c r="R892" s="49"/>
      <c r="S892" s="49"/>
      <c r="T892" s="49"/>
      <c r="U892" s="49"/>
    </row>
    <row r="893" spans="1:21" ht="15" customHeight="1" x14ac:dyDescent="0.3">
      <c r="A893" s="41" t="s">
        <v>417</v>
      </c>
      <c r="B893" s="42">
        <f t="shared" si="36"/>
        <v>45107</v>
      </c>
      <c r="C893" s="62">
        <f t="shared" si="37"/>
        <v>2023</v>
      </c>
      <c r="D893" s="43" t="s">
        <v>165</v>
      </c>
      <c r="E893" s="43" t="s">
        <v>875</v>
      </c>
      <c r="F893" s="44" t="s">
        <v>413</v>
      </c>
      <c r="G893" s="45">
        <v>20</v>
      </c>
      <c r="H893" s="45"/>
      <c r="I893" s="46">
        <v>14.85</v>
      </c>
      <c r="J893" s="46"/>
      <c r="K893" s="46"/>
      <c r="L893" s="46">
        <v>14.85</v>
      </c>
      <c r="M893" s="47">
        <v>303.03030303030306</v>
      </c>
      <c r="N893" s="47">
        <v>4500</v>
      </c>
      <c r="O893" s="48" t="s">
        <v>1094</v>
      </c>
      <c r="P893" s="48"/>
      <c r="Q893" s="49">
        <v>45090</v>
      </c>
      <c r="R893" s="49"/>
      <c r="S893" s="49"/>
      <c r="T893" s="49"/>
      <c r="U893" s="49"/>
    </row>
    <row r="894" spans="1:21" ht="15" customHeight="1" x14ac:dyDescent="0.3">
      <c r="A894" s="41" t="s">
        <v>417</v>
      </c>
      <c r="B894" s="42">
        <f t="shared" si="36"/>
        <v>45107</v>
      </c>
      <c r="C894" s="62">
        <f t="shared" si="37"/>
        <v>2023</v>
      </c>
      <c r="D894" s="43" t="s">
        <v>165</v>
      </c>
      <c r="E894" s="43" t="s">
        <v>876</v>
      </c>
      <c r="F894" s="44" t="s">
        <v>413</v>
      </c>
      <c r="G894" s="45">
        <v>21</v>
      </c>
      <c r="H894" s="45"/>
      <c r="I894" s="46">
        <v>14.85</v>
      </c>
      <c r="J894" s="46"/>
      <c r="K894" s="46"/>
      <c r="L894" s="46">
        <v>14.85</v>
      </c>
      <c r="M894" s="47">
        <v>316.49831649831651</v>
      </c>
      <c r="N894" s="47">
        <v>4700</v>
      </c>
      <c r="O894" s="48" t="s">
        <v>1095</v>
      </c>
      <c r="P894" s="48"/>
      <c r="Q894" s="49">
        <v>45089</v>
      </c>
      <c r="R894" s="49"/>
      <c r="S894" s="49"/>
      <c r="T894" s="49"/>
      <c r="U894" s="49"/>
    </row>
    <row r="895" spans="1:21" ht="15" customHeight="1" x14ac:dyDescent="0.3">
      <c r="A895" s="41" t="s">
        <v>417</v>
      </c>
      <c r="B895" s="42">
        <f t="shared" si="36"/>
        <v>45107</v>
      </c>
      <c r="C895" s="62">
        <f t="shared" si="37"/>
        <v>2023</v>
      </c>
      <c r="D895" s="43" t="s">
        <v>165</v>
      </c>
      <c r="E895" s="43" t="s">
        <v>877</v>
      </c>
      <c r="F895" s="44" t="s">
        <v>413</v>
      </c>
      <c r="G895" s="45">
        <v>22</v>
      </c>
      <c r="H895" s="45"/>
      <c r="I895" s="46">
        <v>14.85</v>
      </c>
      <c r="J895" s="46"/>
      <c r="K895" s="46"/>
      <c r="L895" s="46">
        <v>14.85</v>
      </c>
      <c r="M895" s="47">
        <v>316.49831649831651</v>
      </c>
      <c r="N895" s="47">
        <v>4700</v>
      </c>
      <c r="O895" s="48" t="s">
        <v>1096</v>
      </c>
      <c r="P895" s="48"/>
      <c r="Q895" s="49">
        <v>45089</v>
      </c>
      <c r="R895" s="49"/>
      <c r="S895" s="49"/>
      <c r="T895" s="49"/>
      <c r="U895" s="49"/>
    </row>
    <row r="896" spans="1:21" ht="15" customHeight="1" x14ac:dyDescent="0.3">
      <c r="A896" s="41" t="s">
        <v>417</v>
      </c>
      <c r="B896" s="42">
        <f t="shared" si="36"/>
        <v>45107</v>
      </c>
      <c r="C896" s="62">
        <f t="shared" si="37"/>
        <v>2023</v>
      </c>
      <c r="D896" s="43" t="s">
        <v>165</v>
      </c>
      <c r="E896" s="43" t="s">
        <v>878</v>
      </c>
      <c r="F896" s="44" t="s">
        <v>413</v>
      </c>
      <c r="G896" s="45">
        <v>23</v>
      </c>
      <c r="H896" s="45"/>
      <c r="I896" s="46">
        <v>14.85</v>
      </c>
      <c r="J896" s="46"/>
      <c r="K896" s="46"/>
      <c r="L896" s="46">
        <v>14.85</v>
      </c>
      <c r="M896" s="47">
        <v>303.03030303030306</v>
      </c>
      <c r="N896" s="47">
        <v>4500</v>
      </c>
      <c r="O896" s="48" t="s">
        <v>1097</v>
      </c>
      <c r="P896" s="48"/>
      <c r="Q896" s="49">
        <v>45090</v>
      </c>
      <c r="R896" s="49"/>
      <c r="S896" s="49"/>
      <c r="T896" s="49"/>
      <c r="U896" s="49"/>
    </row>
    <row r="897" spans="1:21" ht="15" customHeight="1" x14ac:dyDescent="0.3">
      <c r="A897" s="41" t="s">
        <v>417</v>
      </c>
      <c r="B897" s="42">
        <f t="shared" si="36"/>
        <v>45107</v>
      </c>
      <c r="C897" s="62">
        <f t="shared" si="37"/>
        <v>2023</v>
      </c>
      <c r="D897" s="43" t="s">
        <v>165</v>
      </c>
      <c r="E897" s="43" t="s">
        <v>879</v>
      </c>
      <c r="F897" s="44" t="s">
        <v>413</v>
      </c>
      <c r="G897" s="45">
        <v>24</v>
      </c>
      <c r="H897" s="45"/>
      <c r="I897" s="46">
        <v>14.85</v>
      </c>
      <c r="J897" s="46"/>
      <c r="K897" s="46"/>
      <c r="L897" s="46">
        <v>14.85</v>
      </c>
      <c r="M897" s="47">
        <v>316.49831649831651</v>
      </c>
      <c r="N897" s="47">
        <v>4700</v>
      </c>
      <c r="O897" s="48" t="s">
        <v>1098</v>
      </c>
      <c r="P897" s="48"/>
      <c r="Q897" s="49">
        <v>45106</v>
      </c>
      <c r="R897" s="49"/>
      <c r="S897" s="49"/>
      <c r="T897" s="49"/>
      <c r="U897" s="49"/>
    </row>
    <row r="898" spans="1:21" ht="15" customHeight="1" x14ac:dyDescent="0.3">
      <c r="A898" s="41" t="s">
        <v>417</v>
      </c>
      <c r="B898" s="42">
        <f t="shared" ref="B898:B961" si="39">EOMONTH(Q898,0)</f>
        <v>45107</v>
      </c>
      <c r="C898" s="62">
        <f t="shared" ref="C898:C961" si="40">YEAR(B898)</f>
        <v>2023</v>
      </c>
      <c r="D898" s="43" t="s">
        <v>814</v>
      </c>
      <c r="E898" s="43" t="s">
        <v>755</v>
      </c>
      <c r="F898" s="44" t="s">
        <v>412</v>
      </c>
      <c r="G898" s="45">
        <v>6</v>
      </c>
      <c r="H898" s="45"/>
      <c r="I898" s="46">
        <v>55.7</v>
      </c>
      <c r="J898" s="46">
        <v>6.4</v>
      </c>
      <c r="K898" s="46"/>
      <c r="L898" s="46">
        <v>62.1</v>
      </c>
      <c r="M898" s="47">
        <v>980</v>
      </c>
      <c r="N898" s="47">
        <v>60858</v>
      </c>
      <c r="O898" s="48" t="s">
        <v>1099</v>
      </c>
      <c r="P898" s="48" t="s">
        <v>1667</v>
      </c>
      <c r="Q898" s="49">
        <v>45097</v>
      </c>
      <c r="R898" s="49"/>
      <c r="S898" s="49"/>
      <c r="T898" s="49"/>
      <c r="U898" s="49"/>
    </row>
    <row r="899" spans="1:21" ht="15" customHeight="1" x14ac:dyDescent="0.3">
      <c r="A899" s="41" t="s">
        <v>417</v>
      </c>
      <c r="B899" s="42">
        <f t="shared" si="39"/>
        <v>45107</v>
      </c>
      <c r="C899" s="62">
        <f t="shared" si="40"/>
        <v>2023</v>
      </c>
      <c r="D899" s="43" t="s">
        <v>814</v>
      </c>
      <c r="E899" s="43" t="s">
        <v>757</v>
      </c>
      <c r="F899" s="44" t="s">
        <v>412</v>
      </c>
      <c r="G899" s="45">
        <v>8</v>
      </c>
      <c r="H899" s="45"/>
      <c r="I899" s="46">
        <v>41.3</v>
      </c>
      <c r="J899" s="46">
        <v>6.4</v>
      </c>
      <c r="K899" s="46"/>
      <c r="L899" s="46">
        <v>47.699999999999996</v>
      </c>
      <c r="M899" s="47">
        <v>985.01048218029359</v>
      </c>
      <c r="N899" s="47">
        <v>46985</v>
      </c>
      <c r="O899" s="48" t="s">
        <v>1100</v>
      </c>
      <c r="P899" s="48" t="s">
        <v>1667</v>
      </c>
      <c r="Q899" s="49">
        <v>45082</v>
      </c>
      <c r="R899" s="49"/>
      <c r="S899" s="49"/>
      <c r="T899" s="49"/>
      <c r="U899" s="49"/>
    </row>
    <row r="900" spans="1:21" ht="15" customHeight="1" x14ac:dyDescent="0.3">
      <c r="A900" s="41" t="s">
        <v>417</v>
      </c>
      <c r="B900" s="42">
        <f t="shared" si="39"/>
        <v>45107</v>
      </c>
      <c r="C900" s="62">
        <f t="shared" si="40"/>
        <v>2023</v>
      </c>
      <c r="D900" s="43" t="s">
        <v>814</v>
      </c>
      <c r="E900" s="43" t="s">
        <v>767</v>
      </c>
      <c r="F900" s="44" t="s">
        <v>412</v>
      </c>
      <c r="G900" s="45">
        <v>18</v>
      </c>
      <c r="H900" s="45"/>
      <c r="I900" s="46">
        <v>55.4</v>
      </c>
      <c r="J900" s="46">
        <v>6.4</v>
      </c>
      <c r="K900" s="46"/>
      <c r="L900" s="46">
        <v>61.8</v>
      </c>
      <c r="M900" s="47">
        <v>1010</v>
      </c>
      <c r="N900" s="47">
        <v>62418</v>
      </c>
      <c r="O900" s="48" t="s">
        <v>1101</v>
      </c>
      <c r="P900" s="48" t="s">
        <v>1667</v>
      </c>
      <c r="Q900" s="49">
        <v>45086</v>
      </c>
      <c r="R900" s="49"/>
      <c r="S900" s="49"/>
      <c r="T900" s="49"/>
      <c r="U900" s="49"/>
    </row>
    <row r="901" spans="1:21" ht="15" customHeight="1" x14ac:dyDescent="0.3">
      <c r="A901" s="41" t="s">
        <v>417</v>
      </c>
      <c r="B901" s="42">
        <f t="shared" si="39"/>
        <v>45107</v>
      </c>
      <c r="C901" s="62">
        <f t="shared" si="40"/>
        <v>2023</v>
      </c>
      <c r="D901" s="43" t="s">
        <v>814</v>
      </c>
      <c r="E901" s="43" t="s">
        <v>768</v>
      </c>
      <c r="F901" s="44" t="s">
        <v>412</v>
      </c>
      <c r="G901" s="45">
        <v>19</v>
      </c>
      <c r="H901" s="45"/>
      <c r="I901" s="46">
        <v>55.2</v>
      </c>
      <c r="J901" s="46">
        <v>6.4</v>
      </c>
      <c r="K901" s="46"/>
      <c r="L901" s="46">
        <v>61.6</v>
      </c>
      <c r="M901" s="47">
        <v>995</v>
      </c>
      <c r="N901" s="47">
        <v>61292</v>
      </c>
      <c r="O901" s="48" t="s">
        <v>1102</v>
      </c>
      <c r="P901" s="48" t="s">
        <v>1667</v>
      </c>
      <c r="Q901" s="49">
        <v>45098</v>
      </c>
      <c r="R901" s="49"/>
      <c r="S901" s="49"/>
      <c r="T901" s="49"/>
      <c r="U901" s="49"/>
    </row>
    <row r="902" spans="1:21" ht="15" customHeight="1" x14ac:dyDescent="0.3">
      <c r="A902" s="41" t="s">
        <v>417</v>
      </c>
      <c r="B902" s="42">
        <f t="shared" si="39"/>
        <v>45107</v>
      </c>
      <c r="C902" s="62">
        <f t="shared" si="40"/>
        <v>2023</v>
      </c>
      <c r="D902" s="43" t="s">
        <v>814</v>
      </c>
      <c r="E902" s="43" t="s">
        <v>776</v>
      </c>
      <c r="F902" s="44" t="s">
        <v>412</v>
      </c>
      <c r="G902" s="45">
        <v>27</v>
      </c>
      <c r="H902" s="45"/>
      <c r="I902" s="46">
        <v>55.2</v>
      </c>
      <c r="J902" s="46">
        <v>6.4</v>
      </c>
      <c r="K902" s="46"/>
      <c r="L902" s="46">
        <v>61.6</v>
      </c>
      <c r="M902" s="47">
        <v>975</v>
      </c>
      <c r="N902" s="47">
        <v>60060</v>
      </c>
      <c r="O902" s="48" t="s">
        <v>471</v>
      </c>
      <c r="P902" s="48" t="s">
        <v>1667</v>
      </c>
      <c r="Q902" s="49">
        <v>45103</v>
      </c>
      <c r="R902" s="49"/>
      <c r="S902" s="49"/>
      <c r="T902" s="49"/>
      <c r="U902" s="49"/>
    </row>
    <row r="903" spans="1:21" ht="15" customHeight="1" x14ac:dyDescent="0.3">
      <c r="A903" s="41" t="s">
        <v>417</v>
      </c>
      <c r="B903" s="42">
        <f t="shared" si="39"/>
        <v>45107</v>
      </c>
      <c r="C903" s="62">
        <f t="shared" si="40"/>
        <v>2023</v>
      </c>
      <c r="D903" s="43" t="s">
        <v>814</v>
      </c>
      <c r="E903" s="43" t="s">
        <v>784</v>
      </c>
      <c r="F903" s="44" t="s">
        <v>412</v>
      </c>
      <c r="G903" s="45">
        <v>35</v>
      </c>
      <c r="H903" s="45"/>
      <c r="I903" s="46">
        <v>42</v>
      </c>
      <c r="J903" s="46">
        <v>3.4</v>
      </c>
      <c r="K903" s="46"/>
      <c r="L903" s="46">
        <v>45.4</v>
      </c>
      <c r="M903" s="47">
        <v>960</v>
      </c>
      <c r="N903" s="47">
        <v>43584</v>
      </c>
      <c r="O903" s="48" t="s">
        <v>1103</v>
      </c>
      <c r="P903" s="48" t="s">
        <v>1667</v>
      </c>
      <c r="Q903" s="49">
        <v>45103</v>
      </c>
      <c r="R903" s="49"/>
      <c r="S903" s="49"/>
      <c r="T903" s="49"/>
      <c r="U903" s="49"/>
    </row>
    <row r="904" spans="1:21" ht="15" customHeight="1" x14ac:dyDescent="0.3">
      <c r="A904" s="41" t="s">
        <v>417</v>
      </c>
      <c r="B904" s="42">
        <f t="shared" si="39"/>
        <v>45107</v>
      </c>
      <c r="C904" s="62">
        <f t="shared" si="40"/>
        <v>2023</v>
      </c>
      <c r="D904" s="43" t="s">
        <v>814</v>
      </c>
      <c r="E904" s="43" t="s">
        <v>786</v>
      </c>
      <c r="F904" s="44" t="s">
        <v>412</v>
      </c>
      <c r="G904" s="45">
        <v>37</v>
      </c>
      <c r="H904" s="45"/>
      <c r="I904" s="46">
        <v>41.3</v>
      </c>
      <c r="J904" s="46">
        <v>6.4</v>
      </c>
      <c r="K904" s="46"/>
      <c r="L904" s="46">
        <v>47.699999999999996</v>
      </c>
      <c r="M904" s="47">
        <v>985.01048218029359</v>
      </c>
      <c r="N904" s="47">
        <v>46985</v>
      </c>
      <c r="O904" s="48" t="s">
        <v>457</v>
      </c>
      <c r="P904" s="48" t="s">
        <v>1667</v>
      </c>
      <c r="Q904" s="49">
        <v>45089</v>
      </c>
      <c r="R904" s="49"/>
      <c r="S904" s="49"/>
      <c r="T904" s="49"/>
      <c r="U904" s="49"/>
    </row>
    <row r="905" spans="1:21" ht="15" customHeight="1" x14ac:dyDescent="0.3">
      <c r="A905" s="41" t="s">
        <v>417</v>
      </c>
      <c r="B905" s="42">
        <f t="shared" si="39"/>
        <v>45107</v>
      </c>
      <c r="C905" s="62">
        <f t="shared" si="40"/>
        <v>2023</v>
      </c>
      <c r="D905" s="43" t="s">
        <v>814</v>
      </c>
      <c r="E905" s="43" t="s">
        <v>799</v>
      </c>
      <c r="F905" s="44" t="s">
        <v>412</v>
      </c>
      <c r="G905" s="45">
        <v>50</v>
      </c>
      <c r="H905" s="45"/>
      <c r="I905" s="46">
        <v>55.2</v>
      </c>
      <c r="J905" s="46">
        <v>6.4</v>
      </c>
      <c r="K905" s="46"/>
      <c r="L905" s="46">
        <v>61.6</v>
      </c>
      <c r="M905" s="47">
        <v>1005</v>
      </c>
      <c r="N905" s="47">
        <v>61908</v>
      </c>
      <c r="O905" s="48" t="s">
        <v>1104</v>
      </c>
      <c r="P905" s="48" t="s">
        <v>1667</v>
      </c>
      <c r="Q905" s="49">
        <v>45090</v>
      </c>
      <c r="R905" s="49"/>
      <c r="S905" s="49"/>
      <c r="T905" s="49"/>
      <c r="U905" s="49"/>
    </row>
    <row r="906" spans="1:21" ht="15" customHeight="1" x14ac:dyDescent="0.3">
      <c r="A906" s="41" t="s">
        <v>417</v>
      </c>
      <c r="B906" s="42">
        <f t="shared" si="39"/>
        <v>45107</v>
      </c>
      <c r="C906" s="62">
        <f t="shared" si="40"/>
        <v>2023</v>
      </c>
      <c r="D906" s="43" t="s">
        <v>814</v>
      </c>
      <c r="E906" s="43" t="s">
        <v>808</v>
      </c>
      <c r="F906" s="44" t="s">
        <v>412</v>
      </c>
      <c r="G906" s="45">
        <v>59</v>
      </c>
      <c r="H906" s="45"/>
      <c r="I906" s="46">
        <v>55.8</v>
      </c>
      <c r="J906" s="46">
        <v>6.4</v>
      </c>
      <c r="K906" s="46"/>
      <c r="L906" s="46">
        <v>62.199999999999996</v>
      </c>
      <c r="M906" s="47">
        <v>985.00000000000011</v>
      </c>
      <c r="N906" s="47">
        <v>61267</v>
      </c>
      <c r="O906" s="48" t="s">
        <v>1105</v>
      </c>
      <c r="P906" s="48" t="s">
        <v>1667</v>
      </c>
      <c r="Q906" s="49">
        <v>45085</v>
      </c>
      <c r="R906" s="49"/>
      <c r="S906" s="49"/>
      <c r="T906" s="49"/>
      <c r="U906" s="49"/>
    </row>
    <row r="907" spans="1:21" ht="15" customHeight="1" x14ac:dyDescent="0.3">
      <c r="A907" s="41" t="s">
        <v>417</v>
      </c>
      <c r="B907" s="42">
        <f t="shared" si="39"/>
        <v>45107</v>
      </c>
      <c r="C907" s="62">
        <f t="shared" si="40"/>
        <v>2023</v>
      </c>
      <c r="D907" s="43" t="s">
        <v>175</v>
      </c>
      <c r="E907" s="43" t="s">
        <v>177</v>
      </c>
      <c r="F907" s="44" t="s">
        <v>412</v>
      </c>
      <c r="G907" s="45">
        <v>2</v>
      </c>
      <c r="H907" s="45">
        <v>2</v>
      </c>
      <c r="I907" s="46">
        <v>55.7</v>
      </c>
      <c r="J907" s="46">
        <v>6.4</v>
      </c>
      <c r="K907" s="46"/>
      <c r="L907" s="46">
        <v>62.1</v>
      </c>
      <c r="M907" s="47">
        <v>960</v>
      </c>
      <c r="N907" s="47">
        <v>59616</v>
      </c>
      <c r="O907" s="48" t="s">
        <v>1106</v>
      </c>
      <c r="P907" s="48" t="s">
        <v>1667</v>
      </c>
      <c r="Q907" s="49">
        <v>45106</v>
      </c>
      <c r="R907" s="49"/>
      <c r="S907" s="49"/>
      <c r="T907" s="49"/>
      <c r="U907" s="49"/>
    </row>
    <row r="908" spans="1:21" ht="15" customHeight="1" x14ac:dyDescent="0.3">
      <c r="A908" s="41" t="s">
        <v>417</v>
      </c>
      <c r="B908" s="42">
        <f t="shared" si="39"/>
        <v>45107</v>
      </c>
      <c r="C908" s="62">
        <f t="shared" si="40"/>
        <v>2023</v>
      </c>
      <c r="D908" s="43" t="s">
        <v>522</v>
      </c>
      <c r="E908" s="43" t="s">
        <v>547</v>
      </c>
      <c r="F908" s="44" t="s">
        <v>412</v>
      </c>
      <c r="G908" s="45">
        <v>25</v>
      </c>
      <c r="H908" s="45"/>
      <c r="I908" s="46">
        <v>42.4</v>
      </c>
      <c r="J908" s="46">
        <v>7.2</v>
      </c>
      <c r="K908" s="46"/>
      <c r="L908" s="46">
        <v>49.6</v>
      </c>
      <c r="M908" s="47">
        <v>945</v>
      </c>
      <c r="N908" s="47">
        <v>46872</v>
      </c>
      <c r="O908" s="48" t="s">
        <v>1107</v>
      </c>
      <c r="P908" s="48" t="s">
        <v>1668</v>
      </c>
      <c r="Q908" s="49">
        <v>45100</v>
      </c>
      <c r="R908" s="49"/>
      <c r="S908" s="49"/>
      <c r="T908" s="49"/>
      <c r="U908" s="49"/>
    </row>
    <row r="909" spans="1:21" ht="15" customHeight="1" x14ac:dyDescent="0.3">
      <c r="A909" s="41" t="s">
        <v>417</v>
      </c>
      <c r="B909" s="42">
        <f t="shared" si="39"/>
        <v>45107</v>
      </c>
      <c r="C909" s="62">
        <f t="shared" si="40"/>
        <v>2023</v>
      </c>
      <c r="D909" s="43" t="s">
        <v>522</v>
      </c>
      <c r="E909" s="43" t="s">
        <v>565</v>
      </c>
      <c r="F909" s="44" t="s">
        <v>412</v>
      </c>
      <c r="G909" s="45">
        <v>43</v>
      </c>
      <c r="H909" s="45"/>
      <c r="I909" s="46">
        <v>52.1</v>
      </c>
      <c r="J909" s="46">
        <v>6.4</v>
      </c>
      <c r="K909" s="46"/>
      <c r="L909" s="46">
        <v>58.5</v>
      </c>
      <c r="M909" s="47">
        <v>960</v>
      </c>
      <c r="N909" s="47">
        <v>56160</v>
      </c>
      <c r="O909" s="48" t="s">
        <v>1108</v>
      </c>
      <c r="P909" s="48" t="s">
        <v>1667</v>
      </c>
      <c r="Q909" s="49">
        <v>45091</v>
      </c>
      <c r="R909" s="49"/>
      <c r="S909" s="49"/>
      <c r="T909" s="49"/>
      <c r="U909" s="49"/>
    </row>
    <row r="910" spans="1:21" ht="15" customHeight="1" x14ac:dyDescent="0.3">
      <c r="A910" s="41" t="s">
        <v>417</v>
      </c>
      <c r="B910" s="42">
        <f t="shared" si="39"/>
        <v>45107</v>
      </c>
      <c r="C910" s="62">
        <f t="shared" si="40"/>
        <v>2023</v>
      </c>
      <c r="D910" s="43" t="s">
        <v>522</v>
      </c>
      <c r="E910" s="43" t="s">
        <v>567</v>
      </c>
      <c r="F910" s="44" t="s">
        <v>412</v>
      </c>
      <c r="G910" s="45">
        <v>45</v>
      </c>
      <c r="H910" s="45"/>
      <c r="I910" s="46">
        <v>55.3</v>
      </c>
      <c r="J910" s="46">
        <v>6.4</v>
      </c>
      <c r="K910" s="46"/>
      <c r="L910" s="46">
        <v>61.699999999999996</v>
      </c>
      <c r="M910" s="47">
        <v>980.00000000000011</v>
      </c>
      <c r="N910" s="47">
        <v>60466</v>
      </c>
      <c r="O910" s="48" t="s">
        <v>1109</v>
      </c>
      <c r="P910" s="48" t="s">
        <v>1667</v>
      </c>
      <c r="Q910" s="49">
        <v>45106</v>
      </c>
      <c r="R910" s="49"/>
      <c r="S910" s="49"/>
      <c r="T910" s="49"/>
      <c r="U910" s="49"/>
    </row>
    <row r="911" spans="1:21" ht="15" customHeight="1" x14ac:dyDescent="0.3">
      <c r="A911" s="41" t="s">
        <v>417</v>
      </c>
      <c r="B911" s="42">
        <f t="shared" si="39"/>
        <v>45107</v>
      </c>
      <c r="C911" s="62">
        <f t="shared" si="40"/>
        <v>2023</v>
      </c>
      <c r="D911" s="43" t="s">
        <v>522</v>
      </c>
      <c r="E911" s="43" t="s">
        <v>572</v>
      </c>
      <c r="F911" s="44" t="s">
        <v>412</v>
      </c>
      <c r="G911" s="45">
        <v>50</v>
      </c>
      <c r="H911" s="45"/>
      <c r="I911" s="46">
        <v>55.4</v>
      </c>
      <c r="J911" s="46">
        <v>6.4</v>
      </c>
      <c r="K911" s="46"/>
      <c r="L911" s="46">
        <v>61.8</v>
      </c>
      <c r="M911" s="47">
        <v>980</v>
      </c>
      <c r="N911" s="47">
        <v>60564</v>
      </c>
      <c r="O911" s="48" t="s">
        <v>1110</v>
      </c>
      <c r="P911" s="48" t="s">
        <v>1667</v>
      </c>
      <c r="Q911" s="49">
        <v>45105</v>
      </c>
      <c r="R911" s="49"/>
      <c r="S911" s="49"/>
      <c r="T911" s="49"/>
      <c r="U911" s="49"/>
    </row>
    <row r="912" spans="1:21" ht="15" customHeight="1" x14ac:dyDescent="0.3">
      <c r="A912" s="41" t="s">
        <v>417</v>
      </c>
      <c r="B912" s="42">
        <f t="shared" si="39"/>
        <v>45107</v>
      </c>
      <c r="C912" s="62">
        <f t="shared" si="40"/>
        <v>2023</v>
      </c>
      <c r="D912" s="43" t="s">
        <v>522</v>
      </c>
      <c r="E912" s="43" t="s">
        <v>573</v>
      </c>
      <c r="F912" s="44" t="s">
        <v>412</v>
      </c>
      <c r="G912" s="45">
        <v>51</v>
      </c>
      <c r="H912" s="45"/>
      <c r="I912" s="46">
        <v>52.1</v>
      </c>
      <c r="J912" s="46">
        <v>6.4</v>
      </c>
      <c r="K912" s="46"/>
      <c r="L912" s="46">
        <v>58.5</v>
      </c>
      <c r="M912" s="47">
        <v>960</v>
      </c>
      <c r="N912" s="47">
        <v>56160</v>
      </c>
      <c r="O912" s="48" t="s">
        <v>1111</v>
      </c>
      <c r="P912" s="48" t="s">
        <v>1667</v>
      </c>
      <c r="Q912" s="49">
        <v>45091</v>
      </c>
      <c r="R912" s="49"/>
      <c r="S912" s="49"/>
      <c r="T912" s="49"/>
      <c r="U912" s="49"/>
    </row>
    <row r="913" spans="1:21" ht="15" customHeight="1" x14ac:dyDescent="0.3">
      <c r="A913" s="41" t="s">
        <v>418</v>
      </c>
      <c r="B913" s="42">
        <f t="shared" si="39"/>
        <v>45107</v>
      </c>
      <c r="C913" s="62">
        <f t="shared" si="40"/>
        <v>2023</v>
      </c>
      <c r="D913" s="43" t="s">
        <v>880</v>
      </c>
      <c r="E913" s="43" t="s">
        <v>903</v>
      </c>
      <c r="F913" s="44" t="s">
        <v>412</v>
      </c>
      <c r="G913" s="45">
        <v>23</v>
      </c>
      <c r="H913" s="45">
        <v>23</v>
      </c>
      <c r="I913" s="46">
        <v>49</v>
      </c>
      <c r="J913" s="46">
        <v>5.0999999999999996</v>
      </c>
      <c r="K913" s="46"/>
      <c r="L913" s="46">
        <v>54.1</v>
      </c>
      <c r="M913" s="47">
        <v>1500</v>
      </c>
      <c r="N913" s="47">
        <v>81150</v>
      </c>
      <c r="O913" s="48" t="s">
        <v>1112</v>
      </c>
      <c r="P913" s="48" t="s">
        <v>1667</v>
      </c>
      <c r="Q913" s="49">
        <v>45086</v>
      </c>
      <c r="R913" s="49"/>
      <c r="S913" s="49"/>
      <c r="T913" s="49"/>
      <c r="U913" s="49"/>
    </row>
    <row r="914" spans="1:21" ht="15" customHeight="1" x14ac:dyDescent="0.3">
      <c r="A914" s="41" t="s">
        <v>418</v>
      </c>
      <c r="B914" s="42">
        <f t="shared" si="39"/>
        <v>45107</v>
      </c>
      <c r="C914" s="62">
        <f t="shared" si="40"/>
        <v>2023</v>
      </c>
      <c r="D914" s="43" t="s">
        <v>880</v>
      </c>
      <c r="E914" s="43" t="s">
        <v>911</v>
      </c>
      <c r="F914" s="44" t="s">
        <v>412</v>
      </c>
      <c r="G914" s="45">
        <v>31</v>
      </c>
      <c r="H914" s="45">
        <v>31</v>
      </c>
      <c r="I914" s="46">
        <v>45.6</v>
      </c>
      <c r="J914" s="46">
        <v>5.2</v>
      </c>
      <c r="K914" s="46"/>
      <c r="L914" s="46">
        <v>50.800000000000004</v>
      </c>
      <c r="M914" s="47">
        <v>1467.3818897637793</v>
      </c>
      <c r="N914" s="47">
        <v>74543</v>
      </c>
      <c r="O914" s="48" t="s">
        <v>1113</v>
      </c>
      <c r="P914" s="48" t="s">
        <v>1667</v>
      </c>
      <c r="Q914" s="49">
        <v>45093</v>
      </c>
      <c r="R914" s="49"/>
      <c r="S914" s="49"/>
      <c r="T914" s="49"/>
      <c r="U914" s="49"/>
    </row>
    <row r="915" spans="1:21" ht="15" customHeight="1" x14ac:dyDescent="0.3">
      <c r="A915" s="41" t="s">
        <v>418</v>
      </c>
      <c r="B915" s="42">
        <f t="shared" si="39"/>
        <v>45107</v>
      </c>
      <c r="C915" s="62">
        <f t="shared" si="40"/>
        <v>2023</v>
      </c>
      <c r="D915" s="43" t="s">
        <v>880</v>
      </c>
      <c r="E915" s="43" t="s">
        <v>919</v>
      </c>
      <c r="F915" s="44" t="s">
        <v>412</v>
      </c>
      <c r="G915" s="45">
        <v>39</v>
      </c>
      <c r="H915" s="45">
        <v>39</v>
      </c>
      <c r="I915" s="46">
        <v>52.8</v>
      </c>
      <c r="J915" s="46">
        <v>8</v>
      </c>
      <c r="K915" s="46"/>
      <c r="L915" s="46">
        <v>60.8</v>
      </c>
      <c r="M915" s="47">
        <v>1510</v>
      </c>
      <c r="N915" s="47">
        <v>91808</v>
      </c>
      <c r="O915" s="48" t="s">
        <v>1114</v>
      </c>
      <c r="P915" s="48" t="s">
        <v>1667</v>
      </c>
      <c r="Q915" s="49">
        <v>45082</v>
      </c>
      <c r="R915" s="49"/>
      <c r="S915" s="49"/>
      <c r="T915" s="49"/>
      <c r="U915" s="49"/>
    </row>
    <row r="916" spans="1:21" ht="15" customHeight="1" x14ac:dyDescent="0.3">
      <c r="A916" s="41" t="s">
        <v>418</v>
      </c>
      <c r="B916" s="42">
        <f t="shared" si="39"/>
        <v>45107</v>
      </c>
      <c r="C916" s="62">
        <f t="shared" si="40"/>
        <v>2023</v>
      </c>
      <c r="D916" s="43" t="s">
        <v>880</v>
      </c>
      <c r="E916" s="43" t="s">
        <v>920</v>
      </c>
      <c r="F916" s="44" t="s">
        <v>412</v>
      </c>
      <c r="G916" s="45">
        <v>40</v>
      </c>
      <c r="H916" s="45">
        <v>40</v>
      </c>
      <c r="I916" s="46">
        <v>45.6</v>
      </c>
      <c r="J916" s="46">
        <v>5.2</v>
      </c>
      <c r="K916" s="46"/>
      <c r="L916" s="46">
        <v>50.800000000000004</v>
      </c>
      <c r="M916" s="47">
        <v>1509.9999999999998</v>
      </c>
      <c r="N916" s="47">
        <v>76708</v>
      </c>
      <c r="O916" s="48" t="s">
        <v>1114</v>
      </c>
      <c r="P916" s="48" t="s">
        <v>1667</v>
      </c>
      <c r="Q916" s="49">
        <v>45082</v>
      </c>
      <c r="R916" s="49"/>
      <c r="S916" s="49"/>
      <c r="T916" s="49"/>
      <c r="U916" s="49"/>
    </row>
    <row r="917" spans="1:21" ht="15" customHeight="1" x14ac:dyDescent="0.3">
      <c r="A917" s="41" t="s">
        <v>418</v>
      </c>
      <c r="B917" s="42">
        <f t="shared" si="39"/>
        <v>45107</v>
      </c>
      <c r="C917" s="62">
        <f t="shared" si="40"/>
        <v>2023</v>
      </c>
      <c r="D917" s="43" t="s">
        <v>880</v>
      </c>
      <c r="E917" s="43" t="s">
        <v>926</v>
      </c>
      <c r="F917" s="44" t="s">
        <v>412</v>
      </c>
      <c r="G917" s="45">
        <v>46</v>
      </c>
      <c r="H917" s="45">
        <v>46</v>
      </c>
      <c r="I917" s="46">
        <v>55.8</v>
      </c>
      <c r="J917" s="46">
        <v>8</v>
      </c>
      <c r="K917" s="46"/>
      <c r="L917" s="46">
        <v>63.8</v>
      </c>
      <c r="M917" s="47">
        <v>1429.7492163009406</v>
      </c>
      <c r="N917" s="47">
        <v>91218</v>
      </c>
      <c r="O917" s="48" t="s">
        <v>1115</v>
      </c>
      <c r="P917" s="48" t="s">
        <v>1667</v>
      </c>
      <c r="Q917" s="49">
        <v>45097</v>
      </c>
      <c r="R917" s="49"/>
      <c r="S917" s="49"/>
      <c r="T917" s="49"/>
      <c r="U917" s="49"/>
    </row>
    <row r="918" spans="1:21" ht="15" customHeight="1" x14ac:dyDescent="0.3">
      <c r="A918" s="41" t="s">
        <v>418</v>
      </c>
      <c r="B918" s="42">
        <f t="shared" si="39"/>
        <v>45107</v>
      </c>
      <c r="C918" s="62">
        <f t="shared" si="40"/>
        <v>2023</v>
      </c>
      <c r="D918" s="43" t="s">
        <v>880</v>
      </c>
      <c r="E918" s="43" t="s">
        <v>930</v>
      </c>
      <c r="F918" s="44" t="s">
        <v>412</v>
      </c>
      <c r="G918" s="45">
        <v>50</v>
      </c>
      <c r="H918" s="45">
        <v>49</v>
      </c>
      <c r="I918" s="46">
        <v>71.8</v>
      </c>
      <c r="J918" s="46">
        <v>5.0999999999999996</v>
      </c>
      <c r="K918" s="46"/>
      <c r="L918" s="46">
        <v>76.899999999999991</v>
      </c>
      <c r="M918" s="47">
        <v>1520.0000000000002</v>
      </c>
      <c r="N918" s="47">
        <v>116888</v>
      </c>
      <c r="O918" s="48" t="s">
        <v>1116</v>
      </c>
      <c r="P918" s="48" t="s">
        <v>1667</v>
      </c>
      <c r="Q918" s="49">
        <v>45089</v>
      </c>
      <c r="R918" s="49"/>
      <c r="S918" s="49"/>
      <c r="T918" s="49"/>
      <c r="U918" s="49"/>
    </row>
    <row r="919" spans="1:21" ht="15" customHeight="1" x14ac:dyDescent="0.3">
      <c r="A919" s="41" t="s">
        <v>418</v>
      </c>
      <c r="B919" s="42">
        <f t="shared" si="39"/>
        <v>45107</v>
      </c>
      <c r="C919" s="62">
        <f t="shared" si="40"/>
        <v>2023</v>
      </c>
      <c r="D919" s="43" t="s">
        <v>880</v>
      </c>
      <c r="E919" s="43" t="s">
        <v>935</v>
      </c>
      <c r="F919" s="44" t="s">
        <v>412</v>
      </c>
      <c r="G919" s="45">
        <v>55</v>
      </c>
      <c r="H919" s="45">
        <v>54</v>
      </c>
      <c r="I919" s="46">
        <v>55.8</v>
      </c>
      <c r="J919" s="46">
        <v>8</v>
      </c>
      <c r="K919" s="46"/>
      <c r="L919" s="46">
        <v>63.8</v>
      </c>
      <c r="M919" s="47">
        <v>1495</v>
      </c>
      <c r="N919" s="47">
        <v>95381</v>
      </c>
      <c r="O919" s="48" t="s">
        <v>1117</v>
      </c>
      <c r="P919" s="48" t="s">
        <v>1667</v>
      </c>
      <c r="Q919" s="49">
        <v>45093</v>
      </c>
      <c r="R919" s="49"/>
      <c r="S919" s="49"/>
      <c r="T919" s="49"/>
      <c r="U919" s="49"/>
    </row>
    <row r="920" spans="1:21" ht="15" customHeight="1" x14ac:dyDescent="0.3">
      <c r="A920" s="41" t="s">
        <v>418</v>
      </c>
      <c r="B920" s="42">
        <f t="shared" si="39"/>
        <v>45107</v>
      </c>
      <c r="C920" s="62">
        <f t="shared" si="40"/>
        <v>2023</v>
      </c>
      <c r="D920" s="43" t="s">
        <v>880</v>
      </c>
      <c r="E920" s="43" t="s">
        <v>937</v>
      </c>
      <c r="F920" s="44" t="s">
        <v>412</v>
      </c>
      <c r="G920" s="45">
        <v>57</v>
      </c>
      <c r="H920" s="45">
        <v>56</v>
      </c>
      <c r="I920" s="46">
        <v>52.7</v>
      </c>
      <c r="J920" s="46">
        <v>8</v>
      </c>
      <c r="K920" s="46"/>
      <c r="L920" s="46">
        <v>60.7</v>
      </c>
      <c r="M920" s="47">
        <v>1434.4975288303131</v>
      </c>
      <c r="N920" s="47">
        <v>87074</v>
      </c>
      <c r="O920" s="48" t="s">
        <v>1118</v>
      </c>
      <c r="P920" s="48" t="s">
        <v>1667</v>
      </c>
      <c r="Q920" s="49">
        <v>45086</v>
      </c>
      <c r="R920" s="49"/>
      <c r="S920" s="49"/>
      <c r="T920" s="49"/>
      <c r="U920" s="49"/>
    </row>
    <row r="921" spans="1:21" ht="15" customHeight="1" x14ac:dyDescent="0.3">
      <c r="A921" s="41" t="s">
        <v>418</v>
      </c>
      <c r="B921" s="42">
        <f t="shared" si="39"/>
        <v>45107</v>
      </c>
      <c r="C921" s="62">
        <f t="shared" si="40"/>
        <v>2023</v>
      </c>
      <c r="D921" s="43" t="s">
        <v>880</v>
      </c>
      <c r="E921" s="43" t="s">
        <v>939</v>
      </c>
      <c r="F921" s="44" t="s">
        <v>412</v>
      </c>
      <c r="G921" s="45">
        <v>59</v>
      </c>
      <c r="H921" s="45">
        <v>58</v>
      </c>
      <c r="I921" s="46">
        <v>48.8</v>
      </c>
      <c r="J921" s="46">
        <v>5.0999999999999996</v>
      </c>
      <c r="K921" s="46"/>
      <c r="L921" s="46">
        <v>53.9</v>
      </c>
      <c r="M921" s="47">
        <v>1434.5083487940631</v>
      </c>
      <c r="N921" s="47">
        <v>77320</v>
      </c>
      <c r="O921" s="48" t="s">
        <v>1119</v>
      </c>
      <c r="P921" s="48" t="s">
        <v>1667</v>
      </c>
      <c r="Q921" s="49">
        <v>45107</v>
      </c>
      <c r="R921" s="49"/>
      <c r="S921" s="49"/>
      <c r="T921" s="49"/>
      <c r="U921" s="49"/>
    </row>
    <row r="922" spans="1:21" ht="15" customHeight="1" x14ac:dyDescent="0.3">
      <c r="A922" s="41" t="s">
        <v>418</v>
      </c>
      <c r="B922" s="42">
        <f t="shared" si="39"/>
        <v>45107</v>
      </c>
      <c r="C922" s="62">
        <f t="shared" si="40"/>
        <v>2023</v>
      </c>
      <c r="D922" s="43" t="s">
        <v>880</v>
      </c>
      <c r="E922" s="43" t="s">
        <v>944</v>
      </c>
      <c r="F922" s="44" t="s">
        <v>412</v>
      </c>
      <c r="G922" s="45">
        <v>64</v>
      </c>
      <c r="H922" s="45">
        <v>63</v>
      </c>
      <c r="I922" s="46">
        <v>55.8</v>
      </c>
      <c r="J922" s="46">
        <v>8</v>
      </c>
      <c r="K922" s="46"/>
      <c r="L922" s="46">
        <v>63.8</v>
      </c>
      <c r="M922" s="47">
        <v>1495</v>
      </c>
      <c r="N922" s="47">
        <v>95381</v>
      </c>
      <c r="O922" s="48" t="s">
        <v>1120</v>
      </c>
      <c r="P922" s="48" t="s">
        <v>1667</v>
      </c>
      <c r="Q922" s="49">
        <v>45092</v>
      </c>
      <c r="R922" s="49"/>
      <c r="S922" s="49"/>
      <c r="T922" s="49"/>
      <c r="U922" s="49"/>
    </row>
    <row r="923" spans="1:21" ht="15" customHeight="1" x14ac:dyDescent="0.3">
      <c r="A923" s="41" t="s">
        <v>418</v>
      </c>
      <c r="B923" s="42">
        <f t="shared" si="39"/>
        <v>45107</v>
      </c>
      <c r="C923" s="62">
        <f t="shared" si="40"/>
        <v>2023</v>
      </c>
      <c r="D923" s="43" t="s">
        <v>880</v>
      </c>
      <c r="E923" s="43" t="s">
        <v>945</v>
      </c>
      <c r="F923" s="44" t="s">
        <v>412</v>
      </c>
      <c r="G923" s="45">
        <v>65</v>
      </c>
      <c r="H923" s="45">
        <v>64</v>
      </c>
      <c r="I923" s="46">
        <v>44.3</v>
      </c>
      <c r="J923" s="46">
        <v>8</v>
      </c>
      <c r="K923" s="46"/>
      <c r="L923" s="46">
        <v>52.3</v>
      </c>
      <c r="M923" s="47">
        <v>1520</v>
      </c>
      <c r="N923" s="47">
        <v>79496</v>
      </c>
      <c r="O923" s="48" t="s">
        <v>1121</v>
      </c>
      <c r="P923" s="48" t="s">
        <v>1667</v>
      </c>
      <c r="Q923" s="49">
        <v>45086</v>
      </c>
      <c r="R923" s="49"/>
      <c r="S923" s="49"/>
      <c r="T923" s="49"/>
      <c r="U923" s="49"/>
    </row>
    <row r="924" spans="1:21" ht="15" customHeight="1" x14ac:dyDescent="0.3">
      <c r="A924" s="41" t="s">
        <v>418</v>
      </c>
      <c r="B924" s="42">
        <f t="shared" si="39"/>
        <v>45107</v>
      </c>
      <c r="C924" s="62">
        <f t="shared" si="40"/>
        <v>2023</v>
      </c>
      <c r="D924" s="43" t="s">
        <v>880</v>
      </c>
      <c r="E924" s="43" t="s">
        <v>946</v>
      </c>
      <c r="F924" s="44" t="s">
        <v>412</v>
      </c>
      <c r="G924" s="45">
        <v>66</v>
      </c>
      <c r="H924" s="45">
        <v>65</v>
      </c>
      <c r="I924" s="46">
        <v>52.7</v>
      </c>
      <c r="J924" s="46">
        <v>8</v>
      </c>
      <c r="K924" s="46"/>
      <c r="L924" s="46">
        <v>60.7</v>
      </c>
      <c r="M924" s="47">
        <v>1510</v>
      </c>
      <c r="N924" s="47">
        <v>91657</v>
      </c>
      <c r="O924" s="48" t="s">
        <v>1121</v>
      </c>
      <c r="P924" s="48" t="s">
        <v>1667</v>
      </c>
      <c r="Q924" s="49">
        <v>45086</v>
      </c>
      <c r="R924" s="49"/>
      <c r="S924" s="49"/>
      <c r="T924" s="49"/>
      <c r="U924" s="49"/>
    </row>
    <row r="925" spans="1:21" ht="15" customHeight="1" x14ac:dyDescent="0.3">
      <c r="A925" s="41" t="s">
        <v>418</v>
      </c>
      <c r="B925" s="42">
        <f t="shared" si="39"/>
        <v>45107</v>
      </c>
      <c r="C925" s="62">
        <f t="shared" si="40"/>
        <v>2023</v>
      </c>
      <c r="D925" s="43" t="s">
        <v>880</v>
      </c>
      <c r="E925" s="43" t="s">
        <v>947</v>
      </c>
      <c r="F925" s="44" t="s">
        <v>412</v>
      </c>
      <c r="G925" s="45">
        <v>67</v>
      </c>
      <c r="H925" s="45">
        <v>66</v>
      </c>
      <c r="I925" s="46">
        <v>45.6</v>
      </c>
      <c r="J925" s="46">
        <v>5.2</v>
      </c>
      <c r="K925" s="46"/>
      <c r="L925" s="46">
        <v>50.800000000000004</v>
      </c>
      <c r="M925" s="47">
        <v>1509.9999999999998</v>
      </c>
      <c r="N925" s="47">
        <v>76708</v>
      </c>
      <c r="O925" s="48" t="s">
        <v>1122</v>
      </c>
      <c r="P925" s="48" t="s">
        <v>1667</v>
      </c>
      <c r="Q925" s="49">
        <v>45083</v>
      </c>
      <c r="R925" s="49"/>
      <c r="S925" s="49"/>
      <c r="T925" s="49"/>
      <c r="U925" s="49"/>
    </row>
    <row r="926" spans="1:21" ht="15" customHeight="1" x14ac:dyDescent="0.3">
      <c r="A926" s="41" t="s">
        <v>418</v>
      </c>
      <c r="B926" s="42">
        <f t="shared" si="39"/>
        <v>45107</v>
      </c>
      <c r="C926" s="62">
        <f t="shared" si="40"/>
        <v>2023</v>
      </c>
      <c r="D926" s="43" t="s">
        <v>880</v>
      </c>
      <c r="E926" s="43" t="s">
        <v>948</v>
      </c>
      <c r="F926" s="44" t="s">
        <v>412</v>
      </c>
      <c r="G926" s="45">
        <v>68</v>
      </c>
      <c r="H926" s="45">
        <v>67</v>
      </c>
      <c r="I926" s="46">
        <v>48.8</v>
      </c>
      <c r="J926" s="46">
        <v>5.0999999999999996</v>
      </c>
      <c r="K926" s="46"/>
      <c r="L926" s="46">
        <v>53.9</v>
      </c>
      <c r="M926" s="47">
        <v>1510</v>
      </c>
      <c r="N926" s="47">
        <v>81389</v>
      </c>
      <c r="O926" s="48" t="s">
        <v>1123</v>
      </c>
      <c r="P926" s="48" t="s">
        <v>1667</v>
      </c>
      <c r="Q926" s="49">
        <v>45097</v>
      </c>
      <c r="R926" s="49"/>
      <c r="S926" s="49"/>
      <c r="T926" s="49"/>
      <c r="U926" s="49"/>
    </row>
    <row r="927" spans="1:21" ht="15" customHeight="1" x14ac:dyDescent="0.3">
      <c r="A927" s="41" t="s">
        <v>418</v>
      </c>
      <c r="B927" s="42">
        <f t="shared" si="39"/>
        <v>45107</v>
      </c>
      <c r="C927" s="62">
        <f t="shared" si="40"/>
        <v>2023</v>
      </c>
      <c r="D927" s="43" t="s">
        <v>880</v>
      </c>
      <c r="E927" s="43" t="s">
        <v>955</v>
      </c>
      <c r="F927" s="44" t="s">
        <v>412</v>
      </c>
      <c r="G927" s="45">
        <v>75</v>
      </c>
      <c r="H927" s="45">
        <v>74</v>
      </c>
      <c r="I927" s="46">
        <v>52.7</v>
      </c>
      <c r="J927" s="46">
        <v>8</v>
      </c>
      <c r="K927" s="46"/>
      <c r="L927" s="46">
        <v>60.7</v>
      </c>
      <c r="M927" s="47">
        <v>1505.00823723229</v>
      </c>
      <c r="N927" s="47">
        <v>91354</v>
      </c>
      <c r="O927" s="48" t="s">
        <v>1072</v>
      </c>
      <c r="P927" s="48" t="s">
        <v>1667</v>
      </c>
      <c r="Q927" s="49">
        <v>45089</v>
      </c>
      <c r="R927" s="49"/>
      <c r="S927" s="49"/>
      <c r="T927" s="49"/>
      <c r="U927" s="49"/>
    </row>
    <row r="928" spans="1:21" ht="15" customHeight="1" x14ac:dyDescent="0.3">
      <c r="A928" s="41" t="s">
        <v>418</v>
      </c>
      <c r="B928" s="42">
        <f t="shared" si="39"/>
        <v>45107</v>
      </c>
      <c r="C928" s="62">
        <f t="shared" si="40"/>
        <v>2023</v>
      </c>
      <c r="D928" s="43" t="s">
        <v>880</v>
      </c>
      <c r="E928" s="43" t="s">
        <v>956</v>
      </c>
      <c r="F928" s="44" t="s">
        <v>412</v>
      </c>
      <c r="G928" s="45">
        <v>76</v>
      </c>
      <c r="H928" s="45">
        <v>75</v>
      </c>
      <c r="I928" s="46">
        <v>45.6</v>
      </c>
      <c r="J928" s="46">
        <v>5.2</v>
      </c>
      <c r="K928" s="46"/>
      <c r="L928" s="46">
        <v>50.800000000000004</v>
      </c>
      <c r="M928" s="47">
        <v>1504.9999999999998</v>
      </c>
      <c r="N928" s="47">
        <v>76454</v>
      </c>
      <c r="O928" s="48" t="s">
        <v>1124</v>
      </c>
      <c r="P928" s="48" t="s">
        <v>1667</v>
      </c>
      <c r="Q928" s="49">
        <v>45085</v>
      </c>
      <c r="R928" s="49"/>
      <c r="S928" s="49"/>
      <c r="T928" s="49"/>
      <c r="U928" s="49"/>
    </row>
    <row r="929" spans="1:21" ht="15" customHeight="1" x14ac:dyDescent="0.3">
      <c r="A929" s="41" t="s">
        <v>418</v>
      </c>
      <c r="B929" s="42">
        <f t="shared" si="39"/>
        <v>45107</v>
      </c>
      <c r="C929" s="62">
        <f t="shared" si="40"/>
        <v>2023</v>
      </c>
      <c r="D929" s="43" t="s">
        <v>880</v>
      </c>
      <c r="E929" s="43" t="s">
        <v>957</v>
      </c>
      <c r="F929" s="44" t="s">
        <v>412</v>
      </c>
      <c r="G929" s="45">
        <v>77</v>
      </c>
      <c r="H929" s="45">
        <v>76</v>
      </c>
      <c r="I929" s="46">
        <v>48.8</v>
      </c>
      <c r="J929" s="46">
        <v>5.0999999999999996</v>
      </c>
      <c r="K929" s="46"/>
      <c r="L929" s="46">
        <v>53.9</v>
      </c>
      <c r="M929" s="47">
        <v>1505.0092764378478</v>
      </c>
      <c r="N929" s="47">
        <v>81120</v>
      </c>
      <c r="O929" s="48" t="s">
        <v>1125</v>
      </c>
      <c r="P929" s="48" t="s">
        <v>1675</v>
      </c>
      <c r="Q929" s="49">
        <v>45086</v>
      </c>
      <c r="R929" s="49"/>
      <c r="S929" s="49"/>
      <c r="T929" s="49"/>
      <c r="U929" s="49"/>
    </row>
    <row r="930" spans="1:21" ht="15" customHeight="1" x14ac:dyDescent="0.3">
      <c r="A930" s="41" t="s">
        <v>418</v>
      </c>
      <c r="B930" s="42">
        <f t="shared" si="39"/>
        <v>45107</v>
      </c>
      <c r="C930" s="62">
        <f t="shared" si="40"/>
        <v>2023</v>
      </c>
      <c r="D930" s="43" t="s">
        <v>880</v>
      </c>
      <c r="E930" s="43" t="s">
        <v>964</v>
      </c>
      <c r="F930" s="44" t="s">
        <v>412</v>
      </c>
      <c r="G930" s="45">
        <v>84</v>
      </c>
      <c r="H930" s="45">
        <v>83</v>
      </c>
      <c r="I930" s="46">
        <v>52.7</v>
      </c>
      <c r="J930" s="46">
        <v>8</v>
      </c>
      <c r="K930" s="46"/>
      <c r="L930" s="46">
        <v>60.7</v>
      </c>
      <c r="M930" s="47">
        <v>1505.00823723229</v>
      </c>
      <c r="N930" s="47">
        <v>91354</v>
      </c>
      <c r="O930" s="48" t="s">
        <v>1126</v>
      </c>
      <c r="P930" s="48" t="s">
        <v>1667</v>
      </c>
      <c r="Q930" s="49">
        <v>45087</v>
      </c>
      <c r="R930" s="49"/>
      <c r="S930" s="49"/>
      <c r="T930" s="49"/>
      <c r="U930" s="49"/>
    </row>
    <row r="931" spans="1:21" ht="15" customHeight="1" x14ac:dyDescent="0.3">
      <c r="A931" s="41" t="s">
        <v>418</v>
      </c>
      <c r="B931" s="42">
        <f t="shared" si="39"/>
        <v>45107</v>
      </c>
      <c r="C931" s="62">
        <f t="shared" si="40"/>
        <v>2023</v>
      </c>
      <c r="D931" s="43" t="s">
        <v>880</v>
      </c>
      <c r="E931" s="43" t="s">
        <v>965</v>
      </c>
      <c r="F931" s="44" t="s">
        <v>412</v>
      </c>
      <c r="G931" s="45">
        <v>85</v>
      </c>
      <c r="H931" s="45">
        <v>84</v>
      </c>
      <c r="I931" s="46">
        <v>45.6</v>
      </c>
      <c r="J931" s="46">
        <v>5.2</v>
      </c>
      <c r="K931" s="46"/>
      <c r="L931" s="46">
        <v>50.800000000000004</v>
      </c>
      <c r="M931" s="47">
        <v>1504.9999999999998</v>
      </c>
      <c r="N931" s="47">
        <v>76454</v>
      </c>
      <c r="O931" s="48" t="s">
        <v>1127</v>
      </c>
      <c r="P931" s="48" t="s">
        <v>1667</v>
      </c>
      <c r="Q931" s="49">
        <v>45089</v>
      </c>
      <c r="R931" s="49"/>
      <c r="S931" s="49"/>
      <c r="T931" s="49"/>
      <c r="U931" s="49"/>
    </row>
    <row r="932" spans="1:21" ht="15" customHeight="1" x14ac:dyDescent="0.3">
      <c r="A932" s="41" t="s">
        <v>418</v>
      </c>
      <c r="B932" s="42">
        <f t="shared" si="39"/>
        <v>45107</v>
      </c>
      <c r="C932" s="62">
        <f t="shared" si="40"/>
        <v>2023</v>
      </c>
      <c r="D932" s="43" t="s">
        <v>880</v>
      </c>
      <c r="E932" s="43" t="s">
        <v>966</v>
      </c>
      <c r="F932" s="44" t="s">
        <v>412</v>
      </c>
      <c r="G932" s="45">
        <v>86</v>
      </c>
      <c r="H932" s="45">
        <v>85</v>
      </c>
      <c r="I932" s="46">
        <v>48.8</v>
      </c>
      <c r="J932" s="46">
        <v>5.0999999999999996</v>
      </c>
      <c r="K932" s="46"/>
      <c r="L932" s="46">
        <v>53.9</v>
      </c>
      <c r="M932" s="47">
        <v>1505.0092764378478</v>
      </c>
      <c r="N932" s="47">
        <v>81120</v>
      </c>
      <c r="O932" s="48" t="s">
        <v>1125</v>
      </c>
      <c r="P932" s="48" t="s">
        <v>1675</v>
      </c>
      <c r="Q932" s="49">
        <v>45086</v>
      </c>
      <c r="R932" s="49"/>
      <c r="S932" s="49"/>
      <c r="T932" s="49"/>
      <c r="U932" s="49"/>
    </row>
    <row r="933" spans="1:21" ht="15" customHeight="1" x14ac:dyDescent="0.3">
      <c r="A933" s="41" t="s">
        <v>418</v>
      </c>
      <c r="B933" s="42">
        <f t="shared" si="39"/>
        <v>45107</v>
      </c>
      <c r="C933" s="62">
        <f t="shared" si="40"/>
        <v>2023</v>
      </c>
      <c r="D933" s="43" t="s">
        <v>880</v>
      </c>
      <c r="E933" s="43" t="s">
        <v>975</v>
      </c>
      <c r="F933" s="44" t="s">
        <v>412</v>
      </c>
      <c r="G933" s="45">
        <v>95</v>
      </c>
      <c r="H933" s="45">
        <v>94</v>
      </c>
      <c r="I933" s="46">
        <v>48.8</v>
      </c>
      <c r="J933" s="46">
        <v>5.0999999999999996</v>
      </c>
      <c r="K933" s="46"/>
      <c r="L933" s="46">
        <v>53.9</v>
      </c>
      <c r="M933" s="47">
        <v>1450.3896103896104</v>
      </c>
      <c r="N933" s="47">
        <v>78176</v>
      </c>
      <c r="O933" s="48" t="s">
        <v>1128</v>
      </c>
      <c r="P933" s="48" t="s">
        <v>1667</v>
      </c>
      <c r="Q933" s="49">
        <v>45090</v>
      </c>
      <c r="R933" s="49"/>
      <c r="S933" s="49"/>
      <c r="T933" s="49"/>
      <c r="U933" s="49"/>
    </row>
    <row r="934" spans="1:21" ht="15" customHeight="1" x14ac:dyDescent="0.3">
      <c r="A934" s="41" t="s">
        <v>418</v>
      </c>
      <c r="B934" s="42">
        <f t="shared" si="39"/>
        <v>45107</v>
      </c>
      <c r="C934" s="62">
        <f t="shared" si="40"/>
        <v>2023</v>
      </c>
      <c r="D934" s="43" t="s">
        <v>286</v>
      </c>
      <c r="E934" s="43" t="s">
        <v>330</v>
      </c>
      <c r="F934" s="44" t="s">
        <v>413</v>
      </c>
      <c r="G934" s="45">
        <v>7</v>
      </c>
      <c r="H934" s="45"/>
      <c r="I934" s="46">
        <v>13.75</v>
      </c>
      <c r="J934" s="46">
        <v>0</v>
      </c>
      <c r="K934" s="46"/>
      <c r="L934" s="46">
        <v>13.75</v>
      </c>
      <c r="M934" s="47">
        <v>581.81818181818187</v>
      </c>
      <c r="N934" s="47">
        <v>8000</v>
      </c>
      <c r="O934" s="48" t="s">
        <v>1129</v>
      </c>
      <c r="P934" s="48"/>
      <c r="Q934" s="49">
        <v>45079</v>
      </c>
      <c r="R934" s="49"/>
      <c r="S934" s="49"/>
      <c r="T934" s="49"/>
      <c r="U934" s="49"/>
    </row>
    <row r="935" spans="1:21" ht="15" customHeight="1" x14ac:dyDescent="0.3">
      <c r="A935" s="41" t="s">
        <v>415</v>
      </c>
      <c r="B935" s="42">
        <f t="shared" si="39"/>
        <v>45107</v>
      </c>
      <c r="C935" s="62">
        <f t="shared" si="40"/>
        <v>2023</v>
      </c>
      <c r="D935" s="43" t="s">
        <v>6</v>
      </c>
      <c r="E935" s="43" t="s">
        <v>19</v>
      </c>
      <c r="F935" s="44" t="s">
        <v>5</v>
      </c>
      <c r="G935" s="45">
        <v>30</v>
      </c>
      <c r="H935" s="45">
        <v>30</v>
      </c>
      <c r="I935" s="46">
        <v>14.9</v>
      </c>
      <c r="J935" s="46"/>
      <c r="K935" s="46"/>
      <c r="L935" s="46">
        <v>14.9</v>
      </c>
      <c r="M935" s="47">
        <v>302.01342281879192</v>
      </c>
      <c r="N935" s="47">
        <v>4500</v>
      </c>
      <c r="O935" s="48" t="s">
        <v>657</v>
      </c>
      <c r="P935" s="48"/>
      <c r="Q935" s="49">
        <v>45099</v>
      </c>
      <c r="R935" s="49"/>
      <c r="S935" s="49"/>
      <c r="T935" s="49"/>
      <c r="U935" s="49"/>
    </row>
    <row r="936" spans="1:21" ht="15" customHeight="1" x14ac:dyDescent="0.3">
      <c r="A936" s="41" t="s">
        <v>416</v>
      </c>
      <c r="B936" s="42">
        <f t="shared" si="39"/>
        <v>45138</v>
      </c>
      <c r="C936" s="62">
        <f t="shared" si="40"/>
        <v>2023</v>
      </c>
      <c r="D936" s="43" t="s">
        <v>77</v>
      </c>
      <c r="E936" s="43" t="s">
        <v>86</v>
      </c>
      <c r="F936" s="44" t="s">
        <v>412</v>
      </c>
      <c r="G936" s="45">
        <v>16</v>
      </c>
      <c r="H936" s="45">
        <v>16</v>
      </c>
      <c r="I936" s="46">
        <v>114.8</v>
      </c>
      <c r="J936" s="46">
        <v>5.9</v>
      </c>
      <c r="K936" s="46">
        <v>17.2</v>
      </c>
      <c r="L936" s="46">
        <v>137.9</v>
      </c>
      <c r="M936" s="47">
        <v>1133.698332124728</v>
      </c>
      <c r="N936" s="47">
        <v>156337</v>
      </c>
      <c r="O936" s="48" t="s">
        <v>1130</v>
      </c>
      <c r="P936" s="48" t="s">
        <v>1667</v>
      </c>
      <c r="Q936" s="49">
        <v>45135</v>
      </c>
      <c r="R936" s="49"/>
      <c r="S936" s="49"/>
      <c r="T936" s="49"/>
      <c r="U936" s="49"/>
    </row>
    <row r="937" spans="1:21" ht="15" customHeight="1" x14ac:dyDescent="0.3">
      <c r="A937" s="41" t="s">
        <v>416</v>
      </c>
      <c r="B937" s="42">
        <f t="shared" si="39"/>
        <v>45138</v>
      </c>
      <c r="C937" s="62">
        <f t="shared" si="40"/>
        <v>2023</v>
      </c>
      <c r="D937" s="43" t="s">
        <v>981</v>
      </c>
      <c r="E937" s="43" t="s">
        <v>1005</v>
      </c>
      <c r="F937" s="44" t="s">
        <v>412</v>
      </c>
      <c r="G937" s="45">
        <v>24</v>
      </c>
      <c r="H937" s="45">
        <v>24</v>
      </c>
      <c r="I937" s="46">
        <v>48.9</v>
      </c>
      <c r="J937" s="46">
        <v>5.7</v>
      </c>
      <c r="K937" s="46"/>
      <c r="L937" s="46">
        <v>54.6</v>
      </c>
      <c r="M937" s="47">
        <v>1370</v>
      </c>
      <c r="N937" s="47">
        <v>74802</v>
      </c>
      <c r="O937" s="48" t="s">
        <v>1131</v>
      </c>
      <c r="P937" s="48" t="s">
        <v>1667</v>
      </c>
      <c r="Q937" s="49">
        <v>45114</v>
      </c>
      <c r="R937" s="49"/>
      <c r="S937" s="49"/>
      <c r="T937" s="49"/>
      <c r="U937" s="49"/>
    </row>
    <row r="938" spans="1:21" ht="15" customHeight="1" x14ac:dyDescent="0.3">
      <c r="A938" s="41" t="s">
        <v>418</v>
      </c>
      <c r="B938" s="42">
        <f t="shared" si="39"/>
        <v>45138</v>
      </c>
      <c r="C938" s="62">
        <f t="shared" si="40"/>
        <v>2023</v>
      </c>
      <c r="D938" s="43" t="s">
        <v>880</v>
      </c>
      <c r="E938" s="43" t="s">
        <v>917</v>
      </c>
      <c r="F938" s="44" t="s">
        <v>412</v>
      </c>
      <c r="G938" s="45">
        <v>37</v>
      </c>
      <c r="H938" s="45">
        <v>37</v>
      </c>
      <c r="I938" s="46">
        <v>55.9</v>
      </c>
      <c r="J938" s="46">
        <v>8</v>
      </c>
      <c r="K938" s="46"/>
      <c r="L938" s="46">
        <v>63.9</v>
      </c>
      <c r="M938" s="47">
        <v>1390.359937402191</v>
      </c>
      <c r="N938" s="47">
        <v>88844</v>
      </c>
      <c r="O938" s="48" t="s">
        <v>1132</v>
      </c>
      <c r="P938" s="48" t="s">
        <v>1667</v>
      </c>
      <c r="Q938" s="49">
        <v>45133</v>
      </c>
      <c r="R938" s="49"/>
      <c r="S938" s="49"/>
      <c r="T938" s="49"/>
      <c r="U938" s="49"/>
    </row>
    <row r="939" spans="1:21" ht="15" customHeight="1" x14ac:dyDescent="0.3">
      <c r="A939" s="41" t="s">
        <v>418</v>
      </c>
      <c r="B939" s="42">
        <f t="shared" si="39"/>
        <v>45138</v>
      </c>
      <c r="C939" s="62">
        <f t="shared" si="40"/>
        <v>2023</v>
      </c>
      <c r="D939" s="43" t="s">
        <v>880</v>
      </c>
      <c r="E939" s="43" t="s">
        <v>918</v>
      </c>
      <c r="F939" s="44" t="s">
        <v>412</v>
      </c>
      <c r="G939" s="45">
        <v>38</v>
      </c>
      <c r="H939" s="45">
        <v>38</v>
      </c>
      <c r="I939" s="46">
        <v>44.4</v>
      </c>
      <c r="J939" s="46">
        <v>8</v>
      </c>
      <c r="K939" s="46"/>
      <c r="L939" s="46">
        <v>52.4</v>
      </c>
      <c r="M939" s="47">
        <v>1413.6068702290077</v>
      </c>
      <c r="N939" s="47">
        <v>74073</v>
      </c>
      <c r="O939" s="48" t="s">
        <v>1132</v>
      </c>
      <c r="P939" s="48" t="s">
        <v>1667</v>
      </c>
      <c r="Q939" s="49">
        <v>45133</v>
      </c>
      <c r="R939" s="49"/>
      <c r="S939" s="49"/>
      <c r="T939" s="49"/>
      <c r="U939" s="49"/>
    </row>
    <row r="940" spans="1:21" ht="15" customHeight="1" x14ac:dyDescent="0.3">
      <c r="A940" s="41" t="s">
        <v>418</v>
      </c>
      <c r="B940" s="42">
        <f t="shared" si="39"/>
        <v>45138</v>
      </c>
      <c r="C940" s="62">
        <f t="shared" si="40"/>
        <v>2023</v>
      </c>
      <c r="D940" s="43" t="s">
        <v>880</v>
      </c>
      <c r="E940" s="43" t="s">
        <v>921</v>
      </c>
      <c r="F940" s="44" t="s">
        <v>412</v>
      </c>
      <c r="G940" s="45">
        <v>41</v>
      </c>
      <c r="H940" s="45">
        <v>41</v>
      </c>
      <c r="I940" s="46">
        <v>48.9</v>
      </c>
      <c r="J940" s="46">
        <v>5.0999999999999996</v>
      </c>
      <c r="K940" s="46"/>
      <c r="L940" s="46">
        <v>54</v>
      </c>
      <c r="M940" s="47">
        <v>1404.3148148148148</v>
      </c>
      <c r="N940" s="47">
        <v>75833</v>
      </c>
      <c r="O940" s="48" t="s">
        <v>1132</v>
      </c>
      <c r="P940" s="48" t="s">
        <v>1667</v>
      </c>
      <c r="Q940" s="49">
        <v>45133</v>
      </c>
      <c r="R940" s="49"/>
      <c r="S940" s="49"/>
      <c r="T940" s="49"/>
      <c r="U940" s="49"/>
    </row>
    <row r="941" spans="1:21" ht="15" customHeight="1" x14ac:dyDescent="0.3">
      <c r="A941" s="41" t="s">
        <v>418</v>
      </c>
      <c r="B941" s="42">
        <f t="shared" si="39"/>
        <v>45138</v>
      </c>
      <c r="C941" s="62">
        <f t="shared" si="40"/>
        <v>2023</v>
      </c>
      <c r="D941" s="43" t="s">
        <v>880</v>
      </c>
      <c r="E941" s="43" t="s">
        <v>936</v>
      </c>
      <c r="F941" s="44" t="s">
        <v>412</v>
      </c>
      <c r="G941" s="45">
        <v>56</v>
      </c>
      <c r="H941" s="45">
        <v>55</v>
      </c>
      <c r="I941" s="46">
        <v>44.3</v>
      </c>
      <c r="J941" s="46">
        <v>8</v>
      </c>
      <c r="K941" s="46"/>
      <c r="L941" s="46">
        <v>52.3</v>
      </c>
      <c r="M941" s="47">
        <v>1520</v>
      </c>
      <c r="N941" s="47">
        <v>79496</v>
      </c>
      <c r="O941" s="48" t="s">
        <v>1133</v>
      </c>
      <c r="P941" s="48" t="s">
        <v>1667</v>
      </c>
      <c r="Q941" s="49">
        <v>45121</v>
      </c>
      <c r="R941" s="49"/>
      <c r="S941" s="49"/>
      <c r="T941" s="49"/>
      <c r="U941" s="49"/>
    </row>
    <row r="942" spans="1:21" ht="15" customHeight="1" x14ac:dyDescent="0.3">
      <c r="A942" s="41" t="s">
        <v>417</v>
      </c>
      <c r="B942" s="42">
        <f t="shared" si="39"/>
        <v>45138</v>
      </c>
      <c r="C942" s="62">
        <f t="shared" si="40"/>
        <v>2023</v>
      </c>
      <c r="D942" s="43" t="s">
        <v>165</v>
      </c>
      <c r="E942" s="43" t="s">
        <v>858</v>
      </c>
      <c r="F942" s="44" t="s">
        <v>413</v>
      </c>
      <c r="G942" s="45">
        <v>3</v>
      </c>
      <c r="H942" s="45">
        <v>3</v>
      </c>
      <c r="I942" s="46">
        <v>14.9</v>
      </c>
      <c r="J942" s="46"/>
      <c r="K942" s="46"/>
      <c r="L942" s="46">
        <v>14.9</v>
      </c>
      <c r="M942" s="47">
        <v>302.01342281879192</v>
      </c>
      <c r="N942" s="47">
        <v>4500</v>
      </c>
      <c r="O942" s="48" t="s">
        <v>1134</v>
      </c>
      <c r="P942" s="48"/>
      <c r="Q942" s="49">
        <v>45111</v>
      </c>
      <c r="R942" s="49"/>
      <c r="S942" s="49"/>
      <c r="T942" s="49"/>
      <c r="U942" s="49"/>
    </row>
    <row r="943" spans="1:21" ht="15" customHeight="1" x14ac:dyDescent="0.3">
      <c r="A943" s="41" t="s">
        <v>417</v>
      </c>
      <c r="B943" s="42">
        <f t="shared" si="39"/>
        <v>45138</v>
      </c>
      <c r="C943" s="62">
        <f t="shared" si="40"/>
        <v>2023</v>
      </c>
      <c r="D943" s="43" t="s">
        <v>814</v>
      </c>
      <c r="E943" s="43" t="s">
        <v>750</v>
      </c>
      <c r="F943" s="44" t="s">
        <v>412</v>
      </c>
      <c r="G943" s="45">
        <v>1</v>
      </c>
      <c r="H943" s="45"/>
      <c r="I943" s="46">
        <v>34.1</v>
      </c>
      <c r="J943" s="46">
        <v>3.3</v>
      </c>
      <c r="K943" s="46"/>
      <c r="L943" s="46">
        <v>37.4</v>
      </c>
      <c r="M943" s="47">
        <v>950</v>
      </c>
      <c r="N943" s="47">
        <v>35530</v>
      </c>
      <c r="O943" s="48" t="s">
        <v>1135</v>
      </c>
      <c r="P943" s="48" t="s">
        <v>1667</v>
      </c>
      <c r="Q943" s="49">
        <v>45112</v>
      </c>
      <c r="R943" s="49"/>
      <c r="S943" s="49"/>
      <c r="T943" s="49"/>
      <c r="U943" s="49"/>
    </row>
    <row r="944" spans="1:21" ht="15" customHeight="1" x14ac:dyDescent="0.3">
      <c r="A944" s="41" t="s">
        <v>417</v>
      </c>
      <c r="B944" s="42">
        <f t="shared" si="39"/>
        <v>45138</v>
      </c>
      <c r="C944" s="62">
        <f t="shared" si="40"/>
        <v>2023</v>
      </c>
      <c r="D944" s="43" t="s">
        <v>814</v>
      </c>
      <c r="E944" s="43" t="s">
        <v>753</v>
      </c>
      <c r="F944" s="44" t="s">
        <v>412</v>
      </c>
      <c r="G944" s="45">
        <v>4</v>
      </c>
      <c r="H944" s="45"/>
      <c r="I944" s="46">
        <v>34.4</v>
      </c>
      <c r="J944" s="46">
        <v>3.3</v>
      </c>
      <c r="K944" s="46"/>
      <c r="L944" s="46">
        <v>37.699999999999996</v>
      </c>
      <c r="M944" s="47">
        <v>945.01326259946961</v>
      </c>
      <c r="N944" s="47">
        <v>35627</v>
      </c>
      <c r="O944" s="48" t="s">
        <v>1136</v>
      </c>
      <c r="P944" s="48" t="s">
        <v>1667</v>
      </c>
      <c r="Q944" s="49">
        <v>45138</v>
      </c>
      <c r="R944" s="49"/>
      <c r="S944" s="49"/>
      <c r="T944" s="49"/>
      <c r="U944" s="49"/>
    </row>
    <row r="945" spans="1:21" ht="15" customHeight="1" x14ac:dyDescent="0.3">
      <c r="A945" s="41" t="s">
        <v>417</v>
      </c>
      <c r="B945" s="42">
        <f t="shared" si="39"/>
        <v>45138</v>
      </c>
      <c r="C945" s="62">
        <f t="shared" si="40"/>
        <v>2023</v>
      </c>
      <c r="D945" s="43" t="s">
        <v>814</v>
      </c>
      <c r="E945" s="43" t="s">
        <v>773</v>
      </c>
      <c r="F945" s="44" t="s">
        <v>412</v>
      </c>
      <c r="G945" s="45">
        <v>24</v>
      </c>
      <c r="H945" s="45"/>
      <c r="I945" s="46">
        <v>41.1</v>
      </c>
      <c r="J945" s="46">
        <v>6.4</v>
      </c>
      <c r="K945" s="46"/>
      <c r="L945" s="46">
        <v>47.5</v>
      </c>
      <c r="M945" s="47">
        <v>1005.0105263157894</v>
      </c>
      <c r="N945" s="47">
        <v>47738</v>
      </c>
      <c r="O945" s="48" t="s">
        <v>1042</v>
      </c>
      <c r="P945" s="48" t="s">
        <v>1667</v>
      </c>
      <c r="Q945" s="49">
        <v>45127</v>
      </c>
      <c r="R945" s="49"/>
      <c r="S945" s="49"/>
      <c r="T945" s="49"/>
      <c r="U945" s="49"/>
    </row>
    <row r="946" spans="1:21" ht="15" customHeight="1" x14ac:dyDescent="0.3">
      <c r="A946" s="41" t="s">
        <v>417</v>
      </c>
      <c r="B946" s="42">
        <f t="shared" si="39"/>
        <v>45138</v>
      </c>
      <c r="C946" s="62">
        <f t="shared" si="40"/>
        <v>2023</v>
      </c>
      <c r="D946" s="43" t="s">
        <v>814</v>
      </c>
      <c r="E946" s="43" t="s">
        <v>769</v>
      </c>
      <c r="F946" s="44" t="s">
        <v>412</v>
      </c>
      <c r="G946" s="45">
        <v>20</v>
      </c>
      <c r="H946" s="45"/>
      <c r="I946" s="46">
        <v>41.1</v>
      </c>
      <c r="J946" s="46">
        <v>6.4</v>
      </c>
      <c r="K946" s="46"/>
      <c r="L946" s="46">
        <v>47.5</v>
      </c>
      <c r="M946" s="47">
        <v>1015.0105263157894</v>
      </c>
      <c r="N946" s="47">
        <v>48213</v>
      </c>
      <c r="O946" s="48" t="s">
        <v>1137</v>
      </c>
      <c r="P946" s="48" t="s">
        <v>1667</v>
      </c>
      <c r="Q946" s="49">
        <v>45125</v>
      </c>
      <c r="R946" s="49"/>
      <c r="S946" s="49"/>
      <c r="T946" s="49"/>
      <c r="U946" s="49"/>
    </row>
    <row r="947" spans="1:21" ht="15" customHeight="1" x14ac:dyDescent="0.3">
      <c r="A947" s="41" t="s">
        <v>417</v>
      </c>
      <c r="B947" s="42">
        <f t="shared" si="39"/>
        <v>45138</v>
      </c>
      <c r="C947" s="62">
        <f t="shared" si="40"/>
        <v>2023</v>
      </c>
      <c r="D947" s="43" t="s">
        <v>814</v>
      </c>
      <c r="E947" s="43" t="s">
        <v>771</v>
      </c>
      <c r="F947" s="44" t="s">
        <v>412</v>
      </c>
      <c r="G947" s="45">
        <v>22</v>
      </c>
      <c r="H947" s="45"/>
      <c r="I947" s="46">
        <v>55.4</v>
      </c>
      <c r="J947" s="46">
        <v>6.4</v>
      </c>
      <c r="K947" s="46"/>
      <c r="L947" s="46">
        <v>61.8</v>
      </c>
      <c r="M947" s="47">
        <v>1000</v>
      </c>
      <c r="N947" s="47">
        <v>61800</v>
      </c>
      <c r="O947" s="48" t="s">
        <v>1148</v>
      </c>
      <c r="P947" s="48" t="s">
        <v>1667</v>
      </c>
      <c r="Q947" s="49">
        <v>45127</v>
      </c>
      <c r="R947" s="49"/>
      <c r="S947" s="49"/>
      <c r="T947" s="49"/>
      <c r="U947" s="49"/>
    </row>
    <row r="948" spans="1:21" ht="15" customHeight="1" x14ac:dyDescent="0.3">
      <c r="A948" s="41" t="s">
        <v>417</v>
      </c>
      <c r="B948" s="42">
        <f t="shared" si="39"/>
        <v>45138</v>
      </c>
      <c r="C948" s="62">
        <f t="shared" si="40"/>
        <v>2023</v>
      </c>
      <c r="D948" s="43" t="s">
        <v>814</v>
      </c>
      <c r="E948" s="43" t="s">
        <v>772</v>
      </c>
      <c r="F948" s="44" t="s">
        <v>412</v>
      </c>
      <c r="G948" s="45">
        <v>23</v>
      </c>
      <c r="H948" s="45"/>
      <c r="I948" s="46">
        <v>55.2</v>
      </c>
      <c r="J948" s="46">
        <v>6.4</v>
      </c>
      <c r="K948" s="46"/>
      <c r="L948" s="46">
        <v>61.6</v>
      </c>
      <c r="M948" s="47">
        <v>985</v>
      </c>
      <c r="N948" s="47">
        <v>60676</v>
      </c>
      <c r="O948" s="48" t="s">
        <v>1138</v>
      </c>
      <c r="P948" s="48" t="s">
        <v>1667</v>
      </c>
      <c r="Q948" s="49">
        <v>45127</v>
      </c>
      <c r="R948" s="49"/>
      <c r="S948" s="49"/>
      <c r="T948" s="49"/>
      <c r="U948" s="49"/>
    </row>
    <row r="949" spans="1:21" ht="15" customHeight="1" x14ac:dyDescent="0.3">
      <c r="A949" s="41" t="s">
        <v>417</v>
      </c>
      <c r="B949" s="42">
        <f t="shared" si="39"/>
        <v>45138</v>
      </c>
      <c r="C949" s="62">
        <f t="shared" si="40"/>
        <v>2023</v>
      </c>
      <c r="D949" s="43" t="s">
        <v>814</v>
      </c>
      <c r="E949" s="43" t="s">
        <v>777</v>
      </c>
      <c r="F949" s="44" t="s">
        <v>412</v>
      </c>
      <c r="G949" s="45">
        <v>28</v>
      </c>
      <c r="H949" s="45"/>
      <c r="I949" s="46">
        <v>41.1</v>
      </c>
      <c r="J949" s="46">
        <v>6.4</v>
      </c>
      <c r="K949" s="46"/>
      <c r="L949" s="46">
        <v>47.5</v>
      </c>
      <c r="M949" s="47">
        <v>995.01052631578943</v>
      </c>
      <c r="N949" s="47">
        <v>47263</v>
      </c>
      <c r="O949" s="48" t="s">
        <v>457</v>
      </c>
      <c r="P949" s="48" t="s">
        <v>1667</v>
      </c>
      <c r="Q949" s="49">
        <v>45113</v>
      </c>
      <c r="R949" s="49"/>
      <c r="S949" s="49"/>
      <c r="T949" s="49"/>
      <c r="U949" s="49"/>
    </row>
    <row r="950" spans="1:21" ht="15" customHeight="1" x14ac:dyDescent="0.3">
      <c r="A950" s="41" t="s">
        <v>417</v>
      </c>
      <c r="B950" s="42">
        <f t="shared" si="39"/>
        <v>45138</v>
      </c>
      <c r="C950" s="62">
        <f t="shared" si="40"/>
        <v>2023</v>
      </c>
      <c r="D950" s="43" t="s">
        <v>814</v>
      </c>
      <c r="E950" s="43" t="s">
        <v>798</v>
      </c>
      <c r="F950" s="44" t="s">
        <v>412</v>
      </c>
      <c r="G950" s="45">
        <v>49</v>
      </c>
      <c r="H950" s="45"/>
      <c r="I950" s="46">
        <v>41.1</v>
      </c>
      <c r="J950" s="46">
        <v>6.4</v>
      </c>
      <c r="K950" s="46"/>
      <c r="L950" s="46">
        <v>47.5</v>
      </c>
      <c r="M950" s="47">
        <v>1015.0105263157894</v>
      </c>
      <c r="N950" s="47">
        <v>48213</v>
      </c>
      <c r="O950" s="48" t="s">
        <v>1139</v>
      </c>
      <c r="P950" s="48" t="s">
        <v>1668</v>
      </c>
      <c r="Q950" s="49">
        <v>45122</v>
      </c>
      <c r="R950" s="49"/>
      <c r="S950" s="49"/>
      <c r="T950" s="49"/>
      <c r="U950" s="49"/>
    </row>
    <row r="951" spans="1:21" ht="15" customHeight="1" x14ac:dyDescent="0.3">
      <c r="A951" s="41" t="s">
        <v>417</v>
      </c>
      <c r="B951" s="42">
        <f t="shared" si="39"/>
        <v>45138</v>
      </c>
      <c r="C951" s="62">
        <f t="shared" si="40"/>
        <v>2023</v>
      </c>
      <c r="D951" s="43" t="s">
        <v>814</v>
      </c>
      <c r="E951" s="43" t="s">
        <v>803</v>
      </c>
      <c r="F951" s="44" t="s">
        <v>412</v>
      </c>
      <c r="G951" s="45">
        <v>54</v>
      </c>
      <c r="H951" s="45"/>
      <c r="I951" s="46">
        <v>55.2</v>
      </c>
      <c r="J951" s="46">
        <v>6.4</v>
      </c>
      <c r="K951" s="46"/>
      <c r="L951" s="46">
        <v>61.6</v>
      </c>
      <c r="M951" s="47">
        <v>995</v>
      </c>
      <c r="N951" s="47">
        <v>61292</v>
      </c>
      <c r="O951" s="48" t="s">
        <v>1108</v>
      </c>
      <c r="P951" s="48" t="s">
        <v>1667</v>
      </c>
      <c r="Q951" s="49">
        <v>45138</v>
      </c>
      <c r="R951" s="49"/>
      <c r="S951" s="49"/>
      <c r="T951" s="49"/>
      <c r="U951" s="49"/>
    </row>
    <row r="952" spans="1:21" ht="15" customHeight="1" x14ac:dyDescent="0.3">
      <c r="A952" s="41" t="s">
        <v>417</v>
      </c>
      <c r="B952" s="42">
        <f t="shared" si="39"/>
        <v>45138</v>
      </c>
      <c r="C952" s="62">
        <f t="shared" si="40"/>
        <v>2023</v>
      </c>
      <c r="D952" s="43" t="s">
        <v>522</v>
      </c>
      <c r="E952" s="43" t="s">
        <v>532</v>
      </c>
      <c r="F952" s="44" t="s">
        <v>412</v>
      </c>
      <c r="G952" s="45">
        <v>10</v>
      </c>
      <c r="H952" s="45"/>
      <c r="I952" s="46">
        <v>55.8</v>
      </c>
      <c r="J952" s="46">
        <v>6.4</v>
      </c>
      <c r="K952" s="46"/>
      <c r="L952" s="46">
        <v>62.199999999999996</v>
      </c>
      <c r="M952" s="47">
        <v>970.00000000000011</v>
      </c>
      <c r="N952" s="47">
        <v>60334</v>
      </c>
      <c r="O952" s="48" t="s">
        <v>1140</v>
      </c>
      <c r="P952" s="48" t="s">
        <v>1667</v>
      </c>
      <c r="Q952" s="49">
        <v>45135</v>
      </c>
      <c r="R952" s="49"/>
      <c r="S952" s="49"/>
      <c r="T952" s="49"/>
      <c r="U952" s="49"/>
    </row>
    <row r="953" spans="1:21" ht="15" customHeight="1" x14ac:dyDescent="0.3">
      <c r="A953" s="41" t="s">
        <v>417</v>
      </c>
      <c r="B953" s="42">
        <f t="shared" si="39"/>
        <v>45138</v>
      </c>
      <c r="C953" s="62">
        <f t="shared" si="40"/>
        <v>2023</v>
      </c>
      <c r="D953" s="43" t="s">
        <v>522</v>
      </c>
      <c r="E953" s="43" t="s">
        <v>533</v>
      </c>
      <c r="F953" s="44" t="s">
        <v>412</v>
      </c>
      <c r="G953" s="45">
        <v>11</v>
      </c>
      <c r="H953" s="45"/>
      <c r="I953" s="46">
        <v>55.3</v>
      </c>
      <c r="J953" s="46">
        <v>6.4</v>
      </c>
      <c r="K953" s="46"/>
      <c r="L953" s="46">
        <v>61.699999999999996</v>
      </c>
      <c r="M953" s="47">
        <v>970.00000000000011</v>
      </c>
      <c r="N953" s="47">
        <v>59849</v>
      </c>
      <c r="O953" s="48" t="s">
        <v>1141</v>
      </c>
      <c r="P953" s="48" t="s">
        <v>1667</v>
      </c>
      <c r="Q953" s="49">
        <v>45126</v>
      </c>
      <c r="R953" s="49"/>
      <c r="S953" s="49"/>
      <c r="T953" s="49"/>
      <c r="U953" s="49"/>
    </row>
    <row r="954" spans="1:21" ht="15" customHeight="1" x14ac:dyDescent="0.3">
      <c r="A954" s="41" t="s">
        <v>417</v>
      </c>
      <c r="B954" s="42">
        <f t="shared" si="39"/>
        <v>45138</v>
      </c>
      <c r="C954" s="62">
        <f t="shared" si="40"/>
        <v>2023</v>
      </c>
      <c r="D954" s="43" t="s">
        <v>522</v>
      </c>
      <c r="E954" s="43" t="s">
        <v>541</v>
      </c>
      <c r="F954" s="44" t="s">
        <v>412</v>
      </c>
      <c r="G954" s="45">
        <v>19</v>
      </c>
      <c r="H954" s="45"/>
      <c r="I954" s="46">
        <v>55.3</v>
      </c>
      <c r="J954" s="46">
        <v>6.4</v>
      </c>
      <c r="K954" s="46"/>
      <c r="L954" s="46">
        <v>61.699999999999996</v>
      </c>
      <c r="M954" s="47">
        <v>985.0081037277148</v>
      </c>
      <c r="N954" s="47">
        <v>60775</v>
      </c>
      <c r="O954" s="48" t="s">
        <v>1142</v>
      </c>
      <c r="P954" s="48" t="s">
        <v>1667</v>
      </c>
      <c r="Q954" s="49">
        <v>45135</v>
      </c>
      <c r="R954" s="49"/>
      <c r="S954" s="49"/>
      <c r="T954" s="49"/>
      <c r="U954" s="49"/>
    </row>
    <row r="955" spans="1:21" ht="15" customHeight="1" x14ac:dyDescent="0.3">
      <c r="A955" s="41" t="s">
        <v>417</v>
      </c>
      <c r="B955" s="42">
        <f t="shared" si="39"/>
        <v>45138</v>
      </c>
      <c r="C955" s="62">
        <f t="shared" si="40"/>
        <v>2023</v>
      </c>
      <c r="D955" s="43" t="s">
        <v>522</v>
      </c>
      <c r="E955" s="43" t="s">
        <v>561</v>
      </c>
      <c r="F955" s="44" t="s">
        <v>412</v>
      </c>
      <c r="G955" s="45">
        <v>39</v>
      </c>
      <c r="H955" s="45"/>
      <c r="I955" s="46">
        <v>52.1</v>
      </c>
      <c r="J955" s="46">
        <v>6.4</v>
      </c>
      <c r="K955" s="46"/>
      <c r="L955" s="46">
        <v>58.5</v>
      </c>
      <c r="M955" s="47">
        <v>955.008547008547</v>
      </c>
      <c r="N955" s="47">
        <v>55868</v>
      </c>
      <c r="O955" s="48" t="s">
        <v>1143</v>
      </c>
      <c r="P955" s="48" t="s">
        <v>1667</v>
      </c>
      <c r="Q955" s="49">
        <v>45121</v>
      </c>
      <c r="R955" s="49"/>
      <c r="S955" s="49"/>
      <c r="T955" s="49"/>
      <c r="U955" s="49"/>
    </row>
    <row r="956" spans="1:21" ht="15" customHeight="1" x14ac:dyDescent="0.3">
      <c r="A956" s="41" t="s">
        <v>417</v>
      </c>
      <c r="B956" s="42">
        <f t="shared" si="39"/>
        <v>45138</v>
      </c>
      <c r="C956" s="62">
        <f t="shared" si="40"/>
        <v>2023</v>
      </c>
      <c r="D956" s="43" t="s">
        <v>522</v>
      </c>
      <c r="E956" s="43" t="s">
        <v>563</v>
      </c>
      <c r="F956" s="44" t="s">
        <v>412</v>
      </c>
      <c r="G956" s="45">
        <v>41</v>
      </c>
      <c r="H956" s="45"/>
      <c r="I956" s="46">
        <v>55.3</v>
      </c>
      <c r="J956" s="46">
        <v>6.4</v>
      </c>
      <c r="K956" s="46"/>
      <c r="L956" s="46">
        <v>61.699999999999996</v>
      </c>
      <c r="M956" s="47">
        <v>975.0081037277148</v>
      </c>
      <c r="N956" s="47">
        <v>60158</v>
      </c>
      <c r="O956" s="48" t="s">
        <v>1144</v>
      </c>
      <c r="P956" s="48" t="s">
        <v>1667</v>
      </c>
      <c r="Q956" s="49">
        <v>45113</v>
      </c>
      <c r="R956" s="49"/>
      <c r="S956" s="49"/>
      <c r="T956" s="49"/>
      <c r="U956" s="49"/>
    </row>
    <row r="957" spans="1:21" ht="15" customHeight="1" x14ac:dyDescent="0.3">
      <c r="A957" s="41" t="s">
        <v>417</v>
      </c>
      <c r="B957" s="42">
        <f t="shared" si="39"/>
        <v>45138</v>
      </c>
      <c r="C957" s="62">
        <f t="shared" si="40"/>
        <v>2023</v>
      </c>
      <c r="D957" s="43" t="s">
        <v>522</v>
      </c>
      <c r="E957" s="43" t="s">
        <v>574</v>
      </c>
      <c r="F957" s="44" t="s">
        <v>412</v>
      </c>
      <c r="G957" s="45">
        <v>52</v>
      </c>
      <c r="H957" s="45"/>
      <c r="I957" s="46">
        <v>73</v>
      </c>
      <c r="J957" s="46">
        <v>19.100000000000001</v>
      </c>
      <c r="K957" s="46"/>
      <c r="L957" s="46">
        <v>92.1</v>
      </c>
      <c r="M957" s="47">
        <v>930.00000000000011</v>
      </c>
      <c r="N957" s="47">
        <v>85653</v>
      </c>
      <c r="O957" s="48" t="s">
        <v>1145</v>
      </c>
      <c r="P957" s="48" t="s">
        <v>1667</v>
      </c>
      <c r="Q957" s="49">
        <v>45127</v>
      </c>
      <c r="R957" s="49"/>
      <c r="S957" s="49"/>
      <c r="T957" s="49"/>
      <c r="U957" s="49"/>
    </row>
    <row r="958" spans="1:21" ht="15" customHeight="1" x14ac:dyDescent="0.3">
      <c r="A958" s="41" t="s">
        <v>417</v>
      </c>
      <c r="B958" s="42">
        <f t="shared" si="39"/>
        <v>45138</v>
      </c>
      <c r="C958" s="62">
        <f t="shared" si="40"/>
        <v>2023</v>
      </c>
      <c r="D958" s="43" t="s">
        <v>522</v>
      </c>
      <c r="E958" s="43" t="s">
        <v>579</v>
      </c>
      <c r="F958" s="44" t="s">
        <v>421</v>
      </c>
      <c r="G958" s="45">
        <v>3</v>
      </c>
      <c r="H958" s="45"/>
      <c r="I958" s="46">
        <v>89.8</v>
      </c>
      <c r="J958" s="46">
        <v>0</v>
      </c>
      <c r="K958" s="46"/>
      <c r="L958" s="46">
        <v>89.8</v>
      </c>
      <c r="M958" s="47">
        <v>1400</v>
      </c>
      <c r="N958" s="47">
        <v>125720</v>
      </c>
      <c r="O958" s="48" t="s">
        <v>1146</v>
      </c>
      <c r="P958" s="48" t="s">
        <v>1667</v>
      </c>
      <c r="Q958" s="49">
        <v>45135</v>
      </c>
      <c r="R958" s="49"/>
      <c r="S958" s="49"/>
      <c r="T958" s="49"/>
      <c r="U958" s="49"/>
    </row>
    <row r="959" spans="1:21" ht="15" customHeight="1" x14ac:dyDescent="0.3">
      <c r="A959" s="41" t="s">
        <v>417</v>
      </c>
      <c r="B959" s="42">
        <f t="shared" si="39"/>
        <v>45138</v>
      </c>
      <c r="C959" s="62">
        <f t="shared" si="40"/>
        <v>2023</v>
      </c>
      <c r="D959" s="43" t="s">
        <v>522</v>
      </c>
      <c r="E959" s="43" t="s">
        <v>580</v>
      </c>
      <c r="F959" s="44" t="s">
        <v>421</v>
      </c>
      <c r="G959" s="45">
        <v>4</v>
      </c>
      <c r="H959" s="45"/>
      <c r="I959" s="46">
        <v>99.5</v>
      </c>
      <c r="J959" s="46">
        <v>0</v>
      </c>
      <c r="K959" s="46"/>
      <c r="L959" s="46">
        <v>99.5</v>
      </c>
      <c r="M959" s="47">
        <v>1400</v>
      </c>
      <c r="N959" s="47">
        <v>139300</v>
      </c>
      <c r="O959" s="48" t="s">
        <v>1146</v>
      </c>
      <c r="P959" s="48" t="s">
        <v>1667</v>
      </c>
      <c r="Q959" s="49">
        <v>45135</v>
      </c>
      <c r="R959" s="49"/>
      <c r="S959" s="49"/>
      <c r="T959" s="49"/>
      <c r="U959" s="49"/>
    </row>
    <row r="960" spans="1:21" ht="15" customHeight="1" x14ac:dyDescent="0.3">
      <c r="A960" s="41" t="s">
        <v>415</v>
      </c>
      <c r="B960" s="42">
        <f t="shared" si="39"/>
        <v>45138</v>
      </c>
      <c r="C960" s="62">
        <f t="shared" si="40"/>
        <v>2023</v>
      </c>
      <c r="D960" s="43" t="s">
        <v>6</v>
      </c>
      <c r="E960" s="43" t="s">
        <v>11</v>
      </c>
      <c r="F960" s="44" t="s">
        <v>5</v>
      </c>
      <c r="G960" s="45">
        <v>17</v>
      </c>
      <c r="H960" s="45">
        <v>17</v>
      </c>
      <c r="I960" s="46">
        <v>14.9</v>
      </c>
      <c r="J960" s="46"/>
      <c r="K960" s="46"/>
      <c r="L960" s="46">
        <v>14.9</v>
      </c>
      <c r="M960" s="47">
        <v>302.01342281879192</v>
      </c>
      <c r="N960" s="47">
        <v>4500</v>
      </c>
      <c r="O960" s="48" t="s">
        <v>1147</v>
      </c>
      <c r="P960" s="48"/>
      <c r="Q960" s="49">
        <v>45133</v>
      </c>
      <c r="R960" s="49"/>
      <c r="S960" s="49"/>
      <c r="T960" s="49"/>
      <c r="U960" s="49"/>
    </row>
    <row r="961" spans="1:21" ht="15" customHeight="1" x14ac:dyDescent="0.3">
      <c r="A961" s="41" t="s">
        <v>415</v>
      </c>
      <c r="B961" s="42">
        <f t="shared" si="39"/>
        <v>45138</v>
      </c>
      <c r="C961" s="62">
        <f t="shared" si="40"/>
        <v>2023</v>
      </c>
      <c r="D961" s="43" t="s">
        <v>6</v>
      </c>
      <c r="E961" s="43" t="s">
        <v>12</v>
      </c>
      <c r="F961" s="44" t="s">
        <v>5</v>
      </c>
      <c r="G961" s="45">
        <v>18</v>
      </c>
      <c r="H961" s="45">
        <v>18</v>
      </c>
      <c r="I961" s="46">
        <v>14.9</v>
      </c>
      <c r="J961" s="46"/>
      <c r="K961" s="46"/>
      <c r="L961" s="46">
        <v>14.9</v>
      </c>
      <c r="M961" s="47">
        <v>302.01342281879192</v>
      </c>
      <c r="N961" s="47">
        <v>4500</v>
      </c>
      <c r="O961" s="48" t="s">
        <v>1037</v>
      </c>
      <c r="P961" s="48"/>
      <c r="Q961" s="49">
        <v>45126</v>
      </c>
      <c r="R961" s="49"/>
      <c r="S961" s="49"/>
      <c r="T961" s="49"/>
      <c r="U961" s="49"/>
    </row>
    <row r="962" spans="1:21" ht="15" customHeight="1" x14ac:dyDescent="0.3">
      <c r="A962" s="41" t="s">
        <v>415</v>
      </c>
      <c r="B962" s="42">
        <f t="shared" ref="B962:B1001" si="41">EOMONTH(Q962,0)</f>
        <v>45138</v>
      </c>
      <c r="C962" s="62">
        <f t="shared" ref="C962:C1025" si="42">YEAR(B962)</f>
        <v>2023</v>
      </c>
      <c r="D962" s="43" t="s">
        <v>6</v>
      </c>
      <c r="E962" s="43" t="s">
        <v>14</v>
      </c>
      <c r="F962" s="44" t="s">
        <v>5</v>
      </c>
      <c r="G962" s="45">
        <v>20</v>
      </c>
      <c r="H962" s="45">
        <v>20</v>
      </c>
      <c r="I962" s="46">
        <v>14.9</v>
      </c>
      <c r="J962" s="46"/>
      <c r="K962" s="46"/>
      <c r="L962" s="46">
        <v>14.9</v>
      </c>
      <c r="M962" s="47">
        <v>302.01342281879192</v>
      </c>
      <c r="N962" s="47">
        <v>4500</v>
      </c>
      <c r="O962" s="48" t="s">
        <v>1037</v>
      </c>
      <c r="P962" s="48"/>
      <c r="Q962" s="49">
        <v>45126</v>
      </c>
      <c r="R962" s="49"/>
      <c r="S962" s="49"/>
      <c r="T962" s="49"/>
      <c r="U962" s="49"/>
    </row>
    <row r="963" spans="1:21" ht="15" customHeight="1" x14ac:dyDescent="0.3">
      <c r="A963" s="41" t="s">
        <v>417</v>
      </c>
      <c r="B963" s="42">
        <f t="shared" si="41"/>
        <v>45169</v>
      </c>
      <c r="C963" s="62">
        <f t="shared" si="42"/>
        <v>2023</v>
      </c>
      <c r="D963" s="43" t="s">
        <v>175</v>
      </c>
      <c r="E963" s="43" t="s">
        <v>201</v>
      </c>
      <c r="F963" s="44" t="s">
        <v>412</v>
      </c>
      <c r="G963" s="45">
        <v>26</v>
      </c>
      <c r="H963" s="45">
        <v>26</v>
      </c>
      <c r="I963" s="46">
        <v>42.1</v>
      </c>
      <c r="J963" s="46">
        <v>10</v>
      </c>
      <c r="K963" s="46"/>
      <c r="L963" s="46">
        <v>52.1</v>
      </c>
      <c r="M963" s="47">
        <v>955.00959692898266</v>
      </c>
      <c r="N963" s="47">
        <v>49756</v>
      </c>
      <c r="O963" s="48" t="s">
        <v>583</v>
      </c>
      <c r="P963" s="48" t="s">
        <v>1667</v>
      </c>
      <c r="Q963" s="49">
        <v>45141</v>
      </c>
      <c r="R963" s="49"/>
      <c r="S963" s="49"/>
      <c r="T963" s="49"/>
      <c r="U963" s="49"/>
    </row>
    <row r="964" spans="1:21" ht="15" customHeight="1" x14ac:dyDescent="0.3">
      <c r="A964" s="41" t="s">
        <v>417</v>
      </c>
      <c r="B964" s="42">
        <f t="shared" si="41"/>
        <v>45169</v>
      </c>
      <c r="C964" s="62">
        <f t="shared" si="42"/>
        <v>2023</v>
      </c>
      <c r="D964" s="43" t="s">
        <v>175</v>
      </c>
      <c r="E964" s="43" t="s">
        <v>202</v>
      </c>
      <c r="F964" s="44" t="s">
        <v>412</v>
      </c>
      <c r="G964" s="45">
        <v>27</v>
      </c>
      <c r="H964" s="45">
        <v>27</v>
      </c>
      <c r="I964" s="46">
        <v>42</v>
      </c>
      <c r="J964" s="46">
        <v>9.9</v>
      </c>
      <c r="K964" s="46"/>
      <c r="L964" s="46">
        <v>51.9</v>
      </c>
      <c r="M964" s="47">
        <v>955.00963391136804</v>
      </c>
      <c r="N964" s="47">
        <v>49565</v>
      </c>
      <c r="O964" s="48" t="s">
        <v>1150</v>
      </c>
      <c r="P964" s="48" t="s">
        <v>1667</v>
      </c>
      <c r="Q964" s="49">
        <v>45163</v>
      </c>
      <c r="R964" s="49"/>
      <c r="S964" s="49"/>
      <c r="T964" s="49"/>
      <c r="U964" s="49"/>
    </row>
    <row r="965" spans="1:21" ht="15" customHeight="1" x14ac:dyDescent="0.3">
      <c r="A965" s="41" t="s">
        <v>417</v>
      </c>
      <c r="B965" s="42">
        <f t="shared" si="41"/>
        <v>45169</v>
      </c>
      <c r="C965" s="62">
        <f t="shared" si="42"/>
        <v>2023</v>
      </c>
      <c r="D965" s="43" t="s">
        <v>175</v>
      </c>
      <c r="E965" s="43" t="s">
        <v>224</v>
      </c>
      <c r="F965" s="44" t="s">
        <v>412</v>
      </c>
      <c r="G965" s="45">
        <v>54</v>
      </c>
      <c r="H965" s="45">
        <v>53</v>
      </c>
      <c r="I965" s="46">
        <v>42</v>
      </c>
      <c r="J965" s="46">
        <v>9.9</v>
      </c>
      <c r="K965" s="46"/>
      <c r="L965" s="46">
        <v>51.9</v>
      </c>
      <c r="M965" s="47">
        <v>955.00963391136804</v>
      </c>
      <c r="N965" s="47">
        <v>49565</v>
      </c>
      <c r="O965" s="48" t="s">
        <v>1151</v>
      </c>
      <c r="P965" s="48" t="s">
        <v>1667</v>
      </c>
      <c r="Q965" s="49">
        <v>45163</v>
      </c>
      <c r="R965" s="49"/>
      <c r="S965" s="49"/>
      <c r="T965" s="49"/>
      <c r="U965" s="49"/>
    </row>
    <row r="966" spans="1:21" ht="15" customHeight="1" x14ac:dyDescent="0.3">
      <c r="A966" s="41" t="s">
        <v>417</v>
      </c>
      <c r="B966" s="42">
        <f t="shared" si="41"/>
        <v>45169</v>
      </c>
      <c r="C966" s="62">
        <f t="shared" si="42"/>
        <v>2023</v>
      </c>
      <c r="D966" s="43" t="s">
        <v>175</v>
      </c>
      <c r="E966" s="43" t="s">
        <v>225</v>
      </c>
      <c r="F966" s="44" t="s">
        <v>412</v>
      </c>
      <c r="G966" s="45">
        <v>55</v>
      </c>
      <c r="H966" s="45">
        <v>54</v>
      </c>
      <c r="I966" s="46">
        <v>42.4</v>
      </c>
      <c r="J966" s="46">
        <v>10</v>
      </c>
      <c r="K966" s="46"/>
      <c r="L966" s="46">
        <v>52.4</v>
      </c>
      <c r="M966" s="47">
        <v>926.33587786259545</v>
      </c>
      <c r="N966" s="47">
        <v>48540</v>
      </c>
      <c r="O966" s="48" t="s">
        <v>1152</v>
      </c>
      <c r="P966" s="48" t="s">
        <v>1667</v>
      </c>
      <c r="Q966" s="49">
        <v>45168</v>
      </c>
      <c r="R966" s="49"/>
      <c r="S966" s="49"/>
      <c r="T966" s="49"/>
      <c r="U966" s="49"/>
    </row>
    <row r="967" spans="1:21" ht="15" customHeight="1" x14ac:dyDescent="0.3">
      <c r="A967" s="41" t="s">
        <v>417</v>
      </c>
      <c r="B967" s="42">
        <f t="shared" si="41"/>
        <v>45169</v>
      </c>
      <c r="C967" s="62">
        <f t="shared" si="42"/>
        <v>2023</v>
      </c>
      <c r="D967" s="43" t="s">
        <v>175</v>
      </c>
      <c r="E967" s="43" t="s">
        <v>226</v>
      </c>
      <c r="F967" s="44" t="s">
        <v>412</v>
      </c>
      <c r="G967" s="45">
        <v>56</v>
      </c>
      <c r="H967" s="45">
        <v>55</v>
      </c>
      <c r="I967" s="46">
        <v>50.1</v>
      </c>
      <c r="J967" s="46">
        <v>6.4</v>
      </c>
      <c r="K967" s="46"/>
      <c r="L967" s="46">
        <v>56.5</v>
      </c>
      <c r="M967" s="47">
        <v>960</v>
      </c>
      <c r="N967" s="47">
        <v>54240</v>
      </c>
      <c r="O967" s="48" t="s">
        <v>1153</v>
      </c>
      <c r="P967" s="48" t="s">
        <v>1667</v>
      </c>
      <c r="Q967" s="49">
        <v>45156</v>
      </c>
      <c r="R967" s="49"/>
      <c r="S967" s="49"/>
      <c r="T967" s="49"/>
      <c r="U967" s="49"/>
    </row>
    <row r="968" spans="1:21" ht="15" customHeight="1" x14ac:dyDescent="0.3">
      <c r="A968" s="41" t="s">
        <v>417</v>
      </c>
      <c r="B968" s="42">
        <f t="shared" si="41"/>
        <v>45169</v>
      </c>
      <c r="C968" s="62">
        <f t="shared" si="42"/>
        <v>2023</v>
      </c>
      <c r="D968" s="43" t="s">
        <v>522</v>
      </c>
      <c r="E968" s="43" t="s">
        <v>576</v>
      </c>
      <c r="F968" s="44" t="s">
        <v>412</v>
      </c>
      <c r="G968" s="45">
        <v>54</v>
      </c>
      <c r="H968" s="45">
        <v>54</v>
      </c>
      <c r="I968" s="46">
        <v>42.3</v>
      </c>
      <c r="J968" s="46">
        <v>7.2</v>
      </c>
      <c r="K968" s="46"/>
      <c r="L968" s="46">
        <v>49.5</v>
      </c>
      <c r="M968" s="47">
        <v>945.01010101010104</v>
      </c>
      <c r="N968" s="47">
        <v>46778</v>
      </c>
      <c r="O968" s="48" t="s">
        <v>1154</v>
      </c>
      <c r="P968" s="48" t="s">
        <v>1667</v>
      </c>
      <c r="Q968" s="49">
        <v>45169</v>
      </c>
      <c r="R968" s="49"/>
      <c r="S968" s="49"/>
      <c r="T968" s="49"/>
      <c r="U968" s="49"/>
    </row>
    <row r="969" spans="1:21" ht="15" customHeight="1" x14ac:dyDescent="0.3">
      <c r="A969" s="41" t="s">
        <v>417</v>
      </c>
      <c r="B969" s="42">
        <f t="shared" si="41"/>
        <v>45169</v>
      </c>
      <c r="C969" s="62">
        <f t="shared" si="42"/>
        <v>2023</v>
      </c>
      <c r="D969" s="43" t="s">
        <v>522</v>
      </c>
      <c r="E969" s="43" t="s">
        <v>545</v>
      </c>
      <c r="F969" s="44" t="s">
        <v>412</v>
      </c>
      <c r="G969" s="45">
        <v>23</v>
      </c>
      <c r="H969" s="45"/>
      <c r="I969" s="46">
        <v>55.3</v>
      </c>
      <c r="J969" s="46">
        <v>6.4</v>
      </c>
      <c r="K969" s="46"/>
      <c r="L969" s="46">
        <v>61.699999999999996</v>
      </c>
      <c r="M969" s="47">
        <v>980.00000000000011</v>
      </c>
      <c r="N969" s="47">
        <v>60466</v>
      </c>
      <c r="O969" s="48" t="s">
        <v>1189</v>
      </c>
      <c r="P969" s="48" t="s">
        <v>1667</v>
      </c>
      <c r="Q969" s="49">
        <v>45168</v>
      </c>
      <c r="R969" s="49"/>
      <c r="S969" s="49"/>
      <c r="T969" s="49"/>
      <c r="U969" s="49"/>
    </row>
    <row r="970" spans="1:21" ht="15" customHeight="1" x14ac:dyDescent="0.3">
      <c r="A970" s="41" t="s">
        <v>417</v>
      </c>
      <c r="B970" s="42">
        <f t="shared" si="41"/>
        <v>45169</v>
      </c>
      <c r="C970" s="62">
        <f t="shared" si="42"/>
        <v>2023</v>
      </c>
      <c r="D970" s="43" t="s">
        <v>814</v>
      </c>
      <c r="E970" s="43" t="s">
        <v>762</v>
      </c>
      <c r="F970" s="44" t="s">
        <v>412</v>
      </c>
      <c r="G970" s="45">
        <v>13</v>
      </c>
      <c r="H970" s="45"/>
      <c r="I970" s="46">
        <v>51.9</v>
      </c>
      <c r="J970" s="46">
        <v>6.4</v>
      </c>
      <c r="K970" s="46"/>
      <c r="L970" s="46">
        <v>58.3</v>
      </c>
      <c r="M970" s="47">
        <v>990</v>
      </c>
      <c r="N970" s="47">
        <v>57717</v>
      </c>
      <c r="O970" s="48" t="s">
        <v>1156</v>
      </c>
      <c r="P970" s="48" t="s">
        <v>1667</v>
      </c>
      <c r="Q970" s="49">
        <v>45154</v>
      </c>
      <c r="R970" s="49"/>
      <c r="S970" s="49"/>
      <c r="T970" s="49"/>
      <c r="U970" s="49"/>
    </row>
    <row r="971" spans="1:21" ht="15" customHeight="1" x14ac:dyDescent="0.3">
      <c r="A971" s="41" t="s">
        <v>417</v>
      </c>
      <c r="B971" s="42">
        <f t="shared" si="41"/>
        <v>45169</v>
      </c>
      <c r="C971" s="62">
        <f t="shared" si="42"/>
        <v>2023</v>
      </c>
      <c r="D971" s="43" t="s">
        <v>814</v>
      </c>
      <c r="E971" s="43" t="s">
        <v>765</v>
      </c>
      <c r="F971" s="44" t="s">
        <v>412</v>
      </c>
      <c r="G971" s="45">
        <v>16</v>
      </c>
      <c r="H971" s="45"/>
      <c r="I971" s="46">
        <v>38.6</v>
      </c>
      <c r="J971" s="46">
        <v>6.4</v>
      </c>
      <c r="K971" s="46"/>
      <c r="L971" s="46">
        <v>45</v>
      </c>
      <c r="M971" s="47">
        <v>1015</v>
      </c>
      <c r="N971" s="47">
        <v>45675</v>
      </c>
      <c r="O971" s="48" t="s">
        <v>457</v>
      </c>
      <c r="P971" s="48" t="s">
        <v>1667</v>
      </c>
      <c r="Q971" s="49">
        <v>45147</v>
      </c>
      <c r="R971" s="49"/>
      <c r="S971" s="49"/>
      <c r="T971" s="49"/>
      <c r="U971" s="49"/>
    </row>
    <row r="972" spans="1:21" ht="15" customHeight="1" x14ac:dyDescent="0.3">
      <c r="A972" s="41" t="s">
        <v>417</v>
      </c>
      <c r="B972" s="42">
        <f t="shared" si="41"/>
        <v>45169</v>
      </c>
      <c r="C972" s="62">
        <f t="shared" si="42"/>
        <v>2023</v>
      </c>
      <c r="D972" s="43" t="s">
        <v>814</v>
      </c>
      <c r="E972" s="43" t="s">
        <v>781</v>
      </c>
      <c r="F972" s="44" t="s">
        <v>412</v>
      </c>
      <c r="G972" s="45">
        <v>32</v>
      </c>
      <c r="H972" s="45"/>
      <c r="I972" s="46">
        <v>39.4</v>
      </c>
      <c r="J972" s="46">
        <v>6.4</v>
      </c>
      <c r="K972" s="46"/>
      <c r="L972" s="46">
        <v>45.8</v>
      </c>
      <c r="M972" s="47">
        <v>995.00000000000011</v>
      </c>
      <c r="N972" s="47">
        <v>45571</v>
      </c>
      <c r="O972" s="48" t="s">
        <v>1157</v>
      </c>
      <c r="P972" s="48" t="s">
        <v>1667</v>
      </c>
      <c r="Q972" s="49">
        <v>45156</v>
      </c>
      <c r="R972" s="49"/>
      <c r="S972" s="49"/>
      <c r="T972" s="49"/>
      <c r="U972" s="49"/>
    </row>
    <row r="973" spans="1:21" ht="15" customHeight="1" x14ac:dyDescent="0.3">
      <c r="A973" s="41" t="s">
        <v>417</v>
      </c>
      <c r="B973" s="42">
        <f t="shared" si="41"/>
        <v>45169</v>
      </c>
      <c r="C973" s="62">
        <f t="shared" si="42"/>
        <v>2023</v>
      </c>
      <c r="D973" s="43" t="s">
        <v>1158</v>
      </c>
      <c r="E973" s="43" t="s">
        <v>1159</v>
      </c>
      <c r="F973" s="44" t="s">
        <v>412</v>
      </c>
      <c r="G973" s="45">
        <v>10</v>
      </c>
      <c r="H973" s="45"/>
      <c r="I973" s="46">
        <v>55.9</v>
      </c>
      <c r="J973" s="46">
        <v>6.4</v>
      </c>
      <c r="K973" s="46"/>
      <c r="L973" s="46">
        <v>62.3</v>
      </c>
      <c r="M973" s="47">
        <v>1024.8475120385233</v>
      </c>
      <c r="N973" s="47">
        <v>63848</v>
      </c>
      <c r="O973" s="48" t="s">
        <v>457</v>
      </c>
      <c r="P973" s="48" t="s">
        <v>1667</v>
      </c>
      <c r="Q973" s="49">
        <v>45163</v>
      </c>
      <c r="R973" s="49"/>
      <c r="S973" s="49"/>
      <c r="T973" s="49"/>
      <c r="U973" s="49"/>
    </row>
    <row r="974" spans="1:21" ht="15" customHeight="1" x14ac:dyDescent="0.3">
      <c r="A974" s="41" t="s">
        <v>417</v>
      </c>
      <c r="B974" s="42">
        <f t="shared" si="41"/>
        <v>45169</v>
      </c>
      <c r="C974" s="62">
        <f t="shared" si="42"/>
        <v>2023</v>
      </c>
      <c r="D974" s="43" t="s">
        <v>1158</v>
      </c>
      <c r="E974" s="43" t="s">
        <v>1160</v>
      </c>
      <c r="F974" s="44" t="s">
        <v>412</v>
      </c>
      <c r="G974" s="45">
        <v>11</v>
      </c>
      <c r="H974" s="45"/>
      <c r="I974" s="46">
        <v>55.3</v>
      </c>
      <c r="J974" s="46">
        <v>6.4</v>
      </c>
      <c r="K974" s="46"/>
      <c r="L974" s="46">
        <v>61.699999999999996</v>
      </c>
      <c r="M974" s="47">
        <v>1035.1539708265802</v>
      </c>
      <c r="N974" s="47">
        <v>63869</v>
      </c>
      <c r="O974" s="48" t="s">
        <v>1173</v>
      </c>
      <c r="P974" s="48" t="s">
        <v>1667</v>
      </c>
      <c r="Q974" s="49">
        <v>45154</v>
      </c>
      <c r="R974" s="49"/>
      <c r="S974" s="49"/>
      <c r="T974" s="49"/>
      <c r="U974" s="49"/>
    </row>
    <row r="975" spans="1:21" ht="15" customHeight="1" x14ac:dyDescent="0.3">
      <c r="A975" s="41" t="s">
        <v>417</v>
      </c>
      <c r="B975" s="42">
        <f t="shared" si="41"/>
        <v>45169</v>
      </c>
      <c r="C975" s="62">
        <f t="shared" si="42"/>
        <v>2023</v>
      </c>
      <c r="D975" s="43" t="s">
        <v>1158</v>
      </c>
      <c r="E975" s="43" t="s">
        <v>1161</v>
      </c>
      <c r="F975" s="44" t="s">
        <v>412</v>
      </c>
      <c r="G975" s="45">
        <v>12</v>
      </c>
      <c r="H975" s="45"/>
      <c r="I975" s="46">
        <v>41.2</v>
      </c>
      <c r="J975" s="46">
        <v>6.4</v>
      </c>
      <c r="K975" s="46"/>
      <c r="L975" s="46">
        <v>47.6</v>
      </c>
      <c r="M975" s="47">
        <v>1045.4411764705883</v>
      </c>
      <c r="N975" s="47">
        <v>49763</v>
      </c>
      <c r="O975" s="48" t="s">
        <v>1173</v>
      </c>
      <c r="P975" s="48" t="s">
        <v>1667</v>
      </c>
      <c r="Q975" s="49">
        <v>45154</v>
      </c>
      <c r="R975" s="49"/>
      <c r="S975" s="49"/>
      <c r="T975" s="49"/>
      <c r="U975" s="49"/>
    </row>
    <row r="976" spans="1:21" ht="15" customHeight="1" x14ac:dyDescent="0.3">
      <c r="A976" s="41" t="s">
        <v>417</v>
      </c>
      <c r="B976" s="42">
        <f t="shared" si="41"/>
        <v>45169</v>
      </c>
      <c r="C976" s="62">
        <f t="shared" si="42"/>
        <v>2023</v>
      </c>
      <c r="D976" s="43" t="s">
        <v>1158</v>
      </c>
      <c r="E976" s="43" t="s">
        <v>1162</v>
      </c>
      <c r="F976" s="44" t="s">
        <v>412</v>
      </c>
      <c r="G976" s="45">
        <v>23</v>
      </c>
      <c r="H976" s="45"/>
      <c r="I976" s="46">
        <v>55.2</v>
      </c>
      <c r="J976" s="46">
        <v>6.4</v>
      </c>
      <c r="K976" s="46"/>
      <c r="L976" s="46">
        <v>61.6</v>
      </c>
      <c r="M976" s="47">
        <v>1040.2922077922078</v>
      </c>
      <c r="N976" s="47">
        <v>64082</v>
      </c>
      <c r="O976" s="48" t="s">
        <v>457</v>
      </c>
      <c r="P976" s="48" t="s">
        <v>1667</v>
      </c>
      <c r="Q976" s="49">
        <v>45163</v>
      </c>
      <c r="R976" s="49"/>
      <c r="S976" s="49"/>
      <c r="T976" s="49"/>
      <c r="U976" s="49"/>
    </row>
    <row r="977" spans="1:21" ht="15" customHeight="1" x14ac:dyDescent="0.3">
      <c r="A977" s="41" t="s">
        <v>417</v>
      </c>
      <c r="B977" s="42">
        <f t="shared" si="41"/>
        <v>45169</v>
      </c>
      <c r="C977" s="62">
        <f t="shared" si="42"/>
        <v>2023</v>
      </c>
      <c r="D977" s="43" t="s">
        <v>1158</v>
      </c>
      <c r="E977" s="43" t="s">
        <v>1163</v>
      </c>
      <c r="F977" s="44" t="s">
        <v>412</v>
      </c>
      <c r="G977" s="45">
        <v>26</v>
      </c>
      <c r="H977" s="45"/>
      <c r="I977" s="46">
        <v>55.8</v>
      </c>
      <c r="J977" s="46">
        <v>6.4</v>
      </c>
      <c r="K977" s="46"/>
      <c r="L977" s="46">
        <v>62.199999999999996</v>
      </c>
      <c r="M977" s="47">
        <v>1024.855305466238</v>
      </c>
      <c r="N977" s="47">
        <v>63746</v>
      </c>
      <c r="O977" s="48" t="s">
        <v>457</v>
      </c>
      <c r="P977" s="48" t="s">
        <v>1667</v>
      </c>
      <c r="Q977" s="49">
        <v>45163</v>
      </c>
      <c r="R977" s="49"/>
      <c r="S977" s="49"/>
      <c r="T977" s="49"/>
      <c r="U977" s="49"/>
    </row>
    <row r="978" spans="1:21" ht="15" customHeight="1" x14ac:dyDescent="0.3">
      <c r="A978" s="41" t="s">
        <v>417</v>
      </c>
      <c r="B978" s="42">
        <f t="shared" si="41"/>
        <v>45169</v>
      </c>
      <c r="C978" s="62">
        <f t="shared" si="42"/>
        <v>2023</v>
      </c>
      <c r="D978" s="43" t="s">
        <v>1158</v>
      </c>
      <c r="E978" s="43" t="s">
        <v>1164</v>
      </c>
      <c r="F978" s="44" t="s">
        <v>412</v>
      </c>
      <c r="G978" s="45">
        <v>27</v>
      </c>
      <c r="H978" s="45"/>
      <c r="I978" s="46">
        <v>55.2</v>
      </c>
      <c r="J978" s="46">
        <v>6.4</v>
      </c>
      <c r="K978" s="46"/>
      <c r="L978" s="46">
        <v>61.6</v>
      </c>
      <c r="M978" s="47">
        <v>1035.1461038961038</v>
      </c>
      <c r="N978" s="47">
        <v>63765</v>
      </c>
      <c r="O978" s="48" t="s">
        <v>457</v>
      </c>
      <c r="P978" s="48" t="s">
        <v>1667</v>
      </c>
      <c r="Q978" s="49">
        <v>45163</v>
      </c>
      <c r="R978" s="49"/>
      <c r="S978" s="49"/>
      <c r="T978" s="49"/>
      <c r="U978" s="49"/>
    </row>
    <row r="979" spans="1:21" ht="15" customHeight="1" x14ac:dyDescent="0.3">
      <c r="A979" s="41" t="s">
        <v>417</v>
      </c>
      <c r="B979" s="42">
        <f t="shared" si="41"/>
        <v>45169</v>
      </c>
      <c r="C979" s="62">
        <f t="shared" si="42"/>
        <v>2023</v>
      </c>
      <c r="D979" s="43" t="s">
        <v>1158</v>
      </c>
      <c r="E979" s="43" t="s">
        <v>1165</v>
      </c>
      <c r="F979" s="44" t="s">
        <v>412</v>
      </c>
      <c r="G979" s="45">
        <v>37</v>
      </c>
      <c r="H979" s="45"/>
      <c r="I979" s="46">
        <v>41.3</v>
      </c>
      <c r="J979" s="46">
        <v>6.4</v>
      </c>
      <c r="K979" s="46"/>
      <c r="L979" s="46">
        <v>47.699999999999996</v>
      </c>
      <c r="M979" s="47">
        <v>1035.1572327044025</v>
      </c>
      <c r="N979" s="47">
        <v>49377</v>
      </c>
      <c r="O979" s="48" t="s">
        <v>1174</v>
      </c>
      <c r="P979" s="48" t="s">
        <v>1667</v>
      </c>
      <c r="Q979" s="49">
        <v>45167</v>
      </c>
      <c r="R979" s="49"/>
      <c r="S979" s="49"/>
      <c r="T979" s="49"/>
      <c r="U979" s="49"/>
    </row>
    <row r="980" spans="1:21" ht="15" customHeight="1" x14ac:dyDescent="0.3">
      <c r="A980" s="41" t="s">
        <v>417</v>
      </c>
      <c r="B980" s="42">
        <f t="shared" si="41"/>
        <v>45169</v>
      </c>
      <c r="C980" s="62">
        <f t="shared" si="42"/>
        <v>2023</v>
      </c>
      <c r="D980" s="43" t="s">
        <v>1158</v>
      </c>
      <c r="E980" s="43" t="s">
        <v>1166</v>
      </c>
      <c r="F980" s="44" t="s">
        <v>412</v>
      </c>
      <c r="G980" s="45">
        <v>42</v>
      </c>
      <c r="H980" s="45"/>
      <c r="I980" s="46">
        <v>55.3</v>
      </c>
      <c r="J980" s="46">
        <v>6.4</v>
      </c>
      <c r="K980" s="46"/>
      <c r="L980" s="46">
        <v>61.699999999999996</v>
      </c>
      <c r="M980" s="47">
        <v>1040.3079416531605</v>
      </c>
      <c r="N980" s="47">
        <v>64187</v>
      </c>
      <c r="O980" s="48" t="s">
        <v>457</v>
      </c>
      <c r="P980" s="48" t="s">
        <v>1667</v>
      </c>
      <c r="Q980" s="49">
        <v>45163</v>
      </c>
      <c r="R980" s="49"/>
      <c r="S980" s="49"/>
      <c r="T980" s="49"/>
      <c r="U980" s="49"/>
    </row>
    <row r="981" spans="1:21" ht="15" customHeight="1" x14ac:dyDescent="0.3">
      <c r="A981" s="41" t="s">
        <v>417</v>
      </c>
      <c r="B981" s="42">
        <f t="shared" si="41"/>
        <v>45169</v>
      </c>
      <c r="C981" s="62">
        <f t="shared" si="42"/>
        <v>2023</v>
      </c>
      <c r="D981" s="43" t="s">
        <v>1158</v>
      </c>
      <c r="E981" s="43" t="s">
        <v>1167</v>
      </c>
      <c r="F981" s="44" t="s">
        <v>412</v>
      </c>
      <c r="G981" s="45">
        <v>49</v>
      </c>
      <c r="H981" s="45"/>
      <c r="I981" s="46">
        <v>41.1</v>
      </c>
      <c r="J981" s="46">
        <v>6.4</v>
      </c>
      <c r="K981" s="46"/>
      <c r="L981" s="46">
        <v>47.5</v>
      </c>
      <c r="M981" s="47">
        <v>1060.9052631578948</v>
      </c>
      <c r="N981" s="47">
        <v>50393</v>
      </c>
      <c r="O981" s="48" t="s">
        <v>1174</v>
      </c>
      <c r="P981" s="48" t="s">
        <v>1667</v>
      </c>
      <c r="Q981" s="49">
        <v>45167</v>
      </c>
      <c r="R981" s="49"/>
      <c r="S981" s="49"/>
      <c r="T981" s="49"/>
      <c r="U981" s="49"/>
    </row>
    <row r="982" spans="1:21" ht="15" customHeight="1" x14ac:dyDescent="0.3">
      <c r="A982" s="41" t="s">
        <v>417</v>
      </c>
      <c r="B982" s="42">
        <f t="shared" si="41"/>
        <v>45169</v>
      </c>
      <c r="C982" s="62">
        <f t="shared" si="42"/>
        <v>2023</v>
      </c>
      <c r="D982" s="43" t="s">
        <v>1158</v>
      </c>
      <c r="E982" s="43" t="s">
        <v>1168</v>
      </c>
      <c r="F982" s="44" t="s">
        <v>412</v>
      </c>
      <c r="G982" s="45">
        <v>51</v>
      </c>
      <c r="H982" s="45"/>
      <c r="I982" s="46">
        <v>55.8</v>
      </c>
      <c r="J982" s="46">
        <v>6.4</v>
      </c>
      <c r="K982" s="46"/>
      <c r="L982" s="46">
        <v>62.199999999999996</v>
      </c>
      <c r="M982" s="47">
        <v>1035.144694533762</v>
      </c>
      <c r="N982" s="47">
        <v>64386</v>
      </c>
      <c r="O982" s="48" t="s">
        <v>1175</v>
      </c>
      <c r="P982" s="48" t="s">
        <v>1667</v>
      </c>
      <c r="Q982" s="49">
        <v>45139</v>
      </c>
      <c r="R982" s="49"/>
      <c r="S982" s="49"/>
      <c r="T982" s="49"/>
      <c r="U982" s="49"/>
    </row>
    <row r="983" spans="1:21" ht="15" customHeight="1" x14ac:dyDescent="0.3">
      <c r="A983" s="41" t="s">
        <v>417</v>
      </c>
      <c r="B983" s="42">
        <f t="shared" si="41"/>
        <v>45169</v>
      </c>
      <c r="C983" s="62">
        <f t="shared" si="42"/>
        <v>2023</v>
      </c>
      <c r="D983" s="43" t="s">
        <v>1158</v>
      </c>
      <c r="E983" s="43" t="s">
        <v>1169</v>
      </c>
      <c r="F983" s="44" t="s">
        <v>412</v>
      </c>
      <c r="G983" s="45">
        <v>53</v>
      </c>
      <c r="H983" s="45"/>
      <c r="I983" s="46">
        <v>41.1</v>
      </c>
      <c r="J983" s="46">
        <v>6.4</v>
      </c>
      <c r="K983" s="46"/>
      <c r="L983" s="46">
        <v>47.5</v>
      </c>
      <c r="M983" s="47">
        <v>1055.7473684210527</v>
      </c>
      <c r="N983" s="47">
        <v>50148</v>
      </c>
      <c r="O983" s="48" t="s">
        <v>1174</v>
      </c>
      <c r="P983" s="48" t="s">
        <v>1667</v>
      </c>
      <c r="Q983" s="49">
        <v>45167</v>
      </c>
      <c r="R983" s="49"/>
      <c r="S983" s="49"/>
      <c r="T983" s="49"/>
      <c r="U983" s="49"/>
    </row>
    <row r="984" spans="1:21" ht="15" customHeight="1" x14ac:dyDescent="0.3">
      <c r="A984" s="41" t="s">
        <v>417</v>
      </c>
      <c r="B984" s="42">
        <f t="shared" si="41"/>
        <v>45169</v>
      </c>
      <c r="C984" s="62">
        <f t="shared" si="42"/>
        <v>2023</v>
      </c>
      <c r="D984" s="43" t="s">
        <v>1158</v>
      </c>
      <c r="E984" s="43" t="s">
        <v>1170</v>
      </c>
      <c r="F984" s="44" t="s">
        <v>412</v>
      </c>
      <c r="G984" s="45">
        <v>55</v>
      </c>
      <c r="H984" s="45"/>
      <c r="I984" s="46">
        <v>55.8</v>
      </c>
      <c r="J984" s="46">
        <v>6.4</v>
      </c>
      <c r="K984" s="46"/>
      <c r="L984" s="46">
        <v>62.199999999999996</v>
      </c>
      <c r="M984" s="47">
        <v>1030</v>
      </c>
      <c r="N984" s="47">
        <v>64066</v>
      </c>
      <c r="O984" s="48" t="s">
        <v>1176</v>
      </c>
      <c r="P984" s="48" t="s">
        <v>1668</v>
      </c>
      <c r="Q984" s="49">
        <v>45140</v>
      </c>
      <c r="R984" s="49"/>
      <c r="S984" s="49"/>
      <c r="T984" s="49"/>
      <c r="U984" s="49"/>
    </row>
    <row r="985" spans="1:21" ht="15" customHeight="1" x14ac:dyDescent="0.3">
      <c r="A985" s="41" t="s">
        <v>417</v>
      </c>
      <c r="B985" s="42">
        <f t="shared" si="41"/>
        <v>45169</v>
      </c>
      <c r="C985" s="62">
        <f t="shared" si="42"/>
        <v>2023</v>
      </c>
      <c r="D985" s="43" t="s">
        <v>1158</v>
      </c>
      <c r="E985" s="43" t="s">
        <v>1171</v>
      </c>
      <c r="F985" s="44" t="s">
        <v>412</v>
      </c>
      <c r="G985" s="45">
        <v>57</v>
      </c>
      <c r="H985" s="45"/>
      <c r="I985" s="46">
        <v>41.1</v>
      </c>
      <c r="J985" s="46">
        <v>6.4</v>
      </c>
      <c r="K985" s="46"/>
      <c r="L985" s="46">
        <v>47.5</v>
      </c>
      <c r="M985" s="47">
        <v>1050.6105263157895</v>
      </c>
      <c r="N985" s="47">
        <v>49904</v>
      </c>
      <c r="O985" s="48" t="s">
        <v>1177</v>
      </c>
      <c r="P985" s="48" t="s">
        <v>1667</v>
      </c>
      <c r="Q985" s="49">
        <v>45164</v>
      </c>
      <c r="R985" s="49"/>
      <c r="S985" s="49"/>
      <c r="T985" s="49"/>
      <c r="U985" s="49"/>
    </row>
    <row r="986" spans="1:21" ht="15" customHeight="1" x14ac:dyDescent="0.3">
      <c r="A986" s="41" t="s">
        <v>417</v>
      </c>
      <c r="B986" s="42">
        <f t="shared" si="41"/>
        <v>45169</v>
      </c>
      <c r="C986" s="62">
        <f t="shared" si="42"/>
        <v>2023</v>
      </c>
      <c r="D986" s="43" t="s">
        <v>1158</v>
      </c>
      <c r="E986" s="43" t="s">
        <v>1172</v>
      </c>
      <c r="F986" s="44" t="s">
        <v>412</v>
      </c>
      <c r="G986" s="45">
        <v>58</v>
      </c>
      <c r="H986" s="45"/>
      <c r="I986" s="46">
        <v>55.2</v>
      </c>
      <c r="J986" s="46">
        <v>6.4</v>
      </c>
      <c r="K986" s="46"/>
      <c r="L986" s="46">
        <v>61.6</v>
      </c>
      <c r="M986" s="47">
        <v>1040.2922077922078</v>
      </c>
      <c r="N986" s="47">
        <v>64082</v>
      </c>
      <c r="O986" s="48" t="s">
        <v>1178</v>
      </c>
      <c r="P986" s="48" t="s">
        <v>1667</v>
      </c>
      <c r="Q986" s="49">
        <v>45145</v>
      </c>
      <c r="R986" s="49"/>
      <c r="S986" s="49"/>
      <c r="T986" s="49"/>
      <c r="U986" s="49"/>
    </row>
    <row r="987" spans="1:21" ht="15" customHeight="1" x14ac:dyDescent="0.3">
      <c r="A987" s="41" t="s">
        <v>418</v>
      </c>
      <c r="B987" s="42">
        <f t="shared" si="41"/>
        <v>45169</v>
      </c>
      <c r="C987" s="62">
        <f t="shared" si="42"/>
        <v>2023</v>
      </c>
      <c r="D987" s="43" t="s">
        <v>880</v>
      </c>
      <c r="E987" s="43" t="s">
        <v>882</v>
      </c>
      <c r="F987" s="44" t="s">
        <v>412</v>
      </c>
      <c r="G987" s="45">
        <v>2</v>
      </c>
      <c r="H987" s="45">
        <v>2</v>
      </c>
      <c r="I987" s="46">
        <v>40.6</v>
      </c>
      <c r="J987" s="46">
        <v>3.7</v>
      </c>
      <c r="K987" s="46"/>
      <c r="L987" s="46">
        <v>44.300000000000004</v>
      </c>
      <c r="M987" s="47">
        <v>1479.9999999999998</v>
      </c>
      <c r="N987" s="47">
        <v>65564</v>
      </c>
      <c r="O987" s="48" t="s">
        <v>1155</v>
      </c>
      <c r="P987" s="48" t="s">
        <v>1676</v>
      </c>
      <c r="Q987" s="49">
        <v>45156</v>
      </c>
      <c r="R987" s="49"/>
      <c r="S987" s="49"/>
      <c r="T987" s="49"/>
      <c r="U987" s="49"/>
    </row>
    <row r="988" spans="1:21" ht="15" customHeight="1" x14ac:dyDescent="0.3">
      <c r="A988" s="41" t="s">
        <v>418</v>
      </c>
      <c r="B988" s="42">
        <f t="shared" si="41"/>
        <v>45169</v>
      </c>
      <c r="C988" s="62">
        <f t="shared" si="42"/>
        <v>2023</v>
      </c>
      <c r="D988" s="43" t="s">
        <v>880</v>
      </c>
      <c r="E988" s="43" t="s">
        <v>902</v>
      </c>
      <c r="F988" s="44" t="s">
        <v>412</v>
      </c>
      <c r="G988" s="45">
        <v>22</v>
      </c>
      <c r="H988" s="45">
        <v>22</v>
      </c>
      <c r="I988" s="46">
        <v>45.7</v>
      </c>
      <c r="J988" s="46">
        <v>5.2</v>
      </c>
      <c r="K988" s="46"/>
      <c r="L988" s="46">
        <v>50.900000000000006</v>
      </c>
      <c r="M988" s="47">
        <v>1499.9999999999998</v>
      </c>
      <c r="N988" s="47">
        <v>76350</v>
      </c>
      <c r="O988" s="48" t="s">
        <v>1179</v>
      </c>
      <c r="P988" s="48" t="s">
        <v>1667</v>
      </c>
      <c r="Q988" s="49">
        <v>45161</v>
      </c>
      <c r="R988" s="49"/>
      <c r="S988" s="49"/>
      <c r="T988" s="49"/>
      <c r="U988" s="49"/>
    </row>
    <row r="989" spans="1:21" ht="15" customHeight="1" x14ac:dyDescent="0.3">
      <c r="A989" s="41" t="s">
        <v>418</v>
      </c>
      <c r="B989" s="42">
        <f t="shared" si="41"/>
        <v>45169</v>
      </c>
      <c r="C989" s="62">
        <f t="shared" si="42"/>
        <v>2023</v>
      </c>
      <c r="D989" s="43" t="s">
        <v>880</v>
      </c>
      <c r="E989" s="43" t="s">
        <v>909</v>
      </c>
      <c r="F989" s="44" t="s">
        <v>412</v>
      </c>
      <c r="G989" s="45">
        <v>29</v>
      </c>
      <c r="H989" s="45">
        <v>29</v>
      </c>
      <c r="I989" s="46">
        <v>44.4</v>
      </c>
      <c r="J989" s="46">
        <v>8</v>
      </c>
      <c r="K989" s="46"/>
      <c r="L989" s="46">
        <v>52.4</v>
      </c>
      <c r="M989" s="47">
        <v>1424.1030534351146</v>
      </c>
      <c r="N989" s="47">
        <v>74623</v>
      </c>
      <c r="O989" s="48" t="s">
        <v>448</v>
      </c>
      <c r="P989" s="48" t="s">
        <v>1667</v>
      </c>
      <c r="Q989" s="49">
        <v>45142</v>
      </c>
      <c r="R989" s="49"/>
      <c r="S989" s="49"/>
      <c r="T989" s="49"/>
      <c r="U989" s="49"/>
    </row>
    <row r="990" spans="1:21" ht="15" customHeight="1" x14ac:dyDescent="0.3">
      <c r="A990" s="41" t="s">
        <v>418</v>
      </c>
      <c r="B990" s="42">
        <f t="shared" si="41"/>
        <v>45169</v>
      </c>
      <c r="C990" s="62">
        <f t="shared" si="42"/>
        <v>2023</v>
      </c>
      <c r="D990" s="43" t="s">
        <v>880</v>
      </c>
      <c r="E990" s="43" t="s">
        <v>910</v>
      </c>
      <c r="F990" s="44" t="s">
        <v>412</v>
      </c>
      <c r="G990" s="45">
        <v>30</v>
      </c>
      <c r="H990" s="45">
        <v>30</v>
      </c>
      <c r="I990" s="46">
        <v>52.8</v>
      </c>
      <c r="J990" s="46">
        <v>8</v>
      </c>
      <c r="K990" s="46"/>
      <c r="L990" s="46">
        <v>60.8</v>
      </c>
      <c r="M990" s="47">
        <v>1414.703947368421</v>
      </c>
      <c r="N990" s="47">
        <v>86014</v>
      </c>
      <c r="O990" s="48" t="s">
        <v>448</v>
      </c>
      <c r="P990" s="48" t="s">
        <v>1667</v>
      </c>
      <c r="Q990" s="49">
        <v>45142</v>
      </c>
      <c r="R990" s="49"/>
      <c r="S990" s="49"/>
      <c r="T990" s="49"/>
      <c r="U990" s="49"/>
    </row>
    <row r="991" spans="1:21" ht="15" customHeight="1" x14ac:dyDescent="0.3">
      <c r="A991" s="41" t="s">
        <v>418</v>
      </c>
      <c r="B991" s="42">
        <f t="shared" si="41"/>
        <v>45169</v>
      </c>
      <c r="C991" s="62">
        <f t="shared" si="42"/>
        <v>2023</v>
      </c>
      <c r="D991" s="43" t="s">
        <v>880</v>
      </c>
      <c r="E991" s="43" t="s">
        <v>954</v>
      </c>
      <c r="F991" s="44" t="s">
        <v>412</v>
      </c>
      <c r="G991" s="45">
        <v>74</v>
      </c>
      <c r="H991" s="45">
        <v>73</v>
      </c>
      <c r="I991" s="46">
        <v>44.3</v>
      </c>
      <c r="J991" s="46">
        <v>8</v>
      </c>
      <c r="K991" s="46"/>
      <c r="L991" s="46">
        <v>52.3</v>
      </c>
      <c r="M991" s="47">
        <v>1469.5411089866157</v>
      </c>
      <c r="N991" s="47">
        <v>76857</v>
      </c>
      <c r="O991" s="48" t="s">
        <v>1180</v>
      </c>
      <c r="P991" s="48" t="s">
        <v>1667</v>
      </c>
      <c r="Q991" s="49">
        <v>45148</v>
      </c>
      <c r="R991" s="49"/>
      <c r="S991" s="49"/>
      <c r="T991" s="49"/>
      <c r="U991" s="49"/>
    </row>
    <row r="992" spans="1:21" ht="15" customHeight="1" x14ac:dyDescent="0.3">
      <c r="A992" s="41" t="s">
        <v>418</v>
      </c>
      <c r="B992" s="42">
        <f t="shared" si="41"/>
        <v>45169</v>
      </c>
      <c r="C992" s="62">
        <f t="shared" si="42"/>
        <v>2023</v>
      </c>
      <c r="D992" s="43" t="s">
        <v>286</v>
      </c>
      <c r="E992" s="43" t="s">
        <v>326</v>
      </c>
      <c r="F992" s="44" t="s">
        <v>413</v>
      </c>
      <c r="G992" s="45">
        <v>3</v>
      </c>
      <c r="H992" s="45"/>
      <c r="I992" s="46">
        <v>13.75</v>
      </c>
      <c r="J992" s="46"/>
      <c r="K992" s="46"/>
      <c r="L992" s="46">
        <v>13.75</v>
      </c>
      <c r="M992" s="47">
        <v>581.81818181818187</v>
      </c>
      <c r="N992" s="47">
        <v>8000</v>
      </c>
      <c r="O992" s="48" t="s">
        <v>1192</v>
      </c>
      <c r="P992" s="48"/>
      <c r="Q992" s="49">
        <v>45159</v>
      </c>
      <c r="R992" s="49"/>
      <c r="S992" s="49"/>
      <c r="T992" s="49"/>
      <c r="U992" s="49"/>
    </row>
    <row r="993" spans="1:21" ht="15" customHeight="1" x14ac:dyDescent="0.3">
      <c r="A993" s="41" t="s">
        <v>418</v>
      </c>
      <c r="B993" s="42">
        <f t="shared" si="41"/>
        <v>45169</v>
      </c>
      <c r="C993" s="62">
        <f t="shared" si="42"/>
        <v>2023</v>
      </c>
      <c r="D993" s="43" t="s">
        <v>286</v>
      </c>
      <c r="E993" s="43" t="s">
        <v>327</v>
      </c>
      <c r="F993" s="44" t="s">
        <v>413</v>
      </c>
      <c r="G993" s="45">
        <v>4</v>
      </c>
      <c r="H993" s="45"/>
      <c r="I993" s="46">
        <v>13.75</v>
      </c>
      <c r="J993" s="46"/>
      <c r="K993" s="46"/>
      <c r="L993" s="46">
        <v>13.75</v>
      </c>
      <c r="M993" s="47">
        <v>581.81818181818187</v>
      </c>
      <c r="N993" s="47">
        <v>8000</v>
      </c>
      <c r="O993" s="48" t="s">
        <v>1193</v>
      </c>
      <c r="P993" s="48"/>
      <c r="Q993" s="49">
        <v>45156</v>
      </c>
      <c r="R993" s="49"/>
      <c r="S993" s="49"/>
      <c r="T993" s="49"/>
      <c r="U993" s="49"/>
    </row>
    <row r="994" spans="1:21" ht="15" customHeight="1" x14ac:dyDescent="0.3">
      <c r="A994" s="41" t="s">
        <v>416</v>
      </c>
      <c r="B994" s="42">
        <f t="shared" si="41"/>
        <v>45169</v>
      </c>
      <c r="C994" s="62">
        <f t="shared" si="42"/>
        <v>2023</v>
      </c>
      <c r="D994" s="43" t="s">
        <v>372</v>
      </c>
      <c r="E994" s="43" t="s">
        <v>387</v>
      </c>
      <c r="F994" s="44" t="s">
        <v>412</v>
      </c>
      <c r="G994" s="45">
        <v>16</v>
      </c>
      <c r="H994" s="45">
        <v>15</v>
      </c>
      <c r="I994" s="46">
        <v>114.8</v>
      </c>
      <c r="J994" s="46">
        <v>5.9</v>
      </c>
      <c r="K994" s="46">
        <v>17.2</v>
      </c>
      <c r="L994" s="46">
        <v>137.9</v>
      </c>
      <c r="M994" s="47">
        <v>1065.5837563451776</v>
      </c>
      <c r="N994" s="47">
        <v>146944</v>
      </c>
      <c r="O994" s="48" t="s">
        <v>1181</v>
      </c>
      <c r="P994" s="48" t="s">
        <v>1667</v>
      </c>
      <c r="Q994" s="49">
        <v>45142</v>
      </c>
      <c r="R994" s="49"/>
      <c r="S994" s="49"/>
      <c r="T994" s="49"/>
      <c r="U994" s="49"/>
    </row>
    <row r="995" spans="1:21" ht="15" customHeight="1" x14ac:dyDescent="0.3">
      <c r="A995" s="41" t="s">
        <v>416</v>
      </c>
      <c r="B995" s="42">
        <f t="shared" si="41"/>
        <v>45169</v>
      </c>
      <c r="C995" s="62">
        <f t="shared" si="42"/>
        <v>2023</v>
      </c>
      <c r="D995" s="43" t="s">
        <v>981</v>
      </c>
      <c r="E995" s="43" t="s">
        <v>984</v>
      </c>
      <c r="F995" s="44" t="s">
        <v>412</v>
      </c>
      <c r="G995" s="45">
        <v>3</v>
      </c>
      <c r="H995" s="45">
        <v>3</v>
      </c>
      <c r="I995" s="46">
        <v>37.799999999999997</v>
      </c>
      <c r="J995" s="46">
        <v>5</v>
      </c>
      <c r="K995" s="46"/>
      <c r="L995" s="46">
        <v>42.8</v>
      </c>
      <c r="M995" s="47">
        <v>1320</v>
      </c>
      <c r="N995" s="47">
        <v>56496</v>
      </c>
      <c r="O995" s="48" t="s">
        <v>1184</v>
      </c>
      <c r="P995" s="48" t="s">
        <v>1667</v>
      </c>
      <c r="Q995" s="49">
        <v>45153</v>
      </c>
      <c r="R995" s="49"/>
      <c r="S995" s="49"/>
      <c r="T995" s="49"/>
      <c r="U995" s="49"/>
    </row>
    <row r="996" spans="1:21" ht="15" customHeight="1" x14ac:dyDescent="0.3">
      <c r="A996" s="41" t="s">
        <v>416</v>
      </c>
      <c r="B996" s="42">
        <f t="shared" si="41"/>
        <v>45169</v>
      </c>
      <c r="C996" s="62">
        <f t="shared" si="42"/>
        <v>2023</v>
      </c>
      <c r="D996" s="43" t="s">
        <v>981</v>
      </c>
      <c r="E996" s="43" t="s">
        <v>990</v>
      </c>
      <c r="F996" s="44" t="s">
        <v>412</v>
      </c>
      <c r="G996" s="45">
        <v>9</v>
      </c>
      <c r="H996" s="45">
        <v>9</v>
      </c>
      <c r="I996" s="46">
        <v>41.6</v>
      </c>
      <c r="J996" s="46">
        <v>8</v>
      </c>
      <c r="K996" s="46"/>
      <c r="L996" s="46">
        <v>49.6</v>
      </c>
      <c r="M996" s="47">
        <v>1345</v>
      </c>
      <c r="N996" s="47">
        <v>66712</v>
      </c>
      <c r="O996" s="48" t="s">
        <v>1185</v>
      </c>
      <c r="P996" s="48" t="s">
        <v>1667</v>
      </c>
      <c r="Q996" s="49">
        <v>45168</v>
      </c>
      <c r="R996" s="49"/>
      <c r="S996" s="49"/>
      <c r="T996" s="49"/>
      <c r="U996" s="49"/>
    </row>
    <row r="997" spans="1:21" ht="15" customHeight="1" x14ac:dyDescent="0.3">
      <c r="A997" s="41" t="s">
        <v>416</v>
      </c>
      <c r="B997" s="42">
        <f t="shared" si="41"/>
        <v>45169</v>
      </c>
      <c r="C997" s="62">
        <f t="shared" si="42"/>
        <v>2023</v>
      </c>
      <c r="D997" s="43" t="s">
        <v>981</v>
      </c>
      <c r="E997" s="43" t="s">
        <v>992</v>
      </c>
      <c r="F997" s="44" t="s">
        <v>412</v>
      </c>
      <c r="G997" s="45">
        <v>11</v>
      </c>
      <c r="H997" s="45">
        <v>11</v>
      </c>
      <c r="I997" s="46">
        <v>67.2</v>
      </c>
      <c r="J997" s="46">
        <v>8</v>
      </c>
      <c r="K997" s="46"/>
      <c r="L997" s="46">
        <v>75.2</v>
      </c>
      <c r="M997" s="47">
        <v>1348.2978723404256</v>
      </c>
      <c r="N997" s="47">
        <v>101392</v>
      </c>
      <c r="O997" s="48" t="s">
        <v>1186</v>
      </c>
      <c r="P997" s="48" t="s">
        <v>1667</v>
      </c>
      <c r="Q997" s="49">
        <v>45155</v>
      </c>
      <c r="R997" s="49"/>
      <c r="S997" s="49"/>
      <c r="T997" s="49"/>
      <c r="U997" s="49"/>
    </row>
    <row r="998" spans="1:21" ht="15" customHeight="1" x14ac:dyDescent="0.3">
      <c r="A998" s="41" t="s">
        <v>416</v>
      </c>
      <c r="B998" s="42">
        <f t="shared" si="41"/>
        <v>45169</v>
      </c>
      <c r="C998" s="62">
        <f t="shared" si="42"/>
        <v>2023</v>
      </c>
      <c r="D998" s="43" t="s">
        <v>981</v>
      </c>
      <c r="E998" s="43" t="s">
        <v>1182</v>
      </c>
      <c r="F998" s="44" t="s">
        <v>412</v>
      </c>
      <c r="G998" s="45" t="s">
        <v>1183</v>
      </c>
      <c r="H998" s="45">
        <v>23</v>
      </c>
      <c r="I998" s="46">
        <v>49.4</v>
      </c>
      <c r="J998" s="46">
        <v>7.2</v>
      </c>
      <c r="K998" s="46"/>
      <c r="L998" s="46">
        <v>56.6</v>
      </c>
      <c r="M998" s="47">
        <v>1390</v>
      </c>
      <c r="N998" s="47">
        <v>78674</v>
      </c>
      <c r="O998" s="48" t="s">
        <v>1187</v>
      </c>
      <c r="P998" s="48" t="s">
        <v>1667</v>
      </c>
      <c r="Q998" s="49">
        <v>45168</v>
      </c>
      <c r="R998" s="49"/>
      <c r="S998" s="49"/>
      <c r="T998" s="49"/>
      <c r="U998" s="49"/>
    </row>
    <row r="999" spans="1:21" ht="15" customHeight="1" x14ac:dyDescent="0.3">
      <c r="A999" s="41" t="s">
        <v>416</v>
      </c>
      <c r="B999" s="42">
        <f t="shared" si="41"/>
        <v>45169</v>
      </c>
      <c r="C999" s="62">
        <f t="shared" si="42"/>
        <v>2023</v>
      </c>
      <c r="D999" s="43" t="s">
        <v>981</v>
      </c>
      <c r="E999" s="43" t="s">
        <v>993</v>
      </c>
      <c r="F999" s="44" t="s">
        <v>412</v>
      </c>
      <c r="G999" s="45">
        <v>12</v>
      </c>
      <c r="H999" s="45">
        <v>12</v>
      </c>
      <c r="I999" s="46">
        <v>67.2</v>
      </c>
      <c r="J999" s="46">
        <v>8</v>
      </c>
      <c r="K999" s="46"/>
      <c r="L999" s="46">
        <v>75.2</v>
      </c>
      <c r="M999" s="47">
        <v>1355</v>
      </c>
      <c r="N999" s="47">
        <v>101896</v>
      </c>
      <c r="O999" s="48" t="s">
        <v>1190</v>
      </c>
      <c r="P999" s="48" t="s">
        <v>1667</v>
      </c>
      <c r="Q999" s="49">
        <v>45169</v>
      </c>
      <c r="R999" s="49"/>
      <c r="S999" s="49"/>
      <c r="T999" s="49"/>
      <c r="U999" s="49"/>
    </row>
    <row r="1000" spans="1:21" ht="15" customHeight="1" x14ac:dyDescent="0.3">
      <c r="A1000" s="41" t="s">
        <v>416</v>
      </c>
      <c r="B1000" s="42">
        <f t="shared" si="41"/>
        <v>45169</v>
      </c>
      <c r="C1000" s="62">
        <f t="shared" si="42"/>
        <v>2023</v>
      </c>
      <c r="D1000" s="43" t="s">
        <v>981</v>
      </c>
      <c r="E1000" s="43" t="s">
        <v>1004</v>
      </c>
      <c r="F1000" s="44" t="s">
        <v>412</v>
      </c>
      <c r="G1000" s="45">
        <v>23</v>
      </c>
      <c r="H1000" s="45">
        <v>22</v>
      </c>
      <c r="I1000" s="46">
        <v>41.4</v>
      </c>
      <c r="J1000" s="46">
        <v>8</v>
      </c>
      <c r="K1000" s="46"/>
      <c r="L1000" s="46">
        <v>49.4</v>
      </c>
      <c r="M1000" s="47">
        <v>1360</v>
      </c>
      <c r="N1000" s="47">
        <v>67184</v>
      </c>
      <c r="O1000" s="48" t="s">
        <v>1191</v>
      </c>
      <c r="P1000" s="48" t="s">
        <v>1667</v>
      </c>
      <c r="Q1000" s="49">
        <v>45169</v>
      </c>
      <c r="R1000" s="49"/>
      <c r="S1000" s="49"/>
      <c r="T1000" s="49"/>
      <c r="U1000" s="49"/>
    </row>
    <row r="1001" spans="1:21" ht="15" customHeight="1" x14ac:dyDescent="0.3">
      <c r="A1001" s="41" t="s">
        <v>415</v>
      </c>
      <c r="B1001" s="42">
        <f t="shared" si="41"/>
        <v>45169</v>
      </c>
      <c r="C1001" s="62">
        <f t="shared" si="42"/>
        <v>2023</v>
      </c>
      <c r="D1001" s="43" t="s">
        <v>6</v>
      </c>
      <c r="E1001" s="43" t="s">
        <v>15</v>
      </c>
      <c r="F1001" s="44" t="s">
        <v>5</v>
      </c>
      <c r="G1001" s="45">
        <v>21</v>
      </c>
      <c r="H1001" s="45">
        <v>21</v>
      </c>
      <c r="I1001" s="46">
        <v>14.9</v>
      </c>
      <c r="J1001" s="46"/>
      <c r="K1001" s="46"/>
      <c r="L1001" s="46">
        <v>14.9</v>
      </c>
      <c r="M1001" s="47">
        <v>302.01342281879192</v>
      </c>
      <c r="N1001" s="47">
        <v>4500</v>
      </c>
      <c r="O1001" s="48" t="s">
        <v>1188</v>
      </c>
      <c r="P1001" s="48"/>
      <c r="Q1001" s="49">
        <v>45163</v>
      </c>
      <c r="R1001" s="49"/>
      <c r="S1001" s="49"/>
      <c r="T1001" s="49"/>
      <c r="U1001" s="49"/>
    </row>
    <row r="1002" spans="1:21" ht="15" customHeight="1" x14ac:dyDescent="0.3">
      <c r="A1002" s="41" t="s">
        <v>416</v>
      </c>
      <c r="B1002" s="42">
        <v>45199</v>
      </c>
      <c r="C1002" s="62">
        <f t="shared" si="42"/>
        <v>2023</v>
      </c>
      <c r="D1002" s="43" t="s">
        <v>981</v>
      </c>
      <c r="E1002" s="43" t="s">
        <v>1309</v>
      </c>
      <c r="F1002" s="44" t="s">
        <v>412</v>
      </c>
      <c r="G1002" s="45" t="s">
        <v>1310</v>
      </c>
      <c r="H1002" s="45">
        <v>27</v>
      </c>
      <c r="I1002" s="46">
        <v>49.3</v>
      </c>
      <c r="J1002" s="46">
        <v>7.2</v>
      </c>
      <c r="K1002" s="46"/>
      <c r="L1002" s="46">
        <v>56.5</v>
      </c>
      <c r="M1002" s="47">
        <v>1353</v>
      </c>
      <c r="N1002" s="47">
        <v>76453</v>
      </c>
      <c r="O1002" s="48" t="s">
        <v>1311</v>
      </c>
      <c r="P1002" s="48" t="s">
        <v>1667</v>
      </c>
      <c r="Q1002" s="49">
        <v>45195</v>
      </c>
      <c r="R1002" s="49"/>
      <c r="S1002" s="49"/>
      <c r="T1002" s="49"/>
      <c r="U1002" s="49"/>
    </row>
    <row r="1003" spans="1:21" ht="15" customHeight="1" x14ac:dyDescent="0.3">
      <c r="A1003" s="41" t="s">
        <v>416</v>
      </c>
      <c r="B1003" s="42">
        <v>45199</v>
      </c>
      <c r="C1003" s="62">
        <f t="shared" si="42"/>
        <v>2023</v>
      </c>
      <c r="D1003" s="43" t="s">
        <v>981</v>
      </c>
      <c r="E1003" s="43" t="s">
        <v>1019</v>
      </c>
      <c r="F1003" s="44" t="s">
        <v>412</v>
      </c>
      <c r="G1003" s="45">
        <v>38</v>
      </c>
      <c r="H1003" s="45">
        <v>39</v>
      </c>
      <c r="I1003" s="46">
        <v>67.3</v>
      </c>
      <c r="J1003" s="46">
        <v>8</v>
      </c>
      <c r="K1003" s="46"/>
      <c r="L1003" s="46">
        <v>75.3</v>
      </c>
      <c r="M1003" s="47">
        <v>1328</v>
      </c>
      <c r="N1003" s="47">
        <v>100000</v>
      </c>
      <c r="O1003" s="48" t="s">
        <v>1312</v>
      </c>
      <c r="P1003" s="48" t="s">
        <v>1667</v>
      </c>
      <c r="Q1003" s="49">
        <v>45198</v>
      </c>
      <c r="R1003" s="49"/>
      <c r="S1003" s="49"/>
      <c r="T1003" s="49"/>
      <c r="U1003" s="49"/>
    </row>
    <row r="1004" spans="1:21" ht="15" customHeight="1" x14ac:dyDescent="0.3">
      <c r="A1004" s="41" t="s">
        <v>416</v>
      </c>
      <c r="B1004" s="42">
        <v>45199</v>
      </c>
      <c r="C1004" s="62">
        <f t="shared" si="42"/>
        <v>2023</v>
      </c>
      <c r="D1004" s="43" t="s">
        <v>981</v>
      </c>
      <c r="E1004" s="43" t="s">
        <v>1023</v>
      </c>
      <c r="F1004" s="44" t="s">
        <v>412</v>
      </c>
      <c r="G1004" s="45">
        <v>42</v>
      </c>
      <c r="H1004" s="45">
        <v>43</v>
      </c>
      <c r="I1004" s="46">
        <v>67.2</v>
      </c>
      <c r="J1004" s="46">
        <v>8</v>
      </c>
      <c r="K1004" s="46"/>
      <c r="L1004" s="46">
        <v>75.2</v>
      </c>
      <c r="M1004" s="47">
        <v>1355</v>
      </c>
      <c r="N1004" s="47">
        <v>101896</v>
      </c>
      <c r="O1004" s="48" t="s">
        <v>1313</v>
      </c>
      <c r="P1004" s="48" t="s">
        <v>1667</v>
      </c>
      <c r="Q1004" s="49">
        <v>45196</v>
      </c>
      <c r="R1004" s="49"/>
      <c r="S1004" s="49"/>
      <c r="T1004" s="49"/>
      <c r="U1004" s="49"/>
    </row>
    <row r="1005" spans="1:21" ht="15" customHeight="1" x14ac:dyDescent="0.3">
      <c r="A1005" s="41" t="s">
        <v>416</v>
      </c>
      <c r="B1005" s="42">
        <v>45199</v>
      </c>
      <c r="C1005" s="62">
        <f t="shared" si="42"/>
        <v>2023</v>
      </c>
      <c r="D1005" s="43" t="s">
        <v>981</v>
      </c>
      <c r="E1005" s="43" t="s">
        <v>1026</v>
      </c>
      <c r="F1005" s="44" t="s">
        <v>412</v>
      </c>
      <c r="G1005" s="45">
        <v>45</v>
      </c>
      <c r="H1005" s="45">
        <v>46</v>
      </c>
      <c r="I1005" s="46">
        <v>41.3</v>
      </c>
      <c r="J1005" s="46">
        <v>8</v>
      </c>
      <c r="K1005" s="46"/>
      <c r="L1005" s="46">
        <v>49.3</v>
      </c>
      <c r="M1005" s="47">
        <v>1375.0101419878297</v>
      </c>
      <c r="N1005" s="47">
        <v>67788</v>
      </c>
      <c r="O1005" s="48" t="s">
        <v>1314</v>
      </c>
      <c r="P1005" s="48" t="s">
        <v>1667</v>
      </c>
      <c r="Q1005" s="49">
        <v>45195</v>
      </c>
      <c r="R1005" s="49"/>
      <c r="S1005" s="49"/>
      <c r="T1005" s="49"/>
      <c r="U1005" s="49"/>
    </row>
    <row r="1006" spans="1:21" ht="15" customHeight="1" x14ac:dyDescent="0.3">
      <c r="A1006" s="41" t="s">
        <v>416</v>
      </c>
      <c r="B1006" s="42">
        <v>45199</v>
      </c>
      <c r="C1006" s="62">
        <f t="shared" si="42"/>
        <v>2023</v>
      </c>
      <c r="D1006" s="43" t="s">
        <v>981</v>
      </c>
      <c r="E1006" s="43" t="s">
        <v>998</v>
      </c>
      <c r="F1006" s="44" t="s">
        <v>412</v>
      </c>
      <c r="G1006" s="45">
        <v>17</v>
      </c>
      <c r="H1006" s="45">
        <v>16</v>
      </c>
      <c r="I1006" s="46">
        <v>41.3</v>
      </c>
      <c r="J1006" s="46">
        <v>8</v>
      </c>
      <c r="K1006" s="46"/>
      <c r="L1006" s="46">
        <v>49.3</v>
      </c>
      <c r="M1006" s="47">
        <v>1375</v>
      </c>
      <c r="N1006" s="47">
        <v>67788</v>
      </c>
      <c r="O1006" s="48" t="s">
        <v>1342</v>
      </c>
      <c r="P1006" s="48" t="s">
        <v>1667</v>
      </c>
      <c r="Q1006" s="49">
        <v>45199</v>
      </c>
      <c r="R1006" s="49"/>
      <c r="S1006" s="49"/>
      <c r="T1006" s="49"/>
      <c r="U1006" s="49"/>
    </row>
    <row r="1007" spans="1:21" ht="15" customHeight="1" x14ac:dyDescent="0.3">
      <c r="A1007" s="41" t="s">
        <v>417</v>
      </c>
      <c r="B1007" s="42">
        <v>45199</v>
      </c>
      <c r="C1007" s="62">
        <f t="shared" si="42"/>
        <v>2023</v>
      </c>
      <c r="D1007" s="43" t="s">
        <v>814</v>
      </c>
      <c r="E1007" s="43" t="s">
        <v>758</v>
      </c>
      <c r="F1007" s="44" t="s">
        <v>412</v>
      </c>
      <c r="G1007" s="45">
        <v>9</v>
      </c>
      <c r="H1007" s="45"/>
      <c r="I1007" s="46">
        <v>52.1</v>
      </c>
      <c r="J1007" s="46">
        <v>6.4</v>
      </c>
      <c r="K1007" s="46"/>
      <c r="L1007" s="46">
        <v>58.5</v>
      </c>
      <c r="M1007" s="47">
        <v>980</v>
      </c>
      <c r="N1007" s="47">
        <v>57330</v>
      </c>
      <c r="O1007" s="48" t="s">
        <v>1315</v>
      </c>
      <c r="P1007" s="48" t="s">
        <v>1667</v>
      </c>
      <c r="Q1007" s="49">
        <v>45187</v>
      </c>
      <c r="R1007" s="49"/>
      <c r="S1007" s="49"/>
      <c r="T1007" s="49"/>
      <c r="U1007" s="49"/>
    </row>
    <row r="1008" spans="1:21" ht="15" customHeight="1" x14ac:dyDescent="0.3">
      <c r="A1008" s="41" t="s">
        <v>417</v>
      </c>
      <c r="B1008" s="42">
        <v>45199</v>
      </c>
      <c r="C1008" s="62">
        <f t="shared" si="42"/>
        <v>2023</v>
      </c>
      <c r="D1008" s="43" t="s">
        <v>814</v>
      </c>
      <c r="E1008" s="43" t="s">
        <v>810</v>
      </c>
      <c r="F1008" s="44" t="s">
        <v>412</v>
      </c>
      <c r="G1008" s="45">
        <v>61</v>
      </c>
      <c r="H1008" s="45"/>
      <c r="I1008" s="46">
        <v>39.4</v>
      </c>
      <c r="J1008" s="46">
        <v>6.4</v>
      </c>
      <c r="K1008" s="46"/>
      <c r="L1008" s="46">
        <v>45.8</v>
      </c>
      <c r="M1008" s="47">
        <v>995.00000000000011</v>
      </c>
      <c r="N1008" s="47">
        <v>45571</v>
      </c>
      <c r="O1008" s="48" t="s">
        <v>1316</v>
      </c>
      <c r="P1008" s="48" t="s">
        <v>1672</v>
      </c>
      <c r="Q1008" s="49">
        <v>45187</v>
      </c>
      <c r="R1008" s="49"/>
      <c r="S1008" s="49"/>
      <c r="T1008" s="49"/>
      <c r="U1008" s="49"/>
    </row>
    <row r="1009" spans="1:21" ht="15" customHeight="1" x14ac:dyDescent="0.3">
      <c r="A1009" s="41" t="s">
        <v>417</v>
      </c>
      <c r="B1009" s="42">
        <v>45199</v>
      </c>
      <c r="C1009" s="62">
        <f t="shared" si="42"/>
        <v>2023</v>
      </c>
      <c r="D1009" s="43" t="s">
        <v>814</v>
      </c>
      <c r="E1009" s="43" t="s">
        <v>813</v>
      </c>
      <c r="F1009" s="44" t="s">
        <v>412</v>
      </c>
      <c r="G1009" s="45">
        <v>64</v>
      </c>
      <c r="H1009" s="45"/>
      <c r="I1009" s="46">
        <v>50</v>
      </c>
      <c r="J1009" s="46">
        <v>6.4</v>
      </c>
      <c r="K1009" s="46"/>
      <c r="L1009" s="46">
        <v>56.4</v>
      </c>
      <c r="M1009" s="47">
        <v>970</v>
      </c>
      <c r="N1009" s="47">
        <v>54708</v>
      </c>
      <c r="O1009" s="48" t="s">
        <v>1316</v>
      </c>
      <c r="P1009" s="48" t="s">
        <v>1672</v>
      </c>
      <c r="Q1009" s="49">
        <v>45187</v>
      </c>
      <c r="R1009" s="49"/>
      <c r="S1009" s="49"/>
      <c r="T1009" s="49"/>
      <c r="U1009" s="49"/>
    </row>
    <row r="1010" spans="1:21" ht="15" customHeight="1" x14ac:dyDescent="0.3">
      <c r="A1010" s="41" t="s">
        <v>417</v>
      </c>
      <c r="B1010" s="42">
        <v>45199</v>
      </c>
      <c r="C1010" s="62">
        <f t="shared" si="42"/>
        <v>2023</v>
      </c>
      <c r="D1010" s="43" t="s">
        <v>1158</v>
      </c>
      <c r="E1010" s="43" t="s">
        <v>1204</v>
      </c>
      <c r="F1010" s="44" t="s">
        <v>412</v>
      </c>
      <c r="G1010" s="45">
        <v>14</v>
      </c>
      <c r="H1010" s="45"/>
      <c r="I1010" s="46">
        <v>74.3</v>
      </c>
      <c r="J1010" s="46">
        <v>6.4</v>
      </c>
      <c r="K1010" s="46"/>
      <c r="L1010" s="46">
        <v>80.7</v>
      </c>
      <c r="M1010" s="47">
        <v>1042.5278810408922</v>
      </c>
      <c r="N1010" s="47">
        <v>84132</v>
      </c>
      <c r="O1010" s="48" t="s">
        <v>1317</v>
      </c>
      <c r="P1010" s="48" t="s">
        <v>1667</v>
      </c>
      <c r="Q1010" s="49">
        <v>45191</v>
      </c>
      <c r="R1010" s="49"/>
      <c r="S1010" s="49"/>
      <c r="T1010" s="49"/>
      <c r="U1010" s="49"/>
    </row>
    <row r="1011" spans="1:21" ht="15" customHeight="1" x14ac:dyDescent="0.3">
      <c r="A1011" s="41" t="s">
        <v>417</v>
      </c>
      <c r="B1011" s="42">
        <v>45199</v>
      </c>
      <c r="C1011" s="62">
        <f t="shared" si="42"/>
        <v>2023</v>
      </c>
      <c r="D1011" s="43" t="s">
        <v>1158</v>
      </c>
      <c r="E1011" s="43" t="s">
        <v>1205</v>
      </c>
      <c r="F1011" s="44" t="s">
        <v>412</v>
      </c>
      <c r="G1011" s="45">
        <v>15</v>
      </c>
      <c r="H1011" s="45"/>
      <c r="I1011" s="46">
        <v>36.6</v>
      </c>
      <c r="J1011" s="46">
        <v>6.4</v>
      </c>
      <c r="K1011" s="46"/>
      <c r="L1011" s="46">
        <v>43</v>
      </c>
      <c r="M1011" s="47">
        <v>1060.4651162790697</v>
      </c>
      <c r="N1011" s="47">
        <v>45600</v>
      </c>
      <c r="O1011" s="48" t="s">
        <v>1318</v>
      </c>
      <c r="P1011" s="48" t="s">
        <v>1667</v>
      </c>
      <c r="Q1011" s="49">
        <v>45191</v>
      </c>
      <c r="R1011" s="49"/>
      <c r="S1011" s="49"/>
      <c r="T1011" s="49"/>
      <c r="U1011" s="49"/>
    </row>
    <row r="1012" spans="1:21" ht="15" customHeight="1" x14ac:dyDescent="0.3">
      <c r="A1012" s="41" t="s">
        <v>417</v>
      </c>
      <c r="B1012" s="42">
        <v>45199</v>
      </c>
      <c r="C1012" s="62">
        <f t="shared" si="42"/>
        <v>2023</v>
      </c>
      <c r="D1012" s="43" t="s">
        <v>1158</v>
      </c>
      <c r="E1012" s="43" t="s">
        <v>1209</v>
      </c>
      <c r="F1012" s="44" t="s">
        <v>412</v>
      </c>
      <c r="G1012" s="45">
        <v>19</v>
      </c>
      <c r="H1012" s="45"/>
      <c r="I1012" s="46">
        <v>55.2</v>
      </c>
      <c r="J1012" s="46">
        <v>6.4</v>
      </c>
      <c r="K1012" s="46"/>
      <c r="L1012" s="46">
        <v>61.6</v>
      </c>
      <c r="M1012" s="47">
        <v>1045.4545454545455</v>
      </c>
      <c r="N1012" s="47">
        <v>64400</v>
      </c>
      <c r="O1012" s="48" t="s">
        <v>457</v>
      </c>
      <c r="P1012" s="48" t="s">
        <v>1667</v>
      </c>
      <c r="Q1012" s="49">
        <v>45199</v>
      </c>
      <c r="R1012" s="49"/>
      <c r="S1012" s="49"/>
      <c r="T1012" s="49"/>
      <c r="U1012" s="49"/>
    </row>
    <row r="1013" spans="1:21" ht="15" customHeight="1" x14ac:dyDescent="0.3">
      <c r="A1013" s="41" t="s">
        <v>417</v>
      </c>
      <c r="B1013" s="42">
        <v>45199</v>
      </c>
      <c r="C1013" s="62">
        <f t="shared" si="42"/>
        <v>2023</v>
      </c>
      <c r="D1013" s="43" t="s">
        <v>1158</v>
      </c>
      <c r="E1013" s="43" t="s">
        <v>1210</v>
      </c>
      <c r="F1013" s="44" t="s">
        <v>412</v>
      </c>
      <c r="G1013" s="45">
        <v>20</v>
      </c>
      <c r="H1013" s="45"/>
      <c r="I1013" s="46">
        <v>41.1</v>
      </c>
      <c r="J1013" s="46">
        <v>6.4</v>
      </c>
      <c r="K1013" s="46"/>
      <c r="L1013" s="46">
        <v>47.5</v>
      </c>
      <c r="M1013" s="47">
        <v>1055.7473684210527</v>
      </c>
      <c r="N1013" s="47">
        <v>50148</v>
      </c>
      <c r="O1013" s="48" t="s">
        <v>1319</v>
      </c>
      <c r="P1013" s="48" t="s">
        <v>1667</v>
      </c>
      <c r="Q1013" s="49">
        <v>45190</v>
      </c>
      <c r="R1013" s="49"/>
      <c r="S1013" s="49"/>
      <c r="T1013" s="49"/>
      <c r="U1013" s="49"/>
    </row>
    <row r="1014" spans="1:21" ht="15" customHeight="1" x14ac:dyDescent="0.3">
      <c r="A1014" s="41" t="s">
        <v>417</v>
      </c>
      <c r="B1014" s="42">
        <v>45199</v>
      </c>
      <c r="C1014" s="62">
        <f t="shared" si="42"/>
        <v>2023</v>
      </c>
      <c r="D1014" s="43" t="s">
        <v>1158</v>
      </c>
      <c r="E1014" s="43" t="s">
        <v>1212</v>
      </c>
      <c r="F1014" s="44" t="s">
        <v>412</v>
      </c>
      <c r="G1014" s="45">
        <v>22</v>
      </c>
      <c r="H1014" s="45"/>
      <c r="I1014" s="46">
        <v>55.8</v>
      </c>
      <c r="J1014" s="46">
        <v>6.4</v>
      </c>
      <c r="K1014" s="46"/>
      <c r="L1014" s="46">
        <v>62.199999999999996</v>
      </c>
      <c r="M1014" s="47">
        <v>1030</v>
      </c>
      <c r="N1014" s="47">
        <v>64066</v>
      </c>
      <c r="O1014" s="48" t="s">
        <v>1320</v>
      </c>
      <c r="P1014" s="48" t="s">
        <v>1667</v>
      </c>
      <c r="Q1014" s="49">
        <v>45194</v>
      </c>
      <c r="R1014" s="49"/>
      <c r="S1014" s="49"/>
      <c r="T1014" s="49"/>
      <c r="U1014" s="49"/>
    </row>
    <row r="1015" spans="1:21" ht="15" customHeight="1" x14ac:dyDescent="0.3">
      <c r="A1015" s="41" t="s">
        <v>417</v>
      </c>
      <c r="B1015" s="42">
        <v>45199</v>
      </c>
      <c r="C1015" s="62">
        <f t="shared" si="42"/>
        <v>2023</v>
      </c>
      <c r="D1015" s="43" t="s">
        <v>1158</v>
      </c>
      <c r="E1015" s="43" t="s">
        <v>1232</v>
      </c>
      <c r="F1015" s="44" t="s">
        <v>412</v>
      </c>
      <c r="G1015" s="45">
        <v>47</v>
      </c>
      <c r="H1015" s="45"/>
      <c r="I1015" s="46">
        <v>55.8</v>
      </c>
      <c r="J1015" s="46">
        <v>6.4</v>
      </c>
      <c r="K1015" s="46"/>
      <c r="L1015" s="46">
        <v>62.199999999999996</v>
      </c>
      <c r="M1015" s="47">
        <v>1040.3054662379423</v>
      </c>
      <c r="N1015" s="47">
        <v>64707</v>
      </c>
      <c r="O1015" s="48" t="s">
        <v>1321</v>
      </c>
      <c r="P1015" s="48" t="s">
        <v>1667</v>
      </c>
      <c r="Q1015" s="49">
        <v>45183</v>
      </c>
      <c r="R1015" s="49"/>
      <c r="S1015" s="49"/>
      <c r="T1015" s="49"/>
      <c r="U1015" s="49"/>
    </row>
    <row r="1016" spans="1:21" ht="15" customHeight="1" x14ac:dyDescent="0.3">
      <c r="A1016" s="41" t="s">
        <v>417</v>
      </c>
      <c r="B1016" s="42">
        <v>45199</v>
      </c>
      <c r="C1016" s="62">
        <f t="shared" si="42"/>
        <v>2023</v>
      </c>
      <c r="D1016" s="43" t="s">
        <v>1158</v>
      </c>
      <c r="E1016" s="43" t="s">
        <v>1234</v>
      </c>
      <c r="F1016" s="44" t="s">
        <v>412</v>
      </c>
      <c r="G1016" s="45">
        <v>50</v>
      </c>
      <c r="H1016" s="45"/>
      <c r="I1016" s="46">
        <v>55.2</v>
      </c>
      <c r="J1016" s="46">
        <v>6.4</v>
      </c>
      <c r="K1016" s="46"/>
      <c r="L1016" s="46">
        <v>61.6</v>
      </c>
      <c r="M1016" s="47">
        <v>1050.6006493506493</v>
      </c>
      <c r="N1016" s="47">
        <v>64717</v>
      </c>
      <c r="O1016" s="48" t="s">
        <v>1322</v>
      </c>
      <c r="P1016" s="48" t="s">
        <v>1667</v>
      </c>
      <c r="Q1016" s="49">
        <v>45188</v>
      </c>
      <c r="R1016" s="49"/>
      <c r="S1016" s="49"/>
      <c r="T1016" s="49"/>
      <c r="U1016" s="49"/>
    </row>
    <row r="1017" spans="1:21" ht="15" customHeight="1" x14ac:dyDescent="0.3">
      <c r="A1017" s="41" t="s">
        <v>417</v>
      </c>
      <c r="B1017" s="42">
        <v>45199</v>
      </c>
      <c r="C1017" s="62">
        <f t="shared" si="42"/>
        <v>2023</v>
      </c>
      <c r="D1017" s="43" t="s">
        <v>1158</v>
      </c>
      <c r="E1017" s="43" t="s">
        <v>1240</v>
      </c>
      <c r="F1017" s="44" t="s">
        <v>412</v>
      </c>
      <c r="G1017" s="45">
        <v>61</v>
      </c>
      <c r="H1017" s="45"/>
      <c r="I1017" s="46">
        <v>39.4</v>
      </c>
      <c r="J1017" s="46">
        <v>6.4</v>
      </c>
      <c r="K1017" s="46"/>
      <c r="L1017" s="46">
        <v>45.8</v>
      </c>
      <c r="M1017" s="47">
        <v>1024.8471615720525</v>
      </c>
      <c r="N1017" s="47">
        <v>46938</v>
      </c>
      <c r="O1017" s="48" t="s">
        <v>1323</v>
      </c>
      <c r="P1017" s="48" t="s">
        <v>1668</v>
      </c>
      <c r="Q1017" s="49">
        <v>45197</v>
      </c>
      <c r="R1017" s="49"/>
      <c r="S1017" s="49"/>
      <c r="T1017" s="49"/>
      <c r="U1017" s="49"/>
    </row>
    <row r="1018" spans="1:21" ht="15" customHeight="1" x14ac:dyDescent="0.3">
      <c r="A1018" s="41" t="s">
        <v>417</v>
      </c>
      <c r="B1018" s="42">
        <v>45199</v>
      </c>
      <c r="C1018" s="62">
        <f t="shared" si="42"/>
        <v>2023</v>
      </c>
      <c r="D1018" s="43" t="s">
        <v>1244</v>
      </c>
      <c r="E1018" s="43" t="s">
        <v>1267</v>
      </c>
      <c r="F1018" s="44" t="s">
        <v>412</v>
      </c>
      <c r="G1018" s="45">
        <v>23</v>
      </c>
      <c r="H1018" s="45">
        <v>23</v>
      </c>
      <c r="I1018" s="46">
        <v>97.5</v>
      </c>
      <c r="J1018" s="46">
        <v>12.8</v>
      </c>
      <c r="K1018" s="46"/>
      <c r="L1018" s="46">
        <v>110.3</v>
      </c>
      <c r="M1018" s="47">
        <v>1085.0045330915684</v>
      </c>
      <c r="N1018" s="47">
        <v>119676</v>
      </c>
      <c r="O1018" s="48" t="s">
        <v>1324</v>
      </c>
      <c r="P1018" s="48" t="s">
        <v>1667</v>
      </c>
      <c r="Q1018" s="49">
        <v>45188</v>
      </c>
      <c r="R1018" s="49"/>
      <c r="S1018" s="49"/>
      <c r="T1018" s="49"/>
      <c r="U1018" s="49"/>
    </row>
    <row r="1019" spans="1:21" ht="15" customHeight="1" x14ac:dyDescent="0.3">
      <c r="A1019" s="41" t="s">
        <v>417</v>
      </c>
      <c r="B1019" s="42">
        <v>45199</v>
      </c>
      <c r="C1019" s="62">
        <f t="shared" si="42"/>
        <v>2023</v>
      </c>
      <c r="D1019" s="43" t="s">
        <v>175</v>
      </c>
      <c r="E1019" s="43" t="s">
        <v>206</v>
      </c>
      <c r="F1019" s="44" t="s">
        <v>412</v>
      </c>
      <c r="G1019" s="45">
        <v>31</v>
      </c>
      <c r="H1019" s="45">
        <v>31</v>
      </c>
      <c r="I1019" s="46">
        <v>56.1</v>
      </c>
      <c r="J1019" s="46">
        <v>6.4</v>
      </c>
      <c r="K1019" s="46"/>
      <c r="L1019" s="46">
        <v>62.5</v>
      </c>
      <c r="M1019" s="47">
        <v>945.00800000000004</v>
      </c>
      <c r="N1019" s="47">
        <v>59063</v>
      </c>
      <c r="O1019" s="48" t="s">
        <v>1325</v>
      </c>
      <c r="P1019" s="48" t="s">
        <v>1667</v>
      </c>
      <c r="Q1019" s="49">
        <v>45197</v>
      </c>
      <c r="R1019" s="49"/>
      <c r="S1019" s="49"/>
      <c r="T1019" s="49"/>
      <c r="U1019" s="49"/>
    </row>
    <row r="1020" spans="1:21" ht="15" customHeight="1" x14ac:dyDescent="0.3">
      <c r="A1020" s="41" t="s">
        <v>417</v>
      </c>
      <c r="B1020" s="42">
        <v>45199</v>
      </c>
      <c r="C1020" s="62">
        <f t="shared" si="42"/>
        <v>2023</v>
      </c>
      <c r="D1020" s="43" t="s">
        <v>175</v>
      </c>
      <c r="E1020" s="43" t="s">
        <v>211</v>
      </c>
      <c r="F1020" s="44" t="s">
        <v>412</v>
      </c>
      <c r="G1020" s="45">
        <v>39</v>
      </c>
      <c r="H1020" s="45">
        <v>38</v>
      </c>
      <c r="I1020" s="46">
        <v>74.5</v>
      </c>
      <c r="J1020" s="46">
        <v>6.4</v>
      </c>
      <c r="K1020" s="46"/>
      <c r="L1020" s="46">
        <v>80.900000000000006</v>
      </c>
      <c r="M1020" s="47">
        <v>955.00618046971567</v>
      </c>
      <c r="N1020" s="47">
        <v>77260</v>
      </c>
      <c r="O1020" s="48" t="s">
        <v>1326</v>
      </c>
      <c r="P1020" s="48" t="s">
        <v>1667</v>
      </c>
      <c r="Q1020" s="49">
        <v>45181</v>
      </c>
      <c r="R1020" s="49"/>
      <c r="S1020" s="49"/>
      <c r="T1020" s="49"/>
      <c r="U1020" s="49"/>
    </row>
    <row r="1021" spans="1:21" ht="15" customHeight="1" x14ac:dyDescent="0.3">
      <c r="A1021" s="41" t="s">
        <v>417</v>
      </c>
      <c r="B1021" s="42">
        <v>45199</v>
      </c>
      <c r="C1021" s="62">
        <f t="shared" si="42"/>
        <v>2023</v>
      </c>
      <c r="D1021" s="43" t="s">
        <v>175</v>
      </c>
      <c r="E1021" s="43" t="s">
        <v>218</v>
      </c>
      <c r="F1021" s="44" t="s">
        <v>412</v>
      </c>
      <c r="G1021" s="45">
        <v>48</v>
      </c>
      <c r="H1021" s="45">
        <v>47</v>
      </c>
      <c r="I1021" s="46">
        <v>52.5</v>
      </c>
      <c r="J1021" s="46">
        <v>6.4</v>
      </c>
      <c r="K1021" s="46"/>
      <c r="L1021" s="46">
        <v>58.9</v>
      </c>
      <c r="M1021" s="47">
        <v>960</v>
      </c>
      <c r="N1021" s="47">
        <v>56544</v>
      </c>
      <c r="O1021" s="48" t="s">
        <v>1327</v>
      </c>
      <c r="P1021" s="48" t="s">
        <v>1667</v>
      </c>
      <c r="Q1021" s="49">
        <v>45197</v>
      </c>
      <c r="R1021" s="49"/>
      <c r="S1021" s="49"/>
      <c r="T1021" s="49"/>
      <c r="U1021" s="49"/>
    </row>
    <row r="1022" spans="1:21" ht="15" customHeight="1" x14ac:dyDescent="0.3">
      <c r="A1022" s="41" t="s">
        <v>417</v>
      </c>
      <c r="B1022" s="42">
        <v>45199</v>
      </c>
      <c r="C1022" s="62">
        <f t="shared" si="42"/>
        <v>2023</v>
      </c>
      <c r="D1022" s="43" t="s">
        <v>175</v>
      </c>
      <c r="E1022" s="43" t="s">
        <v>222</v>
      </c>
      <c r="F1022" s="44" t="s">
        <v>412</v>
      </c>
      <c r="G1022" s="45">
        <v>52</v>
      </c>
      <c r="H1022" s="45">
        <v>51</v>
      </c>
      <c r="I1022" s="46">
        <v>52.4</v>
      </c>
      <c r="J1022" s="46">
        <v>6.4</v>
      </c>
      <c r="K1022" s="46"/>
      <c r="L1022" s="46">
        <v>58.8</v>
      </c>
      <c r="M1022" s="47">
        <v>955</v>
      </c>
      <c r="N1022" s="47">
        <v>56154</v>
      </c>
      <c r="O1022" s="48" t="s">
        <v>1343</v>
      </c>
      <c r="P1022" s="48" t="s">
        <v>1668</v>
      </c>
      <c r="Q1022" s="49">
        <v>45199</v>
      </c>
      <c r="R1022" s="49"/>
      <c r="S1022" s="49"/>
      <c r="T1022" s="49"/>
      <c r="U1022" s="49"/>
    </row>
    <row r="1023" spans="1:21" ht="15" customHeight="1" x14ac:dyDescent="0.3">
      <c r="A1023" s="41" t="s">
        <v>417</v>
      </c>
      <c r="B1023" s="42">
        <v>45199</v>
      </c>
      <c r="C1023" s="62">
        <f t="shared" si="42"/>
        <v>2023</v>
      </c>
      <c r="D1023" s="43" t="s">
        <v>522</v>
      </c>
      <c r="E1023" s="43" t="s">
        <v>528</v>
      </c>
      <c r="F1023" s="44" t="s">
        <v>412</v>
      </c>
      <c r="G1023" s="45">
        <v>6</v>
      </c>
      <c r="H1023" s="45"/>
      <c r="I1023" s="46">
        <v>56</v>
      </c>
      <c r="J1023" s="46">
        <v>6.4</v>
      </c>
      <c r="K1023" s="46"/>
      <c r="L1023" s="46">
        <v>62.4</v>
      </c>
      <c r="M1023" s="47">
        <v>965</v>
      </c>
      <c r="N1023" s="47">
        <v>60216</v>
      </c>
      <c r="O1023" s="48" t="s">
        <v>1328</v>
      </c>
      <c r="P1023" s="48" t="s">
        <v>1667</v>
      </c>
      <c r="Q1023" s="49">
        <v>45190</v>
      </c>
      <c r="R1023" s="49"/>
      <c r="S1023" s="49"/>
      <c r="T1023" s="49"/>
      <c r="U1023" s="49"/>
    </row>
    <row r="1024" spans="1:21" ht="15" customHeight="1" x14ac:dyDescent="0.3">
      <c r="A1024" s="41" t="s">
        <v>417</v>
      </c>
      <c r="B1024" s="42">
        <v>45199</v>
      </c>
      <c r="C1024" s="62">
        <f t="shared" si="42"/>
        <v>2023</v>
      </c>
      <c r="D1024" s="43" t="s">
        <v>522</v>
      </c>
      <c r="E1024" s="43" t="s">
        <v>531</v>
      </c>
      <c r="F1024" s="44" t="s">
        <v>412</v>
      </c>
      <c r="G1024" s="45">
        <v>9</v>
      </c>
      <c r="H1024" s="45"/>
      <c r="I1024" s="46">
        <v>52.5</v>
      </c>
      <c r="J1024" s="46">
        <v>6.4</v>
      </c>
      <c r="K1024" s="46"/>
      <c r="L1024" s="46">
        <v>58.9</v>
      </c>
      <c r="M1024" s="47">
        <v>950</v>
      </c>
      <c r="N1024" s="47">
        <v>55955</v>
      </c>
      <c r="O1024" s="48" t="s">
        <v>1329</v>
      </c>
      <c r="P1024" s="48" t="s">
        <v>1667</v>
      </c>
      <c r="Q1024" s="49">
        <v>45189</v>
      </c>
      <c r="R1024" s="49"/>
      <c r="S1024" s="49"/>
      <c r="T1024" s="49"/>
      <c r="U1024" s="49"/>
    </row>
    <row r="1025" spans="1:21" ht="15" customHeight="1" x14ac:dyDescent="0.3">
      <c r="A1025" s="41" t="s">
        <v>417</v>
      </c>
      <c r="B1025" s="42">
        <v>45199</v>
      </c>
      <c r="C1025" s="62">
        <f t="shared" si="42"/>
        <v>2023</v>
      </c>
      <c r="D1025" s="43" t="s">
        <v>522</v>
      </c>
      <c r="E1025" s="43" t="s">
        <v>548</v>
      </c>
      <c r="F1025" s="44" t="s">
        <v>412</v>
      </c>
      <c r="G1025" s="45">
        <v>26</v>
      </c>
      <c r="H1025" s="45"/>
      <c r="I1025" s="46">
        <v>42.4</v>
      </c>
      <c r="J1025" s="46">
        <v>10</v>
      </c>
      <c r="K1025" s="46"/>
      <c r="L1025" s="46">
        <v>52.4</v>
      </c>
      <c r="M1025" s="47">
        <v>945</v>
      </c>
      <c r="N1025" s="47">
        <v>49518</v>
      </c>
      <c r="O1025" s="48" t="s">
        <v>1330</v>
      </c>
      <c r="P1025" s="48" t="s">
        <v>1667</v>
      </c>
      <c r="Q1025" s="49">
        <v>45189</v>
      </c>
      <c r="R1025" s="49"/>
      <c r="S1025" s="49"/>
      <c r="T1025" s="49"/>
      <c r="U1025" s="49"/>
    </row>
    <row r="1026" spans="1:21" ht="15" customHeight="1" x14ac:dyDescent="0.3">
      <c r="A1026" s="41" t="s">
        <v>417</v>
      </c>
      <c r="B1026" s="42">
        <v>45199</v>
      </c>
      <c r="C1026" s="62">
        <f t="shared" ref="C1026:C1089" si="43">YEAR(B1026)</f>
        <v>2023</v>
      </c>
      <c r="D1026" s="43" t="s">
        <v>522</v>
      </c>
      <c r="E1026" s="43" t="s">
        <v>552</v>
      </c>
      <c r="F1026" s="44" t="s">
        <v>412</v>
      </c>
      <c r="G1026" s="45">
        <v>30</v>
      </c>
      <c r="H1026" s="45"/>
      <c r="I1026" s="46">
        <v>55.7</v>
      </c>
      <c r="J1026" s="46">
        <v>6.4</v>
      </c>
      <c r="K1026" s="46"/>
      <c r="L1026" s="46">
        <v>62.1</v>
      </c>
      <c r="M1026" s="47">
        <v>965.00805152979069</v>
      </c>
      <c r="N1026" s="47">
        <v>59927</v>
      </c>
      <c r="O1026" s="48" t="s">
        <v>1331</v>
      </c>
      <c r="P1026" s="48" t="s">
        <v>1667</v>
      </c>
      <c r="Q1026" s="49">
        <v>45189</v>
      </c>
      <c r="R1026" s="49"/>
      <c r="S1026" s="49"/>
      <c r="T1026" s="49"/>
      <c r="U1026" s="49"/>
    </row>
    <row r="1027" spans="1:21" ht="15" customHeight="1" x14ac:dyDescent="0.3">
      <c r="A1027" s="41" t="s">
        <v>417</v>
      </c>
      <c r="B1027" s="42">
        <v>45199</v>
      </c>
      <c r="C1027" s="62">
        <f t="shared" si="43"/>
        <v>2023</v>
      </c>
      <c r="D1027" s="43" t="s">
        <v>522</v>
      </c>
      <c r="E1027" s="43" t="s">
        <v>553</v>
      </c>
      <c r="F1027" s="44" t="s">
        <v>412</v>
      </c>
      <c r="G1027" s="45">
        <v>31</v>
      </c>
      <c r="H1027" s="45"/>
      <c r="I1027" s="46">
        <v>52.3</v>
      </c>
      <c r="J1027" s="46">
        <v>6.4</v>
      </c>
      <c r="K1027" s="46"/>
      <c r="L1027" s="46">
        <v>58.699999999999996</v>
      </c>
      <c r="M1027" s="47">
        <v>945.00851788756393</v>
      </c>
      <c r="N1027" s="47">
        <v>55472</v>
      </c>
      <c r="O1027" s="48" t="s">
        <v>1332</v>
      </c>
      <c r="P1027" s="48" t="s">
        <v>1667</v>
      </c>
      <c r="Q1027" s="49">
        <v>45181</v>
      </c>
      <c r="R1027" s="49"/>
      <c r="S1027" s="49"/>
      <c r="T1027" s="49"/>
      <c r="U1027" s="49"/>
    </row>
    <row r="1028" spans="1:21" ht="15" customHeight="1" x14ac:dyDescent="0.3">
      <c r="A1028" s="41" t="s">
        <v>417</v>
      </c>
      <c r="B1028" s="42">
        <v>45199</v>
      </c>
      <c r="C1028" s="62">
        <f t="shared" si="43"/>
        <v>2023</v>
      </c>
      <c r="D1028" s="43" t="s">
        <v>522</v>
      </c>
      <c r="E1028" s="43" t="s">
        <v>571</v>
      </c>
      <c r="F1028" s="44" t="s">
        <v>412</v>
      </c>
      <c r="G1028" s="45">
        <v>49</v>
      </c>
      <c r="H1028" s="45"/>
      <c r="I1028" s="46">
        <v>55.3</v>
      </c>
      <c r="J1028" s="46">
        <v>6.4</v>
      </c>
      <c r="K1028" s="46"/>
      <c r="L1028" s="46">
        <v>61.699999999999996</v>
      </c>
      <c r="M1028" s="47">
        <v>916.49918962722859</v>
      </c>
      <c r="N1028" s="47">
        <v>56548</v>
      </c>
      <c r="O1028" s="48" t="s">
        <v>1333</v>
      </c>
      <c r="P1028" s="48" t="s">
        <v>1667</v>
      </c>
      <c r="Q1028" s="49">
        <v>45181</v>
      </c>
      <c r="R1028" s="49"/>
      <c r="S1028" s="49"/>
      <c r="T1028" s="49"/>
      <c r="U1028" s="49"/>
    </row>
    <row r="1029" spans="1:21" ht="15" customHeight="1" x14ac:dyDescent="0.3">
      <c r="A1029" s="41" t="s">
        <v>417</v>
      </c>
      <c r="B1029" s="42">
        <v>45199</v>
      </c>
      <c r="C1029" s="62">
        <f t="shared" si="43"/>
        <v>2023</v>
      </c>
      <c r="D1029" s="43" t="s">
        <v>522</v>
      </c>
      <c r="E1029" s="43" t="s">
        <v>557</v>
      </c>
      <c r="F1029" s="44" t="s">
        <v>412</v>
      </c>
      <c r="G1029" s="45">
        <v>35</v>
      </c>
      <c r="H1029" s="45"/>
      <c r="I1029" s="46">
        <v>52.2</v>
      </c>
      <c r="J1029" s="46">
        <v>6.4</v>
      </c>
      <c r="K1029" s="46"/>
      <c r="L1029" s="46">
        <v>58.6</v>
      </c>
      <c r="M1029" s="47">
        <v>950</v>
      </c>
      <c r="N1029" s="47">
        <v>55670</v>
      </c>
      <c r="O1029" s="48" t="s">
        <v>1344</v>
      </c>
      <c r="P1029" s="48" t="s">
        <v>1667</v>
      </c>
      <c r="Q1029" s="49">
        <v>45199</v>
      </c>
      <c r="R1029" s="49"/>
      <c r="S1029" s="49"/>
      <c r="T1029" s="49"/>
      <c r="U1029" s="49"/>
    </row>
    <row r="1030" spans="1:21" ht="15" customHeight="1" x14ac:dyDescent="0.3">
      <c r="A1030" s="41" t="s">
        <v>418</v>
      </c>
      <c r="B1030" s="42">
        <v>45199</v>
      </c>
      <c r="C1030" s="62">
        <f t="shared" si="43"/>
        <v>2023</v>
      </c>
      <c r="D1030" s="43" t="s">
        <v>880</v>
      </c>
      <c r="E1030" s="43" t="s">
        <v>893</v>
      </c>
      <c r="F1030" s="44" t="s">
        <v>412</v>
      </c>
      <c r="G1030" s="45">
        <v>13</v>
      </c>
      <c r="H1030" s="45">
        <v>13</v>
      </c>
      <c r="I1030" s="46">
        <v>45.8</v>
      </c>
      <c r="J1030" s="46">
        <v>5.2</v>
      </c>
      <c r="K1030" s="46"/>
      <c r="L1030" s="46">
        <v>51</v>
      </c>
      <c r="M1030" s="47">
        <v>1420.2549019607843</v>
      </c>
      <c r="N1030" s="47">
        <v>72433</v>
      </c>
      <c r="O1030" s="48" t="s">
        <v>1334</v>
      </c>
      <c r="P1030" s="48" t="s">
        <v>1667</v>
      </c>
      <c r="Q1030" s="49">
        <v>45197</v>
      </c>
      <c r="R1030" s="49"/>
      <c r="S1030" s="49"/>
      <c r="T1030" s="49"/>
      <c r="U1030" s="49"/>
    </row>
    <row r="1031" spans="1:21" ht="15" customHeight="1" x14ac:dyDescent="0.3">
      <c r="A1031" s="41" t="s">
        <v>418</v>
      </c>
      <c r="B1031" s="42">
        <v>45199</v>
      </c>
      <c r="C1031" s="62">
        <f t="shared" si="43"/>
        <v>2023</v>
      </c>
      <c r="D1031" s="43" t="s">
        <v>880</v>
      </c>
      <c r="E1031" s="43" t="s">
        <v>901</v>
      </c>
      <c r="F1031" s="44" t="s">
        <v>412</v>
      </c>
      <c r="G1031" s="45">
        <v>21</v>
      </c>
      <c r="H1031" s="45">
        <v>21</v>
      </c>
      <c r="I1031" s="46">
        <v>52.9</v>
      </c>
      <c r="J1031" s="46">
        <v>8</v>
      </c>
      <c r="K1031" s="46"/>
      <c r="L1031" s="46">
        <v>60.9</v>
      </c>
      <c r="M1031" s="47">
        <v>1455.008210180624</v>
      </c>
      <c r="N1031" s="47">
        <v>88610</v>
      </c>
      <c r="O1031" s="48" t="s">
        <v>1335</v>
      </c>
      <c r="P1031" s="48" t="s">
        <v>1667</v>
      </c>
      <c r="Q1031" s="49">
        <v>45194</v>
      </c>
      <c r="R1031" s="49"/>
      <c r="S1031" s="49"/>
      <c r="T1031" s="49"/>
      <c r="U1031" s="49"/>
    </row>
    <row r="1032" spans="1:21" ht="15" customHeight="1" x14ac:dyDescent="0.3">
      <c r="A1032" s="41" t="s">
        <v>418</v>
      </c>
      <c r="B1032" s="42">
        <v>45199</v>
      </c>
      <c r="C1032" s="62">
        <f t="shared" si="43"/>
        <v>2023</v>
      </c>
      <c r="D1032" s="43" t="s">
        <v>880</v>
      </c>
      <c r="E1032" s="43" t="s">
        <v>908</v>
      </c>
      <c r="F1032" s="44" t="s">
        <v>412</v>
      </c>
      <c r="G1032" s="45">
        <v>28</v>
      </c>
      <c r="H1032" s="45">
        <v>28</v>
      </c>
      <c r="I1032" s="46">
        <v>56</v>
      </c>
      <c r="J1032" s="46">
        <v>8</v>
      </c>
      <c r="K1032" s="46"/>
      <c r="L1032" s="46">
        <v>64</v>
      </c>
      <c r="M1032" s="47">
        <v>1415.5</v>
      </c>
      <c r="N1032" s="47">
        <v>90592</v>
      </c>
      <c r="O1032" s="48" t="s">
        <v>1336</v>
      </c>
      <c r="P1032" s="48" t="s">
        <v>1667</v>
      </c>
      <c r="Q1032" s="49">
        <v>45189</v>
      </c>
      <c r="R1032" s="49"/>
      <c r="S1032" s="49"/>
      <c r="T1032" s="49"/>
      <c r="U1032" s="49"/>
    </row>
    <row r="1033" spans="1:21" ht="15" customHeight="1" x14ac:dyDescent="0.3">
      <c r="A1033" s="41" t="s">
        <v>418</v>
      </c>
      <c r="B1033" s="42">
        <v>45199</v>
      </c>
      <c r="C1033" s="62">
        <f t="shared" si="43"/>
        <v>2023</v>
      </c>
      <c r="D1033" s="43" t="s">
        <v>880</v>
      </c>
      <c r="E1033" s="43" t="s">
        <v>912</v>
      </c>
      <c r="F1033" s="44" t="s">
        <v>412</v>
      </c>
      <c r="G1033" s="45">
        <v>32</v>
      </c>
      <c r="H1033" s="45">
        <v>32</v>
      </c>
      <c r="I1033" s="46">
        <v>48.9</v>
      </c>
      <c r="J1033" s="46">
        <v>5.0999999999999996</v>
      </c>
      <c r="K1033" s="46"/>
      <c r="L1033" s="46">
        <v>54</v>
      </c>
      <c r="M1033" s="47">
        <v>1429.7592592592594</v>
      </c>
      <c r="N1033" s="47">
        <v>77207</v>
      </c>
      <c r="O1033" s="48" t="s">
        <v>1337</v>
      </c>
      <c r="P1033" s="48" t="s">
        <v>1667</v>
      </c>
      <c r="Q1033" s="49">
        <v>45173</v>
      </c>
      <c r="R1033" s="49"/>
      <c r="S1033" s="49"/>
      <c r="T1033" s="49"/>
      <c r="U1033" s="49"/>
    </row>
    <row r="1034" spans="1:21" ht="15" customHeight="1" x14ac:dyDescent="0.3">
      <c r="A1034" s="41" t="s">
        <v>418</v>
      </c>
      <c r="B1034" s="42">
        <v>45199</v>
      </c>
      <c r="C1034" s="62">
        <f t="shared" si="43"/>
        <v>2023</v>
      </c>
      <c r="D1034" s="43" t="s">
        <v>880</v>
      </c>
      <c r="E1034" s="43" t="s">
        <v>938</v>
      </c>
      <c r="F1034" s="44" t="s">
        <v>412</v>
      </c>
      <c r="G1034" s="45">
        <v>58</v>
      </c>
      <c r="H1034" s="45">
        <v>57</v>
      </c>
      <c r="I1034" s="46">
        <v>45.6</v>
      </c>
      <c r="J1034" s="46">
        <v>5.2</v>
      </c>
      <c r="K1034" s="46"/>
      <c r="L1034" s="46">
        <v>50.800000000000004</v>
      </c>
      <c r="M1034" s="47">
        <v>1464.7047244094488</v>
      </c>
      <c r="N1034" s="47">
        <v>74407</v>
      </c>
      <c r="O1034" s="48" t="s">
        <v>1338</v>
      </c>
      <c r="P1034" s="48" t="s">
        <v>1667</v>
      </c>
      <c r="Q1034" s="49">
        <v>45191</v>
      </c>
      <c r="R1034" s="49"/>
      <c r="S1034" s="49"/>
      <c r="T1034" s="49"/>
      <c r="U1034" s="49"/>
    </row>
    <row r="1035" spans="1:21" ht="15" customHeight="1" x14ac:dyDescent="0.3">
      <c r="A1035" s="41" t="s">
        <v>418</v>
      </c>
      <c r="B1035" s="42">
        <v>45199</v>
      </c>
      <c r="C1035" s="62">
        <f t="shared" si="43"/>
        <v>2023</v>
      </c>
      <c r="D1035" s="43" t="s">
        <v>880</v>
      </c>
      <c r="E1035" s="43" t="s">
        <v>953</v>
      </c>
      <c r="F1035" s="44" t="s">
        <v>412</v>
      </c>
      <c r="G1035" s="45">
        <v>73</v>
      </c>
      <c r="H1035" s="45">
        <v>72</v>
      </c>
      <c r="I1035" s="46">
        <v>55.8</v>
      </c>
      <c r="J1035" s="46">
        <v>8</v>
      </c>
      <c r="K1035" s="46"/>
      <c r="L1035" s="46">
        <v>63.8</v>
      </c>
      <c r="M1035" s="47">
        <v>1490</v>
      </c>
      <c r="N1035" s="47">
        <v>95062</v>
      </c>
      <c r="O1035" s="48" t="s">
        <v>1339</v>
      </c>
      <c r="P1035" s="48" t="s">
        <v>1667</v>
      </c>
      <c r="Q1035" s="49">
        <v>45181</v>
      </c>
      <c r="R1035" s="49"/>
      <c r="S1035" s="49"/>
      <c r="T1035" s="49"/>
      <c r="U1035" s="49"/>
    </row>
    <row r="1036" spans="1:21" ht="15" customHeight="1" x14ac:dyDescent="0.3">
      <c r="A1036" s="41" t="s">
        <v>418</v>
      </c>
      <c r="B1036" s="42">
        <v>45199</v>
      </c>
      <c r="C1036" s="62">
        <f t="shared" si="43"/>
        <v>2023</v>
      </c>
      <c r="D1036" s="43" t="s">
        <v>231</v>
      </c>
      <c r="E1036" s="43" t="s">
        <v>277</v>
      </c>
      <c r="F1036" s="44" t="s">
        <v>413</v>
      </c>
      <c r="G1036" s="45" t="s">
        <v>278</v>
      </c>
      <c r="H1036" s="45"/>
      <c r="I1036" s="46">
        <v>13.75</v>
      </c>
      <c r="J1036" s="46"/>
      <c r="K1036" s="46"/>
      <c r="L1036" s="46">
        <v>13.75</v>
      </c>
      <c r="M1036" s="47">
        <v>581.81818181818187</v>
      </c>
      <c r="N1036" s="47">
        <v>8000</v>
      </c>
      <c r="O1036" s="48" t="s">
        <v>1340</v>
      </c>
      <c r="P1036" s="48"/>
      <c r="Q1036" s="49">
        <v>45174</v>
      </c>
      <c r="R1036" s="49"/>
      <c r="S1036" s="49"/>
      <c r="T1036" s="49"/>
      <c r="U1036" s="49"/>
    </row>
    <row r="1037" spans="1:21" ht="15" customHeight="1" x14ac:dyDescent="0.3">
      <c r="A1037" s="41" t="s">
        <v>418</v>
      </c>
      <c r="B1037" s="42">
        <v>45199</v>
      </c>
      <c r="C1037" s="62">
        <f t="shared" si="43"/>
        <v>2023</v>
      </c>
      <c r="D1037" s="43" t="s">
        <v>286</v>
      </c>
      <c r="E1037" s="43" t="s">
        <v>324</v>
      </c>
      <c r="F1037" s="44" t="s">
        <v>413</v>
      </c>
      <c r="G1037" s="45">
        <v>1</v>
      </c>
      <c r="H1037" s="45"/>
      <c r="I1037" s="46">
        <v>13.75</v>
      </c>
      <c r="J1037" s="46"/>
      <c r="K1037" s="46"/>
      <c r="L1037" s="46">
        <v>13.75</v>
      </c>
      <c r="M1037" s="47">
        <v>618.18181818181813</v>
      </c>
      <c r="N1037" s="47">
        <v>8500</v>
      </c>
      <c r="O1037" s="48" t="s">
        <v>1341</v>
      </c>
      <c r="P1037" s="48"/>
      <c r="Q1037" s="49">
        <v>45180</v>
      </c>
      <c r="R1037" s="49"/>
      <c r="S1037" s="49"/>
      <c r="T1037" s="49"/>
      <c r="U1037" s="49"/>
    </row>
    <row r="1038" spans="1:21" ht="15" customHeight="1" x14ac:dyDescent="0.3">
      <c r="A1038" s="41" t="s">
        <v>416</v>
      </c>
      <c r="B1038" s="42">
        <v>45230</v>
      </c>
      <c r="C1038" s="62">
        <f t="shared" si="43"/>
        <v>2023</v>
      </c>
      <c r="D1038" s="43" t="s">
        <v>372</v>
      </c>
      <c r="E1038" s="43" t="s">
        <v>1346</v>
      </c>
      <c r="F1038" s="44" t="s">
        <v>413</v>
      </c>
      <c r="G1038" s="45">
        <v>1</v>
      </c>
      <c r="H1038" s="45"/>
      <c r="I1038" s="46">
        <v>13.7</v>
      </c>
      <c r="J1038" s="46"/>
      <c r="K1038" s="46"/>
      <c r="L1038" s="46">
        <v>13.7</v>
      </c>
      <c r="M1038" s="47">
        <v>583.94160583941607</v>
      </c>
      <c r="N1038" s="47">
        <v>8000</v>
      </c>
      <c r="O1038" s="48" t="s">
        <v>514</v>
      </c>
      <c r="P1038" s="48"/>
      <c r="Q1038" s="49">
        <v>45226</v>
      </c>
      <c r="R1038" s="49"/>
      <c r="S1038" s="49"/>
      <c r="T1038" s="49"/>
      <c r="U1038" s="49"/>
    </row>
    <row r="1039" spans="1:21" ht="15" customHeight="1" x14ac:dyDescent="0.3">
      <c r="A1039" s="41" t="s">
        <v>416</v>
      </c>
      <c r="B1039" s="42">
        <v>45230</v>
      </c>
      <c r="C1039" s="62">
        <f t="shared" si="43"/>
        <v>2023</v>
      </c>
      <c r="D1039" s="43" t="s">
        <v>981</v>
      </c>
      <c r="E1039" s="43" t="s">
        <v>989</v>
      </c>
      <c r="F1039" s="44" t="s">
        <v>412</v>
      </c>
      <c r="G1039" s="45">
        <v>8</v>
      </c>
      <c r="H1039" s="45">
        <v>8</v>
      </c>
      <c r="I1039" s="46">
        <v>67.3</v>
      </c>
      <c r="J1039" s="46">
        <v>8</v>
      </c>
      <c r="K1039" s="46"/>
      <c r="L1039" s="46">
        <v>75.3</v>
      </c>
      <c r="M1039" s="47">
        <v>1340</v>
      </c>
      <c r="N1039" s="47">
        <v>100902</v>
      </c>
      <c r="O1039" s="48" t="s">
        <v>1347</v>
      </c>
      <c r="P1039" s="48" t="s">
        <v>1667</v>
      </c>
      <c r="Q1039" s="49">
        <v>45203</v>
      </c>
      <c r="R1039" s="49"/>
      <c r="S1039" s="49"/>
      <c r="T1039" s="49"/>
      <c r="U1039" s="49"/>
    </row>
    <row r="1040" spans="1:21" ht="15" customHeight="1" x14ac:dyDescent="0.3">
      <c r="A1040" s="41" t="s">
        <v>416</v>
      </c>
      <c r="B1040" s="42">
        <v>45230</v>
      </c>
      <c r="C1040" s="62">
        <f t="shared" si="43"/>
        <v>2023</v>
      </c>
      <c r="D1040" s="43" t="s">
        <v>981</v>
      </c>
      <c r="E1040" s="43" t="s">
        <v>1000</v>
      </c>
      <c r="F1040" s="44" t="s">
        <v>412</v>
      </c>
      <c r="G1040" s="45">
        <v>19</v>
      </c>
      <c r="H1040" s="45">
        <v>18</v>
      </c>
      <c r="I1040" s="46">
        <v>38.6</v>
      </c>
      <c r="J1040" s="46">
        <v>5</v>
      </c>
      <c r="K1040" s="46"/>
      <c r="L1040" s="46">
        <v>43.6</v>
      </c>
      <c r="M1040" s="47">
        <v>1350</v>
      </c>
      <c r="N1040" s="47">
        <v>58860</v>
      </c>
      <c r="O1040" s="48" t="s">
        <v>1348</v>
      </c>
      <c r="P1040" s="48" t="s">
        <v>1667</v>
      </c>
      <c r="Q1040" s="49">
        <v>45222</v>
      </c>
      <c r="R1040" s="49"/>
      <c r="S1040" s="49"/>
      <c r="T1040" s="49"/>
      <c r="U1040" s="49"/>
    </row>
    <row r="1041" spans="1:21" ht="15" customHeight="1" x14ac:dyDescent="0.3">
      <c r="A1041" s="41" t="s">
        <v>416</v>
      </c>
      <c r="B1041" s="42">
        <v>45230</v>
      </c>
      <c r="C1041" s="62">
        <f t="shared" si="43"/>
        <v>2023</v>
      </c>
      <c r="D1041" s="43" t="s">
        <v>981</v>
      </c>
      <c r="E1041" s="43" t="s">
        <v>1001</v>
      </c>
      <c r="F1041" s="44" t="s">
        <v>412</v>
      </c>
      <c r="G1041" s="45">
        <v>20</v>
      </c>
      <c r="H1041" s="45">
        <v>19</v>
      </c>
      <c r="I1041" s="46">
        <v>37.799999999999997</v>
      </c>
      <c r="J1041" s="46">
        <v>5</v>
      </c>
      <c r="K1041" s="46"/>
      <c r="L1041" s="46">
        <v>42.8</v>
      </c>
      <c r="M1041" s="47">
        <v>1350</v>
      </c>
      <c r="N1041" s="47">
        <v>57780</v>
      </c>
      <c r="O1041" s="48" t="s">
        <v>1348</v>
      </c>
      <c r="P1041" s="48" t="s">
        <v>1667</v>
      </c>
      <c r="Q1041" s="49">
        <v>45222</v>
      </c>
      <c r="R1041" s="49"/>
      <c r="S1041" s="49"/>
      <c r="T1041" s="49"/>
      <c r="U1041" s="49"/>
    </row>
    <row r="1042" spans="1:21" ht="15" customHeight="1" x14ac:dyDescent="0.3">
      <c r="A1042" s="41" t="s">
        <v>416</v>
      </c>
      <c r="B1042" s="42">
        <v>45230</v>
      </c>
      <c r="C1042" s="62">
        <f t="shared" si="43"/>
        <v>2023</v>
      </c>
      <c r="D1042" s="43" t="s">
        <v>981</v>
      </c>
      <c r="E1042" s="43" t="s">
        <v>1002</v>
      </c>
      <c r="F1042" s="44" t="s">
        <v>412</v>
      </c>
      <c r="G1042" s="45">
        <v>21</v>
      </c>
      <c r="H1042" s="45">
        <v>20</v>
      </c>
      <c r="I1042" s="46">
        <v>38.6</v>
      </c>
      <c r="J1042" s="46">
        <v>5</v>
      </c>
      <c r="K1042" s="46"/>
      <c r="L1042" s="46">
        <v>43.6</v>
      </c>
      <c r="M1042" s="47">
        <v>1350</v>
      </c>
      <c r="N1042" s="47">
        <v>58860</v>
      </c>
      <c r="O1042" s="48" t="s">
        <v>1348</v>
      </c>
      <c r="P1042" s="48" t="s">
        <v>1667</v>
      </c>
      <c r="Q1042" s="49">
        <v>45222</v>
      </c>
      <c r="R1042" s="49"/>
      <c r="S1042" s="49"/>
      <c r="T1042" s="49"/>
      <c r="U1042" s="49"/>
    </row>
    <row r="1043" spans="1:21" ht="15" customHeight="1" x14ac:dyDescent="0.3">
      <c r="A1043" s="41" t="s">
        <v>416</v>
      </c>
      <c r="B1043" s="42">
        <v>45230</v>
      </c>
      <c r="C1043" s="62">
        <f t="shared" si="43"/>
        <v>2023</v>
      </c>
      <c r="D1043" s="43" t="s">
        <v>981</v>
      </c>
      <c r="E1043" s="43" t="s">
        <v>1007</v>
      </c>
      <c r="F1043" s="44" t="s">
        <v>412</v>
      </c>
      <c r="G1043" s="45">
        <v>26</v>
      </c>
      <c r="H1043" s="45">
        <v>26</v>
      </c>
      <c r="I1043" s="46">
        <v>41.3</v>
      </c>
      <c r="J1043" s="46">
        <v>8</v>
      </c>
      <c r="K1043" s="46"/>
      <c r="L1043" s="46">
        <v>49.3</v>
      </c>
      <c r="M1043" s="47">
        <v>1370</v>
      </c>
      <c r="N1043" s="47">
        <v>67541</v>
      </c>
      <c r="O1043" s="48" t="s">
        <v>1349</v>
      </c>
      <c r="P1043" s="48" t="s">
        <v>1667</v>
      </c>
      <c r="Q1043" s="49">
        <v>45225</v>
      </c>
      <c r="R1043" s="49"/>
      <c r="S1043" s="49"/>
      <c r="T1043" s="49"/>
      <c r="U1043" s="49"/>
    </row>
    <row r="1044" spans="1:21" ht="15" customHeight="1" x14ac:dyDescent="0.3">
      <c r="A1044" s="41" t="s">
        <v>416</v>
      </c>
      <c r="B1044" s="42">
        <v>45230</v>
      </c>
      <c r="C1044" s="62">
        <f t="shared" si="43"/>
        <v>2023</v>
      </c>
      <c r="D1044" s="43" t="s">
        <v>981</v>
      </c>
      <c r="E1044" s="43" t="s">
        <v>1012</v>
      </c>
      <c r="F1044" s="44" t="s">
        <v>412</v>
      </c>
      <c r="G1044" s="45">
        <v>31</v>
      </c>
      <c r="H1044" s="45">
        <v>32</v>
      </c>
      <c r="I1044" s="46">
        <v>96.3</v>
      </c>
      <c r="J1044" s="46">
        <v>15.2</v>
      </c>
      <c r="K1044" s="46"/>
      <c r="L1044" s="46">
        <v>111.5</v>
      </c>
      <c r="M1044" s="47">
        <v>1360</v>
      </c>
      <c r="N1044" s="47">
        <v>151640</v>
      </c>
      <c r="O1044" s="48" t="s">
        <v>1350</v>
      </c>
      <c r="P1044" s="48" t="s">
        <v>1667</v>
      </c>
      <c r="Q1044" s="49">
        <v>45212</v>
      </c>
      <c r="R1044" s="49"/>
      <c r="S1044" s="49"/>
      <c r="T1044" s="49"/>
      <c r="U1044" s="49"/>
    </row>
    <row r="1045" spans="1:21" ht="15" customHeight="1" x14ac:dyDescent="0.3">
      <c r="A1045" s="41" t="s">
        <v>417</v>
      </c>
      <c r="B1045" s="42">
        <v>45230</v>
      </c>
      <c r="C1045" s="62">
        <f t="shared" si="43"/>
        <v>2023</v>
      </c>
      <c r="D1045" s="43" t="s">
        <v>814</v>
      </c>
      <c r="E1045" s="43" t="s">
        <v>766</v>
      </c>
      <c r="F1045" s="44" t="s">
        <v>412</v>
      </c>
      <c r="G1045" s="45">
        <v>17</v>
      </c>
      <c r="H1045" s="45"/>
      <c r="I1045" s="46">
        <v>51.9</v>
      </c>
      <c r="J1045" s="46">
        <v>6.4</v>
      </c>
      <c r="K1045" s="46"/>
      <c r="L1045" s="46">
        <v>58.3</v>
      </c>
      <c r="M1045" s="47">
        <v>1000</v>
      </c>
      <c r="N1045" s="47">
        <v>58300</v>
      </c>
      <c r="O1045" s="48" t="s">
        <v>1351</v>
      </c>
      <c r="P1045" s="48" t="s">
        <v>1667</v>
      </c>
      <c r="Q1045" s="49">
        <v>45222</v>
      </c>
      <c r="R1045" s="49"/>
      <c r="S1045" s="49"/>
      <c r="T1045" s="49"/>
      <c r="U1045" s="49"/>
    </row>
    <row r="1046" spans="1:21" x14ac:dyDescent="0.3">
      <c r="A1046" s="41" t="s">
        <v>417</v>
      </c>
      <c r="B1046" s="42">
        <v>45230</v>
      </c>
      <c r="C1046" s="62">
        <f t="shared" si="43"/>
        <v>2023</v>
      </c>
      <c r="D1046" s="43" t="s">
        <v>814</v>
      </c>
      <c r="E1046" s="43" t="s">
        <v>774</v>
      </c>
      <c r="F1046" s="44" t="s">
        <v>412</v>
      </c>
      <c r="G1046" s="45">
        <v>25</v>
      </c>
      <c r="H1046" s="45"/>
      <c r="I1046" s="46">
        <v>51.9</v>
      </c>
      <c r="J1046" s="46">
        <v>6.4</v>
      </c>
      <c r="K1046" s="46"/>
      <c r="L1046" s="46">
        <v>58.3</v>
      </c>
      <c r="M1046" s="47">
        <v>980</v>
      </c>
      <c r="N1046" s="47">
        <v>57134</v>
      </c>
      <c r="O1046" s="48" t="s">
        <v>1352</v>
      </c>
      <c r="P1046" s="48" t="s">
        <v>1667</v>
      </c>
      <c r="Q1046" s="49">
        <v>45229</v>
      </c>
      <c r="R1046" s="49"/>
      <c r="S1046" s="49"/>
      <c r="T1046" s="49"/>
      <c r="U1046" s="49"/>
    </row>
    <row r="1047" spans="1:21" x14ac:dyDescent="0.3">
      <c r="A1047" s="41" t="s">
        <v>417</v>
      </c>
      <c r="B1047" s="42">
        <v>45230</v>
      </c>
      <c r="C1047" s="62">
        <f t="shared" si="43"/>
        <v>2023</v>
      </c>
      <c r="D1047" s="43" t="s">
        <v>814</v>
      </c>
      <c r="E1047" s="43" t="s">
        <v>782</v>
      </c>
      <c r="F1047" s="44" t="s">
        <v>412</v>
      </c>
      <c r="G1047" s="45">
        <v>33</v>
      </c>
      <c r="H1047" s="45"/>
      <c r="I1047" s="46">
        <v>34.4</v>
      </c>
      <c r="J1047" s="46">
        <v>3.3</v>
      </c>
      <c r="K1047" s="46"/>
      <c r="L1047" s="46">
        <v>37.699999999999996</v>
      </c>
      <c r="M1047" s="47">
        <v>945.01326259946961</v>
      </c>
      <c r="N1047" s="47">
        <v>35627</v>
      </c>
      <c r="O1047" s="48" t="s">
        <v>1353</v>
      </c>
      <c r="P1047" s="48" t="s">
        <v>1667</v>
      </c>
      <c r="Q1047" s="49">
        <v>45209</v>
      </c>
      <c r="R1047" s="49"/>
      <c r="S1047" s="49"/>
      <c r="T1047" s="49"/>
      <c r="U1047" s="49"/>
    </row>
    <row r="1048" spans="1:21" x14ac:dyDescent="0.3">
      <c r="A1048" s="41" t="s">
        <v>417</v>
      </c>
      <c r="B1048" s="42">
        <v>45230</v>
      </c>
      <c r="C1048" s="62">
        <f t="shared" si="43"/>
        <v>2023</v>
      </c>
      <c r="D1048" s="43" t="s">
        <v>814</v>
      </c>
      <c r="E1048" s="43" t="s">
        <v>789</v>
      </c>
      <c r="F1048" s="44" t="s">
        <v>412</v>
      </c>
      <c r="G1048" s="45">
        <v>40</v>
      </c>
      <c r="H1048" s="45"/>
      <c r="I1048" s="46">
        <v>52.6</v>
      </c>
      <c r="J1048" s="46">
        <v>6.4</v>
      </c>
      <c r="K1048" s="46"/>
      <c r="L1048" s="46">
        <v>59</v>
      </c>
      <c r="M1048" s="47">
        <v>945</v>
      </c>
      <c r="N1048" s="47">
        <v>55755</v>
      </c>
      <c r="O1048" s="48" t="s">
        <v>1354</v>
      </c>
      <c r="P1048" s="48" t="s">
        <v>1668</v>
      </c>
      <c r="Q1048" s="49">
        <v>45215</v>
      </c>
      <c r="R1048" s="49"/>
      <c r="S1048" s="49"/>
      <c r="T1048" s="49"/>
      <c r="U1048" s="49"/>
    </row>
    <row r="1049" spans="1:21" x14ac:dyDescent="0.3">
      <c r="A1049" s="41" t="s">
        <v>417</v>
      </c>
      <c r="B1049" s="42">
        <v>45230</v>
      </c>
      <c r="C1049" s="62">
        <f t="shared" si="43"/>
        <v>2023</v>
      </c>
      <c r="D1049" s="43" t="s">
        <v>814</v>
      </c>
      <c r="E1049" s="43" t="s">
        <v>805</v>
      </c>
      <c r="F1049" s="44" t="s">
        <v>412</v>
      </c>
      <c r="G1049" s="45">
        <v>56</v>
      </c>
      <c r="H1049" s="45"/>
      <c r="I1049" s="46">
        <v>52.3</v>
      </c>
      <c r="J1049" s="46">
        <v>6.4</v>
      </c>
      <c r="K1049" s="46"/>
      <c r="L1049" s="46">
        <v>58.699999999999996</v>
      </c>
      <c r="M1049" s="47">
        <v>965.00851788756393</v>
      </c>
      <c r="N1049" s="47">
        <v>56646</v>
      </c>
      <c r="O1049" s="48" t="s">
        <v>1355</v>
      </c>
      <c r="P1049" s="48" t="s">
        <v>1667</v>
      </c>
      <c r="Q1049" s="49">
        <v>45215</v>
      </c>
      <c r="R1049" s="49"/>
      <c r="S1049" s="49"/>
      <c r="T1049" s="49"/>
      <c r="U1049" s="49"/>
    </row>
    <row r="1050" spans="1:21" x14ac:dyDescent="0.3">
      <c r="A1050" s="41" t="s">
        <v>417</v>
      </c>
      <c r="B1050" s="42">
        <v>45230</v>
      </c>
      <c r="C1050" s="62">
        <f t="shared" si="43"/>
        <v>2023</v>
      </c>
      <c r="D1050" s="43" t="s">
        <v>814</v>
      </c>
      <c r="E1050" s="43" t="s">
        <v>811</v>
      </c>
      <c r="F1050" s="44" t="s">
        <v>412</v>
      </c>
      <c r="G1050" s="45">
        <v>62</v>
      </c>
      <c r="H1050" s="45"/>
      <c r="I1050" s="46">
        <v>53.3</v>
      </c>
      <c r="J1050" s="46">
        <v>6.4</v>
      </c>
      <c r="K1050" s="46"/>
      <c r="L1050" s="46">
        <v>59.699999999999996</v>
      </c>
      <c r="M1050" s="47">
        <v>985.00837520938035</v>
      </c>
      <c r="N1050" s="47">
        <v>58805</v>
      </c>
      <c r="O1050" s="48" t="s">
        <v>1356</v>
      </c>
      <c r="P1050" s="48" t="s">
        <v>1668</v>
      </c>
      <c r="Q1050" s="49">
        <v>45225</v>
      </c>
      <c r="R1050" s="49"/>
      <c r="S1050" s="49"/>
      <c r="T1050" s="49"/>
      <c r="U1050" s="49"/>
    </row>
    <row r="1051" spans="1:21" x14ac:dyDescent="0.3">
      <c r="A1051" s="41" t="s">
        <v>417</v>
      </c>
      <c r="B1051" s="42">
        <v>45230</v>
      </c>
      <c r="C1051" s="62">
        <f t="shared" si="43"/>
        <v>2023</v>
      </c>
      <c r="D1051" s="43" t="s">
        <v>1158</v>
      </c>
      <c r="E1051" s="43" t="s">
        <v>1198</v>
      </c>
      <c r="F1051" s="44" t="s">
        <v>412</v>
      </c>
      <c r="G1051" s="45">
        <v>5</v>
      </c>
      <c r="H1051" s="45">
        <v>5</v>
      </c>
      <c r="I1051" s="46">
        <v>52.6</v>
      </c>
      <c r="J1051" s="46">
        <v>6.4</v>
      </c>
      <c r="K1051" s="46"/>
      <c r="L1051" s="46">
        <v>59</v>
      </c>
      <c r="M1051" s="47">
        <v>988.79661016949149</v>
      </c>
      <c r="N1051" s="47">
        <v>58339</v>
      </c>
      <c r="O1051" s="48" t="s">
        <v>1357</v>
      </c>
      <c r="P1051" s="48" t="s">
        <v>1667</v>
      </c>
      <c r="Q1051" s="49">
        <v>45218</v>
      </c>
      <c r="R1051" s="49"/>
      <c r="S1051" s="49"/>
      <c r="T1051" s="49"/>
      <c r="U1051" s="49"/>
    </row>
    <row r="1052" spans="1:21" x14ac:dyDescent="0.3">
      <c r="A1052" s="41" t="s">
        <v>417</v>
      </c>
      <c r="B1052" s="42">
        <v>45230</v>
      </c>
      <c r="C1052" s="62">
        <f t="shared" si="43"/>
        <v>2023</v>
      </c>
      <c r="D1052" s="43" t="s">
        <v>1158</v>
      </c>
      <c r="E1052" s="43" t="s">
        <v>1199</v>
      </c>
      <c r="F1052" s="44" t="s">
        <v>412</v>
      </c>
      <c r="G1052" s="45">
        <v>6</v>
      </c>
      <c r="H1052" s="45">
        <v>6</v>
      </c>
      <c r="I1052" s="46">
        <v>74.7</v>
      </c>
      <c r="J1052" s="46">
        <v>6.4</v>
      </c>
      <c r="K1052" s="46"/>
      <c r="L1052" s="46">
        <v>81.100000000000009</v>
      </c>
      <c r="M1052" s="47">
        <v>1011.8988902589394</v>
      </c>
      <c r="N1052" s="47">
        <v>82065</v>
      </c>
      <c r="O1052" s="48" t="s">
        <v>1358</v>
      </c>
      <c r="P1052" s="48" t="s">
        <v>1667</v>
      </c>
      <c r="Q1052" s="49">
        <v>45211</v>
      </c>
      <c r="R1052" s="49"/>
      <c r="S1052" s="49"/>
      <c r="T1052" s="49"/>
      <c r="U1052" s="49"/>
    </row>
    <row r="1053" spans="1:21" x14ac:dyDescent="0.3">
      <c r="A1053" s="41" t="s">
        <v>417</v>
      </c>
      <c r="B1053" s="42">
        <v>45230</v>
      </c>
      <c r="C1053" s="62">
        <f t="shared" si="43"/>
        <v>2023</v>
      </c>
      <c r="D1053" s="43" t="s">
        <v>1158</v>
      </c>
      <c r="E1053" s="43" t="s">
        <v>1200</v>
      </c>
      <c r="F1053" s="44" t="s">
        <v>412</v>
      </c>
      <c r="G1053" s="45">
        <v>7</v>
      </c>
      <c r="H1053" s="45">
        <v>7</v>
      </c>
      <c r="I1053" s="46">
        <v>79.2</v>
      </c>
      <c r="J1053" s="46">
        <v>12.8</v>
      </c>
      <c r="K1053" s="46"/>
      <c r="L1053" s="46">
        <v>92</v>
      </c>
      <c r="M1053" s="47">
        <v>1025.3260869565217</v>
      </c>
      <c r="N1053" s="47">
        <v>94330</v>
      </c>
      <c r="O1053" s="48" t="s">
        <v>1359</v>
      </c>
      <c r="P1053" s="48" t="s">
        <v>1667</v>
      </c>
      <c r="Q1053" s="49">
        <v>45211</v>
      </c>
      <c r="R1053" s="49"/>
      <c r="S1053" s="49"/>
      <c r="T1053" s="49"/>
      <c r="U1053" s="49"/>
    </row>
    <row r="1054" spans="1:21" x14ac:dyDescent="0.3">
      <c r="A1054" s="41" t="s">
        <v>417</v>
      </c>
      <c r="B1054" s="42">
        <v>45230</v>
      </c>
      <c r="C1054" s="62">
        <f t="shared" si="43"/>
        <v>2023</v>
      </c>
      <c r="D1054" s="43" t="s">
        <v>1158</v>
      </c>
      <c r="E1054" s="43" t="s">
        <v>1206</v>
      </c>
      <c r="F1054" s="44" t="s">
        <v>412</v>
      </c>
      <c r="G1054" s="45">
        <v>16</v>
      </c>
      <c r="H1054" s="45">
        <v>15</v>
      </c>
      <c r="I1054" s="46">
        <v>38.1</v>
      </c>
      <c r="J1054" s="46">
        <v>6.4</v>
      </c>
      <c r="K1054" s="46"/>
      <c r="L1054" s="46">
        <v>44.5</v>
      </c>
      <c r="M1054" s="47">
        <v>1065.1685393258426</v>
      </c>
      <c r="N1054" s="47">
        <v>47400</v>
      </c>
      <c r="O1054" s="48" t="s">
        <v>1360</v>
      </c>
      <c r="P1054" s="48" t="s">
        <v>1667</v>
      </c>
      <c r="Q1054" s="49">
        <v>45201</v>
      </c>
      <c r="R1054" s="49"/>
      <c r="S1054" s="49"/>
      <c r="T1054" s="49"/>
      <c r="U1054" s="49"/>
    </row>
    <row r="1055" spans="1:21" x14ac:dyDescent="0.3">
      <c r="A1055" s="41" t="s">
        <v>417</v>
      </c>
      <c r="B1055" s="42">
        <v>45230</v>
      </c>
      <c r="C1055" s="62">
        <f t="shared" si="43"/>
        <v>2023</v>
      </c>
      <c r="D1055" s="43" t="s">
        <v>1158</v>
      </c>
      <c r="E1055" s="43" t="s">
        <v>1208</v>
      </c>
      <c r="F1055" s="44" t="s">
        <v>412</v>
      </c>
      <c r="G1055" s="45">
        <v>18</v>
      </c>
      <c r="H1055" s="45">
        <v>17</v>
      </c>
      <c r="I1055" s="46">
        <v>55.8</v>
      </c>
      <c r="J1055" s="46">
        <v>6.4</v>
      </c>
      <c r="K1055" s="46"/>
      <c r="L1055" s="46">
        <v>62.199999999999996</v>
      </c>
      <c r="M1055" s="47">
        <v>1035.144694533762</v>
      </c>
      <c r="N1055" s="47">
        <v>64386</v>
      </c>
      <c r="O1055" s="48" t="s">
        <v>1361</v>
      </c>
      <c r="P1055" s="48" t="s">
        <v>1667</v>
      </c>
      <c r="Q1055" s="49">
        <v>45215</v>
      </c>
      <c r="R1055" s="49"/>
      <c r="S1055" s="49"/>
      <c r="T1055" s="49"/>
      <c r="U1055" s="49"/>
    </row>
    <row r="1056" spans="1:21" x14ac:dyDescent="0.3">
      <c r="A1056" s="41" t="s">
        <v>417</v>
      </c>
      <c r="B1056" s="42">
        <v>45230</v>
      </c>
      <c r="C1056" s="62">
        <f t="shared" si="43"/>
        <v>2023</v>
      </c>
      <c r="D1056" s="43" t="s">
        <v>1158</v>
      </c>
      <c r="E1056" s="43" t="s">
        <v>1213</v>
      </c>
      <c r="F1056" s="44" t="s">
        <v>412</v>
      </c>
      <c r="G1056" s="45">
        <v>24</v>
      </c>
      <c r="H1056" s="45">
        <v>23</v>
      </c>
      <c r="I1056" s="46">
        <v>41.1</v>
      </c>
      <c r="J1056" s="46">
        <v>6.4</v>
      </c>
      <c r="K1056" s="46"/>
      <c r="L1056" s="46">
        <v>47.5</v>
      </c>
      <c r="M1056" s="47">
        <v>1050.6105263157895</v>
      </c>
      <c r="N1056" s="47">
        <v>49904</v>
      </c>
      <c r="O1056" s="48" t="s">
        <v>1362</v>
      </c>
      <c r="P1056" s="48" t="s">
        <v>1667</v>
      </c>
      <c r="Q1056" s="49">
        <v>45210</v>
      </c>
      <c r="R1056" s="49"/>
      <c r="S1056" s="49"/>
      <c r="T1056" s="49"/>
      <c r="U1056" s="49"/>
    </row>
    <row r="1057" spans="1:21" x14ac:dyDescent="0.3">
      <c r="A1057" s="41" t="s">
        <v>417</v>
      </c>
      <c r="B1057" s="42">
        <v>45230</v>
      </c>
      <c r="C1057" s="62">
        <f t="shared" si="43"/>
        <v>2023</v>
      </c>
      <c r="D1057" s="43" t="s">
        <v>1158</v>
      </c>
      <c r="E1057" s="43" t="s">
        <v>1215</v>
      </c>
      <c r="F1057" s="44" t="s">
        <v>412</v>
      </c>
      <c r="G1057" s="45">
        <v>28</v>
      </c>
      <c r="H1057" s="45">
        <v>27</v>
      </c>
      <c r="I1057" s="46">
        <v>41.1</v>
      </c>
      <c r="J1057" s="46">
        <v>6.4</v>
      </c>
      <c r="K1057" s="46"/>
      <c r="L1057" s="46">
        <v>47.5</v>
      </c>
      <c r="M1057" s="47">
        <v>1045.4526315789474</v>
      </c>
      <c r="N1057" s="47">
        <v>49659</v>
      </c>
      <c r="O1057" s="48" t="s">
        <v>1363</v>
      </c>
      <c r="P1057" s="48" t="s">
        <v>1667</v>
      </c>
      <c r="Q1057" s="49">
        <v>45223</v>
      </c>
      <c r="R1057" s="49"/>
      <c r="S1057" s="49"/>
      <c r="T1057" s="49"/>
      <c r="U1057" s="49"/>
    </row>
    <row r="1058" spans="1:21" x14ac:dyDescent="0.3">
      <c r="A1058" s="41" t="s">
        <v>417</v>
      </c>
      <c r="B1058" s="42">
        <v>45230</v>
      </c>
      <c r="C1058" s="62">
        <f t="shared" si="43"/>
        <v>2023</v>
      </c>
      <c r="D1058" s="43" t="s">
        <v>1158</v>
      </c>
      <c r="E1058" s="43" t="s">
        <v>1219</v>
      </c>
      <c r="F1058" s="44" t="s">
        <v>412</v>
      </c>
      <c r="G1058" s="45">
        <v>32</v>
      </c>
      <c r="H1058" s="45">
        <v>31</v>
      </c>
      <c r="I1058" s="46">
        <v>39.4</v>
      </c>
      <c r="J1058" s="46">
        <v>6.4</v>
      </c>
      <c r="K1058" s="46"/>
      <c r="L1058" s="46">
        <v>45.8</v>
      </c>
      <c r="M1058" s="47">
        <v>1019.6943231441048</v>
      </c>
      <c r="N1058" s="47">
        <v>46702</v>
      </c>
      <c r="O1058" s="48" t="s">
        <v>1364</v>
      </c>
      <c r="P1058" s="48" t="s">
        <v>1667</v>
      </c>
      <c r="Q1058" s="49">
        <v>45211</v>
      </c>
      <c r="R1058" s="49"/>
      <c r="S1058" s="49"/>
      <c r="T1058" s="49"/>
      <c r="U1058" s="49"/>
    </row>
    <row r="1059" spans="1:21" x14ac:dyDescent="0.3">
      <c r="A1059" s="41" t="s">
        <v>417</v>
      </c>
      <c r="B1059" s="42">
        <v>45230</v>
      </c>
      <c r="C1059" s="62">
        <f t="shared" si="43"/>
        <v>2023</v>
      </c>
      <c r="D1059" s="43" t="s">
        <v>1158</v>
      </c>
      <c r="E1059" s="43" t="s">
        <v>1227</v>
      </c>
      <c r="F1059" s="44" t="s">
        <v>412</v>
      </c>
      <c r="G1059" s="45">
        <v>41</v>
      </c>
      <c r="H1059" s="45">
        <v>40</v>
      </c>
      <c r="I1059" s="46">
        <v>41.2</v>
      </c>
      <c r="J1059" s="46">
        <v>6.4</v>
      </c>
      <c r="K1059" s="46"/>
      <c r="L1059" s="46">
        <v>47.6</v>
      </c>
      <c r="M1059" s="47">
        <v>1050.6092436974789</v>
      </c>
      <c r="N1059" s="47">
        <v>50009</v>
      </c>
      <c r="O1059" s="48" t="s">
        <v>1365</v>
      </c>
      <c r="P1059" s="48" t="s">
        <v>1667</v>
      </c>
      <c r="Q1059" s="49">
        <v>45226</v>
      </c>
      <c r="R1059" s="49"/>
      <c r="S1059" s="49"/>
      <c r="T1059" s="49"/>
      <c r="U1059" s="49"/>
    </row>
    <row r="1060" spans="1:21" x14ac:dyDescent="0.3">
      <c r="A1060" s="41" t="s">
        <v>417</v>
      </c>
      <c r="B1060" s="42">
        <v>45230</v>
      </c>
      <c r="C1060" s="62">
        <f t="shared" si="43"/>
        <v>2023</v>
      </c>
      <c r="D1060" s="43" t="s">
        <v>1158</v>
      </c>
      <c r="E1060" s="43" t="s">
        <v>1228</v>
      </c>
      <c r="F1060" s="44" t="s">
        <v>412</v>
      </c>
      <c r="G1060" s="45">
        <v>43</v>
      </c>
      <c r="H1060" s="45">
        <v>42</v>
      </c>
      <c r="I1060" s="46">
        <v>55.9</v>
      </c>
      <c r="J1060" s="46">
        <v>6.4</v>
      </c>
      <c r="K1060" s="46"/>
      <c r="L1060" s="46">
        <v>62.3</v>
      </c>
      <c r="M1060" s="47">
        <v>1024.8475120385233</v>
      </c>
      <c r="N1060" s="47">
        <v>63848</v>
      </c>
      <c r="O1060" s="48" t="s">
        <v>1366</v>
      </c>
      <c r="P1060" s="48" t="s">
        <v>1667</v>
      </c>
      <c r="Q1060" s="49">
        <v>45225</v>
      </c>
      <c r="R1060" s="49"/>
      <c r="S1060" s="49"/>
      <c r="T1060" s="49"/>
      <c r="U1060" s="49"/>
    </row>
    <row r="1061" spans="1:21" x14ac:dyDescent="0.3">
      <c r="A1061" s="41" t="s">
        <v>417</v>
      </c>
      <c r="B1061" s="42">
        <v>45230</v>
      </c>
      <c r="C1061" s="62">
        <f t="shared" si="43"/>
        <v>2023</v>
      </c>
      <c r="D1061" s="43" t="s">
        <v>1158</v>
      </c>
      <c r="E1061" s="43" t="s">
        <v>1229</v>
      </c>
      <c r="F1061" s="44" t="s">
        <v>412</v>
      </c>
      <c r="G1061" s="45">
        <v>44</v>
      </c>
      <c r="H1061" s="45">
        <v>43</v>
      </c>
      <c r="I1061" s="46">
        <v>52.4</v>
      </c>
      <c r="J1061" s="46">
        <v>6.4</v>
      </c>
      <c r="K1061" s="46"/>
      <c r="L1061" s="46">
        <v>58.8</v>
      </c>
      <c r="M1061" s="47">
        <v>1009.7448979591837</v>
      </c>
      <c r="N1061" s="47">
        <v>59353</v>
      </c>
      <c r="O1061" s="48" t="s">
        <v>1367</v>
      </c>
      <c r="P1061" s="48" t="s">
        <v>1667</v>
      </c>
      <c r="Q1061" s="49">
        <v>45226</v>
      </c>
      <c r="R1061" s="49"/>
      <c r="S1061" s="49"/>
      <c r="T1061" s="49"/>
      <c r="U1061" s="49"/>
    </row>
    <row r="1062" spans="1:21" x14ac:dyDescent="0.3">
      <c r="A1062" s="41" t="s">
        <v>417</v>
      </c>
      <c r="B1062" s="42">
        <v>45230</v>
      </c>
      <c r="C1062" s="62">
        <f t="shared" si="43"/>
        <v>2023</v>
      </c>
      <c r="D1062" s="43" t="s">
        <v>1158</v>
      </c>
      <c r="E1062" s="43" t="s">
        <v>1230</v>
      </c>
      <c r="F1062" s="44" t="s">
        <v>412</v>
      </c>
      <c r="G1062" s="45">
        <v>45</v>
      </c>
      <c r="H1062" s="45">
        <v>44</v>
      </c>
      <c r="I1062" s="46">
        <v>41.1</v>
      </c>
      <c r="J1062" s="46">
        <v>6.4</v>
      </c>
      <c r="K1062" s="46"/>
      <c r="L1062" s="46">
        <v>47.5</v>
      </c>
      <c r="M1062" s="47">
        <v>1066.042105263158</v>
      </c>
      <c r="N1062" s="47">
        <v>50637</v>
      </c>
      <c r="O1062" s="48" t="s">
        <v>1368</v>
      </c>
      <c r="P1062" s="48" t="s">
        <v>1667</v>
      </c>
      <c r="Q1062" s="49">
        <v>45225</v>
      </c>
      <c r="R1062" s="49"/>
      <c r="S1062" s="49"/>
      <c r="T1062" s="49"/>
      <c r="U1062" s="49"/>
    </row>
    <row r="1063" spans="1:21" x14ac:dyDescent="0.3">
      <c r="A1063" s="41" t="s">
        <v>417</v>
      </c>
      <c r="B1063" s="42">
        <v>45230</v>
      </c>
      <c r="C1063" s="62">
        <f t="shared" si="43"/>
        <v>2023</v>
      </c>
      <c r="D1063" s="43" t="s">
        <v>1158</v>
      </c>
      <c r="E1063" s="43" t="s">
        <v>1236</v>
      </c>
      <c r="F1063" s="44" t="s">
        <v>412</v>
      </c>
      <c r="G1063" s="45">
        <v>54</v>
      </c>
      <c r="H1063" s="45">
        <v>53</v>
      </c>
      <c r="I1063" s="46">
        <v>55.2</v>
      </c>
      <c r="J1063" s="46">
        <v>6.4</v>
      </c>
      <c r="K1063" s="46"/>
      <c r="L1063" s="46">
        <v>61.6</v>
      </c>
      <c r="M1063" s="47">
        <v>1045.4545454545455</v>
      </c>
      <c r="N1063" s="47">
        <v>64400</v>
      </c>
      <c r="O1063" s="48" t="s">
        <v>1369</v>
      </c>
      <c r="P1063" s="48" t="s">
        <v>1667</v>
      </c>
      <c r="Q1063" s="49">
        <v>45226</v>
      </c>
      <c r="R1063" s="49"/>
      <c r="S1063" s="49"/>
      <c r="T1063" s="49"/>
      <c r="U1063" s="49"/>
    </row>
    <row r="1064" spans="1:21" x14ac:dyDescent="0.3">
      <c r="A1064" s="41" t="s">
        <v>417</v>
      </c>
      <c r="B1064" s="42">
        <v>45230</v>
      </c>
      <c r="C1064" s="62">
        <f t="shared" si="43"/>
        <v>2023</v>
      </c>
      <c r="D1064" s="43" t="s">
        <v>1158</v>
      </c>
      <c r="E1064" s="43" t="s">
        <v>1238</v>
      </c>
      <c r="F1064" s="44" t="s">
        <v>412</v>
      </c>
      <c r="G1064" s="45">
        <v>59</v>
      </c>
      <c r="H1064" s="45">
        <v>58</v>
      </c>
      <c r="I1064" s="46">
        <v>55.8</v>
      </c>
      <c r="J1064" s="46">
        <v>6.4</v>
      </c>
      <c r="K1064" s="46"/>
      <c r="L1064" s="46">
        <v>62.199999999999996</v>
      </c>
      <c r="M1064" s="47">
        <v>1024.855305466238</v>
      </c>
      <c r="N1064" s="47">
        <v>63746</v>
      </c>
      <c r="O1064" s="48" t="s">
        <v>1369</v>
      </c>
      <c r="P1064" s="48" t="s">
        <v>1667</v>
      </c>
      <c r="Q1064" s="49">
        <v>45226</v>
      </c>
      <c r="R1064" s="49"/>
      <c r="S1064" s="49"/>
      <c r="T1064" s="49"/>
      <c r="U1064" s="49"/>
    </row>
    <row r="1065" spans="1:21" x14ac:dyDescent="0.3">
      <c r="A1065" s="41" t="s">
        <v>417</v>
      </c>
      <c r="B1065" s="42">
        <v>45230</v>
      </c>
      <c r="C1065" s="62">
        <f t="shared" si="43"/>
        <v>2023</v>
      </c>
      <c r="D1065" s="43" t="s">
        <v>1244</v>
      </c>
      <c r="E1065" s="43" t="s">
        <v>1252</v>
      </c>
      <c r="F1065" s="44" t="s">
        <v>412</v>
      </c>
      <c r="G1065" s="45">
        <v>8</v>
      </c>
      <c r="H1065" s="45">
        <v>8</v>
      </c>
      <c r="I1065" s="46">
        <v>41.3</v>
      </c>
      <c r="J1065" s="46">
        <v>6.4</v>
      </c>
      <c r="K1065" s="46"/>
      <c r="L1065" s="46">
        <v>47.699999999999996</v>
      </c>
      <c r="M1065" s="47">
        <v>1070</v>
      </c>
      <c r="N1065" s="47">
        <v>51039</v>
      </c>
      <c r="O1065" s="48" t="s">
        <v>1370</v>
      </c>
      <c r="P1065" s="48" t="s">
        <v>1667</v>
      </c>
      <c r="Q1065" s="49">
        <v>45223</v>
      </c>
      <c r="R1065" s="49"/>
      <c r="S1065" s="49"/>
      <c r="T1065" s="49"/>
      <c r="U1065" s="49"/>
    </row>
    <row r="1066" spans="1:21" x14ac:dyDescent="0.3">
      <c r="A1066" s="41" t="s">
        <v>417</v>
      </c>
      <c r="B1066" s="42">
        <v>45230</v>
      </c>
      <c r="C1066" s="62">
        <f t="shared" si="43"/>
        <v>2023</v>
      </c>
      <c r="D1066" s="43" t="s">
        <v>1244</v>
      </c>
      <c r="E1066" s="43" t="s">
        <v>1256</v>
      </c>
      <c r="F1066" s="44" t="s">
        <v>412</v>
      </c>
      <c r="G1066" s="45">
        <v>12</v>
      </c>
      <c r="H1066" s="45">
        <v>12</v>
      </c>
      <c r="I1066" s="46">
        <v>41.2</v>
      </c>
      <c r="J1066" s="46">
        <v>6.4</v>
      </c>
      <c r="K1066" s="46"/>
      <c r="L1066" s="46">
        <v>47.6</v>
      </c>
      <c r="M1066" s="47">
        <v>1085.4411764705883</v>
      </c>
      <c r="N1066" s="47">
        <v>51667</v>
      </c>
      <c r="O1066" s="48" t="s">
        <v>1371</v>
      </c>
      <c r="P1066" s="48" t="s">
        <v>1667</v>
      </c>
      <c r="Q1066" s="49">
        <v>45218</v>
      </c>
      <c r="R1066" s="49"/>
      <c r="S1066" s="49"/>
      <c r="T1066" s="49"/>
      <c r="U1066" s="49"/>
    </row>
    <row r="1067" spans="1:21" x14ac:dyDescent="0.3">
      <c r="A1067" s="41" t="s">
        <v>417</v>
      </c>
      <c r="B1067" s="42">
        <v>45230</v>
      </c>
      <c r="C1067" s="62">
        <f t="shared" si="43"/>
        <v>2023</v>
      </c>
      <c r="D1067" s="43" t="s">
        <v>1244</v>
      </c>
      <c r="E1067" s="43" t="s">
        <v>1259</v>
      </c>
      <c r="F1067" s="44" t="s">
        <v>412</v>
      </c>
      <c r="G1067" s="45">
        <v>15</v>
      </c>
      <c r="H1067" s="45">
        <v>15</v>
      </c>
      <c r="I1067" s="50">
        <v>55.2</v>
      </c>
      <c r="J1067" s="50">
        <v>6.4</v>
      </c>
      <c r="K1067" s="50"/>
      <c r="L1067" s="50">
        <v>61.6</v>
      </c>
      <c r="M1067" s="51">
        <f>N1067/L1067</f>
        <v>1090.6006493506493</v>
      </c>
      <c r="N1067" s="51">
        <v>67181</v>
      </c>
      <c r="O1067" s="48" t="s">
        <v>1372</v>
      </c>
      <c r="P1067" s="48" t="s">
        <v>1667</v>
      </c>
      <c r="Q1067" s="49">
        <v>45230</v>
      </c>
      <c r="R1067" s="49"/>
      <c r="S1067" s="49"/>
      <c r="T1067" s="49"/>
      <c r="U1067" s="49"/>
    </row>
    <row r="1068" spans="1:21" x14ac:dyDescent="0.3">
      <c r="A1068" s="41" t="s">
        <v>417</v>
      </c>
      <c r="B1068" s="42">
        <v>45230</v>
      </c>
      <c r="C1068" s="62">
        <f t="shared" si="43"/>
        <v>2023</v>
      </c>
      <c r="D1068" s="43" t="s">
        <v>1244</v>
      </c>
      <c r="E1068" s="43" t="s">
        <v>1262</v>
      </c>
      <c r="F1068" s="44" t="s">
        <v>412</v>
      </c>
      <c r="G1068" s="45">
        <v>18</v>
      </c>
      <c r="H1068" s="45">
        <v>18</v>
      </c>
      <c r="I1068" s="46">
        <v>55.8</v>
      </c>
      <c r="J1068" s="46">
        <v>6.4</v>
      </c>
      <c r="K1068" s="46"/>
      <c r="L1068" s="46">
        <v>62.199999999999996</v>
      </c>
      <c r="M1068" s="47">
        <v>1075.144694533762</v>
      </c>
      <c r="N1068" s="47">
        <v>66874</v>
      </c>
      <c r="O1068" s="48" t="s">
        <v>1373</v>
      </c>
      <c r="P1068" s="48" t="s">
        <v>1667</v>
      </c>
      <c r="Q1068" s="49">
        <v>45229</v>
      </c>
      <c r="R1068" s="49"/>
      <c r="S1068" s="49"/>
      <c r="T1068" s="49"/>
      <c r="U1068" s="49"/>
    </row>
    <row r="1069" spans="1:21" x14ac:dyDescent="0.3">
      <c r="A1069" s="41" t="s">
        <v>417</v>
      </c>
      <c r="B1069" s="42">
        <v>45230</v>
      </c>
      <c r="C1069" s="62">
        <f t="shared" si="43"/>
        <v>2023</v>
      </c>
      <c r="D1069" s="43" t="s">
        <v>1244</v>
      </c>
      <c r="E1069" s="43" t="s">
        <v>1263</v>
      </c>
      <c r="F1069" s="44" t="s">
        <v>412</v>
      </c>
      <c r="G1069" s="45">
        <v>19</v>
      </c>
      <c r="H1069" s="45">
        <v>19</v>
      </c>
      <c r="I1069" s="46">
        <v>55.2</v>
      </c>
      <c r="J1069" s="46">
        <v>6.4</v>
      </c>
      <c r="K1069" s="46"/>
      <c r="L1069" s="46">
        <v>61.6</v>
      </c>
      <c r="M1069" s="47">
        <v>1085.4545454545455</v>
      </c>
      <c r="N1069" s="47">
        <v>66864</v>
      </c>
      <c r="O1069" s="48" t="s">
        <v>1374</v>
      </c>
      <c r="P1069" s="48" t="s">
        <v>1667</v>
      </c>
      <c r="Q1069" s="49">
        <v>45222</v>
      </c>
      <c r="R1069" s="49"/>
      <c r="S1069" s="49"/>
      <c r="T1069" s="49"/>
      <c r="U1069" s="49"/>
    </row>
    <row r="1070" spans="1:21" x14ac:dyDescent="0.3">
      <c r="A1070" s="41" t="s">
        <v>417</v>
      </c>
      <c r="B1070" s="42">
        <v>45230</v>
      </c>
      <c r="C1070" s="62">
        <f t="shared" si="43"/>
        <v>2023</v>
      </c>
      <c r="D1070" s="43" t="s">
        <v>1244</v>
      </c>
      <c r="E1070" s="43" t="s">
        <v>1270</v>
      </c>
      <c r="F1070" s="44" t="s">
        <v>412</v>
      </c>
      <c r="G1070" s="45">
        <v>26</v>
      </c>
      <c r="H1070" s="45">
        <v>25</v>
      </c>
      <c r="I1070" s="46">
        <v>55.8</v>
      </c>
      <c r="J1070" s="46">
        <v>6.4</v>
      </c>
      <c r="K1070" s="46"/>
      <c r="L1070" s="46">
        <v>62.199999999999996</v>
      </c>
      <c r="M1070" s="47">
        <v>1064.855305466238</v>
      </c>
      <c r="N1070" s="47">
        <v>66234</v>
      </c>
      <c r="O1070" s="48" t="s">
        <v>1375</v>
      </c>
      <c r="P1070" s="48" t="s">
        <v>1667</v>
      </c>
      <c r="Q1070" s="49">
        <v>45230</v>
      </c>
      <c r="R1070" s="49"/>
      <c r="S1070" s="49"/>
      <c r="T1070" s="49"/>
      <c r="U1070" s="49"/>
    </row>
    <row r="1071" spans="1:21" x14ac:dyDescent="0.3">
      <c r="A1071" s="41" t="s">
        <v>417</v>
      </c>
      <c r="B1071" s="42">
        <v>45230</v>
      </c>
      <c r="C1071" s="62">
        <f t="shared" si="43"/>
        <v>2023</v>
      </c>
      <c r="D1071" s="43" t="s">
        <v>1244</v>
      </c>
      <c r="E1071" s="43" t="s">
        <v>1271</v>
      </c>
      <c r="F1071" s="44" t="s">
        <v>412</v>
      </c>
      <c r="G1071" s="45">
        <v>27</v>
      </c>
      <c r="H1071" s="45">
        <v>26</v>
      </c>
      <c r="I1071" s="46">
        <v>55.2</v>
      </c>
      <c r="J1071" s="46">
        <v>6.4</v>
      </c>
      <c r="K1071" s="46"/>
      <c r="L1071" s="46">
        <v>61.6</v>
      </c>
      <c r="M1071" s="47">
        <v>1075.1461038961038</v>
      </c>
      <c r="N1071" s="47">
        <v>66229</v>
      </c>
      <c r="O1071" s="48" t="s">
        <v>1376</v>
      </c>
      <c r="P1071" s="48" t="s">
        <v>1667</v>
      </c>
      <c r="Q1071" s="49">
        <v>45224</v>
      </c>
      <c r="R1071" s="49"/>
      <c r="S1071" s="49"/>
      <c r="T1071" s="49"/>
      <c r="U1071" s="49"/>
    </row>
    <row r="1072" spans="1:21" x14ac:dyDescent="0.3">
      <c r="A1072" s="41" t="s">
        <v>417</v>
      </c>
      <c r="B1072" s="42">
        <v>45230</v>
      </c>
      <c r="C1072" s="62">
        <f t="shared" si="43"/>
        <v>2023</v>
      </c>
      <c r="D1072" s="43" t="s">
        <v>1244</v>
      </c>
      <c r="E1072" s="43" t="s">
        <v>1272</v>
      </c>
      <c r="F1072" s="44" t="s">
        <v>412</v>
      </c>
      <c r="G1072" s="45">
        <v>28</v>
      </c>
      <c r="H1072" s="45">
        <v>27</v>
      </c>
      <c r="I1072" s="46">
        <v>41.1</v>
      </c>
      <c r="J1072" s="46">
        <v>6.4</v>
      </c>
      <c r="K1072" s="46"/>
      <c r="L1072" s="46">
        <v>47.5</v>
      </c>
      <c r="M1072" s="47">
        <v>1085.4526315789474</v>
      </c>
      <c r="N1072" s="47">
        <v>51559</v>
      </c>
      <c r="O1072" s="48" t="s">
        <v>1377</v>
      </c>
      <c r="P1072" s="48" t="s">
        <v>1667</v>
      </c>
      <c r="Q1072" s="49">
        <v>45224</v>
      </c>
      <c r="R1072" s="49"/>
      <c r="S1072" s="49"/>
      <c r="T1072" s="49"/>
      <c r="U1072" s="49"/>
    </row>
    <row r="1073" spans="1:21" x14ac:dyDescent="0.3">
      <c r="A1073" s="41" t="s">
        <v>417</v>
      </c>
      <c r="B1073" s="42">
        <v>45230</v>
      </c>
      <c r="C1073" s="62">
        <f t="shared" si="43"/>
        <v>2023</v>
      </c>
      <c r="D1073" s="43" t="s">
        <v>1244</v>
      </c>
      <c r="E1073" s="43" t="s">
        <v>1276</v>
      </c>
      <c r="F1073" s="44" t="s">
        <v>412</v>
      </c>
      <c r="G1073" s="45">
        <v>32</v>
      </c>
      <c r="H1073" s="45">
        <v>31</v>
      </c>
      <c r="I1073" s="46">
        <v>39.4</v>
      </c>
      <c r="J1073" s="46">
        <v>6.4</v>
      </c>
      <c r="K1073" s="46"/>
      <c r="L1073" s="46">
        <v>45.8</v>
      </c>
      <c r="M1073" s="47">
        <v>1039.6943231441048</v>
      </c>
      <c r="N1073" s="47">
        <v>47618</v>
      </c>
      <c r="O1073" s="48" t="s">
        <v>1378</v>
      </c>
      <c r="P1073" s="48" t="s">
        <v>1668</v>
      </c>
      <c r="Q1073" s="49">
        <v>45229</v>
      </c>
      <c r="R1073" s="49"/>
      <c r="S1073" s="49"/>
      <c r="T1073" s="49"/>
      <c r="U1073" s="49"/>
    </row>
    <row r="1074" spans="1:21" x14ac:dyDescent="0.3">
      <c r="A1074" s="41" t="s">
        <v>417</v>
      </c>
      <c r="B1074" s="42">
        <v>45230</v>
      </c>
      <c r="C1074" s="62">
        <f t="shared" si="43"/>
        <v>2023</v>
      </c>
      <c r="D1074" s="43" t="s">
        <v>1244</v>
      </c>
      <c r="E1074" s="43" t="s">
        <v>1281</v>
      </c>
      <c r="F1074" s="44" t="s">
        <v>412</v>
      </c>
      <c r="G1074" s="45">
        <v>37</v>
      </c>
      <c r="H1074" s="45">
        <v>36</v>
      </c>
      <c r="I1074" s="46">
        <v>41.3</v>
      </c>
      <c r="J1074" s="46">
        <v>6.4</v>
      </c>
      <c r="K1074" s="46"/>
      <c r="L1074" s="46">
        <v>47.699999999999996</v>
      </c>
      <c r="M1074" s="47">
        <v>1075.1572327044025</v>
      </c>
      <c r="N1074" s="47">
        <v>51285</v>
      </c>
      <c r="O1074" s="48" t="s">
        <v>1379</v>
      </c>
      <c r="P1074" s="48" t="s">
        <v>1667</v>
      </c>
      <c r="Q1074" s="49">
        <v>45230</v>
      </c>
      <c r="R1074" s="49"/>
      <c r="S1074" s="49"/>
      <c r="T1074" s="49"/>
      <c r="U1074" s="49"/>
    </row>
    <row r="1075" spans="1:21" x14ac:dyDescent="0.3">
      <c r="A1075" s="41" t="s">
        <v>417</v>
      </c>
      <c r="B1075" s="42">
        <v>45230</v>
      </c>
      <c r="C1075" s="62">
        <f t="shared" si="43"/>
        <v>2023</v>
      </c>
      <c r="D1075" s="43" t="s">
        <v>1244</v>
      </c>
      <c r="E1075" s="43" t="s">
        <v>1285</v>
      </c>
      <c r="F1075" s="44" t="s">
        <v>412</v>
      </c>
      <c r="G1075" s="45">
        <v>41</v>
      </c>
      <c r="H1075" s="45">
        <v>40</v>
      </c>
      <c r="I1075" s="46">
        <v>41.2</v>
      </c>
      <c r="J1075" s="46">
        <v>6.4</v>
      </c>
      <c r="K1075" s="46"/>
      <c r="L1075" s="46">
        <v>47.6</v>
      </c>
      <c r="M1075" s="47">
        <v>1090.6092436974789</v>
      </c>
      <c r="N1075" s="47">
        <v>51913</v>
      </c>
      <c r="O1075" s="48" t="s">
        <v>1379</v>
      </c>
      <c r="P1075" s="48" t="s">
        <v>1667</v>
      </c>
      <c r="Q1075" s="49">
        <v>45230</v>
      </c>
      <c r="R1075" s="49"/>
      <c r="S1075" s="49"/>
      <c r="T1075" s="49"/>
      <c r="U1075" s="49"/>
    </row>
    <row r="1076" spans="1:21" x14ac:dyDescent="0.3">
      <c r="A1076" s="41" t="s">
        <v>417</v>
      </c>
      <c r="B1076" s="42">
        <v>45230</v>
      </c>
      <c r="C1076" s="62">
        <f t="shared" si="43"/>
        <v>2023</v>
      </c>
      <c r="D1076" s="43" t="s">
        <v>1244</v>
      </c>
      <c r="E1076" s="43" t="s">
        <v>1289</v>
      </c>
      <c r="F1076" s="44" t="s">
        <v>412</v>
      </c>
      <c r="G1076" s="45">
        <v>45</v>
      </c>
      <c r="H1076" s="45">
        <v>44</v>
      </c>
      <c r="I1076" s="46">
        <v>97.5</v>
      </c>
      <c r="J1076" s="46">
        <v>12.8</v>
      </c>
      <c r="K1076" s="46"/>
      <c r="L1076" s="46">
        <v>110.3</v>
      </c>
      <c r="M1076" s="47">
        <v>1100.3173164097916</v>
      </c>
      <c r="N1076" s="47">
        <v>121365</v>
      </c>
      <c r="O1076" s="48" t="s">
        <v>1380</v>
      </c>
      <c r="P1076" s="48" t="s">
        <v>1667</v>
      </c>
      <c r="Q1076" s="49">
        <v>45226</v>
      </c>
      <c r="R1076" s="49"/>
      <c r="S1076" s="49"/>
      <c r="T1076" s="49"/>
      <c r="U1076" s="49"/>
    </row>
    <row r="1077" spans="1:21" x14ac:dyDescent="0.3">
      <c r="A1077" s="41" t="s">
        <v>417</v>
      </c>
      <c r="B1077" s="42">
        <v>45230</v>
      </c>
      <c r="C1077" s="62">
        <f t="shared" si="43"/>
        <v>2023</v>
      </c>
      <c r="D1077" s="43" t="s">
        <v>1244</v>
      </c>
      <c r="E1077" s="43" t="s">
        <v>1293</v>
      </c>
      <c r="F1077" s="44" t="s">
        <v>412</v>
      </c>
      <c r="G1077" s="45">
        <v>49</v>
      </c>
      <c r="H1077" s="45">
        <v>47</v>
      </c>
      <c r="I1077" s="46">
        <v>41.1</v>
      </c>
      <c r="J1077" s="46">
        <v>6.4</v>
      </c>
      <c r="K1077" s="46"/>
      <c r="L1077" s="46">
        <v>47.5</v>
      </c>
      <c r="M1077" s="47">
        <v>1100.9052631578948</v>
      </c>
      <c r="N1077" s="47">
        <v>52293</v>
      </c>
      <c r="O1077" s="48" t="s">
        <v>1381</v>
      </c>
      <c r="P1077" s="48" t="s">
        <v>1667</v>
      </c>
      <c r="Q1077" s="49">
        <v>45224</v>
      </c>
      <c r="R1077" s="49"/>
      <c r="S1077" s="49"/>
      <c r="T1077" s="49"/>
      <c r="U1077" s="49"/>
    </row>
    <row r="1078" spans="1:21" x14ac:dyDescent="0.3">
      <c r="A1078" s="41" t="s">
        <v>417</v>
      </c>
      <c r="B1078" s="42">
        <v>45230</v>
      </c>
      <c r="C1078" s="62">
        <f t="shared" si="43"/>
        <v>2023</v>
      </c>
      <c r="D1078" s="43" t="s">
        <v>1244</v>
      </c>
      <c r="E1078" s="43" t="s">
        <v>1298</v>
      </c>
      <c r="F1078" s="44" t="s">
        <v>412</v>
      </c>
      <c r="G1078" s="45">
        <v>54</v>
      </c>
      <c r="H1078" s="45">
        <v>52</v>
      </c>
      <c r="I1078" s="46">
        <v>55.2</v>
      </c>
      <c r="J1078" s="46">
        <v>6.4</v>
      </c>
      <c r="K1078" s="46"/>
      <c r="L1078" s="46">
        <v>61.6</v>
      </c>
      <c r="M1078" s="47">
        <v>1085.4545454545455</v>
      </c>
      <c r="N1078" s="47">
        <v>66864</v>
      </c>
      <c r="O1078" s="48" t="s">
        <v>1382</v>
      </c>
      <c r="P1078" s="48" t="s">
        <v>1667</v>
      </c>
      <c r="Q1078" s="49">
        <v>45230</v>
      </c>
      <c r="R1078" s="49"/>
      <c r="S1078" s="49"/>
      <c r="T1078" s="49"/>
      <c r="U1078" s="49"/>
    </row>
    <row r="1079" spans="1:21" x14ac:dyDescent="0.3">
      <c r="A1079" s="41" t="s">
        <v>417</v>
      </c>
      <c r="B1079" s="42">
        <v>45230</v>
      </c>
      <c r="C1079" s="62">
        <f t="shared" si="43"/>
        <v>2023</v>
      </c>
      <c r="D1079" s="43" t="s">
        <v>1244</v>
      </c>
      <c r="E1079" s="43" t="s">
        <v>1301</v>
      </c>
      <c r="F1079" s="44" t="s">
        <v>412</v>
      </c>
      <c r="G1079" s="45">
        <v>57</v>
      </c>
      <c r="H1079" s="45">
        <v>55</v>
      </c>
      <c r="I1079" s="46">
        <v>41.1</v>
      </c>
      <c r="J1079" s="46">
        <v>6.4</v>
      </c>
      <c r="K1079" s="46"/>
      <c r="L1079" s="46">
        <v>47.5</v>
      </c>
      <c r="M1079" s="47">
        <v>1090.6105263157895</v>
      </c>
      <c r="N1079" s="47">
        <v>51804</v>
      </c>
      <c r="O1079" s="48" t="s">
        <v>1383</v>
      </c>
      <c r="P1079" s="48" t="s">
        <v>1667</v>
      </c>
      <c r="Q1079" s="49">
        <v>45229</v>
      </c>
      <c r="R1079" s="49"/>
      <c r="S1079" s="49"/>
      <c r="T1079" s="49"/>
      <c r="U1079" s="49"/>
    </row>
    <row r="1080" spans="1:21" x14ac:dyDescent="0.3">
      <c r="A1080" s="41" t="s">
        <v>417</v>
      </c>
      <c r="B1080" s="42">
        <v>45230</v>
      </c>
      <c r="C1080" s="62">
        <f t="shared" si="43"/>
        <v>2023</v>
      </c>
      <c r="D1080" s="43" t="s">
        <v>1244</v>
      </c>
      <c r="E1080" s="43" t="s">
        <v>1302</v>
      </c>
      <c r="F1080" s="44" t="s">
        <v>412</v>
      </c>
      <c r="G1080" s="45">
        <v>58</v>
      </c>
      <c r="H1080" s="45">
        <v>56</v>
      </c>
      <c r="I1080" s="46">
        <v>55.2</v>
      </c>
      <c r="J1080" s="46">
        <v>6.4</v>
      </c>
      <c r="K1080" s="46"/>
      <c r="L1080" s="46">
        <v>61.6</v>
      </c>
      <c r="M1080" s="47">
        <v>1080.2922077922078</v>
      </c>
      <c r="N1080" s="47">
        <v>66546</v>
      </c>
      <c r="O1080" s="48" t="s">
        <v>1384</v>
      </c>
      <c r="P1080" s="48" t="s">
        <v>1667</v>
      </c>
      <c r="Q1080" s="49">
        <v>45230</v>
      </c>
      <c r="R1080" s="49"/>
      <c r="S1080" s="49"/>
      <c r="T1080" s="49"/>
      <c r="U1080" s="49"/>
    </row>
    <row r="1081" spans="1:21" x14ac:dyDescent="0.3">
      <c r="A1081" s="41" t="s">
        <v>417</v>
      </c>
      <c r="B1081" s="42">
        <v>45230</v>
      </c>
      <c r="C1081" s="62">
        <f t="shared" si="43"/>
        <v>2023</v>
      </c>
      <c r="D1081" s="43" t="s">
        <v>175</v>
      </c>
      <c r="E1081" s="43" t="s">
        <v>176</v>
      </c>
      <c r="F1081" s="44" t="s">
        <v>412</v>
      </c>
      <c r="G1081" s="45">
        <v>1</v>
      </c>
      <c r="H1081" s="45">
        <v>1</v>
      </c>
      <c r="I1081" s="46">
        <v>52.3</v>
      </c>
      <c r="J1081" s="46">
        <v>6.4</v>
      </c>
      <c r="K1081" s="46"/>
      <c r="L1081" s="46">
        <v>58.699999999999996</v>
      </c>
      <c r="M1081" s="47">
        <v>950.00000000000011</v>
      </c>
      <c r="N1081" s="47">
        <v>55765</v>
      </c>
      <c r="O1081" s="48" t="s">
        <v>1385</v>
      </c>
      <c r="P1081" s="48" t="s">
        <v>1667</v>
      </c>
      <c r="Q1081" s="49">
        <v>45225</v>
      </c>
      <c r="R1081" s="49"/>
      <c r="S1081" s="49"/>
      <c r="T1081" s="49"/>
      <c r="U1081" s="49"/>
    </row>
    <row r="1082" spans="1:21" x14ac:dyDescent="0.3">
      <c r="A1082" s="41" t="s">
        <v>417</v>
      </c>
      <c r="B1082" s="42">
        <v>45230</v>
      </c>
      <c r="C1082" s="62">
        <f t="shared" si="43"/>
        <v>2023</v>
      </c>
      <c r="D1082" s="43" t="s">
        <v>175</v>
      </c>
      <c r="E1082" s="43" t="s">
        <v>178</v>
      </c>
      <c r="F1082" s="44" t="s">
        <v>412</v>
      </c>
      <c r="G1082" s="45">
        <v>3</v>
      </c>
      <c r="H1082" s="45">
        <v>3</v>
      </c>
      <c r="I1082" s="46">
        <v>55.6</v>
      </c>
      <c r="J1082" s="46">
        <v>6.4</v>
      </c>
      <c r="K1082" s="46"/>
      <c r="L1082" s="46">
        <v>62</v>
      </c>
      <c r="M1082" s="47">
        <v>945</v>
      </c>
      <c r="N1082" s="47">
        <v>58590</v>
      </c>
      <c r="O1082" s="48" t="s">
        <v>1386</v>
      </c>
      <c r="P1082" s="48" t="s">
        <v>1667</v>
      </c>
      <c r="Q1082" s="49">
        <v>45205</v>
      </c>
      <c r="R1082" s="49"/>
      <c r="S1082" s="49"/>
      <c r="T1082" s="49"/>
      <c r="U1082" s="49"/>
    </row>
    <row r="1083" spans="1:21" x14ac:dyDescent="0.3">
      <c r="A1083" s="41" t="s">
        <v>417</v>
      </c>
      <c r="B1083" s="42">
        <v>45230</v>
      </c>
      <c r="C1083" s="62">
        <f t="shared" si="43"/>
        <v>2023</v>
      </c>
      <c r="D1083" s="43" t="s">
        <v>175</v>
      </c>
      <c r="E1083" s="43" t="s">
        <v>205</v>
      </c>
      <c r="F1083" s="44" t="s">
        <v>412</v>
      </c>
      <c r="G1083" s="45">
        <v>30</v>
      </c>
      <c r="H1083" s="45">
        <v>30</v>
      </c>
      <c r="I1083" s="46">
        <v>55.6</v>
      </c>
      <c r="J1083" s="46">
        <v>6.4</v>
      </c>
      <c r="K1083" s="46"/>
      <c r="L1083" s="46">
        <v>62</v>
      </c>
      <c r="M1083" s="47">
        <v>945</v>
      </c>
      <c r="N1083" s="47">
        <v>58590</v>
      </c>
      <c r="O1083" s="48" t="s">
        <v>1387</v>
      </c>
      <c r="P1083" s="48" t="s">
        <v>1667</v>
      </c>
      <c r="Q1083" s="49">
        <v>45206</v>
      </c>
      <c r="R1083" s="49"/>
      <c r="S1083" s="49"/>
      <c r="T1083" s="49"/>
      <c r="U1083" s="49"/>
    </row>
    <row r="1084" spans="1:21" x14ac:dyDescent="0.3">
      <c r="A1084" s="41" t="s">
        <v>417</v>
      </c>
      <c r="B1084" s="42">
        <v>45230</v>
      </c>
      <c r="C1084" s="62">
        <f t="shared" si="43"/>
        <v>2023</v>
      </c>
      <c r="D1084" s="43" t="s">
        <v>522</v>
      </c>
      <c r="E1084" s="43" t="s">
        <v>523</v>
      </c>
      <c r="F1084" s="44" t="s">
        <v>412</v>
      </c>
      <c r="G1084" s="45">
        <v>1</v>
      </c>
      <c r="H1084" s="45"/>
      <c r="I1084" s="46">
        <v>52.8</v>
      </c>
      <c r="J1084" s="46">
        <v>6.4</v>
      </c>
      <c r="K1084" s="46"/>
      <c r="L1084" s="46">
        <v>59.199999999999996</v>
      </c>
      <c r="M1084" s="47">
        <v>940.00000000000011</v>
      </c>
      <c r="N1084" s="47">
        <v>55648</v>
      </c>
      <c r="O1084" s="48" t="s">
        <v>1388</v>
      </c>
      <c r="P1084" s="48" t="s">
        <v>1667</v>
      </c>
      <c r="Q1084" s="49">
        <v>45223</v>
      </c>
      <c r="R1084" s="49"/>
      <c r="S1084" s="49"/>
      <c r="T1084" s="49"/>
      <c r="U1084" s="49"/>
    </row>
    <row r="1085" spans="1:21" x14ac:dyDescent="0.3">
      <c r="A1085" s="41" t="s">
        <v>417</v>
      </c>
      <c r="B1085" s="42">
        <v>45230</v>
      </c>
      <c r="C1085" s="62">
        <f t="shared" si="43"/>
        <v>2023</v>
      </c>
      <c r="D1085" s="43" t="s">
        <v>522</v>
      </c>
      <c r="E1085" s="43" t="s">
        <v>524</v>
      </c>
      <c r="F1085" s="44" t="s">
        <v>412</v>
      </c>
      <c r="G1085" s="45">
        <v>2</v>
      </c>
      <c r="H1085" s="45"/>
      <c r="I1085" s="46">
        <v>56.1</v>
      </c>
      <c r="J1085" s="46">
        <v>6.4</v>
      </c>
      <c r="K1085" s="46"/>
      <c r="L1085" s="46">
        <v>62.5</v>
      </c>
      <c r="M1085" s="47">
        <v>960</v>
      </c>
      <c r="N1085" s="47">
        <v>60000</v>
      </c>
      <c r="O1085" s="48" t="s">
        <v>1389</v>
      </c>
      <c r="P1085" s="48" t="s">
        <v>1667</v>
      </c>
      <c r="Q1085" s="49">
        <v>45223</v>
      </c>
      <c r="R1085" s="49"/>
      <c r="S1085" s="49"/>
      <c r="T1085" s="49"/>
      <c r="U1085" s="49"/>
    </row>
    <row r="1086" spans="1:21" x14ac:dyDescent="0.3">
      <c r="A1086" s="41" t="s">
        <v>417</v>
      </c>
      <c r="B1086" s="42">
        <v>45230</v>
      </c>
      <c r="C1086" s="62">
        <f t="shared" si="43"/>
        <v>2023</v>
      </c>
      <c r="D1086" s="43" t="s">
        <v>522</v>
      </c>
      <c r="E1086" s="43" t="s">
        <v>527</v>
      </c>
      <c r="F1086" s="44" t="s">
        <v>412</v>
      </c>
      <c r="G1086" s="45">
        <v>5</v>
      </c>
      <c r="H1086" s="45"/>
      <c r="I1086" s="46">
        <v>52.6</v>
      </c>
      <c r="J1086" s="46">
        <v>6.4</v>
      </c>
      <c r="K1086" s="46"/>
      <c r="L1086" s="46">
        <v>59</v>
      </c>
      <c r="M1086" s="47">
        <v>945</v>
      </c>
      <c r="N1086" s="47">
        <v>55755</v>
      </c>
      <c r="O1086" s="48" t="s">
        <v>1390</v>
      </c>
      <c r="P1086" s="48" t="s">
        <v>1667</v>
      </c>
      <c r="Q1086" s="49">
        <v>45223</v>
      </c>
      <c r="R1086" s="49"/>
      <c r="S1086" s="49"/>
      <c r="T1086" s="49"/>
      <c r="U1086" s="49"/>
    </row>
    <row r="1087" spans="1:21" x14ac:dyDescent="0.3">
      <c r="A1087" s="41" t="s">
        <v>417</v>
      </c>
      <c r="B1087" s="42">
        <v>45230</v>
      </c>
      <c r="C1087" s="62">
        <f t="shared" si="43"/>
        <v>2023</v>
      </c>
      <c r="D1087" s="43" t="s">
        <v>522</v>
      </c>
      <c r="E1087" s="43" t="s">
        <v>539</v>
      </c>
      <c r="F1087" s="44" t="s">
        <v>412</v>
      </c>
      <c r="G1087" s="45">
        <v>17</v>
      </c>
      <c r="H1087" s="45"/>
      <c r="I1087" s="46">
        <v>52.5</v>
      </c>
      <c r="J1087" s="46">
        <v>6.4</v>
      </c>
      <c r="K1087" s="46"/>
      <c r="L1087" s="46">
        <v>58.9</v>
      </c>
      <c r="M1087" s="47">
        <v>960</v>
      </c>
      <c r="N1087" s="47">
        <v>56544</v>
      </c>
      <c r="O1087" s="48" t="s">
        <v>1391</v>
      </c>
      <c r="P1087" s="48" t="s">
        <v>1667</v>
      </c>
      <c r="Q1087" s="49">
        <v>45211</v>
      </c>
      <c r="R1087" s="49"/>
      <c r="S1087" s="49"/>
      <c r="T1087" s="49"/>
      <c r="U1087" s="49"/>
    </row>
    <row r="1088" spans="1:21" x14ac:dyDescent="0.3">
      <c r="A1088" s="41" t="s">
        <v>417</v>
      </c>
      <c r="B1088" s="42">
        <v>45230</v>
      </c>
      <c r="C1088" s="62">
        <f t="shared" si="43"/>
        <v>2023</v>
      </c>
      <c r="D1088" s="43" t="s">
        <v>522</v>
      </c>
      <c r="E1088" s="43" t="s">
        <v>540</v>
      </c>
      <c r="F1088" s="44" t="s">
        <v>412</v>
      </c>
      <c r="G1088" s="45">
        <v>18</v>
      </c>
      <c r="H1088" s="45"/>
      <c r="I1088" s="46">
        <v>55.8</v>
      </c>
      <c r="J1088" s="46">
        <v>6.4</v>
      </c>
      <c r="K1088" s="46"/>
      <c r="L1088" s="46">
        <v>62.199999999999996</v>
      </c>
      <c r="M1088" s="47">
        <v>985.00000000000011</v>
      </c>
      <c r="N1088" s="47">
        <v>61267</v>
      </c>
      <c r="O1088" s="48" t="s">
        <v>1392</v>
      </c>
      <c r="P1088" s="48" t="s">
        <v>1667</v>
      </c>
      <c r="Q1088" s="49">
        <v>45222</v>
      </c>
      <c r="R1088" s="49"/>
      <c r="S1088" s="49"/>
      <c r="T1088" s="49"/>
      <c r="U1088" s="49"/>
    </row>
    <row r="1089" spans="1:21" x14ac:dyDescent="0.3">
      <c r="A1089" s="41" t="s">
        <v>417</v>
      </c>
      <c r="B1089" s="42">
        <v>45230</v>
      </c>
      <c r="C1089" s="62">
        <f t="shared" si="43"/>
        <v>2023</v>
      </c>
      <c r="D1089" s="43" t="s">
        <v>522</v>
      </c>
      <c r="E1089" s="43" t="s">
        <v>543</v>
      </c>
      <c r="F1089" s="44" t="s">
        <v>412</v>
      </c>
      <c r="G1089" s="45">
        <v>21</v>
      </c>
      <c r="H1089" s="45"/>
      <c r="I1089" s="46">
        <v>52.5</v>
      </c>
      <c r="J1089" s="46">
        <v>6.4</v>
      </c>
      <c r="K1089" s="46"/>
      <c r="L1089" s="46">
        <v>58.9</v>
      </c>
      <c r="M1089" s="47">
        <v>955.00848896434638</v>
      </c>
      <c r="N1089" s="47">
        <v>56250</v>
      </c>
      <c r="O1089" s="48" t="s">
        <v>1393</v>
      </c>
      <c r="P1089" s="48" t="s">
        <v>1667</v>
      </c>
      <c r="Q1089" s="49">
        <v>45215</v>
      </c>
      <c r="R1089" s="49"/>
      <c r="S1089" s="49"/>
      <c r="T1089" s="49"/>
      <c r="U1089" s="49"/>
    </row>
    <row r="1090" spans="1:21" x14ac:dyDescent="0.3">
      <c r="A1090" s="41" t="s">
        <v>417</v>
      </c>
      <c r="B1090" s="42">
        <v>45230</v>
      </c>
      <c r="C1090" s="62">
        <f t="shared" ref="C1090:C1153" si="44">YEAR(B1090)</f>
        <v>2023</v>
      </c>
      <c r="D1090" s="43" t="s">
        <v>522</v>
      </c>
      <c r="E1090" s="43" t="s">
        <v>551</v>
      </c>
      <c r="F1090" s="44" t="s">
        <v>412</v>
      </c>
      <c r="G1090" s="45">
        <v>29</v>
      </c>
      <c r="H1090" s="45"/>
      <c r="I1090" s="46">
        <v>55.5</v>
      </c>
      <c r="J1090" s="46">
        <v>6.4</v>
      </c>
      <c r="K1090" s="46"/>
      <c r="L1090" s="46">
        <v>61.9</v>
      </c>
      <c r="M1090" s="47">
        <v>960</v>
      </c>
      <c r="N1090" s="47">
        <v>59424</v>
      </c>
      <c r="O1090" s="48" t="s">
        <v>1394</v>
      </c>
      <c r="P1090" s="48" t="s">
        <v>1667</v>
      </c>
      <c r="Q1090" s="49">
        <v>45219</v>
      </c>
      <c r="R1090" s="49"/>
      <c r="S1090" s="49"/>
      <c r="T1090" s="49"/>
      <c r="U1090" s="49"/>
    </row>
    <row r="1091" spans="1:21" x14ac:dyDescent="0.3">
      <c r="A1091" s="41" t="s">
        <v>417</v>
      </c>
      <c r="B1091" s="42">
        <v>45230</v>
      </c>
      <c r="C1091" s="62">
        <f t="shared" si="44"/>
        <v>2023</v>
      </c>
      <c r="D1091" s="43" t="s">
        <v>522</v>
      </c>
      <c r="E1091" s="43" t="s">
        <v>555</v>
      </c>
      <c r="F1091" s="44" t="s">
        <v>412</v>
      </c>
      <c r="G1091" s="45">
        <v>33</v>
      </c>
      <c r="H1091" s="45"/>
      <c r="I1091" s="46">
        <v>55.4</v>
      </c>
      <c r="J1091" s="46">
        <v>6.4</v>
      </c>
      <c r="K1091" s="46"/>
      <c r="L1091" s="46">
        <v>61.8</v>
      </c>
      <c r="M1091" s="47">
        <v>965</v>
      </c>
      <c r="N1091" s="47">
        <v>59637</v>
      </c>
      <c r="O1091" s="48" t="s">
        <v>1395</v>
      </c>
      <c r="P1091" s="48" t="s">
        <v>1668</v>
      </c>
      <c r="Q1091" s="49">
        <v>45224</v>
      </c>
      <c r="R1091" s="49"/>
      <c r="S1091" s="49"/>
      <c r="T1091" s="49"/>
      <c r="U1091" s="49"/>
    </row>
    <row r="1092" spans="1:21" x14ac:dyDescent="0.3">
      <c r="A1092" s="41" t="s">
        <v>417</v>
      </c>
      <c r="B1092" s="42">
        <v>45230</v>
      </c>
      <c r="C1092" s="62">
        <f t="shared" si="44"/>
        <v>2023</v>
      </c>
      <c r="D1092" s="43" t="s">
        <v>522</v>
      </c>
      <c r="E1092" s="43" t="s">
        <v>575</v>
      </c>
      <c r="F1092" s="44" t="s">
        <v>412</v>
      </c>
      <c r="G1092" s="45">
        <v>53</v>
      </c>
      <c r="H1092" s="45"/>
      <c r="I1092" s="46">
        <v>42.2</v>
      </c>
      <c r="J1092" s="46">
        <v>10</v>
      </c>
      <c r="K1092" s="46"/>
      <c r="L1092" s="46">
        <v>52.2</v>
      </c>
      <c r="M1092" s="47">
        <v>945</v>
      </c>
      <c r="N1092" s="47">
        <v>49329</v>
      </c>
      <c r="O1092" s="48" t="s">
        <v>1396</v>
      </c>
      <c r="P1092" s="48" t="s">
        <v>1667</v>
      </c>
      <c r="Q1092" s="49">
        <v>45225</v>
      </c>
      <c r="R1092" s="49"/>
      <c r="S1092" s="49"/>
      <c r="T1092" s="49"/>
      <c r="U1092" s="49"/>
    </row>
    <row r="1093" spans="1:21" x14ac:dyDescent="0.3">
      <c r="A1093" s="41" t="s">
        <v>418</v>
      </c>
      <c r="B1093" s="42">
        <v>45230</v>
      </c>
      <c r="C1093" s="62">
        <f t="shared" si="44"/>
        <v>2023</v>
      </c>
      <c r="D1093" s="43" t="s">
        <v>880</v>
      </c>
      <c r="E1093" s="43" t="s">
        <v>899</v>
      </c>
      <c r="F1093" s="44" t="s">
        <v>412</v>
      </c>
      <c r="G1093" s="45">
        <v>19</v>
      </c>
      <c r="H1093" s="45">
        <v>19</v>
      </c>
      <c r="I1093" s="46">
        <v>56</v>
      </c>
      <c r="J1093" s="46">
        <v>8</v>
      </c>
      <c r="K1093" s="46"/>
      <c r="L1093" s="46">
        <v>64</v>
      </c>
      <c r="M1093" s="47">
        <v>1410.75</v>
      </c>
      <c r="N1093" s="47">
        <v>90288</v>
      </c>
      <c r="O1093" s="48" t="s">
        <v>1397</v>
      </c>
      <c r="P1093" s="48" t="s">
        <v>1667</v>
      </c>
      <c r="Q1093" s="49">
        <v>45229</v>
      </c>
      <c r="R1093" s="49"/>
      <c r="S1093" s="49"/>
      <c r="T1093" s="49"/>
      <c r="U1093" s="49"/>
    </row>
    <row r="1094" spans="1:21" ht="15" customHeight="1" x14ac:dyDescent="0.3">
      <c r="A1094" s="41" t="s">
        <v>418</v>
      </c>
      <c r="B1094" s="42">
        <v>45230</v>
      </c>
      <c r="C1094" s="62">
        <f t="shared" si="44"/>
        <v>2023</v>
      </c>
      <c r="D1094" s="43" t="s">
        <v>880</v>
      </c>
      <c r="E1094" s="43" t="s">
        <v>940</v>
      </c>
      <c r="F1094" s="44" t="s">
        <v>412</v>
      </c>
      <c r="G1094" s="45">
        <v>60</v>
      </c>
      <c r="H1094" s="45">
        <v>59</v>
      </c>
      <c r="I1094" s="46">
        <v>48.8</v>
      </c>
      <c r="J1094" s="46">
        <v>5.0999999999999996</v>
      </c>
      <c r="K1094" s="46"/>
      <c r="L1094" s="46">
        <v>53.9</v>
      </c>
      <c r="M1094" s="47">
        <v>1000</v>
      </c>
      <c r="N1094" s="47">
        <v>53900</v>
      </c>
      <c r="O1094" s="48" t="s">
        <v>1398</v>
      </c>
      <c r="P1094" s="48" t="s">
        <v>1667</v>
      </c>
      <c r="Q1094" s="49">
        <v>45222</v>
      </c>
      <c r="R1094" s="49"/>
      <c r="S1094" s="49"/>
      <c r="T1094" s="49"/>
      <c r="U1094" s="49"/>
    </row>
    <row r="1095" spans="1:21" ht="15" customHeight="1" x14ac:dyDescent="0.3">
      <c r="A1095" s="41" t="s">
        <v>418</v>
      </c>
      <c r="B1095" s="42">
        <v>45230</v>
      </c>
      <c r="C1095" s="62">
        <f t="shared" si="44"/>
        <v>2023</v>
      </c>
      <c r="D1095" s="43" t="s">
        <v>880</v>
      </c>
      <c r="E1095" s="43" t="s">
        <v>950</v>
      </c>
      <c r="F1095" s="44" t="s">
        <v>412</v>
      </c>
      <c r="G1095" s="45">
        <v>70</v>
      </c>
      <c r="H1095" s="45">
        <v>69</v>
      </c>
      <c r="I1095" s="46">
        <v>45.6</v>
      </c>
      <c r="J1095" s="46">
        <v>5.2</v>
      </c>
      <c r="K1095" s="46"/>
      <c r="L1095" s="46">
        <v>50.800000000000004</v>
      </c>
      <c r="M1095" s="52">
        <f>N1095/L1095</f>
        <v>1477.5393700787399</v>
      </c>
      <c r="N1095" s="52">
        <v>75059</v>
      </c>
      <c r="O1095" s="48" t="s">
        <v>1399</v>
      </c>
      <c r="P1095" s="48" t="s">
        <v>1667</v>
      </c>
      <c r="Q1095" s="49">
        <v>45225</v>
      </c>
      <c r="R1095" s="49"/>
      <c r="S1095" s="49"/>
      <c r="T1095" s="49"/>
      <c r="U1095" s="49"/>
    </row>
    <row r="1096" spans="1:21" ht="15" customHeight="1" x14ac:dyDescent="0.3">
      <c r="A1096" s="41" t="s">
        <v>418</v>
      </c>
      <c r="B1096" s="42">
        <v>45230</v>
      </c>
      <c r="C1096" s="62">
        <f t="shared" si="44"/>
        <v>2023</v>
      </c>
      <c r="D1096" s="43" t="s">
        <v>880</v>
      </c>
      <c r="E1096" s="43" t="s">
        <v>960</v>
      </c>
      <c r="F1096" s="44" t="s">
        <v>412</v>
      </c>
      <c r="G1096" s="45">
        <v>80</v>
      </c>
      <c r="H1096" s="45">
        <v>79</v>
      </c>
      <c r="I1096" s="46">
        <v>105</v>
      </c>
      <c r="J1096" s="46">
        <v>16</v>
      </c>
      <c r="K1096" s="46"/>
      <c r="L1096" s="46">
        <v>121</v>
      </c>
      <c r="M1096" s="47">
        <v>1420.2479338842975</v>
      </c>
      <c r="N1096" s="47">
        <v>171850</v>
      </c>
      <c r="O1096" s="48" t="s">
        <v>1400</v>
      </c>
      <c r="P1096" s="48" t="s">
        <v>1667</v>
      </c>
      <c r="Q1096" s="49">
        <v>45229</v>
      </c>
      <c r="R1096" s="49"/>
      <c r="S1096" s="49"/>
      <c r="T1096" s="49"/>
      <c r="U1096" s="49"/>
    </row>
    <row r="1097" spans="1:21" ht="15" customHeight="1" x14ac:dyDescent="0.3">
      <c r="A1097" s="41" t="s">
        <v>418</v>
      </c>
      <c r="B1097" s="42">
        <v>45230</v>
      </c>
      <c r="C1097" s="62">
        <f t="shared" si="44"/>
        <v>2023</v>
      </c>
      <c r="D1097" s="43" t="s">
        <v>880</v>
      </c>
      <c r="E1097" s="43" t="s">
        <v>962</v>
      </c>
      <c r="F1097" s="44" t="s">
        <v>412</v>
      </c>
      <c r="G1097" s="45">
        <v>82</v>
      </c>
      <c r="H1097" s="45">
        <v>81</v>
      </c>
      <c r="I1097" s="46">
        <v>55.8</v>
      </c>
      <c r="J1097" s="46">
        <v>8</v>
      </c>
      <c r="K1097" s="46"/>
      <c r="L1097" s="46">
        <v>63.8</v>
      </c>
      <c r="M1097" s="47">
        <v>1490</v>
      </c>
      <c r="N1097" s="47">
        <v>95062</v>
      </c>
      <c r="O1097" s="48" t="s">
        <v>1401</v>
      </c>
      <c r="P1097" s="48" t="s">
        <v>1667</v>
      </c>
      <c r="Q1097" s="49">
        <v>45212</v>
      </c>
      <c r="R1097" s="49"/>
      <c r="S1097" s="49"/>
      <c r="T1097" s="49"/>
      <c r="U1097" s="49"/>
    </row>
    <row r="1098" spans="1:21" ht="15" customHeight="1" x14ac:dyDescent="0.3">
      <c r="A1098" s="41" t="s">
        <v>418</v>
      </c>
      <c r="B1098" s="42">
        <v>45230</v>
      </c>
      <c r="C1098" s="62">
        <f t="shared" si="44"/>
        <v>2023</v>
      </c>
      <c r="D1098" s="43" t="s">
        <v>880</v>
      </c>
      <c r="E1098" s="43" t="s">
        <v>889</v>
      </c>
      <c r="F1098" s="44" t="s">
        <v>412</v>
      </c>
      <c r="G1098" s="45">
        <v>9</v>
      </c>
      <c r="H1098" s="45">
        <v>9</v>
      </c>
      <c r="I1098" s="46">
        <v>40</v>
      </c>
      <c r="J1098" s="46">
        <v>3.7</v>
      </c>
      <c r="K1098" s="46"/>
      <c r="L1098" s="46">
        <v>43.7</v>
      </c>
      <c r="M1098" s="47">
        <f>N1098/L1098</f>
        <v>1530</v>
      </c>
      <c r="N1098" s="47">
        <v>66861</v>
      </c>
      <c r="O1098" s="48" t="s">
        <v>1402</v>
      </c>
      <c r="P1098" s="48" t="s">
        <v>1667</v>
      </c>
      <c r="Q1098" s="49">
        <v>45230</v>
      </c>
      <c r="R1098" s="49"/>
      <c r="S1098" s="49"/>
      <c r="T1098" s="49"/>
      <c r="U1098" s="49"/>
    </row>
    <row r="1099" spans="1:21" ht="15" customHeight="1" x14ac:dyDescent="0.3">
      <c r="A1099" s="41" t="s">
        <v>418</v>
      </c>
      <c r="B1099" s="42">
        <v>45230</v>
      </c>
      <c r="C1099" s="62">
        <f t="shared" si="44"/>
        <v>2023</v>
      </c>
      <c r="D1099" s="43" t="s">
        <v>286</v>
      </c>
      <c r="E1099" s="43" t="s">
        <v>328</v>
      </c>
      <c r="F1099" s="44" t="s">
        <v>413</v>
      </c>
      <c r="G1099" s="45">
        <v>5</v>
      </c>
      <c r="H1099" s="45"/>
      <c r="I1099" s="46">
        <v>13.75</v>
      </c>
      <c r="J1099" s="46"/>
      <c r="K1099" s="46"/>
      <c r="L1099" s="46">
        <v>13.75</v>
      </c>
      <c r="M1099" s="47">
        <v>581.81818181818187</v>
      </c>
      <c r="N1099" s="47">
        <v>8000</v>
      </c>
      <c r="O1099" s="48" t="s">
        <v>1403</v>
      </c>
      <c r="P1099" s="48"/>
      <c r="Q1099" s="49">
        <v>45226</v>
      </c>
      <c r="R1099" s="49"/>
      <c r="S1099" s="49"/>
      <c r="T1099" s="49"/>
      <c r="U1099" s="49"/>
    </row>
    <row r="1100" spans="1:21" ht="15" customHeight="1" x14ac:dyDescent="0.3">
      <c r="A1100" s="41" t="s">
        <v>416</v>
      </c>
      <c r="B1100" s="42">
        <v>45260</v>
      </c>
      <c r="C1100" s="62">
        <f t="shared" si="44"/>
        <v>2023</v>
      </c>
      <c r="D1100" s="43" t="s">
        <v>372</v>
      </c>
      <c r="E1100" s="43" t="s">
        <v>1444</v>
      </c>
      <c r="F1100" s="44" t="s">
        <v>413</v>
      </c>
      <c r="G1100" s="45">
        <v>5</v>
      </c>
      <c r="H1100" s="45"/>
      <c r="I1100" s="46">
        <v>13.7</v>
      </c>
      <c r="J1100" s="46"/>
      <c r="K1100" s="46"/>
      <c r="L1100" s="46">
        <v>13.7</v>
      </c>
      <c r="M1100" s="47">
        <v>583.94160583941607</v>
      </c>
      <c r="N1100" s="47">
        <v>8000</v>
      </c>
      <c r="O1100" s="48" t="s">
        <v>1071</v>
      </c>
      <c r="P1100" s="48"/>
      <c r="Q1100" s="49">
        <v>45233</v>
      </c>
      <c r="R1100" s="49"/>
      <c r="S1100" s="49"/>
      <c r="T1100" s="49"/>
      <c r="U1100" s="49"/>
    </row>
    <row r="1101" spans="1:21" x14ac:dyDescent="0.3">
      <c r="A1101" s="41" t="s">
        <v>416</v>
      </c>
      <c r="B1101" s="42">
        <v>45260</v>
      </c>
      <c r="C1101" s="62">
        <f t="shared" si="44"/>
        <v>2023</v>
      </c>
      <c r="D1101" s="43" t="s">
        <v>372</v>
      </c>
      <c r="E1101" s="43" t="s">
        <v>1445</v>
      </c>
      <c r="F1101" s="44" t="s">
        <v>413</v>
      </c>
      <c r="G1101" s="45">
        <v>11</v>
      </c>
      <c r="H1101" s="45"/>
      <c r="I1101" s="46">
        <v>13.7</v>
      </c>
      <c r="J1101" s="46"/>
      <c r="K1101" s="46"/>
      <c r="L1101" s="46">
        <v>13.7</v>
      </c>
      <c r="M1101" s="47">
        <v>583.94160583941607</v>
      </c>
      <c r="N1101" s="47">
        <v>8000</v>
      </c>
      <c r="O1101" s="48" t="s">
        <v>1078</v>
      </c>
      <c r="P1101" s="48"/>
      <c r="Q1101" s="49">
        <v>45247</v>
      </c>
      <c r="R1101" s="49"/>
      <c r="S1101" s="49"/>
      <c r="T1101" s="49"/>
      <c r="U1101" s="49"/>
    </row>
    <row r="1102" spans="1:21" x14ac:dyDescent="0.3">
      <c r="A1102" s="41" t="s">
        <v>416</v>
      </c>
      <c r="B1102" s="42">
        <v>45260</v>
      </c>
      <c r="C1102" s="62">
        <f t="shared" si="44"/>
        <v>2023</v>
      </c>
      <c r="D1102" s="43" t="s">
        <v>372</v>
      </c>
      <c r="E1102" s="43" t="s">
        <v>1446</v>
      </c>
      <c r="F1102" s="44" t="s">
        <v>413</v>
      </c>
      <c r="G1102" s="45">
        <v>12</v>
      </c>
      <c r="H1102" s="45"/>
      <c r="I1102" s="46">
        <v>13.7</v>
      </c>
      <c r="J1102" s="46"/>
      <c r="K1102" s="46"/>
      <c r="L1102" s="46">
        <v>13.7</v>
      </c>
      <c r="M1102" s="47">
        <v>583.94160583941607</v>
      </c>
      <c r="N1102" s="47">
        <v>8000</v>
      </c>
      <c r="O1102" s="48" t="s">
        <v>601</v>
      </c>
      <c r="P1102" s="48"/>
      <c r="Q1102" s="49">
        <v>45260</v>
      </c>
      <c r="R1102" s="49"/>
      <c r="S1102" s="49"/>
      <c r="T1102" s="49"/>
      <c r="U1102" s="49"/>
    </row>
    <row r="1103" spans="1:21" x14ac:dyDescent="0.3">
      <c r="A1103" s="41" t="s">
        <v>416</v>
      </c>
      <c r="B1103" s="42">
        <v>45260</v>
      </c>
      <c r="C1103" s="62">
        <f t="shared" si="44"/>
        <v>2023</v>
      </c>
      <c r="D1103" s="43" t="s">
        <v>372</v>
      </c>
      <c r="E1103" s="43" t="s">
        <v>1447</v>
      </c>
      <c r="F1103" s="44" t="s">
        <v>413</v>
      </c>
      <c r="G1103" s="45">
        <v>13</v>
      </c>
      <c r="H1103" s="45"/>
      <c r="I1103" s="46">
        <v>13.7</v>
      </c>
      <c r="J1103" s="46"/>
      <c r="K1103" s="46"/>
      <c r="L1103" s="46">
        <v>13.7</v>
      </c>
      <c r="M1103" s="47">
        <v>583.94160583941607</v>
      </c>
      <c r="N1103" s="47">
        <v>8000</v>
      </c>
      <c r="O1103" s="48" t="s">
        <v>504</v>
      </c>
      <c r="P1103" s="48"/>
      <c r="Q1103" s="49">
        <v>45233</v>
      </c>
      <c r="R1103" s="49"/>
      <c r="S1103" s="49"/>
      <c r="T1103" s="49"/>
      <c r="U1103" s="49"/>
    </row>
    <row r="1104" spans="1:21" x14ac:dyDescent="0.3">
      <c r="A1104" s="41" t="s">
        <v>416</v>
      </c>
      <c r="B1104" s="42">
        <v>45260</v>
      </c>
      <c r="C1104" s="62">
        <f t="shared" si="44"/>
        <v>2023</v>
      </c>
      <c r="D1104" s="43" t="s">
        <v>372</v>
      </c>
      <c r="E1104" s="43" t="s">
        <v>1448</v>
      </c>
      <c r="F1104" s="44" t="s">
        <v>413</v>
      </c>
      <c r="G1104" s="45">
        <v>15</v>
      </c>
      <c r="H1104" s="45"/>
      <c r="I1104" s="46">
        <v>13.7</v>
      </c>
      <c r="J1104" s="46"/>
      <c r="K1104" s="46"/>
      <c r="L1104" s="46">
        <v>13.7</v>
      </c>
      <c r="M1104" s="47">
        <v>620.43795620437959</v>
      </c>
      <c r="N1104" s="47">
        <v>8500</v>
      </c>
      <c r="O1104" s="48" t="s">
        <v>606</v>
      </c>
      <c r="P1104" s="48"/>
      <c r="Q1104" s="49">
        <v>45232</v>
      </c>
      <c r="R1104" s="49"/>
      <c r="S1104" s="49"/>
      <c r="T1104" s="49"/>
      <c r="U1104" s="49"/>
    </row>
    <row r="1105" spans="1:21" x14ac:dyDescent="0.3">
      <c r="A1105" s="41" t="s">
        <v>416</v>
      </c>
      <c r="B1105" s="42">
        <v>45260</v>
      </c>
      <c r="C1105" s="62">
        <f t="shared" si="44"/>
        <v>2023</v>
      </c>
      <c r="D1105" s="43" t="s">
        <v>981</v>
      </c>
      <c r="E1105" s="43" t="s">
        <v>985</v>
      </c>
      <c r="F1105" s="44" t="s">
        <v>412</v>
      </c>
      <c r="G1105" s="45">
        <v>4</v>
      </c>
      <c r="H1105" s="45">
        <v>4</v>
      </c>
      <c r="I1105" s="46">
        <v>38.6</v>
      </c>
      <c r="J1105" s="46">
        <v>5</v>
      </c>
      <c r="K1105" s="46"/>
      <c r="L1105" s="46">
        <v>43.6</v>
      </c>
      <c r="M1105" s="47">
        <v>1350</v>
      </c>
      <c r="N1105" s="47">
        <v>58860</v>
      </c>
      <c r="O1105" s="48" t="s">
        <v>1449</v>
      </c>
      <c r="P1105" s="48" t="s">
        <v>1668</v>
      </c>
      <c r="Q1105" s="49">
        <v>45260</v>
      </c>
      <c r="R1105" s="49"/>
      <c r="S1105" s="49"/>
      <c r="T1105" s="49"/>
      <c r="U1105" s="49"/>
    </row>
    <row r="1106" spans="1:21" x14ac:dyDescent="0.3">
      <c r="A1106" s="41" t="s">
        <v>416</v>
      </c>
      <c r="B1106" s="42">
        <v>45260</v>
      </c>
      <c r="C1106" s="62">
        <f t="shared" si="44"/>
        <v>2023</v>
      </c>
      <c r="D1106" s="43" t="s">
        <v>981</v>
      </c>
      <c r="E1106" s="43" t="s">
        <v>994</v>
      </c>
      <c r="F1106" s="44" t="s">
        <v>412</v>
      </c>
      <c r="G1106" s="45">
        <v>13</v>
      </c>
      <c r="H1106" s="45">
        <v>13</v>
      </c>
      <c r="I1106" s="46">
        <v>41.4</v>
      </c>
      <c r="J1106" s="46">
        <v>8</v>
      </c>
      <c r="K1106" s="46"/>
      <c r="L1106" s="46">
        <v>49.4</v>
      </c>
      <c r="M1106" s="47">
        <v>1390</v>
      </c>
      <c r="N1106" s="47">
        <v>68666</v>
      </c>
      <c r="O1106" s="48" t="s">
        <v>1450</v>
      </c>
      <c r="P1106" s="48" t="s">
        <v>1667</v>
      </c>
      <c r="Q1106" s="49">
        <v>45260</v>
      </c>
      <c r="R1106" s="49"/>
      <c r="S1106" s="49"/>
      <c r="T1106" s="49"/>
      <c r="U1106" s="49"/>
    </row>
    <row r="1107" spans="1:21" x14ac:dyDescent="0.3">
      <c r="A1107" s="41" t="s">
        <v>416</v>
      </c>
      <c r="B1107" s="42">
        <v>45260</v>
      </c>
      <c r="C1107" s="62">
        <f t="shared" si="44"/>
        <v>2023</v>
      </c>
      <c r="D1107" s="43" t="s">
        <v>1404</v>
      </c>
      <c r="E1107" s="43" t="s">
        <v>1415</v>
      </c>
      <c r="F1107" s="44" t="s">
        <v>412</v>
      </c>
      <c r="G1107" s="45">
        <v>11</v>
      </c>
      <c r="H1107" s="45">
        <v>11</v>
      </c>
      <c r="I1107" s="46">
        <v>51.2</v>
      </c>
      <c r="J1107" s="46">
        <v>7.2</v>
      </c>
      <c r="K1107" s="46">
        <v>0</v>
      </c>
      <c r="L1107" s="46">
        <v>58.400000000000006</v>
      </c>
      <c r="M1107" s="47">
        <v>1419.9999999999998</v>
      </c>
      <c r="N1107" s="47">
        <v>82928</v>
      </c>
      <c r="O1107" s="48" t="s">
        <v>1451</v>
      </c>
      <c r="P1107" s="48" t="s">
        <v>1667</v>
      </c>
      <c r="Q1107" s="49">
        <v>45243</v>
      </c>
      <c r="R1107" s="49"/>
      <c r="S1107" s="49"/>
      <c r="T1107" s="49"/>
      <c r="U1107" s="49"/>
    </row>
    <row r="1108" spans="1:21" x14ac:dyDescent="0.3">
      <c r="A1108" s="41" t="s">
        <v>416</v>
      </c>
      <c r="B1108" s="42">
        <v>45260</v>
      </c>
      <c r="C1108" s="62">
        <f t="shared" si="44"/>
        <v>2023</v>
      </c>
      <c r="D1108" s="43" t="s">
        <v>1404</v>
      </c>
      <c r="E1108" s="43" t="s">
        <v>1420</v>
      </c>
      <c r="F1108" s="44" t="s">
        <v>412</v>
      </c>
      <c r="G1108" s="45">
        <v>16</v>
      </c>
      <c r="H1108" s="45">
        <v>16</v>
      </c>
      <c r="I1108" s="46">
        <v>104.4</v>
      </c>
      <c r="J1108" s="46">
        <v>12.6</v>
      </c>
      <c r="K1108" s="46">
        <v>0</v>
      </c>
      <c r="L1108" s="46">
        <v>117</v>
      </c>
      <c r="M1108" s="47">
        <v>1437.6752136752136</v>
      </c>
      <c r="N1108" s="47">
        <v>168208</v>
      </c>
      <c r="O1108" s="48" t="s">
        <v>1452</v>
      </c>
      <c r="P1108" s="48" t="s">
        <v>1667</v>
      </c>
      <c r="Q1108" s="49">
        <v>45239</v>
      </c>
      <c r="R1108" s="49"/>
      <c r="S1108" s="49"/>
      <c r="T1108" s="49"/>
      <c r="U1108" s="49"/>
    </row>
    <row r="1109" spans="1:21" x14ac:dyDescent="0.3">
      <c r="A1109" s="41" t="s">
        <v>416</v>
      </c>
      <c r="B1109" s="42">
        <v>45260</v>
      </c>
      <c r="C1109" s="62">
        <f t="shared" si="44"/>
        <v>2023</v>
      </c>
      <c r="D1109" s="43" t="s">
        <v>1404</v>
      </c>
      <c r="E1109" s="43" t="s">
        <v>1424</v>
      </c>
      <c r="F1109" s="44" t="s">
        <v>412</v>
      </c>
      <c r="G1109" s="45">
        <v>20</v>
      </c>
      <c r="H1109" s="45">
        <v>19</v>
      </c>
      <c r="I1109" s="46">
        <v>70.5</v>
      </c>
      <c r="J1109" s="46">
        <v>7.2</v>
      </c>
      <c r="K1109" s="46">
        <v>0</v>
      </c>
      <c r="L1109" s="46">
        <v>77.7</v>
      </c>
      <c r="M1109" s="47">
        <v>1450</v>
      </c>
      <c r="N1109" s="47">
        <v>112665</v>
      </c>
      <c r="O1109" s="48" t="s">
        <v>1453</v>
      </c>
      <c r="P1109" s="48" t="s">
        <v>1667</v>
      </c>
      <c r="Q1109" s="49">
        <v>45247</v>
      </c>
      <c r="R1109" s="49"/>
      <c r="S1109" s="49"/>
      <c r="T1109" s="49"/>
      <c r="U1109" s="49"/>
    </row>
    <row r="1110" spans="1:21" x14ac:dyDescent="0.3">
      <c r="A1110" s="41" t="s">
        <v>416</v>
      </c>
      <c r="B1110" s="42">
        <v>45260</v>
      </c>
      <c r="C1110" s="62">
        <f t="shared" si="44"/>
        <v>2023</v>
      </c>
      <c r="D1110" s="43" t="s">
        <v>1404</v>
      </c>
      <c r="E1110" s="43" t="s">
        <v>1434</v>
      </c>
      <c r="F1110" s="44" t="s">
        <v>412</v>
      </c>
      <c r="G1110" s="45">
        <v>30</v>
      </c>
      <c r="H1110" s="45">
        <v>29</v>
      </c>
      <c r="I1110" s="46">
        <v>83.5</v>
      </c>
      <c r="J1110" s="46">
        <v>7.2</v>
      </c>
      <c r="K1110" s="46">
        <v>0</v>
      </c>
      <c r="L1110" s="46">
        <v>90.7</v>
      </c>
      <c r="M1110" s="47">
        <v>1445.534729878721</v>
      </c>
      <c r="N1110" s="47">
        <v>131110</v>
      </c>
      <c r="O1110" s="48" t="s">
        <v>1454</v>
      </c>
      <c r="P1110" s="48" t="s">
        <v>1667</v>
      </c>
      <c r="Q1110" s="49">
        <v>45244</v>
      </c>
      <c r="R1110" s="49"/>
      <c r="S1110" s="49"/>
      <c r="T1110" s="49"/>
      <c r="U1110" s="49"/>
    </row>
    <row r="1111" spans="1:21" x14ac:dyDescent="0.3">
      <c r="A1111" s="41" t="s">
        <v>416</v>
      </c>
      <c r="B1111" s="42">
        <v>45260</v>
      </c>
      <c r="C1111" s="62">
        <f t="shared" si="44"/>
        <v>2023</v>
      </c>
      <c r="D1111" s="43" t="s">
        <v>1404</v>
      </c>
      <c r="E1111" s="43" t="s">
        <v>1435</v>
      </c>
      <c r="F1111" s="44" t="s">
        <v>412</v>
      </c>
      <c r="G1111" s="45">
        <v>31</v>
      </c>
      <c r="H1111" s="45">
        <v>30</v>
      </c>
      <c r="I1111" s="46">
        <v>49.3</v>
      </c>
      <c r="J1111" s="46">
        <v>7.2</v>
      </c>
      <c r="K1111" s="46">
        <v>0</v>
      </c>
      <c r="L1111" s="46">
        <v>56.5</v>
      </c>
      <c r="M1111" s="47">
        <v>1445.5575221238937</v>
      </c>
      <c r="N1111" s="47">
        <v>81674</v>
      </c>
      <c r="O1111" s="48" t="s">
        <v>1454</v>
      </c>
      <c r="P1111" s="48" t="s">
        <v>1667</v>
      </c>
      <c r="Q1111" s="49">
        <v>45244</v>
      </c>
      <c r="R1111" s="49"/>
      <c r="S1111" s="49"/>
      <c r="T1111" s="49"/>
      <c r="U1111" s="49"/>
    </row>
    <row r="1112" spans="1:21" x14ac:dyDescent="0.3">
      <c r="A1112" s="41" t="s">
        <v>416</v>
      </c>
      <c r="B1112" s="42">
        <v>45260</v>
      </c>
      <c r="C1112" s="62">
        <f t="shared" si="44"/>
        <v>2023</v>
      </c>
      <c r="D1112" s="43" t="s">
        <v>1404</v>
      </c>
      <c r="E1112" s="43" t="s">
        <v>1442</v>
      </c>
      <c r="F1112" s="44" t="s">
        <v>412</v>
      </c>
      <c r="G1112" s="45">
        <v>38</v>
      </c>
      <c r="H1112" s="45">
        <v>37</v>
      </c>
      <c r="I1112" s="46">
        <v>49.1</v>
      </c>
      <c r="J1112" s="46">
        <v>5.4</v>
      </c>
      <c r="K1112" s="46">
        <v>0</v>
      </c>
      <c r="L1112" s="46">
        <v>54.5</v>
      </c>
      <c r="M1112" s="47">
        <v>1435.0091743119267</v>
      </c>
      <c r="N1112" s="47">
        <v>78208</v>
      </c>
      <c r="O1112" s="48" t="s">
        <v>1455</v>
      </c>
      <c r="P1112" s="48" t="s">
        <v>1667</v>
      </c>
      <c r="Q1112" s="49">
        <v>45245</v>
      </c>
      <c r="R1112" s="49"/>
      <c r="S1112" s="49"/>
      <c r="T1112" s="49"/>
      <c r="U1112" s="49"/>
    </row>
    <row r="1113" spans="1:21" x14ac:dyDescent="0.3">
      <c r="A1113" s="41" t="s">
        <v>416</v>
      </c>
      <c r="B1113" s="42">
        <v>45260</v>
      </c>
      <c r="C1113" s="62">
        <f t="shared" si="44"/>
        <v>2023</v>
      </c>
      <c r="D1113" s="43" t="s">
        <v>1404</v>
      </c>
      <c r="E1113" s="43" t="s">
        <v>1443</v>
      </c>
      <c r="F1113" s="44" t="s">
        <v>412</v>
      </c>
      <c r="G1113" s="45">
        <v>39</v>
      </c>
      <c r="H1113" s="45">
        <v>38</v>
      </c>
      <c r="I1113" s="46">
        <v>51.1</v>
      </c>
      <c r="J1113" s="46">
        <v>7.2</v>
      </c>
      <c r="K1113" s="46">
        <v>0</v>
      </c>
      <c r="L1113" s="46">
        <v>58.300000000000004</v>
      </c>
      <c r="M1113" s="47">
        <v>1440</v>
      </c>
      <c r="N1113" s="47">
        <v>83952</v>
      </c>
      <c r="O1113" s="48" t="s">
        <v>1456</v>
      </c>
      <c r="P1113" s="48" t="s">
        <v>1667</v>
      </c>
      <c r="Q1113" s="49">
        <v>45236</v>
      </c>
      <c r="R1113" s="49"/>
      <c r="S1113" s="49"/>
      <c r="T1113" s="49"/>
      <c r="U1113" s="49"/>
    </row>
    <row r="1114" spans="1:21" x14ac:dyDescent="0.3">
      <c r="A1114" s="41" t="s">
        <v>417</v>
      </c>
      <c r="B1114" s="42">
        <v>45260</v>
      </c>
      <c r="C1114" s="62">
        <f t="shared" si="44"/>
        <v>2023</v>
      </c>
      <c r="D1114" s="43" t="s">
        <v>814</v>
      </c>
      <c r="E1114" s="43" t="s">
        <v>751</v>
      </c>
      <c r="F1114" s="44" t="s">
        <v>412</v>
      </c>
      <c r="G1114" s="45">
        <v>2</v>
      </c>
      <c r="H1114" s="45"/>
      <c r="I1114" s="46">
        <v>41.7</v>
      </c>
      <c r="J1114" s="46">
        <v>3.3</v>
      </c>
      <c r="K1114" s="46"/>
      <c r="L1114" s="46">
        <v>45</v>
      </c>
      <c r="M1114" s="47">
        <v>975</v>
      </c>
      <c r="N1114" s="47">
        <v>43875</v>
      </c>
      <c r="O1114" s="48" t="s">
        <v>1457</v>
      </c>
      <c r="P1114" s="48" t="s">
        <v>1667</v>
      </c>
      <c r="Q1114" s="49">
        <v>45250</v>
      </c>
      <c r="R1114" s="49"/>
      <c r="S1114" s="49"/>
      <c r="T1114" s="49"/>
      <c r="U1114" s="49"/>
    </row>
    <row r="1115" spans="1:21" x14ac:dyDescent="0.3">
      <c r="A1115" s="41" t="s">
        <v>417</v>
      </c>
      <c r="B1115" s="42">
        <v>45260</v>
      </c>
      <c r="C1115" s="62">
        <f t="shared" si="44"/>
        <v>2023</v>
      </c>
      <c r="D1115" s="43" t="s">
        <v>814</v>
      </c>
      <c r="E1115" s="43" t="s">
        <v>770</v>
      </c>
      <c r="F1115" s="44" t="s">
        <v>412</v>
      </c>
      <c r="G1115" s="45">
        <v>21</v>
      </c>
      <c r="H1115" s="45"/>
      <c r="I1115" s="46">
        <v>51.9</v>
      </c>
      <c r="J1115" s="46">
        <v>6.4</v>
      </c>
      <c r="K1115" s="46"/>
      <c r="L1115" s="46">
        <v>58.3</v>
      </c>
      <c r="M1115" s="47">
        <v>990</v>
      </c>
      <c r="N1115" s="47">
        <v>57717</v>
      </c>
      <c r="O1115" s="48" t="s">
        <v>1458</v>
      </c>
      <c r="P1115" s="48" t="s">
        <v>1667</v>
      </c>
      <c r="Q1115" s="49">
        <v>45247</v>
      </c>
      <c r="R1115" s="49"/>
      <c r="S1115" s="49"/>
      <c r="T1115" s="49"/>
      <c r="U1115" s="49"/>
    </row>
    <row r="1116" spans="1:21" x14ac:dyDescent="0.3">
      <c r="A1116" s="41" t="s">
        <v>417</v>
      </c>
      <c r="B1116" s="42">
        <v>45260</v>
      </c>
      <c r="C1116" s="62">
        <f t="shared" si="44"/>
        <v>2023</v>
      </c>
      <c r="D1116" s="43" t="s">
        <v>814</v>
      </c>
      <c r="E1116" s="43" t="s">
        <v>778</v>
      </c>
      <c r="F1116" s="44" t="s">
        <v>412</v>
      </c>
      <c r="G1116" s="45">
        <v>29</v>
      </c>
      <c r="H1116" s="45"/>
      <c r="I1116" s="46">
        <v>49.7</v>
      </c>
      <c r="J1116" s="46">
        <v>6.4</v>
      </c>
      <c r="K1116" s="46"/>
      <c r="L1116" s="46">
        <v>56.1</v>
      </c>
      <c r="M1116" s="47">
        <v>990</v>
      </c>
      <c r="N1116" s="47">
        <v>55539</v>
      </c>
      <c r="O1116" s="48" t="s">
        <v>1459</v>
      </c>
      <c r="P1116" s="48" t="s">
        <v>1673</v>
      </c>
      <c r="Q1116" s="49">
        <v>45258</v>
      </c>
      <c r="R1116" s="49"/>
      <c r="S1116" s="49"/>
      <c r="T1116" s="49"/>
      <c r="U1116" s="49"/>
    </row>
    <row r="1117" spans="1:21" x14ac:dyDescent="0.3">
      <c r="A1117" s="41" t="s">
        <v>417</v>
      </c>
      <c r="B1117" s="42">
        <v>45260</v>
      </c>
      <c r="C1117" s="62">
        <f t="shared" si="44"/>
        <v>2023</v>
      </c>
      <c r="D1117" s="43" t="s">
        <v>814</v>
      </c>
      <c r="E1117" s="43" t="s">
        <v>780</v>
      </c>
      <c r="F1117" s="44" t="s">
        <v>412</v>
      </c>
      <c r="G1117" s="45">
        <v>31</v>
      </c>
      <c r="H1117" s="45"/>
      <c r="I1117" s="46">
        <v>53.3</v>
      </c>
      <c r="J1117" s="46">
        <v>6.4</v>
      </c>
      <c r="K1117" s="46"/>
      <c r="L1117" s="46">
        <v>59.699999999999996</v>
      </c>
      <c r="M1117" s="47">
        <v>995.00837520938035</v>
      </c>
      <c r="N1117" s="47">
        <v>59402</v>
      </c>
      <c r="O1117" s="48" t="s">
        <v>457</v>
      </c>
      <c r="P1117" s="48" t="s">
        <v>1667</v>
      </c>
      <c r="Q1117" s="49">
        <v>45260</v>
      </c>
      <c r="R1117" s="49"/>
      <c r="S1117" s="49"/>
      <c r="T1117" s="49"/>
      <c r="U1117" s="49"/>
    </row>
    <row r="1118" spans="1:21" x14ac:dyDescent="0.3">
      <c r="A1118" s="41" t="s">
        <v>417</v>
      </c>
      <c r="B1118" s="42">
        <v>45260</v>
      </c>
      <c r="C1118" s="62">
        <f t="shared" si="44"/>
        <v>2023</v>
      </c>
      <c r="D1118" s="43" t="s">
        <v>814</v>
      </c>
      <c r="E1118" s="43" t="s">
        <v>785</v>
      </c>
      <c r="F1118" s="44" t="s">
        <v>412</v>
      </c>
      <c r="G1118" s="45">
        <v>36</v>
      </c>
      <c r="H1118" s="45"/>
      <c r="I1118" s="46">
        <v>34.4</v>
      </c>
      <c r="J1118" s="46">
        <v>3.4</v>
      </c>
      <c r="K1118" s="46"/>
      <c r="L1118" s="46">
        <v>37.799999999999997</v>
      </c>
      <c r="M1118" s="47">
        <v>965.00000000000011</v>
      </c>
      <c r="N1118" s="47">
        <v>36477</v>
      </c>
      <c r="O1118" s="48" t="s">
        <v>1460</v>
      </c>
      <c r="P1118" s="48" t="s">
        <v>1667</v>
      </c>
      <c r="Q1118" s="49">
        <v>45258</v>
      </c>
      <c r="R1118" s="49"/>
      <c r="S1118" s="49"/>
      <c r="T1118" s="49"/>
      <c r="U1118" s="49"/>
    </row>
    <row r="1119" spans="1:21" x14ac:dyDescent="0.3">
      <c r="A1119" s="41" t="s">
        <v>417</v>
      </c>
      <c r="B1119" s="42">
        <v>45260</v>
      </c>
      <c r="C1119" s="62">
        <f t="shared" si="44"/>
        <v>2023</v>
      </c>
      <c r="D1119" s="43" t="s">
        <v>814</v>
      </c>
      <c r="E1119" s="43" t="s">
        <v>801</v>
      </c>
      <c r="F1119" s="44" t="s">
        <v>412</v>
      </c>
      <c r="G1119" s="45">
        <v>52</v>
      </c>
      <c r="H1119" s="45"/>
      <c r="I1119" s="46">
        <v>52.3</v>
      </c>
      <c r="J1119" s="46">
        <v>6.4</v>
      </c>
      <c r="K1119" s="46"/>
      <c r="L1119" s="46">
        <v>58.699999999999996</v>
      </c>
      <c r="M1119" s="47">
        <v>995.00851788756393</v>
      </c>
      <c r="N1119" s="47">
        <v>58407</v>
      </c>
      <c r="O1119" s="48" t="s">
        <v>1461</v>
      </c>
      <c r="P1119" s="48" t="s">
        <v>1667</v>
      </c>
      <c r="Q1119" s="49">
        <v>45254</v>
      </c>
      <c r="R1119" s="49"/>
      <c r="S1119" s="49"/>
      <c r="T1119" s="49"/>
      <c r="U1119" s="49"/>
    </row>
    <row r="1120" spans="1:21" x14ac:dyDescent="0.3">
      <c r="A1120" s="41" t="s">
        <v>417</v>
      </c>
      <c r="B1120" s="42">
        <v>45260</v>
      </c>
      <c r="C1120" s="62">
        <f t="shared" si="44"/>
        <v>2023</v>
      </c>
      <c r="D1120" s="43" t="s">
        <v>1158</v>
      </c>
      <c r="E1120" s="43" t="s">
        <v>1225</v>
      </c>
      <c r="F1120" s="44" t="s">
        <v>412</v>
      </c>
      <c r="G1120" s="45">
        <v>39</v>
      </c>
      <c r="H1120" s="45">
        <v>38</v>
      </c>
      <c r="I1120" s="46">
        <v>56</v>
      </c>
      <c r="J1120" s="46">
        <v>6.4</v>
      </c>
      <c r="K1120" s="46"/>
      <c r="L1120" s="46">
        <v>62.4</v>
      </c>
      <c r="M1120" s="47">
        <v>1039.0064102564104</v>
      </c>
      <c r="N1120" s="47">
        <v>64834</v>
      </c>
      <c r="O1120" s="48" t="s">
        <v>1462</v>
      </c>
      <c r="P1120" s="48" t="s">
        <v>1667</v>
      </c>
      <c r="Q1120" s="49">
        <v>45252</v>
      </c>
      <c r="R1120" s="49"/>
      <c r="S1120" s="49"/>
      <c r="T1120" s="49"/>
      <c r="U1120" s="49"/>
    </row>
    <row r="1121" spans="1:21" x14ac:dyDescent="0.3">
      <c r="A1121" s="41" t="s">
        <v>417</v>
      </c>
      <c r="B1121" s="42">
        <v>45260</v>
      </c>
      <c r="C1121" s="62">
        <f t="shared" si="44"/>
        <v>2023</v>
      </c>
      <c r="D1121" s="43" t="s">
        <v>1158</v>
      </c>
      <c r="E1121" s="43" t="s">
        <v>1231</v>
      </c>
      <c r="F1121" s="44" t="s">
        <v>412</v>
      </c>
      <c r="G1121" s="45">
        <v>46</v>
      </c>
      <c r="H1121" s="45">
        <v>45</v>
      </c>
      <c r="I1121" s="46">
        <v>55.2</v>
      </c>
      <c r="J1121" s="46">
        <v>6.4</v>
      </c>
      <c r="K1121" s="46"/>
      <c r="L1121" s="46">
        <v>61.6</v>
      </c>
      <c r="M1121" s="47">
        <v>1055.7467532467533</v>
      </c>
      <c r="N1121" s="47">
        <v>65034</v>
      </c>
      <c r="O1121" s="48" t="s">
        <v>1463</v>
      </c>
      <c r="P1121" s="48" t="s">
        <v>1667</v>
      </c>
      <c r="Q1121" s="49">
        <v>45238</v>
      </c>
      <c r="R1121" s="49"/>
      <c r="S1121" s="49"/>
      <c r="T1121" s="49"/>
      <c r="U1121" s="49"/>
    </row>
    <row r="1122" spans="1:21" x14ac:dyDescent="0.3">
      <c r="A1122" s="41" t="s">
        <v>417</v>
      </c>
      <c r="B1122" s="42">
        <v>45260</v>
      </c>
      <c r="C1122" s="62">
        <f t="shared" si="44"/>
        <v>2023</v>
      </c>
      <c r="D1122" s="43" t="s">
        <v>1244</v>
      </c>
      <c r="E1122" s="43" t="s">
        <v>1254</v>
      </c>
      <c r="F1122" s="44" t="s">
        <v>412</v>
      </c>
      <c r="G1122" s="45">
        <v>10</v>
      </c>
      <c r="H1122" s="45">
        <v>10</v>
      </c>
      <c r="I1122" s="46">
        <v>55.9</v>
      </c>
      <c r="J1122" s="46">
        <v>6.4</v>
      </c>
      <c r="K1122" s="46"/>
      <c r="L1122" s="46">
        <v>62.3</v>
      </c>
      <c r="M1122" s="47">
        <v>1065</v>
      </c>
      <c r="N1122" s="47">
        <v>66340</v>
      </c>
      <c r="O1122" s="48" t="s">
        <v>1464</v>
      </c>
      <c r="P1122" s="48" t="s">
        <v>1667</v>
      </c>
      <c r="Q1122" s="49">
        <v>45257</v>
      </c>
      <c r="R1122" s="49"/>
      <c r="S1122" s="49"/>
      <c r="T1122" s="49"/>
      <c r="U1122" s="49"/>
    </row>
    <row r="1123" spans="1:21" x14ac:dyDescent="0.3">
      <c r="A1123" s="41" t="s">
        <v>417</v>
      </c>
      <c r="B1123" s="42">
        <v>45260</v>
      </c>
      <c r="C1123" s="62">
        <f t="shared" si="44"/>
        <v>2023</v>
      </c>
      <c r="D1123" s="43" t="s">
        <v>1244</v>
      </c>
      <c r="E1123" s="43" t="s">
        <v>1255</v>
      </c>
      <c r="F1123" s="44" t="s">
        <v>412</v>
      </c>
      <c r="G1123" s="45">
        <v>11</v>
      </c>
      <c r="H1123" s="45">
        <v>11</v>
      </c>
      <c r="I1123" s="50">
        <v>55.3</v>
      </c>
      <c r="J1123" s="50">
        <v>6.4</v>
      </c>
      <c r="K1123" s="50"/>
      <c r="L1123" s="50">
        <v>61.699999999999996</v>
      </c>
      <c r="M1123" s="51">
        <v>1075.1539708265802</v>
      </c>
      <c r="N1123" s="51">
        <v>66337</v>
      </c>
      <c r="O1123" s="48" t="s">
        <v>457</v>
      </c>
      <c r="P1123" s="48" t="s">
        <v>1667</v>
      </c>
      <c r="Q1123" s="49">
        <v>45236</v>
      </c>
      <c r="R1123" s="49"/>
      <c r="S1123" s="49"/>
      <c r="T1123" s="49"/>
      <c r="U1123" s="49"/>
    </row>
    <row r="1124" spans="1:21" x14ac:dyDescent="0.3">
      <c r="A1124" s="41" t="s">
        <v>417</v>
      </c>
      <c r="B1124" s="42">
        <v>45260</v>
      </c>
      <c r="C1124" s="62">
        <f t="shared" si="44"/>
        <v>2023</v>
      </c>
      <c r="D1124" s="43" t="s">
        <v>1244</v>
      </c>
      <c r="E1124" s="43" t="s">
        <v>1258</v>
      </c>
      <c r="F1124" s="44" t="s">
        <v>412</v>
      </c>
      <c r="G1124" s="45">
        <v>14</v>
      </c>
      <c r="H1124" s="45">
        <v>14</v>
      </c>
      <c r="I1124" s="50">
        <v>55.8</v>
      </c>
      <c r="J1124" s="50">
        <v>6.4</v>
      </c>
      <c r="K1124" s="50"/>
      <c r="L1124" s="50">
        <v>62.199999999999996</v>
      </c>
      <c r="M1124" s="51">
        <v>1080.3054662379423</v>
      </c>
      <c r="N1124" s="51">
        <v>67195</v>
      </c>
      <c r="O1124" s="48" t="s">
        <v>1465</v>
      </c>
      <c r="P1124" s="48" t="s">
        <v>1667</v>
      </c>
      <c r="Q1124" s="49">
        <v>45245</v>
      </c>
      <c r="R1124" s="49"/>
      <c r="S1124" s="49"/>
      <c r="T1124" s="49"/>
      <c r="U1124" s="49"/>
    </row>
    <row r="1125" spans="1:21" x14ac:dyDescent="0.3">
      <c r="A1125" s="41" t="s">
        <v>417</v>
      </c>
      <c r="B1125" s="42">
        <v>45260</v>
      </c>
      <c r="C1125" s="62">
        <f t="shared" si="44"/>
        <v>2023</v>
      </c>
      <c r="D1125" s="43" t="s">
        <v>1244</v>
      </c>
      <c r="E1125" s="43" t="s">
        <v>1260</v>
      </c>
      <c r="F1125" s="44" t="s">
        <v>412</v>
      </c>
      <c r="G1125" s="45">
        <v>16</v>
      </c>
      <c r="H1125" s="45">
        <v>16</v>
      </c>
      <c r="I1125" s="50">
        <v>41.1</v>
      </c>
      <c r="J1125" s="50">
        <v>6.4</v>
      </c>
      <c r="K1125" s="50"/>
      <c r="L1125" s="50">
        <v>47.5</v>
      </c>
      <c r="M1125" s="51">
        <v>1151.0105263157895</v>
      </c>
      <c r="N1125" s="51">
        <v>54673</v>
      </c>
      <c r="O1125" s="48" t="s">
        <v>1466</v>
      </c>
      <c r="P1125" s="48" t="s">
        <v>1668</v>
      </c>
      <c r="Q1125" s="49">
        <v>45254</v>
      </c>
      <c r="R1125" s="49"/>
      <c r="S1125" s="49"/>
      <c r="T1125" s="49"/>
      <c r="U1125" s="49"/>
    </row>
    <row r="1126" spans="1:21" x14ac:dyDescent="0.3">
      <c r="A1126" s="41" t="s">
        <v>417</v>
      </c>
      <c r="B1126" s="42">
        <v>45260</v>
      </c>
      <c r="C1126" s="62">
        <f t="shared" si="44"/>
        <v>2023</v>
      </c>
      <c r="D1126" s="43" t="s">
        <v>1244</v>
      </c>
      <c r="E1126" s="43" t="s">
        <v>1264</v>
      </c>
      <c r="F1126" s="44" t="s">
        <v>412</v>
      </c>
      <c r="G1126" s="45">
        <v>20</v>
      </c>
      <c r="H1126" s="45">
        <v>20</v>
      </c>
      <c r="I1126" s="50">
        <v>41.1</v>
      </c>
      <c r="J1126" s="50">
        <v>6.4</v>
      </c>
      <c r="K1126" s="50"/>
      <c r="L1126" s="50">
        <v>47.5</v>
      </c>
      <c r="M1126" s="51">
        <v>1095.7473684210527</v>
      </c>
      <c r="N1126" s="51">
        <v>52048</v>
      </c>
      <c r="O1126" s="48" t="s">
        <v>609</v>
      </c>
      <c r="P1126" s="48" t="s">
        <v>1818</v>
      </c>
      <c r="Q1126" s="49">
        <v>45243</v>
      </c>
      <c r="R1126" s="49"/>
      <c r="S1126" s="49"/>
      <c r="T1126" s="49"/>
      <c r="U1126" s="49"/>
    </row>
    <row r="1127" spans="1:21" x14ac:dyDescent="0.3">
      <c r="A1127" s="41" t="s">
        <v>417</v>
      </c>
      <c r="B1127" s="42">
        <v>45260</v>
      </c>
      <c r="C1127" s="62">
        <f t="shared" si="44"/>
        <v>2023</v>
      </c>
      <c r="D1127" s="43" t="s">
        <v>1244</v>
      </c>
      <c r="E1127" s="43" t="s">
        <v>1266</v>
      </c>
      <c r="F1127" s="44" t="s">
        <v>412</v>
      </c>
      <c r="G1127" s="45">
        <v>22</v>
      </c>
      <c r="H1127" s="45">
        <v>22</v>
      </c>
      <c r="I1127" s="50">
        <v>55.8</v>
      </c>
      <c r="J1127" s="50">
        <v>6.4</v>
      </c>
      <c r="K1127" s="50"/>
      <c r="L1127" s="50">
        <v>62.199999999999996</v>
      </c>
      <c r="M1127" s="51">
        <v>1070</v>
      </c>
      <c r="N1127" s="51">
        <v>66554</v>
      </c>
      <c r="O1127" s="48" t="s">
        <v>1467</v>
      </c>
      <c r="P1127" s="48" t="s">
        <v>1667</v>
      </c>
      <c r="Q1127" s="49">
        <v>45245</v>
      </c>
      <c r="R1127" s="49"/>
      <c r="S1127" s="49"/>
      <c r="T1127" s="49"/>
      <c r="U1127" s="49"/>
    </row>
    <row r="1128" spans="1:21" x14ac:dyDescent="0.3">
      <c r="A1128" s="41" t="s">
        <v>417</v>
      </c>
      <c r="B1128" s="42">
        <v>45260</v>
      </c>
      <c r="C1128" s="62">
        <f t="shared" si="44"/>
        <v>2023</v>
      </c>
      <c r="D1128" s="43" t="s">
        <v>1244</v>
      </c>
      <c r="E1128" s="43" t="s">
        <v>1286</v>
      </c>
      <c r="F1128" s="44" t="s">
        <v>412</v>
      </c>
      <c r="G1128" s="45">
        <v>42</v>
      </c>
      <c r="H1128" s="45">
        <v>41</v>
      </c>
      <c r="I1128" s="50">
        <v>55.3</v>
      </c>
      <c r="J1128" s="50">
        <v>6.4</v>
      </c>
      <c r="K1128" s="50"/>
      <c r="L1128" s="50">
        <v>61.699999999999996</v>
      </c>
      <c r="M1128" s="51">
        <v>1080.3079416531605</v>
      </c>
      <c r="N1128" s="51">
        <v>66655</v>
      </c>
      <c r="O1128" s="48" t="s">
        <v>457</v>
      </c>
      <c r="P1128" s="48" t="s">
        <v>1667</v>
      </c>
      <c r="Q1128" s="49">
        <v>45236</v>
      </c>
      <c r="R1128" s="49"/>
      <c r="S1128" s="49"/>
      <c r="T1128" s="49"/>
      <c r="U1128" s="49"/>
    </row>
    <row r="1129" spans="1:21" x14ac:dyDescent="0.3">
      <c r="A1129" s="41" t="s">
        <v>417</v>
      </c>
      <c r="B1129" s="42">
        <v>45260</v>
      </c>
      <c r="C1129" s="62">
        <f t="shared" si="44"/>
        <v>2023</v>
      </c>
      <c r="D1129" s="43" t="s">
        <v>1244</v>
      </c>
      <c r="E1129" s="43" t="s">
        <v>1287</v>
      </c>
      <c r="F1129" s="44" t="s">
        <v>412</v>
      </c>
      <c r="G1129" s="45">
        <v>43</v>
      </c>
      <c r="H1129" s="45">
        <v>42</v>
      </c>
      <c r="I1129" s="50">
        <v>55.6</v>
      </c>
      <c r="J1129" s="50">
        <v>6.4</v>
      </c>
      <c r="K1129" s="50"/>
      <c r="L1129" s="50">
        <v>62</v>
      </c>
      <c r="M1129" s="51">
        <v>1064.8548387096773</v>
      </c>
      <c r="N1129" s="51">
        <v>66021</v>
      </c>
      <c r="O1129" s="48" t="s">
        <v>457</v>
      </c>
      <c r="P1129" s="48" t="s">
        <v>1667</v>
      </c>
      <c r="Q1129" s="49">
        <v>45236</v>
      </c>
      <c r="R1129" s="49"/>
      <c r="S1129" s="49"/>
      <c r="T1129" s="49"/>
      <c r="U1129" s="49"/>
    </row>
    <row r="1130" spans="1:21" x14ac:dyDescent="0.3">
      <c r="A1130" s="41" t="s">
        <v>417</v>
      </c>
      <c r="B1130" s="42">
        <v>45260</v>
      </c>
      <c r="C1130" s="62">
        <f t="shared" si="44"/>
        <v>2023</v>
      </c>
      <c r="D1130" s="43" t="s">
        <v>1244</v>
      </c>
      <c r="E1130" s="43" t="s">
        <v>1294</v>
      </c>
      <c r="F1130" s="44" t="s">
        <v>412</v>
      </c>
      <c r="G1130" s="45">
        <v>50</v>
      </c>
      <c r="H1130" s="45">
        <v>48</v>
      </c>
      <c r="I1130" s="50">
        <v>55.2</v>
      </c>
      <c r="J1130" s="50">
        <v>6.4</v>
      </c>
      <c r="K1130" s="50"/>
      <c r="L1130" s="50">
        <v>61.6</v>
      </c>
      <c r="M1130" s="51">
        <v>1090.6006493506493</v>
      </c>
      <c r="N1130" s="51">
        <v>67181</v>
      </c>
      <c r="O1130" s="48" t="s">
        <v>1468</v>
      </c>
      <c r="P1130" s="48" t="s">
        <v>1667</v>
      </c>
      <c r="Q1130" s="49">
        <v>45233</v>
      </c>
      <c r="R1130" s="49"/>
      <c r="S1130" s="49"/>
      <c r="T1130" s="49"/>
      <c r="U1130" s="49"/>
    </row>
    <row r="1131" spans="1:21" x14ac:dyDescent="0.3">
      <c r="A1131" s="41" t="s">
        <v>417</v>
      </c>
      <c r="B1131" s="42">
        <v>45260</v>
      </c>
      <c r="C1131" s="62">
        <f t="shared" si="44"/>
        <v>2023</v>
      </c>
      <c r="D1131" s="43" t="s">
        <v>1244</v>
      </c>
      <c r="E1131" s="43" t="s">
        <v>1295</v>
      </c>
      <c r="F1131" s="44" t="s">
        <v>412</v>
      </c>
      <c r="G1131" s="45">
        <v>51</v>
      </c>
      <c r="H1131" s="45">
        <v>49</v>
      </c>
      <c r="I1131" s="50">
        <v>55.4</v>
      </c>
      <c r="J1131" s="50">
        <v>6.4</v>
      </c>
      <c r="K1131" s="50"/>
      <c r="L1131" s="50">
        <v>61.8</v>
      </c>
      <c r="M1131" s="51">
        <v>1125</v>
      </c>
      <c r="N1131" s="51">
        <v>69525</v>
      </c>
      <c r="O1131" s="48" t="s">
        <v>1469</v>
      </c>
      <c r="P1131" s="48" t="s">
        <v>1667</v>
      </c>
      <c r="Q1131" s="49">
        <v>45254</v>
      </c>
      <c r="R1131" s="49"/>
      <c r="S1131" s="49"/>
      <c r="T1131" s="49"/>
      <c r="U1131" s="49"/>
    </row>
    <row r="1132" spans="1:21" x14ac:dyDescent="0.3">
      <c r="A1132" s="41" t="s">
        <v>417</v>
      </c>
      <c r="B1132" s="42">
        <v>45260</v>
      </c>
      <c r="C1132" s="62">
        <f t="shared" si="44"/>
        <v>2023</v>
      </c>
      <c r="D1132" s="43" t="s">
        <v>1244</v>
      </c>
      <c r="E1132" s="43" t="s">
        <v>1297</v>
      </c>
      <c r="F1132" s="44" t="s">
        <v>412</v>
      </c>
      <c r="G1132" s="45">
        <v>53</v>
      </c>
      <c r="H1132" s="45">
        <v>51</v>
      </c>
      <c r="I1132" s="50">
        <v>41.1</v>
      </c>
      <c r="J1132" s="50">
        <v>6.4</v>
      </c>
      <c r="K1132" s="50"/>
      <c r="L1132" s="50">
        <v>47.5</v>
      </c>
      <c r="M1132" s="51">
        <v>1095.7473684210527</v>
      </c>
      <c r="N1132" s="51">
        <v>52048</v>
      </c>
      <c r="O1132" s="48" t="s">
        <v>1470</v>
      </c>
      <c r="P1132" s="48" t="s">
        <v>1667</v>
      </c>
      <c r="Q1132" s="49">
        <v>45243</v>
      </c>
      <c r="R1132" s="49"/>
      <c r="S1132" s="49"/>
      <c r="T1132" s="49"/>
      <c r="U1132" s="49"/>
    </row>
    <row r="1133" spans="1:21" x14ac:dyDescent="0.3">
      <c r="A1133" s="41" t="s">
        <v>417</v>
      </c>
      <c r="B1133" s="42">
        <v>45260</v>
      </c>
      <c r="C1133" s="62">
        <f t="shared" si="44"/>
        <v>2023</v>
      </c>
      <c r="D1133" s="43" t="s">
        <v>1244</v>
      </c>
      <c r="E1133" s="43" t="s">
        <v>1299</v>
      </c>
      <c r="F1133" s="44" t="s">
        <v>412</v>
      </c>
      <c r="G1133" s="45">
        <v>55</v>
      </c>
      <c r="H1133" s="45">
        <v>53</v>
      </c>
      <c r="I1133" s="50">
        <v>55.4</v>
      </c>
      <c r="J1133" s="50">
        <v>6.4</v>
      </c>
      <c r="K1133" s="50"/>
      <c r="L1133" s="50">
        <v>61.8</v>
      </c>
      <c r="M1133" s="51">
        <v>1070</v>
      </c>
      <c r="N1133" s="51">
        <v>66126</v>
      </c>
      <c r="O1133" s="48" t="s">
        <v>457</v>
      </c>
      <c r="P1133" s="48" t="s">
        <v>1667</v>
      </c>
      <c r="Q1133" s="49">
        <v>45236</v>
      </c>
      <c r="R1133" s="49"/>
      <c r="S1133" s="49"/>
      <c r="T1133" s="49"/>
      <c r="U1133" s="49"/>
    </row>
    <row r="1134" spans="1:21" x14ac:dyDescent="0.3">
      <c r="A1134" s="41" t="s">
        <v>417</v>
      </c>
      <c r="B1134" s="42">
        <v>45260</v>
      </c>
      <c r="C1134" s="62">
        <f t="shared" si="44"/>
        <v>2023</v>
      </c>
      <c r="D1134" s="43" t="s">
        <v>1244</v>
      </c>
      <c r="E1134" s="43" t="s">
        <v>1303</v>
      </c>
      <c r="F1134" s="44" t="s">
        <v>412</v>
      </c>
      <c r="G1134" s="45">
        <v>59</v>
      </c>
      <c r="H1134" s="45">
        <v>57</v>
      </c>
      <c r="I1134" s="50">
        <v>55.4</v>
      </c>
      <c r="J1134" s="50">
        <v>6.4</v>
      </c>
      <c r="K1134" s="50"/>
      <c r="L1134" s="50">
        <v>61.8</v>
      </c>
      <c r="M1134" s="51">
        <v>1064.8543689320388</v>
      </c>
      <c r="N1134" s="51">
        <v>65808</v>
      </c>
      <c r="O1134" s="48" t="s">
        <v>1471</v>
      </c>
      <c r="P1134" s="48" t="s">
        <v>1667</v>
      </c>
      <c r="Q1134" s="49">
        <v>45245</v>
      </c>
      <c r="R1134" s="49"/>
      <c r="S1134" s="49"/>
      <c r="T1134" s="49"/>
      <c r="U1134" s="49"/>
    </row>
    <row r="1135" spans="1:21" x14ac:dyDescent="0.3">
      <c r="A1135" s="41" t="s">
        <v>417</v>
      </c>
      <c r="B1135" s="42">
        <v>45260</v>
      </c>
      <c r="C1135" s="62">
        <f t="shared" si="44"/>
        <v>2023</v>
      </c>
      <c r="D1135" s="43" t="s">
        <v>522</v>
      </c>
      <c r="E1135" s="43" t="s">
        <v>525</v>
      </c>
      <c r="F1135" s="44" t="s">
        <v>412</v>
      </c>
      <c r="G1135" s="45">
        <v>3</v>
      </c>
      <c r="H1135" s="45">
        <v>3</v>
      </c>
      <c r="I1135" s="46">
        <v>55.5</v>
      </c>
      <c r="J1135" s="46">
        <v>6.4</v>
      </c>
      <c r="K1135" s="46"/>
      <c r="L1135" s="46">
        <v>61.9</v>
      </c>
      <c r="M1135" s="47">
        <v>960</v>
      </c>
      <c r="N1135" s="47">
        <v>59424</v>
      </c>
      <c r="O1135" s="48" t="s">
        <v>1472</v>
      </c>
      <c r="P1135" s="48" t="s">
        <v>1667</v>
      </c>
      <c r="Q1135" s="49">
        <v>45233</v>
      </c>
      <c r="R1135" s="49"/>
      <c r="S1135" s="49"/>
      <c r="T1135" s="49"/>
      <c r="U1135" s="49"/>
    </row>
    <row r="1136" spans="1:21" x14ac:dyDescent="0.3">
      <c r="A1136" s="41" t="s">
        <v>417</v>
      </c>
      <c r="B1136" s="42">
        <v>45260</v>
      </c>
      <c r="C1136" s="62">
        <f t="shared" si="44"/>
        <v>2023</v>
      </c>
      <c r="D1136" s="43" t="s">
        <v>1584</v>
      </c>
      <c r="E1136" s="43" t="s">
        <v>1473</v>
      </c>
      <c r="F1136" s="44" t="s">
        <v>412</v>
      </c>
      <c r="G1136" s="45">
        <v>54</v>
      </c>
      <c r="H1136" s="45"/>
      <c r="I1136" s="50">
        <v>55.4</v>
      </c>
      <c r="J1136" s="50">
        <v>6.4</v>
      </c>
      <c r="K1136" s="50"/>
      <c r="L1136" s="50">
        <v>61.8</v>
      </c>
      <c r="M1136" s="51">
        <v>1095</v>
      </c>
      <c r="N1136" s="51">
        <v>67671</v>
      </c>
      <c r="O1136" s="48" t="s">
        <v>1474</v>
      </c>
      <c r="P1136" s="48" t="s">
        <v>1667</v>
      </c>
      <c r="Q1136" s="49">
        <v>45259</v>
      </c>
      <c r="R1136" s="49"/>
      <c r="S1136" s="49"/>
      <c r="T1136" s="49"/>
      <c r="U1136" s="49"/>
    </row>
    <row r="1137" spans="1:21" x14ac:dyDescent="0.3">
      <c r="A1137" s="41" t="s">
        <v>418</v>
      </c>
      <c r="B1137" s="42">
        <v>45260</v>
      </c>
      <c r="C1137" s="62">
        <f t="shared" si="44"/>
        <v>2023</v>
      </c>
      <c r="D1137" s="43" t="s">
        <v>880</v>
      </c>
      <c r="E1137" s="43" t="s">
        <v>890</v>
      </c>
      <c r="F1137" s="44" t="s">
        <v>412</v>
      </c>
      <c r="G1137" s="45">
        <v>10</v>
      </c>
      <c r="H1137" s="45">
        <v>10</v>
      </c>
      <c r="I1137" s="46">
        <v>56.1</v>
      </c>
      <c r="J1137" s="46">
        <v>8</v>
      </c>
      <c r="K1137" s="46"/>
      <c r="L1137" s="46">
        <v>64.099999999999994</v>
      </c>
      <c r="M1137" s="47">
        <v>1480.0000000000002</v>
      </c>
      <c r="N1137" s="47">
        <v>94868</v>
      </c>
      <c r="O1137" s="48" t="s">
        <v>1538</v>
      </c>
      <c r="P1137" s="48" t="s">
        <v>1667</v>
      </c>
      <c r="Q1137" s="49">
        <v>45260</v>
      </c>
      <c r="R1137" s="49"/>
      <c r="S1137" s="49"/>
      <c r="T1137" s="49"/>
      <c r="U1137" s="49"/>
    </row>
    <row r="1138" spans="1:21" x14ac:dyDescent="0.3">
      <c r="A1138" s="41" t="s">
        <v>418</v>
      </c>
      <c r="B1138" s="42">
        <v>45260</v>
      </c>
      <c r="C1138" s="62">
        <f t="shared" si="44"/>
        <v>2023</v>
      </c>
      <c r="D1138" s="43" t="s">
        <v>880</v>
      </c>
      <c r="E1138" s="43" t="s">
        <v>900</v>
      </c>
      <c r="F1138" s="44" t="s">
        <v>412</v>
      </c>
      <c r="G1138" s="45">
        <v>20</v>
      </c>
      <c r="H1138" s="45">
        <v>20</v>
      </c>
      <c r="I1138" s="46">
        <v>44.5</v>
      </c>
      <c r="J1138" s="46">
        <v>8</v>
      </c>
      <c r="K1138" s="46"/>
      <c r="L1138" s="46">
        <v>52.5</v>
      </c>
      <c r="M1138" s="47">
        <v>1510</v>
      </c>
      <c r="N1138" s="47">
        <v>79275</v>
      </c>
      <c r="O1138" s="53" t="s">
        <v>1539</v>
      </c>
      <c r="P1138" s="48" t="s">
        <v>1667</v>
      </c>
      <c r="Q1138" s="49">
        <v>45260</v>
      </c>
      <c r="R1138" s="49"/>
      <c r="S1138" s="49"/>
      <c r="T1138" s="49"/>
      <c r="U1138" s="49"/>
    </row>
    <row r="1139" spans="1:21" x14ac:dyDescent="0.3">
      <c r="A1139" s="41" t="s">
        <v>418</v>
      </c>
      <c r="B1139" s="42">
        <v>45260</v>
      </c>
      <c r="C1139" s="62">
        <f t="shared" si="44"/>
        <v>2023</v>
      </c>
      <c r="D1139" s="43" t="s">
        <v>880</v>
      </c>
      <c r="E1139" s="43" t="s">
        <v>904</v>
      </c>
      <c r="F1139" s="44" t="s">
        <v>412</v>
      </c>
      <c r="G1139" s="45">
        <v>24</v>
      </c>
      <c r="H1139" s="45">
        <v>24</v>
      </c>
      <c r="I1139" s="46">
        <v>49</v>
      </c>
      <c r="J1139" s="46">
        <v>5.0999999999999996</v>
      </c>
      <c r="K1139" s="46"/>
      <c r="L1139" s="46">
        <v>54.1</v>
      </c>
      <c r="M1139" s="47">
        <v>1467.7449168207024</v>
      </c>
      <c r="N1139" s="47">
        <v>79405</v>
      </c>
      <c r="O1139" s="48" t="s">
        <v>1540</v>
      </c>
      <c r="P1139" s="48" t="s">
        <v>1667</v>
      </c>
      <c r="Q1139" s="49">
        <v>45257</v>
      </c>
      <c r="R1139" s="49"/>
      <c r="S1139" s="49"/>
      <c r="T1139" s="49"/>
      <c r="U1139" s="49"/>
    </row>
    <row r="1140" spans="1:21" x14ac:dyDescent="0.3">
      <c r="A1140" s="41" t="s">
        <v>418</v>
      </c>
      <c r="B1140" s="42">
        <v>45260</v>
      </c>
      <c r="C1140" s="62">
        <f t="shared" si="44"/>
        <v>2023</v>
      </c>
      <c r="D1140" s="43" t="s">
        <v>880</v>
      </c>
      <c r="E1140" s="43" t="s">
        <v>907</v>
      </c>
      <c r="F1140" s="44" t="s">
        <v>412</v>
      </c>
      <c r="G1140" s="45">
        <v>27</v>
      </c>
      <c r="H1140" s="45">
        <v>27</v>
      </c>
      <c r="I1140" s="46">
        <v>54.2</v>
      </c>
      <c r="J1140" s="46">
        <v>8</v>
      </c>
      <c r="K1140" s="46"/>
      <c r="L1140" s="46">
        <v>62.2</v>
      </c>
      <c r="M1140" s="47">
        <v>1529.5498392282957</v>
      </c>
      <c r="N1140" s="47">
        <v>95138</v>
      </c>
      <c r="O1140" s="53" t="s">
        <v>1539</v>
      </c>
      <c r="P1140" s="48" t="s">
        <v>1667</v>
      </c>
      <c r="Q1140" s="49">
        <v>45260</v>
      </c>
      <c r="R1140" s="49"/>
      <c r="S1140" s="49"/>
      <c r="T1140" s="49"/>
      <c r="U1140" s="49"/>
    </row>
    <row r="1141" spans="1:21" x14ac:dyDescent="0.3">
      <c r="A1141" s="41" t="s">
        <v>418</v>
      </c>
      <c r="B1141" s="42">
        <v>45260</v>
      </c>
      <c r="C1141" s="62">
        <f t="shared" si="44"/>
        <v>2023</v>
      </c>
      <c r="D1141" s="43" t="s">
        <v>880</v>
      </c>
      <c r="E1141" s="43" t="s">
        <v>927</v>
      </c>
      <c r="F1141" s="44" t="s">
        <v>412</v>
      </c>
      <c r="G1141" s="45">
        <v>47</v>
      </c>
      <c r="H1141" s="45">
        <v>47</v>
      </c>
      <c r="I1141" s="46">
        <v>44.3</v>
      </c>
      <c r="J1141" s="46">
        <v>8</v>
      </c>
      <c r="K1141" s="46"/>
      <c r="L1141" s="46">
        <v>52.3</v>
      </c>
      <c r="M1141" s="47">
        <v>1530</v>
      </c>
      <c r="N1141" s="47">
        <v>80019</v>
      </c>
      <c r="O1141" s="48" t="s">
        <v>1541</v>
      </c>
      <c r="P1141" s="48" t="s">
        <v>1667</v>
      </c>
      <c r="Q1141" s="49">
        <v>45254</v>
      </c>
      <c r="R1141" s="49"/>
      <c r="S1141" s="49"/>
      <c r="T1141" s="49"/>
      <c r="U1141" s="49"/>
    </row>
    <row r="1142" spans="1:21" x14ac:dyDescent="0.3">
      <c r="A1142" s="41" t="s">
        <v>418</v>
      </c>
      <c r="B1142" s="42">
        <v>45260</v>
      </c>
      <c r="C1142" s="62">
        <f t="shared" si="44"/>
        <v>2023</v>
      </c>
      <c r="D1142" s="43" t="s">
        <v>880</v>
      </c>
      <c r="E1142" s="43" t="s">
        <v>928</v>
      </c>
      <c r="F1142" s="44" t="s">
        <v>412</v>
      </c>
      <c r="G1142" s="45">
        <v>48</v>
      </c>
      <c r="H1142" s="45">
        <v>48</v>
      </c>
      <c r="I1142" s="46">
        <v>77.2</v>
      </c>
      <c r="J1142" s="46">
        <v>13.2</v>
      </c>
      <c r="K1142" s="46"/>
      <c r="L1142" s="46">
        <v>90.4</v>
      </c>
      <c r="M1142" s="47">
        <v>1520</v>
      </c>
      <c r="N1142" s="47">
        <v>137408</v>
      </c>
      <c r="O1142" s="53" t="s">
        <v>1539</v>
      </c>
      <c r="P1142" s="48" t="s">
        <v>1667</v>
      </c>
      <c r="Q1142" s="49">
        <v>45260</v>
      </c>
      <c r="R1142" s="49"/>
      <c r="S1142" s="49"/>
      <c r="T1142" s="49"/>
      <c r="U1142" s="49"/>
    </row>
    <row r="1143" spans="1:21" x14ac:dyDescent="0.3">
      <c r="A1143" s="41" t="s">
        <v>418</v>
      </c>
      <c r="B1143" s="42">
        <v>45260</v>
      </c>
      <c r="C1143" s="62">
        <f t="shared" si="44"/>
        <v>2023</v>
      </c>
      <c r="D1143" s="43" t="s">
        <v>880</v>
      </c>
      <c r="E1143" s="43" t="s">
        <v>943</v>
      </c>
      <c r="F1143" s="44" t="s">
        <v>412</v>
      </c>
      <c r="G1143" s="45">
        <v>63</v>
      </c>
      <c r="H1143" s="45">
        <v>62</v>
      </c>
      <c r="I1143" s="46">
        <v>53.9</v>
      </c>
      <c r="J1143" s="46">
        <v>8</v>
      </c>
      <c r="K1143" s="46"/>
      <c r="L1143" s="46">
        <v>61.9</v>
      </c>
      <c r="M1143" s="47">
        <v>1539.8546042003231</v>
      </c>
      <c r="N1143" s="47">
        <v>95317</v>
      </c>
      <c r="O1143" s="53" t="s">
        <v>1539</v>
      </c>
      <c r="P1143" s="48" t="s">
        <v>1667</v>
      </c>
      <c r="Q1143" s="49">
        <v>45260</v>
      </c>
      <c r="R1143" s="49"/>
      <c r="S1143" s="49"/>
      <c r="T1143" s="49"/>
      <c r="U1143" s="49"/>
    </row>
    <row r="1144" spans="1:21" x14ac:dyDescent="0.3">
      <c r="A1144" s="41" t="s">
        <v>418</v>
      </c>
      <c r="B1144" s="42">
        <v>45260</v>
      </c>
      <c r="C1144" s="62">
        <f t="shared" si="44"/>
        <v>2023</v>
      </c>
      <c r="D1144" s="43" t="s">
        <v>880</v>
      </c>
      <c r="E1144" s="43" t="s">
        <v>959</v>
      </c>
      <c r="F1144" s="44" t="s">
        <v>412</v>
      </c>
      <c r="G1144" s="45">
        <v>79</v>
      </c>
      <c r="H1144" s="45">
        <v>78</v>
      </c>
      <c r="I1144" s="46">
        <v>45.6</v>
      </c>
      <c r="J1144" s="46">
        <v>5.2</v>
      </c>
      <c r="K1144" s="46"/>
      <c r="L1144" s="46">
        <v>50.800000000000004</v>
      </c>
      <c r="M1144" s="47">
        <v>1472.6377952755904</v>
      </c>
      <c r="N1144" s="47">
        <v>74810</v>
      </c>
      <c r="O1144" s="48" t="s">
        <v>1542</v>
      </c>
      <c r="P1144" s="48" t="s">
        <v>1667</v>
      </c>
      <c r="Q1144" s="49">
        <v>45257</v>
      </c>
      <c r="R1144" s="49"/>
      <c r="S1144" s="49"/>
      <c r="T1144" s="49"/>
      <c r="U1144" s="49"/>
    </row>
    <row r="1145" spans="1:21" x14ac:dyDescent="0.3">
      <c r="A1145" s="41" t="s">
        <v>418</v>
      </c>
      <c r="B1145" s="42">
        <v>45260</v>
      </c>
      <c r="C1145" s="62">
        <f t="shared" si="44"/>
        <v>2023</v>
      </c>
      <c r="D1145" s="43" t="s">
        <v>880</v>
      </c>
      <c r="E1145" s="43" t="s">
        <v>967</v>
      </c>
      <c r="F1145" s="44" t="s">
        <v>412</v>
      </c>
      <c r="G1145" s="45">
        <v>87</v>
      </c>
      <c r="H1145" s="45">
        <v>86</v>
      </c>
      <c r="I1145" s="46">
        <v>48.8</v>
      </c>
      <c r="J1145" s="46">
        <v>5.0999999999999996</v>
      </c>
      <c r="K1145" s="46"/>
      <c r="L1145" s="46">
        <v>53.9</v>
      </c>
      <c r="M1145" s="47">
        <v>1550.148423005566</v>
      </c>
      <c r="N1145" s="47">
        <v>83553</v>
      </c>
      <c r="O1145" s="48" t="s">
        <v>1543</v>
      </c>
      <c r="P1145" s="48" t="s">
        <v>1667</v>
      </c>
      <c r="Q1145" s="49">
        <v>45236</v>
      </c>
      <c r="R1145" s="49"/>
      <c r="S1145" s="49"/>
      <c r="T1145" s="49"/>
      <c r="U1145" s="49"/>
    </row>
    <row r="1146" spans="1:21" x14ac:dyDescent="0.3">
      <c r="A1146" s="41" t="s">
        <v>418</v>
      </c>
      <c r="B1146" s="42">
        <v>45260</v>
      </c>
      <c r="C1146" s="62">
        <f t="shared" si="44"/>
        <v>2023</v>
      </c>
      <c r="D1146" s="43" t="s">
        <v>880</v>
      </c>
      <c r="E1146" s="43" t="s">
        <v>971</v>
      </c>
      <c r="F1146" s="44" t="s">
        <v>412</v>
      </c>
      <c r="G1146" s="45">
        <v>91</v>
      </c>
      <c r="H1146" s="45">
        <v>90</v>
      </c>
      <c r="I1146" s="46">
        <v>55.8</v>
      </c>
      <c r="J1146" s="46">
        <v>8</v>
      </c>
      <c r="K1146" s="46"/>
      <c r="L1146" s="46">
        <v>63.8</v>
      </c>
      <c r="M1146" s="47">
        <v>1480</v>
      </c>
      <c r="N1146" s="47">
        <v>94424</v>
      </c>
      <c r="O1146" s="48" t="s">
        <v>1538</v>
      </c>
      <c r="P1146" s="48" t="s">
        <v>1667</v>
      </c>
      <c r="Q1146" s="49">
        <v>45260</v>
      </c>
      <c r="R1146" s="49"/>
      <c r="S1146" s="49"/>
      <c r="T1146" s="49"/>
      <c r="U1146" s="49"/>
    </row>
    <row r="1147" spans="1:21" x14ac:dyDescent="0.3">
      <c r="A1147" s="41" t="s">
        <v>416</v>
      </c>
      <c r="B1147" s="42">
        <v>45291</v>
      </c>
      <c r="C1147" s="62">
        <f t="shared" si="44"/>
        <v>2023</v>
      </c>
      <c r="D1147" s="43" t="s">
        <v>981</v>
      </c>
      <c r="E1147" s="43" t="s">
        <v>1009</v>
      </c>
      <c r="F1147" s="44" t="s">
        <v>412</v>
      </c>
      <c r="G1147" s="45">
        <v>28</v>
      </c>
      <c r="H1147" s="45">
        <v>29</v>
      </c>
      <c r="I1147" s="46">
        <v>96.4</v>
      </c>
      <c r="J1147" s="46">
        <v>15.2</v>
      </c>
      <c r="K1147" s="46"/>
      <c r="L1147" s="46">
        <v>111.60000000000001</v>
      </c>
      <c r="M1147" s="47">
        <v>1375</v>
      </c>
      <c r="N1147" s="47">
        <v>153450</v>
      </c>
      <c r="O1147" s="48" t="s">
        <v>1545</v>
      </c>
      <c r="P1147" s="48" t="s">
        <v>1667</v>
      </c>
      <c r="Q1147" s="49">
        <v>45268</v>
      </c>
      <c r="R1147" s="49"/>
      <c r="S1147" s="49"/>
      <c r="T1147" s="49"/>
      <c r="U1147" s="49"/>
    </row>
    <row r="1148" spans="1:21" x14ac:dyDescent="0.3">
      <c r="A1148" s="41" t="s">
        <v>416</v>
      </c>
      <c r="B1148" s="42">
        <v>45291</v>
      </c>
      <c r="C1148" s="62">
        <f t="shared" si="44"/>
        <v>2023</v>
      </c>
      <c r="D1148" s="43" t="s">
        <v>981</v>
      </c>
      <c r="E1148" s="43" t="s">
        <v>1016</v>
      </c>
      <c r="F1148" s="44" t="s">
        <v>412</v>
      </c>
      <c r="G1148" s="45">
        <v>35</v>
      </c>
      <c r="H1148" s="45">
        <v>36</v>
      </c>
      <c r="I1148" s="46">
        <v>38.6</v>
      </c>
      <c r="J1148" s="46">
        <v>5</v>
      </c>
      <c r="K1148" s="46"/>
      <c r="L1148" s="46">
        <v>43.6</v>
      </c>
      <c r="M1148" s="47">
        <v>1350</v>
      </c>
      <c r="N1148" s="47">
        <v>58860</v>
      </c>
      <c r="O1148" s="48" t="s">
        <v>1546</v>
      </c>
      <c r="P1148" s="48" t="s">
        <v>1667</v>
      </c>
      <c r="Q1148" s="49">
        <v>45272</v>
      </c>
      <c r="R1148" s="49"/>
      <c r="S1148" s="49"/>
      <c r="T1148" s="49"/>
      <c r="U1148" s="49"/>
    </row>
    <row r="1149" spans="1:21" x14ac:dyDescent="0.3">
      <c r="A1149" s="41" t="s">
        <v>416</v>
      </c>
      <c r="B1149" s="42">
        <v>45291</v>
      </c>
      <c r="C1149" s="62">
        <f t="shared" si="44"/>
        <v>2023</v>
      </c>
      <c r="D1149" s="43" t="s">
        <v>1404</v>
      </c>
      <c r="E1149" s="43" t="s">
        <v>1429</v>
      </c>
      <c r="F1149" s="44" t="s">
        <v>412</v>
      </c>
      <c r="G1149" s="45">
        <v>25</v>
      </c>
      <c r="H1149" s="45">
        <v>24</v>
      </c>
      <c r="I1149" s="46">
        <v>70.599999999999994</v>
      </c>
      <c r="J1149" s="46">
        <v>7.2</v>
      </c>
      <c r="K1149" s="46">
        <v>0</v>
      </c>
      <c r="L1149" s="46">
        <v>77.8</v>
      </c>
      <c r="M1149" s="47">
        <v>1410</v>
      </c>
      <c r="N1149" s="47">
        <v>109698</v>
      </c>
      <c r="O1149" s="48" t="s">
        <v>1547</v>
      </c>
      <c r="P1149" s="48" t="s">
        <v>1667</v>
      </c>
      <c r="Q1149" s="49">
        <v>45282</v>
      </c>
      <c r="R1149" s="49"/>
      <c r="S1149" s="49"/>
      <c r="T1149" s="49"/>
      <c r="U1149" s="49"/>
    </row>
    <row r="1150" spans="1:21" x14ac:dyDescent="0.3">
      <c r="A1150" s="41" t="s">
        <v>416</v>
      </c>
      <c r="B1150" s="42">
        <v>45291</v>
      </c>
      <c r="C1150" s="62">
        <f t="shared" si="44"/>
        <v>2023</v>
      </c>
      <c r="D1150" s="43" t="s">
        <v>77</v>
      </c>
      <c r="E1150" s="43" t="s">
        <v>1571</v>
      </c>
      <c r="F1150" s="44" t="s">
        <v>1</v>
      </c>
      <c r="G1150" s="45">
        <v>4</v>
      </c>
      <c r="H1150" s="45"/>
      <c r="I1150" s="46">
        <v>13.7</v>
      </c>
      <c r="J1150" s="46">
        <v>0</v>
      </c>
      <c r="K1150" s="46">
        <v>0</v>
      </c>
      <c r="L1150" s="46">
        <v>13.7</v>
      </c>
      <c r="M1150" s="47">
        <v>400</v>
      </c>
      <c r="N1150" s="47">
        <v>5480</v>
      </c>
      <c r="O1150" s="48" t="s">
        <v>436</v>
      </c>
      <c r="P1150" s="48"/>
      <c r="Q1150" s="49">
        <v>45278</v>
      </c>
      <c r="R1150" s="49"/>
      <c r="S1150" s="49"/>
      <c r="T1150" s="49"/>
      <c r="U1150" s="49"/>
    </row>
    <row r="1151" spans="1:21" x14ac:dyDescent="0.3">
      <c r="A1151" s="41" t="s">
        <v>416</v>
      </c>
      <c r="B1151" s="42">
        <v>45291</v>
      </c>
      <c r="C1151" s="62">
        <f t="shared" si="44"/>
        <v>2023</v>
      </c>
      <c r="D1151" s="43" t="s">
        <v>77</v>
      </c>
      <c r="E1151" s="43" t="s">
        <v>1572</v>
      </c>
      <c r="F1151" s="44" t="s">
        <v>1</v>
      </c>
      <c r="G1151" s="45">
        <v>6</v>
      </c>
      <c r="H1151" s="45"/>
      <c r="I1151" s="46">
        <v>22.2</v>
      </c>
      <c r="J1151" s="46">
        <v>0</v>
      </c>
      <c r="K1151" s="46">
        <v>0</v>
      </c>
      <c r="L1151" s="46">
        <v>22.2</v>
      </c>
      <c r="M1151" s="47">
        <v>350</v>
      </c>
      <c r="N1151" s="47">
        <v>7770</v>
      </c>
      <c r="O1151" s="48" t="s">
        <v>496</v>
      </c>
      <c r="P1151" s="48"/>
      <c r="Q1151" s="49">
        <v>45271</v>
      </c>
      <c r="R1151" s="49"/>
      <c r="S1151" s="49"/>
      <c r="T1151" s="49"/>
      <c r="U1151" s="49"/>
    </row>
    <row r="1152" spans="1:21" x14ac:dyDescent="0.3">
      <c r="A1152" s="41" t="s">
        <v>416</v>
      </c>
      <c r="B1152" s="42">
        <v>45291</v>
      </c>
      <c r="C1152" s="62">
        <f t="shared" si="44"/>
        <v>2023</v>
      </c>
      <c r="D1152" s="43" t="s">
        <v>77</v>
      </c>
      <c r="E1152" s="43" t="s">
        <v>1573</v>
      </c>
      <c r="F1152" s="44" t="s">
        <v>1</v>
      </c>
      <c r="G1152" s="45">
        <v>8</v>
      </c>
      <c r="H1152" s="45"/>
      <c r="I1152" s="46">
        <v>22.2</v>
      </c>
      <c r="J1152" s="46">
        <v>0</v>
      </c>
      <c r="K1152" s="46">
        <v>0</v>
      </c>
      <c r="L1152" s="46">
        <v>22.2</v>
      </c>
      <c r="M1152" s="47">
        <v>350</v>
      </c>
      <c r="N1152" s="47">
        <v>7770</v>
      </c>
      <c r="O1152" s="48" t="s">
        <v>491</v>
      </c>
      <c r="P1152" s="48"/>
      <c r="Q1152" s="49">
        <v>45265</v>
      </c>
      <c r="R1152" s="49"/>
      <c r="S1152" s="49"/>
      <c r="T1152" s="49"/>
      <c r="U1152" s="49"/>
    </row>
    <row r="1153" spans="1:21" x14ac:dyDescent="0.3">
      <c r="A1153" s="41" t="s">
        <v>416</v>
      </c>
      <c r="B1153" s="42">
        <v>45291</v>
      </c>
      <c r="C1153" s="62">
        <f t="shared" si="44"/>
        <v>2023</v>
      </c>
      <c r="D1153" s="43" t="s">
        <v>77</v>
      </c>
      <c r="E1153" s="43" t="s">
        <v>1574</v>
      </c>
      <c r="F1153" s="44" t="s">
        <v>1</v>
      </c>
      <c r="G1153" s="45">
        <v>9</v>
      </c>
      <c r="H1153" s="45"/>
      <c r="I1153" s="46">
        <v>22.4</v>
      </c>
      <c r="J1153" s="46">
        <v>0</v>
      </c>
      <c r="K1153" s="46">
        <v>0</v>
      </c>
      <c r="L1153" s="46">
        <v>22.4</v>
      </c>
      <c r="M1153" s="47">
        <v>350</v>
      </c>
      <c r="N1153" s="47">
        <v>7840</v>
      </c>
      <c r="O1153" s="48" t="s">
        <v>599</v>
      </c>
      <c r="P1153" s="48"/>
      <c r="Q1153" s="49">
        <v>45271</v>
      </c>
      <c r="R1153" s="49"/>
      <c r="S1153" s="49"/>
      <c r="T1153" s="49"/>
      <c r="U1153" s="49"/>
    </row>
    <row r="1154" spans="1:21" x14ac:dyDescent="0.3">
      <c r="A1154" s="41" t="s">
        <v>416</v>
      </c>
      <c r="B1154" s="42">
        <v>45291</v>
      </c>
      <c r="C1154" s="62">
        <f t="shared" ref="C1154:C1217" si="45">YEAR(B1154)</f>
        <v>2023</v>
      </c>
      <c r="D1154" s="43" t="s">
        <v>77</v>
      </c>
      <c r="E1154" s="43" t="s">
        <v>1575</v>
      </c>
      <c r="F1154" s="44" t="s">
        <v>1</v>
      </c>
      <c r="G1154" s="45">
        <v>11</v>
      </c>
      <c r="H1154" s="45"/>
      <c r="I1154" s="46">
        <v>22.2</v>
      </c>
      <c r="J1154" s="46">
        <v>0</v>
      </c>
      <c r="K1154" s="46">
        <v>0</v>
      </c>
      <c r="L1154" s="46">
        <v>22.2</v>
      </c>
      <c r="M1154" s="47">
        <v>440</v>
      </c>
      <c r="N1154" s="47">
        <v>9768</v>
      </c>
      <c r="O1154" s="48" t="s">
        <v>1578</v>
      </c>
      <c r="P1154" s="48"/>
      <c r="Q1154" s="49">
        <v>45274</v>
      </c>
      <c r="R1154" s="49"/>
      <c r="S1154" s="49"/>
      <c r="T1154" s="49"/>
      <c r="U1154" s="49"/>
    </row>
    <row r="1155" spans="1:21" x14ac:dyDescent="0.3">
      <c r="A1155" s="41" t="s">
        <v>416</v>
      </c>
      <c r="B1155" s="42">
        <v>45291</v>
      </c>
      <c r="C1155" s="62">
        <f t="shared" si="45"/>
        <v>2023</v>
      </c>
      <c r="D1155" s="43" t="s">
        <v>77</v>
      </c>
      <c r="E1155" s="43" t="s">
        <v>1576</v>
      </c>
      <c r="F1155" s="44" t="s">
        <v>1</v>
      </c>
      <c r="G1155" s="45">
        <v>13</v>
      </c>
      <c r="H1155" s="45"/>
      <c r="I1155" s="46">
        <v>22.2</v>
      </c>
      <c r="J1155" s="46">
        <v>0</v>
      </c>
      <c r="K1155" s="46">
        <v>0</v>
      </c>
      <c r="L1155" s="46">
        <v>22.2</v>
      </c>
      <c r="M1155" s="47">
        <v>350</v>
      </c>
      <c r="N1155" s="47">
        <v>7770</v>
      </c>
      <c r="O1155" s="48" t="s">
        <v>1579</v>
      </c>
      <c r="P1155" s="48"/>
      <c r="Q1155" s="49">
        <v>45285</v>
      </c>
      <c r="R1155" s="49"/>
      <c r="S1155" s="49"/>
      <c r="T1155" s="49"/>
      <c r="U1155" s="49"/>
    </row>
    <row r="1156" spans="1:21" x14ac:dyDescent="0.3">
      <c r="A1156" s="41" t="s">
        <v>416</v>
      </c>
      <c r="B1156" s="42">
        <v>45291</v>
      </c>
      <c r="C1156" s="62">
        <f t="shared" si="45"/>
        <v>2023</v>
      </c>
      <c r="D1156" s="43" t="s">
        <v>77</v>
      </c>
      <c r="E1156" s="43" t="s">
        <v>1577</v>
      </c>
      <c r="F1156" s="44" t="s">
        <v>1</v>
      </c>
      <c r="G1156" s="45">
        <v>16</v>
      </c>
      <c r="H1156" s="45"/>
      <c r="I1156" s="46">
        <v>12.5</v>
      </c>
      <c r="J1156" s="46">
        <v>0</v>
      </c>
      <c r="K1156" s="46">
        <v>0</v>
      </c>
      <c r="L1156" s="46">
        <v>12.5</v>
      </c>
      <c r="M1156" s="47">
        <v>400</v>
      </c>
      <c r="N1156" s="47">
        <v>5000</v>
      </c>
      <c r="O1156" s="48" t="s">
        <v>591</v>
      </c>
      <c r="P1156" s="48"/>
      <c r="Q1156" s="49">
        <v>45273</v>
      </c>
      <c r="R1156" s="49"/>
      <c r="S1156" s="49"/>
      <c r="T1156" s="49"/>
      <c r="U1156" s="49"/>
    </row>
    <row r="1157" spans="1:21" x14ac:dyDescent="0.3">
      <c r="A1157" s="41" t="s">
        <v>417</v>
      </c>
      <c r="B1157" s="42">
        <v>45291</v>
      </c>
      <c r="C1157" s="62">
        <f t="shared" si="45"/>
        <v>2023</v>
      </c>
      <c r="D1157" s="43" t="s">
        <v>814</v>
      </c>
      <c r="E1157" s="43" t="s">
        <v>754</v>
      </c>
      <c r="F1157" s="44" t="s">
        <v>412</v>
      </c>
      <c r="G1157" s="45">
        <v>5</v>
      </c>
      <c r="H1157" s="45"/>
      <c r="I1157" s="46">
        <v>52.2</v>
      </c>
      <c r="J1157" s="46">
        <v>6.4</v>
      </c>
      <c r="K1157" s="46"/>
      <c r="L1157" s="46">
        <v>58.6</v>
      </c>
      <c r="M1157" s="47">
        <v>990</v>
      </c>
      <c r="N1157" s="47">
        <v>58014</v>
      </c>
      <c r="O1157" s="48" t="s">
        <v>1548</v>
      </c>
      <c r="P1157" s="48" t="s">
        <v>1667</v>
      </c>
      <c r="Q1157" s="49">
        <v>45264</v>
      </c>
      <c r="R1157" s="49"/>
      <c r="S1157" s="49"/>
      <c r="T1157" s="49"/>
      <c r="U1157" s="49"/>
    </row>
    <row r="1158" spans="1:21" x14ac:dyDescent="0.3">
      <c r="A1158" s="41" t="s">
        <v>417</v>
      </c>
      <c r="B1158" s="42">
        <v>45291</v>
      </c>
      <c r="C1158" s="62">
        <f t="shared" si="45"/>
        <v>2023</v>
      </c>
      <c r="D1158" s="43" t="s">
        <v>814</v>
      </c>
      <c r="E1158" s="43" t="s">
        <v>779</v>
      </c>
      <c r="F1158" s="44" t="s">
        <v>412</v>
      </c>
      <c r="G1158" s="45">
        <v>30</v>
      </c>
      <c r="H1158" s="45"/>
      <c r="I1158" s="46">
        <v>53.6</v>
      </c>
      <c r="J1158" s="46">
        <v>6.4</v>
      </c>
      <c r="K1158" s="46"/>
      <c r="L1158" s="46">
        <v>60</v>
      </c>
      <c r="M1158" s="47">
        <v>995</v>
      </c>
      <c r="N1158" s="47">
        <v>59700</v>
      </c>
      <c r="O1158" s="48" t="s">
        <v>457</v>
      </c>
      <c r="P1158" s="48" t="s">
        <v>1667</v>
      </c>
      <c r="Q1158" s="49">
        <v>45272</v>
      </c>
      <c r="R1158" s="49"/>
      <c r="S1158" s="49"/>
      <c r="T1158" s="49"/>
      <c r="U1158" s="49"/>
    </row>
    <row r="1159" spans="1:21" x14ac:dyDescent="0.3">
      <c r="A1159" s="41" t="s">
        <v>417</v>
      </c>
      <c r="B1159" s="42">
        <v>45291</v>
      </c>
      <c r="C1159" s="62">
        <f t="shared" si="45"/>
        <v>2023</v>
      </c>
      <c r="D1159" s="43" t="s">
        <v>814</v>
      </c>
      <c r="E1159" s="43" t="s">
        <v>793</v>
      </c>
      <c r="F1159" s="44" t="s">
        <v>412</v>
      </c>
      <c r="G1159" s="45">
        <v>44</v>
      </c>
      <c r="H1159" s="45"/>
      <c r="I1159" s="46">
        <v>52.4</v>
      </c>
      <c r="J1159" s="46">
        <v>6.4</v>
      </c>
      <c r="K1159" s="46"/>
      <c r="L1159" s="46">
        <v>58.8</v>
      </c>
      <c r="M1159" s="47">
        <v>975</v>
      </c>
      <c r="N1159" s="47">
        <v>57330</v>
      </c>
      <c r="O1159" s="48" t="s">
        <v>1549</v>
      </c>
      <c r="P1159" s="48" t="s">
        <v>1667</v>
      </c>
      <c r="Q1159" s="49">
        <v>45285</v>
      </c>
      <c r="R1159" s="49"/>
      <c r="S1159" s="49"/>
      <c r="T1159" s="49"/>
      <c r="U1159" s="49"/>
    </row>
    <row r="1160" spans="1:21" x14ac:dyDescent="0.3">
      <c r="A1160" s="41" t="s">
        <v>417</v>
      </c>
      <c r="B1160" s="42">
        <v>45291</v>
      </c>
      <c r="C1160" s="62">
        <f t="shared" si="45"/>
        <v>2023</v>
      </c>
      <c r="D1160" s="43" t="s">
        <v>814</v>
      </c>
      <c r="E1160" s="43" t="s">
        <v>797</v>
      </c>
      <c r="F1160" s="44" t="s">
        <v>412</v>
      </c>
      <c r="G1160" s="45">
        <v>48</v>
      </c>
      <c r="H1160" s="45"/>
      <c r="I1160" s="46">
        <v>52.3</v>
      </c>
      <c r="J1160" s="46">
        <v>6.4</v>
      </c>
      <c r="K1160" s="46"/>
      <c r="L1160" s="46">
        <v>58.699999999999996</v>
      </c>
      <c r="M1160" s="47">
        <v>985.00851788756393</v>
      </c>
      <c r="N1160" s="47">
        <v>57820</v>
      </c>
      <c r="O1160" s="48" t="s">
        <v>1550</v>
      </c>
      <c r="P1160" s="48" t="s">
        <v>1667</v>
      </c>
      <c r="Q1160" s="49">
        <v>45261</v>
      </c>
      <c r="R1160" s="49"/>
      <c r="S1160" s="49"/>
      <c r="T1160" s="49"/>
      <c r="U1160" s="49"/>
    </row>
    <row r="1161" spans="1:21" x14ac:dyDescent="0.3">
      <c r="A1161" s="41" t="s">
        <v>417</v>
      </c>
      <c r="B1161" s="42">
        <v>45291</v>
      </c>
      <c r="C1161" s="62">
        <f t="shared" si="45"/>
        <v>2023</v>
      </c>
      <c r="D1161" s="43" t="s">
        <v>814</v>
      </c>
      <c r="E1161" s="43" t="s">
        <v>809</v>
      </c>
      <c r="F1161" s="44" t="s">
        <v>412</v>
      </c>
      <c r="G1161" s="45">
        <v>60</v>
      </c>
      <c r="H1161" s="45"/>
      <c r="I1161" s="46">
        <v>52.3</v>
      </c>
      <c r="J1161" s="46">
        <v>6.4</v>
      </c>
      <c r="K1161" s="46"/>
      <c r="L1161" s="46">
        <v>58.699999999999996</v>
      </c>
      <c r="M1161" s="47">
        <v>975.00851788756393</v>
      </c>
      <c r="N1161" s="47">
        <v>57233</v>
      </c>
      <c r="O1161" s="48" t="s">
        <v>1551</v>
      </c>
      <c r="P1161" s="48" t="s">
        <v>1667</v>
      </c>
      <c r="Q1161" s="49">
        <v>45273</v>
      </c>
      <c r="R1161" s="49"/>
      <c r="S1161" s="49"/>
      <c r="T1161" s="49"/>
      <c r="U1161" s="49"/>
    </row>
    <row r="1162" spans="1:21" x14ac:dyDescent="0.3">
      <c r="A1162" s="41" t="s">
        <v>417</v>
      </c>
      <c r="B1162" s="42">
        <v>45291</v>
      </c>
      <c r="C1162" s="62">
        <f t="shared" si="45"/>
        <v>2023</v>
      </c>
      <c r="D1162" s="43" t="s">
        <v>814</v>
      </c>
      <c r="E1162" s="43" t="s">
        <v>812</v>
      </c>
      <c r="F1162" s="44" t="s">
        <v>412</v>
      </c>
      <c r="G1162" s="45">
        <v>63</v>
      </c>
      <c r="H1162" s="45"/>
      <c r="I1162" s="46">
        <v>53.8</v>
      </c>
      <c r="J1162" s="46">
        <v>6.4</v>
      </c>
      <c r="K1162" s="46"/>
      <c r="L1162" s="46">
        <v>60.199999999999996</v>
      </c>
      <c r="M1162" s="47">
        <v>1005.0000000000001</v>
      </c>
      <c r="N1162" s="47">
        <v>60501</v>
      </c>
      <c r="O1162" s="48" t="s">
        <v>457</v>
      </c>
      <c r="P1162" s="48" t="s">
        <v>1667</v>
      </c>
      <c r="Q1162" s="49">
        <v>45272</v>
      </c>
      <c r="R1162" s="49"/>
      <c r="S1162" s="49"/>
      <c r="T1162" s="49"/>
      <c r="U1162" s="49"/>
    </row>
    <row r="1163" spans="1:21" x14ac:dyDescent="0.3">
      <c r="A1163" s="41" t="s">
        <v>417</v>
      </c>
      <c r="B1163" s="42">
        <v>45291</v>
      </c>
      <c r="C1163" s="62">
        <f t="shared" si="45"/>
        <v>2023</v>
      </c>
      <c r="D1163" s="43" t="s">
        <v>1158</v>
      </c>
      <c r="E1163" s="43" t="s">
        <v>1224</v>
      </c>
      <c r="F1163" s="44" t="s">
        <v>412</v>
      </c>
      <c r="G1163" s="45">
        <v>38</v>
      </c>
      <c r="H1163" s="45">
        <v>37</v>
      </c>
      <c r="I1163" s="46">
        <v>55.5</v>
      </c>
      <c r="J1163" s="46">
        <v>6.4</v>
      </c>
      <c r="K1163" s="46"/>
      <c r="L1163" s="46">
        <v>61.9</v>
      </c>
      <c r="M1163" s="47">
        <v>1055.0080775444264</v>
      </c>
      <c r="N1163" s="47">
        <v>65305</v>
      </c>
      <c r="O1163" s="48" t="s">
        <v>1552</v>
      </c>
      <c r="P1163" s="48" t="s">
        <v>1667</v>
      </c>
      <c r="Q1163" s="49">
        <v>45281</v>
      </c>
      <c r="R1163" s="49"/>
      <c r="S1163" s="49"/>
      <c r="T1163" s="49"/>
      <c r="U1163" s="49"/>
    </row>
    <row r="1164" spans="1:21" x14ac:dyDescent="0.3">
      <c r="A1164" s="41" t="s">
        <v>417</v>
      </c>
      <c r="B1164" s="42">
        <v>45291</v>
      </c>
      <c r="C1164" s="62">
        <f t="shared" si="45"/>
        <v>2023</v>
      </c>
      <c r="D1164" s="43" t="s">
        <v>1158</v>
      </c>
      <c r="E1164" s="43" t="s">
        <v>1239</v>
      </c>
      <c r="F1164" s="44" t="s">
        <v>412</v>
      </c>
      <c r="G1164" s="45">
        <v>60</v>
      </c>
      <c r="H1164" s="45">
        <v>59</v>
      </c>
      <c r="I1164" s="46">
        <v>52.3</v>
      </c>
      <c r="J1164" s="46">
        <v>6.4</v>
      </c>
      <c r="K1164" s="46"/>
      <c r="L1164" s="46">
        <v>58.699999999999996</v>
      </c>
      <c r="M1164" s="47">
        <v>1038.9948892674618</v>
      </c>
      <c r="N1164" s="47">
        <v>60989</v>
      </c>
      <c r="O1164" s="48" t="s">
        <v>1553</v>
      </c>
      <c r="P1164" s="48" t="s">
        <v>1667</v>
      </c>
      <c r="Q1164" s="49">
        <v>45272</v>
      </c>
      <c r="R1164" s="49"/>
      <c r="S1164" s="49"/>
      <c r="T1164" s="49"/>
      <c r="U1164" s="49"/>
    </row>
    <row r="1165" spans="1:21" x14ac:dyDescent="0.3">
      <c r="A1165" s="41" t="s">
        <v>417</v>
      </c>
      <c r="B1165" s="42">
        <v>45291</v>
      </c>
      <c r="C1165" s="62">
        <f t="shared" si="45"/>
        <v>2023</v>
      </c>
      <c r="D1165" s="43" t="s">
        <v>1158</v>
      </c>
      <c r="E1165" s="43" t="s">
        <v>1242</v>
      </c>
      <c r="F1165" s="44" t="s">
        <v>412</v>
      </c>
      <c r="G1165" s="45">
        <v>63</v>
      </c>
      <c r="H1165" s="45">
        <v>62</v>
      </c>
      <c r="I1165" s="46">
        <v>53.8</v>
      </c>
      <c r="J1165" s="46">
        <v>6.4</v>
      </c>
      <c r="K1165" s="46"/>
      <c r="L1165" s="46">
        <v>60.199999999999996</v>
      </c>
      <c r="M1165" s="47">
        <v>1045</v>
      </c>
      <c r="N1165" s="47">
        <v>62909</v>
      </c>
      <c r="O1165" s="48" t="s">
        <v>1554</v>
      </c>
      <c r="P1165" s="48" t="s">
        <v>1667</v>
      </c>
      <c r="Q1165" s="49">
        <v>45279</v>
      </c>
      <c r="R1165" s="49"/>
      <c r="S1165" s="49"/>
      <c r="T1165" s="49"/>
      <c r="U1165" s="49"/>
    </row>
    <row r="1166" spans="1:21" x14ac:dyDescent="0.3">
      <c r="A1166" s="41" t="s">
        <v>417</v>
      </c>
      <c r="B1166" s="42">
        <v>45291</v>
      </c>
      <c r="C1166" s="62">
        <f t="shared" si="45"/>
        <v>2023</v>
      </c>
      <c r="D1166" s="43" t="s">
        <v>1244</v>
      </c>
      <c r="E1166" s="43" t="s">
        <v>1247</v>
      </c>
      <c r="F1166" s="44" t="s">
        <v>412</v>
      </c>
      <c r="G1166" s="45">
        <v>3</v>
      </c>
      <c r="H1166" s="45">
        <v>3</v>
      </c>
      <c r="I1166" s="46">
        <v>51.4</v>
      </c>
      <c r="J1166" s="46">
        <v>3.3</v>
      </c>
      <c r="K1166" s="46"/>
      <c r="L1166" s="46">
        <v>54.699999999999996</v>
      </c>
      <c r="M1166" s="47">
        <v>1074.0036563071299</v>
      </c>
      <c r="N1166" s="47">
        <v>58748</v>
      </c>
      <c r="O1166" s="48" t="s">
        <v>1555</v>
      </c>
      <c r="P1166" s="48" t="s">
        <v>1667</v>
      </c>
      <c r="Q1166" s="49">
        <v>45278</v>
      </c>
      <c r="R1166" s="49"/>
      <c r="S1166" s="49"/>
      <c r="T1166" s="49"/>
      <c r="U1166" s="49"/>
    </row>
    <row r="1167" spans="1:21" x14ac:dyDescent="0.3">
      <c r="A1167" s="41" t="s">
        <v>417</v>
      </c>
      <c r="B1167" s="42">
        <v>45291</v>
      </c>
      <c r="C1167" s="62">
        <f t="shared" si="45"/>
        <v>2023</v>
      </c>
      <c r="D1167" s="43" t="s">
        <v>1244</v>
      </c>
      <c r="E1167" s="43" t="s">
        <v>1275</v>
      </c>
      <c r="F1167" s="44" t="s">
        <v>412</v>
      </c>
      <c r="G1167" s="45">
        <v>31</v>
      </c>
      <c r="H1167" s="45">
        <v>30</v>
      </c>
      <c r="I1167" s="46">
        <v>53.3</v>
      </c>
      <c r="J1167" s="46">
        <v>6.4</v>
      </c>
      <c r="K1167" s="46"/>
      <c r="L1167" s="46">
        <v>59.699999999999996</v>
      </c>
      <c r="M1167" s="47">
        <v>1079.0452261306534</v>
      </c>
      <c r="N1167" s="47">
        <v>64419</v>
      </c>
      <c r="O1167" s="48" t="s">
        <v>457</v>
      </c>
      <c r="P1167" s="48" t="s">
        <v>1667</v>
      </c>
      <c r="Q1167" s="49">
        <v>45272</v>
      </c>
      <c r="R1167" s="49"/>
      <c r="S1167" s="49"/>
      <c r="T1167" s="49"/>
      <c r="U1167" s="49"/>
    </row>
    <row r="1168" spans="1:21" x14ac:dyDescent="0.3">
      <c r="A1168" s="41" t="s">
        <v>417</v>
      </c>
      <c r="B1168" s="42">
        <v>45291</v>
      </c>
      <c r="C1168" s="62">
        <f t="shared" si="45"/>
        <v>2023</v>
      </c>
      <c r="D1168" s="43" t="s">
        <v>1244</v>
      </c>
      <c r="E1168" s="43" t="s">
        <v>1291</v>
      </c>
      <c r="F1168" s="44" t="s">
        <v>412</v>
      </c>
      <c r="G1168" s="45">
        <v>47</v>
      </c>
      <c r="H1168" s="45">
        <v>45</v>
      </c>
      <c r="I1168" s="46">
        <v>55.4</v>
      </c>
      <c r="J1168" s="46">
        <v>6.4</v>
      </c>
      <c r="K1168" s="46"/>
      <c r="L1168" s="46">
        <v>61.8</v>
      </c>
      <c r="M1168" s="47">
        <v>1130</v>
      </c>
      <c r="N1168" s="47">
        <v>69834</v>
      </c>
      <c r="O1168" s="48" t="s">
        <v>1556</v>
      </c>
      <c r="P1168" s="48" t="s">
        <v>1669</v>
      </c>
      <c r="Q1168" s="49">
        <v>45268</v>
      </c>
      <c r="R1168" s="49"/>
      <c r="S1168" s="49"/>
      <c r="T1168" s="49"/>
      <c r="U1168" s="49"/>
    </row>
    <row r="1169" spans="1:21" x14ac:dyDescent="0.3">
      <c r="A1169" s="41" t="s">
        <v>417</v>
      </c>
      <c r="B1169" s="42">
        <v>45291</v>
      </c>
      <c r="C1169" s="62">
        <f t="shared" si="45"/>
        <v>2023</v>
      </c>
      <c r="D1169" s="43" t="s">
        <v>1244</v>
      </c>
      <c r="E1169" s="43" t="s">
        <v>1305</v>
      </c>
      <c r="F1169" s="44" t="s">
        <v>412</v>
      </c>
      <c r="G1169" s="45">
        <v>61</v>
      </c>
      <c r="H1169" s="45">
        <v>59</v>
      </c>
      <c r="I1169" s="46">
        <v>39.4</v>
      </c>
      <c r="J1169" s="46">
        <v>6.4</v>
      </c>
      <c r="K1169" s="46"/>
      <c r="L1169" s="46">
        <v>45.8</v>
      </c>
      <c r="M1169" s="47">
        <v>1044.8471615720525</v>
      </c>
      <c r="N1169" s="47">
        <v>47854</v>
      </c>
      <c r="O1169" s="48" t="s">
        <v>1557</v>
      </c>
      <c r="P1169" s="48" t="s">
        <v>1667</v>
      </c>
      <c r="Q1169" s="49">
        <v>45267</v>
      </c>
      <c r="R1169" s="49"/>
      <c r="S1169" s="49"/>
      <c r="T1169" s="49"/>
      <c r="U1169" s="49"/>
    </row>
    <row r="1170" spans="1:21" x14ac:dyDescent="0.3">
      <c r="A1170" s="41" t="s">
        <v>417</v>
      </c>
      <c r="B1170" s="42">
        <v>45291</v>
      </c>
      <c r="C1170" s="62">
        <f t="shared" si="45"/>
        <v>2023</v>
      </c>
      <c r="D1170" s="43" t="s">
        <v>1584</v>
      </c>
      <c r="E1170" s="43" t="s">
        <v>1483</v>
      </c>
      <c r="F1170" s="44" t="s">
        <v>412</v>
      </c>
      <c r="G1170" s="45">
        <v>9</v>
      </c>
      <c r="H1170" s="45">
        <v>9</v>
      </c>
      <c r="I1170" s="46">
        <v>41.2</v>
      </c>
      <c r="J1170" s="46">
        <v>6.4</v>
      </c>
      <c r="K1170" s="46"/>
      <c r="L1170" s="46">
        <v>47.6</v>
      </c>
      <c r="M1170" s="47">
        <v>1085</v>
      </c>
      <c r="N1170" s="47">
        <v>51646</v>
      </c>
      <c r="O1170" s="48" t="s">
        <v>1558</v>
      </c>
      <c r="P1170" s="48" t="s">
        <v>1667</v>
      </c>
      <c r="Q1170" s="49">
        <v>45274</v>
      </c>
      <c r="R1170" s="49"/>
      <c r="S1170" s="49"/>
      <c r="T1170" s="49"/>
      <c r="U1170" s="49"/>
    </row>
    <row r="1171" spans="1:21" x14ac:dyDescent="0.3">
      <c r="A1171" s="41" t="s">
        <v>417</v>
      </c>
      <c r="B1171" s="42">
        <v>45291</v>
      </c>
      <c r="C1171" s="62">
        <f t="shared" si="45"/>
        <v>2023</v>
      </c>
      <c r="D1171" s="43" t="s">
        <v>1584</v>
      </c>
      <c r="E1171" s="43" t="s">
        <v>1486</v>
      </c>
      <c r="F1171" s="44" t="s">
        <v>412</v>
      </c>
      <c r="G1171" s="45">
        <v>12</v>
      </c>
      <c r="H1171" s="45">
        <v>12</v>
      </c>
      <c r="I1171" s="46">
        <v>52.1</v>
      </c>
      <c r="J1171" s="46">
        <v>6.4</v>
      </c>
      <c r="K1171" s="46"/>
      <c r="L1171" s="46">
        <v>58.5</v>
      </c>
      <c r="M1171" s="47">
        <v>1095.0085470085471</v>
      </c>
      <c r="N1171" s="47">
        <v>64058</v>
      </c>
      <c r="O1171" s="48" t="s">
        <v>1559</v>
      </c>
      <c r="P1171" s="48" t="s">
        <v>1667</v>
      </c>
      <c r="Q1171" s="49">
        <v>45271</v>
      </c>
      <c r="R1171" s="49"/>
      <c r="S1171" s="49"/>
      <c r="T1171" s="49"/>
      <c r="U1171" s="49"/>
    </row>
    <row r="1172" spans="1:21" x14ac:dyDescent="0.3">
      <c r="A1172" s="41" t="s">
        <v>417</v>
      </c>
      <c r="B1172" s="42">
        <v>45291</v>
      </c>
      <c r="C1172" s="62">
        <f t="shared" si="45"/>
        <v>2023</v>
      </c>
      <c r="D1172" s="43" t="s">
        <v>1584</v>
      </c>
      <c r="E1172" s="43" t="s">
        <v>1487</v>
      </c>
      <c r="F1172" s="44" t="s">
        <v>412</v>
      </c>
      <c r="G1172" s="45">
        <v>13</v>
      </c>
      <c r="H1172" s="45">
        <v>13</v>
      </c>
      <c r="I1172" s="46">
        <v>41.1</v>
      </c>
      <c r="J1172" s="46">
        <v>6.4</v>
      </c>
      <c r="K1172" s="46"/>
      <c r="L1172" s="46">
        <v>47.5</v>
      </c>
      <c r="M1172" s="47">
        <v>1100</v>
      </c>
      <c r="N1172" s="47">
        <v>52250</v>
      </c>
      <c r="O1172" s="48" t="s">
        <v>1560</v>
      </c>
      <c r="P1172" s="48" t="s">
        <v>1667</v>
      </c>
      <c r="Q1172" s="49">
        <v>45281</v>
      </c>
      <c r="R1172" s="49"/>
      <c r="S1172" s="49"/>
      <c r="T1172" s="49"/>
      <c r="U1172" s="49"/>
    </row>
    <row r="1173" spans="1:21" x14ac:dyDescent="0.3">
      <c r="A1173" s="41" t="s">
        <v>417</v>
      </c>
      <c r="B1173" s="42">
        <v>45291</v>
      </c>
      <c r="C1173" s="62">
        <f t="shared" si="45"/>
        <v>2023</v>
      </c>
      <c r="D1173" s="43" t="s">
        <v>1584</v>
      </c>
      <c r="E1173" s="43" t="s">
        <v>1491</v>
      </c>
      <c r="F1173" s="44" t="s">
        <v>412</v>
      </c>
      <c r="G1173" s="45">
        <v>17</v>
      </c>
      <c r="H1173" s="45">
        <v>17</v>
      </c>
      <c r="I1173" s="46">
        <v>78.900000000000006</v>
      </c>
      <c r="J1173" s="46">
        <v>12.8</v>
      </c>
      <c r="K1173" s="46"/>
      <c r="L1173" s="46">
        <v>91.7</v>
      </c>
      <c r="M1173" s="47">
        <v>1110.185387131952</v>
      </c>
      <c r="N1173" s="47">
        <v>101804</v>
      </c>
      <c r="O1173" s="48" t="s">
        <v>1561</v>
      </c>
      <c r="P1173" s="48" t="s">
        <v>1667</v>
      </c>
      <c r="Q1173" s="49">
        <v>45280</v>
      </c>
      <c r="R1173" s="49"/>
      <c r="S1173" s="49"/>
      <c r="T1173" s="49"/>
      <c r="U1173" s="49"/>
    </row>
    <row r="1174" spans="1:21" x14ac:dyDescent="0.3">
      <c r="A1174" s="41" t="s">
        <v>417</v>
      </c>
      <c r="B1174" s="42">
        <v>45291</v>
      </c>
      <c r="C1174" s="62">
        <f t="shared" si="45"/>
        <v>2023</v>
      </c>
      <c r="D1174" s="43" t="s">
        <v>1584</v>
      </c>
      <c r="E1174" s="43" t="s">
        <v>1503</v>
      </c>
      <c r="F1174" s="44" t="s">
        <v>412</v>
      </c>
      <c r="G1174" s="45">
        <v>29</v>
      </c>
      <c r="H1174" s="45">
        <v>28</v>
      </c>
      <c r="I1174" s="46">
        <v>39.4</v>
      </c>
      <c r="J1174" s="46">
        <v>6.4</v>
      </c>
      <c r="K1174" s="46"/>
      <c r="L1174" s="46">
        <v>45.8</v>
      </c>
      <c r="M1174" s="47">
        <v>1075</v>
      </c>
      <c r="N1174" s="47">
        <v>49235</v>
      </c>
      <c r="O1174" s="48" t="s">
        <v>1557</v>
      </c>
      <c r="P1174" s="48" t="s">
        <v>1667</v>
      </c>
      <c r="Q1174" s="49">
        <v>45267</v>
      </c>
      <c r="R1174" s="49"/>
      <c r="S1174" s="49"/>
      <c r="T1174" s="49"/>
      <c r="U1174" s="49"/>
    </row>
    <row r="1175" spans="1:21" x14ac:dyDescent="0.3">
      <c r="A1175" s="41" t="s">
        <v>417</v>
      </c>
      <c r="B1175" s="42">
        <v>45291</v>
      </c>
      <c r="C1175" s="62">
        <f t="shared" si="45"/>
        <v>2023</v>
      </c>
      <c r="D1175" s="43" t="s">
        <v>1584</v>
      </c>
      <c r="E1175" s="43" t="s">
        <v>1522</v>
      </c>
      <c r="F1175" s="44" t="s">
        <v>412</v>
      </c>
      <c r="G1175" s="45">
        <v>48</v>
      </c>
      <c r="H1175" s="45">
        <v>47</v>
      </c>
      <c r="I1175" s="46">
        <v>41.1</v>
      </c>
      <c r="J1175" s="46">
        <v>6.4</v>
      </c>
      <c r="K1175" s="46"/>
      <c r="L1175" s="46">
        <v>47.5</v>
      </c>
      <c r="M1175" s="47">
        <v>1100</v>
      </c>
      <c r="N1175" s="47">
        <v>52250</v>
      </c>
      <c r="O1175" s="48" t="s">
        <v>1556</v>
      </c>
      <c r="P1175" s="48" t="s">
        <v>1669</v>
      </c>
      <c r="Q1175" s="49">
        <v>45268</v>
      </c>
      <c r="R1175" s="49"/>
      <c r="S1175" s="49"/>
      <c r="T1175" s="49"/>
      <c r="U1175" s="49"/>
    </row>
    <row r="1176" spans="1:21" x14ac:dyDescent="0.3">
      <c r="A1176" s="41" t="s">
        <v>417</v>
      </c>
      <c r="B1176" s="42">
        <v>45291</v>
      </c>
      <c r="C1176" s="62">
        <f t="shared" si="45"/>
        <v>2023</v>
      </c>
      <c r="D1176" s="43" t="s">
        <v>1584</v>
      </c>
      <c r="E1176" s="43" t="s">
        <v>1526</v>
      </c>
      <c r="F1176" s="44" t="s">
        <v>412</v>
      </c>
      <c r="G1176" s="45">
        <v>52</v>
      </c>
      <c r="H1176" s="45">
        <v>51</v>
      </c>
      <c r="I1176" s="46">
        <v>41.1</v>
      </c>
      <c r="J1176" s="46">
        <v>6.4</v>
      </c>
      <c r="K1176" s="46"/>
      <c r="L1176" s="46">
        <v>47.5</v>
      </c>
      <c r="M1176" s="47">
        <v>1115.0105263157895</v>
      </c>
      <c r="N1176" s="47">
        <v>52963</v>
      </c>
      <c r="O1176" s="48" t="s">
        <v>1562</v>
      </c>
      <c r="P1176" s="48" t="s">
        <v>1667</v>
      </c>
      <c r="Q1176" s="49">
        <v>45280</v>
      </c>
      <c r="R1176" s="49"/>
      <c r="S1176" s="49"/>
      <c r="T1176" s="49"/>
      <c r="U1176" s="49"/>
    </row>
    <row r="1177" spans="1:21" x14ac:dyDescent="0.3">
      <c r="A1177" s="41" t="s">
        <v>418</v>
      </c>
      <c r="B1177" s="42">
        <v>45291</v>
      </c>
      <c r="C1177" s="62">
        <f t="shared" si="45"/>
        <v>2023</v>
      </c>
      <c r="D1177" s="43" t="s">
        <v>880</v>
      </c>
      <c r="E1177" s="43" t="s">
        <v>891</v>
      </c>
      <c r="F1177" s="44" t="s">
        <v>412</v>
      </c>
      <c r="G1177" s="45">
        <v>11</v>
      </c>
      <c r="H1177" s="45">
        <v>11</v>
      </c>
      <c r="I1177" s="46">
        <v>44.7</v>
      </c>
      <c r="J1177" s="46">
        <v>8</v>
      </c>
      <c r="K1177" s="46"/>
      <c r="L1177" s="46">
        <v>52.7</v>
      </c>
      <c r="M1177" s="47">
        <v>1501.0056925996205</v>
      </c>
      <c r="N1177" s="47">
        <v>79103</v>
      </c>
      <c r="O1177" s="48" t="s">
        <v>1563</v>
      </c>
      <c r="P1177" s="48" t="s">
        <v>1667</v>
      </c>
      <c r="Q1177" s="49">
        <v>45274</v>
      </c>
      <c r="R1177" s="49"/>
      <c r="S1177" s="49"/>
      <c r="T1177" s="49"/>
      <c r="U1177" s="49"/>
    </row>
    <row r="1178" spans="1:21" x14ac:dyDescent="0.3">
      <c r="A1178" s="41" t="s">
        <v>418</v>
      </c>
      <c r="B1178" s="42">
        <v>45291</v>
      </c>
      <c r="C1178" s="62">
        <f t="shared" si="45"/>
        <v>2023</v>
      </c>
      <c r="D1178" s="43" t="s">
        <v>880</v>
      </c>
      <c r="E1178" s="43" t="s">
        <v>941</v>
      </c>
      <c r="F1178" s="44" t="s">
        <v>412</v>
      </c>
      <c r="G1178" s="45">
        <v>61</v>
      </c>
      <c r="H1178" s="45">
        <v>59</v>
      </c>
      <c r="I1178" s="46">
        <v>45.6</v>
      </c>
      <c r="J1178" s="46">
        <v>5.2</v>
      </c>
      <c r="K1178" s="46"/>
      <c r="L1178" s="46">
        <v>50.800000000000004</v>
      </c>
      <c r="M1178" s="47">
        <v>1553.2480314960628</v>
      </c>
      <c r="N1178" s="47">
        <v>78905</v>
      </c>
      <c r="O1178" s="48" t="s">
        <v>1564</v>
      </c>
      <c r="P1178" s="48" t="s">
        <v>1667</v>
      </c>
      <c r="Q1178" s="49">
        <v>45266</v>
      </c>
      <c r="R1178" s="49"/>
      <c r="S1178" s="49"/>
      <c r="T1178" s="49"/>
      <c r="U1178" s="49"/>
    </row>
    <row r="1179" spans="1:21" x14ac:dyDescent="0.3">
      <c r="A1179" s="41" t="s">
        <v>418</v>
      </c>
      <c r="B1179" s="42">
        <v>45291</v>
      </c>
      <c r="C1179" s="62">
        <f t="shared" si="45"/>
        <v>2023</v>
      </c>
      <c r="D1179" s="43" t="s">
        <v>880</v>
      </c>
      <c r="E1179" s="43" t="s">
        <v>958</v>
      </c>
      <c r="F1179" s="44" t="s">
        <v>412</v>
      </c>
      <c r="G1179" s="45">
        <v>78</v>
      </c>
      <c r="H1179" s="45">
        <v>76</v>
      </c>
      <c r="I1179" s="46">
        <v>48.8</v>
      </c>
      <c r="J1179" s="46">
        <v>5.0999999999999996</v>
      </c>
      <c r="K1179" s="46"/>
      <c r="L1179" s="46">
        <v>53.9</v>
      </c>
      <c r="M1179" s="47">
        <v>1548.4972170686456</v>
      </c>
      <c r="N1179" s="47">
        <v>83464</v>
      </c>
      <c r="O1179" s="48" t="s">
        <v>1565</v>
      </c>
      <c r="P1179" s="48" t="s">
        <v>1677</v>
      </c>
      <c r="Q1179" s="49">
        <v>45271</v>
      </c>
      <c r="R1179" s="49"/>
      <c r="S1179" s="49"/>
      <c r="T1179" s="49"/>
      <c r="U1179" s="49"/>
    </row>
    <row r="1180" spans="1:21" x14ac:dyDescent="0.3">
      <c r="A1180" s="41" t="s">
        <v>418</v>
      </c>
      <c r="B1180" s="42">
        <v>45291</v>
      </c>
      <c r="C1180" s="62">
        <f t="shared" si="45"/>
        <v>2023</v>
      </c>
      <c r="D1180" s="43" t="s">
        <v>880</v>
      </c>
      <c r="E1180" s="43" t="s">
        <v>963</v>
      </c>
      <c r="F1180" s="44" t="s">
        <v>412</v>
      </c>
      <c r="G1180" s="45">
        <v>83</v>
      </c>
      <c r="H1180" s="45">
        <v>81</v>
      </c>
      <c r="I1180" s="46">
        <v>44.3</v>
      </c>
      <c r="J1180" s="46">
        <v>8</v>
      </c>
      <c r="K1180" s="46"/>
      <c r="L1180" s="46">
        <v>52.3</v>
      </c>
      <c r="M1180" s="47">
        <v>1510.4971319311665</v>
      </c>
      <c r="N1180" s="47">
        <v>78999</v>
      </c>
      <c r="O1180" s="48" t="s">
        <v>1566</v>
      </c>
      <c r="P1180" s="48" t="s">
        <v>1667</v>
      </c>
      <c r="Q1180" s="49">
        <v>45280</v>
      </c>
      <c r="R1180" s="49"/>
      <c r="S1180" s="49"/>
      <c r="T1180" s="49"/>
      <c r="U1180" s="49"/>
    </row>
    <row r="1181" spans="1:21" x14ac:dyDescent="0.3">
      <c r="A1181" s="41" t="s">
        <v>418</v>
      </c>
      <c r="B1181" s="42">
        <v>45291</v>
      </c>
      <c r="C1181" s="62">
        <f t="shared" si="45"/>
        <v>2023</v>
      </c>
      <c r="D1181" s="43" t="s">
        <v>880</v>
      </c>
      <c r="E1181" s="43" t="s">
        <v>974</v>
      </c>
      <c r="F1181" s="44" t="s">
        <v>412</v>
      </c>
      <c r="G1181" s="45">
        <v>94</v>
      </c>
      <c r="H1181" s="45">
        <v>92</v>
      </c>
      <c r="I1181" s="46">
        <v>45.6</v>
      </c>
      <c r="J1181" s="46">
        <v>5.2</v>
      </c>
      <c r="K1181" s="46"/>
      <c r="L1181" s="46">
        <v>50.800000000000004</v>
      </c>
      <c r="M1181" s="47">
        <v>1491.4960629921259</v>
      </c>
      <c r="N1181" s="47">
        <v>75768</v>
      </c>
      <c r="O1181" s="48" t="s">
        <v>1567</v>
      </c>
      <c r="P1181" s="48" t="s">
        <v>1668</v>
      </c>
      <c r="Q1181" s="49">
        <v>45280</v>
      </c>
      <c r="R1181" s="49"/>
      <c r="S1181" s="49"/>
      <c r="T1181" s="49"/>
      <c r="U1181" s="49"/>
    </row>
    <row r="1182" spans="1:21" x14ac:dyDescent="0.3">
      <c r="A1182" s="41" t="s">
        <v>418</v>
      </c>
      <c r="B1182" s="42">
        <v>45291</v>
      </c>
      <c r="C1182" s="62">
        <f t="shared" si="45"/>
        <v>2023</v>
      </c>
      <c r="D1182" s="43" t="s">
        <v>880</v>
      </c>
      <c r="E1182" s="43" t="s">
        <v>932</v>
      </c>
      <c r="F1182" s="44" t="s">
        <v>412</v>
      </c>
      <c r="G1182" s="45">
        <v>52</v>
      </c>
      <c r="H1182" s="45">
        <v>50</v>
      </c>
      <c r="I1182" s="46">
        <v>45.6</v>
      </c>
      <c r="J1182" s="46">
        <v>5.2</v>
      </c>
      <c r="K1182" s="46"/>
      <c r="L1182" s="46">
        <v>50.800000000000004</v>
      </c>
      <c r="M1182" s="47">
        <v>1645</v>
      </c>
      <c r="N1182" s="47">
        <v>83566</v>
      </c>
      <c r="O1182" s="48" t="s">
        <v>1580</v>
      </c>
      <c r="P1182" s="48" t="s">
        <v>1678</v>
      </c>
      <c r="Q1182" s="49">
        <v>45281</v>
      </c>
      <c r="R1182" s="49"/>
      <c r="S1182" s="49"/>
      <c r="T1182" s="49"/>
      <c r="U1182" s="49"/>
    </row>
    <row r="1183" spans="1:21" x14ac:dyDescent="0.3">
      <c r="A1183" s="41" t="s">
        <v>415</v>
      </c>
      <c r="B1183" s="42">
        <v>45291</v>
      </c>
      <c r="C1183" s="62">
        <f t="shared" si="45"/>
        <v>2023</v>
      </c>
      <c r="D1183" s="43" t="s">
        <v>1569</v>
      </c>
      <c r="E1183" s="43" t="s">
        <v>1568</v>
      </c>
      <c r="F1183" s="44" t="s">
        <v>1</v>
      </c>
      <c r="G1183" s="45" t="s">
        <v>106</v>
      </c>
      <c r="H1183" s="45"/>
      <c r="I1183" s="46">
        <v>37.6</v>
      </c>
      <c r="J1183" s="46">
        <v>0</v>
      </c>
      <c r="K1183" s="46"/>
      <c r="L1183" s="46">
        <v>37.6</v>
      </c>
      <c r="M1183" s="47">
        <v>300</v>
      </c>
      <c r="N1183" s="47">
        <v>11280</v>
      </c>
      <c r="O1183" s="48" t="s">
        <v>1570</v>
      </c>
      <c r="P1183" s="48"/>
      <c r="Q1183" s="49">
        <v>45265</v>
      </c>
      <c r="R1183" s="49"/>
      <c r="S1183" s="49"/>
      <c r="T1183" s="49"/>
      <c r="U1183" s="49"/>
    </row>
    <row r="1184" spans="1:21" x14ac:dyDescent="0.3">
      <c r="A1184" s="41" t="s">
        <v>417</v>
      </c>
      <c r="B1184" s="42">
        <v>45291</v>
      </c>
      <c r="C1184" s="62">
        <f t="shared" si="45"/>
        <v>2023</v>
      </c>
      <c r="D1184" s="43" t="s">
        <v>1244</v>
      </c>
      <c r="E1184" s="43" t="s">
        <v>1282</v>
      </c>
      <c r="F1184" s="44" t="s">
        <v>412</v>
      </c>
      <c r="G1184" s="45">
        <v>38</v>
      </c>
      <c r="H1184" s="45"/>
      <c r="I1184" s="46">
        <v>55.5</v>
      </c>
      <c r="J1184" s="46">
        <v>6.4</v>
      </c>
      <c r="K1184" s="46"/>
      <c r="L1184" s="46">
        <v>61.9</v>
      </c>
      <c r="M1184" s="47">
        <v>1115</v>
      </c>
      <c r="N1184" s="47">
        <v>69019</v>
      </c>
      <c r="O1184" s="48" t="s">
        <v>1581</v>
      </c>
      <c r="P1184" s="48" t="s">
        <v>1667</v>
      </c>
      <c r="Q1184" s="49">
        <v>45290</v>
      </c>
      <c r="R1184" s="49"/>
      <c r="S1184" s="49"/>
      <c r="T1184" s="49"/>
      <c r="U1184" s="49"/>
    </row>
    <row r="1185" spans="1:21" x14ac:dyDescent="0.3">
      <c r="A1185" s="41" t="s">
        <v>418</v>
      </c>
      <c r="B1185" s="42">
        <v>45291</v>
      </c>
      <c r="C1185" s="62">
        <f t="shared" si="45"/>
        <v>2023</v>
      </c>
      <c r="D1185" s="43" t="s">
        <v>880</v>
      </c>
      <c r="E1185" s="41" t="s">
        <v>949</v>
      </c>
      <c r="F1185" s="44" t="s">
        <v>412</v>
      </c>
      <c r="G1185" s="45">
        <v>69</v>
      </c>
      <c r="H1185" s="45">
        <v>67</v>
      </c>
      <c r="I1185" s="46">
        <v>48.8</v>
      </c>
      <c r="J1185" s="46">
        <v>5.0999999999999996</v>
      </c>
      <c r="K1185" s="46"/>
      <c r="L1185" s="46">
        <v>53.9</v>
      </c>
      <c r="M1185" s="47">
        <v>1553.2467532467533</v>
      </c>
      <c r="N1185" s="47">
        <v>83720</v>
      </c>
      <c r="O1185" s="48" t="s">
        <v>599</v>
      </c>
      <c r="P1185" s="48" t="s">
        <v>1667</v>
      </c>
      <c r="Q1185" s="49">
        <v>45289</v>
      </c>
      <c r="R1185" s="49"/>
      <c r="S1185" s="49"/>
      <c r="T1185" s="49"/>
      <c r="U1185" s="49"/>
    </row>
    <row r="1186" spans="1:21" x14ac:dyDescent="0.3">
      <c r="A1186" s="41" t="s">
        <v>417</v>
      </c>
      <c r="B1186" s="42">
        <v>45291</v>
      </c>
      <c r="C1186" s="62">
        <f t="shared" si="45"/>
        <v>2023</v>
      </c>
      <c r="D1186" s="43" t="s">
        <v>101</v>
      </c>
      <c r="E1186" s="23" t="s">
        <v>1582</v>
      </c>
      <c r="F1186" s="44" t="s">
        <v>421</v>
      </c>
      <c r="G1186" s="45">
        <v>1</v>
      </c>
      <c r="H1186" s="45"/>
      <c r="I1186" s="46">
        <v>99.6</v>
      </c>
      <c r="J1186" s="46">
        <v>0</v>
      </c>
      <c r="K1186" s="46"/>
      <c r="L1186" s="46">
        <v>99.6</v>
      </c>
      <c r="M1186" s="47">
        <v>1100</v>
      </c>
      <c r="N1186" s="47">
        <v>109560</v>
      </c>
      <c r="O1186" s="48" t="s">
        <v>1583</v>
      </c>
      <c r="P1186" s="48" t="s">
        <v>1667</v>
      </c>
      <c r="Q1186" s="49">
        <v>45288</v>
      </c>
      <c r="R1186" s="49"/>
      <c r="S1186" s="49"/>
      <c r="T1186" s="49"/>
      <c r="U1186" s="49"/>
    </row>
    <row r="1187" spans="1:21" x14ac:dyDescent="0.3">
      <c r="A1187" s="41" t="s">
        <v>416</v>
      </c>
      <c r="B1187" s="42">
        <v>45322</v>
      </c>
      <c r="C1187" s="62">
        <f t="shared" si="45"/>
        <v>2024</v>
      </c>
      <c r="D1187" s="43" t="s">
        <v>372</v>
      </c>
      <c r="E1187" s="43" t="s">
        <v>1587</v>
      </c>
      <c r="F1187" s="44" t="s">
        <v>1</v>
      </c>
      <c r="G1187" s="45">
        <v>13</v>
      </c>
      <c r="H1187" s="45"/>
      <c r="I1187" s="46">
        <v>22.2</v>
      </c>
      <c r="J1187" s="46"/>
      <c r="K1187" s="46"/>
      <c r="L1187" s="46">
        <v>22.2</v>
      </c>
      <c r="M1187" s="47">
        <v>329.05405405405406</v>
      </c>
      <c r="N1187" s="47">
        <v>7305</v>
      </c>
      <c r="O1187" s="48" t="s">
        <v>1181</v>
      </c>
      <c r="P1187" s="48"/>
      <c r="Q1187" s="49">
        <v>45296</v>
      </c>
      <c r="R1187" s="49"/>
      <c r="S1187" s="49"/>
      <c r="T1187" s="49"/>
      <c r="U1187" s="49"/>
    </row>
    <row r="1188" spans="1:21" x14ac:dyDescent="0.3">
      <c r="A1188" s="41" t="s">
        <v>416</v>
      </c>
      <c r="B1188" s="42">
        <v>45322</v>
      </c>
      <c r="C1188" s="62">
        <f t="shared" si="45"/>
        <v>2024</v>
      </c>
      <c r="D1188" s="43" t="s">
        <v>372</v>
      </c>
      <c r="E1188" s="43" t="s">
        <v>1588</v>
      </c>
      <c r="F1188" s="44" t="s">
        <v>413</v>
      </c>
      <c r="G1188" s="45">
        <v>2</v>
      </c>
      <c r="H1188" s="45"/>
      <c r="I1188" s="46">
        <v>13.7</v>
      </c>
      <c r="J1188" s="46"/>
      <c r="K1188" s="46"/>
      <c r="L1188" s="46">
        <v>13.7</v>
      </c>
      <c r="M1188" s="47">
        <v>583.21167883211683</v>
      </c>
      <c r="N1188" s="47">
        <v>7990</v>
      </c>
      <c r="O1188" s="48" t="s">
        <v>1181</v>
      </c>
      <c r="P1188" s="48"/>
      <c r="Q1188" s="49">
        <v>45296</v>
      </c>
      <c r="R1188" s="49"/>
      <c r="S1188" s="49"/>
      <c r="T1188" s="49"/>
      <c r="U1188" s="49"/>
    </row>
    <row r="1189" spans="1:21" x14ac:dyDescent="0.3">
      <c r="A1189" s="41" t="s">
        <v>416</v>
      </c>
      <c r="B1189" s="42">
        <v>45322</v>
      </c>
      <c r="C1189" s="62">
        <f t="shared" si="45"/>
        <v>2024</v>
      </c>
      <c r="D1189" s="43" t="s">
        <v>372</v>
      </c>
      <c r="E1189" s="43" t="s">
        <v>1589</v>
      </c>
      <c r="F1189" s="44" t="s">
        <v>413</v>
      </c>
      <c r="G1189" s="45">
        <v>9</v>
      </c>
      <c r="H1189" s="45"/>
      <c r="I1189" s="46">
        <v>13.7</v>
      </c>
      <c r="J1189" s="46"/>
      <c r="K1189" s="46"/>
      <c r="L1189" s="46">
        <v>13.7</v>
      </c>
      <c r="M1189" s="47">
        <v>583.94160583941607</v>
      </c>
      <c r="N1189" s="47">
        <v>8000</v>
      </c>
      <c r="O1189" s="48" t="s">
        <v>1591</v>
      </c>
      <c r="P1189" s="48"/>
      <c r="Q1189" s="49">
        <v>45320</v>
      </c>
      <c r="R1189" s="49"/>
      <c r="S1189" s="49"/>
      <c r="T1189" s="49"/>
      <c r="U1189" s="49"/>
    </row>
    <row r="1190" spans="1:21" x14ac:dyDescent="0.3">
      <c r="A1190" s="41" t="s">
        <v>416</v>
      </c>
      <c r="B1190" s="42">
        <v>45322</v>
      </c>
      <c r="C1190" s="62">
        <f t="shared" si="45"/>
        <v>2024</v>
      </c>
      <c r="D1190" s="43" t="s">
        <v>372</v>
      </c>
      <c r="E1190" s="43" t="s">
        <v>1590</v>
      </c>
      <c r="F1190" s="44" t="s">
        <v>413</v>
      </c>
      <c r="G1190" s="45">
        <v>10</v>
      </c>
      <c r="H1190" s="45"/>
      <c r="I1190" s="46">
        <v>13.7</v>
      </c>
      <c r="J1190" s="46"/>
      <c r="K1190" s="46"/>
      <c r="L1190" s="46">
        <v>13.7</v>
      </c>
      <c r="M1190" s="47">
        <v>583.94160583941607</v>
      </c>
      <c r="N1190" s="47">
        <v>8000</v>
      </c>
      <c r="O1190" s="48" t="s">
        <v>1591</v>
      </c>
      <c r="P1190" s="48"/>
      <c r="Q1190" s="49">
        <v>45320</v>
      </c>
      <c r="R1190" s="49"/>
      <c r="S1190" s="49"/>
      <c r="T1190" s="49"/>
      <c r="U1190" s="49"/>
    </row>
    <row r="1191" spans="1:21" x14ac:dyDescent="0.3">
      <c r="A1191" s="41" t="s">
        <v>416</v>
      </c>
      <c r="B1191" s="42">
        <v>45322</v>
      </c>
      <c r="C1191" s="62">
        <f t="shared" si="45"/>
        <v>2024</v>
      </c>
      <c r="D1191" s="43" t="s">
        <v>981</v>
      </c>
      <c r="E1191" s="43" t="s">
        <v>987</v>
      </c>
      <c r="F1191" s="44" t="s">
        <v>412</v>
      </c>
      <c r="G1191" s="45">
        <v>6</v>
      </c>
      <c r="H1191" s="45">
        <v>6</v>
      </c>
      <c r="I1191" s="46">
        <v>40.799999999999997</v>
      </c>
      <c r="J1191" s="46">
        <v>8</v>
      </c>
      <c r="K1191" s="46"/>
      <c r="L1191" s="46">
        <v>48.8</v>
      </c>
      <c r="M1191" s="47">
        <v>1405</v>
      </c>
      <c r="N1191" s="47">
        <v>68564</v>
      </c>
      <c r="O1191" s="48" t="s">
        <v>1592</v>
      </c>
      <c r="P1191" s="48" t="s">
        <v>1668</v>
      </c>
      <c r="Q1191" s="49">
        <v>45306</v>
      </c>
      <c r="R1191" s="49"/>
      <c r="S1191" s="49"/>
      <c r="T1191" s="49"/>
      <c r="U1191" s="49"/>
    </row>
    <row r="1192" spans="1:21" x14ac:dyDescent="0.3">
      <c r="A1192" s="41" t="s">
        <v>416</v>
      </c>
      <c r="B1192" s="42">
        <v>45322</v>
      </c>
      <c r="C1192" s="62">
        <f t="shared" si="45"/>
        <v>2024</v>
      </c>
      <c r="D1192" s="43" t="s">
        <v>981</v>
      </c>
      <c r="E1192" s="43" t="s">
        <v>1010</v>
      </c>
      <c r="F1192" s="44" t="s">
        <v>412</v>
      </c>
      <c r="G1192" s="45">
        <v>29</v>
      </c>
      <c r="H1192" s="45">
        <v>30</v>
      </c>
      <c r="I1192" s="46">
        <v>95.2</v>
      </c>
      <c r="J1192" s="46">
        <v>15.2</v>
      </c>
      <c r="K1192" s="46"/>
      <c r="L1192" s="46">
        <v>110.4</v>
      </c>
      <c r="M1192" s="47">
        <v>1390</v>
      </c>
      <c r="N1192" s="47">
        <v>153456</v>
      </c>
      <c r="O1192" s="48" t="s">
        <v>1591</v>
      </c>
      <c r="P1192" s="48" t="s">
        <v>1667</v>
      </c>
      <c r="Q1192" s="49">
        <v>45320</v>
      </c>
      <c r="R1192" s="49"/>
      <c r="S1192" s="49"/>
      <c r="T1192" s="49"/>
      <c r="U1192" s="49"/>
    </row>
    <row r="1193" spans="1:21" x14ac:dyDescent="0.3">
      <c r="A1193" s="41" t="s">
        <v>416</v>
      </c>
      <c r="B1193" s="42">
        <v>45322</v>
      </c>
      <c r="C1193" s="62">
        <f t="shared" si="45"/>
        <v>2024</v>
      </c>
      <c r="D1193" s="43" t="s">
        <v>1404</v>
      </c>
      <c r="E1193" s="43" t="s">
        <v>1414</v>
      </c>
      <c r="F1193" s="44" t="s">
        <v>412</v>
      </c>
      <c r="G1193" s="45">
        <v>10</v>
      </c>
      <c r="H1193" s="45">
        <v>10</v>
      </c>
      <c r="I1193" s="46">
        <v>70.599999999999994</v>
      </c>
      <c r="J1193" s="46">
        <v>7.2</v>
      </c>
      <c r="K1193" s="46"/>
      <c r="L1193" s="46">
        <v>77.8</v>
      </c>
      <c r="M1193" s="47">
        <v>1410</v>
      </c>
      <c r="N1193" s="47">
        <v>109698</v>
      </c>
      <c r="O1193" s="48" t="s">
        <v>1593</v>
      </c>
      <c r="P1193" s="48" t="s">
        <v>1667</v>
      </c>
      <c r="Q1193" s="49">
        <v>45315</v>
      </c>
      <c r="R1193" s="49"/>
      <c r="S1193" s="49"/>
      <c r="T1193" s="49"/>
      <c r="U1193" s="49"/>
    </row>
    <row r="1194" spans="1:21" x14ac:dyDescent="0.3">
      <c r="A1194" s="41" t="s">
        <v>416</v>
      </c>
      <c r="B1194" s="42">
        <v>45322</v>
      </c>
      <c r="C1194" s="62">
        <f t="shared" si="45"/>
        <v>2024</v>
      </c>
      <c r="D1194" s="43" t="s">
        <v>1404</v>
      </c>
      <c r="E1194" s="43" t="s">
        <v>1438</v>
      </c>
      <c r="F1194" s="44" t="s">
        <v>412</v>
      </c>
      <c r="G1194" s="45">
        <v>34</v>
      </c>
      <c r="H1194" s="45">
        <v>33</v>
      </c>
      <c r="I1194" s="46">
        <v>51.2</v>
      </c>
      <c r="J1194" s="46">
        <v>7.2</v>
      </c>
      <c r="K1194" s="46"/>
      <c r="L1194" s="46">
        <v>58.400000000000006</v>
      </c>
      <c r="M1194" s="47">
        <v>1419.9999999999998</v>
      </c>
      <c r="N1194" s="47">
        <v>82928</v>
      </c>
      <c r="O1194" s="48" t="s">
        <v>1594</v>
      </c>
      <c r="P1194" s="48" t="s">
        <v>1667</v>
      </c>
      <c r="Q1194" s="49">
        <v>45309</v>
      </c>
      <c r="R1194" s="49"/>
      <c r="S1194" s="49"/>
      <c r="T1194" s="49"/>
      <c r="U1194" s="49"/>
    </row>
    <row r="1195" spans="1:21" x14ac:dyDescent="0.3">
      <c r="A1195" s="41" t="s">
        <v>416</v>
      </c>
      <c r="B1195" s="42">
        <v>45322</v>
      </c>
      <c r="C1195" s="62">
        <f t="shared" si="45"/>
        <v>2024</v>
      </c>
      <c r="D1195" s="43" t="s">
        <v>1404</v>
      </c>
      <c r="E1195" s="43" t="s">
        <v>1439</v>
      </c>
      <c r="F1195" s="44" t="s">
        <v>412</v>
      </c>
      <c r="G1195" s="45">
        <v>35</v>
      </c>
      <c r="H1195" s="45">
        <v>34</v>
      </c>
      <c r="I1195" s="46">
        <v>132.9</v>
      </c>
      <c r="J1195" s="46">
        <v>19.399999999999999</v>
      </c>
      <c r="K1195" s="46"/>
      <c r="L1195" s="46">
        <v>152.30000000000001</v>
      </c>
      <c r="M1195" s="47">
        <v>1363.0006565988181</v>
      </c>
      <c r="N1195" s="47">
        <v>207585</v>
      </c>
      <c r="O1195" s="48" t="s">
        <v>1595</v>
      </c>
      <c r="P1195" s="48" t="s">
        <v>1667</v>
      </c>
      <c r="Q1195" s="49">
        <v>45315</v>
      </c>
      <c r="R1195" s="49"/>
      <c r="S1195" s="49"/>
      <c r="T1195" s="105">
        <v>0.06</v>
      </c>
      <c r="U1195" s="49"/>
    </row>
    <row r="1196" spans="1:21" x14ac:dyDescent="0.3">
      <c r="A1196" s="41" t="s">
        <v>417</v>
      </c>
      <c r="B1196" s="42">
        <v>45322</v>
      </c>
      <c r="C1196" s="62">
        <f t="shared" si="45"/>
        <v>2024</v>
      </c>
      <c r="D1196" s="43" t="s">
        <v>106</v>
      </c>
      <c r="E1196" s="43" t="s">
        <v>111</v>
      </c>
      <c r="F1196" s="44" t="s">
        <v>413</v>
      </c>
      <c r="G1196" s="45">
        <v>15</v>
      </c>
      <c r="H1196" s="45"/>
      <c r="I1196" s="46">
        <v>14.9</v>
      </c>
      <c r="J1196" s="46"/>
      <c r="K1196" s="46"/>
      <c r="L1196" s="46">
        <v>14.9</v>
      </c>
      <c r="M1196" s="47">
        <v>382.55033557046977</v>
      </c>
      <c r="N1196" s="47">
        <v>5700</v>
      </c>
      <c r="O1196" s="48" t="s">
        <v>1596</v>
      </c>
      <c r="P1196" s="48"/>
      <c r="Q1196" s="49">
        <v>45308</v>
      </c>
      <c r="R1196" s="49"/>
      <c r="S1196" s="49"/>
      <c r="T1196" s="49"/>
      <c r="U1196" s="49"/>
    </row>
    <row r="1197" spans="1:21" x14ac:dyDescent="0.3">
      <c r="A1197" s="41" t="s">
        <v>417</v>
      </c>
      <c r="B1197" s="42">
        <v>45322</v>
      </c>
      <c r="C1197" s="62">
        <f t="shared" si="45"/>
        <v>2024</v>
      </c>
      <c r="D1197" s="43" t="s">
        <v>106</v>
      </c>
      <c r="E1197" s="43" t="s">
        <v>115</v>
      </c>
      <c r="F1197" s="44" t="s">
        <v>413</v>
      </c>
      <c r="G1197" s="45">
        <v>19</v>
      </c>
      <c r="H1197" s="45"/>
      <c r="I1197" s="46">
        <v>14.9</v>
      </c>
      <c r="J1197" s="46"/>
      <c r="K1197" s="46"/>
      <c r="L1197" s="46">
        <v>14.9</v>
      </c>
      <c r="M1197" s="47">
        <v>382.55033557046977</v>
      </c>
      <c r="N1197" s="47">
        <v>5700</v>
      </c>
      <c r="O1197" s="48" t="s">
        <v>1153</v>
      </c>
      <c r="P1197" s="48"/>
      <c r="Q1197" s="49">
        <v>45307</v>
      </c>
      <c r="R1197" s="49"/>
      <c r="S1197" s="49"/>
      <c r="T1197" s="49"/>
      <c r="U1197" s="49"/>
    </row>
    <row r="1198" spans="1:21" x14ac:dyDescent="0.3">
      <c r="A1198" s="41" t="s">
        <v>417</v>
      </c>
      <c r="B1198" s="42">
        <v>45322</v>
      </c>
      <c r="C1198" s="62">
        <f t="shared" si="45"/>
        <v>2024</v>
      </c>
      <c r="D1198" s="43" t="s">
        <v>106</v>
      </c>
      <c r="E1198" s="43" t="s">
        <v>116</v>
      </c>
      <c r="F1198" s="44" t="s">
        <v>413</v>
      </c>
      <c r="G1198" s="45">
        <v>20</v>
      </c>
      <c r="H1198" s="45"/>
      <c r="I1198" s="46">
        <v>14.9</v>
      </c>
      <c r="J1198" s="46"/>
      <c r="K1198" s="46"/>
      <c r="L1198" s="46">
        <v>14.9</v>
      </c>
      <c r="M1198" s="47">
        <v>382.55033557046977</v>
      </c>
      <c r="N1198" s="47">
        <v>5700</v>
      </c>
      <c r="O1198" s="48" t="s">
        <v>1597</v>
      </c>
      <c r="P1198" s="48"/>
      <c r="Q1198" s="49">
        <v>45322</v>
      </c>
      <c r="R1198" s="49"/>
      <c r="S1198" s="49"/>
      <c r="T1198" s="49"/>
      <c r="U1198" s="49"/>
    </row>
    <row r="1199" spans="1:21" x14ac:dyDescent="0.3">
      <c r="A1199" s="41" t="s">
        <v>417</v>
      </c>
      <c r="B1199" s="42">
        <v>45322</v>
      </c>
      <c r="C1199" s="62">
        <f t="shared" si="45"/>
        <v>2024</v>
      </c>
      <c r="D1199" s="43" t="s">
        <v>106</v>
      </c>
      <c r="E1199" s="43" t="s">
        <v>117</v>
      </c>
      <c r="F1199" s="44" t="s">
        <v>413</v>
      </c>
      <c r="G1199" s="45">
        <v>21</v>
      </c>
      <c r="H1199" s="45"/>
      <c r="I1199" s="46">
        <v>14.9</v>
      </c>
      <c r="J1199" s="46"/>
      <c r="K1199" s="46"/>
      <c r="L1199" s="46">
        <v>14.9</v>
      </c>
      <c r="M1199" s="47">
        <v>382.55033557046977</v>
      </c>
      <c r="N1199" s="47">
        <v>5700</v>
      </c>
      <c r="O1199" s="48" t="s">
        <v>1598</v>
      </c>
      <c r="P1199" s="48"/>
      <c r="Q1199" s="49">
        <v>45307</v>
      </c>
      <c r="R1199" s="49"/>
      <c r="S1199" s="49"/>
      <c r="T1199" s="49"/>
      <c r="U1199" s="49"/>
    </row>
    <row r="1200" spans="1:21" x14ac:dyDescent="0.3">
      <c r="A1200" s="41" t="s">
        <v>417</v>
      </c>
      <c r="B1200" s="42">
        <v>45322</v>
      </c>
      <c r="C1200" s="62">
        <f t="shared" si="45"/>
        <v>2024</v>
      </c>
      <c r="D1200" s="43" t="s">
        <v>106</v>
      </c>
      <c r="E1200" s="43" t="s">
        <v>118</v>
      </c>
      <c r="F1200" s="44" t="s">
        <v>413</v>
      </c>
      <c r="G1200" s="45">
        <v>22</v>
      </c>
      <c r="H1200" s="45"/>
      <c r="I1200" s="46">
        <v>14.9</v>
      </c>
      <c r="J1200" s="46"/>
      <c r="K1200" s="46"/>
      <c r="L1200" s="46">
        <v>14.9</v>
      </c>
      <c r="M1200" s="47">
        <v>382.55033557046977</v>
      </c>
      <c r="N1200" s="47">
        <v>5700</v>
      </c>
      <c r="O1200" s="48" t="s">
        <v>1599</v>
      </c>
      <c r="P1200" s="48"/>
      <c r="Q1200" s="49">
        <v>45320</v>
      </c>
      <c r="R1200" s="49"/>
      <c r="S1200" s="49"/>
      <c r="T1200" s="49"/>
      <c r="U1200" s="49"/>
    </row>
    <row r="1201" spans="1:21" x14ac:dyDescent="0.3">
      <c r="A1201" s="41" t="s">
        <v>417</v>
      </c>
      <c r="B1201" s="42">
        <v>45322</v>
      </c>
      <c r="C1201" s="62">
        <f t="shared" si="45"/>
        <v>2024</v>
      </c>
      <c r="D1201" s="43" t="s">
        <v>1158</v>
      </c>
      <c r="E1201" s="43" t="s">
        <v>1220</v>
      </c>
      <c r="F1201" s="44" t="s">
        <v>412</v>
      </c>
      <c r="G1201" s="45">
        <v>33</v>
      </c>
      <c r="H1201" s="45">
        <v>32</v>
      </c>
      <c r="I1201" s="46">
        <v>34.4</v>
      </c>
      <c r="J1201" s="46">
        <v>3.3</v>
      </c>
      <c r="K1201" s="46"/>
      <c r="L1201" s="46">
        <v>37.699999999999996</v>
      </c>
      <c r="M1201" s="47">
        <v>1014.0053050397879</v>
      </c>
      <c r="N1201" s="47">
        <v>38228</v>
      </c>
      <c r="O1201" s="48" t="s">
        <v>1600</v>
      </c>
      <c r="P1201" s="48" t="s">
        <v>1668</v>
      </c>
      <c r="Q1201" s="49">
        <v>45322</v>
      </c>
      <c r="R1201" s="49"/>
      <c r="S1201" s="49"/>
      <c r="T1201" s="49"/>
      <c r="U1201" s="49"/>
    </row>
    <row r="1202" spans="1:21" x14ac:dyDescent="0.3">
      <c r="A1202" s="41" t="s">
        <v>417</v>
      </c>
      <c r="B1202" s="42">
        <v>45322</v>
      </c>
      <c r="C1202" s="62">
        <f t="shared" si="45"/>
        <v>2024</v>
      </c>
      <c r="D1202" s="43" t="s">
        <v>1158</v>
      </c>
      <c r="E1202" s="43" t="s">
        <v>1223</v>
      </c>
      <c r="F1202" s="44" t="s">
        <v>412</v>
      </c>
      <c r="G1202" s="45">
        <v>36</v>
      </c>
      <c r="H1202" s="45">
        <v>35</v>
      </c>
      <c r="I1202" s="46">
        <v>34.4</v>
      </c>
      <c r="J1202" s="46">
        <v>3.4</v>
      </c>
      <c r="K1202" s="46"/>
      <c r="L1202" s="46">
        <v>37.799999999999997</v>
      </c>
      <c r="M1202" s="47">
        <v>1013.9947089947091</v>
      </c>
      <c r="N1202" s="47">
        <v>38329</v>
      </c>
      <c r="O1202" s="48" t="s">
        <v>1600</v>
      </c>
      <c r="P1202" s="48" t="s">
        <v>1668</v>
      </c>
      <c r="Q1202" s="49">
        <v>45322</v>
      </c>
      <c r="R1202" s="49"/>
      <c r="S1202" s="49"/>
      <c r="T1202" s="49"/>
      <c r="U1202" s="49"/>
    </row>
    <row r="1203" spans="1:21" x14ac:dyDescent="0.3">
      <c r="A1203" s="41" t="s">
        <v>417</v>
      </c>
      <c r="B1203" s="42">
        <v>45322</v>
      </c>
      <c r="C1203" s="62">
        <f t="shared" si="45"/>
        <v>2024</v>
      </c>
      <c r="D1203" s="43" t="s">
        <v>1584</v>
      </c>
      <c r="E1203" s="43" t="s">
        <v>1479</v>
      </c>
      <c r="F1203" s="44" t="s">
        <v>412</v>
      </c>
      <c r="G1203" s="45">
        <v>5</v>
      </c>
      <c r="H1203" s="45">
        <v>5</v>
      </c>
      <c r="I1203" s="46">
        <v>41.3</v>
      </c>
      <c r="J1203" s="46">
        <v>6.4</v>
      </c>
      <c r="K1203" s="46"/>
      <c r="L1203" s="46">
        <v>47.699999999999996</v>
      </c>
      <c r="M1203" s="47">
        <v>1060</v>
      </c>
      <c r="N1203" s="47">
        <v>50562</v>
      </c>
      <c r="O1203" s="48" t="s">
        <v>1601</v>
      </c>
      <c r="P1203" s="48" t="s">
        <v>1667</v>
      </c>
      <c r="Q1203" s="49">
        <v>45307</v>
      </c>
      <c r="R1203" s="49"/>
      <c r="S1203" s="49"/>
      <c r="T1203" s="49"/>
      <c r="U1203" s="49"/>
    </row>
    <row r="1204" spans="1:21" x14ac:dyDescent="0.3">
      <c r="A1204" s="41" t="s">
        <v>417</v>
      </c>
      <c r="B1204" s="42">
        <v>45322</v>
      </c>
      <c r="C1204" s="62">
        <f t="shared" si="45"/>
        <v>2024</v>
      </c>
      <c r="D1204" s="43" t="s">
        <v>1584</v>
      </c>
      <c r="E1204" s="43" t="s">
        <v>1481</v>
      </c>
      <c r="F1204" s="44" t="s">
        <v>412</v>
      </c>
      <c r="G1204" s="45">
        <v>7</v>
      </c>
      <c r="H1204" s="45">
        <v>7</v>
      </c>
      <c r="I1204" s="46">
        <v>55.7</v>
      </c>
      <c r="J1204" s="46">
        <v>6.4</v>
      </c>
      <c r="K1204" s="46"/>
      <c r="L1204" s="46">
        <v>62.1</v>
      </c>
      <c r="M1204" s="47">
        <v>1050</v>
      </c>
      <c r="N1204" s="47">
        <v>65205</v>
      </c>
      <c r="O1204" s="48" t="s">
        <v>1602</v>
      </c>
      <c r="P1204" s="48" t="s">
        <v>1667</v>
      </c>
      <c r="Q1204" s="49">
        <v>45309</v>
      </c>
      <c r="R1204" s="49"/>
      <c r="S1204" s="49"/>
      <c r="T1204" s="49"/>
      <c r="U1204" s="49"/>
    </row>
    <row r="1205" spans="1:21" x14ac:dyDescent="0.3">
      <c r="A1205" s="41" t="s">
        <v>417</v>
      </c>
      <c r="B1205" s="42">
        <v>45322</v>
      </c>
      <c r="C1205" s="62">
        <f t="shared" si="45"/>
        <v>2024</v>
      </c>
      <c r="D1205" s="43" t="s">
        <v>175</v>
      </c>
      <c r="E1205" s="43" t="s">
        <v>1603</v>
      </c>
      <c r="F1205" s="44" t="s">
        <v>413</v>
      </c>
      <c r="G1205" s="45" t="s">
        <v>1616</v>
      </c>
      <c r="H1205" s="45"/>
      <c r="I1205" s="46">
        <v>22</v>
      </c>
      <c r="J1205" s="46"/>
      <c r="K1205" s="46"/>
      <c r="L1205" s="46">
        <v>22</v>
      </c>
      <c r="M1205" s="47">
        <v>272.72727272727275</v>
      </c>
      <c r="N1205" s="47">
        <v>6000</v>
      </c>
      <c r="O1205" s="48" t="s">
        <v>1629</v>
      </c>
      <c r="P1205" s="48"/>
      <c r="Q1205" s="49">
        <v>45308</v>
      </c>
      <c r="R1205" s="49"/>
      <c r="S1205" s="49"/>
      <c r="T1205" s="49"/>
      <c r="U1205" s="49"/>
    </row>
    <row r="1206" spans="1:21" x14ac:dyDescent="0.3">
      <c r="A1206" s="41" t="s">
        <v>417</v>
      </c>
      <c r="B1206" s="42">
        <v>45322</v>
      </c>
      <c r="C1206" s="62">
        <f t="shared" si="45"/>
        <v>2024</v>
      </c>
      <c r="D1206" s="43" t="s">
        <v>175</v>
      </c>
      <c r="E1206" s="43" t="s">
        <v>1604</v>
      </c>
      <c r="F1206" s="44" t="s">
        <v>413</v>
      </c>
      <c r="G1206" s="45" t="s">
        <v>1617</v>
      </c>
      <c r="H1206" s="45"/>
      <c r="I1206" s="46">
        <v>13.75</v>
      </c>
      <c r="J1206" s="46"/>
      <c r="K1206" s="46"/>
      <c r="L1206" s="46">
        <v>13.75</v>
      </c>
      <c r="M1206" s="47">
        <v>414.54545454545456</v>
      </c>
      <c r="N1206" s="47">
        <v>5700</v>
      </c>
      <c r="O1206" s="48" t="s">
        <v>1630</v>
      </c>
      <c r="P1206" s="48"/>
      <c r="Q1206" s="49">
        <v>45318</v>
      </c>
      <c r="R1206" s="49"/>
      <c r="S1206" s="49"/>
      <c r="T1206" s="49"/>
      <c r="U1206" s="49"/>
    </row>
    <row r="1207" spans="1:21" x14ac:dyDescent="0.3">
      <c r="A1207" s="41" t="s">
        <v>417</v>
      </c>
      <c r="B1207" s="42">
        <v>45322</v>
      </c>
      <c r="C1207" s="62">
        <f t="shared" si="45"/>
        <v>2024</v>
      </c>
      <c r="D1207" s="43" t="s">
        <v>175</v>
      </c>
      <c r="E1207" s="43" t="s">
        <v>1605</v>
      </c>
      <c r="F1207" s="44" t="s">
        <v>413</v>
      </c>
      <c r="G1207" s="45" t="s">
        <v>1618</v>
      </c>
      <c r="H1207" s="45"/>
      <c r="I1207" s="46">
        <v>13.75</v>
      </c>
      <c r="J1207" s="46"/>
      <c r="K1207" s="46"/>
      <c r="L1207" s="46">
        <v>13.75</v>
      </c>
      <c r="M1207" s="47">
        <v>414.54545454545456</v>
      </c>
      <c r="N1207" s="47">
        <v>5700</v>
      </c>
      <c r="O1207" s="48" t="s">
        <v>1631</v>
      </c>
      <c r="P1207" s="48"/>
      <c r="Q1207" s="49">
        <v>45308</v>
      </c>
      <c r="R1207" s="49"/>
      <c r="S1207" s="49"/>
      <c r="T1207" s="49"/>
      <c r="U1207" s="49"/>
    </row>
    <row r="1208" spans="1:21" x14ac:dyDescent="0.3">
      <c r="A1208" s="41" t="s">
        <v>417</v>
      </c>
      <c r="B1208" s="42">
        <v>45322</v>
      </c>
      <c r="C1208" s="62">
        <f t="shared" si="45"/>
        <v>2024</v>
      </c>
      <c r="D1208" s="43" t="s">
        <v>175</v>
      </c>
      <c r="E1208" s="43" t="s">
        <v>1606</v>
      </c>
      <c r="F1208" s="44" t="s">
        <v>413</v>
      </c>
      <c r="G1208" s="45" t="s">
        <v>1619</v>
      </c>
      <c r="H1208" s="45"/>
      <c r="I1208" s="46">
        <v>13.75</v>
      </c>
      <c r="J1208" s="46"/>
      <c r="K1208" s="46"/>
      <c r="L1208" s="46">
        <v>13.75</v>
      </c>
      <c r="M1208" s="47">
        <v>414.54545454545456</v>
      </c>
      <c r="N1208" s="47">
        <v>5700</v>
      </c>
      <c r="O1208" s="48" t="s">
        <v>1632</v>
      </c>
      <c r="P1208" s="48"/>
      <c r="Q1208" s="49">
        <v>45322</v>
      </c>
      <c r="R1208" s="49"/>
      <c r="S1208" s="49"/>
      <c r="T1208" s="49"/>
      <c r="U1208" s="49"/>
    </row>
    <row r="1209" spans="1:21" x14ac:dyDescent="0.3">
      <c r="A1209" s="41" t="s">
        <v>417</v>
      </c>
      <c r="B1209" s="42">
        <v>45322</v>
      </c>
      <c r="C1209" s="62">
        <f t="shared" si="45"/>
        <v>2024</v>
      </c>
      <c r="D1209" s="43" t="s">
        <v>175</v>
      </c>
      <c r="E1209" s="43" t="s">
        <v>1607</v>
      </c>
      <c r="F1209" s="44" t="s">
        <v>413</v>
      </c>
      <c r="G1209" s="45" t="s">
        <v>1620</v>
      </c>
      <c r="H1209" s="45"/>
      <c r="I1209" s="46">
        <v>13.75</v>
      </c>
      <c r="J1209" s="46"/>
      <c r="K1209" s="46"/>
      <c r="L1209" s="46">
        <v>13.75</v>
      </c>
      <c r="M1209" s="47">
        <v>414.54545454545456</v>
      </c>
      <c r="N1209" s="47">
        <v>5700</v>
      </c>
      <c r="O1209" s="48" t="s">
        <v>1633</v>
      </c>
      <c r="P1209" s="48"/>
      <c r="Q1209" s="49">
        <v>45316</v>
      </c>
      <c r="R1209" s="49"/>
      <c r="S1209" s="49"/>
      <c r="T1209" s="49"/>
      <c r="U1209" s="49"/>
    </row>
    <row r="1210" spans="1:21" x14ac:dyDescent="0.3">
      <c r="A1210" s="41" t="s">
        <v>417</v>
      </c>
      <c r="B1210" s="42">
        <v>45322</v>
      </c>
      <c r="C1210" s="62">
        <f t="shared" si="45"/>
        <v>2024</v>
      </c>
      <c r="D1210" s="43" t="s">
        <v>175</v>
      </c>
      <c r="E1210" s="43" t="s">
        <v>1608</v>
      </c>
      <c r="F1210" s="44" t="s">
        <v>413</v>
      </c>
      <c r="G1210" s="45" t="s">
        <v>1621</v>
      </c>
      <c r="H1210" s="45"/>
      <c r="I1210" s="46">
        <v>13.75</v>
      </c>
      <c r="J1210" s="46"/>
      <c r="K1210" s="46"/>
      <c r="L1210" s="46">
        <v>13.75</v>
      </c>
      <c r="M1210" s="47">
        <v>414.54545454545456</v>
      </c>
      <c r="N1210" s="47">
        <v>5700</v>
      </c>
      <c r="O1210" s="48" t="s">
        <v>647</v>
      </c>
      <c r="P1210" s="48"/>
      <c r="Q1210" s="49">
        <v>45308</v>
      </c>
      <c r="R1210" s="49"/>
      <c r="S1210" s="49"/>
      <c r="T1210" s="49"/>
      <c r="U1210" s="49"/>
    </row>
    <row r="1211" spans="1:21" x14ac:dyDescent="0.3">
      <c r="A1211" s="41" t="s">
        <v>417</v>
      </c>
      <c r="B1211" s="42">
        <v>45322</v>
      </c>
      <c r="C1211" s="62">
        <f t="shared" si="45"/>
        <v>2024</v>
      </c>
      <c r="D1211" s="43" t="s">
        <v>175</v>
      </c>
      <c r="E1211" s="43" t="s">
        <v>1609</v>
      </c>
      <c r="F1211" s="44" t="s">
        <v>413</v>
      </c>
      <c r="G1211" s="45" t="s">
        <v>1622</v>
      </c>
      <c r="H1211" s="45"/>
      <c r="I1211" s="46">
        <v>13.75</v>
      </c>
      <c r="J1211" s="46"/>
      <c r="K1211" s="46"/>
      <c r="L1211" s="46">
        <v>13.75</v>
      </c>
      <c r="M1211" s="47">
        <v>414.54545454545456</v>
      </c>
      <c r="N1211" s="47">
        <v>5700</v>
      </c>
      <c r="O1211" s="48" t="s">
        <v>1634</v>
      </c>
      <c r="P1211" s="48"/>
      <c r="Q1211" s="49">
        <v>45309</v>
      </c>
      <c r="R1211" s="49"/>
      <c r="S1211" s="49"/>
      <c r="T1211" s="49"/>
      <c r="U1211" s="49"/>
    </row>
    <row r="1212" spans="1:21" x14ac:dyDescent="0.3">
      <c r="A1212" s="41" t="s">
        <v>417</v>
      </c>
      <c r="B1212" s="42">
        <v>45322</v>
      </c>
      <c r="C1212" s="62">
        <f t="shared" si="45"/>
        <v>2024</v>
      </c>
      <c r="D1212" s="43" t="s">
        <v>175</v>
      </c>
      <c r="E1212" s="43" t="s">
        <v>1610</v>
      </c>
      <c r="F1212" s="44" t="s">
        <v>413</v>
      </c>
      <c r="G1212" s="45" t="s">
        <v>1623</v>
      </c>
      <c r="H1212" s="45"/>
      <c r="I1212" s="46">
        <v>13.75</v>
      </c>
      <c r="J1212" s="46"/>
      <c r="K1212" s="46"/>
      <c r="L1212" s="46">
        <v>13.75</v>
      </c>
      <c r="M1212" s="47">
        <v>414.54545454545456</v>
      </c>
      <c r="N1212" s="47">
        <v>5700</v>
      </c>
      <c r="O1212" s="48" t="s">
        <v>1635</v>
      </c>
      <c r="P1212" s="48"/>
      <c r="Q1212" s="49">
        <v>45321</v>
      </c>
      <c r="R1212" s="49"/>
      <c r="S1212" s="49"/>
      <c r="T1212" s="49"/>
      <c r="U1212" s="49"/>
    </row>
    <row r="1213" spans="1:21" x14ac:dyDescent="0.3">
      <c r="A1213" s="41" t="s">
        <v>417</v>
      </c>
      <c r="B1213" s="42">
        <v>45322</v>
      </c>
      <c r="C1213" s="62">
        <f t="shared" si="45"/>
        <v>2024</v>
      </c>
      <c r="D1213" s="43" t="s">
        <v>175</v>
      </c>
      <c r="E1213" s="43" t="s">
        <v>1611</v>
      </c>
      <c r="F1213" s="44" t="s">
        <v>413</v>
      </c>
      <c r="G1213" s="45" t="s">
        <v>1624</v>
      </c>
      <c r="H1213" s="45"/>
      <c r="I1213" s="46">
        <v>13.75</v>
      </c>
      <c r="J1213" s="46"/>
      <c r="K1213" s="46"/>
      <c r="L1213" s="46">
        <v>13.75</v>
      </c>
      <c r="M1213" s="47">
        <v>414.54545454545456</v>
      </c>
      <c r="N1213" s="47">
        <v>5700</v>
      </c>
      <c r="O1213" s="48" t="s">
        <v>1636</v>
      </c>
      <c r="P1213" s="48"/>
      <c r="Q1213" s="49">
        <v>45321</v>
      </c>
      <c r="R1213" s="49"/>
      <c r="S1213" s="49"/>
      <c r="T1213" s="49"/>
      <c r="U1213" s="49"/>
    </row>
    <row r="1214" spans="1:21" x14ac:dyDescent="0.3">
      <c r="A1214" s="41" t="s">
        <v>417</v>
      </c>
      <c r="B1214" s="42">
        <v>45322</v>
      </c>
      <c r="C1214" s="62">
        <f t="shared" si="45"/>
        <v>2024</v>
      </c>
      <c r="D1214" s="43" t="s">
        <v>175</v>
      </c>
      <c r="E1214" s="43" t="s">
        <v>1612</v>
      </c>
      <c r="F1214" s="44" t="s">
        <v>413</v>
      </c>
      <c r="G1214" s="45" t="s">
        <v>1625</v>
      </c>
      <c r="H1214" s="45"/>
      <c r="I1214" s="46">
        <v>13.75</v>
      </c>
      <c r="J1214" s="46"/>
      <c r="K1214" s="46"/>
      <c r="L1214" s="46">
        <v>13.75</v>
      </c>
      <c r="M1214" s="47">
        <v>414.54545454545456</v>
      </c>
      <c r="N1214" s="47">
        <v>5700</v>
      </c>
      <c r="O1214" s="48" t="s">
        <v>1637</v>
      </c>
      <c r="P1214" s="48"/>
      <c r="Q1214" s="49">
        <v>45303</v>
      </c>
      <c r="R1214" s="49"/>
      <c r="S1214" s="49"/>
      <c r="T1214" s="49"/>
      <c r="U1214" s="49"/>
    </row>
    <row r="1215" spans="1:21" x14ac:dyDescent="0.3">
      <c r="A1215" s="41" t="s">
        <v>417</v>
      </c>
      <c r="B1215" s="42">
        <v>45322</v>
      </c>
      <c r="C1215" s="62">
        <f t="shared" si="45"/>
        <v>2024</v>
      </c>
      <c r="D1215" s="43" t="s">
        <v>175</v>
      </c>
      <c r="E1215" s="43" t="s">
        <v>1613</v>
      </c>
      <c r="F1215" s="44" t="s">
        <v>413</v>
      </c>
      <c r="G1215" s="45" t="s">
        <v>1626</v>
      </c>
      <c r="H1215" s="45"/>
      <c r="I1215" s="46">
        <v>13.75</v>
      </c>
      <c r="J1215" s="46"/>
      <c r="K1215" s="46"/>
      <c r="L1215" s="46">
        <v>13.75</v>
      </c>
      <c r="M1215" s="47">
        <v>414.54545454545456</v>
      </c>
      <c r="N1215" s="47">
        <v>5700</v>
      </c>
      <c r="O1215" s="48" t="s">
        <v>1638</v>
      </c>
      <c r="P1215" s="48"/>
      <c r="Q1215" s="49">
        <v>45309</v>
      </c>
      <c r="R1215" s="49"/>
      <c r="S1215" s="49"/>
      <c r="T1215" s="49"/>
      <c r="U1215" s="49"/>
    </row>
    <row r="1216" spans="1:21" x14ac:dyDescent="0.3">
      <c r="A1216" s="41" t="s">
        <v>417</v>
      </c>
      <c r="B1216" s="42">
        <v>45322</v>
      </c>
      <c r="C1216" s="62">
        <f t="shared" si="45"/>
        <v>2024</v>
      </c>
      <c r="D1216" s="43" t="s">
        <v>175</v>
      </c>
      <c r="E1216" s="43" t="s">
        <v>1614</v>
      </c>
      <c r="F1216" s="44" t="s">
        <v>413</v>
      </c>
      <c r="G1216" s="45" t="s">
        <v>1627</v>
      </c>
      <c r="H1216" s="45"/>
      <c r="I1216" s="46">
        <v>13.75</v>
      </c>
      <c r="J1216" s="46"/>
      <c r="K1216" s="46"/>
      <c r="L1216" s="46">
        <v>13.75</v>
      </c>
      <c r="M1216" s="47">
        <v>414.54545454545456</v>
      </c>
      <c r="N1216" s="47">
        <v>5700</v>
      </c>
      <c r="O1216" s="48" t="s">
        <v>1639</v>
      </c>
      <c r="P1216" s="48"/>
      <c r="Q1216" s="49">
        <v>45309</v>
      </c>
      <c r="R1216" s="49"/>
      <c r="S1216" s="49"/>
      <c r="T1216" s="49"/>
      <c r="U1216" s="49"/>
    </row>
    <row r="1217" spans="1:21" x14ac:dyDescent="0.3">
      <c r="A1217" s="41" t="s">
        <v>417</v>
      </c>
      <c r="B1217" s="42">
        <v>45322</v>
      </c>
      <c r="C1217" s="62">
        <f t="shared" si="45"/>
        <v>2024</v>
      </c>
      <c r="D1217" s="43" t="s">
        <v>175</v>
      </c>
      <c r="E1217" s="43" t="s">
        <v>1615</v>
      </c>
      <c r="F1217" s="44" t="s">
        <v>413</v>
      </c>
      <c r="G1217" s="45" t="s">
        <v>1628</v>
      </c>
      <c r="H1217" s="45"/>
      <c r="I1217" s="46">
        <v>13.75</v>
      </c>
      <c r="J1217" s="46"/>
      <c r="K1217" s="46"/>
      <c r="L1217" s="46">
        <v>13.75</v>
      </c>
      <c r="M1217" s="47">
        <v>414.54545454545456</v>
      </c>
      <c r="N1217" s="47">
        <v>5700</v>
      </c>
      <c r="O1217" s="48" t="s">
        <v>1639</v>
      </c>
      <c r="P1217" s="48"/>
      <c r="Q1217" s="49">
        <v>45309</v>
      </c>
      <c r="R1217" s="49"/>
      <c r="S1217" s="49"/>
      <c r="T1217" s="49"/>
      <c r="U1217" s="49"/>
    </row>
    <row r="1218" spans="1:21" x14ac:dyDescent="0.3">
      <c r="A1218" s="41" t="s">
        <v>417</v>
      </c>
      <c r="B1218" s="42">
        <v>45322</v>
      </c>
      <c r="C1218" s="62">
        <f t="shared" ref="C1218:C1281" si="46">YEAR(B1218)</f>
        <v>2024</v>
      </c>
      <c r="D1218" s="43" t="s">
        <v>522</v>
      </c>
      <c r="E1218" s="43" t="s">
        <v>577</v>
      </c>
      <c r="F1218" s="44" t="s">
        <v>421</v>
      </c>
      <c r="G1218" s="45">
        <v>1</v>
      </c>
      <c r="H1218" s="45"/>
      <c r="I1218" s="46">
        <v>99.6</v>
      </c>
      <c r="J1218" s="46"/>
      <c r="K1218" s="46"/>
      <c r="L1218" s="46">
        <v>99.6</v>
      </c>
      <c r="M1218" s="47">
        <v>1600</v>
      </c>
      <c r="N1218" s="47">
        <v>159360</v>
      </c>
      <c r="O1218" s="48" t="s">
        <v>1657</v>
      </c>
      <c r="P1218" s="48" t="s">
        <v>1667</v>
      </c>
      <c r="Q1218" s="49">
        <v>45322</v>
      </c>
      <c r="R1218" s="49"/>
      <c r="S1218" s="49"/>
      <c r="T1218" s="49"/>
      <c r="U1218" s="49"/>
    </row>
    <row r="1219" spans="1:21" x14ac:dyDescent="0.3">
      <c r="A1219" s="41" t="s">
        <v>417</v>
      </c>
      <c r="B1219" s="42">
        <v>45322</v>
      </c>
      <c r="C1219" s="62">
        <f t="shared" si="46"/>
        <v>2024</v>
      </c>
      <c r="D1219" s="43" t="s">
        <v>88</v>
      </c>
      <c r="E1219" s="43" t="s">
        <v>90</v>
      </c>
      <c r="F1219" s="44" t="s">
        <v>421</v>
      </c>
      <c r="G1219" s="45">
        <v>1</v>
      </c>
      <c r="H1219" s="45"/>
      <c r="I1219" s="46">
        <v>99.7</v>
      </c>
      <c r="J1219" s="46"/>
      <c r="K1219" s="46"/>
      <c r="L1219" s="46">
        <v>99.7</v>
      </c>
      <c r="M1219" s="47">
        <v>1089.9699097291875</v>
      </c>
      <c r="N1219" s="47">
        <v>108670</v>
      </c>
      <c r="O1219" s="48" t="s">
        <v>1362</v>
      </c>
      <c r="P1219" s="48" t="s">
        <v>1667</v>
      </c>
      <c r="Q1219" s="49">
        <v>45316</v>
      </c>
      <c r="R1219" s="49"/>
      <c r="S1219" s="49"/>
      <c r="T1219" s="49"/>
      <c r="U1219" s="49"/>
    </row>
    <row r="1220" spans="1:21" x14ac:dyDescent="0.3">
      <c r="A1220" s="41" t="s">
        <v>417</v>
      </c>
      <c r="B1220" s="42">
        <v>45322</v>
      </c>
      <c r="C1220" s="62">
        <f t="shared" si="46"/>
        <v>2024</v>
      </c>
      <c r="D1220" s="43" t="s">
        <v>522</v>
      </c>
      <c r="E1220" s="43" t="s">
        <v>1640</v>
      </c>
      <c r="F1220" s="44" t="s">
        <v>413</v>
      </c>
      <c r="G1220" s="45">
        <v>1</v>
      </c>
      <c r="H1220" s="45">
        <v>1</v>
      </c>
      <c r="I1220" s="46">
        <v>13.8</v>
      </c>
      <c r="J1220" s="46"/>
      <c r="K1220" s="46"/>
      <c r="L1220" s="46">
        <v>13.8</v>
      </c>
      <c r="M1220" s="47">
        <v>413.04347826086956</v>
      </c>
      <c r="N1220" s="47">
        <v>5700</v>
      </c>
      <c r="O1220" s="48" t="s">
        <v>632</v>
      </c>
      <c r="P1220" s="48"/>
      <c r="Q1220" s="49">
        <v>45313</v>
      </c>
      <c r="R1220" s="49"/>
      <c r="S1220" s="49"/>
      <c r="T1220" s="49"/>
      <c r="U1220" s="49"/>
    </row>
    <row r="1221" spans="1:21" x14ac:dyDescent="0.3">
      <c r="A1221" s="41" t="s">
        <v>417</v>
      </c>
      <c r="B1221" s="42">
        <v>45322</v>
      </c>
      <c r="C1221" s="62">
        <f t="shared" si="46"/>
        <v>2024</v>
      </c>
      <c r="D1221" s="43" t="s">
        <v>522</v>
      </c>
      <c r="E1221" s="43" t="s">
        <v>1641</v>
      </c>
      <c r="F1221" s="44" t="s">
        <v>413</v>
      </c>
      <c r="G1221" s="45">
        <v>2</v>
      </c>
      <c r="H1221" s="45">
        <v>2</v>
      </c>
      <c r="I1221" s="46">
        <v>13.8</v>
      </c>
      <c r="J1221" s="46"/>
      <c r="K1221" s="46"/>
      <c r="L1221" s="46">
        <v>13.8</v>
      </c>
      <c r="M1221" s="47">
        <v>413.04347826086956</v>
      </c>
      <c r="N1221" s="47">
        <v>5700</v>
      </c>
      <c r="O1221" s="48" t="s">
        <v>645</v>
      </c>
      <c r="P1221" s="48"/>
      <c r="Q1221" s="49">
        <v>45309</v>
      </c>
      <c r="R1221" s="49"/>
      <c r="S1221" s="49"/>
      <c r="T1221" s="49"/>
      <c r="U1221" s="49"/>
    </row>
    <row r="1222" spans="1:21" x14ac:dyDescent="0.3">
      <c r="A1222" s="41" t="s">
        <v>417</v>
      </c>
      <c r="B1222" s="42">
        <v>45322</v>
      </c>
      <c r="C1222" s="62">
        <f t="shared" si="46"/>
        <v>2024</v>
      </c>
      <c r="D1222" s="43" t="s">
        <v>522</v>
      </c>
      <c r="E1222" s="43" t="s">
        <v>1642</v>
      </c>
      <c r="F1222" s="44" t="s">
        <v>413</v>
      </c>
      <c r="G1222" s="45">
        <v>3</v>
      </c>
      <c r="H1222" s="45">
        <v>3</v>
      </c>
      <c r="I1222" s="46">
        <v>13.8</v>
      </c>
      <c r="J1222" s="46"/>
      <c r="K1222" s="46"/>
      <c r="L1222" s="46">
        <v>13.8</v>
      </c>
      <c r="M1222" s="47">
        <v>413.04347826086956</v>
      </c>
      <c r="N1222" s="47">
        <v>5700</v>
      </c>
      <c r="O1222" s="48" t="s">
        <v>1330</v>
      </c>
      <c r="P1222" s="48"/>
      <c r="Q1222" s="49">
        <v>45313</v>
      </c>
      <c r="R1222" s="49"/>
      <c r="S1222" s="49"/>
      <c r="T1222" s="49"/>
      <c r="U1222" s="49"/>
    </row>
    <row r="1223" spans="1:21" x14ac:dyDescent="0.3">
      <c r="A1223" s="41" t="s">
        <v>417</v>
      </c>
      <c r="B1223" s="42">
        <v>45322</v>
      </c>
      <c r="C1223" s="62">
        <f t="shared" si="46"/>
        <v>2024</v>
      </c>
      <c r="D1223" s="43" t="s">
        <v>522</v>
      </c>
      <c r="E1223" s="43" t="s">
        <v>1643</v>
      </c>
      <c r="F1223" s="44" t="s">
        <v>413</v>
      </c>
      <c r="G1223" s="45">
        <v>4</v>
      </c>
      <c r="H1223" s="45">
        <v>4</v>
      </c>
      <c r="I1223" s="46">
        <v>13.8</v>
      </c>
      <c r="J1223" s="46"/>
      <c r="K1223" s="46"/>
      <c r="L1223" s="46">
        <v>13.8</v>
      </c>
      <c r="M1223" s="47">
        <v>413.04347826086956</v>
      </c>
      <c r="N1223" s="47">
        <v>5700</v>
      </c>
      <c r="O1223" s="48" t="s">
        <v>1393</v>
      </c>
      <c r="P1223" s="48"/>
      <c r="Q1223" s="49">
        <v>45306</v>
      </c>
      <c r="R1223" s="49"/>
      <c r="S1223" s="49"/>
      <c r="T1223" s="49"/>
      <c r="U1223" s="49"/>
    </row>
    <row r="1224" spans="1:21" x14ac:dyDescent="0.3">
      <c r="A1224" s="41" t="s">
        <v>417</v>
      </c>
      <c r="B1224" s="42">
        <v>45322</v>
      </c>
      <c r="C1224" s="62">
        <f t="shared" si="46"/>
        <v>2024</v>
      </c>
      <c r="D1224" s="43" t="s">
        <v>522</v>
      </c>
      <c r="E1224" s="43" t="s">
        <v>1644</v>
      </c>
      <c r="F1224" s="44" t="s">
        <v>413</v>
      </c>
      <c r="G1224" s="45">
        <v>5</v>
      </c>
      <c r="H1224" s="45">
        <v>5</v>
      </c>
      <c r="I1224" s="46">
        <v>13.8</v>
      </c>
      <c r="J1224" s="46"/>
      <c r="K1224" s="46"/>
      <c r="L1224" s="46">
        <v>13.8</v>
      </c>
      <c r="M1224" s="47">
        <v>413.04347826086956</v>
      </c>
      <c r="N1224" s="47">
        <v>5700</v>
      </c>
      <c r="O1224" s="48" t="s">
        <v>1658</v>
      </c>
      <c r="P1224" s="48"/>
      <c r="Q1224" s="49">
        <v>45307</v>
      </c>
      <c r="R1224" s="49"/>
      <c r="S1224" s="49"/>
      <c r="T1224" s="49"/>
      <c r="U1224" s="49"/>
    </row>
    <row r="1225" spans="1:21" x14ac:dyDescent="0.3">
      <c r="A1225" s="41" t="s">
        <v>417</v>
      </c>
      <c r="B1225" s="42">
        <v>45322</v>
      </c>
      <c r="C1225" s="62">
        <f t="shared" si="46"/>
        <v>2024</v>
      </c>
      <c r="D1225" s="43" t="s">
        <v>522</v>
      </c>
      <c r="E1225" s="43" t="s">
        <v>1645</v>
      </c>
      <c r="F1225" s="44" t="s">
        <v>413</v>
      </c>
      <c r="G1225" s="45">
        <v>6</v>
      </c>
      <c r="H1225" s="45">
        <v>6</v>
      </c>
      <c r="I1225" s="46">
        <v>13.8</v>
      </c>
      <c r="J1225" s="46"/>
      <c r="K1225" s="46"/>
      <c r="L1225" s="46">
        <v>13.8</v>
      </c>
      <c r="M1225" s="47">
        <v>413.04347826086956</v>
      </c>
      <c r="N1225" s="47">
        <v>5700</v>
      </c>
      <c r="O1225" s="48" t="s">
        <v>1058</v>
      </c>
      <c r="P1225" s="48"/>
      <c r="Q1225" s="49">
        <v>45309</v>
      </c>
      <c r="R1225" s="49"/>
      <c r="S1225" s="49"/>
      <c r="T1225" s="49"/>
      <c r="U1225" s="49"/>
    </row>
    <row r="1226" spans="1:21" x14ac:dyDescent="0.3">
      <c r="A1226" s="41" t="s">
        <v>417</v>
      </c>
      <c r="B1226" s="42">
        <v>45322</v>
      </c>
      <c r="C1226" s="62">
        <f t="shared" si="46"/>
        <v>2024</v>
      </c>
      <c r="D1226" s="43" t="s">
        <v>522</v>
      </c>
      <c r="E1226" s="43" t="s">
        <v>1646</v>
      </c>
      <c r="F1226" s="44" t="s">
        <v>413</v>
      </c>
      <c r="G1226" s="45">
        <v>7</v>
      </c>
      <c r="H1226" s="45">
        <v>7</v>
      </c>
      <c r="I1226" s="46">
        <v>22</v>
      </c>
      <c r="J1226" s="46"/>
      <c r="K1226" s="46"/>
      <c r="L1226" s="46">
        <v>22</v>
      </c>
      <c r="M1226" s="47">
        <v>272.72727272727275</v>
      </c>
      <c r="N1226" s="47">
        <v>6000</v>
      </c>
      <c r="O1226" s="48" t="s">
        <v>1110</v>
      </c>
      <c r="P1226" s="48"/>
      <c r="Q1226" s="49">
        <v>45306</v>
      </c>
      <c r="R1226" s="49"/>
      <c r="S1226" s="49"/>
      <c r="T1226" s="49"/>
      <c r="U1226" s="49"/>
    </row>
    <row r="1227" spans="1:21" x14ac:dyDescent="0.3">
      <c r="A1227" s="41" t="s">
        <v>417</v>
      </c>
      <c r="B1227" s="42">
        <v>45322</v>
      </c>
      <c r="C1227" s="62">
        <f t="shared" si="46"/>
        <v>2024</v>
      </c>
      <c r="D1227" s="43" t="s">
        <v>522</v>
      </c>
      <c r="E1227" s="43" t="s">
        <v>1647</v>
      </c>
      <c r="F1227" s="44" t="s">
        <v>413</v>
      </c>
      <c r="G1227" s="45">
        <v>8</v>
      </c>
      <c r="H1227" s="45">
        <v>8</v>
      </c>
      <c r="I1227" s="46">
        <v>13.8</v>
      </c>
      <c r="J1227" s="46"/>
      <c r="K1227" s="46"/>
      <c r="L1227" s="46">
        <v>13.8</v>
      </c>
      <c r="M1227" s="47">
        <v>413.04347826086956</v>
      </c>
      <c r="N1227" s="47">
        <v>5700</v>
      </c>
      <c r="O1227" s="48" t="s">
        <v>1142</v>
      </c>
      <c r="P1227" s="48"/>
      <c r="Q1227" s="49">
        <v>45307</v>
      </c>
      <c r="R1227" s="49"/>
      <c r="S1227" s="49"/>
      <c r="T1227" s="49"/>
      <c r="U1227" s="49"/>
    </row>
    <row r="1228" spans="1:21" x14ac:dyDescent="0.3">
      <c r="A1228" s="41" t="s">
        <v>417</v>
      </c>
      <c r="B1228" s="42">
        <v>45322</v>
      </c>
      <c r="C1228" s="62">
        <f t="shared" si="46"/>
        <v>2024</v>
      </c>
      <c r="D1228" s="43" t="s">
        <v>522</v>
      </c>
      <c r="E1228" s="43" t="s">
        <v>1648</v>
      </c>
      <c r="F1228" s="44" t="s">
        <v>413</v>
      </c>
      <c r="G1228" s="45">
        <v>9</v>
      </c>
      <c r="H1228" s="45">
        <v>9</v>
      </c>
      <c r="I1228" s="46">
        <v>13.8</v>
      </c>
      <c r="J1228" s="46"/>
      <c r="K1228" s="46"/>
      <c r="L1228" s="46">
        <v>13.8</v>
      </c>
      <c r="M1228" s="47">
        <v>413.04347826086956</v>
      </c>
      <c r="N1228" s="47">
        <v>5700</v>
      </c>
      <c r="O1228" s="48" t="s">
        <v>619</v>
      </c>
      <c r="P1228" s="48"/>
      <c r="Q1228" s="49">
        <v>45322</v>
      </c>
      <c r="R1228" s="49"/>
      <c r="S1228" s="49"/>
      <c r="T1228" s="49"/>
      <c r="U1228" s="49"/>
    </row>
    <row r="1229" spans="1:21" x14ac:dyDescent="0.3">
      <c r="A1229" s="41" t="s">
        <v>417</v>
      </c>
      <c r="B1229" s="42">
        <v>45322</v>
      </c>
      <c r="C1229" s="62">
        <f t="shared" si="46"/>
        <v>2024</v>
      </c>
      <c r="D1229" s="43" t="s">
        <v>522</v>
      </c>
      <c r="E1229" s="43" t="s">
        <v>1649</v>
      </c>
      <c r="F1229" s="44" t="s">
        <v>413</v>
      </c>
      <c r="G1229" s="45">
        <v>10</v>
      </c>
      <c r="H1229" s="45">
        <v>10</v>
      </c>
      <c r="I1229" s="46">
        <v>13.8</v>
      </c>
      <c r="J1229" s="46"/>
      <c r="K1229" s="46"/>
      <c r="L1229" s="46">
        <v>13.8</v>
      </c>
      <c r="M1229" s="47">
        <v>413.04347826086956</v>
      </c>
      <c r="N1229" s="47">
        <v>5700</v>
      </c>
      <c r="O1229" s="48" t="s">
        <v>626</v>
      </c>
      <c r="P1229" s="48"/>
      <c r="Q1229" s="49">
        <v>45310</v>
      </c>
      <c r="R1229" s="49"/>
      <c r="S1229" s="49"/>
      <c r="T1229" s="49"/>
      <c r="U1229" s="49"/>
    </row>
    <row r="1230" spans="1:21" x14ac:dyDescent="0.3">
      <c r="A1230" s="41" t="s">
        <v>417</v>
      </c>
      <c r="B1230" s="42">
        <v>45322</v>
      </c>
      <c r="C1230" s="62">
        <f t="shared" si="46"/>
        <v>2024</v>
      </c>
      <c r="D1230" s="43" t="s">
        <v>522</v>
      </c>
      <c r="E1230" s="43" t="s">
        <v>1650</v>
      </c>
      <c r="F1230" s="44" t="s">
        <v>413</v>
      </c>
      <c r="G1230" s="45">
        <v>11</v>
      </c>
      <c r="H1230" s="45">
        <v>11</v>
      </c>
      <c r="I1230" s="46">
        <v>13.8</v>
      </c>
      <c r="J1230" s="46"/>
      <c r="K1230" s="46"/>
      <c r="L1230" s="46">
        <v>13.8</v>
      </c>
      <c r="M1230" s="47">
        <v>413.04347826086956</v>
      </c>
      <c r="N1230" s="47">
        <v>5700</v>
      </c>
      <c r="O1230" s="48" t="s">
        <v>648</v>
      </c>
      <c r="P1230" s="48"/>
      <c r="Q1230" s="49">
        <v>45315</v>
      </c>
      <c r="R1230" s="49"/>
      <c r="S1230" s="49"/>
      <c r="T1230" s="49"/>
      <c r="U1230" s="49"/>
    </row>
    <row r="1231" spans="1:21" x14ac:dyDescent="0.3">
      <c r="A1231" s="41" t="s">
        <v>417</v>
      </c>
      <c r="B1231" s="42">
        <v>45322</v>
      </c>
      <c r="C1231" s="62">
        <f t="shared" si="46"/>
        <v>2024</v>
      </c>
      <c r="D1231" s="43" t="s">
        <v>522</v>
      </c>
      <c r="E1231" s="43" t="s">
        <v>1651</v>
      </c>
      <c r="F1231" s="44" t="s">
        <v>413</v>
      </c>
      <c r="G1231" s="45">
        <v>12</v>
      </c>
      <c r="H1231" s="45">
        <v>12</v>
      </c>
      <c r="I1231" s="46">
        <v>13.8</v>
      </c>
      <c r="J1231" s="46"/>
      <c r="K1231" s="46"/>
      <c r="L1231" s="46">
        <v>13.8</v>
      </c>
      <c r="M1231" s="47">
        <v>413.04347826086956</v>
      </c>
      <c r="N1231" s="47">
        <v>5700</v>
      </c>
      <c r="O1231" s="48" t="s">
        <v>649</v>
      </c>
      <c r="P1231" s="48"/>
      <c r="Q1231" s="49">
        <v>45315</v>
      </c>
      <c r="R1231" s="49"/>
      <c r="S1231" s="49"/>
      <c r="T1231" s="49"/>
      <c r="U1231" s="49"/>
    </row>
    <row r="1232" spans="1:21" x14ac:dyDescent="0.3">
      <c r="A1232" s="41" t="s">
        <v>417</v>
      </c>
      <c r="B1232" s="42">
        <v>45322</v>
      </c>
      <c r="C1232" s="62">
        <f t="shared" si="46"/>
        <v>2024</v>
      </c>
      <c r="D1232" s="43" t="s">
        <v>522</v>
      </c>
      <c r="E1232" s="43" t="s">
        <v>1652</v>
      </c>
      <c r="F1232" s="44" t="s">
        <v>413</v>
      </c>
      <c r="G1232" s="45">
        <v>13</v>
      </c>
      <c r="H1232" s="45">
        <v>13</v>
      </c>
      <c r="I1232" s="46">
        <v>13.8</v>
      </c>
      <c r="J1232" s="46"/>
      <c r="K1232" s="46"/>
      <c r="L1232" s="46">
        <v>13.8</v>
      </c>
      <c r="M1232" s="47">
        <v>413.04347826086956</v>
      </c>
      <c r="N1232" s="47">
        <v>5700</v>
      </c>
      <c r="O1232" s="48" t="s">
        <v>1659</v>
      </c>
      <c r="P1232" s="48"/>
      <c r="Q1232" s="49">
        <v>45308</v>
      </c>
      <c r="R1232" s="49"/>
      <c r="S1232" s="49"/>
      <c r="T1232" s="49"/>
      <c r="U1232" s="49"/>
    </row>
    <row r="1233" spans="1:21" x14ac:dyDescent="0.3">
      <c r="A1233" s="41" t="s">
        <v>417</v>
      </c>
      <c r="B1233" s="42">
        <v>45322</v>
      </c>
      <c r="C1233" s="62">
        <f t="shared" si="46"/>
        <v>2024</v>
      </c>
      <c r="D1233" s="43" t="s">
        <v>522</v>
      </c>
      <c r="E1233" s="43" t="s">
        <v>1653</v>
      </c>
      <c r="F1233" s="44" t="s">
        <v>413</v>
      </c>
      <c r="G1233" s="45">
        <v>14</v>
      </c>
      <c r="H1233" s="45">
        <v>14</v>
      </c>
      <c r="I1233" s="46">
        <v>13.8</v>
      </c>
      <c r="J1233" s="46"/>
      <c r="K1233" s="46"/>
      <c r="L1233" s="46">
        <v>13.8</v>
      </c>
      <c r="M1233" s="47">
        <v>413.04347826086956</v>
      </c>
      <c r="N1233" s="47">
        <v>5700</v>
      </c>
      <c r="O1233" s="48" t="s">
        <v>1395</v>
      </c>
      <c r="P1233" s="48"/>
      <c r="Q1233" s="49">
        <v>45320</v>
      </c>
      <c r="R1233" s="49"/>
      <c r="S1233" s="49"/>
      <c r="T1233" s="49"/>
      <c r="U1233" s="49"/>
    </row>
    <row r="1234" spans="1:21" x14ac:dyDescent="0.3">
      <c r="A1234" s="41" t="s">
        <v>417</v>
      </c>
      <c r="B1234" s="42">
        <v>45322</v>
      </c>
      <c r="C1234" s="62">
        <f t="shared" si="46"/>
        <v>2024</v>
      </c>
      <c r="D1234" s="43" t="s">
        <v>522</v>
      </c>
      <c r="E1234" s="43" t="s">
        <v>1654</v>
      </c>
      <c r="F1234" s="44" t="s">
        <v>413</v>
      </c>
      <c r="G1234" s="45">
        <v>15</v>
      </c>
      <c r="H1234" s="45">
        <v>15</v>
      </c>
      <c r="I1234" s="46">
        <v>13.8</v>
      </c>
      <c r="J1234" s="46"/>
      <c r="K1234" s="46"/>
      <c r="L1234" s="46">
        <v>13.8</v>
      </c>
      <c r="M1234" s="47">
        <v>413.04347826086956</v>
      </c>
      <c r="N1234" s="47">
        <v>5700</v>
      </c>
      <c r="O1234" s="48" t="s">
        <v>1461</v>
      </c>
      <c r="P1234" s="48"/>
      <c r="Q1234" s="49">
        <v>45308</v>
      </c>
      <c r="R1234" s="49"/>
      <c r="S1234" s="49"/>
      <c r="T1234" s="49"/>
      <c r="U1234" s="49"/>
    </row>
    <row r="1235" spans="1:21" x14ac:dyDescent="0.3">
      <c r="A1235" s="41" t="s">
        <v>417</v>
      </c>
      <c r="B1235" s="42">
        <v>45322</v>
      </c>
      <c r="C1235" s="62">
        <f t="shared" si="46"/>
        <v>2024</v>
      </c>
      <c r="D1235" s="43" t="s">
        <v>522</v>
      </c>
      <c r="E1235" s="43" t="s">
        <v>1655</v>
      </c>
      <c r="F1235" s="44" t="s">
        <v>413</v>
      </c>
      <c r="G1235" s="45">
        <v>16</v>
      </c>
      <c r="H1235" s="45">
        <v>16</v>
      </c>
      <c r="I1235" s="46">
        <v>13.8</v>
      </c>
      <c r="J1235" s="46"/>
      <c r="K1235" s="46"/>
      <c r="L1235" s="46">
        <v>13.8</v>
      </c>
      <c r="M1235" s="47">
        <v>413.04347826086956</v>
      </c>
      <c r="N1235" s="47">
        <v>5700</v>
      </c>
      <c r="O1235" s="48" t="s">
        <v>1660</v>
      </c>
      <c r="P1235" s="48"/>
      <c r="Q1235" s="49">
        <v>45322</v>
      </c>
      <c r="R1235" s="49"/>
      <c r="S1235" s="49"/>
      <c r="T1235" s="49"/>
      <c r="U1235" s="49"/>
    </row>
    <row r="1236" spans="1:21" x14ac:dyDescent="0.3">
      <c r="A1236" s="41" t="s">
        <v>417</v>
      </c>
      <c r="B1236" s="42">
        <v>45322</v>
      </c>
      <c r="C1236" s="62">
        <f t="shared" si="46"/>
        <v>2024</v>
      </c>
      <c r="D1236" s="43" t="s">
        <v>522</v>
      </c>
      <c r="E1236" s="43" t="s">
        <v>1656</v>
      </c>
      <c r="F1236" s="44" t="s">
        <v>413</v>
      </c>
      <c r="G1236" s="45">
        <v>17</v>
      </c>
      <c r="H1236" s="45">
        <v>17</v>
      </c>
      <c r="I1236" s="46">
        <v>13.8</v>
      </c>
      <c r="J1236" s="46"/>
      <c r="K1236" s="46"/>
      <c r="L1236" s="46">
        <v>13.8</v>
      </c>
      <c r="M1236" s="47">
        <v>413.04347826086956</v>
      </c>
      <c r="N1236" s="47">
        <v>5700</v>
      </c>
      <c r="O1236" s="48" t="s">
        <v>1661</v>
      </c>
      <c r="P1236" s="48"/>
      <c r="Q1236" s="49">
        <v>45306</v>
      </c>
      <c r="R1236" s="49"/>
      <c r="S1236" s="49"/>
      <c r="T1236" s="49"/>
      <c r="U1236" s="49"/>
    </row>
    <row r="1237" spans="1:21" x14ac:dyDescent="0.3">
      <c r="A1237" s="41" t="s">
        <v>418</v>
      </c>
      <c r="B1237" s="42">
        <v>45322</v>
      </c>
      <c r="C1237" s="62">
        <f t="shared" si="46"/>
        <v>2024</v>
      </c>
      <c r="D1237" s="43" t="s">
        <v>880</v>
      </c>
      <c r="E1237" s="43" t="s">
        <v>888</v>
      </c>
      <c r="F1237" s="44" t="s">
        <v>412</v>
      </c>
      <c r="G1237" s="45">
        <v>8</v>
      </c>
      <c r="H1237" s="45">
        <v>8</v>
      </c>
      <c r="I1237" s="46">
        <v>40.6</v>
      </c>
      <c r="J1237" s="46">
        <v>3.7</v>
      </c>
      <c r="K1237" s="46"/>
      <c r="L1237" s="46">
        <v>44.300000000000004</v>
      </c>
      <c r="M1237" s="47">
        <v>1535.0112866817153</v>
      </c>
      <c r="N1237" s="47">
        <v>68001</v>
      </c>
      <c r="O1237" s="48" t="s">
        <v>1662</v>
      </c>
      <c r="P1237" s="48" t="s">
        <v>1667</v>
      </c>
      <c r="Q1237" s="49">
        <v>45320</v>
      </c>
      <c r="R1237" s="49"/>
      <c r="S1237" s="49"/>
      <c r="T1237" s="49"/>
      <c r="U1237" s="49"/>
    </row>
    <row r="1238" spans="1:21" x14ac:dyDescent="0.3">
      <c r="A1238" s="41" t="s">
        <v>418</v>
      </c>
      <c r="B1238" s="42">
        <v>45322</v>
      </c>
      <c r="C1238" s="62">
        <f t="shared" si="46"/>
        <v>2024</v>
      </c>
      <c r="D1238" s="43" t="s">
        <v>880</v>
      </c>
      <c r="E1238" s="43" t="s">
        <v>898</v>
      </c>
      <c r="F1238" s="44" t="s">
        <v>412</v>
      </c>
      <c r="G1238" s="45">
        <v>18</v>
      </c>
      <c r="H1238" s="45">
        <v>18</v>
      </c>
      <c r="I1238" s="46">
        <v>54.3</v>
      </c>
      <c r="J1238" s="46">
        <v>8</v>
      </c>
      <c r="K1238" s="46"/>
      <c r="L1238" s="46">
        <v>62.3</v>
      </c>
      <c r="M1238" s="47">
        <v>1600</v>
      </c>
      <c r="N1238" s="47">
        <v>99680</v>
      </c>
      <c r="O1238" s="48" t="s">
        <v>1663</v>
      </c>
      <c r="P1238" s="48" t="s">
        <v>1667</v>
      </c>
      <c r="Q1238" s="49">
        <v>45320</v>
      </c>
      <c r="R1238" s="49"/>
      <c r="S1238" s="49"/>
      <c r="T1238" s="49"/>
      <c r="U1238" s="49"/>
    </row>
    <row r="1239" spans="1:21" x14ac:dyDescent="0.3">
      <c r="A1239" s="41" t="s">
        <v>418</v>
      </c>
      <c r="B1239" s="42">
        <v>45322</v>
      </c>
      <c r="C1239" s="62">
        <f t="shared" si="46"/>
        <v>2024</v>
      </c>
      <c r="D1239" s="43" t="s">
        <v>880</v>
      </c>
      <c r="E1239" s="43" t="s">
        <v>923</v>
      </c>
      <c r="F1239" s="44" t="s">
        <v>412</v>
      </c>
      <c r="G1239" s="45">
        <v>43</v>
      </c>
      <c r="H1239" s="45">
        <v>43</v>
      </c>
      <c r="I1239" s="46">
        <v>153.1</v>
      </c>
      <c r="J1239" s="46">
        <v>21.2</v>
      </c>
      <c r="K1239" s="46"/>
      <c r="L1239" s="46">
        <v>174.29999999999998</v>
      </c>
      <c r="M1239" s="47">
        <v>1412.742398164085</v>
      </c>
      <c r="N1239" s="47">
        <v>246241</v>
      </c>
      <c r="O1239" s="48" t="s">
        <v>1664</v>
      </c>
      <c r="P1239" s="48" t="s">
        <v>1667</v>
      </c>
      <c r="Q1239" s="49">
        <v>45316</v>
      </c>
      <c r="R1239" s="49"/>
      <c r="S1239" s="49"/>
      <c r="T1239" s="105">
        <v>0.06</v>
      </c>
      <c r="U1239" s="49"/>
    </row>
    <row r="1240" spans="1:21" x14ac:dyDescent="0.3">
      <c r="A1240" s="41" t="s">
        <v>418</v>
      </c>
      <c r="B1240" s="42">
        <v>45322</v>
      </c>
      <c r="C1240" s="62">
        <f t="shared" si="46"/>
        <v>2024</v>
      </c>
      <c r="D1240" s="43" t="s">
        <v>880</v>
      </c>
      <c r="E1240" s="43" t="s">
        <v>970</v>
      </c>
      <c r="F1240" s="44" t="s">
        <v>412</v>
      </c>
      <c r="G1240" s="45">
        <v>90</v>
      </c>
      <c r="H1240" s="45">
        <v>88</v>
      </c>
      <c r="I1240" s="46">
        <v>53.9</v>
      </c>
      <c r="J1240" s="46">
        <v>8</v>
      </c>
      <c r="K1240" s="46"/>
      <c r="L1240" s="46">
        <v>61.9</v>
      </c>
      <c r="M1240" s="47">
        <v>1610</v>
      </c>
      <c r="N1240" s="47">
        <v>99659</v>
      </c>
      <c r="O1240" s="48" t="s">
        <v>1665</v>
      </c>
      <c r="P1240" s="48" t="s">
        <v>1667</v>
      </c>
      <c r="Q1240" s="49">
        <v>45320</v>
      </c>
      <c r="R1240" s="49"/>
      <c r="S1240" s="49"/>
      <c r="T1240" s="49"/>
      <c r="U1240" s="49"/>
    </row>
    <row r="1241" spans="1:21" x14ac:dyDescent="0.3">
      <c r="A1241" s="41" t="s">
        <v>418</v>
      </c>
      <c r="B1241" s="42">
        <v>45322</v>
      </c>
      <c r="C1241" s="62">
        <f t="shared" si="46"/>
        <v>2024</v>
      </c>
      <c r="D1241" s="43" t="s">
        <v>880</v>
      </c>
      <c r="E1241" s="43" t="s">
        <v>881</v>
      </c>
      <c r="F1241" s="44" t="s">
        <v>412</v>
      </c>
      <c r="G1241" s="45">
        <v>1</v>
      </c>
      <c r="H1241" s="45">
        <v>1</v>
      </c>
      <c r="I1241" s="46">
        <v>41.8</v>
      </c>
      <c r="J1241" s="46">
        <v>3.7</v>
      </c>
      <c r="K1241" s="46"/>
      <c r="L1241" s="46">
        <v>45.5</v>
      </c>
      <c r="M1241" s="47">
        <v>1485.0109890109891</v>
      </c>
      <c r="N1241" s="47">
        <v>67568</v>
      </c>
      <c r="O1241" s="48" t="s">
        <v>1663</v>
      </c>
      <c r="P1241" s="48" t="s">
        <v>1667</v>
      </c>
      <c r="Q1241" s="49">
        <v>45321</v>
      </c>
      <c r="R1241" s="49"/>
      <c r="S1241" s="49"/>
      <c r="T1241" s="49"/>
      <c r="U1241" s="49"/>
    </row>
    <row r="1242" spans="1:21" x14ac:dyDescent="0.3">
      <c r="A1242" s="41" t="s">
        <v>418</v>
      </c>
      <c r="B1242" s="42">
        <v>45322</v>
      </c>
      <c r="C1242" s="62">
        <f t="shared" si="46"/>
        <v>2024</v>
      </c>
      <c r="D1242" s="43" t="s">
        <v>231</v>
      </c>
      <c r="E1242" s="43" t="s">
        <v>279</v>
      </c>
      <c r="F1242" s="44" t="s">
        <v>413</v>
      </c>
      <c r="G1242" s="45" t="s">
        <v>280</v>
      </c>
      <c r="H1242" s="45"/>
      <c r="I1242" s="46">
        <v>13.75</v>
      </c>
      <c r="J1242" s="46"/>
      <c r="K1242" s="46"/>
      <c r="L1242" s="46">
        <v>13.75</v>
      </c>
      <c r="M1242" s="47">
        <v>581.81818181818187</v>
      </c>
      <c r="N1242" s="47">
        <v>8000</v>
      </c>
      <c r="O1242" s="48" t="s">
        <v>1666</v>
      </c>
      <c r="P1242" s="48"/>
      <c r="Q1242" s="49">
        <v>45322</v>
      </c>
      <c r="R1242" s="49"/>
      <c r="S1242" s="49"/>
      <c r="T1242" s="49"/>
      <c r="U1242" s="49"/>
    </row>
    <row r="1243" spans="1:21" x14ac:dyDescent="0.3">
      <c r="A1243" s="41" t="s">
        <v>418</v>
      </c>
      <c r="B1243" s="42">
        <v>45322</v>
      </c>
      <c r="C1243" s="62">
        <f t="shared" si="46"/>
        <v>2024</v>
      </c>
      <c r="D1243" s="43" t="s">
        <v>286</v>
      </c>
      <c r="E1243" s="43" t="s">
        <v>332</v>
      </c>
      <c r="F1243" s="44" t="s">
        <v>413</v>
      </c>
      <c r="G1243" s="45">
        <v>9</v>
      </c>
      <c r="H1243" s="45"/>
      <c r="I1243" s="46">
        <v>13.75</v>
      </c>
      <c r="J1243" s="46"/>
      <c r="K1243" s="46"/>
      <c r="L1243" s="46">
        <v>13.75</v>
      </c>
      <c r="M1243" s="47">
        <v>618.18181818181813</v>
      </c>
      <c r="N1243" s="47">
        <v>8500</v>
      </c>
      <c r="O1243" s="48" t="s">
        <v>1063</v>
      </c>
      <c r="P1243" s="48"/>
      <c r="Q1243" s="49">
        <v>45302</v>
      </c>
      <c r="R1243" s="49"/>
      <c r="S1243" s="49"/>
      <c r="T1243" s="49"/>
      <c r="U1243" s="49"/>
    </row>
    <row r="1244" spans="1:21" x14ac:dyDescent="0.3">
      <c r="A1244" s="41" t="s">
        <v>414</v>
      </c>
      <c r="B1244" s="42">
        <v>45351</v>
      </c>
      <c r="C1244" s="62">
        <f t="shared" si="46"/>
        <v>2024</v>
      </c>
      <c r="D1244" s="43" t="s">
        <v>1795</v>
      </c>
      <c r="E1244" s="43" t="s">
        <v>42</v>
      </c>
      <c r="F1244" s="44" t="s">
        <v>1</v>
      </c>
      <c r="G1244" s="45">
        <v>16</v>
      </c>
      <c r="H1244" s="45"/>
      <c r="I1244" s="46">
        <v>12.9</v>
      </c>
      <c r="J1244" s="46"/>
      <c r="K1244" s="46"/>
      <c r="L1244" s="46">
        <v>12.9</v>
      </c>
      <c r="M1244" s="47">
        <v>450</v>
      </c>
      <c r="N1244" s="47">
        <v>5805</v>
      </c>
      <c r="O1244" s="48" t="s">
        <v>1796</v>
      </c>
      <c r="P1244" s="48"/>
      <c r="Q1244" s="49">
        <v>45344</v>
      </c>
      <c r="R1244" s="49"/>
      <c r="S1244" s="49"/>
      <c r="T1244" s="49"/>
      <c r="U1244" s="49"/>
    </row>
    <row r="1245" spans="1:21" x14ac:dyDescent="0.3">
      <c r="A1245" s="41" t="s">
        <v>414</v>
      </c>
      <c r="B1245" s="42">
        <v>45351</v>
      </c>
      <c r="C1245" s="62">
        <f t="shared" si="46"/>
        <v>2024</v>
      </c>
      <c r="D1245" s="43" t="s">
        <v>1795</v>
      </c>
      <c r="E1245" s="43" t="s">
        <v>47</v>
      </c>
      <c r="F1245" s="44" t="s">
        <v>1</v>
      </c>
      <c r="G1245" s="45">
        <v>22</v>
      </c>
      <c r="H1245" s="45"/>
      <c r="I1245" s="46">
        <v>9.4</v>
      </c>
      <c r="J1245" s="46"/>
      <c r="K1245" s="46"/>
      <c r="L1245" s="46">
        <v>9.4</v>
      </c>
      <c r="M1245" s="47">
        <v>500</v>
      </c>
      <c r="N1245" s="47">
        <v>4700</v>
      </c>
      <c r="O1245" s="48" t="s">
        <v>1819</v>
      </c>
      <c r="P1245" s="48"/>
      <c r="Q1245" s="49">
        <v>45337</v>
      </c>
      <c r="R1245" s="49"/>
      <c r="S1245" s="49"/>
      <c r="T1245" s="49"/>
      <c r="U1245" s="49"/>
    </row>
    <row r="1246" spans="1:21" x14ac:dyDescent="0.3">
      <c r="A1246" s="41" t="s">
        <v>414</v>
      </c>
      <c r="B1246" s="42">
        <v>45351</v>
      </c>
      <c r="C1246" s="62">
        <f t="shared" si="46"/>
        <v>2024</v>
      </c>
      <c r="D1246" s="43" t="s">
        <v>1797</v>
      </c>
      <c r="E1246" s="43" t="s">
        <v>51</v>
      </c>
      <c r="F1246" s="44" t="s">
        <v>413</v>
      </c>
      <c r="G1246" s="45">
        <v>23</v>
      </c>
      <c r="H1246" s="45"/>
      <c r="I1246" s="46">
        <v>15</v>
      </c>
      <c r="J1246" s="46"/>
      <c r="K1246" s="46"/>
      <c r="L1246" s="46">
        <v>15</v>
      </c>
      <c r="M1246" s="47">
        <v>400</v>
      </c>
      <c r="N1246" s="47">
        <v>6000</v>
      </c>
      <c r="O1246" s="48" t="s">
        <v>1798</v>
      </c>
      <c r="P1246" s="48"/>
      <c r="Q1246" s="49">
        <v>45324</v>
      </c>
      <c r="R1246" s="49"/>
      <c r="S1246" s="49"/>
      <c r="T1246" s="49"/>
      <c r="U1246" s="49"/>
    </row>
    <row r="1247" spans="1:21" x14ac:dyDescent="0.3">
      <c r="A1247" s="41" t="s">
        <v>416</v>
      </c>
      <c r="B1247" s="42">
        <v>45351</v>
      </c>
      <c r="C1247" s="62">
        <f t="shared" si="46"/>
        <v>2024</v>
      </c>
      <c r="D1247" s="43" t="s">
        <v>77</v>
      </c>
      <c r="E1247" s="43" t="s">
        <v>1714</v>
      </c>
      <c r="F1247" s="44" t="s">
        <v>1</v>
      </c>
      <c r="G1247" s="45">
        <v>10</v>
      </c>
      <c r="H1247" s="45"/>
      <c r="I1247" s="46">
        <v>22.4</v>
      </c>
      <c r="J1247" s="46"/>
      <c r="K1247" s="46"/>
      <c r="L1247" s="46">
        <v>22.4</v>
      </c>
      <c r="M1247" s="47">
        <v>500.00000000000006</v>
      </c>
      <c r="N1247" s="47">
        <v>11200</v>
      </c>
      <c r="O1247" s="48" t="s">
        <v>600</v>
      </c>
      <c r="P1247" s="48"/>
      <c r="Q1247" s="49">
        <v>45336</v>
      </c>
      <c r="R1247" s="49"/>
      <c r="S1247" s="49"/>
      <c r="T1247" s="49"/>
      <c r="U1247" s="49"/>
    </row>
    <row r="1248" spans="1:21" x14ac:dyDescent="0.3">
      <c r="A1248" s="41" t="s">
        <v>416</v>
      </c>
      <c r="B1248" s="42">
        <v>45351</v>
      </c>
      <c r="C1248" s="62">
        <f t="shared" si="46"/>
        <v>2024</v>
      </c>
      <c r="D1248" s="43" t="s">
        <v>372</v>
      </c>
      <c r="E1248" s="43" t="s">
        <v>1691</v>
      </c>
      <c r="F1248" s="44" t="s">
        <v>1</v>
      </c>
      <c r="G1248" s="45">
        <v>6</v>
      </c>
      <c r="H1248" s="45"/>
      <c r="I1248" s="46">
        <v>22.2</v>
      </c>
      <c r="J1248" s="46"/>
      <c r="K1248" s="46"/>
      <c r="L1248" s="46">
        <v>22.2</v>
      </c>
      <c r="M1248" s="47">
        <v>500</v>
      </c>
      <c r="N1248" s="47">
        <v>11100</v>
      </c>
      <c r="O1248" s="48" t="s">
        <v>1799</v>
      </c>
      <c r="P1248" s="48"/>
      <c r="Q1248" s="49">
        <v>45330</v>
      </c>
      <c r="R1248" s="49"/>
      <c r="S1248" s="49"/>
      <c r="T1248" s="49"/>
      <c r="U1248" s="49"/>
    </row>
    <row r="1249" spans="1:21" x14ac:dyDescent="0.3">
      <c r="A1249" s="41" t="s">
        <v>416</v>
      </c>
      <c r="B1249" s="42">
        <v>45351</v>
      </c>
      <c r="C1249" s="62">
        <f t="shared" si="46"/>
        <v>2024</v>
      </c>
      <c r="D1249" s="43" t="s">
        <v>372</v>
      </c>
      <c r="E1249" s="43" t="s">
        <v>1696</v>
      </c>
      <c r="F1249" s="44" t="s">
        <v>1</v>
      </c>
      <c r="G1249" s="45">
        <v>11</v>
      </c>
      <c r="H1249" s="45"/>
      <c r="I1249" s="46">
        <v>22.2</v>
      </c>
      <c r="J1249" s="46"/>
      <c r="K1249" s="46"/>
      <c r="L1249" s="46">
        <v>22.2</v>
      </c>
      <c r="M1249" s="47">
        <v>500</v>
      </c>
      <c r="N1249" s="47">
        <v>11100</v>
      </c>
      <c r="O1249" s="48" t="s">
        <v>514</v>
      </c>
      <c r="P1249" s="48"/>
      <c r="Q1249" s="49">
        <v>45331</v>
      </c>
      <c r="R1249" s="49"/>
      <c r="S1249" s="49"/>
      <c r="T1249" s="49"/>
      <c r="U1249" s="49"/>
    </row>
    <row r="1250" spans="1:21" x14ac:dyDescent="0.3">
      <c r="A1250" s="41" t="s">
        <v>416</v>
      </c>
      <c r="B1250" s="42">
        <v>45351</v>
      </c>
      <c r="C1250" s="62">
        <f t="shared" si="46"/>
        <v>2024</v>
      </c>
      <c r="D1250" s="43" t="s">
        <v>372</v>
      </c>
      <c r="E1250" s="43" t="s">
        <v>1697</v>
      </c>
      <c r="F1250" s="44" t="s">
        <v>1</v>
      </c>
      <c r="G1250" s="45">
        <v>12</v>
      </c>
      <c r="H1250" s="45"/>
      <c r="I1250" s="46">
        <v>26.7</v>
      </c>
      <c r="J1250" s="46"/>
      <c r="K1250" s="46"/>
      <c r="L1250" s="46">
        <v>26.7</v>
      </c>
      <c r="M1250" s="47">
        <v>500</v>
      </c>
      <c r="N1250" s="47">
        <v>13350</v>
      </c>
      <c r="O1250" s="48" t="s">
        <v>606</v>
      </c>
      <c r="P1250" s="48"/>
      <c r="Q1250" s="49">
        <v>45335</v>
      </c>
      <c r="R1250" s="49"/>
      <c r="S1250" s="49"/>
      <c r="T1250" s="49"/>
      <c r="U1250" s="49"/>
    </row>
    <row r="1251" spans="1:21" x14ac:dyDescent="0.3">
      <c r="A1251" s="41" t="s">
        <v>416</v>
      </c>
      <c r="B1251" s="42">
        <v>45351</v>
      </c>
      <c r="C1251" s="62">
        <f t="shared" si="46"/>
        <v>2024</v>
      </c>
      <c r="D1251" s="43" t="s">
        <v>372</v>
      </c>
      <c r="E1251" s="43" t="s">
        <v>1704</v>
      </c>
      <c r="F1251" s="44" t="s">
        <v>413</v>
      </c>
      <c r="G1251" s="45">
        <v>4</v>
      </c>
      <c r="H1251" s="45"/>
      <c r="I1251" s="46">
        <v>13.7</v>
      </c>
      <c r="J1251" s="46"/>
      <c r="K1251" s="46"/>
      <c r="L1251" s="46">
        <v>13.7</v>
      </c>
      <c r="M1251" s="47">
        <v>583.94160583941607</v>
      </c>
      <c r="N1251" s="47">
        <v>8000</v>
      </c>
      <c r="O1251" s="48" t="s">
        <v>508</v>
      </c>
      <c r="P1251" s="48"/>
      <c r="Q1251" s="49">
        <v>45331</v>
      </c>
      <c r="R1251" s="49"/>
      <c r="S1251" s="49"/>
      <c r="T1251" s="49"/>
      <c r="U1251" s="49"/>
    </row>
    <row r="1252" spans="1:21" x14ac:dyDescent="0.3">
      <c r="A1252" s="41" t="s">
        <v>416</v>
      </c>
      <c r="B1252" s="42">
        <v>45351</v>
      </c>
      <c r="C1252" s="62">
        <f t="shared" si="46"/>
        <v>2024</v>
      </c>
      <c r="D1252" s="43" t="s">
        <v>1404</v>
      </c>
      <c r="E1252" s="43" t="s">
        <v>1418</v>
      </c>
      <c r="F1252" s="44" t="s">
        <v>412</v>
      </c>
      <c r="G1252" s="45">
        <v>14</v>
      </c>
      <c r="H1252" s="45">
        <v>14</v>
      </c>
      <c r="I1252" s="46">
        <v>63.9</v>
      </c>
      <c r="J1252" s="46">
        <v>7.2</v>
      </c>
      <c r="K1252" s="46"/>
      <c r="L1252" s="46">
        <v>71.099999999999994</v>
      </c>
      <c r="M1252" s="47">
        <v>1387.1026722925458</v>
      </c>
      <c r="N1252" s="47">
        <v>98623</v>
      </c>
      <c r="O1252" s="48" t="s">
        <v>1800</v>
      </c>
      <c r="P1252" s="48" t="s">
        <v>1667</v>
      </c>
      <c r="Q1252" s="49">
        <v>45345</v>
      </c>
      <c r="R1252" s="49"/>
      <c r="S1252" s="49"/>
      <c r="T1252" s="49"/>
      <c r="U1252" s="49"/>
    </row>
    <row r="1253" spans="1:21" x14ac:dyDescent="0.3">
      <c r="A1253" s="41" t="s">
        <v>416</v>
      </c>
      <c r="B1253" s="42">
        <v>45351</v>
      </c>
      <c r="C1253" s="62">
        <f t="shared" si="46"/>
        <v>2024</v>
      </c>
      <c r="D1253" s="43" t="s">
        <v>1404</v>
      </c>
      <c r="E1253" s="43" t="s">
        <v>1419</v>
      </c>
      <c r="F1253" s="44" t="s">
        <v>412</v>
      </c>
      <c r="G1253" s="45">
        <v>15</v>
      </c>
      <c r="H1253" s="45">
        <v>15</v>
      </c>
      <c r="I1253" s="46">
        <v>70.5</v>
      </c>
      <c r="J1253" s="46">
        <v>7.2</v>
      </c>
      <c r="K1253" s="46"/>
      <c r="L1253" s="46">
        <v>77.7</v>
      </c>
      <c r="M1253" s="47">
        <v>1430</v>
      </c>
      <c r="N1253" s="47">
        <v>111111</v>
      </c>
      <c r="O1253" s="48" t="s">
        <v>1799</v>
      </c>
      <c r="P1253" s="48" t="s">
        <v>1667</v>
      </c>
      <c r="Q1253" s="49">
        <v>45330</v>
      </c>
      <c r="R1253" s="49"/>
      <c r="S1253" s="49"/>
      <c r="T1253" s="49"/>
      <c r="U1253" s="49"/>
    </row>
    <row r="1254" spans="1:21" x14ac:dyDescent="0.3">
      <c r="A1254" s="41" t="s">
        <v>416</v>
      </c>
      <c r="B1254" s="42">
        <v>45351</v>
      </c>
      <c r="C1254" s="62">
        <f t="shared" si="46"/>
        <v>2024</v>
      </c>
      <c r="D1254" s="43" t="s">
        <v>1404</v>
      </c>
      <c r="E1254" s="43" t="s">
        <v>1423</v>
      </c>
      <c r="F1254" s="44" t="s">
        <v>412</v>
      </c>
      <c r="G1254" s="45">
        <v>19</v>
      </c>
      <c r="H1254" s="45">
        <v>18</v>
      </c>
      <c r="I1254" s="46">
        <v>63.8</v>
      </c>
      <c r="J1254" s="46">
        <v>7.2</v>
      </c>
      <c r="K1254" s="46"/>
      <c r="L1254" s="46">
        <v>71</v>
      </c>
      <c r="M1254" s="47">
        <v>1406.5070422535211</v>
      </c>
      <c r="N1254" s="47">
        <v>99862</v>
      </c>
      <c r="O1254" s="48" t="s">
        <v>1800</v>
      </c>
      <c r="P1254" s="48" t="s">
        <v>1667</v>
      </c>
      <c r="Q1254" s="49">
        <v>45345</v>
      </c>
      <c r="R1254" s="49"/>
      <c r="S1254" s="49"/>
      <c r="T1254" s="49"/>
      <c r="U1254" s="49"/>
    </row>
    <row r="1255" spans="1:21" x14ac:dyDescent="0.3">
      <c r="A1255" s="41" t="s">
        <v>417</v>
      </c>
      <c r="B1255" s="42">
        <v>45351</v>
      </c>
      <c r="C1255" s="62">
        <f t="shared" si="46"/>
        <v>2024</v>
      </c>
      <c r="D1255" s="43" t="s">
        <v>1158</v>
      </c>
      <c r="E1255" s="43" t="s">
        <v>1194</v>
      </c>
      <c r="F1255" s="44" t="s">
        <v>412</v>
      </c>
      <c r="G1255" s="45">
        <v>1</v>
      </c>
      <c r="H1255" s="45">
        <v>1</v>
      </c>
      <c r="I1255" s="46">
        <v>34.4</v>
      </c>
      <c r="J1255" s="46">
        <v>3.4</v>
      </c>
      <c r="K1255" s="46"/>
      <c r="L1255" s="46">
        <v>37.799999999999997</v>
      </c>
      <c r="M1255" s="47">
        <v>1002.989417989418</v>
      </c>
      <c r="N1255" s="47">
        <v>37913</v>
      </c>
      <c r="O1255" s="48" t="s">
        <v>1801</v>
      </c>
      <c r="P1255" s="48" t="s">
        <v>1667</v>
      </c>
      <c r="Q1255" s="49">
        <v>45330</v>
      </c>
      <c r="R1255" s="49"/>
      <c r="S1255" s="49"/>
      <c r="T1255" s="49"/>
      <c r="U1255" s="49"/>
    </row>
    <row r="1256" spans="1:21" x14ac:dyDescent="0.3">
      <c r="A1256" s="41" t="s">
        <v>417</v>
      </c>
      <c r="B1256" s="42">
        <v>45351</v>
      </c>
      <c r="C1256" s="62">
        <f t="shared" si="46"/>
        <v>2024</v>
      </c>
      <c r="D1256" s="43" t="s">
        <v>1158</v>
      </c>
      <c r="E1256" s="43" t="s">
        <v>1202</v>
      </c>
      <c r="F1256" s="44" t="s">
        <v>412</v>
      </c>
      <c r="G1256" s="45">
        <v>9</v>
      </c>
      <c r="H1256" s="45">
        <v>8</v>
      </c>
      <c r="I1256" s="46">
        <v>52.4</v>
      </c>
      <c r="J1256" s="46">
        <v>6.4</v>
      </c>
      <c r="K1256" s="46"/>
      <c r="L1256" s="46">
        <v>58.8</v>
      </c>
      <c r="M1256" s="47">
        <v>1033.9965986394559</v>
      </c>
      <c r="N1256" s="47">
        <v>60799</v>
      </c>
      <c r="O1256" s="48" t="s">
        <v>1802</v>
      </c>
      <c r="P1256" s="48" t="s">
        <v>1667</v>
      </c>
      <c r="Q1256" s="49">
        <v>45334</v>
      </c>
      <c r="R1256" s="49"/>
      <c r="S1256" s="49"/>
      <c r="T1256" s="49"/>
      <c r="U1256" s="49"/>
    </row>
    <row r="1257" spans="1:21" x14ac:dyDescent="0.3">
      <c r="A1257" s="41" t="s">
        <v>417</v>
      </c>
      <c r="B1257" s="42">
        <v>45351</v>
      </c>
      <c r="C1257" s="62">
        <f t="shared" si="46"/>
        <v>2024</v>
      </c>
      <c r="D1257" s="43" t="s">
        <v>1158</v>
      </c>
      <c r="E1257" s="43" t="s">
        <v>1207</v>
      </c>
      <c r="F1257" s="44" t="s">
        <v>412</v>
      </c>
      <c r="G1257" s="45">
        <v>17</v>
      </c>
      <c r="H1257" s="45">
        <v>16</v>
      </c>
      <c r="I1257" s="46">
        <v>52.3</v>
      </c>
      <c r="J1257" s="46">
        <v>6.4</v>
      </c>
      <c r="K1257" s="46"/>
      <c r="L1257" s="46">
        <v>58.699999999999996</v>
      </c>
      <c r="M1257" s="47">
        <v>1045.008517887564</v>
      </c>
      <c r="N1257" s="47">
        <v>61342</v>
      </c>
      <c r="O1257" s="48" t="s">
        <v>1803</v>
      </c>
      <c r="P1257" s="48" t="s">
        <v>1667</v>
      </c>
      <c r="Q1257" s="49">
        <v>45350</v>
      </c>
      <c r="R1257" s="49"/>
      <c r="S1257" s="49"/>
      <c r="T1257" s="49"/>
      <c r="U1257" s="49"/>
    </row>
    <row r="1258" spans="1:21" x14ac:dyDescent="0.3">
      <c r="A1258" s="41" t="s">
        <v>417</v>
      </c>
      <c r="B1258" s="42">
        <v>45351</v>
      </c>
      <c r="C1258" s="62">
        <f t="shared" si="46"/>
        <v>2024</v>
      </c>
      <c r="D1258" s="43" t="s">
        <v>1158</v>
      </c>
      <c r="E1258" s="43" t="s">
        <v>1214</v>
      </c>
      <c r="F1258" s="44" t="s">
        <v>412</v>
      </c>
      <c r="G1258" s="45">
        <v>25</v>
      </c>
      <c r="H1258" s="45">
        <v>24</v>
      </c>
      <c r="I1258" s="46">
        <v>52.3</v>
      </c>
      <c r="J1258" s="46">
        <v>6.4</v>
      </c>
      <c r="K1258" s="46"/>
      <c r="L1258" s="46">
        <v>58.699999999999996</v>
      </c>
      <c r="M1258" s="47">
        <v>1034.0034071550256</v>
      </c>
      <c r="N1258" s="47">
        <v>60696</v>
      </c>
      <c r="O1258" s="48" t="s">
        <v>1804</v>
      </c>
      <c r="P1258" s="48" t="s">
        <v>1667</v>
      </c>
      <c r="Q1258" s="49">
        <v>45341</v>
      </c>
      <c r="R1258" s="49"/>
      <c r="S1258" s="49"/>
      <c r="T1258" s="49"/>
      <c r="U1258" s="49"/>
    </row>
    <row r="1259" spans="1:21" x14ac:dyDescent="0.3">
      <c r="A1259" s="41" t="s">
        <v>417</v>
      </c>
      <c r="B1259" s="42">
        <v>45351</v>
      </c>
      <c r="C1259" s="62">
        <f t="shared" si="46"/>
        <v>2024</v>
      </c>
      <c r="D1259" s="43" t="s">
        <v>1158</v>
      </c>
      <c r="E1259" s="43" t="s">
        <v>1233</v>
      </c>
      <c r="F1259" s="44" t="s">
        <v>412</v>
      </c>
      <c r="G1259" s="45">
        <v>48</v>
      </c>
      <c r="H1259" s="45">
        <v>47</v>
      </c>
      <c r="I1259" s="46">
        <v>52.3</v>
      </c>
      <c r="J1259" s="46">
        <v>6.4</v>
      </c>
      <c r="K1259" s="46"/>
      <c r="L1259" s="46">
        <v>58.699999999999996</v>
      </c>
      <c r="M1259" s="47">
        <v>1055.008517887564</v>
      </c>
      <c r="N1259" s="47">
        <v>61929</v>
      </c>
      <c r="O1259" s="48" t="s">
        <v>1805</v>
      </c>
      <c r="P1259" s="48" t="s">
        <v>1667</v>
      </c>
      <c r="Q1259" s="49">
        <v>45349</v>
      </c>
      <c r="R1259" s="49"/>
      <c r="S1259" s="49"/>
      <c r="T1259" s="49"/>
      <c r="U1259" s="49"/>
    </row>
    <row r="1260" spans="1:21" x14ac:dyDescent="0.3">
      <c r="A1260" s="41" t="s">
        <v>417</v>
      </c>
      <c r="B1260" s="42">
        <v>45351</v>
      </c>
      <c r="C1260" s="62">
        <f t="shared" si="46"/>
        <v>2024</v>
      </c>
      <c r="D1260" s="43" t="s">
        <v>1158</v>
      </c>
      <c r="E1260" s="43" t="s">
        <v>1235</v>
      </c>
      <c r="F1260" s="44" t="s">
        <v>412</v>
      </c>
      <c r="G1260" s="45">
        <v>52</v>
      </c>
      <c r="H1260" s="45">
        <v>51</v>
      </c>
      <c r="I1260" s="46">
        <v>52.3</v>
      </c>
      <c r="J1260" s="46">
        <v>6.4</v>
      </c>
      <c r="K1260" s="46"/>
      <c r="L1260" s="46">
        <v>58.699999999999996</v>
      </c>
      <c r="M1260" s="47">
        <v>1050</v>
      </c>
      <c r="N1260" s="47">
        <v>61635</v>
      </c>
      <c r="O1260" s="48" t="s">
        <v>1806</v>
      </c>
      <c r="P1260" s="48" t="s">
        <v>1667</v>
      </c>
      <c r="Q1260" s="49">
        <v>45341</v>
      </c>
      <c r="R1260" s="49"/>
      <c r="S1260" s="49"/>
      <c r="T1260" s="49"/>
      <c r="U1260" s="49"/>
    </row>
    <row r="1261" spans="1:21" x14ac:dyDescent="0.3">
      <c r="A1261" s="41" t="s">
        <v>417</v>
      </c>
      <c r="B1261" s="42">
        <v>45351</v>
      </c>
      <c r="C1261" s="62">
        <f t="shared" si="46"/>
        <v>2024</v>
      </c>
      <c r="D1261" s="43" t="s">
        <v>1158</v>
      </c>
      <c r="E1261" s="43" t="s">
        <v>1237</v>
      </c>
      <c r="F1261" s="44" t="s">
        <v>412</v>
      </c>
      <c r="G1261" s="45">
        <v>56</v>
      </c>
      <c r="H1261" s="45">
        <v>55</v>
      </c>
      <c r="I1261" s="46">
        <v>52.3</v>
      </c>
      <c r="J1261" s="46">
        <v>6.4</v>
      </c>
      <c r="K1261" s="46"/>
      <c r="L1261" s="46">
        <v>58.699999999999996</v>
      </c>
      <c r="M1261" s="47">
        <v>1045.008517887564</v>
      </c>
      <c r="N1261" s="47">
        <v>61342</v>
      </c>
      <c r="O1261" s="48" t="s">
        <v>1807</v>
      </c>
      <c r="P1261" s="48" t="s">
        <v>1667</v>
      </c>
      <c r="Q1261" s="49">
        <v>45341</v>
      </c>
      <c r="R1261" s="49"/>
      <c r="S1261" s="49"/>
      <c r="T1261" s="49"/>
      <c r="U1261" s="49"/>
    </row>
    <row r="1262" spans="1:21" x14ac:dyDescent="0.3">
      <c r="A1262" s="41" t="s">
        <v>417</v>
      </c>
      <c r="B1262" s="42">
        <v>45351</v>
      </c>
      <c r="C1262" s="62">
        <f t="shared" si="46"/>
        <v>2024</v>
      </c>
      <c r="D1262" s="43" t="s">
        <v>175</v>
      </c>
      <c r="E1262" s="43" t="s">
        <v>1722</v>
      </c>
      <c r="F1262" s="44" t="s">
        <v>413</v>
      </c>
      <c r="G1262" s="45" t="s">
        <v>1725</v>
      </c>
      <c r="H1262" s="45"/>
      <c r="I1262" s="46">
        <v>13.75</v>
      </c>
      <c r="J1262" s="46"/>
      <c r="K1262" s="46"/>
      <c r="L1262" s="46">
        <v>13.75</v>
      </c>
      <c r="M1262" s="47">
        <v>414.54545454545456</v>
      </c>
      <c r="N1262" s="47">
        <v>5700</v>
      </c>
      <c r="O1262" s="48" t="s">
        <v>1808</v>
      </c>
      <c r="P1262" s="48"/>
      <c r="Q1262" s="49">
        <v>45343</v>
      </c>
      <c r="R1262" s="49"/>
      <c r="S1262" s="49"/>
      <c r="T1262" s="49"/>
      <c r="U1262" s="49"/>
    </row>
    <row r="1263" spans="1:21" x14ac:dyDescent="0.3">
      <c r="A1263" s="41" t="s">
        <v>417</v>
      </c>
      <c r="B1263" s="42">
        <v>45351</v>
      </c>
      <c r="C1263" s="62">
        <f t="shared" si="46"/>
        <v>2024</v>
      </c>
      <c r="D1263" s="43" t="s">
        <v>522</v>
      </c>
      <c r="E1263" s="43" t="s">
        <v>1726</v>
      </c>
      <c r="F1263" s="44" t="s">
        <v>413</v>
      </c>
      <c r="G1263" s="45">
        <v>18</v>
      </c>
      <c r="H1263" s="45"/>
      <c r="I1263" s="46">
        <v>13.8</v>
      </c>
      <c r="J1263" s="46"/>
      <c r="K1263" s="46"/>
      <c r="L1263" s="46">
        <v>13.8</v>
      </c>
      <c r="M1263" s="47">
        <v>413.04347826086956</v>
      </c>
      <c r="N1263" s="47">
        <v>5700</v>
      </c>
      <c r="O1263" s="48" t="s">
        <v>466</v>
      </c>
      <c r="P1263" s="48"/>
      <c r="Q1263" s="49">
        <v>45349</v>
      </c>
      <c r="R1263" s="49"/>
      <c r="S1263" s="49"/>
      <c r="T1263" s="49"/>
      <c r="U1263" s="49"/>
    </row>
    <row r="1264" spans="1:21" x14ac:dyDescent="0.3">
      <c r="A1264" s="41" t="s">
        <v>417</v>
      </c>
      <c r="B1264" s="42">
        <v>45351</v>
      </c>
      <c r="C1264" s="62">
        <f t="shared" si="46"/>
        <v>2024</v>
      </c>
      <c r="D1264" s="43" t="s">
        <v>1584</v>
      </c>
      <c r="E1264" s="43" t="s">
        <v>1524</v>
      </c>
      <c r="F1264" s="44" t="s">
        <v>412</v>
      </c>
      <c r="G1264" s="45">
        <v>50</v>
      </c>
      <c r="H1264" s="45">
        <v>49</v>
      </c>
      <c r="I1264" s="46">
        <v>55.4</v>
      </c>
      <c r="J1264" s="46">
        <v>6.4</v>
      </c>
      <c r="K1264" s="46"/>
      <c r="L1264" s="46">
        <v>61.8</v>
      </c>
      <c r="M1264" s="47">
        <v>1105</v>
      </c>
      <c r="N1264" s="47">
        <v>68289</v>
      </c>
      <c r="O1264" s="48" t="s">
        <v>1809</v>
      </c>
      <c r="P1264" s="48" t="s">
        <v>1667</v>
      </c>
      <c r="Q1264" s="49">
        <v>45334</v>
      </c>
      <c r="R1264" s="49"/>
      <c r="S1264" s="49"/>
      <c r="T1264" s="49"/>
      <c r="U1264" s="49"/>
    </row>
    <row r="1265" spans="1:21" x14ac:dyDescent="0.3">
      <c r="A1265" s="41" t="s">
        <v>417</v>
      </c>
      <c r="B1265" s="42">
        <v>45351</v>
      </c>
      <c r="C1265" s="62">
        <f t="shared" si="46"/>
        <v>2024</v>
      </c>
      <c r="D1265" s="43" t="s">
        <v>1584</v>
      </c>
      <c r="E1265" s="43" t="s">
        <v>1529</v>
      </c>
      <c r="F1265" s="44" t="s">
        <v>412</v>
      </c>
      <c r="G1265" s="45">
        <v>56</v>
      </c>
      <c r="H1265" s="45">
        <v>55</v>
      </c>
      <c r="I1265" s="46">
        <v>41.1</v>
      </c>
      <c r="J1265" s="46">
        <v>6.4</v>
      </c>
      <c r="K1265" s="46"/>
      <c r="L1265" s="46">
        <v>47.5</v>
      </c>
      <c r="M1265" s="47">
        <v>1105.0105263157895</v>
      </c>
      <c r="N1265" s="47">
        <v>52488</v>
      </c>
      <c r="O1265" s="48" t="s">
        <v>1810</v>
      </c>
      <c r="P1265" s="48" t="s">
        <v>1667</v>
      </c>
      <c r="Q1265" s="49">
        <v>45342</v>
      </c>
      <c r="R1265" s="49"/>
      <c r="S1265" s="49"/>
      <c r="T1265" s="49"/>
      <c r="U1265" s="49"/>
    </row>
    <row r="1266" spans="1:21" x14ac:dyDescent="0.3">
      <c r="A1266" s="41" t="s">
        <v>417</v>
      </c>
      <c r="B1266" s="42">
        <v>45351</v>
      </c>
      <c r="C1266" s="62">
        <f t="shared" si="46"/>
        <v>2024</v>
      </c>
      <c r="D1266" s="43" t="s">
        <v>1584</v>
      </c>
      <c r="E1266" s="43" t="s">
        <v>1531</v>
      </c>
      <c r="F1266" s="44" t="s">
        <v>412</v>
      </c>
      <c r="G1266" s="45">
        <v>58</v>
      </c>
      <c r="H1266" s="45">
        <v>57</v>
      </c>
      <c r="I1266" s="46">
        <v>55.4</v>
      </c>
      <c r="J1266" s="46">
        <v>6.4</v>
      </c>
      <c r="K1266" s="46"/>
      <c r="L1266" s="46">
        <v>61.8</v>
      </c>
      <c r="M1266" s="47">
        <v>1085</v>
      </c>
      <c r="N1266" s="47">
        <v>67053</v>
      </c>
      <c r="O1266" s="48" t="s">
        <v>1809</v>
      </c>
      <c r="P1266" s="48" t="s">
        <v>1667</v>
      </c>
      <c r="Q1266" s="49">
        <v>45334</v>
      </c>
      <c r="R1266" s="49"/>
      <c r="S1266" s="49"/>
      <c r="T1266" s="49"/>
      <c r="U1266" s="49"/>
    </row>
    <row r="1267" spans="1:21" x14ac:dyDescent="0.3">
      <c r="A1267" s="41" t="s">
        <v>417</v>
      </c>
      <c r="B1267" s="42">
        <v>45351</v>
      </c>
      <c r="C1267" s="62">
        <f t="shared" si="46"/>
        <v>2024</v>
      </c>
      <c r="D1267" s="43" t="s">
        <v>1584</v>
      </c>
      <c r="E1267" s="43" t="s">
        <v>1537</v>
      </c>
      <c r="F1267" s="44" t="s">
        <v>412</v>
      </c>
      <c r="G1267" s="45">
        <v>64</v>
      </c>
      <c r="H1267" s="45">
        <v>63</v>
      </c>
      <c r="I1267" s="46">
        <v>39.4</v>
      </c>
      <c r="J1267" s="46">
        <v>6.4</v>
      </c>
      <c r="K1267" s="46"/>
      <c r="L1267" s="46">
        <v>45.8</v>
      </c>
      <c r="M1267" s="47">
        <v>1075</v>
      </c>
      <c r="N1267" s="47">
        <v>49235</v>
      </c>
      <c r="O1267" s="48" t="s">
        <v>1811</v>
      </c>
      <c r="P1267" s="48" t="s">
        <v>1667</v>
      </c>
      <c r="Q1267" s="49">
        <v>45345</v>
      </c>
      <c r="R1267" s="49"/>
      <c r="S1267" s="49"/>
      <c r="T1267" s="49"/>
      <c r="U1267" s="49"/>
    </row>
    <row r="1268" spans="1:21" x14ac:dyDescent="0.3">
      <c r="A1268" s="41" t="s">
        <v>417</v>
      </c>
      <c r="B1268" s="42">
        <v>45351</v>
      </c>
      <c r="C1268" s="62">
        <f t="shared" si="46"/>
        <v>2024</v>
      </c>
      <c r="D1268" s="43" t="s">
        <v>1730</v>
      </c>
      <c r="E1268" s="43" t="s">
        <v>1756</v>
      </c>
      <c r="F1268" s="44" t="s">
        <v>412</v>
      </c>
      <c r="G1268" s="45">
        <v>26</v>
      </c>
      <c r="H1268" s="45"/>
      <c r="I1268" s="46">
        <v>55.4</v>
      </c>
      <c r="J1268" s="46">
        <v>6.4</v>
      </c>
      <c r="K1268" s="46"/>
      <c r="L1268" s="46">
        <v>61.8</v>
      </c>
      <c r="M1268" s="47">
        <v>1150</v>
      </c>
      <c r="N1268" s="47">
        <v>71070</v>
      </c>
      <c r="O1268" s="48" t="s">
        <v>1812</v>
      </c>
      <c r="P1268" s="48" t="s">
        <v>1667</v>
      </c>
      <c r="Q1268" s="49">
        <v>45350</v>
      </c>
      <c r="R1268" s="49"/>
      <c r="S1268" s="49"/>
      <c r="T1268" s="49"/>
      <c r="U1268" s="49"/>
    </row>
    <row r="1269" spans="1:21" x14ac:dyDescent="0.3">
      <c r="A1269" s="41" t="s">
        <v>418</v>
      </c>
      <c r="B1269" s="42">
        <v>45351</v>
      </c>
      <c r="C1269" s="62">
        <f t="shared" si="46"/>
        <v>2024</v>
      </c>
      <c r="D1269" s="43" t="s">
        <v>880</v>
      </c>
      <c r="E1269" s="43" t="s">
        <v>894</v>
      </c>
      <c r="F1269" s="44" t="s">
        <v>412</v>
      </c>
      <c r="G1269" s="45">
        <v>14</v>
      </c>
      <c r="H1269" s="45">
        <v>14</v>
      </c>
      <c r="I1269" s="46">
        <v>49.1</v>
      </c>
      <c r="J1269" s="46">
        <v>5.0999999999999996</v>
      </c>
      <c r="K1269" s="46"/>
      <c r="L1269" s="46">
        <v>54.2</v>
      </c>
      <c r="M1269" s="47">
        <v>1570</v>
      </c>
      <c r="N1269" s="47">
        <v>85094</v>
      </c>
      <c r="O1269" s="48" t="s">
        <v>1813</v>
      </c>
      <c r="P1269" s="48" t="s">
        <v>1667</v>
      </c>
      <c r="Q1269" s="49">
        <v>45345</v>
      </c>
      <c r="R1269" s="49"/>
      <c r="S1269" s="49"/>
      <c r="T1269" s="49"/>
      <c r="U1269" s="49"/>
    </row>
    <row r="1270" spans="1:21" x14ac:dyDescent="0.3">
      <c r="A1270" s="41" t="s">
        <v>418</v>
      </c>
      <c r="B1270" s="42">
        <v>45351</v>
      </c>
      <c r="C1270" s="62">
        <f t="shared" si="46"/>
        <v>2024</v>
      </c>
      <c r="D1270" s="43" t="s">
        <v>880</v>
      </c>
      <c r="E1270" s="43" t="s">
        <v>905</v>
      </c>
      <c r="F1270" s="44" t="s">
        <v>412</v>
      </c>
      <c r="G1270" s="45">
        <v>25</v>
      </c>
      <c r="H1270" s="45">
        <v>25</v>
      </c>
      <c r="I1270" s="46">
        <v>45.7</v>
      </c>
      <c r="J1270" s="46">
        <v>5.2</v>
      </c>
      <c r="K1270" s="46"/>
      <c r="L1270" s="46">
        <v>50.900000000000006</v>
      </c>
      <c r="M1270" s="47">
        <v>1619.9999999999998</v>
      </c>
      <c r="N1270" s="47">
        <v>82458</v>
      </c>
      <c r="O1270" s="48" t="s">
        <v>1814</v>
      </c>
      <c r="P1270" s="48" t="s">
        <v>1667</v>
      </c>
      <c r="Q1270" s="49">
        <v>45344</v>
      </c>
      <c r="R1270" s="49"/>
      <c r="S1270" s="49"/>
      <c r="T1270" s="49"/>
      <c r="U1270" s="49"/>
    </row>
    <row r="1271" spans="1:21" x14ac:dyDescent="0.3">
      <c r="A1271" s="41" t="s">
        <v>418</v>
      </c>
      <c r="B1271" s="42">
        <v>45351</v>
      </c>
      <c r="C1271" s="62">
        <f t="shared" si="46"/>
        <v>2024</v>
      </c>
      <c r="D1271" s="43" t="s">
        <v>880</v>
      </c>
      <c r="E1271" s="43" t="s">
        <v>914</v>
      </c>
      <c r="F1271" s="44" t="s">
        <v>412</v>
      </c>
      <c r="G1271" s="45">
        <v>34</v>
      </c>
      <c r="H1271" s="45">
        <v>34</v>
      </c>
      <c r="I1271" s="46">
        <v>45.6</v>
      </c>
      <c r="J1271" s="46">
        <v>5.2</v>
      </c>
      <c r="K1271" s="46"/>
      <c r="L1271" s="46">
        <v>50.800000000000004</v>
      </c>
      <c r="M1271" s="47">
        <v>1414.7047244094488</v>
      </c>
      <c r="N1271" s="47">
        <v>71867</v>
      </c>
      <c r="O1271" s="48" t="s">
        <v>1815</v>
      </c>
      <c r="P1271" s="48" t="s">
        <v>1667</v>
      </c>
      <c r="Q1271" s="49">
        <v>45331</v>
      </c>
      <c r="R1271" s="49"/>
      <c r="S1271" s="49"/>
      <c r="T1271" s="105">
        <v>0.06</v>
      </c>
      <c r="U1271" s="49"/>
    </row>
    <row r="1272" spans="1:21" x14ac:dyDescent="0.3">
      <c r="A1272" s="41" t="s">
        <v>418</v>
      </c>
      <c r="B1272" s="42">
        <v>45351</v>
      </c>
      <c r="C1272" s="62">
        <f t="shared" si="46"/>
        <v>2024</v>
      </c>
      <c r="D1272" s="43" t="s">
        <v>880</v>
      </c>
      <c r="E1272" s="43" t="s">
        <v>915</v>
      </c>
      <c r="F1272" s="44" t="s">
        <v>412</v>
      </c>
      <c r="G1272" s="45">
        <v>35</v>
      </c>
      <c r="H1272" s="45">
        <v>35</v>
      </c>
      <c r="I1272" s="46">
        <v>105.3</v>
      </c>
      <c r="J1272" s="46">
        <v>16</v>
      </c>
      <c r="K1272" s="46"/>
      <c r="L1272" s="46">
        <v>121.3</v>
      </c>
      <c r="M1272" s="47">
        <v>1405.3009068425392</v>
      </c>
      <c r="N1272" s="47">
        <v>170463</v>
      </c>
      <c r="O1272" s="48" t="s">
        <v>1815</v>
      </c>
      <c r="P1272" s="48" t="s">
        <v>1667</v>
      </c>
      <c r="Q1272" s="49">
        <v>45331</v>
      </c>
      <c r="R1272" s="49"/>
      <c r="S1272" s="49"/>
      <c r="T1272" s="105">
        <v>0.06</v>
      </c>
      <c r="U1272" s="49"/>
    </row>
    <row r="1273" spans="1:21" x14ac:dyDescent="0.3">
      <c r="A1273" s="41" t="s">
        <v>418</v>
      </c>
      <c r="B1273" s="42">
        <v>45351</v>
      </c>
      <c r="C1273" s="62">
        <f t="shared" si="46"/>
        <v>2024</v>
      </c>
      <c r="D1273" s="43" t="s">
        <v>880</v>
      </c>
      <c r="E1273" s="43" t="s">
        <v>952</v>
      </c>
      <c r="F1273" s="44" t="s">
        <v>412</v>
      </c>
      <c r="G1273" s="45">
        <v>72</v>
      </c>
      <c r="H1273" s="45">
        <v>70</v>
      </c>
      <c r="I1273" s="46">
        <v>53.9</v>
      </c>
      <c r="J1273" s="46">
        <v>8</v>
      </c>
      <c r="K1273" s="46"/>
      <c r="L1273" s="46">
        <v>61.9</v>
      </c>
      <c r="M1273" s="47">
        <v>1615.0080775444264</v>
      </c>
      <c r="N1273" s="47">
        <v>99969</v>
      </c>
      <c r="O1273" s="48" t="s">
        <v>1816</v>
      </c>
      <c r="P1273" s="48" t="s">
        <v>1675</v>
      </c>
      <c r="Q1273" s="49">
        <v>45342</v>
      </c>
      <c r="R1273" s="49"/>
      <c r="S1273" s="49"/>
      <c r="T1273" s="49"/>
      <c r="U1273" s="49"/>
    </row>
    <row r="1274" spans="1:21" x14ac:dyDescent="0.3">
      <c r="A1274" s="41" t="s">
        <v>418</v>
      </c>
      <c r="B1274" s="42">
        <v>45351</v>
      </c>
      <c r="C1274" s="62">
        <f t="shared" si="46"/>
        <v>2024</v>
      </c>
      <c r="D1274" s="43" t="s">
        <v>880</v>
      </c>
      <c r="E1274" s="43" t="s">
        <v>968</v>
      </c>
      <c r="F1274" s="44" t="s">
        <v>412</v>
      </c>
      <c r="G1274" s="45">
        <v>88</v>
      </c>
      <c r="H1274" s="45">
        <v>86</v>
      </c>
      <c r="I1274" s="46">
        <v>45.6</v>
      </c>
      <c r="J1274" s="46">
        <v>5.2</v>
      </c>
      <c r="K1274" s="46"/>
      <c r="L1274" s="46">
        <v>50.800000000000004</v>
      </c>
      <c r="M1274" s="47">
        <v>1548.5039370078739</v>
      </c>
      <c r="N1274" s="47">
        <v>78664</v>
      </c>
      <c r="O1274" s="48" t="s">
        <v>1817</v>
      </c>
      <c r="P1274" s="48" t="s">
        <v>1667</v>
      </c>
      <c r="Q1274" s="49">
        <v>45351</v>
      </c>
      <c r="R1274" s="49"/>
      <c r="S1274" s="49"/>
      <c r="T1274" s="49"/>
      <c r="U1274" s="49"/>
    </row>
    <row r="1275" spans="1:21" x14ac:dyDescent="0.3">
      <c r="A1275" s="41" t="s">
        <v>416</v>
      </c>
      <c r="B1275" s="42">
        <v>45382</v>
      </c>
      <c r="C1275" s="62">
        <f t="shared" si="46"/>
        <v>2024</v>
      </c>
      <c r="D1275" s="43" t="s">
        <v>372</v>
      </c>
      <c r="E1275" s="43" t="s">
        <v>1707</v>
      </c>
      <c r="F1275" s="44" t="s">
        <v>413</v>
      </c>
      <c r="G1275" s="45">
        <v>8</v>
      </c>
      <c r="H1275" s="45"/>
      <c r="I1275" s="46">
        <v>13.7</v>
      </c>
      <c r="J1275" s="46"/>
      <c r="K1275" s="46"/>
      <c r="L1275" s="46">
        <v>13.7</v>
      </c>
      <c r="M1275" s="47">
        <v>583.94160583941607</v>
      </c>
      <c r="N1275" s="47">
        <v>8000</v>
      </c>
      <c r="O1275" s="48" t="s">
        <v>1591</v>
      </c>
      <c r="P1275" s="48"/>
      <c r="Q1275" s="49">
        <v>45365</v>
      </c>
      <c r="R1275" s="49"/>
      <c r="S1275" s="49"/>
      <c r="T1275" s="49"/>
      <c r="U1275" s="49"/>
    </row>
    <row r="1276" spans="1:21" x14ac:dyDescent="0.3">
      <c r="A1276" s="41" t="s">
        <v>416</v>
      </c>
      <c r="B1276" s="42">
        <v>45382</v>
      </c>
      <c r="C1276" s="62">
        <f t="shared" si="46"/>
        <v>2024</v>
      </c>
      <c r="D1276" s="43" t="s">
        <v>981</v>
      </c>
      <c r="E1276" s="43" t="s">
        <v>1022</v>
      </c>
      <c r="F1276" s="44" t="s">
        <v>412</v>
      </c>
      <c r="G1276" s="45">
        <v>41</v>
      </c>
      <c r="H1276" s="45">
        <v>42</v>
      </c>
      <c r="I1276" s="46">
        <v>41.4</v>
      </c>
      <c r="J1276" s="46">
        <v>8</v>
      </c>
      <c r="K1276" s="46"/>
      <c r="L1276" s="46">
        <v>49.4</v>
      </c>
      <c r="M1276" s="47">
        <v>1306.599190283401</v>
      </c>
      <c r="N1276" s="47">
        <v>64546</v>
      </c>
      <c r="O1276" s="48" t="s">
        <v>1820</v>
      </c>
      <c r="P1276" s="48" t="s">
        <v>1667</v>
      </c>
      <c r="Q1276" s="49">
        <v>45372</v>
      </c>
      <c r="R1276" s="49"/>
      <c r="S1276" s="49"/>
      <c r="T1276" s="105">
        <v>0.06</v>
      </c>
      <c r="U1276" s="49"/>
    </row>
    <row r="1277" spans="1:21" x14ac:dyDescent="0.3">
      <c r="A1277" s="41" t="s">
        <v>417</v>
      </c>
      <c r="B1277" s="42">
        <v>45382</v>
      </c>
      <c r="C1277" s="62">
        <f t="shared" si="46"/>
        <v>2024</v>
      </c>
      <c r="D1277" s="43" t="s">
        <v>814</v>
      </c>
      <c r="E1277" s="43" t="s">
        <v>783</v>
      </c>
      <c r="F1277" s="44" t="s">
        <v>412</v>
      </c>
      <c r="G1277" s="45">
        <v>34</v>
      </c>
      <c r="H1277" s="45"/>
      <c r="I1277" s="46">
        <v>51.4</v>
      </c>
      <c r="J1277" s="46">
        <v>3.3</v>
      </c>
      <c r="K1277" s="46"/>
      <c r="L1277" s="46">
        <v>54.699999999999996</v>
      </c>
      <c r="M1277" s="47">
        <v>980.00000000000011</v>
      </c>
      <c r="N1277" s="47">
        <v>53606</v>
      </c>
      <c r="O1277" s="48" t="s">
        <v>1821</v>
      </c>
      <c r="P1277" s="48" t="s">
        <v>1667</v>
      </c>
      <c r="Q1277" s="49">
        <v>45364</v>
      </c>
      <c r="R1277" s="49"/>
      <c r="S1277" s="49"/>
      <c r="T1277" s="49"/>
      <c r="U1277" s="49"/>
    </row>
    <row r="1278" spans="1:21" x14ac:dyDescent="0.3">
      <c r="A1278" s="41" t="s">
        <v>417</v>
      </c>
      <c r="B1278" s="42">
        <v>45382</v>
      </c>
      <c r="C1278" s="62">
        <f t="shared" si="46"/>
        <v>2024</v>
      </c>
      <c r="D1278" s="43" t="s">
        <v>1158</v>
      </c>
      <c r="E1278" s="43" t="s">
        <v>1197</v>
      </c>
      <c r="F1278" s="44" t="s">
        <v>412</v>
      </c>
      <c r="G1278" s="45">
        <v>4</v>
      </c>
      <c r="H1278" s="45">
        <v>4</v>
      </c>
      <c r="I1278" s="46">
        <v>34.4</v>
      </c>
      <c r="J1278" s="46">
        <v>3.3</v>
      </c>
      <c r="K1278" s="46"/>
      <c r="L1278" s="46">
        <v>37.699999999999996</v>
      </c>
      <c r="M1278" s="47">
        <v>1002.9973474801062</v>
      </c>
      <c r="N1278" s="47">
        <v>37813</v>
      </c>
      <c r="O1278" s="48" t="s">
        <v>1822</v>
      </c>
      <c r="P1278" s="48" t="s">
        <v>1667</v>
      </c>
      <c r="Q1278" s="49">
        <v>45366</v>
      </c>
      <c r="R1278" s="49"/>
      <c r="S1278" s="49"/>
      <c r="T1278" s="49"/>
      <c r="U1278" s="49"/>
    </row>
    <row r="1279" spans="1:21" x14ac:dyDescent="0.3">
      <c r="A1279" s="41" t="s">
        <v>417</v>
      </c>
      <c r="B1279" s="42">
        <v>45382</v>
      </c>
      <c r="C1279" s="62">
        <f t="shared" si="46"/>
        <v>2024</v>
      </c>
      <c r="D1279" s="43" t="s">
        <v>1158</v>
      </c>
      <c r="E1279" s="43" t="s">
        <v>1203</v>
      </c>
      <c r="F1279" s="44" t="s">
        <v>412</v>
      </c>
      <c r="G1279" s="45">
        <v>13</v>
      </c>
      <c r="H1279" s="45">
        <v>12</v>
      </c>
      <c r="I1279" s="46">
        <v>52.3</v>
      </c>
      <c r="J1279" s="46">
        <v>6.4</v>
      </c>
      <c r="K1279" s="46"/>
      <c r="L1279" s="46">
        <v>58.699999999999996</v>
      </c>
      <c r="M1279" s="47">
        <v>1050</v>
      </c>
      <c r="N1279" s="47">
        <v>61635</v>
      </c>
      <c r="O1279" s="48" t="s">
        <v>1823</v>
      </c>
      <c r="P1279" s="48" t="s">
        <v>1667</v>
      </c>
      <c r="Q1279" s="49">
        <v>45380</v>
      </c>
      <c r="R1279" s="49"/>
      <c r="S1279" s="49"/>
      <c r="T1279" s="49"/>
      <c r="U1279" s="49"/>
    </row>
    <row r="1280" spans="1:21" x14ac:dyDescent="0.3">
      <c r="A1280" s="41" t="s">
        <v>417</v>
      </c>
      <c r="B1280" s="42">
        <v>45382</v>
      </c>
      <c r="C1280" s="62">
        <f t="shared" si="46"/>
        <v>2024</v>
      </c>
      <c r="D1280" s="43" t="s">
        <v>1158</v>
      </c>
      <c r="E1280" s="43" t="s">
        <v>1211</v>
      </c>
      <c r="F1280" s="44" t="s">
        <v>412</v>
      </c>
      <c r="G1280" s="45">
        <v>21</v>
      </c>
      <c r="H1280" s="45">
        <v>20</v>
      </c>
      <c r="I1280" s="46">
        <v>52.3</v>
      </c>
      <c r="J1280" s="46">
        <v>6.4</v>
      </c>
      <c r="K1280" s="46"/>
      <c r="L1280" s="46">
        <v>58.699999999999996</v>
      </c>
      <c r="M1280" s="47">
        <v>1038.9948892674618</v>
      </c>
      <c r="N1280" s="47">
        <v>60989</v>
      </c>
      <c r="O1280" s="48" t="s">
        <v>1824</v>
      </c>
      <c r="P1280" s="48" t="s">
        <v>1667</v>
      </c>
      <c r="Q1280" s="49">
        <v>45381</v>
      </c>
      <c r="R1280" s="49"/>
      <c r="S1280" s="49"/>
      <c r="T1280" s="49"/>
      <c r="U1280" s="49"/>
    </row>
    <row r="1281" spans="1:21" x14ac:dyDescent="0.3">
      <c r="A1281" s="41" t="s">
        <v>417</v>
      </c>
      <c r="B1281" s="42">
        <v>45382</v>
      </c>
      <c r="C1281" s="62">
        <f t="shared" si="46"/>
        <v>2024</v>
      </c>
      <c r="D1281" s="43" t="s">
        <v>1158</v>
      </c>
      <c r="E1281" s="43" t="s">
        <v>1226</v>
      </c>
      <c r="F1281" s="44" t="s">
        <v>412</v>
      </c>
      <c r="G1281" s="45">
        <v>40</v>
      </c>
      <c r="H1281" s="45">
        <v>39</v>
      </c>
      <c r="I1281" s="46">
        <v>52.6</v>
      </c>
      <c r="J1281" s="46">
        <v>6.4</v>
      </c>
      <c r="K1281" s="46"/>
      <c r="L1281" s="46">
        <v>59</v>
      </c>
      <c r="M1281" s="47">
        <v>1024</v>
      </c>
      <c r="N1281" s="47">
        <v>60416</v>
      </c>
      <c r="O1281" s="48" t="s">
        <v>1825</v>
      </c>
      <c r="P1281" s="48" t="s">
        <v>1667</v>
      </c>
      <c r="Q1281" s="49">
        <v>45380</v>
      </c>
      <c r="R1281" s="49"/>
      <c r="S1281" s="49"/>
      <c r="T1281" s="49"/>
      <c r="U1281" s="49"/>
    </row>
    <row r="1282" spans="1:21" x14ac:dyDescent="0.3">
      <c r="A1282" s="41" t="s">
        <v>417</v>
      </c>
      <c r="B1282" s="42">
        <v>45382</v>
      </c>
      <c r="C1282" s="62">
        <f t="shared" ref="C1282:C1345" si="47">YEAR(B1282)</f>
        <v>2024</v>
      </c>
      <c r="D1282" s="43" t="s">
        <v>1244</v>
      </c>
      <c r="E1282" s="43" t="s">
        <v>1283</v>
      </c>
      <c r="F1282" s="44" t="s">
        <v>412</v>
      </c>
      <c r="G1282" s="45">
        <v>39</v>
      </c>
      <c r="H1282" s="45">
        <v>38</v>
      </c>
      <c r="I1282" s="46">
        <v>55.7</v>
      </c>
      <c r="J1282" s="46">
        <v>6.4</v>
      </c>
      <c r="K1282" s="46"/>
      <c r="L1282" s="46">
        <v>62.1</v>
      </c>
      <c r="M1282" s="47">
        <v>1099.0016103059581</v>
      </c>
      <c r="N1282" s="47">
        <v>68248</v>
      </c>
      <c r="O1282" s="48" t="s">
        <v>1826</v>
      </c>
      <c r="P1282" s="48" t="s">
        <v>1667</v>
      </c>
      <c r="Q1282" s="49">
        <v>45380</v>
      </c>
      <c r="R1282" s="49"/>
      <c r="S1282" s="49"/>
      <c r="T1282" s="49"/>
      <c r="U1282" s="49"/>
    </row>
    <row r="1283" spans="1:21" x14ac:dyDescent="0.3">
      <c r="A1283" s="41" t="s">
        <v>417</v>
      </c>
      <c r="B1283" s="42">
        <v>45382</v>
      </c>
      <c r="C1283" s="62">
        <f t="shared" si="47"/>
        <v>2024</v>
      </c>
      <c r="D1283" s="43" t="s">
        <v>1584</v>
      </c>
      <c r="E1283" s="43" t="s">
        <v>1495</v>
      </c>
      <c r="F1283" s="44" t="s">
        <v>412</v>
      </c>
      <c r="G1283" s="45">
        <v>21</v>
      </c>
      <c r="H1283" s="45">
        <v>20</v>
      </c>
      <c r="I1283" s="46">
        <v>41.1</v>
      </c>
      <c r="J1283" s="46">
        <v>6.4</v>
      </c>
      <c r="K1283" s="46"/>
      <c r="L1283" s="46">
        <v>47.5</v>
      </c>
      <c r="M1283" s="47">
        <v>1071.8526315789475</v>
      </c>
      <c r="N1283" s="47">
        <v>50913</v>
      </c>
      <c r="O1283" s="48" t="s">
        <v>1827</v>
      </c>
      <c r="P1283" s="48" t="s">
        <v>1667</v>
      </c>
      <c r="Q1283" s="49">
        <v>45378</v>
      </c>
      <c r="R1283" s="49"/>
      <c r="S1283" s="49"/>
      <c r="T1283" s="49"/>
      <c r="U1283" s="105">
        <v>0.03</v>
      </c>
    </row>
    <row r="1284" spans="1:21" x14ac:dyDescent="0.3">
      <c r="A1284" s="41" t="s">
        <v>417</v>
      </c>
      <c r="B1284" s="42">
        <v>45382</v>
      </c>
      <c r="C1284" s="62">
        <f t="shared" si="47"/>
        <v>2024</v>
      </c>
      <c r="D1284" s="43" t="s">
        <v>1584</v>
      </c>
      <c r="E1284" s="43" t="s">
        <v>1499</v>
      </c>
      <c r="F1284" s="44" t="s">
        <v>412</v>
      </c>
      <c r="G1284" s="45">
        <v>25</v>
      </c>
      <c r="H1284" s="45">
        <v>24</v>
      </c>
      <c r="I1284" s="46">
        <v>41.1</v>
      </c>
      <c r="J1284" s="46">
        <v>6.4</v>
      </c>
      <c r="K1284" s="46"/>
      <c r="L1284" s="46">
        <v>47.5</v>
      </c>
      <c r="M1284" s="47">
        <v>1062.1473684210525</v>
      </c>
      <c r="N1284" s="47">
        <v>50452</v>
      </c>
      <c r="O1284" s="48" t="s">
        <v>1827</v>
      </c>
      <c r="P1284" s="48" t="s">
        <v>1667</v>
      </c>
      <c r="Q1284" s="49">
        <v>45378</v>
      </c>
      <c r="R1284" s="49"/>
      <c r="S1284" s="49"/>
      <c r="T1284" s="49"/>
      <c r="U1284" s="105">
        <v>0.03</v>
      </c>
    </row>
    <row r="1285" spans="1:21" x14ac:dyDescent="0.3">
      <c r="A1285" s="41" t="s">
        <v>417</v>
      </c>
      <c r="B1285" s="42">
        <v>45382</v>
      </c>
      <c r="C1285" s="62">
        <f t="shared" si="47"/>
        <v>2024</v>
      </c>
      <c r="D1285" s="43" t="s">
        <v>1584</v>
      </c>
      <c r="E1285" s="43" t="s">
        <v>1518</v>
      </c>
      <c r="F1285" s="44" t="s">
        <v>412</v>
      </c>
      <c r="G1285" s="45">
        <v>44</v>
      </c>
      <c r="H1285" s="45">
        <v>43</v>
      </c>
      <c r="I1285" s="46">
        <v>41.2</v>
      </c>
      <c r="J1285" s="46">
        <v>6.4</v>
      </c>
      <c r="K1285" s="46"/>
      <c r="L1285" s="46">
        <v>47.6</v>
      </c>
      <c r="M1285" s="47">
        <v>1085</v>
      </c>
      <c r="N1285" s="47">
        <v>51646</v>
      </c>
      <c r="O1285" s="48" t="s">
        <v>1828</v>
      </c>
      <c r="P1285" s="48" t="s">
        <v>1667</v>
      </c>
      <c r="Q1285" s="49">
        <v>45373</v>
      </c>
      <c r="R1285" s="49"/>
      <c r="S1285" s="49"/>
      <c r="T1285" s="49"/>
      <c r="U1285" s="49"/>
    </row>
    <row r="1286" spans="1:21" x14ac:dyDescent="0.3">
      <c r="A1286" s="41" t="s">
        <v>417</v>
      </c>
      <c r="B1286" s="42">
        <v>45382</v>
      </c>
      <c r="C1286" s="62">
        <f t="shared" si="47"/>
        <v>2024</v>
      </c>
      <c r="D1286" s="43" t="s">
        <v>1584</v>
      </c>
      <c r="E1286" s="43" t="s">
        <v>1520</v>
      </c>
      <c r="F1286" s="44" t="s">
        <v>412</v>
      </c>
      <c r="G1286" s="45">
        <v>46</v>
      </c>
      <c r="H1286" s="45">
        <v>45</v>
      </c>
      <c r="I1286" s="46">
        <v>55.4</v>
      </c>
      <c r="J1286" s="46">
        <v>6.4</v>
      </c>
      <c r="K1286" s="46"/>
      <c r="L1286" s="46">
        <v>61.8</v>
      </c>
      <c r="M1286" s="47">
        <v>1090</v>
      </c>
      <c r="N1286" s="47">
        <v>67362</v>
      </c>
      <c r="O1286" s="48" t="s">
        <v>1829</v>
      </c>
      <c r="P1286" s="48" t="s">
        <v>1667</v>
      </c>
      <c r="Q1286" s="49">
        <v>45369</v>
      </c>
      <c r="R1286" s="49"/>
      <c r="S1286" s="49"/>
      <c r="T1286" s="49"/>
      <c r="U1286" s="49"/>
    </row>
    <row r="1287" spans="1:21" x14ac:dyDescent="0.3">
      <c r="A1287" s="41" t="s">
        <v>417</v>
      </c>
      <c r="B1287" s="42">
        <v>45382</v>
      </c>
      <c r="C1287" s="62">
        <f t="shared" si="47"/>
        <v>2024</v>
      </c>
      <c r="D1287" s="43" t="s">
        <v>1584</v>
      </c>
      <c r="E1287" s="43" t="s">
        <v>1533</v>
      </c>
      <c r="F1287" s="44" t="s">
        <v>412</v>
      </c>
      <c r="G1287" s="45">
        <v>60</v>
      </c>
      <c r="H1287" s="45">
        <v>59</v>
      </c>
      <c r="I1287" s="46">
        <v>41.1</v>
      </c>
      <c r="J1287" s="46">
        <v>6.4</v>
      </c>
      <c r="K1287" s="46"/>
      <c r="L1287" s="46">
        <v>47.5</v>
      </c>
      <c r="M1287" s="47">
        <v>1095.0105263157895</v>
      </c>
      <c r="N1287" s="47">
        <v>52013</v>
      </c>
      <c r="O1287" s="48" t="s">
        <v>1827</v>
      </c>
      <c r="P1287" s="48" t="s">
        <v>1667</v>
      </c>
      <c r="Q1287" s="49">
        <v>45378</v>
      </c>
      <c r="R1287" s="49"/>
      <c r="S1287" s="49"/>
      <c r="T1287" s="49"/>
      <c r="U1287" s="105">
        <v>0.03</v>
      </c>
    </row>
    <row r="1288" spans="1:21" x14ac:dyDescent="0.3">
      <c r="A1288" s="41" t="s">
        <v>417</v>
      </c>
      <c r="B1288" s="42">
        <v>45382</v>
      </c>
      <c r="C1288" s="62">
        <f t="shared" si="47"/>
        <v>2024</v>
      </c>
      <c r="D1288" s="43" t="s">
        <v>1730</v>
      </c>
      <c r="E1288" s="43" t="s">
        <v>1742</v>
      </c>
      <c r="F1288" s="44" t="s">
        <v>412</v>
      </c>
      <c r="G1288" s="45">
        <v>12</v>
      </c>
      <c r="H1288" s="45"/>
      <c r="I1288" s="46">
        <v>41.2</v>
      </c>
      <c r="J1288" s="46">
        <v>6.4</v>
      </c>
      <c r="K1288" s="46"/>
      <c r="L1288" s="46">
        <v>47.6</v>
      </c>
      <c r="M1288" s="47">
        <v>1100</v>
      </c>
      <c r="N1288" s="47">
        <v>52360</v>
      </c>
      <c r="O1288" s="48" t="s">
        <v>1830</v>
      </c>
      <c r="P1288" s="48" t="s">
        <v>1667</v>
      </c>
      <c r="Q1288" s="49">
        <v>45379</v>
      </c>
      <c r="R1288" s="49"/>
      <c r="S1288" s="49"/>
      <c r="T1288" s="49"/>
      <c r="U1288" s="49"/>
    </row>
    <row r="1289" spans="1:21" x14ac:dyDescent="0.3">
      <c r="A1289" s="41" t="s">
        <v>417</v>
      </c>
      <c r="B1289" s="42">
        <v>45382</v>
      </c>
      <c r="C1289" s="62">
        <f t="shared" si="47"/>
        <v>2024</v>
      </c>
      <c r="D1289" s="43" t="s">
        <v>1730</v>
      </c>
      <c r="E1289" s="43" t="s">
        <v>1746</v>
      </c>
      <c r="F1289" s="44" t="s">
        <v>412</v>
      </c>
      <c r="G1289" s="45">
        <v>16</v>
      </c>
      <c r="H1289" s="45"/>
      <c r="I1289" s="46">
        <v>41.1</v>
      </c>
      <c r="J1289" s="46">
        <v>6.4</v>
      </c>
      <c r="K1289" s="46"/>
      <c r="L1289" s="46">
        <v>47.5</v>
      </c>
      <c r="M1289" s="47">
        <v>1086.4000000000001</v>
      </c>
      <c r="N1289" s="47">
        <v>51604</v>
      </c>
      <c r="O1289" s="48" t="s">
        <v>1827</v>
      </c>
      <c r="P1289" s="48" t="s">
        <v>1667</v>
      </c>
      <c r="Q1289" s="49">
        <v>45378</v>
      </c>
      <c r="R1289" s="49"/>
      <c r="S1289" s="49"/>
      <c r="T1289" s="49"/>
      <c r="U1289" s="105">
        <v>0.03</v>
      </c>
    </row>
    <row r="1290" spans="1:21" x14ac:dyDescent="0.3">
      <c r="A1290" s="41" t="s">
        <v>417</v>
      </c>
      <c r="B1290" s="42">
        <v>45382</v>
      </c>
      <c r="C1290" s="62">
        <f t="shared" si="47"/>
        <v>2024</v>
      </c>
      <c r="D1290" s="43" t="s">
        <v>1730</v>
      </c>
      <c r="E1290" s="43" t="s">
        <v>1748</v>
      </c>
      <c r="F1290" s="44" t="s">
        <v>412</v>
      </c>
      <c r="G1290" s="45">
        <v>18</v>
      </c>
      <c r="H1290" s="45"/>
      <c r="I1290" s="46">
        <v>55.4</v>
      </c>
      <c r="J1290" s="46">
        <v>6.4</v>
      </c>
      <c r="K1290" s="46"/>
      <c r="L1290" s="46">
        <v>61.8</v>
      </c>
      <c r="M1290" s="47">
        <v>1170</v>
      </c>
      <c r="N1290" s="47">
        <v>72306</v>
      </c>
      <c r="O1290" s="48" t="s">
        <v>1831</v>
      </c>
      <c r="P1290" s="48" t="s">
        <v>1667</v>
      </c>
      <c r="Q1290" s="49">
        <v>45365</v>
      </c>
      <c r="R1290" s="49"/>
      <c r="S1290" s="49"/>
      <c r="T1290" s="49"/>
      <c r="U1290" s="49"/>
    </row>
    <row r="1291" spans="1:21" x14ac:dyDescent="0.3">
      <c r="A1291" s="41" t="s">
        <v>417</v>
      </c>
      <c r="B1291" s="42">
        <v>45382</v>
      </c>
      <c r="C1291" s="62">
        <f t="shared" si="47"/>
        <v>2024</v>
      </c>
      <c r="D1291" s="43" t="s">
        <v>1730</v>
      </c>
      <c r="E1291" s="43" t="s">
        <v>1750</v>
      </c>
      <c r="F1291" s="44" t="s">
        <v>412</v>
      </c>
      <c r="G1291" s="45">
        <v>20</v>
      </c>
      <c r="H1291" s="45"/>
      <c r="I1291" s="46">
        <v>41.1</v>
      </c>
      <c r="J1291" s="46">
        <v>6.4</v>
      </c>
      <c r="K1291" s="46"/>
      <c r="L1291" s="46">
        <v>47.5</v>
      </c>
      <c r="M1291" s="47">
        <v>1115.4947368421053</v>
      </c>
      <c r="N1291" s="47">
        <v>52986</v>
      </c>
      <c r="O1291" s="48" t="s">
        <v>1827</v>
      </c>
      <c r="P1291" s="48" t="s">
        <v>1667</v>
      </c>
      <c r="Q1291" s="49">
        <v>45378</v>
      </c>
      <c r="R1291" s="49"/>
      <c r="S1291" s="49"/>
      <c r="T1291" s="49"/>
      <c r="U1291" s="105">
        <v>0.03</v>
      </c>
    </row>
    <row r="1292" spans="1:21" x14ac:dyDescent="0.3">
      <c r="A1292" s="41" t="s">
        <v>417</v>
      </c>
      <c r="B1292" s="42">
        <v>45382</v>
      </c>
      <c r="C1292" s="62">
        <f t="shared" si="47"/>
        <v>2024</v>
      </c>
      <c r="D1292" s="43" t="s">
        <v>1730</v>
      </c>
      <c r="E1292" s="43" t="s">
        <v>1754</v>
      </c>
      <c r="F1292" s="44" t="s">
        <v>412</v>
      </c>
      <c r="G1292" s="45">
        <v>24</v>
      </c>
      <c r="H1292" s="45"/>
      <c r="I1292" s="46">
        <v>41.1</v>
      </c>
      <c r="J1292" s="46">
        <v>6.4</v>
      </c>
      <c r="K1292" s="46"/>
      <c r="L1292" s="46">
        <v>47.5</v>
      </c>
      <c r="M1292" s="47">
        <v>1105.8105263157895</v>
      </c>
      <c r="N1292" s="47">
        <v>52526</v>
      </c>
      <c r="O1292" s="48" t="s">
        <v>1827</v>
      </c>
      <c r="P1292" s="48" t="s">
        <v>1667</v>
      </c>
      <c r="Q1292" s="49">
        <v>45378</v>
      </c>
      <c r="R1292" s="49"/>
      <c r="S1292" s="49"/>
      <c r="T1292" s="49"/>
      <c r="U1292" s="105">
        <v>0.03</v>
      </c>
    </row>
    <row r="1293" spans="1:21" x14ac:dyDescent="0.3">
      <c r="A1293" s="41" t="s">
        <v>417</v>
      </c>
      <c r="B1293" s="42">
        <v>45382</v>
      </c>
      <c r="C1293" s="62">
        <f t="shared" si="47"/>
        <v>2024</v>
      </c>
      <c r="D1293" s="43" t="s">
        <v>1730</v>
      </c>
      <c r="E1293" s="43" t="s">
        <v>1771</v>
      </c>
      <c r="F1293" s="44" t="s">
        <v>412</v>
      </c>
      <c r="G1293" s="45">
        <v>41</v>
      </c>
      <c r="H1293" s="45"/>
      <c r="I1293" s="46">
        <v>41.2</v>
      </c>
      <c r="J1293" s="46">
        <v>6.4</v>
      </c>
      <c r="K1293" s="46"/>
      <c r="L1293" s="46">
        <v>47.6</v>
      </c>
      <c r="M1293" s="47">
        <v>1105</v>
      </c>
      <c r="N1293" s="47">
        <v>52598</v>
      </c>
      <c r="O1293" s="48" t="s">
        <v>1832</v>
      </c>
      <c r="P1293" s="48" t="s">
        <v>1667</v>
      </c>
      <c r="Q1293" s="49">
        <v>45379</v>
      </c>
      <c r="R1293" s="49"/>
      <c r="S1293" s="49"/>
      <c r="T1293" s="49"/>
      <c r="U1293" s="49"/>
    </row>
    <row r="1294" spans="1:21" x14ac:dyDescent="0.3">
      <c r="A1294" s="41" t="s">
        <v>418</v>
      </c>
      <c r="B1294" s="42">
        <v>45382</v>
      </c>
      <c r="C1294" s="62">
        <f t="shared" si="47"/>
        <v>2024</v>
      </c>
      <c r="D1294" s="43" t="s">
        <v>880</v>
      </c>
      <c r="E1294" s="43" t="s">
        <v>916</v>
      </c>
      <c r="F1294" s="44" t="s">
        <v>412</v>
      </c>
      <c r="G1294" s="45">
        <v>36</v>
      </c>
      <c r="H1294" s="45">
        <v>36</v>
      </c>
      <c r="I1294" s="46">
        <v>54.1</v>
      </c>
      <c r="J1294" s="46">
        <v>8</v>
      </c>
      <c r="K1294" s="46"/>
      <c r="L1294" s="46">
        <v>62.1</v>
      </c>
      <c r="M1294" s="47">
        <v>1610</v>
      </c>
      <c r="N1294" s="47">
        <v>99981</v>
      </c>
      <c r="O1294" s="48" t="s">
        <v>1833</v>
      </c>
      <c r="P1294" s="48" t="s">
        <v>1667</v>
      </c>
      <c r="Q1294" s="49">
        <v>45362</v>
      </c>
      <c r="R1294" s="49"/>
      <c r="S1294" s="49"/>
      <c r="T1294" s="49"/>
      <c r="U1294" s="49"/>
    </row>
    <row r="1295" spans="1:21" x14ac:dyDescent="0.3">
      <c r="A1295" s="41" t="s">
        <v>418</v>
      </c>
      <c r="B1295" s="42">
        <v>45382</v>
      </c>
      <c r="C1295" s="62">
        <f t="shared" si="47"/>
        <v>2024</v>
      </c>
      <c r="D1295" s="43" t="s">
        <v>880</v>
      </c>
      <c r="E1295" s="43" t="s">
        <v>931</v>
      </c>
      <c r="F1295" s="44" t="s">
        <v>412</v>
      </c>
      <c r="G1295" s="45">
        <v>51</v>
      </c>
      <c r="H1295" s="45">
        <v>49</v>
      </c>
      <c r="I1295" s="46">
        <v>48.8</v>
      </c>
      <c r="J1295" s="46">
        <v>5.0999999999999996</v>
      </c>
      <c r="K1295" s="46"/>
      <c r="L1295" s="46">
        <v>53.9</v>
      </c>
      <c r="M1295" s="47">
        <v>1645.0092764378478</v>
      </c>
      <c r="N1295" s="47">
        <v>88666</v>
      </c>
      <c r="O1295" s="48" t="s">
        <v>1834</v>
      </c>
      <c r="P1295" s="48" t="s">
        <v>1667</v>
      </c>
      <c r="Q1295" s="49">
        <v>45380</v>
      </c>
      <c r="R1295" s="49"/>
      <c r="S1295" s="49"/>
      <c r="T1295" s="49"/>
      <c r="U1295" s="49"/>
    </row>
    <row r="1296" spans="1:21" x14ac:dyDescent="0.3">
      <c r="A1296" s="41" t="s">
        <v>416</v>
      </c>
      <c r="B1296" s="42">
        <v>45412</v>
      </c>
      <c r="C1296" s="62">
        <f t="shared" si="47"/>
        <v>2024</v>
      </c>
      <c r="D1296" s="43" t="s">
        <v>981</v>
      </c>
      <c r="E1296" s="43" t="s">
        <v>1018</v>
      </c>
      <c r="F1296" s="44" t="s">
        <v>412</v>
      </c>
      <c r="G1296" s="45">
        <v>37</v>
      </c>
      <c r="H1296" s="45">
        <v>38</v>
      </c>
      <c r="I1296" s="46">
        <v>41.6</v>
      </c>
      <c r="J1296" s="46">
        <v>8</v>
      </c>
      <c r="K1296" s="46"/>
      <c r="L1296" s="46">
        <v>49.6</v>
      </c>
      <c r="M1296" s="47">
        <v>1375</v>
      </c>
      <c r="N1296" s="47">
        <v>68200</v>
      </c>
      <c r="O1296" s="48" t="s">
        <v>2072</v>
      </c>
      <c r="P1296" s="48" t="s">
        <v>1667</v>
      </c>
      <c r="Q1296" s="49">
        <v>45394</v>
      </c>
      <c r="R1296" s="105">
        <v>1</v>
      </c>
      <c r="S1296" s="105"/>
      <c r="T1296" s="105"/>
      <c r="U1296" s="105"/>
    </row>
    <row r="1297" spans="1:21" x14ac:dyDescent="0.3">
      <c r="A1297" s="41" t="s">
        <v>416</v>
      </c>
      <c r="B1297" s="42">
        <v>45412</v>
      </c>
      <c r="C1297" s="62">
        <f t="shared" si="47"/>
        <v>2024</v>
      </c>
      <c r="D1297" s="43" t="s">
        <v>1404</v>
      </c>
      <c r="E1297" s="43" t="s">
        <v>1410</v>
      </c>
      <c r="F1297" s="44" t="s">
        <v>412</v>
      </c>
      <c r="G1297" s="45">
        <v>6</v>
      </c>
      <c r="H1297" s="45">
        <v>6</v>
      </c>
      <c r="I1297" s="46">
        <v>51.4</v>
      </c>
      <c r="J1297" s="46">
        <v>7.2</v>
      </c>
      <c r="K1297" s="46"/>
      <c r="L1297" s="46">
        <v>58.6</v>
      </c>
      <c r="M1297" s="47">
        <v>1358.0034129692833</v>
      </c>
      <c r="N1297" s="47">
        <v>79579</v>
      </c>
      <c r="O1297" s="48" t="s">
        <v>2073</v>
      </c>
      <c r="P1297" s="48" t="s">
        <v>1667</v>
      </c>
      <c r="Q1297" s="49">
        <v>45405</v>
      </c>
      <c r="R1297" s="105" t="s">
        <v>1837</v>
      </c>
      <c r="S1297" s="105"/>
      <c r="T1297" s="105"/>
      <c r="U1297" s="105"/>
    </row>
    <row r="1298" spans="1:21" x14ac:dyDescent="0.3">
      <c r="A1298" s="41" t="s">
        <v>416</v>
      </c>
      <c r="B1298" s="42">
        <v>45412</v>
      </c>
      <c r="C1298" s="62">
        <f t="shared" si="47"/>
        <v>2024</v>
      </c>
      <c r="D1298" s="43" t="s">
        <v>1404</v>
      </c>
      <c r="E1298" s="43" t="s">
        <v>1413</v>
      </c>
      <c r="F1298" s="44" t="s">
        <v>412</v>
      </c>
      <c r="G1298" s="45">
        <v>9</v>
      </c>
      <c r="H1298" s="45">
        <v>9</v>
      </c>
      <c r="I1298" s="46">
        <v>64</v>
      </c>
      <c r="J1298" s="46">
        <v>7.2</v>
      </c>
      <c r="K1298" s="46"/>
      <c r="L1298" s="46">
        <v>71.2</v>
      </c>
      <c r="M1298" s="47">
        <v>1410</v>
      </c>
      <c r="N1298" s="47">
        <v>100392</v>
      </c>
      <c r="O1298" s="48" t="s">
        <v>2074</v>
      </c>
      <c r="P1298" s="48" t="s">
        <v>1667</v>
      </c>
      <c r="Q1298" s="49">
        <v>45412</v>
      </c>
      <c r="R1298" s="105" t="s">
        <v>1837</v>
      </c>
      <c r="S1298" s="105"/>
      <c r="T1298" s="105"/>
      <c r="U1298" s="105"/>
    </row>
    <row r="1299" spans="1:21" x14ac:dyDescent="0.3">
      <c r="A1299" s="41" t="s">
        <v>416</v>
      </c>
      <c r="B1299" s="42">
        <v>45412</v>
      </c>
      <c r="C1299" s="62">
        <f t="shared" si="47"/>
        <v>2024</v>
      </c>
      <c r="D1299" s="43" t="s">
        <v>2039</v>
      </c>
      <c r="E1299" s="43" t="s">
        <v>2068</v>
      </c>
      <c r="F1299" s="44" t="s">
        <v>412</v>
      </c>
      <c r="G1299" s="45">
        <v>29</v>
      </c>
      <c r="H1299" s="45"/>
      <c r="I1299" s="46">
        <v>63.9</v>
      </c>
      <c r="J1299" s="46">
        <v>6.7</v>
      </c>
      <c r="K1299" s="46"/>
      <c r="L1299" s="46">
        <v>70.599999999999994</v>
      </c>
      <c r="M1299" s="47">
        <v>1465.0000000000002</v>
      </c>
      <c r="N1299" s="47">
        <v>103429</v>
      </c>
      <c r="O1299" s="48" t="s">
        <v>2075</v>
      </c>
      <c r="P1299" s="48" t="s">
        <v>1667</v>
      </c>
      <c r="Q1299" s="49">
        <v>45398</v>
      </c>
      <c r="R1299" s="105" t="s">
        <v>1837</v>
      </c>
      <c r="S1299" s="105"/>
      <c r="T1299" s="105"/>
      <c r="U1299" s="105"/>
    </row>
    <row r="1300" spans="1:21" x14ac:dyDescent="0.3">
      <c r="A1300" s="41" t="s">
        <v>417</v>
      </c>
      <c r="B1300" s="42">
        <v>45412</v>
      </c>
      <c r="C1300" s="62">
        <f t="shared" si="47"/>
        <v>2024</v>
      </c>
      <c r="D1300" s="43" t="s">
        <v>1158</v>
      </c>
      <c r="E1300" s="43" t="s">
        <v>1218</v>
      </c>
      <c r="F1300" s="44" t="s">
        <v>412</v>
      </c>
      <c r="G1300" s="45">
        <v>31</v>
      </c>
      <c r="H1300" s="45">
        <v>30</v>
      </c>
      <c r="I1300" s="46">
        <v>53.3</v>
      </c>
      <c r="J1300" s="46">
        <v>6.4</v>
      </c>
      <c r="K1300" s="46"/>
      <c r="L1300" s="46">
        <v>59.699999999999996</v>
      </c>
      <c r="M1300" s="47">
        <v>1038.994974874372</v>
      </c>
      <c r="N1300" s="47">
        <v>62028</v>
      </c>
      <c r="O1300" s="48" t="s">
        <v>2076</v>
      </c>
      <c r="P1300" s="48" t="s">
        <v>1667</v>
      </c>
      <c r="Q1300" s="49">
        <v>45412</v>
      </c>
      <c r="R1300" s="105">
        <v>1</v>
      </c>
      <c r="S1300" s="105"/>
      <c r="T1300" s="105"/>
      <c r="U1300" s="105"/>
    </row>
    <row r="1301" spans="1:21" x14ac:dyDescent="0.3">
      <c r="A1301" s="41" t="s">
        <v>417</v>
      </c>
      <c r="B1301" s="42">
        <v>45412</v>
      </c>
      <c r="C1301" s="62">
        <f t="shared" si="47"/>
        <v>2024</v>
      </c>
      <c r="D1301" s="43" t="s">
        <v>1158</v>
      </c>
      <c r="E1301" s="43" t="s">
        <v>1241</v>
      </c>
      <c r="F1301" s="44" t="s">
        <v>412</v>
      </c>
      <c r="G1301" s="45">
        <v>62</v>
      </c>
      <c r="H1301" s="45">
        <v>61</v>
      </c>
      <c r="I1301" s="46">
        <v>53.3</v>
      </c>
      <c r="J1301" s="46">
        <v>6.4</v>
      </c>
      <c r="K1301" s="46"/>
      <c r="L1301" s="46">
        <v>59.699999999999996</v>
      </c>
      <c r="M1301" s="47">
        <v>1045.0083752093803</v>
      </c>
      <c r="N1301" s="47">
        <v>62387</v>
      </c>
      <c r="O1301" s="48" t="s">
        <v>2102</v>
      </c>
      <c r="P1301" s="48" t="s">
        <v>1667</v>
      </c>
      <c r="Q1301" s="49">
        <v>45404</v>
      </c>
      <c r="R1301" s="105">
        <v>1</v>
      </c>
      <c r="S1301" s="105"/>
      <c r="T1301" s="105"/>
      <c r="U1301" s="105"/>
    </row>
    <row r="1302" spans="1:21" x14ac:dyDescent="0.3">
      <c r="A1302" s="41" t="s">
        <v>417</v>
      </c>
      <c r="B1302" s="42">
        <v>45412</v>
      </c>
      <c r="C1302" s="62">
        <f t="shared" si="47"/>
        <v>2024</v>
      </c>
      <c r="D1302" s="43" t="s">
        <v>1244</v>
      </c>
      <c r="E1302" s="43" t="s">
        <v>1248</v>
      </c>
      <c r="F1302" s="44" t="s">
        <v>412</v>
      </c>
      <c r="G1302" s="45">
        <v>4</v>
      </c>
      <c r="H1302" s="45">
        <v>4</v>
      </c>
      <c r="I1302" s="46">
        <v>34.4</v>
      </c>
      <c r="J1302" s="46">
        <v>3.3</v>
      </c>
      <c r="K1302" s="46"/>
      <c r="L1302" s="46">
        <v>37.699999999999996</v>
      </c>
      <c r="M1302" s="47">
        <v>1031.1140583554377</v>
      </c>
      <c r="N1302" s="47">
        <v>38873</v>
      </c>
      <c r="O1302" s="48" t="s">
        <v>2077</v>
      </c>
      <c r="P1302" s="48" t="s">
        <v>1667</v>
      </c>
      <c r="Q1302" s="49">
        <v>45404</v>
      </c>
      <c r="R1302" s="105">
        <v>1</v>
      </c>
      <c r="S1302" s="105"/>
      <c r="T1302" s="105"/>
      <c r="U1302" s="105"/>
    </row>
    <row r="1303" spans="1:21" x14ac:dyDescent="0.3">
      <c r="A1303" s="41" t="s">
        <v>417</v>
      </c>
      <c r="B1303" s="42">
        <v>45412</v>
      </c>
      <c r="C1303" s="62">
        <f t="shared" si="47"/>
        <v>2024</v>
      </c>
      <c r="D1303" s="43" t="s">
        <v>1244</v>
      </c>
      <c r="E1303" s="43" t="s">
        <v>1250</v>
      </c>
      <c r="F1303" s="44" t="s">
        <v>412</v>
      </c>
      <c r="G1303" s="45">
        <v>6</v>
      </c>
      <c r="H1303" s="45">
        <v>6</v>
      </c>
      <c r="I1303" s="46">
        <v>56</v>
      </c>
      <c r="J1303" s="46">
        <v>6.4</v>
      </c>
      <c r="K1303" s="46"/>
      <c r="L1303" s="46">
        <v>62.4</v>
      </c>
      <c r="M1303" s="47">
        <v>1099.0064102564104</v>
      </c>
      <c r="N1303" s="47">
        <v>68578</v>
      </c>
      <c r="O1303" s="48" t="s">
        <v>2078</v>
      </c>
      <c r="P1303" s="48" t="s">
        <v>1667</v>
      </c>
      <c r="Q1303" s="49">
        <v>45412</v>
      </c>
      <c r="R1303" s="105">
        <v>1</v>
      </c>
      <c r="S1303" s="105"/>
      <c r="T1303" s="105"/>
      <c r="U1303" s="105"/>
    </row>
    <row r="1304" spans="1:21" x14ac:dyDescent="0.3">
      <c r="A1304" s="41" t="s">
        <v>417</v>
      </c>
      <c r="B1304" s="42">
        <v>45412</v>
      </c>
      <c r="C1304" s="62">
        <f t="shared" si="47"/>
        <v>2024</v>
      </c>
      <c r="D1304" s="43" t="s">
        <v>1244</v>
      </c>
      <c r="E1304" s="43" t="s">
        <v>1251</v>
      </c>
      <c r="F1304" s="44" t="s">
        <v>412</v>
      </c>
      <c r="G1304" s="45">
        <v>7</v>
      </c>
      <c r="H1304" s="45">
        <v>7</v>
      </c>
      <c r="I1304" s="46">
        <v>55.5</v>
      </c>
      <c r="J1304" s="46">
        <v>6.4</v>
      </c>
      <c r="K1304" s="46"/>
      <c r="L1304" s="46">
        <v>61.9</v>
      </c>
      <c r="M1304" s="47">
        <v>1110</v>
      </c>
      <c r="N1304" s="47">
        <v>68709</v>
      </c>
      <c r="O1304" s="48" t="s">
        <v>2079</v>
      </c>
      <c r="P1304" s="48" t="s">
        <v>1667</v>
      </c>
      <c r="Q1304" s="49">
        <v>45412</v>
      </c>
      <c r="R1304" s="105">
        <v>1</v>
      </c>
      <c r="S1304" s="105"/>
      <c r="T1304" s="105"/>
      <c r="U1304" s="105"/>
    </row>
    <row r="1305" spans="1:21" x14ac:dyDescent="0.3">
      <c r="A1305" s="41" t="s">
        <v>417</v>
      </c>
      <c r="B1305" s="42">
        <v>45412</v>
      </c>
      <c r="C1305" s="62">
        <f t="shared" si="47"/>
        <v>2024</v>
      </c>
      <c r="D1305" s="43" t="s">
        <v>1244</v>
      </c>
      <c r="E1305" s="43" t="s">
        <v>1261</v>
      </c>
      <c r="F1305" s="44" t="s">
        <v>412</v>
      </c>
      <c r="G1305" s="45">
        <v>17</v>
      </c>
      <c r="H1305" s="45">
        <v>17</v>
      </c>
      <c r="I1305" s="46">
        <v>52.3</v>
      </c>
      <c r="J1305" s="46">
        <v>6.4</v>
      </c>
      <c r="K1305" s="46"/>
      <c r="L1305" s="46">
        <v>58.699999999999996</v>
      </c>
      <c r="M1305" s="47">
        <v>1095.587734241908</v>
      </c>
      <c r="N1305" s="47">
        <v>64311</v>
      </c>
      <c r="O1305" s="48" t="s">
        <v>2080</v>
      </c>
      <c r="P1305" s="48" t="s">
        <v>1667</v>
      </c>
      <c r="Q1305" s="49">
        <v>45397</v>
      </c>
      <c r="R1305" s="105">
        <v>1</v>
      </c>
      <c r="S1305" s="105"/>
      <c r="T1305" s="105"/>
      <c r="U1305" s="105"/>
    </row>
    <row r="1306" spans="1:21" x14ac:dyDescent="0.3">
      <c r="A1306" s="41" t="s">
        <v>417</v>
      </c>
      <c r="B1306" s="42">
        <v>45412</v>
      </c>
      <c r="C1306" s="62">
        <f t="shared" si="47"/>
        <v>2024</v>
      </c>
      <c r="D1306" s="43" t="s">
        <v>522</v>
      </c>
      <c r="E1306" s="43" t="s">
        <v>549</v>
      </c>
      <c r="F1306" s="44" t="s">
        <v>412</v>
      </c>
      <c r="G1306" s="45">
        <v>27</v>
      </c>
      <c r="H1306" s="45"/>
      <c r="I1306" s="46">
        <v>73</v>
      </c>
      <c r="J1306" s="46">
        <v>19.100000000000001</v>
      </c>
      <c r="K1306" s="46"/>
      <c r="L1306" s="46">
        <v>92.1</v>
      </c>
      <c r="M1306" s="47">
        <v>902.09554831704679</v>
      </c>
      <c r="N1306" s="47">
        <v>83083</v>
      </c>
      <c r="O1306" s="48" t="s">
        <v>1189</v>
      </c>
      <c r="P1306" s="48" t="s">
        <v>1667</v>
      </c>
      <c r="Q1306" s="49">
        <v>45385</v>
      </c>
      <c r="R1306" s="105">
        <v>1</v>
      </c>
      <c r="S1306" s="105"/>
      <c r="T1306" s="105"/>
      <c r="U1306" s="105">
        <v>0.03</v>
      </c>
    </row>
    <row r="1307" spans="1:21" x14ac:dyDescent="0.3">
      <c r="A1307" s="41" t="s">
        <v>417</v>
      </c>
      <c r="B1307" s="42">
        <v>45412</v>
      </c>
      <c r="C1307" s="62">
        <f t="shared" si="47"/>
        <v>2024</v>
      </c>
      <c r="D1307" s="43" t="s">
        <v>1730</v>
      </c>
      <c r="E1307" s="43" t="s">
        <v>1734</v>
      </c>
      <c r="F1307" s="44" t="s">
        <v>412</v>
      </c>
      <c r="G1307" s="45">
        <v>4</v>
      </c>
      <c r="H1307" s="45"/>
      <c r="I1307" s="50">
        <v>34.4</v>
      </c>
      <c r="J1307" s="50">
        <v>3.3</v>
      </c>
      <c r="K1307" s="50"/>
      <c r="L1307" s="50">
        <v>37.699999999999996</v>
      </c>
      <c r="M1307" s="51">
        <v>1060.0000000000002</v>
      </c>
      <c r="N1307" s="51">
        <v>39962</v>
      </c>
      <c r="O1307" s="48" t="s">
        <v>2081</v>
      </c>
      <c r="P1307" s="48" t="s">
        <v>1667</v>
      </c>
      <c r="Q1307" s="49">
        <v>45401</v>
      </c>
      <c r="R1307" s="106" t="s">
        <v>1837</v>
      </c>
      <c r="S1307" s="106"/>
      <c r="T1307" s="106"/>
      <c r="U1307" s="106"/>
    </row>
    <row r="1308" spans="1:21" x14ac:dyDescent="0.3">
      <c r="A1308" s="41" t="s">
        <v>417</v>
      </c>
      <c r="B1308" s="42">
        <v>45412</v>
      </c>
      <c r="C1308" s="62">
        <f t="shared" si="47"/>
        <v>2024</v>
      </c>
      <c r="D1308" s="43" t="s">
        <v>1730</v>
      </c>
      <c r="E1308" s="43" t="s">
        <v>1738</v>
      </c>
      <c r="F1308" s="44" t="s">
        <v>412</v>
      </c>
      <c r="G1308" s="45">
        <v>8</v>
      </c>
      <c r="H1308" s="45"/>
      <c r="I1308" s="46">
        <v>41.3</v>
      </c>
      <c r="J1308" s="46">
        <v>6.4</v>
      </c>
      <c r="K1308" s="46"/>
      <c r="L1308" s="46">
        <v>47.699999999999996</v>
      </c>
      <c r="M1308" s="47">
        <v>1080</v>
      </c>
      <c r="N1308" s="47">
        <v>51516</v>
      </c>
      <c r="O1308" s="48" t="s">
        <v>2082</v>
      </c>
      <c r="P1308" s="48" t="s">
        <v>1667</v>
      </c>
      <c r="Q1308" s="49">
        <v>45393</v>
      </c>
      <c r="R1308" s="105" t="s">
        <v>1837</v>
      </c>
      <c r="S1308" s="105"/>
      <c r="T1308" s="105"/>
      <c r="U1308" s="105"/>
    </row>
    <row r="1309" spans="1:21" x14ac:dyDescent="0.3">
      <c r="A1309" s="41" t="s">
        <v>417</v>
      </c>
      <c r="B1309" s="42">
        <v>45412</v>
      </c>
      <c r="C1309" s="62">
        <f t="shared" si="47"/>
        <v>2024</v>
      </c>
      <c r="D1309" s="43" t="s">
        <v>1730</v>
      </c>
      <c r="E1309" s="43" t="s">
        <v>1741</v>
      </c>
      <c r="F1309" s="44" t="s">
        <v>412</v>
      </c>
      <c r="G1309" s="45">
        <v>11</v>
      </c>
      <c r="H1309" s="45"/>
      <c r="I1309" s="46">
        <v>55.3</v>
      </c>
      <c r="J1309" s="46">
        <v>6.4</v>
      </c>
      <c r="K1309" s="46"/>
      <c r="L1309" s="46">
        <v>61.699999999999996</v>
      </c>
      <c r="M1309" s="47">
        <v>1120</v>
      </c>
      <c r="N1309" s="47">
        <v>69104</v>
      </c>
      <c r="O1309" s="48" t="s">
        <v>2083</v>
      </c>
      <c r="P1309" s="48" t="s">
        <v>1667</v>
      </c>
      <c r="Q1309" s="49">
        <v>45393</v>
      </c>
      <c r="R1309" s="105" t="s">
        <v>1837</v>
      </c>
      <c r="S1309" s="105"/>
      <c r="T1309" s="105"/>
      <c r="U1309" s="105"/>
    </row>
    <row r="1310" spans="1:21" x14ac:dyDescent="0.3">
      <c r="A1310" s="41" t="s">
        <v>417</v>
      </c>
      <c r="B1310" s="42">
        <v>45412</v>
      </c>
      <c r="C1310" s="62">
        <f t="shared" si="47"/>
        <v>2024</v>
      </c>
      <c r="D1310" s="43" t="s">
        <v>1730</v>
      </c>
      <c r="E1310" s="43" t="s">
        <v>1758</v>
      </c>
      <c r="F1310" s="44" t="s">
        <v>412</v>
      </c>
      <c r="G1310" s="45">
        <v>28</v>
      </c>
      <c r="H1310" s="45"/>
      <c r="I1310" s="46">
        <v>41.1</v>
      </c>
      <c r="J1310" s="46">
        <v>6.4</v>
      </c>
      <c r="K1310" s="46"/>
      <c r="L1310" s="46">
        <v>47.5</v>
      </c>
      <c r="M1310" s="47">
        <v>1130</v>
      </c>
      <c r="N1310" s="47">
        <v>53675</v>
      </c>
      <c r="O1310" s="48" t="s">
        <v>2084</v>
      </c>
      <c r="P1310" s="48" t="s">
        <v>1667</v>
      </c>
      <c r="Q1310" s="49">
        <v>45404</v>
      </c>
      <c r="R1310" s="105" t="s">
        <v>1837</v>
      </c>
      <c r="S1310" s="105"/>
      <c r="T1310" s="105"/>
      <c r="U1310" s="105"/>
    </row>
    <row r="1311" spans="1:21" x14ac:dyDescent="0.3">
      <c r="A1311" s="41" t="s">
        <v>417</v>
      </c>
      <c r="B1311" s="42">
        <v>45412</v>
      </c>
      <c r="C1311" s="62">
        <f t="shared" si="47"/>
        <v>2024</v>
      </c>
      <c r="D1311" s="43" t="s">
        <v>1730</v>
      </c>
      <c r="E1311" s="43" t="s">
        <v>1765</v>
      </c>
      <c r="F1311" s="44" t="s">
        <v>412</v>
      </c>
      <c r="G1311" s="45">
        <v>35</v>
      </c>
      <c r="H1311" s="45"/>
      <c r="I1311" s="46">
        <v>41.7</v>
      </c>
      <c r="J1311" s="46">
        <v>3.3</v>
      </c>
      <c r="K1311" s="46"/>
      <c r="L1311" s="46">
        <v>45</v>
      </c>
      <c r="M1311" s="47">
        <v>1070</v>
      </c>
      <c r="N1311" s="47">
        <v>48150</v>
      </c>
      <c r="O1311" s="48" t="s">
        <v>2085</v>
      </c>
      <c r="P1311" s="48" t="s">
        <v>1667</v>
      </c>
      <c r="Q1311" s="49">
        <v>45393</v>
      </c>
      <c r="R1311" s="105" t="s">
        <v>1837</v>
      </c>
      <c r="S1311" s="105"/>
      <c r="T1311" s="105"/>
      <c r="U1311" s="105"/>
    </row>
    <row r="1312" spans="1:21" x14ac:dyDescent="0.3">
      <c r="A1312" s="41" t="s">
        <v>417</v>
      </c>
      <c r="B1312" s="42">
        <v>45412</v>
      </c>
      <c r="C1312" s="62">
        <f t="shared" si="47"/>
        <v>2024</v>
      </c>
      <c r="D1312" s="43" t="s">
        <v>1730</v>
      </c>
      <c r="E1312" s="43" t="s">
        <v>1766</v>
      </c>
      <c r="F1312" s="44" t="s">
        <v>412</v>
      </c>
      <c r="G1312" s="45">
        <v>36</v>
      </c>
      <c r="H1312" s="45"/>
      <c r="I1312" s="46">
        <v>34.1</v>
      </c>
      <c r="J1312" s="46">
        <v>3.3</v>
      </c>
      <c r="K1312" s="46"/>
      <c r="L1312" s="46">
        <v>37.4</v>
      </c>
      <c r="M1312" s="47">
        <v>1060</v>
      </c>
      <c r="N1312" s="47">
        <v>39644</v>
      </c>
      <c r="O1312" s="48" t="s">
        <v>2085</v>
      </c>
      <c r="P1312" s="48" t="s">
        <v>1667</v>
      </c>
      <c r="Q1312" s="49">
        <v>45393</v>
      </c>
      <c r="R1312" s="105" t="s">
        <v>1837</v>
      </c>
      <c r="S1312" s="105"/>
      <c r="T1312" s="105"/>
      <c r="U1312" s="105"/>
    </row>
    <row r="1313" spans="1:21" x14ac:dyDescent="0.3">
      <c r="A1313" s="41" t="s">
        <v>417</v>
      </c>
      <c r="B1313" s="42">
        <v>45412</v>
      </c>
      <c r="C1313" s="62">
        <f t="shared" si="47"/>
        <v>2024</v>
      </c>
      <c r="D1313" s="43" t="s">
        <v>1730</v>
      </c>
      <c r="E1313" s="43" t="s">
        <v>1772</v>
      </c>
      <c r="F1313" s="44" t="s">
        <v>412</v>
      </c>
      <c r="G1313" s="45">
        <v>42</v>
      </c>
      <c r="H1313" s="45"/>
      <c r="I1313" s="46">
        <v>55.3</v>
      </c>
      <c r="J1313" s="46">
        <v>6.4</v>
      </c>
      <c r="K1313" s="46"/>
      <c r="L1313" s="46">
        <v>61.699999999999996</v>
      </c>
      <c r="M1313" s="47">
        <v>1110</v>
      </c>
      <c r="N1313" s="47">
        <v>68487</v>
      </c>
      <c r="O1313" s="48" t="s">
        <v>2086</v>
      </c>
      <c r="P1313" s="48" t="s">
        <v>1667</v>
      </c>
      <c r="Q1313" s="49">
        <v>45398</v>
      </c>
      <c r="R1313" s="105" t="s">
        <v>1837</v>
      </c>
      <c r="S1313" s="105"/>
      <c r="T1313" s="105"/>
      <c r="U1313" s="105"/>
    </row>
    <row r="1314" spans="1:21" x14ac:dyDescent="0.3">
      <c r="A1314" s="41" t="s">
        <v>417</v>
      </c>
      <c r="B1314" s="42">
        <v>45412</v>
      </c>
      <c r="C1314" s="62">
        <f t="shared" si="47"/>
        <v>2024</v>
      </c>
      <c r="D1314" s="43" t="s">
        <v>1730</v>
      </c>
      <c r="E1314" s="43" t="s">
        <v>1775</v>
      </c>
      <c r="F1314" s="44" t="s">
        <v>412</v>
      </c>
      <c r="G1314" s="45">
        <v>45</v>
      </c>
      <c r="H1314" s="45"/>
      <c r="I1314" s="46">
        <v>41.1</v>
      </c>
      <c r="J1314" s="46">
        <v>6.4</v>
      </c>
      <c r="K1314" s="46"/>
      <c r="L1314" s="46">
        <v>47.5</v>
      </c>
      <c r="M1314" s="47">
        <v>1125.0105263157895</v>
      </c>
      <c r="N1314" s="47">
        <v>53438</v>
      </c>
      <c r="O1314" s="48" t="s">
        <v>2087</v>
      </c>
      <c r="P1314" s="48" t="s">
        <v>1667</v>
      </c>
      <c r="Q1314" s="49">
        <v>45399</v>
      </c>
      <c r="R1314" s="105">
        <v>1</v>
      </c>
      <c r="S1314" s="105"/>
      <c r="T1314" s="105"/>
      <c r="U1314" s="105"/>
    </row>
    <row r="1315" spans="1:21" x14ac:dyDescent="0.3">
      <c r="A1315" s="41" t="s">
        <v>417</v>
      </c>
      <c r="B1315" s="42">
        <v>45412</v>
      </c>
      <c r="C1315" s="62">
        <f t="shared" si="47"/>
        <v>2024</v>
      </c>
      <c r="D1315" s="43" t="s">
        <v>1730</v>
      </c>
      <c r="E1315" s="43" t="s">
        <v>1780</v>
      </c>
      <c r="F1315" s="44" t="s">
        <v>412</v>
      </c>
      <c r="G1315" s="45">
        <v>50</v>
      </c>
      <c r="H1315" s="45"/>
      <c r="I1315" s="46">
        <v>55.2</v>
      </c>
      <c r="J1315" s="46">
        <v>6.4</v>
      </c>
      <c r="K1315" s="46"/>
      <c r="L1315" s="46">
        <v>61.6</v>
      </c>
      <c r="M1315" s="47">
        <v>1160</v>
      </c>
      <c r="N1315" s="47">
        <v>71456</v>
      </c>
      <c r="O1315" s="48" t="s">
        <v>2088</v>
      </c>
      <c r="P1315" s="48" t="s">
        <v>1667</v>
      </c>
      <c r="Q1315" s="49">
        <v>45408</v>
      </c>
      <c r="R1315" s="105" t="s">
        <v>1837</v>
      </c>
      <c r="S1315" s="105"/>
      <c r="T1315" s="105"/>
      <c r="U1315" s="105"/>
    </row>
    <row r="1316" spans="1:21" x14ac:dyDescent="0.3">
      <c r="A1316" s="41" t="s">
        <v>417</v>
      </c>
      <c r="B1316" s="42">
        <v>45412</v>
      </c>
      <c r="C1316" s="62">
        <f t="shared" si="47"/>
        <v>2024</v>
      </c>
      <c r="D1316" s="43" t="s">
        <v>1730</v>
      </c>
      <c r="E1316" s="43" t="s">
        <v>1783</v>
      </c>
      <c r="F1316" s="44" t="s">
        <v>412</v>
      </c>
      <c r="G1316" s="45">
        <v>53</v>
      </c>
      <c r="H1316" s="45"/>
      <c r="I1316" s="46">
        <v>41.1</v>
      </c>
      <c r="J1316" s="46">
        <v>6.4</v>
      </c>
      <c r="K1316" s="46"/>
      <c r="L1316" s="46">
        <v>47.5</v>
      </c>
      <c r="M1316" s="47">
        <v>1145.0105263157895</v>
      </c>
      <c r="N1316" s="47">
        <v>54388</v>
      </c>
      <c r="O1316" s="48" t="s">
        <v>2089</v>
      </c>
      <c r="P1316" s="48" t="s">
        <v>1667</v>
      </c>
      <c r="Q1316" s="49">
        <v>45392</v>
      </c>
      <c r="R1316" s="105" t="s">
        <v>1837</v>
      </c>
      <c r="S1316" s="105"/>
      <c r="T1316" s="105"/>
      <c r="U1316" s="105"/>
    </row>
    <row r="1317" spans="1:21" x14ac:dyDescent="0.3">
      <c r="A1317" s="41" t="s">
        <v>417</v>
      </c>
      <c r="B1317" s="42">
        <v>45412</v>
      </c>
      <c r="C1317" s="62">
        <f t="shared" si="47"/>
        <v>2024</v>
      </c>
      <c r="D1317" s="43" t="s">
        <v>1730</v>
      </c>
      <c r="E1317" s="43" t="s">
        <v>1784</v>
      </c>
      <c r="F1317" s="44" t="s">
        <v>412</v>
      </c>
      <c r="G1317" s="45">
        <v>54</v>
      </c>
      <c r="H1317" s="45"/>
      <c r="I1317" s="46">
        <v>55.2</v>
      </c>
      <c r="J1317" s="46">
        <v>6.4</v>
      </c>
      <c r="K1317" s="46"/>
      <c r="L1317" s="46">
        <v>61.6</v>
      </c>
      <c r="M1317" s="47">
        <v>1150</v>
      </c>
      <c r="N1317" s="47">
        <v>70840</v>
      </c>
      <c r="O1317" s="48" t="s">
        <v>2090</v>
      </c>
      <c r="P1317" s="48" t="s">
        <v>1667</v>
      </c>
      <c r="Q1317" s="49">
        <v>45386</v>
      </c>
      <c r="R1317" s="105" t="s">
        <v>1837</v>
      </c>
      <c r="S1317" s="105"/>
      <c r="T1317" s="105"/>
      <c r="U1317" s="105"/>
    </row>
    <row r="1318" spans="1:21" x14ac:dyDescent="0.3">
      <c r="A1318" s="41" t="s">
        <v>417</v>
      </c>
      <c r="B1318" s="42">
        <v>45412</v>
      </c>
      <c r="C1318" s="62">
        <f t="shared" si="47"/>
        <v>2024</v>
      </c>
      <c r="D1318" s="43" t="s">
        <v>1730</v>
      </c>
      <c r="E1318" s="43" t="s">
        <v>1787</v>
      </c>
      <c r="F1318" s="44" t="s">
        <v>412</v>
      </c>
      <c r="G1318" s="45">
        <v>57</v>
      </c>
      <c r="H1318" s="45"/>
      <c r="I1318" s="46">
        <v>41.1</v>
      </c>
      <c r="J1318" s="46">
        <v>6.4</v>
      </c>
      <c r="K1318" s="46"/>
      <c r="L1318" s="46">
        <v>47.5</v>
      </c>
      <c r="M1318" s="47">
        <v>1135.0105263157895</v>
      </c>
      <c r="N1318" s="47">
        <v>53913</v>
      </c>
      <c r="O1318" s="48" t="s">
        <v>2091</v>
      </c>
      <c r="P1318" s="48" t="s">
        <v>1667</v>
      </c>
      <c r="Q1318" s="49">
        <v>45392</v>
      </c>
      <c r="R1318" s="105">
        <v>1</v>
      </c>
      <c r="S1318" s="105"/>
      <c r="T1318" s="105"/>
      <c r="U1318" s="105"/>
    </row>
    <row r="1319" spans="1:21" x14ac:dyDescent="0.3">
      <c r="A1319" s="41" t="s">
        <v>418</v>
      </c>
      <c r="B1319" s="42">
        <v>45412</v>
      </c>
      <c r="C1319" s="62">
        <f t="shared" si="47"/>
        <v>2024</v>
      </c>
      <c r="D1319" s="43" t="s">
        <v>231</v>
      </c>
      <c r="E1319" s="43" t="s">
        <v>275</v>
      </c>
      <c r="F1319" s="44" t="s">
        <v>413</v>
      </c>
      <c r="G1319" s="45" t="s">
        <v>276</v>
      </c>
      <c r="H1319" s="45"/>
      <c r="I1319" s="46">
        <v>13.75</v>
      </c>
      <c r="J1319" s="46"/>
      <c r="K1319" s="46"/>
      <c r="L1319" s="46">
        <v>13.75</v>
      </c>
      <c r="M1319" s="47">
        <v>581.81818181818187</v>
      </c>
      <c r="N1319" s="47">
        <v>8000</v>
      </c>
      <c r="O1319" s="48" t="s">
        <v>2092</v>
      </c>
      <c r="P1319" s="48"/>
      <c r="Q1319" s="49">
        <v>45398</v>
      </c>
      <c r="R1319" s="105"/>
      <c r="S1319" s="105"/>
      <c r="T1319" s="105"/>
      <c r="U1319" s="105"/>
    </row>
    <row r="1320" spans="1:21" x14ac:dyDescent="0.3">
      <c r="A1320" s="41" t="s">
        <v>418</v>
      </c>
      <c r="B1320" s="42">
        <v>45412</v>
      </c>
      <c r="C1320" s="62">
        <f t="shared" si="47"/>
        <v>2024</v>
      </c>
      <c r="D1320" s="43" t="s">
        <v>286</v>
      </c>
      <c r="E1320" s="43" t="s">
        <v>325</v>
      </c>
      <c r="F1320" s="44" t="s">
        <v>413</v>
      </c>
      <c r="G1320" s="45">
        <v>2</v>
      </c>
      <c r="H1320" s="45"/>
      <c r="I1320" s="46">
        <v>13.75</v>
      </c>
      <c r="J1320" s="46"/>
      <c r="K1320" s="46"/>
      <c r="L1320" s="46">
        <v>13.75</v>
      </c>
      <c r="M1320" s="47">
        <v>581.81818181818187</v>
      </c>
      <c r="N1320" s="47">
        <v>8000</v>
      </c>
      <c r="O1320" s="48" t="s">
        <v>2093</v>
      </c>
      <c r="P1320" s="48"/>
      <c r="Q1320" s="49">
        <v>45406</v>
      </c>
      <c r="R1320" s="105"/>
      <c r="S1320" s="105"/>
      <c r="T1320" s="105"/>
      <c r="U1320" s="105"/>
    </row>
    <row r="1321" spans="1:21" x14ac:dyDescent="0.3">
      <c r="A1321" s="41" t="s">
        <v>418</v>
      </c>
      <c r="B1321" s="42">
        <v>45412</v>
      </c>
      <c r="C1321" s="62">
        <f t="shared" si="47"/>
        <v>2024</v>
      </c>
      <c r="D1321" s="43" t="s">
        <v>286</v>
      </c>
      <c r="E1321" s="43" t="s">
        <v>336</v>
      </c>
      <c r="F1321" s="44" t="s">
        <v>413</v>
      </c>
      <c r="G1321" s="45">
        <v>13</v>
      </c>
      <c r="H1321" s="45"/>
      <c r="I1321" s="46">
        <v>13.75</v>
      </c>
      <c r="J1321" s="46"/>
      <c r="K1321" s="46"/>
      <c r="L1321" s="46">
        <v>13.75</v>
      </c>
      <c r="M1321" s="47">
        <v>618.18181818181813</v>
      </c>
      <c r="N1321" s="47">
        <v>8500</v>
      </c>
      <c r="O1321" s="48" t="s">
        <v>2094</v>
      </c>
      <c r="P1321" s="48"/>
      <c r="Q1321" s="49">
        <v>45399</v>
      </c>
      <c r="R1321" s="105"/>
      <c r="S1321" s="105"/>
      <c r="T1321" s="105"/>
      <c r="U1321" s="105"/>
    </row>
    <row r="1322" spans="1:21" x14ac:dyDescent="0.3">
      <c r="A1322" s="41" t="s">
        <v>418</v>
      </c>
      <c r="B1322" s="42">
        <v>45412</v>
      </c>
      <c r="C1322" s="62">
        <f t="shared" si="47"/>
        <v>2024</v>
      </c>
      <c r="D1322" s="43" t="s">
        <v>880</v>
      </c>
      <c r="E1322" s="43" t="s">
        <v>925</v>
      </c>
      <c r="F1322" s="44" t="s">
        <v>412</v>
      </c>
      <c r="G1322" s="45">
        <v>45</v>
      </c>
      <c r="H1322" s="45">
        <v>44</v>
      </c>
      <c r="I1322" s="46">
        <v>54</v>
      </c>
      <c r="J1322" s="46">
        <v>8</v>
      </c>
      <c r="K1322" s="46"/>
      <c r="L1322" s="46">
        <v>62</v>
      </c>
      <c r="M1322" s="47">
        <v>1615</v>
      </c>
      <c r="N1322" s="47">
        <v>100130</v>
      </c>
      <c r="O1322" s="48" t="s">
        <v>2095</v>
      </c>
      <c r="P1322" s="48" t="s">
        <v>1667</v>
      </c>
      <c r="Q1322" s="49">
        <v>45407</v>
      </c>
      <c r="R1322" s="105" t="s">
        <v>1837</v>
      </c>
      <c r="S1322" s="105"/>
      <c r="T1322" s="105"/>
      <c r="U1322" s="105"/>
    </row>
    <row r="1323" spans="1:21" x14ac:dyDescent="0.3">
      <c r="A1323" s="41" t="s">
        <v>418</v>
      </c>
      <c r="B1323" s="42">
        <v>45412</v>
      </c>
      <c r="C1323" s="62">
        <f t="shared" si="47"/>
        <v>2024</v>
      </c>
      <c r="D1323" s="43" t="s">
        <v>1838</v>
      </c>
      <c r="E1323" s="43" t="s">
        <v>1882</v>
      </c>
      <c r="F1323" s="44" t="s">
        <v>412</v>
      </c>
      <c r="G1323" s="45">
        <v>44</v>
      </c>
      <c r="H1323" s="45">
        <v>44</v>
      </c>
      <c r="I1323" s="46">
        <v>45.7</v>
      </c>
      <c r="J1323" s="46">
        <v>6.4</v>
      </c>
      <c r="K1323" s="46"/>
      <c r="L1323" s="46">
        <v>52.1</v>
      </c>
      <c r="M1323" s="47">
        <v>1630</v>
      </c>
      <c r="N1323" s="47">
        <v>84923</v>
      </c>
      <c r="O1323" s="48" t="s">
        <v>2096</v>
      </c>
      <c r="P1323" s="48" t="s">
        <v>1667</v>
      </c>
      <c r="Q1323" s="49">
        <v>45385</v>
      </c>
      <c r="R1323" s="105" t="s">
        <v>1837</v>
      </c>
      <c r="S1323" s="105"/>
      <c r="T1323" s="105"/>
      <c r="U1323" s="105"/>
    </row>
    <row r="1324" spans="1:21" x14ac:dyDescent="0.3">
      <c r="A1324" s="41" t="s">
        <v>418</v>
      </c>
      <c r="B1324" s="42">
        <v>45412</v>
      </c>
      <c r="C1324" s="62">
        <f t="shared" si="47"/>
        <v>2024</v>
      </c>
      <c r="D1324" s="43" t="s">
        <v>1838</v>
      </c>
      <c r="E1324" s="43" t="s">
        <v>1886</v>
      </c>
      <c r="F1324" s="44" t="s">
        <v>412</v>
      </c>
      <c r="G1324" s="45">
        <v>48</v>
      </c>
      <c r="H1324" s="45">
        <v>48</v>
      </c>
      <c r="I1324" s="46">
        <v>54</v>
      </c>
      <c r="J1324" s="46">
        <v>8</v>
      </c>
      <c r="K1324" s="46"/>
      <c r="L1324" s="46">
        <v>62</v>
      </c>
      <c r="M1324" s="47">
        <v>1517.6935483870968</v>
      </c>
      <c r="N1324" s="47">
        <v>94097</v>
      </c>
      <c r="O1324" s="48" t="s">
        <v>2097</v>
      </c>
      <c r="P1324" s="48" t="s">
        <v>1667</v>
      </c>
      <c r="Q1324" s="49">
        <v>45412</v>
      </c>
      <c r="R1324" s="105">
        <v>1</v>
      </c>
      <c r="S1324" s="105"/>
      <c r="T1324" s="105">
        <v>0.05</v>
      </c>
      <c r="U1324" s="105"/>
    </row>
    <row r="1325" spans="1:21" x14ac:dyDescent="0.3">
      <c r="A1325" s="41" t="s">
        <v>418</v>
      </c>
      <c r="B1325" s="42">
        <v>45412</v>
      </c>
      <c r="C1325" s="62">
        <f t="shared" si="47"/>
        <v>2024</v>
      </c>
      <c r="D1325" s="43" t="s">
        <v>1838</v>
      </c>
      <c r="E1325" s="43" t="s">
        <v>1888</v>
      </c>
      <c r="F1325" s="44" t="s">
        <v>412</v>
      </c>
      <c r="G1325" s="45">
        <v>50</v>
      </c>
      <c r="H1325" s="45">
        <v>50</v>
      </c>
      <c r="I1325" s="46">
        <v>41.6</v>
      </c>
      <c r="J1325" s="46">
        <v>8</v>
      </c>
      <c r="K1325" s="46"/>
      <c r="L1325" s="46">
        <v>49.6</v>
      </c>
      <c r="M1325" s="47">
        <v>1625</v>
      </c>
      <c r="N1325" s="47">
        <v>80600</v>
      </c>
      <c r="O1325" s="48" t="s">
        <v>2098</v>
      </c>
      <c r="P1325" s="48" t="s">
        <v>1667</v>
      </c>
      <c r="Q1325" s="49">
        <v>45399</v>
      </c>
      <c r="R1325" s="105" t="s">
        <v>1837</v>
      </c>
      <c r="S1325" s="105"/>
      <c r="T1325" s="105"/>
      <c r="U1325" s="105"/>
    </row>
    <row r="1326" spans="1:21" x14ac:dyDescent="0.3">
      <c r="A1326" s="41" t="s">
        <v>418</v>
      </c>
      <c r="B1326" s="42">
        <v>45412</v>
      </c>
      <c r="C1326" s="62">
        <f t="shared" si="47"/>
        <v>2024</v>
      </c>
      <c r="D1326" s="43" t="s">
        <v>1838</v>
      </c>
      <c r="E1326" s="43" t="s">
        <v>1897</v>
      </c>
      <c r="F1326" s="44" t="s">
        <v>412</v>
      </c>
      <c r="G1326" s="45">
        <v>59</v>
      </c>
      <c r="H1326" s="45">
        <v>59</v>
      </c>
      <c r="I1326" s="46">
        <v>41.6</v>
      </c>
      <c r="J1326" s="46">
        <v>8</v>
      </c>
      <c r="K1326" s="46"/>
      <c r="L1326" s="46">
        <v>49.6</v>
      </c>
      <c r="M1326" s="47">
        <v>1625</v>
      </c>
      <c r="N1326" s="47">
        <v>80600</v>
      </c>
      <c r="O1326" s="48" t="s">
        <v>2099</v>
      </c>
      <c r="P1326" s="48" t="s">
        <v>1667</v>
      </c>
      <c r="Q1326" s="49">
        <v>45399</v>
      </c>
      <c r="R1326" s="105" t="s">
        <v>1837</v>
      </c>
      <c r="S1326" s="105"/>
      <c r="T1326" s="105"/>
      <c r="U1326" s="105"/>
    </row>
    <row r="1327" spans="1:21" x14ac:dyDescent="0.3">
      <c r="A1327" s="41" t="s">
        <v>418</v>
      </c>
      <c r="B1327" s="42">
        <v>45412</v>
      </c>
      <c r="C1327" s="62">
        <f t="shared" si="47"/>
        <v>2024</v>
      </c>
      <c r="D1327" s="43" t="s">
        <v>1838</v>
      </c>
      <c r="E1327" s="43" t="s">
        <v>1930</v>
      </c>
      <c r="F1327" s="44" t="s">
        <v>412</v>
      </c>
      <c r="G1327" s="45">
        <v>93</v>
      </c>
      <c r="H1327" s="45">
        <v>92</v>
      </c>
      <c r="I1327" s="46">
        <v>67.3</v>
      </c>
      <c r="J1327" s="46">
        <v>6.4</v>
      </c>
      <c r="K1327" s="46"/>
      <c r="L1327" s="46">
        <v>73.7</v>
      </c>
      <c r="M1327" s="47">
        <v>1635.0067842605156</v>
      </c>
      <c r="N1327" s="47">
        <v>120500</v>
      </c>
      <c r="O1327" s="48" t="s">
        <v>2100</v>
      </c>
      <c r="P1327" s="48" t="s">
        <v>1667</v>
      </c>
      <c r="Q1327" s="49">
        <v>45411</v>
      </c>
      <c r="R1327" s="105">
        <v>1</v>
      </c>
      <c r="S1327" s="105"/>
      <c r="T1327" s="105"/>
      <c r="U1327" s="105"/>
    </row>
    <row r="1328" spans="1:21" x14ac:dyDescent="0.3">
      <c r="A1328" s="41" t="s">
        <v>418</v>
      </c>
      <c r="B1328" s="42">
        <v>45412</v>
      </c>
      <c r="C1328" s="62">
        <f t="shared" si="47"/>
        <v>2024</v>
      </c>
      <c r="D1328" s="43" t="s">
        <v>1838</v>
      </c>
      <c r="E1328" s="43" t="s">
        <v>1950</v>
      </c>
      <c r="F1328" s="44" t="s">
        <v>412</v>
      </c>
      <c r="G1328" s="45">
        <v>113</v>
      </c>
      <c r="H1328" s="45">
        <v>112</v>
      </c>
      <c r="I1328" s="46">
        <v>68.2</v>
      </c>
      <c r="J1328" s="46">
        <v>8</v>
      </c>
      <c r="K1328" s="46"/>
      <c r="L1328" s="46">
        <v>76.2</v>
      </c>
      <c r="M1328" s="47">
        <v>1610</v>
      </c>
      <c r="N1328" s="47">
        <v>122682</v>
      </c>
      <c r="O1328" s="48" t="s">
        <v>2101</v>
      </c>
      <c r="P1328" s="48" t="s">
        <v>1667</v>
      </c>
      <c r="Q1328" s="49">
        <v>45399</v>
      </c>
      <c r="R1328" s="105" t="s">
        <v>1837</v>
      </c>
      <c r="S1328" s="105"/>
      <c r="T1328" s="105"/>
      <c r="U1328" s="105"/>
    </row>
    <row r="1329" spans="1:21" x14ac:dyDescent="0.3">
      <c r="A1329" s="41" t="s">
        <v>418</v>
      </c>
      <c r="B1329" s="42">
        <v>45412</v>
      </c>
      <c r="C1329" s="62">
        <f t="shared" si="47"/>
        <v>2024</v>
      </c>
      <c r="D1329" s="43" t="s">
        <v>1838</v>
      </c>
      <c r="E1329" s="43" t="s">
        <v>1864</v>
      </c>
      <c r="F1329" s="44" t="s">
        <v>412</v>
      </c>
      <c r="G1329" s="45">
        <v>26</v>
      </c>
      <c r="H1329" s="45">
        <v>26</v>
      </c>
      <c r="I1329" s="46">
        <v>41.8</v>
      </c>
      <c r="J1329" s="46">
        <v>8</v>
      </c>
      <c r="K1329" s="46"/>
      <c r="L1329" s="46">
        <v>49.8</v>
      </c>
      <c r="M1329" s="47">
        <v>1595</v>
      </c>
      <c r="N1329" s="47">
        <v>79431</v>
      </c>
      <c r="O1329" s="48" t="s">
        <v>2103</v>
      </c>
      <c r="P1329" s="48" t="s">
        <v>1667</v>
      </c>
      <c r="Q1329" s="49">
        <v>45412</v>
      </c>
      <c r="R1329" s="105" t="s">
        <v>1836</v>
      </c>
      <c r="S1329" s="105"/>
      <c r="T1329" s="105"/>
      <c r="U1329" s="105"/>
    </row>
    <row r="1330" spans="1:21" x14ac:dyDescent="0.3">
      <c r="A1330" s="41" t="s">
        <v>418</v>
      </c>
      <c r="B1330" s="42">
        <v>45412</v>
      </c>
      <c r="C1330" s="62">
        <f t="shared" si="47"/>
        <v>2024</v>
      </c>
      <c r="D1330" s="43" t="s">
        <v>1838</v>
      </c>
      <c r="E1330" s="43" t="s">
        <v>1934</v>
      </c>
      <c r="F1330" s="44" t="s">
        <v>412</v>
      </c>
      <c r="G1330" s="45">
        <v>97</v>
      </c>
      <c r="H1330" s="45">
        <v>96</v>
      </c>
      <c r="I1330" s="46">
        <v>55.6</v>
      </c>
      <c r="J1330" s="46">
        <v>8</v>
      </c>
      <c r="K1330" s="46"/>
      <c r="L1330" s="46">
        <v>63.6</v>
      </c>
      <c r="M1330" s="47">
        <v>1605</v>
      </c>
      <c r="N1330" s="47">
        <v>102078</v>
      </c>
      <c r="O1330" s="48" t="s">
        <v>2104</v>
      </c>
      <c r="P1330" s="48" t="s">
        <v>1667</v>
      </c>
      <c r="Q1330" s="49">
        <v>45412</v>
      </c>
      <c r="R1330" s="105" t="s">
        <v>1836</v>
      </c>
      <c r="S1330" s="105"/>
      <c r="T1330" s="105"/>
      <c r="U1330" s="105"/>
    </row>
    <row r="1331" spans="1:21" x14ac:dyDescent="0.3">
      <c r="A1331" s="41" t="s">
        <v>414</v>
      </c>
      <c r="B1331" s="42">
        <v>45412</v>
      </c>
      <c r="C1331" s="62">
        <f t="shared" si="47"/>
        <v>2024</v>
      </c>
      <c r="D1331" s="43">
        <v>18</v>
      </c>
      <c r="E1331" s="43" t="s">
        <v>39</v>
      </c>
      <c r="F1331" s="44" t="s">
        <v>1</v>
      </c>
      <c r="G1331" s="45">
        <v>7</v>
      </c>
      <c r="H1331" s="45"/>
      <c r="I1331" s="46">
        <v>12.3</v>
      </c>
      <c r="J1331" s="46"/>
      <c r="K1331" s="46"/>
      <c r="L1331" s="46">
        <v>12.3</v>
      </c>
      <c r="M1331" s="47">
        <v>450</v>
      </c>
      <c r="N1331" s="47">
        <v>5535</v>
      </c>
      <c r="O1331" s="48" t="s">
        <v>2105</v>
      </c>
      <c r="P1331" s="48"/>
      <c r="Q1331" s="49">
        <v>45407</v>
      </c>
      <c r="R1331" s="105"/>
      <c r="S1331" s="105"/>
      <c r="T1331" s="105"/>
      <c r="U1331" s="105"/>
    </row>
    <row r="1332" spans="1:21" x14ac:dyDescent="0.3">
      <c r="A1332" s="41" t="s">
        <v>414</v>
      </c>
      <c r="B1332" s="42">
        <v>45412</v>
      </c>
      <c r="C1332" s="62">
        <f t="shared" si="47"/>
        <v>2024</v>
      </c>
      <c r="D1332" s="43">
        <v>18</v>
      </c>
      <c r="E1332" s="43" t="s">
        <v>40</v>
      </c>
      <c r="F1332" s="44" t="s">
        <v>1</v>
      </c>
      <c r="G1332" s="45">
        <v>8</v>
      </c>
      <c r="H1332" s="45"/>
      <c r="I1332" s="46">
        <v>14.3</v>
      </c>
      <c r="J1332" s="46"/>
      <c r="K1332" s="46"/>
      <c r="L1332" s="46">
        <v>14.3</v>
      </c>
      <c r="M1332" s="47">
        <v>450</v>
      </c>
      <c r="N1332" s="47">
        <v>6435</v>
      </c>
      <c r="O1332" s="48" t="s">
        <v>2105</v>
      </c>
      <c r="P1332" s="48"/>
      <c r="Q1332" s="49">
        <v>45407</v>
      </c>
      <c r="R1332" s="105"/>
      <c r="S1332" s="105"/>
      <c r="T1332" s="105"/>
      <c r="U1332" s="105"/>
    </row>
    <row r="1333" spans="1:21" x14ac:dyDescent="0.3">
      <c r="A1333" s="41" t="s">
        <v>414</v>
      </c>
      <c r="B1333" s="42">
        <v>45412</v>
      </c>
      <c r="C1333" s="62">
        <f t="shared" si="47"/>
        <v>2024</v>
      </c>
      <c r="D1333" s="43">
        <v>18</v>
      </c>
      <c r="E1333" s="43" t="s">
        <v>41</v>
      </c>
      <c r="F1333" s="44" t="s">
        <v>1</v>
      </c>
      <c r="G1333" s="45">
        <v>9</v>
      </c>
      <c r="H1333" s="45"/>
      <c r="I1333" s="46">
        <v>11.8</v>
      </c>
      <c r="J1333" s="46"/>
      <c r="K1333" s="46"/>
      <c r="L1333" s="46">
        <v>11.8</v>
      </c>
      <c r="M1333" s="47">
        <v>450</v>
      </c>
      <c r="N1333" s="47">
        <v>5310</v>
      </c>
      <c r="O1333" s="48" t="s">
        <v>2105</v>
      </c>
      <c r="P1333" s="48"/>
      <c r="Q1333" s="49">
        <v>45407</v>
      </c>
      <c r="R1333" s="105"/>
      <c r="S1333" s="105"/>
      <c r="T1333" s="105"/>
      <c r="U1333" s="105"/>
    </row>
    <row r="1334" spans="1:21" x14ac:dyDescent="0.3">
      <c r="A1334" s="41" t="s">
        <v>416</v>
      </c>
      <c r="B1334" s="42">
        <v>45443</v>
      </c>
      <c r="C1334" s="62">
        <f t="shared" si="47"/>
        <v>2024</v>
      </c>
      <c r="D1334" s="43" t="s">
        <v>77</v>
      </c>
      <c r="E1334" s="43" t="s">
        <v>78</v>
      </c>
      <c r="F1334" s="44" t="s">
        <v>412</v>
      </c>
      <c r="G1334" s="45">
        <v>1</v>
      </c>
      <c r="H1334" s="45"/>
      <c r="I1334" s="46">
        <v>114.8</v>
      </c>
      <c r="J1334" s="46">
        <v>5.9</v>
      </c>
      <c r="K1334" s="46">
        <v>17.2</v>
      </c>
      <c r="L1334" s="46">
        <v>137.9</v>
      </c>
      <c r="M1334" s="47">
        <v>1265.808556925308</v>
      </c>
      <c r="N1334" s="51">
        <v>174555</v>
      </c>
      <c r="O1334" s="48" t="s">
        <v>2106</v>
      </c>
      <c r="P1334" s="48" t="s">
        <v>1667</v>
      </c>
      <c r="Q1334" s="49">
        <v>45439</v>
      </c>
      <c r="R1334" s="105">
        <v>1</v>
      </c>
      <c r="S1334" s="105"/>
      <c r="T1334" s="105"/>
      <c r="U1334" s="105"/>
    </row>
    <row r="1335" spans="1:21" x14ac:dyDescent="0.3">
      <c r="A1335" s="41" t="s">
        <v>417</v>
      </c>
      <c r="B1335" s="42">
        <v>45443</v>
      </c>
      <c r="C1335" s="62">
        <f t="shared" si="47"/>
        <v>2024</v>
      </c>
      <c r="D1335" s="43" t="s">
        <v>1158</v>
      </c>
      <c r="E1335" s="43" t="s">
        <v>1195</v>
      </c>
      <c r="F1335" s="44" t="s">
        <v>412</v>
      </c>
      <c r="G1335" s="45">
        <v>2</v>
      </c>
      <c r="H1335" s="45">
        <v>2</v>
      </c>
      <c r="I1335" s="46">
        <v>42</v>
      </c>
      <c r="J1335" s="46">
        <v>3.4</v>
      </c>
      <c r="K1335" s="46"/>
      <c r="L1335" s="46">
        <v>45.4</v>
      </c>
      <c r="M1335" s="47">
        <v>983.59030837004411</v>
      </c>
      <c r="N1335" s="51">
        <v>44655</v>
      </c>
      <c r="O1335" s="48" t="s">
        <v>2107</v>
      </c>
      <c r="P1335" s="48" t="s">
        <v>1667</v>
      </c>
      <c r="Q1335" s="49">
        <v>45442</v>
      </c>
      <c r="R1335" s="105">
        <v>1</v>
      </c>
      <c r="S1335" s="105"/>
      <c r="T1335" s="105"/>
      <c r="U1335" s="105">
        <v>0.03</v>
      </c>
    </row>
    <row r="1336" spans="1:21" x14ac:dyDescent="0.3">
      <c r="A1336" s="41" t="s">
        <v>417</v>
      </c>
      <c r="B1336" s="42">
        <v>45443</v>
      </c>
      <c r="C1336" s="62">
        <f t="shared" si="47"/>
        <v>2024</v>
      </c>
      <c r="D1336" s="43" t="s">
        <v>1244</v>
      </c>
      <c r="E1336" s="43" t="s">
        <v>1253</v>
      </c>
      <c r="F1336" s="44" t="s">
        <v>412</v>
      </c>
      <c r="G1336" s="45">
        <v>9</v>
      </c>
      <c r="H1336" s="45">
        <v>9</v>
      </c>
      <c r="I1336" s="46">
        <v>52.4</v>
      </c>
      <c r="J1336" s="46">
        <v>6.4</v>
      </c>
      <c r="K1336" s="46"/>
      <c r="L1336" s="46">
        <v>58.8</v>
      </c>
      <c r="M1336" s="47">
        <v>1084.6938775510205</v>
      </c>
      <c r="N1336" s="51">
        <v>63780</v>
      </c>
      <c r="O1336" s="48" t="s">
        <v>2108</v>
      </c>
      <c r="P1336" s="48" t="s">
        <v>1667</v>
      </c>
      <c r="Q1336" s="49">
        <v>45442</v>
      </c>
      <c r="R1336" s="105" t="s">
        <v>1836</v>
      </c>
      <c r="S1336" s="105"/>
      <c r="T1336" s="105"/>
      <c r="U1336" s="105"/>
    </row>
    <row r="1337" spans="1:21" x14ac:dyDescent="0.3">
      <c r="A1337" s="41" t="s">
        <v>417</v>
      </c>
      <c r="B1337" s="42">
        <v>45443</v>
      </c>
      <c r="C1337" s="62">
        <f t="shared" si="47"/>
        <v>2024</v>
      </c>
      <c r="D1337" s="43" t="s">
        <v>1244</v>
      </c>
      <c r="E1337" s="43" t="s">
        <v>1265</v>
      </c>
      <c r="F1337" s="44" t="s">
        <v>412</v>
      </c>
      <c r="G1337" s="45">
        <v>21</v>
      </c>
      <c r="H1337" s="45">
        <v>21</v>
      </c>
      <c r="I1337" s="46">
        <v>52.3</v>
      </c>
      <c r="J1337" s="46">
        <v>6.4</v>
      </c>
      <c r="K1337" s="46"/>
      <c r="L1337" s="46">
        <v>58.699999999999996</v>
      </c>
      <c r="M1337" s="47">
        <v>1089.6422487223169</v>
      </c>
      <c r="N1337" s="51">
        <v>63962</v>
      </c>
      <c r="O1337" s="48" t="s">
        <v>2109</v>
      </c>
      <c r="P1337" s="48" t="s">
        <v>1667</v>
      </c>
      <c r="Q1337" s="49">
        <v>45422</v>
      </c>
      <c r="R1337" s="105">
        <v>1</v>
      </c>
      <c r="S1337" s="105"/>
      <c r="T1337" s="105"/>
      <c r="U1337" s="105"/>
    </row>
    <row r="1338" spans="1:21" x14ac:dyDescent="0.3">
      <c r="A1338" s="41" t="s">
        <v>417</v>
      </c>
      <c r="B1338" s="42">
        <v>45443</v>
      </c>
      <c r="C1338" s="62">
        <f t="shared" si="47"/>
        <v>2024</v>
      </c>
      <c r="D1338" s="43" t="s">
        <v>1244</v>
      </c>
      <c r="E1338" s="43" t="s">
        <v>1274</v>
      </c>
      <c r="F1338" s="44" t="s">
        <v>412</v>
      </c>
      <c r="G1338" s="45">
        <v>30</v>
      </c>
      <c r="H1338" s="45">
        <v>29</v>
      </c>
      <c r="I1338" s="46">
        <v>53.8</v>
      </c>
      <c r="J1338" s="46">
        <v>6.4</v>
      </c>
      <c r="K1338" s="46"/>
      <c r="L1338" s="46">
        <v>60.199999999999996</v>
      </c>
      <c r="M1338" s="47">
        <v>1036.9435215946844</v>
      </c>
      <c r="N1338" s="51">
        <v>62424</v>
      </c>
      <c r="O1338" s="48" t="s">
        <v>2110</v>
      </c>
      <c r="P1338" s="48" t="s">
        <v>1667</v>
      </c>
      <c r="Q1338" s="49">
        <v>45441</v>
      </c>
      <c r="R1338" s="105" t="s">
        <v>1836</v>
      </c>
      <c r="S1338" s="105"/>
      <c r="T1338" s="105"/>
      <c r="U1338" s="105">
        <v>0.03</v>
      </c>
    </row>
    <row r="1339" spans="1:21" x14ac:dyDescent="0.3">
      <c r="A1339" s="41" t="s">
        <v>417</v>
      </c>
      <c r="B1339" s="42">
        <v>45443</v>
      </c>
      <c r="C1339" s="62">
        <f t="shared" si="47"/>
        <v>2024</v>
      </c>
      <c r="D1339" s="43" t="s">
        <v>1244</v>
      </c>
      <c r="E1339" s="43" t="s">
        <v>1277</v>
      </c>
      <c r="F1339" s="44" t="s">
        <v>412</v>
      </c>
      <c r="G1339" s="45">
        <v>33</v>
      </c>
      <c r="H1339" s="45">
        <v>32</v>
      </c>
      <c r="I1339" s="46">
        <v>34.4</v>
      </c>
      <c r="J1339" s="46">
        <v>3.3</v>
      </c>
      <c r="K1339" s="46"/>
      <c r="L1339" s="46">
        <v>37.699999999999996</v>
      </c>
      <c r="M1339" s="47">
        <v>1074.005305039788</v>
      </c>
      <c r="N1339" s="51">
        <v>40490</v>
      </c>
      <c r="O1339" s="48" t="s">
        <v>2111</v>
      </c>
      <c r="P1339" s="48" t="s">
        <v>1667</v>
      </c>
      <c r="Q1339" s="49">
        <v>45442</v>
      </c>
      <c r="R1339" s="105">
        <v>1</v>
      </c>
      <c r="S1339" s="105"/>
      <c r="T1339" s="105"/>
      <c r="U1339" s="105"/>
    </row>
    <row r="1340" spans="1:21" x14ac:dyDescent="0.3">
      <c r="A1340" s="41" t="s">
        <v>417</v>
      </c>
      <c r="B1340" s="42">
        <v>45443</v>
      </c>
      <c r="C1340" s="62">
        <f t="shared" si="47"/>
        <v>2024</v>
      </c>
      <c r="D1340" s="43" t="s">
        <v>1584</v>
      </c>
      <c r="E1340" s="43" t="s">
        <v>1512</v>
      </c>
      <c r="F1340" s="44" t="s">
        <v>412</v>
      </c>
      <c r="G1340" s="45">
        <v>38</v>
      </c>
      <c r="H1340" s="45">
        <v>37</v>
      </c>
      <c r="I1340" s="46">
        <v>55.7</v>
      </c>
      <c r="J1340" s="46">
        <v>6.4</v>
      </c>
      <c r="K1340" s="46"/>
      <c r="L1340" s="46">
        <v>62.1</v>
      </c>
      <c r="M1340" s="47">
        <v>1050</v>
      </c>
      <c r="N1340" s="51">
        <v>65205</v>
      </c>
      <c r="O1340" s="48" t="s">
        <v>2112</v>
      </c>
      <c r="P1340" s="48" t="s">
        <v>1667</v>
      </c>
      <c r="Q1340" s="49">
        <v>45427</v>
      </c>
      <c r="R1340" s="105" t="s">
        <v>1837</v>
      </c>
      <c r="S1340" s="105"/>
      <c r="T1340" s="105"/>
      <c r="U1340" s="105"/>
    </row>
    <row r="1341" spans="1:21" x14ac:dyDescent="0.3">
      <c r="A1341" s="41" t="s">
        <v>417</v>
      </c>
      <c r="B1341" s="42">
        <v>45443</v>
      </c>
      <c r="C1341" s="62">
        <f t="shared" si="47"/>
        <v>2024</v>
      </c>
      <c r="D1341" s="43" t="s">
        <v>1584</v>
      </c>
      <c r="E1341" s="43" t="s">
        <v>1514</v>
      </c>
      <c r="F1341" s="44" t="s">
        <v>412</v>
      </c>
      <c r="G1341" s="45">
        <v>40</v>
      </c>
      <c r="H1341" s="45">
        <v>39</v>
      </c>
      <c r="I1341" s="46">
        <v>41.3</v>
      </c>
      <c r="J1341" s="46">
        <v>6.4</v>
      </c>
      <c r="K1341" s="46"/>
      <c r="L1341" s="46">
        <v>47.699999999999996</v>
      </c>
      <c r="M1341" s="47">
        <v>1060</v>
      </c>
      <c r="N1341" s="51">
        <v>50562</v>
      </c>
      <c r="O1341" s="48" t="s">
        <v>2113</v>
      </c>
      <c r="P1341" s="48" t="s">
        <v>1667</v>
      </c>
      <c r="Q1341" s="49">
        <v>45443</v>
      </c>
      <c r="R1341" s="105" t="s">
        <v>1837</v>
      </c>
      <c r="S1341" s="105"/>
      <c r="T1341" s="105"/>
      <c r="U1341" s="105"/>
    </row>
    <row r="1342" spans="1:21" x14ac:dyDescent="0.3">
      <c r="A1342" s="41" t="s">
        <v>417</v>
      </c>
      <c r="B1342" s="42">
        <v>45443</v>
      </c>
      <c r="C1342" s="62">
        <f t="shared" si="47"/>
        <v>2024</v>
      </c>
      <c r="D1342" s="43" t="s">
        <v>1730</v>
      </c>
      <c r="E1342" s="43" t="s">
        <v>1773</v>
      </c>
      <c r="F1342" s="44" t="s">
        <v>412</v>
      </c>
      <c r="G1342" s="45">
        <v>43</v>
      </c>
      <c r="H1342" s="45"/>
      <c r="I1342" s="46">
        <v>55.6</v>
      </c>
      <c r="J1342" s="46">
        <v>6.4</v>
      </c>
      <c r="K1342" s="46"/>
      <c r="L1342" s="46">
        <v>62</v>
      </c>
      <c r="M1342" s="47">
        <v>1093.8709677419354</v>
      </c>
      <c r="N1342" s="51">
        <v>67820</v>
      </c>
      <c r="O1342" s="48" t="s">
        <v>2116</v>
      </c>
      <c r="P1342" s="48" t="s">
        <v>1667</v>
      </c>
      <c r="Q1342" s="49">
        <v>45428</v>
      </c>
      <c r="R1342" s="105" t="s">
        <v>1837</v>
      </c>
      <c r="S1342" s="105"/>
      <c r="T1342" s="105"/>
      <c r="U1342" s="105"/>
    </row>
    <row r="1343" spans="1:21" x14ac:dyDescent="0.3">
      <c r="A1343" s="41" t="s">
        <v>417</v>
      </c>
      <c r="B1343" s="42">
        <v>45443</v>
      </c>
      <c r="C1343" s="62">
        <f t="shared" si="47"/>
        <v>2024</v>
      </c>
      <c r="D1343" s="43" t="s">
        <v>1730</v>
      </c>
      <c r="E1343" s="43" t="s">
        <v>1779</v>
      </c>
      <c r="F1343" s="44" t="s">
        <v>412</v>
      </c>
      <c r="G1343" s="45">
        <v>49</v>
      </c>
      <c r="H1343" s="45"/>
      <c r="I1343" s="46">
        <v>41.1</v>
      </c>
      <c r="J1343" s="46">
        <v>6.4</v>
      </c>
      <c r="K1343" s="46"/>
      <c r="L1343" s="46">
        <v>47.5</v>
      </c>
      <c r="M1343" s="47">
        <v>1155.0105263157895</v>
      </c>
      <c r="N1343" s="51">
        <v>54863</v>
      </c>
      <c r="O1343" s="48" t="s">
        <v>2117</v>
      </c>
      <c r="P1343" s="48" t="s">
        <v>1818</v>
      </c>
      <c r="Q1343" s="49">
        <v>45421</v>
      </c>
      <c r="R1343" s="105" t="s">
        <v>1837</v>
      </c>
      <c r="S1343" s="105"/>
      <c r="T1343" s="105"/>
      <c r="U1343" s="105"/>
    </row>
    <row r="1344" spans="1:21" x14ac:dyDescent="0.3">
      <c r="A1344" s="41" t="s">
        <v>417</v>
      </c>
      <c r="B1344" s="42">
        <v>45443</v>
      </c>
      <c r="C1344" s="62">
        <f t="shared" si="47"/>
        <v>2024</v>
      </c>
      <c r="D1344" s="43" t="s">
        <v>1730</v>
      </c>
      <c r="E1344" s="43" t="s">
        <v>1791</v>
      </c>
      <c r="F1344" s="44" t="s">
        <v>412</v>
      </c>
      <c r="G1344" s="45">
        <v>61</v>
      </c>
      <c r="H1344" s="45"/>
      <c r="I1344" s="46">
        <v>39.4</v>
      </c>
      <c r="J1344" s="46">
        <v>6.4</v>
      </c>
      <c r="K1344" s="46"/>
      <c r="L1344" s="46">
        <v>45.8</v>
      </c>
      <c r="M1344" s="47">
        <v>1115</v>
      </c>
      <c r="N1344" s="51">
        <v>51067</v>
      </c>
      <c r="O1344" s="48" t="s">
        <v>2118</v>
      </c>
      <c r="P1344" s="48" t="s">
        <v>1818</v>
      </c>
      <c r="Q1344" s="49">
        <v>45420</v>
      </c>
      <c r="R1344" s="105" t="s">
        <v>1837</v>
      </c>
      <c r="S1344" s="105"/>
      <c r="T1344" s="105"/>
      <c r="U1344" s="105"/>
    </row>
    <row r="1345" spans="1:21" x14ac:dyDescent="0.3">
      <c r="A1345" s="41" t="s">
        <v>417</v>
      </c>
      <c r="B1345" s="42">
        <v>45443</v>
      </c>
      <c r="C1345" s="62">
        <f t="shared" si="47"/>
        <v>2024</v>
      </c>
      <c r="D1345" s="43" t="s">
        <v>2114</v>
      </c>
      <c r="E1345" s="43" t="s">
        <v>2115</v>
      </c>
      <c r="F1345" s="44" t="s">
        <v>412</v>
      </c>
      <c r="G1345" s="45">
        <v>12</v>
      </c>
      <c r="H1345" s="45"/>
      <c r="I1345" s="50">
        <v>41.2</v>
      </c>
      <c r="J1345" s="50">
        <v>6.4</v>
      </c>
      <c r="K1345" s="50"/>
      <c r="L1345" s="50">
        <v>47.6</v>
      </c>
      <c r="M1345" s="51">
        <v>1145</v>
      </c>
      <c r="N1345" s="51">
        <v>54502</v>
      </c>
      <c r="O1345" s="48" t="s">
        <v>2119</v>
      </c>
      <c r="P1345" s="48" t="s">
        <v>1667</v>
      </c>
      <c r="Q1345" s="49">
        <v>45443</v>
      </c>
      <c r="R1345" s="106" t="s">
        <v>1837</v>
      </c>
      <c r="S1345" s="106"/>
      <c r="T1345" s="106"/>
      <c r="U1345" s="106"/>
    </row>
    <row r="1346" spans="1:21" x14ac:dyDescent="0.3">
      <c r="A1346" s="41" t="s">
        <v>418</v>
      </c>
      <c r="B1346" s="42">
        <v>45443</v>
      </c>
      <c r="C1346" s="62">
        <f t="shared" ref="C1346:C1348" si="48">YEAR(B1346)</f>
        <v>2024</v>
      </c>
      <c r="D1346" s="43" t="s">
        <v>286</v>
      </c>
      <c r="E1346" s="43" t="s">
        <v>329</v>
      </c>
      <c r="F1346" s="44" t="s">
        <v>413</v>
      </c>
      <c r="G1346" s="45">
        <v>6</v>
      </c>
      <c r="H1346" s="45"/>
      <c r="I1346" s="46">
        <v>13.75</v>
      </c>
      <c r="J1346" s="46"/>
      <c r="K1346" s="46"/>
      <c r="L1346" s="46">
        <v>13.75</v>
      </c>
      <c r="M1346" s="47">
        <v>581.81818181818187</v>
      </c>
      <c r="N1346" s="51">
        <v>8000</v>
      </c>
      <c r="O1346" s="48" t="s">
        <v>2120</v>
      </c>
      <c r="P1346" s="48"/>
      <c r="Q1346" s="49">
        <v>45430</v>
      </c>
      <c r="R1346" s="49"/>
      <c r="S1346" s="49"/>
      <c r="T1346" s="49"/>
      <c r="U1346" s="49"/>
    </row>
    <row r="1347" spans="1:21" x14ac:dyDescent="0.3">
      <c r="A1347" s="41" t="s">
        <v>418</v>
      </c>
      <c r="B1347" s="42">
        <v>45443</v>
      </c>
      <c r="C1347" s="62">
        <f t="shared" si="48"/>
        <v>2024</v>
      </c>
      <c r="D1347" s="43" t="s">
        <v>286</v>
      </c>
      <c r="E1347" s="43" t="s">
        <v>339</v>
      </c>
      <c r="F1347" s="44" t="s">
        <v>413</v>
      </c>
      <c r="G1347" s="45">
        <v>16</v>
      </c>
      <c r="H1347" s="45"/>
      <c r="I1347" s="46">
        <v>13.75</v>
      </c>
      <c r="J1347" s="46"/>
      <c r="K1347" s="46"/>
      <c r="L1347" s="46">
        <v>13.75</v>
      </c>
      <c r="M1347" s="47">
        <v>581.81818181818187</v>
      </c>
      <c r="N1347" s="51">
        <v>8000</v>
      </c>
      <c r="O1347" s="48" t="s">
        <v>2121</v>
      </c>
      <c r="P1347" s="48"/>
      <c r="Q1347" s="49">
        <v>45441</v>
      </c>
      <c r="R1347" s="49"/>
      <c r="S1347" s="49"/>
      <c r="T1347" s="49"/>
      <c r="U1347" s="49"/>
    </row>
    <row r="1348" spans="1:21" x14ac:dyDescent="0.3">
      <c r="A1348" s="41" t="s">
        <v>418</v>
      </c>
      <c r="B1348" s="42">
        <v>45443</v>
      </c>
      <c r="C1348" s="62">
        <f t="shared" si="48"/>
        <v>2024</v>
      </c>
      <c r="D1348" s="43" t="s">
        <v>286</v>
      </c>
      <c r="E1348" s="43" t="s">
        <v>340</v>
      </c>
      <c r="F1348" s="44" t="s">
        <v>413</v>
      </c>
      <c r="G1348" s="45">
        <v>17</v>
      </c>
      <c r="H1348" s="45"/>
      <c r="I1348" s="46">
        <v>13.75</v>
      </c>
      <c r="J1348" s="46"/>
      <c r="K1348" s="46"/>
      <c r="L1348" s="46">
        <v>13.75</v>
      </c>
      <c r="M1348" s="47">
        <v>581.81818181818187</v>
      </c>
      <c r="N1348" s="51">
        <v>8000</v>
      </c>
      <c r="O1348" s="48" t="s">
        <v>2097</v>
      </c>
      <c r="P1348" s="48"/>
      <c r="Q1348" s="49">
        <v>45413</v>
      </c>
      <c r="R1348" s="49"/>
      <c r="S1348" s="49"/>
      <c r="T1348" s="49"/>
      <c r="U1348" s="49"/>
    </row>
    <row r="1349" spans="1:21" x14ac:dyDescent="0.3">
      <c r="A1349" s="41" t="s">
        <v>418</v>
      </c>
      <c r="B1349" s="42">
        <v>45443</v>
      </c>
      <c r="C1349" s="62"/>
      <c r="D1349" s="43" t="s">
        <v>286</v>
      </c>
      <c r="E1349" s="43" t="s">
        <v>341</v>
      </c>
      <c r="F1349" s="44" t="s">
        <v>413</v>
      </c>
      <c r="G1349" s="45">
        <v>18</v>
      </c>
      <c r="H1349" s="45"/>
      <c r="I1349" s="46">
        <v>13.75</v>
      </c>
      <c r="J1349" s="46"/>
      <c r="K1349" s="46"/>
      <c r="L1349" s="46">
        <v>13.75</v>
      </c>
      <c r="M1349" s="47">
        <v>581.81818181818187</v>
      </c>
      <c r="N1349" s="51">
        <v>8000</v>
      </c>
      <c r="O1349" s="48" t="s">
        <v>2097</v>
      </c>
      <c r="P1349" s="48"/>
      <c r="Q1349" s="49">
        <v>45413</v>
      </c>
      <c r="R1349" s="49"/>
      <c r="S1349" s="49"/>
      <c r="T1349" s="49"/>
      <c r="U1349" s="49"/>
    </row>
    <row r="1350" spans="1:21" x14ac:dyDescent="0.3">
      <c r="A1350" s="41" t="s">
        <v>418</v>
      </c>
      <c r="B1350" s="42">
        <v>45443</v>
      </c>
      <c r="C1350" s="62">
        <f t="shared" ref="C1350:C1413" si="49">YEAR(B1350)</f>
        <v>2024</v>
      </c>
      <c r="D1350" s="43" t="s">
        <v>880</v>
      </c>
      <c r="E1350" s="43" t="s">
        <v>887</v>
      </c>
      <c r="F1350" s="44" t="s">
        <v>412</v>
      </c>
      <c r="G1350" s="45">
        <v>7</v>
      </c>
      <c r="H1350" s="45">
        <v>7</v>
      </c>
      <c r="I1350" s="46">
        <v>72.3</v>
      </c>
      <c r="J1350" s="46">
        <v>4.0999999999999996</v>
      </c>
      <c r="K1350" s="46"/>
      <c r="L1350" s="46">
        <v>76.399999999999991</v>
      </c>
      <c r="M1350" s="47">
        <v>1545.0000000000002</v>
      </c>
      <c r="N1350" s="47">
        <v>118038</v>
      </c>
      <c r="O1350" s="48" t="s">
        <v>2122</v>
      </c>
      <c r="P1350" s="48" t="s">
        <v>1675</v>
      </c>
      <c r="Q1350" s="49">
        <v>45439</v>
      </c>
      <c r="R1350" s="105">
        <v>1</v>
      </c>
      <c r="S1350" s="105"/>
      <c r="T1350" s="105"/>
      <c r="U1350" s="105"/>
    </row>
    <row r="1351" spans="1:21" x14ac:dyDescent="0.3">
      <c r="A1351" s="41" t="s">
        <v>418</v>
      </c>
      <c r="B1351" s="42">
        <v>45443</v>
      </c>
      <c r="C1351" s="62">
        <f t="shared" si="49"/>
        <v>2024</v>
      </c>
      <c r="D1351" s="43" t="s">
        <v>880</v>
      </c>
      <c r="E1351" s="43" t="s">
        <v>934</v>
      </c>
      <c r="F1351" s="44" t="s">
        <v>412</v>
      </c>
      <c r="G1351" s="45">
        <v>54</v>
      </c>
      <c r="H1351" s="45">
        <v>52</v>
      </c>
      <c r="I1351" s="46">
        <v>53.9</v>
      </c>
      <c r="J1351" s="46">
        <v>8</v>
      </c>
      <c r="K1351" s="46"/>
      <c r="L1351" s="46">
        <v>61.9</v>
      </c>
      <c r="M1351" s="47">
        <v>1630</v>
      </c>
      <c r="N1351" s="47">
        <v>100897</v>
      </c>
      <c r="O1351" s="48" t="s">
        <v>2123</v>
      </c>
      <c r="P1351" s="48" t="s">
        <v>1667</v>
      </c>
      <c r="Q1351" s="49">
        <v>45426</v>
      </c>
      <c r="R1351" s="105" t="s">
        <v>1837</v>
      </c>
      <c r="S1351" s="105"/>
      <c r="T1351" s="105"/>
      <c r="U1351" s="105"/>
    </row>
    <row r="1352" spans="1:21" x14ac:dyDescent="0.3">
      <c r="A1352" s="41" t="s">
        <v>418</v>
      </c>
      <c r="B1352" s="42">
        <v>45443</v>
      </c>
      <c r="C1352" s="62">
        <f t="shared" si="49"/>
        <v>2024</v>
      </c>
      <c r="D1352" s="43" t="s">
        <v>880</v>
      </c>
      <c r="E1352" s="43" t="s">
        <v>942</v>
      </c>
      <c r="F1352" s="44" t="s">
        <v>412</v>
      </c>
      <c r="G1352" s="45">
        <v>62</v>
      </c>
      <c r="H1352" s="45">
        <v>60</v>
      </c>
      <c r="I1352" s="46">
        <v>105</v>
      </c>
      <c r="J1352" s="46">
        <v>16</v>
      </c>
      <c r="K1352" s="46"/>
      <c r="L1352" s="46">
        <v>121</v>
      </c>
      <c r="M1352" s="47">
        <v>1545</v>
      </c>
      <c r="N1352" s="47">
        <v>186945</v>
      </c>
      <c r="O1352" s="48" t="s">
        <v>2124</v>
      </c>
      <c r="P1352" s="48" t="s">
        <v>1667</v>
      </c>
      <c r="Q1352" s="49">
        <v>45439</v>
      </c>
      <c r="R1352" s="105">
        <v>1</v>
      </c>
      <c r="S1352" s="105"/>
      <c r="T1352" s="105"/>
      <c r="U1352" s="105"/>
    </row>
    <row r="1353" spans="1:21" x14ac:dyDescent="0.3">
      <c r="A1353" s="41" t="s">
        <v>418</v>
      </c>
      <c r="B1353" s="42">
        <v>45443</v>
      </c>
      <c r="C1353" s="62">
        <f t="shared" si="49"/>
        <v>2024</v>
      </c>
      <c r="D1353" s="43" t="s">
        <v>880</v>
      </c>
      <c r="E1353" s="43" t="s">
        <v>961</v>
      </c>
      <c r="F1353" s="44" t="s">
        <v>412</v>
      </c>
      <c r="G1353" s="45">
        <v>81</v>
      </c>
      <c r="H1353" s="45">
        <v>79</v>
      </c>
      <c r="I1353" s="46">
        <v>53.9</v>
      </c>
      <c r="J1353" s="46">
        <v>8</v>
      </c>
      <c r="K1353" s="46"/>
      <c r="L1353" s="46">
        <v>61.9</v>
      </c>
      <c r="M1353" s="47">
        <v>1610</v>
      </c>
      <c r="N1353" s="47">
        <v>99659</v>
      </c>
      <c r="O1353" s="48" t="s">
        <v>2125</v>
      </c>
      <c r="P1353" s="48" t="s">
        <v>1667</v>
      </c>
      <c r="Q1353" s="49">
        <v>45422</v>
      </c>
      <c r="R1353" s="105" t="s">
        <v>1837</v>
      </c>
      <c r="S1353" s="105"/>
      <c r="T1353" s="105"/>
      <c r="U1353" s="105"/>
    </row>
    <row r="1354" spans="1:21" x14ac:dyDescent="0.3">
      <c r="A1354" s="41" t="s">
        <v>418</v>
      </c>
      <c r="B1354" s="42">
        <v>45443</v>
      </c>
      <c r="C1354" s="62">
        <f t="shared" si="49"/>
        <v>2024</v>
      </c>
      <c r="D1354" s="43" t="s">
        <v>880</v>
      </c>
      <c r="E1354" s="43" t="s">
        <v>969</v>
      </c>
      <c r="F1354" s="44" t="s">
        <v>412</v>
      </c>
      <c r="G1354" s="45">
        <v>89</v>
      </c>
      <c r="H1354" s="45">
        <v>87</v>
      </c>
      <c r="I1354" s="46">
        <v>105</v>
      </c>
      <c r="J1354" s="46">
        <v>16</v>
      </c>
      <c r="K1354" s="46"/>
      <c r="L1354" s="46">
        <v>121</v>
      </c>
      <c r="M1354" s="47">
        <v>1462.8595041322315</v>
      </c>
      <c r="N1354" s="47">
        <v>177006</v>
      </c>
      <c r="O1354" s="48" t="s">
        <v>2126</v>
      </c>
      <c r="P1354" s="48" t="s">
        <v>1667</v>
      </c>
      <c r="Q1354" s="49">
        <v>45436</v>
      </c>
      <c r="R1354" s="105">
        <v>1</v>
      </c>
      <c r="S1354" s="105"/>
      <c r="T1354" s="105">
        <v>0.05</v>
      </c>
      <c r="U1354" s="105"/>
    </row>
    <row r="1355" spans="1:21" x14ac:dyDescent="0.3">
      <c r="A1355" s="41" t="s">
        <v>418</v>
      </c>
      <c r="B1355" s="42">
        <v>45443</v>
      </c>
      <c r="C1355" s="62">
        <f t="shared" si="49"/>
        <v>2024</v>
      </c>
      <c r="D1355" s="43" t="s">
        <v>1838</v>
      </c>
      <c r="E1355" s="43" t="s">
        <v>1867</v>
      </c>
      <c r="F1355" s="44" t="s">
        <v>412</v>
      </c>
      <c r="G1355" s="45">
        <v>29</v>
      </c>
      <c r="H1355" s="45">
        <v>29</v>
      </c>
      <c r="I1355" s="46">
        <v>68.599999999999994</v>
      </c>
      <c r="J1355" s="46">
        <v>8</v>
      </c>
      <c r="K1355" s="46"/>
      <c r="L1355" s="46">
        <v>76.599999999999994</v>
      </c>
      <c r="M1355" s="47">
        <v>1600.0000000000002</v>
      </c>
      <c r="N1355" s="47">
        <v>122560</v>
      </c>
      <c r="O1355" s="48" t="s">
        <v>2127</v>
      </c>
      <c r="P1355" s="48" t="s">
        <v>1667</v>
      </c>
      <c r="Q1355" s="49">
        <v>45422</v>
      </c>
      <c r="R1355" s="105">
        <v>1</v>
      </c>
      <c r="S1355" s="105"/>
      <c r="T1355" s="105"/>
      <c r="U1355" s="105"/>
    </row>
    <row r="1356" spans="1:21" x14ac:dyDescent="0.3">
      <c r="A1356" s="41" t="s">
        <v>414</v>
      </c>
      <c r="B1356" s="42">
        <v>45443</v>
      </c>
      <c r="C1356" s="62">
        <f t="shared" si="49"/>
        <v>2024</v>
      </c>
      <c r="D1356" s="43" t="s">
        <v>2128</v>
      </c>
      <c r="E1356" s="43" t="s">
        <v>2129</v>
      </c>
      <c r="F1356" s="44" t="s">
        <v>421</v>
      </c>
      <c r="G1356" s="45">
        <v>3</v>
      </c>
      <c r="H1356" s="45"/>
      <c r="I1356" s="46">
        <v>89.8</v>
      </c>
      <c r="J1356" s="46"/>
      <c r="K1356" s="46"/>
      <c r="L1356" s="46">
        <v>89.8</v>
      </c>
      <c r="M1356" s="47">
        <f>N1356/L1356</f>
        <v>2100</v>
      </c>
      <c r="N1356" s="47">
        <v>188580</v>
      </c>
      <c r="O1356" s="48" t="s">
        <v>2130</v>
      </c>
      <c r="P1356" s="48" t="s">
        <v>1667</v>
      </c>
      <c r="Q1356" s="49">
        <v>45427</v>
      </c>
      <c r="R1356" s="105"/>
      <c r="S1356" s="105"/>
      <c r="T1356" s="105"/>
      <c r="U1356" s="105"/>
    </row>
    <row r="1357" spans="1:21" x14ac:dyDescent="0.3">
      <c r="A1357" s="41" t="s">
        <v>414</v>
      </c>
      <c r="B1357" s="42">
        <v>45443</v>
      </c>
      <c r="C1357" s="62">
        <f t="shared" si="49"/>
        <v>2024</v>
      </c>
      <c r="D1357" s="43" t="s">
        <v>2131</v>
      </c>
      <c r="E1357" s="43" t="s">
        <v>2132</v>
      </c>
      <c r="F1357" s="44" t="s">
        <v>421</v>
      </c>
      <c r="G1357" s="45">
        <v>2</v>
      </c>
      <c r="H1357" s="45"/>
      <c r="I1357" s="46">
        <v>89.8</v>
      </c>
      <c r="J1357" s="46"/>
      <c r="K1357" s="46"/>
      <c r="L1357" s="46">
        <v>89.8</v>
      </c>
      <c r="M1357" s="47">
        <f>N1357/L1357</f>
        <v>2100</v>
      </c>
      <c r="N1357" s="47">
        <v>188580</v>
      </c>
      <c r="O1357" s="48" t="s">
        <v>2133</v>
      </c>
      <c r="P1357" s="48" t="s">
        <v>1667</v>
      </c>
      <c r="Q1357" s="49">
        <v>45427</v>
      </c>
      <c r="R1357" s="105"/>
      <c r="S1357" s="105"/>
      <c r="T1357" s="105"/>
      <c r="U1357" s="105"/>
    </row>
    <row r="1358" spans="1:21" x14ac:dyDescent="0.3">
      <c r="A1358" s="41" t="s">
        <v>414</v>
      </c>
      <c r="B1358" s="42">
        <v>45443</v>
      </c>
      <c r="C1358" s="62">
        <f t="shared" si="49"/>
        <v>2024</v>
      </c>
      <c r="D1358" s="43" t="s">
        <v>2131</v>
      </c>
      <c r="E1358" s="43" t="s">
        <v>2134</v>
      </c>
      <c r="F1358" s="44" t="s">
        <v>421</v>
      </c>
      <c r="G1358" s="45">
        <v>3</v>
      </c>
      <c r="H1358" s="45"/>
      <c r="I1358" s="46">
        <v>101.7</v>
      </c>
      <c r="J1358" s="46"/>
      <c r="K1358" s="46"/>
      <c r="L1358" s="46">
        <v>101.7</v>
      </c>
      <c r="M1358" s="47">
        <v>2200</v>
      </c>
      <c r="N1358" s="47">
        <v>223740</v>
      </c>
      <c r="O1358" s="48" t="s">
        <v>2135</v>
      </c>
      <c r="P1358" s="48" t="s">
        <v>1667</v>
      </c>
      <c r="Q1358" s="49">
        <v>45427</v>
      </c>
      <c r="R1358" s="105"/>
      <c r="S1358" s="105"/>
      <c r="T1358" s="105"/>
      <c r="U1358" s="105"/>
    </row>
    <row r="1359" spans="1:21" x14ac:dyDescent="0.3">
      <c r="A1359" s="41" t="s">
        <v>416</v>
      </c>
      <c r="B1359" s="42">
        <v>45473</v>
      </c>
      <c r="C1359" s="62">
        <f t="shared" si="49"/>
        <v>2024</v>
      </c>
      <c r="D1359" s="43" t="s">
        <v>981</v>
      </c>
      <c r="E1359" s="43" t="s">
        <v>1006</v>
      </c>
      <c r="F1359" s="44" t="s">
        <v>412</v>
      </c>
      <c r="G1359" s="45">
        <v>25</v>
      </c>
      <c r="H1359" s="45">
        <v>25</v>
      </c>
      <c r="I1359" s="46">
        <v>96.6</v>
      </c>
      <c r="J1359" s="46">
        <v>15.2</v>
      </c>
      <c r="K1359" s="46"/>
      <c r="L1359" s="46">
        <v>111.8</v>
      </c>
      <c r="M1359" s="47">
        <v>1360</v>
      </c>
      <c r="N1359" s="47">
        <v>152048</v>
      </c>
      <c r="O1359" s="48" t="s">
        <v>2195</v>
      </c>
      <c r="P1359" s="48" t="s">
        <v>1667</v>
      </c>
      <c r="Q1359" s="49">
        <v>45448</v>
      </c>
      <c r="R1359" s="105">
        <v>1</v>
      </c>
      <c r="S1359" s="105"/>
      <c r="T1359" s="105"/>
      <c r="U1359" s="105"/>
    </row>
    <row r="1360" spans="1:21" x14ac:dyDescent="0.3">
      <c r="A1360" s="41" t="s">
        <v>416</v>
      </c>
      <c r="B1360" s="42">
        <v>45473</v>
      </c>
      <c r="C1360" s="62">
        <f t="shared" si="49"/>
        <v>2024</v>
      </c>
      <c r="D1360" s="43" t="s">
        <v>1404</v>
      </c>
      <c r="E1360" s="43" t="s">
        <v>1416</v>
      </c>
      <c r="F1360" s="44" t="s">
        <v>412</v>
      </c>
      <c r="G1360" s="45">
        <v>12</v>
      </c>
      <c r="H1360" s="45">
        <v>12</v>
      </c>
      <c r="I1360" s="46">
        <v>49.2</v>
      </c>
      <c r="J1360" s="46">
        <v>5.4</v>
      </c>
      <c r="K1360" s="46"/>
      <c r="L1360" s="46">
        <v>54.6</v>
      </c>
      <c r="M1360" s="47">
        <v>1415</v>
      </c>
      <c r="N1360" s="47">
        <v>77259</v>
      </c>
      <c r="O1360" s="48" t="s">
        <v>2196</v>
      </c>
      <c r="P1360" s="48" t="s">
        <v>1667</v>
      </c>
      <c r="Q1360" s="49">
        <v>45453</v>
      </c>
      <c r="R1360" s="105">
        <v>1</v>
      </c>
      <c r="S1360" s="105"/>
      <c r="T1360" s="105"/>
      <c r="U1360" s="105"/>
    </row>
    <row r="1361" spans="1:21" x14ac:dyDescent="0.3">
      <c r="A1361" s="41" t="s">
        <v>417</v>
      </c>
      <c r="B1361" s="42">
        <v>45473</v>
      </c>
      <c r="C1361" s="62">
        <f t="shared" si="49"/>
        <v>2024</v>
      </c>
      <c r="D1361" s="43" t="s">
        <v>1244</v>
      </c>
      <c r="E1361" s="43" t="s">
        <v>1245</v>
      </c>
      <c r="F1361" s="44" t="s">
        <v>412</v>
      </c>
      <c r="G1361" s="45">
        <v>1</v>
      </c>
      <c r="H1361" s="45"/>
      <c r="I1361" s="46">
        <v>34.4</v>
      </c>
      <c r="J1361" s="46">
        <v>3.4</v>
      </c>
      <c r="K1361" s="46"/>
      <c r="L1361" s="46">
        <v>37.799999999999997</v>
      </c>
      <c r="M1361" s="47">
        <f>N1361/L1361</f>
        <v>1062.9894179894181</v>
      </c>
      <c r="N1361" s="47">
        <v>40181</v>
      </c>
      <c r="O1361" s="48" t="s">
        <v>2081</v>
      </c>
      <c r="P1361" s="48" t="s">
        <v>1667</v>
      </c>
      <c r="Q1361" s="49">
        <v>45467</v>
      </c>
      <c r="R1361" s="105" t="s">
        <v>1837</v>
      </c>
      <c r="S1361" s="105"/>
      <c r="T1361" s="105"/>
      <c r="U1361" s="105"/>
    </row>
    <row r="1362" spans="1:21" x14ac:dyDescent="0.3">
      <c r="A1362" s="41" t="s">
        <v>417</v>
      </c>
      <c r="B1362" s="42">
        <v>45473</v>
      </c>
      <c r="C1362" s="62">
        <f t="shared" si="49"/>
        <v>2024</v>
      </c>
      <c r="D1362" s="43" t="s">
        <v>1244</v>
      </c>
      <c r="E1362" s="43" t="s">
        <v>1246</v>
      </c>
      <c r="F1362" s="44" t="s">
        <v>412</v>
      </c>
      <c r="G1362" s="45">
        <v>2</v>
      </c>
      <c r="H1362" s="45">
        <v>2</v>
      </c>
      <c r="I1362" s="46">
        <v>42</v>
      </c>
      <c r="J1362" s="46">
        <v>3.4</v>
      </c>
      <c r="K1362" s="46"/>
      <c r="L1362" s="46">
        <v>45.4</v>
      </c>
      <c r="M1362" s="47">
        <v>1041.784140969163</v>
      </c>
      <c r="N1362" s="47">
        <v>47297</v>
      </c>
      <c r="O1362" s="48" t="s">
        <v>2197</v>
      </c>
      <c r="P1362" s="48" t="s">
        <v>1667</v>
      </c>
      <c r="Q1362" s="49">
        <v>45469</v>
      </c>
      <c r="R1362" s="105">
        <v>1</v>
      </c>
      <c r="S1362" s="105"/>
      <c r="T1362" s="105"/>
      <c r="U1362" s="105">
        <v>0.03</v>
      </c>
    </row>
    <row r="1363" spans="1:21" x14ac:dyDescent="0.3">
      <c r="A1363" s="41" t="s">
        <v>417</v>
      </c>
      <c r="B1363" s="42">
        <v>45473</v>
      </c>
      <c r="C1363" s="62">
        <f t="shared" si="49"/>
        <v>2024</v>
      </c>
      <c r="D1363" s="43" t="s">
        <v>1244</v>
      </c>
      <c r="E1363" s="43" t="s">
        <v>1249</v>
      </c>
      <c r="F1363" s="44" t="s">
        <v>412</v>
      </c>
      <c r="G1363" s="45">
        <v>5</v>
      </c>
      <c r="H1363" s="45">
        <v>5</v>
      </c>
      <c r="I1363" s="46">
        <v>52.6</v>
      </c>
      <c r="J1363" s="46">
        <v>6.4</v>
      </c>
      <c r="K1363" s="46"/>
      <c r="L1363" s="46">
        <v>59</v>
      </c>
      <c r="M1363" s="47">
        <v>1069.8644067796611</v>
      </c>
      <c r="N1363" s="47">
        <v>63122</v>
      </c>
      <c r="O1363" s="48" t="s">
        <v>2198</v>
      </c>
      <c r="P1363" s="48" t="s">
        <v>1667</v>
      </c>
      <c r="Q1363" s="49">
        <v>45470</v>
      </c>
      <c r="R1363" s="105">
        <v>1</v>
      </c>
      <c r="S1363" s="105"/>
      <c r="T1363" s="105"/>
      <c r="U1363" s="105"/>
    </row>
    <row r="1364" spans="1:21" x14ac:dyDescent="0.3">
      <c r="A1364" s="41" t="s">
        <v>417</v>
      </c>
      <c r="B1364" s="42">
        <v>45473</v>
      </c>
      <c r="C1364" s="62">
        <f t="shared" si="49"/>
        <v>2024</v>
      </c>
      <c r="D1364" s="43" t="s">
        <v>2114</v>
      </c>
      <c r="E1364" s="43" t="s">
        <v>2143</v>
      </c>
      <c r="F1364" s="44" t="s">
        <v>412</v>
      </c>
      <c r="G1364" s="45">
        <v>8</v>
      </c>
      <c r="H1364" s="45"/>
      <c r="I1364" s="46">
        <v>41.3</v>
      </c>
      <c r="J1364" s="46">
        <v>6.4</v>
      </c>
      <c r="K1364" s="46"/>
      <c r="L1364" s="46">
        <v>47.699999999999996</v>
      </c>
      <c r="M1364" s="47">
        <v>1124.9895178197066</v>
      </c>
      <c r="N1364" s="47">
        <v>53662</v>
      </c>
      <c r="O1364" s="48" t="s">
        <v>2199</v>
      </c>
      <c r="P1364" s="48" t="s">
        <v>1667</v>
      </c>
      <c r="Q1364" s="49">
        <v>45463</v>
      </c>
      <c r="R1364" s="105" t="s">
        <v>1837</v>
      </c>
      <c r="S1364" s="105"/>
      <c r="T1364" s="105"/>
      <c r="U1364" s="105"/>
    </row>
    <row r="1365" spans="1:21" x14ac:dyDescent="0.3">
      <c r="A1365" s="41" t="s">
        <v>417</v>
      </c>
      <c r="B1365" s="42">
        <v>45473</v>
      </c>
      <c r="C1365" s="62">
        <f t="shared" si="49"/>
        <v>2024</v>
      </c>
      <c r="D1365" s="43" t="s">
        <v>2114</v>
      </c>
      <c r="E1365" s="43" t="s">
        <v>2167</v>
      </c>
      <c r="F1365" s="44" t="s">
        <v>412</v>
      </c>
      <c r="G1365" s="45">
        <v>33</v>
      </c>
      <c r="H1365" s="45"/>
      <c r="I1365" s="46">
        <v>41.3</v>
      </c>
      <c r="J1365" s="46">
        <v>6.4</v>
      </c>
      <c r="K1365" s="46"/>
      <c r="L1365" s="46">
        <v>47.699999999999996</v>
      </c>
      <c r="M1365" s="47">
        <v>1091.2578616352203</v>
      </c>
      <c r="N1365" s="47">
        <v>52053</v>
      </c>
      <c r="O1365" s="48" t="s">
        <v>2200</v>
      </c>
      <c r="P1365" s="48" t="s">
        <v>1667</v>
      </c>
      <c r="Q1365" s="49">
        <v>45448</v>
      </c>
      <c r="R1365" s="105" t="s">
        <v>1837</v>
      </c>
      <c r="S1365" s="105"/>
      <c r="T1365" s="105"/>
      <c r="U1365" s="105">
        <v>0.03</v>
      </c>
    </row>
    <row r="1366" spans="1:21" x14ac:dyDescent="0.3">
      <c r="A1366" s="41" t="s">
        <v>417</v>
      </c>
      <c r="B1366" s="42">
        <v>45473</v>
      </c>
      <c r="C1366" s="62">
        <f t="shared" si="49"/>
        <v>2024</v>
      </c>
      <c r="D1366" s="43" t="s">
        <v>1584</v>
      </c>
      <c r="E1366" s="43" t="s">
        <v>1516</v>
      </c>
      <c r="F1366" s="44" t="s">
        <v>412</v>
      </c>
      <c r="G1366" s="45">
        <v>42</v>
      </c>
      <c r="H1366" s="45">
        <v>41</v>
      </c>
      <c r="I1366" s="46">
        <v>55.6</v>
      </c>
      <c r="J1366" s="46">
        <v>6.4</v>
      </c>
      <c r="K1366" s="46"/>
      <c r="L1366" s="46">
        <v>62</v>
      </c>
      <c r="M1366" s="47">
        <v>1075</v>
      </c>
      <c r="N1366" s="47">
        <v>66650</v>
      </c>
      <c r="O1366" s="48" t="s">
        <v>2201</v>
      </c>
      <c r="P1366" s="48" t="s">
        <v>1667</v>
      </c>
      <c r="Q1366" s="49">
        <v>45456</v>
      </c>
      <c r="R1366" s="105">
        <v>1</v>
      </c>
      <c r="S1366" s="105"/>
      <c r="T1366" s="105"/>
      <c r="U1366" s="105"/>
    </row>
    <row r="1367" spans="1:21" x14ac:dyDescent="0.3">
      <c r="A1367" s="41" t="s">
        <v>417</v>
      </c>
      <c r="B1367" s="42">
        <v>45473</v>
      </c>
      <c r="C1367" s="62">
        <f t="shared" si="49"/>
        <v>2024</v>
      </c>
      <c r="D1367" s="43" t="s">
        <v>1730</v>
      </c>
      <c r="E1367" s="43" t="s">
        <v>1737</v>
      </c>
      <c r="F1367" s="44" t="s">
        <v>412</v>
      </c>
      <c r="G1367" s="45">
        <v>7</v>
      </c>
      <c r="H1367" s="45"/>
      <c r="I1367" s="46">
        <v>55.5</v>
      </c>
      <c r="J1367" s="46">
        <v>6.4</v>
      </c>
      <c r="K1367" s="46"/>
      <c r="L1367" s="46">
        <v>61.9</v>
      </c>
      <c r="M1367" s="47">
        <v>1100</v>
      </c>
      <c r="N1367" s="47">
        <v>68090</v>
      </c>
      <c r="O1367" s="48" t="s">
        <v>2202</v>
      </c>
      <c r="P1367" s="48" t="s">
        <v>1667</v>
      </c>
      <c r="Q1367" s="49">
        <v>45461</v>
      </c>
      <c r="R1367" s="105">
        <v>1</v>
      </c>
      <c r="S1367" s="105"/>
      <c r="T1367" s="105"/>
      <c r="U1367" s="105"/>
    </row>
    <row r="1368" spans="1:21" x14ac:dyDescent="0.3">
      <c r="A1368" s="41" t="s">
        <v>417</v>
      </c>
      <c r="B1368" s="42">
        <v>45473</v>
      </c>
      <c r="C1368" s="62">
        <f t="shared" si="49"/>
        <v>2024</v>
      </c>
      <c r="D1368" s="43" t="s">
        <v>1730</v>
      </c>
      <c r="E1368" s="43" t="s">
        <v>1740</v>
      </c>
      <c r="F1368" s="44" t="s">
        <v>412</v>
      </c>
      <c r="G1368" s="45">
        <v>10</v>
      </c>
      <c r="H1368" s="45"/>
      <c r="I1368" s="46">
        <v>55.6</v>
      </c>
      <c r="J1368" s="46">
        <v>6.4</v>
      </c>
      <c r="K1368" s="46"/>
      <c r="L1368" s="46">
        <v>62</v>
      </c>
      <c r="M1368" s="47">
        <v>1120</v>
      </c>
      <c r="N1368" s="47">
        <v>69440</v>
      </c>
      <c r="O1368" s="48" t="s">
        <v>2203</v>
      </c>
      <c r="P1368" s="48" t="s">
        <v>1672</v>
      </c>
      <c r="Q1368" s="49">
        <v>45461</v>
      </c>
      <c r="R1368" s="105" t="s">
        <v>1837</v>
      </c>
      <c r="S1368" s="105"/>
      <c r="T1368" s="105"/>
      <c r="U1368" s="105"/>
    </row>
    <row r="1369" spans="1:21" x14ac:dyDescent="0.3">
      <c r="A1369" s="41" t="s">
        <v>417</v>
      </c>
      <c r="B1369" s="42">
        <v>45473</v>
      </c>
      <c r="C1369" s="62">
        <f t="shared" si="49"/>
        <v>2024</v>
      </c>
      <c r="D1369" s="43" t="s">
        <v>1730</v>
      </c>
      <c r="E1369" s="43" t="s">
        <v>1749</v>
      </c>
      <c r="F1369" s="44" t="s">
        <v>412</v>
      </c>
      <c r="G1369" s="45">
        <v>19</v>
      </c>
      <c r="H1369" s="45"/>
      <c r="I1369" s="46">
        <v>55.2</v>
      </c>
      <c r="J1369" s="46">
        <v>6.4</v>
      </c>
      <c r="K1369" s="46"/>
      <c r="L1369" s="46">
        <v>61.6</v>
      </c>
      <c r="M1369" s="47">
        <v>1170</v>
      </c>
      <c r="N1369" s="47">
        <v>72072</v>
      </c>
      <c r="O1369" s="48" t="s">
        <v>2204</v>
      </c>
      <c r="P1369" s="48" t="s">
        <v>1667</v>
      </c>
      <c r="Q1369" s="49">
        <v>45462</v>
      </c>
      <c r="R1369" s="105" t="s">
        <v>1837</v>
      </c>
      <c r="S1369" s="105"/>
      <c r="T1369" s="105"/>
      <c r="U1369" s="105"/>
    </row>
    <row r="1370" spans="1:21" x14ac:dyDescent="0.3">
      <c r="A1370" s="41" t="s">
        <v>417</v>
      </c>
      <c r="B1370" s="42">
        <v>45473</v>
      </c>
      <c r="C1370" s="62">
        <f t="shared" si="49"/>
        <v>2024</v>
      </c>
      <c r="D1370" s="43" t="s">
        <v>1730</v>
      </c>
      <c r="E1370" s="43" t="s">
        <v>1762</v>
      </c>
      <c r="F1370" s="44" t="s">
        <v>412</v>
      </c>
      <c r="G1370" s="45">
        <v>32</v>
      </c>
      <c r="H1370" s="45"/>
      <c r="I1370" s="46">
        <v>39.4</v>
      </c>
      <c r="J1370" s="46">
        <v>6.4</v>
      </c>
      <c r="K1370" s="46"/>
      <c r="L1370" s="46">
        <v>45.8</v>
      </c>
      <c r="M1370" s="47">
        <v>1076.703056768559</v>
      </c>
      <c r="N1370" s="47">
        <v>49313</v>
      </c>
      <c r="O1370" s="48" t="s">
        <v>2205</v>
      </c>
      <c r="P1370" s="48" t="s">
        <v>1667</v>
      </c>
      <c r="Q1370" s="49">
        <v>45456</v>
      </c>
      <c r="R1370" s="105">
        <v>1</v>
      </c>
      <c r="S1370" s="105"/>
      <c r="T1370" s="105"/>
      <c r="U1370" s="105">
        <v>0.03</v>
      </c>
    </row>
    <row r="1371" spans="1:21" x14ac:dyDescent="0.3">
      <c r="A1371" s="41" t="s">
        <v>417</v>
      </c>
      <c r="B1371" s="42">
        <v>45473</v>
      </c>
      <c r="C1371" s="62">
        <f t="shared" si="49"/>
        <v>2024</v>
      </c>
      <c r="D1371" s="43" t="s">
        <v>1730</v>
      </c>
      <c r="E1371" s="43" t="s">
        <v>1767</v>
      </c>
      <c r="F1371" s="44" t="s">
        <v>412</v>
      </c>
      <c r="G1371" s="45">
        <v>37</v>
      </c>
      <c r="H1371" s="45"/>
      <c r="I1371" s="46">
        <v>41.3</v>
      </c>
      <c r="J1371" s="46">
        <v>6.4</v>
      </c>
      <c r="K1371" s="46"/>
      <c r="L1371" s="46">
        <v>47.699999999999996</v>
      </c>
      <c r="M1371" s="47">
        <v>1085.0104821802936</v>
      </c>
      <c r="N1371" s="47">
        <v>51755</v>
      </c>
      <c r="O1371" s="48" t="s">
        <v>2206</v>
      </c>
      <c r="P1371" s="48" t="s">
        <v>1672</v>
      </c>
      <c r="Q1371" s="49">
        <v>45449</v>
      </c>
      <c r="R1371" s="105" t="s">
        <v>1837</v>
      </c>
      <c r="S1371" s="105"/>
      <c r="T1371" s="105"/>
      <c r="U1371" s="105"/>
    </row>
    <row r="1372" spans="1:21" x14ac:dyDescent="0.3">
      <c r="A1372" s="41" t="s">
        <v>417</v>
      </c>
      <c r="B1372" s="42">
        <v>45473</v>
      </c>
      <c r="C1372" s="62">
        <f t="shared" si="49"/>
        <v>2024</v>
      </c>
      <c r="D1372" s="43" t="s">
        <v>1730</v>
      </c>
      <c r="E1372" s="43" t="s">
        <v>1769</v>
      </c>
      <c r="F1372" s="44" t="s">
        <v>412</v>
      </c>
      <c r="G1372" s="45">
        <v>39</v>
      </c>
      <c r="H1372" s="45"/>
      <c r="I1372" s="46">
        <v>55.7</v>
      </c>
      <c r="J1372" s="46">
        <v>6.4</v>
      </c>
      <c r="K1372" s="46"/>
      <c r="L1372" s="46">
        <v>62.1</v>
      </c>
      <c r="M1372" s="47">
        <v>1057.2946859903382</v>
      </c>
      <c r="N1372" s="47">
        <v>65658</v>
      </c>
      <c r="O1372" s="48" t="s">
        <v>2207</v>
      </c>
      <c r="P1372" s="48" t="s">
        <v>1667</v>
      </c>
      <c r="Q1372" s="49">
        <v>45468</v>
      </c>
      <c r="R1372" s="105" t="s">
        <v>1837</v>
      </c>
      <c r="S1372" s="105"/>
      <c r="T1372" s="105"/>
      <c r="U1372" s="105">
        <v>0.03</v>
      </c>
    </row>
    <row r="1373" spans="1:21" x14ac:dyDescent="0.3">
      <c r="A1373" s="41" t="s">
        <v>417</v>
      </c>
      <c r="B1373" s="42">
        <v>45473</v>
      </c>
      <c r="C1373" s="62">
        <f t="shared" si="49"/>
        <v>2024</v>
      </c>
      <c r="D1373" s="43" t="s">
        <v>1730</v>
      </c>
      <c r="E1373" s="43" t="s">
        <v>1777</v>
      </c>
      <c r="F1373" s="44" t="s">
        <v>412</v>
      </c>
      <c r="G1373" s="45">
        <v>47</v>
      </c>
      <c r="H1373" s="45"/>
      <c r="I1373" s="46">
        <v>55.4</v>
      </c>
      <c r="J1373" s="46">
        <v>6.4</v>
      </c>
      <c r="K1373" s="46"/>
      <c r="L1373" s="46">
        <v>61.8</v>
      </c>
      <c r="M1373" s="47">
        <v>1096.1003236245956</v>
      </c>
      <c r="N1373" s="47">
        <v>67739</v>
      </c>
      <c r="O1373" s="48" t="s">
        <v>2208</v>
      </c>
      <c r="P1373" s="48" t="s">
        <v>1667</v>
      </c>
      <c r="Q1373" s="49">
        <v>45457</v>
      </c>
      <c r="R1373" s="105" t="s">
        <v>1837</v>
      </c>
      <c r="S1373" s="105"/>
      <c r="T1373" s="105"/>
      <c r="U1373" s="105">
        <v>0.03</v>
      </c>
    </row>
    <row r="1374" spans="1:21" x14ac:dyDescent="0.3">
      <c r="A1374" s="41" t="s">
        <v>417</v>
      </c>
      <c r="B1374" s="42">
        <v>45473</v>
      </c>
      <c r="C1374" s="62">
        <f t="shared" si="49"/>
        <v>2024</v>
      </c>
      <c r="D1374" s="43" t="s">
        <v>522</v>
      </c>
      <c r="E1374" s="43" t="s">
        <v>578</v>
      </c>
      <c r="F1374" s="44" t="s">
        <v>421</v>
      </c>
      <c r="G1374" s="45">
        <v>2</v>
      </c>
      <c r="H1374" s="45"/>
      <c r="I1374" s="46">
        <v>89.8</v>
      </c>
      <c r="J1374" s="46">
        <v>0</v>
      </c>
      <c r="K1374" s="46"/>
      <c r="L1374" s="46">
        <v>89.8</v>
      </c>
      <c r="M1374" s="47">
        <v>1500</v>
      </c>
      <c r="N1374" s="47">
        <v>134700</v>
      </c>
      <c r="O1374" s="48" t="s">
        <v>1146</v>
      </c>
      <c r="P1374" s="48" t="s">
        <v>1667</v>
      </c>
      <c r="Q1374" s="49">
        <v>45471</v>
      </c>
      <c r="R1374" s="105"/>
      <c r="S1374" s="105"/>
      <c r="T1374" s="105"/>
      <c r="U1374" s="105"/>
    </row>
    <row r="1375" spans="1:21" x14ac:dyDescent="0.3">
      <c r="A1375" s="41" t="s">
        <v>417</v>
      </c>
      <c r="B1375" s="42">
        <v>45473</v>
      </c>
      <c r="C1375" s="62">
        <f t="shared" si="49"/>
        <v>2024</v>
      </c>
      <c r="D1375" s="43" t="s">
        <v>106</v>
      </c>
      <c r="E1375" s="43" t="s">
        <v>112</v>
      </c>
      <c r="F1375" s="44" t="s">
        <v>413</v>
      </c>
      <c r="G1375" s="45">
        <v>16</v>
      </c>
      <c r="H1375" s="45"/>
      <c r="I1375" s="46">
        <v>13.75</v>
      </c>
      <c r="J1375" s="46"/>
      <c r="K1375" s="46"/>
      <c r="L1375" s="46">
        <v>13.75</v>
      </c>
      <c r="M1375" s="47">
        <f>N1375/L1375</f>
        <v>414.54545454545456</v>
      </c>
      <c r="N1375" s="47">
        <v>5700</v>
      </c>
      <c r="O1375" s="48" t="s">
        <v>1583</v>
      </c>
      <c r="P1375" s="48"/>
      <c r="Q1375" s="49">
        <v>45454</v>
      </c>
      <c r="R1375" s="106"/>
      <c r="S1375" s="106"/>
      <c r="T1375" s="106"/>
      <c r="U1375" s="106"/>
    </row>
    <row r="1376" spans="1:21" x14ac:dyDescent="0.3">
      <c r="A1376" s="41" t="s">
        <v>417</v>
      </c>
      <c r="B1376" s="42">
        <v>45473</v>
      </c>
      <c r="C1376" s="62">
        <f t="shared" si="49"/>
        <v>2024</v>
      </c>
      <c r="D1376" s="43" t="s">
        <v>106</v>
      </c>
      <c r="E1376" s="43" t="s">
        <v>113</v>
      </c>
      <c r="F1376" s="44" t="s">
        <v>413</v>
      </c>
      <c r="G1376" s="45">
        <v>17</v>
      </c>
      <c r="H1376" s="45"/>
      <c r="I1376" s="46">
        <v>13.75</v>
      </c>
      <c r="J1376" s="46"/>
      <c r="K1376" s="46"/>
      <c r="L1376" s="46">
        <v>13.75</v>
      </c>
      <c r="M1376" s="47">
        <f>N1376/L1376</f>
        <v>414.54545454545456</v>
      </c>
      <c r="N1376" s="47">
        <v>5700</v>
      </c>
      <c r="O1376" s="48" t="s">
        <v>2216</v>
      </c>
      <c r="P1376" s="48"/>
      <c r="Q1376" s="49">
        <v>45446</v>
      </c>
      <c r="R1376" s="106"/>
      <c r="S1376" s="106"/>
      <c r="T1376" s="106"/>
      <c r="U1376" s="106"/>
    </row>
    <row r="1377" spans="1:21" x14ac:dyDescent="0.3">
      <c r="A1377" s="41" t="s">
        <v>418</v>
      </c>
      <c r="B1377" s="42">
        <v>45473</v>
      </c>
      <c r="C1377" s="62">
        <f t="shared" si="49"/>
        <v>2024</v>
      </c>
      <c r="D1377" s="43" t="s">
        <v>1838</v>
      </c>
      <c r="E1377" s="43" t="s">
        <v>1887</v>
      </c>
      <c r="F1377" s="44" t="s">
        <v>412</v>
      </c>
      <c r="G1377" s="45">
        <v>49</v>
      </c>
      <c r="H1377" s="45">
        <v>49</v>
      </c>
      <c r="I1377" s="46">
        <v>55.8</v>
      </c>
      <c r="J1377" s="46">
        <v>8</v>
      </c>
      <c r="K1377" s="46"/>
      <c r="L1377" s="46">
        <v>63.8</v>
      </c>
      <c r="M1377" s="47">
        <v>1538.9968652037619</v>
      </c>
      <c r="N1377" s="47">
        <v>98188</v>
      </c>
      <c r="O1377" s="48" t="s">
        <v>2209</v>
      </c>
      <c r="P1377" s="48" t="s">
        <v>1676</v>
      </c>
      <c r="Q1377" s="49">
        <v>45469</v>
      </c>
      <c r="R1377" s="105">
        <v>1</v>
      </c>
      <c r="S1377" s="105"/>
      <c r="T1377" s="105">
        <v>0.05</v>
      </c>
      <c r="U1377" s="105"/>
    </row>
    <row r="1378" spans="1:21" x14ac:dyDescent="0.3">
      <c r="A1378" s="41" t="s">
        <v>418</v>
      </c>
      <c r="B1378" s="42">
        <v>45473</v>
      </c>
      <c r="C1378" s="62">
        <f t="shared" si="49"/>
        <v>2024</v>
      </c>
      <c r="D1378" s="43" t="s">
        <v>1838</v>
      </c>
      <c r="E1378" s="43" t="s">
        <v>1893</v>
      </c>
      <c r="F1378" s="44" t="s">
        <v>412</v>
      </c>
      <c r="G1378" s="45">
        <v>55</v>
      </c>
      <c r="H1378" s="45">
        <v>55</v>
      </c>
      <c r="I1378" s="46">
        <v>97.1</v>
      </c>
      <c r="J1378" s="46">
        <v>12.8</v>
      </c>
      <c r="K1378" s="46"/>
      <c r="L1378" s="46">
        <v>109.89999999999999</v>
      </c>
      <c r="M1378" s="47">
        <v>1639.9636032757053</v>
      </c>
      <c r="N1378" s="47">
        <v>180232</v>
      </c>
      <c r="O1378" s="48" t="s">
        <v>2210</v>
      </c>
      <c r="P1378" s="48" t="s">
        <v>1667</v>
      </c>
      <c r="Q1378" s="49">
        <v>45455</v>
      </c>
      <c r="R1378" s="105" t="s">
        <v>1837</v>
      </c>
      <c r="S1378" s="105"/>
      <c r="T1378" s="105"/>
      <c r="U1378" s="105"/>
    </row>
    <row r="1379" spans="1:21" x14ac:dyDescent="0.3">
      <c r="A1379" s="41" t="s">
        <v>418</v>
      </c>
      <c r="B1379" s="42">
        <v>45473</v>
      </c>
      <c r="C1379" s="62">
        <f t="shared" si="49"/>
        <v>2024</v>
      </c>
      <c r="D1379" s="43" t="s">
        <v>1838</v>
      </c>
      <c r="E1379" s="43" t="s">
        <v>1944</v>
      </c>
      <c r="F1379" s="44" t="s">
        <v>412</v>
      </c>
      <c r="G1379" s="45">
        <v>107</v>
      </c>
      <c r="H1379" s="45">
        <v>105</v>
      </c>
      <c r="I1379" s="46">
        <v>41.3</v>
      </c>
      <c r="J1379" s="46">
        <v>8</v>
      </c>
      <c r="K1379" s="46"/>
      <c r="L1379" s="46">
        <v>49.3</v>
      </c>
      <c r="M1379" s="47">
        <v>1610</v>
      </c>
      <c r="N1379" s="47">
        <v>79373</v>
      </c>
      <c r="O1379" s="48" t="s">
        <v>1120</v>
      </c>
      <c r="P1379" s="48" t="s">
        <v>1667</v>
      </c>
      <c r="Q1379" s="49">
        <v>45470</v>
      </c>
      <c r="R1379" s="105" t="s">
        <v>1837</v>
      </c>
      <c r="S1379" s="105"/>
      <c r="T1379" s="105"/>
      <c r="U1379" s="105"/>
    </row>
    <row r="1380" spans="1:21" x14ac:dyDescent="0.3">
      <c r="A1380" s="41" t="s">
        <v>418</v>
      </c>
      <c r="B1380" s="42">
        <v>45473</v>
      </c>
      <c r="C1380" s="62">
        <f t="shared" si="49"/>
        <v>2024</v>
      </c>
      <c r="D1380" s="43" t="s">
        <v>880</v>
      </c>
      <c r="E1380" s="43" t="s">
        <v>896</v>
      </c>
      <c r="F1380" s="44" t="s">
        <v>412</v>
      </c>
      <c r="G1380" s="45">
        <v>16</v>
      </c>
      <c r="H1380" s="45">
        <v>16</v>
      </c>
      <c r="I1380" s="46">
        <v>45.8</v>
      </c>
      <c r="J1380" s="46">
        <v>5.2</v>
      </c>
      <c r="K1380" s="46"/>
      <c r="L1380" s="46">
        <v>51</v>
      </c>
      <c r="M1380" s="47">
        <v>1607.8431372549019</v>
      </c>
      <c r="N1380" s="47">
        <v>82000</v>
      </c>
      <c r="O1380" s="48" t="s">
        <v>2211</v>
      </c>
      <c r="P1380" s="48" t="s">
        <v>1667</v>
      </c>
      <c r="Q1380" s="49">
        <v>45467</v>
      </c>
      <c r="R1380" s="105" t="s">
        <v>1837</v>
      </c>
      <c r="S1380" s="105"/>
      <c r="T1380" s="105"/>
      <c r="U1380" s="105"/>
    </row>
    <row r="1381" spans="1:21" x14ac:dyDescent="0.3">
      <c r="A1381" s="41" t="s">
        <v>418</v>
      </c>
      <c r="B1381" s="42">
        <v>45473</v>
      </c>
      <c r="C1381" s="62">
        <f t="shared" si="49"/>
        <v>2024</v>
      </c>
      <c r="D1381" s="43" t="s">
        <v>880</v>
      </c>
      <c r="E1381" s="43" t="s">
        <v>906</v>
      </c>
      <c r="F1381" s="44" t="s">
        <v>412</v>
      </c>
      <c r="G1381" s="45">
        <v>26</v>
      </c>
      <c r="H1381" s="45">
        <v>26</v>
      </c>
      <c r="I1381" s="46">
        <v>105.5</v>
      </c>
      <c r="J1381" s="46">
        <v>16</v>
      </c>
      <c r="K1381" s="46"/>
      <c r="L1381" s="46">
        <v>121.5</v>
      </c>
      <c r="M1381" s="47">
        <v>1535.0041152263375</v>
      </c>
      <c r="N1381" s="47">
        <v>186503</v>
      </c>
      <c r="O1381" s="48" t="s">
        <v>2212</v>
      </c>
      <c r="P1381" s="48" t="s">
        <v>1668</v>
      </c>
      <c r="Q1381" s="49">
        <v>45449</v>
      </c>
      <c r="R1381" s="105" t="s">
        <v>1837</v>
      </c>
      <c r="S1381" s="105"/>
      <c r="T1381" s="105"/>
      <c r="U1381" s="105"/>
    </row>
    <row r="1382" spans="1:21" x14ac:dyDescent="0.3">
      <c r="A1382" s="41" t="s">
        <v>418</v>
      </c>
      <c r="B1382" s="42">
        <v>45473</v>
      </c>
      <c r="C1382" s="62">
        <f t="shared" si="49"/>
        <v>2024</v>
      </c>
      <c r="D1382" s="43" t="s">
        <v>880</v>
      </c>
      <c r="E1382" s="43" t="s">
        <v>922</v>
      </c>
      <c r="F1382" s="44" t="s">
        <v>412</v>
      </c>
      <c r="G1382" s="45">
        <v>42</v>
      </c>
      <c r="H1382" s="45">
        <v>42</v>
      </c>
      <c r="I1382" s="46">
        <v>48.9</v>
      </c>
      <c r="J1382" s="46">
        <v>5.0999999999999996</v>
      </c>
      <c r="K1382" s="46"/>
      <c r="L1382" s="46">
        <v>54</v>
      </c>
      <c r="M1382" s="47">
        <v>1635</v>
      </c>
      <c r="N1382" s="47">
        <v>88290</v>
      </c>
      <c r="O1382" s="48" t="s">
        <v>2213</v>
      </c>
      <c r="P1382" s="48" t="s">
        <v>1675</v>
      </c>
      <c r="Q1382" s="49">
        <v>45449</v>
      </c>
      <c r="R1382" s="105">
        <v>1</v>
      </c>
      <c r="S1382" s="105"/>
      <c r="T1382" s="105"/>
      <c r="U1382" s="105"/>
    </row>
    <row r="1383" spans="1:21" x14ac:dyDescent="0.3">
      <c r="A1383" s="41" t="s">
        <v>418</v>
      </c>
      <c r="B1383" s="42">
        <v>45473</v>
      </c>
      <c r="C1383" s="62">
        <f t="shared" si="49"/>
        <v>2024</v>
      </c>
      <c r="D1383" s="43" t="s">
        <v>231</v>
      </c>
      <c r="E1383" s="43" t="s">
        <v>281</v>
      </c>
      <c r="F1383" s="44" t="s">
        <v>413</v>
      </c>
      <c r="G1383" s="45" t="s">
        <v>282</v>
      </c>
      <c r="H1383" s="45"/>
      <c r="I1383" s="46">
        <v>13.75</v>
      </c>
      <c r="J1383" s="46"/>
      <c r="K1383" s="46"/>
      <c r="L1383" s="46">
        <v>13.75</v>
      </c>
      <c r="M1383" s="47">
        <v>581.81818181818187</v>
      </c>
      <c r="N1383" s="47">
        <v>8000</v>
      </c>
      <c r="O1383" s="48" t="s">
        <v>2213</v>
      </c>
      <c r="P1383" s="48"/>
      <c r="Q1383" s="49">
        <v>45455</v>
      </c>
      <c r="R1383" s="105"/>
      <c r="S1383" s="105"/>
      <c r="T1383" s="105"/>
      <c r="U1383" s="105"/>
    </row>
    <row r="1384" spans="1:21" x14ac:dyDescent="0.3">
      <c r="A1384" s="41" t="s">
        <v>418</v>
      </c>
      <c r="B1384" s="42">
        <v>45473</v>
      </c>
      <c r="C1384" s="62">
        <f t="shared" si="49"/>
        <v>2024</v>
      </c>
      <c r="D1384" s="43" t="s">
        <v>286</v>
      </c>
      <c r="E1384" s="43" t="s">
        <v>331</v>
      </c>
      <c r="F1384" s="44" t="s">
        <v>413</v>
      </c>
      <c r="G1384" s="45">
        <v>8</v>
      </c>
      <c r="H1384" s="45"/>
      <c r="I1384" s="46">
        <v>13.75</v>
      </c>
      <c r="J1384" s="46"/>
      <c r="K1384" s="46"/>
      <c r="L1384" s="46">
        <v>13.75</v>
      </c>
      <c r="M1384" s="47">
        <v>581.81818181818187</v>
      </c>
      <c r="N1384" s="47">
        <v>8000</v>
      </c>
      <c r="O1384" s="48" t="s">
        <v>2214</v>
      </c>
      <c r="P1384" s="48"/>
      <c r="Q1384" s="49">
        <v>45470</v>
      </c>
      <c r="R1384" s="105"/>
      <c r="S1384" s="105"/>
      <c r="T1384" s="105"/>
      <c r="U1384" s="105"/>
    </row>
    <row r="1385" spans="1:21" x14ac:dyDescent="0.3">
      <c r="A1385" s="41" t="s">
        <v>418</v>
      </c>
      <c r="B1385" s="42">
        <v>45473</v>
      </c>
      <c r="C1385" s="62">
        <f t="shared" si="49"/>
        <v>2024</v>
      </c>
      <c r="D1385" s="43" t="s">
        <v>286</v>
      </c>
      <c r="E1385" s="43" t="s">
        <v>337</v>
      </c>
      <c r="F1385" s="44" t="s">
        <v>413</v>
      </c>
      <c r="G1385" s="45">
        <v>14</v>
      </c>
      <c r="H1385" s="45"/>
      <c r="I1385" s="46">
        <v>13.75</v>
      </c>
      <c r="J1385" s="46"/>
      <c r="K1385" s="46"/>
      <c r="L1385" s="46">
        <v>13.75</v>
      </c>
      <c r="M1385" s="47">
        <v>618.18181818181813</v>
      </c>
      <c r="N1385" s="47">
        <v>8500</v>
      </c>
      <c r="O1385" s="48" t="s">
        <v>2215</v>
      </c>
      <c r="P1385" s="48"/>
      <c r="Q1385" s="49">
        <v>45469</v>
      </c>
      <c r="R1385" s="49"/>
      <c r="S1385" s="49"/>
      <c r="T1385" s="49"/>
      <c r="U1385" s="49"/>
    </row>
    <row r="1386" spans="1:21" x14ac:dyDescent="0.3">
      <c r="A1386" s="41" t="s">
        <v>418</v>
      </c>
      <c r="B1386" s="42">
        <v>45473</v>
      </c>
      <c r="C1386" s="62">
        <f t="shared" si="49"/>
        <v>2024</v>
      </c>
      <c r="D1386" s="43" t="s">
        <v>286</v>
      </c>
      <c r="E1386" s="43" t="s">
        <v>338</v>
      </c>
      <c r="F1386" s="44" t="s">
        <v>413</v>
      </c>
      <c r="G1386" s="45">
        <v>15</v>
      </c>
      <c r="H1386" s="45"/>
      <c r="I1386" s="46">
        <v>13.75</v>
      </c>
      <c r="J1386" s="46"/>
      <c r="K1386" s="46"/>
      <c r="L1386" s="46">
        <v>13.75</v>
      </c>
      <c r="M1386" s="47">
        <v>581.81818181818187</v>
      </c>
      <c r="N1386" s="47">
        <v>8000</v>
      </c>
      <c r="O1386" s="48" t="s">
        <v>2211</v>
      </c>
      <c r="P1386" s="48"/>
      <c r="Q1386" s="49">
        <v>45468</v>
      </c>
      <c r="R1386" s="105"/>
      <c r="S1386" s="105"/>
      <c r="T1386" s="105"/>
      <c r="U1386" s="105"/>
    </row>
    <row r="1387" spans="1:21" x14ac:dyDescent="0.3">
      <c r="A1387" s="41" t="s">
        <v>417</v>
      </c>
      <c r="B1387" s="42">
        <v>45473</v>
      </c>
      <c r="C1387" s="62">
        <f t="shared" si="49"/>
        <v>2024</v>
      </c>
      <c r="D1387" s="43" t="s">
        <v>1730</v>
      </c>
      <c r="E1387" s="43" t="s">
        <v>1734</v>
      </c>
      <c r="F1387" s="44" t="s">
        <v>412</v>
      </c>
      <c r="G1387" s="45">
        <v>4</v>
      </c>
      <c r="H1387" s="45"/>
      <c r="I1387" s="50">
        <v>-34.4</v>
      </c>
      <c r="J1387" s="50">
        <v>-3.3</v>
      </c>
      <c r="K1387" s="50"/>
      <c r="L1387" s="50">
        <f>SUM(I1387:K1387)</f>
        <v>-37.699999999999996</v>
      </c>
      <c r="M1387" s="51"/>
      <c r="N1387" s="51"/>
      <c r="O1387" s="48" t="s">
        <v>2081</v>
      </c>
      <c r="P1387" s="48" t="s">
        <v>1667</v>
      </c>
      <c r="Q1387" s="49">
        <v>45401</v>
      </c>
      <c r="R1387" s="106" t="s">
        <v>2217</v>
      </c>
      <c r="S1387" s="106"/>
      <c r="T1387" s="106" t="s">
        <v>2217</v>
      </c>
      <c r="U1387" s="106"/>
    </row>
    <row r="1388" spans="1:21" x14ac:dyDescent="0.3">
      <c r="A1388" s="41" t="s">
        <v>417</v>
      </c>
      <c r="B1388" s="42">
        <v>45473</v>
      </c>
      <c r="C1388" s="62">
        <f t="shared" si="49"/>
        <v>2024</v>
      </c>
      <c r="D1388" s="43" t="s">
        <v>2114</v>
      </c>
      <c r="E1388" s="43" t="s">
        <v>2115</v>
      </c>
      <c r="F1388" s="44" t="s">
        <v>412</v>
      </c>
      <c r="G1388" s="45">
        <v>12</v>
      </c>
      <c r="H1388" s="45"/>
      <c r="I1388" s="50">
        <v>-41.2</v>
      </c>
      <c r="J1388" s="50">
        <v>-6.4</v>
      </c>
      <c r="K1388" s="50"/>
      <c r="L1388" s="50">
        <f>SUM(I1388:K1388)</f>
        <v>-47.6</v>
      </c>
      <c r="M1388" s="51"/>
      <c r="N1388" s="51"/>
      <c r="O1388" s="48" t="s">
        <v>2119</v>
      </c>
      <c r="P1388" s="48" t="s">
        <v>1667</v>
      </c>
      <c r="Q1388" s="49">
        <v>45443</v>
      </c>
      <c r="R1388" s="106" t="s">
        <v>2217</v>
      </c>
      <c r="S1388" s="106"/>
      <c r="T1388" s="106" t="s">
        <v>2217</v>
      </c>
      <c r="U1388" s="106"/>
    </row>
    <row r="1389" spans="1:21" x14ac:dyDescent="0.3">
      <c r="A1389" s="41" t="s">
        <v>416</v>
      </c>
      <c r="B1389" s="42">
        <v>45504</v>
      </c>
      <c r="C1389" s="62">
        <f t="shared" si="49"/>
        <v>2024</v>
      </c>
      <c r="D1389" s="43" t="s">
        <v>372</v>
      </c>
      <c r="E1389" s="43" t="s">
        <v>373</v>
      </c>
      <c r="F1389" s="44" t="s">
        <v>412</v>
      </c>
      <c r="G1389" s="45">
        <v>1</v>
      </c>
      <c r="H1389" s="45"/>
      <c r="I1389" s="46">
        <v>114.8</v>
      </c>
      <c r="J1389" s="46">
        <v>5.9</v>
      </c>
      <c r="K1389" s="46">
        <v>17.2</v>
      </c>
      <c r="L1389" s="46">
        <v>137.9</v>
      </c>
      <c r="M1389" s="47">
        <v>1265.808556925308</v>
      </c>
      <c r="N1389" s="47">
        <v>174555</v>
      </c>
      <c r="O1389" s="48" t="s">
        <v>2218</v>
      </c>
      <c r="P1389" s="48" t="s">
        <v>1667</v>
      </c>
      <c r="Q1389" s="49">
        <v>45496</v>
      </c>
      <c r="R1389" s="105" t="s">
        <v>1836</v>
      </c>
      <c r="S1389" s="105"/>
      <c r="T1389" s="105"/>
      <c r="U1389" s="105"/>
    </row>
    <row r="1390" spans="1:21" x14ac:dyDescent="0.3">
      <c r="A1390" s="41" t="s">
        <v>416</v>
      </c>
      <c r="B1390" s="42">
        <v>45504</v>
      </c>
      <c r="C1390" s="62">
        <f t="shared" si="49"/>
        <v>2024</v>
      </c>
      <c r="D1390" s="43" t="s">
        <v>372</v>
      </c>
      <c r="E1390" s="43" t="s">
        <v>1708</v>
      </c>
      <c r="F1390" s="44" t="s">
        <v>413</v>
      </c>
      <c r="G1390" s="45">
        <v>14</v>
      </c>
      <c r="H1390" s="45"/>
      <c r="I1390" s="46">
        <v>13.7</v>
      </c>
      <c r="J1390" s="46">
        <v>0</v>
      </c>
      <c r="K1390" s="46">
        <v>0</v>
      </c>
      <c r="L1390" s="46">
        <v>13.7</v>
      </c>
      <c r="M1390" s="47">
        <v>583.94160583941607</v>
      </c>
      <c r="N1390" s="47">
        <v>8000</v>
      </c>
      <c r="O1390" s="48" t="s">
        <v>2219</v>
      </c>
      <c r="P1390" s="48"/>
      <c r="Q1390" s="49">
        <v>45499</v>
      </c>
      <c r="R1390" s="49"/>
      <c r="S1390" s="49"/>
      <c r="T1390" s="49"/>
      <c r="U1390" s="49"/>
    </row>
    <row r="1391" spans="1:21" x14ac:dyDescent="0.3">
      <c r="A1391" s="41" t="s">
        <v>416</v>
      </c>
      <c r="B1391" s="42">
        <v>45504</v>
      </c>
      <c r="C1391" s="62">
        <f t="shared" si="49"/>
        <v>2024</v>
      </c>
      <c r="D1391" s="43" t="s">
        <v>981</v>
      </c>
      <c r="E1391" s="43" t="s">
        <v>983</v>
      </c>
      <c r="F1391" s="44" t="s">
        <v>412</v>
      </c>
      <c r="G1391" s="45">
        <v>2</v>
      </c>
      <c r="H1391" s="45">
        <v>2</v>
      </c>
      <c r="I1391" s="46">
        <v>38.6</v>
      </c>
      <c r="J1391" s="46">
        <v>5</v>
      </c>
      <c r="K1391" s="46"/>
      <c r="L1391" s="46">
        <v>43.6</v>
      </c>
      <c r="M1391" s="47">
        <v>1309.4954128440368</v>
      </c>
      <c r="N1391" s="47">
        <v>57094</v>
      </c>
      <c r="O1391" s="48" t="s">
        <v>2220</v>
      </c>
      <c r="P1391" s="48" t="s">
        <v>1668</v>
      </c>
      <c r="Q1391" s="49">
        <v>45492</v>
      </c>
      <c r="R1391" s="105">
        <v>1</v>
      </c>
      <c r="S1391" s="105"/>
      <c r="T1391" s="105"/>
      <c r="U1391" s="105">
        <v>0.03</v>
      </c>
    </row>
    <row r="1392" spans="1:21" x14ac:dyDescent="0.3">
      <c r="A1392" s="41" t="s">
        <v>416</v>
      </c>
      <c r="B1392" s="42">
        <v>45504</v>
      </c>
      <c r="C1392" s="62">
        <f t="shared" si="49"/>
        <v>2024</v>
      </c>
      <c r="D1392" s="43" t="s">
        <v>981</v>
      </c>
      <c r="E1392" s="43" t="s">
        <v>1014</v>
      </c>
      <c r="F1392" s="44" t="s">
        <v>412</v>
      </c>
      <c r="G1392" s="45">
        <v>33</v>
      </c>
      <c r="H1392" s="45">
        <v>34</v>
      </c>
      <c r="I1392" s="46">
        <v>38.6</v>
      </c>
      <c r="J1392" s="46">
        <v>5</v>
      </c>
      <c r="K1392" s="46"/>
      <c r="L1392" s="46">
        <v>43.6</v>
      </c>
      <c r="M1392" s="47">
        <v>1309.4954128440368</v>
      </c>
      <c r="N1392" s="47">
        <v>57094</v>
      </c>
      <c r="O1392" s="48" t="s">
        <v>2221</v>
      </c>
      <c r="P1392" s="48" t="s">
        <v>1670</v>
      </c>
      <c r="Q1392" s="49">
        <v>45492</v>
      </c>
      <c r="R1392" s="105">
        <v>1</v>
      </c>
      <c r="S1392" s="105"/>
      <c r="T1392" s="105"/>
      <c r="U1392" s="105">
        <v>0.03</v>
      </c>
    </row>
    <row r="1393" spans="1:21" x14ac:dyDescent="0.3">
      <c r="A1393" s="41" t="s">
        <v>416</v>
      </c>
      <c r="B1393" s="42">
        <v>45504</v>
      </c>
      <c r="C1393" s="62">
        <f t="shared" si="49"/>
        <v>2024</v>
      </c>
      <c r="D1393" s="43" t="s">
        <v>981</v>
      </c>
      <c r="E1393" s="43" t="s">
        <v>1015</v>
      </c>
      <c r="F1393" s="44" t="s">
        <v>412</v>
      </c>
      <c r="G1393" s="45">
        <v>34</v>
      </c>
      <c r="H1393" s="45">
        <v>35</v>
      </c>
      <c r="I1393" s="46">
        <v>37.799999999999997</v>
      </c>
      <c r="J1393" s="46">
        <v>5</v>
      </c>
      <c r="K1393" s="46"/>
      <c r="L1393" s="46">
        <v>42.8</v>
      </c>
      <c r="M1393" s="47">
        <v>1350</v>
      </c>
      <c r="N1393" s="47">
        <v>57780</v>
      </c>
      <c r="O1393" s="48" t="s">
        <v>2220</v>
      </c>
      <c r="P1393" s="48" t="s">
        <v>1668</v>
      </c>
      <c r="Q1393" s="49">
        <v>45492</v>
      </c>
      <c r="R1393" s="105">
        <v>1</v>
      </c>
      <c r="S1393" s="105"/>
      <c r="T1393" s="105"/>
      <c r="U1393" s="105">
        <v>0.03</v>
      </c>
    </row>
    <row r="1394" spans="1:21" x14ac:dyDescent="0.3">
      <c r="A1394" s="41" t="s">
        <v>416</v>
      </c>
      <c r="B1394" s="42">
        <v>45504</v>
      </c>
      <c r="C1394" s="62">
        <f t="shared" si="49"/>
        <v>2024</v>
      </c>
      <c r="D1394" s="43" t="s">
        <v>1404</v>
      </c>
      <c r="E1394" s="43" t="s">
        <v>1405</v>
      </c>
      <c r="F1394" s="44" t="s">
        <v>412</v>
      </c>
      <c r="G1394" s="45">
        <v>1</v>
      </c>
      <c r="H1394" s="45">
        <v>1</v>
      </c>
      <c r="I1394" s="46">
        <v>45.7</v>
      </c>
      <c r="J1394" s="46">
        <v>4.7</v>
      </c>
      <c r="K1394" s="46">
        <v>0</v>
      </c>
      <c r="L1394" s="46">
        <v>50.400000000000006</v>
      </c>
      <c r="M1394" s="47">
        <v>1364.9999999999998</v>
      </c>
      <c r="N1394" s="47">
        <v>68796</v>
      </c>
      <c r="O1394" s="48" t="s">
        <v>2222</v>
      </c>
      <c r="P1394" s="48" t="s">
        <v>1668</v>
      </c>
      <c r="Q1394" s="49">
        <v>45491</v>
      </c>
      <c r="R1394" s="105">
        <v>1</v>
      </c>
      <c r="S1394" s="105"/>
      <c r="T1394" s="105"/>
      <c r="U1394" s="105"/>
    </row>
    <row r="1395" spans="1:21" x14ac:dyDescent="0.3">
      <c r="A1395" s="41" t="s">
        <v>416</v>
      </c>
      <c r="B1395" s="42">
        <v>45504</v>
      </c>
      <c r="C1395" s="62">
        <f t="shared" si="49"/>
        <v>2024</v>
      </c>
      <c r="D1395" s="43" t="s">
        <v>1404</v>
      </c>
      <c r="E1395" s="43" t="s">
        <v>1433</v>
      </c>
      <c r="F1395" s="44" t="s">
        <v>412</v>
      </c>
      <c r="G1395" s="45">
        <v>29</v>
      </c>
      <c r="H1395" s="45">
        <v>28</v>
      </c>
      <c r="I1395" s="46">
        <v>51.4</v>
      </c>
      <c r="J1395" s="46">
        <v>7.2</v>
      </c>
      <c r="K1395" s="46">
        <v>0</v>
      </c>
      <c r="L1395" s="46">
        <v>58.6</v>
      </c>
      <c r="M1395" s="47">
        <v>1358.0034129692833</v>
      </c>
      <c r="N1395" s="47">
        <v>79579</v>
      </c>
      <c r="O1395" s="48" t="s">
        <v>2223</v>
      </c>
      <c r="P1395" s="48" t="s">
        <v>1818</v>
      </c>
      <c r="Q1395" s="49">
        <v>45492</v>
      </c>
      <c r="R1395" s="105">
        <v>1</v>
      </c>
      <c r="S1395" s="105"/>
      <c r="T1395" s="105"/>
      <c r="U1395" s="105">
        <v>0.03</v>
      </c>
    </row>
    <row r="1396" spans="1:21" x14ac:dyDescent="0.3">
      <c r="A1396" s="41" t="s">
        <v>416</v>
      </c>
      <c r="B1396" s="42">
        <v>45504</v>
      </c>
      <c r="C1396" s="62">
        <f t="shared" si="49"/>
        <v>2024</v>
      </c>
      <c r="D1396" s="43" t="s">
        <v>1404</v>
      </c>
      <c r="E1396" s="43" t="s">
        <v>1436</v>
      </c>
      <c r="F1396" s="44" t="s">
        <v>412</v>
      </c>
      <c r="G1396" s="45">
        <v>32</v>
      </c>
      <c r="H1396" s="45">
        <v>31</v>
      </c>
      <c r="I1396" s="46">
        <v>49.5</v>
      </c>
      <c r="J1396" s="46">
        <v>7.2</v>
      </c>
      <c r="K1396" s="46">
        <v>0</v>
      </c>
      <c r="L1396" s="46">
        <v>56.7</v>
      </c>
      <c r="M1396" s="47">
        <v>1372.5573192239858</v>
      </c>
      <c r="N1396" s="47">
        <v>77824</v>
      </c>
      <c r="O1396" s="48" t="s">
        <v>2224</v>
      </c>
      <c r="P1396" s="48" t="s">
        <v>1818</v>
      </c>
      <c r="Q1396" s="49">
        <v>45490</v>
      </c>
      <c r="R1396" s="106" t="s">
        <v>1837</v>
      </c>
      <c r="S1396" s="106"/>
      <c r="T1396" s="106"/>
      <c r="U1396" s="106">
        <v>0.03</v>
      </c>
    </row>
    <row r="1397" spans="1:21" x14ac:dyDescent="0.3">
      <c r="A1397" s="41" t="s">
        <v>416</v>
      </c>
      <c r="B1397" s="42">
        <v>45504</v>
      </c>
      <c r="C1397" s="62">
        <f t="shared" si="49"/>
        <v>2024</v>
      </c>
      <c r="D1397" s="43" t="s">
        <v>1404</v>
      </c>
      <c r="E1397" s="43" t="s">
        <v>1437</v>
      </c>
      <c r="F1397" s="44" t="s">
        <v>412</v>
      </c>
      <c r="G1397" s="45">
        <v>33</v>
      </c>
      <c r="H1397" s="45">
        <v>32</v>
      </c>
      <c r="I1397" s="46">
        <v>49.2</v>
      </c>
      <c r="J1397" s="46">
        <v>5.4</v>
      </c>
      <c r="K1397" s="46">
        <v>0</v>
      </c>
      <c r="L1397" s="46">
        <v>54.6</v>
      </c>
      <c r="M1397" s="47">
        <v>1372.5457875457876</v>
      </c>
      <c r="N1397" s="47">
        <v>74941</v>
      </c>
      <c r="O1397" s="48" t="s">
        <v>2224</v>
      </c>
      <c r="P1397" s="48" t="s">
        <v>1818</v>
      </c>
      <c r="Q1397" s="49">
        <v>45490</v>
      </c>
      <c r="R1397" s="106" t="s">
        <v>1837</v>
      </c>
      <c r="S1397" s="106"/>
      <c r="T1397" s="106"/>
      <c r="U1397" s="106">
        <v>0.03</v>
      </c>
    </row>
    <row r="1398" spans="1:21" x14ac:dyDescent="0.3">
      <c r="A1398" s="41" t="s">
        <v>416</v>
      </c>
      <c r="B1398" s="42">
        <v>45504</v>
      </c>
      <c r="C1398" s="62">
        <f t="shared" si="49"/>
        <v>2024</v>
      </c>
      <c r="D1398" s="43" t="s">
        <v>2039</v>
      </c>
      <c r="E1398" s="43" t="s">
        <v>2063</v>
      </c>
      <c r="F1398" s="44" t="s">
        <v>412</v>
      </c>
      <c r="G1398" s="45">
        <v>24</v>
      </c>
      <c r="H1398" s="45"/>
      <c r="I1398" s="46">
        <v>64</v>
      </c>
      <c r="J1398" s="46">
        <v>6.7</v>
      </c>
      <c r="K1398" s="46">
        <v>0</v>
      </c>
      <c r="L1398" s="46">
        <v>70.7</v>
      </c>
      <c r="M1398" s="47">
        <f>N1398/L1398</f>
        <v>1445.0070721357849</v>
      </c>
      <c r="N1398" s="47">
        <v>102162</v>
      </c>
      <c r="O1398" s="48" t="s">
        <v>2225</v>
      </c>
      <c r="P1398" s="48" t="s">
        <v>1667</v>
      </c>
      <c r="Q1398" s="49">
        <v>45502</v>
      </c>
      <c r="R1398" s="106" t="s">
        <v>1837</v>
      </c>
      <c r="S1398" s="106"/>
      <c r="T1398" s="106"/>
      <c r="U1398" s="106"/>
    </row>
    <row r="1399" spans="1:21" x14ac:dyDescent="0.3">
      <c r="A1399" s="41" t="s">
        <v>416</v>
      </c>
      <c r="B1399" s="42">
        <v>45504</v>
      </c>
      <c r="C1399" s="62">
        <f t="shared" si="49"/>
        <v>2024</v>
      </c>
      <c r="D1399" s="43" t="s">
        <v>2039</v>
      </c>
      <c r="E1399" s="43" t="s">
        <v>2069</v>
      </c>
      <c r="F1399" s="44" t="s">
        <v>412</v>
      </c>
      <c r="G1399" s="45">
        <v>30</v>
      </c>
      <c r="H1399" s="45"/>
      <c r="I1399" s="46">
        <v>70.599999999999994</v>
      </c>
      <c r="J1399" s="46">
        <v>6.7</v>
      </c>
      <c r="K1399" s="46">
        <v>0</v>
      </c>
      <c r="L1399" s="46">
        <v>77.3</v>
      </c>
      <c r="M1399" s="47">
        <v>1470</v>
      </c>
      <c r="N1399" s="47">
        <v>113631</v>
      </c>
      <c r="O1399" s="48" t="s">
        <v>2226</v>
      </c>
      <c r="P1399" s="48" t="s">
        <v>1668</v>
      </c>
      <c r="Q1399" s="49">
        <v>45483</v>
      </c>
      <c r="R1399" s="106" t="s">
        <v>1837</v>
      </c>
      <c r="S1399" s="106"/>
      <c r="T1399" s="106"/>
      <c r="U1399" s="106"/>
    </row>
    <row r="1400" spans="1:21" x14ac:dyDescent="0.3">
      <c r="A1400" s="41" t="s">
        <v>417</v>
      </c>
      <c r="B1400" s="42">
        <v>45504</v>
      </c>
      <c r="C1400" s="62">
        <f t="shared" si="49"/>
        <v>2024</v>
      </c>
      <c r="D1400" s="43" t="s">
        <v>814</v>
      </c>
      <c r="E1400" s="43" t="s">
        <v>752</v>
      </c>
      <c r="F1400" s="44" t="s">
        <v>412</v>
      </c>
      <c r="G1400" s="45">
        <v>3</v>
      </c>
      <c r="H1400" s="45"/>
      <c r="I1400" s="46">
        <v>51.4</v>
      </c>
      <c r="J1400" s="46">
        <v>3.3</v>
      </c>
      <c r="K1400" s="46"/>
      <c r="L1400" s="46">
        <v>54.699999999999996</v>
      </c>
      <c r="M1400" s="47">
        <v>950.60329067641692</v>
      </c>
      <c r="N1400" s="47">
        <v>51998</v>
      </c>
      <c r="O1400" s="48" t="s">
        <v>2227</v>
      </c>
      <c r="P1400" s="48" t="s">
        <v>1667</v>
      </c>
      <c r="Q1400" s="49">
        <v>45500</v>
      </c>
      <c r="R1400" s="105">
        <v>1</v>
      </c>
      <c r="S1400" s="105"/>
      <c r="T1400" s="105"/>
      <c r="U1400" s="105">
        <v>0.03</v>
      </c>
    </row>
    <row r="1401" spans="1:21" x14ac:dyDescent="0.3">
      <c r="A1401" s="41" t="s">
        <v>417</v>
      </c>
      <c r="B1401" s="42">
        <v>45504</v>
      </c>
      <c r="C1401" s="62">
        <f t="shared" si="49"/>
        <v>2024</v>
      </c>
      <c r="D1401" s="43" t="s">
        <v>1158</v>
      </c>
      <c r="E1401" s="43" t="s">
        <v>1217</v>
      </c>
      <c r="F1401" s="44" t="s">
        <v>412</v>
      </c>
      <c r="G1401" s="45">
        <v>30</v>
      </c>
      <c r="H1401" s="45">
        <v>29</v>
      </c>
      <c r="I1401" s="46">
        <v>53.8</v>
      </c>
      <c r="J1401" s="46">
        <v>6.4</v>
      </c>
      <c r="K1401" s="46"/>
      <c r="L1401" s="46">
        <v>60.199999999999996</v>
      </c>
      <c r="M1401" s="47">
        <v>1029.0033222591362</v>
      </c>
      <c r="N1401" s="47">
        <v>61946</v>
      </c>
      <c r="O1401" s="48" t="s">
        <v>2250</v>
      </c>
      <c r="P1401" s="48" t="s">
        <v>1667</v>
      </c>
      <c r="Q1401" s="49">
        <v>45497</v>
      </c>
      <c r="R1401" s="105">
        <v>1</v>
      </c>
      <c r="S1401" s="105"/>
      <c r="T1401" s="105"/>
      <c r="U1401" s="105"/>
    </row>
    <row r="1402" spans="1:21" x14ac:dyDescent="0.3">
      <c r="A1402" s="41" t="s">
        <v>417</v>
      </c>
      <c r="B1402" s="42">
        <v>45504</v>
      </c>
      <c r="C1402" s="62">
        <f t="shared" si="49"/>
        <v>2024</v>
      </c>
      <c r="D1402" s="43" t="s">
        <v>1244</v>
      </c>
      <c r="E1402" s="43" t="s">
        <v>1269</v>
      </c>
      <c r="F1402" s="44" t="s">
        <v>412</v>
      </c>
      <c r="G1402" s="45">
        <v>25</v>
      </c>
      <c r="H1402" s="45">
        <v>24</v>
      </c>
      <c r="I1402" s="46">
        <v>52.3</v>
      </c>
      <c r="J1402" s="46">
        <v>6.4</v>
      </c>
      <c r="K1402" s="46"/>
      <c r="L1402" s="46">
        <v>58.699999999999996</v>
      </c>
      <c r="M1402" s="47">
        <v>1084.6848381601365</v>
      </c>
      <c r="N1402" s="47">
        <v>63671</v>
      </c>
      <c r="O1402" s="48" t="s">
        <v>2228</v>
      </c>
      <c r="P1402" s="48" t="s">
        <v>1667</v>
      </c>
      <c r="Q1402" s="49">
        <v>45490</v>
      </c>
      <c r="R1402" s="105">
        <v>1</v>
      </c>
      <c r="S1402" s="105"/>
      <c r="T1402" s="105"/>
      <c r="U1402" s="105"/>
    </row>
    <row r="1403" spans="1:21" x14ac:dyDescent="0.3">
      <c r="A1403" s="41" t="s">
        <v>417</v>
      </c>
      <c r="B1403" s="42">
        <v>45504</v>
      </c>
      <c r="C1403" s="62">
        <f t="shared" si="49"/>
        <v>2024</v>
      </c>
      <c r="D1403" s="43" t="s">
        <v>1244</v>
      </c>
      <c r="E1403" s="43" t="s">
        <v>1278</v>
      </c>
      <c r="F1403" s="44" t="s">
        <v>412</v>
      </c>
      <c r="G1403" s="45">
        <v>34</v>
      </c>
      <c r="H1403" s="45">
        <v>33</v>
      </c>
      <c r="I1403" s="46">
        <v>51.4</v>
      </c>
      <c r="J1403" s="46">
        <v>3.3</v>
      </c>
      <c r="K1403" s="46"/>
      <c r="L1403" s="46">
        <v>54.699999999999996</v>
      </c>
      <c r="M1403" s="47">
        <v>1046.6179159049361</v>
      </c>
      <c r="N1403" s="47">
        <v>57250</v>
      </c>
      <c r="O1403" s="48" t="s">
        <v>1178</v>
      </c>
      <c r="P1403" s="48" t="s">
        <v>1667</v>
      </c>
      <c r="Q1403" s="49">
        <v>45502</v>
      </c>
      <c r="R1403" s="105">
        <v>1</v>
      </c>
      <c r="S1403" s="105"/>
      <c r="T1403" s="105"/>
      <c r="U1403" s="105">
        <v>0.03</v>
      </c>
    </row>
    <row r="1404" spans="1:21" x14ac:dyDescent="0.3">
      <c r="A1404" s="41" t="s">
        <v>417</v>
      </c>
      <c r="B1404" s="42">
        <v>45504</v>
      </c>
      <c r="C1404" s="62">
        <f t="shared" si="49"/>
        <v>2024</v>
      </c>
      <c r="D1404" s="43" t="s">
        <v>1244</v>
      </c>
      <c r="E1404" s="43" t="s">
        <v>1278</v>
      </c>
      <c r="F1404" s="44" t="s">
        <v>412</v>
      </c>
      <c r="G1404" s="45">
        <v>34</v>
      </c>
      <c r="H1404" s="45">
        <v>33</v>
      </c>
      <c r="I1404" s="46">
        <v>-51.4</v>
      </c>
      <c r="J1404" s="46">
        <v>-3.3</v>
      </c>
      <c r="K1404" s="46"/>
      <c r="L1404" s="50">
        <f>SUM(I1404:K1404)</f>
        <v>-54.699999999999996</v>
      </c>
      <c r="M1404" s="47"/>
      <c r="N1404" s="47"/>
      <c r="O1404" s="48" t="s">
        <v>1178</v>
      </c>
      <c r="P1404" s="48"/>
      <c r="Q1404" s="49">
        <v>45502</v>
      </c>
      <c r="R1404" s="106" t="s">
        <v>2217</v>
      </c>
      <c r="S1404" s="106"/>
      <c r="T1404" s="106" t="s">
        <v>2217</v>
      </c>
      <c r="U1404" s="105"/>
    </row>
    <row r="1405" spans="1:21" x14ac:dyDescent="0.3">
      <c r="A1405" s="41" t="s">
        <v>417</v>
      </c>
      <c r="B1405" s="42">
        <v>45504</v>
      </c>
      <c r="C1405" s="62">
        <f t="shared" si="49"/>
        <v>2024</v>
      </c>
      <c r="D1405" s="43" t="s">
        <v>1244</v>
      </c>
      <c r="E1405" s="43" t="s">
        <v>1296</v>
      </c>
      <c r="F1405" s="44" t="s">
        <v>412</v>
      </c>
      <c r="G1405" s="45">
        <v>52</v>
      </c>
      <c r="H1405" s="45">
        <v>50</v>
      </c>
      <c r="I1405" s="46">
        <v>51.9</v>
      </c>
      <c r="J1405" s="46">
        <v>6.4</v>
      </c>
      <c r="K1405" s="46"/>
      <c r="L1405" s="46">
        <v>58.3</v>
      </c>
      <c r="M1405" s="47">
        <v>1100.4802744425388</v>
      </c>
      <c r="N1405" s="47">
        <v>64158</v>
      </c>
      <c r="O1405" s="48" t="s">
        <v>2229</v>
      </c>
      <c r="P1405" s="48" t="s">
        <v>1667</v>
      </c>
      <c r="Q1405" s="49">
        <v>45498</v>
      </c>
      <c r="R1405" s="105">
        <v>1</v>
      </c>
      <c r="S1405" s="105"/>
      <c r="T1405" s="105"/>
      <c r="U1405" s="105"/>
    </row>
    <row r="1406" spans="1:21" x14ac:dyDescent="0.3">
      <c r="A1406" s="41" t="s">
        <v>417</v>
      </c>
      <c r="B1406" s="42">
        <v>45504</v>
      </c>
      <c r="C1406" s="62">
        <f t="shared" si="49"/>
        <v>2024</v>
      </c>
      <c r="D1406" s="43" t="s">
        <v>1584</v>
      </c>
      <c r="E1406" s="43" t="s">
        <v>1480</v>
      </c>
      <c r="F1406" s="44" t="s">
        <v>412</v>
      </c>
      <c r="G1406" s="45">
        <v>6</v>
      </c>
      <c r="H1406" s="45">
        <v>6</v>
      </c>
      <c r="I1406" s="46">
        <v>55.5</v>
      </c>
      <c r="J1406" s="46">
        <v>6.4</v>
      </c>
      <c r="K1406" s="46"/>
      <c r="L1406" s="46">
        <v>61.9</v>
      </c>
      <c r="M1406" s="47">
        <v>1050</v>
      </c>
      <c r="N1406" s="47">
        <v>64995</v>
      </c>
      <c r="O1406" s="48" t="s">
        <v>2230</v>
      </c>
      <c r="P1406" s="48" t="s">
        <v>1667</v>
      </c>
      <c r="Q1406" s="49">
        <v>45489</v>
      </c>
      <c r="R1406" s="105">
        <v>1</v>
      </c>
      <c r="S1406" s="105"/>
      <c r="T1406" s="105"/>
      <c r="U1406" s="105"/>
    </row>
    <row r="1407" spans="1:21" x14ac:dyDescent="0.3">
      <c r="A1407" s="41" t="s">
        <v>417</v>
      </c>
      <c r="B1407" s="42">
        <v>45504</v>
      </c>
      <c r="C1407" s="62">
        <f t="shared" si="49"/>
        <v>2024</v>
      </c>
      <c r="D1407" s="43" t="s">
        <v>1584</v>
      </c>
      <c r="E1407" s="43" t="s">
        <v>1485</v>
      </c>
      <c r="F1407" s="44" t="s">
        <v>412</v>
      </c>
      <c r="G1407" s="45">
        <v>11</v>
      </c>
      <c r="H1407" s="45">
        <v>11</v>
      </c>
      <c r="I1407" s="46">
        <v>55.6</v>
      </c>
      <c r="J1407" s="46">
        <v>6.4</v>
      </c>
      <c r="K1407" s="46"/>
      <c r="L1407" s="46">
        <v>62</v>
      </c>
      <c r="M1407" s="47">
        <v>1042.758064516129</v>
      </c>
      <c r="N1407" s="47">
        <v>64651</v>
      </c>
      <c r="O1407" s="48" t="s">
        <v>2231</v>
      </c>
      <c r="P1407" s="48" t="s">
        <v>1667</v>
      </c>
      <c r="Q1407" s="49">
        <v>45496</v>
      </c>
      <c r="R1407" s="105">
        <v>1</v>
      </c>
      <c r="S1407" s="105"/>
      <c r="T1407" s="105"/>
      <c r="U1407" s="105">
        <v>0.03</v>
      </c>
    </row>
    <row r="1408" spans="1:21" x14ac:dyDescent="0.3">
      <c r="A1408" s="41" t="s">
        <v>417</v>
      </c>
      <c r="B1408" s="42">
        <v>45504</v>
      </c>
      <c r="C1408" s="62">
        <f t="shared" si="49"/>
        <v>2024</v>
      </c>
      <c r="D1408" s="43" t="s">
        <v>1584</v>
      </c>
      <c r="E1408" s="43" t="s">
        <v>1502</v>
      </c>
      <c r="F1408" s="44" t="s">
        <v>412</v>
      </c>
      <c r="G1408" s="45">
        <v>28</v>
      </c>
      <c r="H1408" s="45">
        <v>27</v>
      </c>
      <c r="I1408" s="46">
        <v>51.9</v>
      </c>
      <c r="J1408" s="46">
        <v>6.4</v>
      </c>
      <c r="K1408" s="46"/>
      <c r="L1408" s="46">
        <v>58.3</v>
      </c>
      <c r="M1408" s="47">
        <v>1071.8696397941681</v>
      </c>
      <c r="N1408" s="47">
        <v>62490</v>
      </c>
      <c r="O1408" s="48" t="s">
        <v>2232</v>
      </c>
      <c r="P1408" s="48" t="s">
        <v>1676</v>
      </c>
      <c r="Q1408" s="49">
        <v>45503</v>
      </c>
      <c r="R1408" s="105">
        <v>1</v>
      </c>
      <c r="S1408" s="105"/>
      <c r="T1408" s="105"/>
      <c r="U1408" s="105"/>
    </row>
    <row r="1409" spans="1:21" x14ac:dyDescent="0.3">
      <c r="A1409" s="41" t="s">
        <v>417</v>
      </c>
      <c r="B1409" s="42">
        <v>45504</v>
      </c>
      <c r="C1409" s="62">
        <f t="shared" si="49"/>
        <v>2024</v>
      </c>
      <c r="D1409" s="43" t="s">
        <v>1584</v>
      </c>
      <c r="E1409" s="43" t="s">
        <v>1532</v>
      </c>
      <c r="F1409" s="44" t="s">
        <v>412</v>
      </c>
      <c r="G1409" s="45">
        <v>59</v>
      </c>
      <c r="H1409" s="45">
        <v>58</v>
      </c>
      <c r="I1409" s="46">
        <v>55.2</v>
      </c>
      <c r="J1409" s="46">
        <v>6.4</v>
      </c>
      <c r="K1409" s="46"/>
      <c r="L1409" s="46">
        <v>61.6</v>
      </c>
      <c r="M1409" s="47">
        <v>1085</v>
      </c>
      <c r="N1409" s="47">
        <v>66836</v>
      </c>
      <c r="O1409" s="48" t="s">
        <v>2233</v>
      </c>
      <c r="P1409" s="48" t="s">
        <v>1676</v>
      </c>
      <c r="Q1409" s="49">
        <v>45499</v>
      </c>
      <c r="R1409" s="105">
        <v>1</v>
      </c>
      <c r="S1409" s="105"/>
      <c r="T1409" s="105"/>
      <c r="U1409" s="105"/>
    </row>
    <row r="1410" spans="1:21" x14ac:dyDescent="0.3">
      <c r="A1410" s="41" t="s">
        <v>417</v>
      </c>
      <c r="B1410" s="42">
        <v>45504</v>
      </c>
      <c r="C1410" s="62">
        <f t="shared" si="49"/>
        <v>2024</v>
      </c>
      <c r="D1410" s="43" t="s">
        <v>1730</v>
      </c>
      <c r="E1410" s="43" t="s">
        <v>1744</v>
      </c>
      <c r="F1410" s="44" t="s">
        <v>412</v>
      </c>
      <c r="G1410" s="45">
        <v>14</v>
      </c>
      <c r="H1410" s="45"/>
      <c r="I1410" s="46">
        <v>55.4</v>
      </c>
      <c r="J1410" s="46">
        <v>6.4</v>
      </c>
      <c r="K1410" s="46"/>
      <c r="L1410" s="46">
        <v>61.8</v>
      </c>
      <c r="M1410" s="47">
        <v>1140</v>
      </c>
      <c r="N1410" s="47">
        <v>70452</v>
      </c>
      <c r="O1410" s="48" t="s">
        <v>2234</v>
      </c>
      <c r="P1410" s="48" t="s">
        <v>1667</v>
      </c>
      <c r="Q1410" s="49">
        <v>45498</v>
      </c>
      <c r="R1410" s="105">
        <v>1</v>
      </c>
      <c r="S1410" s="105"/>
      <c r="T1410" s="105"/>
      <c r="U1410" s="105"/>
    </row>
    <row r="1411" spans="1:21" x14ac:dyDescent="0.3">
      <c r="A1411" s="41" t="s">
        <v>417</v>
      </c>
      <c r="B1411" s="42">
        <v>45504</v>
      </c>
      <c r="C1411" s="62">
        <f t="shared" si="49"/>
        <v>2024</v>
      </c>
      <c r="D1411" s="43" t="s">
        <v>1730</v>
      </c>
      <c r="E1411" s="43" t="s">
        <v>1745</v>
      </c>
      <c r="F1411" s="44" t="s">
        <v>412</v>
      </c>
      <c r="G1411" s="45">
        <v>15</v>
      </c>
      <c r="H1411" s="45"/>
      <c r="I1411" s="46">
        <v>55.2</v>
      </c>
      <c r="J1411" s="46">
        <v>6.4</v>
      </c>
      <c r="K1411" s="46"/>
      <c r="L1411" s="46">
        <v>61.6</v>
      </c>
      <c r="M1411" s="47">
        <v>1105.7954545454545</v>
      </c>
      <c r="N1411" s="47">
        <v>68117</v>
      </c>
      <c r="O1411" s="48" t="s">
        <v>2235</v>
      </c>
      <c r="P1411" s="48" t="s">
        <v>1667</v>
      </c>
      <c r="Q1411" s="49">
        <v>45502</v>
      </c>
      <c r="R1411" s="105">
        <v>1</v>
      </c>
      <c r="S1411" s="105"/>
      <c r="T1411" s="105"/>
      <c r="U1411" s="105">
        <v>0.03</v>
      </c>
    </row>
    <row r="1412" spans="1:21" x14ac:dyDescent="0.3">
      <c r="A1412" s="41" t="s">
        <v>417</v>
      </c>
      <c r="B1412" s="42">
        <v>45504</v>
      </c>
      <c r="C1412" s="62">
        <f t="shared" si="49"/>
        <v>2024</v>
      </c>
      <c r="D1412" s="43" t="s">
        <v>1730</v>
      </c>
      <c r="E1412" s="43" t="s">
        <v>1753</v>
      </c>
      <c r="F1412" s="44" t="s">
        <v>412</v>
      </c>
      <c r="G1412" s="45">
        <v>23</v>
      </c>
      <c r="H1412" s="45"/>
      <c r="I1412" s="46">
        <v>55.2</v>
      </c>
      <c r="J1412" s="46">
        <v>6.4</v>
      </c>
      <c r="K1412" s="46"/>
      <c r="L1412" s="46">
        <v>61.6</v>
      </c>
      <c r="M1412" s="47">
        <v>1125.1948051948052</v>
      </c>
      <c r="N1412" s="47">
        <v>69312</v>
      </c>
      <c r="O1412" s="48" t="s">
        <v>2236</v>
      </c>
      <c r="P1412" s="48" t="s">
        <v>1667</v>
      </c>
      <c r="Q1412" s="49">
        <v>45491</v>
      </c>
      <c r="R1412" s="106" t="s">
        <v>1837</v>
      </c>
      <c r="S1412" s="106"/>
      <c r="T1412" s="106"/>
      <c r="U1412" s="105">
        <v>0.03</v>
      </c>
    </row>
    <row r="1413" spans="1:21" x14ac:dyDescent="0.3">
      <c r="A1413" s="41" t="s">
        <v>417</v>
      </c>
      <c r="B1413" s="42">
        <v>45504</v>
      </c>
      <c r="C1413" s="62">
        <f t="shared" si="49"/>
        <v>2024</v>
      </c>
      <c r="D1413" s="43" t="s">
        <v>1730</v>
      </c>
      <c r="E1413" s="43" t="s">
        <v>1788</v>
      </c>
      <c r="F1413" s="44" t="s">
        <v>412</v>
      </c>
      <c r="G1413" s="45">
        <v>58</v>
      </c>
      <c r="H1413" s="45"/>
      <c r="I1413" s="46">
        <v>55.2</v>
      </c>
      <c r="J1413" s="46">
        <v>6.4</v>
      </c>
      <c r="K1413" s="46"/>
      <c r="L1413" s="46">
        <v>61.6</v>
      </c>
      <c r="M1413" s="47">
        <v>1140</v>
      </c>
      <c r="N1413" s="47">
        <v>70224</v>
      </c>
      <c r="O1413" s="48" t="s">
        <v>2237</v>
      </c>
      <c r="P1413" s="48" t="s">
        <v>1667</v>
      </c>
      <c r="Q1413" s="49">
        <v>45498</v>
      </c>
      <c r="R1413" s="105">
        <v>1</v>
      </c>
      <c r="S1413" s="105"/>
      <c r="T1413" s="105"/>
      <c r="U1413" s="105"/>
    </row>
    <row r="1414" spans="1:21" x14ac:dyDescent="0.3">
      <c r="A1414" s="41" t="s">
        <v>418</v>
      </c>
      <c r="B1414" s="42">
        <v>45504</v>
      </c>
      <c r="C1414" s="62">
        <f t="shared" ref="C1414:C1477" si="50">YEAR(B1414)</f>
        <v>2024</v>
      </c>
      <c r="D1414" s="43" t="s">
        <v>1838</v>
      </c>
      <c r="E1414" s="43" t="s">
        <v>1851</v>
      </c>
      <c r="F1414" s="44" t="s">
        <v>412</v>
      </c>
      <c r="G1414" s="45">
        <v>13</v>
      </c>
      <c r="H1414" s="45">
        <v>13</v>
      </c>
      <c r="I1414" s="46">
        <v>56.1</v>
      </c>
      <c r="J1414" s="46">
        <v>8</v>
      </c>
      <c r="K1414" s="46"/>
      <c r="L1414" s="46">
        <v>64.099999999999994</v>
      </c>
      <c r="M1414" s="47">
        <v>1527.7535101404058</v>
      </c>
      <c r="N1414" s="47">
        <v>97929</v>
      </c>
      <c r="O1414" s="48" t="s">
        <v>2238</v>
      </c>
      <c r="P1414" s="48" t="s">
        <v>2249</v>
      </c>
      <c r="Q1414" s="49">
        <v>45485</v>
      </c>
      <c r="R1414" s="106" t="s">
        <v>1837</v>
      </c>
      <c r="S1414" s="106"/>
      <c r="T1414" s="106"/>
      <c r="U1414" s="106"/>
    </row>
    <row r="1415" spans="1:21" x14ac:dyDescent="0.3">
      <c r="A1415" s="41" t="s">
        <v>418</v>
      </c>
      <c r="B1415" s="42">
        <v>45504</v>
      </c>
      <c r="C1415" s="62">
        <f t="shared" si="50"/>
        <v>2024</v>
      </c>
      <c r="D1415" s="43" t="s">
        <v>1838</v>
      </c>
      <c r="E1415" s="43" t="s">
        <v>1852</v>
      </c>
      <c r="F1415" s="44" t="s">
        <v>412</v>
      </c>
      <c r="G1415" s="45">
        <v>14</v>
      </c>
      <c r="H1415" s="45">
        <v>14</v>
      </c>
      <c r="I1415" s="46">
        <v>41.9</v>
      </c>
      <c r="J1415" s="46">
        <v>8</v>
      </c>
      <c r="K1415" s="46"/>
      <c r="L1415" s="46">
        <v>49.9</v>
      </c>
      <c r="M1415" s="47">
        <v>1532.6052104208418</v>
      </c>
      <c r="N1415" s="47">
        <v>76477</v>
      </c>
      <c r="O1415" s="48" t="s">
        <v>2238</v>
      </c>
      <c r="P1415" s="48" t="s">
        <v>2249</v>
      </c>
      <c r="Q1415" s="49">
        <v>45485</v>
      </c>
      <c r="R1415" s="106" t="s">
        <v>1837</v>
      </c>
      <c r="S1415" s="106"/>
      <c r="T1415" s="106"/>
      <c r="U1415" s="106"/>
    </row>
    <row r="1416" spans="1:21" x14ac:dyDescent="0.3">
      <c r="A1416" s="41" t="s">
        <v>418</v>
      </c>
      <c r="B1416" s="42">
        <v>45504</v>
      </c>
      <c r="C1416" s="62">
        <f t="shared" si="50"/>
        <v>2024</v>
      </c>
      <c r="D1416" s="43" t="s">
        <v>1838</v>
      </c>
      <c r="E1416" s="43" t="s">
        <v>1873</v>
      </c>
      <c r="F1416" s="44" t="s">
        <v>412</v>
      </c>
      <c r="G1416" s="45">
        <v>35</v>
      </c>
      <c r="H1416" s="45">
        <v>35</v>
      </c>
      <c r="I1416" s="46">
        <v>41.8</v>
      </c>
      <c r="J1416" s="46">
        <v>8</v>
      </c>
      <c r="K1416" s="46"/>
      <c r="L1416" s="46">
        <v>49.8</v>
      </c>
      <c r="M1416" s="47">
        <v>1547.1485943775101</v>
      </c>
      <c r="N1416" s="47">
        <v>77048</v>
      </c>
      <c r="O1416" s="48" t="s">
        <v>2239</v>
      </c>
      <c r="P1416" s="48" t="s">
        <v>1667</v>
      </c>
      <c r="Q1416" s="49">
        <v>45489</v>
      </c>
      <c r="R1416" s="106" t="s">
        <v>1837</v>
      </c>
      <c r="S1416" s="106"/>
      <c r="T1416" s="106"/>
      <c r="U1416" s="106">
        <v>0.03</v>
      </c>
    </row>
    <row r="1417" spans="1:21" x14ac:dyDescent="0.3">
      <c r="A1417" s="41" t="s">
        <v>418</v>
      </c>
      <c r="B1417" s="42">
        <v>45504</v>
      </c>
      <c r="C1417" s="62">
        <f t="shared" si="50"/>
        <v>2024</v>
      </c>
      <c r="D1417" s="43" t="s">
        <v>1838</v>
      </c>
      <c r="E1417" s="43" t="s">
        <v>1876</v>
      </c>
      <c r="F1417" s="44" t="s">
        <v>412</v>
      </c>
      <c r="G1417" s="45">
        <v>38</v>
      </c>
      <c r="H1417" s="45">
        <v>38</v>
      </c>
      <c r="I1417" s="46">
        <v>41.7</v>
      </c>
      <c r="J1417" s="46">
        <v>8</v>
      </c>
      <c r="K1417" s="46"/>
      <c r="L1417" s="46">
        <v>49.7</v>
      </c>
      <c r="M1417" s="47">
        <v>1561.6901408450703</v>
      </c>
      <c r="N1417" s="47">
        <v>77616</v>
      </c>
      <c r="O1417" s="48" t="s">
        <v>2240</v>
      </c>
      <c r="P1417" s="48" t="s">
        <v>1667</v>
      </c>
      <c r="Q1417" s="49">
        <v>45481</v>
      </c>
      <c r="R1417" s="106" t="s">
        <v>1837</v>
      </c>
      <c r="S1417" s="106"/>
      <c r="T1417" s="106"/>
      <c r="U1417" s="106">
        <v>0.03</v>
      </c>
    </row>
    <row r="1418" spans="1:21" x14ac:dyDescent="0.3">
      <c r="A1418" s="41" t="s">
        <v>418</v>
      </c>
      <c r="B1418" s="42">
        <v>45504</v>
      </c>
      <c r="C1418" s="62">
        <f t="shared" si="50"/>
        <v>2024</v>
      </c>
      <c r="D1418" s="43" t="s">
        <v>1838</v>
      </c>
      <c r="E1418" s="43" t="s">
        <v>1903</v>
      </c>
      <c r="F1418" s="44" t="s">
        <v>412</v>
      </c>
      <c r="G1418" s="45">
        <v>65</v>
      </c>
      <c r="H1418" s="45">
        <v>64</v>
      </c>
      <c r="I1418" s="46">
        <v>68.2</v>
      </c>
      <c r="J1418" s="46">
        <v>8</v>
      </c>
      <c r="K1418" s="46"/>
      <c r="L1418" s="46">
        <v>76.2</v>
      </c>
      <c r="M1418" s="47">
        <v>1545.4068241469815</v>
      </c>
      <c r="N1418" s="47">
        <v>117760</v>
      </c>
      <c r="O1418" s="48" t="s">
        <v>2241</v>
      </c>
      <c r="P1418" s="48" t="s">
        <v>1667</v>
      </c>
      <c r="Q1418" s="49">
        <v>45482</v>
      </c>
      <c r="R1418" s="105">
        <v>1</v>
      </c>
      <c r="S1418" s="105"/>
      <c r="T1418" s="105">
        <v>0.05</v>
      </c>
      <c r="U1418" s="105"/>
    </row>
    <row r="1419" spans="1:21" x14ac:dyDescent="0.3">
      <c r="A1419" s="41" t="s">
        <v>418</v>
      </c>
      <c r="B1419" s="42">
        <v>45504</v>
      </c>
      <c r="C1419" s="62">
        <f t="shared" si="50"/>
        <v>2024</v>
      </c>
      <c r="D1419" s="43" t="s">
        <v>1838</v>
      </c>
      <c r="E1419" s="43" t="s">
        <v>1911</v>
      </c>
      <c r="F1419" s="44" t="s">
        <v>412</v>
      </c>
      <c r="G1419" s="45">
        <v>73</v>
      </c>
      <c r="H1419" s="45">
        <v>72</v>
      </c>
      <c r="I1419" s="46">
        <v>55.6</v>
      </c>
      <c r="J1419" s="46">
        <v>8</v>
      </c>
      <c r="K1419" s="46"/>
      <c r="L1419" s="46">
        <v>63.6</v>
      </c>
      <c r="M1419" s="47">
        <v>1566.5566037735848</v>
      </c>
      <c r="N1419" s="47">
        <v>99633</v>
      </c>
      <c r="O1419" s="48" t="s">
        <v>2242</v>
      </c>
      <c r="P1419" s="48" t="s">
        <v>1667</v>
      </c>
      <c r="Q1419" s="49">
        <v>45483</v>
      </c>
      <c r="R1419" s="105" t="s">
        <v>1836</v>
      </c>
      <c r="S1419" s="105"/>
      <c r="T1419" s="105"/>
      <c r="U1419" s="105">
        <v>0.03</v>
      </c>
    </row>
    <row r="1420" spans="1:21" x14ac:dyDescent="0.3">
      <c r="A1420" s="41" t="s">
        <v>418</v>
      </c>
      <c r="B1420" s="42">
        <v>45504</v>
      </c>
      <c r="C1420" s="62">
        <f t="shared" si="50"/>
        <v>2024</v>
      </c>
      <c r="D1420" s="43" t="s">
        <v>1838</v>
      </c>
      <c r="E1420" s="43" t="s">
        <v>1923</v>
      </c>
      <c r="F1420" s="44" t="s">
        <v>412</v>
      </c>
      <c r="G1420" s="45">
        <v>85</v>
      </c>
      <c r="H1420" s="45">
        <v>84</v>
      </c>
      <c r="I1420" s="46">
        <v>55.6</v>
      </c>
      <c r="J1420" s="46">
        <v>8</v>
      </c>
      <c r="K1420" s="46"/>
      <c r="L1420" s="46">
        <v>63.6</v>
      </c>
      <c r="M1420" s="47">
        <v>1561.6981132075471</v>
      </c>
      <c r="N1420" s="47">
        <v>99324</v>
      </c>
      <c r="O1420" s="48" t="s">
        <v>2242</v>
      </c>
      <c r="P1420" s="48" t="s">
        <v>1667</v>
      </c>
      <c r="Q1420" s="49">
        <v>45483</v>
      </c>
      <c r="R1420" s="105" t="s">
        <v>1836</v>
      </c>
      <c r="S1420" s="105"/>
      <c r="T1420" s="105"/>
      <c r="U1420" s="105">
        <v>0.03</v>
      </c>
    </row>
    <row r="1421" spans="1:21" x14ac:dyDescent="0.3">
      <c r="A1421" s="41" t="s">
        <v>418</v>
      </c>
      <c r="B1421" s="42">
        <v>45504</v>
      </c>
      <c r="C1421" s="62">
        <f t="shared" si="50"/>
        <v>2024</v>
      </c>
      <c r="D1421" s="43" t="s">
        <v>1838</v>
      </c>
      <c r="E1421" s="43" t="s">
        <v>1946</v>
      </c>
      <c r="F1421" s="44" t="s">
        <v>412</v>
      </c>
      <c r="G1421" s="45">
        <v>109</v>
      </c>
      <c r="H1421" s="45">
        <v>107</v>
      </c>
      <c r="I1421" s="46">
        <v>55.6</v>
      </c>
      <c r="J1421" s="46">
        <v>8</v>
      </c>
      <c r="K1421" s="46"/>
      <c r="L1421" s="46">
        <v>63.6</v>
      </c>
      <c r="M1421" s="47">
        <v>1520</v>
      </c>
      <c r="N1421" s="47">
        <v>96672</v>
      </c>
      <c r="O1421" s="48" t="s">
        <v>2243</v>
      </c>
      <c r="P1421" s="48" t="s">
        <v>1667</v>
      </c>
      <c r="Q1421" s="49">
        <v>45499</v>
      </c>
      <c r="R1421" s="106">
        <v>1</v>
      </c>
      <c r="S1421" s="106"/>
      <c r="T1421" s="106">
        <v>0.05</v>
      </c>
      <c r="U1421" s="106"/>
    </row>
    <row r="1422" spans="1:21" x14ac:dyDescent="0.3">
      <c r="A1422" s="41" t="s">
        <v>418</v>
      </c>
      <c r="B1422" s="42">
        <v>45504</v>
      </c>
      <c r="C1422" s="62">
        <f t="shared" si="50"/>
        <v>2024</v>
      </c>
      <c r="D1422" s="43" t="s">
        <v>1838</v>
      </c>
      <c r="E1422" s="43" t="s">
        <v>1958</v>
      </c>
      <c r="F1422" s="44" t="s">
        <v>412</v>
      </c>
      <c r="G1422" s="45">
        <v>121</v>
      </c>
      <c r="H1422" s="45">
        <v>119</v>
      </c>
      <c r="I1422" s="46">
        <v>55.6</v>
      </c>
      <c r="J1422" s="46">
        <v>8</v>
      </c>
      <c r="K1422" s="46"/>
      <c r="L1422" s="46">
        <v>63.6</v>
      </c>
      <c r="M1422" s="47">
        <v>1547.1540880503144</v>
      </c>
      <c r="N1422" s="47">
        <v>98399</v>
      </c>
      <c r="O1422" s="48" t="s">
        <v>2244</v>
      </c>
      <c r="P1422" s="48" t="s">
        <v>1667</v>
      </c>
      <c r="Q1422" s="49">
        <v>45493</v>
      </c>
      <c r="R1422" s="106" t="s">
        <v>1837</v>
      </c>
      <c r="S1422" s="106"/>
      <c r="T1422" s="106"/>
      <c r="U1422" s="106">
        <v>0.03</v>
      </c>
    </row>
    <row r="1423" spans="1:21" x14ac:dyDescent="0.3">
      <c r="A1423" s="41" t="s">
        <v>418</v>
      </c>
      <c r="B1423" s="42">
        <v>45504</v>
      </c>
      <c r="C1423" s="62">
        <f t="shared" si="50"/>
        <v>2024</v>
      </c>
      <c r="D1423" s="43" t="s">
        <v>880</v>
      </c>
      <c r="E1423" s="43" t="s">
        <v>892</v>
      </c>
      <c r="F1423" s="44" t="s">
        <v>412</v>
      </c>
      <c r="G1423" s="45">
        <v>12</v>
      </c>
      <c r="H1423" s="45">
        <v>12</v>
      </c>
      <c r="I1423" s="46">
        <v>53</v>
      </c>
      <c r="J1423" s="46">
        <v>8</v>
      </c>
      <c r="K1423" s="46"/>
      <c r="L1423" s="46">
        <v>61</v>
      </c>
      <c r="M1423" s="47">
        <v>1522.9016393442623</v>
      </c>
      <c r="N1423" s="47">
        <v>92897</v>
      </c>
      <c r="O1423" s="48" t="s">
        <v>2240</v>
      </c>
      <c r="P1423" s="48" t="s">
        <v>1667</v>
      </c>
      <c r="Q1423" s="49">
        <v>45502</v>
      </c>
      <c r="R1423" s="105">
        <v>1</v>
      </c>
      <c r="S1423" s="105"/>
      <c r="T1423" s="105"/>
      <c r="U1423" s="105">
        <v>0.03</v>
      </c>
    </row>
    <row r="1424" spans="1:21" x14ac:dyDescent="0.3">
      <c r="A1424" s="41" t="s">
        <v>418</v>
      </c>
      <c r="B1424" s="42">
        <v>45504</v>
      </c>
      <c r="C1424" s="62">
        <f t="shared" si="50"/>
        <v>2024</v>
      </c>
      <c r="D1424" s="43" t="s">
        <v>880</v>
      </c>
      <c r="E1424" s="43" t="s">
        <v>895</v>
      </c>
      <c r="F1424" s="44" t="s">
        <v>412</v>
      </c>
      <c r="G1424" s="45">
        <v>15</v>
      </c>
      <c r="H1424" s="45">
        <v>15</v>
      </c>
      <c r="I1424" s="46">
        <v>49.1</v>
      </c>
      <c r="J1424" s="46">
        <v>5.0999999999999996</v>
      </c>
      <c r="K1424" s="46"/>
      <c r="L1424" s="46">
        <v>54.2</v>
      </c>
      <c r="M1424" s="47">
        <v>1566.5498154981549</v>
      </c>
      <c r="N1424" s="47">
        <v>84907</v>
      </c>
      <c r="O1424" s="48" t="s">
        <v>2245</v>
      </c>
      <c r="P1424" s="48" t="s">
        <v>1667</v>
      </c>
      <c r="Q1424" s="49">
        <v>45490</v>
      </c>
      <c r="R1424" s="105" t="s">
        <v>1836</v>
      </c>
      <c r="S1424" s="105"/>
      <c r="T1424" s="105"/>
      <c r="U1424" s="105">
        <v>0.03</v>
      </c>
    </row>
    <row r="1425" spans="1:21" x14ac:dyDescent="0.3">
      <c r="A1425" s="41" t="s">
        <v>418</v>
      </c>
      <c r="B1425" s="42">
        <v>45504</v>
      </c>
      <c r="C1425" s="62">
        <f t="shared" si="50"/>
        <v>2024</v>
      </c>
      <c r="D1425" s="43" t="s">
        <v>880</v>
      </c>
      <c r="E1425" s="43" t="s">
        <v>913</v>
      </c>
      <c r="F1425" s="44" t="s">
        <v>412</v>
      </c>
      <c r="G1425" s="45">
        <v>33</v>
      </c>
      <c r="H1425" s="45">
        <v>33</v>
      </c>
      <c r="I1425" s="46">
        <v>49</v>
      </c>
      <c r="J1425" s="46">
        <v>5.0999999999999996</v>
      </c>
      <c r="K1425" s="46"/>
      <c r="L1425" s="46">
        <v>54.1</v>
      </c>
      <c r="M1425" s="47">
        <v>1581.1090573012939</v>
      </c>
      <c r="N1425" s="47">
        <v>85538</v>
      </c>
      <c r="O1425" s="48" t="s">
        <v>2245</v>
      </c>
      <c r="P1425" s="48" t="s">
        <v>1667</v>
      </c>
      <c r="Q1425" s="49">
        <v>45490</v>
      </c>
      <c r="R1425" s="105" t="s">
        <v>1836</v>
      </c>
      <c r="S1425" s="105"/>
      <c r="T1425" s="105"/>
      <c r="U1425" s="105">
        <v>0.03</v>
      </c>
    </row>
    <row r="1426" spans="1:21" x14ac:dyDescent="0.3">
      <c r="A1426" s="41" t="s">
        <v>418</v>
      </c>
      <c r="B1426" s="42">
        <v>45504</v>
      </c>
      <c r="C1426" s="62">
        <f t="shared" si="50"/>
        <v>2024</v>
      </c>
      <c r="D1426" s="43" t="s">
        <v>880</v>
      </c>
      <c r="E1426" s="43" t="s">
        <v>951</v>
      </c>
      <c r="F1426" s="44" t="s">
        <v>412</v>
      </c>
      <c r="G1426" s="45">
        <v>71</v>
      </c>
      <c r="H1426" s="45">
        <v>69</v>
      </c>
      <c r="I1426" s="46">
        <v>105</v>
      </c>
      <c r="J1426" s="46">
        <v>16</v>
      </c>
      <c r="K1426" s="46"/>
      <c r="L1426" s="46">
        <v>121</v>
      </c>
      <c r="M1426" s="47">
        <v>1498.6528925619834</v>
      </c>
      <c r="N1426" s="47">
        <v>181337</v>
      </c>
      <c r="O1426" s="48" t="s">
        <v>2246</v>
      </c>
      <c r="P1426" s="48" t="s">
        <v>1667</v>
      </c>
      <c r="Q1426" s="49">
        <v>45496</v>
      </c>
      <c r="R1426" s="105">
        <v>1</v>
      </c>
      <c r="S1426" s="105"/>
      <c r="T1426" s="105"/>
      <c r="U1426" s="105">
        <v>0.03</v>
      </c>
    </row>
    <row r="1427" spans="1:21" x14ac:dyDescent="0.3">
      <c r="A1427" s="41" t="s">
        <v>418</v>
      </c>
      <c r="B1427" s="42">
        <v>45504</v>
      </c>
      <c r="C1427" s="62">
        <f t="shared" si="50"/>
        <v>2024</v>
      </c>
      <c r="D1427" s="43" t="s">
        <v>880</v>
      </c>
      <c r="E1427" s="43" t="s">
        <v>972</v>
      </c>
      <c r="F1427" s="44" t="s">
        <v>412</v>
      </c>
      <c r="G1427" s="45">
        <v>92</v>
      </c>
      <c r="H1427" s="45">
        <v>90</v>
      </c>
      <c r="I1427" s="46">
        <v>44.3</v>
      </c>
      <c r="J1427" s="46">
        <v>8</v>
      </c>
      <c r="K1427" s="46"/>
      <c r="L1427" s="46">
        <v>52.3</v>
      </c>
      <c r="M1427" s="47">
        <v>1532.6003824091779</v>
      </c>
      <c r="N1427" s="47">
        <v>80155</v>
      </c>
      <c r="O1427" s="48" t="s">
        <v>2244</v>
      </c>
      <c r="P1427" s="48" t="s">
        <v>1667</v>
      </c>
      <c r="Q1427" s="49">
        <v>45495</v>
      </c>
      <c r="R1427" s="105">
        <v>1</v>
      </c>
      <c r="S1427" s="105"/>
      <c r="T1427" s="105">
        <v>0.05</v>
      </c>
      <c r="U1427" s="105"/>
    </row>
    <row r="1428" spans="1:21" x14ac:dyDescent="0.3">
      <c r="A1428" s="41" t="s">
        <v>418</v>
      </c>
      <c r="B1428" s="42">
        <v>45504</v>
      </c>
      <c r="C1428" s="62">
        <f t="shared" si="50"/>
        <v>2024</v>
      </c>
      <c r="D1428" s="43" t="s">
        <v>880</v>
      </c>
      <c r="E1428" s="43" t="s">
        <v>977</v>
      </c>
      <c r="F1428" s="44" t="s">
        <v>412</v>
      </c>
      <c r="G1428" s="45">
        <v>97</v>
      </c>
      <c r="H1428" s="45">
        <v>95</v>
      </c>
      <c r="I1428" s="46">
        <v>45.6</v>
      </c>
      <c r="J1428" s="46">
        <v>5.2</v>
      </c>
      <c r="K1428" s="46"/>
      <c r="L1428" s="46">
        <v>50.800000000000004</v>
      </c>
      <c r="M1428" s="47">
        <v>1614.9999999999998</v>
      </c>
      <c r="N1428" s="47">
        <v>82042</v>
      </c>
      <c r="O1428" s="48" t="s">
        <v>2247</v>
      </c>
      <c r="P1428" s="48" t="s">
        <v>1675</v>
      </c>
      <c r="Q1428" s="49">
        <v>45499</v>
      </c>
      <c r="R1428" s="105">
        <v>1</v>
      </c>
      <c r="S1428" s="105"/>
      <c r="T1428" s="105"/>
      <c r="U1428" s="105"/>
    </row>
    <row r="1429" spans="1:21" x14ac:dyDescent="0.3">
      <c r="A1429" s="41" t="s">
        <v>418</v>
      </c>
      <c r="B1429" s="42">
        <v>45504</v>
      </c>
      <c r="C1429" s="62">
        <f t="shared" si="50"/>
        <v>2024</v>
      </c>
      <c r="D1429" s="43" t="s">
        <v>880</v>
      </c>
      <c r="E1429" s="43" t="s">
        <v>978</v>
      </c>
      <c r="F1429" s="44" t="s">
        <v>412</v>
      </c>
      <c r="G1429" s="45">
        <v>98</v>
      </c>
      <c r="H1429" s="45">
        <v>96</v>
      </c>
      <c r="I1429" s="46">
        <v>105</v>
      </c>
      <c r="J1429" s="46">
        <v>16</v>
      </c>
      <c r="K1429" s="46"/>
      <c r="L1429" s="46">
        <v>121</v>
      </c>
      <c r="M1429" s="47">
        <v>1395.9008264462809</v>
      </c>
      <c r="N1429" s="47">
        <v>168904</v>
      </c>
      <c r="O1429" s="48" t="s">
        <v>2248</v>
      </c>
      <c r="P1429" s="48" t="s">
        <v>1667</v>
      </c>
      <c r="Q1429" s="49">
        <v>45503</v>
      </c>
      <c r="R1429" s="105">
        <v>1</v>
      </c>
      <c r="S1429" s="105"/>
      <c r="T1429" s="105">
        <v>0.06</v>
      </c>
      <c r="U1429" s="105"/>
    </row>
    <row r="1430" spans="1:21" x14ac:dyDescent="0.3">
      <c r="A1430" s="41" t="s">
        <v>414</v>
      </c>
      <c r="B1430" s="42">
        <v>45504</v>
      </c>
      <c r="C1430" s="62">
        <f t="shared" si="50"/>
        <v>2024</v>
      </c>
      <c r="D1430" s="43" t="s">
        <v>2251</v>
      </c>
      <c r="E1430" s="43" t="s">
        <v>2252</v>
      </c>
      <c r="F1430" s="44" t="s">
        <v>421</v>
      </c>
      <c r="G1430" s="45">
        <v>3</v>
      </c>
      <c r="H1430" s="45"/>
      <c r="I1430" s="46">
        <v>77.2</v>
      </c>
      <c r="J1430" s="46">
        <v>0</v>
      </c>
      <c r="K1430" s="46"/>
      <c r="L1430" s="46">
        <v>77.2</v>
      </c>
      <c r="M1430" s="47">
        <v>2500</v>
      </c>
      <c r="N1430" s="47">
        <v>193000</v>
      </c>
      <c r="O1430" s="48" t="s">
        <v>2253</v>
      </c>
      <c r="P1430" s="48" t="s">
        <v>1667</v>
      </c>
      <c r="Q1430" s="49">
        <v>45504</v>
      </c>
      <c r="R1430" s="105"/>
      <c r="S1430" s="105"/>
      <c r="T1430" s="105"/>
      <c r="U1430" s="105"/>
    </row>
    <row r="1431" spans="1:21" x14ac:dyDescent="0.3">
      <c r="A1431" s="41" t="s">
        <v>417</v>
      </c>
      <c r="B1431" s="42">
        <v>45504</v>
      </c>
      <c r="C1431" s="62">
        <f t="shared" si="50"/>
        <v>2024</v>
      </c>
      <c r="D1431" s="43" t="s">
        <v>2114</v>
      </c>
      <c r="E1431" s="43" t="s">
        <v>2115</v>
      </c>
      <c r="F1431" s="44" t="s">
        <v>412</v>
      </c>
      <c r="G1431" s="45">
        <v>12</v>
      </c>
      <c r="H1431" s="45"/>
      <c r="I1431" s="46">
        <v>41.2</v>
      </c>
      <c r="J1431" s="46">
        <v>6.4</v>
      </c>
      <c r="K1431" s="46"/>
      <c r="L1431" s="46">
        <v>47.6</v>
      </c>
      <c r="M1431" s="47">
        <v>1145</v>
      </c>
      <c r="N1431" s="47">
        <v>54502</v>
      </c>
      <c r="O1431" s="48" t="s">
        <v>2254</v>
      </c>
      <c r="P1431" s="48" t="s">
        <v>1667</v>
      </c>
      <c r="Q1431" s="49">
        <v>45477</v>
      </c>
      <c r="R1431" s="105">
        <v>1</v>
      </c>
      <c r="S1431" s="105"/>
      <c r="T1431" s="105"/>
      <c r="U1431" s="105"/>
    </row>
    <row r="1432" spans="1:21" x14ac:dyDescent="0.3">
      <c r="A1432" s="41" t="s">
        <v>416</v>
      </c>
      <c r="B1432" s="42">
        <v>45535</v>
      </c>
      <c r="C1432" s="62">
        <f t="shared" si="50"/>
        <v>2024</v>
      </c>
      <c r="D1432" s="43" t="s">
        <v>77</v>
      </c>
      <c r="E1432" s="43" t="s">
        <v>1711</v>
      </c>
      <c r="F1432" s="44" t="s">
        <v>1</v>
      </c>
      <c r="G1432" s="45">
        <v>3</v>
      </c>
      <c r="H1432" s="45"/>
      <c r="I1432" s="46">
        <v>12.5</v>
      </c>
      <c r="J1432" s="46"/>
      <c r="K1432" s="46"/>
      <c r="L1432" s="46">
        <v>12.5</v>
      </c>
      <c r="M1432" s="47">
        <v>550</v>
      </c>
      <c r="N1432" s="47">
        <v>6875</v>
      </c>
      <c r="O1432" s="48" t="s">
        <v>738</v>
      </c>
      <c r="P1432" s="48"/>
      <c r="Q1432" s="49">
        <v>45518</v>
      </c>
      <c r="R1432" s="49"/>
      <c r="S1432" s="49"/>
      <c r="T1432" s="49"/>
      <c r="U1432" s="49"/>
    </row>
    <row r="1433" spans="1:21" x14ac:dyDescent="0.3">
      <c r="A1433" s="41" t="s">
        <v>416</v>
      </c>
      <c r="B1433" s="42">
        <v>45535</v>
      </c>
      <c r="C1433" s="62">
        <f t="shared" si="50"/>
        <v>2024</v>
      </c>
      <c r="D1433" s="43" t="s">
        <v>1404</v>
      </c>
      <c r="E1433" s="43" t="s">
        <v>1411</v>
      </c>
      <c r="F1433" s="44" t="s">
        <v>412</v>
      </c>
      <c r="G1433" s="45">
        <v>7</v>
      </c>
      <c r="H1433" s="45">
        <v>7</v>
      </c>
      <c r="I1433" s="46">
        <v>49.3</v>
      </c>
      <c r="J1433" s="46">
        <v>5.4</v>
      </c>
      <c r="K1433" s="46">
        <v>0</v>
      </c>
      <c r="L1433" s="46">
        <v>54.699999999999996</v>
      </c>
      <c r="M1433" s="47">
        <v>1395.0091407678246</v>
      </c>
      <c r="N1433" s="47">
        <v>76307</v>
      </c>
      <c r="O1433" s="48" t="s">
        <v>2316</v>
      </c>
      <c r="P1433" s="48" t="s">
        <v>1667</v>
      </c>
      <c r="Q1433" s="49">
        <v>45534</v>
      </c>
      <c r="R1433" s="105">
        <v>1</v>
      </c>
      <c r="S1433" s="105"/>
      <c r="T1433" s="105"/>
      <c r="U1433" s="105"/>
    </row>
    <row r="1434" spans="1:21" x14ac:dyDescent="0.3">
      <c r="A1434" s="41" t="s">
        <v>416</v>
      </c>
      <c r="B1434" s="42">
        <v>45535</v>
      </c>
      <c r="C1434" s="62">
        <f t="shared" si="50"/>
        <v>2024</v>
      </c>
      <c r="D1434" s="43" t="s">
        <v>1404</v>
      </c>
      <c r="E1434" s="43" t="s">
        <v>1417</v>
      </c>
      <c r="F1434" s="44" t="s">
        <v>412</v>
      </c>
      <c r="G1434" s="45">
        <v>13</v>
      </c>
      <c r="H1434" s="45">
        <v>13</v>
      </c>
      <c r="I1434" s="46">
        <v>49.5</v>
      </c>
      <c r="J1434" s="46">
        <v>7.2</v>
      </c>
      <c r="K1434" s="46">
        <v>0</v>
      </c>
      <c r="L1434" s="46">
        <v>56.7</v>
      </c>
      <c r="M1434" s="47">
        <v>1372.5573192239858</v>
      </c>
      <c r="N1434" s="47">
        <v>77824</v>
      </c>
      <c r="O1434" s="48" t="s">
        <v>2317</v>
      </c>
      <c r="P1434" s="48" t="s">
        <v>1667</v>
      </c>
      <c r="Q1434" s="49">
        <v>45517</v>
      </c>
      <c r="R1434" s="106" t="s">
        <v>1837</v>
      </c>
      <c r="S1434" s="106"/>
      <c r="T1434" s="106"/>
      <c r="U1434" s="106">
        <v>0.03</v>
      </c>
    </row>
    <row r="1435" spans="1:21" x14ac:dyDescent="0.3">
      <c r="A1435" s="41" t="s">
        <v>416</v>
      </c>
      <c r="B1435" s="42">
        <v>45535</v>
      </c>
      <c r="C1435" s="62">
        <f t="shared" si="50"/>
        <v>2024</v>
      </c>
      <c r="D1435" s="43" t="s">
        <v>1404</v>
      </c>
      <c r="E1435" s="43" t="s">
        <v>1422</v>
      </c>
      <c r="F1435" s="44" t="s">
        <v>412</v>
      </c>
      <c r="G1435" s="45">
        <v>18</v>
      </c>
      <c r="H1435" s="45">
        <v>17</v>
      </c>
      <c r="I1435" s="46">
        <v>49.5</v>
      </c>
      <c r="J1435" s="46">
        <v>7.2</v>
      </c>
      <c r="K1435" s="46">
        <v>0</v>
      </c>
      <c r="L1435" s="46">
        <v>56.7</v>
      </c>
      <c r="M1435" s="47">
        <v>1435.0088183421517</v>
      </c>
      <c r="N1435" s="47">
        <v>81365</v>
      </c>
      <c r="O1435" s="48" t="s">
        <v>2318</v>
      </c>
      <c r="P1435" s="48" t="s">
        <v>1667</v>
      </c>
      <c r="Q1435" s="49">
        <v>45534</v>
      </c>
      <c r="R1435" s="105">
        <v>1</v>
      </c>
      <c r="S1435" s="105"/>
      <c r="T1435" s="105"/>
      <c r="U1435" s="105"/>
    </row>
    <row r="1436" spans="1:21" x14ac:dyDescent="0.3">
      <c r="A1436" s="41" t="s">
        <v>416</v>
      </c>
      <c r="B1436" s="42">
        <v>45535</v>
      </c>
      <c r="C1436" s="62">
        <f t="shared" si="50"/>
        <v>2024</v>
      </c>
      <c r="D1436" s="43" t="s">
        <v>2039</v>
      </c>
      <c r="E1436" s="43" t="s">
        <v>2041</v>
      </c>
      <c r="F1436" s="44" t="s">
        <v>412</v>
      </c>
      <c r="G1436" s="45">
        <v>2</v>
      </c>
      <c r="H1436" s="45"/>
      <c r="I1436" s="46">
        <v>55.9</v>
      </c>
      <c r="J1436" s="46">
        <v>6.7</v>
      </c>
      <c r="K1436" s="46">
        <v>0</v>
      </c>
      <c r="L1436" s="46">
        <v>62.6</v>
      </c>
      <c r="M1436" s="47">
        <v>1430</v>
      </c>
      <c r="N1436" s="47">
        <v>89518</v>
      </c>
      <c r="O1436" s="48" t="s">
        <v>2350</v>
      </c>
      <c r="P1436" s="48" t="s">
        <v>1667</v>
      </c>
      <c r="Q1436" s="49">
        <v>45525</v>
      </c>
      <c r="R1436" s="106" t="s">
        <v>1837</v>
      </c>
      <c r="S1436" s="106"/>
      <c r="T1436" s="106"/>
      <c r="U1436" s="106"/>
    </row>
    <row r="1437" spans="1:21" x14ac:dyDescent="0.3">
      <c r="A1437" s="41" t="s">
        <v>416</v>
      </c>
      <c r="B1437" s="42">
        <v>45535</v>
      </c>
      <c r="C1437" s="62">
        <f t="shared" si="50"/>
        <v>2024</v>
      </c>
      <c r="D1437" s="43" t="s">
        <v>2039</v>
      </c>
      <c r="E1437" s="43" t="s">
        <v>2046</v>
      </c>
      <c r="F1437" s="44" t="s">
        <v>412</v>
      </c>
      <c r="G1437" s="45">
        <v>7</v>
      </c>
      <c r="H1437" s="45"/>
      <c r="I1437" s="46">
        <v>63.6</v>
      </c>
      <c r="J1437" s="46">
        <v>6.7</v>
      </c>
      <c r="K1437" s="46">
        <v>0</v>
      </c>
      <c r="L1437" s="46">
        <v>70.3</v>
      </c>
      <c r="M1437" s="47">
        <v>1422.4751066856331</v>
      </c>
      <c r="N1437" s="47">
        <v>100000</v>
      </c>
      <c r="O1437" s="48" t="s">
        <v>2319</v>
      </c>
      <c r="P1437" s="48" t="s">
        <v>1667</v>
      </c>
      <c r="Q1437" s="49">
        <v>45533</v>
      </c>
      <c r="R1437" s="105">
        <v>1</v>
      </c>
      <c r="S1437" s="105"/>
      <c r="T1437" s="105"/>
      <c r="U1437" s="105"/>
    </row>
    <row r="1438" spans="1:21" x14ac:dyDescent="0.3">
      <c r="A1438" s="41" t="s">
        <v>417</v>
      </c>
      <c r="B1438" s="42">
        <v>45535</v>
      </c>
      <c r="C1438" s="62">
        <f t="shared" si="50"/>
        <v>2024</v>
      </c>
      <c r="D1438" s="43" t="s">
        <v>1158</v>
      </c>
      <c r="E1438" s="43" t="s">
        <v>1243</v>
      </c>
      <c r="F1438" s="44" t="s">
        <v>412</v>
      </c>
      <c r="G1438" s="45">
        <v>64</v>
      </c>
      <c r="H1438" s="45">
        <v>63</v>
      </c>
      <c r="I1438" s="46">
        <v>50</v>
      </c>
      <c r="J1438" s="46">
        <v>6.4</v>
      </c>
      <c r="K1438" s="46"/>
      <c r="L1438" s="46">
        <v>56.4</v>
      </c>
      <c r="M1438" s="47">
        <v>1044.5567375886526</v>
      </c>
      <c r="N1438" s="47">
        <v>58913</v>
      </c>
      <c r="O1438" s="48" t="s">
        <v>2320</v>
      </c>
      <c r="P1438" s="48" t="s">
        <v>1667</v>
      </c>
      <c r="Q1438" s="49">
        <v>45519</v>
      </c>
      <c r="R1438" s="105">
        <v>1</v>
      </c>
      <c r="S1438" s="105"/>
      <c r="T1438" s="105"/>
      <c r="U1438" s="105"/>
    </row>
    <row r="1439" spans="1:21" x14ac:dyDescent="0.3">
      <c r="A1439" s="41" t="s">
        <v>417</v>
      </c>
      <c r="B1439" s="42">
        <v>45535</v>
      </c>
      <c r="C1439" s="62">
        <f t="shared" si="50"/>
        <v>2024</v>
      </c>
      <c r="D1439" s="43" t="s">
        <v>2255</v>
      </c>
      <c r="E1439" s="43" t="s">
        <v>2256</v>
      </c>
      <c r="F1439" s="44" t="s">
        <v>412</v>
      </c>
      <c r="G1439" s="45">
        <v>1</v>
      </c>
      <c r="H1439" s="45"/>
      <c r="I1439" s="46">
        <v>52.2</v>
      </c>
      <c r="J1439" s="46">
        <v>6.4</v>
      </c>
      <c r="K1439" s="46"/>
      <c r="L1439" s="46">
        <v>58.6</v>
      </c>
      <c r="M1439" s="47">
        <v>1091.2457337883959</v>
      </c>
      <c r="N1439" s="47">
        <v>63947</v>
      </c>
      <c r="O1439" s="48" t="s">
        <v>1344</v>
      </c>
      <c r="P1439" s="48" t="s">
        <v>1667</v>
      </c>
      <c r="Q1439" s="49">
        <v>45528</v>
      </c>
      <c r="R1439" s="106" t="s">
        <v>1837</v>
      </c>
      <c r="S1439" s="106"/>
      <c r="T1439" s="106"/>
      <c r="U1439" s="105">
        <v>0.03</v>
      </c>
    </row>
    <row r="1440" spans="1:21" x14ac:dyDescent="0.3">
      <c r="A1440" s="41" t="s">
        <v>417</v>
      </c>
      <c r="B1440" s="42">
        <v>45535</v>
      </c>
      <c r="C1440" s="62">
        <f t="shared" si="50"/>
        <v>2024</v>
      </c>
      <c r="D1440" s="43" t="s">
        <v>2255</v>
      </c>
      <c r="E1440" s="43" t="s">
        <v>2262</v>
      </c>
      <c r="F1440" s="44" t="s">
        <v>412</v>
      </c>
      <c r="G1440" s="45">
        <v>7</v>
      </c>
      <c r="H1440" s="45"/>
      <c r="I1440" s="46">
        <v>55.5</v>
      </c>
      <c r="J1440" s="46">
        <v>6.4</v>
      </c>
      <c r="K1440" s="46"/>
      <c r="L1440" s="46">
        <v>61.9</v>
      </c>
      <c r="M1440" s="47">
        <f>N1440/L1440</f>
        <v>1110.6623586429725</v>
      </c>
      <c r="N1440" s="47">
        <v>68750</v>
      </c>
      <c r="O1440" s="48" t="s">
        <v>1058</v>
      </c>
      <c r="P1440" s="48" t="s">
        <v>1667</v>
      </c>
      <c r="Q1440" s="49">
        <v>45534</v>
      </c>
      <c r="R1440" s="106" t="s">
        <v>1837</v>
      </c>
      <c r="S1440" s="106"/>
      <c r="T1440" s="106"/>
      <c r="U1440" s="105">
        <v>0.03</v>
      </c>
    </row>
    <row r="1441" spans="1:21" x14ac:dyDescent="0.3">
      <c r="A1441" s="41" t="s">
        <v>417</v>
      </c>
      <c r="B1441" s="42">
        <v>45535</v>
      </c>
      <c r="C1441" s="62">
        <f t="shared" si="50"/>
        <v>2024</v>
      </c>
      <c r="D1441" s="43" t="s">
        <v>2255</v>
      </c>
      <c r="E1441" s="43" t="s">
        <v>2263</v>
      </c>
      <c r="F1441" s="44" t="s">
        <v>412</v>
      </c>
      <c r="G1441" s="45">
        <v>8</v>
      </c>
      <c r="H1441" s="45"/>
      <c r="I1441" s="46">
        <v>41.3</v>
      </c>
      <c r="J1441" s="46">
        <v>6.4</v>
      </c>
      <c r="K1441" s="46"/>
      <c r="L1441" s="46">
        <v>47.699999999999996</v>
      </c>
      <c r="M1441" s="47">
        <v>1160</v>
      </c>
      <c r="N1441" s="47">
        <v>55332</v>
      </c>
      <c r="O1441" s="48" t="s">
        <v>2321</v>
      </c>
      <c r="P1441" s="48" t="s">
        <v>1667</v>
      </c>
      <c r="Q1441" s="49">
        <v>45524</v>
      </c>
      <c r="R1441" s="106" t="s">
        <v>1837</v>
      </c>
      <c r="S1441" s="106"/>
      <c r="T1441" s="106"/>
      <c r="U1441" s="106"/>
    </row>
    <row r="1442" spans="1:21" x14ac:dyDescent="0.3">
      <c r="A1442" s="41" t="s">
        <v>417</v>
      </c>
      <c r="B1442" s="42">
        <v>45535</v>
      </c>
      <c r="C1442" s="62">
        <f t="shared" si="50"/>
        <v>2024</v>
      </c>
      <c r="D1442" s="43" t="s">
        <v>2255</v>
      </c>
      <c r="E1442" s="43" t="s">
        <v>2269</v>
      </c>
      <c r="F1442" s="44" t="s">
        <v>412</v>
      </c>
      <c r="G1442" s="45">
        <v>14</v>
      </c>
      <c r="H1442" s="45"/>
      <c r="I1442" s="46">
        <v>55.4</v>
      </c>
      <c r="J1442" s="46">
        <v>6.4</v>
      </c>
      <c r="K1442" s="46"/>
      <c r="L1442" s="46">
        <v>61.8</v>
      </c>
      <c r="M1442" s="47">
        <v>1205</v>
      </c>
      <c r="N1442" s="47">
        <v>74469</v>
      </c>
      <c r="O1442" s="48" t="s">
        <v>2322</v>
      </c>
      <c r="P1442" s="48" t="s">
        <v>1667</v>
      </c>
      <c r="Q1442" s="49">
        <v>45528</v>
      </c>
      <c r="R1442" s="105">
        <v>1</v>
      </c>
      <c r="S1442" s="105"/>
      <c r="T1442" s="105"/>
      <c r="U1442" s="105"/>
    </row>
    <row r="1443" spans="1:21" x14ac:dyDescent="0.3">
      <c r="A1443" s="41" t="s">
        <v>417</v>
      </c>
      <c r="B1443" s="42">
        <v>45535</v>
      </c>
      <c r="C1443" s="62">
        <f t="shared" si="50"/>
        <v>2024</v>
      </c>
      <c r="D1443" s="43" t="s">
        <v>2255</v>
      </c>
      <c r="E1443" s="43" t="s">
        <v>2271</v>
      </c>
      <c r="F1443" s="44" t="s">
        <v>412</v>
      </c>
      <c r="G1443" s="45">
        <v>16</v>
      </c>
      <c r="H1443" s="45"/>
      <c r="I1443" s="46">
        <v>41.2</v>
      </c>
      <c r="J1443" s="46">
        <v>6.4</v>
      </c>
      <c r="K1443" s="46"/>
      <c r="L1443" s="46">
        <v>47.6</v>
      </c>
      <c r="M1443" s="47">
        <f>N1443/L1443</f>
        <v>1173.7184873949579</v>
      </c>
      <c r="N1443" s="47">
        <v>55869</v>
      </c>
      <c r="O1443" s="48" t="s">
        <v>1374</v>
      </c>
      <c r="P1443" s="48" t="s">
        <v>1667</v>
      </c>
      <c r="Q1443" s="49">
        <v>45535</v>
      </c>
      <c r="R1443" s="106" t="s">
        <v>1837</v>
      </c>
      <c r="S1443" s="106"/>
      <c r="T1443" s="106"/>
      <c r="U1443" s="105">
        <v>0.03</v>
      </c>
    </row>
    <row r="1444" spans="1:21" x14ac:dyDescent="0.3">
      <c r="A1444" s="41" t="s">
        <v>417</v>
      </c>
      <c r="B1444" s="42">
        <v>45535</v>
      </c>
      <c r="C1444" s="62">
        <f t="shared" si="50"/>
        <v>2024</v>
      </c>
      <c r="D1444" s="43" t="s">
        <v>2255</v>
      </c>
      <c r="E1444" s="43" t="s">
        <v>2279</v>
      </c>
      <c r="F1444" s="44" t="s">
        <v>412</v>
      </c>
      <c r="G1444" s="45">
        <v>24</v>
      </c>
      <c r="H1444" s="45"/>
      <c r="I1444" s="46">
        <v>41.2</v>
      </c>
      <c r="J1444" s="46">
        <v>6.4</v>
      </c>
      <c r="K1444" s="46"/>
      <c r="L1444" s="46">
        <v>47.6</v>
      </c>
      <c r="M1444" s="47">
        <v>1190</v>
      </c>
      <c r="N1444" s="47">
        <v>56644</v>
      </c>
      <c r="O1444" s="48" t="s">
        <v>2323</v>
      </c>
      <c r="P1444" s="48" t="s">
        <v>1667</v>
      </c>
      <c r="Q1444" s="49">
        <v>45534</v>
      </c>
      <c r="R1444" s="106" t="s">
        <v>1837</v>
      </c>
      <c r="S1444" s="106"/>
      <c r="T1444" s="106"/>
      <c r="U1444" s="106"/>
    </row>
    <row r="1445" spans="1:21" x14ac:dyDescent="0.3">
      <c r="A1445" s="41" t="s">
        <v>417</v>
      </c>
      <c r="B1445" s="42">
        <v>45535</v>
      </c>
      <c r="C1445" s="62">
        <f t="shared" si="50"/>
        <v>2024</v>
      </c>
      <c r="D1445" s="43" t="s">
        <v>2255</v>
      </c>
      <c r="E1445" s="43" t="s">
        <v>2288</v>
      </c>
      <c r="F1445" s="44" t="s">
        <v>412</v>
      </c>
      <c r="G1445" s="45">
        <v>33</v>
      </c>
      <c r="H1445" s="45"/>
      <c r="I1445" s="46">
        <v>41.3</v>
      </c>
      <c r="J1445" s="46">
        <v>6.4</v>
      </c>
      <c r="K1445" s="46"/>
      <c r="L1445" s="46">
        <v>47.699999999999996</v>
      </c>
      <c r="M1445" s="47">
        <f>N1445/L1445</f>
        <v>1105.8071278825996</v>
      </c>
      <c r="N1445" s="47">
        <v>52747</v>
      </c>
      <c r="O1445" s="48" t="s">
        <v>2321</v>
      </c>
      <c r="P1445" s="48" t="s">
        <v>1667</v>
      </c>
      <c r="Q1445" s="49">
        <v>45524</v>
      </c>
      <c r="R1445" s="106" t="s">
        <v>1837</v>
      </c>
      <c r="S1445" s="106"/>
      <c r="T1445" s="106"/>
      <c r="U1445" s="105">
        <v>0.03</v>
      </c>
    </row>
    <row r="1446" spans="1:21" x14ac:dyDescent="0.3">
      <c r="A1446" s="41" t="s">
        <v>417</v>
      </c>
      <c r="B1446" s="42">
        <v>45535</v>
      </c>
      <c r="C1446" s="62">
        <f t="shared" si="50"/>
        <v>2024</v>
      </c>
      <c r="D1446" s="43" t="s">
        <v>2114</v>
      </c>
      <c r="E1446" s="43" t="s">
        <v>2139</v>
      </c>
      <c r="F1446" s="44" t="s">
        <v>412</v>
      </c>
      <c r="G1446" s="45">
        <v>4</v>
      </c>
      <c r="H1446" s="45"/>
      <c r="I1446" s="46">
        <v>41.4</v>
      </c>
      <c r="J1446" s="46">
        <v>6.4</v>
      </c>
      <c r="K1446" s="46"/>
      <c r="L1446" s="46">
        <v>47.8</v>
      </c>
      <c r="M1446" s="47">
        <v>1100</v>
      </c>
      <c r="N1446" s="47">
        <v>52580</v>
      </c>
      <c r="O1446" s="48" t="s">
        <v>2324</v>
      </c>
      <c r="P1446" s="48" t="s">
        <v>1667</v>
      </c>
      <c r="Q1446" s="49">
        <v>45520</v>
      </c>
      <c r="R1446" s="106" t="s">
        <v>1837</v>
      </c>
      <c r="S1446" s="106"/>
      <c r="T1446" s="106"/>
      <c r="U1446" s="106"/>
    </row>
    <row r="1447" spans="1:21" x14ac:dyDescent="0.3">
      <c r="A1447" s="41" t="s">
        <v>417</v>
      </c>
      <c r="B1447" s="42">
        <v>45535</v>
      </c>
      <c r="C1447" s="62">
        <f t="shared" si="50"/>
        <v>2024</v>
      </c>
      <c r="D1447" s="43" t="s">
        <v>2114</v>
      </c>
      <c r="E1447" s="43" t="s">
        <v>2158</v>
      </c>
      <c r="F1447" s="44" t="s">
        <v>412</v>
      </c>
      <c r="G1447" s="45">
        <v>24</v>
      </c>
      <c r="H1447" s="45"/>
      <c r="I1447" s="46">
        <v>41.2</v>
      </c>
      <c r="J1447" s="46">
        <v>6.4</v>
      </c>
      <c r="K1447" s="46"/>
      <c r="L1447" s="46">
        <v>47.6</v>
      </c>
      <c r="M1447" s="47">
        <v>1120.3571428571429</v>
      </c>
      <c r="N1447" s="47">
        <v>53329</v>
      </c>
      <c r="O1447" s="48" t="s">
        <v>2325</v>
      </c>
      <c r="P1447" s="48" t="s">
        <v>1667</v>
      </c>
      <c r="Q1447" s="49">
        <v>45516</v>
      </c>
      <c r="R1447" s="105" t="s">
        <v>1836</v>
      </c>
      <c r="S1447" s="105"/>
      <c r="T1447" s="105"/>
      <c r="U1447" s="105">
        <v>0.03</v>
      </c>
    </row>
    <row r="1448" spans="1:21" x14ac:dyDescent="0.3">
      <c r="A1448" s="41" t="s">
        <v>417</v>
      </c>
      <c r="B1448" s="42">
        <v>45535</v>
      </c>
      <c r="C1448" s="62">
        <f t="shared" si="50"/>
        <v>2024</v>
      </c>
      <c r="D1448" s="43" t="s">
        <v>2114</v>
      </c>
      <c r="E1448" s="43" t="s">
        <v>2163</v>
      </c>
      <c r="F1448" s="44" t="s">
        <v>412</v>
      </c>
      <c r="G1448" s="45">
        <v>29</v>
      </c>
      <c r="H1448" s="45"/>
      <c r="I1448" s="46">
        <v>41.4</v>
      </c>
      <c r="J1448" s="46">
        <v>6.4</v>
      </c>
      <c r="K1448" s="46"/>
      <c r="L1448" s="46">
        <v>47.8</v>
      </c>
      <c r="M1448" s="47">
        <v>1100</v>
      </c>
      <c r="N1448" s="47">
        <v>52580</v>
      </c>
      <c r="O1448" s="48" t="s">
        <v>2326</v>
      </c>
      <c r="P1448" s="48" t="s">
        <v>1667</v>
      </c>
      <c r="Q1448" s="49">
        <v>45521</v>
      </c>
      <c r="R1448" s="106" t="s">
        <v>1837</v>
      </c>
      <c r="S1448" s="106"/>
      <c r="T1448" s="106"/>
      <c r="U1448" s="106"/>
    </row>
    <row r="1449" spans="1:21" x14ac:dyDescent="0.3">
      <c r="A1449" s="41" t="s">
        <v>417</v>
      </c>
      <c r="B1449" s="42">
        <v>45535</v>
      </c>
      <c r="C1449" s="62">
        <f t="shared" si="50"/>
        <v>2024</v>
      </c>
      <c r="D1449" s="43" t="s">
        <v>1584</v>
      </c>
      <c r="E1449" s="43" t="s">
        <v>1496</v>
      </c>
      <c r="F1449" s="44" t="s">
        <v>412</v>
      </c>
      <c r="G1449" s="45">
        <v>22</v>
      </c>
      <c r="H1449" s="45">
        <v>21</v>
      </c>
      <c r="I1449" s="46">
        <v>55.2</v>
      </c>
      <c r="J1449" s="46">
        <v>6.4</v>
      </c>
      <c r="K1449" s="46"/>
      <c r="L1449" s="46">
        <v>61.6</v>
      </c>
      <c r="M1449" s="47">
        <v>1095</v>
      </c>
      <c r="N1449" s="47">
        <v>67452</v>
      </c>
      <c r="O1449" s="48" t="s">
        <v>2327</v>
      </c>
      <c r="P1449" s="48" t="s">
        <v>1667</v>
      </c>
      <c r="Q1449" s="49">
        <v>45524</v>
      </c>
      <c r="R1449" s="105">
        <v>1</v>
      </c>
      <c r="S1449" s="105"/>
      <c r="T1449" s="105"/>
      <c r="U1449" s="105"/>
    </row>
    <row r="1450" spans="1:21" x14ac:dyDescent="0.3">
      <c r="A1450" s="41" t="s">
        <v>417</v>
      </c>
      <c r="B1450" s="42">
        <v>45535</v>
      </c>
      <c r="C1450" s="62">
        <f t="shared" si="50"/>
        <v>2024</v>
      </c>
      <c r="D1450" s="43" t="s">
        <v>1584</v>
      </c>
      <c r="E1450" s="43" t="s">
        <v>1500</v>
      </c>
      <c r="F1450" s="44" t="s">
        <v>412</v>
      </c>
      <c r="G1450" s="45">
        <v>26</v>
      </c>
      <c r="H1450" s="45">
        <v>25</v>
      </c>
      <c r="I1450" s="46">
        <v>55.2</v>
      </c>
      <c r="J1450" s="46">
        <v>6.4</v>
      </c>
      <c r="K1450" s="46"/>
      <c r="L1450" s="46">
        <v>61.6</v>
      </c>
      <c r="M1450" s="47">
        <v>1052.4512987012986</v>
      </c>
      <c r="N1450" s="47">
        <v>64831</v>
      </c>
      <c r="O1450" s="48" t="s">
        <v>2328</v>
      </c>
      <c r="P1450" s="48" t="s">
        <v>1667</v>
      </c>
      <c r="Q1450" s="49">
        <v>45511</v>
      </c>
      <c r="R1450" s="105">
        <v>1</v>
      </c>
      <c r="S1450" s="105"/>
      <c r="T1450" s="105"/>
      <c r="U1450" s="105">
        <v>0.03</v>
      </c>
    </row>
    <row r="1451" spans="1:21" x14ac:dyDescent="0.3">
      <c r="A1451" s="41" t="s">
        <v>417</v>
      </c>
      <c r="B1451" s="42">
        <v>45535</v>
      </c>
      <c r="C1451" s="62">
        <f t="shared" si="50"/>
        <v>2024</v>
      </c>
      <c r="D1451" s="43" t="s">
        <v>1584</v>
      </c>
      <c r="E1451" s="43" t="s">
        <v>1519</v>
      </c>
      <c r="F1451" s="44" t="s">
        <v>412</v>
      </c>
      <c r="G1451" s="45">
        <v>45</v>
      </c>
      <c r="H1451" s="45">
        <v>44</v>
      </c>
      <c r="I1451" s="46">
        <v>51.9</v>
      </c>
      <c r="J1451" s="46">
        <v>6.4</v>
      </c>
      <c r="K1451" s="46"/>
      <c r="L1451" s="46">
        <v>58.3</v>
      </c>
      <c r="M1451" s="47">
        <v>1066.9982847341339</v>
      </c>
      <c r="N1451" s="47">
        <v>62206</v>
      </c>
      <c r="O1451" s="48" t="s">
        <v>1829</v>
      </c>
      <c r="P1451" s="48" t="s">
        <v>1667</v>
      </c>
      <c r="Q1451" s="49">
        <v>45510</v>
      </c>
      <c r="R1451" s="105">
        <v>1</v>
      </c>
      <c r="S1451" s="105"/>
      <c r="T1451" s="105"/>
      <c r="U1451" s="105">
        <v>0.03</v>
      </c>
    </row>
    <row r="1452" spans="1:21" x14ac:dyDescent="0.3">
      <c r="A1452" s="41" t="s">
        <v>417</v>
      </c>
      <c r="B1452" s="42">
        <v>45535</v>
      </c>
      <c r="C1452" s="62">
        <f t="shared" si="50"/>
        <v>2024</v>
      </c>
      <c r="D1452" s="43" t="s">
        <v>1584</v>
      </c>
      <c r="E1452" s="43" t="s">
        <v>1521</v>
      </c>
      <c r="F1452" s="44" t="s">
        <v>412</v>
      </c>
      <c r="G1452" s="45">
        <v>47</v>
      </c>
      <c r="H1452" s="45">
        <v>46</v>
      </c>
      <c r="I1452" s="46">
        <v>55.2</v>
      </c>
      <c r="J1452" s="46">
        <v>6.4</v>
      </c>
      <c r="K1452" s="46"/>
      <c r="L1452" s="46">
        <v>61.6</v>
      </c>
      <c r="M1452" s="47">
        <v>1090</v>
      </c>
      <c r="N1452" s="47">
        <v>67144</v>
      </c>
      <c r="O1452" s="48" t="s">
        <v>2329</v>
      </c>
      <c r="P1452" s="48" t="s">
        <v>1667</v>
      </c>
      <c r="Q1452" s="49">
        <v>45520</v>
      </c>
      <c r="R1452" s="105">
        <v>1</v>
      </c>
      <c r="S1452" s="105"/>
      <c r="T1452" s="105"/>
      <c r="U1452" s="105"/>
    </row>
    <row r="1453" spans="1:21" x14ac:dyDescent="0.3">
      <c r="A1453" s="41" t="s">
        <v>417</v>
      </c>
      <c r="B1453" s="42">
        <v>45535</v>
      </c>
      <c r="C1453" s="62">
        <f t="shared" si="50"/>
        <v>2024</v>
      </c>
      <c r="D1453" s="43" t="s">
        <v>1730</v>
      </c>
      <c r="E1453" s="43" t="s">
        <v>1736</v>
      </c>
      <c r="F1453" s="44" t="s">
        <v>412</v>
      </c>
      <c r="G1453" s="45">
        <v>6</v>
      </c>
      <c r="H1453" s="45"/>
      <c r="I1453" s="46">
        <v>55.7</v>
      </c>
      <c r="J1453" s="46">
        <v>6.4</v>
      </c>
      <c r="K1453" s="46"/>
      <c r="L1453" s="46">
        <v>62.1</v>
      </c>
      <c r="M1453" s="47">
        <v>1067.0048309178744</v>
      </c>
      <c r="N1453" s="47">
        <v>66261</v>
      </c>
      <c r="O1453" s="48" t="s">
        <v>2330</v>
      </c>
      <c r="P1453" s="48" t="s">
        <v>1667</v>
      </c>
      <c r="Q1453" s="49">
        <v>45512</v>
      </c>
      <c r="R1453" s="105">
        <v>1</v>
      </c>
      <c r="S1453" s="105"/>
      <c r="T1453" s="105"/>
      <c r="U1453" s="105">
        <v>0.03</v>
      </c>
    </row>
    <row r="1454" spans="1:21" x14ac:dyDescent="0.3">
      <c r="A1454" s="41" t="s">
        <v>417</v>
      </c>
      <c r="B1454" s="42">
        <v>45535</v>
      </c>
      <c r="C1454" s="62">
        <f t="shared" si="50"/>
        <v>2024</v>
      </c>
      <c r="D1454" s="43" t="s">
        <v>1730</v>
      </c>
      <c r="E1454" s="43" t="s">
        <v>1752</v>
      </c>
      <c r="F1454" s="44" t="s">
        <v>412</v>
      </c>
      <c r="G1454" s="45">
        <v>22</v>
      </c>
      <c r="H1454" s="45"/>
      <c r="I1454" s="46">
        <v>55.4</v>
      </c>
      <c r="J1454" s="46">
        <v>6.4</v>
      </c>
      <c r="K1454" s="46"/>
      <c r="L1454" s="46">
        <v>61.8</v>
      </c>
      <c r="M1454" s="47">
        <v>1160</v>
      </c>
      <c r="N1454" s="47">
        <v>71688</v>
      </c>
      <c r="O1454" s="48" t="s">
        <v>2341</v>
      </c>
      <c r="P1454" s="48" t="s">
        <v>1667</v>
      </c>
      <c r="Q1454" s="49">
        <v>45530</v>
      </c>
      <c r="R1454" s="105">
        <v>1</v>
      </c>
      <c r="S1454" s="105"/>
      <c r="T1454" s="105"/>
      <c r="U1454" s="105"/>
    </row>
    <row r="1455" spans="1:21" x14ac:dyDescent="0.3">
      <c r="A1455" s="41" t="s">
        <v>417</v>
      </c>
      <c r="B1455" s="42">
        <v>45535</v>
      </c>
      <c r="C1455" s="62">
        <f t="shared" si="50"/>
        <v>2024</v>
      </c>
      <c r="D1455" s="43" t="s">
        <v>1730</v>
      </c>
      <c r="E1455" s="43" t="s">
        <v>1776</v>
      </c>
      <c r="F1455" s="44" t="s">
        <v>412</v>
      </c>
      <c r="G1455" s="45">
        <v>46</v>
      </c>
      <c r="H1455" s="45"/>
      <c r="I1455" s="46">
        <v>55.2</v>
      </c>
      <c r="J1455" s="46">
        <v>6.4</v>
      </c>
      <c r="K1455" s="46"/>
      <c r="L1455" s="46">
        <v>61.6</v>
      </c>
      <c r="M1455" s="47">
        <v>1096.103896103896</v>
      </c>
      <c r="N1455" s="47">
        <v>67520</v>
      </c>
      <c r="O1455" s="48" t="s">
        <v>2331</v>
      </c>
      <c r="P1455" s="48" t="s">
        <v>1667</v>
      </c>
      <c r="Q1455" s="49">
        <v>45506</v>
      </c>
      <c r="R1455" s="105">
        <v>1</v>
      </c>
      <c r="S1455" s="105"/>
      <c r="T1455" s="105"/>
      <c r="U1455" s="105">
        <v>0.03</v>
      </c>
    </row>
    <row r="1456" spans="1:21" x14ac:dyDescent="0.3">
      <c r="A1456" s="41" t="s">
        <v>417</v>
      </c>
      <c r="B1456" s="42">
        <v>45535</v>
      </c>
      <c r="C1456" s="62">
        <f t="shared" si="50"/>
        <v>2024</v>
      </c>
      <c r="D1456" s="43" t="s">
        <v>1730</v>
      </c>
      <c r="E1456" s="43" t="s">
        <v>1781</v>
      </c>
      <c r="F1456" s="44" t="s">
        <v>412</v>
      </c>
      <c r="G1456" s="45">
        <v>51</v>
      </c>
      <c r="H1456" s="45"/>
      <c r="I1456" s="46">
        <v>55.4</v>
      </c>
      <c r="J1456" s="46">
        <v>6.4</v>
      </c>
      <c r="K1456" s="46"/>
      <c r="L1456" s="46">
        <v>61.8</v>
      </c>
      <c r="M1456" s="47">
        <v>1160</v>
      </c>
      <c r="N1456" s="47">
        <v>71688</v>
      </c>
      <c r="O1456" s="48" t="s">
        <v>2332</v>
      </c>
      <c r="P1456" s="48" t="s">
        <v>1667</v>
      </c>
      <c r="Q1456" s="49">
        <v>45505</v>
      </c>
      <c r="R1456" s="105">
        <v>1</v>
      </c>
      <c r="S1456" s="105"/>
      <c r="T1456" s="105"/>
      <c r="U1456" s="105"/>
    </row>
    <row r="1457" spans="1:21" x14ac:dyDescent="0.3">
      <c r="A1457" s="41" t="s">
        <v>417</v>
      </c>
      <c r="B1457" s="42">
        <v>45535</v>
      </c>
      <c r="C1457" s="62">
        <f t="shared" si="50"/>
        <v>2024</v>
      </c>
      <c r="D1457" s="43" t="s">
        <v>1730</v>
      </c>
      <c r="E1457" s="43" t="s">
        <v>1785</v>
      </c>
      <c r="F1457" s="44" t="s">
        <v>412</v>
      </c>
      <c r="G1457" s="45">
        <v>55</v>
      </c>
      <c r="H1457" s="45"/>
      <c r="I1457" s="46">
        <v>55.4</v>
      </c>
      <c r="J1457" s="46">
        <v>6.4</v>
      </c>
      <c r="K1457" s="46"/>
      <c r="L1457" s="46">
        <v>61.8</v>
      </c>
      <c r="M1457" s="47">
        <v>1115.5016181229773</v>
      </c>
      <c r="N1457" s="47">
        <v>68938</v>
      </c>
      <c r="O1457" s="48" t="s">
        <v>2333</v>
      </c>
      <c r="P1457" s="48" t="s">
        <v>1667</v>
      </c>
      <c r="Q1457" s="49">
        <v>45510</v>
      </c>
      <c r="R1457" s="105">
        <v>1</v>
      </c>
      <c r="S1457" s="105"/>
      <c r="T1457" s="105"/>
      <c r="U1457" s="105">
        <v>0.03</v>
      </c>
    </row>
    <row r="1458" spans="1:21" x14ac:dyDescent="0.3">
      <c r="A1458" s="41" t="s">
        <v>418</v>
      </c>
      <c r="B1458" s="42">
        <v>45535</v>
      </c>
      <c r="C1458" s="62">
        <f t="shared" si="50"/>
        <v>2024</v>
      </c>
      <c r="D1458" s="43" t="s">
        <v>1838</v>
      </c>
      <c r="E1458" s="43" t="s">
        <v>1840</v>
      </c>
      <c r="F1458" s="44" t="s">
        <v>412</v>
      </c>
      <c r="G1458" s="45">
        <v>2</v>
      </c>
      <c r="H1458" s="45">
        <v>2</v>
      </c>
      <c r="I1458" s="46">
        <v>37.799999999999997</v>
      </c>
      <c r="J1458" s="46">
        <v>3.6</v>
      </c>
      <c r="K1458" s="46"/>
      <c r="L1458" s="46">
        <v>41.4</v>
      </c>
      <c r="M1458" s="47">
        <v>1508.3574879227053</v>
      </c>
      <c r="N1458" s="47">
        <v>62446</v>
      </c>
      <c r="O1458" s="48" t="s">
        <v>1155</v>
      </c>
      <c r="P1458" s="48" t="s">
        <v>1668</v>
      </c>
      <c r="Q1458" s="49">
        <v>45517</v>
      </c>
      <c r="R1458" s="106" t="s">
        <v>1837</v>
      </c>
      <c r="S1458" s="106"/>
      <c r="T1458" s="106"/>
      <c r="U1458" s="106">
        <v>0.03</v>
      </c>
    </row>
    <row r="1459" spans="1:21" x14ac:dyDescent="0.3">
      <c r="A1459" s="41" t="s">
        <v>418</v>
      </c>
      <c r="B1459" s="42">
        <v>45535</v>
      </c>
      <c r="C1459" s="62">
        <f t="shared" si="50"/>
        <v>2024</v>
      </c>
      <c r="D1459" s="43" t="s">
        <v>1838</v>
      </c>
      <c r="E1459" s="43" t="s">
        <v>1861</v>
      </c>
      <c r="F1459" s="44" t="s">
        <v>412</v>
      </c>
      <c r="G1459" s="45">
        <v>23</v>
      </c>
      <c r="H1459" s="45">
        <v>23</v>
      </c>
      <c r="I1459" s="46">
        <v>41.9</v>
      </c>
      <c r="J1459" s="46">
        <v>8</v>
      </c>
      <c r="K1459" s="46"/>
      <c r="L1459" s="46">
        <v>49.9</v>
      </c>
      <c r="M1459" s="47">
        <v>1532.6052104208418</v>
      </c>
      <c r="N1459" s="47">
        <v>76477</v>
      </c>
      <c r="O1459" s="48" t="s">
        <v>2340</v>
      </c>
      <c r="P1459" s="48" t="s">
        <v>1667</v>
      </c>
      <c r="Q1459" s="49">
        <v>45535</v>
      </c>
      <c r="R1459" s="106" t="s">
        <v>1837</v>
      </c>
      <c r="S1459" s="106"/>
      <c r="T1459" s="106"/>
      <c r="U1459" s="106">
        <v>0.03</v>
      </c>
    </row>
    <row r="1460" spans="1:21" x14ac:dyDescent="0.3">
      <c r="A1460" s="41" t="s">
        <v>418</v>
      </c>
      <c r="B1460" s="42">
        <v>45535</v>
      </c>
      <c r="C1460" s="62">
        <f t="shared" si="50"/>
        <v>2024</v>
      </c>
      <c r="D1460" s="43" t="s">
        <v>1838</v>
      </c>
      <c r="E1460" s="43" t="s">
        <v>1863</v>
      </c>
      <c r="F1460" s="44" t="s">
        <v>412</v>
      </c>
      <c r="G1460" s="45">
        <v>25</v>
      </c>
      <c r="H1460" s="45">
        <v>25</v>
      </c>
      <c r="I1460" s="46">
        <v>56</v>
      </c>
      <c r="J1460" s="46">
        <v>8</v>
      </c>
      <c r="K1460" s="46"/>
      <c r="L1460" s="46">
        <v>64</v>
      </c>
      <c r="M1460" s="47">
        <v>1510.5</v>
      </c>
      <c r="N1460" s="47">
        <v>96672</v>
      </c>
      <c r="O1460" s="48" t="s">
        <v>2334</v>
      </c>
      <c r="P1460" s="48" t="s">
        <v>1667</v>
      </c>
      <c r="Q1460" s="49">
        <v>45517</v>
      </c>
      <c r="R1460" s="105">
        <v>1</v>
      </c>
      <c r="S1460" s="105"/>
      <c r="T1460" s="105">
        <v>0.05</v>
      </c>
      <c r="U1460" s="105"/>
    </row>
    <row r="1461" spans="1:21" x14ac:dyDescent="0.3">
      <c r="A1461" s="41" t="s">
        <v>418</v>
      </c>
      <c r="B1461" s="42">
        <v>45535</v>
      </c>
      <c r="C1461" s="62">
        <f t="shared" si="50"/>
        <v>2024</v>
      </c>
      <c r="D1461" s="43" t="s">
        <v>1838</v>
      </c>
      <c r="E1461" s="43" t="s">
        <v>1885</v>
      </c>
      <c r="F1461" s="44" t="s">
        <v>412</v>
      </c>
      <c r="G1461" s="45">
        <v>47</v>
      </c>
      <c r="H1461" s="45">
        <v>47</v>
      </c>
      <c r="I1461" s="46">
        <v>41.7</v>
      </c>
      <c r="J1461" s="46">
        <v>8</v>
      </c>
      <c r="K1461" s="46"/>
      <c r="L1461" s="46">
        <v>49.7</v>
      </c>
      <c r="M1461" s="47">
        <v>1529.496981891348</v>
      </c>
      <c r="N1461" s="47">
        <v>76016</v>
      </c>
      <c r="O1461" s="48" t="s">
        <v>1540</v>
      </c>
      <c r="P1461" s="48" t="s">
        <v>1667</v>
      </c>
      <c r="Q1461" s="49">
        <v>45505</v>
      </c>
      <c r="R1461" s="105">
        <v>1</v>
      </c>
      <c r="S1461" s="105"/>
      <c r="T1461" s="105">
        <v>0.05</v>
      </c>
      <c r="U1461" s="105"/>
    </row>
    <row r="1462" spans="1:21" x14ac:dyDescent="0.3">
      <c r="A1462" s="41" t="s">
        <v>418</v>
      </c>
      <c r="B1462" s="42">
        <v>45535</v>
      </c>
      <c r="C1462" s="62">
        <f t="shared" si="50"/>
        <v>2024</v>
      </c>
      <c r="D1462" s="43" t="s">
        <v>1838</v>
      </c>
      <c r="E1462" s="43" t="s">
        <v>1898</v>
      </c>
      <c r="F1462" s="44" t="s">
        <v>412</v>
      </c>
      <c r="G1462" s="45">
        <v>60</v>
      </c>
      <c r="H1462" s="45">
        <v>59</v>
      </c>
      <c r="I1462" s="46">
        <v>54</v>
      </c>
      <c r="J1462" s="46">
        <v>8</v>
      </c>
      <c r="K1462" s="46"/>
      <c r="L1462" s="46">
        <v>62</v>
      </c>
      <c r="M1462" s="47">
        <v>1610</v>
      </c>
      <c r="N1462" s="47">
        <v>99820</v>
      </c>
      <c r="O1462" s="48" t="s">
        <v>2335</v>
      </c>
      <c r="P1462" s="48" t="s">
        <v>1672</v>
      </c>
      <c r="Q1462" s="49">
        <v>45519</v>
      </c>
      <c r="R1462" s="106" t="s">
        <v>1837</v>
      </c>
      <c r="S1462" s="106"/>
      <c r="T1462" s="106"/>
      <c r="U1462" s="106"/>
    </row>
    <row r="1463" spans="1:21" x14ac:dyDescent="0.3">
      <c r="A1463" s="41" t="s">
        <v>418</v>
      </c>
      <c r="B1463" s="42">
        <v>45535</v>
      </c>
      <c r="C1463" s="62">
        <f t="shared" si="50"/>
        <v>2024</v>
      </c>
      <c r="D1463" s="43" t="s">
        <v>1838</v>
      </c>
      <c r="E1463" s="43" t="s">
        <v>1899</v>
      </c>
      <c r="F1463" s="44" t="s">
        <v>412</v>
      </c>
      <c r="G1463" s="45">
        <v>61</v>
      </c>
      <c r="H1463" s="45">
        <v>60</v>
      </c>
      <c r="I1463" s="46">
        <v>55.6</v>
      </c>
      <c r="J1463" s="46">
        <v>8</v>
      </c>
      <c r="K1463" s="46"/>
      <c r="L1463" s="46">
        <v>63.6</v>
      </c>
      <c r="M1463" s="47">
        <v>1522.7987421383648</v>
      </c>
      <c r="N1463" s="47">
        <v>96850</v>
      </c>
      <c r="O1463" s="48" t="s">
        <v>1072</v>
      </c>
      <c r="P1463" s="48" t="s">
        <v>1667</v>
      </c>
      <c r="Q1463" s="49">
        <v>45534</v>
      </c>
      <c r="R1463" s="105">
        <v>1</v>
      </c>
      <c r="S1463" s="105"/>
      <c r="T1463" s="105">
        <v>0.06</v>
      </c>
      <c r="U1463" s="105"/>
    </row>
    <row r="1464" spans="1:21" x14ac:dyDescent="0.3">
      <c r="A1464" s="41" t="s">
        <v>418</v>
      </c>
      <c r="B1464" s="42">
        <v>45535</v>
      </c>
      <c r="C1464" s="62">
        <f t="shared" si="50"/>
        <v>2024</v>
      </c>
      <c r="D1464" s="43" t="s">
        <v>1838</v>
      </c>
      <c r="E1464" s="43" t="s">
        <v>1909</v>
      </c>
      <c r="F1464" s="44" t="s">
        <v>412</v>
      </c>
      <c r="G1464" s="45">
        <v>71</v>
      </c>
      <c r="H1464" s="45">
        <v>70</v>
      </c>
      <c r="I1464" s="46">
        <v>41.4</v>
      </c>
      <c r="J1464" s="46">
        <v>8</v>
      </c>
      <c r="K1464" s="46"/>
      <c r="L1464" s="46">
        <v>49.4</v>
      </c>
      <c r="M1464" s="47">
        <v>1576.2550607287451</v>
      </c>
      <c r="N1464" s="47">
        <v>77867</v>
      </c>
      <c r="O1464" s="48" t="s">
        <v>2336</v>
      </c>
      <c r="P1464" s="48" t="s">
        <v>1675</v>
      </c>
      <c r="Q1464" s="49">
        <v>45526</v>
      </c>
      <c r="R1464" s="106" t="s">
        <v>1837</v>
      </c>
      <c r="S1464" s="106"/>
      <c r="T1464" s="106"/>
      <c r="U1464" s="106">
        <v>0.03</v>
      </c>
    </row>
    <row r="1465" spans="1:21" x14ac:dyDescent="0.3">
      <c r="A1465" s="41" t="s">
        <v>418</v>
      </c>
      <c r="B1465" s="42">
        <v>45535</v>
      </c>
      <c r="C1465" s="62">
        <f t="shared" si="50"/>
        <v>2024</v>
      </c>
      <c r="D1465" s="43" t="s">
        <v>1838</v>
      </c>
      <c r="E1465" s="43" t="s">
        <v>1875</v>
      </c>
      <c r="F1465" s="44" t="s">
        <v>412</v>
      </c>
      <c r="G1465" s="45">
        <v>37</v>
      </c>
      <c r="H1465" s="45">
        <v>37</v>
      </c>
      <c r="I1465" s="46">
        <v>55.9</v>
      </c>
      <c r="J1465" s="46">
        <v>8</v>
      </c>
      <c r="K1465" s="46"/>
      <c r="L1465" s="46">
        <v>63.9</v>
      </c>
      <c r="M1465" s="47">
        <v>1524.7574334898279</v>
      </c>
      <c r="N1465" s="47">
        <v>97432</v>
      </c>
      <c r="O1465" s="48" t="s">
        <v>2347</v>
      </c>
      <c r="P1465" s="48" t="s">
        <v>1667</v>
      </c>
      <c r="Q1465" s="49">
        <v>45517</v>
      </c>
      <c r="R1465" s="105">
        <v>1</v>
      </c>
      <c r="S1465" s="105"/>
      <c r="T1465" s="105">
        <v>0.05</v>
      </c>
      <c r="U1465" s="105"/>
    </row>
    <row r="1466" spans="1:21" x14ac:dyDescent="0.3">
      <c r="A1466" s="41" t="s">
        <v>418</v>
      </c>
      <c r="B1466" s="42">
        <v>45535</v>
      </c>
      <c r="C1466" s="62">
        <f t="shared" si="50"/>
        <v>2024</v>
      </c>
      <c r="D1466" s="43" t="s">
        <v>1838</v>
      </c>
      <c r="E1466" s="43" t="s">
        <v>1945</v>
      </c>
      <c r="F1466" s="44" t="s">
        <v>412</v>
      </c>
      <c r="G1466" s="45">
        <v>108</v>
      </c>
      <c r="H1466" s="45">
        <v>106</v>
      </c>
      <c r="I1466" s="46">
        <v>53.8</v>
      </c>
      <c r="J1466" s="46">
        <v>8</v>
      </c>
      <c r="K1466" s="46"/>
      <c r="L1466" s="46">
        <v>61.8</v>
      </c>
      <c r="M1466" s="47">
        <v>1547.1521035598705</v>
      </c>
      <c r="N1466" s="47">
        <v>95614</v>
      </c>
      <c r="O1466" s="48" t="s">
        <v>2348</v>
      </c>
      <c r="P1466" s="48" t="s">
        <v>1667</v>
      </c>
      <c r="Q1466" s="49">
        <v>45535</v>
      </c>
      <c r="R1466" s="106" t="s">
        <v>1837</v>
      </c>
      <c r="S1466" s="106"/>
      <c r="T1466" s="106"/>
      <c r="U1466" s="106">
        <v>0.03</v>
      </c>
    </row>
    <row r="1467" spans="1:21" x14ac:dyDescent="0.3">
      <c r="A1467" s="41" t="s">
        <v>418</v>
      </c>
      <c r="B1467" s="42">
        <v>45535</v>
      </c>
      <c r="C1467" s="62">
        <f t="shared" si="50"/>
        <v>2024</v>
      </c>
      <c r="D1467" s="43" t="s">
        <v>880</v>
      </c>
      <c r="E1467" s="43" t="s">
        <v>973</v>
      </c>
      <c r="F1467" s="44" t="s">
        <v>412</v>
      </c>
      <c r="G1467" s="45">
        <v>93</v>
      </c>
      <c r="H1467" s="45">
        <v>91</v>
      </c>
      <c r="I1467" s="46">
        <v>52.7</v>
      </c>
      <c r="J1467" s="46">
        <v>8</v>
      </c>
      <c r="K1467" s="46"/>
      <c r="L1467" s="46">
        <v>60.7</v>
      </c>
      <c r="M1467" s="47">
        <v>1615.00823723229</v>
      </c>
      <c r="N1467" s="47">
        <v>98031</v>
      </c>
      <c r="O1467" s="48" t="s">
        <v>2337</v>
      </c>
      <c r="P1467" s="48" t="s">
        <v>1668</v>
      </c>
      <c r="Q1467" s="49">
        <v>45513</v>
      </c>
      <c r="R1467" s="106" t="s">
        <v>1837</v>
      </c>
      <c r="S1467" s="106"/>
      <c r="T1467" s="106"/>
      <c r="U1467" s="106"/>
    </row>
    <row r="1468" spans="1:21" x14ac:dyDescent="0.3">
      <c r="A1468" s="41" t="s">
        <v>418</v>
      </c>
      <c r="B1468" s="42">
        <v>45535</v>
      </c>
      <c r="C1468" s="62">
        <f t="shared" si="50"/>
        <v>2024</v>
      </c>
      <c r="D1468" s="43" t="s">
        <v>880</v>
      </c>
      <c r="E1468" s="43" t="s">
        <v>976</v>
      </c>
      <c r="F1468" s="44" t="s">
        <v>412</v>
      </c>
      <c r="G1468" s="45">
        <v>96</v>
      </c>
      <c r="H1468" s="45">
        <v>94</v>
      </c>
      <c r="I1468" s="46">
        <v>48.8</v>
      </c>
      <c r="J1468" s="46">
        <v>5.0999999999999996</v>
      </c>
      <c r="K1468" s="46"/>
      <c r="L1468" s="46">
        <v>53.9</v>
      </c>
      <c r="M1468" s="47">
        <v>1566.5491651205937</v>
      </c>
      <c r="N1468" s="47">
        <v>84437</v>
      </c>
      <c r="O1468" s="48" t="s">
        <v>2338</v>
      </c>
      <c r="P1468" s="48" t="s">
        <v>1668</v>
      </c>
      <c r="Q1468" s="49">
        <v>45513</v>
      </c>
      <c r="R1468" s="106" t="s">
        <v>1837</v>
      </c>
      <c r="S1468" s="106"/>
      <c r="T1468" s="106"/>
      <c r="U1468" s="106">
        <v>0.03</v>
      </c>
    </row>
    <row r="1469" spans="1:21" x14ac:dyDescent="0.3">
      <c r="A1469" s="41" t="s">
        <v>418</v>
      </c>
      <c r="B1469" s="42">
        <v>45535</v>
      </c>
      <c r="C1469" s="62">
        <f t="shared" si="50"/>
        <v>2024</v>
      </c>
      <c r="D1469" s="43" t="s">
        <v>880</v>
      </c>
      <c r="E1469" s="43" t="s">
        <v>979</v>
      </c>
      <c r="F1469" s="44" t="s">
        <v>412</v>
      </c>
      <c r="G1469" s="45">
        <v>99</v>
      </c>
      <c r="H1469" s="45">
        <v>97</v>
      </c>
      <c r="I1469" s="46">
        <v>53.9</v>
      </c>
      <c r="J1469" s="46">
        <v>8</v>
      </c>
      <c r="K1469" s="46"/>
      <c r="L1469" s="46">
        <v>61.9</v>
      </c>
      <c r="M1469" s="47">
        <v>1552.0032310177705</v>
      </c>
      <c r="N1469" s="47">
        <v>96069</v>
      </c>
      <c r="O1469" s="48" t="s">
        <v>2339</v>
      </c>
      <c r="P1469" s="48" t="s">
        <v>2349</v>
      </c>
      <c r="Q1469" s="49">
        <v>45524</v>
      </c>
      <c r="R1469" s="106" t="s">
        <v>1837</v>
      </c>
      <c r="S1469" s="106"/>
      <c r="T1469" s="106"/>
      <c r="U1469" s="106">
        <v>0.03</v>
      </c>
    </row>
    <row r="1470" spans="1:21" x14ac:dyDescent="0.3">
      <c r="A1470" s="41" t="s">
        <v>414</v>
      </c>
      <c r="B1470" s="42">
        <v>45535</v>
      </c>
      <c r="C1470" s="62">
        <f t="shared" si="50"/>
        <v>2024</v>
      </c>
      <c r="D1470" s="43" t="s">
        <v>2344</v>
      </c>
      <c r="E1470" s="43" t="s">
        <v>2342</v>
      </c>
      <c r="F1470" s="44" t="s">
        <v>421</v>
      </c>
      <c r="G1470" s="45">
        <v>1</v>
      </c>
      <c r="H1470" s="45"/>
      <c r="I1470" s="46">
        <v>96</v>
      </c>
      <c r="J1470" s="46"/>
      <c r="K1470" s="46"/>
      <c r="L1470" s="46">
        <v>96</v>
      </c>
      <c r="M1470" s="47">
        <f>N1470/L1470</f>
        <v>2500</v>
      </c>
      <c r="N1470" s="47">
        <v>240000</v>
      </c>
      <c r="O1470" s="48" t="s">
        <v>2346</v>
      </c>
      <c r="P1470" s="48" t="s">
        <v>1667</v>
      </c>
      <c r="Q1470" s="49">
        <v>45513</v>
      </c>
      <c r="R1470" s="105"/>
      <c r="S1470" s="105"/>
      <c r="T1470" s="105"/>
      <c r="U1470" s="105"/>
    </row>
    <row r="1471" spans="1:21" x14ac:dyDescent="0.3">
      <c r="A1471" s="41" t="s">
        <v>414</v>
      </c>
      <c r="B1471" s="42">
        <v>45535</v>
      </c>
      <c r="C1471" s="62">
        <f t="shared" si="50"/>
        <v>2024</v>
      </c>
      <c r="D1471" s="43" t="s">
        <v>2345</v>
      </c>
      <c r="E1471" s="43" t="s">
        <v>2343</v>
      </c>
      <c r="F1471" s="44" t="s">
        <v>421</v>
      </c>
      <c r="G1471" s="45">
        <v>3</v>
      </c>
      <c r="H1471" s="45"/>
      <c r="I1471" s="46">
        <v>39</v>
      </c>
      <c r="J1471" s="46"/>
      <c r="K1471" s="46"/>
      <c r="L1471" s="46">
        <v>39</v>
      </c>
      <c r="M1471" s="47">
        <f>N1471/L1471</f>
        <v>1600</v>
      </c>
      <c r="N1471" s="47">
        <v>62400</v>
      </c>
      <c r="O1471" s="48" t="s">
        <v>2346</v>
      </c>
      <c r="P1471" s="48" t="s">
        <v>1667</v>
      </c>
      <c r="Q1471" s="49">
        <v>45513</v>
      </c>
      <c r="R1471" s="105"/>
      <c r="S1471" s="105"/>
      <c r="T1471" s="105"/>
      <c r="U1471" s="105"/>
    </row>
    <row r="1472" spans="1:21" x14ac:dyDescent="0.3">
      <c r="A1472" s="41" t="s">
        <v>414</v>
      </c>
      <c r="B1472" s="42">
        <v>45565</v>
      </c>
      <c r="C1472" s="62">
        <f t="shared" si="50"/>
        <v>2024</v>
      </c>
      <c r="D1472" s="43" t="s">
        <v>2353</v>
      </c>
      <c r="E1472" s="43" t="s">
        <v>2356</v>
      </c>
      <c r="F1472" s="44" t="s">
        <v>421</v>
      </c>
      <c r="G1472" s="45">
        <v>2</v>
      </c>
      <c r="H1472" s="45"/>
      <c r="I1472" s="46">
        <v>77.3</v>
      </c>
      <c r="J1472" s="46">
        <v>0</v>
      </c>
      <c r="K1472" s="46"/>
      <c r="L1472" s="46">
        <v>77.3</v>
      </c>
      <c r="M1472" s="47">
        <v>2500</v>
      </c>
      <c r="N1472" s="47">
        <v>193250</v>
      </c>
      <c r="O1472" s="48" t="s">
        <v>2360</v>
      </c>
      <c r="P1472" s="48" t="s">
        <v>1667</v>
      </c>
      <c r="Q1472" s="49">
        <v>45562</v>
      </c>
      <c r="R1472" s="49"/>
      <c r="S1472" s="49"/>
      <c r="T1472" s="49"/>
      <c r="U1472" s="49"/>
    </row>
    <row r="1473" spans="1:21" x14ac:dyDescent="0.3">
      <c r="A1473" s="41" t="s">
        <v>414</v>
      </c>
      <c r="B1473" s="42">
        <v>45565</v>
      </c>
      <c r="C1473" s="62">
        <f t="shared" si="50"/>
        <v>2024</v>
      </c>
      <c r="D1473" s="43" t="s">
        <v>2353</v>
      </c>
      <c r="E1473" s="43" t="s">
        <v>2394</v>
      </c>
      <c r="F1473" s="44" t="s">
        <v>421</v>
      </c>
      <c r="G1473" s="45">
        <v>4</v>
      </c>
      <c r="H1473" s="45"/>
      <c r="I1473" s="46">
        <v>95.7</v>
      </c>
      <c r="J1473" s="46">
        <v>0</v>
      </c>
      <c r="K1473" s="46"/>
      <c r="L1473" s="46">
        <v>95.7</v>
      </c>
      <c r="M1473" s="47">
        <v>2500</v>
      </c>
      <c r="N1473" s="47">
        <v>239250</v>
      </c>
      <c r="O1473" s="48" t="s">
        <v>2395</v>
      </c>
      <c r="P1473" s="48" t="s">
        <v>1667</v>
      </c>
      <c r="Q1473" s="49">
        <v>45565</v>
      </c>
      <c r="R1473" s="49"/>
      <c r="S1473" s="49"/>
      <c r="T1473" s="49"/>
      <c r="U1473" s="49"/>
    </row>
    <row r="1474" spans="1:21" x14ac:dyDescent="0.3">
      <c r="A1474" s="41" t="s">
        <v>414</v>
      </c>
      <c r="B1474" s="42">
        <v>45565</v>
      </c>
      <c r="C1474" s="62">
        <f t="shared" si="50"/>
        <v>2024</v>
      </c>
      <c r="D1474" s="43" t="s">
        <v>2354</v>
      </c>
      <c r="E1474" s="43" t="s">
        <v>2358</v>
      </c>
      <c r="F1474" s="44" t="s">
        <v>421</v>
      </c>
      <c r="G1474" s="45">
        <v>1</v>
      </c>
      <c r="H1474" s="45"/>
      <c r="I1474" s="46">
        <v>95.8</v>
      </c>
      <c r="J1474" s="46">
        <v>0</v>
      </c>
      <c r="K1474" s="46"/>
      <c r="L1474" s="46">
        <v>95.8</v>
      </c>
      <c r="M1474" s="47">
        <v>2200</v>
      </c>
      <c r="N1474" s="47">
        <v>210760</v>
      </c>
      <c r="O1474" s="48" t="s">
        <v>2105</v>
      </c>
      <c r="P1474" s="48" t="s">
        <v>1667</v>
      </c>
      <c r="Q1474" s="49">
        <v>45562</v>
      </c>
      <c r="R1474" s="49"/>
      <c r="S1474" s="49"/>
      <c r="T1474" s="49"/>
      <c r="U1474" s="49"/>
    </row>
    <row r="1475" spans="1:21" x14ac:dyDescent="0.3">
      <c r="A1475" s="41" t="s">
        <v>414</v>
      </c>
      <c r="B1475" s="42">
        <v>45565</v>
      </c>
      <c r="C1475" s="62">
        <f t="shared" si="50"/>
        <v>2024</v>
      </c>
      <c r="D1475" s="43" t="s">
        <v>2355</v>
      </c>
      <c r="E1475" s="43" t="s">
        <v>2357</v>
      </c>
      <c r="F1475" s="44" t="s">
        <v>421</v>
      </c>
      <c r="G1475" s="45">
        <v>2</v>
      </c>
      <c r="H1475" s="45"/>
      <c r="I1475" s="46">
        <v>77.3</v>
      </c>
      <c r="J1475" s="46"/>
      <c r="K1475" s="46"/>
      <c r="L1475" s="46">
        <v>77.3</v>
      </c>
      <c r="M1475" s="47">
        <v>2457.9560155239328</v>
      </c>
      <c r="N1475" s="47">
        <v>190000</v>
      </c>
      <c r="O1475" s="48" t="s">
        <v>2361</v>
      </c>
      <c r="P1475" s="48" t="s">
        <v>1667</v>
      </c>
      <c r="Q1475" s="49">
        <v>45537</v>
      </c>
      <c r="R1475" s="49"/>
      <c r="S1475" s="49"/>
      <c r="T1475" s="49"/>
      <c r="U1475" s="49"/>
    </row>
    <row r="1476" spans="1:21" x14ac:dyDescent="0.3">
      <c r="A1476" s="41" t="s">
        <v>414</v>
      </c>
      <c r="B1476" s="42">
        <v>45565</v>
      </c>
      <c r="C1476" s="62">
        <f t="shared" si="50"/>
        <v>2024</v>
      </c>
      <c r="D1476" s="43" t="s">
        <v>2355</v>
      </c>
      <c r="E1476" s="43" t="s">
        <v>2359</v>
      </c>
      <c r="F1476" s="44" t="s">
        <v>421</v>
      </c>
      <c r="G1476" s="45">
        <v>4</v>
      </c>
      <c r="H1476" s="45"/>
      <c r="I1476" s="46">
        <v>95.7</v>
      </c>
      <c r="J1476" s="46"/>
      <c r="K1476" s="46"/>
      <c r="L1476" s="46">
        <v>95.7</v>
      </c>
      <c r="M1476" s="47">
        <v>2500</v>
      </c>
      <c r="N1476" s="47">
        <v>239250</v>
      </c>
      <c r="O1476" s="48" t="s">
        <v>2362</v>
      </c>
      <c r="P1476" s="48" t="s">
        <v>1667</v>
      </c>
      <c r="Q1476" s="49">
        <v>45548</v>
      </c>
      <c r="R1476" s="49"/>
      <c r="S1476" s="49"/>
      <c r="T1476" s="49"/>
      <c r="U1476" s="49"/>
    </row>
    <row r="1477" spans="1:21" x14ac:dyDescent="0.3">
      <c r="A1477" s="41" t="s">
        <v>416</v>
      </c>
      <c r="B1477" s="42">
        <v>45565</v>
      </c>
      <c r="C1477" s="62">
        <f t="shared" si="50"/>
        <v>2024</v>
      </c>
      <c r="D1477" s="43" t="s">
        <v>1404</v>
      </c>
      <c r="E1477" s="43" t="s">
        <v>1425</v>
      </c>
      <c r="F1477" s="44" t="s">
        <v>412</v>
      </c>
      <c r="G1477" s="45">
        <v>21</v>
      </c>
      <c r="H1477" s="45">
        <v>20</v>
      </c>
      <c r="I1477" s="46">
        <v>61.2</v>
      </c>
      <c r="J1477" s="46">
        <v>4.7</v>
      </c>
      <c r="K1477" s="46">
        <v>0</v>
      </c>
      <c r="L1477" s="46">
        <v>65.900000000000006</v>
      </c>
      <c r="M1477" s="47">
        <v>1379.9999999999998</v>
      </c>
      <c r="N1477" s="47">
        <v>90942</v>
      </c>
      <c r="O1477" s="48" t="s">
        <v>2363</v>
      </c>
      <c r="P1477" s="48" t="s">
        <v>1667</v>
      </c>
      <c r="Q1477" s="49">
        <v>45554</v>
      </c>
      <c r="R1477" s="105">
        <v>1</v>
      </c>
      <c r="S1477" s="105"/>
      <c r="T1477" s="106"/>
      <c r="U1477" s="106"/>
    </row>
    <row r="1478" spans="1:21" x14ac:dyDescent="0.3">
      <c r="A1478" s="41" t="s">
        <v>416</v>
      </c>
      <c r="B1478" s="42">
        <v>45565</v>
      </c>
      <c r="C1478" s="62">
        <f t="shared" ref="C1478:C1541" si="51">YEAR(B1478)</f>
        <v>2024</v>
      </c>
      <c r="D1478" s="43" t="s">
        <v>1404</v>
      </c>
      <c r="E1478" s="43" t="s">
        <v>1430</v>
      </c>
      <c r="F1478" s="44" t="s">
        <v>412</v>
      </c>
      <c r="G1478" s="45">
        <v>26</v>
      </c>
      <c r="H1478" s="45">
        <v>25</v>
      </c>
      <c r="I1478" s="46">
        <v>64.099999999999994</v>
      </c>
      <c r="J1478" s="46">
        <v>7.2</v>
      </c>
      <c r="K1478" s="46">
        <v>0</v>
      </c>
      <c r="L1478" s="46">
        <v>71.3</v>
      </c>
      <c r="M1478" s="47">
        <v>1367.6998597475456</v>
      </c>
      <c r="N1478" s="47">
        <v>97517</v>
      </c>
      <c r="O1478" s="48" t="s">
        <v>2364</v>
      </c>
      <c r="P1478" s="48" t="s">
        <v>1668</v>
      </c>
      <c r="Q1478" s="49">
        <v>45552</v>
      </c>
      <c r="R1478" s="106" t="s">
        <v>1837</v>
      </c>
      <c r="S1478" s="106"/>
      <c r="T1478" s="106"/>
      <c r="U1478" s="106">
        <v>0.03</v>
      </c>
    </row>
    <row r="1479" spans="1:21" x14ac:dyDescent="0.3">
      <c r="A1479" s="41" t="s">
        <v>416</v>
      </c>
      <c r="B1479" s="42">
        <v>45565</v>
      </c>
      <c r="C1479" s="62">
        <f t="shared" si="51"/>
        <v>2024</v>
      </c>
      <c r="D1479" s="43" t="s">
        <v>2039</v>
      </c>
      <c r="E1479" s="43" t="s">
        <v>2045</v>
      </c>
      <c r="F1479" s="44" t="s">
        <v>412</v>
      </c>
      <c r="G1479" s="45">
        <v>6</v>
      </c>
      <c r="H1479" s="45"/>
      <c r="I1479" s="46">
        <v>70.599999999999994</v>
      </c>
      <c r="J1479" s="46">
        <v>6.7</v>
      </c>
      <c r="K1479" s="46">
        <v>0</v>
      </c>
      <c r="L1479" s="46">
        <v>77.3</v>
      </c>
      <c r="M1479" s="47">
        <v>1455.006468305304</v>
      </c>
      <c r="N1479" s="47">
        <v>112472</v>
      </c>
      <c r="O1479" s="48" t="s">
        <v>2365</v>
      </c>
      <c r="P1479" s="48" t="s">
        <v>1675</v>
      </c>
      <c r="Q1479" s="49">
        <v>45537</v>
      </c>
      <c r="R1479" s="105">
        <v>1</v>
      </c>
      <c r="S1479" s="105"/>
      <c r="T1479" s="106"/>
      <c r="U1479" s="106"/>
    </row>
    <row r="1480" spans="1:21" x14ac:dyDescent="0.3">
      <c r="A1480" s="41" t="s">
        <v>416</v>
      </c>
      <c r="B1480" s="42">
        <v>45565</v>
      </c>
      <c r="C1480" s="62">
        <f t="shared" si="51"/>
        <v>2024</v>
      </c>
      <c r="D1480" s="43" t="s">
        <v>2039</v>
      </c>
      <c r="E1480" s="43" t="s">
        <v>2048</v>
      </c>
      <c r="F1480" s="44" t="s">
        <v>412</v>
      </c>
      <c r="G1480" s="45">
        <v>9</v>
      </c>
      <c r="H1480" s="45"/>
      <c r="I1480" s="46">
        <v>49.3</v>
      </c>
      <c r="J1480" s="46">
        <v>5.4</v>
      </c>
      <c r="K1480" s="46">
        <v>0</v>
      </c>
      <c r="L1480" s="46">
        <v>54.699999999999996</v>
      </c>
      <c r="M1480" s="47">
        <v>1396.8007312614261</v>
      </c>
      <c r="N1480" s="47">
        <v>76405</v>
      </c>
      <c r="O1480" s="48" t="s">
        <v>2366</v>
      </c>
      <c r="P1480" s="48" t="s">
        <v>1667</v>
      </c>
      <c r="Q1480" s="49">
        <v>45538</v>
      </c>
      <c r="R1480" s="105">
        <v>1</v>
      </c>
      <c r="S1480" s="105"/>
      <c r="T1480" s="106"/>
      <c r="U1480" s="106">
        <v>0.03</v>
      </c>
    </row>
    <row r="1481" spans="1:21" x14ac:dyDescent="0.3">
      <c r="A1481" s="41" t="s">
        <v>416</v>
      </c>
      <c r="B1481" s="42">
        <v>45565</v>
      </c>
      <c r="C1481" s="62">
        <f t="shared" si="51"/>
        <v>2024</v>
      </c>
      <c r="D1481" s="43" t="s">
        <v>2039</v>
      </c>
      <c r="E1481" s="43" t="s">
        <v>2050</v>
      </c>
      <c r="F1481" s="44" t="s">
        <v>412</v>
      </c>
      <c r="G1481" s="45">
        <v>11</v>
      </c>
      <c r="H1481" s="45"/>
      <c r="I1481" s="46">
        <v>70.599999999999994</v>
      </c>
      <c r="J1481" s="46">
        <v>6.7</v>
      </c>
      <c r="K1481" s="46">
        <v>0</v>
      </c>
      <c r="L1481" s="46">
        <v>77.3</v>
      </c>
      <c r="M1481" s="47">
        <v>1401.2548512289782</v>
      </c>
      <c r="N1481" s="47">
        <v>108317</v>
      </c>
      <c r="O1481" s="48" t="s">
        <v>2393</v>
      </c>
      <c r="P1481" s="48" t="s">
        <v>1667</v>
      </c>
      <c r="Q1481" s="49">
        <v>45565</v>
      </c>
      <c r="R1481" s="105">
        <v>1</v>
      </c>
      <c r="S1481" s="105"/>
      <c r="T1481" s="106">
        <v>0.05</v>
      </c>
      <c r="U1481" s="106"/>
    </row>
    <row r="1482" spans="1:21" x14ac:dyDescent="0.3">
      <c r="A1482" s="41" t="s">
        <v>416</v>
      </c>
      <c r="B1482" s="42">
        <v>45565</v>
      </c>
      <c r="C1482" s="62">
        <f t="shared" si="51"/>
        <v>2024</v>
      </c>
      <c r="D1482" s="43" t="s">
        <v>2039</v>
      </c>
      <c r="E1482" s="43" t="s">
        <v>2051</v>
      </c>
      <c r="F1482" s="44" t="s">
        <v>412</v>
      </c>
      <c r="G1482" s="45">
        <v>12</v>
      </c>
      <c r="H1482" s="45"/>
      <c r="I1482" s="46">
        <v>63.4</v>
      </c>
      <c r="J1482" s="46">
        <v>6.7</v>
      </c>
      <c r="K1482" s="46">
        <v>0</v>
      </c>
      <c r="L1482" s="46">
        <v>70.099999999999994</v>
      </c>
      <c r="M1482" s="47">
        <v>1465.0071326676177</v>
      </c>
      <c r="N1482" s="47">
        <v>102697</v>
      </c>
      <c r="O1482" s="48" t="s">
        <v>2367</v>
      </c>
      <c r="P1482" s="48" t="s">
        <v>1667</v>
      </c>
      <c r="Q1482" s="49">
        <v>45558</v>
      </c>
      <c r="R1482" s="106" t="s">
        <v>1837</v>
      </c>
      <c r="S1482" s="106"/>
      <c r="T1482" s="106"/>
      <c r="U1482" s="106"/>
    </row>
    <row r="1483" spans="1:21" x14ac:dyDescent="0.3">
      <c r="A1483" s="41" t="s">
        <v>416</v>
      </c>
      <c r="B1483" s="42">
        <v>45565</v>
      </c>
      <c r="C1483" s="62">
        <f t="shared" si="51"/>
        <v>2024</v>
      </c>
      <c r="D1483" s="43" t="s">
        <v>2039</v>
      </c>
      <c r="E1483" s="43" t="s">
        <v>2059</v>
      </c>
      <c r="F1483" s="44" t="s">
        <v>412</v>
      </c>
      <c r="G1483" s="45">
        <v>20</v>
      </c>
      <c r="H1483" s="45"/>
      <c r="I1483" s="46">
        <v>66.900000000000006</v>
      </c>
      <c r="J1483" s="46">
        <v>0</v>
      </c>
      <c r="K1483" s="46">
        <v>23.1</v>
      </c>
      <c r="L1483" s="46">
        <v>90</v>
      </c>
      <c r="M1483" s="47">
        <v>1190.9333333333334</v>
      </c>
      <c r="N1483" s="47">
        <v>107184</v>
      </c>
      <c r="O1483" s="48" t="s">
        <v>2368</v>
      </c>
      <c r="P1483" s="48" t="s">
        <v>1667</v>
      </c>
      <c r="Q1483" s="49">
        <v>45562</v>
      </c>
      <c r="R1483" s="106" t="s">
        <v>1837</v>
      </c>
      <c r="S1483" s="106"/>
      <c r="T1483" s="106"/>
      <c r="U1483" s="106"/>
    </row>
    <row r="1484" spans="1:21" x14ac:dyDescent="0.3">
      <c r="A1484" s="41" t="s">
        <v>416</v>
      </c>
      <c r="B1484" s="42">
        <v>45565</v>
      </c>
      <c r="C1484" s="62">
        <f t="shared" si="51"/>
        <v>2024</v>
      </c>
      <c r="D1484" s="43" t="s">
        <v>981</v>
      </c>
      <c r="E1484" s="43" t="s">
        <v>986</v>
      </c>
      <c r="F1484" s="44" t="s">
        <v>412</v>
      </c>
      <c r="G1484" s="45">
        <v>4</v>
      </c>
      <c r="H1484" s="45"/>
      <c r="I1484" s="46">
        <v>35.200000000000003</v>
      </c>
      <c r="J1484" s="46">
        <v>5</v>
      </c>
      <c r="K1484" s="46"/>
      <c r="L1484" s="46">
        <v>40.200000000000003</v>
      </c>
      <c r="M1484" s="47">
        <v>1340</v>
      </c>
      <c r="N1484" s="47">
        <v>53868</v>
      </c>
      <c r="O1484" s="48" t="s">
        <v>2397</v>
      </c>
      <c r="P1484" s="48" t="s">
        <v>1667</v>
      </c>
      <c r="Q1484" s="49">
        <v>45565</v>
      </c>
      <c r="R1484" s="105">
        <v>1</v>
      </c>
      <c r="S1484" s="105"/>
      <c r="T1484" s="106"/>
      <c r="U1484" s="106"/>
    </row>
    <row r="1485" spans="1:21" x14ac:dyDescent="0.3">
      <c r="A1485" s="41" t="s">
        <v>416</v>
      </c>
      <c r="B1485" s="42">
        <v>45565</v>
      </c>
      <c r="C1485" s="62">
        <f t="shared" si="51"/>
        <v>2024</v>
      </c>
      <c r="D1485" s="43" t="s">
        <v>2039</v>
      </c>
      <c r="E1485" s="43" t="s">
        <v>2064</v>
      </c>
      <c r="F1485" s="44" t="s">
        <v>412</v>
      </c>
      <c r="G1485" s="45">
        <v>25</v>
      </c>
      <c r="H1485" s="45"/>
      <c r="I1485" s="46">
        <v>70.599999999999994</v>
      </c>
      <c r="J1485" s="46">
        <v>6.7</v>
      </c>
      <c r="K1485" s="46">
        <v>0</v>
      </c>
      <c r="L1485" s="46">
        <v>77.3</v>
      </c>
      <c r="M1485" s="47">
        <v>1406.4941785252265</v>
      </c>
      <c r="N1485" s="47">
        <v>108722</v>
      </c>
      <c r="O1485" s="26" t="s">
        <v>2397</v>
      </c>
      <c r="P1485" s="48" t="s">
        <v>1667</v>
      </c>
      <c r="Q1485" s="49">
        <v>45565</v>
      </c>
      <c r="R1485" s="106" t="s">
        <v>1837</v>
      </c>
      <c r="S1485" s="106"/>
      <c r="T1485" s="106"/>
      <c r="U1485" s="106">
        <v>0.03</v>
      </c>
    </row>
    <row r="1486" spans="1:21" x14ac:dyDescent="0.3">
      <c r="A1486" s="41" t="s">
        <v>417</v>
      </c>
      <c r="B1486" s="42">
        <v>45565</v>
      </c>
      <c r="C1486" s="62">
        <f t="shared" si="51"/>
        <v>2024</v>
      </c>
      <c r="D1486" s="43" t="s">
        <v>1158</v>
      </c>
      <c r="E1486" s="43" t="s">
        <v>1216</v>
      </c>
      <c r="F1486" s="44" t="s">
        <v>412</v>
      </c>
      <c r="G1486" s="45">
        <v>29</v>
      </c>
      <c r="H1486" s="45">
        <v>28</v>
      </c>
      <c r="I1486" s="46">
        <v>50</v>
      </c>
      <c r="J1486" s="46">
        <v>6.4</v>
      </c>
      <c r="K1486" s="46"/>
      <c r="L1486" s="46">
        <v>56.4</v>
      </c>
      <c r="M1486" s="47">
        <v>1029.0070921985816</v>
      </c>
      <c r="N1486" s="47">
        <v>58036</v>
      </c>
      <c r="O1486" s="26" t="s">
        <v>2369</v>
      </c>
      <c r="P1486" s="48" t="s">
        <v>1667</v>
      </c>
      <c r="Q1486" s="49">
        <v>45547</v>
      </c>
      <c r="R1486" s="105">
        <v>1</v>
      </c>
      <c r="S1486" s="105"/>
      <c r="T1486" s="106"/>
      <c r="U1486" s="106"/>
    </row>
    <row r="1487" spans="1:21" x14ac:dyDescent="0.3">
      <c r="A1487" s="41" t="s">
        <v>417</v>
      </c>
      <c r="B1487" s="42">
        <v>45565</v>
      </c>
      <c r="C1487" s="62">
        <f t="shared" si="51"/>
        <v>2024</v>
      </c>
      <c r="D1487" s="43" t="s">
        <v>1244</v>
      </c>
      <c r="E1487" s="43" t="s">
        <v>1280</v>
      </c>
      <c r="F1487" s="44" t="s">
        <v>412</v>
      </c>
      <c r="G1487" s="45">
        <v>36</v>
      </c>
      <c r="H1487" s="45">
        <v>35</v>
      </c>
      <c r="I1487" s="46">
        <v>34.1</v>
      </c>
      <c r="J1487" s="46">
        <v>3.3</v>
      </c>
      <c r="K1487" s="46"/>
      <c r="L1487" s="46">
        <v>37.4</v>
      </c>
      <c r="M1487" s="47">
        <v>1041.7914438502673</v>
      </c>
      <c r="N1487" s="47">
        <v>38963</v>
      </c>
      <c r="O1487" s="48" t="s">
        <v>2370</v>
      </c>
      <c r="P1487" s="48" t="s">
        <v>2399</v>
      </c>
      <c r="Q1487" s="49">
        <v>45560</v>
      </c>
      <c r="R1487" s="105">
        <v>1</v>
      </c>
      <c r="S1487" s="105"/>
      <c r="T1487" s="106"/>
      <c r="U1487" s="106">
        <v>0.03</v>
      </c>
    </row>
    <row r="1488" spans="1:21" x14ac:dyDescent="0.3">
      <c r="A1488" s="41" t="s">
        <v>417</v>
      </c>
      <c r="B1488" s="42">
        <v>45565</v>
      </c>
      <c r="C1488" s="62">
        <f t="shared" si="51"/>
        <v>2024</v>
      </c>
      <c r="D1488" s="43" t="s">
        <v>2255</v>
      </c>
      <c r="E1488" s="43" t="s">
        <v>2292</v>
      </c>
      <c r="F1488" s="44" t="s">
        <v>412</v>
      </c>
      <c r="G1488" s="45">
        <v>37</v>
      </c>
      <c r="H1488" s="45"/>
      <c r="I1488" s="46">
        <v>41.3</v>
      </c>
      <c r="J1488" s="46">
        <v>6.4</v>
      </c>
      <c r="K1488" s="46"/>
      <c r="L1488" s="46">
        <v>47.699999999999996</v>
      </c>
      <c r="M1488" s="47">
        <v>1125.2201257861636</v>
      </c>
      <c r="N1488" s="47">
        <v>53673</v>
      </c>
      <c r="O1488" s="48" t="s">
        <v>1471</v>
      </c>
      <c r="P1488" s="48" t="s">
        <v>1667</v>
      </c>
      <c r="Q1488" s="49">
        <v>45552</v>
      </c>
      <c r="R1488" s="106" t="s">
        <v>1837</v>
      </c>
      <c r="S1488" s="106"/>
      <c r="T1488" s="106"/>
      <c r="U1488" s="106">
        <v>0.03</v>
      </c>
    </row>
    <row r="1489" spans="1:21" x14ac:dyDescent="0.3">
      <c r="A1489" s="41" t="s">
        <v>417</v>
      </c>
      <c r="B1489" s="42">
        <v>45565</v>
      </c>
      <c r="C1489" s="62">
        <f t="shared" si="51"/>
        <v>2024</v>
      </c>
      <c r="D1489" s="43" t="s">
        <v>2114</v>
      </c>
      <c r="E1489" s="43" t="s">
        <v>2150</v>
      </c>
      <c r="F1489" s="44" t="s">
        <v>412</v>
      </c>
      <c r="G1489" s="45">
        <v>16</v>
      </c>
      <c r="H1489" s="45"/>
      <c r="I1489" s="46">
        <v>41.2</v>
      </c>
      <c r="J1489" s="46">
        <v>6.4</v>
      </c>
      <c r="K1489" s="46"/>
      <c r="L1489" s="46">
        <v>47.6</v>
      </c>
      <c r="M1489" s="47">
        <v>1175</v>
      </c>
      <c r="N1489" s="47">
        <v>55930</v>
      </c>
      <c r="O1489" s="48" t="s">
        <v>2387</v>
      </c>
      <c r="P1489" s="48" t="s">
        <v>1667</v>
      </c>
      <c r="Q1489" s="49">
        <v>45561</v>
      </c>
      <c r="R1489" s="105">
        <v>1</v>
      </c>
      <c r="S1489" s="105"/>
      <c r="T1489" s="106"/>
      <c r="U1489" s="106"/>
    </row>
    <row r="1490" spans="1:21" x14ac:dyDescent="0.3">
      <c r="A1490" s="41" t="s">
        <v>417</v>
      </c>
      <c r="B1490" s="42">
        <v>45565</v>
      </c>
      <c r="C1490" s="62">
        <f t="shared" si="51"/>
        <v>2024</v>
      </c>
      <c r="D1490" s="43" t="s">
        <v>2114</v>
      </c>
      <c r="E1490" s="43" t="s">
        <v>2154</v>
      </c>
      <c r="F1490" s="44" t="s">
        <v>412</v>
      </c>
      <c r="G1490" s="45">
        <v>20</v>
      </c>
      <c r="H1490" s="45"/>
      <c r="I1490" s="46">
        <v>41.2</v>
      </c>
      <c r="J1490" s="46">
        <v>6.4</v>
      </c>
      <c r="K1490" s="46"/>
      <c r="L1490" s="46">
        <v>47.6</v>
      </c>
      <c r="M1490" s="47">
        <v>1155.4621848739496</v>
      </c>
      <c r="N1490" s="47">
        <v>55000</v>
      </c>
      <c r="O1490" s="48" t="s">
        <v>2392</v>
      </c>
      <c r="P1490" s="48" t="s">
        <v>1667</v>
      </c>
      <c r="Q1490" s="49">
        <v>45565</v>
      </c>
      <c r="R1490" s="105">
        <v>1</v>
      </c>
      <c r="S1490" s="105"/>
      <c r="T1490" s="106"/>
      <c r="U1490" s="106"/>
    </row>
    <row r="1491" spans="1:21" x14ac:dyDescent="0.3">
      <c r="A1491" s="41" t="s">
        <v>417</v>
      </c>
      <c r="B1491" s="42">
        <v>45565</v>
      </c>
      <c r="C1491" s="62">
        <f t="shared" si="51"/>
        <v>2024</v>
      </c>
      <c r="D1491" s="43" t="s">
        <v>2114</v>
      </c>
      <c r="E1491" s="43" t="s">
        <v>2171</v>
      </c>
      <c r="F1491" s="44" t="s">
        <v>412</v>
      </c>
      <c r="G1491" s="45">
        <v>37</v>
      </c>
      <c r="H1491" s="45"/>
      <c r="I1491" s="46">
        <v>41.2</v>
      </c>
      <c r="J1491" s="46">
        <v>6.4</v>
      </c>
      <c r="K1491" s="46"/>
      <c r="L1491" s="46">
        <v>47.6</v>
      </c>
      <c r="M1491" s="47">
        <v>1145</v>
      </c>
      <c r="N1491" s="47">
        <v>54502</v>
      </c>
      <c r="O1491" s="48" t="s">
        <v>2390</v>
      </c>
      <c r="P1491" s="48" t="s">
        <v>1667</v>
      </c>
      <c r="Q1491" s="49">
        <v>45565</v>
      </c>
      <c r="R1491" s="106" t="s">
        <v>1837</v>
      </c>
      <c r="S1491" s="106"/>
      <c r="T1491" s="106"/>
      <c r="U1491" s="106"/>
    </row>
    <row r="1492" spans="1:21" x14ac:dyDescent="0.3">
      <c r="A1492" s="41" t="s">
        <v>417</v>
      </c>
      <c r="B1492" s="42">
        <v>45565</v>
      </c>
      <c r="C1492" s="62">
        <f t="shared" si="51"/>
        <v>2024</v>
      </c>
      <c r="D1492" s="43" t="s">
        <v>2114</v>
      </c>
      <c r="E1492" s="43" t="s">
        <v>2172</v>
      </c>
      <c r="F1492" s="44" t="s">
        <v>412</v>
      </c>
      <c r="G1492" s="45">
        <v>38</v>
      </c>
      <c r="H1492" s="45"/>
      <c r="I1492" s="46">
        <v>55.3</v>
      </c>
      <c r="J1492" s="46">
        <v>6.4</v>
      </c>
      <c r="K1492" s="46"/>
      <c r="L1492" s="46">
        <v>61.699999999999996</v>
      </c>
      <c r="M1492" s="47">
        <v>1100.9562398703404</v>
      </c>
      <c r="N1492" s="47">
        <v>67929</v>
      </c>
      <c r="O1492" s="48" t="s">
        <v>2388</v>
      </c>
      <c r="P1492" s="48" t="s">
        <v>1667</v>
      </c>
      <c r="Q1492" s="49">
        <v>45561</v>
      </c>
      <c r="R1492" s="105" t="s">
        <v>1836</v>
      </c>
      <c r="S1492" s="105"/>
      <c r="T1492" s="106"/>
      <c r="U1492" s="106"/>
    </row>
    <row r="1493" spans="1:21" x14ac:dyDescent="0.3">
      <c r="A1493" s="41" t="s">
        <v>417</v>
      </c>
      <c r="B1493" s="42">
        <v>45565</v>
      </c>
      <c r="C1493" s="62">
        <f t="shared" si="51"/>
        <v>2024</v>
      </c>
      <c r="D1493" s="43" t="s">
        <v>2114</v>
      </c>
      <c r="E1493" s="43" t="s">
        <v>2183</v>
      </c>
      <c r="F1493" s="44" t="s">
        <v>412</v>
      </c>
      <c r="G1493" s="45">
        <v>49</v>
      </c>
      <c r="H1493" s="45"/>
      <c r="I1493" s="46">
        <v>41.2</v>
      </c>
      <c r="J1493" s="46">
        <v>6.4</v>
      </c>
      <c r="K1493" s="46"/>
      <c r="L1493" s="46">
        <v>47.6</v>
      </c>
      <c r="M1493" s="47">
        <v>1155</v>
      </c>
      <c r="N1493" s="47">
        <v>54978</v>
      </c>
      <c r="O1493" s="48" t="s">
        <v>2389</v>
      </c>
      <c r="P1493" s="48" t="s">
        <v>1667</v>
      </c>
      <c r="Q1493" s="49">
        <v>45546</v>
      </c>
      <c r="R1493" s="105" t="s">
        <v>1836</v>
      </c>
      <c r="S1493" s="105"/>
      <c r="T1493" s="106"/>
      <c r="U1493" s="106"/>
    </row>
    <row r="1494" spans="1:21" x14ac:dyDescent="0.3">
      <c r="A1494" s="41" t="s">
        <v>417</v>
      </c>
      <c r="B1494" s="42">
        <v>45565</v>
      </c>
      <c r="C1494" s="62">
        <f t="shared" si="51"/>
        <v>2024</v>
      </c>
      <c r="D1494" s="43" t="s">
        <v>1584</v>
      </c>
      <c r="E1494" s="43" t="s">
        <v>1478</v>
      </c>
      <c r="F1494" s="44" t="s">
        <v>412</v>
      </c>
      <c r="G1494" s="45">
        <v>4</v>
      </c>
      <c r="H1494" s="45">
        <v>4</v>
      </c>
      <c r="I1494" s="46">
        <v>34.1</v>
      </c>
      <c r="J1494" s="46">
        <v>3.3</v>
      </c>
      <c r="K1494" s="46"/>
      <c r="L1494" s="46">
        <v>37.4</v>
      </c>
      <c r="M1494" s="47">
        <v>1023.3689839572193</v>
      </c>
      <c r="N1494" s="47">
        <v>38274</v>
      </c>
      <c r="O1494" s="48" t="s">
        <v>2371</v>
      </c>
      <c r="P1494" s="48" t="s">
        <v>1667</v>
      </c>
      <c r="Q1494" s="49">
        <v>45554</v>
      </c>
      <c r="R1494" s="105">
        <v>1</v>
      </c>
      <c r="S1494" s="105"/>
      <c r="T1494" s="106"/>
      <c r="U1494" s="106">
        <v>0.03</v>
      </c>
    </row>
    <row r="1495" spans="1:21" x14ac:dyDescent="0.3">
      <c r="A1495" s="41" t="s">
        <v>417</v>
      </c>
      <c r="B1495" s="42">
        <v>45565</v>
      </c>
      <c r="C1495" s="62">
        <f t="shared" si="51"/>
        <v>2024</v>
      </c>
      <c r="D1495" s="43" t="s">
        <v>1584</v>
      </c>
      <c r="E1495" s="43" t="s">
        <v>1484</v>
      </c>
      <c r="F1495" s="44" t="s">
        <v>412</v>
      </c>
      <c r="G1495" s="45">
        <v>10</v>
      </c>
      <c r="H1495" s="45">
        <v>10</v>
      </c>
      <c r="I1495" s="46">
        <v>55.3</v>
      </c>
      <c r="J1495" s="46">
        <v>6.4</v>
      </c>
      <c r="K1495" s="46"/>
      <c r="L1495" s="46">
        <v>61.699999999999996</v>
      </c>
      <c r="M1495" s="47">
        <v>1075.0081037277148</v>
      </c>
      <c r="N1495" s="47">
        <v>66328</v>
      </c>
      <c r="O1495" s="48" t="s">
        <v>2372</v>
      </c>
      <c r="P1495" s="48" t="s">
        <v>1667</v>
      </c>
      <c r="Q1495" s="49">
        <v>45560</v>
      </c>
      <c r="R1495" s="105">
        <v>1</v>
      </c>
      <c r="S1495" s="105"/>
      <c r="T1495" s="106"/>
      <c r="U1495" s="106"/>
    </row>
    <row r="1496" spans="1:21" x14ac:dyDescent="0.3">
      <c r="A1496" s="41" t="s">
        <v>417</v>
      </c>
      <c r="B1496" s="42">
        <v>45565</v>
      </c>
      <c r="C1496" s="62">
        <f t="shared" si="51"/>
        <v>2024</v>
      </c>
      <c r="D1496" s="43" t="s">
        <v>1584</v>
      </c>
      <c r="E1496" s="43" t="s">
        <v>1488</v>
      </c>
      <c r="F1496" s="44" t="s">
        <v>412</v>
      </c>
      <c r="G1496" s="45">
        <v>14</v>
      </c>
      <c r="H1496" s="45">
        <v>14</v>
      </c>
      <c r="I1496" s="46">
        <v>55.2</v>
      </c>
      <c r="J1496" s="46">
        <v>6.4</v>
      </c>
      <c r="K1496" s="46"/>
      <c r="L1496" s="46">
        <v>61.6</v>
      </c>
      <c r="M1496" s="47">
        <v>1090</v>
      </c>
      <c r="N1496" s="47">
        <v>67144</v>
      </c>
      <c r="O1496" s="48" t="s">
        <v>2373</v>
      </c>
      <c r="P1496" s="48" t="s">
        <v>1667</v>
      </c>
      <c r="Q1496" s="49">
        <v>45549</v>
      </c>
      <c r="R1496" s="105">
        <v>1</v>
      </c>
      <c r="S1496" s="105"/>
      <c r="T1496" s="106"/>
      <c r="U1496" s="106"/>
    </row>
    <row r="1497" spans="1:21" x14ac:dyDescent="0.3">
      <c r="A1497" s="41" t="s">
        <v>417</v>
      </c>
      <c r="B1497" s="42">
        <v>45565</v>
      </c>
      <c r="C1497" s="62">
        <f t="shared" si="51"/>
        <v>2024</v>
      </c>
      <c r="D1497" s="43" t="s">
        <v>1584</v>
      </c>
      <c r="E1497" s="43" t="s">
        <v>1497</v>
      </c>
      <c r="F1497" s="44" t="s">
        <v>412</v>
      </c>
      <c r="G1497" s="45">
        <v>23</v>
      </c>
      <c r="H1497" s="45">
        <v>22</v>
      </c>
      <c r="I1497" s="46">
        <v>55.4</v>
      </c>
      <c r="J1497" s="46">
        <v>6.4</v>
      </c>
      <c r="K1497" s="46"/>
      <c r="L1497" s="46">
        <v>61.8</v>
      </c>
      <c r="M1497" s="47">
        <v>1095</v>
      </c>
      <c r="N1497" s="47">
        <v>67671</v>
      </c>
      <c r="O1497" s="48" t="s">
        <v>2374</v>
      </c>
      <c r="P1497" s="48" t="s">
        <v>1667</v>
      </c>
      <c r="Q1497" s="49">
        <v>45552</v>
      </c>
      <c r="R1497" s="105">
        <v>1</v>
      </c>
      <c r="S1497" s="105"/>
      <c r="T1497" s="106"/>
      <c r="U1497" s="106"/>
    </row>
    <row r="1498" spans="1:21" x14ac:dyDescent="0.3">
      <c r="A1498" s="41" t="s">
        <v>417</v>
      </c>
      <c r="B1498" s="42">
        <v>45565</v>
      </c>
      <c r="C1498" s="62">
        <f t="shared" si="51"/>
        <v>2024</v>
      </c>
      <c r="D1498" s="43" t="s">
        <v>1584</v>
      </c>
      <c r="E1498" s="43" t="s">
        <v>1501</v>
      </c>
      <c r="F1498" s="44" t="s">
        <v>412</v>
      </c>
      <c r="G1498" s="45">
        <v>27</v>
      </c>
      <c r="H1498" s="45">
        <v>26</v>
      </c>
      <c r="I1498" s="46">
        <v>55.4</v>
      </c>
      <c r="J1498" s="46">
        <v>6.4</v>
      </c>
      <c r="K1498" s="46"/>
      <c r="L1498" s="46">
        <v>61.8</v>
      </c>
      <c r="M1498" s="47">
        <v>1085</v>
      </c>
      <c r="N1498" s="47">
        <v>67053</v>
      </c>
      <c r="O1498" s="48" t="s">
        <v>2375</v>
      </c>
      <c r="P1498" s="48" t="s">
        <v>1668</v>
      </c>
      <c r="Q1498" s="49">
        <v>45553</v>
      </c>
      <c r="R1498" s="105">
        <v>1</v>
      </c>
      <c r="S1498" s="105"/>
      <c r="T1498" s="106"/>
      <c r="U1498" s="106"/>
    </row>
    <row r="1499" spans="1:21" x14ac:dyDescent="0.3">
      <c r="A1499" s="41" t="s">
        <v>417</v>
      </c>
      <c r="B1499" s="42">
        <v>45565</v>
      </c>
      <c r="C1499" s="62">
        <f t="shared" si="51"/>
        <v>2024</v>
      </c>
      <c r="D1499" s="43" t="s">
        <v>1584</v>
      </c>
      <c r="E1499" s="43" t="s">
        <v>1510</v>
      </c>
      <c r="F1499" s="44" t="s">
        <v>412</v>
      </c>
      <c r="G1499" s="45">
        <v>36</v>
      </c>
      <c r="H1499" s="45">
        <v>35</v>
      </c>
      <c r="I1499" s="46">
        <v>34.4</v>
      </c>
      <c r="J1499" s="46">
        <v>3.3</v>
      </c>
      <c r="K1499" s="46"/>
      <c r="L1499" s="46">
        <v>37.699999999999996</v>
      </c>
      <c r="M1499" s="47">
        <v>1045.0132625994697</v>
      </c>
      <c r="N1499" s="47">
        <v>39397</v>
      </c>
      <c r="O1499" s="48" t="s">
        <v>2376</v>
      </c>
      <c r="P1499" s="48" t="s">
        <v>1668</v>
      </c>
      <c r="Q1499" s="49">
        <v>45561</v>
      </c>
      <c r="R1499" s="105">
        <v>1</v>
      </c>
      <c r="S1499" s="105"/>
      <c r="T1499" s="106"/>
      <c r="U1499" s="106"/>
    </row>
    <row r="1500" spans="1:21" x14ac:dyDescent="0.3">
      <c r="A1500" s="41" t="s">
        <v>417</v>
      </c>
      <c r="B1500" s="42">
        <v>45565</v>
      </c>
      <c r="C1500" s="62">
        <f t="shared" si="51"/>
        <v>2024</v>
      </c>
      <c r="D1500" s="43" t="s">
        <v>1584</v>
      </c>
      <c r="E1500" s="43" t="s">
        <v>1528</v>
      </c>
      <c r="F1500" s="44" t="s">
        <v>412</v>
      </c>
      <c r="G1500" s="45">
        <v>55</v>
      </c>
      <c r="H1500" s="45">
        <v>54</v>
      </c>
      <c r="I1500" s="46">
        <v>55.2</v>
      </c>
      <c r="J1500" s="46">
        <v>6.4</v>
      </c>
      <c r="K1500" s="46"/>
      <c r="L1500" s="46">
        <v>61.6</v>
      </c>
      <c r="M1500" s="47">
        <v>1095</v>
      </c>
      <c r="N1500" s="47">
        <v>67452</v>
      </c>
      <c r="O1500" s="48" t="s">
        <v>2377</v>
      </c>
      <c r="P1500" s="48" t="s">
        <v>1667</v>
      </c>
      <c r="Q1500" s="49">
        <v>45537</v>
      </c>
      <c r="R1500" s="105">
        <v>1</v>
      </c>
      <c r="S1500" s="105"/>
      <c r="T1500" s="106"/>
      <c r="U1500" s="106"/>
    </row>
    <row r="1501" spans="1:21" x14ac:dyDescent="0.3">
      <c r="A1501" s="41" t="s">
        <v>417</v>
      </c>
      <c r="B1501" s="42">
        <v>45565</v>
      </c>
      <c r="C1501" s="62">
        <f t="shared" si="51"/>
        <v>2024</v>
      </c>
      <c r="D1501" s="43" t="s">
        <v>1584</v>
      </c>
      <c r="E1501" s="43" t="s">
        <v>1535</v>
      </c>
      <c r="F1501" s="44" t="s">
        <v>412</v>
      </c>
      <c r="G1501" s="45">
        <v>62</v>
      </c>
      <c r="H1501" s="45">
        <v>61</v>
      </c>
      <c r="I1501" s="46">
        <v>53.8</v>
      </c>
      <c r="J1501" s="46">
        <v>6.4</v>
      </c>
      <c r="K1501" s="46"/>
      <c r="L1501" s="46">
        <v>60.199999999999996</v>
      </c>
      <c r="M1501" s="47">
        <v>1033.0564784053156</v>
      </c>
      <c r="N1501" s="47">
        <v>62190</v>
      </c>
      <c r="O1501" s="48" t="s">
        <v>2378</v>
      </c>
      <c r="P1501" s="48" t="s">
        <v>1667</v>
      </c>
      <c r="Q1501" s="49">
        <v>45537</v>
      </c>
      <c r="R1501" s="105">
        <v>1</v>
      </c>
      <c r="S1501" s="105"/>
      <c r="T1501" s="106"/>
      <c r="U1501" s="106"/>
    </row>
    <row r="1502" spans="1:21" x14ac:dyDescent="0.3">
      <c r="A1502" s="41" t="s">
        <v>417</v>
      </c>
      <c r="B1502" s="42">
        <v>45565</v>
      </c>
      <c r="C1502" s="62">
        <f t="shared" si="51"/>
        <v>2024</v>
      </c>
      <c r="D1502" s="43" t="s">
        <v>1730</v>
      </c>
      <c r="E1502" s="43" t="s">
        <v>1731</v>
      </c>
      <c r="F1502" s="44" t="s">
        <v>412</v>
      </c>
      <c r="G1502" s="45">
        <v>1</v>
      </c>
      <c r="H1502" s="45"/>
      <c r="I1502" s="46">
        <v>34.1</v>
      </c>
      <c r="J1502" s="46">
        <v>3.3</v>
      </c>
      <c r="K1502" s="46"/>
      <c r="L1502" s="46">
        <v>37.4</v>
      </c>
      <c r="M1502" s="47">
        <v>1060</v>
      </c>
      <c r="N1502" s="47">
        <v>39644</v>
      </c>
      <c r="O1502" s="48" t="s">
        <v>2396</v>
      </c>
      <c r="P1502" s="48" t="s">
        <v>2400</v>
      </c>
      <c r="Q1502" s="49">
        <v>45565</v>
      </c>
      <c r="R1502" s="105">
        <v>1</v>
      </c>
      <c r="S1502" s="105"/>
      <c r="T1502" s="106"/>
      <c r="U1502" s="106"/>
    </row>
    <row r="1503" spans="1:21" x14ac:dyDescent="0.3">
      <c r="A1503" s="41" t="s">
        <v>417</v>
      </c>
      <c r="B1503" s="42">
        <v>45565</v>
      </c>
      <c r="C1503" s="62">
        <f t="shared" si="51"/>
        <v>2024</v>
      </c>
      <c r="D1503" s="43" t="s">
        <v>1730</v>
      </c>
      <c r="E1503" s="43" t="s">
        <v>1732</v>
      </c>
      <c r="F1503" s="44" t="s">
        <v>412</v>
      </c>
      <c r="G1503" s="45">
        <v>2</v>
      </c>
      <c r="H1503" s="45"/>
      <c r="I1503" s="46">
        <v>41.7</v>
      </c>
      <c r="J1503" s="46">
        <v>3.3</v>
      </c>
      <c r="K1503" s="46"/>
      <c r="L1503" s="46">
        <v>45</v>
      </c>
      <c r="M1503" s="47">
        <v>1042.7555555555555</v>
      </c>
      <c r="N1503" s="47">
        <v>46924</v>
      </c>
      <c r="O1503" s="48" t="s">
        <v>2396</v>
      </c>
      <c r="P1503" s="48" t="s">
        <v>2400</v>
      </c>
      <c r="Q1503" s="49">
        <v>45565</v>
      </c>
      <c r="R1503" s="105">
        <v>1</v>
      </c>
      <c r="S1503" s="105"/>
      <c r="T1503" s="106"/>
      <c r="U1503" s="106">
        <v>0.03</v>
      </c>
    </row>
    <row r="1504" spans="1:21" x14ac:dyDescent="0.3">
      <c r="A1504" s="41" t="s">
        <v>417</v>
      </c>
      <c r="B1504" s="42">
        <v>45565</v>
      </c>
      <c r="C1504" s="62">
        <f t="shared" si="51"/>
        <v>2024</v>
      </c>
      <c r="D1504" s="43" t="s">
        <v>1730</v>
      </c>
      <c r="E1504" s="43" t="s">
        <v>1763</v>
      </c>
      <c r="F1504" s="44" t="s">
        <v>412</v>
      </c>
      <c r="G1504" s="45">
        <v>33</v>
      </c>
      <c r="H1504" s="45"/>
      <c r="I1504" s="46">
        <v>34.4</v>
      </c>
      <c r="J1504" s="46">
        <v>3.3</v>
      </c>
      <c r="K1504" s="46"/>
      <c r="L1504" s="46">
        <v>37.699999999999996</v>
      </c>
      <c r="M1504" s="47">
        <v>1028.1962864721486</v>
      </c>
      <c r="N1504" s="47">
        <v>38763</v>
      </c>
      <c r="O1504" s="48" t="s">
        <v>2396</v>
      </c>
      <c r="P1504" s="48" t="s">
        <v>2400</v>
      </c>
      <c r="Q1504" s="49">
        <v>45565</v>
      </c>
      <c r="R1504" s="105">
        <v>1</v>
      </c>
      <c r="S1504" s="105"/>
      <c r="T1504" s="106"/>
      <c r="U1504" s="106">
        <v>0.03</v>
      </c>
    </row>
    <row r="1505" spans="1:21" x14ac:dyDescent="0.3">
      <c r="A1505" s="41" t="s">
        <v>417</v>
      </c>
      <c r="B1505" s="42">
        <v>45565</v>
      </c>
      <c r="C1505" s="62">
        <f t="shared" si="51"/>
        <v>2024</v>
      </c>
      <c r="D1505" s="43" t="s">
        <v>1730</v>
      </c>
      <c r="E1505" s="43" t="s">
        <v>1757</v>
      </c>
      <c r="F1505" s="44" t="s">
        <v>412</v>
      </c>
      <c r="G1505" s="45">
        <v>27</v>
      </c>
      <c r="H1505" s="45"/>
      <c r="I1505" s="46">
        <v>55.2</v>
      </c>
      <c r="J1505" s="46">
        <v>6.4</v>
      </c>
      <c r="K1505" s="46"/>
      <c r="L1505" s="46">
        <v>61.6</v>
      </c>
      <c r="M1505" s="47">
        <v>1150</v>
      </c>
      <c r="N1505" s="47">
        <v>70840</v>
      </c>
      <c r="O1505" s="48" t="s">
        <v>2379</v>
      </c>
      <c r="P1505" s="48" t="s">
        <v>1667</v>
      </c>
      <c r="Q1505" s="49">
        <v>45548</v>
      </c>
      <c r="R1505" s="105">
        <v>1</v>
      </c>
      <c r="S1505" s="105"/>
      <c r="T1505" s="106"/>
      <c r="U1505" s="106"/>
    </row>
    <row r="1506" spans="1:21" x14ac:dyDescent="0.3">
      <c r="A1506" s="41" t="s">
        <v>417</v>
      </c>
      <c r="B1506" s="42">
        <v>45565</v>
      </c>
      <c r="C1506" s="62">
        <f t="shared" si="51"/>
        <v>2024</v>
      </c>
      <c r="D1506" s="43" t="s">
        <v>1730</v>
      </c>
      <c r="E1506" s="43" t="s">
        <v>1768</v>
      </c>
      <c r="F1506" s="44" t="s">
        <v>412</v>
      </c>
      <c r="G1506" s="45">
        <v>38</v>
      </c>
      <c r="H1506" s="45"/>
      <c r="I1506" s="46">
        <v>55.5</v>
      </c>
      <c r="J1506" s="46">
        <v>6.4</v>
      </c>
      <c r="K1506" s="46"/>
      <c r="L1506" s="46">
        <v>61.9</v>
      </c>
      <c r="M1506" s="47">
        <v>1057.3021001615509</v>
      </c>
      <c r="N1506" s="47">
        <v>65447</v>
      </c>
      <c r="O1506" s="48" t="s">
        <v>2380</v>
      </c>
      <c r="P1506" s="48" t="s">
        <v>1667</v>
      </c>
      <c r="Q1506" s="49">
        <v>45547</v>
      </c>
      <c r="R1506" s="105">
        <v>1</v>
      </c>
      <c r="S1506" s="105"/>
      <c r="T1506" s="106"/>
      <c r="U1506" s="106">
        <v>0.03</v>
      </c>
    </row>
    <row r="1507" spans="1:21" x14ac:dyDescent="0.3">
      <c r="A1507" s="41" t="s">
        <v>418</v>
      </c>
      <c r="B1507" s="42">
        <v>45565</v>
      </c>
      <c r="C1507" s="62">
        <f t="shared" si="51"/>
        <v>2024</v>
      </c>
      <c r="D1507" s="43" t="s">
        <v>1838</v>
      </c>
      <c r="E1507" s="43" t="s">
        <v>1869</v>
      </c>
      <c r="F1507" s="44" t="s">
        <v>412</v>
      </c>
      <c r="G1507" s="45">
        <v>31</v>
      </c>
      <c r="H1507" s="45">
        <v>31</v>
      </c>
      <c r="I1507" s="46">
        <v>49.1</v>
      </c>
      <c r="J1507" s="46">
        <v>6.4</v>
      </c>
      <c r="K1507" s="46"/>
      <c r="L1507" s="46">
        <v>55.5</v>
      </c>
      <c r="M1507" s="47">
        <v>1605.0090090090091</v>
      </c>
      <c r="N1507" s="51">
        <v>89078</v>
      </c>
      <c r="O1507" s="48" t="s">
        <v>2381</v>
      </c>
      <c r="P1507" s="48" t="s">
        <v>1675</v>
      </c>
      <c r="Q1507" s="49">
        <v>45548</v>
      </c>
      <c r="R1507" s="106" t="s">
        <v>1837</v>
      </c>
      <c r="S1507" s="106"/>
      <c r="T1507" s="106"/>
      <c r="U1507" s="106"/>
    </row>
    <row r="1508" spans="1:21" x14ac:dyDescent="0.3">
      <c r="A1508" s="41" t="s">
        <v>418</v>
      </c>
      <c r="B1508" s="42">
        <v>45565</v>
      </c>
      <c r="C1508" s="62">
        <f t="shared" si="51"/>
        <v>2024</v>
      </c>
      <c r="D1508" s="43" t="s">
        <v>1838</v>
      </c>
      <c r="E1508" s="43" t="s">
        <v>1871</v>
      </c>
      <c r="F1508" s="44" t="s">
        <v>412</v>
      </c>
      <c r="G1508" s="45">
        <v>33</v>
      </c>
      <c r="H1508" s="45">
        <v>33</v>
      </c>
      <c r="I1508" s="46">
        <v>50.9</v>
      </c>
      <c r="J1508" s="46">
        <v>6.4</v>
      </c>
      <c r="K1508" s="46"/>
      <c r="L1508" s="46">
        <v>57.3</v>
      </c>
      <c r="M1508" s="47">
        <v>1566.5445026178011</v>
      </c>
      <c r="N1508" s="51">
        <v>89763</v>
      </c>
      <c r="O1508" s="48" t="s">
        <v>2382</v>
      </c>
      <c r="P1508" s="48" t="s">
        <v>1675</v>
      </c>
      <c r="Q1508" s="49">
        <v>45548</v>
      </c>
      <c r="R1508" s="106" t="s">
        <v>1837</v>
      </c>
      <c r="S1508" s="106"/>
      <c r="T1508" s="106"/>
      <c r="U1508" s="106">
        <v>0.03</v>
      </c>
    </row>
    <row r="1509" spans="1:21" x14ac:dyDescent="0.3">
      <c r="A1509" s="41" t="s">
        <v>418</v>
      </c>
      <c r="B1509" s="42">
        <v>45565</v>
      </c>
      <c r="C1509" s="62">
        <f t="shared" si="51"/>
        <v>2024</v>
      </c>
      <c r="D1509" s="43" t="s">
        <v>1838</v>
      </c>
      <c r="E1509" s="43" t="s">
        <v>1921</v>
      </c>
      <c r="F1509" s="44" t="s">
        <v>412</v>
      </c>
      <c r="G1509" s="45">
        <v>83</v>
      </c>
      <c r="H1509" s="45">
        <v>82</v>
      </c>
      <c r="I1509" s="46">
        <v>41.3</v>
      </c>
      <c r="J1509" s="46">
        <v>8</v>
      </c>
      <c r="K1509" s="46"/>
      <c r="L1509" s="46">
        <v>49.3</v>
      </c>
      <c r="M1509" s="47">
        <v>1539.0060851926978</v>
      </c>
      <c r="N1509" s="51">
        <v>75873</v>
      </c>
      <c r="O1509" s="48" t="s">
        <v>2383</v>
      </c>
      <c r="P1509" s="48" t="s">
        <v>1667</v>
      </c>
      <c r="Q1509" s="49">
        <v>45552</v>
      </c>
      <c r="R1509" s="105">
        <v>1</v>
      </c>
      <c r="S1509" s="105"/>
      <c r="T1509" s="106">
        <v>0.05</v>
      </c>
      <c r="U1509" s="106"/>
    </row>
    <row r="1510" spans="1:21" x14ac:dyDescent="0.3">
      <c r="A1510" s="41" t="s">
        <v>418</v>
      </c>
      <c r="B1510" s="42">
        <v>45565</v>
      </c>
      <c r="C1510" s="62">
        <f t="shared" si="51"/>
        <v>2024</v>
      </c>
      <c r="D1510" s="43" t="s">
        <v>1838</v>
      </c>
      <c r="E1510" s="43" t="s">
        <v>1922</v>
      </c>
      <c r="F1510" s="44" t="s">
        <v>412</v>
      </c>
      <c r="G1510" s="45">
        <v>84</v>
      </c>
      <c r="H1510" s="45">
        <v>83</v>
      </c>
      <c r="I1510" s="46">
        <v>53.8</v>
      </c>
      <c r="J1510" s="46">
        <v>8</v>
      </c>
      <c r="K1510" s="46"/>
      <c r="L1510" s="46">
        <v>61.8</v>
      </c>
      <c r="M1510" s="47">
        <v>1524.7572815533981</v>
      </c>
      <c r="N1510" s="51">
        <v>94230</v>
      </c>
      <c r="O1510" s="48" t="s">
        <v>2398</v>
      </c>
      <c r="P1510" s="48" t="s">
        <v>1667</v>
      </c>
      <c r="Q1510" s="49">
        <v>45565</v>
      </c>
      <c r="R1510" s="105">
        <v>1</v>
      </c>
      <c r="S1510" s="105"/>
      <c r="T1510" s="106">
        <v>0.05</v>
      </c>
      <c r="U1510" s="106"/>
    </row>
    <row r="1511" spans="1:21" x14ac:dyDescent="0.3">
      <c r="A1511" s="41" t="s">
        <v>418</v>
      </c>
      <c r="B1511" s="42">
        <v>45565</v>
      </c>
      <c r="C1511" s="62">
        <f t="shared" si="51"/>
        <v>2024</v>
      </c>
      <c r="D1511" s="43" t="s">
        <v>1838</v>
      </c>
      <c r="E1511" s="43" t="s">
        <v>1929</v>
      </c>
      <c r="F1511" s="44" t="s">
        <v>412</v>
      </c>
      <c r="G1511" s="45">
        <v>91</v>
      </c>
      <c r="H1511" s="45">
        <v>90</v>
      </c>
      <c r="I1511" s="46">
        <v>79.2</v>
      </c>
      <c r="J1511" s="46">
        <v>12.8</v>
      </c>
      <c r="K1511" s="46"/>
      <c r="L1511" s="46">
        <v>92</v>
      </c>
      <c r="M1511" s="47">
        <v>1635</v>
      </c>
      <c r="N1511" s="51">
        <v>150420</v>
      </c>
      <c r="O1511" s="48" t="s">
        <v>2384</v>
      </c>
      <c r="P1511" s="48" t="s">
        <v>1667</v>
      </c>
      <c r="Q1511" s="49">
        <v>45560</v>
      </c>
      <c r="R1511" s="105">
        <v>1</v>
      </c>
      <c r="S1511" s="105"/>
      <c r="T1511" s="106"/>
      <c r="U1511" s="106"/>
    </row>
    <row r="1512" spans="1:21" x14ac:dyDescent="0.3">
      <c r="A1512" s="41" t="s">
        <v>418</v>
      </c>
      <c r="B1512" s="42">
        <v>45565</v>
      </c>
      <c r="C1512" s="62">
        <f t="shared" si="51"/>
        <v>2024</v>
      </c>
      <c r="D1512" s="43" t="s">
        <v>1838</v>
      </c>
      <c r="E1512" s="43" t="s">
        <v>1932</v>
      </c>
      <c r="F1512" s="44" t="s">
        <v>412</v>
      </c>
      <c r="G1512" s="45">
        <v>95</v>
      </c>
      <c r="H1512" s="45">
        <v>93</v>
      </c>
      <c r="I1512" s="46">
        <v>41.3</v>
      </c>
      <c r="J1512" s="46">
        <v>8</v>
      </c>
      <c r="K1512" s="46"/>
      <c r="L1512" s="46">
        <v>49.3</v>
      </c>
      <c r="M1512" s="47">
        <v>1615.0101419878297</v>
      </c>
      <c r="N1512" s="51">
        <v>79620</v>
      </c>
      <c r="O1512" s="48" t="s">
        <v>2385</v>
      </c>
      <c r="P1512" s="48" t="s">
        <v>1667</v>
      </c>
      <c r="Q1512" s="49">
        <v>45560</v>
      </c>
      <c r="R1512" s="105">
        <v>1</v>
      </c>
      <c r="S1512" s="105"/>
      <c r="T1512" s="106"/>
      <c r="U1512" s="106"/>
    </row>
    <row r="1513" spans="1:21" x14ac:dyDescent="0.3">
      <c r="A1513" s="41" t="s">
        <v>418</v>
      </c>
      <c r="B1513" s="42">
        <v>45565</v>
      </c>
      <c r="C1513" s="62">
        <f t="shared" si="51"/>
        <v>2024</v>
      </c>
      <c r="D1513" s="43" t="s">
        <v>1838</v>
      </c>
      <c r="E1513" s="43" t="s">
        <v>1935</v>
      </c>
      <c r="F1513" s="44" t="s">
        <v>412</v>
      </c>
      <c r="G1513" s="45">
        <v>98</v>
      </c>
      <c r="H1513" s="45">
        <v>96</v>
      </c>
      <c r="I1513" s="46">
        <v>41.3</v>
      </c>
      <c r="J1513" s="46">
        <v>8</v>
      </c>
      <c r="K1513" s="46"/>
      <c r="L1513" s="46">
        <v>49.3</v>
      </c>
      <c r="M1513" s="47">
        <v>1610</v>
      </c>
      <c r="N1513" s="51">
        <v>79373</v>
      </c>
      <c r="O1513" s="48" t="s">
        <v>2391</v>
      </c>
      <c r="P1513" s="48" t="s">
        <v>1667</v>
      </c>
      <c r="Q1513" s="49">
        <v>45563</v>
      </c>
      <c r="R1513" s="106" t="s">
        <v>1837</v>
      </c>
      <c r="S1513" s="106"/>
      <c r="T1513" s="106"/>
      <c r="U1513" s="106"/>
    </row>
    <row r="1514" spans="1:21" x14ac:dyDescent="0.3">
      <c r="A1514" s="41" t="s">
        <v>418</v>
      </c>
      <c r="B1514" s="42">
        <v>45565</v>
      </c>
      <c r="C1514" s="62">
        <f t="shared" si="51"/>
        <v>2024</v>
      </c>
      <c r="D1514" s="43" t="s">
        <v>1838</v>
      </c>
      <c r="E1514" s="43" t="s">
        <v>1947</v>
      </c>
      <c r="F1514" s="44" t="s">
        <v>412</v>
      </c>
      <c r="G1514" s="45">
        <v>110</v>
      </c>
      <c r="H1514" s="45">
        <v>108</v>
      </c>
      <c r="I1514" s="46">
        <v>41.3</v>
      </c>
      <c r="J1514" s="46">
        <v>8</v>
      </c>
      <c r="K1514" s="46"/>
      <c r="L1514" s="46">
        <v>49.3</v>
      </c>
      <c r="M1514" s="47">
        <v>1556.8559837728196</v>
      </c>
      <c r="N1514" s="51">
        <v>76753</v>
      </c>
      <c r="O1514" s="48" t="s">
        <v>1127</v>
      </c>
      <c r="P1514" s="48" t="s">
        <v>1667</v>
      </c>
      <c r="Q1514" s="49">
        <v>45552</v>
      </c>
      <c r="R1514" s="106" t="s">
        <v>1837</v>
      </c>
      <c r="S1514" s="106"/>
      <c r="T1514" s="106"/>
      <c r="U1514" s="106">
        <v>0.03</v>
      </c>
    </row>
    <row r="1515" spans="1:21" x14ac:dyDescent="0.3">
      <c r="A1515" s="41" t="s">
        <v>418</v>
      </c>
      <c r="B1515" s="42">
        <v>45565</v>
      </c>
      <c r="C1515" s="62">
        <f t="shared" si="51"/>
        <v>2024</v>
      </c>
      <c r="D1515" s="43" t="s">
        <v>880</v>
      </c>
      <c r="E1515" s="43" t="s">
        <v>933</v>
      </c>
      <c r="F1515" s="44" t="s">
        <v>412</v>
      </c>
      <c r="G1515" s="45">
        <v>53</v>
      </c>
      <c r="H1515" s="45">
        <v>51</v>
      </c>
      <c r="I1515" s="46">
        <v>105</v>
      </c>
      <c r="J1515" s="46">
        <v>16</v>
      </c>
      <c r="K1515" s="46"/>
      <c r="L1515" s="46">
        <v>121</v>
      </c>
      <c r="M1515" s="47">
        <v>1508.3471074380166</v>
      </c>
      <c r="N1515" s="51">
        <v>182510</v>
      </c>
      <c r="O1515" s="48" t="s">
        <v>2386</v>
      </c>
      <c r="P1515" s="48" t="s">
        <v>1667</v>
      </c>
      <c r="Q1515" s="49">
        <v>45558</v>
      </c>
      <c r="R1515" s="105">
        <v>1</v>
      </c>
      <c r="S1515" s="105"/>
      <c r="T1515" s="106"/>
      <c r="U1515" s="106">
        <v>0.03</v>
      </c>
    </row>
    <row r="1516" spans="1:21" x14ac:dyDescent="0.3">
      <c r="A1516" s="41" t="s">
        <v>416</v>
      </c>
      <c r="B1516" s="42">
        <v>45565</v>
      </c>
      <c r="C1516" s="62">
        <f t="shared" si="51"/>
        <v>2024</v>
      </c>
      <c r="D1516" s="43" t="s">
        <v>77</v>
      </c>
      <c r="E1516" s="43" t="s">
        <v>1715</v>
      </c>
      <c r="F1516" s="44" t="s">
        <v>1</v>
      </c>
      <c r="G1516" s="45">
        <v>12</v>
      </c>
      <c r="H1516" s="45"/>
      <c r="I1516" s="46">
        <v>26.7</v>
      </c>
      <c r="J1516" s="46"/>
      <c r="K1516" s="46"/>
      <c r="L1516" s="46">
        <v>26.7</v>
      </c>
      <c r="M1516" s="47">
        <f>N1516/L1516</f>
        <v>500</v>
      </c>
      <c r="N1516" s="47">
        <v>13350</v>
      </c>
      <c r="O1516" s="48" t="s">
        <v>2397</v>
      </c>
      <c r="P1516" s="48"/>
      <c r="Q1516" s="49">
        <v>45565</v>
      </c>
      <c r="R1516" s="105"/>
      <c r="S1516" s="105"/>
      <c r="T1516" s="49"/>
      <c r="U1516" s="106"/>
    </row>
    <row r="1517" spans="1:21" x14ac:dyDescent="0.3">
      <c r="A1517" s="41" t="s">
        <v>414</v>
      </c>
      <c r="B1517" s="42">
        <v>45565</v>
      </c>
      <c r="C1517" s="62">
        <f t="shared" si="51"/>
        <v>2024</v>
      </c>
      <c r="D1517" s="43" t="s">
        <v>2401</v>
      </c>
      <c r="E1517" s="43" t="s">
        <v>2402</v>
      </c>
      <c r="F1517" s="44" t="s">
        <v>1</v>
      </c>
      <c r="G1517" s="45">
        <v>20</v>
      </c>
      <c r="H1517" s="45"/>
      <c r="I1517" s="46">
        <v>12.3</v>
      </c>
      <c r="J1517" s="46"/>
      <c r="K1517" s="46"/>
      <c r="L1517" s="46">
        <v>12.3</v>
      </c>
      <c r="M1517" s="47">
        <f>N1517/L1517</f>
        <v>450</v>
      </c>
      <c r="N1517" s="47">
        <v>5535</v>
      </c>
      <c r="O1517" s="26" t="s">
        <v>2403</v>
      </c>
      <c r="P1517" s="48"/>
      <c r="Q1517" s="49">
        <v>45550</v>
      </c>
      <c r="R1517" s="49"/>
      <c r="S1517" s="49"/>
      <c r="T1517" s="49"/>
      <c r="U1517" s="106"/>
    </row>
    <row r="1518" spans="1:21" x14ac:dyDescent="0.3">
      <c r="A1518" s="41" t="s">
        <v>416</v>
      </c>
      <c r="B1518" s="42">
        <v>45596</v>
      </c>
      <c r="C1518" s="62">
        <f t="shared" si="51"/>
        <v>2024</v>
      </c>
      <c r="D1518" s="43" t="s">
        <v>77</v>
      </c>
      <c r="E1518" s="43" t="s">
        <v>1712</v>
      </c>
      <c r="F1518" s="44" t="s">
        <v>1</v>
      </c>
      <c r="G1518" s="45">
        <v>5</v>
      </c>
      <c r="H1518" s="45"/>
      <c r="I1518" s="46">
        <v>22.9</v>
      </c>
      <c r="J1518" s="46"/>
      <c r="K1518" s="46"/>
      <c r="L1518" s="46">
        <v>22.9</v>
      </c>
      <c r="M1518" s="47">
        <f>N1518/L1518</f>
        <v>500.00000000000006</v>
      </c>
      <c r="N1518" s="51">
        <v>11450</v>
      </c>
      <c r="O1518" s="48" t="s">
        <v>2350</v>
      </c>
      <c r="P1518" s="48"/>
      <c r="Q1518" s="49">
        <v>45582</v>
      </c>
      <c r="R1518" s="49"/>
      <c r="S1518" s="49"/>
      <c r="T1518" s="49"/>
      <c r="U1518" s="106"/>
    </row>
    <row r="1519" spans="1:21" x14ac:dyDescent="0.3">
      <c r="A1519" s="41" t="s">
        <v>416</v>
      </c>
      <c r="B1519" s="6">
        <v>45596</v>
      </c>
      <c r="C1519" s="62">
        <f t="shared" si="51"/>
        <v>2024</v>
      </c>
      <c r="D1519" s="43" t="s">
        <v>77</v>
      </c>
      <c r="E1519" s="43" t="s">
        <v>1716</v>
      </c>
      <c r="F1519" s="44" t="s">
        <v>1</v>
      </c>
      <c r="G1519" s="45">
        <v>14</v>
      </c>
      <c r="H1519" s="45"/>
      <c r="I1519" s="46">
        <v>22.9</v>
      </c>
      <c r="J1519" s="46"/>
      <c r="K1519" s="46"/>
      <c r="L1519" s="46">
        <v>22.9</v>
      </c>
      <c r="M1519" s="47">
        <v>500.00000000000006</v>
      </c>
      <c r="N1519" s="51">
        <v>11450</v>
      </c>
      <c r="O1519" s="48" t="s">
        <v>2494</v>
      </c>
      <c r="P1519" s="48"/>
      <c r="Q1519" s="49">
        <v>45585</v>
      </c>
      <c r="R1519" s="49"/>
      <c r="S1519" s="49"/>
      <c r="T1519" s="49"/>
      <c r="U1519" s="106"/>
    </row>
    <row r="1520" spans="1:21" x14ac:dyDescent="0.3">
      <c r="A1520" s="41" t="s">
        <v>416</v>
      </c>
      <c r="B1520" s="6">
        <v>45596</v>
      </c>
      <c r="C1520" s="62">
        <f t="shared" si="51"/>
        <v>2024</v>
      </c>
      <c r="D1520" s="43" t="s">
        <v>77</v>
      </c>
      <c r="E1520" s="43" t="s">
        <v>1717</v>
      </c>
      <c r="F1520" s="44" t="s">
        <v>1</v>
      </c>
      <c r="G1520" s="45">
        <v>15</v>
      </c>
      <c r="H1520" s="45"/>
      <c r="I1520" s="46">
        <v>13.7</v>
      </c>
      <c r="J1520" s="46"/>
      <c r="K1520" s="46"/>
      <c r="L1520" s="46">
        <v>13.7</v>
      </c>
      <c r="M1520" s="47">
        <v>550</v>
      </c>
      <c r="N1520" s="51">
        <v>7535</v>
      </c>
      <c r="O1520" s="48" t="s">
        <v>2494</v>
      </c>
      <c r="P1520" s="48"/>
      <c r="Q1520" s="49">
        <v>45585</v>
      </c>
      <c r="R1520" s="49"/>
      <c r="S1520" s="49"/>
      <c r="T1520" s="49"/>
      <c r="U1520" s="106"/>
    </row>
    <row r="1521" spans="1:21" x14ac:dyDescent="0.3">
      <c r="A1521" s="41" t="s">
        <v>416</v>
      </c>
      <c r="B1521" s="6">
        <v>45596</v>
      </c>
      <c r="C1521" s="62">
        <f t="shared" si="51"/>
        <v>2024</v>
      </c>
      <c r="D1521" s="43" t="s">
        <v>77</v>
      </c>
      <c r="E1521" s="43" t="s">
        <v>1716</v>
      </c>
      <c r="F1521" s="44" t="s">
        <v>1</v>
      </c>
      <c r="G1521" s="45">
        <v>14</v>
      </c>
      <c r="H1521" s="45"/>
      <c r="I1521" s="46">
        <v>-22.9</v>
      </c>
      <c r="J1521" s="46"/>
      <c r="K1521" s="46"/>
      <c r="L1521" s="50">
        <f>SUM(I1521:K1521)</f>
        <v>-22.9</v>
      </c>
      <c r="M1521" s="47"/>
      <c r="N1521" s="51"/>
      <c r="O1521" s="48" t="s">
        <v>2494</v>
      </c>
      <c r="P1521" s="48"/>
      <c r="Q1521" s="49">
        <v>45585</v>
      </c>
      <c r="R1521" s="49" t="s">
        <v>2217</v>
      </c>
      <c r="S1521" s="49"/>
      <c r="T1521" s="106" t="s">
        <v>2217</v>
      </c>
      <c r="U1521" s="106"/>
    </row>
    <row r="1522" spans="1:21" x14ac:dyDescent="0.3">
      <c r="A1522" s="41" t="s">
        <v>416</v>
      </c>
      <c r="B1522" s="6">
        <v>45596</v>
      </c>
      <c r="C1522" s="62">
        <f t="shared" si="51"/>
        <v>2024</v>
      </c>
      <c r="D1522" s="43" t="s">
        <v>77</v>
      </c>
      <c r="E1522" s="43" t="s">
        <v>1717</v>
      </c>
      <c r="F1522" s="44" t="s">
        <v>1</v>
      </c>
      <c r="G1522" s="45">
        <v>15</v>
      </c>
      <c r="H1522" s="45"/>
      <c r="I1522" s="46">
        <v>-13.7</v>
      </c>
      <c r="J1522" s="46"/>
      <c r="K1522" s="46"/>
      <c r="L1522" s="50">
        <f>SUM(I1522:K1522)</f>
        <v>-13.7</v>
      </c>
      <c r="M1522" s="47"/>
      <c r="N1522" s="51"/>
      <c r="O1522" s="48" t="s">
        <v>2494</v>
      </c>
      <c r="P1522" s="48"/>
      <c r="Q1522" s="49">
        <v>45585</v>
      </c>
      <c r="R1522" s="49" t="s">
        <v>2217</v>
      </c>
      <c r="S1522" s="49"/>
      <c r="T1522" s="106" t="s">
        <v>2217</v>
      </c>
      <c r="U1522" s="106"/>
    </row>
    <row r="1523" spans="1:21" x14ac:dyDescent="0.3">
      <c r="A1523" s="41" t="s">
        <v>416</v>
      </c>
      <c r="B1523" s="6">
        <v>45596</v>
      </c>
      <c r="C1523" s="62">
        <f t="shared" si="51"/>
        <v>2024</v>
      </c>
      <c r="D1523" s="43" t="s">
        <v>372</v>
      </c>
      <c r="E1523" s="43" t="s">
        <v>1703</v>
      </c>
      <c r="F1523" s="44" t="s">
        <v>413</v>
      </c>
      <c r="G1523" s="45">
        <v>3</v>
      </c>
      <c r="H1523" s="45"/>
      <c r="I1523" s="46">
        <v>13.7</v>
      </c>
      <c r="J1523" s="46"/>
      <c r="K1523" s="46"/>
      <c r="L1523" s="46">
        <v>13.7</v>
      </c>
      <c r="M1523" s="47">
        <v>620.43795620437959</v>
      </c>
      <c r="N1523" s="47">
        <v>8500</v>
      </c>
      <c r="O1523" s="48" t="s">
        <v>737</v>
      </c>
      <c r="P1523" s="48"/>
      <c r="Q1523" s="49">
        <v>45587</v>
      </c>
      <c r="R1523" s="49"/>
      <c r="S1523" s="49"/>
      <c r="T1523" s="49"/>
      <c r="U1523" s="106"/>
    </row>
    <row r="1524" spans="1:21" x14ac:dyDescent="0.3">
      <c r="A1524" s="41" t="s">
        <v>416</v>
      </c>
      <c r="B1524" s="6">
        <v>45596</v>
      </c>
      <c r="C1524" s="62">
        <f t="shared" si="51"/>
        <v>2024</v>
      </c>
      <c r="D1524" s="43" t="s">
        <v>372</v>
      </c>
      <c r="E1524" s="43" t="s">
        <v>1706</v>
      </c>
      <c r="F1524" s="44" t="s">
        <v>413</v>
      </c>
      <c r="G1524" s="45">
        <v>7</v>
      </c>
      <c r="H1524" s="45"/>
      <c r="I1524" s="46">
        <v>13.7</v>
      </c>
      <c r="J1524" s="46"/>
      <c r="K1524" s="46"/>
      <c r="L1524" s="46">
        <v>13.7</v>
      </c>
      <c r="M1524" s="47">
        <v>620.43795620437959</v>
      </c>
      <c r="N1524" s="51">
        <v>8500</v>
      </c>
      <c r="O1524" s="48" t="s">
        <v>2494</v>
      </c>
      <c r="P1524" s="48"/>
      <c r="Q1524" s="49">
        <v>45585</v>
      </c>
      <c r="R1524" s="49"/>
      <c r="S1524" s="49"/>
      <c r="T1524" s="49"/>
      <c r="U1524" s="106"/>
    </row>
    <row r="1525" spans="1:21" x14ac:dyDescent="0.3">
      <c r="A1525" s="41" t="s">
        <v>416</v>
      </c>
      <c r="B1525" s="6">
        <v>45596</v>
      </c>
      <c r="C1525" s="62">
        <f t="shared" si="51"/>
        <v>2024</v>
      </c>
      <c r="D1525" s="43" t="s">
        <v>981</v>
      </c>
      <c r="E1525" s="43" t="s">
        <v>2405</v>
      </c>
      <c r="F1525" s="44" t="s">
        <v>413</v>
      </c>
      <c r="G1525" s="45">
        <v>1</v>
      </c>
      <c r="H1525" s="45">
        <v>1</v>
      </c>
      <c r="I1525" s="46">
        <v>25</v>
      </c>
      <c r="J1525" s="46"/>
      <c r="K1525" s="46"/>
      <c r="L1525" s="46">
        <v>25</v>
      </c>
      <c r="M1525" s="47">
        <v>600</v>
      </c>
      <c r="N1525" s="51">
        <v>15000</v>
      </c>
      <c r="O1525" s="48" t="s">
        <v>1072</v>
      </c>
      <c r="P1525" s="48"/>
      <c r="Q1525" s="49">
        <v>45587</v>
      </c>
      <c r="R1525" s="49"/>
      <c r="S1525" s="49"/>
      <c r="T1525" s="49"/>
      <c r="U1525" s="106"/>
    </row>
    <row r="1526" spans="1:21" x14ac:dyDescent="0.3">
      <c r="A1526" s="41" t="s">
        <v>416</v>
      </c>
      <c r="B1526" s="6">
        <v>45596</v>
      </c>
      <c r="C1526" s="62">
        <f t="shared" si="51"/>
        <v>2024</v>
      </c>
      <c r="D1526" s="43" t="s">
        <v>981</v>
      </c>
      <c r="E1526" s="43" t="s">
        <v>2406</v>
      </c>
      <c r="F1526" s="44" t="s">
        <v>413</v>
      </c>
      <c r="G1526" s="45">
        <v>2</v>
      </c>
      <c r="H1526" s="45">
        <v>2</v>
      </c>
      <c r="I1526" s="46">
        <v>12.5</v>
      </c>
      <c r="J1526" s="46"/>
      <c r="K1526" s="46"/>
      <c r="L1526" s="46">
        <v>12.5</v>
      </c>
      <c r="M1526" s="47">
        <v>720</v>
      </c>
      <c r="N1526" s="51">
        <v>9000</v>
      </c>
      <c r="O1526" s="48" t="s">
        <v>1312</v>
      </c>
      <c r="P1526" s="48"/>
      <c r="Q1526" s="49">
        <v>45588</v>
      </c>
      <c r="R1526" s="49"/>
      <c r="S1526" s="49"/>
      <c r="T1526" s="49"/>
      <c r="U1526" s="106"/>
    </row>
    <row r="1527" spans="1:21" x14ac:dyDescent="0.3">
      <c r="A1527" s="41" t="s">
        <v>416</v>
      </c>
      <c r="B1527" s="6">
        <v>45596</v>
      </c>
      <c r="C1527" s="62">
        <f t="shared" si="51"/>
        <v>2024</v>
      </c>
      <c r="D1527" s="43" t="s">
        <v>981</v>
      </c>
      <c r="E1527" s="43" t="s">
        <v>2408</v>
      </c>
      <c r="F1527" s="44" t="s">
        <v>413</v>
      </c>
      <c r="G1527" s="45">
        <v>4</v>
      </c>
      <c r="H1527" s="45"/>
      <c r="I1527" s="46">
        <v>12.5</v>
      </c>
      <c r="J1527" s="46"/>
      <c r="K1527" s="46"/>
      <c r="L1527" s="46">
        <v>12.5</v>
      </c>
      <c r="M1527" s="47">
        <v>720</v>
      </c>
      <c r="N1527" s="51">
        <v>9000</v>
      </c>
      <c r="O1527" s="48" t="s">
        <v>1034</v>
      </c>
      <c r="P1527" s="48"/>
      <c r="Q1527" s="49">
        <v>45588</v>
      </c>
      <c r="R1527" s="49"/>
      <c r="S1527" s="49"/>
      <c r="T1527" s="49"/>
      <c r="U1527" s="106"/>
    </row>
    <row r="1528" spans="1:21" x14ac:dyDescent="0.3">
      <c r="A1528" s="41" t="s">
        <v>416</v>
      </c>
      <c r="B1528" s="6">
        <v>45596</v>
      </c>
      <c r="C1528" s="62">
        <f t="shared" si="51"/>
        <v>2024</v>
      </c>
      <c r="D1528" s="43" t="s">
        <v>981</v>
      </c>
      <c r="E1528" s="43" t="s">
        <v>2410</v>
      </c>
      <c r="F1528" s="44" t="s">
        <v>413</v>
      </c>
      <c r="G1528" s="45">
        <v>6</v>
      </c>
      <c r="H1528" s="45">
        <v>6</v>
      </c>
      <c r="I1528" s="46">
        <v>12.5</v>
      </c>
      <c r="J1528" s="46"/>
      <c r="K1528" s="46"/>
      <c r="L1528" s="46">
        <v>12.5</v>
      </c>
      <c r="M1528" s="47">
        <v>720</v>
      </c>
      <c r="N1528" s="51">
        <v>9000</v>
      </c>
      <c r="O1528" s="48" t="s">
        <v>1452</v>
      </c>
      <c r="P1528" s="48"/>
      <c r="Q1528" s="49">
        <v>45590</v>
      </c>
      <c r="R1528" s="49"/>
      <c r="S1528" s="49"/>
      <c r="T1528" s="49"/>
      <c r="U1528" s="106"/>
    </row>
    <row r="1529" spans="1:21" x14ac:dyDescent="0.3">
      <c r="A1529" s="41" t="s">
        <v>416</v>
      </c>
      <c r="B1529" s="6">
        <v>45596</v>
      </c>
      <c r="C1529" s="62">
        <f t="shared" si="51"/>
        <v>2024</v>
      </c>
      <c r="D1529" s="43" t="s">
        <v>981</v>
      </c>
      <c r="E1529" s="43" t="s">
        <v>2411</v>
      </c>
      <c r="F1529" s="44" t="s">
        <v>413</v>
      </c>
      <c r="G1529" s="45">
        <v>7</v>
      </c>
      <c r="H1529" s="45">
        <v>7</v>
      </c>
      <c r="I1529" s="46">
        <v>12.5</v>
      </c>
      <c r="J1529" s="46"/>
      <c r="K1529" s="46"/>
      <c r="L1529" s="46">
        <v>12.5</v>
      </c>
      <c r="M1529" s="47">
        <v>720</v>
      </c>
      <c r="N1529" s="51">
        <v>9000</v>
      </c>
      <c r="O1529" s="48" t="s">
        <v>2466</v>
      </c>
      <c r="P1529" s="48"/>
      <c r="Q1529" s="49">
        <v>45582</v>
      </c>
      <c r="R1529" s="49"/>
      <c r="S1529" s="49"/>
      <c r="T1529" s="49"/>
      <c r="U1529" s="106"/>
    </row>
    <row r="1530" spans="1:21" x14ac:dyDescent="0.3">
      <c r="A1530" s="41" t="s">
        <v>416</v>
      </c>
      <c r="B1530" s="6">
        <v>45596</v>
      </c>
      <c r="C1530" s="62">
        <f t="shared" si="51"/>
        <v>2024</v>
      </c>
      <c r="D1530" s="43" t="s">
        <v>981</v>
      </c>
      <c r="E1530" s="43" t="s">
        <v>2412</v>
      </c>
      <c r="F1530" s="44" t="s">
        <v>413</v>
      </c>
      <c r="G1530" s="45">
        <v>8</v>
      </c>
      <c r="H1530" s="45">
        <v>8</v>
      </c>
      <c r="I1530" s="46">
        <v>12.5</v>
      </c>
      <c r="J1530" s="46"/>
      <c r="K1530" s="46"/>
      <c r="L1530" s="46">
        <v>12.5</v>
      </c>
      <c r="M1530" s="47">
        <v>720</v>
      </c>
      <c r="N1530" s="51">
        <v>9000</v>
      </c>
      <c r="O1530" s="48" t="s">
        <v>601</v>
      </c>
      <c r="P1530" s="48"/>
      <c r="Q1530" s="49">
        <v>45586</v>
      </c>
      <c r="R1530" s="49"/>
      <c r="S1530" s="49"/>
      <c r="T1530" s="49"/>
      <c r="U1530" s="106"/>
    </row>
    <row r="1531" spans="1:21" x14ac:dyDescent="0.3">
      <c r="A1531" s="41" t="s">
        <v>416</v>
      </c>
      <c r="B1531" s="6">
        <v>45596</v>
      </c>
      <c r="C1531" s="62">
        <f t="shared" si="51"/>
        <v>2024</v>
      </c>
      <c r="D1531" s="43" t="s">
        <v>981</v>
      </c>
      <c r="E1531" s="43" t="s">
        <v>2413</v>
      </c>
      <c r="F1531" s="44" t="s">
        <v>413</v>
      </c>
      <c r="G1531" s="45">
        <v>9</v>
      </c>
      <c r="H1531" s="45">
        <v>9</v>
      </c>
      <c r="I1531" s="46">
        <v>12.5</v>
      </c>
      <c r="J1531" s="46"/>
      <c r="K1531" s="46"/>
      <c r="L1531" s="46">
        <v>12.5</v>
      </c>
      <c r="M1531" s="47">
        <v>720</v>
      </c>
      <c r="N1531" s="51">
        <v>9000</v>
      </c>
      <c r="O1531" s="48" t="s">
        <v>1349</v>
      </c>
      <c r="P1531" s="48"/>
      <c r="Q1531" s="49">
        <v>45588</v>
      </c>
      <c r="R1531" s="49"/>
      <c r="S1531" s="49"/>
      <c r="T1531" s="49"/>
      <c r="U1531" s="106"/>
    </row>
    <row r="1532" spans="1:21" x14ac:dyDescent="0.3">
      <c r="A1532" s="41" t="s">
        <v>416</v>
      </c>
      <c r="B1532" s="6">
        <v>45596</v>
      </c>
      <c r="C1532" s="62">
        <f t="shared" si="51"/>
        <v>2024</v>
      </c>
      <c r="D1532" s="43" t="s">
        <v>981</v>
      </c>
      <c r="E1532" s="43" t="s">
        <v>2414</v>
      </c>
      <c r="F1532" s="44" t="s">
        <v>413</v>
      </c>
      <c r="G1532" s="45">
        <v>10</v>
      </c>
      <c r="H1532" s="45">
        <v>10</v>
      </c>
      <c r="I1532" s="46">
        <v>12.5</v>
      </c>
      <c r="J1532" s="46"/>
      <c r="K1532" s="46"/>
      <c r="L1532" s="46">
        <v>12.5</v>
      </c>
      <c r="M1532" s="47">
        <v>720</v>
      </c>
      <c r="N1532" s="51">
        <v>9000</v>
      </c>
      <c r="O1532" s="48" t="s">
        <v>1079</v>
      </c>
      <c r="P1532" s="48"/>
      <c r="Q1532" s="49">
        <v>45586</v>
      </c>
      <c r="R1532" s="49"/>
      <c r="S1532" s="49"/>
      <c r="T1532" s="49"/>
      <c r="U1532" s="106"/>
    </row>
    <row r="1533" spans="1:21" x14ac:dyDescent="0.3">
      <c r="A1533" s="41" t="s">
        <v>416</v>
      </c>
      <c r="B1533" s="6">
        <v>45596</v>
      </c>
      <c r="C1533" s="62">
        <f t="shared" si="51"/>
        <v>2024</v>
      </c>
      <c r="D1533" s="43" t="s">
        <v>981</v>
      </c>
      <c r="E1533" s="43" t="s">
        <v>2415</v>
      </c>
      <c r="F1533" s="44" t="s">
        <v>413</v>
      </c>
      <c r="G1533" s="45">
        <v>11</v>
      </c>
      <c r="H1533" s="45">
        <v>11</v>
      </c>
      <c r="I1533" s="46">
        <v>12.5</v>
      </c>
      <c r="J1533" s="46"/>
      <c r="K1533" s="46"/>
      <c r="L1533" s="46">
        <v>12.5</v>
      </c>
      <c r="M1533" s="47">
        <v>720</v>
      </c>
      <c r="N1533" s="51">
        <v>9000</v>
      </c>
      <c r="O1533" s="48" t="s">
        <v>1078</v>
      </c>
      <c r="P1533" s="48"/>
      <c r="Q1533" s="49">
        <v>45589</v>
      </c>
      <c r="R1533" s="49"/>
      <c r="S1533" s="49"/>
      <c r="T1533" s="49"/>
      <c r="U1533" s="106"/>
    </row>
    <row r="1534" spans="1:21" x14ac:dyDescent="0.3">
      <c r="A1534" s="41" t="s">
        <v>416</v>
      </c>
      <c r="B1534" s="6">
        <v>45596</v>
      </c>
      <c r="C1534" s="62">
        <f t="shared" si="51"/>
        <v>2024</v>
      </c>
      <c r="D1534" s="43" t="s">
        <v>981</v>
      </c>
      <c r="E1534" s="43" t="s">
        <v>2417</v>
      </c>
      <c r="F1534" s="44" t="s">
        <v>413</v>
      </c>
      <c r="G1534" s="45">
        <v>13</v>
      </c>
      <c r="H1534" s="45">
        <v>13</v>
      </c>
      <c r="I1534" s="46">
        <v>12.5</v>
      </c>
      <c r="J1534" s="46"/>
      <c r="K1534" s="46"/>
      <c r="L1534" s="46">
        <v>12.5</v>
      </c>
      <c r="M1534" s="47">
        <v>720</v>
      </c>
      <c r="N1534" s="51">
        <v>9000</v>
      </c>
      <c r="O1534" s="48" t="s">
        <v>1450</v>
      </c>
      <c r="P1534" s="48"/>
      <c r="Q1534" s="49">
        <v>45583</v>
      </c>
      <c r="R1534" s="49"/>
      <c r="S1534" s="49"/>
      <c r="T1534" s="49"/>
      <c r="U1534" s="106"/>
    </row>
    <row r="1535" spans="1:21" x14ac:dyDescent="0.3">
      <c r="A1535" s="41" t="s">
        <v>416</v>
      </c>
      <c r="B1535" s="6">
        <v>45596</v>
      </c>
      <c r="C1535" s="62">
        <f t="shared" si="51"/>
        <v>2024</v>
      </c>
      <c r="D1535" s="43" t="s">
        <v>1404</v>
      </c>
      <c r="E1535" s="43" t="s">
        <v>2426</v>
      </c>
      <c r="F1535" s="44" t="s">
        <v>413</v>
      </c>
      <c r="G1535" s="45">
        <v>1</v>
      </c>
      <c r="H1535" s="45">
        <v>1</v>
      </c>
      <c r="I1535" s="46">
        <v>12.5</v>
      </c>
      <c r="J1535" s="46"/>
      <c r="K1535" s="46"/>
      <c r="L1535" s="46">
        <v>12.5</v>
      </c>
      <c r="M1535" s="47">
        <v>720</v>
      </c>
      <c r="N1535" s="51">
        <v>9000</v>
      </c>
      <c r="O1535" s="48" t="s">
        <v>1547</v>
      </c>
      <c r="P1535" s="48"/>
      <c r="Q1535" s="49">
        <v>45589</v>
      </c>
      <c r="R1535" s="49"/>
      <c r="S1535" s="49"/>
      <c r="T1535" s="49"/>
      <c r="U1535" s="106"/>
    </row>
    <row r="1536" spans="1:21" x14ac:dyDescent="0.3">
      <c r="A1536" s="41" t="s">
        <v>416</v>
      </c>
      <c r="B1536" s="6">
        <v>45596</v>
      </c>
      <c r="C1536" s="62">
        <f t="shared" si="51"/>
        <v>2024</v>
      </c>
      <c r="D1536" s="43" t="s">
        <v>1404</v>
      </c>
      <c r="E1536" s="43" t="s">
        <v>2427</v>
      </c>
      <c r="F1536" s="44" t="s">
        <v>413</v>
      </c>
      <c r="G1536" s="45">
        <v>2</v>
      </c>
      <c r="H1536" s="45">
        <v>2</v>
      </c>
      <c r="I1536" s="46">
        <v>12.5</v>
      </c>
      <c r="J1536" s="46"/>
      <c r="K1536" s="46"/>
      <c r="L1536" s="46">
        <v>12.5</v>
      </c>
      <c r="M1536" s="47">
        <v>720</v>
      </c>
      <c r="N1536" s="51">
        <v>9000</v>
      </c>
      <c r="O1536" s="48" t="s">
        <v>1032</v>
      </c>
      <c r="P1536" s="48"/>
      <c r="Q1536" s="49">
        <v>45588</v>
      </c>
      <c r="R1536" s="49"/>
      <c r="S1536" s="49"/>
      <c r="T1536" s="49"/>
      <c r="U1536" s="106"/>
    </row>
    <row r="1537" spans="1:21" x14ac:dyDescent="0.3">
      <c r="A1537" s="41" t="s">
        <v>416</v>
      </c>
      <c r="B1537" s="6">
        <v>45596</v>
      </c>
      <c r="C1537" s="62">
        <f t="shared" si="51"/>
        <v>2024</v>
      </c>
      <c r="D1537" s="43" t="s">
        <v>1404</v>
      </c>
      <c r="E1537" s="43" t="s">
        <v>2428</v>
      </c>
      <c r="F1537" s="44" t="s">
        <v>413</v>
      </c>
      <c r="G1537" s="45">
        <v>3</v>
      </c>
      <c r="H1537" s="45">
        <v>3</v>
      </c>
      <c r="I1537" s="46">
        <v>12.5</v>
      </c>
      <c r="J1537" s="46"/>
      <c r="K1537" s="46"/>
      <c r="L1537" s="46">
        <v>12.5</v>
      </c>
      <c r="M1537" s="47">
        <v>720</v>
      </c>
      <c r="N1537" s="51">
        <v>9000</v>
      </c>
      <c r="O1537" s="48" t="s">
        <v>2467</v>
      </c>
      <c r="P1537" s="48"/>
      <c r="Q1537" s="49">
        <v>45581</v>
      </c>
      <c r="R1537" s="49"/>
      <c r="S1537" s="49"/>
      <c r="T1537" s="49"/>
      <c r="U1537" s="106"/>
    </row>
    <row r="1538" spans="1:21" x14ac:dyDescent="0.3">
      <c r="A1538" s="41" t="s">
        <v>416</v>
      </c>
      <c r="B1538" s="6">
        <v>45596</v>
      </c>
      <c r="C1538" s="62">
        <f t="shared" si="51"/>
        <v>2024</v>
      </c>
      <c r="D1538" s="43" t="s">
        <v>1404</v>
      </c>
      <c r="E1538" s="43" t="s">
        <v>2437</v>
      </c>
      <c r="F1538" s="44" t="s">
        <v>413</v>
      </c>
      <c r="G1538" s="45">
        <v>12</v>
      </c>
      <c r="H1538" s="45">
        <v>12</v>
      </c>
      <c r="I1538" s="46">
        <v>12.5</v>
      </c>
      <c r="J1538" s="46"/>
      <c r="K1538" s="46"/>
      <c r="L1538" s="46">
        <v>12.5</v>
      </c>
      <c r="M1538" s="47">
        <v>720</v>
      </c>
      <c r="N1538" s="51">
        <v>9000</v>
      </c>
      <c r="O1538" s="48" t="s">
        <v>1593</v>
      </c>
      <c r="P1538" s="48"/>
      <c r="Q1538" s="49">
        <v>45582</v>
      </c>
      <c r="R1538" s="49"/>
      <c r="S1538" s="49"/>
      <c r="T1538" s="49"/>
      <c r="U1538" s="106"/>
    </row>
    <row r="1539" spans="1:21" x14ac:dyDescent="0.3">
      <c r="A1539" s="41" t="s">
        <v>416</v>
      </c>
      <c r="B1539" s="6">
        <v>45596</v>
      </c>
      <c r="C1539" s="62">
        <f t="shared" si="51"/>
        <v>2024</v>
      </c>
      <c r="D1539" s="43" t="s">
        <v>1404</v>
      </c>
      <c r="E1539" s="43" t="s">
        <v>2439</v>
      </c>
      <c r="F1539" s="44" t="s">
        <v>413</v>
      </c>
      <c r="G1539" s="45">
        <v>14</v>
      </c>
      <c r="H1539" s="45">
        <v>14</v>
      </c>
      <c r="I1539" s="46">
        <v>12.5</v>
      </c>
      <c r="J1539" s="46"/>
      <c r="K1539" s="46"/>
      <c r="L1539" s="46">
        <v>12.5</v>
      </c>
      <c r="M1539" s="47">
        <v>720</v>
      </c>
      <c r="N1539" s="51">
        <v>9000</v>
      </c>
      <c r="O1539" s="48" t="s">
        <v>2074</v>
      </c>
      <c r="P1539" s="48"/>
      <c r="Q1539" s="49">
        <v>45583</v>
      </c>
      <c r="R1539" s="49"/>
      <c r="S1539" s="49"/>
      <c r="T1539" s="49"/>
      <c r="U1539" s="106"/>
    </row>
    <row r="1540" spans="1:21" x14ac:dyDescent="0.3">
      <c r="A1540" s="41" t="s">
        <v>417</v>
      </c>
      <c r="B1540" s="6">
        <v>45596</v>
      </c>
      <c r="C1540" s="62">
        <f t="shared" si="51"/>
        <v>2024</v>
      </c>
      <c r="D1540" s="43" t="s">
        <v>1244</v>
      </c>
      <c r="E1540" s="43" t="s">
        <v>1257</v>
      </c>
      <c r="F1540" s="44" t="s">
        <v>412</v>
      </c>
      <c r="G1540" s="45">
        <v>13</v>
      </c>
      <c r="H1540" s="45">
        <v>13</v>
      </c>
      <c r="I1540" s="46">
        <v>52.3</v>
      </c>
      <c r="J1540" s="46">
        <v>6.4</v>
      </c>
      <c r="K1540" s="46"/>
      <c r="L1540" s="46">
        <v>58.699999999999996</v>
      </c>
      <c r="M1540" s="47">
        <v>1100.5451448040887</v>
      </c>
      <c r="N1540" s="47">
        <v>64602</v>
      </c>
      <c r="O1540" s="48" t="s">
        <v>2468</v>
      </c>
      <c r="P1540" s="48" t="s">
        <v>1668</v>
      </c>
      <c r="Q1540" s="49">
        <v>45595</v>
      </c>
      <c r="R1540" s="105">
        <v>1</v>
      </c>
      <c r="S1540" s="105"/>
      <c r="T1540" s="49"/>
      <c r="U1540" s="106"/>
    </row>
    <row r="1541" spans="1:21" x14ac:dyDescent="0.3">
      <c r="A1541" s="41" t="s">
        <v>417</v>
      </c>
      <c r="B1541" s="6">
        <v>45596</v>
      </c>
      <c r="C1541" s="62">
        <f t="shared" si="51"/>
        <v>2024</v>
      </c>
      <c r="D1541" s="43" t="s">
        <v>1244</v>
      </c>
      <c r="E1541" s="43" t="s">
        <v>1273</v>
      </c>
      <c r="F1541" s="44" t="s">
        <v>412</v>
      </c>
      <c r="G1541" s="45">
        <v>29</v>
      </c>
      <c r="H1541" s="45">
        <v>28</v>
      </c>
      <c r="I1541" s="46">
        <v>50</v>
      </c>
      <c r="J1541" s="46">
        <v>6.4</v>
      </c>
      <c r="K1541" s="46"/>
      <c r="L1541" s="46">
        <v>56.4</v>
      </c>
      <c r="M1541" s="47">
        <v>1027.7304964539007</v>
      </c>
      <c r="N1541" s="47">
        <v>57964</v>
      </c>
      <c r="O1541" s="48" t="s">
        <v>2469</v>
      </c>
      <c r="P1541" s="48" t="s">
        <v>1667</v>
      </c>
      <c r="Q1541" s="49">
        <v>45572</v>
      </c>
      <c r="R1541" s="105">
        <v>1</v>
      </c>
      <c r="S1541" s="105"/>
      <c r="T1541" s="49"/>
      <c r="U1541" s="106">
        <v>0.03</v>
      </c>
    </row>
    <row r="1542" spans="1:21" x14ac:dyDescent="0.3">
      <c r="A1542" s="41" t="s">
        <v>417</v>
      </c>
      <c r="B1542" s="6">
        <v>45596</v>
      </c>
      <c r="C1542" s="62">
        <f t="shared" ref="C1542:C1605" si="52">YEAR(B1542)</f>
        <v>2024</v>
      </c>
      <c r="D1542" s="43" t="s">
        <v>1244</v>
      </c>
      <c r="E1542" s="43" t="s">
        <v>1307</v>
      </c>
      <c r="F1542" s="44" t="s">
        <v>412</v>
      </c>
      <c r="G1542" s="45">
        <v>63</v>
      </c>
      <c r="H1542" s="45">
        <v>61</v>
      </c>
      <c r="I1542" s="46">
        <v>53.6</v>
      </c>
      <c r="J1542" s="46">
        <v>6.4</v>
      </c>
      <c r="K1542" s="46"/>
      <c r="L1542" s="46">
        <v>60</v>
      </c>
      <c r="M1542" s="47">
        <v>1052.45</v>
      </c>
      <c r="N1542" s="47">
        <v>63147</v>
      </c>
      <c r="O1542" s="48" t="s">
        <v>1348</v>
      </c>
      <c r="P1542" s="48" t="s">
        <v>1667</v>
      </c>
      <c r="Q1542" s="49">
        <v>45583</v>
      </c>
      <c r="R1542" s="105">
        <v>1</v>
      </c>
      <c r="S1542" s="105"/>
      <c r="T1542" s="49"/>
      <c r="U1542" s="106">
        <v>0.03</v>
      </c>
    </row>
    <row r="1543" spans="1:21" x14ac:dyDescent="0.3">
      <c r="A1543" s="41" t="s">
        <v>417</v>
      </c>
      <c r="B1543" s="6">
        <v>45596</v>
      </c>
      <c r="C1543" s="62">
        <f t="shared" si="52"/>
        <v>2024</v>
      </c>
      <c r="D1543" s="43" t="s">
        <v>1244</v>
      </c>
      <c r="E1543" s="43" t="s">
        <v>1308</v>
      </c>
      <c r="F1543" s="44" t="s">
        <v>412</v>
      </c>
      <c r="G1543" s="45">
        <v>64</v>
      </c>
      <c r="H1543" s="45">
        <v>62</v>
      </c>
      <c r="I1543" s="46">
        <v>49.7</v>
      </c>
      <c r="J1543" s="46">
        <v>6.4</v>
      </c>
      <c r="K1543" s="46"/>
      <c r="L1543" s="46">
        <v>56.1</v>
      </c>
      <c r="M1543" s="47">
        <v>1043.0659536541889</v>
      </c>
      <c r="N1543" s="47">
        <v>58516</v>
      </c>
      <c r="O1543" s="48" t="s">
        <v>2470</v>
      </c>
      <c r="P1543" s="48" t="s">
        <v>1667</v>
      </c>
      <c r="Q1543" s="49">
        <v>45589</v>
      </c>
      <c r="R1543" s="105">
        <v>1</v>
      </c>
      <c r="S1543" s="105"/>
      <c r="T1543" s="49"/>
      <c r="U1543" s="106">
        <v>0.03</v>
      </c>
    </row>
    <row r="1544" spans="1:21" x14ac:dyDescent="0.3">
      <c r="A1544" s="41" t="s">
        <v>417</v>
      </c>
      <c r="B1544" s="6">
        <v>45596</v>
      </c>
      <c r="C1544" s="62">
        <f t="shared" si="52"/>
        <v>2024</v>
      </c>
      <c r="D1544" s="43" t="s">
        <v>2255</v>
      </c>
      <c r="E1544" s="43" t="s">
        <v>2259</v>
      </c>
      <c r="F1544" s="44" t="s">
        <v>412</v>
      </c>
      <c r="G1544" s="45">
        <v>4</v>
      </c>
      <c r="H1544" s="45"/>
      <c r="I1544" s="46">
        <v>41.4</v>
      </c>
      <c r="J1544" s="46">
        <v>6.4</v>
      </c>
      <c r="K1544" s="46"/>
      <c r="L1544" s="46">
        <v>47.8</v>
      </c>
      <c r="M1544" s="47">
        <v>1135</v>
      </c>
      <c r="N1544" s="51">
        <v>54253</v>
      </c>
      <c r="O1544" s="48" t="s">
        <v>2471</v>
      </c>
      <c r="P1544" s="48" t="s">
        <v>1667</v>
      </c>
      <c r="Q1544" s="49">
        <v>45586</v>
      </c>
      <c r="R1544" s="106" t="s">
        <v>1837</v>
      </c>
      <c r="S1544" s="106"/>
      <c r="T1544" s="49"/>
      <c r="U1544" s="106"/>
    </row>
    <row r="1545" spans="1:21" x14ac:dyDescent="0.3">
      <c r="A1545" s="41" t="s">
        <v>417</v>
      </c>
      <c r="B1545" s="6">
        <v>45596</v>
      </c>
      <c r="C1545" s="62">
        <f t="shared" si="52"/>
        <v>2024</v>
      </c>
      <c r="D1545" s="43" t="s">
        <v>2255</v>
      </c>
      <c r="E1545" s="43" t="s">
        <v>2260</v>
      </c>
      <c r="F1545" s="44" t="s">
        <v>412</v>
      </c>
      <c r="G1545" s="45">
        <v>5</v>
      </c>
      <c r="H1545" s="45"/>
      <c r="I1545" s="46">
        <v>52.2</v>
      </c>
      <c r="J1545" s="46">
        <v>6.4</v>
      </c>
      <c r="K1545" s="46"/>
      <c r="L1545" s="46">
        <v>58.6</v>
      </c>
      <c r="M1545" s="47">
        <v>1115.5119453924915</v>
      </c>
      <c r="N1545" s="51">
        <v>65369</v>
      </c>
      <c r="O1545" s="48" t="s">
        <v>1344</v>
      </c>
      <c r="P1545" s="48" t="s">
        <v>1667</v>
      </c>
      <c r="Q1545" s="49">
        <v>45584</v>
      </c>
      <c r="R1545" s="106" t="s">
        <v>1837</v>
      </c>
      <c r="S1545" s="106"/>
      <c r="T1545" s="49"/>
      <c r="U1545" s="106">
        <v>0.03</v>
      </c>
    </row>
    <row r="1546" spans="1:21" x14ac:dyDescent="0.3">
      <c r="A1546" s="41" t="s">
        <v>417</v>
      </c>
      <c r="B1546" s="6">
        <v>45596</v>
      </c>
      <c r="C1546" s="62">
        <f t="shared" si="52"/>
        <v>2024</v>
      </c>
      <c r="D1546" s="43" t="s">
        <v>2255</v>
      </c>
      <c r="E1546" s="43" t="s">
        <v>2264</v>
      </c>
      <c r="F1546" s="44" t="s">
        <v>412</v>
      </c>
      <c r="G1546" s="45">
        <v>9</v>
      </c>
      <c r="H1546" s="45"/>
      <c r="I1546" s="46">
        <v>52.2</v>
      </c>
      <c r="J1546" s="46">
        <v>6.4</v>
      </c>
      <c r="K1546" s="46"/>
      <c r="L1546" s="46">
        <v>58.6</v>
      </c>
      <c r="M1546" s="47">
        <v>1150.631399317406</v>
      </c>
      <c r="N1546" s="51">
        <v>67427</v>
      </c>
      <c r="O1546" s="48" t="s">
        <v>1082</v>
      </c>
      <c r="P1546" s="48" t="s">
        <v>1667</v>
      </c>
      <c r="Q1546" s="49">
        <v>45594</v>
      </c>
      <c r="R1546" s="106" t="s">
        <v>1837</v>
      </c>
      <c r="S1546" s="106"/>
      <c r="T1546" s="49"/>
      <c r="U1546" s="106">
        <v>0.03</v>
      </c>
    </row>
    <row r="1547" spans="1:21" x14ac:dyDescent="0.3">
      <c r="A1547" s="41" t="s">
        <v>417</v>
      </c>
      <c r="B1547" s="6">
        <v>45596</v>
      </c>
      <c r="C1547" s="62">
        <f t="shared" si="52"/>
        <v>2024</v>
      </c>
      <c r="D1547" s="43" t="s">
        <v>2255</v>
      </c>
      <c r="E1547" s="43" t="s">
        <v>2265</v>
      </c>
      <c r="F1547" s="44" t="s">
        <v>412</v>
      </c>
      <c r="G1547" s="45">
        <v>10</v>
      </c>
      <c r="H1547" s="45"/>
      <c r="I1547" s="46">
        <v>55.4</v>
      </c>
      <c r="J1547" s="46">
        <v>6.4</v>
      </c>
      <c r="K1547" s="46"/>
      <c r="L1547" s="46">
        <f>I1547+J1547</f>
        <v>61.8</v>
      </c>
      <c r="M1547" s="47">
        <f>N1547/L1547</f>
        <v>1139.7572815533981</v>
      </c>
      <c r="N1547" s="51">
        <v>70437</v>
      </c>
      <c r="O1547" s="48" t="s">
        <v>648</v>
      </c>
      <c r="P1547" s="48" t="s">
        <v>1667</v>
      </c>
      <c r="Q1547" s="49">
        <v>45587</v>
      </c>
      <c r="R1547" s="106" t="s">
        <v>1837</v>
      </c>
      <c r="S1547" s="106"/>
      <c r="T1547" s="49"/>
      <c r="U1547" s="106">
        <v>0.03</v>
      </c>
    </row>
    <row r="1548" spans="1:21" x14ac:dyDescent="0.3">
      <c r="A1548" s="41" t="s">
        <v>417</v>
      </c>
      <c r="B1548" s="6">
        <v>45596</v>
      </c>
      <c r="C1548" s="62">
        <f t="shared" si="52"/>
        <v>2024</v>
      </c>
      <c r="D1548" s="43" t="s">
        <v>2255</v>
      </c>
      <c r="E1548" s="43" t="s">
        <v>2266</v>
      </c>
      <c r="F1548" s="44" t="s">
        <v>412</v>
      </c>
      <c r="G1548" s="45">
        <v>11</v>
      </c>
      <c r="H1548" s="45"/>
      <c r="I1548" s="46">
        <v>55.5</v>
      </c>
      <c r="J1548" s="46">
        <v>6.4</v>
      </c>
      <c r="K1548" s="46"/>
      <c r="L1548" s="46">
        <v>61.9</v>
      </c>
      <c r="M1548" s="47">
        <v>1130.064620355412</v>
      </c>
      <c r="N1548" s="51">
        <v>69951</v>
      </c>
      <c r="O1548" s="48" t="s">
        <v>1380</v>
      </c>
      <c r="P1548" s="48" t="s">
        <v>1667</v>
      </c>
      <c r="Q1548" s="49">
        <v>45594</v>
      </c>
      <c r="R1548" s="105">
        <v>1</v>
      </c>
      <c r="S1548" s="105"/>
      <c r="T1548" s="49"/>
      <c r="U1548" s="106">
        <v>0.03</v>
      </c>
    </row>
    <row r="1549" spans="1:21" x14ac:dyDescent="0.3">
      <c r="A1549" s="41" t="s">
        <v>417</v>
      </c>
      <c r="B1549" s="6">
        <v>45596</v>
      </c>
      <c r="C1549" s="62">
        <f t="shared" si="52"/>
        <v>2024</v>
      </c>
      <c r="D1549" s="43" t="s">
        <v>2255</v>
      </c>
      <c r="E1549" s="43" t="s">
        <v>2267</v>
      </c>
      <c r="F1549" s="44" t="s">
        <v>412</v>
      </c>
      <c r="G1549" s="45">
        <v>12</v>
      </c>
      <c r="H1549" s="45"/>
      <c r="I1549" s="46">
        <v>41.3</v>
      </c>
      <c r="J1549" s="46">
        <v>6.4</v>
      </c>
      <c r="K1549" s="46"/>
      <c r="L1549" s="46">
        <v>47.699999999999996</v>
      </c>
      <c r="M1549" s="47">
        <v>1144.6121593291405</v>
      </c>
      <c r="N1549" s="51">
        <v>54598</v>
      </c>
      <c r="O1549" s="48" t="s">
        <v>2472</v>
      </c>
      <c r="P1549" s="48" t="s">
        <v>1667</v>
      </c>
      <c r="Q1549" s="49">
        <v>45593</v>
      </c>
      <c r="R1549" s="106" t="s">
        <v>1837</v>
      </c>
      <c r="S1549" s="106"/>
      <c r="T1549" s="49"/>
      <c r="U1549" s="106">
        <v>0.03</v>
      </c>
    </row>
    <row r="1550" spans="1:21" x14ac:dyDescent="0.3">
      <c r="A1550" s="41" t="s">
        <v>417</v>
      </c>
      <c r="B1550" s="6">
        <v>45596</v>
      </c>
      <c r="C1550" s="62">
        <f t="shared" si="52"/>
        <v>2024</v>
      </c>
      <c r="D1550" s="43" t="s">
        <v>2255</v>
      </c>
      <c r="E1550" s="43" t="s">
        <v>2273</v>
      </c>
      <c r="F1550" s="44" t="s">
        <v>412</v>
      </c>
      <c r="G1550" s="45">
        <v>18</v>
      </c>
      <c r="H1550" s="45"/>
      <c r="I1550" s="46">
        <v>55.4</v>
      </c>
      <c r="J1550" s="46">
        <v>6.4</v>
      </c>
      <c r="K1550" s="46"/>
      <c r="L1550" s="46">
        <v>61.8</v>
      </c>
      <c r="M1550" s="47">
        <v>1195</v>
      </c>
      <c r="N1550" s="51">
        <v>73851</v>
      </c>
      <c r="O1550" s="48" t="s">
        <v>2473</v>
      </c>
      <c r="P1550" s="48" t="s">
        <v>1667</v>
      </c>
      <c r="Q1550" s="49">
        <v>45583</v>
      </c>
      <c r="R1550" s="106" t="s">
        <v>1837</v>
      </c>
      <c r="S1550" s="106"/>
      <c r="T1550" s="49"/>
      <c r="U1550" s="106"/>
    </row>
    <row r="1551" spans="1:21" x14ac:dyDescent="0.3">
      <c r="A1551" s="41" t="s">
        <v>417</v>
      </c>
      <c r="B1551" s="6">
        <v>45596</v>
      </c>
      <c r="C1551" s="62">
        <f t="shared" si="52"/>
        <v>2024</v>
      </c>
      <c r="D1551" s="43" t="s">
        <v>2255</v>
      </c>
      <c r="E1551" s="43" t="s">
        <v>2276</v>
      </c>
      <c r="F1551" s="44" t="s">
        <v>412</v>
      </c>
      <c r="G1551" s="45">
        <v>21</v>
      </c>
      <c r="H1551" s="45"/>
      <c r="I1551" s="46">
        <v>52.1</v>
      </c>
      <c r="J1551" s="46">
        <v>6.4</v>
      </c>
      <c r="K1551" s="46"/>
      <c r="L1551" s="46">
        <v>58.5</v>
      </c>
      <c r="M1551" s="47">
        <v>1144.6153846153845</v>
      </c>
      <c r="N1551" s="51">
        <v>66960</v>
      </c>
      <c r="O1551" s="48" t="s">
        <v>1344</v>
      </c>
      <c r="P1551" s="48" t="s">
        <v>1667</v>
      </c>
      <c r="Q1551" s="49">
        <v>45584</v>
      </c>
      <c r="R1551" s="106" t="s">
        <v>1837</v>
      </c>
      <c r="S1551" s="106"/>
      <c r="T1551" s="49"/>
      <c r="U1551" s="106">
        <v>0.03</v>
      </c>
    </row>
    <row r="1552" spans="1:21" x14ac:dyDescent="0.3">
      <c r="A1552" s="41" t="s">
        <v>417</v>
      </c>
      <c r="B1552" s="6">
        <v>45596</v>
      </c>
      <c r="C1552" s="62">
        <f t="shared" si="52"/>
        <v>2024</v>
      </c>
      <c r="D1552" s="43" t="s">
        <v>2255</v>
      </c>
      <c r="E1552" s="43" t="s">
        <v>2284</v>
      </c>
      <c r="F1552" s="44" t="s">
        <v>412</v>
      </c>
      <c r="G1552" s="45">
        <v>29</v>
      </c>
      <c r="H1552" s="45"/>
      <c r="I1552" s="46">
        <v>41.4</v>
      </c>
      <c r="J1552" s="46">
        <v>6.4</v>
      </c>
      <c r="K1552" s="46"/>
      <c r="L1552" s="46">
        <v>47.8</v>
      </c>
      <c r="M1552" s="47">
        <v>1115</v>
      </c>
      <c r="N1552" s="51">
        <v>53297</v>
      </c>
      <c r="O1552" s="48" t="s">
        <v>2474</v>
      </c>
      <c r="P1552" s="48" t="s">
        <v>1667</v>
      </c>
      <c r="Q1552" s="49">
        <v>45595</v>
      </c>
      <c r="R1552" s="105">
        <v>1</v>
      </c>
      <c r="S1552" s="105"/>
      <c r="T1552" s="49"/>
      <c r="U1552" s="106"/>
    </row>
    <row r="1553" spans="1:21" x14ac:dyDescent="0.3">
      <c r="A1553" s="41" t="s">
        <v>417</v>
      </c>
      <c r="B1553" s="6">
        <v>45596</v>
      </c>
      <c r="C1553" s="62">
        <f t="shared" si="52"/>
        <v>2024</v>
      </c>
      <c r="D1553" s="43" t="s">
        <v>2255</v>
      </c>
      <c r="E1553" s="43" t="s">
        <v>2300</v>
      </c>
      <c r="F1553" s="44" t="s">
        <v>412</v>
      </c>
      <c r="G1553" s="45">
        <v>45</v>
      </c>
      <c r="H1553" s="45"/>
      <c r="I1553" s="46">
        <v>41.2</v>
      </c>
      <c r="J1553" s="46">
        <v>6.4</v>
      </c>
      <c r="K1553" s="46"/>
      <c r="L1553" s="46">
        <v>47.6</v>
      </c>
      <c r="M1553" s="47">
        <v>1180</v>
      </c>
      <c r="N1553" s="51">
        <v>56168</v>
      </c>
      <c r="O1553" s="48" t="s">
        <v>2475</v>
      </c>
      <c r="P1553" s="48" t="s">
        <v>1667</v>
      </c>
      <c r="Q1553" s="49">
        <v>45588</v>
      </c>
      <c r="R1553" s="106" t="s">
        <v>1837</v>
      </c>
      <c r="S1553" s="106"/>
      <c r="T1553" s="49"/>
      <c r="U1553" s="106"/>
    </row>
    <row r="1554" spans="1:21" x14ac:dyDescent="0.3">
      <c r="A1554" s="41" t="s">
        <v>417</v>
      </c>
      <c r="B1554" s="6">
        <v>45596</v>
      </c>
      <c r="C1554" s="62">
        <f t="shared" si="52"/>
        <v>2024</v>
      </c>
      <c r="D1554" s="43" t="s">
        <v>2255</v>
      </c>
      <c r="E1554" s="43" t="s">
        <v>2304</v>
      </c>
      <c r="F1554" s="44" t="s">
        <v>412</v>
      </c>
      <c r="G1554" s="45">
        <v>49</v>
      </c>
      <c r="H1554" s="45"/>
      <c r="I1554" s="46">
        <v>41.2</v>
      </c>
      <c r="J1554" s="46">
        <v>6.4</v>
      </c>
      <c r="K1554" s="46"/>
      <c r="L1554" s="46">
        <v>47.6</v>
      </c>
      <c r="M1554" s="47">
        <v>1134.9159663865546</v>
      </c>
      <c r="N1554" s="51">
        <v>54022</v>
      </c>
      <c r="O1554" s="48" t="s">
        <v>2476</v>
      </c>
      <c r="P1554" s="48" t="s">
        <v>1668</v>
      </c>
      <c r="Q1554" s="49">
        <v>45584</v>
      </c>
      <c r="R1554" s="106" t="s">
        <v>1837</v>
      </c>
      <c r="S1554" s="106"/>
      <c r="T1554" s="49"/>
      <c r="U1554" s="106">
        <v>0.03</v>
      </c>
    </row>
    <row r="1555" spans="1:21" x14ac:dyDescent="0.3">
      <c r="A1555" s="41" t="s">
        <v>417</v>
      </c>
      <c r="B1555" s="6">
        <v>45596</v>
      </c>
      <c r="C1555" s="62">
        <f t="shared" si="52"/>
        <v>2024</v>
      </c>
      <c r="D1555" s="43" t="s">
        <v>2114</v>
      </c>
      <c r="E1555" s="43" t="s">
        <v>2141</v>
      </c>
      <c r="F1555" s="44" t="s">
        <v>412</v>
      </c>
      <c r="G1555" s="45">
        <v>6</v>
      </c>
      <c r="H1555" s="45"/>
      <c r="I1555" s="46">
        <v>56</v>
      </c>
      <c r="J1555" s="46">
        <v>6.4</v>
      </c>
      <c r="K1555" s="46"/>
      <c r="L1555" s="46">
        <v>62.4</v>
      </c>
      <c r="M1555" s="47">
        <v>1115</v>
      </c>
      <c r="N1555" s="47">
        <v>69576</v>
      </c>
      <c r="O1555" s="48" t="s">
        <v>2477</v>
      </c>
      <c r="P1555" s="48" t="s">
        <v>1667</v>
      </c>
      <c r="Q1555" s="49">
        <v>45590</v>
      </c>
      <c r="R1555" s="105" t="s">
        <v>1836</v>
      </c>
      <c r="S1555" s="105"/>
      <c r="T1555" s="49"/>
      <c r="U1555" s="106"/>
    </row>
    <row r="1556" spans="1:21" x14ac:dyDescent="0.3">
      <c r="A1556" s="41" t="s">
        <v>417</v>
      </c>
      <c r="B1556" s="6">
        <v>45596</v>
      </c>
      <c r="C1556" s="62">
        <f t="shared" si="52"/>
        <v>2024</v>
      </c>
      <c r="D1556" s="43" t="s">
        <v>2114</v>
      </c>
      <c r="E1556" s="43" t="s">
        <v>2145</v>
      </c>
      <c r="F1556" s="44" t="s">
        <v>412</v>
      </c>
      <c r="G1556" s="45">
        <v>10</v>
      </c>
      <c r="H1556" s="45"/>
      <c r="I1556" s="46">
        <v>55.8</v>
      </c>
      <c r="J1556" s="46">
        <v>6.4</v>
      </c>
      <c r="K1556" s="46"/>
      <c r="L1556" s="46">
        <v>62.199999999999996</v>
      </c>
      <c r="M1556" s="47">
        <v>1135</v>
      </c>
      <c r="N1556" s="47">
        <v>70597</v>
      </c>
      <c r="O1556" s="48" t="s">
        <v>2478</v>
      </c>
      <c r="P1556" s="48" t="s">
        <v>1667</v>
      </c>
      <c r="Q1556" s="49">
        <v>45575</v>
      </c>
      <c r="R1556" s="105" t="s">
        <v>1836</v>
      </c>
      <c r="S1556" s="105"/>
      <c r="T1556" s="49"/>
      <c r="U1556" s="106"/>
    </row>
    <row r="1557" spans="1:21" x14ac:dyDescent="0.3">
      <c r="A1557" s="41" t="s">
        <v>417</v>
      </c>
      <c r="B1557" s="6">
        <v>45596</v>
      </c>
      <c r="C1557" s="62">
        <f t="shared" si="52"/>
        <v>2024</v>
      </c>
      <c r="D1557" s="43" t="s">
        <v>2114</v>
      </c>
      <c r="E1557" s="43" t="s">
        <v>2175</v>
      </c>
      <c r="F1557" s="44" t="s">
        <v>412</v>
      </c>
      <c r="G1557" s="45">
        <v>41</v>
      </c>
      <c r="H1557" s="45"/>
      <c r="I1557" s="46">
        <v>41.2</v>
      </c>
      <c r="J1557" s="46">
        <v>6.4</v>
      </c>
      <c r="K1557" s="46"/>
      <c r="L1557" s="46">
        <v>47.6</v>
      </c>
      <c r="M1557" s="47">
        <v>1139.7478991596638</v>
      </c>
      <c r="N1557" s="47">
        <v>54252</v>
      </c>
      <c r="O1557" s="48" t="s">
        <v>2479</v>
      </c>
      <c r="P1557" s="48" t="s">
        <v>1667</v>
      </c>
      <c r="Q1557" s="49">
        <v>45596</v>
      </c>
      <c r="R1557" s="106" t="s">
        <v>1837</v>
      </c>
      <c r="S1557" s="106"/>
      <c r="T1557" s="49"/>
      <c r="U1557" s="106">
        <v>0.03</v>
      </c>
    </row>
    <row r="1558" spans="1:21" x14ac:dyDescent="0.3">
      <c r="A1558" s="41" t="s">
        <v>417</v>
      </c>
      <c r="B1558" s="6">
        <v>45596</v>
      </c>
      <c r="C1558" s="62">
        <f t="shared" si="52"/>
        <v>2024</v>
      </c>
      <c r="D1558" s="43" t="s">
        <v>2114</v>
      </c>
      <c r="E1558" s="43" t="s">
        <v>2179</v>
      </c>
      <c r="F1558" s="44" t="s">
        <v>412</v>
      </c>
      <c r="G1558" s="45">
        <v>45</v>
      </c>
      <c r="H1558" s="45"/>
      <c r="I1558" s="46">
        <v>41.2</v>
      </c>
      <c r="J1558" s="46">
        <v>6.4</v>
      </c>
      <c r="K1558" s="46"/>
      <c r="L1558" s="46">
        <v>47.6</v>
      </c>
      <c r="M1558" s="47">
        <v>1165</v>
      </c>
      <c r="N1558" s="47">
        <v>55454</v>
      </c>
      <c r="O1558" s="48" t="s">
        <v>2493</v>
      </c>
      <c r="P1558" s="48" t="s">
        <v>1667</v>
      </c>
      <c r="Q1558" s="49">
        <v>45568</v>
      </c>
      <c r="R1558" s="105" t="s">
        <v>1836</v>
      </c>
      <c r="S1558" s="105"/>
      <c r="T1558" s="49"/>
      <c r="U1558" s="106"/>
    </row>
    <row r="1559" spans="1:21" x14ac:dyDescent="0.3">
      <c r="A1559" s="41" t="s">
        <v>417</v>
      </c>
      <c r="B1559" s="6">
        <v>45596</v>
      </c>
      <c r="C1559" s="62">
        <f t="shared" si="52"/>
        <v>2024</v>
      </c>
      <c r="D1559" s="43" t="s">
        <v>1584</v>
      </c>
      <c r="E1559" s="43" t="s">
        <v>1475</v>
      </c>
      <c r="F1559" s="44" t="s">
        <v>412</v>
      </c>
      <c r="G1559" s="45">
        <v>1</v>
      </c>
      <c r="H1559" s="45">
        <v>1</v>
      </c>
      <c r="I1559" s="46">
        <v>34.4</v>
      </c>
      <c r="J1559" s="46">
        <v>3.3</v>
      </c>
      <c r="K1559" s="46"/>
      <c r="L1559" s="46">
        <v>37.699999999999996</v>
      </c>
      <c r="M1559" s="47">
        <v>1045.0132625994697</v>
      </c>
      <c r="N1559" s="47">
        <v>39397</v>
      </c>
      <c r="O1559" s="48" t="s">
        <v>2480</v>
      </c>
      <c r="P1559" s="48" t="s">
        <v>1668</v>
      </c>
      <c r="Q1559" s="49">
        <v>45569</v>
      </c>
      <c r="R1559" s="105">
        <v>1</v>
      </c>
      <c r="S1559" s="105"/>
      <c r="T1559" s="49"/>
      <c r="U1559" s="106"/>
    </row>
    <row r="1560" spans="1:21" x14ac:dyDescent="0.3">
      <c r="A1560" s="41" t="s">
        <v>417</v>
      </c>
      <c r="B1560" s="6">
        <v>45596</v>
      </c>
      <c r="C1560" s="62">
        <f t="shared" si="52"/>
        <v>2024</v>
      </c>
      <c r="D1560" s="43" t="s">
        <v>1584</v>
      </c>
      <c r="E1560" s="43" t="s">
        <v>1489</v>
      </c>
      <c r="F1560" s="44" t="s">
        <v>412</v>
      </c>
      <c r="G1560" s="45">
        <v>15</v>
      </c>
      <c r="H1560" s="45">
        <v>15</v>
      </c>
      <c r="I1560" s="46">
        <v>55.4</v>
      </c>
      <c r="J1560" s="46">
        <v>6.4</v>
      </c>
      <c r="K1560" s="46"/>
      <c r="L1560" s="46">
        <v>61.8</v>
      </c>
      <c r="M1560" s="47">
        <v>1057.2977346278317</v>
      </c>
      <c r="N1560" s="47">
        <v>65341</v>
      </c>
      <c r="O1560" s="48" t="s">
        <v>622</v>
      </c>
      <c r="P1560" s="48" t="s">
        <v>1667</v>
      </c>
      <c r="Q1560" s="49">
        <v>45580</v>
      </c>
      <c r="R1560" s="105">
        <v>1</v>
      </c>
      <c r="S1560" s="105"/>
      <c r="T1560" s="49"/>
      <c r="U1560" s="106">
        <v>0.03</v>
      </c>
    </row>
    <row r="1561" spans="1:21" x14ac:dyDescent="0.3">
      <c r="A1561" s="41" t="s">
        <v>417</v>
      </c>
      <c r="B1561" s="6">
        <v>45596</v>
      </c>
      <c r="C1561" s="62">
        <f t="shared" si="52"/>
        <v>2024</v>
      </c>
      <c r="D1561" s="43" t="s">
        <v>1584</v>
      </c>
      <c r="E1561" s="43" t="s">
        <v>1507</v>
      </c>
      <c r="F1561" s="44" t="s">
        <v>412</v>
      </c>
      <c r="G1561" s="45">
        <v>33</v>
      </c>
      <c r="H1561" s="45">
        <v>32</v>
      </c>
      <c r="I1561" s="46">
        <v>34.1</v>
      </c>
      <c r="J1561" s="46">
        <v>3.3</v>
      </c>
      <c r="K1561" s="46"/>
      <c r="L1561" s="46">
        <v>37.4</v>
      </c>
      <c r="M1561" s="47">
        <v>1013.6631016042782</v>
      </c>
      <c r="N1561" s="47">
        <v>37911</v>
      </c>
      <c r="O1561" s="48" t="s">
        <v>2481</v>
      </c>
      <c r="P1561" s="48" t="s">
        <v>1668</v>
      </c>
      <c r="Q1561" s="49">
        <v>45581</v>
      </c>
      <c r="R1561" s="105">
        <v>1</v>
      </c>
      <c r="S1561" s="105"/>
      <c r="T1561" s="49"/>
      <c r="U1561" s="106">
        <v>0.03</v>
      </c>
    </row>
    <row r="1562" spans="1:21" x14ac:dyDescent="0.3">
      <c r="A1562" s="41" t="s">
        <v>417</v>
      </c>
      <c r="B1562" s="6">
        <v>45596</v>
      </c>
      <c r="C1562" s="62">
        <f t="shared" si="52"/>
        <v>2024</v>
      </c>
      <c r="D1562" s="43" t="s">
        <v>1584</v>
      </c>
      <c r="E1562" s="43" t="s">
        <v>1513</v>
      </c>
      <c r="F1562" s="44" t="s">
        <v>412</v>
      </c>
      <c r="G1562" s="45">
        <v>39</v>
      </c>
      <c r="H1562" s="45">
        <v>38</v>
      </c>
      <c r="I1562" s="46">
        <v>55.5</v>
      </c>
      <c r="J1562" s="46">
        <v>6.4</v>
      </c>
      <c r="K1562" s="46"/>
      <c r="L1562" s="46">
        <v>61.9</v>
      </c>
      <c r="M1562" s="47">
        <v>1050</v>
      </c>
      <c r="N1562" s="47">
        <v>64995</v>
      </c>
      <c r="O1562" s="48" t="s">
        <v>2482</v>
      </c>
      <c r="P1562" s="48" t="s">
        <v>1667</v>
      </c>
      <c r="Q1562" s="49">
        <v>45568</v>
      </c>
      <c r="R1562" s="105">
        <v>1</v>
      </c>
      <c r="S1562" s="105"/>
      <c r="T1562" s="49"/>
      <c r="U1562" s="106"/>
    </row>
    <row r="1563" spans="1:21" x14ac:dyDescent="0.3">
      <c r="A1563" s="41" t="s">
        <v>417</v>
      </c>
      <c r="B1563" s="6">
        <v>45596</v>
      </c>
      <c r="C1563" s="62">
        <f t="shared" si="52"/>
        <v>2024</v>
      </c>
      <c r="D1563" s="43" t="s">
        <v>1584</v>
      </c>
      <c r="E1563" s="43" t="s">
        <v>1517</v>
      </c>
      <c r="F1563" s="44" t="s">
        <v>412</v>
      </c>
      <c r="G1563" s="45">
        <v>43</v>
      </c>
      <c r="H1563" s="45">
        <v>42</v>
      </c>
      <c r="I1563" s="46">
        <v>55.3</v>
      </c>
      <c r="J1563" s="46">
        <v>6.4</v>
      </c>
      <c r="K1563" s="46"/>
      <c r="L1563" s="46">
        <v>61.699999999999996</v>
      </c>
      <c r="M1563" s="47">
        <v>1042.7714748784442</v>
      </c>
      <c r="N1563" s="47">
        <v>64339</v>
      </c>
      <c r="O1563" s="48" t="s">
        <v>1387</v>
      </c>
      <c r="P1563" s="48" t="s">
        <v>1667</v>
      </c>
      <c r="Q1563" s="49">
        <v>45594</v>
      </c>
      <c r="R1563" s="105">
        <v>1</v>
      </c>
      <c r="S1563" s="105"/>
      <c r="T1563" s="49"/>
      <c r="U1563" s="106">
        <v>0.03</v>
      </c>
    </row>
    <row r="1564" spans="1:21" x14ac:dyDescent="0.3">
      <c r="A1564" s="41" t="s">
        <v>417</v>
      </c>
      <c r="B1564" s="6">
        <v>45596</v>
      </c>
      <c r="C1564" s="62">
        <f t="shared" si="52"/>
        <v>2024</v>
      </c>
      <c r="D1564" s="43" t="s">
        <v>1584</v>
      </c>
      <c r="E1564" s="43" t="s">
        <v>1530</v>
      </c>
      <c r="F1564" s="44" t="s">
        <v>412</v>
      </c>
      <c r="G1564" s="45">
        <v>57</v>
      </c>
      <c r="H1564" s="45">
        <v>56</v>
      </c>
      <c r="I1564" s="46">
        <v>51.9</v>
      </c>
      <c r="J1564" s="46">
        <v>6.4</v>
      </c>
      <c r="K1564" s="46"/>
      <c r="L1564" s="46">
        <v>58.3</v>
      </c>
      <c r="M1564" s="47">
        <v>1062.1612349914237</v>
      </c>
      <c r="N1564" s="47">
        <v>61924</v>
      </c>
      <c r="O1564" s="48" t="s">
        <v>2483</v>
      </c>
      <c r="P1564" s="48" t="s">
        <v>1676</v>
      </c>
      <c r="Q1564" s="49">
        <v>45596</v>
      </c>
      <c r="R1564" s="105">
        <v>1</v>
      </c>
      <c r="S1564" s="105"/>
      <c r="T1564" s="49"/>
      <c r="U1564" s="106">
        <v>0.03</v>
      </c>
    </row>
    <row r="1565" spans="1:21" x14ac:dyDescent="0.3">
      <c r="A1565" s="41" t="s">
        <v>417</v>
      </c>
      <c r="B1565" s="6">
        <v>45596</v>
      </c>
      <c r="C1565" s="62">
        <f t="shared" si="52"/>
        <v>2024</v>
      </c>
      <c r="D1565" s="43" t="s">
        <v>1730</v>
      </c>
      <c r="E1565" s="43" t="s">
        <v>1755</v>
      </c>
      <c r="F1565" s="44" t="s">
        <v>412</v>
      </c>
      <c r="G1565" s="45">
        <v>25</v>
      </c>
      <c r="H1565" s="45"/>
      <c r="I1565" s="46">
        <v>51.9</v>
      </c>
      <c r="J1565" s="46">
        <v>6.4</v>
      </c>
      <c r="K1565" s="46"/>
      <c r="L1565" s="46">
        <v>58.3</v>
      </c>
      <c r="M1565" s="47">
        <v>1096.106346483705</v>
      </c>
      <c r="N1565" s="47">
        <v>63903</v>
      </c>
      <c r="O1565" s="48" t="s">
        <v>1812</v>
      </c>
      <c r="P1565" s="48" t="s">
        <v>1667</v>
      </c>
      <c r="Q1565" s="49">
        <v>45568</v>
      </c>
      <c r="R1565" s="105">
        <v>1</v>
      </c>
      <c r="S1565" s="105"/>
      <c r="T1565" s="49"/>
      <c r="U1565" s="106"/>
    </row>
    <row r="1566" spans="1:21" x14ac:dyDescent="0.3">
      <c r="A1566" s="41" t="s">
        <v>417</v>
      </c>
      <c r="B1566" s="6">
        <v>45596</v>
      </c>
      <c r="C1566" s="62">
        <f t="shared" si="52"/>
        <v>2024</v>
      </c>
      <c r="D1566" s="43" t="s">
        <v>1730</v>
      </c>
      <c r="E1566" s="43" t="s">
        <v>1789</v>
      </c>
      <c r="F1566" s="44" t="s">
        <v>412</v>
      </c>
      <c r="G1566" s="45">
        <v>59</v>
      </c>
      <c r="H1566" s="45"/>
      <c r="I1566" s="46">
        <v>55.4</v>
      </c>
      <c r="J1566" s="46">
        <v>6.4</v>
      </c>
      <c r="K1566" s="46"/>
      <c r="L1566" s="46">
        <v>61.8</v>
      </c>
      <c r="M1566" s="47">
        <v>1105.8090614886733</v>
      </c>
      <c r="N1566" s="47">
        <v>68339</v>
      </c>
      <c r="O1566" s="48" t="s">
        <v>2484</v>
      </c>
      <c r="P1566" s="48" t="s">
        <v>1667</v>
      </c>
      <c r="Q1566" s="49">
        <v>45574</v>
      </c>
      <c r="R1566" s="105">
        <v>1</v>
      </c>
      <c r="S1566" s="105"/>
      <c r="T1566" s="49"/>
      <c r="U1566" s="106">
        <v>0.03</v>
      </c>
    </row>
    <row r="1567" spans="1:21" x14ac:dyDescent="0.3">
      <c r="A1567" s="41" t="s">
        <v>418</v>
      </c>
      <c r="B1567" s="6">
        <v>45596</v>
      </c>
      <c r="C1567" s="62">
        <f t="shared" si="52"/>
        <v>2024</v>
      </c>
      <c r="D1567" s="43" t="s">
        <v>1838</v>
      </c>
      <c r="E1567" s="43" t="s">
        <v>1858</v>
      </c>
      <c r="F1567" s="44" t="s">
        <v>412</v>
      </c>
      <c r="G1567" s="45">
        <v>20</v>
      </c>
      <c r="H1567" s="45">
        <v>20</v>
      </c>
      <c r="I1567" s="46">
        <v>45.8</v>
      </c>
      <c r="J1567" s="46">
        <v>6.4</v>
      </c>
      <c r="K1567" s="46"/>
      <c r="L1567" s="46">
        <v>52.199999999999996</v>
      </c>
      <c r="M1567" s="47">
        <v>1551.992337164751</v>
      </c>
      <c r="N1567" s="51">
        <v>81014</v>
      </c>
      <c r="O1567" s="48" t="s">
        <v>2211</v>
      </c>
      <c r="P1567" s="48" t="s">
        <v>1667</v>
      </c>
      <c r="Q1567" s="49">
        <v>45583</v>
      </c>
      <c r="R1567" s="106" t="s">
        <v>1837</v>
      </c>
      <c r="S1567" s="106"/>
      <c r="T1567" s="49"/>
      <c r="U1567" s="106">
        <v>0.03</v>
      </c>
    </row>
    <row r="1568" spans="1:21" x14ac:dyDescent="0.3">
      <c r="A1568" s="41" t="s">
        <v>418</v>
      </c>
      <c r="B1568" s="6">
        <v>45596</v>
      </c>
      <c r="C1568" s="62">
        <f t="shared" si="52"/>
        <v>2024</v>
      </c>
      <c r="D1568" s="43" t="s">
        <v>1838</v>
      </c>
      <c r="E1568" s="43" t="s">
        <v>1862</v>
      </c>
      <c r="F1568" s="44" t="s">
        <v>412</v>
      </c>
      <c r="G1568" s="45">
        <v>24</v>
      </c>
      <c r="H1568" s="45">
        <v>24</v>
      </c>
      <c r="I1568" s="46">
        <v>54.2</v>
      </c>
      <c r="J1568" s="46">
        <v>8</v>
      </c>
      <c r="K1568" s="46"/>
      <c r="L1568" s="46">
        <v>62.2</v>
      </c>
      <c r="M1568" s="47">
        <v>1518.0546623794212</v>
      </c>
      <c r="N1568" s="51">
        <v>94423</v>
      </c>
      <c r="O1568" s="48" t="s">
        <v>2491</v>
      </c>
      <c r="P1568" s="48" t="s">
        <v>1667</v>
      </c>
      <c r="Q1568" s="49">
        <v>45582</v>
      </c>
      <c r="R1568" s="106" t="s">
        <v>1837</v>
      </c>
      <c r="S1568" s="106"/>
      <c r="T1568" s="49"/>
      <c r="U1568" s="106">
        <v>0.03</v>
      </c>
    </row>
    <row r="1569" spans="1:21" x14ac:dyDescent="0.3">
      <c r="A1569" s="41" t="s">
        <v>418</v>
      </c>
      <c r="B1569" s="6">
        <v>45596</v>
      </c>
      <c r="C1569" s="62">
        <f t="shared" si="52"/>
        <v>2024</v>
      </c>
      <c r="D1569" s="43" t="s">
        <v>1838</v>
      </c>
      <c r="E1569" s="43" t="s">
        <v>1874</v>
      </c>
      <c r="F1569" s="44" t="s">
        <v>412</v>
      </c>
      <c r="G1569" s="45">
        <v>36</v>
      </c>
      <c r="H1569" s="45">
        <v>36</v>
      </c>
      <c r="I1569" s="46">
        <v>54.2</v>
      </c>
      <c r="J1569" s="46">
        <v>8</v>
      </c>
      <c r="K1569" s="46"/>
      <c r="L1569" s="46">
        <v>62.2</v>
      </c>
      <c r="M1569" s="47">
        <v>1532.6045016077169</v>
      </c>
      <c r="N1569" s="51">
        <v>95328</v>
      </c>
      <c r="O1569" s="48" t="s">
        <v>2491</v>
      </c>
      <c r="P1569" s="48" t="s">
        <v>1667</v>
      </c>
      <c r="Q1569" s="49">
        <v>45582</v>
      </c>
      <c r="R1569" s="106" t="s">
        <v>1837</v>
      </c>
      <c r="S1569" s="106"/>
      <c r="T1569" s="49"/>
      <c r="U1569" s="106">
        <v>0.03</v>
      </c>
    </row>
    <row r="1570" spans="1:21" x14ac:dyDescent="0.3">
      <c r="A1570" s="41" t="s">
        <v>418</v>
      </c>
      <c r="B1570" s="6">
        <v>45596</v>
      </c>
      <c r="C1570" s="62">
        <f t="shared" si="52"/>
        <v>2024</v>
      </c>
      <c r="D1570" s="43" t="s">
        <v>1838</v>
      </c>
      <c r="E1570" s="43" t="s">
        <v>1900</v>
      </c>
      <c r="F1570" s="44" t="s">
        <v>412</v>
      </c>
      <c r="G1570" s="45">
        <v>62</v>
      </c>
      <c r="H1570" s="45">
        <v>61</v>
      </c>
      <c r="I1570" s="46">
        <v>41.4</v>
      </c>
      <c r="J1570" s="46">
        <v>8</v>
      </c>
      <c r="K1570" s="46"/>
      <c r="L1570" s="46">
        <v>49.4</v>
      </c>
      <c r="M1570" s="47">
        <v>1576.2550607287451</v>
      </c>
      <c r="N1570" s="51">
        <v>77867</v>
      </c>
      <c r="O1570" s="48" t="s">
        <v>2491</v>
      </c>
      <c r="P1570" s="48" t="s">
        <v>1667</v>
      </c>
      <c r="Q1570" s="49">
        <v>45582</v>
      </c>
      <c r="R1570" s="106" t="s">
        <v>1837</v>
      </c>
      <c r="S1570" s="106"/>
      <c r="T1570" s="49"/>
      <c r="U1570" s="106">
        <v>0.03</v>
      </c>
    </row>
    <row r="1571" spans="1:21" x14ac:dyDescent="0.3">
      <c r="A1571" s="41" t="s">
        <v>418</v>
      </c>
      <c r="B1571" s="6">
        <v>45596</v>
      </c>
      <c r="C1571" s="62">
        <f t="shared" si="52"/>
        <v>2024</v>
      </c>
      <c r="D1571" s="43" t="s">
        <v>1838</v>
      </c>
      <c r="E1571" s="43" t="s">
        <v>1910</v>
      </c>
      <c r="F1571" s="44" t="s">
        <v>412</v>
      </c>
      <c r="G1571" s="45">
        <v>72</v>
      </c>
      <c r="H1571" s="45">
        <v>71</v>
      </c>
      <c r="I1571" s="46">
        <v>53.8</v>
      </c>
      <c r="J1571" s="46">
        <v>8</v>
      </c>
      <c r="K1571" s="46"/>
      <c r="L1571" s="46">
        <v>61.8</v>
      </c>
      <c r="M1571" s="47">
        <v>1561.6990291262136</v>
      </c>
      <c r="N1571" s="51">
        <v>96513</v>
      </c>
      <c r="O1571" s="48" t="s">
        <v>2211</v>
      </c>
      <c r="P1571" s="48" t="s">
        <v>1667</v>
      </c>
      <c r="Q1571" s="49">
        <v>45583</v>
      </c>
      <c r="R1571" s="106" t="s">
        <v>1837</v>
      </c>
      <c r="S1571" s="106"/>
      <c r="T1571" s="49"/>
      <c r="U1571" s="106">
        <v>0.03</v>
      </c>
    </row>
    <row r="1572" spans="1:21" x14ac:dyDescent="0.3">
      <c r="A1572" s="41" t="s">
        <v>418</v>
      </c>
      <c r="B1572" s="6">
        <v>45596</v>
      </c>
      <c r="C1572" s="62">
        <f t="shared" si="52"/>
        <v>2024</v>
      </c>
      <c r="D1572" s="43" t="s">
        <v>1838</v>
      </c>
      <c r="E1572" s="43" t="s">
        <v>1912</v>
      </c>
      <c r="F1572" s="44" t="s">
        <v>412</v>
      </c>
      <c r="G1572" s="45">
        <v>74</v>
      </c>
      <c r="H1572" s="45">
        <v>73</v>
      </c>
      <c r="I1572" s="46">
        <v>41.3</v>
      </c>
      <c r="J1572" s="46">
        <v>8</v>
      </c>
      <c r="K1572" s="46"/>
      <c r="L1572" s="46">
        <v>49.3</v>
      </c>
      <c r="M1572" s="47">
        <v>1571.3995943204868</v>
      </c>
      <c r="N1572" s="51">
        <v>77470</v>
      </c>
      <c r="O1572" s="48" t="s">
        <v>2491</v>
      </c>
      <c r="P1572" s="48" t="s">
        <v>1667</v>
      </c>
      <c r="Q1572" s="49">
        <v>45582</v>
      </c>
      <c r="R1572" s="106" t="s">
        <v>1837</v>
      </c>
      <c r="S1572" s="106"/>
      <c r="T1572" s="49"/>
      <c r="U1572" s="106">
        <v>0.03</v>
      </c>
    </row>
    <row r="1573" spans="1:21" x14ac:dyDescent="0.3">
      <c r="A1573" s="41" t="s">
        <v>418</v>
      </c>
      <c r="B1573" s="6">
        <v>45596</v>
      </c>
      <c r="C1573" s="62">
        <f t="shared" si="52"/>
        <v>2024</v>
      </c>
      <c r="D1573" s="43" t="s">
        <v>1838</v>
      </c>
      <c r="E1573" s="43" t="s">
        <v>1918</v>
      </c>
      <c r="F1573" s="44" t="s">
        <v>412</v>
      </c>
      <c r="G1573" s="45">
        <v>80</v>
      </c>
      <c r="H1573" s="45">
        <v>79</v>
      </c>
      <c r="I1573" s="46">
        <v>45.6</v>
      </c>
      <c r="J1573" s="46">
        <v>6.4</v>
      </c>
      <c r="K1573" s="46"/>
      <c r="L1573" s="46">
        <v>52</v>
      </c>
      <c r="M1573" s="47">
        <v>1590.8076923076924</v>
      </c>
      <c r="N1573" s="51">
        <v>82722</v>
      </c>
      <c r="O1573" s="48" t="s">
        <v>2485</v>
      </c>
      <c r="P1573" s="48" t="s">
        <v>1667</v>
      </c>
      <c r="Q1573" s="49">
        <v>45586</v>
      </c>
      <c r="R1573" s="106" t="s">
        <v>1837</v>
      </c>
      <c r="S1573" s="106"/>
      <c r="T1573" s="49"/>
      <c r="U1573" s="106">
        <v>0.03</v>
      </c>
    </row>
    <row r="1574" spans="1:21" x14ac:dyDescent="0.3">
      <c r="A1574" s="41" t="s">
        <v>418</v>
      </c>
      <c r="B1574" s="6">
        <v>45596</v>
      </c>
      <c r="C1574" s="62">
        <f t="shared" si="52"/>
        <v>2024</v>
      </c>
      <c r="D1574" s="43" t="s">
        <v>1838</v>
      </c>
      <c r="E1574" s="43" t="s">
        <v>1924</v>
      </c>
      <c r="F1574" s="44" t="s">
        <v>412</v>
      </c>
      <c r="G1574" s="45">
        <v>86</v>
      </c>
      <c r="H1574" s="45">
        <v>85</v>
      </c>
      <c r="I1574" s="46">
        <v>41.3</v>
      </c>
      <c r="J1574" s="46">
        <v>8</v>
      </c>
      <c r="K1574" s="46"/>
      <c r="L1574" s="46">
        <v>49.3</v>
      </c>
      <c r="M1574" s="47">
        <v>1566.5517241379312</v>
      </c>
      <c r="N1574" s="51">
        <v>77231</v>
      </c>
      <c r="O1574" s="48" t="s">
        <v>2486</v>
      </c>
      <c r="P1574" s="48" t="s">
        <v>1667</v>
      </c>
      <c r="Q1574" s="49">
        <v>45583</v>
      </c>
      <c r="R1574" s="106" t="s">
        <v>1837</v>
      </c>
      <c r="S1574" s="106"/>
      <c r="T1574" s="49"/>
      <c r="U1574" s="106">
        <v>0.03</v>
      </c>
    </row>
    <row r="1575" spans="1:21" x14ac:dyDescent="0.3">
      <c r="A1575" s="41" t="s">
        <v>418</v>
      </c>
      <c r="B1575" s="6">
        <v>45596</v>
      </c>
      <c r="C1575" s="62">
        <f t="shared" si="52"/>
        <v>2024</v>
      </c>
      <c r="D1575" s="43" t="s">
        <v>1838</v>
      </c>
      <c r="E1575" s="43" t="s">
        <v>1933</v>
      </c>
      <c r="F1575" s="44" t="s">
        <v>412</v>
      </c>
      <c r="G1575" s="45">
        <v>96</v>
      </c>
      <c r="H1575" s="45">
        <v>94</v>
      </c>
      <c r="I1575" s="46">
        <v>53.8</v>
      </c>
      <c r="J1575" s="46">
        <v>8</v>
      </c>
      <c r="K1575" s="46"/>
      <c r="L1575" s="46">
        <v>61.8</v>
      </c>
      <c r="M1575" s="47">
        <v>1552.0064724919096</v>
      </c>
      <c r="N1575" s="51">
        <v>95914</v>
      </c>
      <c r="O1575" s="48" t="s">
        <v>1072</v>
      </c>
      <c r="P1575" s="48" t="s">
        <v>1667</v>
      </c>
      <c r="Q1575" s="49">
        <v>45587</v>
      </c>
      <c r="R1575" s="106" t="s">
        <v>1837</v>
      </c>
      <c r="S1575" s="106"/>
      <c r="T1575" s="49"/>
      <c r="U1575" s="106">
        <v>0.03</v>
      </c>
    </row>
    <row r="1576" spans="1:21" x14ac:dyDescent="0.3">
      <c r="A1576" s="41" t="s">
        <v>418</v>
      </c>
      <c r="B1576" s="6">
        <v>45596</v>
      </c>
      <c r="C1576" s="62">
        <f t="shared" si="52"/>
        <v>2024</v>
      </c>
      <c r="D1576" s="43" t="s">
        <v>1838</v>
      </c>
      <c r="E1576" s="43" t="s">
        <v>1952</v>
      </c>
      <c r="F1576" s="44" t="s">
        <v>412</v>
      </c>
      <c r="G1576" s="45">
        <v>115</v>
      </c>
      <c r="H1576" s="45">
        <v>113</v>
      </c>
      <c r="I1576" s="46">
        <v>48.8</v>
      </c>
      <c r="J1576" s="46">
        <v>6.4</v>
      </c>
      <c r="K1576" s="46"/>
      <c r="L1576" s="46">
        <v>55.199999999999996</v>
      </c>
      <c r="M1576" s="47">
        <v>1615.0000000000002</v>
      </c>
      <c r="N1576" s="51">
        <v>89148</v>
      </c>
      <c r="O1576" s="48" t="s">
        <v>2487</v>
      </c>
      <c r="P1576" s="48" t="s">
        <v>1667</v>
      </c>
      <c r="Q1576" s="49">
        <v>45566</v>
      </c>
      <c r="R1576" s="106" t="s">
        <v>1837</v>
      </c>
      <c r="S1576" s="106"/>
      <c r="T1576" s="49"/>
      <c r="U1576" s="106"/>
    </row>
    <row r="1577" spans="1:21" x14ac:dyDescent="0.3">
      <c r="A1577" s="41" t="s">
        <v>418</v>
      </c>
      <c r="B1577" s="6">
        <v>45596</v>
      </c>
      <c r="C1577" s="62">
        <f t="shared" si="52"/>
        <v>2024</v>
      </c>
      <c r="D1577" s="43" t="s">
        <v>1838</v>
      </c>
      <c r="E1577" s="43" t="s">
        <v>1956</v>
      </c>
      <c r="F1577" s="44" t="s">
        <v>412</v>
      </c>
      <c r="G1577" s="45">
        <v>119</v>
      </c>
      <c r="H1577" s="45">
        <v>117</v>
      </c>
      <c r="I1577" s="46">
        <v>41.3</v>
      </c>
      <c r="J1577" s="46">
        <v>8</v>
      </c>
      <c r="K1577" s="46"/>
      <c r="L1577" s="46">
        <v>49.3</v>
      </c>
      <c r="M1577" s="47">
        <v>1605.0101419878297</v>
      </c>
      <c r="N1577" s="51">
        <v>75170</v>
      </c>
      <c r="O1577" s="48" t="s">
        <v>2488</v>
      </c>
      <c r="P1577" s="48" t="s">
        <v>1667</v>
      </c>
      <c r="Q1577" s="49">
        <v>45587</v>
      </c>
      <c r="R1577" s="106" t="s">
        <v>1837</v>
      </c>
      <c r="S1577" s="106"/>
      <c r="T1577" s="106">
        <v>0.05</v>
      </c>
      <c r="U1577" s="106"/>
    </row>
    <row r="1578" spans="1:21" x14ac:dyDescent="0.3">
      <c r="A1578" s="41" t="s">
        <v>418</v>
      </c>
      <c r="B1578" s="6">
        <v>45596</v>
      </c>
      <c r="C1578" s="62">
        <f t="shared" si="52"/>
        <v>2024</v>
      </c>
      <c r="D1578" s="43" t="s">
        <v>1838</v>
      </c>
      <c r="E1578" s="43" t="s">
        <v>1965</v>
      </c>
      <c r="F1578" s="44" t="s">
        <v>412</v>
      </c>
      <c r="G1578" s="45">
        <v>128</v>
      </c>
      <c r="H1578" s="45">
        <v>126</v>
      </c>
      <c r="I1578" s="46">
        <v>45.6</v>
      </c>
      <c r="J1578" s="46">
        <v>6.4</v>
      </c>
      <c r="K1578" s="46"/>
      <c r="L1578" s="46">
        <v>52</v>
      </c>
      <c r="M1578" s="47">
        <v>1620</v>
      </c>
      <c r="N1578" s="51">
        <v>84240</v>
      </c>
      <c r="O1578" s="48" t="s">
        <v>2489</v>
      </c>
      <c r="P1578" s="48" t="s">
        <v>1667</v>
      </c>
      <c r="Q1578" s="49">
        <v>45580</v>
      </c>
      <c r="R1578" s="106" t="s">
        <v>1837</v>
      </c>
      <c r="S1578" s="106"/>
      <c r="T1578" s="49"/>
      <c r="U1578" s="106"/>
    </row>
    <row r="1579" spans="1:21" x14ac:dyDescent="0.3">
      <c r="A1579" s="41" t="s">
        <v>418</v>
      </c>
      <c r="B1579" s="6">
        <v>45596</v>
      </c>
      <c r="C1579" s="62">
        <f t="shared" si="52"/>
        <v>2024</v>
      </c>
      <c r="D1579" s="43" t="s">
        <v>1838</v>
      </c>
      <c r="E1579" s="43" t="s">
        <v>1968</v>
      </c>
      <c r="F1579" s="44" t="s">
        <v>412</v>
      </c>
      <c r="G1579" s="45">
        <v>131</v>
      </c>
      <c r="H1579" s="45">
        <v>129</v>
      </c>
      <c r="I1579" s="46">
        <v>41.3</v>
      </c>
      <c r="J1579" s="46">
        <v>8</v>
      </c>
      <c r="K1579" s="46"/>
      <c r="L1579" s="46">
        <v>49.3</v>
      </c>
      <c r="M1579" s="47">
        <v>1600</v>
      </c>
      <c r="N1579" s="51">
        <v>78880</v>
      </c>
      <c r="O1579" s="48" t="s">
        <v>2490</v>
      </c>
      <c r="P1579" s="48" t="s">
        <v>1667</v>
      </c>
      <c r="Q1579" s="49">
        <v>45577</v>
      </c>
      <c r="R1579" s="106" t="s">
        <v>1837</v>
      </c>
      <c r="S1579" s="106"/>
      <c r="T1579" s="49"/>
      <c r="U1579" s="106"/>
    </row>
    <row r="1580" spans="1:21" x14ac:dyDescent="0.3">
      <c r="A1580" s="41" t="s">
        <v>418</v>
      </c>
      <c r="B1580" s="6">
        <v>45596</v>
      </c>
      <c r="C1580" s="62">
        <f t="shared" si="52"/>
        <v>2024</v>
      </c>
      <c r="D1580" s="43" t="s">
        <v>1838</v>
      </c>
      <c r="E1580" s="43" t="s">
        <v>1957</v>
      </c>
      <c r="F1580" s="44" t="s">
        <v>412</v>
      </c>
      <c r="G1580" s="45">
        <v>120</v>
      </c>
      <c r="H1580" s="45">
        <v>118</v>
      </c>
      <c r="I1580" s="46">
        <v>53.8</v>
      </c>
      <c r="J1580" s="46">
        <v>8</v>
      </c>
      <c r="K1580" s="46"/>
      <c r="L1580" s="46">
        <v>61.8</v>
      </c>
      <c r="M1580" s="47">
        <v>1542.2977346278317</v>
      </c>
      <c r="N1580" s="47">
        <v>95314</v>
      </c>
      <c r="O1580" s="48" t="s">
        <v>1401</v>
      </c>
      <c r="P1580" s="48" t="s">
        <v>1667</v>
      </c>
      <c r="Q1580" s="49">
        <v>45596</v>
      </c>
      <c r="R1580" s="106" t="s">
        <v>1837</v>
      </c>
      <c r="S1580" s="106"/>
      <c r="T1580" s="49"/>
      <c r="U1580" s="106"/>
    </row>
    <row r="1581" spans="1:21" x14ac:dyDescent="0.3">
      <c r="A1581" s="41" t="s">
        <v>418</v>
      </c>
      <c r="B1581" s="6">
        <v>45596</v>
      </c>
      <c r="C1581" s="62">
        <f t="shared" si="52"/>
        <v>2024</v>
      </c>
      <c r="D1581" s="43" t="s">
        <v>880</v>
      </c>
      <c r="E1581" s="43" t="s">
        <v>897</v>
      </c>
      <c r="F1581" s="44" t="s">
        <v>412</v>
      </c>
      <c r="G1581" s="45">
        <v>17</v>
      </c>
      <c r="H1581" s="45">
        <v>17</v>
      </c>
      <c r="I1581" s="46">
        <v>105.6</v>
      </c>
      <c r="J1581" s="46">
        <v>16</v>
      </c>
      <c r="K1581" s="46"/>
      <c r="L1581" s="46">
        <v>121.6</v>
      </c>
      <c r="M1581" s="47">
        <v>1530</v>
      </c>
      <c r="N1581" s="47">
        <v>186048</v>
      </c>
      <c r="O1581" s="48" t="s">
        <v>2492</v>
      </c>
      <c r="P1581" s="48" t="s">
        <v>1667</v>
      </c>
      <c r="Q1581" s="49">
        <v>45573</v>
      </c>
      <c r="R1581" s="105">
        <v>1</v>
      </c>
      <c r="S1581" s="105"/>
      <c r="T1581" s="49"/>
      <c r="U1581" s="106"/>
    </row>
    <row r="1582" spans="1:21" x14ac:dyDescent="0.3">
      <c r="A1582" s="41" t="s">
        <v>416</v>
      </c>
      <c r="B1582" s="6">
        <v>45626</v>
      </c>
      <c r="C1582" s="62">
        <f t="shared" si="52"/>
        <v>2024</v>
      </c>
      <c r="D1582" s="43" t="s">
        <v>981</v>
      </c>
      <c r="E1582" s="43" t="s">
        <v>2407</v>
      </c>
      <c r="F1582" s="44" t="s">
        <v>413</v>
      </c>
      <c r="G1582" s="45">
        <v>3</v>
      </c>
      <c r="H1582" s="45">
        <v>3</v>
      </c>
      <c r="I1582" s="46">
        <v>12.5</v>
      </c>
      <c r="J1582" s="46"/>
      <c r="K1582" s="46"/>
      <c r="L1582" s="46">
        <v>12.5</v>
      </c>
      <c r="M1582" s="47">
        <v>720</v>
      </c>
      <c r="N1582" s="47">
        <v>9000</v>
      </c>
      <c r="O1582" s="48" t="s">
        <v>1033</v>
      </c>
      <c r="P1582" s="48"/>
      <c r="Q1582" s="49">
        <v>45609</v>
      </c>
      <c r="R1582" s="49"/>
      <c r="S1582" s="49"/>
      <c r="T1582" s="49"/>
      <c r="U1582" s="106"/>
    </row>
    <row r="1583" spans="1:21" x14ac:dyDescent="0.3">
      <c r="A1583" s="41" t="s">
        <v>416</v>
      </c>
      <c r="B1583" s="6">
        <v>45626</v>
      </c>
      <c r="C1583" s="62">
        <f t="shared" si="52"/>
        <v>2024</v>
      </c>
      <c r="D1583" s="43" t="s">
        <v>981</v>
      </c>
      <c r="E1583" s="43" t="s">
        <v>2409</v>
      </c>
      <c r="F1583" s="44" t="s">
        <v>413</v>
      </c>
      <c r="G1583" s="45">
        <v>5</v>
      </c>
      <c r="H1583" s="45">
        <v>5</v>
      </c>
      <c r="I1583" s="46">
        <v>12.5</v>
      </c>
      <c r="J1583" s="46"/>
      <c r="K1583" s="46"/>
      <c r="L1583" s="46">
        <v>12.5</v>
      </c>
      <c r="M1583" s="47">
        <v>720</v>
      </c>
      <c r="N1583" s="47">
        <v>9000</v>
      </c>
      <c r="O1583" s="48" t="s">
        <v>2518</v>
      </c>
      <c r="P1583" s="48"/>
      <c r="Q1583" s="49">
        <v>45603</v>
      </c>
      <c r="R1583" s="49"/>
      <c r="S1583" s="49"/>
      <c r="T1583" s="49"/>
      <c r="U1583" s="106"/>
    </row>
    <row r="1584" spans="1:21" x14ac:dyDescent="0.3">
      <c r="A1584" s="41" t="s">
        <v>416</v>
      </c>
      <c r="B1584" s="6">
        <v>45626</v>
      </c>
      <c r="C1584" s="62">
        <f t="shared" si="52"/>
        <v>2024</v>
      </c>
      <c r="D1584" s="43" t="s">
        <v>981</v>
      </c>
      <c r="E1584" s="43" t="s">
        <v>2416</v>
      </c>
      <c r="F1584" s="44" t="s">
        <v>413</v>
      </c>
      <c r="G1584" s="45">
        <v>12</v>
      </c>
      <c r="H1584" s="45">
        <v>12</v>
      </c>
      <c r="I1584" s="46">
        <v>12.5</v>
      </c>
      <c r="J1584" s="46"/>
      <c r="K1584" s="46"/>
      <c r="L1584" s="46">
        <v>12.5</v>
      </c>
      <c r="M1584" s="47">
        <v>720</v>
      </c>
      <c r="N1584" s="47">
        <v>9000</v>
      </c>
      <c r="O1584" s="48" t="s">
        <v>2519</v>
      </c>
      <c r="P1584" s="48"/>
      <c r="Q1584" s="49">
        <v>45597</v>
      </c>
      <c r="R1584" s="49"/>
      <c r="S1584" s="49"/>
      <c r="T1584" s="49"/>
      <c r="U1584" s="106"/>
    </row>
    <row r="1585" spans="1:21" x14ac:dyDescent="0.3">
      <c r="A1585" s="41" t="s">
        <v>416</v>
      </c>
      <c r="B1585" s="6">
        <v>45626</v>
      </c>
      <c r="C1585" s="62">
        <f t="shared" si="52"/>
        <v>2024</v>
      </c>
      <c r="D1585" s="43" t="s">
        <v>1404</v>
      </c>
      <c r="E1585" s="43" t="s">
        <v>2430</v>
      </c>
      <c r="F1585" s="44" t="s">
        <v>413</v>
      </c>
      <c r="G1585" s="45">
        <v>5</v>
      </c>
      <c r="H1585" s="45">
        <v>5</v>
      </c>
      <c r="I1585" s="46">
        <v>12.5</v>
      </c>
      <c r="J1585" s="46"/>
      <c r="K1585" s="46"/>
      <c r="L1585" s="46">
        <v>12.5</v>
      </c>
      <c r="M1585" s="47">
        <v>720</v>
      </c>
      <c r="N1585" s="47">
        <v>9000</v>
      </c>
      <c r="O1585" s="48" t="s">
        <v>1454</v>
      </c>
      <c r="P1585" s="48"/>
      <c r="Q1585" s="49">
        <v>45600</v>
      </c>
      <c r="R1585" s="49"/>
      <c r="S1585" s="49"/>
      <c r="T1585" s="49"/>
      <c r="U1585" s="106"/>
    </row>
    <row r="1586" spans="1:21" x14ac:dyDescent="0.3">
      <c r="A1586" s="41" t="s">
        <v>416</v>
      </c>
      <c r="B1586" s="6">
        <v>45626</v>
      </c>
      <c r="C1586" s="62">
        <f t="shared" si="52"/>
        <v>2024</v>
      </c>
      <c r="D1586" s="43" t="s">
        <v>1404</v>
      </c>
      <c r="E1586" s="43" t="s">
        <v>2436</v>
      </c>
      <c r="F1586" s="44" t="s">
        <v>413</v>
      </c>
      <c r="G1586" s="45">
        <v>11</v>
      </c>
      <c r="H1586" s="45">
        <v>11</v>
      </c>
      <c r="I1586" s="46">
        <v>12.5</v>
      </c>
      <c r="J1586" s="46"/>
      <c r="K1586" s="46"/>
      <c r="L1586" s="46">
        <v>12.5</v>
      </c>
      <c r="M1586" s="47">
        <v>720</v>
      </c>
      <c r="N1586" s="47">
        <v>9000</v>
      </c>
      <c r="O1586" s="48" t="s">
        <v>1347</v>
      </c>
      <c r="P1586" s="48"/>
      <c r="Q1586" s="49">
        <v>45610</v>
      </c>
      <c r="R1586" s="49"/>
      <c r="S1586" s="49"/>
      <c r="T1586" s="49"/>
      <c r="U1586" s="106"/>
    </row>
    <row r="1587" spans="1:21" x14ac:dyDescent="0.3">
      <c r="A1587" s="41" t="s">
        <v>416</v>
      </c>
      <c r="B1587" s="6">
        <v>45626</v>
      </c>
      <c r="C1587" s="62">
        <f t="shared" si="52"/>
        <v>2024</v>
      </c>
      <c r="D1587" s="43" t="s">
        <v>1404</v>
      </c>
      <c r="E1587" s="43" t="s">
        <v>2438</v>
      </c>
      <c r="F1587" s="44" t="s">
        <v>413</v>
      </c>
      <c r="G1587" s="45">
        <v>13</v>
      </c>
      <c r="H1587" s="45">
        <v>13</v>
      </c>
      <c r="I1587" s="46">
        <v>12.5</v>
      </c>
      <c r="J1587" s="46"/>
      <c r="K1587" s="46"/>
      <c r="L1587" s="46">
        <v>12.5</v>
      </c>
      <c r="M1587" s="47">
        <v>720</v>
      </c>
      <c r="N1587" s="47">
        <v>9000</v>
      </c>
      <c r="O1587" s="48" t="s">
        <v>1077</v>
      </c>
      <c r="P1587" s="48"/>
      <c r="Q1587" s="49">
        <v>45604</v>
      </c>
      <c r="R1587" s="49"/>
      <c r="S1587" s="49"/>
      <c r="T1587" s="49"/>
      <c r="U1587" s="106"/>
    </row>
    <row r="1588" spans="1:21" x14ac:dyDescent="0.3">
      <c r="A1588" s="41" t="s">
        <v>416</v>
      </c>
      <c r="B1588" s="6">
        <v>45626</v>
      </c>
      <c r="C1588" s="62">
        <f t="shared" si="52"/>
        <v>2024</v>
      </c>
      <c r="D1588" s="43" t="s">
        <v>1404</v>
      </c>
      <c r="E1588" s="43" t="s">
        <v>2441</v>
      </c>
      <c r="F1588" s="44" t="s">
        <v>413</v>
      </c>
      <c r="G1588" s="45">
        <v>16</v>
      </c>
      <c r="H1588" s="45">
        <v>16</v>
      </c>
      <c r="I1588" s="46">
        <v>12.5</v>
      </c>
      <c r="J1588" s="46"/>
      <c r="K1588" s="46"/>
      <c r="L1588" s="46">
        <v>12.5</v>
      </c>
      <c r="M1588" s="47">
        <v>720</v>
      </c>
      <c r="N1588" s="47">
        <v>9000</v>
      </c>
      <c r="O1588" s="48" t="s">
        <v>492</v>
      </c>
      <c r="P1588" s="48"/>
      <c r="Q1588" s="49">
        <v>45610</v>
      </c>
      <c r="R1588" s="49"/>
      <c r="S1588" s="49"/>
      <c r="T1588" s="49"/>
      <c r="U1588" s="106"/>
    </row>
    <row r="1589" spans="1:21" x14ac:dyDescent="0.3">
      <c r="A1589" s="41" t="s">
        <v>416</v>
      </c>
      <c r="B1589" s="6">
        <v>45626</v>
      </c>
      <c r="C1589" s="62">
        <f t="shared" si="52"/>
        <v>2024</v>
      </c>
      <c r="D1589" s="43" t="s">
        <v>2039</v>
      </c>
      <c r="E1589" s="43" t="s">
        <v>2053</v>
      </c>
      <c r="F1589" s="44" t="s">
        <v>412</v>
      </c>
      <c r="G1589" s="45">
        <v>14</v>
      </c>
      <c r="H1589" s="45"/>
      <c r="I1589" s="46">
        <v>49.2</v>
      </c>
      <c r="J1589" s="46">
        <v>5.4</v>
      </c>
      <c r="K1589" s="46"/>
      <c r="L1589" s="46">
        <v>54.6</v>
      </c>
      <c r="M1589" s="47">
        <v>1416.2087912087911</v>
      </c>
      <c r="N1589" s="47">
        <v>77325</v>
      </c>
      <c r="O1589" s="48" t="s">
        <v>496</v>
      </c>
      <c r="P1589" s="48" t="s">
        <v>1667</v>
      </c>
      <c r="Q1589" s="49">
        <v>45625</v>
      </c>
      <c r="R1589" s="105">
        <v>1</v>
      </c>
      <c r="S1589" s="105"/>
      <c r="T1589" s="49"/>
      <c r="U1589" s="106">
        <v>0.03</v>
      </c>
    </row>
    <row r="1590" spans="1:21" x14ac:dyDescent="0.3">
      <c r="A1590" s="41" t="s">
        <v>416</v>
      </c>
      <c r="B1590" s="6">
        <v>45626</v>
      </c>
      <c r="C1590" s="62">
        <f t="shared" si="52"/>
        <v>2024</v>
      </c>
      <c r="D1590" s="43" t="s">
        <v>2495</v>
      </c>
      <c r="E1590" s="43" t="s">
        <v>2513</v>
      </c>
      <c r="F1590" s="44" t="s">
        <v>412</v>
      </c>
      <c r="G1590" s="45">
        <v>18</v>
      </c>
      <c r="H1590" s="45"/>
      <c r="I1590" s="46">
        <v>55.1</v>
      </c>
      <c r="J1590" s="46">
        <v>10.8</v>
      </c>
      <c r="K1590" s="46">
        <v>0</v>
      </c>
      <c r="L1590" s="46">
        <v>65.900000000000006</v>
      </c>
      <c r="M1590" s="47">
        <v>1530.0151745068283</v>
      </c>
      <c r="N1590" s="47">
        <v>100828</v>
      </c>
      <c r="O1590" s="48" t="s">
        <v>2520</v>
      </c>
      <c r="P1590" s="48" t="s">
        <v>1667</v>
      </c>
      <c r="Q1590" s="49">
        <v>45621</v>
      </c>
      <c r="R1590" s="49" t="s">
        <v>1837</v>
      </c>
      <c r="S1590" s="49"/>
      <c r="T1590" s="49"/>
      <c r="U1590" s="106"/>
    </row>
    <row r="1591" spans="1:21" x14ac:dyDescent="0.3">
      <c r="A1591" s="41" t="s">
        <v>416</v>
      </c>
      <c r="B1591" s="6">
        <v>45626</v>
      </c>
      <c r="C1591" s="62">
        <f t="shared" si="52"/>
        <v>2024</v>
      </c>
      <c r="D1591" s="43" t="s">
        <v>2495</v>
      </c>
      <c r="E1591" s="43" t="s">
        <v>2516</v>
      </c>
      <c r="F1591" s="44" t="s">
        <v>412</v>
      </c>
      <c r="G1591" s="45">
        <v>21</v>
      </c>
      <c r="H1591" s="45"/>
      <c r="I1591" s="46">
        <v>55.1</v>
      </c>
      <c r="J1591" s="46">
        <v>10.8</v>
      </c>
      <c r="K1591" s="46">
        <v>0</v>
      </c>
      <c r="L1591" s="46">
        <v>65.900000000000006</v>
      </c>
      <c r="M1591" s="47">
        <v>1503.5053110773899</v>
      </c>
      <c r="N1591" s="47">
        <v>99081</v>
      </c>
      <c r="O1591" s="48" t="s">
        <v>2521</v>
      </c>
      <c r="P1591" s="48" t="s">
        <v>1667</v>
      </c>
      <c r="Q1591" s="49">
        <v>45615</v>
      </c>
      <c r="R1591" s="49" t="s">
        <v>1837</v>
      </c>
      <c r="S1591" s="49"/>
      <c r="T1591" s="49"/>
      <c r="U1591" s="106">
        <v>0.03</v>
      </c>
    </row>
    <row r="1592" spans="1:21" x14ac:dyDescent="0.3">
      <c r="A1592" s="41" t="s">
        <v>416</v>
      </c>
      <c r="B1592" s="6">
        <v>45626</v>
      </c>
      <c r="C1592" s="62">
        <f t="shared" si="52"/>
        <v>2024</v>
      </c>
      <c r="D1592" s="43" t="s">
        <v>2495</v>
      </c>
      <c r="E1592" s="43" t="s">
        <v>2517</v>
      </c>
      <c r="F1592" s="44" t="s">
        <v>412</v>
      </c>
      <c r="G1592" s="45">
        <v>22</v>
      </c>
      <c r="H1592" s="45"/>
      <c r="I1592" s="46">
        <v>100.4</v>
      </c>
      <c r="J1592" s="46">
        <v>22.700000000000003</v>
      </c>
      <c r="K1592" s="46">
        <v>0</v>
      </c>
      <c r="L1592" s="46">
        <v>123.10000000000001</v>
      </c>
      <c r="M1592" s="47">
        <v>1493.8017871649065</v>
      </c>
      <c r="N1592" s="47">
        <v>183887</v>
      </c>
      <c r="O1592" s="48" t="s">
        <v>492</v>
      </c>
      <c r="P1592" s="48" t="s">
        <v>1667</v>
      </c>
      <c r="Q1592" s="49">
        <v>45621</v>
      </c>
      <c r="R1592" s="49" t="s">
        <v>1837</v>
      </c>
      <c r="S1592" s="49"/>
      <c r="T1592" s="49"/>
      <c r="U1592" s="106">
        <v>0.03</v>
      </c>
    </row>
    <row r="1593" spans="1:21" x14ac:dyDescent="0.3">
      <c r="A1593" s="41" t="s">
        <v>417</v>
      </c>
      <c r="B1593" s="6">
        <v>45626</v>
      </c>
      <c r="C1593" s="62">
        <f t="shared" si="52"/>
        <v>2024</v>
      </c>
      <c r="D1593" s="43" t="s">
        <v>1158</v>
      </c>
      <c r="E1593" s="43" t="s">
        <v>1196</v>
      </c>
      <c r="F1593" s="44" t="s">
        <v>412</v>
      </c>
      <c r="G1593" s="45">
        <v>3</v>
      </c>
      <c r="H1593" s="45">
        <v>3</v>
      </c>
      <c r="I1593" s="46">
        <v>51.4</v>
      </c>
      <c r="J1593" s="46">
        <v>3.3</v>
      </c>
      <c r="K1593" s="46"/>
      <c r="L1593" s="46">
        <v>54.699999999999996</v>
      </c>
      <c r="M1593" s="47">
        <v>1014.0036563071299</v>
      </c>
      <c r="N1593" s="47">
        <v>55466</v>
      </c>
      <c r="O1593" s="48" t="s">
        <v>2522</v>
      </c>
      <c r="P1593" s="48" t="s">
        <v>1675</v>
      </c>
      <c r="Q1593" s="49">
        <v>45601</v>
      </c>
      <c r="R1593" s="105">
        <v>1</v>
      </c>
      <c r="S1593" s="105"/>
      <c r="T1593" s="49"/>
      <c r="U1593" s="106"/>
    </row>
    <row r="1594" spans="1:21" x14ac:dyDescent="0.3">
      <c r="A1594" s="41" t="s">
        <v>417</v>
      </c>
      <c r="B1594" s="6">
        <v>45626</v>
      </c>
      <c r="C1594" s="62">
        <f t="shared" si="52"/>
        <v>2024</v>
      </c>
      <c r="D1594" s="43" t="s">
        <v>1158</v>
      </c>
      <c r="E1594" s="43" t="s">
        <v>1221</v>
      </c>
      <c r="F1594" s="44" t="s">
        <v>412</v>
      </c>
      <c r="G1594" s="45">
        <v>34</v>
      </c>
      <c r="H1594" s="45">
        <v>33</v>
      </c>
      <c r="I1594" s="46">
        <v>51.4</v>
      </c>
      <c r="J1594" s="46">
        <v>3.3</v>
      </c>
      <c r="K1594" s="46"/>
      <c r="L1594" s="46">
        <v>54.699999999999996</v>
      </c>
      <c r="M1594" s="47">
        <v>988.42778793418654</v>
      </c>
      <c r="N1594" s="47">
        <v>54067</v>
      </c>
      <c r="O1594" s="48" t="s">
        <v>2537</v>
      </c>
      <c r="P1594" s="48" t="s">
        <v>1667</v>
      </c>
      <c r="Q1594" s="49">
        <v>45625</v>
      </c>
      <c r="R1594" s="105">
        <v>1</v>
      </c>
      <c r="S1594" s="105"/>
      <c r="T1594" s="49"/>
      <c r="U1594" s="106">
        <v>0.03</v>
      </c>
    </row>
    <row r="1595" spans="1:21" x14ac:dyDescent="0.3">
      <c r="A1595" s="41" t="s">
        <v>417</v>
      </c>
      <c r="B1595" s="6">
        <v>45626</v>
      </c>
      <c r="C1595" s="62">
        <f t="shared" si="52"/>
        <v>2024</v>
      </c>
      <c r="D1595" s="43" t="s">
        <v>1244</v>
      </c>
      <c r="E1595" s="43" t="s">
        <v>1279</v>
      </c>
      <c r="F1595" s="44" t="s">
        <v>412</v>
      </c>
      <c r="G1595" s="45">
        <v>35</v>
      </c>
      <c r="H1595" s="45">
        <v>34</v>
      </c>
      <c r="I1595" s="46">
        <v>41.7</v>
      </c>
      <c r="J1595" s="46">
        <v>3.3</v>
      </c>
      <c r="K1595" s="46"/>
      <c r="L1595" s="46">
        <v>45</v>
      </c>
      <c r="M1595" s="47">
        <v>1079</v>
      </c>
      <c r="N1595" s="47">
        <v>48555</v>
      </c>
      <c r="O1595" s="48" t="s">
        <v>2523</v>
      </c>
      <c r="P1595" s="48" t="s">
        <v>1667</v>
      </c>
      <c r="Q1595" s="49">
        <v>45616</v>
      </c>
      <c r="R1595" s="105">
        <v>1</v>
      </c>
      <c r="S1595" s="105"/>
      <c r="T1595" s="49"/>
      <c r="U1595" s="106"/>
    </row>
    <row r="1596" spans="1:21" x14ac:dyDescent="0.3">
      <c r="A1596" s="41" t="s">
        <v>417</v>
      </c>
      <c r="B1596" s="6">
        <v>45626</v>
      </c>
      <c r="C1596" s="62">
        <f t="shared" si="52"/>
        <v>2024</v>
      </c>
      <c r="D1596" s="43" t="s">
        <v>1244</v>
      </c>
      <c r="E1596" s="43" t="s">
        <v>1304</v>
      </c>
      <c r="F1596" s="44" t="s">
        <v>412</v>
      </c>
      <c r="G1596" s="45">
        <v>60</v>
      </c>
      <c r="H1596" s="45">
        <v>58</v>
      </c>
      <c r="I1596" s="46">
        <v>51.9</v>
      </c>
      <c r="J1596" s="46">
        <v>6.4</v>
      </c>
      <c r="K1596" s="46"/>
      <c r="L1596" s="46">
        <v>58.3</v>
      </c>
      <c r="M1596" s="47">
        <v>1089.5711835334478</v>
      </c>
      <c r="N1596" s="47">
        <v>63522</v>
      </c>
      <c r="O1596" s="48" t="s">
        <v>2524</v>
      </c>
      <c r="P1596" s="48" t="s">
        <v>1667</v>
      </c>
      <c r="Q1596" s="49">
        <v>45618</v>
      </c>
      <c r="R1596" s="105">
        <v>1</v>
      </c>
      <c r="S1596" s="105"/>
      <c r="T1596" s="49"/>
      <c r="U1596" s="106"/>
    </row>
    <row r="1597" spans="1:21" x14ac:dyDescent="0.3">
      <c r="A1597" s="41" t="s">
        <v>417</v>
      </c>
      <c r="B1597" s="6">
        <v>45626</v>
      </c>
      <c r="C1597" s="62">
        <f t="shared" si="52"/>
        <v>2024</v>
      </c>
      <c r="D1597" s="43" t="s">
        <v>1244</v>
      </c>
      <c r="E1597" s="43" t="s">
        <v>1306</v>
      </c>
      <c r="F1597" s="44" t="s">
        <v>412</v>
      </c>
      <c r="G1597" s="45">
        <v>62</v>
      </c>
      <c r="H1597" s="45">
        <v>60</v>
      </c>
      <c r="I1597" s="46">
        <v>53.3</v>
      </c>
      <c r="J1597" s="46">
        <v>6.4</v>
      </c>
      <c r="K1597" s="46"/>
      <c r="L1597" s="46">
        <v>59.699999999999996</v>
      </c>
      <c r="M1597" s="47">
        <v>1052.462311557789</v>
      </c>
      <c r="N1597" s="47">
        <v>62832</v>
      </c>
      <c r="O1597" s="48" t="s">
        <v>1189</v>
      </c>
      <c r="P1597" s="48" t="s">
        <v>1667</v>
      </c>
      <c r="Q1597" s="49">
        <v>45608</v>
      </c>
      <c r="R1597" s="105">
        <v>1</v>
      </c>
      <c r="S1597" s="105"/>
      <c r="T1597" s="49"/>
      <c r="U1597" s="106">
        <v>0.03</v>
      </c>
    </row>
    <row r="1598" spans="1:21" x14ac:dyDescent="0.3">
      <c r="A1598" s="41" t="s">
        <v>417</v>
      </c>
      <c r="B1598" s="6">
        <v>45626</v>
      </c>
      <c r="C1598" s="62">
        <f t="shared" si="52"/>
        <v>2024</v>
      </c>
      <c r="D1598" s="43" t="s">
        <v>2255</v>
      </c>
      <c r="E1598" s="43" t="s">
        <v>2257</v>
      </c>
      <c r="F1598" s="44" t="s">
        <v>412</v>
      </c>
      <c r="G1598" s="45">
        <v>2</v>
      </c>
      <c r="H1598" s="45"/>
      <c r="I1598" s="46">
        <v>51.5</v>
      </c>
      <c r="J1598" s="46">
        <v>3.3</v>
      </c>
      <c r="K1598" s="46"/>
      <c r="L1598" s="46">
        <v>54.8</v>
      </c>
      <c r="M1598" s="47">
        <v>1096.094890510949</v>
      </c>
      <c r="N1598" s="47">
        <v>60066</v>
      </c>
      <c r="O1598" s="48" t="s">
        <v>1344</v>
      </c>
      <c r="P1598" s="48" t="s">
        <v>1667</v>
      </c>
      <c r="Q1598" s="49">
        <v>45611</v>
      </c>
      <c r="R1598" s="49" t="s">
        <v>1837</v>
      </c>
      <c r="S1598" s="49"/>
      <c r="T1598" s="49"/>
      <c r="U1598" s="106">
        <v>0.03</v>
      </c>
    </row>
    <row r="1599" spans="1:21" x14ac:dyDescent="0.3">
      <c r="A1599" s="41" t="s">
        <v>417</v>
      </c>
      <c r="B1599" s="6">
        <v>45626</v>
      </c>
      <c r="C1599" s="62">
        <f t="shared" si="52"/>
        <v>2024</v>
      </c>
      <c r="D1599" s="43" t="s">
        <v>2255</v>
      </c>
      <c r="E1599" s="43" t="s">
        <v>2258</v>
      </c>
      <c r="F1599" s="44" t="s">
        <v>412</v>
      </c>
      <c r="G1599" s="45">
        <v>3</v>
      </c>
      <c r="H1599" s="45"/>
      <c r="I1599" s="46">
        <v>51.4</v>
      </c>
      <c r="J1599" s="46">
        <v>3.3</v>
      </c>
      <c r="K1599" s="46"/>
      <c r="L1599" s="46">
        <v>54.699999999999996</v>
      </c>
      <c r="M1599" s="47">
        <v>1086.3985374771482</v>
      </c>
      <c r="N1599" s="47">
        <v>59426</v>
      </c>
      <c r="O1599" s="48" t="s">
        <v>2527</v>
      </c>
      <c r="P1599" s="48" t="s">
        <v>1667</v>
      </c>
      <c r="Q1599" s="49">
        <v>45617</v>
      </c>
      <c r="R1599" s="49" t="s">
        <v>1837</v>
      </c>
      <c r="S1599" s="49"/>
      <c r="T1599" s="49"/>
      <c r="U1599" s="106">
        <v>0.03</v>
      </c>
    </row>
    <row r="1600" spans="1:21" x14ac:dyDescent="0.3">
      <c r="A1600" s="41" t="s">
        <v>417</v>
      </c>
      <c r="B1600" s="6">
        <v>45626</v>
      </c>
      <c r="C1600" s="62">
        <f t="shared" si="52"/>
        <v>2024</v>
      </c>
      <c r="D1600" s="43" t="s">
        <v>2255</v>
      </c>
      <c r="E1600" s="43" t="s">
        <v>2261</v>
      </c>
      <c r="F1600" s="44" t="s">
        <v>412</v>
      </c>
      <c r="G1600" s="45">
        <v>6</v>
      </c>
      <c r="H1600" s="45"/>
      <c r="I1600" s="46">
        <v>55.6</v>
      </c>
      <c r="J1600" s="46">
        <v>6.4</v>
      </c>
      <c r="K1600" s="46"/>
      <c r="L1600" s="46">
        <v>62</v>
      </c>
      <c r="M1600" s="47">
        <v>1155</v>
      </c>
      <c r="N1600" s="47">
        <v>71610</v>
      </c>
      <c r="O1600" s="48" t="s">
        <v>2528</v>
      </c>
      <c r="P1600" s="48" t="s">
        <v>1667</v>
      </c>
      <c r="Q1600" s="49">
        <v>45614</v>
      </c>
      <c r="R1600" s="105">
        <v>1</v>
      </c>
      <c r="S1600" s="105"/>
      <c r="T1600" s="49"/>
      <c r="U1600" s="106"/>
    </row>
    <row r="1601" spans="1:21" x14ac:dyDescent="0.3">
      <c r="A1601" s="41" t="s">
        <v>417</v>
      </c>
      <c r="B1601" s="6">
        <v>45626</v>
      </c>
      <c r="C1601" s="62">
        <f t="shared" si="52"/>
        <v>2024</v>
      </c>
      <c r="D1601" s="43" t="s">
        <v>2255</v>
      </c>
      <c r="E1601" s="43" t="s">
        <v>2268</v>
      </c>
      <c r="F1601" s="44" t="s">
        <v>412</v>
      </c>
      <c r="G1601" s="45">
        <v>13</v>
      </c>
      <c r="H1601" s="45"/>
      <c r="I1601" s="46">
        <v>52.1</v>
      </c>
      <c r="J1601" s="46">
        <v>6.4</v>
      </c>
      <c r="K1601" s="46"/>
      <c r="L1601" s="46">
        <v>58.5</v>
      </c>
      <c r="M1601" s="47">
        <v>1164</v>
      </c>
      <c r="N1601" s="47">
        <v>68094</v>
      </c>
      <c r="O1601" s="48" t="s">
        <v>1344</v>
      </c>
      <c r="P1601" s="48" t="s">
        <v>1667</v>
      </c>
      <c r="Q1601" s="49">
        <v>45611</v>
      </c>
      <c r="R1601" s="49" t="s">
        <v>1837</v>
      </c>
      <c r="S1601" s="49"/>
      <c r="T1601" s="49"/>
      <c r="U1601" s="106">
        <v>0.03</v>
      </c>
    </row>
    <row r="1602" spans="1:21" x14ac:dyDescent="0.3">
      <c r="A1602" s="41" t="s">
        <v>417</v>
      </c>
      <c r="B1602" s="6">
        <v>45626</v>
      </c>
      <c r="C1602" s="62">
        <f t="shared" si="52"/>
        <v>2024</v>
      </c>
      <c r="D1602" s="43" t="s">
        <v>2255</v>
      </c>
      <c r="E1602" s="43" t="s">
        <v>2272</v>
      </c>
      <c r="F1602" s="44" t="s">
        <v>412</v>
      </c>
      <c r="G1602" s="45">
        <v>17</v>
      </c>
      <c r="H1602" s="45"/>
      <c r="I1602" s="46">
        <v>52.1</v>
      </c>
      <c r="J1602" s="46">
        <v>6.4</v>
      </c>
      <c r="K1602" s="46"/>
      <c r="L1602" s="46">
        <v>58.5</v>
      </c>
      <c r="M1602" s="47">
        <v>1154.3076923076924</v>
      </c>
      <c r="N1602" s="47">
        <v>67527</v>
      </c>
      <c r="O1602" s="48" t="s">
        <v>1344</v>
      </c>
      <c r="P1602" s="48" t="s">
        <v>1667</v>
      </c>
      <c r="Q1602" s="49">
        <v>45611</v>
      </c>
      <c r="R1602" s="49" t="s">
        <v>1837</v>
      </c>
      <c r="S1602" s="49"/>
      <c r="T1602" s="49"/>
      <c r="U1602" s="106">
        <v>0.03</v>
      </c>
    </row>
    <row r="1603" spans="1:21" x14ac:dyDescent="0.3">
      <c r="A1603" s="41" t="s">
        <v>417</v>
      </c>
      <c r="B1603" s="6">
        <v>45626</v>
      </c>
      <c r="C1603" s="62">
        <f t="shared" si="52"/>
        <v>2024</v>
      </c>
      <c r="D1603" s="43" t="s">
        <v>2255</v>
      </c>
      <c r="E1603" s="43" t="s">
        <v>2275</v>
      </c>
      <c r="F1603" s="44" t="s">
        <v>412</v>
      </c>
      <c r="G1603" s="45">
        <v>20</v>
      </c>
      <c r="H1603" s="45"/>
      <c r="I1603" s="46">
        <v>41.2</v>
      </c>
      <c r="J1603" s="46">
        <v>6.4</v>
      </c>
      <c r="K1603" s="46"/>
      <c r="L1603" s="46">
        <v>47.6</v>
      </c>
      <c r="M1603" s="47">
        <v>1163.9915966386554</v>
      </c>
      <c r="N1603" s="47">
        <v>55406</v>
      </c>
      <c r="O1603" s="48" t="s">
        <v>2529</v>
      </c>
      <c r="P1603" s="48" t="s">
        <v>1667</v>
      </c>
      <c r="Q1603" s="49">
        <v>45616</v>
      </c>
      <c r="R1603" s="49" t="s">
        <v>1837</v>
      </c>
      <c r="S1603" s="49"/>
      <c r="T1603" s="49"/>
      <c r="U1603" s="106"/>
    </row>
    <row r="1604" spans="1:21" x14ac:dyDescent="0.3">
      <c r="A1604" s="41" t="s">
        <v>417</v>
      </c>
      <c r="B1604" s="6">
        <v>45626</v>
      </c>
      <c r="C1604" s="62">
        <f t="shared" si="52"/>
        <v>2024</v>
      </c>
      <c r="D1604" s="43" t="s">
        <v>2255</v>
      </c>
      <c r="E1604" s="43" t="s">
        <v>2277</v>
      </c>
      <c r="F1604" s="44" t="s">
        <v>412</v>
      </c>
      <c r="G1604" s="45">
        <v>22</v>
      </c>
      <c r="H1604" s="45"/>
      <c r="I1604" s="46">
        <v>55.4</v>
      </c>
      <c r="J1604" s="46">
        <v>6.4</v>
      </c>
      <c r="K1604" s="46"/>
      <c r="L1604" s="46">
        <v>61.8</v>
      </c>
      <c r="M1604" s="47">
        <v>1149.4498381877024</v>
      </c>
      <c r="N1604" s="47">
        <v>71036</v>
      </c>
      <c r="O1604" s="48" t="s">
        <v>2530</v>
      </c>
      <c r="P1604" s="48" t="s">
        <v>1667</v>
      </c>
      <c r="Q1604" s="49">
        <v>45601</v>
      </c>
      <c r="R1604" s="49" t="s">
        <v>1837</v>
      </c>
      <c r="S1604" s="49"/>
      <c r="T1604" s="49"/>
      <c r="U1604" s="106">
        <v>0.03</v>
      </c>
    </row>
    <row r="1605" spans="1:21" x14ac:dyDescent="0.3">
      <c r="A1605" s="41" t="s">
        <v>417</v>
      </c>
      <c r="B1605" s="6">
        <v>45626</v>
      </c>
      <c r="C1605" s="62">
        <f t="shared" si="52"/>
        <v>2024</v>
      </c>
      <c r="D1605" s="43" t="s">
        <v>2255</v>
      </c>
      <c r="E1605" s="43" t="s">
        <v>2285</v>
      </c>
      <c r="F1605" s="44" t="s">
        <v>412</v>
      </c>
      <c r="G1605" s="45">
        <v>30</v>
      </c>
      <c r="H1605" s="45"/>
      <c r="I1605" s="46">
        <v>51.4</v>
      </c>
      <c r="J1605" s="46">
        <v>3.3</v>
      </c>
      <c r="K1605" s="46"/>
      <c r="L1605" s="46">
        <v>54.699999999999996</v>
      </c>
      <c r="M1605" s="47">
        <v>1105.0091407678246</v>
      </c>
      <c r="N1605" s="47">
        <v>60444</v>
      </c>
      <c r="O1605" s="48" t="s">
        <v>2531</v>
      </c>
      <c r="P1605" s="48" t="s">
        <v>1667</v>
      </c>
      <c r="Q1605" s="49">
        <v>45615</v>
      </c>
      <c r="R1605" s="49" t="s">
        <v>1837</v>
      </c>
      <c r="S1605" s="49"/>
      <c r="T1605" s="49"/>
      <c r="U1605" s="106"/>
    </row>
    <row r="1606" spans="1:21" x14ac:dyDescent="0.3">
      <c r="A1606" s="41" t="s">
        <v>417</v>
      </c>
      <c r="B1606" s="6">
        <v>45626</v>
      </c>
      <c r="C1606" s="62">
        <f t="shared" ref="C1606:C1669" si="53">YEAR(B1606)</f>
        <v>2024</v>
      </c>
      <c r="D1606" s="43" t="s">
        <v>2255</v>
      </c>
      <c r="E1606" s="43" t="s">
        <v>2286</v>
      </c>
      <c r="F1606" s="44" t="s">
        <v>412</v>
      </c>
      <c r="G1606" s="45">
        <v>31</v>
      </c>
      <c r="H1606" s="45"/>
      <c r="I1606" s="46">
        <v>51.8</v>
      </c>
      <c r="J1606" s="46">
        <v>3.4</v>
      </c>
      <c r="K1606" s="46"/>
      <c r="L1606" s="46">
        <v>55.199999999999996</v>
      </c>
      <c r="M1606" s="47">
        <v>1071.8478260869565</v>
      </c>
      <c r="N1606" s="47">
        <v>59166</v>
      </c>
      <c r="O1606" s="48" t="s">
        <v>2527</v>
      </c>
      <c r="P1606" s="48" t="s">
        <v>1667</v>
      </c>
      <c r="Q1606" s="49">
        <v>45617</v>
      </c>
      <c r="R1606" s="49" t="s">
        <v>1837</v>
      </c>
      <c r="S1606" s="49"/>
      <c r="T1606" s="49"/>
      <c r="U1606" s="106">
        <v>0.03</v>
      </c>
    </row>
    <row r="1607" spans="1:21" x14ac:dyDescent="0.3">
      <c r="A1607" s="41" t="s">
        <v>417</v>
      </c>
      <c r="B1607" s="6">
        <v>45626</v>
      </c>
      <c r="C1607" s="62">
        <f t="shared" si="53"/>
        <v>2024</v>
      </c>
      <c r="D1607" s="43" t="s">
        <v>2255</v>
      </c>
      <c r="E1607" s="43" t="s">
        <v>2289</v>
      </c>
      <c r="F1607" s="44" t="s">
        <v>412</v>
      </c>
      <c r="G1607" s="45">
        <v>34</v>
      </c>
      <c r="H1607" s="45"/>
      <c r="I1607" s="46">
        <v>55.4</v>
      </c>
      <c r="J1607" s="46">
        <v>6.4</v>
      </c>
      <c r="K1607" s="46"/>
      <c r="L1607" s="46">
        <v>61.8</v>
      </c>
      <c r="M1607" s="47">
        <v>1130</v>
      </c>
      <c r="N1607" s="47">
        <v>69834</v>
      </c>
      <c r="O1607" s="48" t="s">
        <v>2539</v>
      </c>
      <c r="P1607" s="48" t="s">
        <v>1667</v>
      </c>
      <c r="Q1607" s="49">
        <v>45625</v>
      </c>
      <c r="R1607" s="49" t="s">
        <v>1837</v>
      </c>
      <c r="S1607" s="49"/>
      <c r="T1607" s="49"/>
      <c r="U1607" s="106"/>
    </row>
    <row r="1608" spans="1:21" x14ac:dyDescent="0.3">
      <c r="A1608" s="41" t="s">
        <v>417</v>
      </c>
      <c r="B1608" s="6">
        <v>45626</v>
      </c>
      <c r="C1608" s="62">
        <f t="shared" si="53"/>
        <v>2024</v>
      </c>
      <c r="D1608" s="43" t="s">
        <v>2255</v>
      </c>
      <c r="E1608" s="43" t="s">
        <v>2296</v>
      </c>
      <c r="F1608" s="44" t="s">
        <v>412</v>
      </c>
      <c r="G1608" s="45">
        <v>41</v>
      </c>
      <c r="H1608" s="45"/>
      <c r="I1608" s="46">
        <v>41.2</v>
      </c>
      <c r="J1608" s="46">
        <v>6.4</v>
      </c>
      <c r="K1608" s="46"/>
      <c r="L1608" s="46">
        <v>47.6</v>
      </c>
      <c r="M1608" s="47">
        <v>1190</v>
      </c>
      <c r="N1608" s="47">
        <v>56644</v>
      </c>
      <c r="O1608" s="48" t="s">
        <v>2532</v>
      </c>
      <c r="P1608" s="48" t="s">
        <v>1667</v>
      </c>
      <c r="Q1608" s="49">
        <v>45604</v>
      </c>
      <c r="R1608" s="49" t="s">
        <v>1837</v>
      </c>
      <c r="S1608" s="49"/>
      <c r="T1608" s="49"/>
      <c r="U1608" s="106"/>
    </row>
    <row r="1609" spans="1:21" x14ac:dyDescent="0.3">
      <c r="A1609" s="41" t="s">
        <v>417</v>
      </c>
      <c r="B1609" s="6">
        <v>45626</v>
      </c>
      <c r="C1609" s="62">
        <f t="shared" si="53"/>
        <v>2024</v>
      </c>
      <c r="D1609" s="43" t="s">
        <v>2255</v>
      </c>
      <c r="E1609" s="43" t="s">
        <v>2297</v>
      </c>
      <c r="F1609" s="44" t="s">
        <v>412</v>
      </c>
      <c r="G1609" s="45">
        <v>42</v>
      </c>
      <c r="H1609" s="45"/>
      <c r="I1609" s="46">
        <v>55.3</v>
      </c>
      <c r="J1609" s="46">
        <v>6.4</v>
      </c>
      <c r="K1609" s="46"/>
      <c r="L1609" s="46">
        <v>61.699999999999996</v>
      </c>
      <c r="M1609" s="47">
        <v>1144.6029173419774</v>
      </c>
      <c r="N1609" s="47">
        <v>70622</v>
      </c>
      <c r="O1609" s="48" t="s">
        <v>2088</v>
      </c>
      <c r="P1609" s="48" t="s">
        <v>1667</v>
      </c>
      <c r="Q1609" s="49">
        <v>45618</v>
      </c>
      <c r="R1609" s="49" t="s">
        <v>1837</v>
      </c>
      <c r="S1609" s="49"/>
      <c r="T1609" s="49"/>
      <c r="U1609" s="106"/>
    </row>
    <row r="1610" spans="1:21" x14ac:dyDescent="0.3">
      <c r="A1610" s="41" t="s">
        <v>417</v>
      </c>
      <c r="B1610" s="6">
        <v>45626</v>
      </c>
      <c r="C1610" s="62">
        <f t="shared" si="53"/>
        <v>2024</v>
      </c>
      <c r="D1610" s="43" t="s">
        <v>2114</v>
      </c>
      <c r="E1610" s="43" t="s">
        <v>2137</v>
      </c>
      <c r="F1610" s="44" t="s">
        <v>412</v>
      </c>
      <c r="G1610" s="45">
        <v>2</v>
      </c>
      <c r="H1610" s="45"/>
      <c r="I1610" s="46">
        <v>51.8</v>
      </c>
      <c r="J1610" s="46">
        <v>3.4</v>
      </c>
      <c r="K1610" s="46"/>
      <c r="L1610" s="46">
        <v>55.199999999999996</v>
      </c>
      <c r="M1610" s="47">
        <v>1057.3007246376812</v>
      </c>
      <c r="N1610" s="47">
        <v>58363</v>
      </c>
      <c r="O1610" s="48" t="s">
        <v>2533</v>
      </c>
      <c r="P1610" s="48" t="s">
        <v>1667</v>
      </c>
      <c r="Q1610" s="49">
        <v>45617</v>
      </c>
      <c r="R1610" s="49" t="s">
        <v>1837</v>
      </c>
      <c r="S1610" s="49"/>
      <c r="T1610" s="49"/>
      <c r="U1610" s="106">
        <v>0.03</v>
      </c>
    </row>
    <row r="1611" spans="1:21" x14ac:dyDescent="0.3">
      <c r="A1611" s="41" t="s">
        <v>417</v>
      </c>
      <c r="B1611" s="6">
        <v>45626</v>
      </c>
      <c r="C1611" s="62">
        <f t="shared" si="53"/>
        <v>2024</v>
      </c>
      <c r="D1611" s="43" t="s">
        <v>2114</v>
      </c>
      <c r="E1611" s="43" t="s">
        <v>2138</v>
      </c>
      <c r="F1611" s="44" t="s">
        <v>412</v>
      </c>
      <c r="G1611" s="45">
        <v>3</v>
      </c>
      <c r="H1611" s="45"/>
      <c r="I1611" s="46">
        <v>51.4</v>
      </c>
      <c r="J1611" s="46">
        <v>3.3</v>
      </c>
      <c r="K1611" s="46"/>
      <c r="L1611" s="46">
        <v>54.699999999999996</v>
      </c>
      <c r="M1611" s="47">
        <v>1090</v>
      </c>
      <c r="N1611" s="47">
        <v>59623</v>
      </c>
      <c r="O1611" s="48" t="s">
        <v>2533</v>
      </c>
      <c r="P1611" s="48" t="s">
        <v>1667</v>
      </c>
      <c r="Q1611" s="49">
        <v>45625</v>
      </c>
      <c r="R1611" s="49" t="s">
        <v>1837</v>
      </c>
      <c r="S1611" s="49"/>
      <c r="T1611" s="49"/>
      <c r="U1611" s="106"/>
    </row>
    <row r="1612" spans="1:21" x14ac:dyDescent="0.3">
      <c r="A1612" s="41" t="s">
        <v>417</v>
      </c>
      <c r="B1612" s="6">
        <v>45626</v>
      </c>
      <c r="C1612" s="62">
        <f t="shared" si="53"/>
        <v>2024</v>
      </c>
      <c r="D1612" s="43" t="s">
        <v>2114</v>
      </c>
      <c r="E1612" s="43" t="s">
        <v>2142</v>
      </c>
      <c r="F1612" s="44" t="s">
        <v>412</v>
      </c>
      <c r="G1612" s="45">
        <v>7</v>
      </c>
      <c r="H1612" s="45"/>
      <c r="I1612" s="46">
        <v>55.4</v>
      </c>
      <c r="J1612" s="46">
        <v>6.4</v>
      </c>
      <c r="K1612" s="46"/>
      <c r="L1612" s="46">
        <v>61.8</v>
      </c>
      <c r="M1612" s="47">
        <v>1081.5533980582525</v>
      </c>
      <c r="N1612" s="47">
        <v>66840</v>
      </c>
      <c r="O1612" s="48" t="s">
        <v>1352</v>
      </c>
      <c r="P1612" s="48" t="s">
        <v>1667</v>
      </c>
      <c r="Q1612" s="49">
        <v>45603</v>
      </c>
      <c r="R1612" s="105">
        <v>1</v>
      </c>
      <c r="S1612" s="105"/>
      <c r="T1612" s="49"/>
      <c r="U1612" s="106">
        <v>0.03</v>
      </c>
    </row>
    <row r="1613" spans="1:21" x14ac:dyDescent="0.3">
      <c r="A1613" s="41" t="s">
        <v>417</v>
      </c>
      <c r="B1613" s="6">
        <v>45626</v>
      </c>
      <c r="C1613" s="62">
        <f t="shared" si="53"/>
        <v>2024</v>
      </c>
      <c r="D1613" s="43" t="s">
        <v>2114</v>
      </c>
      <c r="E1613" s="43" t="s">
        <v>2162</v>
      </c>
      <c r="F1613" s="44" t="s">
        <v>412</v>
      </c>
      <c r="G1613" s="45">
        <v>28</v>
      </c>
      <c r="H1613" s="45"/>
      <c r="I1613" s="46">
        <v>39.5</v>
      </c>
      <c r="J1613" s="46">
        <v>6.4</v>
      </c>
      <c r="K1613" s="46"/>
      <c r="L1613" s="46">
        <v>45.9</v>
      </c>
      <c r="M1613" s="47">
        <v>1105.7952069716775</v>
      </c>
      <c r="N1613" s="47">
        <v>50756</v>
      </c>
      <c r="O1613" s="48" t="s">
        <v>2078</v>
      </c>
      <c r="P1613" s="48" t="s">
        <v>1667</v>
      </c>
      <c r="Q1613" s="49">
        <v>45608</v>
      </c>
      <c r="R1613" s="105" t="s">
        <v>1836</v>
      </c>
      <c r="S1613" s="105"/>
      <c r="T1613" s="49"/>
      <c r="U1613" s="106">
        <v>0.03</v>
      </c>
    </row>
    <row r="1614" spans="1:21" x14ac:dyDescent="0.3">
      <c r="A1614" s="41" t="s">
        <v>417</v>
      </c>
      <c r="B1614" s="6">
        <v>45626</v>
      </c>
      <c r="C1614" s="62">
        <f t="shared" si="53"/>
        <v>2024</v>
      </c>
      <c r="D1614" s="43" t="s">
        <v>2114</v>
      </c>
      <c r="E1614" s="43" t="s">
        <v>2164</v>
      </c>
      <c r="F1614" s="44" t="s">
        <v>412</v>
      </c>
      <c r="G1614" s="45">
        <v>30</v>
      </c>
      <c r="H1614" s="45"/>
      <c r="I1614" s="46">
        <v>51.4</v>
      </c>
      <c r="J1614" s="46">
        <v>3.3</v>
      </c>
      <c r="K1614" s="46"/>
      <c r="L1614" s="46">
        <v>54.699999999999996</v>
      </c>
      <c r="M1614" s="47">
        <v>1057.2943327239489</v>
      </c>
      <c r="N1614" s="47">
        <v>57834</v>
      </c>
      <c r="O1614" s="48" t="s">
        <v>2533</v>
      </c>
      <c r="P1614" s="48" t="s">
        <v>1667</v>
      </c>
      <c r="Q1614" s="49">
        <v>45617</v>
      </c>
      <c r="R1614" s="49" t="s">
        <v>1837</v>
      </c>
      <c r="S1614" s="49"/>
      <c r="T1614" s="49"/>
      <c r="U1614" s="106">
        <v>0.03</v>
      </c>
    </row>
    <row r="1615" spans="1:21" x14ac:dyDescent="0.3">
      <c r="A1615" s="41" t="s">
        <v>417</v>
      </c>
      <c r="B1615" s="6">
        <v>45626</v>
      </c>
      <c r="C1615" s="62">
        <f t="shared" si="53"/>
        <v>2024</v>
      </c>
      <c r="D1615" s="43" t="s">
        <v>2114</v>
      </c>
      <c r="E1615" s="43" t="s">
        <v>2165</v>
      </c>
      <c r="F1615" s="44" t="s">
        <v>412</v>
      </c>
      <c r="G1615" s="45">
        <v>31</v>
      </c>
      <c r="H1615" s="45"/>
      <c r="I1615" s="46">
        <v>51.5</v>
      </c>
      <c r="J1615" s="46">
        <v>3.3</v>
      </c>
      <c r="K1615" s="46"/>
      <c r="L1615" s="46">
        <v>54.8</v>
      </c>
      <c r="M1615" s="47">
        <v>1090</v>
      </c>
      <c r="N1615" s="47">
        <v>59732</v>
      </c>
      <c r="O1615" s="48" t="s">
        <v>2533</v>
      </c>
      <c r="P1615" s="48" t="s">
        <v>1667</v>
      </c>
      <c r="Q1615" s="49">
        <v>45625</v>
      </c>
      <c r="R1615" s="49" t="s">
        <v>1837</v>
      </c>
      <c r="S1615" s="49"/>
      <c r="T1615" s="49"/>
      <c r="U1615" s="106"/>
    </row>
    <row r="1616" spans="1:21" x14ac:dyDescent="0.3">
      <c r="A1616" s="41" t="s">
        <v>417</v>
      </c>
      <c r="B1616" s="6">
        <v>45626</v>
      </c>
      <c r="C1616" s="62">
        <f t="shared" si="53"/>
        <v>2024</v>
      </c>
      <c r="D1616" s="43" t="s">
        <v>2114</v>
      </c>
      <c r="E1616" s="43" t="s">
        <v>2168</v>
      </c>
      <c r="F1616" s="44" t="s">
        <v>412</v>
      </c>
      <c r="G1616" s="45">
        <v>34</v>
      </c>
      <c r="H1616" s="45"/>
      <c r="I1616" s="46">
        <v>55.5</v>
      </c>
      <c r="J1616" s="46">
        <v>6.4</v>
      </c>
      <c r="K1616" s="46"/>
      <c r="L1616" s="46">
        <v>61.9</v>
      </c>
      <c r="M1616" s="47">
        <v>1115.0080775444264</v>
      </c>
      <c r="N1616" s="47">
        <v>69019</v>
      </c>
      <c r="O1616" s="48" t="s">
        <v>2533</v>
      </c>
      <c r="P1616" s="48" t="s">
        <v>1667</v>
      </c>
      <c r="Q1616" s="49">
        <v>45625</v>
      </c>
      <c r="R1616" s="49" t="s">
        <v>1837</v>
      </c>
      <c r="S1616" s="49"/>
      <c r="T1616" s="49"/>
      <c r="U1616" s="106"/>
    </row>
    <row r="1617" spans="1:21" x14ac:dyDescent="0.3">
      <c r="A1617" s="41" t="s">
        <v>417</v>
      </c>
      <c r="B1617" s="6">
        <v>45626</v>
      </c>
      <c r="C1617" s="62">
        <f t="shared" si="53"/>
        <v>2024</v>
      </c>
      <c r="D1617" s="43" t="s">
        <v>2114</v>
      </c>
      <c r="E1617" s="43" t="s">
        <v>2169</v>
      </c>
      <c r="F1617" s="44" t="s">
        <v>412</v>
      </c>
      <c r="G1617" s="45">
        <v>35</v>
      </c>
      <c r="H1617" s="45"/>
      <c r="I1617" s="46">
        <v>55.6</v>
      </c>
      <c r="J1617" s="46">
        <v>6.4</v>
      </c>
      <c r="K1617" s="46"/>
      <c r="L1617" s="46">
        <v>62</v>
      </c>
      <c r="M1617" s="47">
        <v>1115</v>
      </c>
      <c r="N1617" s="47">
        <v>69130</v>
      </c>
      <c r="O1617" s="48" t="s">
        <v>2533</v>
      </c>
      <c r="P1617" s="48" t="s">
        <v>1667</v>
      </c>
      <c r="Q1617" s="49">
        <v>45625</v>
      </c>
      <c r="R1617" s="49" t="s">
        <v>1837</v>
      </c>
      <c r="S1617" s="49"/>
      <c r="T1617" s="49"/>
      <c r="U1617" s="106"/>
    </row>
    <row r="1618" spans="1:21" x14ac:dyDescent="0.3">
      <c r="A1618" s="41" t="s">
        <v>417</v>
      </c>
      <c r="B1618" s="6">
        <v>45626</v>
      </c>
      <c r="C1618" s="62">
        <f t="shared" si="53"/>
        <v>2024</v>
      </c>
      <c r="D1618" s="43" t="s">
        <v>2114</v>
      </c>
      <c r="E1618" s="43" t="s">
        <v>2173</v>
      </c>
      <c r="F1618" s="44" t="s">
        <v>412</v>
      </c>
      <c r="G1618" s="45">
        <v>39</v>
      </c>
      <c r="H1618" s="45"/>
      <c r="I1618" s="46">
        <v>55.4</v>
      </c>
      <c r="J1618" s="46">
        <v>6.4</v>
      </c>
      <c r="K1618" s="46"/>
      <c r="L1618" s="46">
        <v>61.8</v>
      </c>
      <c r="M1618" s="47">
        <v>1135</v>
      </c>
      <c r="N1618" s="47">
        <v>70143</v>
      </c>
      <c r="O1618" s="48" t="s">
        <v>2534</v>
      </c>
      <c r="P1618" s="48" t="s">
        <v>1667</v>
      </c>
      <c r="Q1618" s="49">
        <v>45610</v>
      </c>
      <c r="R1618" s="105" t="s">
        <v>1836</v>
      </c>
      <c r="S1618" s="105"/>
      <c r="T1618" s="49"/>
      <c r="U1618" s="106"/>
    </row>
    <row r="1619" spans="1:21" x14ac:dyDescent="0.3">
      <c r="A1619" s="41" t="s">
        <v>417</v>
      </c>
      <c r="B1619" s="6">
        <v>45626</v>
      </c>
      <c r="C1619" s="62">
        <f t="shared" si="53"/>
        <v>2024</v>
      </c>
      <c r="D1619" s="43" t="s">
        <v>2114</v>
      </c>
      <c r="E1619" s="43" t="s">
        <v>2181</v>
      </c>
      <c r="F1619" s="44" t="s">
        <v>412</v>
      </c>
      <c r="G1619" s="45">
        <v>47</v>
      </c>
      <c r="H1619" s="45"/>
      <c r="I1619" s="46">
        <v>55.4</v>
      </c>
      <c r="J1619" s="46">
        <v>6.4</v>
      </c>
      <c r="K1619" s="46"/>
      <c r="L1619" s="46">
        <v>61.8</v>
      </c>
      <c r="M1619" s="47">
        <v>1155</v>
      </c>
      <c r="N1619" s="47">
        <v>71379</v>
      </c>
      <c r="O1619" s="48" t="s">
        <v>2535</v>
      </c>
      <c r="P1619" s="48" t="s">
        <v>1668</v>
      </c>
      <c r="Q1619" s="49">
        <v>45618</v>
      </c>
      <c r="R1619" s="105" t="s">
        <v>1836</v>
      </c>
      <c r="S1619" s="105"/>
      <c r="T1619" s="49"/>
      <c r="U1619" s="106"/>
    </row>
    <row r="1620" spans="1:21" x14ac:dyDescent="0.3">
      <c r="A1620" s="41" t="s">
        <v>417</v>
      </c>
      <c r="B1620" s="6">
        <v>45626</v>
      </c>
      <c r="C1620" s="62">
        <f t="shared" si="53"/>
        <v>2024</v>
      </c>
      <c r="D1620" s="43" t="s">
        <v>2114</v>
      </c>
      <c r="E1620" s="43" t="s">
        <v>2187</v>
      </c>
      <c r="F1620" s="44" t="s">
        <v>412</v>
      </c>
      <c r="G1620" s="45">
        <v>53</v>
      </c>
      <c r="H1620" s="45"/>
      <c r="I1620" s="46">
        <v>39.5</v>
      </c>
      <c r="J1620" s="46">
        <v>6.4</v>
      </c>
      <c r="K1620" s="46"/>
      <c r="L1620" s="46">
        <v>45.9</v>
      </c>
      <c r="M1620" s="47">
        <v>1105.7952069716775</v>
      </c>
      <c r="N1620" s="47">
        <v>50756</v>
      </c>
      <c r="O1620" s="48" t="s">
        <v>2536</v>
      </c>
      <c r="P1620" s="48" t="s">
        <v>1667</v>
      </c>
      <c r="Q1620" s="49">
        <v>45614</v>
      </c>
      <c r="R1620" s="49" t="s">
        <v>1837</v>
      </c>
      <c r="S1620" s="49"/>
      <c r="T1620" s="49"/>
      <c r="U1620" s="106">
        <v>0.03</v>
      </c>
    </row>
    <row r="1621" spans="1:21" x14ac:dyDescent="0.3">
      <c r="A1621" s="41" t="s">
        <v>417</v>
      </c>
      <c r="B1621" s="6">
        <v>45626</v>
      </c>
      <c r="C1621" s="62">
        <f t="shared" si="53"/>
        <v>2024</v>
      </c>
      <c r="D1621" s="43" t="s">
        <v>1584</v>
      </c>
      <c r="E1621" s="43" t="s">
        <v>1504</v>
      </c>
      <c r="F1621" s="44" t="s">
        <v>412</v>
      </c>
      <c r="G1621" s="45">
        <v>30</v>
      </c>
      <c r="H1621" s="45">
        <v>29</v>
      </c>
      <c r="I1621" s="46">
        <v>53.3</v>
      </c>
      <c r="J1621" s="46">
        <v>6.4</v>
      </c>
      <c r="K1621" s="46"/>
      <c r="L1621" s="46">
        <v>59.699999999999996</v>
      </c>
      <c r="M1621" s="47">
        <v>1033.0653266331658</v>
      </c>
      <c r="N1621" s="47">
        <v>61674</v>
      </c>
      <c r="O1621" s="48" t="s">
        <v>1189</v>
      </c>
      <c r="P1621" s="48" t="s">
        <v>1667</v>
      </c>
      <c r="Q1621" s="49">
        <v>45608</v>
      </c>
      <c r="R1621" s="105">
        <v>1</v>
      </c>
      <c r="S1621" s="105"/>
      <c r="T1621" s="49"/>
      <c r="U1621" s="106">
        <v>0.03</v>
      </c>
    </row>
    <row r="1622" spans="1:21" x14ac:dyDescent="0.3">
      <c r="A1622" s="41" t="s">
        <v>417</v>
      </c>
      <c r="B1622" s="6">
        <v>45626</v>
      </c>
      <c r="C1622" s="62">
        <f t="shared" si="53"/>
        <v>2024</v>
      </c>
      <c r="D1622" s="43" t="s">
        <v>1584</v>
      </c>
      <c r="E1622" s="43" t="s">
        <v>1508</v>
      </c>
      <c r="F1622" s="44" t="s">
        <v>412</v>
      </c>
      <c r="G1622" s="45">
        <v>34</v>
      </c>
      <c r="H1622" s="45">
        <v>33</v>
      </c>
      <c r="I1622" s="46">
        <v>41.7</v>
      </c>
      <c r="J1622" s="46">
        <v>3.3</v>
      </c>
      <c r="K1622" s="46"/>
      <c r="L1622" s="46">
        <v>45</v>
      </c>
      <c r="M1622" s="47">
        <v>1035</v>
      </c>
      <c r="N1622" s="47">
        <v>46575</v>
      </c>
      <c r="O1622" s="48" t="s">
        <v>2540</v>
      </c>
      <c r="P1622" s="48" t="s">
        <v>1667</v>
      </c>
      <c r="Q1622" s="49">
        <v>45626</v>
      </c>
      <c r="R1622" s="105">
        <v>1</v>
      </c>
      <c r="S1622" s="105"/>
      <c r="T1622" s="49"/>
      <c r="U1622" s="106"/>
    </row>
    <row r="1623" spans="1:21" x14ac:dyDescent="0.3">
      <c r="A1623" s="41" t="s">
        <v>417</v>
      </c>
      <c r="B1623" s="6">
        <v>45626</v>
      </c>
      <c r="C1623" s="62">
        <f t="shared" si="53"/>
        <v>2024</v>
      </c>
      <c r="D1623" s="43" t="s">
        <v>1584</v>
      </c>
      <c r="E1623" s="43" t="s">
        <v>1536</v>
      </c>
      <c r="F1623" s="44" t="s">
        <v>412</v>
      </c>
      <c r="G1623" s="45">
        <v>63</v>
      </c>
      <c r="H1623" s="45">
        <v>62</v>
      </c>
      <c r="I1623" s="46">
        <v>53.3</v>
      </c>
      <c r="J1623" s="46">
        <v>6.4</v>
      </c>
      <c r="K1623" s="46"/>
      <c r="L1623" s="46">
        <v>59.699999999999996</v>
      </c>
      <c r="M1623" s="47">
        <v>1065.0083752093803</v>
      </c>
      <c r="N1623" s="47">
        <v>63581</v>
      </c>
      <c r="O1623" s="48" t="s">
        <v>2538</v>
      </c>
      <c r="P1623" s="48" t="s">
        <v>1676</v>
      </c>
      <c r="Q1623" s="49">
        <v>45625</v>
      </c>
      <c r="R1623" s="105">
        <v>1</v>
      </c>
      <c r="S1623" s="105"/>
      <c r="T1623" s="49"/>
      <c r="U1623" s="106"/>
    </row>
    <row r="1624" spans="1:21" x14ac:dyDescent="0.3">
      <c r="A1624" s="41" t="s">
        <v>417</v>
      </c>
      <c r="B1624" s="6">
        <v>45626</v>
      </c>
      <c r="C1624" s="62">
        <f t="shared" si="53"/>
        <v>2024</v>
      </c>
      <c r="D1624" s="43" t="s">
        <v>1730</v>
      </c>
      <c r="E1624" s="43" t="s">
        <v>1734</v>
      </c>
      <c r="F1624" s="44" t="s">
        <v>412</v>
      </c>
      <c r="G1624" s="45">
        <v>4</v>
      </c>
      <c r="H1624" s="45"/>
      <c r="I1624" s="50">
        <v>34.4</v>
      </c>
      <c r="J1624" s="50">
        <v>3.3</v>
      </c>
      <c r="K1624" s="50"/>
      <c r="L1624" s="50">
        <v>37.699999999999996</v>
      </c>
      <c r="M1624" s="47">
        <v>1060.0000000000002</v>
      </c>
      <c r="N1624" s="47">
        <v>39962</v>
      </c>
      <c r="O1624" s="48" t="s">
        <v>2545</v>
      </c>
      <c r="P1624" s="48" t="s">
        <v>1667</v>
      </c>
      <c r="Q1624" s="49">
        <v>45618</v>
      </c>
      <c r="R1624" s="105">
        <v>1</v>
      </c>
      <c r="S1624" s="105"/>
      <c r="T1624" s="49"/>
      <c r="U1624" s="106"/>
    </row>
    <row r="1625" spans="1:21" x14ac:dyDescent="0.3">
      <c r="A1625" s="41" t="s">
        <v>418</v>
      </c>
      <c r="B1625" s="6">
        <v>45626</v>
      </c>
      <c r="C1625" s="62">
        <f t="shared" si="53"/>
        <v>2024</v>
      </c>
      <c r="D1625" s="43" t="s">
        <v>1838</v>
      </c>
      <c r="E1625" s="43" t="s">
        <v>1870</v>
      </c>
      <c r="F1625" s="44" t="s">
        <v>412</v>
      </c>
      <c r="G1625" s="45">
        <v>32</v>
      </c>
      <c r="H1625" s="45">
        <v>32</v>
      </c>
      <c r="I1625" s="46">
        <v>45.7</v>
      </c>
      <c r="J1625" s="46">
        <v>6.4</v>
      </c>
      <c r="K1625" s="46"/>
      <c r="L1625" s="46">
        <v>52.1</v>
      </c>
      <c r="M1625" s="47">
        <v>1566.5451055662188</v>
      </c>
      <c r="N1625" s="47">
        <v>81617</v>
      </c>
      <c r="O1625" s="48" t="s">
        <v>2245</v>
      </c>
      <c r="P1625" s="48" t="s">
        <v>1667</v>
      </c>
      <c r="Q1625" s="49">
        <v>45601</v>
      </c>
      <c r="R1625" s="49" t="s">
        <v>1837</v>
      </c>
      <c r="S1625" s="49"/>
      <c r="T1625" s="49"/>
      <c r="U1625" s="106">
        <v>0.03</v>
      </c>
    </row>
    <row r="1626" spans="1:21" x14ac:dyDescent="0.3">
      <c r="A1626" s="41" t="s">
        <v>418</v>
      </c>
      <c r="B1626" s="6">
        <v>45626</v>
      </c>
      <c r="C1626" s="62">
        <f t="shared" si="53"/>
        <v>2024</v>
      </c>
      <c r="D1626" s="43" t="s">
        <v>1838</v>
      </c>
      <c r="E1626" s="43" t="s">
        <v>1941</v>
      </c>
      <c r="F1626" s="44" t="s">
        <v>412</v>
      </c>
      <c r="G1626" s="45">
        <v>104</v>
      </c>
      <c r="H1626" s="45">
        <v>102</v>
      </c>
      <c r="I1626" s="46">
        <v>45.6</v>
      </c>
      <c r="J1626" s="46">
        <v>6.4</v>
      </c>
      <c r="K1626" s="46"/>
      <c r="L1626" s="46">
        <v>52</v>
      </c>
      <c r="M1626" s="47">
        <v>1630</v>
      </c>
      <c r="N1626" s="47">
        <v>84760</v>
      </c>
      <c r="O1626" s="48" t="s">
        <v>2525</v>
      </c>
      <c r="P1626" s="48" t="s">
        <v>1667</v>
      </c>
      <c r="Q1626" s="49">
        <v>45623</v>
      </c>
      <c r="R1626" s="49" t="s">
        <v>1837</v>
      </c>
      <c r="S1626" s="49"/>
      <c r="T1626" s="49"/>
      <c r="U1626" s="106"/>
    </row>
    <row r="1627" spans="1:21" x14ac:dyDescent="0.3">
      <c r="A1627" s="41" t="s">
        <v>418</v>
      </c>
      <c r="B1627" s="6">
        <v>45626</v>
      </c>
      <c r="C1627" s="62">
        <f t="shared" si="53"/>
        <v>2024</v>
      </c>
      <c r="D1627" s="43" t="s">
        <v>1838</v>
      </c>
      <c r="E1627" s="43" t="s">
        <v>1942</v>
      </c>
      <c r="F1627" s="44" t="s">
        <v>412</v>
      </c>
      <c r="G1627" s="45">
        <v>105</v>
      </c>
      <c r="H1627" s="45">
        <v>103</v>
      </c>
      <c r="I1627" s="46">
        <v>50.5</v>
      </c>
      <c r="J1627" s="46">
        <v>6.4</v>
      </c>
      <c r="K1627" s="46"/>
      <c r="L1627" s="46">
        <v>56.9</v>
      </c>
      <c r="M1627" s="47">
        <v>1581.1072056239016</v>
      </c>
      <c r="N1627" s="47">
        <v>89965</v>
      </c>
      <c r="O1627" s="48" t="s">
        <v>2526</v>
      </c>
      <c r="P1627" s="48" t="s">
        <v>1667</v>
      </c>
      <c r="Q1627" s="49">
        <v>45623</v>
      </c>
      <c r="R1627" s="49" t="s">
        <v>1837</v>
      </c>
      <c r="S1627" s="49"/>
      <c r="T1627" s="49"/>
      <c r="U1627" s="106">
        <v>0.03</v>
      </c>
    </row>
    <row r="1628" spans="1:21" x14ac:dyDescent="0.3">
      <c r="A1628" s="41" t="s">
        <v>414</v>
      </c>
      <c r="B1628" s="6">
        <v>45626</v>
      </c>
      <c r="C1628" s="62">
        <f t="shared" si="53"/>
        <v>2024</v>
      </c>
      <c r="D1628" s="43" t="s">
        <v>2541</v>
      </c>
      <c r="E1628" s="43" t="s">
        <v>2542</v>
      </c>
      <c r="F1628" s="44" t="s">
        <v>421</v>
      </c>
      <c r="G1628" s="45">
        <v>3</v>
      </c>
      <c r="H1628" s="45"/>
      <c r="I1628" s="46">
        <v>77.2</v>
      </c>
      <c r="J1628" s="46">
        <v>0</v>
      </c>
      <c r="K1628" s="46"/>
      <c r="L1628" s="46">
        <v>77.2</v>
      </c>
      <c r="M1628" s="47">
        <v>2453.8106235565801</v>
      </c>
      <c r="N1628" s="47">
        <v>189434.18013856799</v>
      </c>
      <c r="O1628" s="48" t="s">
        <v>2346</v>
      </c>
      <c r="P1628" s="48" t="s">
        <v>1667</v>
      </c>
      <c r="Q1628" s="49">
        <v>45616</v>
      </c>
      <c r="R1628" s="105"/>
      <c r="S1628" s="105"/>
      <c r="T1628" s="49"/>
      <c r="U1628" s="106"/>
    </row>
    <row r="1629" spans="1:21" x14ac:dyDescent="0.3">
      <c r="A1629" s="41" t="s">
        <v>414</v>
      </c>
      <c r="B1629" s="6">
        <v>45626</v>
      </c>
      <c r="C1629" s="62">
        <f t="shared" si="53"/>
        <v>2024</v>
      </c>
      <c r="D1629" s="43" t="s">
        <v>2543</v>
      </c>
      <c r="E1629" s="43" t="s">
        <v>2544</v>
      </c>
      <c r="F1629" s="44" t="s">
        <v>421</v>
      </c>
      <c r="G1629" s="45">
        <v>4</v>
      </c>
      <c r="H1629" s="45"/>
      <c r="I1629" s="46">
        <v>96</v>
      </c>
      <c r="J1629" s="46">
        <v>0</v>
      </c>
      <c r="K1629" s="46"/>
      <c r="L1629" s="46">
        <v>96</v>
      </c>
      <c r="M1629" s="47">
        <v>2453.8106235565801</v>
      </c>
      <c r="N1629" s="47">
        <v>235565.81986143169</v>
      </c>
      <c r="O1629" s="48" t="s">
        <v>2346</v>
      </c>
      <c r="P1629" s="48" t="s">
        <v>1667</v>
      </c>
      <c r="Q1629" s="49">
        <v>45616</v>
      </c>
      <c r="R1629" s="105"/>
      <c r="S1629" s="105"/>
      <c r="T1629" s="49"/>
      <c r="U1629" s="106"/>
    </row>
    <row r="1630" spans="1:21" x14ac:dyDescent="0.3">
      <c r="A1630" s="41" t="s">
        <v>416</v>
      </c>
      <c r="B1630" s="6">
        <v>45657</v>
      </c>
      <c r="C1630" s="62">
        <f t="shared" si="53"/>
        <v>2024</v>
      </c>
      <c r="D1630" s="43" t="s">
        <v>2039</v>
      </c>
      <c r="E1630" s="43" t="s">
        <v>2058</v>
      </c>
      <c r="F1630" s="44" t="s">
        <v>412</v>
      </c>
      <c r="G1630" s="45">
        <v>19</v>
      </c>
      <c r="H1630" s="45"/>
      <c r="I1630" s="46">
        <v>55.8</v>
      </c>
      <c r="J1630" s="46">
        <v>6.7</v>
      </c>
      <c r="K1630" s="46">
        <v>0</v>
      </c>
      <c r="L1630" s="46">
        <v>62.5</v>
      </c>
      <c r="M1630" s="47">
        <f>N1630/L1630</f>
        <v>1429.9900799999998</v>
      </c>
      <c r="N1630" s="47">
        <f>75741*1.18</f>
        <v>89374.37999999999</v>
      </c>
      <c r="O1630" s="48" t="s">
        <v>2616</v>
      </c>
      <c r="P1630" s="48" t="s">
        <v>2643</v>
      </c>
      <c r="Q1630" s="49">
        <v>45652</v>
      </c>
      <c r="R1630" s="105">
        <v>1</v>
      </c>
      <c r="S1630" s="105"/>
      <c r="T1630" s="49"/>
      <c r="U1630" s="106">
        <v>0.18</v>
      </c>
    </row>
    <row r="1631" spans="1:21" x14ac:dyDescent="0.3">
      <c r="A1631" s="41" t="s">
        <v>416</v>
      </c>
      <c r="B1631" s="6">
        <v>45657</v>
      </c>
      <c r="C1631" s="62">
        <f t="shared" si="53"/>
        <v>2024</v>
      </c>
      <c r="D1631" s="43" t="s">
        <v>2039</v>
      </c>
      <c r="E1631" s="43" t="s">
        <v>2061</v>
      </c>
      <c r="F1631" s="44" t="s">
        <v>412</v>
      </c>
      <c r="G1631" s="45">
        <v>22</v>
      </c>
      <c r="H1631" s="45"/>
      <c r="I1631" s="46">
        <v>49.3</v>
      </c>
      <c r="J1631" s="46">
        <v>5.4</v>
      </c>
      <c r="K1631" s="46">
        <v>0</v>
      </c>
      <c r="L1631" s="46">
        <v>54.699999999999996</v>
      </c>
      <c r="M1631" s="47">
        <v>1440</v>
      </c>
      <c r="N1631" s="47">
        <v>78768</v>
      </c>
      <c r="O1631" s="48" t="s">
        <v>2617</v>
      </c>
      <c r="P1631" s="48" t="s">
        <v>1667</v>
      </c>
      <c r="Q1631" s="49">
        <v>45654</v>
      </c>
      <c r="R1631" s="105">
        <v>1</v>
      </c>
      <c r="S1631" s="105"/>
      <c r="T1631" s="49"/>
      <c r="U1631" s="106"/>
    </row>
    <row r="1632" spans="1:21" x14ac:dyDescent="0.3">
      <c r="A1632" s="41" t="s">
        <v>416</v>
      </c>
      <c r="B1632" s="6">
        <v>45657</v>
      </c>
      <c r="C1632" s="62">
        <f t="shared" si="53"/>
        <v>2024</v>
      </c>
      <c r="D1632" s="43" t="s">
        <v>2039</v>
      </c>
      <c r="E1632" s="43" t="s">
        <v>2556</v>
      </c>
      <c r="F1632" s="44" t="s">
        <v>413</v>
      </c>
      <c r="G1632" s="45" t="s">
        <v>2591</v>
      </c>
      <c r="H1632" s="45"/>
      <c r="I1632" s="46">
        <v>12.5</v>
      </c>
      <c r="J1632" s="46">
        <v>0</v>
      </c>
      <c r="K1632" s="46">
        <v>0</v>
      </c>
      <c r="L1632" s="46">
        <v>12.5</v>
      </c>
      <c r="M1632" s="47">
        <f>N1632/L1632</f>
        <v>800</v>
      </c>
      <c r="N1632" s="47">
        <v>10000</v>
      </c>
      <c r="O1632" s="48" t="s">
        <v>2616</v>
      </c>
      <c r="P1632" s="48"/>
      <c r="Q1632" s="49">
        <v>45652</v>
      </c>
      <c r="R1632" s="105"/>
      <c r="S1632" s="105"/>
      <c r="T1632" s="49"/>
      <c r="U1632" s="106"/>
    </row>
    <row r="1633" spans="1:21" x14ac:dyDescent="0.3">
      <c r="A1633" s="41" t="s">
        <v>417</v>
      </c>
      <c r="B1633" s="6">
        <v>45657</v>
      </c>
      <c r="C1633" s="62">
        <f t="shared" si="53"/>
        <v>2024</v>
      </c>
      <c r="D1633" s="43" t="s">
        <v>1158</v>
      </c>
      <c r="E1633" s="43" t="s">
        <v>1222</v>
      </c>
      <c r="F1633" s="44" t="s">
        <v>412</v>
      </c>
      <c r="G1633" s="45">
        <v>35</v>
      </c>
      <c r="H1633" s="45">
        <v>34</v>
      </c>
      <c r="I1633" s="46">
        <v>42</v>
      </c>
      <c r="J1633" s="46">
        <v>3.4</v>
      </c>
      <c r="K1633" s="46"/>
      <c r="L1633" s="46">
        <v>45.4</v>
      </c>
      <c r="M1633" s="47">
        <v>1037.863436123348</v>
      </c>
      <c r="N1633" s="47">
        <v>47119</v>
      </c>
      <c r="O1633" s="48" t="s">
        <v>2632</v>
      </c>
      <c r="P1633" s="48" t="s">
        <v>1667</v>
      </c>
      <c r="Q1633" s="49">
        <v>45652</v>
      </c>
      <c r="R1633" s="105">
        <v>1</v>
      </c>
      <c r="S1633" s="105"/>
      <c r="T1633" s="49"/>
      <c r="U1633" s="106">
        <v>0.03</v>
      </c>
    </row>
    <row r="1634" spans="1:21" x14ac:dyDescent="0.3">
      <c r="A1634" s="41" t="s">
        <v>417</v>
      </c>
      <c r="B1634" s="6">
        <v>45657</v>
      </c>
      <c r="C1634" s="62">
        <f t="shared" si="53"/>
        <v>2024</v>
      </c>
      <c r="D1634" s="43" t="s">
        <v>2255</v>
      </c>
      <c r="E1634" s="43" t="s">
        <v>2302</v>
      </c>
      <c r="F1634" s="44" t="s">
        <v>412</v>
      </c>
      <c r="G1634" s="45">
        <v>47</v>
      </c>
      <c r="H1634" s="45"/>
      <c r="I1634" s="46">
        <v>55.8</v>
      </c>
      <c r="J1634" s="46">
        <v>6.4</v>
      </c>
      <c r="K1634" s="46"/>
      <c r="L1634" s="46">
        <v>62.199999999999996</v>
      </c>
      <c r="M1634" s="47">
        <v>1134.903536977492</v>
      </c>
      <c r="N1634" s="47">
        <v>70591</v>
      </c>
      <c r="O1634" s="48" t="s">
        <v>2618</v>
      </c>
      <c r="P1634" s="48" t="s">
        <v>1667</v>
      </c>
      <c r="Q1634" s="49">
        <v>45632</v>
      </c>
      <c r="R1634" s="49" t="s">
        <v>1837</v>
      </c>
      <c r="S1634" s="49"/>
      <c r="T1634" s="49"/>
      <c r="U1634" s="106">
        <v>0.03</v>
      </c>
    </row>
    <row r="1635" spans="1:21" x14ac:dyDescent="0.3">
      <c r="A1635" s="41" t="s">
        <v>417</v>
      </c>
      <c r="B1635" s="6">
        <v>45657</v>
      </c>
      <c r="C1635" s="62">
        <f t="shared" si="53"/>
        <v>2024</v>
      </c>
      <c r="D1635" s="43" t="s">
        <v>2114</v>
      </c>
      <c r="E1635" s="43" t="s">
        <v>2146</v>
      </c>
      <c r="F1635" s="44" t="s">
        <v>412</v>
      </c>
      <c r="G1635" s="45">
        <v>11</v>
      </c>
      <c r="H1635" s="45"/>
      <c r="I1635" s="46">
        <v>55.3</v>
      </c>
      <c r="J1635" s="46">
        <v>6.4</v>
      </c>
      <c r="K1635" s="46"/>
      <c r="L1635" s="46">
        <v>61.699999999999996</v>
      </c>
      <c r="M1635" s="47">
        <v>1191.7504051863859</v>
      </c>
      <c r="N1635" s="47">
        <v>73531</v>
      </c>
      <c r="O1635" s="48" t="s">
        <v>2619</v>
      </c>
      <c r="P1635" s="48" t="s">
        <v>1667</v>
      </c>
      <c r="Q1635" s="49">
        <v>45650</v>
      </c>
      <c r="R1635" s="105" t="s">
        <v>1836</v>
      </c>
      <c r="S1635" s="105"/>
      <c r="T1635" s="49"/>
      <c r="U1635" s="106"/>
    </row>
    <row r="1636" spans="1:21" x14ac:dyDescent="0.3">
      <c r="A1636" s="41" t="s">
        <v>417</v>
      </c>
      <c r="B1636" s="6">
        <v>45657</v>
      </c>
      <c r="C1636" s="62">
        <f t="shared" si="53"/>
        <v>2024</v>
      </c>
      <c r="D1636" s="43" t="s">
        <v>1584</v>
      </c>
      <c r="E1636" s="43" t="s">
        <v>1477</v>
      </c>
      <c r="F1636" s="44" t="s">
        <v>412</v>
      </c>
      <c r="G1636" s="45">
        <v>3</v>
      </c>
      <c r="H1636" s="45"/>
      <c r="I1636" s="46">
        <v>41.7</v>
      </c>
      <c r="J1636" s="46">
        <v>3.3</v>
      </c>
      <c r="K1636" s="46"/>
      <c r="L1636" s="46">
        <v>45</v>
      </c>
      <c r="M1636" s="47">
        <v>1054.1555555555556</v>
      </c>
      <c r="N1636" s="47">
        <v>47437</v>
      </c>
      <c r="O1636" s="48" t="s">
        <v>2620</v>
      </c>
      <c r="P1636" s="48" t="s">
        <v>1667</v>
      </c>
      <c r="Q1636" s="49">
        <v>45656</v>
      </c>
      <c r="R1636" s="105">
        <v>1</v>
      </c>
      <c r="S1636" s="105"/>
      <c r="T1636" s="49"/>
      <c r="U1636" s="106">
        <v>0.03</v>
      </c>
    </row>
    <row r="1637" spans="1:21" x14ac:dyDescent="0.3">
      <c r="A1637" s="41" t="s">
        <v>417</v>
      </c>
      <c r="B1637" s="6">
        <v>45657</v>
      </c>
      <c r="C1637" s="62">
        <f t="shared" si="53"/>
        <v>2024</v>
      </c>
      <c r="D1637" s="43" t="s">
        <v>1584</v>
      </c>
      <c r="E1637" s="43" t="s">
        <v>1525</v>
      </c>
      <c r="F1637" s="44" t="s">
        <v>412</v>
      </c>
      <c r="G1637" s="45">
        <v>51</v>
      </c>
      <c r="H1637" s="45">
        <v>50</v>
      </c>
      <c r="I1637" s="46">
        <v>55.2</v>
      </c>
      <c r="J1637" s="46">
        <v>6.4</v>
      </c>
      <c r="K1637" s="46"/>
      <c r="L1637" s="46">
        <v>61.6</v>
      </c>
      <c r="M1637" s="47">
        <v>1160</v>
      </c>
      <c r="N1637" s="47">
        <v>71456</v>
      </c>
      <c r="O1637" s="48" t="s">
        <v>2621</v>
      </c>
      <c r="P1637" s="48" t="s">
        <v>1667</v>
      </c>
      <c r="Q1637" s="49">
        <v>45656</v>
      </c>
      <c r="R1637" s="105">
        <v>1</v>
      </c>
      <c r="S1637" s="105"/>
      <c r="T1637" s="49"/>
      <c r="U1637" s="106"/>
    </row>
    <row r="1638" spans="1:21" x14ac:dyDescent="0.3">
      <c r="A1638" s="41" t="s">
        <v>417</v>
      </c>
      <c r="B1638" s="6">
        <v>45657</v>
      </c>
      <c r="C1638" s="62">
        <f t="shared" si="53"/>
        <v>2024</v>
      </c>
      <c r="D1638" s="43" t="s">
        <v>1730</v>
      </c>
      <c r="E1638" s="43" t="s">
        <v>1735</v>
      </c>
      <c r="F1638" s="44" t="s">
        <v>412</v>
      </c>
      <c r="G1638" s="45">
        <v>5</v>
      </c>
      <c r="H1638" s="45"/>
      <c r="I1638" s="46">
        <v>52.2</v>
      </c>
      <c r="J1638" s="46">
        <v>6.4</v>
      </c>
      <c r="K1638" s="46"/>
      <c r="L1638" s="46">
        <v>58.6</v>
      </c>
      <c r="M1638" s="47">
        <v>1133.9931740614334</v>
      </c>
      <c r="N1638" s="47">
        <v>66452</v>
      </c>
      <c r="O1638" s="48" t="s">
        <v>2622</v>
      </c>
      <c r="P1638" s="48" t="s">
        <v>1667</v>
      </c>
      <c r="Q1638" s="49">
        <v>45637</v>
      </c>
      <c r="R1638" s="105">
        <v>1</v>
      </c>
      <c r="S1638" s="105"/>
      <c r="T1638" s="49"/>
      <c r="U1638" s="106"/>
    </row>
    <row r="1639" spans="1:21" x14ac:dyDescent="0.3">
      <c r="A1639" s="41" t="s">
        <v>418</v>
      </c>
      <c r="B1639" s="6">
        <v>45657</v>
      </c>
      <c r="C1639" s="62">
        <f t="shared" si="53"/>
        <v>2024</v>
      </c>
      <c r="D1639" s="43" t="s">
        <v>17048</v>
      </c>
      <c r="E1639" s="43" t="s">
        <v>17049</v>
      </c>
      <c r="F1639" s="44" t="s">
        <v>412</v>
      </c>
      <c r="G1639" s="45">
        <v>25</v>
      </c>
      <c r="H1639" s="45">
        <v>25</v>
      </c>
      <c r="I1639" s="46">
        <v>106</v>
      </c>
      <c r="J1639" s="46">
        <v>16</v>
      </c>
      <c r="K1639" s="46"/>
      <c r="L1639" s="46">
        <f>SUM(I1639:K1639)</f>
        <v>122</v>
      </c>
      <c r="M1639" s="47">
        <v>1576.2540983606557</v>
      </c>
      <c r="N1639" s="47">
        <v>192303</v>
      </c>
      <c r="O1639" s="48" t="s">
        <v>1833</v>
      </c>
      <c r="P1639" s="48" t="s">
        <v>1667</v>
      </c>
      <c r="Q1639" s="49">
        <v>45647</v>
      </c>
      <c r="R1639" s="106"/>
      <c r="S1639" s="106"/>
      <c r="T1639" s="49"/>
      <c r="U1639" s="106"/>
    </row>
    <row r="1640" spans="1:21" x14ac:dyDescent="0.3">
      <c r="A1640" s="41" t="s">
        <v>418</v>
      </c>
      <c r="B1640" s="6">
        <v>45657</v>
      </c>
      <c r="C1640" s="62">
        <f t="shared" si="53"/>
        <v>2024</v>
      </c>
      <c r="D1640" s="43" t="s">
        <v>2623</v>
      </c>
      <c r="E1640" s="43" t="s">
        <v>2624</v>
      </c>
      <c r="F1640" s="44" t="s">
        <v>412</v>
      </c>
      <c r="G1640" s="45">
        <v>26</v>
      </c>
      <c r="H1640" s="45">
        <v>26</v>
      </c>
      <c r="I1640" s="46">
        <v>46.1</v>
      </c>
      <c r="J1640" s="46">
        <v>5.3</v>
      </c>
      <c r="K1640" s="46"/>
      <c r="L1640" s="46">
        <v>51.4</v>
      </c>
      <c r="M1640" s="47">
        <v>1614.5719844357977</v>
      </c>
      <c r="N1640" s="47">
        <v>82989</v>
      </c>
      <c r="O1640" s="48" t="s">
        <v>2098</v>
      </c>
      <c r="P1640" s="48" t="s">
        <v>1667</v>
      </c>
      <c r="Q1640" s="49">
        <v>45649</v>
      </c>
      <c r="R1640" s="49" t="s">
        <v>1837</v>
      </c>
      <c r="S1640" s="49"/>
      <c r="T1640" s="49"/>
      <c r="U1640" s="106">
        <v>0.03</v>
      </c>
    </row>
    <row r="1641" spans="1:21" x14ac:dyDescent="0.3">
      <c r="A1641" s="41" t="s">
        <v>418</v>
      </c>
      <c r="B1641" s="6">
        <v>45657</v>
      </c>
      <c r="C1641" s="62">
        <f t="shared" si="53"/>
        <v>2024</v>
      </c>
      <c r="D1641" s="43" t="s">
        <v>2623</v>
      </c>
      <c r="E1641" s="43" t="s">
        <v>2625</v>
      </c>
      <c r="F1641" s="44" t="s">
        <v>412</v>
      </c>
      <c r="G1641" s="45">
        <v>29</v>
      </c>
      <c r="H1641" s="45">
        <v>29</v>
      </c>
      <c r="I1641" s="46">
        <v>45.9</v>
      </c>
      <c r="J1641" s="46">
        <v>5.3</v>
      </c>
      <c r="K1641" s="46"/>
      <c r="L1641" s="46">
        <v>51.199999999999996</v>
      </c>
      <c r="M1641" s="47">
        <v>1672.7734375000002</v>
      </c>
      <c r="N1641" s="47">
        <v>85646</v>
      </c>
      <c r="O1641" s="48" t="s">
        <v>2211</v>
      </c>
      <c r="P1641" s="48" t="s">
        <v>1667</v>
      </c>
      <c r="Q1641" s="49">
        <v>45637</v>
      </c>
      <c r="R1641" s="49" t="s">
        <v>1837</v>
      </c>
      <c r="S1641" s="49"/>
      <c r="T1641" s="49"/>
      <c r="U1641" s="106">
        <v>0.03</v>
      </c>
    </row>
    <row r="1642" spans="1:21" x14ac:dyDescent="0.3">
      <c r="A1642" s="41" t="s">
        <v>418</v>
      </c>
      <c r="B1642" s="6">
        <v>45657</v>
      </c>
      <c r="C1642" s="62">
        <f t="shared" si="53"/>
        <v>2024</v>
      </c>
      <c r="D1642" s="43" t="s">
        <v>2623</v>
      </c>
      <c r="E1642" s="43" t="s">
        <v>2626</v>
      </c>
      <c r="F1642" s="44" t="s">
        <v>412</v>
      </c>
      <c r="G1642" s="45">
        <v>38</v>
      </c>
      <c r="H1642" s="45">
        <v>38</v>
      </c>
      <c r="I1642" s="46">
        <v>45.9</v>
      </c>
      <c r="J1642" s="46">
        <v>5.3</v>
      </c>
      <c r="K1642" s="46"/>
      <c r="L1642" s="46">
        <v>51.199999999999996</v>
      </c>
      <c r="M1642" s="47">
        <v>1682.4609375000002</v>
      </c>
      <c r="N1642" s="47">
        <v>86142</v>
      </c>
      <c r="O1642" s="48" t="s">
        <v>2211</v>
      </c>
      <c r="P1642" s="48" t="s">
        <v>1667</v>
      </c>
      <c r="Q1642" s="49">
        <v>45637</v>
      </c>
      <c r="R1642" s="49" t="s">
        <v>1837</v>
      </c>
      <c r="S1642" s="49"/>
      <c r="T1642" s="49"/>
      <c r="U1642" s="106">
        <v>0.03</v>
      </c>
    </row>
    <row r="1643" spans="1:21" x14ac:dyDescent="0.3">
      <c r="A1643" s="41" t="s">
        <v>418</v>
      </c>
      <c r="B1643" s="6">
        <v>45657</v>
      </c>
      <c r="C1643" s="62">
        <f t="shared" si="53"/>
        <v>2024</v>
      </c>
      <c r="D1643" s="43" t="s">
        <v>2623</v>
      </c>
      <c r="E1643" s="43" t="s">
        <v>2627</v>
      </c>
      <c r="F1643" s="44" t="s">
        <v>412</v>
      </c>
      <c r="G1643" s="45">
        <v>55</v>
      </c>
      <c r="H1643" s="45">
        <v>55</v>
      </c>
      <c r="I1643" s="46">
        <v>70</v>
      </c>
      <c r="J1643" s="46">
        <v>5.3</v>
      </c>
      <c r="K1643" s="46"/>
      <c r="L1643" s="46">
        <v>75.3</v>
      </c>
      <c r="M1643" s="47">
        <v>1653.3598937583001</v>
      </c>
      <c r="N1643" s="47">
        <v>124498</v>
      </c>
      <c r="O1643" s="48" t="s">
        <v>2633</v>
      </c>
      <c r="P1643" s="48" t="s">
        <v>1667</v>
      </c>
      <c r="Q1643" s="49">
        <v>45656</v>
      </c>
      <c r="R1643" s="49" t="s">
        <v>1837</v>
      </c>
      <c r="S1643" s="49"/>
      <c r="T1643" s="49"/>
      <c r="U1643" s="106">
        <v>0.03</v>
      </c>
    </row>
    <row r="1644" spans="1:21" x14ac:dyDescent="0.3">
      <c r="A1644" s="41" t="s">
        <v>418</v>
      </c>
      <c r="B1644" s="6">
        <v>45657</v>
      </c>
      <c r="C1644" s="62">
        <f t="shared" si="53"/>
        <v>2024</v>
      </c>
      <c r="D1644" s="43" t="s">
        <v>2623</v>
      </c>
      <c r="E1644" s="43" t="s">
        <v>2628</v>
      </c>
      <c r="F1644" s="44" t="s">
        <v>412</v>
      </c>
      <c r="G1644" s="45">
        <v>57</v>
      </c>
      <c r="H1644" s="45">
        <v>56</v>
      </c>
      <c r="I1644" s="46">
        <v>80.099999999999994</v>
      </c>
      <c r="J1644" s="46">
        <v>13.3</v>
      </c>
      <c r="K1644" s="46"/>
      <c r="L1644" s="46">
        <v>93.399999999999991</v>
      </c>
      <c r="M1644" s="47">
        <v>1602.2269807280516</v>
      </c>
      <c r="N1644" s="47">
        <v>149648</v>
      </c>
      <c r="O1644" s="48" t="s">
        <v>2644</v>
      </c>
      <c r="P1644" s="48" t="s">
        <v>1667</v>
      </c>
      <c r="Q1644" s="49">
        <v>45649</v>
      </c>
      <c r="R1644" s="105" t="s">
        <v>1836</v>
      </c>
      <c r="S1644" s="105"/>
      <c r="T1644" s="49"/>
      <c r="U1644" s="106">
        <v>0.06</v>
      </c>
    </row>
    <row r="1645" spans="1:21" x14ac:dyDescent="0.3">
      <c r="A1645" s="41" t="s">
        <v>418</v>
      </c>
      <c r="B1645" s="6">
        <v>45657</v>
      </c>
      <c r="C1645" s="62">
        <f t="shared" si="53"/>
        <v>2024</v>
      </c>
      <c r="D1645" s="43" t="s">
        <v>2623</v>
      </c>
      <c r="E1645" s="43" t="s">
        <v>2629</v>
      </c>
      <c r="F1645" s="44" t="s">
        <v>412</v>
      </c>
      <c r="G1645" s="45">
        <v>62</v>
      </c>
      <c r="H1645" s="45">
        <v>61</v>
      </c>
      <c r="I1645" s="46">
        <v>45.9</v>
      </c>
      <c r="J1645" s="46">
        <v>5.3</v>
      </c>
      <c r="K1645" s="46"/>
      <c r="L1645" s="46">
        <v>51.199999999999996</v>
      </c>
      <c r="M1645" s="47">
        <v>1653.3593750000002</v>
      </c>
      <c r="N1645" s="47">
        <v>84652</v>
      </c>
      <c r="O1645" s="48" t="s">
        <v>2098</v>
      </c>
      <c r="P1645" s="48" t="s">
        <v>1667</v>
      </c>
      <c r="Q1645" s="49">
        <v>45649</v>
      </c>
      <c r="R1645" s="49" t="s">
        <v>1837</v>
      </c>
      <c r="S1645" s="49"/>
      <c r="T1645" s="49"/>
      <c r="U1645" s="106">
        <v>0.03</v>
      </c>
    </row>
    <row r="1646" spans="1:21" x14ac:dyDescent="0.3">
      <c r="A1646" s="41" t="s">
        <v>418</v>
      </c>
      <c r="B1646" s="6">
        <v>45657</v>
      </c>
      <c r="C1646" s="62">
        <f t="shared" si="53"/>
        <v>2024</v>
      </c>
      <c r="D1646" s="43" t="s">
        <v>2623</v>
      </c>
      <c r="E1646" s="43" t="s">
        <v>2630</v>
      </c>
      <c r="F1646" s="44" t="s">
        <v>412</v>
      </c>
      <c r="G1646" s="45">
        <v>83</v>
      </c>
      <c r="H1646" s="45">
        <v>82</v>
      </c>
      <c r="I1646" s="46">
        <v>45.9</v>
      </c>
      <c r="J1646" s="46">
        <v>5.3</v>
      </c>
      <c r="K1646" s="46"/>
      <c r="L1646" s="46">
        <v>51.199999999999996</v>
      </c>
      <c r="M1646" s="47">
        <v>1647.7734375000002</v>
      </c>
      <c r="N1646" s="47">
        <v>84366</v>
      </c>
      <c r="O1646" s="48" t="s">
        <v>2634</v>
      </c>
      <c r="P1646" s="48" t="s">
        <v>1667</v>
      </c>
      <c r="Q1646" s="49">
        <v>45637</v>
      </c>
      <c r="R1646" s="49" t="s">
        <v>1837</v>
      </c>
      <c r="S1646" s="49"/>
      <c r="T1646" s="49"/>
      <c r="U1646" s="106">
        <v>0.05</v>
      </c>
    </row>
    <row r="1647" spans="1:21" x14ac:dyDescent="0.3">
      <c r="A1647" s="41" t="s">
        <v>418</v>
      </c>
      <c r="B1647" s="6">
        <v>45657</v>
      </c>
      <c r="C1647" s="62">
        <f t="shared" si="53"/>
        <v>2024</v>
      </c>
      <c r="D1647" s="43" t="s">
        <v>2623</v>
      </c>
      <c r="E1647" s="43" t="s">
        <v>2631</v>
      </c>
      <c r="F1647" s="44" t="s">
        <v>412</v>
      </c>
      <c r="G1647" s="45">
        <v>84</v>
      </c>
      <c r="H1647" s="45"/>
      <c r="I1647" s="46">
        <v>53</v>
      </c>
      <c r="J1647" s="46">
        <v>8</v>
      </c>
      <c r="K1647" s="46"/>
      <c r="L1647" s="46">
        <v>61</v>
      </c>
      <c r="M1647" s="47">
        <v>1734.5081967213114</v>
      </c>
      <c r="N1647" s="47">
        <v>105805</v>
      </c>
      <c r="O1647" s="48" t="s">
        <v>4655</v>
      </c>
      <c r="P1647" s="48" t="s">
        <v>1667</v>
      </c>
      <c r="Q1647" s="49">
        <v>45652</v>
      </c>
      <c r="R1647" s="49" t="s">
        <v>1837</v>
      </c>
      <c r="S1647" s="49"/>
      <c r="T1647" s="49"/>
      <c r="U1647" s="106"/>
    </row>
    <row r="1648" spans="1:21" x14ac:dyDescent="0.3">
      <c r="A1648" s="41" t="s">
        <v>418</v>
      </c>
      <c r="B1648" s="6">
        <v>45657</v>
      </c>
      <c r="C1648" s="62">
        <f t="shared" si="53"/>
        <v>2024</v>
      </c>
      <c r="D1648" s="43" t="s">
        <v>1838</v>
      </c>
      <c r="E1648" s="43" t="s">
        <v>1915</v>
      </c>
      <c r="F1648" s="44" t="s">
        <v>412</v>
      </c>
      <c r="G1648" s="45">
        <v>77</v>
      </c>
      <c r="H1648" s="45">
        <v>76</v>
      </c>
      <c r="I1648" s="46">
        <v>68.2</v>
      </c>
      <c r="J1648" s="46">
        <v>8</v>
      </c>
      <c r="K1648" s="46"/>
      <c r="L1648" s="46">
        <v>76.2</v>
      </c>
      <c r="M1648" s="47">
        <v>1576.2467191601049</v>
      </c>
      <c r="N1648" s="47">
        <v>120110</v>
      </c>
      <c r="O1648" s="48" t="s">
        <v>2635</v>
      </c>
      <c r="P1648" s="48" t="s">
        <v>1667</v>
      </c>
      <c r="Q1648" s="49">
        <v>45646</v>
      </c>
      <c r="R1648" s="105" t="s">
        <v>1836</v>
      </c>
      <c r="S1648" s="105"/>
      <c r="T1648" s="49"/>
      <c r="U1648" s="106">
        <v>0.03</v>
      </c>
    </row>
    <row r="1649" spans="1:21" x14ac:dyDescent="0.3">
      <c r="A1649" s="41" t="s">
        <v>418</v>
      </c>
      <c r="B1649" s="6">
        <v>45657</v>
      </c>
      <c r="C1649" s="62">
        <f t="shared" si="53"/>
        <v>2024</v>
      </c>
      <c r="D1649" s="43" t="s">
        <v>1838</v>
      </c>
      <c r="E1649" s="43" t="s">
        <v>1959</v>
      </c>
      <c r="F1649" s="44" t="s">
        <v>412</v>
      </c>
      <c r="G1649" s="45">
        <v>122</v>
      </c>
      <c r="H1649" s="45">
        <v>120</v>
      </c>
      <c r="I1649" s="46">
        <v>41.3</v>
      </c>
      <c r="J1649" s="46">
        <v>8</v>
      </c>
      <c r="K1649" s="46"/>
      <c r="L1649" s="46">
        <v>49.3</v>
      </c>
      <c r="M1649" s="47">
        <v>1520</v>
      </c>
      <c r="N1649" s="47">
        <v>74936</v>
      </c>
      <c r="O1649" s="48" t="s">
        <v>2636</v>
      </c>
      <c r="P1649" s="48" t="s">
        <v>1667</v>
      </c>
      <c r="Q1649" s="49">
        <v>45656</v>
      </c>
      <c r="R1649" s="49" t="s">
        <v>1837</v>
      </c>
      <c r="S1649" s="49"/>
      <c r="T1649" s="49"/>
      <c r="U1649" s="106">
        <v>0.05</v>
      </c>
    </row>
    <row r="1650" spans="1:21" x14ac:dyDescent="0.3">
      <c r="A1650" s="41" t="s">
        <v>418</v>
      </c>
      <c r="B1650" s="6">
        <v>45657</v>
      </c>
      <c r="C1650" s="62">
        <f t="shared" si="53"/>
        <v>2024</v>
      </c>
      <c r="D1650" s="43" t="s">
        <v>1838</v>
      </c>
      <c r="E1650" s="43" t="s">
        <v>1969</v>
      </c>
      <c r="F1650" s="44" t="s">
        <v>412</v>
      </c>
      <c r="G1650" s="45">
        <v>132</v>
      </c>
      <c r="H1650" s="45">
        <v>130</v>
      </c>
      <c r="I1650" s="46">
        <v>53.8</v>
      </c>
      <c r="J1650" s="46">
        <v>8</v>
      </c>
      <c r="K1650" s="46"/>
      <c r="L1650" s="46">
        <v>61.8</v>
      </c>
      <c r="M1650" s="47">
        <v>1585</v>
      </c>
      <c r="N1650" s="47">
        <v>97953</v>
      </c>
      <c r="O1650" s="48" t="s">
        <v>2645</v>
      </c>
      <c r="P1650" s="48" t="s">
        <v>1667</v>
      </c>
      <c r="Q1650" s="49">
        <v>45657</v>
      </c>
      <c r="R1650" s="105" t="s">
        <v>1836</v>
      </c>
      <c r="S1650" s="105"/>
      <c r="T1650" s="49"/>
      <c r="U1650" s="106"/>
    </row>
    <row r="1651" spans="1:21" x14ac:dyDescent="0.3">
      <c r="A1651" s="41" t="s">
        <v>417</v>
      </c>
      <c r="B1651" s="6">
        <v>45657</v>
      </c>
      <c r="C1651" s="62">
        <f t="shared" si="53"/>
        <v>2024</v>
      </c>
      <c r="D1651" s="43" t="s">
        <v>106</v>
      </c>
      <c r="E1651" s="43" t="s">
        <v>108</v>
      </c>
      <c r="F1651" s="44" t="s">
        <v>421</v>
      </c>
      <c r="G1651" s="45">
        <v>2</v>
      </c>
      <c r="H1651" s="45">
        <v>2</v>
      </c>
      <c r="I1651" s="46">
        <v>99</v>
      </c>
      <c r="J1651" s="46">
        <v>0</v>
      </c>
      <c r="K1651" s="46"/>
      <c r="L1651" s="46">
        <v>99</v>
      </c>
      <c r="M1651" s="47">
        <v>1271.060606060606</v>
      </c>
      <c r="N1651" s="47">
        <v>125835</v>
      </c>
      <c r="O1651" s="48" t="s">
        <v>2648</v>
      </c>
      <c r="P1651" s="48" t="s">
        <v>1667</v>
      </c>
      <c r="Q1651" s="49">
        <v>45656</v>
      </c>
      <c r="R1651" s="105"/>
      <c r="S1651" s="105"/>
      <c r="T1651" s="49"/>
      <c r="U1651" s="106"/>
    </row>
    <row r="1652" spans="1:21" x14ac:dyDescent="0.3">
      <c r="A1652" s="41" t="s">
        <v>417</v>
      </c>
      <c r="B1652" s="6">
        <v>45657</v>
      </c>
      <c r="C1652" s="62">
        <f t="shared" si="53"/>
        <v>2024</v>
      </c>
      <c r="D1652" s="43" t="s">
        <v>106</v>
      </c>
      <c r="E1652" s="43" t="s">
        <v>109</v>
      </c>
      <c r="F1652" s="44" t="s">
        <v>421</v>
      </c>
      <c r="G1652" s="45">
        <v>3</v>
      </c>
      <c r="H1652" s="45">
        <v>3</v>
      </c>
      <c r="I1652" s="46">
        <v>99</v>
      </c>
      <c r="J1652" s="46">
        <v>0</v>
      </c>
      <c r="K1652" s="46"/>
      <c r="L1652" s="46">
        <v>99</v>
      </c>
      <c r="M1652" s="47">
        <v>1271.060606060606</v>
      </c>
      <c r="N1652" s="47">
        <v>125835</v>
      </c>
      <c r="O1652" s="48" t="s">
        <v>2648</v>
      </c>
      <c r="P1652" s="48" t="s">
        <v>1667</v>
      </c>
      <c r="Q1652" s="49">
        <v>45656</v>
      </c>
      <c r="R1652" s="105"/>
      <c r="S1652" s="105"/>
      <c r="T1652" s="49"/>
      <c r="U1652" s="106"/>
    </row>
    <row r="1653" spans="1:21" x14ac:dyDescent="0.3">
      <c r="A1653" s="41" t="s">
        <v>414</v>
      </c>
      <c r="B1653" s="6">
        <v>45657</v>
      </c>
      <c r="C1653" s="62">
        <f t="shared" si="53"/>
        <v>2024</v>
      </c>
      <c r="D1653" s="43" t="s">
        <v>2543</v>
      </c>
      <c r="E1653" s="43" t="s">
        <v>2637</v>
      </c>
      <c r="F1653" s="44" t="s">
        <v>421</v>
      </c>
      <c r="G1653" s="45">
        <v>2</v>
      </c>
      <c r="H1653" s="45"/>
      <c r="I1653" s="46">
        <v>77.400000000000006</v>
      </c>
      <c r="J1653" s="46">
        <v>0</v>
      </c>
      <c r="K1653" s="46"/>
      <c r="L1653" s="46">
        <v>77.400000000000006</v>
      </c>
      <c r="M1653" s="47">
        <v>2500</v>
      </c>
      <c r="N1653" s="47">
        <v>193500</v>
      </c>
      <c r="O1653" s="48" t="s">
        <v>2639</v>
      </c>
      <c r="P1653" s="48" t="s">
        <v>1667</v>
      </c>
      <c r="Q1653" s="49">
        <v>45653</v>
      </c>
      <c r="R1653" s="49"/>
      <c r="S1653" s="49"/>
      <c r="T1653" s="49"/>
      <c r="U1653" s="106"/>
    </row>
    <row r="1654" spans="1:21" x14ac:dyDescent="0.3">
      <c r="A1654" s="41" t="s">
        <v>414</v>
      </c>
      <c r="B1654" s="6">
        <v>45657</v>
      </c>
      <c r="C1654" s="62">
        <f t="shared" si="53"/>
        <v>2024</v>
      </c>
      <c r="D1654" s="43" t="s">
        <v>2543</v>
      </c>
      <c r="E1654" s="43" t="s">
        <v>2638</v>
      </c>
      <c r="F1654" s="44" t="s">
        <v>421</v>
      </c>
      <c r="G1654" s="45">
        <v>3</v>
      </c>
      <c r="H1654" s="45"/>
      <c r="I1654" s="46">
        <v>77.400000000000006</v>
      </c>
      <c r="J1654" s="46">
        <v>0</v>
      </c>
      <c r="K1654" s="46"/>
      <c r="L1654" s="46">
        <v>77.400000000000006</v>
      </c>
      <c r="M1654" s="47">
        <v>2500</v>
      </c>
      <c r="N1654" s="47">
        <v>193500</v>
      </c>
      <c r="O1654" s="48" t="s">
        <v>2639</v>
      </c>
      <c r="P1654" s="48" t="s">
        <v>1667</v>
      </c>
      <c r="Q1654" s="49">
        <v>45653</v>
      </c>
      <c r="R1654" s="49"/>
      <c r="S1654" s="49"/>
      <c r="T1654" s="49"/>
      <c r="U1654" s="106"/>
    </row>
    <row r="1655" spans="1:21" x14ac:dyDescent="0.3">
      <c r="A1655" s="41" t="s">
        <v>414</v>
      </c>
      <c r="B1655" s="6">
        <v>45657</v>
      </c>
      <c r="C1655" s="62">
        <f t="shared" si="53"/>
        <v>2024</v>
      </c>
      <c r="D1655" s="43" t="s">
        <v>2640</v>
      </c>
      <c r="E1655" s="43" t="s">
        <v>2641</v>
      </c>
      <c r="F1655" s="44" t="s">
        <v>421</v>
      </c>
      <c r="G1655" s="45">
        <v>1</v>
      </c>
      <c r="H1655" s="45"/>
      <c r="I1655" s="46">
        <v>100.9</v>
      </c>
      <c r="J1655" s="46">
        <v>0</v>
      </c>
      <c r="K1655" s="46"/>
      <c r="L1655" s="46">
        <v>100.9</v>
      </c>
      <c r="M1655" s="47">
        <v>2500</v>
      </c>
      <c r="N1655" s="47">
        <v>252250</v>
      </c>
      <c r="O1655" s="48" t="s">
        <v>2642</v>
      </c>
      <c r="P1655" s="48" t="s">
        <v>1667</v>
      </c>
      <c r="Q1655" s="49">
        <v>45656</v>
      </c>
      <c r="R1655" s="49"/>
      <c r="S1655" s="49"/>
      <c r="T1655" s="49"/>
      <c r="U1655" s="106"/>
    </row>
    <row r="1656" spans="1:21" x14ac:dyDescent="0.3">
      <c r="A1656" s="41" t="s">
        <v>416</v>
      </c>
      <c r="B1656" s="6">
        <v>45688</v>
      </c>
      <c r="C1656" s="62">
        <f t="shared" si="53"/>
        <v>2025</v>
      </c>
      <c r="D1656" s="43" t="s">
        <v>1404</v>
      </c>
      <c r="E1656" s="43" t="s">
        <v>2668</v>
      </c>
      <c r="F1656" s="44" t="s">
        <v>413</v>
      </c>
      <c r="G1656" s="45">
        <v>4</v>
      </c>
      <c r="H1656" s="45">
        <v>4</v>
      </c>
      <c r="I1656" s="46">
        <v>12.5</v>
      </c>
      <c r="J1656" s="46"/>
      <c r="K1656" s="46"/>
      <c r="L1656" s="46">
        <v>12.5</v>
      </c>
      <c r="M1656" s="47">
        <v>720</v>
      </c>
      <c r="N1656" s="47">
        <v>9000</v>
      </c>
      <c r="O1656" s="48" t="s">
        <v>1313</v>
      </c>
      <c r="P1656" s="48"/>
      <c r="Q1656" s="49">
        <v>45686</v>
      </c>
      <c r="R1656" s="49"/>
      <c r="S1656" s="49"/>
      <c r="T1656" s="49"/>
      <c r="U1656" s="106"/>
    </row>
    <row r="1657" spans="1:21" x14ac:dyDescent="0.3">
      <c r="A1657" s="41" t="s">
        <v>416</v>
      </c>
      <c r="B1657" s="6">
        <v>45688</v>
      </c>
      <c r="C1657" s="62">
        <f t="shared" si="53"/>
        <v>2025</v>
      </c>
      <c r="D1657" s="43" t="s">
        <v>2039</v>
      </c>
      <c r="E1657" s="43" t="s">
        <v>2552</v>
      </c>
      <c r="F1657" s="44" t="s">
        <v>413</v>
      </c>
      <c r="G1657" s="45" t="s">
        <v>2587</v>
      </c>
      <c r="H1657" s="45"/>
      <c r="I1657" s="46">
        <v>12.5</v>
      </c>
      <c r="J1657" s="46"/>
      <c r="K1657" s="46"/>
      <c r="L1657" s="46">
        <v>12.5</v>
      </c>
      <c r="M1657" s="47">
        <v>800</v>
      </c>
      <c r="N1657" s="47">
        <v>10000</v>
      </c>
      <c r="O1657" s="48" t="s">
        <v>2226</v>
      </c>
      <c r="P1657" s="48"/>
      <c r="Q1657" s="49">
        <v>45686</v>
      </c>
      <c r="R1657" s="49"/>
      <c r="S1657" s="49"/>
      <c r="T1657" s="49"/>
      <c r="U1657" s="106"/>
    </row>
    <row r="1658" spans="1:21" x14ac:dyDescent="0.3">
      <c r="A1658" s="41" t="s">
        <v>416</v>
      </c>
      <c r="B1658" s="6">
        <v>45688</v>
      </c>
      <c r="C1658" s="62">
        <f t="shared" si="53"/>
        <v>2025</v>
      </c>
      <c r="D1658" s="43" t="s">
        <v>2039</v>
      </c>
      <c r="E1658" s="43" t="s">
        <v>2559</v>
      </c>
      <c r="F1658" s="44" t="s">
        <v>413</v>
      </c>
      <c r="G1658" s="45" t="s">
        <v>2594</v>
      </c>
      <c r="H1658" s="45"/>
      <c r="I1658" s="46">
        <v>12.5</v>
      </c>
      <c r="J1658" s="46"/>
      <c r="K1658" s="46"/>
      <c r="L1658" s="46">
        <v>12.5</v>
      </c>
      <c r="M1658" s="47">
        <v>800</v>
      </c>
      <c r="N1658" s="47">
        <v>10000</v>
      </c>
      <c r="O1658" s="48" t="s">
        <v>2225</v>
      </c>
      <c r="P1658" s="48"/>
      <c r="Q1658" s="49">
        <v>45674</v>
      </c>
      <c r="R1658" s="49"/>
      <c r="S1658" s="49"/>
      <c r="T1658" s="49"/>
      <c r="U1658" s="106"/>
    </row>
    <row r="1659" spans="1:21" x14ac:dyDescent="0.3">
      <c r="A1659" s="41" t="s">
        <v>416</v>
      </c>
      <c r="B1659" s="6">
        <v>45688</v>
      </c>
      <c r="C1659" s="62">
        <f t="shared" si="53"/>
        <v>2025</v>
      </c>
      <c r="D1659" s="43" t="s">
        <v>2039</v>
      </c>
      <c r="E1659" s="43" t="s">
        <v>2565</v>
      </c>
      <c r="F1659" s="44" t="s">
        <v>413</v>
      </c>
      <c r="G1659" s="45" t="s">
        <v>2600</v>
      </c>
      <c r="H1659" s="45"/>
      <c r="I1659" s="46">
        <v>12.5</v>
      </c>
      <c r="J1659" s="46"/>
      <c r="K1659" s="46"/>
      <c r="L1659" s="46">
        <v>12.5</v>
      </c>
      <c r="M1659" s="47">
        <v>800</v>
      </c>
      <c r="N1659" s="47">
        <v>10000</v>
      </c>
      <c r="O1659" s="48" t="s">
        <v>2319</v>
      </c>
      <c r="P1659" s="48"/>
      <c r="Q1659" s="49">
        <v>45687</v>
      </c>
      <c r="R1659" s="49"/>
      <c r="S1659" s="49"/>
      <c r="T1659" s="49"/>
      <c r="U1659" s="106"/>
    </row>
    <row r="1660" spans="1:21" x14ac:dyDescent="0.3">
      <c r="A1660" s="41" t="s">
        <v>416</v>
      </c>
      <c r="B1660" s="6">
        <v>45688</v>
      </c>
      <c r="C1660" s="62">
        <f t="shared" si="53"/>
        <v>2025</v>
      </c>
      <c r="D1660" s="43" t="s">
        <v>2495</v>
      </c>
      <c r="E1660" s="43" t="s">
        <v>2566</v>
      </c>
      <c r="F1660" s="44" t="s">
        <v>413</v>
      </c>
      <c r="G1660" s="109" t="s">
        <v>2601</v>
      </c>
      <c r="H1660" s="45"/>
      <c r="I1660" s="46">
        <v>12.5</v>
      </c>
      <c r="J1660" s="46"/>
      <c r="K1660" s="46"/>
      <c r="L1660" s="46">
        <v>12.5</v>
      </c>
      <c r="M1660" s="47">
        <v>800</v>
      </c>
      <c r="N1660" s="47">
        <v>10000</v>
      </c>
      <c r="O1660" s="48" t="s">
        <v>2520</v>
      </c>
      <c r="P1660" s="48"/>
      <c r="Q1660" s="49">
        <v>45687</v>
      </c>
      <c r="R1660" s="49"/>
      <c r="S1660" s="49"/>
      <c r="T1660" s="49"/>
      <c r="U1660" s="106"/>
    </row>
    <row r="1661" spans="1:21" x14ac:dyDescent="0.3">
      <c r="A1661" s="41" t="s">
        <v>417</v>
      </c>
      <c r="B1661" s="6">
        <v>45688</v>
      </c>
      <c r="C1661" s="62">
        <f t="shared" si="53"/>
        <v>2025</v>
      </c>
      <c r="D1661" s="43" t="s">
        <v>1244</v>
      </c>
      <c r="E1661" s="43" t="s">
        <v>1284</v>
      </c>
      <c r="F1661" s="44" t="s">
        <v>412</v>
      </c>
      <c r="G1661" s="45">
        <v>40</v>
      </c>
      <c r="H1661" s="45">
        <v>39</v>
      </c>
      <c r="I1661" s="46">
        <v>52.2</v>
      </c>
      <c r="J1661" s="46">
        <v>6.4</v>
      </c>
      <c r="K1661" s="46"/>
      <c r="L1661" s="46">
        <v>58.6</v>
      </c>
      <c r="M1661" s="47">
        <v>1128.4812286689419</v>
      </c>
      <c r="N1661" s="47">
        <v>66129</v>
      </c>
      <c r="O1661" s="48" t="s">
        <v>2663</v>
      </c>
      <c r="P1661" s="48"/>
      <c r="Q1661" s="49">
        <v>45687</v>
      </c>
      <c r="R1661" s="105" t="s">
        <v>1836</v>
      </c>
      <c r="S1661" s="105"/>
      <c r="T1661" s="49"/>
      <c r="U1661" s="106"/>
    </row>
    <row r="1662" spans="1:21" x14ac:dyDescent="0.3">
      <c r="A1662" s="41" t="s">
        <v>417</v>
      </c>
      <c r="B1662" s="6">
        <v>45688</v>
      </c>
      <c r="C1662" s="62">
        <f t="shared" si="53"/>
        <v>2025</v>
      </c>
      <c r="D1662" s="43" t="s">
        <v>2255</v>
      </c>
      <c r="E1662" s="43" t="s">
        <v>2274</v>
      </c>
      <c r="F1662" s="44" t="s">
        <v>412</v>
      </c>
      <c r="G1662" s="45">
        <v>19</v>
      </c>
      <c r="H1662" s="45"/>
      <c r="I1662" s="46">
        <v>55.3</v>
      </c>
      <c r="J1662" s="46">
        <v>6.4</v>
      </c>
      <c r="K1662" s="46"/>
      <c r="L1662" s="46">
        <v>61.699999999999996</v>
      </c>
      <c r="M1662" s="47">
        <v>1244.2463533225284</v>
      </c>
      <c r="N1662" s="47">
        <v>76770</v>
      </c>
      <c r="O1662" s="48" t="s">
        <v>2649</v>
      </c>
      <c r="P1662" s="48" t="s">
        <v>1667</v>
      </c>
      <c r="Q1662" s="49">
        <v>45666</v>
      </c>
      <c r="R1662" s="49" t="s">
        <v>1837</v>
      </c>
      <c r="S1662" s="49"/>
      <c r="T1662" s="49"/>
      <c r="U1662" s="106"/>
    </row>
    <row r="1663" spans="1:21" x14ac:dyDescent="0.3">
      <c r="A1663" s="41" t="s">
        <v>417</v>
      </c>
      <c r="B1663" s="6">
        <v>45688</v>
      </c>
      <c r="C1663" s="62">
        <f t="shared" si="53"/>
        <v>2025</v>
      </c>
      <c r="D1663" s="43" t="s">
        <v>2255</v>
      </c>
      <c r="E1663" s="43" t="s">
        <v>2294</v>
      </c>
      <c r="F1663" s="44" t="s">
        <v>412</v>
      </c>
      <c r="G1663" s="45">
        <v>39</v>
      </c>
      <c r="H1663" s="45"/>
      <c r="I1663" s="46">
        <v>55.8</v>
      </c>
      <c r="J1663" s="46">
        <v>6.4</v>
      </c>
      <c r="K1663" s="46"/>
      <c r="L1663" s="46">
        <v>62.199999999999996</v>
      </c>
      <c r="M1663" s="47">
        <v>1175.048231511254</v>
      </c>
      <c r="N1663" s="47">
        <v>73088</v>
      </c>
      <c r="O1663" s="48" t="s">
        <v>2650</v>
      </c>
      <c r="P1663" s="48" t="s">
        <v>1667</v>
      </c>
      <c r="Q1663" s="49">
        <v>45685</v>
      </c>
      <c r="R1663" s="49" t="s">
        <v>1837</v>
      </c>
      <c r="S1663" s="49"/>
      <c r="T1663" s="49"/>
      <c r="U1663" s="106"/>
    </row>
    <row r="1664" spans="1:21" x14ac:dyDescent="0.3">
      <c r="A1664" s="41" t="s">
        <v>417</v>
      </c>
      <c r="B1664" s="6">
        <v>45688</v>
      </c>
      <c r="C1664" s="62">
        <f t="shared" si="53"/>
        <v>2025</v>
      </c>
      <c r="D1664" s="43" t="s">
        <v>2114</v>
      </c>
      <c r="E1664" s="43" t="s">
        <v>2152</v>
      </c>
      <c r="F1664" s="44" t="s">
        <v>412</v>
      </c>
      <c r="G1664" s="45">
        <v>18</v>
      </c>
      <c r="H1664" s="45"/>
      <c r="I1664" s="46">
        <v>55.8</v>
      </c>
      <c r="J1664" s="46">
        <v>6.4</v>
      </c>
      <c r="K1664" s="46"/>
      <c r="L1664" s="46">
        <v>62.199999999999996</v>
      </c>
      <c r="M1664" s="47">
        <v>1213.2475884244375</v>
      </c>
      <c r="N1664" s="47">
        <v>75464</v>
      </c>
      <c r="O1664" s="48" t="s">
        <v>2651</v>
      </c>
      <c r="P1664" s="48" t="s">
        <v>2643</v>
      </c>
      <c r="Q1664" s="49">
        <v>45686</v>
      </c>
      <c r="R1664" s="105">
        <v>1</v>
      </c>
      <c r="S1664" s="105"/>
      <c r="T1664" s="49"/>
      <c r="U1664" s="106"/>
    </row>
    <row r="1665" spans="1:21" x14ac:dyDescent="0.3">
      <c r="A1665" s="41" t="s">
        <v>417</v>
      </c>
      <c r="B1665" s="6">
        <v>45688</v>
      </c>
      <c r="C1665" s="62">
        <f t="shared" si="53"/>
        <v>2025</v>
      </c>
      <c r="D1665" s="43" t="s">
        <v>2114</v>
      </c>
      <c r="E1665" s="43" t="s">
        <v>2153</v>
      </c>
      <c r="F1665" s="44" t="s">
        <v>412</v>
      </c>
      <c r="G1665" s="45">
        <v>19</v>
      </c>
      <c r="H1665" s="45"/>
      <c r="I1665" s="46">
        <v>55.3</v>
      </c>
      <c r="J1665" s="46">
        <v>6.4</v>
      </c>
      <c r="K1665" s="46"/>
      <c r="L1665" s="46">
        <v>61.699999999999996</v>
      </c>
      <c r="M1665" s="47">
        <v>1175.3970826580228</v>
      </c>
      <c r="N1665" s="47">
        <v>72522</v>
      </c>
      <c r="O1665" s="48" t="s">
        <v>2652</v>
      </c>
      <c r="P1665" s="48" t="s">
        <v>1667</v>
      </c>
      <c r="Q1665" s="49">
        <v>45677</v>
      </c>
      <c r="R1665" s="105">
        <v>1</v>
      </c>
      <c r="S1665" s="105"/>
      <c r="T1665" s="49"/>
      <c r="U1665" s="106">
        <v>0.03</v>
      </c>
    </row>
    <row r="1666" spans="1:21" x14ac:dyDescent="0.3">
      <c r="A1666" s="41" t="s">
        <v>417</v>
      </c>
      <c r="B1666" s="6">
        <v>45688</v>
      </c>
      <c r="C1666" s="62">
        <f t="shared" si="53"/>
        <v>2025</v>
      </c>
      <c r="D1666" s="43" t="s">
        <v>2114</v>
      </c>
      <c r="E1666" s="43" t="s">
        <v>2156</v>
      </c>
      <c r="F1666" s="44" t="s">
        <v>412</v>
      </c>
      <c r="G1666" s="45">
        <v>22</v>
      </c>
      <c r="H1666" s="45"/>
      <c r="I1666" s="46">
        <v>55.8</v>
      </c>
      <c r="J1666" s="46">
        <v>6.4</v>
      </c>
      <c r="K1666" s="46"/>
      <c r="L1666" s="46">
        <v>62.199999999999996</v>
      </c>
      <c r="M1666" s="47">
        <v>1203.2475884244375</v>
      </c>
      <c r="N1666" s="47">
        <v>74842</v>
      </c>
      <c r="O1666" s="48" t="s">
        <v>2653</v>
      </c>
      <c r="P1666" s="48" t="s">
        <v>1667</v>
      </c>
      <c r="Q1666" s="49">
        <v>45674</v>
      </c>
      <c r="R1666" s="105">
        <v>1</v>
      </c>
      <c r="S1666" s="105"/>
      <c r="T1666" s="49"/>
      <c r="U1666" s="106"/>
    </row>
    <row r="1667" spans="1:21" x14ac:dyDescent="0.3">
      <c r="A1667" s="41" t="s">
        <v>417</v>
      </c>
      <c r="B1667" s="6">
        <v>45688</v>
      </c>
      <c r="C1667" s="62">
        <f t="shared" si="53"/>
        <v>2025</v>
      </c>
      <c r="D1667" s="43" t="s">
        <v>2114</v>
      </c>
      <c r="E1667" s="43" t="s">
        <v>2184</v>
      </c>
      <c r="F1667" s="44" t="s">
        <v>412</v>
      </c>
      <c r="G1667" s="45">
        <v>50</v>
      </c>
      <c r="H1667" s="45"/>
      <c r="I1667" s="46">
        <v>55.3</v>
      </c>
      <c r="J1667" s="46">
        <v>6.4</v>
      </c>
      <c r="K1667" s="46"/>
      <c r="L1667" s="46">
        <v>61.699999999999996</v>
      </c>
      <c r="M1667" s="47">
        <v>1167.1474878444085</v>
      </c>
      <c r="N1667" s="47">
        <v>72013</v>
      </c>
      <c r="O1667" s="48" t="s">
        <v>445</v>
      </c>
      <c r="P1667" s="48" t="s">
        <v>1667</v>
      </c>
      <c r="Q1667" s="49">
        <v>45686</v>
      </c>
      <c r="R1667" s="105">
        <v>1</v>
      </c>
      <c r="S1667" s="105"/>
      <c r="T1667" s="49"/>
      <c r="U1667" s="106">
        <v>0.03</v>
      </c>
    </row>
    <row r="1668" spans="1:21" x14ac:dyDescent="0.3">
      <c r="A1668" s="41" t="s">
        <v>417</v>
      </c>
      <c r="B1668" s="6">
        <v>45688</v>
      </c>
      <c r="C1668" s="62">
        <f t="shared" si="53"/>
        <v>2025</v>
      </c>
      <c r="D1668" s="43" t="s">
        <v>2114</v>
      </c>
      <c r="E1668" s="43" t="s">
        <v>2185</v>
      </c>
      <c r="F1668" s="44" t="s">
        <v>412</v>
      </c>
      <c r="G1668" s="45">
        <v>50</v>
      </c>
      <c r="H1668" s="45"/>
      <c r="I1668" s="46">
        <v>55.4</v>
      </c>
      <c r="J1668" s="46">
        <v>6.4</v>
      </c>
      <c r="K1668" s="46"/>
      <c r="L1668" s="46">
        <v>61.8</v>
      </c>
      <c r="M1668" s="47">
        <v>1197.411003236246</v>
      </c>
      <c r="N1668" s="47">
        <v>74000</v>
      </c>
      <c r="O1668" s="48" t="s">
        <v>2659</v>
      </c>
      <c r="P1668" s="48" t="s">
        <v>1667</v>
      </c>
      <c r="Q1668" s="49">
        <v>45687</v>
      </c>
      <c r="R1668" s="105">
        <v>1</v>
      </c>
      <c r="S1668" s="105"/>
      <c r="T1668" s="49"/>
      <c r="U1668" s="106"/>
    </row>
    <row r="1669" spans="1:21" x14ac:dyDescent="0.3">
      <c r="A1669" s="41" t="s">
        <v>417</v>
      </c>
      <c r="B1669" s="6">
        <v>45688</v>
      </c>
      <c r="C1669" s="62">
        <f t="shared" si="53"/>
        <v>2025</v>
      </c>
      <c r="D1669" s="43" t="s">
        <v>1584</v>
      </c>
      <c r="E1669" s="43" t="s">
        <v>1515</v>
      </c>
      <c r="F1669" s="44" t="s">
        <v>412</v>
      </c>
      <c r="G1669" s="45">
        <v>41</v>
      </c>
      <c r="H1669" s="45">
        <v>40</v>
      </c>
      <c r="I1669" s="46">
        <v>52.1</v>
      </c>
      <c r="J1669" s="46">
        <v>6.4</v>
      </c>
      <c r="K1669" s="46"/>
      <c r="L1669" s="46">
        <v>58.5</v>
      </c>
      <c r="M1669" s="47">
        <v>1138</v>
      </c>
      <c r="N1669" s="47">
        <v>66573</v>
      </c>
      <c r="O1669" s="48" t="s">
        <v>2654</v>
      </c>
      <c r="P1669" s="48" t="s">
        <v>1667</v>
      </c>
      <c r="Q1669" s="49">
        <v>45686</v>
      </c>
      <c r="R1669" s="105">
        <v>1</v>
      </c>
      <c r="S1669" s="105"/>
      <c r="T1669" s="49"/>
      <c r="U1669" s="106"/>
    </row>
    <row r="1670" spans="1:21" x14ac:dyDescent="0.3">
      <c r="A1670" s="41" t="s">
        <v>417</v>
      </c>
      <c r="B1670" s="6">
        <v>45688</v>
      </c>
      <c r="C1670" s="62">
        <f t="shared" ref="C1670:C1733" si="54">YEAR(B1670)</f>
        <v>2025</v>
      </c>
      <c r="D1670" s="43" t="s">
        <v>1730</v>
      </c>
      <c r="E1670" s="43" t="s">
        <v>1793</v>
      </c>
      <c r="F1670" s="44" t="s">
        <v>412</v>
      </c>
      <c r="G1670" s="45">
        <v>63</v>
      </c>
      <c r="H1670" s="45"/>
      <c r="I1670" s="46">
        <v>53.8</v>
      </c>
      <c r="J1670" s="46">
        <v>6.4</v>
      </c>
      <c r="K1670" s="46"/>
      <c r="L1670" s="46">
        <v>60.199999999999996</v>
      </c>
      <c r="M1670" s="47">
        <v>1175.9966777408638</v>
      </c>
      <c r="N1670" s="47">
        <v>70795</v>
      </c>
      <c r="O1670" s="48" t="s">
        <v>2669</v>
      </c>
      <c r="P1670" s="48" t="s">
        <v>1667</v>
      </c>
      <c r="Q1670" s="49">
        <v>45688</v>
      </c>
      <c r="R1670" s="105">
        <v>1</v>
      </c>
      <c r="S1670" s="105"/>
      <c r="T1670" s="49"/>
      <c r="U1670" s="106"/>
    </row>
    <row r="1671" spans="1:21" x14ac:dyDescent="0.3">
      <c r="A1671" s="41" t="s">
        <v>418</v>
      </c>
      <c r="B1671" s="6">
        <v>45688</v>
      </c>
      <c r="C1671" s="62">
        <f t="shared" si="54"/>
        <v>2025</v>
      </c>
      <c r="D1671" s="43" t="s">
        <v>2623</v>
      </c>
      <c r="E1671" s="43" t="s">
        <v>2660</v>
      </c>
      <c r="F1671" s="44" t="s">
        <v>412</v>
      </c>
      <c r="G1671" s="45">
        <v>20</v>
      </c>
      <c r="H1671" s="45">
        <v>20</v>
      </c>
      <c r="I1671" s="46">
        <v>46.1</v>
      </c>
      <c r="J1671" s="46">
        <v>5.3</v>
      </c>
      <c r="K1671" s="46"/>
      <c r="L1671" s="46">
        <v>51.4</v>
      </c>
      <c r="M1671" s="47">
        <v>1614.5719844357977</v>
      </c>
      <c r="N1671" s="47">
        <v>82989</v>
      </c>
      <c r="O1671" s="48" t="s">
        <v>2661</v>
      </c>
      <c r="P1671" s="48" t="s">
        <v>1667</v>
      </c>
      <c r="Q1671" s="49">
        <v>45687</v>
      </c>
      <c r="R1671" s="49" t="s">
        <v>1837</v>
      </c>
      <c r="S1671" s="49"/>
      <c r="T1671" s="49"/>
      <c r="U1671" s="106">
        <v>0.03</v>
      </c>
    </row>
    <row r="1672" spans="1:21" x14ac:dyDescent="0.3">
      <c r="A1672" s="41" t="s">
        <v>418</v>
      </c>
      <c r="B1672" s="6">
        <v>45688</v>
      </c>
      <c r="C1672" s="62">
        <f t="shared" si="54"/>
        <v>2025</v>
      </c>
      <c r="D1672" s="43" t="s">
        <v>2623</v>
      </c>
      <c r="E1672" s="43" t="s">
        <v>2655</v>
      </c>
      <c r="F1672" s="44" t="s">
        <v>412</v>
      </c>
      <c r="G1672" s="45">
        <v>35</v>
      </c>
      <c r="H1672" s="45">
        <v>35</v>
      </c>
      <c r="I1672" s="46">
        <v>45.9</v>
      </c>
      <c r="J1672" s="46">
        <v>5.3</v>
      </c>
      <c r="K1672" s="46"/>
      <c r="L1672" s="46">
        <v>51.199999999999996</v>
      </c>
      <c r="M1672" s="47">
        <v>1672.7734375000002</v>
      </c>
      <c r="N1672" s="47">
        <v>85646</v>
      </c>
      <c r="O1672" s="48" t="s">
        <v>2656</v>
      </c>
      <c r="P1672" s="48" t="s">
        <v>1667</v>
      </c>
      <c r="Q1672" s="49">
        <v>45681</v>
      </c>
      <c r="R1672" s="49" t="s">
        <v>1837</v>
      </c>
      <c r="S1672" s="49"/>
      <c r="T1672" s="49"/>
      <c r="U1672" s="106">
        <v>0.03</v>
      </c>
    </row>
    <row r="1673" spans="1:21" x14ac:dyDescent="0.3">
      <c r="A1673" s="41" t="s">
        <v>418</v>
      </c>
      <c r="B1673" s="6">
        <v>45688</v>
      </c>
      <c r="C1673" s="62">
        <f t="shared" si="54"/>
        <v>2025</v>
      </c>
      <c r="D1673" s="43" t="s">
        <v>2623</v>
      </c>
      <c r="E1673" s="43" t="s">
        <v>2670</v>
      </c>
      <c r="F1673" s="44" t="s">
        <v>412</v>
      </c>
      <c r="G1673" s="45">
        <v>75</v>
      </c>
      <c r="H1673" s="45">
        <v>74</v>
      </c>
      <c r="I1673" s="46">
        <v>53</v>
      </c>
      <c r="J1673" s="46">
        <v>8</v>
      </c>
      <c r="K1673" s="46"/>
      <c r="L1673" s="46">
        <v>61</v>
      </c>
      <c r="M1673" s="47">
        <v>1672.7704918032787</v>
      </c>
      <c r="N1673" s="47">
        <v>102039</v>
      </c>
      <c r="O1673" s="48" t="s">
        <v>2671</v>
      </c>
      <c r="P1673" s="48" t="s">
        <v>1667</v>
      </c>
      <c r="Q1673" s="49">
        <v>45688</v>
      </c>
      <c r="R1673" s="49" t="s">
        <v>1837</v>
      </c>
      <c r="S1673" s="49"/>
      <c r="T1673" s="49"/>
      <c r="U1673" s="106">
        <v>0.03</v>
      </c>
    </row>
    <row r="1674" spans="1:21" x14ac:dyDescent="0.3">
      <c r="A1674" s="41" t="s">
        <v>418</v>
      </c>
      <c r="B1674" s="6">
        <v>45688</v>
      </c>
      <c r="C1674" s="62">
        <f t="shared" si="54"/>
        <v>2025</v>
      </c>
      <c r="D1674" s="43" t="s">
        <v>1838</v>
      </c>
      <c r="E1674" s="43" t="s">
        <v>1855</v>
      </c>
      <c r="F1674" s="44" t="s">
        <v>412</v>
      </c>
      <c r="G1674" s="45">
        <v>17</v>
      </c>
      <c r="H1674" s="45">
        <v>17</v>
      </c>
      <c r="I1674" s="46">
        <v>68.7</v>
      </c>
      <c r="J1674" s="46">
        <v>8</v>
      </c>
      <c r="K1674" s="46"/>
      <c r="L1674" s="46">
        <v>76.7</v>
      </c>
      <c r="M1674" s="47">
        <v>1505.7496740547588</v>
      </c>
      <c r="N1674" s="47">
        <v>115491</v>
      </c>
      <c r="O1674" s="48" t="s">
        <v>2662</v>
      </c>
      <c r="P1674" s="48" t="s">
        <v>1667</v>
      </c>
      <c r="Q1674" s="49">
        <v>45687</v>
      </c>
      <c r="R1674" s="105" t="s">
        <v>1836</v>
      </c>
      <c r="S1674" s="105"/>
      <c r="T1674" s="105">
        <v>0.05</v>
      </c>
      <c r="U1674" s="106"/>
    </row>
    <row r="1675" spans="1:21" x14ac:dyDescent="0.3">
      <c r="A1675" s="41" t="s">
        <v>418</v>
      </c>
      <c r="B1675" s="6">
        <v>45688</v>
      </c>
      <c r="C1675" s="62">
        <f t="shared" si="54"/>
        <v>2025</v>
      </c>
      <c r="D1675" s="43" t="s">
        <v>1838</v>
      </c>
      <c r="E1675" s="43" t="s">
        <v>1857</v>
      </c>
      <c r="F1675" s="44" t="s">
        <v>412</v>
      </c>
      <c r="G1675" s="45">
        <v>19</v>
      </c>
      <c r="H1675" s="45">
        <v>19</v>
      </c>
      <c r="I1675" s="46">
        <v>49.2</v>
      </c>
      <c r="J1675" s="46">
        <v>6.4</v>
      </c>
      <c r="K1675" s="46"/>
      <c r="L1675" s="46">
        <v>55.6</v>
      </c>
      <c r="M1675" s="47">
        <v>1542.3021582733813</v>
      </c>
      <c r="N1675" s="47">
        <v>85752</v>
      </c>
      <c r="O1675" s="48" t="s">
        <v>2245</v>
      </c>
      <c r="P1675" s="48" t="s">
        <v>1667</v>
      </c>
      <c r="Q1675" s="49">
        <v>45687</v>
      </c>
      <c r="R1675" s="105">
        <v>1</v>
      </c>
      <c r="S1675" s="105"/>
      <c r="T1675" s="49"/>
      <c r="U1675" s="106">
        <v>0.03</v>
      </c>
    </row>
    <row r="1676" spans="1:21" x14ac:dyDescent="0.3">
      <c r="A1676" s="41" t="s">
        <v>418</v>
      </c>
      <c r="B1676" s="6">
        <v>45688</v>
      </c>
      <c r="C1676" s="62">
        <f t="shared" si="54"/>
        <v>2025</v>
      </c>
      <c r="D1676" s="43" t="s">
        <v>1838</v>
      </c>
      <c r="E1676" s="43" t="s">
        <v>1881</v>
      </c>
      <c r="F1676" s="44" t="s">
        <v>412</v>
      </c>
      <c r="G1676" s="45">
        <v>43</v>
      </c>
      <c r="H1676" s="45">
        <v>43</v>
      </c>
      <c r="I1676" s="46">
        <v>49.1</v>
      </c>
      <c r="J1676" s="46">
        <v>6.4</v>
      </c>
      <c r="K1676" s="46"/>
      <c r="L1676" s="46">
        <v>55.5</v>
      </c>
      <c r="M1676" s="47">
        <v>1571.4054054054054</v>
      </c>
      <c r="N1676" s="47">
        <v>87213</v>
      </c>
      <c r="O1676" s="48" t="s">
        <v>2245</v>
      </c>
      <c r="P1676" s="48" t="s">
        <v>1667</v>
      </c>
      <c r="Q1676" s="49">
        <v>45687</v>
      </c>
      <c r="R1676" s="105">
        <v>1</v>
      </c>
      <c r="S1676" s="105"/>
      <c r="T1676" s="49"/>
      <c r="U1676" s="106">
        <v>0.03</v>
      </c>
    </row>
    <row r="1677" spans="1:21" x14ac:dyDescent="0.3">
      <c r="A1677" s="41" t="s">
        <v>418</v>
      </c>
      <c r="B1677" s="6">
        <v>45688</v>
      </c>
      <c r="C1677" s="62">
        <f t="shared" si="54"/>
        <v>2025</v>
      </c>
      <c r="D1677" s="43" t="s">
        <v>1838</v>
      </c>
      <c r="E1677" s="43" t="s">
        <v>1889</v>
      </c>
      <c r="F1677" s="44" t="s">
        <v>412</v>
      </c>
      <c r="G1677" s="45">
        <v>51</v>
      </c>
      <c r="H1677" s="45">
        <v>51</v>
      </c>
      <c r="I1677" s="46">
        <v>53</v>
      </c>
      <c r="J1677" s="46">
        <v>8</v>
      </c>
      <c r="K1677" s="46"/>
      <c r="L1677" s="46">
        <v>61</v>
      </c>
      <c r="M1677" s="47">
        <v>1534.2459016393443</v>
      </c>
      <c r="N1677" s="47">
        <v>93589</v>
      </c>
      <c r="O1677" s="48" t="s">
        <v>2657</v>
      </c>
      <c r="P1677" s="48" t="s">
        <v>1668</v>
      </c>
      <c r="Q1677" s="49">
        <v>45687</v>
      </c>
      <c r="R1677" s="105">
        <v>1</v>
      </c>
      <c r="S1677" s="105"/>
      <c r="T1677" s="105">
        <v>0.05</v>
      </c>
      <c r="U1677" s="106"/>
    </row>
    <row r="1678" spans="1:21" x14ac:dyDescent="0.3">
      <c r="A1678" s="41" t="s">
        <v>418</v>
      </c>
      <c r="B1678" s="6">
        <v>45688</v>
      </c>
      <c r="C1678" s="62">
        <f t="shared" si="54"/>
        <v>2025</v>
      </c>
      <c r="D1678" s="43" t="s">
        <v>1838</v>
      </c>
      <c r="E1678" s="43" t="s">
        <v>1906</v>
      </c>
      <c r="F1678" s="44" t="s">
        <v>412</v>
      </c>
      <c r="G1678" s="45">
        <v>68</v>
      </c>
      <c r="H1678" s="45">
        <v>67</v>
      </c>
      <c r="I1678" s="46">
        <v>45.6</v>
      </c>
      <c r="J1678" s="46">
        <v>6.4</v>
      </c>
      <c r="K1678" s="46"/>
      <c r="L1678" s="46">
        <v>52</v>
      </c>
      <c r="M1678" s="47">
        <v>1595.6538461538462</v>
      </c>
      <c r="N1678" s="47">
        <v>82974</v>
      </c>
      <c r="O1678" s="48" t="s">
        <v>2245</v>
      </c>
      <c r="P1678" s="48" t="s">
        <v>1667</v>
      </c>
      <c r="Q1678" s="49">
        <v>45687</v>
      </c>
      <c r="R1678" s="105">
        <v>1</v>
      </c>
      <c r="S1678" s="105"/>
      <c r="T1678" s="49"/>
      <c r="U1678" s="106">
        <v>0.03</v>
      </c>
    </row>
    <row r="1679" spans="1:21" x14ac:dyDescent="0.3">
      <c r="A1679" s="41" t="s">
        <v>418</v>
      </c>
      <c r="B1679" s="6">
        <v>45688</v>
      </c>
      <c r="C1679" s="62">
        <f t="shared" si="54"/>
        <v>2025</v>
      </c>
      <c r="D1679" s="43" t="s">
        <v>1838</v>
      </c>
      <c r="E1679" s="43" t="s">
        <v>1953</v>
      </c>
      <c r="F1679" s="44" t="s">
        <v>412</v>
      </c>
      <c r="G1679" s="45">
        <v>116</v>
      </c>
      <c r="H1679" s="45">
        <v>114</v>
      </c>
      <c r="I1679" s="46">
        <v>45.6</v>
      </c>
      <c r="J1679" s="46">
        <v>6.4</v>
      </c>
      <c r="K1679" s="46"/>
      <c r="L1679" s="46">
        <v>52</v>
      </c>
      <c r="M1679" s="47">
        <v>1543.75</v>
      </c>
      <c r="N1679" s="47">
        <v>80275</v>
      </c>
      <c r="O1679" s="48" t="s">
        <v>2658</v>
      </c>
      <c r="P1679" s="48" t="s">
        <v>1675</v>
      </c>
      <c r="Q1679" s="49">
        <v>45663</v>
      </c>
      <c r="R1679" s="105">
        <v>1</v>
      </c>
      <c r="S1679" s="105"/>
      <c r="T1679" s="105">
        <v>0.05</v>
      </c>
      <c r="U1679" s="106"/>
    </row>
    <row r="1680" spans="1:21" x14ac:dyDescent="0.3">
      <c r="A1680" s="41" t="s">
        <v>414</v>
      </c>
      <c r="B1680" s="6">
        <v>45688</v>
      </c>
      <c r="C1680" s="62">
        <f t="shared" si="54"/>
        <v>2025</v>
      </c>
      <c r="D1680" s="43" t="s">
        <v>2355</v>
      </c>
      <c r="E1680" s="43" t="s">
        <v>2665</v>
      </c>
      <c r="F1680" s="44" t="s">
        <v>421</v>
      </c>
      <c r="G1680" s="45">
        <v>1</v>
      </c>
      <c r="H1680" s="45"/>
      <c r="I1680" s="46">
        <v>95.8</v>
      </c>
      <c r="J1680" s="46">
        <v>0</v>
      </c>
      <c r="K1680" s="46"/>
      <c r="L1680" s="46">
        <v>95.8</v>
      </c>
      <c r="M1680" s="47">
        <v>2497.3903966597077</v>
      </c>
      <c r="N1680" s="47">
        <v>239250</v>
      </c>
      <c r="O1680" s="48" t="s">
        <v>2664</v>
      </c>
      <c r="P1680" s="48"/>
      <c r="Q1680" s="49">
        <v>45677</v>
      </c>
      <c r="R1680" s="49"/>
      <c r="S1680" s="49"/>
      <c r="T1680" s="49"/>
      <c r="U1680" s="106"/>
    </row>
    <row r="1681" spans="1:21" x14ac:dyDescent="0.3">
      <c r="A1681" s="41" t="s">
        <v>414</v>
      </c>
      <c r="B1681" s="6">
        <v>45688</v>
      </c>
      <c r="C1681" s="62">
        <f t="shared" si="54"/>
        <v>2025</v>
      </c>
      <c r="D1681" s="43" t="s">
        <v>2401</v>
      </c>
      <c r="E1681" s="43" t="s">
        <v>32</v>
      </c>
      <c r="F1681" s="44" t="s">
        <v>1</v>
      </c>
      <c r="G1681" s="45">
        <v>11</v>
      </c>
      <c r="H1681" s="45"/>
      <c r="I1681" s="46">
        <v>12.6</v>
      </c>
      <c r="J1681" s="46"/>
      <c r="K1681" s="46"/>
      <c r="L1681" s="46">
        <v>12.6</v>
      </c>
      <c r="M1681" s="47">
        <v>450</v>
      </c>
      <c r="N1681" s="47">
        <v>5670</v>
      </c>
      <c r="O1681" s="48" t="s">
        <v>2666</v>
      </c>
      <c r="P1681" s="48"/>
      <c r="Q1681" s="49">
        <v>45666</v>
      </c>
      <c r="R1681" s="49"/>
      <c r="S1681" s="49"/>
      <c r="T1681" s="49"/>
      <c r="U1681" s="106"/>
    </row>
    <row r="1682" spans="1:21" x14ac:dyDescent="0.3">
      <c r="A1682" s="41" t="s">
        <v>414</v>
      </c>
      <c r="B1682" s="6">
        <v>45688</v>
      </c>
      <c r="C1682" s="62">
        <f t="shared" si="54"/>
        <v>2025</v>
      </c>
      <c r="D1682" s="43" t="s">
        <v>2401</v>
      </c>
      <c r="E1682" s="43" t="s">
        <v>36</v>
      </c>
      <c r="F1682" s="44" t="s">
        <v>1</v>
      </c>
      <c r="G1682" s="45">
        <v>19</v>
      </c>
      <c r="H1682" s="45"/>
      <c r="I1682" s="46">
        <v>14.3</v>
      </c>
      <c r="J1682" s="46"/>
      <c r="K1682" s="46"/>
      <c r="L1682" s="46">
        <v>14.3</v>
      </c>
      <c r="M1682" s="47">
        <v>450</v>
      </c>
      <c r="N1682" s="47">
        <v>6435</v>
      </c>
      <c r="O1682" s="48" t="s">
        <v>2667</v>
      </c>
      <c r="P1682" s="48"/>
      <c r="Q1682" s="49">
        <v>45672</v>
      </c>
      <c r="R1682" s="49"/>
      <c r="S1682" s="49"/>
      <c r="T1682" s="49"/>
      <c r="U1682" s="106"/>
    </row>
    <row r="1683" spans="1:21" x14ac:dyDescent="0.3">
      <c r="A1683" s="41" t="s">
        <v>417</v>
      </c>
      <c r="B1683" s="6">
        <v>45688</v>
      </c>
      <c r="C1683" s="62">
        <f t="shared" si="54"/>
        <v>2025</v>
      </c>
      <c r="D1683" s="43" t="s">
        <v>1730</v>
      </c>
      <c r="E1683" s="43" t="s">
        <v>1793</v>
      </c>
      <c r="F1683" s="44" t="s">
        <v>412</v>
      </c>
      <c r="G1683" s="45">
        <v>63</v>
      </c>
      <c r="H1683" s="45"/>
      <c r="I1683" s="46">
        <v>-53.8</v>
      </c>
      <c r="J1683" s="46">
        <v>-6.4</v>
      </c>
      <c r="K1683" s="46"/>
      <c r="L1683" s="50">
        <f>SUM(I1683:K1683)</f>
        <v>-60.199999999999996</v>
      </c>
      <c r="M1683" s="47"/>
      <c r="N1683" s="47"/>
      <c r="O1683" s="48" t="s">
        <v>2669</v>
      </c>
      <c r="P1683" s="48"/>
      <c r="Q1683" s="49">
        <v>45707</v>
      </c>
      <c r="R1683" s="106" t="s">
        <v>2217</v>
      </c>
      <c r="S1683" s="106"/>
      <c r="T1683" s="106" t="s">
        <v>2217</v>
      </c>
      <c r="U1683" s="106"/>
    </row>
    <row r="1684" spans="1:21" x14ac:dyDescent="0.3">
      <c r="A1684" s="41" t="s">
        <v>416</v>
      </c>
      <c r="B1684" s="6">
        <v>45716</v>
      </c>
      <c r="C1684" s="62">
        <f t="shared" si="54"/>
        <v>2025</v>
      </c>
      <c r="D1684" s="43" t="s">
        <v>1404</v>
      </c>
      <c r="E1684" s="43" t="s">
        <v>1441</v>
      </c>
      <c r="F1684" s="44" t="s">
        <v>412</v>
      </c>
      <c r="G1684" s="45">
        <v>37</v>
      </c>
      <c r="H1684" s="45">
        <v>35</v>
      </c>
      <c r="I1684" s="46">
        <v>45.6</v>
      </c>
      <c r="J1684" s="46">
        <v>7.2</v>
      </c>
      <c r="K1684" s="46"/>
      <c r="L1684" s="46">
        <v>52.800000000000004</v>
      </c>
      <c r="M1684" s="47">
        <v>1391.9507575757575</v>
      </c>
      <c r="N1684" s="47">
        <v>73495</v>
      </c>
      <c r="O1684" s="48" t="s">
        <v>3006</v>
      </c>
      <c r="P1684" s="48" t="s">
        <v>1668</v>
      </c>
      <c r="Q1684" s="49">
        <v>45706</v>
      </c>
      <c r="R1684" s="105">
        <v>1</v>
      </c>
      <c r="S1684" s="105"/>
      <c r="T1684" s="49"/>
      <c r="U1684" s="106">
        <v>0.03</v>
      </c>
    </row>
    <row r="1685" spans="1:21" x14ac:dyDescent="0.3">
      <c r="A1685" s="41" t="s">
        <v>416</v>
      </c>
      <c r="B1685" s="6">
        <v>45716</v>
      </c>
      <c r="C1685" s="62">
        <f t="shared" si="54"/>
        <v>2025</v>
      </c>
      <c r="D1685" s="43" t="s">
        <v>2495</v>
      </c>
      <c r="E1685" s="43" t="s">
        <v>2510</v>
      </c>
      <c r="F1685" s="44" t="s">
        <v>412</v>
      </c>
      <c r="G1685" s="45">
        <v>15</v>
      </c>
      <c r="H1685" s="45"/>
      <c r="I1685" s="46">
        <v>55.1</v>
      </c>
      <c r="J1685" s="46">
        <v>10.8</v>
      </c>
      <c r="K1685" s="46">
        <v>0</v>
      </c>
      <c r="L1685" s="46">
        <v>65.900000000000006</v>
      </c>
      <c r="M1685" s="47">
        <v>1509.9999999999998</v>
      </c>
      <c r="N1685" s="47">
        <v>99509</v>
      </c>
      <c r="O1685" s="48" t="s">
        <v>3007</v>
      </c>
      <c r="P1685" s="48" t="s">
        <v>1667</v>
      </c>
      <c r="Q1685" s="49">
        <v>45694</v>
      </c>
      <c r="R1685" s="49" t="s">
        <v>1837</v>
      </c>
      <c r="S1685" s="49"/>
      <c r="T1685" s="49"/>
      <c r="U1685" s="106"/>
    </row>
    <row r="1686" spans="1:21" x14ac:dyDescent="0.3">
      <c r="A1686" s="41" t="s">
        <v>416</v>
      </c>
      <c r="B1686" s="6">
        <v>45716</v>
      </c>
      <c r="C1686" s="62">
        <f t="shared" si="54"/>
        <v>2025</v>
      </c>
      <c r="D1686" s="43" t="s">
        <v>2495</v>
      </c>
      <c r="E1686" s="43" t="s">
        <v>2568</v>
      </c>
      <c r="F1686" s="44" t="s">
        <v>413</v>
      </c>
      <c r="G1686" s="45" t="s">
        <v>2603</v>
      </c>
      <c r="H1686" s="45"/>
      <c r="I1686" s="46">
        <v>12.5</v>
      </c>
      <c r="J1686" s="46">
        <v>0</v>
      </c>
      <c r="K1686" s="46">
        <v>0</v>
      </c>
      <c r="L1686" s="46">
        <v>12.5</v>
      </c>
      <c r="M1686" s="47">
        <v>800</v>
      </c>
      <c r="N1686" s="47">
        <v>10000</v>
      </c>
      <c r="O1686" s="48" t="s">
        <v>3007</v>
      </c>
      <c r="P1686" s="48"/>
      <c r="Q1686" s="49">
        <v>45694</v>
      </c>
      <c r="R1686" s="49"/>
      <c r="S1686" s="49"/>
      <c r="T1686" s="49"/>
      <c r="U1686" s="106"/>
    </row>
    <row r="1687" spans="1:21" x14ac:dyDescent="0.3">
      <c r="A1687" s="41" t="s">
        <v>416</v>
      </c>
      <c r="B1687" s="6">
        <v>45716</v>
      </c>
      <c r="C1687" s="62">
        <f t="shared" si="54"/>
        <v>2025</v>
      </c>
      <c r="D1687" s="43" t="s">
        <v>372</v>
      </c>
      <c r="E1687" s="43" t="s">
        <v>1693</v>
      </c>
      <c r="F1687" s="44" t="s">
        <v>1</v>
      </c>
      <c r="G1687" s="45">
        <v>8</v>
      </c>
      <c r="H1687" s="45"/>
      <c r="I1687" s="46">
        <v>22.2</v>
      </c>
      <c r="J1687" s="46">
        <v>0</v>
      </c>
      <c r="K1687" s="46">
        <v>0</v>
      </c>
      <c r="L1687" s="46">
        <v>22.2</v>
      </c>
      <c r="M1687" s="47">
        <v>470</v>
      </c>
      <c r="N1687" s="47">
        <v>10434</v>
      </c>
      <c r="O1687" s="48" t="s">
        <v>1595</v>
      </c>
      <c r="P1687" s="48"/>
      <c r="Q1687" s="49">
        <v>45714</v>
      </c>
      <c r="R1687" s="49"/>
      <c r="S1687" s="49"/>
      <c r="T1687" s="105">
        <v>0.06</v>
      </c>
      <c r="U1687" s="106"/>
    </row>
    <row r="1688" spans="1:21" x14ac:dyDescent="0.3">
      <c r="A1688" s="41" t="s">
        <v>416</v>
      </c>
      <c r="B1688" s="6">
        <v>45716</v>
      </c>
      <c r="C1688" s="62">
        <f t="shared" si="54"/>
        <v>2025</v>
      </c>
      <c r="D1688" s="43" t="s">
        <v>372</v>
      </c>
      <c r="E1688" s="43" t="s">
        <v>2404</v>
      </c>
      <c r="F1688" s="44" t="s">
        <v>413</v>
      </c>
      <c r="G1688" s="45">
        <v>16</v>
      </c>
      <c r="H1688" s="45"/>
      <c r="I1688" s="46">
        <v>25</v>
      </c>
      <c r="J1688" s="46">
        <v>0</v>
      </c>
      <c r="K1688" s="46">
        <v>0</v>
      </c>
      <c r="L1688" s="46">
        <v>25</v>
      </c>
      <c r="M1688" s="47">
        <v>564</v>
      </c>
      <c r="N1688" s="47">
        <v>14100</v>
      </c>
      <c r="O1688" s="48" t="s">
        <v>1595</v>
      </c>
      <c r="P1688" s="48"/>
      <c r="Q1688" s="49">
        <v>45714</v>
      </c>
      <c r="R1688" s="49"/>
      <c r="S1688" s="49"/>
      <c r="T1688" s="105">
        <v>0.06</v>
      </c>
      <c r="U1688" s="106"/>
    </row>
    <row r="1689" spans="1:21" x14ac:dyDescent="0.3">
      <c r="A1689" s="41" t="s">
        <v>417</v>
      </c>
      <c r="B1689" s="6">
        <v>45716</v>
      </c>
      <c r="C1689" s="62">
        <f t="shared" si="54"/>
        <v>2025</v>
      </c>
      <c r="D1689" s="43" t="s">
        <v>1244</v>
      </c>
      <c r="E1689" s="43" t="s">
        <v>1300</v>
      </c>
      <c r="F1689" s="44" t="s">
        <v>412</v>
      </c>
      <c r="G1689" s="45">
        <v>56</v>
      </c>
      <c r="H1689" s="45">
        <v>54</v>
      </c>
      <c r="I1689" s="46">
        <v>51.9</v>
      </c>
      <c r="J1689" s="46">
        <v>6.4</v>
      </c>
      <c r="K1689" s="46"/>
      <c r="L1689" s="46">
        <v>58.3</v>
      </c>
      <c r="M1689" s="47">
        <v>1115.7804459691254</v>
      </c>
      <c r="N1689" s="47">
        <v>65050</v>
      </c>
      <c r="O1689" s="48" t="s">
        <v>3009</v>
      </c>
      <c r="P1689" s="48"/>
      <c r="Q1689" s="49">
        <v>45693</v>
      </c>
      <c r="R1689" s="105">
        <v>1</v>
      </c>
      <c r="S1689" s="105"/>
      <c r="T1689" s="49"/>
      <c r="U1689" s="106">
        <v>0.03</v>
      </c>
    </row>
    <row r="1690" spans="1:21" x14ac:dyDescent="0.3">
      <c r="A1690" s="41" t="s">
        <v>417</v>
      </c>
      <c r="B1690" s="6">
        <v>45716</v>
      </c>
      <c r="C1690" s="62">
        <f t="shared" si="54"/>
        <v>2025</v>
      </c>
      <c r="D1690" s="43" t="s">
        <v>106</v>
      </c>
      <c r="E1690" s="43" t="s">
        <v>114</v>
      </c>
      <c r="F1690" s="44" t="s">
        <v>413</v>
      </c>
      <c r="G1690" s="45">
        <v>18</v>
      </c>
      <c r="H1690" s="45"/>
      <c r="I1690" s="50">
        <v>14.9</v>
      </c>
      <c r="J1690" s="50"/>
      <c r="K1690" s="50"/>
      <c r="L1690" s="50">
        <v>14.9</v>
      </c>
      <c r="M1690" s="51">
        <v>382.55033557046977</v>
      </c>
      <c r="N1690" s="51">
        <v>5700</v>
      </c>
      <c r="O1690" s="48" t="s">
        <v>3008</v>
      </c>
      <c r="P1690" s="48" t="s">
        <v>1667</v>
      </c>
      <c r="Q1690" s="49">
        <v>45701</v>
      </c>
      <c r="R1690" s="49"/>
      <c r="S1690" s="49"/>
      <c r="T1690" s="49"/>
      <c r="U1690" s="106"/>
    </row>
    <row r="1691" spans="1:21" x14ac:dyDescent="0.3">
      <c r="A1691" s="41" t="s">
        <v>417</v>
      </c>
      <c r="B1691" s="6">
        <v>45716</v>
      </c>
      <c r="C1691" s="62">
        <f t="shared" si="54"/>
        <v>2025</v>
      </c>
      <c r="D1691" s="43" t="s">
        <v>175</v>
      </c>
      <c r="E1691" s="43" t="s">
        <v>1720</v>
      </c>
      <c r="F1691" s="44" t="s">
        <v>413</v>
      </c>
      <c r="G1691" s="45" t="s">
        <v>1723</v>
      </c>
      <c r="H1691" s="45"/>
      <c r="I1691" s="46">
        <v>13.75</v>
      </c>
      <c r="J1691" s="46"/>
      <c r="K1691" s="46"/>
      <c r="L1691" s="46">
        <v>13.75</v>
      </c>
      <c r="M1691" s="47">
        <v>414.54545454545456</v>
      </c>
      <c r="N1691" s="47">
        <v>5700</v>
      </c>
      <c r="O1691" s="48" t="s">
        <v>3008</v>
      </c>
      <c r="P1691" s="48" t="s">
        <v>1667</v>
      </c>
      <c r="Q1691" s="49">
        <v>45701</v>
      </c>
      <c r="R1691" s="49"/>
      <c r="S1691" s="49"/>
      <c r="T1691" s="49"/>
      <c r="U1691" s="106"/>
    </row>
    <row r="1692" spans="1:21" x14ac:dyDescent="0.3">
      <c r="A1692" s="41" t="s">
        <v>417</v>
      </c>
      <c r="B1692" s="6">
        <v>45716</v>
      </c>
      <c r="C1692" s="62">
        <f t="shared" si="54"/>
        <v>2025</v>
      </c>
      <c r="D1692" s="43" t="s">
        <v>175</v>
      </c>
      <c r="E1692" s="43" t="s">
        <v>1721</v>
      </c>
      <c r="F1692" s="44" t="s">
        <v>413</v>
      </c>
      <c r="G1692" s="45" t="s">
        <v>1724</v>
      </c>
      <c r="H1692" s="45"/>
      <c r="I1692" s="46">
        <v>13.75</v>
      </c>
      <c r="J1692" s="46"/>
      <c r="K1692" s="46"/>
      <c r="L1692" s="46">
        <v>13.75</v>
      </c>
      <c r="M1692" s="47">
        <v>414.54545454545456</v>
      </c>
      <c r="N1692" s="47">
        <v>5700</v>
      </c>
      <c r="O1692" s="48" t="s">
        <v>3008</v>
      </c>
      <c r="P1692" s="48" t="s">
        <v>1667</v>
      </c>
      <c r="Q1692" s="49">
        <v>45701</v>
      </c>
      <c r="R1692" s="49"/>
      <c r="S1692" s="49"/>
      <c r="T1692" s="49"/>
      <c r="U1692" s="106"/>
    </row>
    <row r="1693" spans="1:21" x14ac:dyDescent="0.3">
      <c r="A1693" s="41" t="s">
        <v>417</v>
      </c>
      <c r="B1693" s="6">
        <v>45716</v>
      </c>
      <c r="C1693" s="62">
        <f t="shared" si="54"/>
        <v>2025</v>
      </c>
      <c r="D1693" s="43" t="s">
        <v>2255</v>
      </c>
      <c r="E1693" s="43" t="s">
        <v>2293</v>
      </c>
      <c r="F1693" s="44" t="s">
        <v>412</v>
      </c>
      <c r="G1693" s="45">
        <v>38</v>
      </c>
      <c r="H1693" s="45"/>
      <c r="I1693" s="46">
        <v>55.3</v>
      </c>
      <c r="J1693" s="46">
        <v>6.4</v>
      </c>
      <c r="K1693" s="46"/>
      <c r="L1693" s="46">
        <v>61.699999999999996</v>
      </c>
      <c r="M1693" s="47">
        <v>1209.4651539708266</v>
      </c>
      <c r="N1693" s="47">
        <v>74624</v>
      </c>
      <c r="O1693" s="48" t="s">
        <v>3010</v>
      </c>
      <c r="P1693" s="48" t="s">
        <v>1667</v>
      </c>
      <c r="Q1693" s="49">
        <v>45691</v>
      </c>
      <c r="R1693" s="49" t="s">
        <v>1837</v>
      </c>
      <c r="S1693" s="49"/>
      <c r="T1693" s="49"/>
      <c r="U1693" s="106"/>
    </row>
    <row r="1694" spans="1:21" x14ac:dyDescent="0.3">
      <c r="A1694" s="41" t="s">
        <v>417</v>
      </c>
      <c r="B1694" s="6">
        <v>45716</v>
      </c>
      <c r="C1694" s="62">
        <f t="shared" si="54"/>
        <v>2025</v>
      </c>
      <c r="D1694" s="43" t="s">
        <v>2255</v>
      </c>
      <c r="E1694" s="43" t="s">
        <v>2306</v>
      </c>
      <c r="F1694" s="44" t="s">
        <v>412</v>
      </c>
      <c r="G1694" s="45">
        <v>51</v>
      </c>
      <c r="H1694" s="45"/>
      <c r="I1694" s="46">
        <v>55.8</v>
      </c>
      <c r="J1694" s="46">
        <v>6.4</v>
      </c>
      <c r="K1694" s="46"/>
      <c r="L1694" s="46">
        <v>62.199999999999996</v>
      </c>
      <c r="M1694" s="47">
        <v>1181.4630225080386</v>
      </c>
      <c r="N1694" s="47">
        <v>73487</v>
      </c>
      <c r="O1694" s="48" t="s">
        <v>3011</v>
      </c>
      <c r="P1694" s="48" t="s">
        <v>1667</v>
      </c>
      <c r="Q1694" s="49">
        <v>45705</v>
      </c>
      <c r="R1694" s="49" t="s">
        <v>1837</v>
      </c>
      <c r="S1694" s="49"/>
      <c r="T1694" s="49"/>
      <c r="U1694" s="106">
        <v>0.03</v>
      </c>
    </row>
    <row r="1695" spans="1:21" x14ac:dyDescent="0.3">
      <c r="A1695" s="41" t="s">
        <v>417</v>
      </c>
      <c r="B1695" s="6">
        <v>45716</v>
      </c>
      <c r="C1695" s="62">
        <f t="shared" si="54"/>
        <v>2025</v>
      </c>
      <c r="D1695" s="43" t="s">
        <v>2255</v>
      </c>
      <c r="E1695" s="43" t="s">
        <v>2312</v>
      </c>
      <c r="F1695" s="44" t="s">
        <v>421</v>
      </c>
      <c r="G1695" s="45">
        <v>1</v>
      </c>
      <c r="H1695" s="45"/>
      <c r="I1695" s="46">
        <v>99.5</v>
      </c>
      <c r="J1695" s="46"/>
      <c r="K1695" s="46"/>
      <c r="L1695" s="46">
        <v>99.5</v>
      </c>
      <c r="M1695" s="47">
        <v>1850</v>
      </c>
      <c r="N1695" s="47">
        <v>184075</v>
      </c>
      <c r="O1695" s="48" t="s">
        <v>3012</v>
      </c>
      <c r="P1695" s="48"/>
      <c r="Q1695" s="49">
        <v>45716</v>
      </c>
      <c r="R1695" s="49"/>
      <c r="S1695" s="49"/>
      <c r="T1695" s="49"/>
      <c r="U1695" s="106"/>
    </row>
    <row r="1696" spans="1:21" x14ac:dyDescent="0.3">
      <c r="A1696" s="41" t="s">
        <v>417</v>
      </c>
      <c r="B1696" s="6">
        <v>45716</v>
      </c>
      <c r="C1696" s="62">
        <f t="shared" si="54"/>
        <v>2025</v>
      </c>
      <c r="D1696" s="43" t="s">
        <v>2255</v>
      </c>
      <c r="E1696" s="43" t="s">
        <v>2313</v>
      </c>
      <c r="F1696" s="44" t="s">
        <v>421</v>
      </c>
      <c r="G1696" s="45">
        <v>2</v>
      </c>
      <c r="H1696" s="45"/>
      <c r="I1696" s="46">
        <v>89.9</v>
      </c>
      <c r="J1696" s="46"/>
      <c r="K1696" s="46"/>
      <c r="L1696" s="46">
        <v>89.9</v>
      </c>
      <c r="M1696" s="47">
        <v>1849.9999999999998</v>
      </c>
      <c r="N1696" s="47">
        <v>166315</v>
      </c>
      <c r="O1696" s="48" t="s">
        <v>3012</v>
      </c>
      <c r="P1696" s="48"/>
      <c r="Q1696" s="49">
        <v>45716</v>
      </c>
      <c r="R1696" s="49"/>
      <c r="S1696" s="49"/>
      <c r="T1696" s="49"/>
      <c r="U1696" s="106"/>
    </row>
    <row r="1697" spans="1:21" x14ac:dyDescent="0.3">
      <c r="A1697" s="41" t="s">
        <v>417</v>
      </c>
      <c r="B1697" s="6">
        <v>45716</v>
      </c>
      <c r="C1697" s="62">
        <f t="shared" si="54"/>
        <v>2025</v>
      </c>
      <c r="D1697" s="43" t="s">
        <v>2255</v>
      </c>
      <c r="E1697" s="43" t="s">
        <v>2314</v>
      </c>
      <c r="F1697" s="44" t="s">
        <v>421</v>
      </c>
      <c r="G1697" s="45">
        <v>3</v>
      </c>
      <c r="H1697" s="45"/>
      <c r="I1697" s="46">
        <v>89.9</v>
      </c>
      <c r="J1697" s="46"/>
      <c r="K1697" s="46"/>
      <c r="L1697" s="46">
        <v>89.9</v>
      </c>
      <c r="M1697" s="47">
        <v>1849.9999999999998</v>
      </c>
      <c r="N1697" s="47">
        <v>166315</v>
      </c>
      <c r="O1697" s="48" t="s">
        <v>3012</v>
      </c>
      <c r="P1697" s="48"/>
      <c r="Q1697" s="49">
        <v>45716</v>
      </c>
      <c r="R1697" s="49"/>
      <c r="S1697" s="49"/>
      <c r="T1697" s="49"/>
      <c r="U1697" s="106"/>
    </row>
    <row r="1698" spans="1:21" x14ac:dyDescent="0.3">
      <c r="A1698" s="41" t="s">
        <v>417</v>
      </c>
      <c r="B1698" s="6">
        <v>45716</v>
      </c>
      <c r="C1698" s="62">
        <f t="shared" si="54"/>
        <v>2025</v>
      </c>
      <c r="D1698" s="43" t="s">
        <v>2255</v>
      </c>
      <c r="E1698" s="43" t="s">
        <v>2315</v>
      </c>
      <c r="F1698" s="44" t="s">
        <v>421</v>
      </c>
      <c r="G1698" s="45">
        <v>4</v>
      </c>
      <c r="H1698" s="45"/>
      <c r="I1698" s="46">
        <v>99.6</v>
      </c>
      <c r="J1698" s="46"/>
      <c r="K1698" s="46"/>
      <c r="L1698" s="46">
        <v>99.6</v>
      </c>
      <c r="M1698" s="47">
        <v>1850</v>
      </c>
      <c r="N1698" s="47">
        <v>184260</v>
      </c>
      <c r="O1698" s="48" t="s">
        <v>3012</v>
      </c>
      <c r="P1698" s="48"/>
      <c r="Q1698" s="49">
        <v>45716</v>
      </c>
      <c r="R1698" s="49"/>
      <c r="S1698" s="49"/>
      <c r="T1698" s="49"/>
      <c r="U1698" s="106"/>
    </row>
    <row r="1699" spans="1:21" x14ac:dyDescent="0.3">
      <c r="A1699" s="41" t="s">
        <v>417</v>
      </c>
      <c r="B1699" s="6">
        <v>45716</v>
      </c>
      <c r="C1699" s="62">
        <f t="shared" si="54"/>
        <v>2025</v>
      </c>
      <c r="D1699" s="43" t="s">
        <v>2114</v>
      </c>
      <c r="E1699" s="43" t="s">
        <v>2148</v>
      </c>
      <c r="F1699" s="44" t="s">
        <v>412</v>
      </c>
      <c r="G1699" s="45">
        <v>14</v>
      </c>
      <c r="H1699" s="45"/>
      <c r="I1699" s="46">
        <v>55.8</v>
      </c>
      <c r="J1699" s="46">
        <v>6.4</v>
      </c>
      <c r="K1699" s="46"/>
      <c r="L1699" s="46">
        <v>62.199999999999996</v>
      </c>
      <c r="M1699" s="47">
        <v>1223.2475884244375</v>
      </c>
      <c r="N1699" s="47">
        <v>76086</v>
      </c>
      <c r="O1699" s="48" t="s">
        <v>2669</v>
      </c>
      <c r="P1699" s="48" t="s">
        <v>1667</v>
      </c>
      <c r="Q1699" s="49">
        <v>45707</v>
      </c>
      <c r="R1699" s="105">
        <v>1</v>
      </c>
      <c r="S1699" s="105"/>
      <c r="T1699" s="49"/>
      <c r="U1699" s="106"/>
    </row>
    <row r="1700" spans="1:21" x14ac:dyDescent="0.3">
      <c r="A1700" s="41" t="s">
        <v>417</v>
      </c>
      <c r="B1700" s="6">
        <v>45716</v>
      </c>
      <c r="C1700" s="62">
        <f t="shared" si="54"/>
        <v>2025</v>
      </c>
      <c r="D1700" s="43" t="s">
        <v>2114</v>
      </c>
      <c r="E1700" s="43" t="s">
        <v>2144</v>
      </c>
      <c r="F1700" s="44" t="s">
        <v>412</v>
      </c>
      <c r="G1700" s="45">
        <v>9</v>
      </c>
      <c r="H1700" s="45"/>
      <c r="I1700" s="46">
        <v>52.5</v>
      </c>
      <c r="J1700" s="46">
        <v>6.4</v>
      </c>
      <c r="K1700" s="46"/>
      <c r="L1700" s="46">
        <v>58.9</v>
      </c>
      <c r="M1700" s="47">
        <v>1149.9320882852292</v>
      </c>
      <c r="N1700" s="47">
        <v>67731</v>
      </c>
      <c r="O1700" s="48" t="s">
        <v>3013</v>
      </c>
      <c r="P1700" s="48" t="s">
        <v>1667</v>
      </c>
      <c r="Q1700" s="49">
        <v>45708</v>
      </c>
      <c r="R1700" s="105">
        <v>1</v>
      </c>
      <c r="S1700" s="105"/>
      <c r="T1700" s="49"/>
      <c r="U1700" s="106">
        <v>0.03</v>
      </c>
    </row>
    <row r="1701" spans="1:21" x14ac:dyDescent="0.3">
      <c r="A1701" s="41" t="s">
        <v>417</v>
      </c>
      <c r="B1701" s="6">
        <v>45716</v>
      </c>
      <c r="C1701" s="62">
        <f t="shared" si="54"/>
        <v>2025</v>
      </c>
      <c r="D1701" s="43" t="s">
        <v>2114</v>
      </c>
      <c r="E1701" s="43" t="s">
        <v>2149</v>
      </c>
      <c r="F1701" s="44" t="s">
        <v>412</v>
      </c>
      <c r="G1701" s="45">
        <v>15</v>
      </c>
      <c r="H1701" s="45"/>
      <c r="I1701" s="46">
        <v>55.3</v>
      </c>
      <c r="J1701" s="46">
        <v>6.4</v>
      </c>
      <c r="K1701" s="46"/>
      <c r="L1701" s="46">
        <v>61.699999999999996</v>
      </c>
      <c r="M1701" s="47">
        <v>1185.1053484602919</v>
      </c>
      <c r="N1701" s="47">
        <v>73121</v>
      </c>
      <c r="O1701" s="48" t="s">
        <v>2533</v>
      </c>
      <c r="P1701" s="48" t="s">
        <v>1667</v>
      </c>
      <c r="Q1701" s="49">
        <v>45698</v>
      </c>
      <c r="R1701" s="105" t="s">
        <v>1836</v>
      </c>
      <c r="S1701" s="105"/>
      <c r="T1701" s="49"/>
      <c r="U1701" s="106">
        <v>0.03</v>
      </c>
    </row>
    <row r="1702" spans="1:21" x14ac:dyDescent="0.3">
      <c r="A1702" s="41" t="s">
        <v>417</v>
      </c>
      <c r="B1702" s="6">
        <v>45716</v>
      </c>
      <c r="C1702" s="62">
        <f t="shared" si="54"/>
        <v>2025</v>
      </c>
      <c r="D1702" s="43" t="s">
        <v>2114</v>
      </c>
      <c r="E1702" s="43" t="s">
        <v>2157</v>
      </c>
      <c r="F1702" s="44" t="s">
        <v>412</v>
      </c>
      <c r="G1702" s="45">
        <v>23</v>
      </c>
      <c r="H1702" s="45"/>
      <c r="I1702" s="46">
        <v>55.3</v>
      </c>
      <c r="J1702" s="46">
        <v>6.4</v>
      </c>
      <c r="K1702" s="46"/>
      <c r="L1702" s="46">
        <v>61.699999999999996</v>
      </c>
      <c r="M1702" s="47">
        <v>1165.7050243111833</v>
      </c>
      <c r="N1702" s="47">
        <v>71924</v>
      </c>
      <c r="O1702" s="48" t="s">
        <v>2533</v>
      </c>
      <c r="P1702" s="48" t="s">
        <v>1667</v>
      </c>
      <c r="Q1702" s="49">
        <v>45698</v>
      </c>
      <c r="R1702" s="105" t="s">
        <v>1836</v>
      </c>
      <c r="S1702" s="105"/>
      <c r="T1702" s="49"/>
      <c r="U1702" s="106">
        <v>0.03</v>
      </c>
    </row>
    <row r="1703" spans="1:21" x14ac:dyDescent="0.3">
      <c r="A1703" s="41" t="s">
        <v>417</v>
      </c>
      <c r="B1703" s="6">
        <v>45716</v>
      </c>
      <c r="C1703" s="62">
        <f t="shared" si="54"/>
        <v>2025</v>
      </c>
      <c r="D1703" s="43" t="s">
        <v>2114</v>
      </c>
      <c r="E1703" s="43" t="s">
        <v>2176</v>
      </c>
      <c r="F1703" s="44" t="s">
        <v>412</v>
      </c>
      <c r="G1703" s="45">
        <v>42</v>
      </c>
      <c r="H1703" s="45"/>
      <c r="I1703" s="46">
        <v>55.3</v>
      </c>
      <c r="J1703" s="46">
        <v>6.4</v>
      </c>
      <c r="K1703" s="46"/>
      <c r="L1703" s="46">
        <v>61.699999999999996</v>
      </c>
      <c r="M1703" s="47">
        <v>1186.5478119935171</v>
      </c>
      <c r="N1703" s="47">
        <v>73210</v>
      </c>
      <c r="O1703" s="48" t="s">
        <v>2533</v>
      </c>
      <c r="P1703" s="48" t="s">
        <v>1667</v>
      </c>
      <c r="Q1703" s="49">
        <v>45698</v>
      </c>
      <c r="R1703" s="105" t="s">
        <v>1836</v>
      </c>
      <c r="S1703" s="105"/>
      <c r="T1703" s="49"/>
      <c r="U1703" s="106">
        <v>0.03</v>
      </c>
    </row>
    <row r="1704" spans="1:21" x14ac:dyDescent="0.3">
      <c r="A1704" s="41" t="s">
        <v>417</v>
      </c>
      <c r="B1704" s="6">
        <v>45716</v>
      </c>
      <c r="C1704" s="62">
        <f t="shared" si="54"/>
        <v>2025</v>
      </c>
      <c r="D1704" s="43" t="s">
        <v>2114</v>
      </c>
      <c r="E1704" s="43" t="s">
        <v>2180</v>
      </c>
      <c r="F1704" s="44" t="s">
        <v>412</v>
      </c>
      <c r="G1704" s="45">
        <v>46</v>
      </c>
      <c r="H1704" s="45"/>
      <c r="I1704" s="46">
        <v>55.3</v>
      </c>
      <c r="J1704" s="46">
        <v>6.4</v>
      </c>
      <c r="K1704" s="46"/>
      <c r="L1704" s="46">
        <v>61.699999999999996</v>
      </c>
      <c r="M1704" s="47">
        <v>1176.8557536466776</v>
      </c>
      <c r="N1704" s="47">
        <v>72612</v>
      </c>
      <c r="O1704" s="48" t="s">
        <v>2533</v>
      </c>
      <c r="P1704" s="48" t="s">
        <v>1667</v>
      </c>
      <c r="Q1704" s="49">
        <v>45698</v>
      </c>
      <c r="R1704" s="105" t="s">
        <v>1836</v>
      </c>
      <c r="S1704" s="105"/>
      <c r="T1704" s="49"/>
      <c r="U1704" s="106">
        <v>0.03</v>
      </c>
    </row>
    <row r="1705" spans="1:21" x14ac:dyDescent="0.3">
      <c r="A1705" s="41" t="s">
        <v>417</v>
      </c>
      <c r="B1705" s="6">
        <v>45716</v>
      </c>
      <c r="C1705" s="62">
        <f t="shared" si="54"/>
        <v>2025</v>
      </c>
      <c r="D1705" s="43" t="s">
        <v>1584</v>
      </c>
      <c r="E1705" s="43" t="s">
        <v>1523</v>
      </c>
      <c r="F1705" s="44" t="s">
        <v>412</v>
      </c>
      <c r="G1705" s="45">
        <v>49</v>
      </c>
      <c r="H1705" s="45">
        <v>48</v>
      </c>
      <c r="I1705" s="46">
        <v>51.9</v>
      </c>
      <c r="J1705" s="46">
        <v>6.4</v>
      </c>
      <c r="K1705" s="46"/>
      <c r="L1705" s="46">
        <v>58.3</v>
      </c>
      <c r="M1705" s="47">
        <v>1132.95025728988</v>
      </c>
      <c r="N1705" s="47">
        <v>66051</v>
      </c>
      <c r="O1705" s="48" t="s">
        <v>3014</v>
      </c>
      <c r="P1705" s="48" t="s">
        <v>1667</v>
      </c>
      <c r="Q1705" s="49">
        <v>45706</v>
      </c>
      <c r="R1705" s="105">
        <v>1</v>
      </c>
      <c r="S1705" s="105"/>
      <c r="T1705" s="49"/>
      <c r="U1705" s="106">
        <v>0.03</v>
      </c>
    </row>
    <row r="1706" spans="1:21" x14ac:dyDescent="0.3">
      <c r="A1706" s="41" t="s">
        <v>417</v>
      </c>
      <c r="B1706" s="6">
        <v>45716</v>
      </c>
      <c r="C1706" s="62">
        <f t="shared" si="54"/>
        <v>2025</v>
      </c>
      <c r="D1706" s="43" t="s">
        <v>1730</v>
      </c>
      <c r="E1706" s="43" t="s">
        <v>2984</v>
      </c>
      <c r="F1706" s="44" t="s">
        <v>413</v>
      </c>
      <c r="G1706" s="45" t="s">
        <v>2859</v>
      </c>
      <c r="H1706" s="45"/>
      <c r="I1706" s="46">
        <v>22</v>
      </c>
      <c r="J1706" s="46"/>
      <c r="K1706" s="46"/>
      <c r="L1706" s="46">
        <v>22</v>
      </c>
      <c r="M1706" s="47">
        <v>454.54545454545456</v>
      </c>
      <c r="N1706" s="47">
        <v>10000</v>
      </c>
      <c r="O1706" s="48" t="s">
        <v>2341</v>
      </c>
      <c r="P1706" s="48" t="s">
        <v>1667</v>
      </c>
      <c r="Q1706" s="49">
        <v>45715</v>
      </c>
      <c r="R1706" s="49"/>
      <c r="S1706" s="49"/>
      <c r="T1706" s="49"/>
      <c r="U1706" s="106"/>
    </row>
    <row r="1707" spans="1:21" x14ac:dyDescent="0.3">
      <c r="A1707" s="41" t="s">
        <v>417</v>
      </c>
      <c r="B1707" s="6">
        <v>45716</v>
      </c>
      <c r="C1707" s="62">
        <f t="shared" si="54"/>
        <v>2025</v>
      </c>
      <c r="D1707" s="43" t="s">
        <v>2673</v>
      </c>
      <c r="E1707" s="43" t="s">
        <v>2679</v>
      </c>
      <c r="F1707" s="44" t="s">
        <v>412</v>
      </c>
      <c r="G1707" s="45">
        <v>6</v>
      </c>
      <c r="H1707" s="45"/>
      <c r="I1707" s="50">
        <v>55.7</v>
      </c>
      <c r="J1707" s="50">
        <v>6.4</v>
      </c>
      <c r="K1707" s="50"/>
      <c r="L1707" s="50">
        <v>62.1</v>
      </c>
      <c r="M1707" s="51">
        <v>1280</v>
      </c>
      <c r="N1707" s="51">
        <v>79488</v>
      </c>
      <c r="O1707" s="48" t="s">
        <v>3015</v>
      </c>
      <c r="P1707" s="48" t="s">
        <v>1667</v>
      </c>
      <c r="Q1707" s="49">
        <v>45713</v>
      </c>
      <c r="R1707" s="49" t="s">
        <v>1837</v>
      </c>
      <c r="S1707" s="49"/>
      <c r="T1707" s="49"/>
      <c r="U1707" s="106"/>
    </row>
    <row r="1708" spans="1:21" x14ac:dyDescent="0.3">
      <c r="A1708" s="41" t="s">
        <v>417</v>
      </c>
      <c r="B1708" s="6">
        <v>45716</v>
      </c>
      <c r="C1708" s="62">
        <f t="shared" si="54"/>
        <v>2025</v>
      </c>
      <c r="D1708" s="43" t="s">
        <v>2673</v>
      </c>
      <c r="E1708" s="43" t="s">
        <v>2680</v>
      </c>
      <c r="F1708" s="44" t="s">
        <v>412</v>
      </c>
      <c r="G1708" s="45">
        <v>7</v>
      </c>
      <c r="H1708" s="45"/>
      <c r="I1708" s="46">
        <v>55.6</v>
      </c>
      <c r="J1708" s="46">
        <v>6.4</v>
      </c>
      <c r="K1708" s="46"/>
      <c r="L1708" s="46">
        <v>62</v>
      </c>
      <c r="M1708" s="47">
        <v>1241.5967741935483</v>
      </c>
      <c r="N1708" s="47">
        <v>76979</v>
      </c>
      <c r="O1708" s="48" t="s">
        <v>3016</v>
      </c>
      <c r="P1708" s="48" t="s">
        <v>1667</v>
      </c>
      <c r="Q1708" s="49">
        <v>45713</v>
      </c>
      <c r="R1708" s="49" t="s">
        <v>1837</v>
      </c>
      <c r="S1708" s="49"/>
      <c r="T1708" s="49"/>
      <c r="U1708" s="106">
        <v>0.03</v>
      </c>
    </row>
    <row r="1709" spans="1:21" x14ac:dyDescent="0.3">
      <c r="A1709" s="41" t="s">
        <v>417</v>
      </c>
      <c r="B1709" s="6">
        <v>45716</v>
      </c>
      <c r="C1709" s="62">
        <f t="shared" si="54"/>
        <v>2025</v>
      </c>
      <c r="D1709" s="43" t="s">
        <v>2673</v>
      </c>
      <c r="E1709" s="43" t="s">
        <v>2681</v>
      </c>
      <c r="F1709" s="44" t="s">
        <v>412</v>
      </c>
      <c r="G1709" s="45">
        <v>8</v>
      </c>
      <c r="H1709" s="45"/>
      <c r="I1709" s="46">
        <v>41.5</v>
      </c>
      <c r="J1709" s="46">
        <v>6.4</v>
      </c>
      <c r="K1709" s="46"/>
      <c r="L1709" s="46">
        <v>47.9</v>
      </c>
      <c r="M1709" s="47">
        <v>1251.2943632567851</v>
      </c>
      <c r="N1709" s="47">
        <v>59937</v>
      </c>
      <c r="O1709" s="48" t="s">
        <v>3029</v>
      </c>
      <c r="P1709" s="48" t="s">
        <v>1667</v>
      </c>
      <c r="Q1709" s="49">
        <v>45716</v>
      </c>
      <c r="R1709" s="49" t="s">
        <v>1837</v>
      </c>
      <c r="S1709" s="49"/>
      <c r="T1709" s="49"/>
      <c r="U1709" s="106"/>
    </row>
    <row r="1710" spans="1:21" x14ac:dyDescent="0.3">
      <c r="A1710" s="41" t="s">
        <v>417</v>
      </c>
      <c r="B1710" s="6">
        <v>45716</v>
      </c>
      <c r="C1710" s="62">
        <f t="shared" si="54"/>
        <v>2025</v>
      </c>
      <c r="D1710" s="43" t="s">
        <v>2673</v>
      </c>
      <c r="E1710" s="43" t="s">
        <v>2685</v>
      </c>
      <c r="F1710" s="44" t="s">
        <v>412</v>
      </c>
      <c r="G1710" s="45">
        <v>12</v>
      </c>
      <c r="H1710" s="45"/>
      <c r="I1710" s="46">
        <v>41.4</v>
      </c>
      <c r="J1710" s="46">
        <v>6.4</v>
      </c>
      <c r="K1710" s="46"/>
      <c r="L1710" s="46">
        <v>47.8</v>
      </c>
      <c r="M1710" s="47">
        <v>1310</v>
      </c>
      <c r="N1710" s="47">
        <v>62618</v>
      </c>
      <c r="O1710" s="48" t="s">
        <v>3017</v>
      </c>
      <c r="P1710" s="48" t="s">
        <v>1667</v>
      </c>
      <c r="Q1710" s="49">
        <v>45712</v>
      </c>
      <c r="R1710" s="49" t="s">
        <v>1837</v>
      </c>
      <c r="S1710" s="49"/>
      <c r="T1710" s="49"/>
      <c r="U1710" s="106"/>
    </row>
    <row r="1711" spans="1:21" x14ac:dyDescent="0.3">
      <c r="A1711" s="41" t="s">
        <v>417</v>
      </c>
      <c r="B1711" s="6">
        <v>45716</v>
      </c>
      <c r="C1711" s="62">
        <f t="shared" si="54"/>
        <v>2025</v>
      </c>
      <c r="D1711" s="43" t="s">
        <v>2673</v>
      </c>
      <c r="E1711" s="43" t="s">
        <v>2687</v>
      </c>
      <c r="F1711" s="44" t="s">
        <v>412</v>
      </c>
      <c r="G1711" s="45">
        <v>14</v>
      </c>
      <c r="H1711" s="45"/>
      <c r="I1711" s="46">
        <v>55.4</v>
      </c>
      <c r="J1711" s="46">
        <v>6.4</v>
      </c>
      <c r="K1711" s="46"/>
      <c r="L1711" s="46">
        <v>61.8</v>
      </c>
      <c r="M1711" s="47">
        <v>1290</v>
      </c>
      <c r="N1711" s="47">
        <v>79722</v>
      </c>
      <c r="O1711" s="48" t="s">
        <v>3018</v>
      </c>
      <c r="P1711" s="48" t="s">
        <v>1667</v>
      </c>
      <c r="Q1711" s="49">
        <v>45713</v>
      </c>
      <c r="R1711" s="49" t="s">
        <v>1837</v>
      </c>
      <c r="S1711" s="49"/>
      <c r="T1711" s="49"/>
      <c r="U1711" s="106"/>
    </row>
    <row r="1712" spans="1:21" x14ac:dyDescent="0.3">
      <c r="A1712" s="41" t="s">
        <v>417</v>
      </c>
      <c r="B1712" s="6">
        <v>45716</v>
      </c>
      <c r="C1712" s="62">
        <f t="shared" si="54"/>
        <v>2025</v>
      </c>
      <c r="D1712" s="43" t="s">
        <v>2673</v>
      </c>
      <c r="E1712" s="43" t="s">
        <v>2688</v>
      </c>
      <c r="F1712" s="44" t="s">
        <v>412</v>
      </c>
      <c r="G1712" s="45">
        <v>15</v>
      </c>
      <c r="H1712" s="45"/>
      <c r="I1712" s="46">
        <v>55.4</v>
      </c>
      <c r="J1712" s="46">
        <v>6.4</v>
      </c>
      <c r="K1712" s="46"/>
      <c r="L1712" s="46">
        <v>61.8</v>
      </c>
      <c r="M1712" s="47">
        <v>1251.294498381877</v>
      </c>
      <c r="N1712" s="47">
        <v>77330</v>
      </c>
      <c r="O1712" s="48" t="s">
        <v>1809</v>
      </c>
      <c r="P1712" s="48" t="s">
        <v>1667</v>
      </c>
      <c r="Q1712" s="49">
        <v>45714</v>
      </c>
      <c r="R1712" s="49" t="s">
        <v>1837</v>
      </c>
      <c r="S1712" s="49"/>
      <c r="T1712" s="49"/>
      <c r="U1712" s="106">
        <v>0.03</v>
      </c>
    </row>
    <row r="1713" spans="1:21" x14ac:dyDescent="0.3">
      <c r="A1713" s="41" t="s">
        <v>417</v>
      </c>
      <c r="B1713" s="6">
        <v>45716</v>
      </c>
      <c r="C1713" s="62">
        <f t="shared" si="54"/>
        <v>2025</v>
      </c>
      <c r="D1713" s="43" t="s">
        <v>2673</v>
      </c>
      <c r="E1713" s="43" t="s">
        <v>2689</v>
      </c>
      <c r="F1713" s="44" t="s">
        <v>412</v>
      </c>
      <c r="G1713" s="45">
        <v>16</v>
      </c>
      <c r="H1713" s="45"/>
      <c r="I1713" s="46">
        <v>41.4</v>
      </c>
      <c r="J1713" s="46">
        <v>6.4</v>
      </c>
      <c r="K1713" s="46"/>
      <c r="L1713" s="46">
        <v>47.8</v>
      </c>
      <c r="M1713" s="47">
        <v>1300</v>
      </c>
      <c r="N1713" s="47">
        <v>62140</v>
      </c>
      <c r="O1713" s="48" t="s">
        <v>1073</v>
      </c>
      <c r="P1713" s="48" t="s">
        <v>1667</v>
      </c>
      <c r="Q1713" s="49">
        <v>45716</v>
      </c>
      <c r="R1713" s="49" t="s">
        <v>1837</v>
      </c>
      <c r="S1713" s="49"/>
      <c r="T1713" s="49"/>
      <c r="U1713" s="106"/>
    </row>
    <row r="1714" spans="1:21" x14ac:dyDescent="0.3">
      <c r="A1714" s="41" t="s">
        <v>417</v>
      </c>
      <c r="B1714" s="6">
        <v>45716</v>
      </c>
      <c r="C1714" s="62">
        <f t="shared" si="54"/>
        <v>2025</v>
      </c>
      <c r="D1714" s="43" t="s">
        <v>814</v>
      </c>
      <c r="E1714" s="43" t="s">
        <v>2878</v>
      </c>
      <c r="F1714" s="44" t="s">
        <v>413</v>
      </c>
      <c r="G1714" s="45">
        <v>5</v>
      </c>
      <c r="H1714" s="45">
        <v>5</v>
      </c>
      <c r="I1714" s="46">
        <v>13.8</v>
      </c>
      <c r="J1714" s="46"/>
      <c r="K1714" s="46"/>
      <c r="L1714" s="46">
        <v>13.8</v>
      </c>
      <c r="M1714" s="47">
        <v>507.24637681159419</v>
      </c>
      <c r="N1714" s="47">
        <v>7000</v>
      </c>
      <c r="O1714" s="48" t="s">
        <v>3019</v>
      </c>
      <c r="P1714" s="48"/>
      <c r="Q1714" s="49">
        <v>45715</v>
      </c>
      <c r="R1714" s="49"/>
      <c r="S1714" s="49"/>
      <c r="T1714" s="49"/>
      <c r="U1714" s="106"/>
    </row>
    <row r="1715" spans="1:21" x14ac:dyDescent="0.3">
      <c r="A1715" s="41" t="s">
        <v>417</v>
      </c>
      <c r="B1715" s="6">
        <v>45716</v>
      </c>
      <c r="C1715" s="62">
        <f t="shared" si="54"/>
        <v>2025</v>
      </c>
      <c r="D1715" s="43" t="s">
        <v>814</v>
      </c>
      <c r="E1715" s="43" t="s">
        <v>2887</v>
      </c>
      <c r="F1715" s="44" t="s">
        <v>413</v>
      </c>
      <c r="G1715" s="45">
        <v>14</v>
      </c>
      <c r="H1715" s="45">
        <v>14</v>
      </c>
      <c r="I1715" s="46">
        <v>13.8</v>
      </c>
      <c r="J1715" s="46"/>
      <c r="K1715" s="46"/>
      <c r="L1715" s="46">
        <v>13.8</v>
      </c>
      <c r="M1715" s="47">
        <v>507.24637681159419</v>
      </c>
      <c r="N1715" s="47">
        <v>7000</v>
      </c>
      <c r="O1715" s="48" t="s">
        <v>1105</v>
      </c>
      <c r="P1715" s="48"/>
      <c r="Q1715" s="49">
        <v>45715</v>
      </c>
      <c r="R1715" s="49"/>
      <c r="S1715" s="49"/>
      <c r="T1715" s="49"/>
      <c r="U1715" s="106"/>
    </row>
    <row r="1716" spans="1:21" x14ac:dyDescent="0.3">
      <c r="A1716" s="41" t="s">
        <v>417</v>
      </c>
      <c r="B1716" s="6">
        <v>45716</v>
      </c>
      <c r="C1716" s="62">
        <f t="shared" si="54"/>
        <v>2025</v>
      </c>
      <c r="D1716" s="43" t="s">
        <v>814</v>
      </c>
      <c r="E1716" s="43" t="s">
        <v>2895</v>
      </c>
      <c r="F1716" s="44" t="s">
        <v>413</v>
      </c>
      <c r="G1716" s="45">
        <v>22</v>
      </c>
      <c r="H1716" s="45">
        <v>22</v>
      </c>
      <c r="I1716" s="46">
        <v>13.8</v>
      </c>
      <c r="J1716" s="46"/>
      <c r="K1716" s="46"/>
      <c r="L1716" s="46">
        <v>13.8</v>
      </c>
      <c r="M1716" s="47">
        <v>507.24637681159419</v>
      </c>
      <c r="N1716" s="47">
        <v>7000</v>
      </c>
      <c r="O1716" s="48" t="s">
        <v>2254</v>
      </c>
      <c r="P1716" s="48"/>
      <c r="Q1716" s="49">
        <v>45716</v>
      </c>
      <c r="R1716" s="49"/>
      <c r="S1716" s="49"/>
      <c r="T1716" s="49"/>
      <c r="U1716" s="106"/>
    </row>
    <row r="1717" spans="1:21" x14ac:dyDescent="0.3">
      <c r="A1717" s="41" t="s">
        <v>417</v>
      </c>
      <c r="B1717" s="6">
        <v>45716</v>
      </c>
      <c r="C1717" s="62">
        <f t="shared" si="54"/>
        <v>2025</v>
      </c>
      <c r="D1717" s="43" t="s">
        <v>814</v>
      </c>
      <c r="E1717" s="43" t="s">
        <v>2874</v>
      </c>
      <c r="F1717" s="44" t="s">
        <v>413</v>
      </c>
      <c r="G1717" s="45">
        <v>1</v>
      </c>
      <c r="H1717" s="45">
        <v>1</v>
      </c>
      <c r="I1717" s="46">
        <v>22</v>
      </c>
      <c r="J1717" s="46"/>
      <c r="K1717" s="46"/>
      <c r="L1717" s="46">
        <v>22</v>
      </c>
      <c r="M1717" s="47">
        <v>454.54545454545456</v>
      </c>
      <c r="N1717" s="47">
        <v>10000</v>
      </c>
      <c r="O1717" s="48" t="s">
        <v>1102</v>
      </c>
      <c r="P1717" s="48"/>
      <c r="Q1717" s="49">
        <v>45715</v>
      </c>
      <c r="R1717" s="49"/>
      <c r="S1717" s="49"/>
      <c r="T1717" s="49"/>
      <c r="U1717" s="106"/>
    </row>
    <row r="1718" spans="1:21" x14ac:dyDescent="0.3">
      <c r="A1718" s="41" t="s">
        <v>417</v>
      </c>
      <c r="B1718" s="6">
        <v>45716</v>
      </c>
      <c r="C1718" s="62">
        <f t="shared" si="54"/>
        <v>2025</v>
      </c>
      <c r="D1718" s="43" t="s">
        <v>814</v>
      </c>
      <c r="E1718" s="43" t="s">
        <v>2891</v>
      </c>
      <c r="F1718" s="44" t="s">
        <v>413</v>
      </c>
      <c r="G1718" s="45">
        <v>18</v>
      </c>
      <c r="H1718" s="45">
        <v>18</v>
      </c>
      <c r="I1718" s="46">
        <v>13.8</v>
      </c>
      <c r="J1718" s="46"/>
      <c r="K1718" s="46"/>
      <c r="L1718" s="46">
        <v>13.8</v>
      </c>
      <c r="M1718" s="47">
        <v>507.24637681159419</v>
      </c>
      <c r="N1718" s="47">
        <v>7000</v>
      </c>
      <c r="O1718" s="48" t="s">
        <v>1042</v>
      </c>
      <c r="P1718" s="48"/>
      <c r="Q1718" s="49">
        <v>45715</v>
      </c>
      <c r="R1718" s="49"/>
      <c r="S1718" s="49"/>
      <c r="T1718" s="49"/>
      <c r="U1718" s="106"/>
    </row>
    <row r="1719" spans="1:21" x14ac:dyDescent="0.3">
      <c r="A1719" s="41" t="s">
        <v>417</v>
      </c>
      <c r="B1719" s="6">
        <v>45716</v>
      </c>
      <c r="C1719" s="62">
        <f t="shared" si="54"/>
        <v>2025</v>
      </c>
      <c r="D1719" s="43" t="s">
        <v>814</v>
      </c>
      <c r="E1719" s="43" t="s">
        <v>2892</v>
      </c>
      <c r="F1719" s="44" t="s">
        <v>413</v>
      </c>
      <c r="G1719" s="45">
        <v>19</v>
      </c>
      <c r="H1719" s="45">
        <v>19</v>
      </c>
      <c r="I1719" s="46">
        <v>13.8</v>
      </c>
      <c r="J1719" s="46"/>
      <c r="K1719" s="46"/>
      <c r="L1719" s="46">
        <v>13.8</v>
      </c>
      <c r="M1719" s="47">
        <v>507.24637681159419</v>
      </c>
      <c r="N1719" s="47">
        <v>7000</v>
      </c>
      <c r="O1719" s="48" t="s">
        <v>1042</v>
      </c>
      <c r="P1719" s="48"/>
      <c r="Q1719" s="49">
        <v>45715</v>
      </c>
      <c r="R1719" s="49"/>
      <c r="S1719" s="49"/>
      <c r="T1719" s="49"/>
      <c r="U1719" s="106"/>
    </row>
    <row r="1720" spans="1:21" x14ac:dyDescent="0.3">
      <c r="A1720" s="41" t="s">
        <v>417</v>
      </c>
      <c r="B1720" s="6">
        <v>45716</v>
      </c>
      <c r="C1720" s="62">
        <f t="shared" si="54"/>
        <v>2025</v>
      </c>
      <c r="D1720" s="43" t="s">
        <v>1158</v>
      </c>
      <c r="E1720" s="43" t="s">
        <v>2902</v>
      </c>
      <c r="F1720" s="44" t="s">
        <v>413</v>
      </c>
      <c r="G1720" s="45" t="s">
        <v>3030</v>
      </c>
      <c r="H1720" s="45" t="s">
        <v>3030</v>
      </c>
      <c r="I1720" s="46">
        <v>13.8</v>
      </c>
      <c r="J1720" s="46"/>
      <c r="K1720" s="46"/>
      <c r="L1720" s="46">
        <v>13.8</v>
      </c>
      <c r="M1720" s="47">
        <v>397.72727272727269</v>
      </c>
      <c r="N1720" s="47">
        <v>7000</v>
      </c>
      <c r="O1720" s="48" t="s">
        <v>1359</v>
      </c>
      <c r="P1720" s="48"/>
      <c r="Q1720" s="49">
        <v>45716</v>
      </c>
      <c r="R1720" s="49"/>
      <c r="S1720" s="49"/>
      <c r="T1720" s="49"/>
      <c r="U1720" s="106"/>
    </row>
    <row r="1721" spans="1:21" x14ac:dyDescent="0.3">
      <c r="A1721" s="41" t="s">
        <v>417</v>
      </c>
      <c r="B1721" s="6">
        <v>45716</v>
      </c>
      <c r="C1721" s="62">
        <f t="shared" si="54"/>
        <v>2025</v>
      </c>
      <c r="D1721" s="43" t="s">
        <v>1158</v>
      </c>
      <c r="E1721" s="43" t="s">
        <v>2915</v>
      </c>
      <c r="F1721" s="44" t="s">
        <v>413</v>
      </c>
      <c r="G1721" s="45" t="s">
        <v>3020</v>
      </c>
      <c r="H1721" s="45" t="s">
        <v>3020</v>
      </c>
      <c r="I1721" s="46">
        <v>17.600000000000001</v>
      </c>
      <c r="J1721" s="46"/>
      <c r="K1721" s="46"/>
      <c r="L1721" s="46">
        <v>17.600000000000001</v>
      </c>
      <c r="M1721" s="47">
        <v>507.24637681159419</v>
      </c>
      <c r="N1721" s="47">
        <v>7000</v>
      </c>
      <c r="O1721" s="48" t="s">
        <v>1358</v>
      </c>
      <c r="P1721" s="48"/>
      <c r="Q1721" s="49">
        <v>45716</v>
      </c>
      <c r="R1721" s="49"/>
      <c r="S1721" s="49"/>
      <c r="T1721" s="49"/>
      <c r="U1721" s="106"/>
    </row>
    <row r="1722" spans="1:21" x14ac:dyDescent="0.3">
      <c r="A1722" s="41" t="s">
        <v>417</v>
      </c>
      <c r="B1722" s="6">
        <v>45716</v>
      </c>
      <c r="C1722" s="62">
        <f t="shared" si="54"/>
        <v>2025</v>
      </c>
      <c r="D1722" s="43" t="s">
        <v>1244</v>
      </c>
      <c r="E1722" s="43" t="s">
        <v>2927</v>
      </c>
      <c r="F1722" s="44" t="s">
        <v>413</v>
      </c>
      <c r="G1722" s="45" t="s">
        <v>3031</v>
      </c>
      <c r="H1722" s="45" t="s">
        <v>3031</v>
      </c>
      <c r="I1722" s="46">
        <v>13.8</v>
      </c>
      <c r="J1722" s="46"/>
      <c r="K1722" s="46"/>
      <c r="L1722" s="46">
        <v>13.8</v>
      </c>
      <c r="M1722" s="47">
        <v>507.24637681159419</v>
      </c>
      <c r="N1722" s="47">
        <v>7000</v>
      </c>
      <c r="O1722" s="48" t="s">
        <v>1556</v>
      </c>
      <c r="P1722" s="48"/>
      <c r="Q1722" s="49">
        <v>45715</v>
      </c>
      <c r="R1722" s="49"/>
      <c r="S1722" s="49"/>
      <c r="T1722" s="49"/>
      <c r="U1722" s="106"/>
    </row>
    <row r="1723" spans="1:21" x14ac:dyDescent="0.3">
      <c r="A1723" s="41" t="s">
        <v>417</v>
      </c>
      <c r="B1723" s="6">
        <v>45716</v>
      </c>
      <c r="C1723" s="62">
        <f t="shared" si="54"/>
        <v>2025</v>
      </c>
      <c r="D1723" s="43" t="s">
        <v>1584</v>
      </c>
      <c r="E1723" s="43" t="s">
        <v>2956</v>
      </c>
      <c r="F1723" s="44" t="s">
        <v>413</v>
      </c>
      <c r="G1723" s="45" t="s">
        <v>3032</v>
      </c>
      <c r="H1723" s="45"/>
      <c r="I1723" s="46">
        <v>13.8</v>
      </c>
      <c r="J1723" s="46"/>
      <c r="K1723" s="46"/>
      <c r="L1723" s="46">
        <v>13.8</v>
      </c>
      <c r="M1723" s="47">
        <v>507.24637681159419</v>
      </c>
      <c r="N1723" s="47">
        <v>7000</v>
      </c>
      <c r="O1723" s="48" t="s">
        <v>1556</v>
      </c>
      <c r="P1723" s="48"/>
      <c r="Q1723" s="49">
        <v>45715</v>
      </c>
      <c r="R1723" s="49"/>
      <c r="S1723" s="49"/>
      <c r="T1723" s="49"/>
      <c r="U1723" s="106"/>
    </row>
    <row r="1724" spans="1:21" x14ac:dyDescent="0.3">
      <c r="A1724" s="41" t="s">
        <v>418</v>
      </c>
      <c r="B1724" s="6">
        <v>45716</v>
      </c>
      <c r="C1724" s="62">
        <f t="shared" si="54"/>
        <v>2025</v>
      </c>
      <c r="D1724" s="43" t="s">
        <v>2623</v>
      </c>
      <c r="E1724" s="43" t="s">
        <v>2704</v>
      </c>
      <c r="F1724" s="44" t="s">
        <v>412</v>
      </c>
      <c r="G1724" s="45">
        <v>11</v>
      </c>
      <c r="H1724" s="45">
        <v>11</v>
      </c>
      <c r="I1724" s="46">
        <v>46.2</v>
      </c>
      <c r="J1724" s="46">
        <v>5.3</v>
      </c>
      <c r="K1724" s="46"/>
      <c r="L1724" s="46">
        <v>51.5</v>
      </c>
      <c r="M1724" s="47">
        <v>1601.7475728155339</v>
      </c>
      <c r="N1724" s="47">
        <v>82490</v>
      </c>
      <c r="O1724" s="48" t="s">
        <v>2240</v>
      </c>
      <c r="P1724" s="48" t="s">
        <v>1667</v>
      </c>
      <c r="Q1724" s="49">
        <v>45694</v>
      </c>
      <c r="R1724" s="49" t="s">
        <v>1837</v>
      </c>
      <c r="S1724" s="49"/>
      <c r="T1724" s="49"/>
      <c r="U1724" s="106">
        <v>0.03</v>
      </c>
    </row>
    <row r="1725" spans="1:21" x14ac:dyDescent="0.3">
      <c r="A1725" s="41" t="s">
        <v>418</v>
      </c>
      <c r="B1725" s="6">
        <v>45716</v>
      </c>
      <c r="C1725" s="62">
        <f t="shared" si="54"/>
        <v>2025</v>
      </c>
      <c r="D1725" s="43" t="s">
        <v>2623</v>
      </c>
      <c r="E1725" s="43" t="s">
        <v>2710</v>
      </c>
      <c r="F1725" s="44" t="s">
        <v>412</v>
      </c>
      <c r="G1725" s="45">
        <v>17</v>
      </c>
      <c r="H1725" s="45">
        <v>17</v>
      </c>
      <c r="I1725" s="46">
        <v>46.1</v>
      </c>
      <c r="J1725" s="46">
        <v>5.3</v>
      </c>
      <c r="K1725" s="46"/>
      <c r="L1725" s="46">
        <v>51.4</v>
      </c>
      <c r="M1725" s="47">
        <v>1607.9961089494163</v>
      </c>
      <c r="N1725" s="47">
        <v>82651</v>
      </c>
      <c r="O1725" s="48" t="s">
        <v>2240</v>
      </c>
      <c r="P1725" s="48" t="s">
        <v>1667</v>
      </c>
      <c r="Q1725" s="49">
        <v>45694</v>
      </c>
      <c r="R1725" s="49" t="s">
        <v>1837</v>
      </c>
      <c r="S1725" s="49"/>
      <c r="T1725" s="49"/>
      <c r="U1725" s="106">
        <v>0.03</v>
      </c>
    </row>
    <row r="1726" spans="1:21" x14ac:dyDescent="0.3">
      <c r="A1726" s="41" t="s">
        <v>418</v>
      </c>
      <c r="B1726" s="6">
        <v>45716</v>
      </c>
      <c r="C1726" s="62">
        <f t="shared" si="54"/>
        <v>2025</v>
      </c>
      <c r="D1726" s="43" t="s">
        <v>2623</v>
      </c>
      <c r="E1726" s="43" t="s">
        <v>2739</v>
      </c>
      <c r="F1726" s="44" t="s">
        <v>412</v>
      </c>
      <c r="G1726" s="45">
        <v>52</v>
      </c>
      <c r="H1726" s="45">
        <v>52</v>
      </c>
      <c r="I1726" s="46">
        <v>105.6</v>
      </c>
      <c r="J1726" s="46">
        <v>16</v>
      </c>
      <c r="K1726" s="46">
        <v>0</v>
      </c>
      <c r="L1726" s="46">
        <v>121.6</v>
      </c>
      <c r="M1726" s="47">
        <f>N1726/L1726</f>
        <v>1653.8486842105265</v>
      </c>
      <c r="N1726" s="47">
        <v>201108</v>
      </c>
      <c r="O1726" s="48" t="s">
        <v>3021</v>
      </c>
      <c r="P1726" s="48" t="s">
        <v>1667</v>
      </c>
      <c r="Q1726" s="49">
        <v>45714</v>
      </c>
      <c r="R1726" s="49" t="s">
        <v>1837</v>
      </c>
      <c r="S1726" s="49"/>
      <c r="T1726" s="49"/>
      <c r="U1726" s="106">
        <v>0.03</v>
      </c>
    </row>
    <row r="1727" spans="1:21" x14ac:dyDescent="0.3">
      <c r="A1727" s="41" t="s">
        <v>418</v>
      </c>
      <c r="B1727" s="6">
        <v>45716</v>
      </c>
      <c r="C1727" s="62">
        <f t="shared" si="54"/>
        <v>2025</v>
      </c>
      <c r="D1727" s="43" t="s">
        <v>2623</v>
      </c>
      <c r="E1727" s="43" t="s">
        <v>2740</v>
      </c>
      <c r="F1727" s="44" t="s">
        <v>412</v>
      </c>
      <c r="G1727" s="45">
        <v>53</v>
      </c>
      <c r="H1727" s="45">
        <v>53</v>
      </c>
      <c r="I1727" s="46">
        <v>45.9</v>
      </c>
      <c r="J1727" s="46">
        <v>5.3</v>
      </c>
      <c r="K1727" s="46">
        <v>0</v>
      </c>
      <c r="L1727" s="46">
        <v>51.199999999999996</v>
      </c>
      <c r="M1727" s="47">
        <f>N1727/L1727</f>
        <v>1775.3125000000002</v>
      </c>
      <c r="N1727" s="47">
        <v>90896</v>
      </c>
      <c r="O1727" s="48" t="s">
        <v>3021</v>
      </c>
      <c r="P1727" s="48" t="s">
        <v>1667</v>
      </c>
      <c r="Q1727" s="49">
        <v>45714</v>
      </c>
      <c r="R1727" s="49" t="s">
        <v>1837</v>
      </c>
      <c r="S1727" s="49"/>
      <c r="T1727" s="49"/>
      <c r="U1727" s="106">
        <v>0.03</v>
      </c>
    </row>
    <row r="1728" spans="1:21" x14ac:dyDescent="0.3">
      <c r="A1728" s="41" t="s">
        <v>418</v>
      </c>
      <c r="B1728" s="6">
        <v>45716</v>
      </c>
      <c r="C1728" s="62">
        <f t="shared" si="54"/>
        <v>2025</v>
      </c>
      <c r="D1728" s="43" t="s">
        <v>2623</v>
      </c>
      <c r="E1728" s="43" t="s">
        <v>2747</v>
      </c>
      <c r="F1728" s="44" t="s">
        <v>412</v>
      </c>
      <c r="G1728" s="45">
        <v>64</v>
      </c>
      <c r="H1728" s="45">
        <v>62</v>
      </c>
      <c r="I1728" s="46">
        <v>49.2</v>
      </c>
      <c r="J1728" s="46">
        <v>5.3</v>
      </c>
      <c r="K1728" s="46"/>
      <c r="L1728" s="46">
        <v>54.5</v>
      </c>
      <c r="M1728" s="47">
        <v>1628.7706422018348</v>
      </c>
      <c r="N1728" s="47">
        <v>88768</v>
      </c>
      <c r="O1728" s="48" t="s">
        <v>3022</v>
      </c>
      <c r="P1728" s="48" t="s">
        <v>1667</v>
      </c>
      <c r="Q1728" s="49">
        <v>45716</v>
      </c>
      <c r="R1728" s="105">
        <v>1</v>
      </c>
      <c r="S1728" s="105"/>
      <c r="T1728" s="105">
        <v>0.05</v>
      </c>
      <c r="U1728" s="106"/>
    </row>
    <row r="1729" spans="1:21" x14ac:dyDescent="0.3">
      <c r="A1729" s="41" t="s">
        <v>418</v>
      </c>
      <c r="B1729" s="6">
        <v>45716</v>
      </c>
      <c r="C1729" s="62">
        <f t="shared" si="54"/>
        <v>2025</v>
      </c>
      <c r="D1729" s="43" t="s">
        <v>2623</v>
      </c>
      <c r="E1729" s="43" t="s">
        <v>2748</v>
      </c>
      <c r="F1729" s="44" t="s">
        <v>412</v>
      </c>
      <c r="G1729" s="45">
        <v>65</v>
      </c>
      <c r="H1729" s="45">
        <v>63</v>
      </c>
      <c r="I1729" s="46">
        <v>45.9</v>
      </c>
      <c r="J1729" s="46">
        <v>5.3</v>
      </c>
      <c r="K1729" s="46"/>
      <c r="L1729" s="46">
        <v>51.199999999999996</v>
      </c>
      <c r="M1729" s="47">
        <v>1714.4921875000002</v>
      </c>
      <c r="N1729" s="47">
        <v>87782</v>
      </c>
      <c r="O1729" s="48" t="s">
        <v>3023</v>
      </c>
      <c r="P1729" s="48" t="s">
        <v>1667</v>
      </c>
      <c r="Q1729" s="49">
        <v>45691</v>
      </c>
      <c r="R1729" s="49" t="s">
        <v>1837</v>
      </c>
      <c r="S1729" s="49"/>
      <c r="T1729" s="49"/>
      <c r="U1729" s="106"/>
    </row>
    <row r="1730" spans="1:21" x14ac:dyDescent="0.3">
      <c r="A1730" s="41" t="s">
        <v>418</v>
      </c>
      <c r="B1730" s="6">
        <v>45716</v>
      </c>
      <c r="C1730" s="62">
        <f t="shared" si="54"/>
        <v>2025</v>
      </c>
      <c r="D1730" s="43" t="s">
        <v>1838</v>
      </c>
      <c r="E1730" s="43" t="s">
        <v>1865</v>
      </c>
      <c r="F1730" s="44" t="s">
        <v>412</v>
      </c>
      <c r="G1730" s="45">
        <v>27</v>
      </c>
      <c r="H1730" s="45">
        <v>27</v>
      </c>
      <c r="I1730" s="46">
        <v>53.1</v>
      </c>
      <c r="J1730" s="46">
        <v>8</v>
      </c>
      <c r="K1730" s="46"/>
      <c r="L1730" s="46">
        <v>61.1</v>
      </c>
      <c r="M1730" s="47">
        <v>1585.0081833060556</v>
      </c>
      <c r="N1730" s="47">
        <v>96844</v>
      </c>
      <c r="O1730" s="48" t="s">
        <v>3024</v>
      </c>
      <c r="P1730" s="48" t="s">
        <v>1667</v>
      </c>
      <c r="Q1730" s="49">
        <v>45716</v>
      </c>
      <c r="R1730" s="105">
        <v>1</v>
      </c>
      <c r="S1730" s="105"/>
      <c r="T1730" s="49"/>
      <c r="U1730" s="106"/>
    </row>
    <row r="1731" spans="1:21" x14ac:dyDescent="0.3">
      <c r="A1731" s="41" t="s">
        <v>418</v>
      </c>
      <c r="B1731" s="6">
        <v>45716</v>
      </c>
      <c r="C1731" s="62">
        <f t="shared" si="54"/>
        <v>2025</v>
      </c>
      <c r="D1731" s="43" t="s">
        <v>1838</v>
      </c>
      <c r="E1731" s="43" t="s">
        <v>1901</v>
      </c>
      <c r="F1731" s="44" t="s">
        <v>412</v>
      </c>
      <c r="G1731" s="45">
        <v>63</v>
      </c>
      <c r="H1731" s="45">
        <v>62</v>
      </c>
      <c r="I1731" s="46">
        <v>52.7</v>
      </c>
      <c r="J1731" s="46">
        <v>8</v>
      </c>
      <c r="K1731" s="46"/>
      <c r="L1731" s="46">
        <v>60.7</v>
      </c>
      <c r="M1731" s="47">
        <v>1615.00823723229</v>
      </c>
      <c r="N1731" s="47">
        <v>98031</v>
      </c>
      <c r="O1731" s="48" t="s">
        <v>3025</v>
      </c>
      <c r="P1731" s="48" t="s">
        <v>1667</v>
      </c>
      <c r="Q1731" s="49">
        <v>45716</v>
      </c>
      <c r="R1731" s="105">
        <v>1</v>
      </c>
      <c r="S1731" s="105"/>
      <c r="T1731" s="49"/>
      <c r="U1731" s="106"/>
    </row>
    <row r="1732" spans="1:21" x14ac:dyDescent="0.3">
      <c r="A1732" s="41" t="s">
        <v>418</v>
      </c>
      <c r="B1732" s="6">
        <v>45716</v>
      </c>
      <c r="C1732" s="62">
        <f t="shared" si="54"/>
        <v>2025</v>
      </c>
      <c r="D1732" s="43" t="s">
        <v>1838</v>
      </c>
      <c r="E1732" s="43" t="s">
        <v>1905</v>
      </c>
      <c r="F1732" s="44" t="s">
        <v>412</v>
      </c>
      <c r="G1732" s="45">
        <v>67</v>
      </c>
      <c r="H1732" s="45">
        <v>66</v>
      </c>
      <c r="I1732" s="46">
        <v>48.8</v>
      </c>
      <c r="J1732" s="46">
        <v>6.4</v>
      </c>
      <c r="K1732" s="46"/>
      <c r="L1732" s="46">
        <v>55.199999999999996</v>
      </c>
      <c r="M1732" s="47">
        <v>1585.9420289855075</v>
      </c>
      <c r="N1732" s="47">
        <v>87544</v>
      </c>
      <c r="O1732" s="48" t="s">
        <v>3026</v>
      </c>
      <c r="P1732" s="48" t="s">
        <v>1667</v>
      </c>
      <c r="Q1732" s="49">
        <v>45705</v>
      </c>
      <c r="R1732" s="105">
        <v>1</v>
      </c>
      <c r="S1732" s="105"/>
      <c r="T1732" s="49"/>
      <c r="U1732" s="106">
        <v>0.03</v>
      </c>
    </row>
    <row r="1733" spans="1:21" x14ac:dyDescent="0.3">
      <c r="A1733" s="41" t="s">
        <v>418</v>
      </c>
      <c r="B1733" s="6">
        <v>45716</v>
      </c>
      <c r="C1733" s="62">
        <f t="shared" si="54"/>
        <v>2025</v>
      </c>
      <c r="D1733" s="43" t="s">
        <v>1838</v>
      </c>
      <c r="E1733" s="43" t="s">
        <v>1940</v>
      </c>
      <c r="F1733" s="44" t="s">
        <v>412</v>
      </c>
      <c r="G1733" s="45">
        <v>103</v>
      </c>
      <c r="H1733" s="45">
        <v>101</v>
      </c>
      <c r="I1733" s="46">
        <v>48.8</v>
      </c>
      <c r="J1733" s="46">
        <v>6.4</v>
      </c>
      <c r="K1733" s="46"/>
      <c r="L1733" s="46">
        <v>55.199999999999996</v>
      </c>
      <c r="M1733" s="47">
        <v>1620.0000000000002</v>
      </c>
      <c r="N1733" s="47">
        <v>89424</v>
      </c>
      <c r="O1733" s="48" t="s">
        <v>1460</v>
      </c>
      <c r="P1733" s="48" t="s">
        <v>1667</v>
      </c>
      <c r="Q1733" s="49">
        <v>45705</v>
      </c>
      <c r="R1733" s="105">
        <v>1</v>
      </c>
      <c r="S1733" s="105"/>
      <c r="T1733" s="49"/>
      <c r="U1733" s="106"/>
    </row>
    <row r="1734" spans="1:21" x14ac:dyDescent="0.3">
      <c r="A1734" s="41" t="s">
        <v>418</v>
      </c>
      <c r="B1734" s="6">
        <v>45716</v>
      </c>
      <c r="C1734" s="62">
        <f t="shared" ref="C1734:C1797" si="55">YEAR(B1734)</f>
        <v>2025</v>
      </c>
      <c r="D1734" s="43" t="s">
        <v>1838</v>
      </c>
      <c r="E1734" s="43" t="s">
        <v>1962</v>
      </c>
      <c r="F1734" s="44" t="s">
        <v>412</v>
      </c>
      <c r="G1734" s="45">
        <v>125</v>
      </c>
      <c r="H1734" s="45">
        <v>123</v>
      </c>
      <c r="I1734" s="46">
        <v>68.2</v>
      </c>
      <c r="J1734" s="46">
        <v>8</v>
      </c>
      <c r="K1734" s="46"/>
      <c r="L1734" s="46">
        <v>76.2</v>
      </c>
      <c r="M1734" s="47">
        <v>1556.8503937007874</v>
      </c>
      <c r="N1734" s="47">
        <v>118632</v>
      </c>
      <c r="O1734" s="48" t="s">
        <v>3027</v>
      </c>
      <c r="P1734" s="48" t="s">
        <v>1667</v>
      </c>
      <c r="Q1734" s="49">
        <v>45713</v>
      </c>
      <c r="R1734" s="105" t="s">
        <v>1836</v>
      </c>
      <c r="S1734" s="105"/>
      <c r="T1734" s="49"/>
      <c r="U1734" s="106">
        <v>0.03</v>
      </c>
    </row>
    <row r="1735" spans="1:21" x14ac:dyDescent="0.3">
      <c r="A1735" s="41" t="s">
        <v>418</v>
      </c>
      <c r="B1735" s="6">
        <v>45716</v>
      </c>
      <c r="C1735" s="62">
        <f t="shared" si="55"/>
        <v>2025</v>
      </c>
      <c r="D1735" s="43" t="s">
        <v>1838</v>
      </c>
      <c r="E1735" s="43" t="s">
        <v>1856</v>
      </c>
      <c r="F1735" s="44" t="s">
        <v>412</v>
      </c>
      <c r="G1735" s="45">
        <v>18</v>
      </c>
      <c r="H1735" s="45">
        <v>18</v>
      </c>
      <c r="I1735" s="46">
        <v>49.2</v>
      </c>
      <c r="J1735" s="46">
        <v>6.4</v>
      </c>
      <c r="K1735" s="46"/>
      <c r="L1735" s="46">
        <v>55.6</v>
      </c>
      <c r="M1735" s="47">
        <v>1542.3021582733813</v>
      </c>
      <c r="N1735" s="47">
        <v>85752</v>
      </c>
      <c r="O1735" s="48" t="s">
        <v>3028</v>
      </c>
      <c r="P1735" s="48" t="s">
        <v>1667</v>
      </c>
      <c r="Q1735" s="49">
        <v>45716</v>
      </c>
      <c r="R1735" s="105" t="s">
        <v>1836</v>
      </c>
      <c r="S1735" s="105"/>
      <c r="T1735" s="49"/>
      <c r="U1735" s="106">
        <v>0.03</v>
      </c>
    </row>
    <row r="1736" spans="1:21" x14ac:dyDescent="0.3">
      <c r="A1736" s="41" t="s">
        <v>418</v>
      </c>
      <c r="B1736" s="6">
        <v>45716</v>
      </c>
      <c r="C1736" s="62">
        <f t="shared" si="55"/>
        <v>2025</v>
      </c>
      <c r="D1736" s="43" t="s">
        <v>1838</v>
      </c>
      <c r="E1736" s="43" t="s">
        <v>1859</v>
      </c>
      <c r="F1736" s="44" t="s">
        <v>412</v>
      </c>
      <c r="G1736" s="45">
        <v>21</v>
      </c>
      <c r="H1736" s="45">
        <v>21</v>
      </c>
      <c r="I1736" s="46">
        <v>50.9</v>
      </c>
      <c r="J1736" s="46">
        <v>6.4</v>
      </c>
      <c r="K1736" s="46"/>
      <c r="L1736" s="46">
        <v>57.3</v>
      </c>
      <c r="M1736" s="47">
        <v>1552.0069808027924</v>
      </c>
      <c r="N1736" s="47">
        <v>88930</v>
      </c>
      <c r="O1736" s="48" t="s">
        <v>3028</v>
      </c>
      <c r="P1736" s="48" t="s">
        <v>1667</v>
      </c>
      <c r="Q1736" s="49">
        <v>45716</v>
      </c>
      <c r="R1736" s="105" t="s">
        <v>1836</v>
      </c>
      <c r="S1736" s="105"/>
      <c r="T1736" s="49"/>
      <c r="U1736" s="106">
        <v>0.03</v>
      </c>
    </row>
    <row r="1737" spans="1:21" x14ac:dyDescent="0.3">
      <c r="A1737" s="41" t="s">
        <v>418</v>
      </c>
      <c r="B1737" s="6">
        <v>45716</v>
      </c>
      <c r="C1737" s="62">
        <f t="shared" si="55"/>
        <v>2025</v>
      </c>
      <c r="D1737" s="43" t="s">
        <v>1838</v>
      </c>
      <c r="E1737" s="43" t="s">
        <v>1868</v>
      </c>
      <c r="F1737" s="44" t="s">
        <v>412</v>
      </c>
      <c r="G1737" s="45">
        <v>30</v>
      </c>
      <c r="H1737" s="45">
        <v>30</v>
      </c>
      <c r="I1737" s="46">
        <v>49.1</v>
      </c>
      <c r="J1737" s="46">
        <v>6.4</v>
      </c>
      <c r="K1737" s="46"/>
      <c r="L1737" s="46">
        <v>55.5</v>
      </c>
      <c r="M1737" s="47">
        <v>1556.8468468468468</v>
      </c>
      <c r="N1737" s="47">
        <v>86405</v>
      </c>
      <c r="O1737" s="48" t="s">
        <v>3028</v>
      </c>
      <c r="P1737" s="48" t="s">
        <v>1667</v>
      </c>
      <c r="Q1737" s="49">
        <v>45716</v>
      </c>
      <c r="R1737" s="105" t="s">
        <v>1836</v>
      </c>
      <c r="S1737" s="105"/>
      <c r="T1737" s="49"/>
      <c r="U1737" s="106">
        <v>0.03</v>
      </c>
    </row>
    <row r="1738" spans="1:21" x14ac:dyDescent="0.3">
      <c r="A1738" s="41" t="s">
        <v>418</v>
      </c>
      <c r="B1738" s="6">
        <v>45716</v>
      </c>
      <c r="C1738" s="62">
        <f t="shared" si="55"/>
        <v>2025</v>
      </c>
      <c r="D1738" s="43" t="s">
        <v>1838</v>
      </c>
      <c r="E1738" s="43" t="s">
        <v>1879</v>
      </c>
      <c r="F1738" s="44" t="s">
        <v>412</v>
      </c>
      <c r="G1738" s="45">
        <v>41</v>
      </c>
      <c r="H1738" s="45">
        <v>41</v>
      </c>
      <c r="I1738" s="46">
        <v>68.5</v>
      </c>
      <c r="J1738" s="46">
        <v>8</v>
      </c>
      <c r="K1738" s="46"/>
      <c r="L1738" s="46">
        <v>76.5</v>
      </c>
      <c r="M1738" s="47">
        <v>1566.5490196078431</v>
      </c>
      <c r="N1738" s="47">
        <v>119841</v>
      </c>
      <c r="O1738" s="53" t="s">
        <v>1539</v>
      </c>
      <c r="P1738" s="48" t="s">
        <v>1667</v>
      </c>
      <c r="Q1738" s="49">
        <v>45716</v>
      </c>
      <c r="R1738" s="105" t="s">
        <v>1836</v>
      </c>
      <c r="S1738" s="105"/>
      <c r="T1738" s="49"/>
      <c r="U1738" s="106">
        <v>0.03</v>
      </c>
    </row>
    <row r="1739" spans="1:21" x14ac:dyDescent="0.3">
      <c r="A1739" s="41" t="s">
        <v>418</v>
      </c>
      <c r="B1739" s="6">
        <v>45716</v>
      </c>
      <c r="C1739" s="62">
        <f t="shared" si="55"/>
        <v>2025</v>
      </c>
      <c r="D1739" s="43" t="s">
        <v>1838</v>
      </c>
      <c r="E1739" s="43" t="s">
        <v>1880</v>
      </c>
      <c r="F1739" s="44" t="s">
        <v>412</v>
      </c>
      <c r="G1739" s="45">
        <v>42</v>
      </c>
      <c r="H1739" s="45">
        <v>42</v>
      </c>
      <c r="I1739" s="46">
        <v>49</v>
      </c>
      <c r="J1739" s="46">
        <v>6.4</v>
      </c>
      <c r="K1739" s="46"/>
      <c r="L1739" s="46">
        <v>55.4</v>
      </c>
      <c r="M1739" s="47">
        <v>1577.7075812274368</v>
      </c>
      <c r="N1739" s="47">
        <v>87405</v>
      </c>
      <c r="O1739" s="48" t="s">
        <v>3028</v>
      </c>
      <c r="P1739" s="48" t="s">
        <v>1667</v>
      </c>
      <c r="Q1739" s="49">
        <v>45716</v>
      </c>
      <c r="R1739" s="105" t="s">
        <v>1836</v>
      </c>
      <c r="S1739" s="105"/>
      <c r="T1739" s="49"/>
      <c r="U1739" s="106"/>
    </row>
    <row r="1740" spans="1:21" x14ac:dyDescent="0.3">
      <c r="A1740" s="41" t="s">
        <v>414</v>
      </c>
      <c r="B1740" s="6">
        <v>45747</v>
      </c>
      <c r="C1740" s="62">
        <f t="shared" si="55"/>
        <v>2025</v>
      </c>
      <c r="D1740" s="43" t="s">
        <v>2354</v>
      </c>
      <c r="E1740" s="43" t="s">
        <v>3034</v>
      </c>
      <c r="F1740" s="44" t="s">
        <v>421</v>
      </c>
      <c r="G1740" s="45">
        <v>2</v>
      </c>
      <c r="H1740" s="45"/>
      <c r="I1740" s="46">
        <v>89.9</v>
      </c>
      <c r="J1740" s="46">
        <v>0</v>
      </c>
      <c r="K1740" s="46"/>
      <c r="L1740" s="46">
        <v>89.9</v>
      </c>
      <c r="M1740" s="47">
        <v>2100</v>
      </c>
      <c r="N1740" s="47">
        <v>188790</v>
      </c>
      <c r="O1740" s="48" t="s">
        <v>3035</v>
      </c>
      <c r="P1740" s="48"/>
      <c r="Q1740" s="49">
        <v>45744</v>
      </c>
      <c r="R1740" s="49"/>
      <c r="S1740" s="49"/>
      <c r="T1740" s="49"/>
      <c r="U1740" s="106"/>
    </row>
    <row r="1741" spans="1:21" x14ac:dyDescent="0.3">
      <c r="A1741" s="41" t="s">
        <v>414</v>
      </c>
      <c r="B1741" s="6">
        <v>45747</v>
      </c>
      <c r="C1741" s="62">
        <f t="shared" si="55"/>
        <v>2025</v>
      </c>
      <c r="D1741" s="43" t="s">
        <v>3033</v>
      </c>
      <c r="E1741" s="43" t="s">
        <v>3036</v>
      </c>
      <c r="F1741" s="44" t="s">
        <v>421</v>
      </c>
      <c r="G1741" s="45">
        <v>4</v>
      </c>
      <c r="H1741" s="45"/>
      <c r="I1741" s="46">
        <v>95.8</v>
      </c>
      <c r="J1741" s="46"/>
      <c r="K1741" s="46"/>
      <c r="L1741" s="46">
        <v>95.8</v>
      </c>
      <c r="M1741" s="47">
        <v>1500</v>
      </c>
      <c r="N1741" s="47">
        <v>143700</v>
      </c>
      <c r="O1741" s="48" t="s">
        <v>3037</v>
      </c>
      <c r="P1741" s="48"/>
      <c r="Q1741" s="49">
        <v>45744</v>
      </c>
      <c r="R1741" s="49"/>
      <c r="S1741" s="49"/>
      <c r="T1741" s="49"/>
      <c r="U1741" s="106"/>
    </row>
    <row r="1742" spans="1:21" x14ac:dyDescent="0.3">
      <c r="A1742" s="41" t="s">
        <v>416</v>
      </c>
      <c r="B1742" s="6">
        <v>45747</v>
      </c>
      <c r="C1742" s="62">
        <f t="shared" si="55"/>
        <v>2025</v>
      </c>
      <c r="D1742" s="43" t="s">
        <v>981</v>
      </c>
      <c r="E1742" s="43" t="s">
        <v>982</v>
      </c>
      <c r="F1742" s="44" t="s">
        <v>412</v>
      </c>
      <c r="G1742" s="45">
        <v>1</v>
      </c>
      <c r="H1742" s="45">
        <v>1</v>
      </c>
      <c r="I1742" s="46">
        <v>34.9</v>
      </c>
      <c r="J1742" s="46">
        <v>5</v>
      </c>
      <c r="K1742" s="46"/>
      <c r="L1742" s="46">
        <v>39.9</v>
      </c>
      <c r="M1742" s="47">
        <v>1340</v>
      </c>
      <c r="N1742" s="47">
        <v>53466</v>
      </c>
      <c r="O1742" s="48" t="s">
        <v>3038</v>
      </c>
      <c r="P1742" s="48" t="s">
        <v>1667</v>
      </c>
      <c r="Q1742" s="49">
        <v>45746</v>
      </c>
      <c r="R1742" s="49" t="s">
        <v>1836</v>
      </c>
      <c r="S1742" s="49"/>
      <c r="T1742" s="49"/>
      <c r="U1742" s="106"/>
    </row>
    <row r="1743" spans="1:21" x14ac:dyDescent="0.3">
      <c r="A1743" s="41" t="s">
        <v>416</v>
      </c>
      <c r="B1743" s="6">
        <v>45747</v>
      </c>
      <c r="C1743" s="62">
        <f t="shared" si="55"/>
        <v>2025</v>
      </c>
      <c r="D1743" s="43" t="s">
        <v>1404</v>
      </c>
      <c r="E1743" s="43" t="s">
        <v>1409</v>
      </c>
      <c r="F1743" s="44" t="s">
        <v>412</v>
      </c>
      <c r="G1743" s="45">
        <v>5</v>
      </c>
      <c r="H1743" s="45">
        <v>5</v>
      </c>
      <c r="I1743" s="46">
        <v>61.2</v>
      </c>
      <c r="J1743" s="46">
        <v>4.7</v>
      </c>
      <c r="K1743" s="46"/>
      <c r="L1743" s="46">
        <v>65.900000000000006</v>
      </c>
      <c r="M1743" s="47">
        <v>1379.9999999999998</v>
      </c>
      <c r="N1743" s="47">
        <v>90942</v>
      </c>
      <c r="O1743" s="48" t="s">
        <v>3042</v>
      </c>
      <c r="P1743" s="48" t="s">
        <v>1667</v>
      </c>
      <c r="Q1743" s="49">
        <v>45742</v>
      </c>
      <c r="R1743" s="106">
        <v>1</v>
      </c>
      <c r="S1743" s="106"/>
      <c r="T1743" s="49"/>
      <c r="U1743" s="106"/>
    </row>
    <row r="1744" spans="1:21" x14ac:dyDescent="0.3">
      <c r="A1744" s="41" t="s">
        <v>416</v>
      </c>
      <c r="B1744" s="6">
        <v>45747</v>
      </c>
      <c r="C1744" s="62">
        <f t="shared" si="55"/>
        <v>2025</v>
      </c>
      <c r="D1744" s="43" t="s">
        <v>1404</v>
      </c>
      <c r="E1744" s="43" t="s">
        <v>1412</v>
      </c>
      <c r="F1744" s="44" t="s">
        <v>412</v>
      </c>
      <c r="G1744" s="45">
        <v>8</v>
      </c>
      <c r="H1744" s="45">
        <v>8</v>
      </c>
      <c r="I1744" s="46">
        <v>49.6</v>
      </c>
      <c r="J1744" s="46">
        <v>7.2</v>
      </c>
      <c r="K1744" s="46"/>
      <c r="L1744" s="46">
        <v>56.800000000000004</v>
      </c>
      <c r="M1744" s="47">
        <v>1395</v>
      </c>
      <c r="N1744" s="47">
        <v>79236</v>
      </c>
      <c r="O1744" s="48" t="s">
        <v>3043</v>
      </c>
      <c r="P1744" s="48" t="s">
        <v>1667</v>
      </c>
      <c r="Q1744" s="49">
        <v>45717</v>
      </c>
      <c r="R1744" s="106">
        <v>1</v>
      </c>
      <c r="S1744" s="106"/>
      <c r="T1744" s="49"/>
      <c r="U1744" s="106"/>
    </row>
    <row r="1745" spans="1:21" x14ac:dyDescent="0.3">
      <c r="A1745" s="41" t="s">
        <v>416</v>
      </c>
      <c r="B1745" s="6">
        <v>45747</v>
      </c>
      <c r="C1745" s="62">
        <f t="shared" si="55"/>
        <v>2025</v>
      </c>
      <c r="D1745" s="43" t="s">
        <v>1404</v>
      </c>
      <c r="E1745" s="43" t="s">
        <v>1431</v>
      </c>
      <c r="F1745" s="44" t="s">
        <v>412</v>
      </c>
      <c r="G1745" s="45">
        <v>27</v>
      </c>
      <c r="H1745" s="45">
        <v>26</v>
      </c>
      <c r="I1745" s="46">
        <v>49.7</v>
      </c>
      <c r="J1745" s="46">
        <v>7.2</v>
      </c>
      <c r="K1745" s="46"/>
      <c r="L1745" s="46">
        <v>56.900000000000006</v>
      </c>
      <c r="M1745" s="47">
        <v>1318.031634446397</v>
      </c>
      <c r="N1745" s="47">
        <v>74996</v>
      </c>
      <c r="O1745" s="48" t="s">
        <v>3044</v>
      </c>
      <c r="P1745" s="48" t="s">
        <v>1667</v>
      </c>
      <c r="Q1745" s="49">
        <v>45744</v>
      </c>
      <c r="R1745" s="49" t="s">
        <v>1836</v>
      </c>
      <c r="S1745" s="49"/>
      <c r="T1745" s="49"/>
      <c r="U1745" s="106">
        <v>0.03</v>
      </c>
    </row>
    <row r="1746" spans="1:21" x14ac:dyDescent="0.3">
      <c r="A1746" s="41" t="s">
        <v>416</v>
      </c>
      <c r="B1746" s="6">
        <v>45747</v>
      </c>
      <c r="C1746" s="62">
        <f t="shared" si="55"/>
        <v>2025</v>
      </c>
      <c r="D1746" s="43" t="s">
        <v>1404</v>
      </c>
      <c r="E1746" s="43" t="s">
        <v>3039</v>
      </c>
      <c r="F1746" s="44" t="s">
        <v>413</v>
      </c>
      <c r="G1746" s="45">
        <v>8</v>
      </c>
      <c r="H1746" s="45">
        <v>8</v>
      </c>
      <c r="I1746" s="46">
        <v>12.5</v>
      </c>
      <c r="J1746" s="46">
        <v>0</v>
      </c>
      <c r="K1746" s="46"/>
      <c r="L1746" s="46">
        <v>12.5</v>
      </c>
      <c r="M1746" s="47">
        <v>720</v>
      </c>
      <c r="N1746" s="47">
        <v>9000</v>
      </c>
      <c r="O1746" s="48" t="s">
        <v>3042</v>
      </c>
      <c r="P1746" s="48"/>
      <c r="Q1746" s="49">
        <v>45742</v>
      </c>
      <c r="R1746" s="49"/>
      <c r="S1746" s="49"/>
      <c r="T1746" s="49"/>
      <c r="U1746" s="106"/>
    </row>
    <row r="1747" spans="1:21" x14ac:dyDescent="0.3">
      <c r="A1747" s="41" t="s">
        <v>416</v>
      </c>
      <c r="B1747" s="6">
        <v>45747</v>
      </c>
      <c r="C1747" s="62">
        <f t="shared" si="55"/>
        <v>2025</v>
      </c>
      <c r="D1747" s="43" t="s">
        <v>1404</v>
      </c>
      <c r="E1747" s="43" t="s">
        <v>3040</v>
      </c>
      <c r="F1747" s="44" t="s">
        <v>413</v>
      </c>
      <c r="G1747" s="45">
        <v>9</v>
      </c>
      <c r="H1747" s="45">
        <v>9</v>
      </c>
      <c r="I1747" s="46">
        <v>12.5</v>
      </c>
      <c r="J1747" s="46">
        <v>0</v>
      </c>
      <c r="K1747" s="46"/>
      <c r="L1747" s="46">
        <v>12.5</v>
      </c>
      <c r="M1747" s="47">
        <v>720</v>
      </c>
      <c r="N1747" s="47">
        <v>9000</v>
      </c>
      <c r="O1747" s="48" t="s">
        <v>3043</v>
      </c>
      <c r="P1747" s="48"/>
      <c r="Q1747" s="49">
        <v>45717</v>
      </c>
      <c r="R1747" s="49"/>
      <c r="S1747" s="49"/>
      <c r="T1747" s="49"/>
      <c r="U1747" s="106"/>
    </row>
    <row r="1748" spans="1:21" x14ac:dyDescent="0.3">
      <c r="A1748" s="41" t="s">
        <v>416</v>
      </c>
      <c r="B1748" s="6">
        <v>45747</v>
      </c>
      <c r="C1748" s="62">
        <f t="shared" si="55"/>
        <v>2025</v>
      </c>
      <c r="D1748" s="43" t="s">
        <v>1404</v>
      </c>
      <c r="E1748" s="43" t="s">
        <v>3041</v>
      </c>
      <c r="F1748" s="44" t="s">
        <v>413</v>
      </c>
      <c r="G1748" s="45">
        <v>15</v>
      </c>
      <c r="H1748" s="45">
        <v>15</v>
      </c>
      <c r="I1748" s="46">
        <v>25</v>
      </c>
      <c r="J1748" s="46">
        <v>0</v>
      </c>
      <c r="K1748" s="46"/>
      <c r="L1748" s="46">
        <v>25</v>
      </c>
      <c r="M1748" s="47">
        <v>600</v>
      </c>
      <c r="N1748" s="47">
        <v>15000</v>
      </c>
      <c r="O1748" s="48" t="s">
        <v>3038</v>
      </c>
      <c r="P1748" s="48"/>
      <c r="Q1748" s="49">
        <v>45746</v>
      </c>
      <c r="R1748" s="49"/>
      <c r="S1748" s="49"/>
      <c r="T1748" s="49"/>
      <c r="U1748" s="106"/>
    </row>
    <row r="1749" spans="1:21" x14ac:dyDescent="0.3">
      <c r="A1749" s="41" t="s">
        <v>416</v>
      </c>
      <c r="B1749" s="6">
        <v>45747</v>
      </c>
      <c r="C1749" s="62">
        <f t="shared" si="55"/>
        <v>2025</v>
      </c>
      <c r="D1749" s="43" t="s">
        <v>2039</v>
      </c>
      <c r="E1749" s="43" t="s">
        <v>2060</v>
      </c>
      <c r="F1749" s="44" t="s">
        <v>412</v>
      </c>
      <c r="G1749" s="45">
        <v>21</v>
      </c>
      <c r="H1749" s="45"/>
      <c r="I1749" s="46">
        <v>51.3</v>
      </c>
      <c r="J1749" s="46">
        <v>6.7</v>
      </c>
      <c r="K1749" s="46">
        <v>0</v>
      </c>
      <c r="L1749" s="46">
        <v>58</v>
      </c>
      <c r="M1749" s="47">
        <v>1387.9310344827586</v>
      </c>
      <c r="N1749" s="47">
        <v>80500</v>
      </c>
      <c r="O1749" s="48" t="s">
        <v>3045</v>
      </c>
      <c r="P1749" s="48" t="s">
        <v>1667</v>
      </c>
      <c r="Q1749" s="49">
        <v>45728</v>
      </c>
      <c r="R1749" s="106">
        <v>1</v>
      </c>
      <c r="S1749" s="106"/>
      <c r="T1749" s="49"/>
      <c r="U1749" s="106"/>
    </row>
    <row r="1750" spans="1:21" x14ac:dyDescent="0.3">
      <c r="A1750" s="41" t="s">
        <v>416</v>
      </c>
      <c r="B1750" s="6">
        <v>45747</v>
      </c>
      <c r="C1750" s="62">
        <f t="shared" si="55"/>
        <v>2025</v>
      </c>
      <c r="D1750" s="43" t="s">
        <v>2039</v>
      </c>
      <c r="E1750" s="43" t="s">
        <v>2557</v>
      </c>
      <c r="F1750" s="44" t="s">
        <v>413</v>
      </c>
      <c r="G1750" s="45" t="s">
        <v>2592</v>
      </c>
      <c r="H1750" s="45"/>
      <c r="I1750" s="46">
        <v>12.5</v>
      </c>
      <c r="J1750" s="46">
        <v>0</v>
      </c>
      <c r="K1750" s="46">
        <v>0</v>
      </c>
      <c r="L1750" s="46">
        <v>12.5</v>
      </c>
      <c r="M1750" s="47">
        <v>800</v>
      </c>
      <c r="N1750" s="47">
        <v>10000</v>
      </c>
      <c r="O1750" s="48" t="s">
        <v>3045</v>
      </c>
      <c r="P1750" s="48"/>
      <c r="Q1750" s="49">
        <v>45730</v>
      </c>
      <c r="R1750" s="49"/>
      <c r="S1750" s="49"/>
      <c r="T1750" s="49"/>
      <c r="U1750" s="106"/>
    </row>
    <row r="1751" spans="1:21" x14ac:dyDescent="0.3">
      <c r="A1751" s="41" t="s">
        <v>416</v>
      </c>
      <c r="B1751" s="6">
        <v>45747</v>
      </c>
      <c r="C1751" s="62">
        <f t="shared" si="55"/>
        <v>2025</v>
      </c>
      <c r="D1751" s="43" t="s">
        <v>2495</v>
      </c>
      <c r="E1751" s="43" t="s">
        <v>2502</v>
      </c>
      <c r="F1751" s="44" t="s">
        <v>412</v>
      </c>
      <c r="G1751" s="45">
        <v>7</v>
      </c>
      <c r="H1751" s="45"/>
      <c r="I1751" s="46">
        <v>126.5</v>
      </c>
      <c r="J1751" s="46">
        <v>17</v>
      </c>
      <c r="K1751" s="46">
        <v>0</v>
      </c>
      <c r="L1751" s="46">
        <v>143.5</v>
      </c>
      <c r="M1751" s="47">
        <v>1464.6968641114984</v>
      </c>
      <c r="N1751" s="47">
        <v>210184</v>
      </c>
      <c r="O1751" s="48" t="s">
        <v>3046</v>
      </c>
      <c r="P1751" s="48" t="s">
        <v>1667</v>
      </c>
      <c r="Q1751" s="49">
        <v>45720</v>
      </c>
      <c r="R1751" s="106">
        <v>1</v>
      </c>
      <c r="S1751" s="106"/>
      <c r="T1751" s="49"/>
      <c r="U1751" s="106">
        <v>0.03</v>
      </c>
    </row>
    <row r="1752" spans="1:21" x14ac:dyDescent="0.3">
      <c r="A1752" s="41" t="s">
        <v>416</v>
      </c>
      <c r="B1752" s="6">
        <v>45747</v>
      </c>
      <c r="C1752" s="62">
        <f t="shared" si="55"/>
        <v>2025</v>
      </c>
      <c r="D1752" s="43" t="s">
        <v>2495</v>
      </c>
      <c r="E1752" s="43" t="s">
        <v>2511</v>
      </c>
      <c r="F1752" s="44" t="s">
        <v>412</v>
      </c>
      <c r="G1752" s="45">
        <v>16</v>
      </c>
      <c r="H1752" s="45"/>
      <c r="I1752" s="46">
        <v>97.7</v>
      </c>
      <c r="J1752" s="46">
        <v>22.700000000000003</v>
      </c>
      <c r="K1752" s="46">
        <v>0</v>
      </c>
      <c r="L1752" s="46">
        <v>120.4</v>
      </c>
      <c r="M1752" s="47">
        <v>1455</v>
      </c>
      <c r="N1752" s="47">
        <v>175182</v>
      </c>
      <c r="O1752" s="48" t="s">
        <v>3044</v>
      </c>
      <c r="P1752" s="48" t="s">
        <v>1667</v>
      </c>
      <c r="Q1752" s="49">
        <v>45744</v>
      </c>
      <c r="R1752" s="49" t="s">
        <v>1836</v>
      </c>
      <c r="S1752" s="49"/>
      <c r="T1752" s="49"/>
      <c r="U1752" s="106">
        <v>0.03</v>
      </c>
    </row>
    <row r="1753" spans="1:21" x14ac:dyDescent="0.3">
      <c r="A1753" s="41" t="s">
        <v>416</v>
      </c>
      <c r="B1753" s="6">
        <v>45747</v>
      </c>
      <c r="C1753" s="62">
        <f t="shared" si="55"/>
        <v>2025</v>
      </c>
      <c r="D1753" s="43" t="s">
        <v>2495</v>
      </c>
      <c r="E1753" s="43" t="s">
        <v>2514</v>
      </c>
      <c r="F1753" s="44" t="s">
        <v>412</v>
      </c>
      <c r="G1753" s="45">
        <v>19</v>
      </c>
      <c r="H1753" s="45"/>
      <c r="I1753" s="46">
        <v>97.5</v>
      </c>
      <c r="J1753" s="46">
        <v>22.700000000000003</v>
      </c>
      <c r="K1753" s="46">
        <v>0</v>
      </c>
      <c r="L1753" s="46">
        <v>120.2</v>
      </c>
      <c r="M1753" s="47">
        <v>1520</v>
      </c>
      <c r="N1753" s="47">
        <v>182704</v>
      </c>
      <c r="O1753" s="48" t="s">
        <v>3047</v>
      </c>
      <c r="P1753" s="48" t="s">
        <v>1667</v>
      </c>
      <c r="Q1753" s="49">
        <v>45744</v>
      </c>
      <c r="R1753" s="49" t="s">
        <v>1836</v>
      </c>
      <c r="S1753" s="49"/>
      <c r="T1753" s="49"/>
      <c r="U1753" s="106"/>
    </row>
    <row r="1754" spans="1:21" x14ac:dyDescent="0.3">
      <c r="A1754" s="41" t="s">
        <v>417</v>
      </c>
      <c r="B1754" s="6">
        <v>45747</v>
      </c>
      <c r="C1754" s="62">
        <f t="shared" si="55"/>
        <v>2025</v>
      </c>
      <c r="D1754" s="43" t="s">
        <v>814</v>
      </c>
      <c r="E1754" s="43" t="s">
        <v>2875</v>
      </c>
      <c r="F1754" s="44" t="s">
        <v>413</v>
      </c>
      <c r="G1754" s="45">
        <v>2</v>
      </c>
      <c r="H1754" s="45">
        <v>2</v>
      </c>
      <c r="I1754" s="46">
        <v>13.8</v>
      </c>
      <c r="J1754" s="46"/>
      <c r="K1754" s="46"/>
      <c r="L1754" s="46">
        <v>13.8</v>
      </c>
      <c r="M1754" s="47">
        <v>507.24637681159419</v>
      </c>
      <c r="N1754" s="47">
        <v>7000</v>
      </c>
      <c r="O1754" s="48" t="s">
        <v>1038</v>
      </c>
      <c r="P1754" s="48"/>
      <c r="Q1754" s="49">
        <v>45720</v>
      </c>
      <c r="R1754" s="49"/>
      <c r="S1754" s="49"/>
      <c r="T1754" s="49"/>
      <c r="U1754" s="106"/>
    </row>
    <row r="1755" spans="1:21" x14ac:dyDescent="0.3">
      <c r="A1755" s="41" t="s">
        <v>417</v>
      </c>
      <c r="B1755" s="6">
        <v>45747</v>
      </c>
      <c r="C1755" s="62">
        <f t="shared" si="55"/>
        <v>2025</v>
      </c>
      <c r="D1755" s="43" t="s">
        <v>814</v>
      </c>
      <c r="E1755" s="43" t="s">
        <v>2876</v>
      </c>
      <c r="F1755" s="44" t="s">
        <v>413</v>
      </c>
      <c r="G1755" s="45">
        <v>3</v>
      </c>
      <c r="H1755" s="45">
        <v>3</v>
      </c>
      <c r="I1755" s="46">
        <v>13.8</v>
      </c>
      <c r="J1755" s="46"/>
      <c r="K1755" s="46"/>
      <c r="L1755" s="46">
        <v>13.8</v>
      </c>
      <c r="M1755" s="47">
        <v>507.24637681159419</v>
      </c>
      <c r="N1755" s="47">
        <v>7000</v>
      </c>
      <c r="O1755" s="48" t="s">
        <v>3048</v>
      </c>
      <c r="P1755" s="48"/>
      <c r="Q1755" s="49">
        <v>45729</v>
      </c>
      <c r="R1755" s="49"/>
      <c r="S1755" s="49"/>
      <c r="T1755" s="49"/>
      <c r="U1755" s="106"/>
    </row>
    <row r="1756" spans="1:21" x14ac:dyDescent="0.3">
      <c r="A1756" s="41" t="s">
        <v>417</v>
      </c>
      <c r="B1756" s="6">
        <v>45747</v>
      </c>
      <c r="C1756" s="62">
        <f t="shared" si="55"/>
        <v>2025</v>
      </c>
      <c r="D1756" s="43" t="s">
        <v>814</v>
      </c>
      <c r="E1756" s="43" t="s">
        <v>2877</v>
      </c>
      <c r="F1756" s="44" t="s">
        <v>413</v>
      </c>
      <c r="G1756" s="45">
        <v>4</v>
      </c>
      <c r="H1756" s="45">
        <v>4</v>
      </c>
      <c r="I1756" s="46">
        <v>13.8</v>
      </c>
      <c r="J1756" s="46"/>
      <c r="K1756" s="46"/>
      <c r="L1756" s="46">
        <v>13.8</v>
      </c>
      <c r="M1756" s="47">
        <v>507.24637681159419</v>
      </c>
      <c r="N1756" s="47">
        <v>7000</v>
      </c>
      <c r="O1756" s="48" t="s">
        <v>1138</v>
      </c>
      <c r="P1756" s="48"/>
      <c r="Q1756" s="49">
        <v>45726</v>
      </c>
      <c r="R1756" s="49"/>
      <c r="S1756" s="49"/>
      <c r="T1756" s="49"/>
      <c r="U1756" s="106"/>
    </row>
    <row r="1757" spans="1:21" x14ac:dyDescent="0.3">
      <c r="A1757" s="41" t="s">
        <v>417</v>
      </c>
      <c r="B1757" s="6">
        <v>45747</v>
      </c>
      <c r="C1757" s="62">
        <f t="shared" si="55"/>
        <v>2025</v>
      </c>
      <c r="D1757" s="43" t="s">
        <v>814</v>
      </c>
      <c r="E1757" s="43" t="s">
        <v>2879</v>
      </c>
      <c r="F1757" s="44" t="s">
        <v>413</v>
      </c>
      <c r="G1757" s="45">
        <v>6</v>
      </c>
      <c r="H1757" s="45">
        <v>6</v>
      </c>
      <c r="I1757" s="46">
        <v>13.8</v>
      </c>
      <c r="J1757" s="46"/>
      <c r="K1757" s="46"/>
      <c r="L1757" s="46">
        <v>13.8</v>
      </c>
      <c r="M1757" s="47">
        <v>507.24637681159419</v>
      </c>
      <c r="N1757" s="47">
        <v>7000</v>
      </c>
      <c r="O1757" s="48" t="s">
        <v>3049</v>
      </c>
      <c r="P1757" s="48"/>
      <c r="Q1757" s="49">
        <v>45724</v>
      </c>
      <c r="R1757" s="49"/>
      <c r="S1757" s="49"/>
      <c r="T1757" s="49"/>
      <c r="U1757" s="106"/>
    </row>
    <row r="1758" spans="1:21" x14ac:dyDescent="0.3">
      <c r="A1758" s="41" t="s">
        <v>417</v>
      </c>
      <c r="B1758" s="6">
        <v>45747</v>
      </c>
      <c r="C1758" s="62">
        <f t="shared" si="55"/>
        <v>2025</v>
      </c>
      <c r="D1758" s="43" t="s">
        <v>814</v>
      </c>
      <c r="E1758" s="43" t="s">
        <v>2880</v>
      </c>
      <c r="F1758" s="44" t="s">
        <v>413</v>
      </c>
      <c r="G1758" s="45">
        <v>7</v>
      </c>
      <c r="H1758" s="45">
        <v>7</v>
      </c>
      <c r="I1758" s="46">
        <v>13.8</v>
      </c>
      <c r="J1758" s="46"/>
      <c r="K1758" s="46"/>
      <c r="L1758" s="46">
        <v>13.8</v>
      </c>
      <c r="M1758" s="47">
        <v>507.24637681159419</v>
      </c>
      <c r="N1758" s="47">
        <v>7000</v>
      </c>
      <c r="O1758" s="48" t="s">
        <v>3050</v>
      </c>
      <c r="P1758" s="48"/>
      <c r="Q1758" s="49">
        <v>45720</v>
      </c>
      <c r="R1758" s="49"/>
      <c r="S1758" s="49"/>
      <c r="T1758" s="49"/>
      <c r="U1758" s="106"/>
    </row>
    <row r="1759" spans="1:21" x14ac:dyDescent="0.3">
      <c r="A1759" s="41" t="s">
        <v>417</v>
      </c>
      <c r="B1759" s="6">
        <v>45747</v>
      </c>
      <c r="C1759" s="62">
        <f t="shared" si="55"/>
        <v>2025</v>
      </c>
      <c r="D1759" s="43" t="s">
        <v>814</v>
      </c>
      <c r="E1759" s="43" t="s">
        <v>2881</v>
      </c>
      <c r="F1759" s="44" t="s">
        <v>413</v>
      </c>
      <c r="G1759" s="45">
        <v>8</v>
      </c>
      <c r="H1759" s="45">
        <v>8</v>
      </c>
      <c r="I1759" s="46">
        <v>13.8</v>
      </c>
      <c r="J1759" s="46"/>
      <c r="K1759" s="46"/>
      <c r="L1759" s="46">
        <v>13.8</v>
      </c>
      <c r="M1759" s="47">
        <v>507.24637681159419</v>
      </c>
      <c r="N1759" s="47">
        <v>7000</v>
      </c>
      <c r="O1759" s="48" t="s">
        <v>3051</v>
      </c>
      <c r="P1759" s="48"/>
      <c r="Q1759" s="49">
        <v>45720</v>
      </c>
      <c r="R1759" s="49"/>
      <c r="S1759" s="49"/>
      <c r="T1759" s="49"/>
      <c r="U1759" s="106"/>
    </row>
    <row r="1760" spans="1:21" x14ac:dyDescent="0.3">
      <c r="A1760" s="41" t="s">
        <v>417</v>
      </c>
      <c r="B1760" s="6">
        <v>45747</v>
      </c>
      <c r="C1760" s="62">
        <f t="shared" si="55"/>
        <v>2025</v>
      </c>
      <c r="D1760" s="43" t="s">
        <v>814</v>
      </c>
      <c r="E1760" s="43" t="s">
        <v>2882</v>
      </c>
      <c r="F1760" s="44" t="s">
        <v>413</v>
      </c>
      <c r="G1760" s="45">
        <v>9</v>
      </c>
      <c r="H1760" s="45">
        <v>9</v>
      </c>
      <c r="I1760" s="46">
        <v>13.8</v>
      </c>
      <c r="J1760" s="46"/>
      <c r="K1760" s="46"/>
      <c r="L1760" s="46">
        <v>13.8</v>
      </c>
      <c r="M1760" s="47">
        <v>507.24637681159419</v>
      </c>
      <c r="N1760" s="47">
        <v>7000</v>
      </c>
      <c r="O1760" s="48" t="s">
        <v>3052</v>
      </c>
      <c r="P1760" s="48"/>
      <c r="Q1760" s="49">
        <v>45726</v>
      </c>
      <c r="R1760" s="49"/>
      <c r="S1760" s="49"/>
      <c r="T1760" s="49"/>
      <c r="U1760" s="106"/>
    </row>
    <row r="1761" spans="1:21" x14ac:dyDescent="0.3">
      <c r="A1761" s="41" t="s">
        <v>417</v>
      </c>
      <c r="B1761" s="6">
        <v>45747</v>
      </c>
      <c r="C1761" s="62">
        <f t="shared" si="55"/>
        <v>2025</v>
      </c>
      <c r="D1761" s="43" t="s">
        <v>814</v>
      </c>
      <c r="E1761" s="43" t="s">
        <v>2883</v>
      </c>
      <c r="F1761" s="44" t="s">
        <v>413</v>
      </c>
      <c r="G1761" s="45">
        <v>10</v>
      </c>
      <c r="H1761" s="45">
        <v>10</v>
      </c>
      <c r="I1761" s="46">
        <v>13.8</v>
      </c>
      <c r="J1761" s="46"/>
      <c r="K1761" s="46"/>
      <c r="L1761" s="46">
        <v>13.8</v>
      </c>
      <c r="M1761" s="47">
        <v>507.24637681159419</v>
      </c>
      <c r="N1761" s="47">
        <v>7000</v>
      </c>
      <c r="O1761" s="48" t="s">
        <v>3053</v>
      </c>
      <c r="P1761" s="48"/>
      <c r="Q1761" s="49">
        <v>45733</v>
      </c>
      <c r="R1761" s="49"/>
      <c r="S1761" s="49"/>
      <c r="T1761" s="49"/>
      <c r="U1761" s="106"/>
    </row>
    <row r="1762" spans="1:21" x14ac:dyDescent="0.3">
      <c r="A1762" s="41" t="s">
        <v>417</v>
      </c>
      <c r="B1762" s="6">
        <v>45747</v>
      </c>
      <c r="C1762" s="62">
        <f t="shared" si="55"/>
        <v>2025</v>
      </c>
      <c r="D1762" s="43" t="s">
        <v>814</v>
      </c>
      <c r="E1762" s="43" t="s">
        <v>2884</v>
      </c>
      <c r="F1762" s="44" t="s">
        <v>413</v>
      </c>
      <c r="G1762" s="45">
        <v>11</v>
      </c>
      <c r="H1762" s="45">
        <v>11</v>
      </c>
      <c r="I1762" s="46">
        <v>13.8</v>
      </c>
      <c r="J1762" s="46"/>
      <c r="K1762" s="46"/>
      <c r="L1762" s="46">
        <v>13.8</v>
      </c>
      <c r="M1762" s="47">
        <v>507.24637681159419</v>
      </c>
      <c r="N1762" s="47">
        <v>7000</v>
      </c>
      <c r="O1762" s="48" t="s">
        <v>3054</v>
      </c>
      <c r="P1762" s="48"/>
      <c r="Q1762" s="49">
        <v>45722</v>
      </c>
      <c r="R1762" s="49"/>
      <c r="S1762" s="49"/>
      <c r="T1762" s="49"/>
      <c r="U1762" s="106"/>
    </row>
    <row r="1763" spans="1:21" x14ac:dyDescent="0.3">
      <c r="A1763" s="41" t="s">
        <v>417</v>
      </c>
      <c r="B1763" s="6">
        <v>45747</v>
      </c>
      <c r="C1763" s="62">
        <f t="shared" si="55"/>
        <v>2025</v>
      </c>
      <c r="D1763" s="43" t="s">
        <v>814</v>
      </c>
      <c r="E1763" s="43" t="s">
        <v>2885</v>
      </c>
      <c r="F1763" s="44" t="s">
        <v>413</v>
      </c>
      <c r="G1763" s="45">
        <v>12</v>
      </c>
      <c r="H1763" s="45">
        <v>12</v>
      </c>
      <c r="I1763" s="46">
        <v>13.8</v>
      </c>
      <c r="J1763" s="46"/>
      <c r="K1763" s="46"/>
      <c r="L1763" s="46">
        <v>13.8</v>
      </c>
      <c r="M1763" s="47">
        <v>507.24637681159419</v>
      </c>
      <c r="N1763" s="47">
        <v>7000</v>
      </c>
      <c r="O1763" s="48" t="s">
        <v>1051</v>
      </c>
      <c r="P1763" s="48"/>
      <c r="Q1763" s="49">
        <v>45720</v>
      </c>
      <c r="R1763" s="49"/>
      <c r="S1763" s="49"/>
      <c r="T1763" s="49"/>
      <c r="U1763" s="106"/>
    </row>
    <row r="1764" spans="1:21" x14ac:dyDescent="0.3">
      <c r="A1764" s="41" t="s">
        <v>417</v>
      </c>
      <c r="B1764" s="6">
        <v>45747</v>
      </c>
      <c r="C1764" s="62">
        <f t="shared" si="55"/>
        <v>2025</v>
      </c>
      <c r="D1764" s="43" t="s">
        <v>814</v>
      </c>
      <c r="E1764" s="43" t="s">
        <v>2886</v>
      </c>
      <c r="F1764" s="44" t="s">
        <v>413</v>
      </c>
      <c r="G1764" s="45">
        <v>13</v>
      </c>
      <c r="H1764" s="45">
        <v>13</v>
      </c>
      <c r="I1764" s="46">
        <v>13.8</v>
      </c>
      <c r="J1764" s="46"/>
      <c r="K1764" s="46"/>
      <c r="L1764" s="46">
        <v>13.8</v>
      </c>
      <c r="M1764" s="47">
        <v>507.24637681159419</v>
      </c>
      <c r="N1764" s="47">
        <v>7000</v>
      </c>
      <c r="O1764" s="48" t="s">
        <v>2369</v>
      </c>
      <c r="P1764" s="48"/>
      <c r="Q1764" s="49">
        <v>45721</v>
      </c>
      <c r="R1764" s="49"/>
      <c r="S1764" s="49"/>
      <c r="T1764" s="49"/>
      <c r="U1764" s="106"/>
    </row>
    <row r="1765" spans="1:21" x14ac:dyDescent="0.3">
      <c r="A1765" s="41" t="s">
        <v>417</v>
      </c>
      <c r="B1765" s="6">
        <v>45747</v>
      </c>
      <c r="C1765" s="62">
        <f t="shared" si="55"/>
        <v>2025</v>
      </c>
      <c r="D1765" s="43" t="s">
        <v>814</v>
      </c>
      <c r="E1765" s="43" t="s">
        <v>2888</v>
      </c>
      <c r="F1765" s="44" t="s">
        <v>413</v>
      </c>
      <c r="G1765" s="45">
        <v>15</v>
      </c>
      <c r="H1765" s="45">
        <v>15</v>
      </c>
      <c r="I1765" s="46">
        <v>13.8</v>
      </c>
      <c r="J1765" s="46"/>
      <c r="K1765" s="46"/>
      <c r="L1765" s="46">
        <v>13.8</v>
      </c>
      <c r="M1765" s="47">
        <v>507.24637681159419</v>
      </c>
      <c r="N1765" s="47">
        <v>7000</v>
      </c>
      <c r="O1765" s="48" t="s">
        <v>1460</v>
      </c>
      <c r="P1765" s="48"/>
      <c r="Q1765" s="49">
        <v>45720</v>
      </c>
      <c r="R1765" s="49"/>
      <c r="S1765" s="49"/>
      <c r="T1765" s="49"/>
      <c r="U1765" s="106"/>
    </row>
    <row r="1766" spans="1:21" x14ac:dyDescent="0.3">
      <c r="A1766" s="41" t="s">
        <v>417</v>
      </c>
      <c r="B1766" s="6">
        <v>45747</v>
      </c>
      <c r="C1766" s="62">
        <f t="shared" si="55"/>
        <v>2025</v>
      </c>
      <c r="D1766" s="43" t="s">
        <v>814</v>
      </c>
      <c r="E1766" s="43" t="s">
        <v>2889</v>
      </c>
      <c r="F1766" s="44" t="s">
        <v>413</v>
      </c>
      <c r="G1766" s="45">
        <v>16</v>
      </c>
      <c r="H1766" s="45">
        <v>16</v>
      </c>
      <c r="I1766" s="46">
        <v>13.8</v>
      </c>
      <c r="J1766" s="46"/>
      <c r="K1766" s="46"/>
      <c r="L1766" s="46">
        <v>13.8</v>
      </c>
      <c r="M1766" s="47">
        <v>507.24637681159419</v>
      </c>
      <c r="N1766" s="47">
        <v>7000</v>
      </c>
      <c r="O1766" s="48" t="s">
        <v>1103</v>
      </c>
      <c r="P1766" s="48"/>
      <c r="Q1766" s="49">
        <v>45721</v>
      </c>
      <c r="R1766" s="49"/>
      <c r="S1766" s="49"/>
      <c r="T1766" s="49"/>
      <c r="U1766" s="106"/>
    </row>
    <row r="1767" spans="1:21" x14ac:dyDescent="0.3">
      <c r="A1767" s="41" t="s">
        <v>417</v>
      </c>
      <c r="B1767" s="6">
        <v>45747</v>
      </c>
      <c r="C1767" s="62">
        <f t="shared" si="55"/>
        <v>2025</v>
      </c>
      <c r="D1767" s="43" t="s">
        <v>814</v>
      </c>
      <c r="E1767" s="43" t="s">
        <v>2890</v>
      </c>
      <c r="F1767" s="44" t="s">
        <v>413</v>
      </c>
      <c r="G1767" s="45">
        <v>17</v>
      </c>
      <c r="H1767" s="45">
        <v>17</v>
      </c>
      <c r="I1767" s="46">
        <v>13.8</v>
      </c>
      <c r="J1767" s="46"/>
      <c r="K1767" s="46"/>
      <c r="L1767" s="46">
        <v>13.8</v>
      </c>
      <c r="M1767" s="47">
        <v>507.24637681159419</v>
      </c>
      <c r="N1767" s="47">
        <v>7000</v>
      </c>
      <c r="O1767" s="48" t="s">
        <v>1360</v>
      </c>
      <c r="P1767" s="48"/>
      <c r="Q1767" s="49">
        <v>45721</v>
      </c>
      <c r="R1767" s="49"/>
      <c r="S1767" s="49"/>
      <c r="T1767" s="49"/>
      <c r="U1767" s="106"/>
    </row>
    <row r="1768" spans="1:21" x14ac:dyDescent="0.3">
      <c r="A1768" s="41" t="s">
        <v>417</v>
      </c>
      <c r="B1768" s="6">
        <v>45747</v>
      </c>
      <c r="C1768" s="62">
        <f t="shared" si="55"/>
        <v>2025</v>
      </c>
      <c r="D1768" s="43" t="s">
        <v>814</v>
      </c>
      <c r="E1768" s="43" t="s">
        <v>2893</v>
      </c>
      <c r="F1768" s="44" t="s">
        <v>413</v>
      </c>
      <c r="G1768" s="45">
        <v>20</v>
      </c>
      <c r="H1768" s="45">
        <v>20</v>
      </c>
      <c r="I1768" s="46">
        <v>13.8</v>
      </c>
      <c r="J1768" s="46"/>
      <c r="K1768" s="46"/>
      <c r="L1768" s="46">
        <v>13.8</v>
      </c>
      <c r="M1768" s="47">
        <v>507.24637681159419</v>
      </c>
      <c r="N1768" s="47">
        <v>7000</v>
      </c>
      <c r="O1768" s="48" t="s">
        <v>3055</v>
      </c>
      <c r="P1768" s="48"/>
      <c r="Q1768" s="49">
        <v>45723</v>
      </c>
      <c r="R1768" s="49"/>
      <c r="S1768" s="49"/>
      <c r="T1768" s="49"/>
      <c r="U1768" s="106"/>
    </row>
    <row r="1769" spans="1:21" x14ac:dyDescent="0.3">
      <c r="A1769" s="41" t="s">
        <v>417</v>
      </c>
      <c r="B1769" s="6">
        <v>45747</v>
      </c>
      <c r="C1769" s="62">
        <f t="shared" si="55"/>
        <v>2025</v>
      </c>
      <c r="D1769" s="43" t="s">
        <v>814</v>
      </c>
      <c r="E1769" s="43" t="s">
        <v>2894</v>
      </c>
      <c r="F1769" s="44" t="s">
        <v>413</v>
      </c>
      <c r="G1769" s="45">
        <v>21</v>
      </c>
      <c r="H1769" s="45">
        <v>21</v>
      </c>
      <c r="I1769" s="46">
        <v>13.8</v>
      </c>
      <c r="J1769" s="46"/>
      <c r="K1769" s="46"/>
      <c r="L1769" s="46">
        <v>13.8</v>
      </c>
      <c r="M1769" s="47">
        <v>507.24637681159419</v>
      </c>
      <c r="N1769" s="47">
        <v>7000</v>
      </c>
      <c r="O1769" s="48" t="s">
        <v>2482</v>
      </c>
      <c r="P1769" s="48"/>
      <c r="Q1769" s="49">
        <v>45721</v>
      </c>
      <c r="R1769" s="49"/>
      <c r="S1769" s="49"/>
      <c r="T1769" s="49"/>
      <c r="U1769" s="106"/>
    </row>
    <row r="1770" spans="1:21" x14ac:dyDescent="0.3">
      <c r="A1770" s="41" t="s">
        <v>417</v>
      </c>
      <c r="B1770" s="6">
        <v>45747</v>
      </c>
      <c r="C1770" s="62">
        <f t="shared" si="55"/>
        <v>2025</v>
      </c>
      <c r="D1770" s="43" t="s">
        <v>814</v>
      </c>
      <c r="E1770" s="43" t="s">
        <v>2896</v>
      </c>
      <c r="F1770" s="44" t="s">
        <v>413</v>
      </c>
      <c r="G1770" s="45">
        <v>23</v>
      </c>
      <c r="H1770" s="45">
        <v>23</v>
      </c>
      <c r="I1770" s="46">
        <v>16.3</v>
      </c>
      <c r="J1770" s="46"/>
      <c r="K1770" s="46"/>
      <c r="L1770" s="46">
        <v>16.3</v>
      </c>
      <c r="M1770" s="47">
        <v>429.44785276073617</v>
      </c>
      <c r="N1770" s="47">
        <v>7000</v>
      </c>
      <c r="O1770" s="48" t="s">
        <v>1074</v>
      </c>
      <c r="P1770" s="48"/>
      <c r="Q1770" s="49">
        <v>45734</v>
      </c>
      <c r="R1770" s="49"/>
      <c r="S1770" s="49"/>
      <c r="T1770" s="49"/>
      <c r="U1770" s="106"/>
    </row>
    <row r="1771" spans="1:21" x14ac:dyDescent="0.3">
      <c r="A1771" s="41" t="s">
        <v>417</v>
      </c>
      <c r="B1771" s="6">
        <v>45747</v>
      </c>
      <c r="C1771" s="62">
        <f t="shared" si="55"/>
        <v>2025</v>
      </c>
      <c r="D1771" s="43" t="s">
        <v>814</v>
      </c>
      <c r="E1771" s="43" t="s">
        <v>2897</v>
      </c>
      <c r="F1771" s="44" t="s">
        <v>413</v>
      </c>
      <c r="G1771" s="45">
        <v>24</v>
      </c>
      <c r="H1771" s="45">
        <v>24</v>
      </c>
      <c r="I1771" s="46">
        <v>16.3</v>
      </c>
      <c r="J1771" s="46"/>
      <c r="K1771" s="46"/>
      <c r="L1771" s="46">
        <v>16.3</v>
      </c>
      <c r="M1771" s="47">
        <v>429.44785276073617</v>
      </c>
      <c r="N1771" s="47">
        <v>7000</v>
      </c>
      <c r="O1771" s="48" t="s">
        <v>3056</v>
      </c>
      <c r="P1771" s="48"/>
      <c r="Q1771" s="49">
        <v>45730</v>
      </c>
      <c r="R1771" s="49"/>
      <c r="S1771" s="49"/>
      <c r="T1771" s="49"/>
      <c r="U1771" s="106"/>
    </row>
    <row r="1772" spans="1:21" x14ac:dyDescent="0.3">
      <c r="A1772" s="41" t="s">
        <v>417</v>
      </c>
      <c r="B1772" s="6">
        <v>45747</v>
      </c>
      <c r="C1772" s="62">
        <f t="shared" si="55"/>
        <v>2025</v>
      </c>
      <c r="D1772" s="43" t="s">
        <v>1158</v>
      </c>
      <c r="E1772" s="43" t="s">
        <v>2898</v>
      </c>
      <c r="F1772" s="44" t="s">
        <v>413</v>
      </c>
      <c r="G1772" s="45" t="s">
        <v>3057</v>
      </c>
      <c r="H1772" s="45" t="s">
        <v>3057</v>
      </c>
      <c r="I1772" s="46">
        <v>13.8</v>
      </c>
      <c r="J1772" s="46"/>
      <c r="K1772" s="46"/>
      <c r="L1772" s="46">
        <v>13.8</v>
      </c>
      <c r="M1772" s="47">
        <v>507.24637681159419</v>
      </c>
      <c r="N1772" s="47">
        <v>7000</v>
      </c>
      <c r="O1772" s="48" t="s">
        <v>1802</v>
      </c>
      <c r="P1772" s="48"/>
      <c r="Q1772" s="49">
        <v>45723</v>
      </c>
      <c r="R1772" s="49"/>
      <c r="S1772" s="49"/>
      <c r="T1772" s="49"/>
      <c r="U1772" s="106"/>
    </row>
    <row r="1773" spans="1:21" x14ac:dyDescent="0.3">
      <c r="A1773" s="41" t="s">
        <v>417</v>
      </c>
      <c r="B1773" s="6">
        <v>45747</v>
      </c>
      <c r="C1773" s="62">
        <f t="shared" si="55"/>
        <v>2025</v>
      </c>
      <c r="D1773" s="43" t="s">
        <v>1158</v>
      </c>
      <c r="E1773" s="43" t="s">
        <v>2899</v>
      </c>
      <c r="F1773" s="44" t="s">
        <v>413</v>
      </c>
      <c r="G1773" s="45" t="s">
        <v>3058</v>
      </c>
      <c r="H1773" s="45" t="s">
        <v>3058</v>
      </c>
      <c r="I1773" s="46">
        <v>13.8</v>
      </c>
      <c r="J1773" s="46"/>
      <c r="K1773" s="46"/>
      <c r="L1773" s="46">
        <v>13.8</v>
      </c>
      <c r="M1773" s="47">
        <v>507.24637681159419</v>
      </c>
      <c r="N1773" s="47">
        <v>7000</v>
      </c>
      <c r="O1773" s="48" t="s">
        <v>1317</v>
      </c>
      <c r="P1773" s="48"/>
      <c r="Q1773" s="49">
        <v>45720</v>
      </c>
      <c r="R1773" s="49"/>
      <c r="S1773" s="49"/>
      <c r="T1773" s="49"/>
      <c r="U1773" s="106"/>
    </row>
    <row r="1774" spans="1:21" x14ac:dyDescent="0.3">
      <c r="A1774" s="41" t="s">
        <v>417</v>
      </c>
      <c r="B1774" s="6">
        <v>45747</v>
      </c>
      <c r="C1774" s="62">
        <f t="shared" si="55"/>
        <v>2025</v>
      </c>
      <c r="D1774" s="43" t="s">
        <v>1158</v>
      </c>
      <c r="E1774" s="43" t="s">
        <v>2901</v>
      </c>
      <c r="F1774" s="44" t="s">
        <v>413</v>
      </c>
      <c r="G1774" s="45" t="s">
        <v>3059</v>
      </c>
      <c r="H1774" s="45" t="s">
        <v>3059</v>
      </c>
      <c r="I1774" s="46">
        <v>13.8</v>
      </c>
      <c r="J1774" s="46"/>
      <c r="K1774" s="46"/>
      <c r="L1774" s="46">
        <v>13.8</v>
      </c>
      <c r="M1774" s="47">
        <v>507.24637681159419</v>
      </c>
      <c r="N1774" s="47">
        <v>7000</v>
      </c>
      <c r="O1774" s="48" t="s">
        <v>3073</v>
      </c>
      <c r="P1774" s="48"/>
      <c r="Q1774" s="49">
        <v>45719</v>
      </c>
      <c r="R1774" s="49"/>
      <c r="S1774" s="49"/>
      <c r="T1774" s="49"/>
      <c r="U1774" s="106"/>
    </row>
    <row r="1775" spans="1:21" x14ac:dyDescent="0.3">
      <c r="A1775" s="41" t="s">
        <v>417</v>
      </c>
      <c r="B1775" s="6">
        <v>45747</v>
      </c>
      <c r="C1775" s="62">
        <f t="shared" si="55"/>
        <v>2025</v>
      </c>
      <c r="D1775" s="43" t="s">
        <v>1158</v>
      </c>
      <c r="E1775" s="43" t="s">
        <v>2903</v>
      </c>
      <c r="F1775" s="44" t="s">
        <v>413</v>
      </c>
      <c r="G1775" s="45" t="s">
        <v>3060</v>
      </c>
      <c r="H1775" s="45" t="s">
        <v>3060</v>
      </c>
      <c r="I1775" s="46">
        <v>13.8</v>
      </c>
      <c r="J1775" s="46"/>
      <c r="K1775" s="46"/>
      <c r="L1775" s="46">
        <v>13.8</v>
      </c>
      <c r="M1775" s="47">
        <v>507.24637681159419</v>
      </c>
      <c r="N1775" s="47">
        <v>7000</v>
      </c>
      <c r="O1775" s="48" t="s">
        <v>1044</v>
      </c>
      <c r="P1775" s="48"/>
      <c r="Q1775" s="49">
        <v>45733</v>
      </c>
      <c r="R1775" s="49"/>
      <c r="S1775" s="49"/>
      <c r="T1775" s="49"/>
      <c r="U1775" s="106"/>
    </row>
    <row r="1776" spans="1:21" x14ac:dyDescent="0.3">
      <c r="A1776" s="41" t="s">
        <v>417</v>
      </c>
      <c r="B1776" s="6">
        <v>45747</v>
      </c>
      <c r="C1776" s="62">
        <f t="shared" si="55"/>
        <v>2025</v>
      </c>
      <c r="D1776" s="43" t="s">
        <v>1158</v>
      </c>
      <c r="E1776" s="43" t="s">
        <v>2904</v>
      </c>
      <c r="F1776" s="44" t="s">
        <v>413</v>
      </c>
      <c r="G1776" s="45" t="s">
        <v>3061</v>
      </c>
      <c r="H1776" s="45" t="s">
        <v>3061</v>
      </c>
      <c r="I1776" s="46">
        <v>13.8</v>
      </c>
      <c r="J1776" s="46"/>
      <c r="K1776" s="46"/>
      <c r="L1776" s="46">
        <v>13.8</v>
      </c>
      <c r="M1776" s="47">
        <v>507.24637681159419</v>
      </c>
      <c r="N1776" s="47">
        <v>7000</v>
      </c>
      <c r="O1776" s="48" t="s">
        <v>1806</v>
      </c>
      <c r="P1776" s="48"/>
      <c r="Q1776" s="49">
        <v>45722</v>
      </c>
      <c r="R1776" s="49"/>
      <c r="S1776" s="49"/>
      <c r="T1776" s="49"/>
      <c r="U1776" s="106"/>
    </row>
    <row r="1777" spans="1:21" x14ac:dyDescent="0.3">
      <c r="A1777" s="41" t="s">
        <v>417</v>
      </c>
      <c r="B1777" s="6">
        <v>45747</v>
      </c>
      <c r="C1777" s="62">
        <f t="shared" si="55"/>
        <v>2025</v>
      </c>
      <c r="D1777" s="43" t="s">
        <v>1158</v>
      </c>
      <c r="E1777" s="43" t="s">
        <v>2905</v>
      </c>
      <c r="F1777" s="44" t="s">
        <v>413</v>
      </c>
      <c r="G1777" s="45" t="s">
        <v>3062</v>
      </c>
      <c r="H1777" s="45" t="s">
        <v>3062</v>
      </c>
      <c r="I1777" s="46">
        <v>13.8</v>
      </c>
      <c r="J1777" s="46"/>
      <c r="K1777" s="46"/>
      <c r="L1777" s="46">
        <v>13.8</v>
      </c>
      <c r="M1777" s="47">
        <v>507.24637681159419</v>
      </c>
      <c r="N1777" s="47">
        <v>7000</v>
      </c>
      <c r="O1777" s="48" t="s">
        <v>3055</v>
      </c>
      <c r="P1777" s="48"/>
      <c r="Q1777" s="49">
        <v>45723</v>
      </c>
      <c r="R1777" s="49"/>
      <c r="S1777" s="49"/>
      <c r="T1777" s="49"/>
      <c r="U1777" s="106"/>
    </row>
    <row r="1778" spans="1:21" x14ac:dyDescent="0.3">
      <c r="A1778" s="41" t="s">
        <v>417</v>
      </c>
      <c r="B1778" s="6">
        <v>45747</v>
      </c>
      <c r="C1778" s="62">
        <f t="shared" si="55"/>
        <v>2025</v>
      </c>
      <c r="D1778" s="43" t="s">
        <v>1158</v>
      </c>
      <c r="E1778" s="43" t="s">
        <v>2907</v>
      </c>
      <c r="F1778" s="44" t="s">
        <v>413</v>
      </c>
      <c r="G1778" s="45" t="s">
        <v>3063</v>
      </c>
      <c r="H1778" s="45" t="s">
        <v>3063</v>
      </c>
      <c r="I1778" s="46">
        <v>13.8</v>
      </c>
      <c r="J1778" s="46"/>
      <c r="K1778" s="46"/>
      <c r="L1778" s="46">
        <v>13.8</v>
      </c>
      <c r="M1778" s="47">
        <v>507.24637681159419</v>
      </c>
      <c r="N1778" s="47">
        <v>7000</v>
      </c>
      <c r="O1778" s="48" t="s">
        <v>1807</v>
      </c>
      <c r="P1778" s="48"/>
      <c r="Q1778" s="49">
        <v>45722</v>
      </c>
      <c r="R1778" s="49"/>
      <c r="S1778" s="49"/>
      <c r="T1778" s="49"/>
      <c r="U1778" s="106"/>
    </row>
    <row r="1779" spans="1:21" x14ac:dyDescent="0.3">
      <c r="A1779" s="41" t="s">
        <v>417</v>
      </c>
      <c r="B1779" s="6">
        <v>45747</v>
      </c>
      <c r="C1779" s="62">
        <f t="shared" si="55"/>
        <v>2025</v>
      </c>
      <c r="D1779" s="43" t="s">
        <v>1158</v>
      </c>
      <c r="E1779" s="43" t="s">
        <v>2908</v>
      </c>
      <c r="F1779" s="44" t="s">
        <v>413</v>
      </c>
      <c r="G1779" s="45" t="s">
        <v>3064</v>
      </c>
      <c r="H1779" s="45" t="s">
        <v>3064</v>
      </c>
      <c r="I1779" s="46">
        <v>13.8</v>
      </c>
      <c r="J1779" s="46"/>
      <c r="K1779" s="46"/>
      <c r="L1779" s="46">
        <v>13.8</v>
      </c>
      <c r="M1779" s="47">
        <v>507.24637681159419</v>
      </c>
      <c r="N1779" s="47">
        <v>7000</v>
      </c>
      <c r="O1779" s="48" t="s">
        <v>1367</v>
      </c>
      <c r="P1779" s="48"/>
      <c r="Q1779" s="49">
        <v>45720</v>
      </c>
      <c r="R1779" s="49"/>
      <c r="S1779" s="49"/>
      <c r="T1779" s="49"/>
      <c r="U1779" s="106"/>
    </row>
    <row r="1780" spans="1:21" x14ac:dyDescent="0.3">
      <c r="A1780" s="41" t="s">
        <v>417</v>
      </c>
      <c r="B1780" s="6">
        <v>45747</v>
      </c>
      <c r="C1780" s="62">
        <f t="shared" si="55"/>
        <v>2025</v>
      </c>
      <c r="D1780" s="43" t="s">
        <v>1158</v>
      </c>
      <c r="E1780" s="43" t="s">
        <v>2909</v>
      </c>
      <c r="F1780" s="44" t="s">
        <v>413</v>
      </c>
      <c r="G1780" s="45" t="s">
        <v>3065</v>
      </c>
      <c r="H1780" s="45" t="s">
        <v>3065</v>
      </c>
      <c r="I1780" s="46">
        <v>13.8</v>
      </c>
      <c r="J1780" s="46"/>
      <c r="K1780" s="46"/>
      <c r="L1780" s="46">
        <v>13.8</v>
      </c>
      <c r="M1780" s="47">
        <v>507.24637681159419</v>
      </c>
      <c r="N1780" s="47">
        <v>7000</v>
      </c>
      <c r="O1780" s="48" t="s">
        <v>1553</v>
      </c>
      <c r="P1780" s="48"/>
      <c r="Q1780" s="49">
        <v>45726</v>
      </c>
      <c r="R1780" s="49"/>
      <c r="S1780" s="49"/>
      <c r="T1780" s="49"/>
      <c r="U1780" s="106"/>
    </row>
    <row r="1781" spans="1:21" x14ac:dyDescent="0.3">
      <c r="A1781" s="41" t="s">
        <v>417</v>
      </c>
      <c r="B1781" s="6">
        <v>45747</v>
      </c>
      <c r="C1781" s="62">
        <f t="shared" si="55"/>
        <v>2025</v>
      </c>
      <c r="D1781" s="43" t="s">
        <v>1158</v>
      </c>
      <c r="E1781" s="43" t="s">
        <v>2910</v>
      </c>
      <c r="F1781" s="44" t="s">
        <v>413</v>
      </c>
      <c r="G1781" s="45" t="s">
        <v>3066</v>
      </c>
      <c r="H1781" s="45" t="s">
        <v>3066</v>
      </c>
      <c r="I1781" s="46">
        <v>13.8</v>
      </c>
      <c r="J1781" s="46"/>
      <c r="K1781" s="46"/>
      <c r="L1781" s="46">
        <v>13.8</v>
      </c>
      <c r="M1781" s="47">
        <v>507.24637681159419</v>
      </c>
      <c r="N1781" s="47">
        <v>7000</v>
      </c>
      <c r="O1781" s="48" t="s">
        <v>1365</v>
      </c>
      <c r="P1781" s="48"/>
      <c r="Q1781" s="49">
        <v>45723</v>
      </c>
      <c r="R1781" s="49"/>
      <c r="S1781" s="49"/>
      <c r="T1781" s="49"/>
      <c r="U1781" s="106"/>
    </row>
    <row r="1782" spans="1:21" x14ac:dyDescent="0.3">
      <c r="A1782" s="41" t="s">
        <v>417</v>
      </c>
      <c r="B1782" s="6">
        <v>45747</v>
      </c>
      <c r="C1782" s="62">
        <f t="shared" si="55"/>
        <v>2025</v>
      </c>
      <c r="D1782" s="43" t="s">
        <v>1158</v>
      </c>
      <c r="E1782" s="43" t="s">
        <v>2911</v>
      </c>
      <c r="F1782" s="44" t="s">
        <v>413</v>
      </c>
      <c r="G1782" s="45" t="s">
        <v>3067</v>
      </c>
      <c r="H1782" s="45" t="s">
        <v>3067</v>
      </c>
      <c r="I1782" s="46">
        <v>13.8</v>
      </c>
      <c r="J1782" s="46"/>
      <c r="K1782" s="46"/>
      <c r="L1782" s="46">
        <v>13.8</v>
      </c>
      <c r="M1782" s="47">
        <v>507.24637681159419</v>
      </c>
      <c r="N1782" s="47">
        <v>7000</v>
      </c>
      <c r="O1782" s="48" t="s">
        <v>1824</v>
      </c>
      <c r="P1782" s="48"/>
      <c r="Q1782" s="49">
        <v>45723</v>
      </c>
      <c r="R1782" s="49"/>
      <c r="S1782" s="49"/>
      <c r="T1782" s="49"/>
      <c r="U1782" s="106"/>
    </row>
    <row r="1783" spans="1:21" x14ac:dyDescent="0.3">
      <c r="A1783" s="41" t="s">
        <v>417</v>
      </c>
      <c r="B1783" s="6">
        <v>45747</v>
      </c>
      <c r="C1783" s="62">
        <f t="shared" si="55"/>
        <v>2025</v>
      </c>
      <c r="D1783" s="43" t="s">
        <v>1158</v>
      </c>
      <c r="E1783" s="43" t="s">
        <v>2912</v>
      </c>
      <c r="F1783" s="44" t="s">
        <v>413</v>
      </c>
      <c r="G1783" s="45" t="s">
        <v>3068</v>
      </c>
      <c r="H1783" s="45" t="s">
        <v>3068</v>
      </c>
      <c r="I1783" s="46">
        <v>13.8</v>
      </c>
      <c r="J1783" s="46"/>
      <c r="K1783" s="46"/>
      <c r="L1783" s="46">
        <v>13.8</v>
      </c>
      <c r="M1783" s="47">
        <v>507.24637681159419</v>
      </c>
      <c r="N1783" s="47">
        <v>7000</v>
      </c>
      <c r="O1783" s="48" t="s">
        <v>2081</v>
      </c>
      <c r="P1783" s="48"/>
      <c r="Q1783" s="49">
        <v>45726</v>
      </c>
      <c r="R1783" s="49"/>
      <c r="S1783" s="49"/>
      <c r="T1783" s="49"/>
      <c r="U1783" s="106"/>
    </row>
    <row r="1784" spans="1:21" x14ac:dyDescent="0.3">
      <c r="A1784" s="41" t="s">
        <v>417</v>
      </c>
      <c r="B1784" s="6">
        <v>45747</v>
      </c>
      <c r="C1784" s="62">
        <f t="shared" si="55"/>
        <v>2025</v>
      </c>
      <c r="D1784" s="43" t="s">
        <v>1158</v>
      </c>
      <c r="E1784" s="43" t="s">
        <v>2913</v>
      </c>
      <c r="F1784" s="44" t="s">
        <v>413</v>
      </c>
      <c r="G1784" s="45" t="s">
        <v>3069</v>
      </c>
      <c r="H1784" s="45" t="s">
        <v>3069</v>
      </c>
      <c r="I1784" s="46">
        <v>13.8</v>
      </c>
      <c r="J1784" s="46"/>
      <c r="K1784" s="46"/>
      <c r="L1784" s="46">
        <v>13.8</v>
      </c>
      <c r="M1784" s="47">
        <v>507.24637681159419</v>
      </c>
      <c r="N1784" s="47">
        <v>7000</v>
      </c>
      <c r="O1784" s="48" t="s">
        <v>1467</v>
      </c>
      <c r="P1784" s="48"/>
      <c r="Q1784" s="49">
        <v>45726</v>
      </c>
      <c r="R1784" s="49"/>
      <c r="S1784" s="49"/>
      <c r="T1784" s="49"/>
      <c r="U1784" s="106"/>
    </row>
    <row r="1785" spans="1:21" x14ac:dyDescent="0.3">
      <c r="A1785" s="41" t="s">
        <v>417</v>
      </c>
      <c r="B1785" s="6">
        <v>45747</v>
      </c>
      <c r="C1785" s="62">
        <f t="shared" si="55"/>
        <v>2025</v>
      </c>
      <c r="D1785" s="43" t="s">
        <v>1158</v>
      </c>
      <c r="E1785" s="43" t="s">
        <v>2916</v>
      </c>
      <c r="F1785" s="44" t="s">
        <v>413</v>
      </c>
      <c r="G1785" s="45" t="s">
        <v>3070</v>
      </c>
      <c r="H1785" s="45" t="s">
        <v>3070</v>
      </c>
      <c r="I1785" s="46">
        <v>17.600000000000001</v>
      </c>
      <c r="J1785" s="46"/>
      <c r="K1785" s="46"/>
      <c r="L1785" s="46">
        <v>17.600000000000001</v>
      </c>
      <c r="M1785" s="47">
        <v>397.72727272727269</v>
      </c>
      <c r="N1785" s="47">
        <v>7000</v>
      </c>
      <c r="O1785" s="48" t="s">
        <v>1177</v>
      </c>
      <c r="P1785" s="48"/>
      <c r="Q1785" s="49">
        <v>45726</v>
      </c>
      <c r="R1785" s="49"/>
      <c r="S1785" s="49"/>
      <c r="T1785" s="49"/>
      <c r="U1785" s="106"/>
    </row>
    <row r="1786" spans="1:21" x14ac:dyDescent="0.3">
      <c r="A1786" s="41" t="s">
        <v>417</v>
      </c>
      <c r="B1786" s="6">
        <v>45747</v>
      </c>
      <c r="C1786" s="62">
        <f t="shared" si="55"/>
        <v>2025</v>
      </c>
      <c r="D1786" s="43" t="s">
        <v>1158</v>
      </c>
      <c r="E1786" s="43" t="s">
        <v>2917</v>
      </c>
      <c r="F1786" s="44" t="s">
        <v>413</v>
      </c>
      <c r="G1786" s="45" t="s">
        <v>3071</v>
      </c>
      <c r="H1786" s="45" t="s">
        <v>3071</v>
      </c>
      <c r="I1786" s="46">
        <v>17.600000000000001</v>
      </c>
      <c r="J1786" s="46"/>
      <c r="K1786" s="46"/>
      <c r="L1786" s="46">
        <v>17.600000000000001</v>
      </c>
      <c r="M1786" s="47">
        <v>397.72727272727269</v>
      </c>
      <c r="N1786" s="47">
        <v>7000</v>
      </c>
      <c r="O1786" s="48" t="s">
        <v>1362</v>
      </c>
      <c r="P1786" s="48"/>
      <c r="Q1786" s="49">
        <v>45728</v>
      </c>
      <c r="R1786" s="49"/>
      <c r="S1786" s="49"/>
      <c r="T1786" s="49"/>
      <c r="U1786" s="106"/>
    </row>
    <row r="1787" spans="1:21" x14ac:dyDescent="0.3">
      <c r="A1787" s="41" t="s">
        <v>417</v>
      </c>
      <c r="B1787" s="6">
        <v>45747</v>
      </c>
      <c r="C1787" s="62">
        <f t="shared" si="55"/>
        <v>2025</v>
      </c>
      <c r="D1787" s="43" t="s">
        <v>1158</v>
      </c>
      <c r="E1787" s="43" t="s">
        <v>2921</v>
      </c>
      <c r="F1787" s="44" t="s">
        <v>413</v>
      </c>
      <c r="G1787" s="45" t="s">
        <v>3072</v>
      </c>
      <c r="H1787" s="45" t="s">
        <v>3072</v>
      </c>
      <c r="I1787" s="46">
        <v>13.8</v>
      </c>
      <c r="J1787" s="46"/>
      <c r="K1787" s="46"/>
      <c r="L1787" s="46">
        <v>13.8</v>
      </c>
      <c r="M1787" s="47">
        <v>507.24637681159419</v>
      </c>
      <c r="N1787" s="47">
        <v>7000</v>
      </c>
      <c r="O1787" s="48" t="s">
        <v>2622</v>
      </c>
      <c r="P1787" s="48"/>
      <c r="Q1787" s="49">
        <v>45727</v>
      </c>
      <c r="R1787" s="49"/>
      <c r="S1787" s="49"/>
      <c r="T1787" s="49"/>
      <c r="U1787" s="106"/>
    </row>
    <row r="1788" spans="1:21" x14ac:dyDescent="0.3">
      <c r="A1788" s="41" t="s">
        <v>417</v>
      </c>
      <c r="B1788" s="6">
        <v>45747</v>
      </c>
      <c r="C1788" s="62">
        <f t="shared" si="55"/>
        <v>2025</v>
      </c>
      <c r="D1788" s="43" t="s">
        <v>1244</v>
      </c>
      <c r="E1788" s="43" t="s">
        <v>1288</v>
      </c>
      <c r="F1788" s="44" t="s">
        <v>412</v>
      </c>
      <c r="G1788" s="45">
        <v>44</v>
      </c>
      <c r="H1788" s="45">
        <v>43</v>
      </c>
      <c r="I1788" s="46">
        <v>52.1</v>
      </c>
      <c r="J1788" s="46">
        <v>6.4</v>
      </c>
      <c r="K1788" s="46"/>
      <c r="L1788" s="46">
        <v>58.5</v>
      </c>
      <c r="M1788" s="47">
        <v>1110.1025641025642</v>
      </c>
      <c r="N1788" s="47">
        <v>64941</v>
      </c>
      <c r="O1788" s="48" t="s">
        <v>3082</v>
      </c>
      <c r="P1788" s="48" t="s">
        <v>1667</v>
      </c>
      <c r="Q1788" s="49">
        <v>45721</v>
      </c>
      <c r="R1788" s="106">
        <v>1</v>
      </c>
      <c r="S1788" s="106"/>
      <c r="T1788" s="49"/>
      <c r="U1788" s="106">
        <v>0.03</v>
      </c>
    </row>
    <row r="1789" spans="1:21" x14ac:dyDescent="0.3">
      <c r="A1789" s="41" t="s">
        <v>417</v>
      </c>
      <c r="B1789" s="6">
        <v>45747</v>
      </c>
      <c r="C1789" s="62">
        <f t="shared" si="55"/>
        <v>2025</v>
      </c>
      <c r="D1789" s="43" t="s">
        <v>1244</v>
      </c>
      <c r="E1789" s="43" t="s">
        <v>1292</v>
      </c>
      <c r="F1789" s="44" t="s">
        <v>412</v>
      </c>
      <c r="G1789" s="45">
        <v>48</v>
      </c>
      <c r="H1789" s="45">
        <v>46</v>
      </c>
      <c r="I1789" s="46">
        <v>51.9</v>
      </c>
      <c r="J1789" s="46">
        <v>6.4</v>
      </c>
      <c r="K1789" s="46"/>
      <c r="L1789" s="46">
        <v>58.3</v>
      </c>
      <c r="M1789" s="47">
        <v>1125.8833619210977</v>
      </c>
      <c r="N1789" s="47">
        <v>65639</v>
      </c>
      <c r="O1789" s="48" t="s">
        <v>3083</v>
      </c>
      <c r="P1789" s="48" t="s">
        <v>1667</v>
      </c>
      <c r="Q1789" s="49">
        <v>45728</v>
      </c>
      <c r="R1789" s="106">
        <v>1</v>
      </c>
      <c r="S1789" s="106"/>
      <c r="T1789" s="49"/>
      <c r="U1789" s="106"/>
    </row>
    <row r="1790" spans="1:21" x14ac:dyDescent="0.3">
      <c r="A1790" s="41" t="s">
        <v>417</v>
      </c>
      <c r="B1790" s="6">
        <v>45747</v>
      </c>
      <c r="C1790" s="62">
        <f t="shared" si="55"/>
        <v>2025</v>
      </c>
      <c r="D1790" s="43" t="s">
        <v>1244</v>
      </c>
      <c r="E1790" s="43" t="s">
        <v>2922</v>
      </c>
      <c r="F1790" s="44" t="s">
        <v>413</v>
      </c>
      <c r="G1790" s="45" t="s">
        <v>3074</v>
      </c>
      <c r="H1790" s="45" t="s">
        <v>3074</v>
      </c>
      <c r="I1790" s="46">
        <v>13.8</v>
      </c>
      <c r="J1790" s="46">
        <v>0</v>
      </c>
      <c r="K1790" s="46"/>
      <c r="L1790" s="46">
        <v>13.8</v>
      </c>
      <c r="M1790" s="47">
        <v>507.24637681159419</v>
      </c>
      <c r="N1790" s="47">
        <v>7000</v>
      </c>
      <c r="O1790" s="48" t="s">
        <v>1380</v>
      </c>
      <c r="P1790" s="48"/>
      <c r="Q1790" s="49">
        <v>45726</v>
      </c>
      <c r="R1790" s="49"/>
      <c r="S1790" s="49"/>
      <c r="T1790" s="49"/>
      <c r="U1790" s="106"/>
    </row>
    <row r="1791" spans="1:21" x14ac:dyDescent="0.3">
      <c r="A1791" s="41" t="s">
        <v>417</v>
      </c>
      <c r="B1791" s="6">
        <v>45747</v>
      </c>
      <c r="C1791" s="62">
        <f t="shared" si="55"/>
        <v>2025</v>
      </c>
      <c r="D1791" s="43" t="s">
        <v>1244</v>
      </c>
      <c r="E1791" s="43" t="s">
        <v>2923</v>
      </c>
      <c r="F1791" s="44" t="s">
        <v>413</v>
      </c>
      <c r="G1791" s="45" t="s">
        <v>3075</v>
      </c>
      <c r="H1791" s="45" t="s">
        <v>3075</v>
      </c>
      <c r="I1791" s="46">
        <v>13.8</v>
      </c>
      <c r="J1791" s="46">
        <v>0</v>
      </c>
      <c r="K1791" s="46"/>
      <c r="L1791" s="46">
        <v>13.8</v>
      </c>
      <c r="M1791" s="47">
        <v>507.24637681159419</v>
      </c>
      <c r="N1791" s="47">
        <v>7000</v>
      </c>
      <c r="O1791" s="48" t="s">
        <v>2236</v>
      </c>
      <c r="P1791" s="48"/>
      <c r="Q1791" s="49">
        <v>45729</v>
      </c>
      <c r="R1791" s="49"/>
      <c r="S1791" s="49"/>
      <c r="T1791" s="49"/>
      <c r="U1791" s="106"/>
    </row>
    <row r="1792" spans="1:21" x14ac:dyDescent="0.3">
      <c r="A1792" s="41" t="s">
        <v>417</v>
      </c>
      <c r="B1792" s="6">
        <v>45747</v>
      </c>
      <c r="C1792" s="62">
        <f t="shared" si="55"/>
        <v>2025</v>
      </c>
      <c r="D1792" s="43" t="s">
        <v>1244</v>
      </c>
      <c r="E1792" s="43" t="s">
        <v>2925</v>
      </c>
      <c r="F1792" s="44" t="s">
        <v>413</v>
      </c>
      <c r="G1792" s="45" t="s">
        <v>3076</v>
      </c>
      <c r="H1792" s="45" t="s">
        <v>3076</v>
      </c>
      <c r="I1792" s="46">
        <v>22</v>
      </c>
      <c r="J1792" s="46">
        <v>0</v>
      </c>
      <c r="K1792" s="46"/>
      <c r="L1792" s="46">
        <v>22</v>
      </c>
      <c r="M1792" s="47">
        <v>454.54545454545456</v>
      </c>
      <c r="N1792" s="47">
        <v>10000</v>
      </c>
      <c r="O1792" s="48" t="s">
        <v>1374</v>
      </c>
      <c r="P1792" s="48"/>
      <c r="Q1792" s="49">
        <v>45720</v>
      </c>
      <c r="R1792" s="49"/>
      <c r="S1792" s="49"/>
      <c r="T1792" s="49"/>
      <c r="U1792" s="106"/>
    </row>
    <row r="1793" spans="1:21" x14ac:dyDescent="0.3">
      <c r="A1793" s="41" t="s">
        <v>417</v>
      </c>
      <c r="B1793" s="6">
        <v>45747</v>
      </c>
      <c r="C1793" s="62">
        <f t="shared" si="55"/>
        <v>2025</v>
      </c>
      <c r="D1793" s="43" t="s">
        <v>1244</v>
      </c>
      <c r="E1793" s="43" t="s">
        <v>2926</v>
      </c>
      <c r="F1793" s="44" t="s">
        <v>413</v>
      </c>
      <c r="G1793" s="45" t="s">
        <v>3077</v>
      </c>
      <c r="H1793" s="45" t="s">
        <v>3077</v>
      </c>
      <c r="I1793" s="46">
        <v>13.8</v>
      </c>
      <c r="J1793" s="46">
        <v>0</v>
      </c>
      <c r="K1793" s="46"/>
      <c r="L1793" s="46">
        <v>13.8</v>
      </c>
      <c r="M1793" s="47">
        <v>507.24637681159419</v>
      </c>
      <c r="N1793" s="47">
        <v>7000</v>
      </c>
      <c r="O1793" s="48" t="s">
        <v>1376</v>
      </c>
      <c r="P1793" s="48"/>
      <c r="Q1793" s="49">
        <v>45720</v>
      </c>
      <c r="R1793" s="49"/>
      <c r="S1793" s="49"/>
      <c r="T1793" s="49"/>
      <c r="U1793" s="106"/>
    </row>
    <row r="1794" spans="1:21" x14ac:dyDescent="0.3">
      <c r="A1794" s="41" t="s">
        <v>417</v>
      </c>
      <c r="B1794" s="6">
        <v>45747</v>
      </c>
      <c r="C1794" s="62">
        <f t="shared" si="55"/>
        <v>2025</v>
      </c>
      <c r="D1794" s="43" t="s">
        <v>1244</v>
      </c>
      <c r="E1794" s="43" t="s">
        <v>2928</v>
      </c>
      <c r="F1794" s="44" t="s">
        <v>413</v>
      </c>
      <c r="G1794" s="45" t="s">
        <v>3078</v>
      </c>
      <c r="H1794" s="45" t="s">
        <v>3078</v>
      </c>
      <c r="I1794" s="46">
        <v>13.8</v>
      </c>
      <c r="J1794" s="46">
        <v>0</v>
      </c>
      <c r="K1794" s="46"/>
      <c r="L1794" s="46">
        <v>13.8</v>
      </c>
      <c r="M1794" s="47">
        <v>507.24637681159419</v>
      </c>
      <c r="N1794" s="47">
        <v>7000</v>
      </c>
      <c r="O1794" s="48" t="s">
        <v>2523</v>
      </c>
      <c r="P1794" s="48"/>
      <c r="Q1794" s="49">
        <v>45720</v>
      </c>
      <c r="R1794" s="49"/>
      <c r="S1794" s="49"/>
      <c r="T1794" s="49"/>
      <c r="U1794" s="106"/>
    </row>
    <row r="1795" spans="1:21" x14ac:dyDescent="0.3">
      <c r="A1795" s="41" t="s">
        <v>417</v>
      </c>
      <c r="B1795" s="6">
        <v>45747</v>
      </c>
      <c r="C1795" s="62">
        <f t="shared" si="55"/>
        <v>2025</v>
      </c>
      <c r="D1795" s="43" t="s">
        <v>1244</v>
      </c>
      <c r="E1795" s="43" t="s">
        <v>2930</v>
      </c>
      <c r="F1795" s="44" t="s">
        <v>413</v>
      </c>
      <c r="G1795" s="45" t="s">
        <v>3079</v>
      </c>
      <c r="H1795" s="45" t="s">
        <v>3079</v>
      </c>
      <c r="I1795" s="46">
        <v>13.8</v>
      </c>
      <c r="J1795" s="46">
        <v>0</v>
      </c>
      <c r="K1795" s="46"/>
      <c r="L1795" s="46">
        <v>13.8</v>
      </c>
      <c r="M1795" s="47">
        <v>507.24637681159419</v>
      </c>
      <c r="N1795" s="47">
        <v>7000</v>
      </c>
      <c r="O1795" s="48" t="s">
        <v>2524</v>
      </c>
      <c r="P1795" s="48"/>
      <c r="Q1795" s="49">
        <v>45723</v>
      </c>
      <c r="R1795" s="49"/>
      <c r="S1795" s="49"/>
      <c r="T1795" s="49"/>
      <c r="U1795" s="106"/>
    </row>
    <row r="1796" spans="1:21" x14ac:dyDescent="0.3">
      <c r="A1796" s="41" t="s">
        <v>417</v>
      </c>
      <c r="B1796" s="6">
        <v>45747</v>
      </c>
      <c r="C1796" s="62">
        <f t="shared" si="55"/>
        <v>2025</v>
      </c>
      <c r="D1796" s="43" t="s">
        <v>1244</v>
      </c>
      <c r="E1796" s="43" t="s">
        <v>2929</v>
      </c>
      <c r="F1796" s="44" t="s">
        <v>413</v>
      </c>
      <c r="G1796" s="45" t="s">
        <v>3110</v>
      </c>
      <c r="H1796" s="45" t="s">
        <v>3110</v>
      </c>
      <c r="I1796" s="46">
        <v>13.8</v>
      </c>
      <c r="J1796" s="46"/>
      <c r="K1796" s="46"/>
      <c r="L1796" s="46">
        <v>13.8</v>
      </c>
      <c r="M1796" s="47">
        <v>507.24637681159419</v>
      </c>
      <c r="N1796" s="47">
        <v>7000</v>
      </c>
      <c r="O1796" s="48" t="s">
        <v>3112</v>
      </c>
      <c r="P1796" s="48"/>
      <c r="Q1796" s="49">
        <v>45739</v>
      </c>
      <c r="R1796" s="49"/>
      <c r="S1796" s="49"/>
      <c r="T1796" s="49"/>
      <c r="U1796" s="106"/>
    </row>
    <row r="1797" spans="1:21" x14ac:dyDescent="0.3">
      <c r="A1797" s="41" t="s">
        <v>417</v>
      </c>
      <c r="B1797" s="6">
        <v>45747</v>
      </c>
      <c r="C1797" s="62">
        <f t="shared" si="55"/>
        <v>2025</v>
      </c>
      <c r="D1797" s="43" t="s">
        <v>1244</v>
      </c>
      <c r="E1797" s="43" t="s">
        <v>2931</v>
      </c>
      <c r="F1797" s="44" t="s">
        <v>413</v>
      </c>
      <c r="G1797" s="45" t="s">
        <v>3111</v>
      </c>
      <c r="H1797" s="45" t="s">
        <v>3111</v>
      </c>
      <c r="I1797" s="46">
        <v>13.8</v>
      </c>
      <c r="J1797" s="46"/>
      <c r="K1797" s="46"/>
      <c r="L1797" s="46">
        <v>13.8</v>
      </c>
      <c r="M1797" s="47">
        <v>507.24637681159419</v>
      </c>
      <c r="N1797" s="47">
        <v>7000</v>
      </c>
      <c r="O1797" s="48" t="s">
        <v>3112</v>
      </c>
      <c r="P1797" s="48"/>
      <c r="Q1797" s="49">
        <v>45739</v>
      </c>
      <c r="R1797" s="49"/>
      <c r="S1797" s="49"/>
      <c r="T1797" s="49"/>
      <c r="U1797" s="106"/>
    </row>
    <row r="1798" spans="1:21" x14ac:dyDescent="0.3">
      <c r="A1798" s="41" t="s">
        <v>417</v>
      </c>
      <c r="B1798" s="6">
        <v>45747</v>
      </c>
      <c r="C1798" s="62">
        <f t="shared" ref="C1798:C1861" si="56">YEAR(B1798)</f>
        <v>2025</v>
      </c>
      <c r="D1798" s="43" t="s">
        <v>1244</v>
      </c>
      <c r="E1798" s="43" t="s">
        <v>2932</v>
      </c>
      <c r="F1798" s="44" t="s">
        <v>413</v>
      </c>
      <c r="G1798" s="45" t="s">
        <v>3080</v>
      </c>
      <c r="H1798" s="45" t="s">
        <v>3080</v>
      </c>
      <c r="I1798" s="46">
        <v>13.8</v>
      </c>
      <c r="J1798" s="46">
        <v>0</v>
      </c>
      <c r="K1798" s="46"/>
      <c r="L1798" s="46">
        <v>13.8</v>
      </c>
      <c r="M1798" s="47">
        <v>507.24637681159419</v>
      </c>
      <c r="N1798" s="47">
        <v>7000</v>
      </c>
      <c r="O1798" s="48" t="s">
        <v>455</v>
      </c>
      <c r="P1798" s="48"/>
      <c r="Q1798" s="49">
        <v>45723</v>
      </c>
      <c r="R1798" s="49"/>
      <c r="S1798" s="49"/>
      <c r="T1798" s="49"/>
      <c r="U1798" s="106"/>
    </row>
    <row r="1799" spans="1:21" x14ac:dyDescent="0.3">
      <c r="A1799" s="41" t="s">
        <v>417</v>
      </c>
      <c r="B1799" s="6">
        <v>45747</v>
      </c>
      <c r="C1799" s="62">
        <f t="shared" si="56"/>
        <v>2025</v>
      </c>
      <c r="D1799" s="43" t="s">
        <v>1244</v>
      </c>
      <c r="E1799" s="43" t="s">
        <v>2944</v>
      </c>
      <c r="F1799" s="44" t="s">
        <v>413</v>
      </c>
      <c r="G1799" s="45" t="s">
        <v>3081</v>
      </c>
      <c r="H1799" s="45" t="s">
        <v>3081</v>
      </c>
      <c r="I1799" s="46">
        <v>13.8</v>
      </c>
      <c r="J1799" s="46">
        <v>0</v>
      </c>
      <c r="K1799" s="46"/>
      <c r="L1799" s="46">
        <v>13.8</v>
      </c>
      <c r="M1799" s="47">
        <v>507.24637681159419</v>
      </c>
      <c r="N1799" s="47">
        <v>7000</v>
      </c>
      <c r="O1799" s="48" t="s">
        <v>1362</v>
      </c>
      <c r="P1799" s="48"/>
      <c r="Q1799" s="49">
        <v>45731</v>
      </c>
      <c r="R1799" s="49"/>
      <c r="S1799" s="49"/>
      <c r="T1799" s="49"/>
      <c r="U1799" s="106"/>
    </row>
    <row r="1800" spans="1:21" x14ac:dyDescent="0.3">
      <c r="A1800" s="41" t="s">
        <v>417</v>
      </c>
      <c r="B1800" s="6">
        <v>45747</v>
      </c>
      <c r="C1800" s="62">
        <f t="shared" si="56"/>
        <v>2025</v>
      </c>
      <c r="D1800" s="43" t="s">
        <v>175</v>
      </c>
      <c r="E1800" s="43" t="s">
        <v>2949</v>
      </c>
      <c r="F1800" s="44" t="s">
        <v>413</v>
      </c>
      <c r="G1800" s="45" t="s">
        <v>3084</v>
      </c>
      <c r="H1800" s="45"/>
      <c r="I1800" s="46">
        <v>13.75</v>
      </c>
      <c r="J1800" s="46"/>
      <c r="K1800" s="46"/>
      <c r="L1800" s="46">
        <v>13.75</v>
      </c>
      <c r="M1800" s="47">
        <v>509.09090909090907</v>
      </c>
      <c r="N1800" s="47">
        <v>7000</v>
      </c>
      <c r="O1800" s="48" t="s">
        <v>3085</v>
      </c>
      <c r="P1800" s="48"/>
      <c r="Q1800" s="49">
        <v>45734</v>
      </c>
      <c r="R1800" s="49"/>
      <c r="S1800" s="49"/>
      <c r="T1800" s="49"/>
      <c r="U1800" s="106"/>
    </row>
    <row r="1801" spans="1:21" x14ac:dyDescent="0.3">
      <c r="A1801" s="41" t="s">
        <v>417</v>
      </c>
      <c r="B1801" s="6">
        <v>45747</v>
      </c>
      <c r="C1801" s="62">
        <f t="shared" si="56"/>
        <v>2025</v>
      </c>
      <c r="D1801" s="43" t="s">
        <v>2255</v>
      </c>
      <c r="E1801" s="43" t="s">
        <v>2270</v>
      </c>
      <c r="F1801" s="44" t="s">
        <v>412</v>
      </c>
      <c r="G1801" s="45">
        <v>15</v>
      </c>
      <c r="H1801" s="45"/>
      <c r="I1801" s="46">
        <v>55.3</v>
      </c>
      <c r="J1801" s="46">
        <v>6.4</v>
      </c>
      <c r="K1801" s="46"/>
      <c r="L1801" s="46">
        <v>61.699999999999996</v>
      </c>
      <c r="M1801" s="47">
        <v>1254.7487844408429</v>
      </c>
      <c r="N1801" s="47">
        <v>77418</v>
      </c>
      <c r="O1801" s="48" t="s">
        <v>3108</v>
      </c>
      <c r="P1801" s="48" t="s">
        <v>1667</v>
      </c>
      <c r="Q1801" s="49">
        <v>45727</v>
      </c>
      <c r="R1801" s="106">
        <v>1</v>
      </c>
      <c r="S1801" s="106"/>
      <c r="T1801" s="49"/>
      <c r="U1801" s="106"/>
    </row>
    <row r="1802" spans="1:21" x14ac:dyDescent="0.3">
      <c r="A1802" s="41" t="s">
        <v>417</v>
      </c>
      <c r="B1802" s="6">
        <v>45747</v>
      </c>
      <c r="C1802" s="62">
        <f t="shared" si="56"/>
        <v>2025</v>
      </c>
      <c r="D1802" s="43" t="s">
        <v>2255</v>
      </c>
      <c r="E1802" s="43" t="s">
        <v>2290</v>
      </c>
      <c r="F1802" s="44" t="s">
        <v>412</v>
      </c>
      <c r="G1802" s="45">
        <v>35</v>
      </c>
      <c r="H1802" s="45"/>
      <c r="I1802" s="46">
        <v>56</v>
      </c>
      <c r="J1802" s="46">
        <v>6.4</v>
      </c>
      <c r="K1802" s="46"/>
      <c r="L1802" s="46">
        <v>62.4</v>
      </c>
      <c r="M1802" s="47">
        <v>1186.5064102564104</v>
      </c>
      <c r="N1802" s="47">
        <v>74038</v>
      </c>
      <c r="O1802" s="48" t="s">
        <v>3086</v>
      </c>
      <c r="P1802" s="48" t="s">
        <v>1667</v>
      </c>
      <c r="Q1802" s="49">
        <v>45721</v>
      </c>
      <c r="R1802" s="106">
        <v>1</v>
      </c>
      <c r="S1802" s="106"/>
      <c r="T1802" s="49"/>
      <c r="U1802" s="106"/>
    </row>
    <row r="1803" spans="1:21" x14ac:dyDescent="0.3">
      <c r="A1803" s="41" t="s">
        <v>417</v>
      </c>
      <c r="B1803" s="6">
        <v>45747</v>
      </c>
      <c r="C1803" s="62">
        <f t="shared" si="56"/>
        <v>2025</v>
      </c>
      <c r="D1803" s="43" t="s">
        <v>2255</v>
      </c>
      <c r="E1803" s="43" t="s">
        <v>2298</v>
      </c>
      <c r="F1803" s="44" t="s">
        <v>412</v>
      </c>
      <c r="G1803" s="45">
        <v>43</v>
      </c>
      <c r="H1803" s="45"/>
      <c r="I1803" s="46">
        <v>55.8</v>
      </c>
      <c r="J1803" s="46">
        <v>6.4</v>
      </c>
      <c r="K1803" s="46"/>
      <c r="L1803" s="46">
        <v>62.199999999999996</v>
      </c>
      <c r="M1803" s="47">
        <v>1205.7877813504824</v>
      </c>
      <c r="N1803" s="47">
        <v>75000</v>
      </c>
      <c r="O1803" s="48" t="s">
        <v>3087</v>
      </c>
      <c r="P1803" s="48" t="s">
        <v>1667</v>
      </c>
      <c r="Q1803" s="49">
        <v>45742</v>
      </c>
      <c r="R1803" s="106">
        <v>1</v>
      </c>
      <c r="S1803" s="106"/>
      <c r="T1803" s="49"/>
      <c r="U1803" s="106"/>
    </row>
    <row r="1804" spans="1:21" x14ac:dyDescent="0.3">
      <c r="A1804" s="41" t="s">
        <v>417</v>
      </c>
      <c r="B1804" s="6">
        <v>45747</v>
      </c>
      <c r="C1804" s="62">
        <f t="shared" si="56"/>
        <v>2025</v>
      </c>
      <c r="D1804" s="43" t="s">
        <v>2255</v>
      </c>
      <c r="E1804" s="43" t="s">
        <v>2301</v>
      </c>
      <c r="F1804" s="44" t="s">
        <v>412</v>
      </c>
      <c r="G1804" s="45">
        <v>46</v>
      </c>
      <c r="H1804" s="45"/>
      <c r="I1804" s="46">
        <v>55.3</v>
      </c>
      <c r="J1804" s="46">
        <v>6.4</v>
      </c>
      <c r="K1804" s="46"/>
      <c r="L1804" s="46">
        <v>61.699999999999996</v>
      </c>
      <c r="M1804" s="47">
        <v>1191.6369529983792</v>
      </c>
      <c r="N1804" s="47">
        <v>73524</v>
      </c>
      <c r="O1804" s="48" t="s">
        <v>3088</v>
      </c>
      <c r="P1804" s="48" t="s">
        <v>1667</v>
      </c>
      <c r="Q1804" s="49">
        <v>45721</v>
      </c>
      <c r="R1804" s="106">
        <v>1</v>
      </c>
      <c r="S1804" s="106"/>
      <c r="T1804" s="49"/>
      <c r="U1804" s="106">
        <v>0.03</v>
      </c>
    </row>
    <row r="1805" spans="1:21" x14ac:dyDescent="0.3">
      <c r="A1805" s="41" t="s">
        <v>417</v>
      </c>
      <c r="B1805" s="6">
        <v>45747</v>
      </c>
      <c r="C1805" s="62">
        <f t="shared" si="56"/>
        <v>2025</v>
      </c>
      <c r="D1805" s="43" t="s">
        <v>1584</v>
      </c>
      <c r="E1805" s="43" t="s">
        <v>2952</v>
      </c>
      <c r="F1805" s="44" t="s">
        <v>413</v>
      </c>
      <c r="G1805" s="45" t="s">
        <v>3089</v>
      </c>
      <c r="H1805" s="45"/>
      <c r="I1805" s="46">
        <v>13.8</v>
      </c>
      <c r="J1805" s="46"/>
      <c r="K1805" s="46"/>
      <c r="L1805" s="46">
        <v>13.8</v>
      </c>
      <c r="M1805" s="47">
        <v>507.24637681159419</v>
      </c>
      <c r="N1805" s="47">
        <v>7000</v>
      </c>
      <c r="O1805" s="48" t="s">
        <v>1461</v>
      </c>
      <c r="P1805" s="48"/>
      <c r="Q1805" s="49">
        <v>45721</v>
      </c>
      <c r="R1805" s="49"/>
      <c r="S1805" s="49"/>
      <c r="T1805" s="49"/>
      <c r="U1805" s="106"/>
    </row>
    <row r="1806" spans="1:21" x14ac:dyDescent="0.3">
      <c r="A1806" s="41" t="s">
        <v>417</v>
      </c>
      <c r="B1806" s="6">
        <v>45747</v>
      </c>
      <c r="C1806" s="62">
        <f t="shared" si="56"/>
        <v>2025</v>
      </c>
      <c r="D1806" s="43" t="s">
        <v>1584</v>
      </c>
      <c r="E1806" s="43" t="s">
        <v>2957</v>
      </c>
      <c r="F1806" s="44" t="s">
        <v>413</v>
      </c>
      <c r="G1806" s="45" t="s">
        <v>3090</v>
      </c>
      <c r="H1806" s="45"/>
      <c r="I1806" s="46">
        <v>22</v>
      </c>
      <c r="J1806" s="46"/>
      <c r="K1806" s="46"/>
      <c r="L1806" s="46">
        <v>22</v>
      </c>
      <c r="M1806" s="47">
        <v>454.54545454545456</v>
      </c>
      <c r="N1806" s="47">
        <v>10000</v>
      </c>
      <c r="O1806" s="48" t="s">
        <v>1468</v>
      </c>
      <c r="P1806" s="48"/>
      <c r="Q1806" s="49">
        <v>45727</v>
      </c>
      <c r="R1806" s="49"/>
      <c r="S1806" s="49"/>
      <c r="T1806" s="49"/>
      <c r="U1806" s="106"/>
    </row>
    <row r="1807" spans="1:21" x14ac:dyDescent="0.3">
      <c r="A1807" s="41" t="s">
        <v>417</v>
      </c>
      <c r="B1807" s="6">
        <v>45747</v>
      </c>
      <c r="C1807" s="62">
        <f t="shared" si="56"/>
        <v>2025</v>
      </c>
      <c r="D1807" s="43" t="s">
        <v>1584</v>
      </c>
      <c r="E1807" s="43" t="s">
        <v>2959</v>
      </c>
      <c r="F1807" s="44" t="s">
        <v>413</v>
      </c>
      <c r="G1807" s="45" t="s">
        <v>3091</v>
      </c>
      <c r="H1807" s="45"/>
      <c r="I1807" s="46">
        <v>13.8</v>
      </c>
      <c r="J1807" s="46"/>
      <c r="K1807" s="46"/>
      <c r="L1807" s="46">
        <v>13.8</v>
      </c>
      <c r="M1807" s="47">
        <v>507.24637681159419</v>
      </c>
      <c r="N1807" s="47">
        <v>7000</v>
      </c>
      <c r="O1807" s="48" t="s">
        <v>1829</v>
      </c>
      <c r="P1807" s="48"/>
      <c r="Q1807" s="49">
        <v>45735</v>
      </c>
      <c r="R1807" s="49"/>
      <c r="S1807" s="49"/>
      <c r="T1807" s="49"/>
      <c r="U1807" s="106"/>
    </row>
    <row r="1808" spans="1:21" x14ac:dyDescent="0.3">
      <c r="A1808" s="41" t="s">
        <v>417</v>
      </c>
      <c r="B1808" s="6">
        <v>45747</v>
      </c>
      <c r="C1808" s="62">
        <f t="shared" si="56"/>
        <v>2025</v>
      </c>
      <c r="D1808" s="43" t="s">
        <v>1584</v>
      </c>
      <c r="E1808" s="43" t="s">
        <v>2960</v>
      </c>
      <c r="F1808" s="44" t="s">
        <v>413</v>
      </c>
      <c r="G1808" s="45" t="s">
        <v>3092</v>
      </c>
      <c r="H1808" s="45"/>
      <c r="I1808" s="46">
        <v>13.8</v>
      </c>
      <c r="J1808" s="46"/>
      <c r="K1808" s="46"/>
      <c r="L1808" s="46">
        <v>13.8</v>
      </c>
      <c r="M1808" s="47">
        <v>507.24637681159419</v>
      </c>
      <c r="N1808" s="47">
        <v>7000</v>
      </c>
      <c r="O1808" s="48" t="s">
        <v>1829</v>
      </c>
      <c r="P1808" s="48"/>
      <c r="Q1808" s="49">
        <v>45735</v>
      </c>
      <c r="R1808" s="49"/>
      <c r="S1808" s="49"/>
      <c r="T1808" s="49"/>
      <c r="U1808" s="106"/>
    </row>
    <row r="1809" spans="1:21" x14ac:dyDescent="0.3">
      <c r="A1809" s="41" t="s">
        <v>417</v>
      </c>
      <c r="B1809" s="6">
        <v>45747</v>
      </c>
      <c r="C1809" s="62">
        <f t="shared" si="56"/>
        <v>2025</v>
      </c>
      <c r="D1809" s="43" t="s">
        <v>1584</v>
      </c>
      <c r="E1809" s="43" t="s">
        <v>2967</v>
      </c>
      <c r="F1809" s="44" t="s">
        <v>413</v>
      </c>
      <c r="G1809" s="45" t="s">
        <v>3093</v>
      </c>
      <c r="H1809" s="45"/>
      <c r="I1809" s="46">
        <v>13.8</v>
      </c>
      <c r="J1809" s="46"/>
      <c r="K1809" s="46"/>
      <c r="L1809" s="46">
        <v>13.8</v>
      </c>
      <c r="M1809" s="47">
        <v>507.24637681159419</v>
      </c>
      <c r="N1809" s="47">
        <v>7000</v>
      </c>
      <c r="O1809" s="48" t="s">
        <v>2230</v>
      </c>
      <c r="P1809" s="48"/>
      <c r="Q1809" s="49">
        <v>45721</v>
      </c>
      <c r="R1809" s="49"/>
      <c r="S1809" s="49"/>
      <c r="T1809" s="49"/>
      <c r="U1809" s="106"/>
    </row>
    <row r="1810" spans="1:21" x14ac:dyDescent="0.3">
      <c r="A1810" s="41" t="s">
        <v>417</v>
      </c>
      <c r="B1810" s="6">
        <v>45747</v>
      </c>
      <c r="C1810" s="62">
        <f t="shared" si="56"/>
        <v>2025</v>
      </c>
      <c r="D1810" s="43" t="s">
        <v>1584</v>
      </c>
      <c r="E1810" s="43" t="s">
        <v>2971</v>
      </c>
      <c r="F1810" s="44" t="s">
        <v>413</v>
      </c>
      <c r="G1810" s="45" t="s">
        <v>3094</v>
      </c>
      <c r="H1810" s="45"/>
      <c r="I1810" s="46">
        <v>13.8</v>
      </c>
      <c r="J1810" s="46"/>
      <c r="K1810" s="46"/>
      <c r="L1810" s="46">
        <v>13.8</v>
      </c>
      <c r="M1810" s="47">
        <v>507.24637681159419</v>
      </c>
      <c r="N1810" s="47">
        <v>7000</v>
      </c>
      <c r="O1810" s="48" t="s">
        <v>1809</v>
      </c>
      <c r="P1810" s="48"/>
      <c r="Q1810" s="49">
        <v>45721</v>
      </c>
      <c r="R1810" s="49"/>
      <c r="S1810" s="49"/>
      <c r="T1810" s="49"/>
      <c r="U1810" s="106"/>
    </row>
    <row r="1811" spans="1:21" x14ac:dyDescent="0.3">
      <c r="A1811" s="41" t="s">
        <v>417</v>
      </c>
      <c r="B1811" s="6">
        <v>45747</v>
      </c>
      <c r="C1811" s="62">
        <f t="shared" si="56"/>
        <v>2025</v>
      </c>
      <c r="D1811" s="43" t="s">
        <v>1584</v>
      </c>
      <c r="E1811" s="43" t="s">
        <v>2972</v>
      </c>
      <c r="F1811" s="44" t="s">
        <v>413</v>
      </c>
      <c r="G1811" s="45" t="s">
        <v>3095</v>
      </c>
      <c r="H1811" s="45"/>
      <c r="I1811" s="46">
        <v>13.8</v>
      </c>
      <c r="J1811" s="46"/>
      <c r="K1811" s="46"/>
      <c r="L1811" s="46">
        <v>13.8</v>
      </c>
      <c r="M1811" s="47">
        <v>507.24637681159419</v>
      </c>
      <c r="N1811" s="47">
        <v>7000</v>
      </c>
      <c r="O1811" s="48" t="s">
        <v>1809</v>
      </c>
      <c r="P1811" s="48"/>
      <c r="Q1811" s="49">
        <v>45721</v>
      </c>
      <c r="R1811" s="49"/>
      <c r="S1811" s="49"/>
      <c r="T1811" s="49"/>
      <c r="U1811" s="106"/>
    </row>
    <row r="1812" spans="1:21" x14ac:dyDescent="0.3">
      <c r="A1812" s="41" t="s">
        <v>417</v>
      </c>
      <c r="B1812" s="6">
        <v>45747</v>
      </c>
      <c r="C1812" s="62">
        <f t="shared" si="56"/>
        <v>2025</v>
      </c>
      <c r="D1812" s="43" t="s">
        <v>2114</v>
      </c>
      <c r="E1812" s="43" t="s">
        <v>2177</v>
      </c>
      <c r="F1812" s="44" t="s">
        <v>412</v>
      </c>
      <c r="G1812" s="45">
        <v>43</v>
      </c>
      <c r="H1812" s="45"/>
      <c r="I1812" s="46">
        <v>55.4</v>
      </c>
      <c r="J1812" s="46">
        <v>6.4</v>
      </c>
      <c r="K1812" s="46"/>
      <c r="L1812" s="46">
        <v>61.8</v>
      </c>
      <c r="M1812" s="47">
        <v>1223.2524271844661</v>
      </c>
      <c r="N1812" s="47">
        <v>75597</v>
      </c>
      <c r="O1812" s="48" t="s">
        <v>3106</v>
      </c>
      <c r="P1812" s="48" t="s">
        <v>1667</v>
      </c>
      <c r="Q1812" s="49">
        <v>45744</v>
      </c>
      <c r="R1812" s="106">
        <v>1</v>
      </c>
      <c r="S1812" s="106"/>
      <c r="T1812" s="49"/>
      <c r="U1812" s="106"/>
    </row>
    <row r="1813" spans="1:21" x14ac:dyDescent="0.3">
      <c r="A1813" s="41" t="s">
        <v>417</v>
      </c>
      <c r="B1813" s="6">
        <v>45747</v>
      </c>
      <c r="C1813" s="62">
        <f t="shared" si="56"/>
        <v>2025</v>
      </c>
      <c r="D1813" s="43" t="s">
        <v>1584</v>
      </c>
      <c r="E1813" s="43" t="s">
        <v>1476</v>
      </c>
      <c r="F1813" s="44" t="s">
        <v>412</v>
      </c>
      <c r="G1813" s="45">
        <v>2</v>
      </c>
      <c r="H1813" s="45"/>
      <c r="I1813" s="46">
        <v>51.4</v>
      </c>
      <c r="J1813" s="46">
        <v>3.3</v>
      </c>
      <c r="K1813" s="46"/>
      <c r="L1813" s="46">
        <v>54.699999999999996</v>
      </c>
      <c r="M1813" s="47">
        <v>1086.7458866544791</v>
      </c>
      <c r="N1813" s="47">
        <v>59445</v>
      </c>
      <c r="O1813" s="48" t="s">
        <v>3107</v>
      </c>
      <c r="P1813" s="48" t="s">
        <v>1667</v>
      </c>
      <c r="Q1813" s="49">
        <v>45723</v>
      </c>
      <c r="R1813" s="106">
        <v>1</v>
      </c>
      <c r="S1813" s="106"/>
      <c r="T1813" s="49"/>
      <c r="U1813" s="106"/>
    </row>
    <row r="1814" spans="1:21" x14ac:dyDescent="0.3">
      <c r="A1814" s="41" t="s">
        <v>417</v>
      </c>
      <c r="B1814" s="6">
        <v>45747</v>
      </c>
      <c r="C1814" s="62">
        <f t="shared" si="56"/>
        <v>2025</v>
      </c>
      <c r="D1814" s="43" t="s">
        <v>1730</v>
      </c>
      <c r="E1814" s="43" t="s">
        <v>1761</v>
      </c>
      <c r="F1814" s="44" t="s">
        <v>412</v>
      </c>
      <c r="G1814" s="45">
        <v>31</v>
      </c>
      <c r="H1814" s="45"/>
      <c r="I1814" s="46">
        <v>53.3</v>
      </c>
      <c r="J1814" s="46">
        <v>6.4</v>
      </c>
      <c r="K1814" s="46"/>
      <c r="L1814" s="46">
        <v>59.699999999999996</v>
      </c>
      <c r="M1814" s="47">
        <v>1183.7520938023451</v>
      </c>
      <c r="N1814" s="47">
        <v>70670</v>
      </c>
      <c r="O1814" s="48" t="s">
        <v>3096</v>
      </c>
      <c r="P1814" s="48" t="s">
        <v>1668</v>
      </c>
      <c r="Q1814" s="49">
        <v>45743</v>
      </c>
      <c r="R1814" s="106">
        <v>1</v>
      </c>
      <c r="S1814" s="106"/>
      <c r="T1814" s="49"/>
      <c r="U1814" s="106"/>
    </row>
    <row r="1815" spans="1:21" x14ac:dyDescent="0.3">
      <c r="A1815" s="41" t="s">
        <v>417</v>
      </c>
      <c r="B1815" s="6">
        <v>45747</v>
      </c>
      <c r="C1815" s="62">
        <f t="shared" si="56"/>
        <v>2025</v>
      </c>
      <c r="D1815" s="43" t="s">
        <v>1730</v>
      </c>
      <c r="E1815" s="43" t="s">
        <v>1770</v>
      </c>
      <c r="F1815" s="44" t="s">
        <v>412</v>
      </c>
      <c r="G1815" s="45">
        <v>40</v>
      </c>
      <c r="H1815" s="45"/>
      <c r="I1815" s="46">
        <v>52.2</v>
      </c>
      <c r="J1815" s="46">
        <v>6.4</v>
      </c>
      <c r="K1815" s="46"/>
      <c r="L1815" s="46">
        <v>58.6</v>
      </c>
      <c r="M1815" s="47">
        <v>1139.2491467576792</v>
      </c>
      <c r="N1815" s="47">
        <v>66760</v>
      </c>
      <c r="O1815" s="48" t="s">
        <v>3097</v>
      </c>
      <c r="P1815" s="48" t="s">
        <v>1667</v>
      </c>
      <c r="Q1815" s="49">
        <v>45742</v>
      </c>
      <c r="R1815" s="106">
        <v>1</v>
      </c>
      <c r="S1815" s="106"/>
      <c r="T1815" s="49"/>
      <c r="U1815" s="106"/>
    </row>
    <row r="1816" spans="1:21" x14ac:dyDescent="0.3">
      <c r="A1816" s="41" t="s">
        <v>417</v>
      </c>
      <c r="B1816" s="6">
        <v>45747</v>
      </c>
      <c r="C1816" s="62">
        <f t="shared" si="56"/>
        <v>2025</v>
      </c>
      <c r="D1816" s="43" t="s">
        <v>1730</v>
      </c>
      <c r="E1816" s="43" t="s">
        <v>2975</v>
      </c>
      <c r="F1816" s="44" t="s">
        <v>413</v>
      </c>
      <c r="G1816" s="45" t="s">
        <v>2850</v>
      </c>
      <c r="H1816" s="45"/>
      <c r="I1816" s="46">
        <v>13.8</v>
      </c>
      <c r="J1816" s="46">
        <v>0</v>
      </c>
      <c r="K1816" s="46"/>
      <c r="L1816" s="46">
        <v>13.8</v>
      </c>
      <c r="M1816" s="47">
        <v>507.24637681159419</v>
      </c>
      <c r="N1816" s="47">
        <v>7000</v>
      </c>
      <c r="O1816" s="48" t="s">
        <v>3098</v>
      </c>
      <c r="P1816" s="48"/>
      <c r="Q1816" s="49">
        <v>45721</v>
      </c>
      <c r="R1816" s="49"/>
      <c r="S1816" s="49"/>
      <c r="T1816" s="49"/>
      <c r="U1816" s="49"/>
    </row>
    <row r="1817" spans="1:21" x14ac:dyDescent="0.3">
      <c r="A1817" s="41" t="s">
        <v>417</v>
      </c>
      <c r="B1817" s="6">
        <v>45747</v>
      </c>
      <c r="C1817" s="62">
        <f t="shared" si="56"/>
        <v>2025</v>
      </c>
      <c r="D1817" s="43" t="s">
        <v>1730</v>
      </c>
      <c r="E1817" s="43" t="s">
        <v>2976</v>
      </c>
      <c r="F1817" s="44" t="s">
        <v>413</v>
      </c>
      <c r="G1817" s="45" t="s">
        <v>2851</v>
      </c>
      <c r="H1817" s="45"/>
      <c r="I1817" s="46">
        <v>13.8</v>
      </c>
      <c r="J1817" s="46">
        <v>0</v>
      </c>
      <c r="K1817" s="46"/>
      <c r="L1817" s="46">
        <v>13.8</v>
      </c>
      <c r="M1817" s="47">
        <v>507.24637681159419</v>
      </c>
      <c r="N1817" s="47">
        <v>7000</v>
      </c>
      <c r="O1817" s="48" t="s">
        <v>1381</v>
      </c>
      <c r="P1817" s="48"/>
      <c r="Q1817" s="49">
        <v>45723</v>
      </c>
      <c r="R1817" s="49"/>
      <c r="S1817" s="49"/>
      <c r="T1817" s="49"/>
      <c r="U1817" s="49"/>
    </row>
    <row r="1818" spans="1:21" x14ac:dyDescent="0.3">
      <c r="A1818" s="41" t="s">
        <v>417</v>
      </c>
      <c r="B1818" s="6">
        <v>45747</v>
      </c>
      <c r="C1818" s="62">
        <f t="shared" si="56"/>
        <v>2025</v>
      </c>
      <c r="D1818" s="43" t="s">
        <v>1730</v>
      </c>
      <c r="E1818" s="43" t="s">
        <v>2979</v>
      </c>
      <c r="F1818" s="44" t="s">
        <v>413</v>
      </c>
      <c r="G1818" s="45" t="s">
        <v>2854</v>
      </c>
      <c r="H1818" s="45"/>
      <c r="I1818" s="46">
        <v>13.8</v>
      </c>
      <c r="J1818" s="46">
        <v>0</v>
      </c>
      <c r="K1818" s="46"/>
      <c r="L1818" s="46">
        <v>13.8</v>
      </c>
      <c r="M1818" s="47">
        <v>507.24637681159419</v>
      </c>
      <c r="N1818" s="47">
        <v>7000</v>
      </c>
      <c r="O1818" s="48" t="s">
        <v>1812</v>
      </c>
      <c r="P1818" s="48"/>
      <c r="Q1818" s="49">
        <v>45732</v>
      </c>
      <c r="R1818" s="49"/>
      <c r="S1818" s="49"/>
      <c r="T1818" s="49"/>
      <c r="U1818" s="106"/>
    </row>
    <row r="1819" spans="1:21" x14ac:dyDescent="0.3">
      <c r="A1819" s="41" t="s">
        <v>417</v>
      </c>
      <c r="B1819" s="6">
        <v>45747</v>
      </c>
      <c r="C1819" s="62">
        <f t="shared" si="56"/>
        <v>2025</v>
      </c>
      <c r="D1819" s="43" t="s">
        <v>1730</v>
      </c>
      <c r="E1819" s="43" t="s">
        <v>2983</v>
      </c>
      <c r="F1819" s="44" t="s">
        <v>413</v>
      </c>
      <c r="G1819" s="45" t="s">
        <v>2858</v>
      </c>
      <c r="H1819" s="45"/>
      <c r="I1819" s="46">
        <v>13.8</v>
      </c>
      <c r="J1819" s="46">
        <v>0</v>
      </c>
      <c r="K1819" s="46"/>
      <c r="L1819" s="46">
        <v>13.8</v>
      </c>
      <c r="M1819" s="47">
        <v>507.24637681159419</v>
      </c>
      <c r="N1819" s="47">
        <v>7000</v>
      </c>
      <c r="O1819" s="48" t="s">
        <v>2208</v>
      </c>
      <c r="P1819" s="48"/>
      <c r="Q1819" s="49">
        <v>45726</v>
      </c>
      <c r="R1819" s="49"/>
      <c r="S1819" s="49"/>
      <c r="T1819" s="49"/>
      <c r="U1819" s="106"/>
    </row>
    <row r="1820" spans="1:21" x14ac:dyDescent="0.3">
      <c r="A1820" s="41" t="s">
        <v>417</v>
      </c>
      <c r="B1820" s="6">
        <v>45747</v>
      </c>
      <c r="C1820" s="62">
        <f t="shared" si="56"/>
        <v>2025</v>
      </c>
      <c r="D1820" s="43" t="s">
        <v>1730</v>
      </c>
      <c r="E1820" s="43" t="s">
        <v>2985</v>
      </c>
      <c r="F1820" s="44" t="s">
        <v>413</v>
      </c>
      <c r="G1820" s="45" t="s">
        <v>2860</v>
      </c>
      <c r="H1820" s="45"/>
      <c r="I1820" s="46">
        <v>13.8</v>
      </c>
      <c r="J1820" s="46">
        <v>0</v>
      </c>
      <c r="K1820" s="46"/>
      <c r="L1820" s="46">
        <v>13.8</v>
      </c>
      <c r="M1820" s="47">
        <v>507.24637681159419</v>
      </c>
      <c r="N1820" s="47">
        <v>7000</v>
      </c>
      <c r="O1820" s="48" t="s">
        <v>2380</v>
      </c>
      <c r="P1820" s="48"/>
      <c r="Q1820" s="49">
        <v>45728</v>
      </c>
      <c r="R1820" s="49"/>
      <c r="S1820" s="49"/>
      <c r="T1820" s="49"/>
      <c r="U1820" s="49"/>
    </row>
    <row r="1821" spans="1:21" x14ac:dyDescent="0.3">
      <c r="A1821" s="41" t="s">
        <v>417</v>
      </c>
      <c r="B1821" s="6">
        <v>45747</v>
      </c>
      <c r="C1821" s="62">
        <f t="shared" si="56"/>
        <v>2025</v>
      </c>
      <c r="D1821" s="43" t="s">
        <v>1730</v>
      </c>
      <c r="E1821" s="43" t="s">
        <v>2988</v>
      </c>
      <c r="F1821" s="44" t="s">
        <v>413</v>
      </c>
      <c r="G1821" s="45" t="s">
        <v>2863</v>
      </c>
      <c r="H1821" s="45"/>
      <c r="I1821" s="46">
        <v>13.8</v>
      </c>
      <c r="J1821" s="46">
        <v>0</v>
      </c>
      <c r="K1821" s="46"/>
      <c r="L1821" s="46">
        <v>13.8</v>
      </c>
      <c r="M1821" s="47">
        <v>507.24637681159419</v>
      </c>
      <c r="N1821" s="47">
        <v>7000</v>
      </c>
      <c r="O1821" s="48" t="s">
        <v>2089</v>
      </c>
      <c r="P1821" s="48"/>
      <c r="Q1821" s="49">
        <v>45732</v>
      </c>
      <c r="R1821" s="49"/>
      <c r="S1821" s="49"/>
      <c r="T1821" s="49"/>
      <c r="U1821" s="49"/>
    </row>
    <row r="1822" spans="1:21" x14ac:dyDescent="0.3">
      <c r="A1822" s="41" t="s">
        <v>417</v>
      </c>
      <c r="B1822" s="6">
        <v>45747</v>
      </c>
      <c r="C1822" s="62">
        <f t="shared" si="56"/>
        <v>2025</v>
      </c>
      <c r="D1822" s="43" t="s">
        <v>2673</v>
      </c>
      <c r="E1822" s="43" t="s">
        <v>2690</v>
      </c>
      <c r="F1822" s="44" t="s">
        <v>412</v>
      </c>
      <c r="G1822" s="45">
        <v>17</v>
      </c>
      <c r="H1822" s="45"/>
      <c r="I1822" s="46">
        <v>49.5</v>
      </c>
      <c r="J1822" s="46">
        <v>6.4</v>
      </c>
      <c r="K1822" s="46"/>
      <c r="L1822" s="46">
        <v>55.9</v>
      </c>
      <c r="M1822" s="47">
        <v>1222.2003577817532</v>
      </c>
      <c r="N1822" s="47">
        <v>68321</v>
      </c>
      <c r="O1822" s="48" t="s">
        <v>3099</v>
      </c>
      <c r="P1822" s="48" t="s">
        <v>1667</v>
      </c>
      <c r="Q1822" s="49">
        <v>45720</v>
      </c>
      <c r="R1822" s="49" t="s">
        <v>1837</v>
      </c>
      <c r="S1822" s="49"/>
      <c r="T1822" s="49"/>
      <c r="U1822" s="106">
        <v>0.03</v>
      </c>
    </row>
    <row r="1823" spans="1:21" x14ac:dyDescent="0.3">
      <c r="A1823" s="41" t="s">
        <v>417</v>
      </c>
      <c r="B1823" s="6">
        <v>45747</v>
      </c>
      <c r="C1823" s="62">
        <f t="shared" si="56"/>
        <v>2025</v>
      </c>
      <c r="D1823" s="43" t="s">
        <v>2673</v>
      </c>
      <c r="E1823" s="43" t="s">
        <v>2692</v>
      </c>
      <c r="F1823" s="44" t="s">
        <v>412</v>
      </c>
      <c r="G1823" s="45">
        <v>19</v>
      </c>
      <c r="H1823" s="45"/>
      <c r="I1823" s="46">
        <v>53.2</v>
      </c>
      <c r="J1823" s="46">
        <v>6.4</v>
      </c>
      <c r="K1823" s="46"/>
      <c r="L1823" s="46">
        <v>59.6</v>
      </c>
      <c r="M1823" s="47">
        <v>550</v>
      </c>
      <c r="N1823" s="47">
        <v>32780</v>
      </c>
      <c r="O1823" s="48" t="s">
        <v>3100</v>
      </c>
      <c r="P1823" s="48" t="s">
        <v>1667</v>
      </c>
      <c r="Q1823" s="49">
        <v>45727</v>
      </c>
      <c r="R1823" s="49" t="s">
        <v>1837</v>
      </c>
      <c r="S1823" s="49"/>
      <c r="T1823" s="49"/>
      <c r="U1823" s="106"/>
    </row>
    <row r="1824" spans="1:21" x14ac:dyDescent="0.3">
      <c r="A1824" s="41" t="s">
        <v>417</v>
      </c>
      <c r="B1824" s="6">
        <v>45747</v>
      </c>
      <c r="C1824" s="62">
        <f t="shared" si="56"/>
        <v>2025</v>
      </c>
      <c r="D1824" s="43" t="s">
        <v>2673</v>
      </c>
      <c r="E1824" s="43" t="s">
        <v>2693</v>
      </c>
      <c r="F1824" s="44" t="s">
        <v>412</v>
      </c>
      <c r="G1824" s="45">
        <v>20</v>
      </c>
      <c r="H1824" s="45"/>
      <c r="I1824" s="46">
        <v>39.6</v>
      </c>
      <c r="J1824" s="46">
        <v>6.4</v>
      </c>
      <c r="K1824" s="46"/>
      <c r="L1824" s="46">
        <v>46</v>
      </c>
      <c r="M1824" s="47">
        <v>550</v>
      </c>
      <c r="N1824" s="47">
        <v>25300</v>
      </c>
      <c r="O1824" s="48" t="s">
        <v>3101</v>
      </c>
      <c r="P1824" s="48" t="s">
        <v>1667</v>
      </c>
      <c r="Q1824" s="49">
        <v>45727</v>
      </c>
      <c r="R1824" s="49" t="s">
        <v>1837</v>
      </c>
      <c r="S1824" s="49"/>
      <c r="T1824" s="49"/>
      <c r="U1824" s="49"/>
    </row>
    <row r="1825" spans="1:21" x14ac:dyDescent="0.3">
      <c r="A1825" s="41" t="s">
        <v>418</v>
      </c>
      <c r="B1825" s="6">
        <v>45747</v>
      </c>
      <c r="C1825" s="62">
        <f t="shared" si="56"/>
        <v>2025</v>
      </c>
      <c r="D1825" s="43" t="s">
        <v>2623</v>
      </c>
      <c r="E1825" s="43" t="s">
        <v>2757</v>
      </c>
      <c r="F1825" s="44" t="s">
        <v>412</v>
      </c>
      <c r="G1825" s="45">
        <v>74</v>
      </c>
      <c r="H1825" s="45">
        <v>73</v>
      </c>
      <c r="I1825" s="46">
        <v>45.9</v>
      </c>
      <c r="J1825" s="46">
        <v>5.3</v>
      </c>
      <c r="K1825" s="46"/>
      <c r="L1825" s="46">
        <v>51.199999999999996</v>
      </c>
      <c r="M1825" s="47">
        <v>1721.7578125000002</v>
      </c>
      <c r="N1825" s="47">
        <v>88154</v>
      </c>
      <c r="O1825" s="48" t="s">
        <v>3102</v>
      </c>
      <c r="P1825" s="48" t="s">
        <v>1667</v>
      </c>
      <c r="Q1825" s="49">
        <v>45729</v>
      </c>
      <c r="R1825" s="49" t="s">
        <v>1837</v>
      </c>
      <c r="S1825" s="49"/>
      <c r="T1825" s="49"/>
      <c r="U1825" s="106">
        <v>0.03</v>
      </c>
    </row>
    <row r="1826" spans="1:21" x14ac:dyDescent="0.3">
      <c r="A1826" s="41" t="s">
        <v>418</v>
      </c>
      <c r="B1826" s="6">
        <v>45747</v>
      </c>
      <c r="C1826" s="62">
        <f t="shared" si="56"/>
        <v>2025</v>
      </c>
      <c r="D1826" s="43" t="s">
        <v>2623</v>
      </c>
      <c r="E1826" s="43" t="s">
        <v>2769</v>
      </c>
      <c r="F1826" s="44" t="s">
        <v>412</v>
      </c>
      <c r="G1826" s="45">
        <v>89</v>
      </c>
      <c r="H1826" s="45">
        <v>88</v>
      </c>
      <c r="I1826" s="46">
        <v>45.9</v>
      </c>
      <c r="J1826" s="46">
        <v>5.3</v>
      </c>
      <c r="K1826" s="46"/>
      <c r="L1826" s="46">
        <v>51.199999999999996</v>
      </c>
      <c r="M1826" s="47">
        <v>1731.4453125000002</v>
      </c>
      <c r="N1826" s="47">
        <v>88650</v>
      </c>
      <c r="O1826" s="48" t="s">
        <v>657</v>
      </c>
      <c r="P1826" s="48" t="s">
        <v>1667</v>
      </c>
      <c r="Q1826" s="49">
        <v>45747</v>
      </c>
      <c r="R1826" s="49" t="s">
        <v>1837</v>
      </c>
      <c r="S1826" s="49"/>
      <c r="T1826" s="49"/>
      <c r="U1826" s="106">
        <v>0.03</v>
      </c>
    </row>
    <row r="1827" spans="1:21" x14ac:dyDescent="0.3">
      <c r="A1827" s="41" t="s">
        <v>418</v>
      </c>
      <c r="B1827" s="6">
        <v>45747</v>
      </c>
      <c r="C1827" s="62">
        <f t="shared" si="56"/>
        <v>2025</v>
      </c>
      <c r="D1827" s="43" t="s">
        <v>1838</v>
      </c>
      <c r="E1827" s="43" t="s">
        <v>1890</v>
      </c>
      <c r="F1827" s="44" t="s">
        <v>412</v>
      </c>
      <c r="G1827" s="45">
        <v>52</v>
      </c>
      <c r="H1827" s="45">
        <v>52</v>
      </c>
      <c r="I1827" s="46">
        <v>78.3</v>
      </c>
      <c r="J1827" s="46">
        <v>8</v>
      </c>
      <c r="K1827" s="46"/>
      <c r="L1827" s="46">
        <v>86.3</v>
      </c>
      <c r="M1827" s="47">
        <v>1680</v>
      </c>
      <c r="N1827" s="47">
        <v>144984</v>
      </c>
      <c r="O1827" s="48" t="s">
        <v>3103</v>
      </c>
      <c r="P1827" s="48" t="s">
        <v>1667</v>
      </c>
      <c r="Q1827" s="49">
        <v>45728</v>
      </c>
      <c r="R1827" s="106">
        <v>1</v>
      </c>
      <c r="S1827" s="106"/>
      <c r="T1827" s="49"/>
      <c r="U1827" s="106"/>
    </row>
    <row r="1828" spans="1:21" x14ac:dyDescent="0.3">
      <c r="A1828" s="41" t="s">
        <v>418</v>
      </c>
      <c r="B1828" s="6">
        <v>45747</v>
      </c>
      <c r="C1828" s="62">
        <f t="shared" si="56"/>
        <v>2025</v>
      </c>
      <c r="D1828" s="43" t="s">
        <v>1838</v>
      </c>
      <c r="E1828" s="43" t="s">
        <v>1917</v>
      </c>
      <c r="F1828" s="44" t="s">
        <v>412</v>
      </c>
      <c r="G1828" s="45">
        <v>79</v>
      </c>
      <c r="H1828" s="45">
        <v>78</v>
      </c>
      <c r="I1828" s="46">
        <v>48.8</v>
      </c>
      <c r="J1828" s="46">
        <v>6.4</v>
      </c>
      <c r="K1828" s="46"/>
      <c r="L1828" s="46">
        <v>55.199999999999996</v>
      </c>
      <c r="M1828" s="47">
        <v>1532.1920289855075</v>
      </c>
      <c r="N1828" s="47">
        <v>84577</v>
      </c>
      <c r="O1828" s="48" t="s">
        <v>3104</v>
      </c>
      <c r="P1828" s="48" t="s">
        <v>1667</v>
      </c>
      <c r="Q1828" s="49">
        <v>45747</v>
      </c>
      <c r="R1828" s="106">
        <v>1</v>
      </c>
      <c r="S1828" s="106"/>
      <c r="T1828" s="106">
        <v>0.06</v>
      </c>
      <c r="U1828" s="49"/>
    </row>
    <row r="1829" spans="1:21" x14ac:dyDescent="0.3">
      <c r="A1829" s="41" t="s">
        <v>418</v>
      </c>
      <c r="B1829" s="6">
        <v>45747</v>
      </c>
      <c r="C1829" s="62">
        <f t="shared" si="56"/>
        <v>2025</v>
      </c>
      <c r="D1829" s="43" t="s">
        <v>1838</v>
      </c>
      <c r="E1829" s="43" t="s">
        <v>1964</v>
      </c>
      <c r="F1829" s="44" t="s">
        <v>412</v>
      </c>
      <c r="G1829" s="45">
        <v>127</v>
      </c>
      <c r="H1829" s="45">
        <v>125</v>
      </c>
      <c r="I1829" s="46">
        <v>48.8</v>
      </c>
      <c r="J1829" s="46">
        <v>6.4</v>
      </c>
      <c r="K1829" s="46"/>
      <c r="L1829" s="46">
        <v>55.199999999999996</v>
      </c>
      <c r="M1829" s="47">
        <v>1660.0000000000002</v>
      </c>
      <c r="N1829" s="47">
        <v>91632</v>
      </c>
      <c r="O1829" s="48" t="s">
        <v>3105</v>
      </c>
      <c r="P1829" s="48" t="s">
        <v>1667</v>
      </c>
      <c r="Q1829" s="49">
        <v>45743</v>
      </c>
      <c r="R1829" s="106">
        <v>1</v>
      </c>
      <c r="S1829" s="106"/>
      <c r="T1829" s="49"/>
      <c r="U1829" s="49"/>
    </row>
    <row r="1830" spans="1:21" x14ac:dyDescent="0.3">
      <c r="A1830" s="41" t="s">
        <v>418</v>
      </c>
      <c r="B1830" s="6">
        <v>45747</v>
      </c>
      <c r="C1830" s="62">
        <f t="shared" si="56"/>
        <v>2025</v>
      </c>
      <c r="D1830" s="43" t="s">
        <v>286</v>
      </c>
      <c r="E1830" s="43" t="s">
        <v>342</v>
      </c>
      <c r="F1830" s="44" t="s">
        <v>413</v>
      </c>
      <c r="G1830" s="45">
        <v>19</v>
      </c>
      <c r="H1830" s="45"/>
      <c r="I1830" s="46">
        <v>13.75</v>
      </c>
      <c r="J1830" s="46"/>
      <c r="K1830" s="46"/>
      <c r="L1830" s="46">
        <v>13.75</v>
      </c>
      <c r="M1830" s="47">
        <v>581.09090909090912</v>
      </c>
      <c r="N1830" s="47">
        <v>7990</v>
      </c>
      <c r="O1830" s="48" t="s">
        <v>3109</v>
      </c>
      <c r="P1830" s="48"/>
      <c r="Q1830" s="49">
        <v>45728</v>
      </c>
      <c r="R1830" s="49"/>
      <c r="S1830" s="49"/>
      <c r="T1830" s="106">
        <v>0.06</v>
      </c>
      <c r="U1830" s="106"/>
    </row>
    <row r="1831" spans="1:21" x14ac:dyDescent="0.3">
      <c r="A1831" s="41" t="s">
        <v>416</v>
      </c>
      <c r="B1831" s="6">
        <v>45777</v>
      </c>
      <c r="C1831" s="62">
        <f t="shared" si="56"/>
        <v>2025</v>
      </c>
      <c r="D1831" s="43" t="s">
        <v>1404</v>
      </c>
      <c r="E1831" s="43" t="s">
        <v>4095</v>
      </c>
      <c r="F1831" s="44" t="s">
        <v>413</v>
      </c>
      <c r="G1831" s="45">
        <v>6</v>
      </c>
      <c r="H1831" s="45"/>
      <c r="I1831" s="46">
        <v>12.5</v>
      </c>
      <c r="J1831" s="46"/>
      <c r="K1831" s="46"/>
      <c r="L1831" s="46">
        <v>12.5</v>
      </c>
      <c r="M1831" s="47">
        <v>720</v>
      </c>
      <c r="N1831" s="47">
        <v>9000</v>
      </c>
      <c r="O1831" s="48" t="s">
        <v>4096</v>
      </c>
      <c r="P1831" s="48"/>
      <c r="Q1831" s="49">
        <v>45748</v>
      </c>
      <c r="R1831" s="49"/>
      <c r="S1831" s="49"/>
      <c r="T1831" s="49"/>
      <c r="U1831" s="106"/>
    </row>
    <row r="1832" spans="1:21" x14ac:dyDescent="0.3">
      <c r="A1832" s="41" t="s">
        <v>416</v>
      </c>
      <c r="B1832" s="6">
        <v>45777</v>
      </c>
      <c r="C1832" s="62">
        <f t="shared" si="56"/>
        <v>2025</v>
      </c>
      <c r="D1832" s="43" t="s">
        <v>2495</v>
      </c>
      <c r="E1832" s="43" t="s">
        <v>2506</v>
      </c>
      <c r="F1832" s="44" t="s">
        <v>412</v>
      </c>
      <c r="G1832" s="45">
        <v>11</v>
      </c>
      <c r="H1832" s="45"/>
      <c r="I1832" s="46">
        <v>100.2</v>
      </c>
      <c r="J1832" s="46">
        <v>15.799999999999999</v>
      </c>
      <c r="K1832" s="46">
        <v>0</v>
      </c>
      <c r="L1832" s="46">
        <v>116</v>
      </c>
      <c r="M1832" s="47">
        <v>1474.3965517241379</v>
      </c>
      <c r="N1832" s="47">
        <v>171030</v>
      </c>
      <c r="O1832" s="48" t="s">
        <v>4097</v>
      </c>
      <c r="P1832" s="48" t="s">
        <v>1667</v>
      </c>
      <c r="Q1832" s="49">
        <v>45758</v>
      </c>
      <c r="R1832" s="49" t="s">
        <v>1837</v>
      </c>
      <c r="S1832" s="49"/>
      <c r="T1832" s="49"/>
      <c r="U1832" s="106">
        <v>0.03</v>
      </c>
    </row>
    <row r="1833" spans="1:21" x14ac:dyDescent="0.3">
      <c r="A1833" s="41" t="s">
        <v>416</v>
      </c>
      <c r="B1833" s="6">
        <v>45777</v>
      </c>
      <c r="C1833" s="62">
        <f t="shared" si="56"/>
        <v>2025</v>
      </c>
      <c r="D1833" s="43" t="s">
        <v>2495</v>
      </c>
      <c r="E1833" s="43" t="s">
        <v>2570</v>
      </c>
      <c r="F1833" s="44" t="s">
        <v>413</v>
      </c>
      <c r="G1833" s="45" t="s">
        <v>2605</v>
      </c>
      <c r="H1833" s="45"/>
      <c r="I1833" s="46">
        <v>12.5</v>
      </c>
      <c r="J1833" s="46">
        <v>0</v>
      </c>
      <c r="K1833" s="46"/>
      <c r="L1833" s="46">
        <v>12.5</v>
      </c>
      <c r="M1833" s="47">
        <v>800</v>
      </c>
      <c r="N1833" s="47">
        <v>10000</v>
      </c>
      <c r="O1833" s="48" t="s">
        <v>4122</v>
      </c>
      <c r="P1833" s="48"/>
      <c r="Q1833" s="49">
        <v>45748</v>
      </c>
      <c r="R1833" s="49"/>
      <c r="S1833" s="49"/>
      <c r="T1833" s="49"/>
      <c r="U1833" s="106"/>
    </row>
    <row r="1834" spans="1:21" x14ac:dyDescent="0.3">
      <c r="A1834" s="41" t="s">
        <v>416</v>
      </c>
      <c r="B1834" s="6">
        <v>45777</v>
      </c>
      <c r="C1834" s="62">
        <f t="shared" si="56"/>
        <v>2025</v>
      </c>
      <c r="D1834" s="43" t="s">
        <v>2495</v>
      </c>
      <c r="E1834" s="43" t="s">
        <v>2571</v>
      </c>
      <c r="F1834" s="44" t="s">
        <v>413</v>
      </c>
      <c r="G1834" s="45" t="s">
        <v>2606</v>
      </c>
      <c r="H1834" s="45"/>
      <c r="I1834" s="46">
        <v>12.5</v>
      </c>
      <c r="J1834" s="46">
        <v>0</v>
      </c>
      <c r="K1834" s="46"/>
      <c r="L1834" s="46">
        <v>12.5</v>
      </c>
      <c r="M1834" s="47">
        <v>800</v>
      </c>
      <c r="N1834" s="47">
        <v>10000</v>
      </c>
      <c r="O1834" s="48" t="s">
        <v>4122</v>
      </c>
      <c r="P1834" s="48"/>
      <c r="Q1834" s="49">
        <v>45748</v>
      </c>
      <c r="R1834" s="49"/>
      <c r="S1834" s="49"/>
      <c r="T1834" s="49"/>
      <c r="U1834" s="106"/>
    </row>
    <row r="1835" spans="1:21" x14ac:dyDescent="0.3">
      <c r="A1835" s="41" t="s">
        <v>416</v>
      </c>
      <c r="B1835" s="6">
        <v>45777</v>
      </c>
      <c r="C1835" s="62">
        <f t="shared" si="56"/>
        <v>2025</v>
      </c>
      <c r="D1835" s="43" t="s">
        <v>2495</v>
      </c>
      <c r="E1835" s="43" t="s">
        <v>2572</v>
      </c>
      <c r="F1835" s="44" t="s">
        <v>413</v>
      </c>
      <c r="G1835" s="45" t="s">
        <v>2607</v>
      </c>
      <c r="H1835" s="45"/>
      <c r="I1835" s="46">
        <v>12.5</v>
      </c>
      <c r="J1835" s="46">
        <v>0</v>
      </c>
      <c r="K1835" s="46"/>
      <c r="L1835" s="46">
        <v>12.5</v>
      </c>
      <c r="M1835" s="47">
        <v>800</v>
      </c>
      <c r="N1835" s="47">
        <v>10000</v>
      </c>
      <c r="O1835" s="48" t="s">
        <v>3047</v>
      </c>
      <c r="P1835" s="48"/>
      <c r="Q1835" s="49">
        <v>45748</v>
      </c>
      <c r="R1835" s="49"/>
      <c r="S1835" s="49"/>
      <c r="T1835" s="49"/>
      <c r="U1835" s="106"/>
    </row>
    <row r="1836" spans="1:21" x14ac:dyDescent="0.3">
      <c r="A1836" s="41" t="s">
        <v>416</v>
      </c>
      <c r="B1836" s="6">
        <v>45777</v>
      </c>
      <c r="C1836" s="62">
        <f t="shared" si="56"/>
        <v>2025</v>
      </c>
      <c r="D1836" s="43" t="s">
        <v>77</v>
      </c>
      <c r="E1836" s="43" t="s">
        <v>1729</v>
      </c>
      <c r="F1836" s="44" t="s">
        <v>413</v>
      </c>
      <c r="G1836" s="45">
        <v>15</v>
      </c>
      <c r="H1836" s="45"/>
      <c r="I1836" s="46">
        <v>25</v>
      </c>
      <c r="J1836" s="46"/>
      <c r="K1836" s="46"/>
      <c r="L1836" s="46">
        <v>25</v>
      </c>
      <c r="M1836" s="47">
        <v>600</v>
      </c>
      <c r="N1836" s="47">
        <v>15000</v>
      </c>
      <c r="O1836" s="48" t="s">
        <v>1591</v>
      </c>
      <c r="P1836" s="48"/>
      <c r="Q1836" s="49">
        <v>45763</v>
      </c>
      <c r="R1836" s="49"/>
      <c r="S1836" s="49"/>
      <c r="T1836" s="49"/>
      <c r="U1836" s="106"/>
    </row>
    <row r="1837" spans="1:21" x14ac:dyDescent="0.3">
      <c r="A1837" s="41" t="s">
        <v>416</v>
      </c>
      <c r="B1837" s="6">
        <v>45777</v>
      </c>
      <c r="C1837" s="62">
        <f t="shared" si="56"/>
        <v>2025</v>
      </c>
      <c r="D1837" s="43" t="s">
        <v>1404</v>
      </c>
      <c r="E1837" s="43" t="s">
        <v>4123</v>
      </c>
      <c r="F1837" s="44" t="s">
        <v>413</v>
      </c>
      <c r="G1837" s="45">
        <v>7</v>
      </c>
      <c r="H1837" s="45"/>
      <c r="I1837" s="46">
        <v>12.5</v>
      </c>
      <c r="J1837" s="46"/>
      <c r="K1837" s="46"/>
      <c r="L1837" s="46">
        <v>12.5</v>
      </c>
      <c r="M1837" s="47">
        <v>720</v>
      </c>
      <c r="N1837" s="47">
        <v>9000</v>
      </c>
      <c r="O1837" s="48" t="s">
        <v>1591</v>
      </c>
      <c r="P1837" s="48"/>
      <c r="Q1837" s="49">
        <v>45763</v>
      </c>
      <c r="R1837" s="49"/>
      <c r="S1837" s="49"/>
      <c r="T1837" s="49"/>
      <c r="U1837" s="106"/>
    </row>
    <row r="1838" spans="1:21" x14ac:dyDescent="0.3">
      <c r="A1838" s="41" t="s">
        <v>416</v>
      </c>
      <c r="B1838" s="6">
        <v>45777</v>
      </c>
      <c r="C1838" s="62">
        <f t="shared" si="56"/>
        <v>2025</v>
      </c>
      <c r="D1838" s="43" t="s">
        <v>372</v>
      </c>
      <c r="E1838" s="43" t="s">
        <v>1589</v>
      </c>
      <c r="F1838" s="44" t="s">
        <v>413</v>
      </c>
      <c r="G1838" s="45">
        <v>9</v>
      </c>
      <c r="H1838" s="45"/>
      <c r="I1838" s="46">
        <v>-13.7</v>
      </c>
      <c r="J1838" s="46"/>
      <c r="K1838" s="46"/>
      <c r="L1838" s="50">
        <f>SUM(I1838:K1838)</f>
        <v>-13.7</v>
      </c>
      <c r="M1838" s="47"/>
      <c r="N1838" s="47"/>
      <c r="O1838" s="48" t="s">
        <v>1591</v>
      </c>
      <c r="P1838" s="48"/>
      <c r="Q1838" s="49">
        <v>45320</v>
      </c>
      <c r="R1838" s="106" t="s">
        <v>2217</v>
      </c>
      <c r="S1838" s="106"/>
      <c r="T1838" s="49" t="s">
        <v>2217</v>
      </c>
      <c r="U1838" s="106"/>
    </row>
    <row r="1839" spans="1:21" x14ac:dyDescent="0.3">
      <c r="A1839" s="41" t="s">
        <v>416</v>
      </c>
      <c r="B1839" s="6">
        <v>45777</v>
      </c>
      <c r="C1839" s="62">
        <f t="shared" si="56"/>
        <v>2025</v>
      </c>
      <c r="D1839" s="43" t="s">
        <v>372</v>
      </c>
      <c r="E1839" s="43" t="s">
        <v>1707</v>
      </c>
      <c r="F1839" s="44" t="s">
        <v>413</v>
      </c>
      <c r="G1839" s="45">
        <v>8</v>
      </c>
      <c r="H1839" s="45"/>
      <c r="I1839" s="46">
        <v>-13.7</v>
      </c>
      <c r="J1839" s="46"/>
      <c r="K1839" s="46"/>
      <c r="L1839" s="50">
        <f>SUM(I1839:K1839)</f>
        <v>-13.7</v>
      </c>
      <c r="M1839" s="47"/>
      <c r="N1839" s="47"/>
      <c r="O1839" s="48" t="s">
        <v>1591</v>
      </c>
      <c r="P1839" s="48"/>
      <c r="Q1839" s="49">
        <v>45365</v>
      </c>
      <c r="R1839" s="106" t="s">
        <v>2217</v>
      </c>
      <c r="S1839" s="106"/>
      <c r="T1839" s="49" t="s">
        <v>2217</v>
      </c>
      <c r="U1839" s="106"/>
    </row>
    <row r="1840" spans="1:21" x14ac:dyDescent="0.3">
      <c r="A1840" s="41" t="s">
        <v>417</v>
      </c>
      <c r="B1840" s="6">
        <v>45777</v>
      </c>
      <c r="C1840" s="62">
        <f t="shared" si="56"/>
        <v>2025</v>
      </c>
      <c r="D1840" s="43" t="s">
        <v>1158</v>
      </c>
      <c r="E1840" s="43" t="s">
        <v>2906</v>
      </c>
      <c r="F1840" s="44" t="s">
        <v>413</v>
      </c>
      <c r="G1840" s="45" t="s">
        <v>4126</v>
      </c>
      <c r="H1840" s="45"/>
      <c r="I1840" s="46">
        <v>13.8</v>
      </c>
      <c r="J1840" s="46"/>
      <c r="K1840" s="46"/>
      <c r="L1840" s="46">
        <v>13.8</v>
      </c>
      <c r="M1840" s="47">
        <v>507.24637681159419</v>
      </c>
      <c r="N1840" s="47">
        <v>7000</v>
      </c>
      <c r="O1840" s="48" t="s">
        <v>4100</v>
      </c>
      <c r="P1840" s="48"/>
      <c r="Q1840" s="49">
        <v>45777</v>
      </c>
      <c r="R1840" s="49"/>
      <c r="S1840" s="49"/>
      <c r="T1840" s="49"/>
      <c r="U1840" s="49"/>
    </row>
    <row r="1841" spans="1:21" x14ac:dyDescent="0.3">
      <c r="A1841" s="41" t="s">
        <v>417</v>
      </c>
      <c r="B1841" s="6">
        <v>45777</v>
      </c>
      <c r="C1841" s="62">
        <f t="shared" si="56"/>
        <v>2025</v>
      </c>
      <c r="D1841" s="43" t="s">
        <v>1158</v>
      </c>
      <c r="E1841" s="43" t="s">
        <v>2914</v>
      </c>
      <c r="F1841" s="44" t="s">
        <v>413</v>
      </c>
      <c r="G1841" s="45" t="s">
        <v>4098</v>
      </c>
      <c r="H1841" s="45"/>
      <c r="I1841" s="46">
        <v>13.8</v>
      </c>
      <c r="J1841" s="46"/>
      <c r="K1841" s="46"/>
      <c r="L1841" s="46">
        <v>13.8</v>
      </c>
      <c r="M1841" s="47">
        <v>507.24637681159419</v>
      </c>
      <c r="N1841" s="47">
        <v>7000</v>
      </c>
      <c r="O1841" s="48" t="s">
        <v>1465</v>
      </c>
      <c r="P1841" s="48"/>
      <c r="Q1841" s="49">
        <v>45757</v>
      </c>
      <c r="R1841" s="49"/>
      <c r="S1841" s="49"/>
      <c r="T1841" s="49"/>
      <c r="U1841" s="49"/>
    </row>
    <row r="1842" spans="1:21" x14ac:dyDescent="0.3">
      <c r="A1842" s="41" t="s">
        <v>417</v>
      </c>
      <c r="B1842" s="6">
        <v>45777</v>
      </c>
      <c r="C1842" s="62">
        <f t="shared" si="56"/>
        <v>2025</v>
      </c>
      <c r="D1842" s="43" t="s">
        <v>1244</v>
      </c>
      <c r="E1842" s="43" t="s">
        <v>2924</v>
      </c>
      <c r="F1842" s="44" t="s">
        <v>413</v>
      </c>
      <c r="G1842" s="45" t="s">
        <v>4099</v>
      </c>
      <c r="H1842" s="45" t="s">
        <v>4099</v>
      </c>
      <c r="I1842" s="46">
        <v>13.8</v>
      </c>
      <c r="J1842" s="46"/>
      <c r="K1842" s="46"/>
      <c r="L1842" s="46">
        <v>13.8</v>
      </c>
      <c r="M1842" s="47">
        <v>507.24637681159419</v>
      </c>
      <c r="N1842" s="47">
        <v>7000</v>
      </c>
      <c r="O1842" s="48" t="s">
        <v>1464</v>
      </c>
      <c r="P1842" s="48"/>
      <c r="Q1842" s="49">
        <v>45749</v>
      </c>
      <c r="R1842" s="49"/>
      <c r="S1842" s="49"/>
      <c r="T1842" s="49"/>
      <c r="U1842" s="106"/>
    </row>
    <row r="1843" spans="1:21" x14ac:dyDescent="0.3">
      <c r="A1843" s="41" t="s">
        <v>417</v>
      </c>
      <c r="B1843" s="6">
        <v>45777</v>
      </c>
      <c r="C1843" s="62">
        <f t="shared" si="56"/>
        <v>2025</v>
      </c>
      <c r="D1843" s="43" t="s">
        <v>2255</v>
      </c>
      <c r="E1843" s="43" t="s">
        <v>2278</v>
      </c>
      <c r="F1843" s="44" t="s">
        <v>412</v>
      </c>
      <c r="G1843" s="45">
        <v>23</v>
      </c>
      <c r="H1843" s="45"/>
      <c r="I1843" s="46">
        <v>55.3</v>
      </c>
      <c r="J1843" s="46">
        <v>6.4</v>
      </c>
      <c r="K1843" s="46"/>
      <c r="L1843" s="46">
        <v>61.699999999999996</v>
      </c>
      <c r="M1843" s="47">
        <v>1196.7260940032415</v>
      </c>
      <c r="N1843" s="51">
        <v>73838</v>
      </c>
      <c r="O1843" s="48" t="s">
        <v>4100</v>
      </c>
      <c r="P1843" s="48" t="s">
        <v>1667</v>
      </c>
      <c r="Q1843" s="49">
        <v>45776</v>
      </c>
      <c r="R1843" s="106">
        <v>1</v>
      </c>
      <c r="S1843" s="106"/>
      <c r="T1843" s="49"/>
      <c r="U1843" s="106">
        <v>0.03</v>
      </c>
    </row>
    <row r="1844" spans="1:21" x14ac:dyDescent="0.3">
      <c r="A1844" s="41" t="s">
        <v>417</v>
      </c>
      <c r="B1844" s="6">
        <v>45777</v>
      </c>
      <c r="C1844" s="62">
        <f t="shared" si="56"/>
        <v>2025</v>
      </c>
      <c r="D1844" s="43" t="s">
        <v>2255</v>
      </c>
      <c r="E1844" s="43" t="s">
        <v>2291</v>
      </c>
      <c r="F1844" s="44" t="s">
        <v>412</v>
      </c>
      <c r="G1844" s="45">
        <v>36</v>
      </c>
      <c r="H1844" s="45"/>
      <c r="I1844" s="46">
        <v>52.6</v>
      </c>
      <c r="J1844" s="46">
        <v>6.4</v>
      </c>
      <c r="K1844" s="46"/>
      <c r="L1844" s="46">
        <v>59</v>
      </c>
      <c r="M1844" s="47">
        <v>1145.8135593220338</v>
      </c>
      <c r="N1844" s="51">
        <v>67603</v>
      </c>
      <c r="O1844" s="48" t="s">
        <v>4101</v>
      </c>
      <c r="P1844" s="48" t="s">
        <v>1667</v>
      </c>
      <c r="Q1844" s="49">
        <v>45771</v>
      </c>
      <c r="R1844" s="106">
        <v>1</v>
      </c>
      <c r="S1844" s="106"/>
      <c r="T1844" s="49"/>
      <c r="U1844" s="106">
        <v>0.03</v>
      </c>
    </row>
    <row r="1845" spans="1:21" x14ac:dyDescent="0.3">
      <c r="A1845" s="41" t="s">
        <v>417</v>
      </c>
      <c r="B1845" s="6">
        <v>45777</v>
      </c>
      <c r="C1845" s="62">
        <f t="shared" si="56"/>
        <v>2025</v>
      </c>
      <c r="D1845" s="43" t="s">
        <v>2255</v>
      </c>
      <c r="E1845" s="43" t="s">
        <v>2305</v>
      </c>
      <c r="F1845" s="44" t="s">
        <v>412</v>
      </c>
      <c r="G1845" s="45">
        <v>50</v>
      </c>
      <c r="H1845" s="45"/>
      <c r="I1845" s="46">
        <v>55.3</v>
      </c>
      <c r="J1845" s="46">
        <v>6.4</v>
      </c>
      <c r="K1845" s="46"/>
      <c r="L1845" s="46">
        <v>61.699999999999996</v>
      </c>
      <c r="M1845" s="47">
        <v>1218.006482982172</v>
      </c>
      <c r="N1845" s="51">
        <v>75151</v>
      </c>
      <c r="O1845" s="48" t="s">
        <v>4102</v>
      </c>
      <c r="P1845" s="48" t="s">
        <v>1667</v>
      </c>
      <c r="Q1845" s="49">
        <v>45769</v>
      </c>
      <c r="R1845" s="49" t="s">
        <v>1836</v>
      </c>
      <c r="S1845" s="49"/>
      <c r="T1845" s="49"/>
      <c r="U1845" s="49"/>
    </row>
    <row r="1846" spans="1:21" x14ac:dyDescent="0.3">
      <c r="A1846" s="41" t="s">
        <v>417</v>
      </c>
      <c r="B1846" s="6">
        <v>45777</v>
      </c>
      <c r="C1846" s="62">
        <f t="shared" si="56"/>
        <v>2025</v>
      </c>
      <c r="D1846" s="43" t="s">
        <v>2255</v>
      </c>
      <c r="E1846" s="43" t="s">
        <v>2308</v>
      </c>
      <c r="F1846" s="44" t="s">
        <v>412</v>
      </c>
      <c r="G1846" s="45">
        <v>53</v>
      </c>
      <c r="H1846" s="45"/>
      <c r="I1846" s="46">
        <v>39.5</v>
      </c>
      <c r="J1846" s="46">
        <v>6.4</v>
      </c>
      <c r="K1846" s="46"/>
      <c r="L1846" s="46">
        <v>45.9</v>
      </c>
      <c r="M1846" s="47">
        <v>1176.3616557734206</v>
      </c>
      <c r="N1846" s="51">
        <v>53995</v>
      </c>
      <c r="O1846" s="48" t="s">
        <v>2110</v>
      </c>
      <c r="P1846" s="48" t="s">
        <v>1667</v>
      </c>
      <c r="Q1846" s="49">
        <v>45777</v>
      </c>
      <c r="R1846" s="49" t="s">
        <v>1836</v>
      </c>
      <c r="S1846" s="49"/>
      <c r="T1846" s="49"/>
      <c r="U1846" s="106">
        <v>0.03</v>
      </c>
    </row>
    <row r="1847" spans="1:21" x14ac:dyDescent="0.3">
      <c r="A1847" s="41" t="s">
        <v>417</v>
      </c>
      <c r="B1847" s="6">
        <v>45777</v>
      </c>
      <c r="C1847" s="62">
        <f t="shared" si="56"/>
        <v>2025</v>
      </c>
      <c r="D1847" s="43" t="s">
        <v>2114</v>
      </c>
      <c r="E1847" s="43" t="s">
        <v>2191</v>
      </c>
      <c r="F1847" s="44" t="s">
        <v>421</v>
      </c>
      <c r="G1847" s="45">
        <v>1</v>
      </c>
      <c r="H1847" s="45"/>
      <c r="I1847" s="46">
        <v>99.6</v>
      </c>
      <c r="J1847" s="46"/>
      <c r="K1847" s="46"/>
      <c r="L1847" s="46">
        <v>99.6</v>
      </c>
      <c r="M1847" s="47">
        <v>1950</v>
      </c>
      <c r="N1847" s="47">
        <v>194220</v>
      </c>
      <c r="O1847" s="48" t="s">
        <v>4103</v>
      </c>
      <c r="P1847" s="48"/>
      <c r="Q1847" s="49">
        <v>45762</v>
      </c>
      <c r="R1847" s="49"/>
      <c r="S1847" s="49"/>
      <c r="T1847" s="49"/>
      <c r="U1847" s="106"/>
    </row>
    <row r="1848" spans="1:21" x14ac:dyDescent="0.3">
      <c r="A1848" s="41" t="s">
        <v>417</v>
      </c>
      <c r="B1848" s="6">
        <v>45777</v>
      </c>
      <c r="C1848" s="62">
        <f t="shared" si="56"/>
        <v>2025</v>
      </c>
      <c r="D1848" s="43" t="s">
        <v>2114</v>
      </c>
      <c r="E1848" s="43" t="s">
        <v>2192</v>
      </c>
      <c r="F1848" s="44" t="s">
        <v>421</v>
      </c>
      <c r="G1848" s="45">
        <v>2</v>
      </c>
      <c r="H1848" s="45"/>
      <c r="I1848" s="46">
        <v>89.9</v>
      </c>
      <c r="J1848" s="46"/>
      <c r="K1848" s="46"/>
      <c r="L1848" s="46">
        <v>89.9</v>
      </c>
      <c r="M1848" s="47">
        <v>1899.9999999999998</v>
      </c>
      <c r="N1848" s="47">
        <v>170810</v>
      </c>
      <c r="O1848" s="48" t="s">
        <v>4103</v>
      </c>
      <c r="P1848" s="48"/>
      <c r="Q1848" s="49">
        <v>45762</v>
      </c>
      <c r="R1848" s="49"/>
      <c r="S1848" s="49"/>
      <c r="T1848" s="49"/>
      <c r="U1848" s="106"/>
    </row>
    <row r="1849" spans="1:21" x14ac:dyDescent="0.3">
      <c r="A1849" s="41" t="s">
        <v>417</v>
      </c>
      <c r="B1849" s="6">
        <v>45777</v>
      </c>
      <c r="C1849" s="62">
        <f t="shared" si="56"/>
        <v>2025</v>
      </c>
      <c r="D1849" s="43" t="s">
        <v>1584</v>
      </c>
      <c r="E1849" s="43" t="s">
        <v>1493</v>
      </c>
      <c r="F1849" s="44" t="s">
        <v>412</v>
      </c>
      <c r="G1849" s="45">
        <v>19</v>
      </c>
      <c r="H1849" s="45">
        <v>18</v>
      </c>
      <c r="I1849" s="46">
        <v>74</v>
      </c>
      <c r="J1849" s="46">
        <v>6.4</v>
      </c>
      <c r="K1849" s="46"/>
      <c r="L1849" s="46">
        <v>80.400000000000006</v>
      </c>
      <c r="M1849" s="47">
        <v>1178.4079601990049</v>
      </c>
      <c r="N1849" s="51">
        <v>94744</v>
      </c>
      <c r="O1849" s="48" t="s">
        <v>4109</v>
      </c>
      <c r="P1849" s="48" t="s">
        <v>1667</v>
      </c>
      <c r="Q1849" s="49">
        <v>45769</v>
      </c>
      <c r="R1849" s="49" t="s">
        <v>1836</v>
      </c>
      <c r="S1849" s="49"/>
      <c r="T1849" s="49"/>
      <c r="U1849" s="106">
        <v>0.03</v>
      </c>
    </row>
    <row r="1850" spans="1:21" x14ac:dyDescent="0.3">
      <c r="A1850" s="41" t="s">
        <v>417</v>
      </c>
      <c r="B1850" s="6">
        <v>45777</v>
      </c>
      <c r="C1850" s="62">
        <f t="shared" si="56"/>
        <v>2025</v>
      </c>
      <c r="D1850" s="43" t="s">
        <v>1584</v>
      </c>
      <c r="E1850" s="43" t="s">
        <v>1498</v>
      </c>
      <c r="F1850" s="44" t="s">
        <v>412</v>
      </c>
      <c r="G1850" s="45">
        <v>24</v>
      </c>
      <c r="H1850" s="45">
        <v>23</v>
      </c>
      <c r="I1850" s="46">
        <v>51.9</v>
      </c>
      <c r="J1850" s="46">
        <v>6.4</v>
      </c>
      <c r="K1850" s="46"/>
      <c r="L1850" s="46">
        <v>58.3</v>
      </c>
      <c r="M1850" s="47">
        <v>1133.4476843910807</v>
      </c>
      <c r="N1850" s="51">
        <v>66080</v>
      </c>
      <c r="O1850" s="48" t="s">
        <v>4110</v>
      </c>
      <c r="P1850" s="48" t="s">
        <v>1672</v>
      </c>
      <c r="Q1850" s="49">
        <v>45754</v>
      </c>
      <c r="R1850" s="106">
        <v>1</v>
      </c>
      <c r="S1850" s="106"/>
      <c r="T1850" s="49"/>
      <c r="U1850" s="106">
        <v>0.03</v>
      </c>
    </row>
    <row r="1851" spans="1:21" x14ac:dyDescent="0.3">
      <c r="A1851" s="41" t="s">
        <v>417</v>
      </c>
      <c r="B1851" s="6">
        <v>45777</v>
      </c>
      <c r="C1851" s="62">
        <f t="shared" si="56"/>
        <v>2025</v>
      </c>
      <c r="D1851" s="43" t="s">
        <v>1584</v>
      </c>
      <c r="E1851" s="43" t="s">
        <v>1527</v>
      </c>
      <c r="F1851" s="44" t="s">
        <v>412</v>
      </c>
      <c r="G1851" s="45">
        <v>53</v>
      </c>
      <c r="H1851" s="45">
        <v>52</v>
      </c>
      <c r="I1851" s="46">
        <v>51.9</v>
      </c>
      <c r="J1851" s="46">
        <v>6.4</v>
      </c>
      <c r="K1851" s="46"/>
      <c r="L1851" s="46">
        <v>58.3</v>
      </c>
      <c r="M1851" s="47">
        <v>1123.2418524871355</v>
      </c>
      <c r="N1851" s="51">
        <v>65485</v>
      </c>
      <c r="O1851" s="48" t="s">
        <v>4111</v>
      </c>
      <c r="P1851" s="48" t="s">
        <v>1668</v>
      </c>
      <c r="Q1851" s="49">
        <v>45764</v>
      </c>
      <c r="R1851" s="106">
        <v>1</v>
      </c>
      <c r="S1851" s="106"/>
      <c r="T1851" s="49"/>
      <c r="U1851" s="106">
        <v>0.03</v>
      </c>
    </row>
    <row r="1852" spans="1:21" x14ac:dyDescent="0.3">
      <c r="A1852" s="41" t="s">
        <v>417</v>
      </c>
      <c r="B1852" s="6">
        <v>45777</v>
      </c>
      <c r="C1852" s="62">
        <f t="shared" si="56"/>
        <v>2025</v>
      </c>
      <c r="D1852" s="43" t="s">
        <v>1584</v>
      </c>
      <c r="E1852" s="43" t="s">
        <v>1534</v>
      </c>
      <c r="F1852" s="44" t="s">
        <v>412</v>
      </c>
      <c r="G1852" s="45">
        <v>61</v>
      </c>
      <c r="H1852" s="45">
        <v>60</v>
      </c>
      <c r="I1852" s="46">
        <v>50</v>
      </c>
      <c r="J1852" s="46">
        <v>6.4</v>
      </c>
      <c r="K1852" s="46"/>
      <c r="L1852" s="46">
        <v>56.4</v>
      </c>
      <c r="M1852" s="47">
        <v>1094.1489361702129</v>
      </c>
      <c r="N1852" s="51">
        <v>61710</v>
      </c>
      <c r="O1852" s="48" t="s">
        <v>4112</v>
      </c>
      <c r="P1852" s="48" t="s">
        <v>1667</v>
      </c>
      <c r="Q1852" s="49">
        <v>45758</v>
      </c>
      <c r="R1852" s="106">
        <v>1</v>
      </c>
      <c r="S1852" s="106"/>
      <c r="T1852" s="49"/>
      <c r="U1852" s="106">
        <v>0.03</v>
      </c>
    </row>
    <row r="1853" spans="1:21" x14ac:dyDescent="0.3">
      <c r="A1853" s="41" t="s">
        <v>417</v>
      </c>
      <c r="B1853" s="6">
        <v>45777</v>
      </c>
      <c r="C1853" s="62">
        <f t="shared" si="56"/>
        <v>2025</v>
      </c>
      <c r="D1853" s="43" t="s">
        <v>1584</v>
      </c>
      <c r="E1853" s="43" t="s">
        <v>2953</v>
      </c>
      <c r="F1853" s="44" t="s">
        <v>413</v>
      </c>
      <c r="G1853" s="45" t="s">
        <v>4104</v>
      </c>
      <c r="H1853" s="45"/>
      <c r="I1853" s="46">
        <v>13.8</v>
      </c>
      <c r="J1853" s="46">
        <v>0</v>
      </c>
      <c r="K1853" s="46"/>
      <c r="L1853" s="46">
        <v>13.8</v>
      </c>
      <c r="M1853" s="47">
        <v>507.24637681159419</v>
      </c>
      <c r="N1853" s="47">
        <v>7000</v>
      </c>
      <c r="O1853" s="48" t="s">
        <v>1102</v>
      </c>
      <c r="P1853" s="48"/>
      <c r="Q1853" s="49">
        <v>45757</v>
      </c>
      <c r="R1853" s="49"/>
      <c r="S1853" s="49"/>
      <c r="T1853" s="49"/>
      <c r="U1853" s="49"/>
    </row>
    <row r="1854" spans="1:21" x14ac:dyDescent="0.3">
      <c r="A1854" s="41" t="s">
        <v>417</v>
      </c>
      <c r="B1854" s="6">
        <v>45777</v>
      </c>
      <c r="C1854" s="62">
        <f t="shared" si="56"/>
        <v>2025</v>
      </c>
      <c r="D1854" s="43" t="s">
        <v>1584</v>
      </c>
      <c r="E1854" s="43" t="s">
        <v>2954</v>
      </c>
      <c r="F1854" s="44" t="s">
        <v>413</v>
      </c>
      <c r="G1854" s="45" t="s">
        <v>4105</v>
      </c>
      <c r="H1854" s="45"/>
      <c r="I1854" s="46">
        <v>13.8</v>
      </c>
      <c r="J1854" s="46">
        <v>0</v>
      </c>
      <c r="K1854" s="46"/>
      <c r="L1854" s="46">
        <v>13.8</v>
      </c>
      <c r="M1854" s="47">
        <v>507.24637681159419</v>
      </c>
      <c r="N1854" s="47">
        <v>7000</v>
      </c>
      <c r="O1854" s="48" t="s">
        <v>1457</v>
      </c>
      <c r="P1854" s="48"/>
      <c r="Q1854" s="49">
        <v>45754</v>
      </c>
      <c r="R1854" s="49"/>
      <c r="S1854" s="49"/>
      <c r="T1854" s="49"/>
      <c r="U1854" s="49"/>
    </row>
    <row r="1855" spans="1:21" x14ac:dyDescent="0.3">
      <c r="A1855" s="41" t="s">
        <v>417</v>
      </c>
      <c r="B1855" s="6">
        <v>45777</v>
      </c>
      <c r="C1855" s="62">
        <f t="shared" si="56"/>
        <v>2025</v>
      </c>
      <c r="D1855" s="43" t="s">
        <v>1584</v>
      </c>
      <c r="E1855" s="43" t="s">
        <v>2955</v>
      </c>
      <c r="F1855" s="44" t="s">
        <v>413</v>
      </c>
      <c r="G1855" s="45" t="s">
        <v>4106</v>
      </c>
      <c r="H1855" s="45"/>
      <c r="I1855" s="46">
        <v>13.8</v>
      </c>
      <c r="J1855" s="46">
        <v>0</v>
      </c>
      <c r="K1855" s="46"/>
      <c r="L1855" s="46">
        <v>13.8</v>
      </c>
      <c r="M1855" s="47">
        <v>507.24637681159419</v>
      </c>
      <c r="N1855" s="47">
        <v>7000</v>
      </c>
      <c r="O1855" s="48" t="s">
        <v>1560</v>
      </c>
      <c r="P1855" s="48"/>
      <c r="Q1855" s="49">
        <v>45763</v>
      </c>
      <c r="R1855" s="49"/>
      <c r="S1855" s="49"/>
      <c r="T1855" s="49"/>
      <c r="U1855" s="106"/>
    </row>
    <row r="1856" spans="1:21" x14ac:dyDescent="0.3">
      <c r="A1856" s="41" t="s">
        <v>417</v>
      </c>
      <c r="B1856" s="6">
        <v>45777</v>
      </c>
      <c r="C1856" s="62">
        <f t="shared" si="56"/>
        <v>2025</v>
      </c>
      <c r="D1856" s="43" t="s">
        <v>1584</v>
      </c>
      <c r="E1856" s="43" t="s">
        <v>2958</v>
      </c>
      <c r="F1856" s="44" t="s">
        <v>413</v>
      </c>
      <c r="G1856" s="45" t="s">
        <v>4127</v>
      </c>
      <c r="H1856" s="45"/>
      <c r="I1856" s="46">
        <v>13.8</v>
      </c>
      <c r="J1856" s="46">
        <v>0</v>
      </c>
      <c r="K1856" s="46"/>
      <c r="L1856" s="46">
        <v>13.8</v>
      </c>
      <c r="M1856" s="47">
        <v>507.24637681159419</v>
      </c>
      <c r="N1856" s="47">
        <v>7000</v>
      </c>
      <c r="O1856" s="48" t="s">
        <v>1395</v>
      </c>
      <c r="P1856" s="48"/>
      <c r="Q1856" s="49">
        <v>45777</v>
      </c>
      <c r="R1856" s="49"/>
      <c r="S1856" s="49"/>
      <c r="T1856" s="49"/>
      <c r="U1856" s="106"/>
    </row>
    <row r="1857" spans="1:21" x14ac:dyDescent="0.3">
      <c r="A1857" s="41" t="s">
        <v>417</v>
      </c>
      <c r="B1857" s="6">
        <v>45777</v>
      </c>
      <c r="C1857" s="62">
        <f t="shared" si="56"/>
        <v>2025</v>
      </c>
      <c r="D1857" s="43" t="s">
        <v>1584</v>
      </c>
      <c r="E1857" s="43" t="s">
        <v>2964</v>
      </c>
      <c r="F1857" s="44" t="s">
        <v>413</v>
      </c>
      <c r="G1857" s="45" t="s">
        <v>4107</v>
      </c>
      <c r="H1857" s="45"/>
      <c r="I1857" s="46">
        <v>16.3</v>
      </c>
      <c r="J1857" s="46">
        <v>0</v>
      </c>
      <c r="K1857" s="46"/>
      <c r="L1857" s="46">
        <v>16.3</v>
      </c>
      <c r="M1857" s="47">
        <v>429.44785276073617</v>
      </c>
      <c r="N1857" s="47">
        <v>7000</v>
      </c>
      <c r="O1857" s="48" t="s">
        <v>4112</v>
      </c>
      <c r="P1857" s="48"/>
      <c r="Q1857" s="49">
        <v>45758</v>
      </c>
      <c r="R1857" s="49"/>
      <c r="S1857" s="49"/>
      <c r="T1857" s="49"/>
      <c r="U1857" s="106"/>
    </row>
    <row r="1858" spans="1:21" x14ac:dyDescent="0.3">
      <c r="A1858" s="41" t="s">
        <v>417</v>
      </c>
      <c r="B1858" s="6">
        <v>45777</v>
      </c>
      <c r="C1858" s="62">
        <f t="shared" si="56"/>
        <v>2025</v>
      </c>
      <c r="D1858" s="43" t="s">
        <v>1584</v>
      </c>
      <c r="E1858" s="43" t="s">
        <v>2974</v>
      </c>
      <c r="F1858" s="44" t="s">
        <v>413</v>
      </c>
      <c r="G1858" s="45" t="s">
        <v>4108</v>
      </c>
      <c r="H1858" s="45"/>
      <c r="I1858" s="46">
        <v>16.3</v>
      </c>
      <c r="J1858" s="46">
        <v>0</v>
      </c>
      <c r="K1858" s="46"/>
      <c r="L1858" s="46">
        <v>16.3</v>
      </c>
      <c r="M1858" s="47">
        <v>429.44785276073617</v>
      </c>
      <c r="N1858" s="47">
        <v>7000</v>
      </c>
      <c r="O1858" s="48" t="s">
        <v>3015</v>
      </c>
      <c r="P1858" s="48"/>
      <c r="Q1858" s="49">
        <v>45761</v>
      </c>
      <c r="R1858" s="49"/>
      <c r="S1858" s="49"/>
      <c r="T1858" s="49"/>
      <c r="U1858" s="49"/>
    </row>
    <row r="1859" spans="1:21" x14ac:dyDescent="0.3">
      <c r="A1859" s="41" t="s">
        <v>417</v>
      </c>
      <c r="B1859" s="6">
        <v>45777</v>
      </c>
      <c r="C1859" s="62">
        <f t="shared" si="56"/>
        <v>2025</v>
      </c>
      <c r="D1859" s="43" t="s">
        <v>1730</v>
      </c>
      <c r="E1859" s="43" t="s">
        <v>1739</v>
      </c>
      <c r="F1859" s="44" t="s">
        <v>412</v>
      </c>
      <c r="G1859" s="45">
        <v>9</v>
      </c>
      <c r="H1859" s="45"/>
      <c r="I1859" s="46">
        <v>52.1</v>
      </c>
      <c r="J1859" s="46">
        <v>6.4</v>
      </c>
      <c r="K1859" s="46"/>
      <c r="L1859" s="46">
        <v>58.5</v>
      </c>
      <c r="M1859" s="47">
        <v>1119.3846153846155</v>
      </c>
      <c r="N1859" s="51">
        <v>65484</v>
      </c>
      <c r="O1859" s="48" t="s">
        <v>4113</v>
      </c>
      <c r="P1859" s="48" t="s">
        <v>1667</v>
      </c>
      <c r="Q1859" s="49">
        <v>45775</v>
      </c>
      <c r="R1859" s="106">
        <v>1</v>
      </c>
      <c r="S1859" s="106"/>
      <c r="T1859" s="49"/>
      <c r="U1859" s="106">
        <v>0.03</v>
      </c>
    </row>
    <row r="1860" spans="1:21" x14ac:dyDescent="0.3">
      <c r="A1860" s="41" t="s">
        <v>417</v>
      </c>
      <c r="B1860" s="6">
        <v>45777</v>
      </c>
      <c r="C1860" s="62">
        <f t="shared" si="56"/>
        <v>2025</v>
      </c>
      <c r="D1860" s="43" t="s">
        <v>1730</v>
      </c>
      <c r="E1860" s="43" t="s">
        <v>1743</v>
      </c>
      <c r="F1860" s="44" t="s">
        <v>412</v>
      </c>
      <c r="G1860" s="45">
        <v>13</v>
      </c>
      <c r="H1860" s="45"/>
      <c r="I1860" s="50">
        <v>51.9</v>
      </c>
      <c r="J1860" s="50">
        <v>6.4</v>
      </c>
      <c r="K1860" s="50"/>
      <c r="L1860" s="50">
        <v>58.3</v>
      </c>
      <c r="M1860" s="51">
        <v>1138.7821612349915</v>
      </c>
      <c r="N1860" s="51">
        <v>66391</v>
      </c>
      <c r="O1860" s="48" t="s">
        <v>2208</v>
      </c>
      <c r="P1860" s="48" t="s">
        <v>1667</v>
      </c>
      <c r="Q1860" s="49">
        <v>45777</v>
      </c>
      <c r="R1860" s="106">
        <v>1</v>
      </c>
      <c r="S1860" s="106"/>
      <c r="T1860" s="49"/>
      <c r="U1860" s="106">
        <v>0.03</v>
      </c>
    </row>
    <row r="1861" spans="1:21" x14ac:dyDescent="0.3">
      <c r="A1861" s="41" t="s">
        <v>417</v>
      </c>
      <c r="B1861" s="6">
        <v>45777</v>
      </c>
      <c r="C1861" s="62">
        <f t="shared" si="56"/>
        <v>2025</v>
      </c>
      <c r="D1861" s="43" t="s">
        <v>1730</v>
      </c>
      <c r="E1861" s="43" t="s">
        <v>1792</v>
      </c>
      <c r="F1861" s="44" t="s">
        <v>412</v>
      </c>
      <c r="G1861" s="45">
        <v>62</v>
      </c>
      <c r="H1861" s="45"/>
      <c r="I1861" s="46">
        <v>53.3</v>
      </c>
      <c r="J1861" s="46">
        <v>6.4</v>
      </c>
      <c r="K1861" s="46"/>
      <c r="L1861" s="46">
        <v>59.699999999999996</v>
      </c>
      <c r="M1861" s="47">
        <v>1138.2914572864322</v>
      </c>
      <c r="N1861" s="51">
        <v>67956</v>
      </c>
      <c r="O1861" s="48" t="s">
        <v>4125</v>
      </c>
      <c r="P1861" s="48" t="s">
        <v>1667</v>
      </c>
      <c r="Q1861" s="49">
        <v>45777</v>
      </c>
      <c r="R1861" s="49" t="s">
        <v>1836</v>
      </c>
      <c r="S1861" s="49"/>
      <c r="T1861" s="49"/>
      <c r="U1861" s="106">
        <v>0.03</v>
      </c>
    </row>
    <row r="1862" spans="1:21" x14ac:dyDescent="0.3">
      <c r="A1862" s="41" t="s">
        <v>417</v>
      </c>
      <c r="B1862" s="6">
        <v>45777</v>
      </c>
      <c r="C1862" s="62">
        <f t="shared" ref="C1862:C1925" si="57">YEAR(B1862)</f>
        <v>2025</v>
      </c>
      <c r="D1862" s="43" t="s">
        <v>1730</v>
      </c>
      <c r="E1862" s="43" t="s">
        <v>2977</v>
      </c>
      <c r="F1862" s="44" t="s">
        <v>413</v>
      </c>
      <c r="G1862" s="45" t="s">
        <v>2852</v>
      </c>
      <c r="H1862" s="45"/>
      <c r="I1862" s="50">
        <v>13.8</v>
      </c>
      <c r="J1862" s="50">
        <v>0</v>
      </c>
      <c r="K1862" s="50"/>
      <c r="L1862" s="50">
        <v>13.8</v>
      </c>
      <c r="M1862" s="51">
        <v>507.24637681159419</v>
      </c>
      <c r="N1862" s="51">
        <v>7000</v>
      </c>
      <c r="O1862" s="48" t="s">
        <v>4114</v>
      </c>
      <c r="P1862" s="48"/>
      <c r="Q1862" s="49">
        <v>45757</v>
      </c>
      <c r="R1862" s="49"/>
      <c r="S1862" s="49"/>
      <c r="T1862" s="49"/>
      <c r="U1862" s="106"/>
    </row>
    <row r="1863" spans="1:21" x14ac:dyDescent="0.3">
      <c r="A1863" s="41" t="s">
        <v>417</v>
      </c>
      <c r="B1863" s="6">
        <v>45777</v>
      </c>
      <c r="C1863" s="62">
        <f t="shared" si="57"/>
        <v>2025</v>
      </c>
      <c r="D1863" s="43" t="s">
        <v>1730</v>
      </c>
      <c r="E1863" s="43" t="s">
        <v>2978</v>
      </c>
      <c r="F1863" s="44" t="s">
        <v>413</v>
      </c>
      <c r="G1863" s="45" t="s">
        <v>2853</v>
      </c>
      <c r="H1863" s="45"/>
      <c r="I1863" s="46">
        <v>13.8</v>
      </c>
      <c r="J1863" s="46">
        <v>0</v>
      </c>
      <c r="K1863" s="46"/>
      <c r="L1863" s="46">
        <v>13.8</v>
      </c>
      <c r="M1863" s="47">
        <v>507.24637681159419</v>
      </c>
      <c r="N1863" s="47">
        <v>7000</v>
      </c>
      <c r="O1863" s="48" t="s">
        <v>1830</v>
      </c>
      <c r="P1863" s="48"/>
      <c r="Q1863" s="49">
        <v>45750</v>
      </c>
      <c r="R1863" s="49"/>
      <c r="S1863" s="49"/>
      <c r="T1863" s="49"/>
      <c r="U1863" s="49"/>
    </row>
    <row r="1864" spans="1:21" x14ac:dyDescent="0.3">
      <c r="A1864" s="41" t="s">
        <v>417</v>
      </c>
      <c r="B1864" s="6">
        <v>45777</v>
      </c>
      <c r="C1864" s="62">
        <f t="shared" si="57"/>
        <v>2025</v>
      </c>
      <c r="D1864" s="43" t="s">
        <v>1730</v>
      </c>
      <c r="E1864" s="43" t="s">
        <v>2982</v>
      </c>
      <c r="F1864" s="44" t="s">
        <v>413</v>
      </c>
      <c r="G1864" s="45" t="s">
        <v>2857</v>
      </c>
      <c r="H1864" s="45"/>
      <c r="I1864" s="46">
        <v>13.8</v>
      </c>
      <c r="J1864" s="46">
        <v>0</v>
      </c>
      <c r="K1864" s="46"/>
      <c r="L1864" s="46">
        <v>13.8</v>
      </c>
      <c r="M1864" s="47">
        <v>507.24637681159419</v>
      </c>
      <c r="N1864" s="47">
        <v>7000</v>
      </c>
      <c r="O1864" s="48" t="s">
        <v>4115</v>
      </c>
      <c r="P1864" s="48"/>
      <c r="Q1864" s="49">
        <v>45754</v>
      </c>
      <c r="R1864" s="49"/>
      <c r="S1864" s="49"/>
      <c r="T1864" s="49"/>
      <c r="U1864" s="49"/>
    </row>
    <row r="1865" spans="1:21" x14ac:dyDescent="0.3">
      <c r="A1865" s="41" t="s">
        <v>417</v>
      </c>
      <c r="B1865" s="6">
        <v>45777</v>
      </c>
      <c r="C1865" s="62">
        <f t="shared" si="57"/>
        <v>2025</v>
      </c>
      <c r="D1865" s="43" t="s">
        <v>1730</v>
      </c>
      <c r="E1865" s="43" t="s">
        <v>2986</v>
      </c>
      <c r="F1865" s="44" t="s">
        <v>413</v>
      </c>
      <c r="G1865" s="45" t="s">
        <v>2861</v>
      </c>
      <c r="H1865" s="45"/>
      <c r="I1865" s="46">
        <v>13.8</v>
      </c>
      <c r="J1865" s="46">
        <v>0</v>
      </c>
      <c r="K1865" s="46"/>
      <c r="L1865" s="46">
        <v>13.8</v>
      </c>
      <c r="M1865" s="47">
        <v>507.24637681159419</v>
      </c>
      <c r="N1865" s="47">
        <v>7000</v>
      </c>
      <c r="O1865" s="48" t="s">
        <v>1832</v>
      </c>
      <c r="P1865" s="48"/>
      <c r="Q1865" s="49">
        <v>45750</v>
      </c>
      <c r="R1865" s="49"/>
      <c r="S1865" s="49"/>
      <c r="T1865" s="49"/>
      <c r="U1865" s="106"/>
    </row>
    <row r="1866" spans="1:21" x14ac:dyDescent="0.3">
      <c r="A1866" s="41" t="s">
        <v>417</v>
      </c>
      <c r="B1866" s="6">
        <v>45777</v>
      </c>
      <c r="C1866" s="62">
        <f t="shared" si="57"/>
        <v>2025</v>
      </c>
      <c r="D1866" s="43" t="s">
        <v>2673</v>
      </c>
      <c r="E1866" s="43" t="s">
        <v>2683</v>
      </c>
      <c r="F1866" s="44" t="s">
        <v>412</v>
      </c>
      <c r="G1866" s="45">
        <v>10</v>
      </c>
      <c r="H1866" s="45"/>
      <c r="I1866" s="46">
        <v>55.6</v>
      </c>
      <c r="J1866" s="46">
        <v>6.4</v>
      </c>
      <c r="K1866" s="46"/>
      <c r="L1866" s="46">
        <v>62</v>
      </c>
      <c r="M1866" s="47">
        <v>1222</v>
      </c>
      <c r="N1866" s="51">
        <v>75764</v>
      </c>
      <c r="O1866" s="48" t="s">
        <v>448</v>
      </c>
      <c r="P1866" s="48" t="s">
        <v>1667</v>
      </c>
      <c r="Q1866" s="49">
        <v>45777</v>
      </c>
      <c r="R1866" s="49" t="s">
        <v>1837</v>
      </c>
      <c r="S1866" s="49"/>
      <c r="T1866" s="106">
        <v>0.06</v>
      </c>
      <c r="U1866" s="106"/>
    </row>
    <row r="1867" spans="1:21" x14ac:dyDescent="0.3">
      <c r="A1867" s="41" t="s">
        <v>417</v>
      </c>
      <c r="B1867" s="6">
        <v>45777</v>
      </c>
      <c r="C1867" s="62">
        <f t="shared" si="57"/>
        <v>2025</v>
      </c>
      <c r="D1867" s="43" t="s">
        <v>2673</v>
      </c>
      <c r="E1867" s="43" t="s">
        <v>2684</v>
      </c>
      <c r="F1867" s="44" t="s">
        <v>412</v>
      </c>
      <c r="G1867" s="45">
        <v>11</v>
      </c>
      <c r="H1867" s="45"/>
      <c r="I1867" s="46">
        <v>55.5</v>
      </c>
      <c r="J1867" s="46">
        <v>6.4</v>
      </c>
      <c r="K1867" s="46"/>
      <c r="L1867" s="46">
        <v>61.9</v>
      </c>
      <c r="M1867" s="47">
        <v>1222.0032310177705</v>
      </c>
      <c r="N1867" s="51">
        <v>75642</v>
      </c>
      <c r="O1867" s="48" t="s">
        <v>448</v>
      </c>
      <c r="P1867" s="48" t="s">
        <v>1667</v>
      </c>
      <c r="Q1867" s="49">
        <v>45777</v>
      </c>
      <c r="R1867" s="49" t="s">
        <v>1837</v>
      </c>
      <c r="S1867" s="49"/>
      <c r="T1867" s="106">
        <v>0.06</v>
      </c>
      <c r="U1867" s="106"/>
    </row>
    <row r="1868" spans="1:21" x14ac:dyDescent="0.3">
      <c r="A1868" s="41" t="s">
        <v>417</v>
      </c>
      <c r="B1868" s="6">
        <v>45777</v>
      </c>
      <c r="C1868" s="62">
        <f t="shared" si="57"/>
        <v>2025</v>
      </c>
      <c r="D1868" s="43" t="s">
        <v>2673</v>
      </c>
      <c r="E1868" s="43" t="s">
        <v>2681</v>
      </c>
      <c r="F1868" s="44" t="s">
        <v>412</v>
      </c>
      <c r="G1868" s="45">
        <v>8</v>
      </c>
      <c r="H1868" s="45"/>
      <c r="I1868" s="46">
        <v>-41.5</v>
      </c>
      <c r="J1868" s="46">
        <v>-6.4</v>
      </c>
      <c r="K1868" s="46"/>
      <c r="L1868" s="50">
        <f>SUM(I1868:K1868)</f>
        <v>-47.9</v>
      </c>
      <c r="M1868" s="47"/>
      <c r="N1868" s="47"/>
      <c r="O1868" s="48" t="s">
        <v>3029</v>
      </c>
      <c r="P1868" s="48"/>
      <c r="Q1868" s="49"/>
      <c r="R1868" s="106" t="s">
        <v>2217</v>
      </c>
      <c r="S1868" s="106"/>
      <c r="T1868" s="49" t="s">
        <v>2217</v>
      </c>
      <c r="U1868" s="106"/>
    </row>
    <row r="1869" spans="1:21" x14ac:dyDescent="0.3">
      <c r="A1869" s="41" t="s">
        <v>417</v>
      </c>
      <c r="B1869" s="6">
        <v>45777</v>
      </c>
      <c r="C1869" s="62">
        <f t="shared" si="57"/>
        <v>2025</v>
      </c>
      <c r="D1869" s="43" t="s">
        <v>2673</v>
      </c>
      <c r="E1869" s="43" t="s">
        <v>2681</v>
      </c>
      <c r="F1869" s="44" t="s">
        <v>412</v>
      </c>
      <c r="G1869" s="45">
        <v>8</v>
      </c>
      <c r="H1869" s="45"/>
      <c r="I1869" s="46">
        <v>41.5</v>
      </c>
      <c r="J1869" s="46">
        <v>6.4</v>
      </c>
      <c r="K1869" s="46"/>
      <c r="L1869" s="46">
        <v>47.9</v>
      </c>
      <c r="M1869" s="47">
        <v>1290</v>
      </c>
      <c r="N1869" s="47">
        <v>61791</v>
      </c>
      <c r="O1869" s="48" t="s">
        <v>4116</v>
      </c>
      <c r="P1869" s="48"/>
      <c r="Q1869" s="49">
        <v>45769</v>
      </c>
      <c r="R1869" s="106"/>
      <c r="S1869" s="106"/>
      <c r="T1869" s="49"/>
      <c r="U1869" s="106"/>
    </row>
    <row r="1870" spans="1:21" x14ac:dyDescent="0.3">
      <c r="A1870" s="41" t="s">
        <v>418</v>
      </c>
      <c r="B1870" s="6">
        <v>45777</v>
      </c>
      <c r="C1870" s="62">
        <f t="shared" si="57"/>
        <v>2025</v>
      </c>
      <c r="D1870" s="43" t="s">
        <v>2623</v>
      </c>
      <c r="E1870" s="43" t="s">
        <v>2723</v>
      </c>
      <c r="F1870" s="44" t="s">
        <v>412</v>
      </c>
      <c r="G1870" s="45">
        <v>34</v>
      </c>
      <c r="H1870" s="45">
        <v>34</v>
      </c>
      <c r="I1870" s="46">
        <v>105.8</v>
      </c>
      <c r="J1870" s="46">
        <v>16</v>
      </c>
      <c r="K1870" s="46"/>
      <c r="L1870" s="46">
        <v>121.8</v>
      </c>
      <c r="M1870" s="47">
        <v>1630.9031198686371</v>
      </c>
      <c r="N1870" s="47">
        <v>198644</v>
      </c>
      <c r="O1870" s="48" t="s">
        <v>1833</v>
      </c>
      <c r="P1870" s="48" t="s">
        <v>1667</v>
      </c>
      <c r="Q1870" s="49">
        <v>45772</v>
      </c>
      <c r="R1870" s="49" t="s">
        <v>1837</v>
      </c>
      <c r="S1870" s="49"/>
      <c r="T1870" s="49"/>
      <c r="U1870" s="106">
        <v>0.03</v>
      </c>
    </row>
    <row r="1871" spans="1:21" x14ac:dyDescent="0.3">
      <c r="A1871" s="41" t="s">
        <v>418</v>
      </c>
      <c r="B1871" s="6">
        <v>45777</v>
      </c>
      <c r="C1871" s="62">
        <f t="shared" si="57"/>
        <v>2025</v>
      </c>
      <c r="D1871" s="43" t="s">
        <v>2623</v>
      </c>
      <c r="E1871" s="43" t="s">
        <v>2734</v>
      </c>
      <c r="F1871" s="44" t="s">
        <v>412</v>
      </c>
      <c r="G1871" s="45">
        <v>47</v>
      </c>
      <c r="H1871" s="45">
        <v>47</v>
      </c>
      <c r="I1871" s="46">
        <v>45.9</v>
      </c>
      <c r="J1871" s="46">
        <v>5.3</v>
      </c>
      <c r="K1871" s="46"/>
      <c r="L1871" s="46">
        <v>51.199999999999996</v>
      </c>
      <c r="M1871" s="47">
        <v>1687.3046875000002</v>
      </c>
      <c r="N1871" s="47">
        <v>86390</v>
      </c>
      <c r="O1871" s="48" t="s">
        <v>4117</v>
      </c>
      <c r="P1871" s="48" t="s">
        <v>1667</v>
      </c>
      <c r="Q1871" s="49">
        <v>45751</v>
      </c>
      <c r="R1871" s="49" t="s">
        <v>1837</v>
      </c>
      <c r="S1871" s="49"/>
      <c r="T1871" s="106">
        <v>0.06</v>
      </c>
      <c r="U1871" s="106"/>
    </row>
    <row r="1872" spans="1:21" x14ac:dyDescent="0.3">
      <c r="A1872" s="41" t="s">
        <v>418</v>
      </c>
      <c r="B1872" s="6">
        <v>45777</v>
      </c>
      <c r="C1872" s="62">
        <f t="shared" si="57"/>
        <v>2025</v>
      </c>
      <c r="D1872" s="43" t="s">
        <v>2623</v>
      </c>
      <c r="E1872" s="43" t="s">
        <v>2754</v>
      </c>
      <c r="F1872" s="44" t="s">
        <v>412</v>
      </c>
      <c r="G1872" s="45">
        <v>71</v>
      </c>
      <c r="H1872" s="45">
        <v>70</v>
      </c>
      <c r="I1872" s="46">
        <v>45.9</v>
      </c>
      <c r="J1872" s="46">
        <v>5.3</v>
      </c>
      <c r="K1872" s="46"/>
      <c r="L1872" s="46">
        <v>51.199999999999996</v>
      </c>
      <c r="M1872" s="47">
        <v>1676.7578125000002</v>
      </c>
      <c r="N1872" s="47">
        <v>85850</v>
      </c>
      <c r="O1872" s="48" t="s">
        <v>4076</v>
      </c>
      <c r="P1872" s="48" t="s">
        <v>1667</v>
      </c>
      <c r="Q1872" s="49">
        <v>45763</v>
      </c>
      <c r="R1872" s="106">
        <v>1</v>
      </c>
      <c r="S1872" s="106"/>
      <c r="T1872" s="49"/>
      <c r="U1872" s="106"/>
    </row>
    <row r="1873" spans="1:21" x14ac:dyDescent="0.3">
      <c r="A1873" s="41" t="s">
        <v>418</v>
      </c>
      <c r="B1873" s="6">
        <v>45777</v>
      </c>
      <c r="C1873" s="62">
        <f t="shared" si="57"/>
        <v>2025</v>
      </c>
      <c r="D1873" s="43" t="s">
        <v>2623</v>
      </c>
      <c r="E1873" s="43" t="s">
        <v>2762</v>
      </c>
      <c r="F1873" s="44" t="s">
        <v>412</v>
      </c>
      <c r="G1873" s="45">
        <v>80</v>
      </c>
      <c r="H1873" s="45">
        <v>79</v>
      </c>
      <c r="I1873" s="46">
        <v>45.9</v>
      </c>
      <c r="J1873" s="46">
        <v>5.3</v>
      </c>
      <c r="K1873" s="46"/>
      <c r="L1873" s="46">
        <v>51.199999999999996</v>
      </c>
      <c r="M1873" s="47">
        <v>1721.7578125000002</v>
      </c>
      <c r="N1873" s="47">
        <v>88154</v>
      </c>
      <c r="O1873" s="48" t="s">
        <v>1127</v>
      </c>
      <c r="P1873" s="48" t="s">
        <v>1667</v>
      </c>
      <c r="Q1873" s="49">
        <v>45772</v>
      </c>
      <c r="R1873" s="49" t="s">
        <v>1837</v>
      </c>
      <c r="S1873" s="49"/>
      <c r="T1873" s="49"/>
      <c r="U1873" s="106">
        <v>0.03</v>
      </c>
    </row>
    <row r="1874" spans="1:21" x14ac:dyDescent="0.3">
      <c r="A1874" s="41" t="s">
        <v>418</v>
      </c>
      <c r="B1874" s="6">
        <v>45777</v>
      </c>
      <c r="C1874" s="62">
        <f t="shared" si="57"/>
        <v>2025</v>
      </c>
      <c r="D1874" s="43" t="s">
        <v>1838</v>
      </c>
      <c r="E1874" s="43" t="s">
        <v>1853</v>
      </c>
      <c r="F1874" s="44" t="s">
        <v>412</v>
      </c>
      <c r="G1874" s="45">
        <v>15</v>
      </c>
      <c r="H1874" s="45">
        <v>15</v>
      </c>
      <c r="I1874" s="46">
        <v>53.1</v>
      </c>
      <c r="J1874" s="46">
        <v>8</v>
      </c>
      <c r="K1874" s="46"/>
      <c r="L1874" s="46">
        <v>61.1</v>
      </c>
      <c r="M1874" s="47">
        <v>1566.5466448445172</v>
      </c>
      <c r="N1874" s="47">
        <v>95716</v>
      </c>
      <c r="O1874" s="48" t="s">
        <v>4118</v>
      </c>
      <c r="P1874" s="48" t="s">
        <v>1667</v>
      </c>
      <c r="Q1874" s="49">
        <v>45772</v>
      </c>
      <c r="R1874" s="49" t="s">
        <v>1836</v>
      </c>
      <c r="S1874" s="49"/>
      <c r="T1874" s="49"/>
      <c r="U1874" s="106">
        <v>0.03</v>
      </c>
    </row>
    <row r="1875" spans="1:21" x14ac:dyDescent="0.3">
      <c r="A1875" s="41" t="s">
        <v>418</v>
      </c>
      <c r="B1875" s="6">
        <v>45777</v>
      </c>
      <c r="C1875" s="62">
        <f t="shared" si="57"/>
        <v>2025</v>
      </c>
      <c r="D1875" s="43" t="s">
        <v>1838</v>
      </c>
      <c r="E1875" s="43" t="s">
        <v>1877</v>
      </c>
      <c r="F1875" s="44" t="s">
        <v>412</v>
      </c>
      <c r="G1875" s="45">
        <v>39</v>
      </c>
      <c r="H1875" s="45">
        <v>39</v>
      </c>
      <c r="I1875" s="46">
        <v>53</v>
      </c>
      <c r="J1875" s="46">
        <v>8</v>
      </c>
      <c r="K1875" s="46"/>
      <c r="L1875" s="46">
        <v>61</v>
      </c>
      <c r="M1875" s="47">
        <v>1650</v>
      </c>
      <c r="N1875" s="47">
        <v>100650</v>
      </c>
      <c r="O1875" s="48" t="s">
        <v>4119</v>
      </c>
      <c r="P1875" s="48" t="s">
        <v>1667</v>
      </c>
      <c r="Q1875" s="49">
        <v>45757</v>
      </c>
      <c r="R1875" s="106">
        <v>1</v>
      </c>
      <c r="S1875" s="106"/>
      <c r="T1875" s="49"/>
      <c r="U1875" s="106"/>
    </row>
    <row r="1876" spans="1:21" x14ac:dyDescent="0.3">
      <c r="A1876" s="41" t="s">
        <v>418</v>
      </c>
      <c r="B1876" s="6">
        <v>45777</v>
      </c>
      <c r="C1876" s="62">
        <f t="shared" si="57"/>
        <v>2025</v>
      </c>
      <c r="D1876" s="43" t="s">
        <v>1838</v>
      </c>
      <c r="E1876" s="43" t="s">
        <v>1883</v>
      </c>
      <c r="F1876" s="44" t="s">
        <v>412</v>
      </c>
      <c r="G1876" s="45">
        <v>45</v>
      </c>
      <c r="H1876" s="45">
        <v>45</v>
      </c>
      <c r="I1876" s="46">
        <v>50.8</v>
      </c>
      <c r="J1876" s="46">
        <v>6.4</v>
      </c>
      <c r="K1876" s="46"/>
      <c r="L1876" s="46">
        <v>57.199999999999996</v>
      </c>
      <c r="M1876" s="47">
        <v>1680.0000000000002</v>
      </c>
      <c r="N1876" s="47">
        <v>96096</v>
      </c>
      <c r="O1876" s="48" t="s">
        <v>4120</v>
      </c>
      <c r="P1876" s="48" t="s">
        <v>1672</v>
      </c>
      <c r="Q1876" s="49">
        <v>45764</v>
      </c>
      <c r="R1876" s="106">
        <v>1</v>
      </c>
      <c r="S1876" s="106"/>
      <c r="T1876" s="49"/>
      <c r="U1876" s="106"/>
    </row>
    <row r="1877" spans="1:21" x14ac:dyDescent="0.3">
      <c r="A1877" s="41" t="s">
        <v>418</v>
      </c>
      <c r="B1877" s="6">
        <v>45777</v>
      </c>
      <c r="C1877" s="62">
        <f t="shared" si="57"/>
        <v>2025</v>
      </c>
      <c r="D1877" s="43" t="s">
        <v>1838</v>
      </c>
      <c r="E1877" s="43" t="s">
        <v>1895</v>
      </c>
      <c r="F1877" s="44" t="s">
        <v>412</v>
      </c>
      <c r="G1877" s="45">
        <v>57</v>
      </c>
      <c r="H1877" s="45">
        <v>56</v>
      </c>
      <c r="I1877" s="46">
        <v>50.7</v>
      </c>
      <c r="J1877" s="46">
        <v>6.4</v>
      </c>
      <c r="K1877" s="46"/>
      <c r="L1877" s="46">
        <v>57.1</v>
      </c>
      <c r="M1877" s="47">
        <v>1695.0087565674255</v>
      </c>
      <c r="N1877" s="47">
        <v>96785</v>
      </c>
      <c r="O1877" s="48" t="s">
        <v>4121</v>
      </c>
      <c r="P1877" s="48" t="s">
        <v>1667</v>
      </c>
      <c r="Q1877" s="49">
        <v>45772</v>
      </c>
      <c r="R1877" s="49" t="s">
        <v>1836</v>
      </c>
      <c r="S1877" s="49"/>
      <c r="T1877" s="49"/>
      <c r="U1877" s="106"/>
    </row>
    <row r="1878" spans="1:21" x14ac:dyDescent="0.3">
      <c r="A1878" s="41" t="s">
        <v>418</v>
      </c>
      <c r="B1878" s="6">
        <v>45777</v>
      </c>
      <c r="C1878" s="62">
        <f t="shared" si="57"/>
        <v>2025</v>
      </c>
      <c r="D1878" s="43" t="s">
        <v>1838</v>
      </c>
      <c r="E1878" s="43" t="s">
        <v>1919</v>
      </c>
      <c r="F1878" s="44" t="s">
        <v>412</v>
      </c>
      <c r="G1878" s="45">
        <v>81</v>
      </c>
      <c r="H1878" s="45">
        <v>80</v>
      </c>
      <c r="I1878" s="46">
        <v>50.5</v>
      </c>
      <c r="J1878" s="46">
        <v>6.4</v>
      </c>
      <c r="K1878" s="46"/>
      <c r="L1878" s="46">
        <v>56.9</v>
      </c>
      <c r="M1878" s="47">
        <v>1639.2970123022847</v>
      </c>
      <c r="N1878" s="47">
        <v>93276</v>
      </c>
      <c r="O1878" s="48" t="s">
        <v>2223</v>
      </c>
      <c r="P1878" s="48" t="s">
        <v>1668</v>
      </c>
      <c r="Q1878" s="49">
        <v>45771</v>
      </c>
      <c r="R1878" s="106">
        <v>1</v>
      </c>
      <c r="S1878" s="106"/>
      <c r="T1878" s="49"/>
      <c r="U1878" s="106"/>
    </row>
    <row r="1879" spans="1:21" x14ac:dyDescent="0.3">
      <c r="A1879" s="41" t="s">
        <v>418</v>
      </c>
      <c r="B1879" s="6">
        <v>45777</v>
      </c>
      <c r="C1879" s="62">
        <f t="shared" si="57"/>
        <v>2025</v>
      </c>
      <c r="D1879" s="43" t="s">
        <v>1838</v>
      </c>
      <c r="E1879" s="43" t="s">
        <v>1954</v>
      </c>
      <c r="F1879" s="44" t="s">
        <v>412</v>
      </c>
      <c r="G1879" s="45">
        <v>117</v>
      </c>
      <c r="H1879" s="45">
        <v>115</v>
      </c>
      <c r="I1879" s="46">
        <v>50.5</v>
      </c>
      <c r="J1879" s="46">
        <v>6.4</v>
      </c>
      <c r="K1879" s="46"/>
      <c r="L1879" s="46">
        <v>56.9</v>
      </c>
      <c r="M1879" s="47">
        <v>1624.7451669595782</v>
      </c>
      <c r="N1879" s="47">
        <v>92448</v>
      </c>
      <c r="O1879" s="48" t="s">
        <v>2317</v>
      </c>
      <c r="P1879" s="48" t="s">
        <v>1667</v>
      </c>
      <c r="Q1879" s="49">
        <v>45771</v>
      </c>
      <c r="R1879" s="49" t="s">
        <v>1836</v>
      </c>
      <c r="S1879" s="49"/>
      <c r="T1879" s="49"/>
      <c r="U1879" s="106"/>
    </row>
    <row r="1880" spans="1:21" x14ac:dyDescent="0.3">
      <c r="A1880" s="41" t="s">
        <v>418</v>
      </c>
      <c r="B1880" s="6">
        <v>45777</v>
      </c>
      <c r="C1880" s="62">
        <f t="shared" si="57"/>
        <v>2025</v>
      </c>
      <c r="D1880" s="43" t="s">
        <v>880</v>
      </c>
      <c r="E1880" s="43" t="s">
        <v>885</v>
      </c>
      <c r="F1880" s="44" t="s">
        <v>412</v>
      </c>
      <c r="G1880" s="45">
        <v>5</v>
      </c>
      <c r="H1880" s="45">
        <v>5</v>
      </c>
      <c r="I1880" s="46">
        <v>45.1</v>
      </c>
      <c r="J1880" s="46">
        <v>3.6</v>
      </c>
      <c r="K1880" s="46"/>
      <c r="L1880" s="46">
        <v>48.7</v>
      </c>
      <c r="M1880" s="47">
        <v>1545.0102669404516</v>
      </c>
      <c r="N1880" s="47">
        <v>75242</v>
      </c>
      <c r="O1880" s="48" t="s">
        <v>4124</v>
      </c>
      <c r="P1880" s="48" t="s">
        <v>1667</v>
      </c>
      <c r="Q1880" s="49">
        <v>45757</v>
      </c>
      <c r="R1880" s="106">
        <v>1</v>
      </c>
      <c r="S1880" s="106"/>
      <c r="T1880" s="49"/>
      <c r="U1880" s="106"/>
    </row>
    <row r="1881" spans="1:21" x14ac:dyDescent="0.3">
      <c r="A1881" s="41" t="s">
        <v>416</v>
      </c>
      <c r="B1881" s="6">
        <v>45808</v>
      </c>
      <c r="C1881" s="62">
        <f t="shared" si="57"/>
        <v>2025</v>
      </c>
      <c r="D1881" s="43" t="s">
        <v>981</v>
      </c>
      <c r="E1881" s="43" t="s">
        <v>1017</v>
      </c>
      <c r="F1881" s="44" t="s">
        <v>412</v>
      </c>
      <c r="G1881" s="45">
        <v>36</v>
      </c>
      <c r="H1881" s="45">
        <v>37</v>
      </c>
      <c r="I1881" s="46">
        <v>34.9</v>
      </c>
      <c r="J1881" s="46">
        <v>5</v>
      </c>
      <c r="K1881" s="46"/>
      <c r="L1881" s="46">
        <v>39.9</v>
      </c>
      <c r="M1881" s="47">
        <v>1340</v>
      </c>
      <c r="N1881" s="47">
        <v>53466</v>
      </c>
      <c r="O1881" s="48" t="s">
        <v>4256</v>
      </c>
      <c r="P1881" s="48" t="s">
        <v>1667</v>
      </c>
      <c r="Q1881" s="49">
        <v>45792</v>
      </c>
      <c r="R1881" s="106">
        <v>1</v>
      </c>
      <c r="S1881" s="106"/>
      <c r="T1881" s="49"/>
      <c r="U1881" s="106"/>
    </row>
    <row r="1882" spans="1:21" x14ac:dyDescent="0.3">
      <c r="A1882" s="41" t="s">
        <v>416</v>
      </c>
      <c r="B1882" s="6">
        <v>45808</v>
      </c>
      <c r="C1882" s="62">
        <f t="shared" si="57"/>
        <v>2025</v>
      </c>
      <c r="D1882" s="43" t="s">
        <v>1404</v>
      </c>
      <c r="E1882" s="43" t="s">
        <v>1432</v>
      </c>
      <c r="F1882" s="44" t="s">
        <v>412</v>
      </c>
      <c r="G1882" s="45">
        <v>28</v>
      </c>
      <c r="H1882" s="45">
        <v>27</v>
      </c>
      <c r="I1882" s="46">
        <v>49.3</v>
      </c>
      <c r="J1882" s="46">
        <v>5.4</v>
      </c>
      <c r="K1882" s="46">
        <v>0</v>
      </c>
      <c r="L1882" s="46">
        <v>54.699999999999996</v>
      </c>
      <c r="M1882" s="47">
        <v>1395.0091407678246</v>
      </c>
      <c r="N1882" s="47">
        <v>76307</v>
      </c>
      <c r="O1882" s="48" t="s">
        <v>4257</v>
      </c>
      <c r="P1882" s="48" t="s">
        <v>1667</v>
      </c>
      <c r="Q1882" s="49">
        <v>45807</v>
      </c>
      <c r="R1882" s="106">
        <v>1</v>
      </c>
      <c r="S1882" s="106"/>
      <c r="T1882" s="49"/>
      <c r="U1882" s="49"/>
    </row>
    <row r="1883" spans="1:21" x14ac:dyDescent="0.3">
      <c r="A1883" s="41" t="s">
        <v>416</v>
      </c>
      <c r="B1883" s="6">
        <v>45808</v>
      </c>
      <c r="C1883" s="62">
        <f t="shared" si="57"/>
        <v>2025</v>
      </c>
      <c r="D1883" s="43" t="s">
        <v>2039</v>
      </c>
      <c r="E1883" s="43" t="s">
        <v>2066</v>
      </c>
      <c r="F1883" s="44" t="s">
        <v>412</v>
      </c>
      <c r="G1883" s="45">
        <v>27</v>
      </c>
      <c r="H1883" s="45"/>
      <c r="I1883" s="46">
        <v>49.2</v>
      </c>
      <c r="J1883" s="46">
        <v>5.4</v>
      </c>
      <c r="K1883" s="46">
        <v>0</v>
      </c>
      <c r="L1883" s="46">
        <v>54.6</v>
      </c>
      <c r="M1883" s="47">
        <v>1460</v>
      </c>
      <c r="N1883" s="47">
        <v>79716</v>
      </c>
      <c r="O1883" s="48" t="s">
        <v>4258</v>
      </c>
      <c r="P1883" s="48" t="s">
        <v>1667</v>
      </c>
      <c r="Q1883" s="49">
        <v>45797</v>
      </c>
      <c r="R1883" s="106">
        <v>1</v>
      </c>
      <c r="S1883" s="106"/>
      <c r="T1883" s="49"/>
      <c r="U1883" s="49"/>
    </row>
    <row r="1884" spans="1:21" x14ac:dyDescent="0.3">
      <c r="A1884" s="41" t="s">
        <v>416</v>
      </c>
      <c r="B1884" s="6">
        <v>45808</v>
      </c>
      <c r="C1884" s="62">
        <f t="shared" si="57"/>
        <v>2025</v>
      </c>
      <c r="D1884" s="43" t="s">
        <v>2495</v>
      </c>
      <c r="E1884" s="43" t="s">
        <v>2515</v>
      </c>
      <c r="F1884" s="44" t="s">
        <v>412</v>
      </c>
      <c r="G1884" s="45">
        <v>20</v>
      </c>
      <c r="H1884" s="45"/>
      <c r="I1884" s="46">
        <v>100.2</v>
      </c>
      <c r="J1884" s="46">
        <v>15.799999999999999</v>
      </c>
      <c r="K1884" s="46">
        <v>0</v>
      </c>
      <c r="L1884" s="46">
        <v>116</v>
      </c>
      <c r="M1884" s="47">
        <v>1520</v>
      </c>
      <c r="N1884" s="47">
        <v>176320</v>
      </c>
      <c r="O1884" s="48" t="s">
        <v>4259</v>
      </c>
      <c r="P1884" s="48" t="s">
        <v>1667</v>
      </c>
      <c r="Q1884" s="49">
        <v>45785</v>
      </c>
      <c r="R1884" s="106">
        <v>1</v>
      </c>
      <c r="S1884" s="106"/>
      <c r="T1884" s="49"/>
      <c r="U1884" s="106"/>
    </row>
    <row r="1885" spans="1:21" x14ac:dyDescent="0.3">
      <c r="A1885" s="41" t="s">
        <v>416</v>
      </c>
      <c r="B1885" s="6">
        <v>45808</v>
      </c>
      <c r="C1885" s="62">
        <f t="shared" si="57"/>
        <v>2025</v>
      </c>
      <c r="D1885" s="43" t="s">
        <v>2495</v>
      </c>
      <c r="E1885" s="43" t="s">
        <v>4274</v>
      </c>
      <c r="F1885" s="44" t="s">
        <v>1</v>
      </c>
      <c r="G1885" s="45">
        <v>7</v>
      </c>
      <c r="H1885" s="45"/>
      <c r="I1885" s="46">
        <v>11</v>
      </c>
      <c r="J1885" s="46"/>
      <c r="K1885" s="46"/>
      <c r="L1885" s="46">
        <v>11</v>
      </c>
      <c r="M1885" s="47">
        <v>632.72727272727275</v>
      </c>
      <c r="N1885" s="47">
        <v>6960</v>
      </c>
      <c r="O1885" s="48" t="s">
        <v>4275</v>
      </c>
      <c r="P1885" s="48"/>
      <c r="Q1885" s="49">
        <v>45786</v>
      </c>
      <c r="R1885" s="106"/>
      <c r="S1885" s="106"/>
      <c r="T1885" s="49"/>
      <c r="U1885" s="106"/>
    </row>
    <row r="1886" spans="1:21" x14ac:dyDescent="0.3">
      <c r="A1886" s="41" t="s">
        <v>416</v>
      </c>
      <c r="B1886" s="6">
        <v>45808</v>
      </c>
      <c r="C1886" s="62">
        <f t="shared" si="57"/>
        <v>2025</v>
      </c>
      <c r="D1886" s="43" t="s">
        <v>2039</v>
      </c>
      <c r="E1886" s="43" t="s">
        <v>2070</v>
      </c>
      <c r="F1886" s="44" t="s">
        <v>421</v>
      </c>
      <c r="G1886" s="45">
        <v>1</v>
      </c>
      <c r="H1886" s="45"/>
      <c r="I1886" s="46">
        <v>214.1</v>
      </c>
      <c r="J1886" s="46">
        <v>0</v>
      </c>
      <c r="K1886" s="46">
        <v>35.9</v>
      </c>
      <c r="L1886" s="46">
        <v>250</v>
      </c>
      <c r="M1886" s="47">
        <v>1284.5999999999999</v>
      </c>
      <c r="N1886" s="47">
        <v>321150</v>
      </c>
      <c r="O1886" s="48" t="s">
        <v>4260</v>
      </c>
      <c r="P1886" s="48"/>
      <c r="Q1886" s="49">
        <v>45807</v>
      </c>
      <c r="R1886" s="49"/>
      <c r="S1886" s="49"/>
      <c r="T1886" s="49"/>
      <c r="U1886" s="106"/>
    </row>
    <row r="1887" spans="1:21" x14ac:dyDescent="0.3">
      <c r="A1887" s="41" t="s">
        <v>414</v>
      </c>
      <c r="B1887" s="6">
        <v>45808</v>
      </c>
      <c r="C1887" s="62">
        <f t="shared" si="57"/>
        <v>2025</v>
      </c>
      <c r="D1887" s="43" t="s">
        <v>4261</v>
      </c>
      <c r="E1887" s="43" t="s">
        <v>4262</v>
      </c>
      <c r="F1887" s="44" t="s">
        <v>421</v>
      </c>
      <c r="G1887" s="45">
        <v>3</v>
      </c>
      <c r="H1887" s="45"/>
      <c r="I1887" s="46">
        <v>120.6</v>
      </c>
      <c r="J1887" s="46"/>
      <c r="K1887" s="46"/>
      <c r="L1887" s="46">
        <v>120.6</v>
      </c>
      <c r="M1887" s="47">
        <v>2000</v>
      </c>
      <c r="N1887" s="47">
        <v>241200</v>
      </c>
      <c r="O1887" s="48" t="s">
        <v>4263</v>
      </c>
      <c r="P1887" s="48"/>
      <c r="Q1887" s="49">
        <v>45800</v>
      </c>
      <c r="R1887" s="49"/>
      <c r="S1887" s="49"/>
      <c r="T1887" s="49"/>
      <c r="U1887" s="49"/>
    </row>
    <row r="1888" spans="1:21" x14ac:dyDescent="0.3">
      <c r="A1888" s="41" t="s">
        <v>417</v>
      </c>
      <c r="B1888" s="6">
        <v>45808</v>
      </c>
      <c r="C1888" s="62">
        <f t="shared" si="57"/>
        <v>2025</v>
      </c>
      <c r="D1888" s="43" t="s">
        <v>2255</v>
      </c>
      <c r="E1888" s="43" t="s">
        <v>2287</v>
      </c>
      <c r="F1888" s="44" t="s">
        <v>412</v>
      </c>
      <c r="G1888" s="45">
        <v>32</v>
      </c>
      <c r="H1888" s="45"/>
      <c r="I1888" s="46">
        <v>52.6</v>
      </c>
      <c r="J1888" s="46">
        <v>6.4</v>
      </c>
      <c r="K1888" s="46"/>
      <c r="L1888" s="46">
        <v>59</v>
      </c>
      <c r="M1888" s="47">
        <v>1155</v>
      </c>
      <c r="N1888" s="47">
        <v>68145</v>
      </c>
      <c r="O1888" s="48" t="s">
        <v>4264</v>
      </c>
      <c r="P1888" s="48" t="s">
        <v>1818</v>
      </c>
      <c r="Q1888" s="49">
        <v>45800</v>
      </c>
      <c r="R1888" s="106">
        <v>1</v>
      </c>
      <c r="S1888" s="106"/>
      <c r="T1888" s="49"/>
      <c r="U1888" s="49"/>
    </row>
    <row r="1889" spans="1:21" x14ac:dyDescent="0.3">
      <c r="A1889" s="41" t="s">
        <v>417</v>
      </c>
      <c r="B1889" s="6">
        <v>45808</v>
      </c>
      <c r="C1889" s="62">
        <f t="shared" si="57"/>
        <v>2025</v>
      </c>
      <c r="D1889" s="43" t="s">
        <v>2255</v>
      </c>
      <c r="E1889" s="43" t="s">
        <v>2295</v>
      </c>
      <c r="F1889" s="44" t="s">
        <v>412</v>
      </c>
      <c r="G1889" s="45">
        <v>40</v>
      </c>
      <c r="H1889" s="45"/>
      <c r="I1889" s="46">
        <v>52.5</v>
      </c>
      <c r="J1889" s="46">
        <v>6.4</v>
      </c>
      <c r="K1889" s="46"/>
      <c r="L1889" s="46">
        <v>58.9</v>
      </c>
      <c r="M1889" s="47">
        <v>1204.295415959253</v>
      </c>
      <c r="N1889" s="47">
        <v>70933</v>
      </c>
      <c r="O1889" s="48" t="s">
        <v>4265</v>
      </c>
      <c r="P1889" s="48" t="s">
        <v>1667</v>
      </c>
      <c r="Q1889" s="49">
        <v>45783</v>
      </c>
      <c r="R1889" s="49" t="s">
        <v>1836</v>
      </c>
      <c r="S1889" s="49"/>
      <c r="T1889" s="49"/>
      <c r="U1889" s="106"/>
    </row>
    <row r="1890" spans="1:21" x14ac:dyDescent="0.3">
      <c r="A1890" s="41" t="s">
        <v>417</v>
      </c>
      <c r="B1890" s="6">
        <v>45808</v>
      </c>
      <c r="C1890" s="62">
        <f t="shared" si="57"/>
        <v>2025</v>
      </c>
      <c r="D1890" s="43" t="s">
        <v>2255</v>
      </c>
      <c r="E1890" s="43" t="s">
        <v>2299</v>
      </c>
      <c r="F1890" s="44" t="s">
        <v>412</v>
      </c>
      <c r="G1890" s="45">
        <v>44</v>
      </c>
      <c r="H1890" s="45"/>
      <c r="I1890" s="46">
        <v>52.5</v>
      </c>
      <c r="J1890" s="46">
        <v>6.4</v>
      </c>
      <c r="K1890" s="46"/>
      <c r="L1890" s="46">
        <v>58.9</v>
      </c>
      <c r="M1890" s="47">
        <v>1196.723259762309</v>
      </c>
      <c r="N1890" s="47">
        <v>70487</v>
      </c>
      <c r="O1890" s="48" t="s">
        <v>4266</v>
      </c>
      <c r="P1890" s="48" t="s">
        <v>1667</v>
      </c>
      <c r="Q1890" s="49">
        <v>45792</v>
      </c>
      <c r="R1890" s="106">
        <v>1</v>
      </c>
      <c r="S1890" s="106"/>
      <c r="T1890" s="49"/>
      <c r="U1890" s="106">
        <v>0.03</v>
      </c>
    </row>
    <row r="1891" spans="1:21" x14ac:dyDescent="0.3">
      <c r="A1891" s="41" t="s">
        <v>417</v>
      </c>
      <c r="B1891" s="6">
        <v>45808</v>
      </c>
      <c r="C1891" s="62">
        <f t="shared" si="57"/>
        <v>2025</v>
      </c>
      <c r="D1891" s="43" t="s">
        <v>2114</v>
      </c>
      <c r="E1891" s="43" t="s">
        <v>2174</v>
      </c>
      <c r="F1891" s="44" t="s">
        <v>412</v>
      </c>
      <c r="G1891" s="45">
        <v>40</v>
      </c>
      <c r="H1891" s="45"/>
      <c r="I1891" s="46">
        <v>52.1</v>
      </c>
      <c r="J1891" s="46">
        <v>6.4</v>
      </c>
      <c r="K1891" s="46"/>
      <c r="L1891" s="46">
        <v>58.5</v>
      </c>
      <c r="M1891" s="47">
        <v>1185.5042735042734</v>
      </c>
      <c r="N1891" s="47">
        <v>69352</v>
      </c>
      <c r="O1891" s="48" t="s">
        <v>4267</v>
      </c>
      <c r="P1891" s="48" t="s">
        <v>1667</v>
      </c>
      <c r="Q1891" s="49">
        <v>45807</v>
      </c>
      <c r="R1891" s="106">
        <v>1</v>
      </c>
      <c r="S1891" s="106"/>
      <c r="T1891" s="49"/>
      <c r="U1891" s="49"/>
    </row>
    <row r="1892" spans="1:21" x14ac:dyDescent="0.3">
      <c r="A1892" s="41" t="s">
        <v>417</v>
      </c>
      <c r="B1892" s="6">
        <v>45808</v>
      </c>
      <c r="C1892" s="62">
        <f t="shared" si="57"/>
        <v>2025</v>
      </c>
      <c r="D1892" s="43" t="s">
        <v>1584</v>
      </c>
      <c r="E1892" s="43" t="s">
        <v>1482</v>
      </c>
      <c r="F1892" s="44" t="s">
        <v>412</v>
      </c>
      <c r="G1892" s="45">
        <v>8</v>
      </c>
      <c r="H1892" s="45">
        <v>8</v>
      </c>
      <c r="I1892" s="46">
        <v>52.2</v>
      </c>
      <c r="J1892" s="46">
        <v>6.4</v>
      </c>
      <c r="K1892" s="46"/>
      <c r="L1892" s="46">
        <v>58.6</v>
      </c>
      <c r="M1892" s="47">
        <v>1089.7952218430034</v>
      </c>
      <c r="N1892" s="47">
        <v>63862</v>
      </c>
      <c r="O1892" s="48" t="s">
        <v>4270</v>
      </c>
      <c r="P1892" s="48" t="s">
        <v>1667</v>
      </c>
      <c r="Q1892" s="49">
        <v>45800</v>
      </c>
      <c r="R1892" s="106">
        <v>1</v>
      </c>
      <c r="S1892" s="106"/>
      <c r="T1892" s="49"/>
      <c r="U1892" s="106">
        <v>0.03</v>
      </c>
    </row>
    <row r="1893" spans="1:21" x14ac:dyDescent="0.3">
      <c r="A1893" s="41" t="s">
        <v>417</v>
      </c>
      <c r="B1893" s="6">
        <v>45808</v>
      </c>
      <c r="C1893" s="62">
        <f t="shared" si="57"/>
        <v>2025</v>
      </c>
      <c r="D1893" s="43" t="s">
        <v>1584</v>
      </c>
      <c r="E1893" s="43" t="s">
        <v>1511</v>
      </c>
      <c r="F1893" s="44" t="s">
        <v>412</v>
      </c>
      <c r="G1893" s="45">
        <v>37</v>
      </c>
      <c r="H1893" s="45">
        <v>36</v>
      </c>
      <c r="I1893" s="46">
        <v>52.2</v>
      </c>
      <c r="J1893" s="46">
        <v>6.4</v>
      </c>
      <c r="K1893" s="46"/>
      <c r="L1893" s="46">
        <v>58.6</v>
      </c>
      <c r="M1893" s="47">
        <v>1079.6075085324233</v>
      </c>
      <c r="N1893" s="47">
        <v>63265</v>
      </c>
      <c r="O1893" s="48" t="s">
        <v>4294</v>
      </c>
      <c r="P1893" s="48" t="s">
        <v>1667</v>
      </c>
      <c r="Q1893" s="49">
        <v>45808</v>
      </c>
      <c r="R1893" s="106">
        <v>1</v>
      </c>
      <c r="S1893" s="106"/>
      <c r="T1893" s="49"/>
      <c r="U1893" s="106">
        <v>0.03</v>
      </c>
    </row>
    <row r="1894" spans="1:21" x14ac:dyDescent="0.3">
      <c r="A1894" s="41" t="s">
        <v>417</v>
      </c>
      <c r="B1894" s="6">
        <v>45808</v>
      </c>
      <c r="C1894" s="62">
        <f t="shared" si="57"/>
        <v>2025</v>
      </c>
      <c r="D1894" s="43" t="s">
        <v>1584</v>
      </c>
      <c r="E1894" s="43" t="s">
        <v>2966</v>
      </c>
      <c r="F1894" s="44" t="s">
        <v>413</v>
      </c>
      <c r="G1894" s="45" t="s">
        <v>4268</v>
      </c>
      <c r="H1894" s="45"/>
      <c r="I1894" s="46">
        <v>16.3</v>
      </c>
      <c r="J1894" s="46">
        <v>0</v>
      </c>
      <c r="K1894" s="46"/>
      <c r="L1894" s="46">
        <v>16.3</v>
      </c>
      <c r="M1894" s="47">
        <v>429.44785276073617</v>
      </c>
      <c r="N1894" s="47">
        <v>7000</v>
      </c>
      <c r="O1894" s="48" t="s">
        <v>2540</v>
      </c>
      <c r="P1894" s="48"/>
      <c r="Q1894" s="49">
        <v>45785</v>
      </c>
      <c r="R1894" s="49"/>
      <c r="S1894" s="49"/>
      <c r="T1894" s="49"/>
      <c r="U1894" s="106"/>
    </row>
    <row r="1895" spans="1:21" x14ac:dyDescent="0.3">
      <c r="A1895" s="41" t="s">
        <v>417</v>
      </c>
      <c r="B1895" s="6">
        <v>45808</v>
      </c>
      <c r="C1895" s="62">
        <f t="shared" si="57"/>
        <v>2025</v>
      </c>
      <c r="D1895" s="43" t="s">
        <v>1584</v>
      </c>
      <c r="E1895" s="43" t="s">
        <v>2969</v>
      </c>
      <c r="F1895" s="44" t="s">
        <v>413</v>
      </c>
      <c r="G1895" s="45" t="s">
        <v>4269</v>
      </c>
      <c r="H1895" s="45"/>
      <c r="I1895" s="46">
        <v>13.8</v>
      </c>
      <c r="J1895" s="46">
        <v>0</v>
      </c>
      <c r="K1895" s="46"/>
      <c r="L1895" s="46">
        <v>13.8</v>
      </c>
      <c r="M1895" s="47">
        <v>507.24637681159419</v>
      </c>
      <c r="N1895" s="47">
        <v>7000</v>
      </c>
      <c r="O1895" s="48" t="s">
        <v>1554</v>
      </c>
      <c r="P1895" s="48"/>
      <c r="Q1895" s="49">
        <v>45793</v>
      </c>
      <c r="R1895" s="49"/>
      <c r="S1895" s="49"/>
      <c r="T1895" s="49"/>
      <c r="U1895" s="106"/>
    </row>
    <row r="1896" spans="1:21" x14ac:dyDescent="0.3">
      <c r="A1896" s="41" t="s">
        <v>417</v>
      </c>
      <c r="B1896" s="6">
        <v>45808</v>
      </c>
      <c r="C1896" s="62">
        <f t="shared" si="57"/>
        <v>2025</v>
      </c>
      <c r="D1896" s="43" t="s">
        <v>1730</v>
      </c>
      <c r="E1896" s="43" t="s">
        <v>2980</v>
      </c>
      <c r="F1896" s="44" t="s">
        <v>413</v>
      </c>
      <c r="G1896" s="45" t="s">
        <v>2855</v>
      </c>
      <c r="H1896" s="45"/>
      <c r="I1896" s="46">
        <v>13.8</v>
      </c>
      <c r="J1896" s="46"/>
      <c r="K1896" s="46"/>
      <c r="L1896" s="46">
        <v>13.8</v>
      </c>
      <c r="M1896" s="47">
        <v>507.24637681159419</v>
      </c>
      <c r="N1896" s="47">
        <v>7000</v>
      </c>
      <c r="O1896" s="48" t="s">
        <v>4291</v>
      </c>
      <c r="P1896" s="48"/>
      <c r="Q1896" s="49">
        <v>45784</v>
      </c>
      <c r="R1896" s="49"/>
      <c r="S1896" s="49"/>
      <c r="T1896" s="49"/>
      <c r="U1896" s="106"/>
    </row>
    <row r="1897" spans="1:21" x14ac:dyDescent="0.3">
      <c r="A1897" s="41" t="s">
        <v>417</v>
      </c>
      <c r="B1897" s="6">
        <v>45808</v>
      </c>
      <c r="C1897" s="62">
        <f t="shared" si="57"/>
        <v>2025</v>
      </c>
      <c r="D1897" s="43" t="s">
        <v>1730</v>
      </c>
      <c r="E1897" s="43" t="s">
        <v>2981</v>
      </c>
      <c r="F1897" s="44" t="s">
        <v>413</v>
      </c>
      <c r="G1897" s="45" t="s">
        <v>2856</v>
      </c>
      <c r="H1897" s="45"/>
      <c r="I1897" s="46">
        <v>13.8</v>
      </c>
      <c r="J1897" s="46"/>
      <c r="K1897" s="46"/>
      <c r="L1897" s="46">
        <v>13.8</v>
      </c>
      <c r="M1897" s="47">
        <v>507.24637681159419</v>
      </c>
      <c r="N1897" s="47">
        <v>7000</v>
      </c>
      <c r="O1897" s="48" t="s">
        <v>4292</v>
      </c>
      <c r="P1897" s="48"/>
      <c r="Q1897" s="49">
        <v>45804</v>
      </c>
      <c r="R1897" s="49"/>
      <c r="S1897" s="49"/>
      <c r="T1897" s="49"/>
      <c r="U1897" s="106"/>
    </row>
    <row r="1898" spans="1:21" x14ac:dyDescent="0.3">
      <c r="A1898" s="41" t="s">
        <v>417</v>
      </c>
      <c r="B1898" s="6">
        <v>45808</v>
      </c>
      <c r="C1898" s="62">
        <f t="shared" si="57"/>
        <v>2025</v>
      </c>
      <c r="D1898" s="43" t="s">
        <v>2673</v>
      </c>
      <c r="E1898" s="43" t="s">
        <v>2674</v>
      </c>
      <c r="F1898" s="44" t="s">
        <v>412</v>
      </c>
      <c r="G1898" s="45">
        <v>1</v>
      </c>
      <c r="H1898" s="45"/>
      <c r="I1898" s="46">
        <v>34.1</v>
      </c>
      <c r="J1898" s="46">
        <v>3.3</v>
      </c>
      <c r="K1898" s="46"/>
      <c r="L1898" s="46">
        <v>37.4</v>
      </c>
      <c r="M1898" s="47">
        <v>1212.4866310160428</v>
      </c>
      <c r="N1898" s="47">
        <v>45347</v>
      </c>
      <c r="O1898" s="48" t="s">
        <v>4271</v>
      </c>
      <c r="P1898" s="48" t="s">
        <v>1667</v>
      </c>
      <c r="Q1898" s="49">
        <v>45804</v>
      </c>
      <c r="R1898" s="49" t="s">
        <v>1837</v>
      </c>
      <c r="S1898" s="49"/>
      <c r="T1898" s="49"/>
      <c r="U1898" s="106">
        <v>0.03</v>
      </c>
    </row>
    <row r="1899" spans="1:21" x14ac:dyDescent="0.3">
      <c r="A1899" s="41" t="s">
        <v>417</v>
      </c>
      <c r="B1899" s="6">
        <v>45808</v>
      </c>
      <c r="C1899" s="62">
        <f t="shared" si="57"/>
        <v>2025</v>
      </c>
      <c r="D1899" s="43" t="s">
        <v>2673</v>
      </c>
      <c r="E1899" s="43" t="s">
        <v>2678</v>
      </c>
      <c r="F1899" s="44" t="s">
        <v>412</v>
      </c>
      <c r="G1899" s="45">
        <v>5</v>
      </c>
      <c r="H1899" s="45"/>
      <c r="I1899" s="46">
        <v>52.2</v>
      </c>
      <c r="J1899" s="46">
        <v>6.4</v>
      </c>
      <c r="K1899" s="46"/>
      <c r="L1899" s="46">
        <v>58.6</v>
      </c>
      <c r="M1899" s="47">
        <v>1260</v>
      </c>
      <c r="N1899" s="47">
        <v>73836</v>
      </c>
      <c r="O1899" s="48" t="s">
        <v>4272</v>
      </c>
      <c r="P1899" s="48" t="s">
        <v>1667</v>
      </c>
      <c r="Q1899" s="49">
        <v>45797</v>
      </c>
      <c r="R1899" s="106">
        <v>1</v>
      </c>
      <c r="S1899" s="106"/>
      <c r="T1899" s="49"/>
      <c r="U1899" s="49"/>
    </row>
    <row r="1900" spans="1:21" x14ac:dyDescent="0.3">
      <c r="A1900" s="41" t="s">
        <v>417</v>
      </c>
      <c r="B1900" s="6">
        <v>45808</v>
      </c>
      <c r="C1900" s="62">
        <f t="shared" si="57"/>
        <v>2025</v>
      </c>
      <c r="D1900" s="43" t="s">
        <v>2673</v>
      </c>
      <c r="E1900" s="43" t="s">
        <v>2682</v>
      </c>
      <c r="F1900" s="44" t="s">
        <v>412</v>
      </c>
      <c r="G1900" s="45">
        <v>9</v>
      </c>
      <c r="H1900" s="45"/>
      <c r="I1900" s="46">
        <v>52</v>
      </c>
      <c r="J1900" s="46">
        <v>6.4</v>
      </c>
      <c r="K1900" s="46"/>
      <c r="L1900" s="46">
        <v>58.4</v>
      </c>
      <c r="M1900" s="47">
        <v>1280</v>
      </c>
      <c r="N1900" s="47">
        <v>74752</v>
      </c>
      <c r="O1900" s="48" t="s">
        <v>4273</v>
      </c>
      <c r="P1900" s="48" t="s">
        <v>1667</v>
      </c>
      <c r="Q1900" s="49">
        <v>45807</v>
      </c>
      <c r="R1900" s="106">
        <v>1</v>
      </c>
      <c r="S1900" s="106"/>
      <c r="T1900" s="49"/>
      <c r="U1900" s="106"/>
    </row>
    <row r="1901" spans="1:21" x14ac:dyDescent="0.3">
      <c r="A1901" s="41" t="s">
        <v>418</v>
      </c>
      <c r="B1901" s="6">
        <v>45808</v>
      </c>
      <c r="C1901" s="62">
        <f t="shared" si="57"/>
        <v>2025</v>
      </c>
      <c r="D1901" s="43" t="s">
        <v>2623</v>
      </c>
      <c r="E1901" s="43" t="s">
        <v>2712</v>
      </c>
      <c r="F1901" s="44" t="s">
        <v>412</v>
      </c>
      <c r="G1901" s="45">
        <v>19</v>
      </c>
      <c r="H1901" s="45">
        <v>19</v>
      </c>
      <c r="I1901" s="46">
        <v>49.4</v>
      </c>
      <c r="J1901" s="46">
        <v>5.3</v>
      </c>
      <c r="K1901" s="46"/>
      <c r="L1901" s="46">
        <v>54.699999999999996</v>
      </c>
      <c r="M1901" s="47">
        <v>1715.0091407678246</v>
      </c>
      <c r="N1901" s="47">
        <v>93811</v>
      </c>
      <c r="O1901" s="48" t="s">
        <v>4276</v>
      </c>
      <c r="P1901" s="48" t="s">
        <v>1667</v>
      </c>
      <c r="Q1901" s="49">
        <v>45793</v>
      </c>
      <c r="R1901" s="49" t="s">
        <v>1837</v>
      </c>
      <c r="S1901" s="49"/>
      <c r="T1901" s="49"/>
      <c r="U1901" s="106"/>
    </row>
    <row r="1902" spans="1:21" x14ac:dyDescent="0.3">
      <c r="A1902" s="41" t="s">
        <v>418</v>
      </c>
      <c r="B1902" s="6">
        <v>45808</v>
      </c>
      <c r="C1902" s="62">
        <f t="shared" si="57"/>
        <v>2025</v>
      </c>
      <c r="D1902" s="43" t="s">
        <v>2623</v>
      </c>
      <c r="E1902" s="43" t="s">
        <v>2713</v>
      </c>
      <c r="F1902" s="44" t="s">
        <v>412</v>
      </c>
      <c r="G1902" s="45">
        <v>21</v>
      </c>
      <c r="H1902" s="45">
        <v>21</v>
      </c>
      <c r="I1902" s="46">
        <v>53.3</v>
      </c>
      <c r="J1902" s="46">
        <v>8</v>
      </c>
      <c r="K1902" s="46"/>
      <c r="L1902" s="46">
        <v>61.3</v>
      </c>
      <c r="M1902" s="47">
        <v>1629.2495921696575</v>
      </c>
      <c r="N1902" s="47">
        <v>99873</v>
      </c>
      <c r="O1902" s="48" t="s">
        <v>4277</v>
      </c>
      <c r="P1902" s="48" t="s">
        <v>1667</v>
      </c>
      <c r="Q1902" s="49">
        <v>45782</v>
      </c>
      <c r="R1902" s="106">
        <v>1</v>
      </c>
      <c r="S1902" s="106"/>
      <c r="T1902" s="106">
        <v>0.05</v>
      </c>
      <c r="U1902" s="49"/>
    </row>
    <row r="1903" spans="1:21" x14ac:dyDescent="0.3">
      <c r="A1903" s="41" t="s">
        <v>418</v>
      </c>
      <c r="B1903" s="6">
        <v>45808</v>
      </c>
      <c r="C1903" s="62">
        <f t="shared" si="57"/>
        <v>2025</v>
      </c>
      <c r="D1903" s="43" t="s">
        <v>2623</v>
      </c>
      <c r="E1903" s="43" t="s">
        <v>2731</v>
      </c>
      <c r="F1903" s="44" t="s">
        <v>412</v>
      </c>
      <c r="G1903" s="45">
        <v>44</v>
      </c>
      <c r="H1903" s="45">
        <v>44</v>
      </c>
      <c r="I1903" s="46">
        <v>45.9</v>
      </c>
      <c r="J1903" s="46">
        <v>5.3</v>
      </c>
      <c r="K1903" s="46"/>
      <c r="L1903" s="46">
        <v>51.199999999999996</v>
      </c>
      <c r="M1903" s="47">
        <v>1731.4453125000002</v>
      </c>
      <c r="N1903" s="47">
        <v>88650</v>
      </c>
      <c r="O1903" s="48" t="s">
        <v>4278</v>
      </c>
      <c r="P1903" s="48" t="s">
        <v>1667</v>
      </c>
      <c r="Q1903" s="49">
        <v>45806</v>
      </c>
      <c r="R1903" s="49" t="s">
        <v>1837</v>
      </c>
      <c r="S1903" s="49"/>
      <c r="T1903" s="49"/>
      <c r="U1903" s="106">
        <v>0.03</v>
      </c>
    </row>
    <row r="1904" spans="1:21" x14ac:dyDescent="0.3">
      <c r="A1904" s="41" t="s">
        <v>418</v>
      </c>
      <c r="B1904" s="6">
        <v>45808</v>
      </c>
      <c r="C1904" s="62">
        <f t="shared" si="57"/>
        <v>2025</v>
      </c>
      <c r="D1904" s="43" t="s">
        <v>2623</v>
      </c>
      <c r="E1904" s="43" t="s">
        <v>2778</v>
      </c>
      <c r="F1904" s="44" t="s">
        <v>412</v>
      </c>
      <c r="G1904" s="45">
        <v>98</v>
      </c>
      <c r="H1904" s="45">
        <v>97</v>
      </c>
      <c r="I1904" s="46">
        <v>45.9</v>
      </c>
      <c r="J1904" s="46">
        <v>5.3</v>
      </c>
      <c r="K1904" s="46"/>
      <c r="L1904" s="46">
        <v>51.199999999999996</v>
      </c>
      <c r="M1904" s="47">
        <v>1705.2539062500002</v>
      </c>
      <c r="N1904" s="47">
        <v>87309</v>
      </c>
      <c r="O1904" s="48" t="s">
        <v>4279</v>
      </c>
      <c r="P1904" s="48" t="s">
        <v>1667</v>
      </c>
      <c r="Q1904" s="49">
        <v>45800</v>
      </c>
      <c r="R1904" s="106">
        <v>1</v>
      </c>
      <c r="S1904" s="106"/>
      <c r="T1904" s="106">
        <v>0.05</v>
      </c>
      <c r="U1904" s="106"/>
    </row>
    <row r="1905" spans="1:21" x14ac:dyDescent="0.3">
      <c r="A1905" s="41" t="s">
        <v>418</v>
      </c>
      <c r="B1905" s="6">
        <v>45808</v>
      </c>
      <c r="C1905" s="62">
        <f t="shared" si="57"/>
        <v>2025</v>
      </c>
      <c r="D1905" s="43" t="s">
        <v>1838</v>
      </c>
      <c r="E1905" s="43" t="s">
        <v>1878</v>
      </c>
      <c r="F1905" s="44" t="s">
        <v>412</v>
      </c>
      <c r="G1905" s="45">
        <v>40</v>
      </c>
      <c r="H1905" s="45">
        <v>40</v>
      </c>
      <c r="I1905" s="46">
        <v>78.400000000000006</v>
      </c>
      <c r="J1905" s="46">
        <v>8</v>
      </c>
      <c r="K1905" s="46"/>
      <c r="L1905" s="46">
        <v>86.4</v>
      </c>
      <c r="M1905" s="47">
        <v>1615.0462962962961</v>
      </c>
      <c r="N1905" s="47">
        <v>139540</v>
      </c>
      <c r="O1905" s="48" t="s">
        <v>4295</v>
      </c>
      <c r="P1905" s="48" t="s">
        <v>1667</v>
      </c>
      <c r="Q1905" s="49">
        <v>45807</v>
      </c>
      <c r="R1905" s="106" t="s">
        <v>1836</v>
      </c>
      <c r="S1905" s="106"/>
      <c r="T1905" s="49"/>
      <c r="U1905" s="106">
        <v>0.03</v>
      </c>
    </row>
    <row r="1906" spans="1:21" x14ac:dyDescent="0.3">
      <c r="A1906" s="41" t="s">
        <v>418</v>
      </c>
      <c r="B1906" s="6">
        <v>45808</v>
      </c>
      <c r="C1906" s="62">
        <f t="shared" si="57"/>
        <v>2025</v>
      </c>
      <c r="D1906" s="43" t="s">
        <v>1838</v>
      </c>
      <c r="E1906" s="43" t="s">
        <v>1884</v>
      </c>
      <c r="F1906" s="44" t="s">
        <v>412</v>
      </c>
      <c r="G1906" s="45">
        <v>46</v>
      </c>
      <c r="H1906" s="45">
        <v>46</v>
      </c>
      <c r="I1906" s="46">
        <v>104.7</v>
      </c>
      <c r="J1906" s="46">
        <v>16</v>
      </c>
      <c r="K1906" s="46"/>
      <c r="L1906" s="46">
        <v>120.7</v>
      </c>
      <c r="M1906" s="47">
        <v>1566.5534382767191</v>
      </c>
      <c r="N1906" s="47">
        <v>189083</v>
      </c>
      <c r="O1906" s="48" t="s">
        <v>4293</v>
      </c>
      <c r="P1906" s="48" t="s">
        <v>1667</v>
      </c>
      <c r="Q1906" s="49">
        <v>45807</v>
      </c>
      <c r="R1906" s="106">
        <v>1</v>
      </c>
      <c r="S1906" s="106"/>
      <c r="T1906" s="49"/>
      <c r="U1906" s="106">
        <v>0.03</v>
      </c>
    </row>
    <row r="1907" spans="1:21" x14ac:dyDescent="0.3">
      <c r="A1907" s="41" t="s">
        <v>418</v>
      </c>
      <c r="B1907" s="6">
        <v>45808</v>
      </c>
      <c r="C1907" s="62">
        <f t="shared" si="57"/>
        <v>2025</v>
      </c>
      <c r="D1907" s="43" t="s">
        <v>1838</v>
      </c>
      <c r="E1907" s="43" t="s">
        <v>1891</v>
      </c>
      <c r="F1907" s="44" t="s">
        <v>412</v>
      </c>
      <c r="G1907" s="45">
        <v>53</v>
      </c>
      <c r="H1907" s="45">
        <v>53</v>
      </c>
      <c r="I1907" s="46">
        <v>68.400000000000006</v>
      </c>
      <c r="J1907" s="46">
        <v>8</v>
      </c>
      <c r="K1907" s="46"/>
      <c r="L1907" s="46">
        <v>76.400000000000006</v>
      </c>
      <c r="M1907" s="47">
        <v>1629.5942408376961</v>
      </c>
      <c r="N1907" s="47">
        <v>124501</v>
      </c>
      <c r="O1907" s="48" t="s">
        <v>2245</v>
      </c>
      <c r="P1907" s="48" t="s">
        <v>1667</v>
      </c>
      <c r="Q1907" s="49">
        <v>45808</v>
      </c>
      <c r="R1907" s="106">
        <v>1</v>
      </c>
      <c r="S1907" s="106"/>
      <c r="T1907" s="49"/>
      <c r="U1907" s="106">
        <v>0.03</v>
      </c>
    </row>
    <row r="1908" spans="1:21" x14ac:dyDescent="0.3">
      <c r="A1908" s="41" t="s">
        <v>418</v>
      </c>
      <c r="B1908" s="6">
        <v>45808</v>
      </c>
      <c r="C1908" s="62">
        <f t="shared" si="57"/>
        <v>2025</v>
      </c>
      <c r="D1908" s="43" t="s">
        <v>1838</v>
      </c>
      <c r="E1908" s="43" t="s">
        <v>1907</v>
      </c>
      <c r="F1908" s="44" t="s">
        <v>412</v>
      </c>
      <c r="G1908" s="45">
        <v>69</v>
      </c>
      <c r="H1908" s="45">
        <v>68</v>
      </c>
      <c r="I1908" s="46">
        <v>50.5</v>
      </c>
      <c r="J1908" s="46">
        <v>6.4</v>
      </c>
      <c r="K1908" s="46"/>
      <c r="L1908" s="46">
        <v>56.9</v>
      </c>
      <c r="M1908" s="47">
        <v>1644.1476274165202</v>
      </c>
      <c r="N1908" s="47">
        <v>93552</v>
      </c>
      <c r="O1908" s="48" t="s">
        <v>2364</v>
      </c>
      <c r="P1908" s="48" t="s">
        <v>1668</v>
      </c>
      <c r="Q1908" s="49">
        <v>45790</v>
      </c>
      <c r="R1908" s="106">
        <v>1</v>
      </c>
      <c r="S1908" s="106"/>
      <c r="T1908" s="49"/>
      <c r="U1908" s="106">
        <v>0.03</v>
      </c>
    </row>
    <row r="1909" spans="1:21" x14ac:dyDescent="0.3">
      <c r="A1909" s="41" t="s">
        <v>418</v>
      </c>
      <c r="B1909" s="6">
        <v>45808</v>
      </c>
      <c r="C1909" s="62">
        <f t="shared" si="57"/>
        <v>2025</v>
      </c>
      <c r="D1909" s="43" t="s">
        <v>1838</v>
      </c>
      <c r="E1909" s="43" t="s">
        <v>1913</v>
      </c>
      <c r="F1909" s="44" t="s">
        <v>412</v>
      </c>
      <c r="G1909" s="45">
        <v>75</v>
      </c>
      <c r="H1909" s="45">
        <v>74</v>
      </c>
      <c r="I1909" s="46">
        <v>52.7</v>
      </c>
      <c r="J1909" s="46">
        <v>8</v>
      </c>
      <c r="K1909" s="46"/>
      <c r="L1909" s="46">
        <v>60.7</v>
      </c>
      <c r="M1909" s="47">
        <v>1660</v>
      </c>
      <c r="N1909" s="47">
        <v>100762</v>
      </c>
      <c r="O1909" s="48" t="s">
        <v>4280</v>
      </c>
      <c r="P1909" s="48" t="s">
        <v>1670</v>
      </c>
      <c r="Q1909" s="49">
        <v>45790</v>
      </c>
      <c r="R1909" s="106">
        <v>1</v>
      </c>
      <c r="S1909" s="106"/>
      <c r="T1909" s="49"/>
      <c r="U1909" s="49"/>
    </row>
    <row r="1910" spans="1:21" x14ac:dyDescent="0.3">
      <c r="A1910" s="41" t="s">
        <v>418</v>
      </c>
      <c r="B1910" s="6">
        <v>45808</v>
      </c>
      <c r="C1910" s="62">
        <f t="shared" si="57"/>
        <v>2025</v>
      </c>
      <c r="D1910" s="43" t="s">
        <v>1838</v>
      </c>
      <c r="E1910" s="43" t="s">
        <v>1925</v>
      </c>
      <c r="F1910" s="44" t="s">
        <v>412</v>
      </c>
      <c r="G1910" s="45">
        <v>87</v>
      </c>
      <c r="H1910" s="45">
        <v>86</v>
      </c>
      <c r="I1910" s="46">
        <v>52.7</v>
      </c>
      <c r="J1910" s="46">
        <v>8</v>
      </c>
      <c r="K1910" s="46"/>
      <c r="L1910" s="46">
        <v>60.7</v>
      </c>
      <c r="M1910" s="47">
        <v>1600.494233937397</v>
      </c>
      <c r="N1910" s="47">
        <v>97150</v>
      </c>
      <c r="O1910" s="48" t="s">
        <v>2240</v>
      </c>
      <c r="P1910" s="48" t="s">
        <v>1667</v>
      </c>
      <c r="Q1910" s="49">
        <v>45808</v>
      </c>
      <c r="R1910" s="106">
        <v>1</v>
      </c>
      <c r="S1910" s="106"/>
      <c r="T1910" s="49"/>
      <c r="U1910" s="49"/>
    </row>
    <row r="1911" spans="1:21" x14ac:dyDescent="0.3">
      <c r="A1911" s="41" t="s">
        <v>418</v>
      </c>
      <c r="B1911" s="6">
        <v>45808</v>
      </c>
      <c r="C1911" s="62">
        <f t="shared" si="57"/>
        <v>2025</v>
      </c>
      <c r="D1911" s="43" t="s">
        <v>1838</v>
      </c>
      <c r="E1911" s="43" t="s">
        <v>1927</v>
      </c>
      <c r="F1911" s="44" t="s">
        <v>412</v>
      </c>
      <c r="G1911" s="45">
        <v>89</v>
      </c>
      <c r="H1911" s="45">
        <v>88</v>
      </c>
      <c r="I1911" s="46">
        <v>68.2</v>
      </c>
      <c r="J1911" s="46">
        <v>8</v>
      </c>
      <c r="K1911" s="46"/>
      <c r="L1911" s="46">
        <v>76.2</v>
      </c>
      <c r="M1911" s="47">
        <v>1670</v>
      </c>
      <c r="N1911" s="47">
        <v>127254</v>
      </c>
      <c r="O1911" s="48" t="s">
        <v>4281</v>
      </c>
      <c r="P1911" s="48" t="s">
        <v>1667</v>
      </c>
      <c r="Q1911" s="49">
        <v>45807</v>
      </c>
      <c r="R1911" s="106">
        <v>1</v>
      </c>
      <c r="S1911" s="106"/>
      <c r="T1911" s="49"/>
      <c r="U1911" s="49"/>
    </row>
    <row r="1912" spans="1:21" x14ac:dyDescent="0.3">
      <c r="A1912" s="41" t="s">
        <v>418</v>
      </c>
      <c r="B1912" s="6">
        <v>45808</v>
      </c>
      <c r="C1912" s="62">
        <f t="shared" si="57"/>
        <v>2025</v>
      </c>
      <c r="D1912" s="43" t="s">
        <v>1838</v>
      </c>
      <c r="E1912" s="43" t="s">
        <v>1936</v>
      </c>
      <c r="F1912" s="44" t="s">
        <v>412</v>
      </c>
      <c r="G1912" s="45">
        <v>99</v>
      </c>
      <c r="H1912" s="45">
        <v>97</v>
      </c>
      <c r="I1912" s="46">
        <v>52.7</v>
      </c>
      <c r="J1912" s="46">
        <v>8</v>
      </c>
      <c r="K1912" s="46"/>
      <c r="L1912" s="46">
        <v>60.7</v>
      </c>
      <c r="M1912" s="47">
        <v>1600.494233937397</v>
      </c>
      <c r="N1912" s="47">
        <v>97150</v>
      </c>
      <c r="O1912" s="48" t="s">
        <v>2211</v>
      </c>
      <c r="P1912" s="48" t="s">
        <v>1667</v>
      </c>
      <c r="Q1912" s="49">
        <v>45785</v>
      </c>
      <c r="R1912" s="106">
        <v>1</v>
      </c>
      <c r="S1912" s="106"/>
      <c r="T1912" s="49"/>
      <c r="U1912" s="106">
        <v>0.03</v>
      </c>
    </row>
    <row r="1913" spans="1:21" x14ac:dyDescent="0.3">
      <c r="A1913" s="41" t="s">
        <v>418</v>
      </c>
      <c r="B1913" s="6">
        <v>45808</v>
      </c>
      <c r="C1913" s="62">
        <f t="shared" si="57"/>
        <v>2025</v>
      </c>
      <c r="D1913" s="43" t="s">
        <v>1838</v>
      </c>
      <c r="E1913" s="43" t="s">
        <v>1939</v>
      </c>
      <c r="F1913" s="44" t="s">
        <v>412</v>
      </c>
      <c r="G1913" s="45">
        <v>102</v>
      </c>
      <c r="H1913" s="45">
        <v>100</v>
      </c>
      <c r="I1913" s="46">
        <v>48.8</v>
      </c>
      <c r="J1913" s="46">
        <v>6.4</v>
      </c>
      <c r="K1913" s="46"/>
      <c r="L1913" s="46">
        <v>55.199999999999996</v>
      </c>
      <c r="M1913" s="47">
        <v>1619.8913043478262</v>
      </c>
      <c r="N1913" s="47">
        <v>89418</v>
      </c>
      <c r="O1913" s="48" t="s">
        <v>4282</v>
      </c>
      <c r="P1913" s="48" t="s">
        <v>1668</v>
      </c>
      <c r="Q1913" s="49">
        <v>45798</v>
      </c>
      <c r="R1913" s="106">
        <v>1</v>
      </c>
      <c r="S1913" s="106"/>
      <c r="T1913" s="49"/>
      <c r="U1913" s="106"/>
    </row>
    <row r="1914" spans="1:21" x14ac:dyDescent="0.3">
      <c r="A1914" s="41" t="s">
        <v>418</v>
      </c>
      <c r="B1914" s="6">
        <v>45808</v>
      </c>
      <c r="C1914" s="62">
        <f t="shared" si="57"/>
        <v>2025</v>
      </c>
      <c r="D1914" s="43" t="s">
        <v>1838</v>
      </c>
      <c r="E1914" s="43" t="s">
        <v>1951</v>
      </c>
      <c r="F1914" s="44" t="s">
        <v>412</v>
      </c>
      <c r="G1914" s="45">
        <v>114</v>
      </c>
      <c r="H1914" s="45">
        <v>112</v>
      </c>
      <c r="I1914" s="46">
        <v>48.8</v>
      </c>
      <c r="J1914" s="46">
        <v>6.4</v>
      </c>
      <c r="K1914" s="46"/>
      <c r="L1914" s="46">
        <v>55.199999999999996</v>
      </c>
      <c r="M1914" s="47">
        <v>1615.054347826087</v>
      </c>
      <c r="N1914" s="47">
        <v>89151</v>
      </c>
      <c r="O1914" s="48" t="s">
        <v>4283</v>
      </c>
      <c r="P1914" s="48" t="s">
        <v>1667</v>
      </c>
      <c r="Q1914" s="49">
        <v>45784</v>
      </c>
      <c r="R1914" s="106">
        <v>1</v>
      </c>
      <c r="S1914" s="106"/>
      <c r="T1914" s="49"/>
      <c r="U1914" s="106">
        <v>0.03</v>
      </c>
    </row>
    <row r="1915" spans="1:21" x14ac:dyDescent="0.3">
      <c r="A1915" s="41" t="s">
        <v>418</v>
      </c>
      <c r="B1915" s="6">
        <v>45808</v>
      </c>
      <c r="C1915" s="62">
        <f t="shared" si="57"/>
        <v>2025</v>
      </c>
      <c r="D1915" s="43" t="s">
        <v>4128</v>
      </c>
      <c r="E1915" s="43" t="s">
        <v>4139</v>
      </c>
      <c r="F1915" s="44" t="s">
        <v>412</v>
      </c>
      <c r="G1915" s="45">
        <v>11</v>
      </c>
      <c r="H1915" s="45"/>
      <c r="I1915" s="46">
        <v>46.1</v>
      </c>
      <c r="J1915" s="46">
        <v>5.3</v>
      </c>
      <c r="K1915" s="46"/>
      <c r="L1915" s="46">
        <v>51.4</v>
      </c>
      <c r="M1915" s="47">
        <v>1678.0933852140079</v>
      </c>
      <c r="N1915" s="47">
        <v>86254</v>
      </c>
      <c r="O1915" s="48" t="s">
        <v>3702</v>
      </c>
      <c r="P1915" s="48" t="s">
        <v>1667</v>
      </c>
      <c r="Q1915" s="49">
        <v>45808</v>
      </c>
      <c r="R1915" s="106" t="s">
        <v>1836</v>
      </c>
      <c r="S1915" s="106"/>
      <c r="T1915" s="49"/>
      <c r="U1915" s="106">
        <v>0.03</v>
      </c>
    </row>
    <row r="1916" spans="1:21" x14ac:dyDescent="0.3">
      <c r="A1916" s="41" t="s">
        <v>418</v>
      </c>
      <c r="B1916" s="6">
        <v>45808</v>
      </c>
      <c r="C1916" s="62">
        <f t="shared" si="57"/>
        <v>2025</v>
      </c>
      <c r="D1916" s="43" t="s">
        <v>4128</v>
      </c>
      <c r="E1916" s="43" t="s">
        <v>4146</v>
      </c>
      <c r="F1916" s="44" t="s">
        <v>412</v>
      </c>
      <c r="G1916" s="45">
        <v>18</v>
      </c>
      <c r="H1916" s="45"/>
      <c r="I1916" s="46">
        <v>46.2</v>
      </c>
      <c r="J1916" s="46">
        <v>5.3</v>
      </c>
      <c r="K1916" s="46"/>
      <c r="L1916" s="46">
        <v>51.5</v>
      </c>
      <c r="M1916" s="47">
        <v>1678.0970873786407</v>
      </c>
      <c r="N1916" s="47">
        <v>86422</v>
      </c>
      <c r="O1916" s="48" t="s">
        <v>3702</v>
      </c>
      <c r="P1916" s="48" t="s">
        <v>1667</v>
      </c>
      <c r="Q1916" s="49">
        <v>45808</v>
      </c>
      <c r="R1916" s="106" t="s">
        <v>1836</v>
      </c>
      <c r="S1916" s="106"/>
      <c r="T1916" s="49"/>
      <c r="U1916" s="106">
        <v>0.03</v>
      </c>
    </row>
    <row r="1917" spans="1:21" x14ac:dyDescent="0.3">
      <c r="A1917" s="41" t="s">
        <v>418</v>
      </c>
      <c r="B1917" s="6">
        <v>45808</v>
      </c>
      <c r="C1917" s="62">
        <f t="shared" si="57"/>
        <v>2025</v>
      </c>
      <c r="D1917" s="43" t="s">
        <v>4128</v>
      </c>
      <c r="E1917" s="43" t="s">
        <v>4149</v>
      </c>
      <c r="F1917" s="44" t="s">
        <v>412</v>
      </c>
      <c r="G1917" s="45">
        <v>21</v>
      </c>
      <c r="H1917" s="45"/>
      <c r="I1917" s="46">
        <v>46.1</v>
      </c>
      <c r="J1917" s="46">
        <v>5.3</v>
      </c>
      <c r="K1917" s="46"/>
      <c r="L1917" s="46">
        <v>51.4</v>
      </c>
      <c r="M1917" s="47">
        <v>1635.603112840467</v>
      </c>
      <c r="N1917" s="47">
        <v>84070</v>
      </c>
      <c r="O1917" s="48" t="s">
        <v>634</v>
      </c>
      <c r="P1917" s="48" t="s">
        <v>1667</v>
      </c>
      <c r="Q1917" s="49">
        <v>45806</v>
      </c>
      <c r="R1917" s="49" t="s">
        <v>1837</v>
      </c>
      <c r="S1917" s="49"/>
      <c r="T1917" s="106">
        <v>0.06</v>
      </c>
      <c r="U1917" s="49"/>
    </row>
    <row r="1918" spans="1:21" x14ac:dyDescent="0.3">
      <c r="A1918" s="41" t="s">
        <v>418</v>
      </c>
      <c r="B1918" s="6">
        <v>45808</v>
      </c>
      <c r="C1918" s="62">
        <f t="shared" si="57"/>
        <v>2025</v>
      </c>
      <c r="D1918" s="43" t="s">
        <v>4128</v>
      </c>
      <c r="E1918" s="43" t="s">
        <v>4156</v>
      </c>
      <c r="F1918" s="44" t="s">
        <v>412</v>
      </c>
      <c r="G1918" s="45">
        <v>28</v>
      </c>
      <c r="H1918" s="45"/>
      <c r="I1918" s="46">
        <v>46.1</v>
      </c>
      <c r="J1918" s="46">
        <v>5.3</v>
      </c>
      <c r="K1918" s="46"/>
      <c r="L1918" s="46">
        <v>51.4</v>
      </c>
      <c r="M1918" s="47">
        <v>1687.8015564202335</v>
      </c>
      <c r="N1918" s="47">
        <v>86753</v>
      </c>
      <c r="O1918" s="48" t="s">
        <v>4284</v>
      </c>
      <c r="P1918" s="48" t="s">
        <v>1667</v>
      </c>
      <c r="Q1918" s="49">
        <v>45799</v>
      </c>
      <c r="R1918" s="49" t="s">
        <v>1837</v>
      </c>
      <c r="S1918" s="49"/>
      <c r="T1918" s="49"/>
      <c r="U1918" s="106">
        <v>0.03</v>
      </c>
    </row>
    <row r="1919" spans="1:21" x14ac:dyDescent="0.3">
      <c r="A1919" s="41" t="s">
        <v>418</v>
      </c>
      <c r="B1919" s="6">
        <v>45808</v>
      </c>
      <c r="C1919" s="62">
        <f t="shared" si="57"/>
        <v>2025</v>
      </c>
      <c r="D1919" s="43" t="s">
        <v>4128</v>
      </c>
      <c r="E1919" s="43" t="s">
        <v>4176</v>
      </c>
      <c r="F1919" s="44" t="s">
        <v>412</v>
      </c>
      <c r="G1919" s="45">
        <v>48</v>
      </c>
      <c r="H1919" s="45"/>
      <c r="I1919" s="46">
        <v>45.9</v>
      </c>
      <c r="J1919" s="46">
        <v>5.3</v>
      </c>
      <c r="K1919" s="46"/>
      <c r="L1919" s="46">
        <v>51.199999999999996</v>
      </c>
      <c r="M1919" s="47">
        <v>1719.4921875000002</v>
      </c>
      <c r="N1919" s="47">
        <v>88038</v>
      </c>
      <c r="O1919" s="48" t="s">
        <v>4285</v>
      </c>
      <c r="P1919" s="48" t="s">
        <v>1667</v>
      </c>
      <c r="Q1919" s="49">
        <v>45798</v>
      </c>
      <c r="R1919" s="106">
        <v>1</v>
      </c>
      <c r="S1919" s="106"/>
      <c r="T1919" s="106">
        <v>0.05</v>
      </c>
      <c r="U1919" s="106"/>
    </row>
    <row r="1920" spans="1:21" x14ac:dyDescent="0.3">
      <c r="A1920" s="41" t="s">
        <v>418</v>
      </c>
      <c r="B1920" s="6">
        <v>45808</v>
      </c>
      <c r="C1920" s="62">
        <f t="shared" si="57"/>
        <v>2025</v>
      </c>
      <c r="D1920" s="43" t="s">
        <v>4128</v>
      </c>
      <c r="E1920" s="43" t="s">
        <v>4189</v>
      </c>
      <c r="F1920" s="44" t="s">
        <v>412</v>
      </c>
      <c r="G1920" s="45">
        <v>61</v>
      </c>
      <c r="H1920" s="45"/>
      <c r="I1920" s="46">
        <v>45.9</v>
      </c>
      <c r="J1920" s="46">
        <v>5.3</v>
      </c>
      <c r="K1920" s="46"/>
      <c r="L1920" s="46">
        <v>51.199999999999996</v>
      </c>
      <c r="M1920" s="47">
        <v>1726.6015625000002</v>
      </c>
      <c r="N1920" s="47">
        <v>88402</v>
      </c>
      <c r="O1920" s="48" t="s">
        <v>4286</v>
      </c>
      <c r="P1920" s="48" t="s">
        <v>1667</v>
      </c>
      <c r="Q1920" s="49">
        <v>45791</v>
      </c>
      <c r="R1920" s="49" t="s">
        <v>1837</v>
      </c>
      <c r="S1920" s="49"/>
      <c r="T1920" s="49"/>
      <c r="U1920" s="106">
        <v>0.03</v>
      </c>
    </row>
    <row r="1921" spans="1:21" x14ac:dyDescent="0.3">
      <c r="A1921" s="41" t="s">
        <v>418</v>
      </c>
      <c r="B1921" s="6">
        <v>45808</v>
      </c>
      <c r="C1921" s="62">
        <f t="shared" si="57"/>
        <v>2025</v>
      </c>
      <c r="D1921" s="43" t="s">
        <v>4128</v>
      </c>
      <c r="E1921" s="43" t="s">
        <v>4196</v>
      </c>
      <c r="F1921" s="44" t="s">
        <v>412</v>
      </c>
      <c r="G1921" s="45">
        <v>68</v>
      </c>
      <c r="H1921" s="45"/>
      <c r="I1921" s="46">
        <v>45.9</v>
      </c>
      <c r="J1921" s="46">
        <v>5.3</v>
      </c>
      <c r="K1921" s="46"/>
      <c r="L1921" s="46">
        <v>51.199999999999996</v>
      </c>
      <c r="M1921" s="47">
        <v>1726.6015625000002</v>
      </c>
      <c r="N1921" s="47">
        <v>88402</v>
      </c>
      <c r="O1921" s="48" t="s">
        <v>4287</v>
      </c>
      <c r="P1921" s="48" t="s">
        <v>1667</v>
      </c>
      <c r="Q1921" s="49">
        <v>45779</v>
      </c>
      <c r="R1921" s="49" t="s">
        <v>1837</v>
      </c>
      <c r="S1921" s="49"/>
      <c r="T1921" s="49"/>
      <c r="U1921" s="106">
        <v>0.03</v>
      </c>
    </row>
    <row r="1922" spans="1:21" x14ac:dyDescent="0.3">
      <c r="A1922" s="41" t="s">
        <v>418</v>
      </c>
      <c r="B1922" s="6">
        <v>45808</v>
      </c>
      <c r="C1922" s="62">
        <f t="shared" si="57"/>
        <v>2025</v>
      </c>
      <c r="D1922" s="43" t="s">
        <v>4128</v>
      </c>
      <c r="E1922" s="43" t="s">
        <v>4199</v>
      </c>
      <c r="F1922" s="44" t="s">
        <v>412</v>
      </c>
      <c r="G1922" s="45">
        <v>71</v>
      </c>
      <c r="H1922" s="45"/>
      <c r="I1922" s="46">
        <v>106.6</v>
      </c>
      <c r="J1922" s="46">
        <v>13.3</v>
      </c>
      <c r="K1922" s="46"/>
      <c r="L1922" s="46">
        <v>119.89999999999999</v>
      </c>
      <c r="M1922" s="47">
        <v>1738.9991659716432</v>
      </c>
      <c r="N1922" s="47">
        <v>208506</v>
      </c>
      <c r="O1922" s="48" t="s">
        <v>1115</v>
      </c>
      <c r="P1922" s="48" t="s">
        <v>1667</v>
      </c>
      <c r="Q1922" s="49">
        <v>45808</v>
      </c>
      <c r="R1922" s="49" t="s">
        <v>1837</v>
      </c>
      <c r="S1922" s="49"/>
      <c r="T1922" s="49"/>
      <c r="U1922" s="106">
        <v>0.03</v>
      </c>
    </row>
    <row r="1923" spans="1:21" x14ac:dyDescent="0.3">
      <c r="A1923" s="41" t="s">
        <v>418</v>
      </c>
      <c r="B1923" s="6">
        <v>45808</v>
      </c>
      <c r="C1923" s="62">
        <f t="shared" si="57"/>
        <v>2025</v>
      </c>
      <c r="D1923" s="43" t="s">
        <v>4128</v>
      </c>
      <c r="E1923" s="43" t="s">
        <v>4208</v>
      </c>
      <c r="F1923" s="44" t="s">
        <v>412</v>
      </c>
      <c r="G1923" s="45">
        <v>80</v>
      </c>
      <c r="H1923" s="45"/>
      <c r="I1923" s="46">
        <v>49.2</v>
      </c>
      <c r="J1923" s="46">
        <v>5.3</v>
      </c>
      <c r="K1923" s="46"/>
      <c r="L1923" s="46">
        <v>54.5</v>
      </c>
      <c r="M1923" s="47">
        <v>1746</v>
      </c>
      <c r="N1923" s="47">
        <v>95157</v>
      </c>
      <c r="O1923" s="48" t="s">
        <v>4288</v>
      </c>
      <c r="P1923" s="48" t="s">
        <v>1667</v>
      </c>
      <c r="Q1923" s="49">
        <v>45805</v>
      </c>
      <c r="R1923" s="49" t="s">
        <v>1837</v>
      </c>
      <c r="S1923" s="49"/>
      <c r="T1923" s="49"/>
      <c r="U1923" s="106">
        <v>0.03</v>
      </c>
    </row>
    <row r="1924" spans="1:21" x14ac:dyDescent="0.3">
      <c r="A1924" s="41" t="s">
        <v>418</v>
      </c>
      <c r="B1924" s="6">
        <v>45808</v>
      </c>
      <c r="C1924" s="62">
        <f t="shared" si="57"/>
        <v>2025</v>
      </c>
      <c r="D1924" s="43" t="s">
        <v>4128</v>
      </c>
      <c r="E1924" s="43" t="s">
        <v>4209</v>
      </c>
      <c r="F1924" s="44" t="s">
        <v>412</v>
      </c>
      <c r="G1924" s="45">
        <v>81</v>
      </c>
      <c r="H1924" s="45"/>
      <c r="I1924" s="46">
        <v>45.9</v>
      </c>
      <c r="J1924" s="46">
        <v>5.3</v>
      </c>
      <c r="K1924" s="46"/>
      <c r="L1924" s="46">
        <v>51.199999999999996</v>
      </c>
      <c r="M1924" s="47">
        <v>1745.9960937500002</v>
      </c>
      <c r="N1924" s="47">
        <v>89395</v>
      </c>
      <c r="O1924" s="48" t="s">
        <v>3702</v>
      </c>
      <c r="P1924" s="48" t="s">
        <v>1667</v>
      </c>
      <c r="Q1924" s="49">
        <v>45808</v>
      </c>
      <c r="R1924" s="106" t="s">
        <v>1836</v>
      </c>
      <c r="S1924" s="106"/>
      <c r="T1924" s="49"/>
      <c r="U1924" s="106">
        <v>0.03</v>
      </c>
    </row>
    <row r="1925" spans="1:21" x14ac:dyDescent="0.3">
      <c r="A1925" s="41" t="s">
        <v>418</v>
      </c>
      <c r="B1925" s="6">
        <v>45808</v>
      </c>
      <c r="C1925" s="62">
        <f t="shared" si="57"/>
        <v>2025</v>
      </c>
      <c r="D1925" s="43" t="s">
        <v>4128</v>
      </c>
      <c r="E1925" s="43" t="s">
        <v>4217</v>
      </c>
      <c r="F1925" s="44" t="s">
        <v>412</v>
      </c>
      <c r="G1925" s="45">
        <v>89</v>
      </c>
      <c r="H1925" s="45"/>
      <c r="I1925" s="46">
        <v>49.2</v>
      </c>
      <c r="J1925" s="46">
        <v>5.3</v>
      </c>
      <c r="K1925" s="46"/>
      <c r="L1925" s="46">
        <v>54.5</v>
      </c>
      <c r="M1925" s="47">
        <v>1800</v>
      </c>
      <c r="N1925" s="47">
        <v>98100</v>
      </c>
      <c r="O1925" s="48" t="s">
        <v>4289</v>
      </c>
      <c r="P1925" s="48" t="s">
        <v>1667</v>
      </c>
      <c r="Q1925" s="49">
        <v>45800</v>
      </c>
      <c r="R1925" s="49" t="s">
        <v>1837</v>
      </c>
      <c r="S1925" s="49"/>
      <c r="T1925" s="49"/>
      <c r="U1925" s="106"/>
    </row>
    <row r="1926" spans="1:21" x14ac:dyDescent="0.3">
      <c r="A1926" s="41" t="s">
        <v>418</v>
      </c>
      <c r="B1926" s="6">
        <v>45808</v>
      </c>
      <c r="C1926" s="62">
        <f t="shared" ref="C1926:C1990" si="58">YEAR(B1926)</f>
        <v>2025</v>
      </c>
      <c r="D1926" s="43" t="s">
        <v>4128</v>
      </c>
      <c r="E1926" s="43" t="s">
        <v>4220</v>
      </c>
      <c r="F1926" s="44" t="s">
        <v>412</v>
      </c>
      <c r="G1926" s="45">
        <v>92</v>
      </c>
      <c r="H1926" s="45"/>
      <c r="I1926" s="46">
        <v>85.7</v>
      </c>
      <c r="J1926" s="46">
        <v>13.3</v>
      </c>
      <c r="K1926" s="46"/>
      <c r="L1926" s="46">
        <v>99</v>
      </c>
      <c r="M1926" s="47">
        <v>1759.0707070707072</v>
      </c>
      <c r="N1926" s="47">
        <v>174148</v>
      </c>
      <c r="O1926" s="48" t="s">
        <v>4290</v>
      </c>
      <c r="P1926" s="48" t="s">
        <v>1667</v>
      </c>
      <c r="Q1926" s="49">
        <v>45807</v>
      </c>
      <c r="R1926" s="49" t="s">
        <v>1837</v>
      </c>
      <c r="S1926" s="49"/>
      <c r="T1926" s="49"/>
      <c r="U1926" s="49"/>
    </row>
    <row r="1927" spans="1:21" x14ac:dyDescent="0.3">
      <c r="A1927" s="41" t="s">
        <v>416</v>
      </c>
      <c r="B1927" s="6">
        <v>45838</v>
      </c>
      <c r="C1927" s="62">
        <f t="shared" si="58"/>
        <v>2025</v>
      </c>
      <c r="D1927" s="43" t="s">
        <v>53</v>
      </c>
      <c r="E1927" s="43" t="s">
        <v>63</v>
      </c>
      <c r="F1927" s="44" t="s">
        <v>421</v>
      </c>
      <c r="G1927" s="45">
        <v>4</v>
      </c>
      <c r="H1927" s="45"/>
      <c r="I1927" s="46">
        <v>139</v>
      </c>
      <c r="J1927" s="46">
        <v>0</v>
      </c>
      <c r="K1927" s="46">
        <v>0</v>
      </c>
      <c r="L1927" s="46">
        <v>139</v>
      </c>
      <c r="M1927" s="47">
        <v>1947</v>
      </c>
      <c r="N1927" s="47">
        <v>270633</v>
      </c>
      <c r="O1927" s="48" t="s">
        <v>4296</v>
      </c>
      <c r="P1927" s="48"/>
      <c r="Q1927" s="49">
        <v>45838</v>
      </c>
      <c r="R1927" s="49"/>
      <c r="S1927" s="49"/>
      <c r="T1927" s="49"/>
      <c r="U1927" s="49"/>
    </row>
    <row r="1928" spans="1:21" x14ac:dyDescent="0.3">
      <c r="A1928" s="41" t="s">
        <v>416</v>
      </c>
      <c r="B1928" s="6">
        <v>45838</v>
      </c>
      <c r="C1928" s="62">
        <f t="shared" si="58"/>
        <v>2025</v>
      </c>
      <c r="D1928" s="43" t="s">
        <v>2039</v>
      </c>
      <c r="E1928" s="43" t="s">
        <v>2065</v>
      </c>
      <c r="F1928" s="44" t="s">
        <v>412</v>
      </c>
      <c r="G1928" s="45">
        <v>26</v>
      </c>
      <c r="H1928" s="45"/>
      <c r="I1928" s="46">
        <v>51.2</v>
      </c>
      <c r="J1928" s="46">
        <v>6.7</v>
      </c>
      <c r="K1928" s="46">
        <v>0</v>
      </c>
      <c r="L1928" s="46">
        <v>57.900000000000006</v>
      </c>
      <c r="M1928" s="47">
        <v>1406.4939550949912</v>
      </c>
      <c r="N1928" s="47">
        <v>81436</v>
      </c>
      <c r="O1928" s="48" t="s">
        <v>4282</v>
      </c>
      <c r="P1928" s="48" t="s">
        <v>1668</v>
      </c>
      <c r="Q1928" s="49">
        <v>45821</v>
      </c>
      <c r="R1928" s="106">
        <v>1</v>
      </c>
      <c r="S1928" s="106"/>
      <c r="T1928" s="49"/>
      <c r="U1928" s="106">
        <v>0.03</v>
      </c>
    </row>
    <row r="1929" spans="1:21" x14ac:dyDescent="0.3">
      <c r="A1929" s="41" t="s">
        <v>416</v>
      </c>
      <c r="B1929" s="6">
        <v>45838</v>
      </c>
      <c r="C1929" s="62">
        <f t="shared" si="58"/>
        <v>2025</v>
      </c>
      <c r="D1929" s="43" t="s">
        <v>2495</v>
      </c>
      <c r="E1929" s="43" t="s">
        <v>2498</v>
      </c>
      <c r="F1929" s="44" t="s">
        <v>412</v>
      </c>
      <c r="G1929" s="45">
        <v>3</v>
      </c>
      <c r="H1929" s="45"/>
      <c r="I1929" s="46">
        <v>39.700000000000003</v>
      </c>
      <c r="J1929" s="46">
        <v>4.2</v>
      </c>
      <c r="K1929" s="46">
        <v>0</v>
      </c>
      <c r="L1929" s="46">
        <v>43.900000000000006</v>
      </c>
      <c r="M1929" s="47">
        <v>1474.396355353075</v>
      </c>
      <c r="N1929" s="47">
        <v>64726</v>
      </c>
      <c r="O1929" s="48" t="s">
        <v>4298</v>
      </c>
      <c r="P1929" s="48" t="s">
        <v>1667</v>
      </c>
      <c r="Q1929" s="49">
        <v>45818</v>
      </c>
      <c r="R1929" s="106">
        <v>1</v>
      </c>
      <c r="S1929" s="106"/>
      <c r="T1929" s="49"/>
      <c r="U1929" s="106">
        <v>0.03</v>
      </c>
    </row>
    <row r="1930" spans="1:21" x14ac:dyDescent="0.3">
      <c r="A1930" s="41" t="s">
        <v>416</v>
      </c>
      <c r="B1930" s="6">
        <v>45838</v>
      </c>
      <c r="C1930" s="62">
        <f t="shared" si="58"/>
        <v>2025</v>
      </c>
      <c r="D1930" s="43" t="s">
        <v>2495</v>
      </c>
      <c r="E1930" s="43" t="s">
        <v>2499</v>
      </c>
      <c r="F1930" s="44" t="s">
        <v>412</v>
      </c>
      <c r="G1930" s="45">
        <v>4</v>
      </c>
      <c r="H1930" s="45"/>
      <c r="I1930" s="46">
        <v>126.6</v>
      </c>
      <c r="J1930" s="46">
        <v>17</v>
      </c>
      <c r="K1930" s="46">
        <v>0</v>
      </c>
      <c r="L1930" s="46">
        <v>143.6</v>
      </c>
      <c r="M1930" s="47">
        <f>N1930/L1930</f>
        <v>1490.0047353760447</v>
      </c>
      <c r="N1930" s="47">
        <f>181326*1.18</f>
        <v>213964.68</v>
      </c>
      <c r="O1930" s="48" t="s">
        <v>4299</v>
      </c>
      <c r="P1930" s="48" t="s">
        <v>1667</v>
      </c>
      <c r="Q1930" s="49">
        <v>45838</v>
      </c>
      <c r="R1930" s="106">
        <v>1</v>
      </c>
      <c r="S1930" s="106"/>
      <c r="T1930" s="49"/>
      <c r="U1930" s="49"/>
    </row>
    <row r="1931" spans="1:21" x14ac:dyDescent="0.3">
      <c r="A1931" s="41" t="s">
        <v>416</v>
      </c>
      <c r="B1931" s="6">
        <v>45838</v>
      </c>
      <c r="C1931" s="62">
        <f t="shared" si="58"/>
        <v>2025</v>
      </c>
      <c r="D1931" s="43" t="s">
        <v>2495</v>
      </c>
      <c r="E1931" s="43" t="s">
        <v>2501</v>
      </c>
      <c r="F1931" s="44" t="s">
        <v>412</v>
      </c>
      <c r="G1931" s="45">
        <v>6</v>
      </c>
      <c r="H1931" s="45"/>
      <c r="I1931" s="46">
        <v>39.5</v>
      </c>
      <c r="J1931" s="46">
        <v>4.2</v>
      </c>
      <c r="K1931" s="46">
        <v>0</v>
      </c>
      <c r="L1931" s="46">
        <v>43.7</v>
      </c>
      <c r="M1931" s="47">
        <v>1493.7986270022882</v>
      </c>
      <c r="N1931" s="47">
        <v>65279</v>
      </c>
      <c r="O1931" s="48" t="s">
        <v>4298</v>
      </c>
      <c r="P1931" s="48" t="s">
        <v>1667</v>
      </c>
      <c r="Q1931" s="49">
        <v>45818</v>
      </c>
      <c r="R1931" s="106">
        <v>1</v>
      </c>
      <c r="S1931" s="106"/>
      <c r="T1931" s="49"/>
      <c r="U1931" s="106">
        <v>0.03</v>
      </c>
    </row>
    <row r="1932" spans="1:21" x14ac:dyDescent="0.3">
      <c r="A1932" s="41" t="s">
        <v>416</v>
      </c>
      <c r="B1932" s="6">
        <v>45838</v>
      </c>
      <c r="C1932" s="62">
        <f t="shared" si="58"/>
        <v>2025</v>
      </c>
      <c r="D1932" s="43" t="s">
        <v>2495</v>
      </c>
      <c r="E1932" s="43" t="s">
        <v>2504</v>
      </c>
      <c r="F1932" s="44" t="s">
        <v>412</v>
      </c>
      <c r="G1932" s="45">
        <v>9</v>
      </c>
      <c r="H1932" s="45"/>
      <c r="I1932" s="46">
        <v>39.5</v>
      </c>
      <c r="J1932" s="46">
        <v>4.2</v>
      </c>
      <c r="K1932" s="46">
        <v>0</v>
      </c>
      <c r="L1932" s="46">
        <v>43.7</v>
      </c>
      <c r="M1932" s="47">
        <v>1560</v>
      </c>
      <c r="N1932" s="47">
        <v>68172</v>
      </c>
      <c r="O1932" s="48" t="s">
        <v>4300</v>
      </c>
      <c r="P1932" s="48" t="s">
        <v>1667</v>
      </c>
      <c r="Q1932" s="49">
        <v>45831</v>
      </c>
      <c r="R1932" s="106">
        <v>1</v>
      </c>
      <c r="S1932" s="106"/>
      <c r="T1932" s="49"/>
      <c r="U1932" s="106"/>
    </row>
    <row r="1933" spans="1:21" x14ac:dyDescent="0.3">
      <c r="A1933" s="41" t="s">
        <v>416</v>
      </c>
      <c r="B1933" s="6">
        <v>45838</v>
      </c>
      <c r="C1933" s="62">
        <f t="shared" si="58"/>
        <v>2025</v>
      </c>
      <c r="D1933" s="43" t="s">
        <v>2495</v>
      </c>
      <c r="E1933" s="43" t="s">
        <v>2569</v>
      </c>
      <c r="F1933" s="44" t="s">
        <v>413</v>
      </c>
      <c r="G1933" s="45" t="s">
        <v>2604</v>
      </c>
      <c r="H1933" s="45"/>
      <c r="I1933" s="46">
        <v>12.5</v>
      </c>
      <c r="J1933" s="46">
        <v>0</v>
      </c>
      <c r="K1933" s="46">
        <v>0</v>
      </c>
      <c r="L1933" s="46">
        <v>12.5</v>
      </c>
      <c r="M1933" s="47">
        <v>800</v>
      </c>
      <c r="N1933" s="47">
        <v>10000</v>
      </c>
      <c r="O1933" s="48" t="s">
        <v>4259</v>
      </c>
      <c r="P1933" s="48"/>
      <c r="Q1933" s="49">
        <v>45817</v>
      </c>
      <c r="R1933" s="49"/>
      <c r="S1933" s="49"/>
      <c r="T1933" s="49"/>
      <c r="U1933" s="106"/>
    </row>
    <row r="1934" spans="1:21" x14ac:dyDescent="0.3">
      <c r="A1934" s="41" t="s">
        <v>416</v>
      </c>
      <c r="B1934" s="6">
        <v>45838</v>
      </c>
      <c r="C1934" s="62">
        <f t="shared" si="58"/>
        <v>2025</v>
      </c>
      <c r="D1934" s="43" t="s">
        <v>2495</v>
      </c>
      <c r="E1934" s="43" t="s">
        <v>4297</v>
      </c>
      <c r="F1934" s="44" t="s">
        <v>1</v>
      </c>
      <c r="G1934" s="45">
        <v>16</v>
      </c>
      <c r="H1934" s="45"/>
      <c r="I1934" s="46">
        <v>8.1999999999999993</v>
      </c>
      <c r="J1934" s="46">
        <v>0</v>
      </c>
      <c r="K1934" s="46">
        <v>0</v>
      </c>
      <c r="L1934" s="46">
        <v>8.1999999999999993</v>
      </c>
      <c r="M1934" s="47">
        <v>625</v>
      </c>
      <c r="N1934" s="47">
        <v>5125</v>
      </c>
      <c r="O1934" s="48" t="s">
        <v>4097</v>
      </c>
      <c r="P1934" s="48"/>
      <c r="Q1934" s="49">
        <v>45832</v>
      </c>
      <c r="R1934" s="49"/>
      <c r="S1934" s="49"/>
      <c r="T1934" s="49"/>
      <c r="U1934" s="49"/>
    </row>
    <row r="1935" spans="1:21" x14ac:dyDescent="0.3">
      <c r="A1935" s="41" t="s">
        <v>416</v>
      </c>
      <c r="B1935" s="6">
        <v>45838</v>
      </c>
      <c r="C1935" s="62">
        <f t="shared" si="58"/>
        <v>2025</v>
      </c>
      <c r="D1935" s="43" t="s">
        <v>4244</v>
      </c>
      <c r="E1935" s="43" t="s">
        <v>4251</v>
      </c>
      <c r="F1935" s="44" t="s">
        <v>412</v>
      </c>
      <c r="G1935" s="45">
        <v>7</v>
      </c>
      <c r="H1935" s="45"/>
      <c r="I1935" s="46">
        <v>54.9</v>
      </c>
      <c r="J1935" s="46">
        <v>10.8</v>
      </c>
      <c r="K1935" s="46">
        <v>0</v>
      </c>
      <c r="L1935" s="46">
        <v>65.7</v>
      </c>
      <c r="M1935" s="47">
        <v>1503.5007610350076</v>
      </c>
      <c r="N1935" s="47">
        <v>98780</v>
      </c>
      <c r="O1935" s="48" t="s">
        <v>1033</v>
      </c>
      <c r="P1935" s="48" t="s">
        <v>1667</v>
      </c>
      <c r="Q1935" s="49">
        <v>45832</v>
      </c>
      <c r="R1935" s="106">
        <v>1</v>
      </c>
      <c r="S1935" s="106"/>
      <c r="T1935" s="49"/>
      <c r="U1935" s="106">
        <v>0.03</v>
      </c>
    </row>
    <row r="1936" spans="1:21" x14ac:dyDescent="0.3">
      <c r="A1936" s="41" t="s">
        <v>416</v>
      </c>
      <c r="B1936" s="6">
        <v>45838</v>
      </c>
      <c r="C1936" s="62">
        <f t="shared" si="58"/>
        <v>2025</v>
      </c>
      <c r="D1936" s="43" t="s">
        <v>4244</v>
      </c>
      <c r="E1936" s="43" t="s">
        <v>4254</v>
      </c>
      <c r="F1936" s="44" t="s">
        <v>412</v>
      </c>
      <c r="G1936" s="45">
        <v>10</v>
      </c>
      <c r="H1936" s="45"/>
      <c r="I1936" s="46">
        <v>54.9</v>
      </c>
      <c r="J1936" s="46">
        <v>10.8</v>
      </c>
      <c r="K1936" s="46">
        <v>0</v>
      </c>
      <c r="L1936" s="46">
        <v>65.7</v>
      </c>
      <c r="M1936" s="47">
        <v>1522.9071537290715</v>
      </c>
      <c r="N1936" s="47">
        <v>100055</v>
      </c>
      <c r="O1936" s="48" t="s">
        <v>1033</v>
      </c>
      <c r="P1936" s="48" t="s">
        <v>1667</v>
      </c>
      <c r="Q1936" s="49">
        <v>45832</v>
      </c>
      <c r="R1936" s="106">
        <v>1</v>
      </c>
      <c r="S1936" s="106"/>
      <c r="T1936" s="49"/>
      <c r="U1936" s="106">
        <v>0.03</v>
      </c>
    </row>
    <row r="1937" spans="1:21" x14ac:dyDescent="0.3">
      <c r="A1937" s="41" t="s">
        <v>417</v>
      </c>
      <c r="B1937" s="6">
        <v>45838</v>
      </c>
      <c r="C1937" s="62">
        <f t="shared" si="58"/>
        <v>2025</v>
      </c>
      <c r="D1937" s="43" t="s">
        <v>175</v>
      </c>
      <c r="E1937" s="43" t="s">
        <v>230</v>
      </c>
      <c r="F1937" s="44" t="s">
        <v>421</v>
      </c>
      <c r="G1937" s="45">
        <v>4</v>
      </c>
      <c r="H1937" s="45"/>
      <c r="I1937" s="46">
        <v>99.6</v>
      </c>
      <c r="J1937" s="46"/>
      <c r="K1937" s="46"/>
      <c r="L1937" s="46">
        <v>99.6</v>
      </c>
      <c r="M1937" s="47">
        <v>1600</v>
      </c>
      <c r="N1937" s="47">
        <v>159360</v>
      </c>
      <c r="O1937" s="48" t="s">
        <v>4301</v>
      </c>
      <c r="P1937" s="48"/>
      <c r="Q1937" s="49">
        <v>45838</v>
      </c>
      <c r="R1937" s="49"/>
      <c r="S1937" s="49"/>
      <c r="T1937" s="49"/>
      <c r="U1937" s="106"/>
    </row>
    <row r="1938" spans="1:21" x14ac:dyDescent="0.3">
      <c r="A1938" s="41" t="s">
        <v>417</v>
      </c>
      <c r="B1938" s="6">
        <v>45838</v>
      </c>
      <c r="C1938" s="62">
        <f t="shared" si="58"/>
        <v>2025</v>
      </c>
      <c r="D1938" s="43" t="s">
        <v>2114</v>
      </c>
      <c r="E1938" s="43" t="s">
        <v>2194</v>
      </c>
      <c r="F1938" s="44" t="s">
        <v>421</v>
      </c>
      <c r="G1938" s="45">
        <v>4</v>
      </c>
      <c r="H1938" s="45"/>
      <c r="I1938" s="46">
        <v>99.5</v>
      </c>
      <c r="J1938" s="46"/>
      <c r="K1938" s="46"/>
      <c r="L1938" s="46">
        <v>99.5</v>
      </c>
      <c r="M1938" s="47">
        <v>2065.005025125628</v>
      </c>
      <c r="N1938" s="47">
        <v>205468</v>
      </c>
      <c r="O1938" s="48" t="s">
        <v>4310</v>
      </c>
      <c r="P1938" s="48"/>
      <c r="Q1938" s="49">
        <v>45824</v>
      </c>
      <c r="R1938" s="49"/>
      <c r="S1938" s="49"/>
      <c r="T1938" s="49"/>
      <c r="U1938" s="106"/>
    </row>
    <row r="1939" spans="1:21" x14ac:dyDescent="0.3">
      <c r="A1939" s="41" t="s">
        <v>417</v>
      </c>
      <c r="B1939" s="6">
        <v>45838</v>
      </c>
      <c r="C1939" s="62">
        <f t="shared" si="58"/>
        <v>2025</v>
      </c>
      <c r="D1939" s="43" t="s">
        <v>1244</v>
      </c>
      <c r="E1939" s="43" t="s">
        <v>1278</v>
      </c>
      <c r="F1939" s="44" t="s">
        <v>412</v>
      </c>
      <c r="G1939" s="45">
        <v>34</v>
      </c>
      <c r="H1939" s="45">
        <v>33</v>
      </c>
      <c r="I1939" s="46">
        <v>51.4</v>
      </c>
      <c r="J1939" s="46">
        <v>3.3</v>
      </c>
      <c r="K1939" s="46"/>
      <c r="L1939" s="46">
        <v>54.699999999999996</v>
      </c>
      <c r="M1939" s="47">
        <v>1098.9396709323585</v>
      </c>
      <c r="N1939" s="47">
        <v>60112</v>
      </c>
      <c r="O1939" s="48" t="s">
        <v>4302</v>
      </c>
      <c r="P1939" s="48" t="s">
        <v>1667</v>
      </c>
      <c r="Q1939" s="49">
        <v>45819</v>
      </c>
      <c r="R1939" s="106">
        <v>1</v>
      </c>
      <c r="S1939" s="106"/>
      <c r="T1939" s="49"/>
      <c r="U1939" s="106">
        <v>0.03</v>
      </c>
    </row>
    <row r="1940" spans="1:21" x14ac:dyDescent="0.3">
      <c r="A1940" s="41" t="s">
        <v>417</v>
      </c>
      <c r="B1940" s="6">
        <v>45838</v>
      </c>
      <c r="C1940" s="62">
        <f t="shared" si="58"/>
        <v>2025</v>
      </c>
      <c r="D1940" s="43" t="s">
        <v>1584</v>
      </c>
      <c r="E1940" s="43" t="s">
        <v>1490</v>
      </c>
      <c r="F1940" s="44" t="s">
        <v>412</v>
      </c>
      <c r="G1940" s="45">
        <v>16</v>
      </c>
      <c r="H1940" s="45">
        <v>16</v>
      </c>
      <c r="I1940" s="46">
        <v>51.9</v>
      </c>
      <c r="J1940" s="46">
        <v>6.4</v>
      </c>
      <c r="K1940" s="46"/>
      <c r="L1940" s="46">
        <v>58.3</v>
      </c>
      <c r="M1940" s="47">
        <v>1162.4356775300173</v>
      </c>
      <c r="N1940" s="47">
        <v>67770</v>
      </c>
      <c r="O1940" s="48" t="s">
        <v>4305</v>
      </c>
      <c r="P1940" s="48" t="s">
        <v>1667</v>
      </c>
      <c r="Q1940" s="49">
        <v>45819</v>
      </c>
      <c r="R1940" s="106">
        <v>1</v>
      </c>
      <c r="S1940" s="106"/>
      <c r="T1940" s="49"/>
      <c r="U1940" s="106">
        <v>0.03</v>
      </c>
    </row>
    <row r="1941" spans="1:21" x14ac:dyDescent="0.3">
      <c r="A1941" s="41" t="s">
        <v>417</v>
      </c>
      <c r="B1941" s="6">
        <v>45838</v>
      </c>
      <c r="C1941" s="62">
        <f t="shared" si="58"/>
        <v>2025</v>
      </c>
      <c r="D1941" s="43" t="s">
        <v>1584</v>
      </c>
      <c r="E1941" s="43" t="s">
        <v>1494</v>
      </c>
      <c r="F1941" s="44" t="s">
        <v>412</v>
      </c>
      <c r="G1941" s="45">
        <v>20</v>
      </c>
      <c r="H1941" s="45">
        <v>19</v>
      </c>
      <c r="I1941" s="46">
        <v>51.9</v>
      </c>
      <c r="J1941" s="46">
        <v>6.4</v>
      </c>
      <c r="K1941" s="46"/>
      <c r="L1941" s="46">
        <v>58.3</v>
      </c>
      <c r="M1941" s="47">
        <v>1143.1389365351631</v>
      </c>
      <c r="N1941" s="47">
        <v>66645</v>
      </c>
      <c r="O1941" s="48" t="s">
        <v>4306</v>
      </c>
      <c r="P1941" s="48" t="s">
        <v>1667</v>
      </c>
      <c r="Q1941" s="49">
        <v>45821</v>
      </c>
      <c r="R1941" s="106">
        <v>1</v>
      </c>
      <c r="S1941" s="106"/>
      <c r="T1941" s="49"/>
      <c r="U1941" s="106">
        <v>0.03</v>
      </c>
    </row>
    <row r="1942" spans="1:21" x14ac:dyDescent="0.3">
      <c r="A1942" s="41" t="s">
        <v>417</v>
      </c>
      <c r="B1942" s="6">
        <v>45838</v>
      </c>
      <c r="C1942" s="62">
        <f t="shared" si="58"/>
        <v>2025</v>
      </c>
      <c r="D1942" s="43" t="s">
        <v>1584</v>
      </c>
      <c r="E1942" s="43" t="s">
        <v>2951</v>
      </c>
      <c r="F1942" s="44" t="s">
        <v>413</v>
      </c>
      <c r="G1942" s="45" t="s">
        <v>4303</v>
      </c>
      <c r="H1942" s="45"/>
      <c r="I1942" s="46">
        <v>13.8</v>
      </c>
      <c r="J1942" s="46">
        <v>0</v>
      </c>
      <c r="K1942" s="46"/>
      <c r="L1942" s="46">
        <v>13.8</v>
      </c>
      <c r="M1942" s="47">
        <v>507.24637681159419</v>
      </c>
      <c r="N1942" s="47">
        <v>7000</v>
      </c>
      <c r="O1942" s="48" t="s">
        <v>4307</v>
      </c>
      <c r="P1942" s="48"/>
      <c r="Q1942" s="49">
        <v>45834</v>
      </c>
      <c r="R1942" s="49"/>
      <c r="S1942" s="49"/>
      <c r="T1942" s="49"/>
      <c r="U1942" s="106"/>
    </row>
    <row r="1943" spans="1:21" x14ac:dyDescent="0.3">
      <c r="A1943" s="41" t="s">
        <v>417</v>
      </c>
      <c r="B1943" s="6">
        <v>45838</v>
      </c>
      <c r="C1943" s="62">
        <f t="shared" si="58"/>
        <v>2025</v>
      </c>
      <c r="D1943" s="43" t="s">
        <v>1584</v>
      </c>
      <c r="E1943" s="43" t="s">
        <v>2973</v>
      </c>
      <c r="F1943" s="44" t="s">
        <v>413</v>
      </c>
      <c r="G1943" s="45" t="s">
        <v>4304</v>
      </c>
      <c r="H1943" s="45"/>
      <c r="I1943" s="46">
        <v>16.3</v>
      </c>
      <c r="J1943" s="46">
        <v>0</v>
      </c>
      <c r="K1943" s="46"/>
      <c r="L1943" s="46">
        <v>16.3</v>
      </c>
      <c r="M1943" s="47">
        <v>429.44785276073617</v>
      </c>
      <c r="N1943" s="47">
        <v>7000</v>
      </c>
      <c r="O1943" s="48" t="s">
        <v>2201</v>
      </c>
      <c r="P1943" s="48"/>
      <c r="Q1943" s="49">
        <v>45809</v>
      </c>
      <c r="R1943" s="49"/>
      <c r="S1943" s="49"/>
      <c r="T1943" s="49"/>
      <c r="U1943" s="49"/>
    </row>
    <row r="1944" spans="1:21" x14ac:dyDescent="0.3">
      <c r="A1944" s="41" t="s">
        <v>417</v>
      </c>
      <c r="B1944" s="6">
        <v>45838</v>
      </c>
      <c r="C1944" s="62">
        <f t="shared" si="58"/>
        <v>2025</v>
      </c>
      <c r="D1944" s="43" t="s">
        <v>1730</v>
      </c>
      <c r="E1944" s="43" t="s">
        <v>2987</v>
      </c>
      <c r="F1944" s="44" t="s">
        <v>413</v>
      </c>
      <c r="G1944" s="45" t="s">
        <v>2862</v>
      </c>
      <c r="H1944" s="45"/>
      <c r="I1944" s="46">
        <v>13.8</v>
      </c>
      <c r="J1944" s="46"/>
      <c r="K1944" s="46"/>
      <c r="L1944" s="46">
        <v>13.8</v>
      </c>
      <c r="M1944" s="47">
        <v>507.24637681159419</v>
      </c>
      <c r="N1944" s="47">
        <v>7000</v>
      </c>
      <c r="O1944" s="48" t="s">
        <v>4308</v>
      </c>
      <c r="P1944" s="48"/>
      <c r="Q1944" s="49">
        <v>45828</v>
      </c>
      <c r="R1944" s="49"/>
      <c r="S1944" s="49"/>
      <c r="T1944" s="49"/>
      <c r="U1944" s="49"/>
    </row>
    <row r="1945" spans="1:21" x14ac:dyDescent="0.3">
      <c r="A1945" s="41" t="s">
        <v>417</v>
      </c>
      <c r="B1945" s="6">
        <v>45838</v>
      </c>
      <c r="C1945" s="62">
        <f t="shared" si="58"/>
        <v>2025</v>
      </c>
      <c r="D1945" s="43" t="s">
        <v>2673</v>
      </c>
      <c r="E1945" s="43" t="s">
        <v>2677</v>
      </c>
      <c r="F1945" s="44" t="s">
        <v>412</v>
      </c>
      <c r="G1945" s="45">
        <v>4</v>
      </c>
      <c r="H1945" s="45"/>
      <c r="I1945" s="46">
        <v>34.5</v>
      </c>
      <c r="J1945" s="46">
        <v>3.3</v>
      </c>
      <c r="K1945" s="46"/>
      <c r="L1945" s="46">
        <v>37.799999999999997</v>
      </c>
      <c r="M1945" s="47">
        <v>1278.4391534391536</v>
      </c>
      <c r="N1945" s="47">
        <v>48325</v>
      </c>
      <c r="O1945" s="48" t="s">
        <v>4309</v>
      </c>
      <c r="P1945" s="48" t="s">
        <v>1667</v>
      </c>
      <c r="Q1945" s="49">
        <v>45827</v>
      </c>
      <c r="R1945" s="106">
        <v>1</v>
      </c>
      <c r="S1945" s="106"/>
      <c r="T1945" s="49"/>
      <c r="U1945" s="106">
        <v>0.03</v>
      </c>
    </row>
    <row r="1946" spans="1:21" x14ac:dyDescent="0.3">
      <c r="A1946" s="41" t="s">
        <v>418</v>
      </c>
      <c r="B1946" s="6">
        <v>45838</v>
      </c>
      <c r="C1946" s="62">
        <f t="shared" si="58"/>
        <v>2025</v>
      </c>
      <c r="D1946" s="43" t="s">
        <v>2623</v>
      </c>
      <c r="E1946" s="43" t="s">
        <v>2703</v>
      </c>
      <c r="F1946" s="44" t="s">
        <v>412</v>
      </c>
      <c r="G1946" s="45">
        <v>10</v>
      </c>
      <c r="H1946" s="45">
        <v>10</v>
      </c>
      <c r="I1946" s="46">
        <v>49.5</v>
      </c>
      <c r="J1946" s="46">
        <v>5.3</v>
      </c>
      <c r="K1946" s="46"/>
      <c r="L1946" s="46">
        <v>54.8</v>
      </c>
      <c r="M1946" s="47">
        <v>1703.4671532846717</v>
      </c>
      <c r="N1946" s="47">
        <v>93350</v>
      </c>
      <c r="O1946" s="26" t="s">
        <v>4311</v>
      </c>
      <c r="P1946" s="48" t="s">
        <v>1667</v>
      </c>
      <c r="Q1946" s="49">
        <v>45814</v>
      </c>
      <c r="R1946" s="49" t="s">
        <v>1837</v>
      </c>
      <c r="S1946" s="49"/>
      <c r="T1946" s="49"/>
      <c r="U1946" s="49"/>
    </row>
    <row r="1947" spans="1:21" x14ac:dyDescent="0.3">
      <c r="A1947" s="41" t="s">
        <v>418</v>
      </c>
      <c r="B1947" s="6">
        <v>45838</v>
      </c>
      <c r="C1947" s="62">
        <f t="shared" si="58"/>
        <v>2025</v>
      </c>
      <c r="D1947" s="43" t="s">
        <v>2623</v>
      </c>
      <c r="E1947" s="43" t="s">
        <v>2711</v>
      </c>
      <c r="F1947" s="44" t="s">
        <v>412</v>
      </c>
      <c r="G1947" s="45">
        <v>18</v>
      </c>
      <c r="H1947" s="45">
        <v>18</v>
      </c>
      <c r="I1947" s="46">
        <v>49.6</v>
      </c>
      <c r="J1947" s="46">
        <v>5.3</v>
      </c>
      <c r="K1947" s="46"/>
      <c r="L1947" s="46">
        <v>54.9</v>
      </c>
      <c r="M1947" s="47">
        <v>1703.4608378870673</v>
      </c>
      <c r="N1947" s="47">
        <v>93520</v>
      </c>
      <c r="O1947" s="26" t="s">
        <v>4311</v>
      </c>
      <c r="P1947" s="48" t="s">
        <v>1667</v>
      </c>
      <c r="Q1947" s="49">
        <v>45814</v>
      </c>
      <c r="R1947" s="49" t="s">
        <v>1837</v>
      </c>
      <c r="S1947" s="49"/>
      <c r="T1947" s="49"/>
      <c r="U1947" s="49"/>
    </row>
    <row r="1948" spans="1:21" x14ac:dyDescent="0.3">
      <c r="A1948" s="41" t="s">
        <v>418</v>
      </c>
      <c r="B1948" s="6">
        <v>45838</v>
      </c>
      <c r="C1948" s="62">
        <f t="shared" si="58"/>
        <v>2025</v>
      </c>
      <c r="D1948" s="43" t="s">
        <v>2623</v>
      </c>
      <c r="E1948" s="43" t="s">
        <v>2717</v>
      </c>
      <c r="F1948" s="44" t="s">
        <v>412</v>
      </c>
      <c r="G1948" s="45">
        <v>27</v>
      </c>
      <c r="H1948" s="45">
        <v>27</v>
      </c>
      <c r="I1948" s="46">
        <v>49.5</v>
      </c>
      <c r="J1948" s="46">
        <v>5.3</v>
      </c>
      <c r="K1948" s="46"/>
      <c r="L1948" s="46">
        <v>54.8</v>
      </c>
      <c r="M1948" s="47">
        <v>1713.448905109489</v>
      </c>
      <c r="N1948" s="47">
        <v>93897</v>
      </c>
      <c r="O1948" s="26" t="s">
        <v>4311</v>
      </c>
      <c r="P1948" s="48" t="s">
        <v>1667</v>
      </c>
      <c r="Q1948" s="49">
        <v>45814</v>
      </c>
      <c r="R1948" s="49" t="s">
        <v>1837</v>
      </c>
      <c r="S1948" s="49"/>
      <c r="T1948" s="49"/>
      <c r="U1948" s="106"/>
    </row>
    <row r="1949" spans="1:21" x14ac:dyDescent="0.3">
      <c r="A1949" s="41" t="s">
        <v>418</v>
      </c>
      <c r="B1949" s="6">
        <v>45838</v>
      </c>
      <c r="C1949" s="62">
        <f t="shared" si="58"/>
        <v>2025</v>
      </c>
      <c r="D1949" s="43" t="s">
        <v>2623</v>
      </c>
      <c r="E1949" s="43" t="s">
        <v>2771</v>
      </c>
      <c r="F1949" s="44" t="s">
        <v>412</v>
      </c>
      <c r="G1949" s="45">
        <v>91</v>
      </c>
      <c r="H1949" s="45">
        <v>90</v>
      </c>
      <c r="I1949" s="46">
        <v>70</v>
      </c>
      <c r="J1949" s="46">
        <v>5.3</v>
      </c>
      <c r="K1949" s="46"/>
      <c r="L1949" s="46">
        <v>75.3</v>
      </c>
      <c r="M1949" s="47">
        <v>1793.386454183267</v>
      </c>
      <c r="N1949" s="47">
        <v>135042</v>
      </c>
      <c r="O1949" s="26" t="s">
        <v>4311</v>
      </c>
      <c r="P1949" s="48" t="s">
        <v>1667</v>
      </c>
      <c r="Q1949" s="49">
        <v>45814</v>
      </c>
      <c r="R1949" s="49" t="s">
        <v>1837</v>
      </c>
      <c r="S1949" s="49"/>
      <c r="T1949" s="49"/>
      <c r="U1949" s="106"/>
    </row>
    <row r="1950" spans="1:21" x14ac:dyDescent="0.3">
      <c r="A1950" s="41" t="s">
        <v>418</v>
      </c>
      <c r="B1950" s="6">
        <v>45838</v>
      </c>
      <c r="C1950" s="62">
        <f t="shared" si="58"/>
        <v>2025</v>
      </c>
      <c r="D1950" s="43" t="s">
        <v>1838</v>
      </c>
      <c r="E1950" s="43" t="s">
        <v>1849</v>
      </c>
      <c r="F1950" s="44" t="s">
        <v>412</v>
      </c>
      <c r="G1950" s="45">
        <v>11</v>
      </c>
      <c r="H1950" s="45">
        <v>11</v>
      </c>
      <c r="I1950" s="46">
        <v>37.799999999999997</v>
      </c>
      <c r="J1950" s="46">
        <v>3.6</v>
      </c>
      <c r="K1950" s="46"/>
      <c r="L1950" s="46">
        <v>41.4</v>
      </c>
      <c r="M1950" s="47">
        <v>1647.9951690821256</v>
      </c>
      <c r="N1950" s="47">
        <v>68227</v>
      </c>
      <c r="O1950" s="48" t="s">
        <v>4312</v>
      </c>
      <c r="P1950" s="48" t="s">
        <v>1667</v>
      </c>
      <c r="Q1950" s="49">
        <v>45822</v>
      </c>
      <c r="R1950" s="106">
        <v>1</v>
      </c>
      <c r="S1950" s="106"/>
      <c r="T1950" s="49"/>
      <c r="U1950" s="49"/>
    </row>
    <row r="1951" spans="1:21" x14ac:dyDescent="0.3">
      <c r="A1951" s="41" t="s">
        <v>418</v>
      </c>
      <c r="B1951" s="6">
        <v>45838</v>
      </c>
      <c r="C1951" s="62">
        <f t="shared" si="58"/>
        <v>2025</v>
      </c>
      <c r="D1951" s="43" t="s">
        <v>1838</v>
      </c>
      <c r="E1951" s="43" t="s">
        <v>1928</v>
      </c>
      <c r="F1951" s="44" t="s">
        <v>412</v>
      </c>
      <c r="G1951" s="45">
        <v>90</v>
      </c>
      <c r="H1951" s="45">
        <v>89</v>
      </c>
      <c r="I1951" s="46">
        <v>48.8</v>
      </c>
      <c r="J1951" s="46">
        <v>6.4</v>
      </c>
      <c r="K1951" s="46"/>
      <c r="L1951" s="46">
        <v>55.199999999999996</v>
      </c>
      <c r="M1951" s="47">
        <v>1673.4963768115942</v>
      </c>
      <c r="N1951" s="47">
        <v>92377</v>
      </c>
      <c r="O1951" s="48" t="s">
        <v>3006</v>
      </c>
      <c r="P1951" s="48" t="s">
        <v>1668</v>
      </c>
      <c r="Q1951" s="49">
        <v>45818</v>
      </c>
      <c r="R1951" s="106">
        <v>1</v>
      </c>
      <c r="S1951" s="106"/>
      <c r="T1951" s="49"/>
      <c r="U1951" s="106">
        <v>0.03</v>
      </c>
    </row>
    <row r="1952" spans="1:21" x14ac:dyDescent="0.3">
      <c r="A1952" s="41" t="s">
        <v>418</v>
      </c>
      <c r="B1952" s="6">
        <v>45838</v>
      </c>
      <c r="C1952" s="62">
        <f t="shared" si="58"/>
        <v>2025</v>
      </c>
      <c r="D1952" s="43" t="s">
        <v>4128</v>
      </c>
      <c r="E1952" s="43" t="s">
        <v>4190</v>
      </c>
      <c r="F1952" s="44" t="s">
        <v>412</v>
      </c>
      <c r="G1952" s="45">
        <v>62</v>
      </c>
      <c r="H1952" s="45">
        <v>62</v>
      </c>
      <c r="I1952" s="46">
        <v>58.7</v>
      </c>
      <c r="J1952" s="46">
        <v>8</v>
      </c>
      <c r="K1952" s="46"/>
      <c r="L1952" s="46">
        <v>66.7</v>
      </c>
      <c r="M1952" s="47">
        <v>1823.5982008995502</v>
      </c>
      <c r="N1952" s="47">
        <v>121634</v>
      </c>
      <c r="O1952" s="48" t="s">
        <v>4313</v>
      </c>
      <c r="P1952" s="48" t="s">
        <v>1667</v>
      </c>
      <c r="Q1952" s="49">
        <v>45835</v>
      </c>
      <c r="R1952" s="49" t="s">
        <v>1837</v>
      </c>
      <c r="S1952" s="49"/>
      <c r="T1952" s="49"/>
      <c r="U1952" s="106"/>
    </row>
    <row r="1953" spans="1:21" x14ac:dyDescent="0.3">
      <c r="A1953" s="41" t="s">
        <v>418</v>
      </c>
      <c r="B1953" s="6">
        <v>45838</v>
      </c>
      <c r="C1953" s="62">
        <f t="shared" si="58"/>
        <v>2025</v>
      </c>
      <c r="D1953" s="43" t="s">
        <v>4128</v>
      </c>
      <c r="E1953" s="43" t="s">
        <v>4218</v>
      </c>
      <c r="F1953" s="44" t="s">
        <v>412</v>
      </c>
      <c r="G1953" s="45">
        <v>90</v>
      </c>
      <c r="H1953" s="45">
        <v>89</v>
      </c>
      <c r="I1953" s="46">
        <v>70.099999999999994</v>
      </c>
      <c r="J1953" s="46">
        <v>5.3</v>
      </c>
      <c r="K1953" s="46"/>
      <c r="L1953" s="46">
        <v>75.399999999999991</v>
      </c>
      <c r="M1953" s="47">
        <v>1864.297082228117</v>
      </c>
      <c r="N1953" s="47">
        <v>140568</v>
      </c>
      <c r="O1953" s="48" t="s">
        <v>4314</v>
      </c>
      <c r="P1953" s="48" t="s">
        <v>1667</v>
      </c>
      <c r="Q1953" s="49">
        <v>45821</v>
      </c>
      <c r="R1953" s="49" t="s">
        <v>1837</v>
      </c>
      <c r="S1953" s="49"/>
      <c r="T1953" s="49"/>
      <c r="U1953" s="106"/>
    </row>
    <row r="1954" spans="1:21" x14ac:dyDescent="0.3">
      <c r="A1954" s="41" t="s">
        <v>417</v>
      </c>
      <c r="B1954" s="6">
        <v>45869</v>
      </c>
      <c r="C1954" s="62">
        <f t="shared" si="58"/>
        <v>2025</v>
      </c>
      <c r="D1954" s="43" t="s">
        <v>1584</v>
      </c>
      <c r="E1954" s="43" t="s">
        <v>2970</v>
      </c>
      <c r="F1954" s="44" t="s">
        <v>413</v>
      </c>
      <c r="G1954" s="45" t="s">
        <v>4369</v>
      </c>
      <c r="H1954" s="45"/>
      <c r="I1954" s="46">
        <v>13.8</v>
      </c>
      <c r="J1954" s="46"/>
      <c r="K1954" s="46"/>
      <c r="L1954" s="46">
        <f>I1954+J1954</f>
        <v>13.8</v>
      </c>
      <c r="M1954" s="47">
        <v>507.24637681159419</v>
      </c>
      <c r="N1954" s="47">
        <v>7000</v>
      </c>
      <c r="O1954" s="48" t="s">
        <v>4354</v>
      </c>
      <c r="P1954" s="48" t="s">
        <v>1667</v>
      </c>
      <c r="Q1954" s="49">
        <v>45840</v>
      </c>
      <c r="R1954" s="49"/>
      <c r="S1954" s="49"/>
      <c r="T1954" s="49"/>
      <c r="U1954" s="106"/>
    </row>
    <row r="1955" spans="1:21" x14ac:dyDescent="0.3">
      <c r="A1955" s="41" t="s">
        <v>417</v>
      </c>
      <c r="B1955" s="6">
        <v>45869</v>
      </c>
      <c r="C1955" s="62">
        <f t="shared" si="58"/>
        <v>2025</v>
      </c>
      <c r="D1955" s="43" t="s">
        <v>2114</v>
      </c>
      <c r="E1955" s="43" t="s">
        <v>2166</v>
      </c>
      <c r="F1955" s="44" t="s">
        <v>412</v>
      </c>
      <c r="G1955" s="45">
        <v>32</v>
      </c>
      <c r="H1955" s="45"/>
      <c r="I1955" s="46">
        <v>52.2</v>
      </c>
      <c r="J1955" s="46">
        <v>6.4</v>
      </c>
      <c r="K1955" s="46"/>
      <c r="L1955" s="46">
        <f>I1955+J1955</f>
        <v>58.6</v>
      </c>
      <c r="M1955" s="47">
        <v>1148.7542662116041</v>
      </c>
      <c r="N1955" s="47">
        <v>67317</v>
      </c>
      <c r="O1955" s="48" t="s">
        <v>4355</v>
      </c>
      <c r="P1955" s="48" t="s">
        <v>1667</v>
      </c>
      <c r="Q1955" s="49">
        <v>45840</v>
      </c>
      <c r="R1955" s="106">
        <v>1</v>
      </c>
      <c r="S1955" s="106"/>
      <c r="T1955" s="49"/>
      <c r="U1955" s="106">
        <v>0.03</v>
      </c>
    </row>
    <row r="1956" spans="1:21" x14ac:dyDescent="0.3">
      <c r="A1956" s="41" t="s">
        <v>417</v>
      </c>
      <c r="B1956" s="6">
        <v>45869</v>
      </c>
      <c r="C1956" s="62">
        <f t="shared" si="58"/>
        <v>2025</v>
      </c>
      <c r="D1956" s="43" t="s">
        <v>2114</v>
      </c>
      <c r="E1956" s="43" t="s">
        <v>2170</v>
      </c>
      <c r="F1956" s="44" t="s">
        <v>412</v>
      </c>
      <c r="G1956" s="45">
        <v>36</v>
      </c>
      <c r="H1956" s="45"/>
      <c r="I1956" s="46">
        <v>52.2</v>
      </c>
      <c r="J1956" s="46">
        <v>6.4</v>
      </c>
      <c r="K1956" s="46"/>
      <c r="L1956" s="46">
        <f>I1956+J1956</f>
        <v>58.6</v>
      </c>
      <c r="M1956" s="47">
        <v>1164.4368600682594</v>
      </c>
      <c r="N1956" s="47">
        <v>68236</v>
      </c>
      <c r="O1956" s="48" t="s">
        <v>4356</v>
      </c>
      <c r="P1956" s="48" t="s">
        <v>1667</v>
      </c>
      <c r="Q1956" s="49">
        <v>45842</v>
      </c>
      <c r="R1956" s="49" t="s">
        <v>1836</v>
      </c>
      <c r="S1956" s="49"/>
      <c r="T1956" s="49"/>
      <c r="U1956" s="106">
        <v>0.03</v>
      </c>
    </row>
    <row r="1957" spans="1:21" x14ac:dyDescent="0.3">
      <c r="A1957" s="41" t="s">
        <v>417</v>
      </c>
      <c r="B1957" s="6">
        <v>45869</v>
      </c>
      <c r="C1957" s="62">
        <f t="shared" si="58"/>
        <v>2025</v>
      </c>
      <c r="D1957" s="43" t="s">
        <v>1730</v>
      </c>
      <c r="E1957" s="43" t="s">
        <v>1760</v>
      </c>
      <c r="F1957" s="44" t="s">
        <v>412</v>
      </c>
      <c r="G1957" s="45">
        <v>30</v>
      </c>
      <c r="H1957" s="45"/>
      <c r="I1957" s="46">
        <v>53.6</v>
      </c>
      <c r="J1957" s="46">
        <v>6.4</v>
      </c>
      <c r="K1957" s="46"/>
      <c r="L1957" s="46">
        <f>I1957+J1957</f>
        <v>60</v>
      </c>
      <c r="M1957" s="47">
        <v>1185.4333333333334</v>
      </c>
      <c r="N1957" s="47">
        <v>71126</v>
      </c>
      <c r="O1957" s="48" t="s">
        <v>4357</v>
      </c>
      <c r="P1957" s="48" t="s">
        <v>1667</v>
      </c>
      <c r="Q1957" s="49">
        <v>45867</v>
      </c>
      <c r="R1957" s="106">
        <v>1</v>
      </c>
      <c r="S1957" s="106"/>
      <c r="T1957" s="49"/>
      <c r="U1957" s="106">
        <v>0.03</v>
      </c>
    </row>
    <row r="1958" spans="1:21" x14ac:dyDescent="0.3">
      <c r="A1958" s="41" t="s">
        <v>417</v>
      </c>
      <c r="B1958" s="6">
        <v>45869</v>
      </c>
      <c r="C1958" s="62">
        <f t="shared" si="58"/>
        <v>2025</v>
      </c>
      <c r="D1958" s="43" t="s">
        <v>1730</v>
      </c>
      <c r="E1958" s="43" t="s">
        <v>1774</v>
      </c>
      <c r="F1958" s="44" t="s">
        <v>412</v>
      </c>
      <c r="G1958" s="45">
        <v>44</v>
      </c>
      <c r="H1958" s="45"/>
      <c r="I1958" s="46">
        <v>52.1</v>
      </c>
      <c r="J1958" s="46">
        <v>6.4</v>
      </c>
      <c r="K1958" s="46"/>
      <c r="L1958" s="46">
        <f>I1958+J1958</f>
        <v>58.5</v>
      </c>
      <c r="M1958" s="47">
        <v>1194.034188034188</v>
      </c>
      <c r="N1958" s="47">
        <v>69851</v>
      </c>
      <c r="O1958" s="48" t="s">
        <v>4358</v>
      </c>
      <c r="P1958" s="48" t="s">
        <v>1668</v>
      </c>
      <c r="Q1958" s="49">
        <v>45839</v>
      </c>
      <c r="R1958" s="106">
        <v>1</v>
      </c>
      <c r="S1958" s="106"/>
      <c r="T1958" s="49"/>
      <c r="U1958" s="106"/>
    </row>
    <row r="1959" spans="1:21" x14ac:dyDescent="0.3">
      <c r="A1959" s="41" t="s">
        <v>417</v>
      </c>
      <c r="B1959" s="6">
        <v>45869</v>
      </c>
      <c r="C1959" s="62">
        <f t="shared" si="58"/>
        <v>2025</v>
      </c>
      <c r="D1959" s="43" t="s">
        <v>1730</v>
      </c>
      <c r="E1959" s="43" t="s">
        <v>1793</v>
      </c>
      <c r="F1959" s="44" t="s">
        <v>412</v>
      </c>
      <c r="G1959" s="45">
        <v>63</v>
      </c>
      <c r="H1959" s="45"/>
      <c r="I1959" s="46">
        <v>53.8</v>
      </c>
      <c r="J1959" s="46">
        <v>6.4</v>
      </c>
      <c r="K1959" s="46"/>
      <c r="L1959" s="46">
        <v>60.199999999999996</v>
      </c>
      <c r="M1959" s="47">
        <v>1174.9335548172758</v>
      </c>
      <c r="N1959" s="47">
        <v>70731</v>
      </c>
      <c r="O1959" s="48" t="s">
        <v>4372</v>
      </c>
      <c r="P1959" s="48" t="s">
        <v>1668</v>
      </c>
      <c r="Q1959" s="49">
        <v>45868</v>
      </c>
      <c r="R1959" s="49"/>
      <c r="S1959" s="49"/>
      <c r="T1959" s="49"/>
      <c r="U1959" s="106"/>
    </row>
    <row r="1960" spans="1:21" x14ac:dyDescent="0.3">
      <c r="A1960" s="41" t="s">
        <v>417</v>
      </c>
      <c r="B1960" s="6">
        <v>45869</v>
      </c>
      <c r="C1960" s="62">
        <f t="shared" si="58"/>
        <v>2025</v>
      </c>
      <c r="D1960" s="43" t="s">
        <v>2673</v>
      </c>
      <c r="E1960" s="43" t="s">
        <v>2688</v>
      </c>
      <c r="F1960" s="44" t="s">
        <v>412</v>
      </c>
      <c r="G1960" s="45">
        <v>15</v>
      </c>
      <c r="H1960" s="45"/>
      <c r="I1960" s="46">
        <v>-55.4</v>
      </c>
      <c r="J1960" s="46">
        <v>-6.4</v>
      </c>
      <c r="K1960" s="46"/>
      <c r="L1960" s="50">
        <f>SUM(I1960:K1960)</f>
        <v>-61.8</v>
      </c>
      <c r="M1960" s="47"/>
      <c r="N1960" s="47"/>
      <c r="O1960" s="48" t="s">
        <v>4373</v>
      </c>
      <c r="P1960" s="48" t="s">
        <v>1667</v>
      </c>
      <c r="Q1960" s="49">
        <v>45862</v>
      </c>
      <c r="R1960" s="106" t="s">
        <v>2217</v>
      </c>
      <c r="S1960" s="106"/>
      <c r="T1960" s="106" t="s">
        <v>2217</v>
      </c>
      <c r="U1960" s="106"/>
    </row>
    <row r="1961" spans="1:21" x14ac:dyDescent="0.3">
      <c r="A1961" s="41" t="s">
        <v>417</v>
      </c>
      <c r="B1961" s="6">
        <v>45869</v>
      </c>
      <c r="C1961" s="62">
        <f t="shared" ref="C1961" si="59">YEAR(B1961)</f>
        <v>2025</v>
      </c>
      <c r="D1961" s="43" t="s">
        <v>2673</v>
      </c>
      <c r="E1961" s="43" t="s">
        <v>2688</v>
      </c>
      <c r="F1961" s="44" t="s">
        <v>412</v>
      </c>
      <c r="G1961" s="45">
        <v>15</v>
      </c>
      <c r="H1961" s="45"/>
      <c r="I1961" s="210">
        <v>55.4</v>
      </c>
      <c r="J1961" s="210">
        <v>6.4</v>
      </c>
      <c r="K1961" s="210"/>
      <c r="L1961" s="210">
        <v>61.8</v>
      </c>
      <c r="M1961" s="211">
        <v>1251.294498381877</v>
      </c>
      <c r="N1961" s="211">
        <v>77330</v>
      </c>
      <c r="O1961" s="48" t="s">
        <v>4373</v>
      </c>
      <c r="P1961" s="48" t="s">
        <v>1667</v>
      </c>
      <c r="Q1961" s="49">
        <v>45862</v>
      </c>
      <c r="R1961" s="106"/>
      <c r="S1961" s="106"/>
      <c r="T1961" s="106"/>
      <c r="U1961" s="106"/>
    </row>
    <row r="1962" spans="1:21" x14ac:dyDescent="0.3">
      <c r="A1962" s="41" t="s">
        <v>417</v>
      </c>
      <c r="B1962" s="6">
        <v>45869</v>
      </c>
      <c r="C1962" s="62">
        <f t="shared" si="58"/>
        <v>2025</v>
      </c>
      <c r="D1962" s="43" t="s">
        <v>2673</v>
      </c>
      <c r="E1962" s="43" t="s">
        <v>2691</v>
      </c>
      <c r="F1962" s="44" t="s">
        <v>412</v>
      </c>
      <c r="G1962" s="45">
        <v>18</v>
      </c>
      <c r="H1962" s="45"/>
      <c r="I1962" s="46">
        <v>53.3</v>
      </c>
      <c r="J1962" s="46">
        <v>6.4</v>
      </c>
      <c r="K1962" s="46"/>
      <c r="L1962" s="46">
        <f t="shared" ref="L1962:L1978" si="60">I1962+J1962</f>
        <v>59.699999999999996</v>
      </c>
      <c r="M1962" s="47">
        <v>1278.4589614740369</v>
      </c>
      <c r="N1962" s="47">
        <v>76324</v>
      </c>
      <c r="O1962" s="48" t="s">
        <v>4114</v>
      </c>
      <c r="P1962" s="48" t="s">
        <v>1672</v>
      </c>
      <c r="Q1962" s="49">
        <v>45862</v>
      </c>
      <c r="R1962" s="106">
        <v>1</v>
      </c>
      <c r="S1962" s="106"/>
      <c r="T1962" s="49"/>
      <c r="U1962" s="106">
        <v>0.03</v>
      </c>
    </row>
    <row r="1963" spans="1:21" x14ac:dyDescent="0.3">
      <c r="A1963" s="41" t="s">
        <v>416</v>
      </c>
      <c r="B1963" s="6">
        <v>45869</v>
      </c>
      <c r="C1963" s="62">
        <f t="shared" si="58"/>
        <v>2025</v>
      </c>
      <c r="D1963" s="43" t="s">
        <v>2039</v>
      </c>
      <c r="E1963" s="43" t="s">
        <v>2563</v>
      </c>
      <c r="F1963" s="44" t="s">
        <v>413</v>
      </c>
      <c r="G1963" s="45" t="s">
        <v>4370</v>
      </c>
      <c r="H1963" s="45"/>
      <c r="I1963" s="46">
        <v>12.5</v>
      </c>
      <c r="J1963" s="46"/>
      <c r="K1963" s="46"/>
      <c r="L1963" s="46">
        <f t="shared" si="60"/>
        <v>12.5</v>
      </c>
      <c r="M1963" s="47">
        <v>507</v>
      </c>
      <c r="N1963" s="47">
        <v>10000</v>
      </c>
      <c r="O1963" s="48" t="s">
        <v>4359</v>
      </c>
      <c r="P1963" s="48" t="s">
        <v>1667</v>
      </c>
      <c r="Q1963" s="49">
        <v>45860</v>
      </c>
      <c r="R1963" s="49"/>
      <c r="S1963" s="49"/>
      <c r="T1963" s="49"/>
      <c r="U1963" s="106"/>
    </row>
    <row r="1964" spans="1:21" x14ac:dyDescent="0.3">
      <c r="A1964" s="41" t="s">
        <v>416</v>
      </c>
      <c r="B1964" s="6">
        <v>45869</v>
      </c>
      <c r="C1964" s="62">
        <f t="shared" si="58"/>
        <v>2025</v>
      </c>
      <c r="D1964" s="43" t="s">
        <v>2039</v>
      </c>
      <c r="E1964" s="43" t="s">
        <v>2040</v>
      </c>
      <c r="F1964" s="44" t="s">
        <v>412</v>
      </c>
      <c r="G1964" s="45">
        <v>1</v>
      </c>
      <c r="H1964" s="45"/>
      <c r="I1964" s="46">
        <v>66.900000000000006</v>
      </c>
      <c r="J1964" s="46"/>
      <c r="K1964" s="46">
        <v>23.1</v>
      </c>
      <c r="L1964" s="46">
        <f t="shared" si="60"/>
        <v>66.900000000000006</v>
      </c>
      <c r="M1964" s="47">
        <v>1190.9333333333334</v>
      </c>
      <c r="N1964" s="47">
        <v>107184</v>
      </c>
      <c r="O1964" s="48" t="s">
        <v>2224</v>
      </c>
      <c r="P1964" s="48" t="s">
        <v>1818</v>
      </c>
      <c r="Q1964" s="49">
        <v>45869</v>
      </c>
      <c r="R1964" s="125" t="s">
        <v>1837</v>
      </c>
      <c r="S1964" s="184"/>
      <c r="T1964" s="49"/>
      <c r="U1964" s="106">
        <v>0.03</v>
      </c>
    </row>
    <row r="1965" spans="1:21" x14ac:dyDescent="0.3">
      <c r="A1965" s="41" t="s">
        <v>416</v>
      </c>
      <c r="B1965" s="6">
        <v>45869</v>
      </c>
      <c r="C1965" s="62">
        <f t="shared" si="58"/>
        <v>2025</v>
      </c>
      <c r="D1965" s="43" t="s">
        <v>2039</v>
      </c>
      <c r="E1965" s="43" t="s">
        <v>2043</v>
      </c>
      <c r="F1965" s="44" t="s">
        <v>412</v>
      </c>
      <c r="G1965" s="45">
        <v>4</v>
      </c>
      <c r="H1965" s="45"/>
      <c r="I1965" s="46">
        <v>49.4</v>
      </c>
      <c r="J1965" s="46">
        <v>5.4</v>
      </c>
      <c r="K1965" s="46"/>
      <c r="L1965" s="46">
        <f t="shared" si="60"/>
        <v>54.8</v>
      </c>
      <c r="M1965" s="47">
        <v>1377.4087591240877</v>
      </c>
      <c r="N1965" s="47">
        <v>75482</v>
      </c>
      <c r="O1965" s="48" t="s">
        <v>4360</v>
      </c>
      <c r="P1965" s="48" t="s">
        <v>1667</v>
      </c>
      <c r="Q1965" s="49">
        <v>45866</v>
      </c>
      <c r="R1965" s="49" t="s">
        <v>1836</v>
      </c>
      <c r="S1965" s="49"/>
      <c r="T1965" s="49"/>
      <c r="U1965" s="106">
        <v>0.03</v>
      </c>
    </row>
    <row r="1966" spans="1:21" x14ac:dyDescent="0.3">
      <c r="A1966" s="41" t="s">
        <v>416</v>
      </c>
      <c r="B1966" s="6">
        <v>45869</v>
      </c>
      <c r="C1966" s="62">
        <f t="shared" si="58"/>
        <v>2025</v>
      </c>
      <c r="D1966" s="43" t="s">
        <v>2039</v>
      </c>
      <c r="E1966" s="43" t="s">
        <v>2044</v>
      </c>
      <c r="F1966" s="44" t="s">
        <v>412</v>
      </c>
      <c r="G1966" s="45">
        <v>5</v>
      </c>
      <c r="H1966" s="45"/>
      <c r="I1966" s="46">
        <v>51.4</v>
      </c>
      <c r="J1966" s="46"/>
      <c r="K1966" s="46">
        <v>17</v>
      </c>
      <c r="L1966" s="46">
        <f t="shared" si="60"/>
        <v>51.4</v>
      </c>
      <c r="M1966" s="47">
        <v>1192.8801169590643</v>
      </c>
      <c r="N1966" s="47">
        <v>81593</v>
      </c>
      <c r="O1966" s="48" t="s">
        <v>2364</v>
      </c>
      <c r="P1966" s="48" t="s">
        <v>1668</v>
      </c>
      <c r="Q1966" s="49">
        <v>45869</v>
      </c>
      <c r="R1966" s="49" t="s">
        <v>1836</v>
      </c>
      <c r="S1966" s="49"/>
      <c r="T1966" s="49"/>
      <c r="U1966" s="106">
        <v>0.03</v>
      </c>
    </row>
    <row r="1967" spans="1:21" x14ac:dyDescent="0.3">
      <c r="A1967" s="41" t="s">
        <v>416</v>
      </c>
      <c r="B1967" s="6">
        <v>45869</v>
      </c>
      <c r="C1967" s="62">
        <f t="shared" si="58"/>
        <v>2025</v>
      </c>
      <c r="D1967" s="43" t="s">
        <v>2039</v>
      </c>
      <c r="E1967" s="43" t="s">
        <v>2049</v>
      </c>
      <c r="F1967" s="44" t="s">
        <v>412</v>
      </c>
      <c r="G1967" s="45">
        <v>10</v>
      </c>
      <c r="H1967" s="45"/>
      <c r="I1967" s="46">
        <v>51.3</v>
      </c>
      <c r="J1967" s="46">
        <v>6.7</v>
      </c>
      <c r="K1967" s="46"/>
      <c r="L1967" s="46">
        <f t="shared" si="60"/>
        <v>58</v>
      </c>
      <c r="M1967" s="47">
        <v>1430</v>
      </c>
      <c r="N1967" s="47">
        <v>82940</v>
      </c>
      <c r="O1967" s="48" t="s">
        <v>4361</v>
      </c>
      <c r="P1967" s="48" t="s">
        <v>1667</v>
      </c>
      <c r="Q1967" s="49">
        <v>45862</v>
      </c>
      <c r="R1967" s="106">
        <v>1</v>
      </c>
      <c r="S1967" s="106"/>
      <c r="T1967" s="49"/>
      <c r="U1967" s="106"/>
    </row>
    <row r="1968" spans="1:21" x14ac:dyDescent="0.3">
      <c r="A1968" s="41" t="s">
        <v>416</v>
      </c>
      <c r="B1968" s="6">
        <v>45869</v>
      </c>
      <c r="C1968" s="62">
        <f t="shared" si="58"/>
        <v>2025</v>
      </c>
      <c r="D1968" s="43" t="s">
        <v>2039</v>
      </c>
      <c r="E1968" s="43" t="s">
        <v>2054</v>
      </c>
      <c r="F1968" s="44" t="s">
        <v>412</v>
      </c>
      <c r="G1968" s="45">
        <v>15</v>
      </c>
      <c r="H1968" s="45"/>
      <c r="I1968" s="46">
        <v>51.2</v>
      </c>
      <c r="J1968" s="46">
        <v>6.7</v>
      </c>
      <c r="K1968" s="46"/>
      <c r="L1968" s="46">
        <f t="shared" si="60"/>
        <v>57.900000000000006</v>
      </c>
      <c r="M1968" s="47">
        <v>1449.9999999999998</v>
      </c>
      <c r="N1968" s="47">
        <v>83955</v>
      </c>
      <c r="O1968" s="48" t="s">
        <v>4359</v>
      </c>
      <c r="P1968" s="48" t="s">
        <v>1667</v>
      </c>
      <c r="Q1968" s="49">
        <v>45850</v>
      </c>
      <c r="R1968" s="106">
        <v>1</v>
      </c>
      <c r="S1968" s="106"/>
      <c r="T1968" s="49"/>
      <c r="U1968" s="106"/>
    </row>
    <row r="1969" spans="1:21" x14ac:dyDescent="0.3">
      <c r="A1969" s="41" t="s">
        <v>416</v>
      </c>
      <c r="B1969" s="6">
        <v>45869</v>
      </c>
      <c r="C1969" s="62">
        <f t="shared" si="58"/>
        <v>2025</v>
      </c>
      <c r="D1969" s="43" t="s">
        <v>2039</v>
      </c>
      <c r="E1969" s="43" t="s">
        <v>2055</v>
      </c>
      <c r="F1969" s="44" t="s">
        <v>412</v>
      </c>
      <c r="G1969" s="45">
        <v>16</v>
      </c>
      <c r="H1969" s="45"/>
      <c r="I1969" s="46">
        <v>51.4</v>
      </c>
      <c r="J1969" s="46"/>
      <c r="K1969" s="46">
        <v>17</v>
      </c>
      <c r="L1969" s="46">
        <f t="shared" si="60"/>
        <v>51.4</v>
      </c>
      <c r="M1969" s="47">
        <v>1192.8801169590643</v>
      </c>
      <c r="N1969" s="47">
        <v>81593</v>
      </c>
      <c r="O1969" s="48" t="s">
        <v>4362</v>
      </c>
      <c r="P1969" s="48" t="s">
        <v>1668</v>
      </c>
      <c r="Q1969" s="49">
        <v>45842</v>
      </c>
      <c r="R1969" s="106">
        <v>1</v>
      </c>
      <c r="S1969" s="106"/>
      <c r="T1969" s="49"/>
      <c r="U1969" s="106">
        <v>0.03</v>
      </c>
    </row>
    <row r="1970" spans="1:21" x14ac:dyDescent="0.3">
      <c r="A1970" s="41" t="s">
        <v>416</v>
      </c>
      <c r="B1970" s="6">
        <v>45869</v>
      </c>
      <c r="C1970" s="62">
        <f t="shared" si="58"/>
        <v>2025</v>
      </c>
      <c r="D1970" s="43" t="s">
        <v>4244</v>
      </c>
      <c r="E1970" s="43" t="s">
        <v>4250</v>
      </c>
      <c r="F1970" s="44" t="s">
        <v>412</v>
      </c>
      <c r="G1970" s="45">
        <v>6</v>
      </c>
      <c r="H1970" s="45"/>
      <c r="I1970" s="46">
        <v>98.4</v>
      </c>
      <c r="J1970" s="46">
        <v>21.500000000000004</v>
      </c>
      <c r="K1970" s="46"/>
      <c r="L1970" s="46">
        <f t="shared" si="60"/>
        <v>119.9</v>
      </c>
      <c r="M1970" s="47">
        <v>1555.0041701417847</v>
      </c>
      <c r="N1970" s="47">
        <v>186445</v>
      </c>
      <c r="O1970" s="48" t="s">
        <v>4363</v>
      </c>
      <c r="P1970" s="48" t="s">
        <v>1667</v>
      </c>
      <c r="Q1970" s="49">
        <v>45869</v>
      </c>
      <c r="R1970" s="105">
        <v>1</v>
      </c>
      <c r="S1970" s="105"/>
      <c r="T1970" s="49"/>
      <c r="U1970" s="106"/>
    </row>
    <row r="1971" spans="1:21" x14ac:dyDescent="0.3">
      <c r="A1971" s="41" t="s">
        <v>418</v>
      </c>
      <c r="B1971" s="6">
        <v>45869</v>
      </c>
      <c r="C1971" s="62">
        <f t="shared" si="58"/>
        <v>2025</v>
      </c>
      <c r="D1971" s="43" t="s">
        <v>1838</v>
      </c>
      <c r="E1971" s="43" t="s">
        <v>1839</v>
      </c>
      <c r="F1971" s="44" t="s">
        <v>412</v>
      </c>
      <c r="G1971" s="45">
        <v>1</v>
      </c>
      <c r="H1971" s="45"/>
      <c r="I1971" s="46">
        <v>41.1</v>
      </c>
      <c r="J1971" s="46">
        <v>3.7</v>
      </c>
      <c r="K1971" s="46"/>
      <c r="L1971" s="46">
        <f t="shared" si="60"/>
        <v>44.800000000000004</v>
      </c>
      <c r="M1971" s="47">
        <v>1658.7053571428569</v>
      </c>
      <c r="N1971" s="47">
        <v>74310</v>
      </c>
      <c r="O1971" s="48" t="s">
        <v>4365</v>
      </c>
      <c r="P1971" s="48" t="s">
        <v>1818</v>
      </c>
      <c r="Q1971" s="49">
        <v>45868</v>
      </c>
      <c r="R1971" s="105">
        <v>1</v>
      </c>
      <c r="S1971" s="105"/>
      <c r="T1971" s="49"/>
      <c r="U1971" s="106">
        <v>0.03</v>
      </c>
    </row>
    <row r="1972" spans="1:21" x14ac:dyDescent="0.3">
      <c r="A1972" s="41" t="s">
        <v>418</v>
      </c>
      <c r="B1972" s="6">
        <v>45869</v>
      </c>
      <c r="C1972" s="62">
        <f t="shared" si="58"/>
        <v>2025</v>
      </c>
      <c r="D1972" s="43" t="s">
        <v>1838</v>
      </c>
      <c r="E1972" s="43" t="s">
        <v>1866</v>
      </c>
      <c r="F1972" s="44" t="s">
        <v>412</v>
      </c>
      <c r="G1972" s="45">
        <v>28</v>
      </c>
      <c r="H1972" s="45"/>
      <c r="I1972" s="46">
        <v>78.5</v>
      </c>
      <c r="J1972" s="46">
        <v>8</v>
      </c>
      <c r="K1972" s="46"/>
      <c r="L1972" s="46">
        <f t="shared" si="60"/>
        <v>86.5</v>
      </c>
      <c r="M1972" s="47">
        <v>1746</v>
      </c>
      <c r="N1972" s="47">
        <v>151029</v>
      </c>
      <c r="O1972" s="48" t="s">
        <v>4366</v>
      </c>
      <c r="P1972" s="48" t="s">
        <v>1667</v>
      </c>
      <c r="Q1972" s="49">
        <v>45848</v>
      </c>
      <c r="R1972" s="105">
        <v>1</v>
      </c>
      <c r="S1972" s="105"/>
      <c r="T1972" s="49"/>
      <c r="U1972" s="106">
        <v>0.03</v>
      </c>
    </row>
    <row r="1973" spans="1:21" x14ac:dyDescent="0.3">
      <c r="A1973" s="41" t="s">
        <v>418</v>
      </c>
      <c r="B1973" s="6">
        <v>45869</v>
      </c>
      <c r="C1973" s="62">
        <f t="shared" si="58"/>
        <v>2025</v>
      </c>
      <c r="D1973" s="43" t="s">
        <v>4128</v>
      </c>
      <c r="E1973" s="43" t="s">
        <v>4150</v>
      </c>
      <c r="F1973" s="44" t="s">
        <v>412</v>
      </c>
      <c r="G1973" s="45">
        <v>22</v>
      </c>
      <c r="H1973" s="45">
        <v>22</v>
      </c>
      <c r="I1973" s="46">
        <v>58.9</v>
      </c>
      <c r="J1973" s="46">
        <v>8</v>
      </c>
      <c r="K1973" s="46"/>
      <c r="L1973" s="46">
        <f t="shared" si="60"/>
        <v>66.900000000000006</v>
      </c>
      <c r="M1973" s="47">
        <v>1775.0971599402092</v>
      </c>
      <c r="N1973" s="47">
        <v>118754</v>
      </c>
      <c r="O1973" s="48" t="s">
        <v>4287</v>
      </c>
      <c r="P1973" s="48" t="s">
        <v>1667</v>
      </c>
      <c r="Q1973" s="49">
        <v>45868</v>
      </c>
      <c r="R1973" s="34" t="s">
        <v>1837</v>
      </c>
      <c r="S1973" s="126"/>
      <c r="T1973" s="49"/>
      <c r="U1973" s="106">
        <v>0.03</v>
      </c>
    </row>
    <row r="1974" spans="1:21" x14ac:dyDescent="0.3">
      <c r="A1974" s="41" t="s">
        <v>418</v>
      </c>
      <c r="B1974" s="6">
        <v>45869</v>
      </c>
      <c r="C1974" s="62">
        <f t="shared" si="58"/>
        <v>2025</v>
      </c>
      <c r="D1974" s="43" t="s">
        <v>4128</v>
      </c>
      <c r="E1974" s="43" t="s">
        <v>4167</v>
      </c>
      <c r="F1974" s="44" t="s">
        <v>412</v>
      </c>
      <c r="G1974" s="45">
        <v>39</v>
      </c>
      <c r="H1974" s="45">
        <v>38</v>
      </c>
      <c r="I1974" s="46">
        <v>70.900000000000006</v>
      </c>
      <c r="J1974" s="46">
        <v>5.3</v>
      </c>
      <c r="K1974" s="46"/>
      <c r="L1974" s="46">
        <f t="shared" si="60"/>
        <v>76.2</v>
      </c>
      <c r="M1974" s="47">
        <v>1795.4986876640419</v>
      </c>
      <c r="N1974" s="47">
        <v>136817</v>
      </c>
      <c r="O1974" s="48" t="s">
        <v>4364</v>
      </c>
      <c r="P1974" s="48" t="s">
        <v>1667</v>
      </c>
      <c r="Q1974" s="49">
        <v>45842</v>
      </c>
      <c r="R1974" s="106">
        <v>1</v>
      </c>
      <c r="S1974" s="106"/>
      <c r="T1974" s="106">
        <v>0.05</v>
      </c>
      <c r="U1974" s="106"/>
    </row>
    <row r="1975" spans="1:21" x14ac:dyDescent="0.3">
      <c r="A1975" s="41" t="s">
        <v>418</v>
      </c>
      <c r="B1975" s="6">
        <v>45869</v>
      </c>
      <c r="C1975" s="62">
        <f t="shared" si="58"/>
        <v>2025</v>
      </c>
      <c r="D1975" s="43" t="s">
        <v>4128</v>
      </c>
      <c r="E1975" s="43" t="s">
        <v>4206</v>
      </c>
      <c r="F1975" s="44" t="s">
        <v>412</v>
      </c>
      <c r="G1975" s="45">
        <v>78</v>
      </c>
      <c r="H1975" s="45">
        <v>76</v>
      </c>
      <c r="I1975" s="46">
        <v>45.9</v>
      </c>
      <c r="J1975" s="46">
        <v>5.3</v>
      </c>
      <c r="K1975" s="46"/>
      <c r="L1975" s="46">
        <f t="shared" si="60"/>
        <v>51.199999999999996</v>
      </c>
      <c r="M1975" s="47">
        <v>1785.9960937500002</v>
      </c>
      <c r="N1975" s="47">
        <v>91443</v>
      </c>
      <c r="O1975" s="48" t="s">
        <v>4367</v>
      </c>
      <c r="P1975" s="48" t="s">
        <v>1667</v>
      </c>
      <c r="Q1975" s="49">
        <v>45852</v>
      </c>
      <c r="R1975" s="106">
        <v>1</v>
      </c>
      <c r="S1975" s="106"/>
      <c r="T1975" s="106">
        <v>0.05</v>
      </c>
      <c r="U1975" s="106"/>
    </row>
    <row r="1976" spans="1:21" x14ac:dyDescent="0.3">
      <c r="A1976" s="41" t="s">
        <v>418</v>
      </c>
      <c r="B1976" s="6">
        <v>45869</v>
      </c>
      <c r="C1976" s="62">
        <f t="shared" si="58"/>
        <v>2025</v>
      </c>
      <c r="D1976" s="43" t="s">
        <v>4128</v>
      </c>
      <c r="E1976" s="43" t="s">
        <v>4210</v>
      </c>
      <c r="F1976" s="44" t="s">
        <v>412</v>
      </c>
      <c r="G1976" s="45">
        <v>82</v>
      </c>
      <c r="H1976" s="45">
        <v>80</v>
      </c>
      <c r="I1976" s="46">
        <v>58.7</v>
      </c>
      <c r="J1976" s="46">
        <v>8</v>
      </c>
      <c r="K1976" s="46"/>
      <c r="L1976" s="46">
        <f t="shared" si="60"/>
        <v>66.7</v>
      </c>
      <c r="M1976" s="47">
        <v>1842.998500749625</v>
      </c>
      <c r="N1976" s="47">
        <v>122928</v>
      </c>
      <c r="O1976" s="48" t="s">
        <v>4287</v>
      </c>
      <c r="P1976" s="48" t="s">
        <v>1667</v>
      </c>
      <c r="Q1976" s="49">
        <v>45868</v>
      </c>
      <c r="R1976" s="34" t="s">
        <v>1837</v>
      </c>
      <c r="S1976" s="126"/>
      <c r="T1976" s="49"/>
      <c r="U1976" s="106">
        <v>0.03</v>
      </c>
    </row>
    <row r="1977" spans="1:21" x14ac:dyDescent="0.3">
      <c r="A1977" s="41" t="s">
        <v>418</v>
      </c>
      <c r="B1977" s="6">
        <v>45869</v>
      </c>
      <c r="C1977" s="62">
        <f t="shared" si="58"/>
        <v>2025</v>
      </c>
      <c r="D1977" s="43" t="s">
        <v>4128</v>
      </c>
      <c r="E1977" s="43" t="s">
        <v>4216</v>
      </c>
      <c r="F1977" s="44" t="s">
        <v>412</v>
      </c>
      <c r="G1977" s="45">
        <v>88</v>
      </c>
      <c r="H1977" s="45">
        <v>86</v>
      </c>
      <c r="I1977" s="46">
        <v>45.9</v>
      </c>
      <c r="J1977" s="46">
        <v>5.3</v>
      </c>
      <c r="K1977" s="46"/>
      <c r="L1977" s="46">
        <f t="shared" si="60"/>
        <v>51.199999999999996</v>
      </c>
      <c r="M1977" s="47">
        <v>1795.5078125000002</v>
      </c>
      <c r="N1977" s="47">
        <v>91930</v>
      </c>
      <c r="O1977" s="48" t="s">
        <v>4367</v>
      </c>
      <c r="P1977" s="48" t="s">
        <v>1667</v>
      </c>
      <c r="Q1977" s="49">
        <v>45852</v>
      </c>
      <c r="R1977" s="106">
        <v>1</v>
      </c>
      <c r="S1977" s="106"/>
      <c r="T1977" s="106">
        <v>0.05</v>
      </c>
      <c r="U1977" s="106"/>
    </row>
    <row r="1978" spans="1:21" x14ac:dyDescent="0.3">
      <c r="A1978" s="41" t="s">
        <v>418</v>
      </c>
      <c r="B1978" s="6">
        <v>45869</v>
      </c>
      <c r="C1978" s="62">
        <f t="shared" si="58"/>
        <v>2025</v>
      </c>
      <c r="D1978" s="43" t="s">
        <v>4128</v>
      </c>
      <c r="E1978" s="43" t="s">
        <v>4228</v>
      </c>
      <c r="F1978" s="44" t="s">
        <v>412</v>
      </c>
      <c r="G1978" s="45">
        <v>100</v>
      </c>
      <c r="H1978" s="45">
        <v>97</v>
      </c>
      <c r="I1978" s="46">
        <v>49.2</v>
      </c>
      <c r="J1978" s="46">
        <v>5.3</v>
      </c>
      <c r="K1978" s="46"/>
      <c r="L1978" s="46">
        <f t="shared" si="60"/>
        <v>54.5</v>
      </c>
      <c r="M1978" s="47">
        <v>1805.0091743119267</v>
      </c>
      <c r="N1978" s="47">
        <v>98373</v>
      </c>
      <c r="O1978" s="48" t="s">
        <v>4368</v>
      </c>
      <c r="P1978" s="48" t="s">
        <v>1667</v>
      </c>
      <c r="Q1978" s="49">
        <v>45867</v>
      </c>
      <c r="R1978" s="34" t="s">
        <v>1837</v>
      </c>
      <c r="S1978" s="126"/>
      <c r="T1978" s="106">
        <v>0.05</v>
      </c>
      <c r="U1978" s="106"/>
    </row>
    <row r="1979" spans="1:21" x14ac:dyDescent="0.3">
      <c r="A1979" s="41" t="s">
        <v>418</v>
      </c>
      <c r="B1979" s="6">
        <v>45869</v>
      </c>
      <c r="C1979" s="62">
        <f t="shared" si="58"/>
        <v>2025</v>
      </c>
      <c r="D1979" s="43" t="s">
        <v>4128</v>
      </c>
      <c r="E1979" s="43" t="s">
        <v>4235</v>
      </c>
      <c r="F1979" s="44" t="s">
        <v>412</v>
      </c>
      <c r="G1979" s="45">
        <v>107</v>
      </c>
      <c r="H1979" s="45">
        <v>104</v>
      </c>
      <c r="I1979" s="46">
        <v>53</v>
      </c>
      <c r="J1979" s="46">
        <v>8</v>
      </c>
      <c r="K1979" s="46"/>
      <c r="L1979" s="46">
        <v>61</v>
      </c>
      <c r="M1979" s="47">
        <v>1910</v>
      </c>
      <c r="N1979" s="47">
        <v>116510</v>
      </c>
      <c r="O1979" s="48" t="s">
        <v>4374</v>
      </c>
      <c r="P1979" s="48" t="s">
        <v>1670</v>
      </c>
      <c r="Q1979" s="49">
        <v>45869</v>
      </c>
      <c r="R1979" s="126" t="s">
        <v>1837</v>
      </c>
      <c r="S1979" s="126"/>
      <c r="T1979" s="106"/>
      <c r="U1979" s="106"/>
    </row>
    <row r="1980" spans="1:21" x14ac:dyDescent="0.3">
      <c r="A1980" s="41" t="s">
        <v>417</v>
      </c>
      <c r="B1980" s="6">
        <v>45869</v>
      </c>
      <c r="C1980" s="62">
        <f t="shared" si="58"/>
        <v>2025</v>
      </c>
      <c r="D1980" s="43" t="s">
        <v>2114</v>
      </c>
      <c r="E1980" s="43" t="s">
        <v>2193</v>
      </c>
      <c r="F1980" s="44" t="s">
        <v>421</v>
      </c>
      <c r="G1980" s="45">
        <v>3</v>
      </c>
      <c r="H1980" s="45"/>
      <c r="I1980" s="46">
        <v>89.9</v>
      </c>
      <c r="J1980" s="46"/>
      <c r="K1980" s="46"/>
      <c r="L1980" s="46">
        <v>89.9</v>
      </c>
      <c r="M1980" s="47">
        <v>2183.0033370411566</v>
      </c>
      <c r="N1980" s="47">
        <v>196252</v>
      </c>
      <c r="O1980" s="48" t="s">
        <v>4371</v>
      </c>
      <c r="P1980" s="48"/>
      <c r="Q1980" s="49">
        <v>45867</v>
      </c>
      <c r="R1980" s="49"/>
      <c r="S1980" s="49"/>
      <c r="T1980" s="49"/>
      <c r="U1980" s="106"/>
    </row>
    <row r="1981" spans="1:21" x14ac:dyDescent="0.3">
      <c r="A1981" s="41" t="s">
        <v>414</v>
      </c>
      <c r="B1981" s="6">
        <v>45869</v>
      </c>
      <c r="C1981" s="62">
        <f t="shared" si="58"/>
        <v>2025</v>
      </c>
      <c r="D1981" s="43" t="s">
        <v>4375</v>
      </c>
      <c r="E1981" s="43" t="s">
        <v>4376</v>
      </c>
      <c r="F1981" s="44" t="s">
        <v>421</v>
      </c>
      <c r="G1981" s="45">
        <v>4</v>
      </c>
      <c r="H1981" s="45"/>
      <c r="I1981" s="46">
        <v>77.599999999999994</v>
      </c>
      <c r="J1981" s="46"/>
      <c r="K1981" s="46"/>
      <c r="L1981" s="46">
        <v>77.599999999999994</v>
      </c>
      <c r="M1981" s="47">
        <f>N1981/L1981</f>
        <v>2100</v>
      </c>
      <c r="N1981" s="47">
        <v>162960</v>
      </c>
      <c r="O1981" s="48" t="s">
        <v>3035</v>
      </c>
      <c r="P1981" s="48"/>
      <c r="Q1981" s="49">
        <v>45869</v>
      </c>
      <c r="R1981" s="49"/>
      <c r="S1981" s="49"/>
      <c r="T1981" s="49"/>
      <c r="U1981" s="106"/>
    </row>
    <row r="1982" spans="1:21" x14ac:dyDescent="0.3">
      <c r="A1982" s="41" t="s">
        <v>417</v>
      </c>
      <c r="B1982" s="6">
        <v>45900</v>
      </c>
      <c r="C1982" s="62">
        <f t="shared" si="58"/>
        <v>2025</v>
      </c>
      <c r="D1982" s="43" t="s">
        <v>106</v>
      </c>
      <c r="E1982" s="43" t="s">
        <v>110</v>
      </c>
      <c r="F1982" s="44" t="s">
        <v>421</v>
      </c>
      <c r="G1982" s="45">
        <v>4</v>
      </c>
      <c r="H1982" s="45"/>
      <c r="I1982" s="46">
        <v>99.5</v>
      </c>
      <c r="J1982" s="46"/>
      <c r="K1982" s="46"/>
      <c r="L1982" s="46">
        <v>99.5</v>
      </c>
      <c r="M1982" s="47">
        <v>1350</v>
      </c>
      <c r="N1982" s="47">
        <v>134325</v>
      </c>
      <c r="O1982" s="48" t="s">
        <v>4396</v>
      </c>
      <c r="P1982" s="48"/>
      <c r="Q1982" s="49">
        <v>45883</v>
      </c>
      <c r="R1982" s="106"/>
      <c r="S1982" s="106"/>
      <c r="T1982" s="49"/>
      <c r="U1982" s="106"/>
    </row>
    <row r="1983" spans="1:21" x14ac:dyDescent="0.3">
      <c r="A1983" s="41" t="s">
        <v>417</v>
      </c>
      <c r="B1983" s="6">
        <v>45900</v>
      </c>
      <c r="C1983" s="62">
        <f t="shared" si="58"/>
        <v>2025</v>
      </c>
      <c r="D1983" s="43" t="s">
        <v>522</v>
      </c>
      <c r="E1983" s="43" t="s">
        <v>536</v>
      </c>
      <c r="F1983" s="44" t="s">
        <v>412</v>
      </c>
      <c r="G1983" s="45">
        <v>14</v>
      </c>
      <c r="H1983" s="45"/>
      <c r="I1983" s="46">
        <v>55.8</v>
      </c>
      <c r="J1983" s="46">
        <v>6.4</v>
      </c>
      <c r="K1983" s="46"/>
      <c r="L1983" s="46">
        <v>62.199999999999996</v>
      </c>
      <c r="M1983" s="47">
        <v>1805.0000000000002</v>
      </c>
      <c r="N1983" s="47">
        <v>112271</v>
      </c>
      <c r="O1983" s="48" t="s">
        <v>4377</v>
      </c>
      <c r="P1983" s="48" t="s">
        <v>1668</v>
      </c>
      <c r="Q1983" s="49">
        <v>45870</v>
      </c>
      <c r="R1983" s="106">
        <v>1</v>
      </c>
      <c r="S1983" s="106"/>
      <c r="T1983" s="49"/>
      <c r="U1983" s="106"/>
    </row>
    <row r="1984" spans="1:21" x14ac:dyDescent="0.3">
      <c r="A1984" s="41" t="s">
        <v>417</v>
      </c>
      <c r="B1984" s="6">
        <v>45900</v>
      </c>
      <c r="C1984" s="62">
        <f t="shared" si="58"/>
        <v>2025</v>
      </c>
      <c r="D1984" s="43" t="s">
        <v>2255</v>
      </c>
      <c r="E1984" s="43" t="s">
        <v>2283</v>
      </c>
      <c r="F1984" s="44" t="s">
        <v>412</v>
      </c>
      <c r="G1984" s="45">
        <v>28</v>
      </c>
      <c r="H1984" s="45"/>
      <c r="I1984" s="46">
        <v>39.5</v>
      </c>
      <c r="J1984" s="46">
        <v>6.4</v>
      </c>
      <c r="K1984" s="46"/>
      <c r="L1984" s="46">
        <v>45.9</v>
      </c>
      <c r="M1984" s="47">
        <v>1270.7625272331154</v>
      </c>
      <c r="N1984" s="47">
        <v>58328</v>
      </c>
      <c r="O1984" s="48" t="s">
        <v>4378</v>
      </c>
      <c r="P1984" s="48" t="s">
        <v>1668</v>
      </c>
      <c r="Q1984" s="49">
        <v>45891</v>
      </c>
      <c r="R1984" s="106">
        <v>1</v>
      </c>
      <c r="S1984" s="106"/>
      <c r="T1984" s="49"/>
      <c r="U1984" s="106"/>
    </row>
    <row r="1985" spans="1:21" x14ac:dyDescent="0.3">
      <c r="A1985" s="41" t="s">
        <v>417</v>
      </c>
      <c r="B1985" s="6">
        <v>45900</v>
      </c>
      <c r="C1985" s="62">
        <f t="shared" si="58"/>
        <v>2025</v>
      </c>
      <c r="D1985" s="43" t="s">
        <v>2255</v>
      </c>
      <c r="E1985" s="43" t="s">
        <v>2307</v>
      </c>
      <c r="F1985" s="44" t="s">
        <v>412</v>
      </c>
      <c r="G1985" s="45">
        <v>52</v>
      </c>
      <c r="H1985" s="45"/>
      <c r="I1985" s="46">
        <v>52.4</v>
      </c>
      <c r="J1985" s="46">
        <v>6.4</v>
      </c>
      <c r="K1985" s="46"/>
      <c r="L1985" s="46">
        <v>58.8</v>
      </c>
      <c r="M1985" s="47">
        <v>1211.6666666666667</v>
      </c>
      <c r="N1985" s="47">
        <v>71246</v>
      </c>
      <c r="O1985" s="48" t="s">
        <v>3757</v>
      </c>
      <c r="P1985" s="48" t="s">
        <v>1667</v>
      </c>
      <c r="Q1985" s="49">
        <v>45881</v>
      </c>
      <c r="R1985" s="106">
        <v>1</v>
      </c>
      <c r="S1985" s="106"/>
      <c r="T1985" s="49"/>
      <c r="U1985" s="106">
        <v>0.03</v>
      </c>
    </row>
    <row r="1986" spans="1:21" x14ac:dyDescent="0.3">
      <c r="A1986" s="41" t="s">
        <v>417</v>
      </c>
      <c r="B1986" s="6">
        <v>45900</v>
      </c>
      <c r="C1986" s="62">
        <f t="shared" si="58"/>
        <v>2025</v>
      </c>
      <c r="D1986" s="43" t="s">
        <v>2114</v>
      </c>
      <c r="E1986" s="43" t="s">
        <v>2136</v>
      </c>
      <c r="F1986" s="44" t="s">
        <v>412</v>
      </c>
      <c r="G1986" s="45">
        <v>1</v>
      </c>
      <c r="H1986" s="45"/>
      <c r="I1986" s="46">
        <v>52.6</v>
      </c>
      <c r="J1986" s="46">
        <v>6.4</v>
      </c>
      <c r="K1986" s="46"/>
      <c r="L1986" s="46">
        <v>59</v>
      </c>
      <c r="M1986" s="47">
        <v>1148.7118644067796</v>
      </c>
      <c r="N1986" s="47">
        <v>67774</v>
      </c>
      <c r="O1986" s="48" t="s">
        <v>4379</v>
      </c>
      <c r="P1986" s="48" t="s">
        <v>1667</v>
      </c>
      <c r="Q1986" s="49">
        <v>45882</v>
      </c>
      <c r="R1986" s="106">
        <v>1</v>
      </c>
      <c r="S1986" s="106"/>
      <c r="T1986" s="49"/>
      <c r="U1986" s="106">
        <v>0.03</v>
      </c>
    </row>
    <row r="1987" spans="1:21" x14ac:dyDescent="0.3">
      <c r="A1987" s="41" t="s">
        <v>417</v>
      </c>
      <c r="B1987" s="6">
        <v>45900</v>
      </c>
      <c r="C1987" s="62">
        <f t="shared" si="58"/>
        <v>2025</v>
      </c>
      <c r="D1987" s="43" t="s">
        <v>2114</v>
      </c>
      <c r="E1987" s="43" t="s">
        <v>2140</v>
      </c>
      <c r="F1987" s="44" t="s">
        <v>412</v>
      </c>
      <c r="G1987" s="45">
        <v>5</v>
      </c>
      <c r="H1987" s="45"/>
      <c r="I1987" s="46">
        <v>52.6</v>
      </c>
      <c r="J1987" s="46">
        <v>6.4</v>
      </c>
      <c r="K1987" s="46"/>
      <c r="L1987" s="46">
        <v>59</v>
      </c>
      <c r="M1987" s="47">
        <v>1164.457627118644</v>
      </c>
      <c r="N1987" s="47">
        <v>68703</v>
      </c>
      <c r="O1987" s="48" t="s">
        <v>4380</v>
      </c>
      <c r="P1987" s="48" t="s">
        <v>1667</v>
      </c>
      <c r="Q1987" s="49">
        <v>45874</v>
      </c>
      <c r="R1987" s="106">
        <v>1</v>
      </c>
      <c r="S1987" s="106"/>
      <c r="T1987" s="49"/>
      <c r="U1987" s="106">
        <v>0.03</v>
      </c>
    </row>
    <row r="1988" spans="1:21" x14ac:dyDescent="0.3">
      <c r="A1988" s="41" t="s">
        <v>417</v>
      </c>
      <c r="B1988" s="6">
        <v>45900</v>
      </c>
      <c r="C1988" s="62">
        <f t="shared" si="58"/>
        <v>2025</v>
      </c>
      <c r="D1988" s="43" t="s">
        <v>2114</v>
      </c>
      <c r="E1988" s="43" t="s">
        <v>2155</v>
      </c>
      <c r="F1988" s="44" t="s">
        <v>412</v>
      </c>
      <c r="G1988" s="45">
        <v>21</v>
      </c>
      <c r="H1988" s="45"/>
      <c r="I1988" s="46">
        <v>52.4</v>
      </c>
      <c r="J1988" s="46">
        <v>6.4</v>
      </c>
      <c r="K1988" s="46"/>
      <c r="L1988" s="46">
        <v>58.8</v>
      </c>
      <c r="M1988" s="47">
        <v>1231.3605442176872</v>
      </c>
      <c r="N1988" s="47">
        <v>72404</v>
      </c>
      <c r="O1988" s="48" t="s">
        <v>4381</v>
      </c>
      <c r="P1988" s="48" t="s">
        <v>1667</v>
      </c>
      <c r="Q1988" s="49">
        <v>45894</v>
      </c>
      <c r="R1988" s="106">
        <v>1</v>
      </c>
      <c r="S1988" s="106"/>
      <c r="T1988" s="49"/>
      <c r="U1988" s="106"/>
    </row>
    <row r="1989" spans="1:21" x14ac:dyDescent="0.3">
      <c r="A1989" s="41" t="s">
        <v>417</v>
      </c>
      <c r="B1989" s="6">
        <v>45900</v>
      </c>
      <c r="C1989" s="62">
        <f t="shared" si="58"/>
        <v>2025</v>
      </c>
      <c r="D1989" s="43" t="s">
        <v>1730</v>
      </c>
      <c r="E1989" s="43" t="s">
        <v>1778</v>
      </c>
      <c r="F1989" s="44" t="s">
        <v>412</v>
      </c>
      <c r="G1989" s="45">
        <v>48</v>
      </c>
      <c r="H1989" s="45"/>
      <c r="I1989" s="46">
        <v>51.9</v>
      </c>
      <c r="J1989" s="46">
        <v>6.4</v>
      </c>
      <c r="K1989" s="46"/>
      <c r="L1989" s="46">
        <v>58.3</v>
      </c>
      <c r="M1989" s="47">
        <v>1200</v>
      </c>
      <c r="N1989" s="47">
        <v>69960</v>
      </c>
      <c r="O1989" s="48" t="s">
        <v>4382</v>
      </c>
      <c r="P1989" s="48" t="s">
        <v>1667</v>
      </c>
      <c r="Q1989" s="49">
        <v>45888</v>
      </c>
      <c r="R1989" s="106">
        <v>1</v>
      </c>
      <c r="S1989" s="106"/>
      <c r="T1989" s="49"/>
      <c r="U1989" s="106"/>
    </row>
    <row r="1990" spans="1:21" x14ac:dyDescent="0.3">
      <c r="A1990" s="41" t="s">
        <v>416</v>
      </c>
      <c r="B1990" s="6">
        <v>45900</v>
      </c>
      <c r="C1990" s="62">
        <f t="shared" si="58"/>
        <v>2025</v>
      </c>
      <c r="D1990" s="43" t="s">
        <v>981</v>
      </c>
      <c r="E1990" s="43" t="s">
        <v>999</v>
      </c>
      <c r="F1990" s="44" t="s">
        <v>412</v>
      </c>
      <c r="G1990" s="45">
        <v>18</v>
      </c>
      <c r="H1990" s="45">
        <v>17</v>
      </c>
      <c r="I1990" s="46">
        <v>35.1</v>
      </c>
      <c r="J1990" s="46">
        <v>5</v>
      </c>
      <c r="K1990" s="46"/>
      <c r="L1990" s="46">
        <v>40.1</v>
      </c>
      <c r="M1990" s="47">
        <v>1299.8004987531172</v>
      </c>
      <c r="N1990" s="47">
        <v>52122</v>
      </c>
      <c r="O1990" s="48" t="s">
        <v>4384</v>
      </c>
      <c r="P1990" s="48" t="s">
        <v>1667</v>
      </c>
      <c r="Q1990" s="49">
        <v>45888</v>
      </c>
      <c r="R1990" s="106">
        <v>1</v>
      </c>
      <c r="S1990" s="106"/>
      <c r="T1990" s="49"/>
      <c r="U1990" s="106">
        <v>0.03</v>
      </c>
    </row>
    <row r="1991" spans="1:21" x14ac:dyDescent="0.3">
      <c r="A1991" s="41" t="s">
        <v>416</v>
      </c>
      <c r="B1991" s="6">
        <v>45900</v>
      </c>
      <c r="C1991" s="62">
        <f t="shared" ref="C1991:C2054" si="61">YEAR(B1991)</f>
        <v>2025</v>
      </c>
      <c r="D1991" s="43" t="s">
        <v>981</v>
      </c>
      <c r="E1991" s="43" t="s">
        <v>4394</v>
      </c>
      <c r="F1991" s="44" t="s">
        <v>413</v>
      </c>
      <c r="G1991" s="45">
        <v>20</v>
      </c>
      <c r="H1991" s="45"/>
      <c r="I1991" s="46">
        <v>13.7</v>
      </c>
      <c r="J1991" s="46"/>
      <c r="K1991" s="46"/>
      <c r="L1991" s="46">
        <v>13.7</v>
      </c>
      <c r="M1991" s="47">
        <v>729.92700729927014</v>
      </c>
      <c r="N1991" s="47">
        <v>10000</v>
      </c>
      <c r="O1991" s="48" t="s">
        <v>1800</v>
      </c>
      <c r="P1991" s="48"/>
      <c r="Q1991" s="49">
        <v>45887</v>
      </c>
      <c r="R1991" s="106"/>
      <c r="S1991" s="106"/>
      <c r="T1991" s="49"/>
      <c r="U1991" s="106"/>
    </row>
    <row r="1992" spans="1:21" x14ac:dyDescent="0.3">
      <c r="A1992" s="41" t="s">
        <v>416</v>
      </c>
      <c r="B1992" s="6">
        <v>45900</v>
      </c>
      <c r="C1992" s="62">
        <f t="shared" si="61"/>
        <v>2025</v>
      </c>
      <c r="D1992" s="43" t="s">
        <v>981</v>
      </c>
      <c r="E1992" s="43" t="s">
        <v>4395</v>
      </c>
      <c r="F1992" s="44" t="s">
        <v>413</v>
      </c>
      <c r="G1992" s="45">
        <v>21</v>
      </c>
      <c r="H1992" s="45"/>
      <c r="I1992" s="46">
        <v>13.7</v>
      </c>
      <c r="J1992" s="46"/>
      <c r="K1992" s="46"/>
      <c r="L1992" s="46">
        <v>13.7</v>
      </c>
      <c r="M1992" s="47">
        <v>729.92700729927014</v>
      </c>
      <c r="N1992" s="47">
        <v>10000</v>
      </c>
      <c r="O1992" s="48" t="s">
        <v>1800</v>
      </c>
      <c r="P1992" s="48"/>
      <c r="Q1992" s="49">
        <v>45887</v>
      </c>
      <c r="R1992" s="106"/>
      <c r="S1992" s="106"/>
      <c r="T1992" s="49"/>
      <c r="U1992" s="106"/>
    </row>
    <row r="1993" spans="1:21" x14ac:dyDescent="0.3">
      <c r="A1993" s="41" t="s">
        <v>416</v>
      </c>
      <c r="B1993" s="6">
        <v>45900</v>
      </c>
      <c r="C1993" s="62">
        <f t="shared" si="61"/>
        <v>2025</v>
      </c>
      <c r="D1993" s="43" t="s">
        <v>4244</v>
      </c>
      <c r="E1993" s="43" t="s">
        <v>4253</v>
      </c>
      <c r="F1993" s="44" t="s">
        <v>412</v>
      </c>
      <c r="G1993" s="45">
        <v>9</v>
      </c>
      <c r="H1993" s="45"/>
      <c r="I1993" s="46">
        <v>98.3</v>
      </c>
      <c r="J1993" s="46">
        <v>21.5</v>
      </c>
      <c r="K1993" s="46"/>
      <c r="L1993" s="46">
        <v>119.8</v>
      </c>
      <c r="M1993" s="47">
        <v>1575</v>
      </c>
      <c r="N1993" s="47">
        <v>188685</v>
      </c>
      <c r="O1993" s="48" t="s">
        <v>4385</v>
      </c>
      <c r="P1993" s="48" t="s">
        <v>1667</v>
      </c>
      <c r="Q1993" s="49">
        <v>45896</v>
      </c>
      <c r="R1993" s="106">
        <v>1</v>
      </c>
      <c r="S1993" s="106"/>
      <c r="T1993" s="49"/>
      <c r="U1993" s="106"/>
    </row>
    <row r="1994" spans="1:21" x14ac:dyDescent="0.3">
      <c r="A1994" s="41" t="s">
        <v>416</v>
      </c>
      <c r="B1994" s="6">
        <v>45900</v>
      </c>
      <c r="C1994" s="62">
        <f t="shared" si="61"/>
        <v>2025</v>
      </c>
      <c r="D1994" s="43" t="s">
        <v>4383</v>
      </c>
      <c r="E1994" s="43" t="s">
        <v>4353</v>
      </c>
      <c r="F1994" s="44" t="s">
        <v>1</v>
      </c>
      <c r="G1994" s="45" t="s">
        <v>1730</v>
      </c>
      <c r="H1994" s="45"/>
      <c r="I1994" s="46">
        <v>8.1999999999999993</v>
      </c>
      <c r="J1994" s="46"/>
      <c r="K1994" s="46"/>
      <c r="L1994" s="46">
        <v>8.1999999999999993</v>
      </c>
      <c r="M1994" s="47">
        <v>650</v>
      </c>
      <c r="N1994" s="47">
        <v>5330</v>
      </c>
      <c r="O1994" s="48" t="s">
        <v>4386</v>
      </c>
      <c r="P1994" s="48"/>
      <c r="Q1994" s="49">
        <v>45870</v>
      </c>
      <c r="R1994" s="49"/>
      <c r="S1994" s="49"/>
      <c r="T1994" s="49"/>
      <c r="U1994" s="106"/>
    </row>
    <row r="1995" spans="1:21" x14ac:dyDescent="0.3">
      <c r="A1995" s="41" t="s">
        <v>416</v>
      </c>
      <c r="B1995" s="6">
        <v>45900</v>
      </c>
      <c r="C1995" s="62">
        <f t="shared" si="61"/>
        <v>2025</v>
      </c>
      <c r="D1995" s="43" t="s">
        <v>4498</v>
      </c>
      <c r="E1995" s="43" t="s">
        <v>4536</v>
      </c>
      <c r="F1995" s="44" t="s">
        <v>412</v>
      </c>
      <c r="G1995" s="45">
        <v>10</v>
      </c>
      <c r="H1995" s="45"/>
      <c r="I1995" s="46">
        <v>61.3</v>
      </c>
      <c r="J1995" s="46">
        <v>8.6</v>
      </c>
      <c r="K1995" s="46"/>
      <c r="L1995" s="46">
        <v>69.899999999999991</v>
      </c>
      <c r="M1995" s="47">
        <v>1547.1530758226038</v>
      </c>
      <c r="N1995" s="47">
        <v>108146</v>
      </c>
      <c r="O1995" s="48" t="s">
        <v>4387</v>
      </c>
      <c r="P1995" s="48" t="s">
        <v>2349</v>
      </c>
      <c r="Q1995" s="49">
        <v>45896</v>
      </c>
      <c r="R1995" s="49" t="s">
        <v>1837</v>
      </c>
      <c r="S1995" s="49"/>
      <c r="T1995" s="49"/>
      <c r="U1995" s="106">
        <v>0.03</v>
      </c>
    </row>
    <row r="1996" spans="1:21" x14ac:dyDescent="0.3">
      <c r="A1996" s="41" t="s">
        <v>416</v>
      </c>
      <c r="B1996" s="6">
        <v>45900</v>
      </c>
      <c r="C1996" s="62">
        <f t="shared" si="61"/>
        <v>2025</v>
      </c>
      <c r="D1996" s="43" t="s">
        <v>4498</v>
      </c>
      <c r="E1996" s="43" t="s">
        <v>4537</v>
      </c>
      <c r="F1996" s="44" t="s">
        <v>412</v>
      </c>
      <c r="G1996" s="45">
        <v>11</v>
      </c>
      <c r="H1996" s="45"/>
      <c r="I1996" s="46">
        <v>44.9</v>
      </c>
      <c r="J1996" s="46">
        <v>6.7</v>
      </c>
      <c r="K1996" s="46"/>
      <c r="L1996" s="46">
        <v>51.6</v>
      </c>
      <c r="M1996" s="47">
        <v>1537.4418604651162</v>
      </c>
      <c r="N1996" s="47">
        <v>79332</v>
      </c>
      <c r="O1996" s="48" t="s">
        <v>1349</v>
      </c>
      <c r="P1996" s="48" t="s">
        <v>1667</v>
      </c>
      <c r="Q1996" s="49">
        <v>45896</v>
      </c>
      <c r="R1996" s="49" t="s">
        <v>1837</v>
      </c>
      <c r="S1996" s="49"/>
      <c r="T1996" s="49"/>
      <c r="U1996" s="106">
        <v>0.03</v>
      </c>
    </row>
    <row r="1997" spans="1:21" x14ac:dyDescent="0.3">
      <c r="A1997" s="41" t="s">
        <v>416</v>
      </c>
      <c r="B1997" s="6">
        <v>45900</v>
      </c>
      <c r="C1997" s="62">
        <f t="shared" si="61"/>
        <v>2025</v>
      </c>
      <c r="D1997" s="43" t="s">
        <v>4498</v>
      </c>
      <c r="E1997" s="43" t="s">
        <v>4545</v>
      </c>
      <c r="F1997" s="44" t="s">
        <v>412</v>
      </c>
      <c r="G1997" s="45">
        <v>21</v>
      </c>
      <c r="H1997" s="45"/>
      <c r="I1997" s="46">
        <v>65</v>
      </c>
      <c r="J1997" s="46">
        <v>10.9</v>
      </c>
      <c r="K1997" s="46"/>
      <c r="L1997" s="46">
        <v>75.900000000000006</v>
      </c>
      <c r="M1997" s="47">
        <v>1579.9999999999998</v>
      </c>
      <c r="N1997" s="47">
        <v>119922</v>
      </c>
      <c r="O1997" s="48" t="s">
        <v>2075</v>
      </c>
      <c r="P1997" s="48" t="s">
        <v>1667</v>
      </c>
      <c r="Q1997" s="49">
        <v>45892</v>
      </c>
      <c r="R1997" s="49" t="s">
        <v>1837</v>
      </c>
      <c r="S1997" s="49"/>
      <c r="T1997" s="49"/>
      <c r="U1997" s="106"/>
    </row>
    <row r="1998" spans="1:21" x14ac:dyDescent="0.3">
      <c r="A1998" s="41" t="s">
        <v>416</v>
      </c>
      <c r="B1998" s="6">
        <v>45900</v>
      </c>
      <c r="C1998" s="62">
        <f t="shared" si="61"/>
        <v>2025</v>
      </c>
      <c r="D1998" s="43" t="s">
        <v>4498</v>
      </c>
      <c r="E1998" s="43" t="s">
        <v>4548</v>
      </c>
      <c r="F1998" s="44" t="s">
        <v>412</v>
      </c>
      <c r="G1998" s="45">
        <v>24</v>
      </c>
      <c r="H1998" s="45"/>
      <c r="I1998" s="46">
        <v>65</v>
      </c>
      <c r="J1998" s="46">
        <v>10.9</v>
      </c>
      <c r="K1998" s="46"/>
      <c r="L1998" s="46">
        <v>75.900000000000006</v>
      </c>
      <c r="M1998" s="47">
        <v>1589.9999999999998</v>
      </c>
      <c r="N1998" s="47">
        <v>120681</v>
      </c>
      <c r="O1998" s="48" t="s">
        <v>4388</v>
      </c>
      <c r="P1998" s="48" t="s">
        <v>1667</v>
      </c>
      <c r="Q1998" s="49">
        <v>45892</v>
      </c>
      <c r="R1998" s="49" t="s">
        <v>1837</v>
      </c>
      <c r="S1998" s="49"/>
      <c r="T1998" s="49"/>
      <c r="U1998" s="106"/>
    </row>
    <row r="1999" spans="1:21" x14ac:dyDescent="0.3">
      <c r="A1999" s="41" t="s">
        <v>416</v>
      </c>
      <c r="B1999" s="6">
        <v>45900</v>
      </c>
      <c r="C1999" s="62">
        <f t="shared" si="61"/>
        <v>2025</v>
      </c>
      <c r="D1999" s="43" t="s">
        <v>4315</v>
      </c>
      <c r="E1999" s="43" t="s">
        <v>4337</v>
      </c>
      <c r="F1999" s="44" t="s">
        <v>412</v>
      </c>
      <c r="G1999" s="45">
        <v>22</v>
      </c>
      <c r="H1999" s="45"/>
      <c r="I1999" s="46">
        <v>97.3</v>
      </c>
      <c r="J1999" s="46">
        <v>22.7</v>
      </c>
      <c r="K1999" s="46"/>
      <c r="L1999" s="46">
        <v>120</v>
      </c>
      <c r="M1999" s="47">
        <v>1532.6</v>
      </c>
      <c r="N1999" s="47">
        <v>183912</v>
      </c>
      <c r="O1999" s="48" t="s">
        <v>4389</v>
      </c>
      <c r="P1999" s="48" t="s">
        <v>1667</v>
      </c>
      <c r="Q1999" s="49">
        <v>45874</v>
      </c>
      <c r="R1999" s="49" t="s">
        <v>1837</v>
      </c>
      <c r="S1999" s="49"/>
      <c r="T1999" s="49"/>
      <c r="U1999" s="106">
        <v>0.03</v>
      </c>
    </row>
    <row r="2000" spans="1:21" x14ac:dyDescent="0.3">
      <c r="A2000" s="41" t="s">
        <v>418</v>
      </c>
      <c r="B2000" s="6">
        <v>45900</v>
      </c>
      <c r="C2000" s="62">
        <f t="shared" si="61"/>
        <v>2025</v>
      </c>
      <c r="D2000" s="43" t="s">
        <v>2623</v>
      </c>
      <c r="E2000" s="43" t="s">
        <v>2725</v>
      </c>
      <c r="F2000" s="44" t="s">
        <v>412</v>
      </c>
      <c r="G2000" s="45">
        <v>37</v>
      </c>
      <c r="H2000" s="45"/>
      <c r="I2000" s="46">
        <v>49.3</v>
      </c>
      <c r="J2000" s="46">
        <v>5.3</v>
      </c>
      <c r="K2000" s="46"/>
      <c r="L2000" s="46">
        <v>51.199999999999996</v>
      </c>
      <c r="M2000" s="47">
        <v>1838.1501831501832</v>
      </c>
      <c r="N2000" s="47">
        <v>100363</v>
      </c>
      <c r="O2000" s="48" t="s">
        <v>2240</v>
      </c>
      <c r="P2000" s="48" t="s">
        <v>1667</v>
      </c>
      <c r="Q2000" s="49">
        <v>45887</v>
      </c>
      <c r="R2000" s="49" t="s">
        <v>1837</v>
      </c>
      <c r="S2000" s="49"/>
      <c r="T2000" s="49"/>
      <c r="U2000" s="106">
        <v>0.03</v>
      </c>
    </row>
    <row r="2001" spans="1:21" x14ac:dyDescent="0.3">
      <c r="A2001" s="41" t="s">
        <v>418</v>
      </c>
      <c r="B2001" s="6">
        <v>45900</v>
      </c>
      <c r="C2001" s="62">
        <f t="shared" si="61"/>
        <v>2025</v>
      </c>
      <c r="D2001" s="43" t="s">
        <v>2623</v>
      </c>
      <c r="E2001" s="43" t="s">
        <v>2740</v>
      </c>
      <c r="F2001" s="44" t="s">
        <v>412</v>
      </c>
      <c r="G2001" s="45">
        <v>53</v>
      </c>
      <c r="H2001" s="45">
        <v>53</v>
      </c>
      <c r="I2001" s="46">
        <v>-45.9</v>
      </c>
      <c r="J2001" s="46">
        <v>-5.3</v>
      </c>
      <c r="K2001" s="46">
        <v>0</v>
      </c>
      <c r="L2001" s="50">
        <f>SUM(I2001:K2001)</f>
        <v>-51.199999999999996</v>
      </c>
      <c r="M2001" s="47"/>
      <c r="N2001" s="47"/>
      <c r="O2001" s="48" t="s">
        <v>3021</v>
      </c>
      <c r="P2001" s="48" t="s">
        <v>1667</v>
      </c>
      <c r="Q2001" s="49"/>
      <c r="R2001" s="106" t="s">
        <v>2217</v>
      </c>
      <c r="S2001" s="106"/>
      <c r="T2001" s="106" t="s">
        <v>2217</v>
      </c>
      <c r="U2001" s="106"/>
    </row>
    <row r="2002" spans="1:21" x14ac:dyDescent="0.3">
      <c r="A2002" s="41" t="s">
        <v>418</v>
      </c>
      <c r="B2002" s="6">
        <v>45900</v>
      </c>
      <c r="C2002" s="62">
        <f t="shared" si="61"/>
        <v>2025</v>
      </c>
      <c r="D2002" s="43" t="s">
        <v>2623</v>
      </c>
      <c r="E2002" s="43" t="s">
        <v>2740</v>
      </c>
      <c r="F2002" s="44" t="s">
        <v>412</v>
      </c>
      <c r="G2002" s="45">
        <v>53</v>
      </c>
      <c r="H2002" s="45">
        <v>53</v>
      </c>
      <c r="I2002" s="46">
        <v>45.9</v>
      </c>
      <c r="J2002" s="46">
        <v>5.3</v>
      </c>
      <c r="K2002" s="46">
        <v>0</v>
      </c>
      <c r="L2002" s="46">
        <v>51.199999999999996</v>
      </c>
      <c r="M2002" s="47">
        <v>1847.8515625000002</v>
      </c>
      <c r="N2002" s="47">
        <v>94610</v>
      </c>
      <c r="O2002" s="48" t="s">
        <v>4393</v>
      </c>
      <c r="P2002" s="48" t="s">
        <v>1667</v>
      </c>
      <c r="Q2002" s="49">
        <v>45888</v>
      </c>
      <c r="R2002" s="49"/>
      <c r="S2002" s="49"/>
      <c r="T2002" s="49"/>
      <c r="U2002" s="106"/>
    </row>
    <row r="2003" spans="1:21" x14ac:dyDescent="0.3">
      <c r="A2003" s="41" t="s">
        <v>418</v>
      </c>
      <c r="B2003" s="6">
        <v>45900</v>
      </c>
      <c r="C2003" s="62">
        <f t="shared" si="61"/>
        <v>2025</v>
      </c>
      <c r="D2003" s="43" t="s">
        <v>1838</v>
      </c>
      <c r="E2003" s="43" t="s">
        <v>1948</v>
      </c>
      <c r="F2003" s="44" t="s">
        <v>412</v>
      </c>
      <c r="G2003" s="45">
        <v>111</v>
      </c>
      <c r="H2003" s="45">
        <v>109</v>
      </c>
      <c r="I2003" s="46">
        <v>52.7</v>
      </c>
      <c r="J2003" s="46">
        <v>8</v>
      </c>
      <c r="K2003" s="46"/>
      <c r="L2003" s="46">
        <v>60.7</v>
      </c>
      <c r="M2003" s="47">
        <v>1755.7001647446457</v>
      </c>
      <c r="N2003" s="47">
        <v>106571</v>
      </c>
      <c r="O2003" s="48" t="s">
        <v>2240</v>
      </c>
      <c r="P2003" s="48" t="s">
        <v>1667</v>
      </c>
      <c r="Q2003" s="49">
        <v>45883</v>
      </c>
      <c r="R2003" s="106">
        <v>1</v>
      </c>
      <c r="S2003" s="106"/>
      <c r="T2003" s="49"/>
      <c r="U2003" s="106">
        <v>0.03</v>
      </c>
    </row>
    <row r="2004" spans="1:21" x14ac:dyDescent="0.3">
      <c r="A2004" s="41" t="s">
        <v>418</v>
      </c>
      <c r="B2004" s="6">
        <v>45900</v>
      </c>
      <c r="C2004" s="62">
        <f t="shared" si="61"/>
        <v>2025</v>
      </c>
      <c r="D2004" s="43" t="s">
        <v>1838</v>
      </c>
      <c r="E2004" s="43" t="s">
        <v>1955</v>
      </c>
      <c r="F2004" s="44" t="s">
        <v>412</v>
      </c>
      <c r="G2004" s="45">
        <v>118</v>
      </c>
      <c r="H2004" s="45">
        <v>116</v>
      </c>
      <c r="I2004" s="46">
        <v>104.2</v>
      </c>
      <c r="J2004" s="46">
        <v>16</v>
      </c>
      <c r="K2004" s="46"/>
      <c r="L2004" s="46">
        <v>120.2</v>
      </c>
      <c r="M2004" s="47">
        <v>1730</v>
      </c>
      <c r="N2004" s="47">
        <v>207946</v>
      </c>
      <c r="O2004" s="48" t="s">
        <v>4390</v>
      </c>
      <c r="P2004" s="48" t="s">
        <v>1667</v>
      </c>
      <c r="Q2004" s="49">
        <v>45881</v>
      </c>
      <c r="R2004" s="49" t="s">
        <v>1836</v>
      </c>
      <c r="S2004" s="49"/>
      <c r="T2004" s="49"/>
      <c r="U2004" s="106"/>
    </row>
    <row r="2005" spans="1:21" x14ac:dyDescent="0.3">
      <c r="A2005" s="41" t="s">
        <v>418</v>
      </c>
      <c r="B2005" s="6">
        <v>45900</v>
      </c>
      <c r="C2005" s="62">
        <f t="shared" si="61"/>
        <v>2025</v>
      </c>
      <c r="D2005" s="43" t="s">
        <v>1838</v>
      </c>
      <c r="E2005" s="43" t="s">
        <v>1967</v>
      </c>
      <c r="F2005" s="44" t="s">
        <v>412</v>
      </c>
      <c r="G2005" s="45">
        <v>130</v>
      </c>
      <c r="H2005" s="45">
        <v>128</v>
      </c>
      <c r="I2005" s="46">
        <v>104.2</v>
      </c>
      <c r="J2005" s="46">
        <v>16</v>
      </c>
      <c r="K2005" s="46"/>
      <c r="L2005" s="46">
        <v>120.2</v>
      </c>
      <c r="M2005" s="47">
        <v>1720</v>
      </c>
      <c r="N2005" s="47">
        <v>206744</v>
      </c>
      <c r="O2005" s="48" t="s">
        <v>4391</v>
      </c>
      <c r="P2005" s="48" t="s">
        <v>1667</v>
      </c>
      <c r="Q2005" s="49">
        <v>45898</v>
      </c>
      <c r="R2005" s="106">
        <v>1</v>
      </c>
      <c r="S2005" s="106"/>
      <c r="T2005" s="49"/>
      <c r="U2005" s="106"/>
    </row>
    <row r="2006" spans="1:21" x14ac:dyDescent="0.3">
      <c r="A2006" s="41" t="s">
        <v>418</v>
      </c>
      <c r="B2006" s="6">
        <v>45900</v>
      </c>
      <c r="C2006" s="62">
        <f t="shared" si="61"/>
        <v>2025</v>
      </c>
      <c r="D2006" s="43" t="s">
        <v>4128</v>
      </c>
      <c r="E2006" s="43" t="s">
        <v>4236</v>
      </c>
      <c r="F2006" s="44" t="s">
        <v>412</v>
      </c>
      <c r="G2006" s="45">
        <v>108</v>
      </c>
      <c r="H2006" s="45"/>
      <c r="I2006" s="46">
        <v>45.9</v>
      </c>
      <c r="J2006" s="46">
        <v>5.3</v>
      </c>
      <c r="K2006" s="46"/>
      <c r="L2006" s="46">
        <v>51.199999999999996</v>
      </c>
      <c r="M2006" s="47">
        <v>1852.6953125000002</v>
      </c>
      <c r="N2006" s="47">
        <v>94858</v>
      </c>
      <c r="O2006" s="48" t="s">
        <v>4392</v>
      </c>
      <c r="P2006" s="48" t="s">
        <v>2643</v>
      </c>
      <c r="Q2006" s="49">
        <v>45899</v>
      </c>
      <c r="R2006" s="49" t="s">
        <v>1837</v>
      </c>
      <c r="S2006" s="49"/>
      <c r="T2006" s="49"/>
      <c r="U2006" s="106">
        <v>0.03</v>
      </c>
    </row>
    <row r="2007" spans="1:21" x14ac:dyDescent="0.3">
      <c r="A2007" s="41" t="s">
        <v>414</v>
      </c>
      <c r="B2007" s="6">
        <v>45900</v>
      </c>
      <c r="C2007" s="62">
        <f t="shared" si="61"/>
        <v>2025</v>
      </c>
      <c r="D2007" s="43">
        <v>17</v>
      </c>
      <c r="E2007" s="43" t="s">
        <v>33</v>
      </c>
      <c r="F2007" s="44" t="s">
        <v>1</v>
      </c>
      <c r="G2007" s="45">
        <v>12</v>
      </c>
      <c r="H2007" s="45"/>
      <c r="I2007" s="46">
        <v>12.9</v>
      </c>
      <c r="J2007" s="46"/>
      <c r="K2007" s="46"/>
      <c r="L2007" s="46">
        <v>12.9</v>
      </c>
      <c r="M2007" s="47">
        <v>450</v>
      </c>
      <c r="N2007" s="47">
        <v>5805</v>
      </c>
      <c r="O2007" s="48" t="s">
        <v>4397</v>
      </c>
      <c r="P2007" s="48"/>
      <c r="Q2007" s="49">
        <v>45887</v>
      </c>
      <c r="R2007" s="49"/>
      <c r="S2007" s="49"/>
      <c r="T2007" s="49"/>
      <c r="U2007" s="106"/>
    </row>
    <row r="2008" spans="1:21" x14ac:dyDescent="0.3">
      <c r="A2008" s="41" t="s">
        <v>416</v>
      </c>
      <c r="B2008" s="6">
        <v>45930</v>
      </c>
      <c r="C2008" s="62">
        <f t="shared" si="61"/>
        <v>2025</v>
      </c>
      <c r="D2008" s="43" t="s">
        <v>981</v>
      </c>
      <c r="E2008" s="43" t="s">
        <v>1003</v>
      </c>
      <c r="F2008" s="44" t="s">
        <v>412</v>
      </c>
      <c r="G2008" s="45">
        <v>22</v>
      </c>
      <c r="H2008" s="45">
        <v>21</v>
      </c>
      <c r="I2008" s="46">
        <v>34.6</v>
      </c>
      <c r="J2008" s="46">
        <v>5</v>
      </c>
      <c r="K2008" s="46"/>
      <c r="L2008" s="46">
        <v>39.6</v>
      </c>
      <c r="M2008" s="47">
        <v>1299.7979797979797</v>
      </c>
      <c r="N2008" s="47">
        <v>51472</v>
      </c>
      <c r="O2008" s="48" t="s">
        <v>1184</v>
      </c>
      <c r="P2008" s="48" t="s">
        <v>1667</v>
      </c>
      <c r="Q2008" s="49">
        <v>45902</v>
      </c>
      <c r="R2008" s="105">
        <v>1</v>
      </c>
      <c r="S2008" s="105"/>
      <c r="T2008" s="49"/>
      <c r="U2008" s="106">
        <v>0.03</v>
      </c>
    </row>
    <row r="2009" spans="1:21" x14ac:dyDescent="0.3">
      <c r="A2009" s="41" t="s">
        <v>416</v>
      </c>
      <c r="B2009" s="6">
        <v>45930</v>
      </c>
      <c r="C2009" s="62">
        <f t="shared" si="61"/>
        <v>2025</v>
      </c>
      <c r="D2009" s="43" t="s">
        <v>1404</v>
      </c>
      <c r="E2009" s="43" t="s">
        <v>1428</v>
      </c>
      <c r="F2009" s="44" t="s">
        <v>412</v>
      </c>
      <c r="G2009" s="45">
        <v>24</v>
      </c>
      <c r="H2009" s="45">
        <v>23</v>
      </c>
      <c r="I2009" s="46">
        <v>45.7</v>
      </c>
      <c r="J2009" s="46">
        <v>4.7</v>
      </c>
      <c r="K2009" s="46">
        <v>0</v>
      </c>
      <c r="L2009" s="46">
        <v>50.400000000000006</v>
      </c>
      <c r="M2009" s="47">
        <v>1324.0476190476188</v>
      </c>
      <c r="N2009" s="47">
        <v>66732</v>
      </c>
      <c r="O2009" s="48" t="s">
        <v>4496</v>
      </c>
      <c r="P2009" s="48" t="s">
        <v>1667</v>
      </c>
      <c r="Q2009" s="49">
        <v>45923</v>
      </c>
      <c r="R2009" s="105">
        <v>1</v>
      </c>
      <c r="S2009" s="105"/>
      <c r="T2009" s="49"/>
      <c r="U2009" s="106">
        <v>0.03</v>
      </c>
    </row>
    <row r="2010" spans="1:21" x14ac:dyDescent="0.3">
      <c r="A2010" s="41" t="s">
        <v>416</v>
      </c>
      <c r="B2010" s="6">
        <v>45930</v>
      </c>
      <c r="C2010" s="62">
        <f t="shared" si="61"/>
        <v>2025</v>
      </c>
      <c r="D2010" s="43" t="s">
        <v>2039</v>
      </c>
      <c r="E2010" s="43" t="s">
        <v>2047</v>
      </c>
      <c r="F2010" s="44" t="s">
        <v>412</v>
      </c>
      <c r="G2010" s="45">
        <v>8</v>
      </c>
      <c r="H2010" s="45"/>
      <c r="I2010" s="46">
        <v>49.6</v>
      </c>
      <c r="J2010" s="46">
        <v>7.8</v>
      </c>
      <c r="K2010" s="46">
        <v>0</v>
      </c>
      <c r="L2010" s="46">
        <v>57.4</v>
      </c>
      <c r="M2010" s="47">
        <v>1382.247386759582</v>
      </c>
      <c r="N2010" s="47">
        <v>79341</v>
      </c>
      <c r="O2010" s="48" t="s">
        <v>4497</v>
      </c>
      <c r="P2010" s="48" t="s">
        <v>4567</v>
      </c>
      <c r="Q2010" s="49">
        <v>45919</v>
      </c>
      <c r="R2010" s="105">
        <v>1</v>
      </c>
      <c r="S2010" s="105"/>
      <c r="T2010" s="49"/>
      <c r="U2010" s="106">
        <v>0.03</v>
      </c>
    </row>
    <row r="2011" spans="1:21" x14ac:dyDescent="0.3">
      <c r="A2011" s="41" t="s">
        <v>416</v>
      </c>
      <c r="B2011" s="6">
        <v>45930</v>
      </c>
      <c r="C2011" s="62">
        <f t="shared" si="61"/>
        <v>2025</v>
      </c>
      <c r="D2011" s="43" t="s">
        <v>4244</v>
      </c>
      <c r="E2011" s="43" t="s">
        <v>4248</v>
      </c>
      <c r="F2011" s="44" t="s">
        <v>412</v>
      </c>
      <c r="G2011" s="45">
        <v>4</v>
      </c>
      <c r="H2011" s="45"/>
      <c r="I2011" s="46">
        <v>54.9</v>
      </c>
      <c r="J2011" s="46">
        <v>10.8</v>
      </c>
      <c r="K2011" s="46">
        <v>0</v>
      </c>
      <c r="L2011" s="46">
        <v>65.7</v>
      </c>
      <c r="M2011" s="47">
        <v>1484.0943683409437</v>
      </c>
      <c r="N2011" s="47">
        <v>97505</v>
      </c>
      <c r="O2011" s="48" t="s">
        <v>1033</v>
      </c>
      <c r="P2011" s="48" t="s">
        <v>1667</v>
      </c>
      <c r="Q2011" s="49">
        <v>45908</v>
      </c>
      <c r="R2011" s="105">
        <v>1</v>
      </c>
      <c r="S2011" s="105"/>
      <c r="T2011" s="49"/>
      <c r="U2011" s="106">
        <v>0.03</v>
      </c>
    </row>
    <row r="2012" spans="1:21" x14ac:dyDescent="0.3">
      <c r="A2012" s="41" t="s">
        <v>416</v>
      </c>
      <c r="B2012" s="6">
        <v>45930</v>
      </c>
      <c r="C2012" s="62">
        <f t="shared" si="61"/>
        <v>2025</v>
      </c>
      <c r="D2012" s="43" t="s">
        <v>4244</v>
      </c>
      <c r="E2012" s="43" t="s">
        <v>4252</v>
      </c>
      <c r="F2012" s="44" t="s">
        <v>412</v>
      </c>
      <c r="G2012" s="45">
        <v>8</v>
      </c>
      <c r="H2012" s="45"/>
      <c r="I2012" s="46">
        <v>97.2</v>
      </c>
      <c r="J2012" s="46">
        <v>21.5</v>
      </c>
      <c r="K2012" s="46">
        <v>0</v>
      </c>
      <c r="L2012" s="46">
        <v>118.7</v>
      </c>
      <c r="M2012" s="47">
        <v>1540</v>
      </c>
      <c r="N2012" s="47">
        <v>182798</v>
      </c>
      <c r="O2012" s="48" t="s">
        <v>1460</v>
      </c>
      <c r="P2012" s="48" t="s">
        <v>1667</v>
      </c>
      <c r="Q2012" s="49">
        <v>45929</v>
      </c>
      <c r="R2012" s="105">
        <v>1</v>
      </c>
      <c r="S2012" s="105"/>
      <c r="T2012" s="49"/>
      <c r="U2012" s="106"/>
    </row>
    <row r="2013" spans="1:21" x14ac:dyDescent="0.3">
      <c r="A2013" s="41" t="s">
        <v>416</v>
      </c>
      <c r="B2013" s="6">
        <v>45930</v>
      </c>
      <c r="C2013" s="62">
        <f t="shared" si="61"/>
        <v>2025</v>
      </c>
      <c r="D2013" s="43" t="s">
        <v>4498</v>
      </c>
      <c r="E2013" s="43" t="s">
        <v>4499</v>
      </c>
      <c r="F2013" s="44" t="s">
        <v>412</v>
      </c>
      <c r="G2013" s="45">
        <v>6</v>
      </c>
      <c r="H2013" s="45"/>
      <c r="I2013" s="46">
        <v>61.3</v>
      </c>
      <c r="J2013" s="46">
        <v>8.6</v>
      </c>
      <c r="K2013" s="46">
        <v>0</v>
      </c>
      <c r="L2013" s="46">
        <v>69.899999999999991</v>
      </c>
      <c r="M2013" s="47">
        <f>N2013/L2013</f>
        <v>1537.4535050071534</v>
      </c>
      <c r="N2013" s="47">
        <v>107468</v>
      </c>
      <c r="O2013" s="48" t="s">
        <v>4505</v>
      </c>
      <c r="P2013" s="48" t="s">
        <v>1667</v>
      </c>
      <c r="Q2013" s="49">
        <v>45918</v>
      </c>
      <c r="R2013" s="49" t="s">
        <v>1837</v>
      </c>
      <c r="S2013" s="49"/>
      <c r="T2013" s="49"/>
      <c r="U2013" s="106">
        <v>0.03</v>
      </c>
    </row>
    <row r="2014" spans="1:21" x14ac:dyDescent="0.3">
      <c r="A2014" s="41" t="s">
        <v>416</v>
      </c>
      <c r="B2014" s="6">
        <v>45930</v>
      </c>
      <c r="C2014" s="62">
        <f t="shared" si="61"/>
        <v>2025</v>
      </c>
      <c r="D2014" s="43" t="s">
        <v>4498</v>
      </c>
      <c r="E2014" s="43" t="s">
        <v>4500</v>
      </c>
      <c r="F2014" s="44" t="s">
        <v>412</v>
      </c>
      <c r="G2014" s="45">
        <v>14</v>
      </c>
      <c r="H2014" s="45"/>
      <c r="I2014" s="46">
        <v>61.3</v>
      </c>
      <c r="J2014" s="46">
        <v>8.6</v>
      </c>
      <c r="K2014" s="46">
        <v>0</v>
      </c>
      <c r="L2014" s="46">
        <v>69.899999999999991</v>
      </c>
      <c r="M2014" s="47">
        <v>1556.8526466380545</v>
      </c>
      <c r="N2014" s="47">
        <v>108824</v>
      </c>
      <c r="O2014" s="48" t="s">
        <v>4283</v>
      </c>
      <c r="P2014" s="48" t="s">
        <v>1667</v>
      </c>
      <c r="Q2014" s="49">
        <v>45919</v>
      </c>
      <c r="R2014" s="49" t="s">
        <v>1837</v>
      </c>
      <c r="S2014" s="49"/>
      <c r="T2014" s="49"/>
      <c r="U2014" s="106">
        <v>0.03</v>
      </c>
    </row>
    <row r="2015" spans="1:21" x14ac:dyDescent="0.3">
      <c r="A2015" s="41" t="s">
        <v>416</v>
      </c>
      <c r="B2015" s="6">
        <v>45930</v>
      </c>
      <c r="C2015" s="62">
        <f t="shared" si="61"/>
        <v>2025</v>
      </c>
      <c r="D2015" s="43" t="s">
        <v>4498</v>
      </c>
      <c r="E2015" s="43" t="s">
        <v>4501</v>
      </c>
      <c r="F2015" s="44" t="s">
        <v>412</v>
      </c>
      <c r="G2015" s="45">
        <v>16</v>
      </c>
      <c r="H2015" s="45"/>
      <c r="I2015" s="46">
        <v>61.9</v>
      </c>
      <c r="J2015" s="46">
        <v>11.6</v>
      </c>
      <c r="K2015" s="46">
        <v>0</v>
      </c>
      <c r="L2015" s="46">
        <v>73.5</v>
      </c>
      <c r="M2015" s="47">
        <v>1542.2993197278911</v>
      </c>
      <c r="N2015" s="47">
        <v>113359</v>
      </c>
      <c r="O2015" s="48" t="s">
        <v>4506</v>
      </c>
      <c r="P2015" s="48" t="s">
        <v>1667</v>
      </c>
      <c r="Q2015" s="49">
        <v>45923</v>
      </c>
      <c r="R2015" s="49" t="s">
        <v>1837</v>
      </c>
      <c r="S2015" s="49"/>
      <c r="T2015" s="49"/>
      <c r="U2015" s="106">
        <v>0.03</v>
      </c>
    </row>
    <row r="2016" spans="1:21" x14ac:dyDescent="0.3">
      <c r="A2016" s="41" t="s">
        <v>416</v>
      </c>
      <c r="B2016" s="6">
        <v>45930</v>
      </c>
      <c r="C2016" s="62">
        <f t="shared" si="61"/>
        <v>2025</v>
      </c>
      <c r="D2016" s="43" t="s">
        <v>4498</v>
      </c>
      <c r="E2016" s="43" t="s">
        <v>4502</v>
      </c>
      <c r="F2016" s="44" t="s">
        <v>412</v>
      </c>
      <c r="G2016" s="45">
        <v>28</v>
      </c>
      <c r="H2016" s="45"/>
      <c r="I2016" s="46">
        <v>79.3</v>
      </c>
      <c r="J2016" s="46">
        <v>14.1</v>
      </c>
      <c r="K2016" s="46">
        <v>0</v>
      </c>
      <c r="L2016" s="46">
        <v>93.399999999999991</v>
      </c>
      <c r="M2016" s="47">
        <v>1575.0000000000002</v>
      </c>
      <c r="N2016" s="47">
        <v>147105</v>
      </c>
      <c r="O2016" s="48" t="s">
        <v>4507</v>
      </c>
      <c r="P2016" s="48" t="s">
        <v>1667</v>
      </c>
      <c r="Q2016" s="49">
        <v>45916</v>
      </c>
      <c r="R2016" s="49" t="s">
        <v>1837</v>
      </c>
      <c r="S2016" s="49"/>
      <c r="T2016" s="49"/>
      <c r="U2016" s="106"/>
    </row>
    <row r="2017" spans="1:21" x14ac:dyDescent="0.3">
      <c r="A2017" s="41" t="s">
        <v>416</v>
      </c>
      <c r="B2017" s="6">
        <v>45930</v>
      </c>
      <c r="C2017" s="62">
        <f t="shared" si="61"/>
        <v>2025</v>
      </c>
      <c r="D2017" s="43" t="s">
        <v>4498</v>
      </c>
      <c r="E2017" s="43" t="s">
        <v>4503</v>
      </c>
      <c r="F2017" s="44" t="s">
        <v>412</v>
      </c>
      <c r="G2017" s="45">
        <v>30</v>
      </c>
      <c r="H2017" s="45"/>
      <c r="I2017" s="46">
        <v>40.1</v>
      </c>
      <c r="J2017" s="46">
        <v>4.7</v>
      </c>
      <c r="K2017" s="46">
        <v>0</v>
      </c>
      <c r="L2017" s="46">
        <v>44.800000000000004</v>
      </c>
      <c r="M2017" s="47">
        <v>1554.9999999999998</v>
      </c>
      <c r="N2017" s="47">
        <v>69664</v>
      </c>
      <c r="O2017" s="48" t="s">
        <v>4508</v>
      </c>
      <c r="P2017" s="48" t="s">
        <v>1667</v>
      </c>
      <c r="Q2017" s="49">
        <v>45926</v>
      </c>
      <c r="R2017" s="49" t="s">
        <v>1837</v>
      </c>
      <c r="S2017" s="49"/>
      <c r="T2017" s="49"/>
      <c r="U2017" s="106"/>
    </row>
    <row r="2018" spans="1:21" x14ac:dyDescent="0.3">
      <c r="A2018" s="41" t="s">
        <v>416</v>
      </c>
      <c r="B2018" s="6">
        <v>45930</v>
      </c>
      <c r="C2018" s="62">
        <f t="shared" si="61"/>
        <v>2025</v>
      </c>
      <c r="D2018" s="43" t="s">
        <v>4498</v>
      </c>
      <c r="E2018" s="43" t="s">
        <v>4504</v>
      </c>
      <c r="F2018" s="44" t="s">
        <v>412</v>
      </c>
      <c r="G2018" s="45">
        <v>41</v>
      </c>
      <c r="H2018" s="45"/>
      <c r="I2018" s="46">
        <v>61.9</v>
      </c>
      <c r="J2018" s="46">
        <v>11.600000000000001</v>
      </c>
      <c r="K2018" s="46">
        <v>0</v>
      </c>
      <c r="L2018" s="46">
        <v>73.5</v>
      </c>
      <c r="M2018" s="47">
        <v>1580</v>
      </c>
      <c r="N2018" s="47">
        <v>116130</v>
      </c>
      <c r="O2018" s="48" t="s">
        <v>4509</v>
      </c>
      <c r="P2018" s="48" t="s">
        <v>1667</v>
      </c>
      <c r="Q2018" s="49">
        <v>45905</v>
      </c>
      <c r="R2018" s="49" t="s">
        <v>1837</v>
      </c>
      <c r="S2018" s="49"/>
      <c r="T2018" s="49"/>
      <c r="U2018" s="106"/>
    </row>
    <row r="2019" spans="1:21" x14ac:dyDescent="0.3">
      <c r="A2019" s="41" t="s">
        <v>416</v>
      </c>
      <c r="B2019" s="6">
        <v>45930</v>
      </c>
      <c r="C2019" s="62">
        <f t="shared" si="61"/>
        <v>2025</v>
      </c>
      <c r="D2019" s="43" t="s">
        <v>4315</v>
      </c>
      <c r="E2019" s="43" t="s">
        <v>4324</v>
      </c>
      <c r="F2019" s="44" t="s">
        <v>412</v>
      </c>
      <c r="G2019" s="45">
        <v>9</v>
      </c>
      <c r="H2019" s="45"/>
      <c r="I2019" s="46">
        <v>39.5</v>
      </c>
      <c r="J2019" s="46">
        <v>4.2</v>
      </c>
      <c r="K2019" s="46">
        <v>0</v>
      </c>
      <c r="L2019" s="46">
        <v>43.7</v>
      </c>
      <c r="M2019" s="47">
        <v>1561.6933638443934</v>
      </c>
      <c r="N2019" s="47">
        <v>68246</v>
      </c>
      <c r="O2019" s="48" t="s">
        <v>4497</v>
      </c>
      <c r="P2019" s="48" t="s">
        <v>4567</v>
      </c>
      <c r="Q2019" s="49">
        <v>45917</v>
      </c>
      <c r="R2019" s="49" t="s">
        <v>1837</v>
      </c>
      <c r="S2019" s="49"/>
      <c r="T2019" s="49"/>
      <c r="U2019" s="106">
        <v>0.03</v>
      </c>
    </row>
    <row r="2020" spans="1:21" x14ac:dyDescent="0.3">
      <c r="A2020" s="41" t="s">
        <v>416</v>
      </c>
      <c r="B2020" s="6">
        <v>45930</v>
      </c>
      <c r="C2020" s="62">
        <f t="shared" si="61"/>
        <v>2025</v>
      </c>
      <c r="D2020" s="43" t="s">
        <v>4315</v>
      </c>
      <c r="E2020" s="43" t="s">
        <v>4325</v>
      </c>
      <c r="F2020" s="44" t="s">
        <v>412</v>
      </c>
      <c r="G2020" s="45">
        <v>10</v>
      </c>
      <c r="H2020" s="45"/>
      <c r="I2020" s="46">
        <v>116.9</v>
      </c>
      <c r="J2020" s="46">
        <v>17</v>
      </c>
      <c r="K2020" s="46">
        <v>0</v>
      </c>
      <c r="L2020" s="46">
        <v>133.9</v>
      </c>
      <c r="M2020" s="47">
        <v>1542.3002240477967</v>
      </c>
      <c r="N2020" s="47">
        <v>206514</v>
      </c>
      <c r="O2020" s="48" t="s">
        <v>2366</v>
      </c>
      <c r="P2020" s="48" t="s">
        <v>1667</v>
      </c>
      <c r="Q2020" s="49">
        <v>45929</v>
      </c>
      <c r="R2020" s="49" t="s">
        <v>1837</v>
      </c>
      <c r="S2020" s="49"/>
      <c r="T2020" s="49"/>
      <c r="U2020" s="106">
        <v>0.03</v>
      </c>
    </row>
    <row r="2021" spans="1:21" x14ac:dyDescent="0.3">
      <c r="A2021" s="41" t="s">
        <v>416</v>
      </c>
      <c r="B2021" s="6">
        <v>45930</v>
      </c>
      <c r="C2021" s="62">
        <f t="shared" si="61"/>
        <v>2025</v>
      </c>
      <c r="D2021" s="43" t="s">
        <v>2495</v>
      </c>
      <c r="E2021" s="43" t="s">
        <v>2574</v>
      </c>
      <c r="F2021" s="44" t="s">
        <v>413</v>
      </c>
      <c r="G2021" s="45" t="s">
        <v>2608</v>
      </c>
      <c r="H2021" s="45"/>
      <c r="I2021" s="46">
        <v>12.5</v>
      </c>
      <c r="J2021" s="46">
        <v>0</v>
      </c>
      <c r="K2021" s="46">
        <v>0</v>
      </c>
      <c r="L2021" s="46">
        <v>12.5</v>
      </c>
      <c r="M2021" s="47">
        <v>678</v>
      </c>
      <c r="N2021" s="47">
        <v>8475</v>
      </c>
      <c r="O2021" s="48" t="s">
        <v>4299</v>
      </c>
      <c r="P2021" s="48"/>
      <c r="Q2021" s="49">
        <v>45911</v>
      </c>
      <c r="R2021" s="49"/>
      <c r="S2021" s="49"/>
      <c r="T2021" s="49"/>
      <c r="U2021" s="106"/>
    </row>
    <row r="2022" spans="1:21" x14ac:dyDescent="0.3">
      <c r="A2022" s="41" t="s">
        <v>417</v>
      </c>
      <c r="B2022" s="6">
        <v>45930</v>
      </c>
      <c r="C2022" s="62">
        <f t="shared" si="61"/>
        <v>2025</v>
      </c>
      <c r="D2022" s="43" t="s">
        <v>1158</v>
      </c>
      <c r="E2022" s="43" t="s">
        <v>2918</v>
      </c>
      <c r="F2022" s="44" t="s">
        <v>413</v>
      </c>
      <c r="G2022" s="45" t="s">
        <v>4510</v>
      </c>
      <c r="H2022" s="45" t="s">
        <v>4510</v>
      </c>
      <c r="I2022" s="46">
        <v>17.600000000000001</v>
      </c>
      <c r="J2022" s="46"/>
      <c r="K2022" s="46"/>
      <c r="L2022" s="46">
        <v>17.600000000000001</v>
      </c>
      <c r="M2022" s="47">
        <v>426.13636363636363</v>
      </c>
      <c r="N2022" s="47">
        <v>7500</v>
      </c>
      <c r="O2022" s="48" t="s">
        <v>2250</v>
      </c>
      <c r="P2022" s="48"/>
      <c r="Q2022" s="49">
        <v>45926</v>
      </c>
      <c r="R2022" s="49"/>
      <c r="S2022" s="49"/>
      <c r="T2022" s="49"/>
      <c r="U2022" s="106"/>
    </row>
    <row r="2023" spans="1:21" x14ac:dyDescent="0.3">
      <c r="A2023" s="41" t="s">
        <v>417</v>
      </c>
      <c r="B2023" s="6">
        <v>45930</v>
      </c>
      <c r="C2023" s="62">
        <f t="shared" si="61"/>
        <v>2025</v>
      </c>
      <c r="D2023" s="43" t="s">
        <v>1158</v>
      </c>
      <c r="E2023" s="43" t="s">
        <v>2919</v>
      </c>
      <c r="F2023" s="44" t="s">
        <v>413</v>
      </c>
      <c r="G2023" s="45" t="s">
        <v>4511</v>
      </c>
      <c r="H2023" s="45" t="s">
        <v>4511</v>
      </c>
      <c r="I2023" s="46">
        <v>17.600000000000001</v>
      </c>
      <c r="J2023" s="46"/>
      <c r="K2023" s="46"/>
      <c r="L2023" s="46">
        <v>17.600000000000001</v>
      </c>
      <c r="M2023" s="47">
        <v>426.13636363636363</v>
      </c>
      <c r="N2023" s="47">
        <v>7500</v>
      </c>
      <c r="O2023" s="48" t="s">
        <v>4372</v>
      </c>
      <c r="P2023" s="48"/>
      <c r="Q2023" s="49">
        <v>45923</v>
      </c>
      <c r="R2023" s="49"/>
      <c r="S2023" s="49"/>
      <c r="T2023" s="49"/>
      <c r="U2023" s="106"/>
    </row>
    <row r="2024" spans="1:21" x14ac:dyDescent="0.3">
      <c r="A2024" s="41" t="s">
        <v>417</v>
      </c>
      <c r="B2024" s="6">
        <v>45930</v>
      </c>
      <c r="C2024" s="62">
        <f t="shared" si="61"/>
        <v>2025</v>
      </c>
      <c r="D2024" s="43" t="s">
        <v>1244</v>
      </c>
      <c r="E2024" s="43" t="s">
        <v>2939</v>
      </c>
      <c r="F2024" s="44" t="s">
        <v>413</v>
      </c>
      <c r="G2024" s="45" t="s">
        <v>4512</v>
      </c>
      <c r="H2024" s="45" t="s">
        <v>4512</v>
      </c>
      <c r="I2024" s="46">
        <v>17.600000000000001</v>
      </c>
      <c r="J2024" s="46"/>
      <c r="K2024" s="46"/>
      <c r="L2024" s="46">
        <v>17.600000000000001</v>
      </c>
      <c r="M2024" s="47">
        <v>426.13636363636363</v>
      </c>
      <c r="N2024" s="47">
        <v>7500</v>
      </c>
      <c r="O2024" s="48" t="s">
        <v>4515</v>
      </c>
      <c r="P2024" s="48"/>
      <c r="Q2024" s="49">
        <v>45930</v>
      </c>
      <c r="R2024" s="49"/>
      <c r="S2024" s="49"/>
      <c r="T2024" s="49"/>
      <c r="U2024" s="106"/>
    </row>
    <row r="2025" spans="1:21" x14ac:dyDescent="0.3">
      <c r="A2025" s="41" t="s">
        <v>417</v>
      </c>
      <c r="B2025" s="6">
        <v>45930</v>
      </c>
      <c r="C2025" s="62">
        <f t="shared" si="61"/>
        <v>2025</v>
      </c>
      <c r="D2025" s="43" t="s">
        <v>1244</v>
      </c>
      <c r="E2025" s="43" t="s">
        <v>2940</v>
      </c>
      <c r="F2025" s="44" t="s">
        <v>413</v>
      </c>
      <c r="G2025" s="45" t="s">
        <v>4513</v>
      </c>
      <c r="H2025" s="45" t="s">
        <v>4513</v>
      </c>
      <c r="I2025" s="46">
        <v>13.8</v>
      </c>
      <c r="J2025" s="46"/>
      <c r="K2025" s="46"/>
      <c r="L2025" s="46">
        <v>13.8</v>
      </c>
      <c r="M2025" s="47">
        <v>543.47826086956513</v>
      </c>
      <c r="N2025" s="47">
        <v>7500</v>
      </c>
      <c r="O2025" s="48" t="s">
        <v>1327</v>
      </c>
      <c r="P2025" s="48"/>
      <c r="Q2025" s="49">
        <v>45926</v>
      </c>
      <c r="R2025" s="49"/>
      <c r="S2025" s="49"/>
      <c r="T2025" s="49"/>
      <c r="U2025" s="106"/>
    </row>
    <row r="2026" spans="1:21" x14ac:dyDescent="0.3">
      <c r="A2026" s="41" t="s">
        <v>417</v>
      </c>
      <c r="B2026" s="6">
        <v>45930</v>
      </c>
      <c r="C2026" s="62">
        <f t="shared" si="61"/>
        <v>2025</v>
      </c>
      <c r="D2026" s="43" t="s">
        <v>1244</v>
      </c>
      <c r="E2026" s="43" t="s">
        <v>2941</v>
      </c>
      <c r="F2026" s="44" t="s">
        <v>413</v>
      </c>
      <c r="G2026" s="45" t="s">
        <v>4514</v>
      </c>
      <c r="H2026" s="45" t="s">
        <v>4514</v>
      </c>
      <c r="I2026" s="46">
        <v>13.8</v>
      </c>
      <c r="J2026" s="46"/>
      <c r="K2026" s="46"/>
      <c r="L2026" s="46">
        <v>13.8</v>
      </c>
      <c r="M2026" s="47">
        <v>543.47826086956513</v>
      </c>
      <c r="N2026" s="47">
        <v>7500</v>
      </c>
      <c r="O2026" s="48" t="s">
        <v>4516</v>
      </c>
      <c r="P2026" s="48"/>
      <c r="Q2026" s="49">
        <v>45923</v>
      </c>
      <c r="R2026" s="49"/>
      <c r="S2026" s="49"/>
      <c r="T2026" s="49"/>
      <c r="U2026" s="106"/>
    </row>
    <row r="2027" spans="1:21" x14ac:dyDescent="0.3">
      <c r="A2027" s="41" t="s">
        <v>417</v>
      </c>
      <c r="B2027" s="6">
        <v>45930</v>
      </c>
      <c r="C2027" s="62">
        <f t="shared" si="61"/>
        <v>2025</v>
      </c>
      <c r="D2027" s="43" t="s">
        <v>2255</v>
      </c>
      <c r="E2027" s="43" t="s">
        <v>2303</v>
      </c>
      <c r="F2027" s="44" t="s">
        <v>412</v>
      </c>
      <c r="G2027" s="45">
        <v>48</v>
      </c>
      <c r="H2027" s="45"/>
      <c r="I2027" s="46">
        <v>52.5</v>
      </c>
      <c r="J2027" s="46">
        <v>6.4</v>
      </c>
      <c r="K2027" s="46"/>
      <c r="L2027" s="46">
        <v>58.9</v>
      </c>
      <c r="M2027" s="47">
        <v>1222.1561969439729</v>
      </c>
      <c r="N2027" s="47">
        <v>71985</v>
      </c>
      <c r="O2027" s="48" t="s">
        <v>4516</v>
      </c>
      <c r="P2027" s="48" t="s">
        <v>1667</v>
      </c>
      <c r="Q2027" s="49">
        <v>45909</v>
      </c>
      <c r="R2027" s="105">
        <v>1</v>
      </c>
      <c r="S2027" s="105"/>
      <c r="T2027" s="49"/>
      <c r="U2027" s="106">
        <v>0.03</v>
      </c>
    </row>
    <row r="2028" spans="1:21" x14ac:dyDescent="0.3">
      <c r="A2028" s="41" t="s">
        <v>417</v>
      </c>
      <c r="B2028" s="6">
        <v>45930</v>
      </c>
      <c r="C2028" s="62">
        <f t="shared" si="61"/>
        <v>2025</v>
      </c>
      <c r="D2028" s="43" t="s">
        <v>2255</v>
      </c>
      <c r="E2028" s="43" t="s">
        <v>4458</v>
      </c>
      <c r="F2028" s="44" t="s">
        <v>413</v>
      </c>
      <c r="G2028" s="45">
        <v>11</v>
      </c>
      <c r="H2028" s="45"/>
      <c r="I2028" s="46">
        <v>12.5</v>
      </c>
      <c r="J2028" s="46">
        <v>0</v>
      </c>
      <c r="K2028" s="46"/>
      <c r="L2028" s="46">
        <v>12.5</v>
      </c>
      <c r="M2028" s="47">
        <v>640</v>
      </c>
      <c r="N2028" s="47">
        <v>8000</v>
      </c>
      <c r="O2028" s="48" t="s">
        <v>2322</v>
      </c>
      <c r="P2028" s="48"/>
      <c r="Q2028" s="49">
        <v>45930</v>
      </c>
      <c r="R2028" s="49"/>
      <c r="S2028" s="49"/>
      <c r="T2028" s="49"/>
      <c r="U2028" s="106"/>
    </row>
    <row r="2029" spans="1:21" x14ac:dyDescent="0.3">
      <c r="A2029" s="41" t="s">
        <v>417</v>
      </c>
      <c r="B2029" s="6">
        <v>45930</v>
      </c>
      <c r="C2029" s="62">
        <f t="shared" si="61"/>
        <v>2025</v>
      </c>
      <c r="D2029" s="43" t="s">
        <v>2255</v>
      </c>
      <c r="E2029" s="43" t="s">
        <v>4465</v>
      </c>
      <c r="F2029" s="44" t="s">
        <v>413</v>
      </c>
      <c r="G2029" s="45">
        <v>18</v>
      </c>
      <c r="H2029" s="45"/>
      <c r="I2029" s="46">
        <v>12.5</v>
      </c>
      <c r="J2029" s="46">
        <v>0</v>
      </c>
      <c r="K2029" s="46"/>
      <c r="L2029" s="46">
        <v>12.5</v>
      </c>
      <c r="M2029" s="47">
        <v>600</v>
      </c>
      <c r="N2029" s="47">
        <v>7500</v>
      </c>
      <c r="O2029" s="48" t="s">
        <v>2530</v>
      </c>
      <c r="P2029" s="48"/>
      <c r="Q2029" s="49">
        <v>45925</v>
      </c>
      <c r="R2029" s="49"/>
      <c r="S2029" s="49"/>
      <c r="T2029" s="49"/>
      <c r="U2029" s="106"/>
    </row>
    <row r="2030" spans="1:21" x14ac:dyDescent="0.3">
      <c r="A2030" s="41" t="s">
        <v>417</v>
      </c>
      <c r="B2030" s="6">
        <v>45930</v>
      </c>
      <c r="C2030" s="62">
        <f t="shared" si="61"/>
        <v>2025</v>
      </c>
      <c r="D2030" s="43" t="s">
        <v>2255</v>
      </c>
      <c r="E2030" s="43" t="s">
        <v>4466</v>
      </c>
      <c r="F2030" s="44" t="s">
        <v>413</v>
      </c>
      <c r="G2030" s="45">
        <v>19</v>
      </c>
      <c r="H2030" s="45"/>
      <c r="I2030" s="46">
        <v>12.5</v>
      </c>
      <c r="J2030" s="46">
        <v>0</v>
      </c>
      <c r="K2030" s="46"/>
      <c r="L2030" s="46">
        <v>12.5</v>
      </c>
      <c r="M2030" s="47">
        <v>640</v>
      </c>
      <c r="N2030" s="47">
        <v>8000</v>
      </c>
      <c r="O2030" s="48" t="s">
        <v>4517</v>
      </c>
      <c r="P2030" s="48"/>
      <c r="Q2030" s="49">
        <v>45928</v>
      </c>
      <c r="R2030" s="49"/>
      <c r="S2030" s="49"/>
      <c r="T2030" s="49"/>
      <c r="U2030" s="106"/>
    </row>
    <row r="2031" spans="1:21" x14ac:dyDescent="0.3">
      <c r="A2031" s="41" t="s">
        <v>417</v>
      </c>
      <c r="B2031" s="6">
        <v>45930</v>
      </c>
      <c r="C2031" s="62">
        <f t="shared" si="61"/>
        <v>2025</v>
      </c>
      <c r="D2031" s="43" t="s">
        <v>2255</v>
      </c>
      <c r="E2031" s="43" t="s">
        <v>4467</v>
      </c>
      <c r="F2031" s="44" t="s">
        <v>413</v>
      </c>
      <c r="G2031" s="45">
        <v>20</v>
      </c>
      <c r="H2031" s="45"/>
      <c r="I2031" s="46">
        <v>12.5</v>
      </c>
      <c r="J2031" s="46">
        <v>0</v>
      </c>
      <c r="K2031" s="46"/>
      <c r="L2031" s="46">
        <v>12.5</v>
      </c>
      <c r="M2031" s="47">
        <v>640</v>
      </c>
      <c r="N2031" s="47">
        <v>8000</v>
      </c>
      <c r="O2031" s="48" t="s">
        <v>4273</v>
      </c>
      <c r="P2031" s="48"/>
      <c r="Q2031" s="49">
        <v>45923</v>
      </c>
      <c r="R2031" s="49"/>
      <c r="S2031" s="49"/>
      <c r="T2031" s="49"/>
      <c r="U2031" s="106"/>
    </row>
    <row r="2032" spans="1:21" x14ac:dyDescent="0.3">
      <c r="A2032" s="41" t="s">
        <v>417</v>
      </c>
      <c r="B2032" s="6">
        <v>45930</v>
      </c>
      <c r="C2032" s="62">
        <f t="shared" si="61"/>
        <v>2025</v>
      </c>
      <c r="D2032" s="43" t="s">
        <v>2114</v>
      </c>
      <c r="E2032" s="43" t="s">
        <v>2151</v>
      </c>
      <c r="F2032" s="44" t="s">
        <v>412</v>
      </c>
      <c r="G2032" s="45">
        <v>17</v>
      </c>
      <c r="H2032" s="45"/>
      <c r="I2032" s="46">
        <v>52.5</v>
      </c>
      <c r="J2032" s="46">
        <v>6.4</v>
      </c>
      <c r="K2032" s="46"/>
      <c r="L2032" s="46">
        <v>58.9</v>
      </c>
      <c r="M2032" s="47">
        <v>1241.6638370118847</v>
      </c>
      <c r="N2032" s="47">
        <v>73134</v>
      </c>
      <c r="O2032" s="48" t="s">
        <v>4518</v>
      </c>
      <c r="P2032" s="48" t="s">
        <v>1667</v>
      </c>
      <c r="Q2032" s="49">
        <v>45924</v>
      </c>
      <c r="R2032" s="105">
        <v>1</v>
      </c>
      <c r="S2032" s="105"/>
      <c r="T2032" s="49"/>
      <c r="U2032" s="106"/>
    </row>
    <row r="2033" spans="1:21" x14ac:dyDescent="0.3">
      <c r="A2033" s="41" t="s">
        <v>417</v>
      </c>
      <c r="B2033" s="6">
        <v>45930</v>
      </c>
      <c r="C2033" s="62">
        <f t="shared" si="61"/>
        <v>2025</v>
      </c>
      <c r="D2033" s="43" t="s">
        <v>2114</v>
      </c>
      <c r="E2033" s="43" t="s">
        <v>4469</v>
      </c>
      <c r="F2033" s="44" t="s">
        <v>413</v>
      </c>
      <c r="G2033" s="45" t="s">
        <v>4420</v>
      </c>
      <c r="H2033" s="45"/>
      <c r="I2033" s="46">
        <v>20</v>
      </c>
      <c r="J2033" s="46">
        <v>0</v>
      </c>
      <c r="K2033" s="46"/>
      <c r="L2033" s="46">
        <v>20</v>
      </c>
      <c r="M2033" s="47">
        <v>550</v>
      </c>
      <c r="N2033" s="47">
        <v>11000</v>
      </c>
      <c r="O2033" s="48" t="s">
        <v>4519</v>
      </c>
      <c r="P2033" s="48"/>
      <c r="Q2033" s="49">
        <v>45930</v>
      </c>
      <c r="R2033" s="49"/>
      <c r="S2033" s="49"/>
      <c r="T2033" s="49"/>
      <c r="U2033" s="106"/>
    </row>
    <row r="2034" spans="1:21" x14ac:dyDescent="0.3">
      <c r="A2034" s="41" t="s">
        <v>417</v>
      </c>
      <c r="B2034" s="6">
        <v>45930</v>
      </c>
      <c r="C2034" s="62">
        <f t="shared" si="61"/>
        <v>2025</v>
      </c>
      <c r="D2034" s="43" t="s">
        <v>2114</v>
      </c>
      <c r="E2034" s="43" t="s">
        <v>4475</v>
      </c>
      <c r="F2034" s="44" t="s">
        <v>413</v>
      </c>
      <c r="G2034" s="45" t="s">
        <v>4426</v>
      </c>
      <c r="H2034" s="45"/>
      <c r="I2034" s="46">
        <v>12.5</v>
      </c>
      <c r="J2034" s="46">
        <v>0</v>
      </c>
      <c r="K2034" s="46"/>
      <c r="L2034" s="46">
        <v>12.5</v>
      </c>
      <c r="M2034" s="47">
        <v>640</v>
      </c>
      <c r="N2034" s="47">
        <v>8000</v>
      </c>
      <c r="O2034" s="48" t="s">
        <v>4101</v>
      </c>
      <c r="P2034" s="48"/>
      <c r="Q2034" s="49">
        <v>45926</v>
      </c>
      <c r="R2034" s="49"/>
      <c r="S2034" s="49"/>
      <c r="T2034" s="49"/>
      <c r="U2034" s="106"/>
    </row>
    <row r="2035" spans="1:21" x14ac:dyDescent="0.3">
      <c r="A2035" s="41" t="s">
        <v>417</v>
      </c>
      <c r="B2035" s="6">
        <v>45930</v>
      </c>
      <c r="C2035" s="62">
        <f t="shared" si="61"/>
        <v>2025</v>
      </c>
      <c r="D2035" s="43" t="s">
        <v>2114</v>
      </c>
      <c r="E2035" s="43" t="s">
        <v>4476</v>
      </c>
      <c r="F2035" s="44" t="s">
        <v>413</v>
      </c>
      <c r="G2035" s="45" t="s">
        <v>4427</v>
      </c>
      <c r="H2035" s="45"/>
      <c r="I2035" s="46">
        <v>12.5</v>
      </c>
      <c r="J2035" s="46">
        <v>0</v>
      </c>
      <c r="K2035" s="46"/>
      <c r="L2035" s="46">
        <v>12.5</v>
      </c>
      <c r="M2035" s="47">
        <v>600</v>
      </c>
      <c r="N2035" s="47">
        <v>7500</v>
      </c>
      <c r="O2035" s="48" t="s">
        <v>2536</v>
      </c>
      <c r="P2035" s="48"/>
      <c r="Q2035" s="49">
        <v>45930</v>
      </c>
      <c r="R2035" s="49"/>
      <c r="S2035" s="49"/>
      <c r="T2035" s="49"/>
      <c r="U2035" s="106"/>
    </row>
    <row r="2036" spans="1:21" x14ac:dyDescent="0.3">
      <c r="A2036" s="41" t="s">
        <v>417</v>
      </c>
      <c r="B2036" s="6">
        <v>45930</v>
      </c>
      <c r="C2036" s="62">
        <f t="shared" si="61"/>
        <v>2025</v>
      </c>
      <c r="D2036" s="43" t="s">
        <v>2114</v>
      </c>
      <c r="E2036" s="43" t="s">
        <v>4477</v>
      </c>
      <c r="F2036" s="44" t="s">
        <v>413</v>
      </c>
      <c r="G2036" s="45" t="s">
        <v>4428</v>
      </c>
      <c r="H2036" s="45"/>
      <c r="I2036" s="46">
        <v>16.2</v>
      </c>
      <c r="J2036" s="46">
        <v>0</v>
      </c>
      <c r="K2036" s="46"/>
      <c r="L2036" s="46">
        <v>16.2</v>
      </c>
      <c r="M2036" s="47">
        <v>462.96296296296299</v>
      </c>
      <c r="N2036" s="47">
        <v>7500</v>
      </c>
      <c r="O2036" s="48" t="s">
        <v>2254</v>
      </c>
      <c r="P2036" s="48"/>
      <c r="Q2036" s="49">
        <v>45929</v>
      </c>
      <c r="R2036" s="49"/>
      <c r="S2036" s="49"/>
      <c r="T2036" s="49"/>
      <c r="U2036" s="106"/>
    </row>
    <row r="2037" spans="1:21" x14ac:dyDescent="0.3">
      <c r="A2037" s="41" t="s">
        <v>417</v>
      </c>
      <c r="B2037" s="6">
        <v>45930</v>
      </c>
      <c r="C2037" s="62">
        <f t="shared" si="61"/>
        <v>2025</v>
      </c>
      <c r="D2037" s="43" t="s">
        <v>2114</v>
      </c>
      <c r="E2037" s="43" t="s">
        <v>4481</v>
      </c>
      <c r="F2037" s="44" t="s">
        <v>413</v>
      </c>
      <c r="G2037" s="45" t="s">
        <v>4432</v>
      </c>
      <c r="H2037" s="45"/>
      <c r="I2037" s="46">
        <v>16.2</v>
      </c>
      <c r="J2037" s="46">
        <v>0</v>
      </c>
      <c r="K2037" s="46"/>
      <c r="L2037" s="46">
        <v>16.2</v>
      </c>
      <c r="M2037" s="47">
        <v>462.96296296296299</v>
      </c>
      <c r="N2037" s="47">
        <v>7500</v>
      </c>
      <c r="O2037" s="48" t="s">
        <v>4520</v>
      </c>
      <c r="P2037" s="48"/>
      <c r="Q2037" s="49">
        <v>45929</v>
      </c>
      <c r="R2037" s="49"/>
      <c r="S2037" s="49"/>
      <c r="T2037" s="49"/>
      <c r="U2037" s="106"/>
    </row>
    <row r="2038" spans="1:21" x14ac:dyDescent="0.3">
      <c r="A2038" s="41" t="s">
        <v>417</v>
      </c>
      <c r="B2038" s="6">
        <v>45930</v>
      </c>
      <c r="C2038" s="62">
        <f t="shared" si="61"/>
        <v>2025</v>
      </c>
      <c r="D2038" s="43" t="s">
        <v>2114</v>
      </c>
      <c r="E2038" s="43" t="s">
        <v>4482</v>
      </c>
      <c r="F2038" s="44" t="s">
        <v>413</v>
      </c>
      <c r="G2038" s="45" t="s">
        <v>4433</v>
      </c>
      <c r="H2038" s="45"/>
      <c r="I2038" s="46">
        <v>16.2</v>
      </c>
      <c r="J2038" s="46">
        <v>0</v>
      </c>
      <c r="K2038" s="46"/>
      <c r="L2038" s="46">
        <v>16.2</v>
      </c>
      <c r="M2038" s="47">
        <v>462.96296296296299</v>
      </c>
      <c r="N2038" s="47">
        <v>7500</v>
      </c>
      <c r="O2038" s="48" t="s">
        <v>3106</v>
      </c>
      <c r="P2038" s="48"/>
      <c r="Q2038" s="49">
        <v>45930</v>
      </c>
      <c r="R2038" s="49"/>
      <c r="S2038" s="49"/>
      <c r="T2038" s="49"/>
      <c r="U2038" s="106"/>
    </row>
    <row r="2039" spans="1:21" x14ac:dyDescent="0.3">
      <c r="A2039" s="41" t="s">
        <v>417</v>
      </c>
      <c r="B2039" s="6">
        <v>45930</v>
      </c>
      <c r="C2039" s="62">
        <f t="shared" si="61"/>
        <v>2025</v>
      </c>
      <c r="D2039" s="43" t="s">
        <v>2114</v>
      </c>
      <c r="E2039" s="43" t="s">
        <v>4483</v>
      </c>
      <c r="F2039" s="44" t="s">
        <v>413</v>
      </c>
      <c r="G2039" s="45" t="s">
        <v>4434</v>
      </c>
      <c r="H2039" s="45"/>
      <c r="I2039" s="46">
        <v>16.2</v>
      </c>
      <c r="J2039" s="46">
        <v>0</v>
      </c>
      <c r="K2039" s="46"/>
      <c r="L2039" s="46">
        <v>16.2</v>
      </c>
      <c r="M2039" s="47">
        <v>462.96296296296299</v>
      </c>
      <c r="N2039" s="47">
        <v>7500</v>
      </c>
      <c r="O2039" s="48" t="s">
        <v>3106</v>
      </c>
      <c r="P2039" s="48"/>
      <c r="Q2039" s="49">
        <v>45930</v>
      </c>
      <c r="R2039" s="49"/>
      <c r="S2039" s="49"/>
      <c r="T2039" s="49"/>
      <c r="U2039" s="106"/>
    </row>
    <row r="2040" spans="1:21" x14ac:dyDescent="0.3">
      <c r="A2040" s="41" t="s">
        <v>417</v>
      </c>
      <c r="B2040" s="6">
        <v>45930</v>
      </c>
      <c r="C2040" s="62">
        <f t="shared" si="61"/>
        <v>2025</v>
      </c>
      <c r="D2040" s="43" t="s">
        <v>1584</v>
      </c>
      <c r="E2040" s="43" t="s">
        <v>1505</v>
      </c>
      <c r="F2040" s="44" t="s">
        <v>412</v>
      </c>
      <c r="G2040" s="45">
        <v>31</v>
      </c>
      <c r="H2040" s="45">
        <v>30</v>
      </c>
      <c r="I2040" s="46">
        <v>53.6</v>
      </c>
      <c r="J2040" s="46">
        <v>6.4</v>
      </c>
      <c r="K2040" s="46"/>
      <c r="L2040" s="46">
        <v>60</v>
      </c>
      <c r="M2040" s="47">
        <v>1232.5</v>
      </c>
      <c r="N2040" s="47">
        <v>73950</v>
      </c>
      <c r="O2040" s="48" t="s">
        <v>3706</v>
      </c>
      <c r="P2040" s="48" t="s">
        <v>1667</v>
      </c>
      <c r="Q2040" s="49">
        <v>45922</v>
      </c>
      <c r="R2040" s="105">
        <v>1</v>
      </c>
      <c r="S2040" s="105"/>
      <c r="T2040" s="49"/>
      <c r="U2040" s="106">
        <v>0.03</v>
      </c>
    </row>
    <row r="2041" spans="1:21" x14ac:dyDescent="0.3">
      <c r="A2041" s="41" t="s">
        <v>417</v>
      </c>
      <c r="B2041" s="6">
        <v>45930</v>
      </c>
      <c r="C2041" s="62">
        <f t="shared" si="61"/>
        <v>2025</v>
      </c>
      <c r="D2041" s="43" t="s">
        <v>1730</v>
      </c>
      <c r="E2041" s="43" t="s">
        <v>1759</v>
      </c>
      <c r="F2041" s="44" t="s">
        <v>412</v>
      </c>
      <c r="G2041" s="45">
        <v>29</v>
      </c>
      <c r="H2041" s="45"/>
      <c r="I2041" s="46">
        <v>49.7</v>
      </c>
      <c r="J2041" s="46">
        <v>6.4</v>
      </c>
      <c r="K2041" s="46"/>
      <c r="L2041" s="46">
        <v>56.1</v>
      </c>
      <c r="M2041" s="47">
        <v>1162.9590017825312</v>
      </c>
      <c r="N2041" s="47">
        <v>65242</v>
      </c>
      <c r="O2041" s="48" t="s">
        <v>4566</v>
      </c>
      <c r="P2041" s="48" t="s">
        <v>1667</v>
      </c>
      <c r="Q2041" s="49">
        <v>45918</v>
      </c>
      <c r="R2041" s="105">
        <v>1</v>
      </c>
      <c r="S2041" s="105"/>
      <c r="T2041" s="49"/>
      <c r="U2041" s="106">
        <v>0.03</v>
      </c>
    </row>
    <row r="2042" spans="1:21" x14ac:dyDescent="0.3">
      <c r="A2042" s="41" t="s">
        <v>417</v>
      </c>
      <c r="B2042" s="6">
        <v>45930</v>
      </c>
      <c r="C2042" s="62">
        <f t="shared" si="61"/>
        <v>2025</v>
      </c>
      <c r="D2042" s="43" t="s">
        <v>2673</v>
      </c>
      <c r="E2042" s="43" t="s">
        <v>4491</v>
      </c>
      <c r="F2042" s="44" t="s">
        <v>413</v>
      </c>
      <c r="G2042" s="45" t="s">
        <v>4442</v>
      </c>
      <c r="H2042" s="45"/>
      <c r="I2042" s="46">
        <v>13.8</v>
      </c>
      <c r="J2042" s="46"/>
      <c r="K2042" s="46"/>
      <c r="L2042" s="46">
        <v>13.8</v>
      </c>
      <c r="M2042" s="47">
        <v>579.71014492753625</v>
      </c>
      <c r="N2042" s="47">
        <v>8000</v>
      </c>
      <c r="O2042" s="48" t="s">
        <v>1812</v>
      </c>
      <c r="P2042" s="48"/>
      <c r="Q2042" s="49">
        <v>45930</v>
      </c>
      <c r="R2042" s="49"/>
      <c r="S2042" s="49"/>
      <c r="T2042" s="49"/>
      <c r="U2042" s="106"/>
    </row>
    <row r="2043" spans="1:21" x14ac:dyDescent="0.3">
      <c r="A2043" s="41" t="s">
        <v>418</v>
      </c>
      <c r="B2043" s="6">
        <v>45930</v>
      </c>
      <c r="C2043" s="62">
        <f t="shared" si="61"/>
        <v>2025</v>
      </c>
      <c r="D2043" s="43" t="s">
        <v>2623</v>
      </c>
      <c r="E2043" s="43" t="s">
        <v>2733</v>
      </c>
      <c r="F2043" s="44" t="s">
        <v>412</v>
      </c>
      <c r="G2043" s="45">
        <v>46</v>
      </c>
      <c r="H2043" s="45">
        <v>46</v>
      </c>
      <c r="I2043" s="46">
        <v>49.2</v>
      </c>
      <c r="J2043" s="46">
        <v>5.3</v>
      </c>
      <c r="K2043" s="46"/>
      <c r="L2043" s="46">
        <v>54.5</v>
      </c>
      <c r="M2043" s="47">
        <v>1905.0091743119267</v>
      </c>
      <c r="N2043" s="47">
        <v>103823</v>
      </c>
      <c r="O2043" s="48" t="s">
        <v>4521</v>
      </c>
      <c r="P2043" s="48" t="s">
        <v>4568</v>
      </c>
      <c r="Q2043" s="49">
        <v>45927</v>
      </c>
      <c r="R2043" s="105" t="s">
        <v>1837</v>
      </c>
      <c r="S2043" s="105"/>
      <c r="T2043" s="49"/>
      <c r="U2043" s="106"/>
    </row>
    <row r="2044" spans="1:21" x14ac:dyDescent="0.3">
      <c r="A2044" s="41" t="s">
        <v>418</v>
      </c>
      <c r="B2044" s="6">
        <v>45930</v>
      </c>
      <c r="C2044" s="62">
        <f t="shared" si="61"/>
        <v>2025</v>
      </c>
      <c r="D2044" s="43" t="s">
        <v>1838</v>
      </c>
      <c r="E2044" s="43" t="s">
        <v>1854</v>
      </c>
      <c r="F2044" s="44" t="s">
        <v>412</v>
      </c>
      <c r="G2044" s="45">
        <v>16</v>
      </c>
      <c r="H2044" s="45">
        <v>16</v>
      </c>
      <c r="I2044" s="46">
        <v>78.599999999999994</v>
      </c>
      <c r="J2044" s="46">
        <v>8</v>
      </c>
      <c r="K2044" s="46"/>
      <c r="L2044" s="46">
        <v>86.6</v>
      </c>
      <c r="M2044" s="47">
        <v>1726.6050808314089</v>
      </c>
      <c r="N2044" s="47">
        <v>149524</v>
      </c>
      <c r="O2044" s="48" t="s">
        <v>3028</v>
      </c>
      <c r="P2044" s="48" t="s">
        <v>1667</v>
      </c>
      <c r="Q2044" s="49">
        <v>45917</v>
      </c>
      <c r="R2044" s="105">
        <v>1</v>
      </c>
      <c r="S2044" s="105"/>
      <c r="T2044" s="49"/>
      <c r="U2044" s="106">
        <v>0.03</v>
      </c>
    </row>
    <row r="2045" spans="1:21" x14ac:dyDescent="0.3">
      <c r="A2045" s="41" t="s">
        <v>418</v>
      </c>
      <c r="B2045" s="6">
        <v>45930</v>
      </c>
      <c r="C2045" s="62">
        <f t="shared" si="61"/>
        <v>2025</v>
      </c>
      <c r="D2045" s="43" t="s">
        <v>1838</v>
      </c>
      <c r="E2045" s="43" t="s">
        <v>1892</v>
      </c>
      <c r="F2045" s="44" t="s">
        <v>412</v>
      </c>
      <c r="G2045" s="45">
        <v>54</v>
      </c>
      <c r="H2045" s="45">
        <v>54</v>
      </c>
      <c r="I2045" s="46">
        <v>48.9</v>
      </c>
      <c r="J2045" s="46">
        <v>6.4</v>
      </c>
      <c r="K2045" s="46"/>
      <c r="L2045" s="46">
        <v>55.3</v>
      </c>
      <c r="M2045" s="47">
        <v>1804.1952983725137</v>
      </c>
      <c r="N2045" s="47">
        <v>99772</v>
      </c>
      <c r="O2045" s="48" t="s">
        <v>4522</v>
      </c>
      <c r="P2045" s="48" t="s">
        <v>1667</v>
      </c>
      <c r="Q2045" s="49">
        <v>45923</v>
      </c>
      <c r="R2045" s="105">
        <v>1</v>
      </c>
      <c r="S2045" s="105"/>
      <c r="T2045" s="49"/>
      <c r="U2045" s="106">
        <v>0.03</v>
      </c>
    </row>
    <row r="2046" spans="1:21" x14ac:dyDescent="0.3">
      <c r="A2046" s="41" t="s">
        <v>418</v>
      </c>
      <c r="B2046" s="6">
        <v>45930</v>
      </c>
      <c r="C2046" s="62">
        <f t="shared" si="61"/>
        <v>2025</v>
      </c>
      <c r="D2046" s="43" t="s">
        <v>1838</v>
      </c>
      <c r="E2046" s="43" t="s">
        <v>1926</v>
      </c>
      <c r="F2046" s="44" t="s">
        <v>412</v>
      </c>
      <c r="G2046" s="45">
        <v>88</v>
      </c>
      <c r="H2046" s="45">
        <v>87</v>
      </c>
      <c r="I2046" s="46">
        <v>78.2</v>
      </c>
      <c r="J2046" s="46">
        <v>8</v>
      </c>
      <c r="K2046" s="46"/>
      <c r="L2046" s="46">
        <v>86.2</v>
      </c>
      <c r="M2046" s="47">
        <v>1755.6960556844547</v>
      </c>
      <c r="N2046" s="47">
        <v>151341</v>
      </c>
      <c r="O2046" s="48" t="s">
        <v>4522</v>
      </c>
      <c r="P2046" s="48" t="s">
        <v>1667</v>
      </c>
      <c r="Q2046" s="49">
        <v>45923</v>
      </c>
      <c r="R2046" s="105">
        <v>1</v>
      </c>
      <c r="S2046" s="105"/>
      <c r="T2046" s="49"/>
      <c r="U2046" s="106">
        <v>0.03</v>
      </c>
    </row>
    <row r="2047" spans="1:21" x14ac:dyDescent="0.3">
      <c r="A2047" s="41" t="s">
        <v>418</v>
      </c>
      <c r="B2047" s="6">
        <v>45930</v>
      </c>
      <c r="C2047" s="62">
        <f t="shared" si="61"/>
        <v>2025</v>
      </c>
      <c r="D2047" s="43" t="s">
        <v>1838</v>
      </c>
      <c r="E2047" s="43" t="s">
        <v>1938</v>
      </c>
      <c r="F2047" s="44" t="s">
        <v>412</v>
      </c>
      <c r="G2047" s="45">
        <v>101</v>
      </c>
      <c r="H2047" s="45">
        <v>99</v>
      </c>
      <c r="I2047" s="46">
        <v>68.2</v>
      </c>
      <c r="J2047" s="46">
        <v>8</v>
      </c>
      <c r="K2047" s="46"/>
      <c r="L2047" s="46">
        <v>76.2</v>
      </c>
      <c r="M2047" s="47">
        <v>1736.2992125984251</v>
      </c>
      <c r="N2047" s="47">
        <v>132306</v>
      </c>
      <c r="O2047" s="48" t="s">
        <v>3028</v>
      </c>
      <c r="P2047" s="48" t="s">
        <v>1667</v>
      </c>
      <c r="Q2047" s="49">
        <v>45917</v>
      </c>
      <c r="R2047" s="105">
        <v>1</v>
      </c>
      <c r="S2047" s="105"/>
      <c r="T2047" s="49"/>
      <c r="U2047" s="106">
        <v>0.03</v>
      </c>
    </row>
    <row r="2048" spans="1:21" x14ac:dyDescent="0.3">
      <c r="A2048" s="41" t="s">
        <v>418</v>
      </c>
      <c r="B2048" s="6">
        <v>45930</v>
      </c>
      <c r="C2048" s="62">
        <f t="shared" si="61"/>
        <v>2025</v>
      </c>
      <c r="D2048" s="43" t="s">
        <v>4128</v>
      </c>
      <c r="E2048" s="43" t="s">
        <v>4140</v>
      </c>
      <c r="F2048" s="44" t="s">
        <v>412</v>
      </c>
      <c r="G2048" s="45">
        <v>12</v>
      </c>
      <c r="H2048" s="45">
        <v>12</v>
      </c>
      <c r="I2048" s="46">
        <v>59.1</v>
      </c>
      <c r="J2048" s="46">
        <v>8</v>
      </c>
      <c r="K2048" s="46"/>
      <c r="L2048" s="46">
        <v>67.099999999999994</v>
      </c>
      <c r="M2048" s="47">
        <v>1820.0000000000002</v>
      </c>
      <c r="N2048" s="47">
        <v>122122</v>
      </c>
      <c r="O2048" s="48" t="s">
        <v>4523</v>
      </c>
      <c r="P2048" s="48" t="s">
        <v>1670</v>
      </c>
      <c r="Q2048" s="49">
        <v>45926</v>
      </c>
      <c r="R2048" s="49" t="s">
        <v>1836</v>
      </c>
      <c r="S2048" s="49"/>
      <c r="T2048" s="49"/>
      <c r="U2048" s="106"/>
    </row>
    <row r="2049" spans="1:21" x14ac:dyDescent="0.3">
      <c r="A2049" s="41" t="s">
        <v>418</v>
      </c>
      <c r="B2049" s="6">
        <v>45930</v>
      </c>
      <c r="C2049" s="62">
        <f t="shared" si="61"/>
        <v>2025</v>
      </c>
      <c r="D2049" s="43" t="s">
        <v>4128</v>
      </c>
      <c r="E2049" s="43" t="s">
        <v>4186</v>
      </c>
      <c r="F2049" s="44" t="s">
        <v>412</v>
      </c>
      <c r="G2049" s="45">
        <v>58</v>
      </c>
      <c r="H2049" s="45">
        <v>57</v>
      </c>
      <c r="I2049" s="46">
        <v>45.9</v>
      </c>
      <c r="J2049" s="46">
        <v>5.3</v>
      </c>
      <c r="K2049" s="46"/>
      <c r="L2049" s="46">
        <v>51.199999999999996</v>
      </c>
      <c r="M2049" s="47">
        <v>1852.6953125000002</v>
      </c>
      <c r="N2049" s="47">
        <v>94858</v>
      </c>
      <c r="O2049" s="48" t="s">
        <v>4524</v>
      </c>
      <c r="P2049" s="48" t="s">
        <v>2643</v>
      </c>
      <c r="Q2049" s="49">
        <v>45924</v>
      </c>
      <c r="R2049" s="49" t="s">
        <v>1837</v>
      </c>
      <c r="S2049" s="49"/>
      <c r="T2049" s="49"/>
      <c r="U2049" s="106">
        <v>0.03</v>
      </c>
    </row>
    <row r="2050" spans="1:21" x14ac:dyDescent="0.3">
      <c r="A2050" s="41" t="s">
        <v>418</v>
      </c>
      <c r="B2050" s="6">
        <v>45930</v>
      </c>
      <c r="C2050" s="62">
        <f t="shared" si="61"/>
        <v>2025</v>
      </c>
      <c r="D2050" s="43" t="s">
        <v>4128</v>
      </c>
      <c r="E2050" s="43" t="s">
        <v>4226</v>
      </c>
      <c r="F2050" s="44" t="s">
        <v>412</v>
      </c>
      <c r="G2050" s="45">
        <v>98</v>
      </c>
      <c r="H2050" s="45">
        <v>95</v>
      </c>
      <c r="I2050" s="46">
        <v>45.9</v>
      </c>
      <c r="J2050" s="46">
        <v>5.3</v>
      </c>
      <c r="K2050" s="46"/>
      <c r="L2050" s="46">
        <v>51.199999999999996</v>
      </c>
      <c r="M2050" s="47">
        <v>1843.0078125000002</v>
      </c>
      <c r="N2050" s="47">
        <v>94362</v>
      </c>
      <c r="O2050" s="48" t="s">
        <v>4525</v>
      </c>
      <c r="P2050" s="48" t="s">
        <v>1667</v>
      </c>
      <c r="Q2050" s="49">
        <v>45912</v>
      </c>
      <c r="R2050" s="49" t="s">
        <v>1837</v>
      </c>
      <c r="S2050" s="49"/>
      <c r="T2050" s="49"/>
      <c r="U2050" s="106">
        <v>0.03</v>
      </c>
    </row>
    <row r="2051" spans="1:21" x14ac:dyDescent="0.3">
      <c r="A2051" s="41" t="s">
        <v>418</v>
      </c>
      <c r="B2051" s="6">
        <v>45930</v>
      </c>
      <c r="C2051" s="62">
        <f t="shared" si="61"/>
        <v>2025</v>
      </c>
      <c r="D2051" s="43" t="s">
        <v>4128</v>
      </c>
      <c r="E2051" s="43" t="s">
        <v>4229</v>
      </c>
      <c r="F2051" s="44" t="s">
        <v>412</v>
      </c>
      <c r="G2051" s="45">
        <v>101</v>
      </c>
      <c r="H2051" s="45">
        <v>98</v>
      </c>
      <c r="I2051" s="46">
        <v>45.9</v>
      </c>
      <c r="J2051" s="46">
        <v>5.3</v>
      </c>
      <c r="K2051" s="46"/>
      <c r="L2051" s="46">
        <v>51.199999999999996</v>
      </c>
      <c r="M2051" s="47">
        <v>1852.6953125000002</v>
      </c>
      <c r="N2051" s="47">
        <v>94858</v>
      </c>
      <c r="O2051" s="48" t="s">
        <v>4526</v>
      </c>
      <c r="P2051" s="48" t="s">
        <v>1667</v>
      </c>
      <c r="Q2051" s="49">
        <v>45930</v>
      </c>
      <c r="R2051" s="49" t="s">
        <v>1837</v>
      </c>
      <c r="S2051" s="49"/>
      <c r="T2051" s="49"/>
      <c r="U2051" s="106">
        <v>0.03</v>
      </c>
    </row>
    <row r="2052" spans="1:21" x14ac:dyDescent="0.3">
      <c r="A2052" s="41" t="s">
        <v>418</v>
      </c>
      <c r="B2052" s="6">
        <v>45930</v>
      </c>
      <c r="C2052" s="62">
        <f t="shared" si="61"/>
        <v>2025</v>
      </c>
      <c r="D2052" s="43" t="s">
        <v>4128</v>
      </c>
      <c r="E2052" s="43" t="s">
        <v>4230</v>
      </c>
      <c r="F2052" s="44" t="s">
        <v>412</v>
      </c>
      <c r="G2052" s="45">
        <v>102</v>
      </c>
      <c r="H2052" s="45">
        <v>99</v>
      </c>
      <c r="I2052" s="46">
        <v>58.7</v>
      </c>
      <c r="J2052" s="46">
        <v>8</v>
      </c>
      <c r="K2052" s="46"/>
      <c r="L2052" s="46">
        <v>66.7</v>
      </c>
      <c r="M2052" s="47">
        <v>1920</v>
      </c>
      <c r="N2052" s="47">
        <v>128064</v>
      </c>
      <c r="O2052" s="48" t="s">
        <v>4527</v>
      </c>
      <c r="P2052" s="48" t="s">
        <v>1667</v>
      </c>
      <c r="Q2052" s="49">
        <v>45925</v>
      </c>
      <c r="R2052" s="105">
        <v>1</v>
      </c>
      <c r="S2052" s="105"/>
      <c r="T2052" s="49"/>
      <c r="U2052" s="106"/>
    </row>
    <row r="2053" spans="1:21" x14ac:dyDescent="0.3">
      <c r="A2053" s="41" t="s">
        <v>414</v>
      </c>
      <c r="B2053" s="6">
        <v>45930</v>
      </c>
      <c r="C2053" s="62">
        <f t="shared" si="61"/>
        <v>2025</v>
      </c>
      <c r="D2053" s="43" t="s">
        <v>4569</v>
      </c>
      <c r="E2053" s="43" t="s">
        <v>4570</v>
      </c>
      <c r="F2053" s="44" t="s">
        <v>421</v>
      </c>
      <c r="G2053" s="45">
        <v>1</v>
      </c>
      <c r="H2053" s="45"/>
      <c r="I2053" s="46">
        <v>74.2</v>
      </c>
      <c r="J2053" s="46"/>
      <c r="K2053" s="46"/>
      <c r="L2053" s="46">
        <v>74.2</v>
      </c>
      <c r="M2053" s="47">
        <f>N2053/L2053</f>
        <v>1500</v>
      </c>
      <c r="N2053" s="47">
        <v>111300</v>
      </c>
      <c r="O2053" s="48" t="s">
        <v>4571</v>
      </c>
      <c r="P2053" s="48"/>
      <c r="Q2053" s="49">
        <v>45925</v>
      </c>
      <c r="R2053" s="49"/>
      <c r="S2053" s="49"/>
      <c r="T2053" s="49"/>
      <c r="U2053" s="106"/>
    </row>
    <row r="2054" spans="1:21" x14ac:dyDescent="0.3">
      <c r="A2054" s="41" t="s">
        <v>416</v>
      </c>
      <c r="B2054" s="6">
        <v>45961</v>
      </c>
      <c r="C2054" s="62">
        <f t="shared" si="61"/>
        <v>2025</v>
      </c>
      <c r="D2054" s="43" t="s">
        <v>981</v>
      </c>
      <c r="E2054" s="43" t="s">
        <v>1013</v>
      </c>
      <c r="F2054" s="44" t="s">
        <v>412</v>
      </c>
      <c r="G2054" s="45">
        <v>32</v>
      </c>
      <c r="H2054" s="45">
        <v>33</v>
      </c>
      <c r="I2054" s="46">
        <v>35.200000000000003</v>
      </c>
      <c r="J2054" s="46">
        <v>5</v>
      </c>
      <c r="K2054" s="46"/>
      <c r="L2054" s="46">
        <v>40.200000000000003</v>
      </c>
      <c r="M2054" s="47">
        <v>1299.8009950248754</v>
      </c>
      <c r="N2054" s="51">
        <v>52252</v>
      </c>
      <c r="O2054" s="48" t="s">
        <v>4576</v>
      </c>
      <c r="P2054" s="48" t="s">
        <v>1667</v>
      </c>
      <c r="Q2054" s="49">
        <v>45952</v>
      </c>
      <c r="R2054" s="49" t="s">
        <v>1836</v>
      </c>
      <c r="S2054" s="49"/>
      <c r="T2054" s="49"/>
      <c r="U2054" s="106"/>
    </row>
    <row r="2055" spans="1:21" x14ac:dyDescent="0.3">
      <c r="A2055" s="41" t="s">
        <v>416</v>
      </c>
      <c r="B2055" s="6">
        <v>45961</v>
      </c>
      <c r="C2055" s="62">
        <f t="shared" ref="C2055:C2118" si="62">YEAR(B2055)</f>
        <v>2025</v>
      </c>
      <c r="D2055" s="43" t="s">
        <v>2495</v>
      </c>
      <c r="E2055" s="43" t="s">
        <v>2505</v>
      </c>
      <c r="F2055" s="44" t="s">
        <v>412</v>
      </c>
      <c r="G2055" s="45">
        <v>10</v>
      </c>
      <c r="H2055" s="45"/>
      <c r="I2055" s="46">
        <v>126.4</v>
      </c>
      <c r="J2055" s="46">
        <v>17</v>
      </c>
      <c r="K2055" s="46">
        <v>0</v>
      </c>
      <c r="L2055" s="46">
        <v>143.4</v>
      </c>
      <c r="M2055" s="47">
        <v>1484.1004184100418</v>
      </c>
      <c r="N2055" s="51">
        <v>212820</v>
      </c>
      <c r="O2055" s="48" t="s">
        <v>4578</v>
      </c>
      <c r="P2055" s="48" t="s">
        <v>4579</v>
      </c>
      <c r="Q2055" s="49">
        <v>45938</v>
      </c>
      <c r="R2055" s="105">
        <v>1</v>
      </c>
      <c r="S2055" s="105"/>
      <c r="T2055" s="49"/>
      <c r="U2055" s="106">
        <v>0.03</v>
      </c>
    </row>
    <row r="2056" spans="1:21" x14ac:dyDescent="0.3">
      <c r="A2056" s="41" t="s">
        <v>416</v>
      </c>
      <c r="B2056" s="6">
        <v>45961</v>
      </c>
      <c r="C2056" s="62">
        <f t="shared" si="62"/>
        <v>2025</v>
      </c>
      <c r="D2056" s="43" t="s">
        <v>2495</v>
      </c>
      <c r="E2056" s="43" t="s">
        <v>4577</v>
      </c>
      <c r="F2056" s="44" t="s">
        <v>1</v>
      </c>
      <c r="G2056" s="45">
        <v>5</v>
      </c>
      <c r="H2056" s="45"/>
      <c r="I2056" s="46">
        <v>14.5</v>
      </c>
      <c r="J2056" s="46">
        <v>0</v>
      </c>
      <c r="K2056" s="46">
        <v>0</v>
      </c>
      <c r="L2056" s="46">
        <v>14.5</v>
      </c>
      <c r="M2056" s="47">
        <v>650</v>
      </c>
      <c r="N2056" s="47">
        <v>9425</v>
      </c>
      <c r="O2056" s="48" t="s">
        <v>1579</v>
      </c>
      <c r="P2056" s="48"/>
      <c r="Q2056" s="49">
        <v>45939</v>
      </c>
      <c r="R2056" s="49"/>
      <c r="S2056" s="49"/>
      <c r="T2056" s="49"/>
      <c r="U2056" s="106"/>
    </row>
    <row r="2057" spans="1:21" x14ac:dyDescent="0.3">
      <c r="A2057" s="41" t="s">
        <v>416</v>
      </c>
      <c r="B2057" s="6">
        <v>45961</v>
      </c>
      <c r="C2057" s="62">
        <f t="shared" si="62"/>
        <v>2025</v>
      </c>
      <c r="D2057" s="43" t="s">
        <v>4244</v>
      </c>
      <c r="E2057" s="43" t="s">
        <v>4245</v>
      </c>
      <c r="F2057" s="44" t="s">
        <v>412</v>
      </c>
      <c r="G2057" s="45">
        <v>1</v>
      </c>
      <c r="H2057" s="45"/>
      <c r="I2057" s="46">
        <v>107.7</v>
      </c>
      <c r="J2057" s="46">
        <v>5.4</v>
      </c>
      <c r="K2057" s="46">
        <v>17.600000000000001</v>
      </c>
      <c r="L2057" s="46">
        <v>130.70000000000002</v>
      </c>
      <c r="M2057" s="47">
        <v>1370.6426931905125</v>
      </c>
      <c r="N2057" s="47">
        <v>179143</v>
      </c>
      <c r="O2057" s="48" t="s">
        <v>4580</v>
      </c>
      <c r="P2057" s="48" t="s">
        <v>1667</v>
      </c>
      <c r="Q2057" s="49">
        <v>45959</v>
      </c>
      <c r="R2057" s="49" t="s">
        <v>1836</v>
      </c>
      <c r="S2057" s="49"/>
      <c r="T2057" s="49"/>
      <c r="U2057" s="106"/>
    </row>
    <row r="2058" spans="1:21" x14ac:dyDescent="0.3">
      <c r="A2058" s="41" t="s">
        <v>416</v>
      </c>
      <c r="B2058" s="6">
        <v>45961</v>
      </c>
      <c r="C2058" s="62">
        <f t="shared" si="62"/>
        <v>2025</v>
      </c>
      <c r="D2058" s="43" t="s">
        <v>4244</v>
      </c>
      <c r="E2058" s="43" t="s">
        <v>4255</v>
      </c>
      <c r="F2058" s="44" t="s">
        <v>412</v>
      </c>
      <c r="G2058" s="45">
        <v>11</v>
      </c>
      <c r="H2058" s="45"/>
      <c r="I2058" s="46">
        <v>97.1</v>
      </c>
      <c r="J2058" s="46">
        <v>21.5</v>
      </c>
      <c r="K2058" s="46">
        <v>0</v>
      </c>
      <c r="L2058" s="46">
        <v>118.6</v>
      </c>
      <c r="M2058" s="47">
        <v>1513.2040472175381</v>
      </c>
      <c r="N2058" s="47">
        <v>179466</v>
      </c>
      <c r="O2058" s="48" t="s">
        <v>4581</v>
      </c>
      <c r="P2058" s="48" t="s">
        <v>1667</v>
      </c>
      <c r="Q2058" s="49">
        <v>45960</v>
      </c>
      <c r="R2058" s="105">
        <v>1</v>
      </c>
      <c r="S2058" s="105"/>
      <c r="T2058" s="49"/>
      <c r="U2058" s="106">
        <v>0.03</v>
      </c>
    </row>
    <row r="2059" spans="1:21" x14ac:dyDescent="0.3">
      <c r="A2059" s="41" t="s">
        <v>416</v>
      </c>
      <c r="B2059" s="6">
        <v>45961</v>
      </c>
      <c r="C2059" s="62">
        <f t="shared" si="62"/>
        <v>2025</v>
      </c>
      <c r="D2059" s="43" t="s">
        <v>4498</v>
      </c>
      <c r="E2059" s="43" t="s">
        <v>4535</v>
      </c>
      <c r="F2059" s="44" t="s">
        <v>412</v>
      </c>
      <c r="G2059" s="45">
        <v>9</v>
      </c>
      <c r="H2059" s="45"/>
      <c r="I2059" s="46">
        <v>53</v>
      </c>
      <c r="J2059" s="46">
        <v>8.6</v>
      </c>
      <c r="K2059" s="46">
        <v>0</v>
      </c>
      <c r="L2059" s="46">
        <v>61.6</v>
      </c>
      <c r="M2059" s="47">
        <v>1542.3051948051948</v>
      </c>
      <c r="N2059" s="47">
        <v>95006</v>
      </c>
      <c r="O2059" s="48" t="s">
        <v>4582</v>
      </c>
      <c r="P2059" s="48" t="s">
        <v>1667</v>
      </c>
      <c r="Q2059" s="49">
        <v>45961</v>
      </c>
      <c r="R2059" s="49" t="s">
        <v>1837</v>
      </c>
      <c r="S2059" s="49"/>
      <c r="T2059" s="49"/>
      <c r="U2059" s="106">
        <v>0.03</v>
      </c>
    </row>
    <row r="2060" spans="1:21" x14ac:dyDescent="0.3">
      <c r="A2060" s="41" t="s">
        <v>416</v>
      </c>
      <c r="B2060" s="6">
        <v>45961</v>
      </c>
      <c r="C2060" s="62">
        <f t="shared" si="62"/>
        <v>2025</v>
      </c>
      <c r="D2060" s="43" t="s">
        <v>4498</v>
      </c>
      <c r="E2060" s="43" t="s">
        <v>4539</v>
      </c>
      <c r="F2060" s="44" t="s">
        <v>412</v>
      </c>
      <c r="G2060" s="45">
        <v>13</v>
      </c>
      <c r="H2060" s="45"/>
      <c r="I2060" s="46">
        <v>53</v>
      </c>
      <c r="J2060" s="46">
        <v>8.6</v>
      </c>
      <c r="K2060" s="46">
        <v>0</v>
      </c>
      <c r="L2060" s="46">
        <v>61.6</v>
      </c>
      <c r="M2060" s="47">
        <v>1551.9967532467533</v>
      </c>
      <c r="N2060" s="47">
        <v>95603</v>
      </c>
      <c r="O2060" s="48" t="s">
        <v>4583</v>
      </c>
      <c r="P2060" s="48" t="s">
        <v>1667</v>
      </c>
      <c r="Q2060" s="49">
        <v>45961</v>
      </c>
      <c r="R2060" s="49" t="s">
        <v>1837</v>
      </c>
      <c r="S2060" s="49"/>
      <c r="T2060" s="49"/>
      <c r="U2060" s="106">
        <v>0.03</v>
      </c>
    </row>
    <row r="2061" spans="1:21" x14ac:dyDescent="0.3">
      <c r="A2061" s="41" t="s">
        <v>416</v>
      </c>
      <c r="B2061" s="6">
        <v>45961</v>
      </c>
      <c r="C2061" s="62">
        <f t="shared" si="62"/>
        <v>2025</v>
      </c>
      <c r="D2061" s="43" t="s">
        <v>4498</v>
      </c>
      <c r="E2061" s="43" t="s">
        <v>4542</v>
      </c>
      <c r="F2061" s="44" t="s">
        <v>412</v>
      </c>
      <c r="G2061" s="45">
        <v>18</v>
      </c>
      <c r="H2061" s="45"/>
      <c r="I2061" s="46">
        <v>63.3</v>
      </c>
      <c r="J2061" s="46">
        <v>4.5</v>
      </c>
      <c r="K2061" s="46">
        <v>0</v>
      </c>
      <c r="L2061" s="46">
        <v>67.8</v>
      </c>
      <c r="M2061" s="47">
        <v>1570</v>
      </c>
      <c r="N2061" s="47">
        <v>106446</v>
      </c>
      <c r="O2061" s="48" t="s">
        <v>4584</v>
      </c>
      <c r="P2061" s="48" t="s">
        <v>1667</v>
      </c>
      <c r="Q2061" s="49">
        <v>45961</v>
      </c>
      <c r="R2061" s="105">
        <v>1</v>
      </c>
      <c r="S2061" s="105"/>
      <c r="T2061" s="49"/>
      <c r="U2061" s="106"/>
    </row>
    <row r="2062" spans="1:21" x14ac:dyDescent="0.3">
      <c r="A2062" s="41" t="s">
        <v>416</v>
      </c>
      <c r="B2062" s="6">
        <v>45961</v>
      </c>
      <c r="C2062" s="62">
        <f t="shared" si="62"/>
        <v>2025</v>
      </c>
      <c r="D2062" s="43" t="s">
        <v>4498</v>
      </c>
      <c r="E2062" s="43" t="s">
        <v>4547</v>
      </c>
      <c r="F2062" s="44" t="s">
        <v>412</v>
      </c>
      <c r="G2062" s="45">
        <v>23</v>
      </c>
      <c r="H2062" s="45"/>
      <c r="I2062" s="46">
        <v>60.5</v>
      </c>
      <c r="J2062" s="46">
        <v>10.6</v>
      </c>
      <c r="K2062" s="46">
        <v>0</v>
      </c>
      <c r="L2062" s="46">
        <v>71.099999999999994</v>
      </c>
      <c r="M2062" s="47">
        <v>1532.6019690576654</v>
      </c>
      <c r="N2062" s="47">
        <v>108968</v>
      </c>
      <c r="O2062" s="48" t="s">
        <v>4585</v>
      </c>
      <c r="P2062" s="48" t="s">
        <v>1667</v>
      </c>
      <c r="Q2062" s="49">
        <v>45940</v>
      </c>
      <c r="R2062" s="49" t="s">
        <v>1837</v>
      </c>
      <c r="S2062" s="49"/>
      <c r="T2062" s="49"/>
      <c r="U2062" s="106">
        <v>0.03</v>
      </c>
    </row>
    <row r="2063" spans="1:21" x14ac:dyDescent="0.3">
      <c r="A2063" s="41" t="s">
        <v>416</v>
      </c>
      <c r="B2063" s="6">
        <v>45961</v>
      </c>
      <c r="C2063" s="62">
        <f t="shared" si="62"/>
        <v>2025</v>
      </c>
      <c r="D2063" s="43" t="s">
        <v>4498</v>
      </c>
      <c r="E2063" s="43" t="s">
        <v>4549</v>
      </c>
      <c r="F2063" s="44" t="s">
        <v>412</v>
      </c>
      <c r="G2063" s="45">
        <v>25</v>
      </c>
      <c r="H2063" s="45"/>
      <c r="I2063" s="46">
        <v>79.3</v>
      </c>
      <c r="J2063" s="46">
        <v>14.1</v>
      </c>
      <c r="K2063" s="46">
        <v>0</v>
      </c>
      <c r="L2063" s="46">
        <v>93.399999999999991</v>
      </c>
      <c r="M2063" s="47">
        <v>1565.0000000000002</v>
      </c>
      <c r="N2063" s="47">
        <v>146171</v>
      </c>
      <c r="O2063" s="48" t="s">
        <v>4586</v>
      </c>
      <c r="P2063" s="48" t="s">
        <v>1667</v>
      </c>
      <c r="Q2063" s="49">
        <v>45954</v>
      </c>
      <c r="R2063" s="49" t="s">
        <v>1837</v>
      </c>
      <c r="S2063" s="49"/>
      <c r="T2063" s="49"/>
      <c r="U2063" s="106"/>
    </row>
    <row r="2064" spans="1:21" x14ac:dyDescent="0.3">
      <c r="A2064" s="41" t="s">
        <v>416</v>
      </c>
      <c r="B2064" s="6">
        <v>45961</v>
      </c>
      <c r="C2064" s="62">
        <f t="shared" si="62"/>
        <v>2025</v>
      </c>
      <c r="D2064" s="43" t="s">
        <v>4498</v>
      </c>
      <c r="E2064" s="43" t="s">
        <v>4551</v>
      </c>
      <c r="F2064" s="44" t="s">
        <v>412</v>
      </c>
      <c r="G2064" s="45">
        <v>27</v>
      </c>
      <c r="H2064" s="45"/>
      <c r="I2064" s="46">
        <v>65</v>
      </c>
      <c r="J2064" s="46">
        <v>10.9</v>
      </c>
      <c r="K2064" s="46">
        <v>0</v>
      </c>
      <c r="L2064" s="46">
        <v>75.900000000000006</v>
      </c>
      <c r="M2064" s="47">
        <v>1599.9999999999998</v>
      </c>
      <c r="N2064" s="47">
        <v>121440</v>
      </c>
      <c r="O2064" s="48" t="s">
        <v>4587</v>
      </c>
      <c r="P2064" s="48" t="s">
        <v>1667</v>
      </c>
      <c r="Q2064" s="49">
        <v>45950</v>
      </c>
      <c r="R2064" s="49" t="s">
        <v>1836</v>
      </c>
      <c r="S2064" s="49"/>
      <c r="T2064" s="49"/>
      <c r="U2064" s="106"/>
    </row>
    <row r="2065" spans="1:21" x14ac:dyDescent="0.3">
      <c r="A2065" s="41" t="s">
        <v>416</v>
      </c>
      <c r="B2065" s="6">
        <v>45961</v>
      </c>
      <c r="C2065" s="62">
        <f t="shared" si="62"/>
        <v>2025</v>
      </c>
      <c r="D2065" s="43" t="s">
        <v>4498</v>
      </c>
      <c r="E2065" s="43" t="s">
        <v>4564</v>
      </c>
      <c r="F2065" s="44" t="s">
        <v>412</v>
      </c>
      <c r="G2065" s="45">
        <v>43</v>
      </c>
      <c r="H2065" s="45"/>
      <c r="I2065" s="46">
        <v>61.3</v>
      </c>
      <c r="J2065" s="46">
        <v>8.6</v>
      </c>
      <c r="K2065" s="46">
        <v>0</v>
      </c>
      <c r="L2065" s="46">
        <v>69.899999999999991</v>
      </c>
      <c r="M2065" s="47">
        <v>1590.0000000000002</v>
      </c>
      <c r="N2065" s="47">
        <v>111141</v>
      </c>
      <c r="O2065" s="48" t="s">
        <v>4588</v>
      </c>
      <c r="P2065" s="48" t="s">
        <v>1667</v>
      </c>
      <c r="Q2065" s="49">
        <v>45959</v>
      </c>
      <c r="R2065" s="49" t="s">
        <v>1837</v>
      </c>
      <c r="S2065" s="49"/>
      <c r="T2065" s="49"/>
      <c r="U2065" s="106"/>
    </row>
    <row r="2066" spans="1:21" x14ac:dyDescent="0.3">
      <c r="A2066" s="41" t="s">
        <v>416</v>
      </c>
      <c r="B2066" s="6">
        <v>45961</v>
      </c>
      <c r="C2066" s="62">
        <f t="shared" si="62"/>
        <v>2025</v>
      </c>
      <c r="D2066" s="43" t="s">
        <v>4315</v>
      </c>
      <c r="E2066" s="43" t="s">
        <v>4321</v>
      </c>
      <c r="F2066" s="44" t="s">
        <v>412</v>
      </c>
      <c r="G2066" s="45">
        <v>6</v>
      </c>
      <c r="H2066" s="45"/>
      <c r="I2066" s="46">
        <v>39.5</v>
      </c>
      <c r="J2066" s="46">
        <v>4.2</v>
      </c>
      <c r="K2066" s="46">
        <v>0</v>
      </c>
      <c r="L2066" s="46">
        <v>43.7</v>
      </c>
      <c r="M2066" s="47">
        <v>1542.3112128146452</v>
      </c>
      <c r="N2066" s="47">
        <v>67399</v>
      </c>
      <c r="O2066" s="48" t="s">
        <v>4589</v>
      </c>
      <c r="P2066" s="48" t="s">
        <v>1667</v>
      </c>
      <c r="Q2066" s="49">
        <v>45937</v>
      </c>
      <c r="R2066" s="49" t="s">
        <v>1837</v>
      </c>
      <c r="S2066" s="49"/>
      <c r="T2066" s="49"/>
      <c r="U2066" s="106">
        <v>0.03</v>
      </c>
    </row>
    <row r="2067" spans="1:21" x14ac:dyDescent="0.3">
      <c r="A2067" s="41" t="s">
        <v>416</v>
      </c>
      <c r="B2067" s="6">
        <v>45961</v>
      </c>
      <c r="C2067" s="62">
        <f t="shared" si="62"/>
        <v>2025</v>
      </c>
      <c r="D2067" s="43" t="s">
        <v>4315</v>
      </c>
      <c r="E2067" s="43" t="s">
        <v>4322</v>
      </c>
      <c r="F2067" s="44" t="s">
        <v>412</v>
      </c>
      <c r="G2067" s="45">
        <v>7</v>
      </c>
      <c r="H2067" s="45"/>
      <c r="I2067" s="46">
        <v>117</v>
      </c>
      <c r="J2067" s="46">
        <v>17</v>
      </c>
      <c r="K2067" s="46">
        <v>0</v>
      </c>
      <c r="L2067" s="46">
        <v>134</v>
      </c>
      <c r="M2067" s="47">
        <v>1522.9029850746269</v>
      </c>
      <c r="N2067" s="47">
        <v>204069</v>
      </c>
      <c r="O2067" s="48" t="s">
        <v>4590</v>
      </c>
      <c r="P2067" s="48" t="s">
        <v>1670</v>
      </c>
      <c r="Q2067" s="49">
        <v>45939</v>
      </c>
      <c r="R2067" s="49" t="s">
        <v>1837</v>
      </c>
      <c r="S2067" s="49"/>
      <c r="T2067" s="49"/>
      <c r="U2067" s="106">
        <v>0.03</v>
      </c>
    </row>
    <row r="2068" spans="1:21" x14ac:dyDescent="0.3">
      <c r="A2068" s="41" t="s">
        <v>417</v>
      </c>
      <c r="B2068" s="6">
        <v>45961</v>
      </c>
      <c r="C2068" s="62">
        <f t="shared" si="62"/>
        <v>2025</v>
      </c>
      <c r="D2068" s="43" t="s">
        <v>1158</v>
      </c>
      <c r="E2068" s="43" t="s">
        <v>2920</v>
      </c>
      <c r="F2068" s="44" t="s">
        <v>413</v>
      </c>
      <c r="G2068" s="45" t="s">
        <v>4601</v>
      </c>
      <c r="H2068" s="45" t="s">
        <v>4601</v>
      </c>
      <c r="I2068" s="46">
        <v>17.600000000000001</v>
      </c>
      <c r="J2068" s="46"/>
      <c r="K2068" s="46"/>
      <c r="L2068" s="46">
        <v>17.600000000000001</v>
      </c>
      <c r="M2068" s="47">
        <v>426.13636363636363</v>
      </c>
      <c r="N2068" s="47">
        <v>7500</v>
      </c>
      <c r="O2068" s="48" t="s">
        <v>1823</v>
      </c>
      <c r="P2068" s="48"/>
      <c r="Q2068" s="49">
        <v>45951</v>
      </c>
      <c r="R2068" s="49"/>
      <c r="S2068" s="49"/>
      <c r="T2068" s="49"/>
      <c r="U2068" s="106"/>
    </row>
    <row r="2069" spans="1:21" x14ac:dyDescent="0.3">
      <c r="A2069" s="41" t="s">
        <v>417</v>
      </c>
      <c r="B2069" s="6">
        <v>45961</v>
      </c>
      <c r="C2069" s="62">
        <f t="shared" si="62"/>
        <v>2025</v>
      </c>
      <c r="D2069" s="43" t="s">
        <v>1244</v>
      </c>
      <c r="E2069" s="43" t="s">
        <v>2933</v>
      </c>
      <c r="F2069" s="44" t="s">
        <v>413</v>
      </c>
      <c r="G2069" s="45" t="s">
        <v>4591</v>
      </c>
      <c r="H2069" s="45" t="s">
        <v>4591</v>
      </c>
      <c r="I2069" s="46">
        <v>13.8</v>
      </c>
      <c r="J2069" s="46"/>
      <c r="K2069" s="46"/>
      <c r="L2069" s="46">
        <v>13.8</v>
      </c>
      <c r="M2069" s="47">
        <v>543.47826086956513</v>
      </c>
      <c r="N2069" s="47">
        <v>7500</v>
      </c>
      <c r="O2069" s="48" t="s">
        <v>4594</v>
      </c>
      <c r="P2069" s="48"/>
      <c r="Q2069" s="49">
        <v>45957</v>
      </c>
      <c r="R2069" s="49"/>
      <c r="S2069" s="49"/>
      <c r="T2069" s="49"/>
      <c r="U2069" s="106"/>
    </row>
    <row r="2070" spans="1:21" x14ac:dyDescent="0.3">
      <c r="A2070" s="41" t="s">
        <v>417</v>
      </c>
      <c r="B2070" s="6">
        <v>45961</v>
      </c>
      <c r="C2070" s="62">
        <f t="shared" si="62"/>
        <v>2025</v>
      </c>
      <c r="D2070" s="43" t="s">
        <v>1244</v>
      </c>
      <c r="E2070" s="43" t="s">
        <v>2942</v>
      </c>
      <c r="F2070" s="44" t="s">
        <v>413</v>
      </c>
      <c r="G2070" s="45" t="s">
        <v>4592</v>
      </c>
      <c r="H2070" s="45" t="s">
        <v>4592</v>
      </c>
      <c r="I2070" s="46">
        <v>13.8</v>
      </c>
      <c r="J2070" s="46"/>
      <c r="K2070" s="46"/>
      <c r="L2070" s="46">
        <v>13.8</v>
      </c>
      <c r="M2070" s="47">
        <v>543.47826086956513</v>
      </c>
      <c r="N2070" s="47">
        <v>7500</v>
      </c>
      <c r="O2070" s="48" t="s">
        <v>3871</v>
      </c>
      <c r="P2070" s="48"/>
      <c r="Q2070" s="49">
        <v>45937</v>
      </c>
      <c r="R2070" s="49"/>
      <c r="S2070" s="49"/>
      <c r="T2070" s="49"/>
      <c r="U2070" s="106"/>
    </row>
    <row r="2071" spans="1:21" x14ac:dyDescent="0.3">
      <c r="A2071" s="41" t="s">
        <v>417</v>
      </c>
      <c r="B2071" s="6">
        <v>45961</v>
      </c>
      <c r="C2071" s="62">
        <f t="shared" si="62"/>
        <v>2025</v>
      </c>
      <c r="D2071" s="43" t="s">
        <v>1244</v>
      </c>
      <c r="E2071" s="43" t="s">
        <v>2943</v>
      </c>
      <c r="F2071" s="44" t="s">
        <v>413</v>
      </c>
      <c r="G2071" s="45" t="s">
        <v>4593</v>
      </c>
      <c r="H2071" s="45" t="s">
        <v>4593</v>
      </c>
      <c r="I2071" s="46">
        <v>13.8</v>
      </c>
      <c r="J2071" s="46"/>
      <c r="K2071" s="46"/>
      <c r="L2071" s="46">
        <v>13.8</v>
      </c>
      <c r="M2071" s="47">
        <v>543.47826086956513</v>
      </c>
      <c r="N2071" s="47">
        <v>7500</v>
      </c>
      <c r="O2071" s="48" t="s">
        <v>2528</v>
      </c>
      <c r="P2071" s="48"/>
      <c r="Q2071" s="49">
        <v>45936</v>
      </c>
      <c r="R2071" s="49"/>
      <c r="S2071" s="49"/>
      <c r="T2071" s="49"/>
      <c r="U2071" s="106"/>
    </row>
    <row r="2072" spans="1:21" x14ac:dyDescent="0.3">
      <c r="A2072" s="41" t="s">
        <v>417</v>
      </c>
      <c r="B2072" s="6">
        <v>45961</v>
      </c>
      <c r="C2072" s="62">
        <f t="shared" si="62"/>
        <v>2025</v>
      </c>
      <c r="D2072" s="43" t="s">
        <v>175</v>
      </c>
      <c r="E2072" s="43" t="s">
        <v>229</v>
      </c>
      <c r="F2072" s="44" t="s">
        <v>421</v>
      </c>
      <c r="G2072" s="45">
        <v>3</v>
      </c>
      <c r="H2072" s="45"/>
      <c r="I2072" s="46">
        <v>89.9</v>
      </c>
      <c r="J2072" s="46"/>
      <c r="K2072" s="46"/>
      <c r="L2072" s="46">
        <v>89.9</v>
      </c>
      <c r="M2072" s="47">
        <v>1600</v>
      </c>
      <c r="N2072" s="47">
        <v>143840</v>
      </c>
      <c r="O2072" s="48" t="s">
        <v>4596</v>
      </c>
      <c r="P2072" s="48"/>
      <c r="Q2072" s="49">
        <v>45945</v>
      </c>
      <c r="R2072" s="49"/>
      <c r="S2072" s="49"/>
      <c r="T2072" s="49"/>
      <c r="U2072" s="106"/>
    </row>
    <row r="2073" spans="1:21" x14ac:dyDescent="0.3">
      <c r="A2073" s="41" t="s">
        <v>417</v>
      </c>
      <c r="B2073" s="6">
        <v>45961</v>
      </c>
      <c r="C2073" s="62">
        <f t="shared" si="62"/>
        <v>2025</v>
      </c>
      <c r="D2073" s="43" t="s">
        <v>175</v>
      </c>
      <c r="E2073" s="43" t="s">
        <v>2947</v>
      </c>
      <c r="F2073" s="44" t="s">
        <v>413</v>
      </c>
      <c r="G2073" s="45" t="s">
        <v>4595</v>
      </c>
      <c r="H2073" s="45"/>
      <c r="I2073" s="46">
        <v>13.8</v>
      </c>
      <c r="J2073" s="46"/>
      <c r="K2073" s="46"/>
      <c r="L2073" s="46">
        <v>13.8</v>
      </c>
      <c r="M2073" s="47">
        <v>579.71014492753625</v>
      </c>
      <c r="N2073" s="47">
        <v>8000</v>
      </c>
      <c r="O2073" s="48" t="s">
        <v>4597</v>
      </c>
      <c r="P2073" s="48"/>
      <c r="Q2073" s="49">
        <v>45953</v>
      </c>
      <c r="R2073" s="49"/>
      <c r="S2073" s="49"/>
      <c r="T2073" s="49"/>
      <c r="U2073" s="106"/>
    </row>
    <row r="2074" spans="1:21" x14ac:dyDescent="0.3">
      <c r="A2074" s="41" t="s">
        <v>417</v>
      </c>
      <c r="B2074" s="6">
        <v>45961</v>
      </c>
      <c r="C2074" s="62">
        <f t="shared" si="62"/>
        <v>2025</v>
      </c>
      <c r="D2074" s="43" t="s">
        <v>2255</v>
      </c>
      <c r="E2074" s="43" t="s">
        <v>4457</v>
      </c>
      <c r="F2074" s="44" t="s">
        <v>413</v>
      </c>
      <c r="G2074" s="45">
        <v>10</v>
      </c>
      <c r="H2074" s="45">
        <v>10</v>
      </c>
      <c r="I2074" s="46">
        <v>12.5</v>
      </c>
      <c r="J2074" s="46"/>
      <c r="K2074" s="46"/>
      <c r="L2074" s="46">
        <v>12.5</v>
      </c>
      <c r="M2074" s="47">
        <v>600</v>
      </c>
      <c r="N2074" s="47">
        <v>7500</v>
      </c>
      <c r="O2074" s="48" t="s">
        <v>4598</v>
      </c>
      <c r="P2074" s="48"/>
      <c r="Q2074" s="49">
        <v>45938</v>
      </c>
      <c r="R2074" s="49"/>
      <c r="S2074" s="49"/>
      <c r="T2074" s="49"/>
      <c r="U2074" s="106"/>
    </row>
    <row r="2075" spans="1:21" x14ac:dyDescent="0.3">
      <c r="A2075" s="41" t="s">
        <v>417</v>
      </c>
      <c r="B2075" s="6">
        <v>45961</v>
      </c>
      <c r="C2075" s="62">
        <f t="shared" si="62"/>
        <v>2025</v>
      </c>
      <c r="D2075" s="43" t="s">
        <v>2255</v>
      </c>
      <c r="E2075" s="43" t="s">
        <v>4459</v>
      </c>
      <c r="F2075" s="44" t="s">
        <v>413</v>
      </c>
      <c r="G2075" s="45">
        <v>12</v>
      </c>
      <c r="H2075" s="45">
        <v>12</v>
      </c>
      <c r="I2075" s="46">
        <v>12.5</v>
      </c>
      <c r="J2075" s="46"/>
      <c r="K2075" s="46"/>
      <c r="L2075" s="46">
        <v>12.5</v>
      </c>
      <c r="M2075" s="47">
        <v>600</v>
      </c>
      <c r="N2075" s="47">
        <v>7500</v>
      </c>
      <c r="O2075" s="48" t="s">
        <v>3108</v>
      </c>
      <c r="P2075" s="48"/>
      <c r="Q2075" s="49">
        <v>45936</v>
      </c>
      <c r="R2075" s="49"/>
      <c r="S2075" s="49"/>
      <c r="T2075" s="49"/>
      <c r="U2075" s="106"/>
    </row>
    <row r="2076" spans="1:21" x14ac:dyDescent="0.3">
      <c r="A2076" s="41" t="s">
        <v>417</v>
      </c>
      <c r="B2076" s="6">
        <v>45961</v>
      </c>
      <c r="C2076" s="62">
        <f t="shared" si="62"/>
        <v>2025</v>
      </c>
      <c r="D2076" s="43" t="s">
        <v>2255</v>
      </c>
      <c r="E2076" s="43" t="s">
        <v>4462</v>
      </c>
      <c r="F2076" s="44" t="s">
        <v>413</v>
      </c>
      <c r="G2076" s="45">
        <v>15</v>
      </c>
      <c r="H2076" s="45">
        <v>15</v>
      </c>
      <c r="I2076" s="46">
        <v>12.5</v>
      </c>
      <c r="J2076" s="46"/>
      <c r="K2076" s="46"/>
      <c r="L2076" s="46">
        <v>12.5</v>
      </c>
      <c r="M2076" s="47">
        <v>640</v>
      </c>
      <c r="N2076" s="47">
        <v>8000</v>
      </c>
      <c r="O2076" s="48" t="s">
        <v>4599</v>
      </c>
      <c r="P2076" s="48"/>
      <c r="Q2076" s="49">
        <v>45936</v>
      </c>
      <c r="R2076" s="49"/>
      <c r="S2076" s="49"/>
      <c r="T2076" s="49"/>
      <c r="U2076" s="106"/>
    </row>
    <row r="2077" spans="1:21" x14ac:dyDescent="0.3">
      <c r="A2077" s="41" t="s">
        <v>417</v>
      </c>
      <c r="B2077" s="6">
        <v>45961</v>
      </c>
      <c r="C2077" s="62">
        <f t="shared" si="62"/>
        <v>2025</v>
      </c>
      <c r="D2077" s="43" t="s">
        <v>2255</v>
      </c>
      <c r="E2077" s="43" t="s">
        <v>4463</v>
      </c>
      <c r="F2077" s="44" t="s">
        <v>413</v>
      </c>
      <c r="G2077" s="45">
        <v>16</v>
      </c>
      <c r="H2077" s="45">
        <v>16</v>
      </c>
      <c r="I2077" s="46">
        <v>12.5</v>
      </c>
      <c r="J2077" s="46"/>
      <c r="K2077" s="46"/>
      <c r="L2077" s="46">
        <v>12.5</v>
      </c>
      <c r="M2077" s="47">
        <v>600</v>
      </c>
      <c r="N2077" s="47">
        <v>7500</v>
      </c>
      <c r="O2077" s="48" t="s">
        <v>4600</v>
      </c>
      <c r="P2077" s="48"/>
      <c r="Q2077" s="49">
        <v>45940</v>
      </c>
      <c r="R2077" s="49"/>
      <c r="S2077" s="49"/>
      <c r="T2077" s="49"/>
      <c r="U2077" s="106"/>
    </row>
    <row r="2078" spans="1:21" x14ac:dyDescent="0.3">
      <c r="A2078" s="41" t="s">
        <v>417</v>
      </c>
      <c r="B2078" s="6">
        <v>45961</v>
      </c>
      <c r="C2078" s="62">
        <f t="shared" si="62"/>
        <v>2025</v>
      </c>
      <c r="D2078" s="43" t="s">
        <v>2255</v>
      </c>
      <c r="E2078" s="43" t="s">
        <v>4464</v>
      </c>
      <c r="F2078" s="44" t="s">
        <v>413</v>
      </c>
      <c r="G2078" s="45">
        <v>17</v>
      </c>
      <c r="H2078" s="45">
        <v>17</v>
      </c>
      <c r="I2078" s="46">
        <v>12.5</v>
      </c>
      <c r="J2078" s="46"/>
      <c r="K2078" s="46"/>
      <c r="L2078" s="46">
        <v>12.5</v>
      </c>
      <c r="M2078" s="47">
        <v>640</v>
      </c>
      <c r="N2078" s="47">
        <v>8000</v>
      </c>
      <c r="O2078" s="48" t="s">
        <v>3086</v>
      </c>
      <c r="P2078" s="48"/>
      <c r="Q2078" s="49">
        <v>45932</v>
      </c>
      <c r="R2078" s="49"/>
      <c r="S2078" s="49"/>
      <c r="T2078" s="49"/>
      <c r="U2078" s="106"/>
    </row>
    <row r="2079" spans="1:21" x14ac:dyDescent="0.3">
      <c r="A2079" s="41" t="s">
        <v>417</v>
      </c>
      <c r="B2079" s="6">
        <v>45961</v>
      </c>
      <c r="C2079" s="62">
        <f t="shared" si="62"/>
        <v>2025</v>
      </c>
      <c r="D2079" s="43" t="s">
        <v>2114</v>
      </c>
      <c r="E2079" s="43" t="s">
        <v>2147</v>
      </c>
      <c r="F2079" s="44" t="s">
        <v>412</v>
      </c>
      <c r="G2079" s="45">
        <v>13</v>
      </c>
      <c r="H2079" s="45"/>
      <c r="I2079" s="46">
        <v>52.5</v>
      </c>
      <c r="J2079" s="46">
        <v>6.4</v>
      </c>
      <c r="K2079" s="46"/>
      <c r="L2079" s="46">
        <v>58.9</v>
      </c>
      <c r="M2079" s="47">
        <v>1214.4312393887947</v>
      </c>
      <c r="N2079" s="47">
        <v>71530</v>
      </c>
      <c r="O2079" s="48" t="s">
        <v>4518</v>
      </c>
      <c r="P2079" s="48" t="s">
        <v>1667</v>
      </c>
      <c r="Q2079" s="49">
        <v>45956</v>
      </c>
      <c r="R2079" s="105">
        <v>1</v>
      </c>
      <c r="S2079" s="105"/>
      <c r="T2079" s="49"/>
      <c r="U2079" s="106">
        <v>0.03</v>
      </c>
    </row>
    <row r="2080" spans="1:21" x14ac:dyDescent="0.3">
      <c r="A2080" s="41" t="s">
        <v>417</v>
      </c>
      <c r="B2080" s="6">
        <v>45961</v>
      </c>
      <c r="C2080" s="62">
        <f t="shared" si="62"/>
        <v>2025</v>
      </c>
      <c r="D2080" s="43" t="s">
        <v>2114</v>
      </c>
      <c r="E2080" s="43" t="s">
        <v>2178</v>
      </c>
      <c r="F2080" s="44" t="s">
        <v>412</v>
      </c>
      <c r="G2080" s="45">
        <v>44</v>
      </c>
      <c r="H2080" s="45"/>
      <c r="I2080" s="46">
        <v>52.1</v>
      </c>
      <c r="J2080" s="46">
        <v>6.4</v>
      </c>
      <c r="K2080" s="46"/>
      <c r="L2080" s="46">
        <v>58.5</v>
      </c>
      <c r="M2080" s="47">
        <v>1214.3931623931624</v>
      </c>
      <c r="N2080" s="47">
        <v>71042</v>
      </c>
      <c r="O2080" s="48" t="s">
        <v>4602</v>
      </c>
      <c r="P2080" s="48" t="s">
        <v>1667</v>
      </c>
      <c r="Q2080" s="49">
        <v>45954</v>
      </c>
      <c r="R2080" s="105">
        <v>1</v>
      </c>
      <c r="S2080" s="105"/>
      <c r="T2080" s="49"/>
      <c r="U2080" s="106">
        <v>0.03</v>
      </c>
    </row>
    <row r="2081" spans="1:21" x14ac:dyDescent="0.3">
      <c r="A2081" s="41" t="s">
        <v>417</v>
      </c>
      <c r="B2081" s="6">
        <v>45961</v>
      </c>
      <c r="C2081" s="62">
        <f t="shared" si="62"/>
        <v>2025</v>
      </c>
      <c r="D2081" s="43" t="s">
        <v>2114</v>
      </c>
      <c r="E2081" s="43" t="s">
        <v>2186</v>
      </c>
      <c r="F2081" s="44" t="s">
        <v>412</v>
      </c>
      <c r="G2081" s="45">
        <v>52</v>
      </c>
      <c r="H2081" s="45"/>
      <c r="I2081" s="46">
        <v>52.1</v>
      </c>
      <c r="J2081" s="46">
        <v>6.4</v>
      </c>
      <c r="K2081" s="46"/>
      <c r="L2081" s="46">
        <v>58.5</v>
      </c>
      <c r="M2081" s="47">
        <v>1194.4273504273503</v>
      </c>
      <c r="N2081" s="47">
        <v>69874</v>
      </c>
      <c r="O2081" s="48" t="s">
        <v>4603</v>
      </c>
      <c r="P2081" s="48" t="s">
        <v>1667</v>
      </c>
      <c r="Q2081" s="49">
        <v>45954</v>
      </c>
      <c r="R2081" s="105">
        <v>1</v>
      </c>
      <c r="S2081" s="105"/>
      <c r="T2081" s="49"/>
      <c r="U2081" s="106">
        <v>0.03</v>
      </c>
    </row>
    <row r="2082" spans="1:21" x14ac:dyDescent="0.3">
      <c r="A2082" s="41" t="s">
        <v>417</v>
      </c>
      <c r="B2082" s="6">
        <v>45961</v>
      </c>
      <c r="C2082" s="62">
        <f t="shared" si="62"/>
        <v>2025</v>
      </c>
      <c r="D2082" s="43" t="s">
        <v>2114</v>
      </c>
      <c r="E2082" s="43" t="s">
        <v>4468</v>
      </c>
      <c r="F2082" s="44" t="s">
        <v>413</v>
      </c>
      <c r="G2082" s="45" t="s">
        <v>4419</v>
      </c>
      <c r="H2082" s="45"/>
      <c r="I2082" s="46">
        <v>12.5</v>
      </c>
      <c r="J2082" s="46">
        <v>0</v>
      </c>
      <c r="K2082" s="46"/>
      <c r="L2082" s="46">
        <v>12.5</v>
      </c>
      <c r="M2082" s="47">
        <v>600</v>
      </c>
      <c r="N2082" s="47">
        <v>7500</v>
      </c>
      <c r="O2082" s="48" t="s">
        <v>2477</v>
      </c>
      <c r="P2082" s="48"/>
      <c r="Q2082" s="49">
        <v>45953</v>
      </c>
      <c r="R2082" s="49"/>
      <c r="S2082" s="49"/>
      <c r="T2082" s="49"/>
      <c r="U2082" s="106"/>
    </row>
    <row r="2083" spans="1:21" x14ac:dyDescent="0.3">
      <c r="A2083" s="41" t="s">
        <v>417</v>
      </c>
      <c r="B2083" s="6">
        <v>45961</v>
      </c>
      <c r="C2083" s="62">
        <f t="shared" si="62"/>
        <v>2025</v>
      </c>
      <c r="D2083" s="43" t="s">
        <v>2114</v>
      </c>
      <c r="E2083" s="43" t="s">
        <v>4471</v>
      </c>
      <c r="F2083" s="44" t="s">
        <v>413</v>
      </c>
      <c r="G2083" s="45" t="s">
        <v>4422</v>
      </c>
      <c r="H2083" s="45"/>
      <c r="I2083" s="46">
        <v>12.5</v>
      </c>
      <c r="J2083" s="46">
        <v>0</v>
      </c>
      <c r="K2083" s="46"/>
      <c r="L2083" s="46">
        <v>12.5</v>
      </c>
      <c r="M2083" s="47">
        <v>600</v>
      </c>
      <c r="N2083" s="47">
        <v>7500</v>
      </c>
      <c r="O2083" s="48" t="s">
        <v>4604</v>
      </c>
      <c r="P2083" s="48"/>
      <c r="Q2083" s="49">
        <v>45952</v>
      </c>
      <c r="R2083" s="49"/>
      <c r="S2083" s="49"/>
      <c r="T2083" s="49"/>
      <c r="U2083" s="106"/>
    </row>
    <row r="2084" spans="1:21" x14ac:dyDescent="0.3">
      <c r="A2084" s="41" t="s">
        <v>417</v>
      </c>
      <c r="B2084" s="6">
        <v>45961</v>
      </c>
      <c r="C2084" s="62">
        <f t="shared" si="62"/>
        <v>2025</v>
      </c>
      <c r="D2084" s="43" t="s">
        <v>2114</v>
      </c>
      <c r="E2084" s="43" t="s">
        <v>4472</v>
      </c>
      <c r="F2084" s="44" t="s">
        <v>413</v>
      </c>
      <c r="G2084" s="45" t="s">
        <v>4423</v>
      </c>
      <c r="H2084" s="45"/>
      <c r="I2084" s="46">
        <v>12.5</v>
      </c>
      <c r="J2084" s="46">
        <v>0</v>
      </c>
      <c r="K2084" s="46"/>
      <c r="L2084" s="46">
        <v>12.5</v>
      </c>
      <c r="M2084" s="47">
        <v>600</v>
      </c>
      <c r="N2084" s="47">
        <v>7500</v>
      </c>
      <c r="O2084" s="48" t="s">
        <v>4603</v>
      </c>
      <c r="P2084" s="48"/>
      <c r="Q2084" s="49">
        <v>45954</v>
      </c>
      <c r="R2084" s="49"/>
      <c r="S2084" s="49"/>
      <c r="T2084" s="49"/>
      <c r="U2084" s="106"/>
    </row>
    <row r="2085" spans="1:21" x14ac:dyDescent="0.3">
      <c r="A2085" s="41" t="s">
        <v>417</v>
      </c>
      <c r="B2085" s="6">
        <v>45961</v>
      </c>
      <c r="C2085" s="62">
        <f t="shared" si="62"/>
        <v>2025</v>
      </c>
      <c r="D2085" s="43" t="s">
        <v>2114</v>
      </c>
      <c r="E2085" s="43" t="s">
        <v>4474</v>
      </c>
      <c r="F2085" s="44" t="s">
        <v>413</v>
      </c>
      <c r="G2085" s="45" t="s">
        <v>4425</v>
      </c>
      <c r="H2085" s="45"/>
      <c r="I2085" s="46">
        <v>12.5</v>
      </c>
      <c r="J2085" s="46">
        <v>0</v>
      </c>
      <c r="K2085" s="46"/>
      <c r="L2085" s="46">
        <v>12.5</v>
      </c>
      <c r="M2085" s="47">
        <v>600</v>
      </c>
      <c r="N2085" s="47">
        <v>7500</v>
      </c>
      <c r="O2085" s="48" t="s">
        <v>2326</v>
      </c>
      <c r="P2085" s="48"/>
      <c r="Q2085" s="49">
        <v>45951</v>
      </c>
      <c r="R2085" s="49"/>
      <c r="S2085" s="49"/>
      <c r="T2085" s="49"/>
      <c r="U2085" s="106"/>
    </row>
    <row r="2086" spans="1:21" x14ac:dyDescent="0.3">
      <c r="A2086" s="41" t="s">
        <v>417</v>
      </c>
      <c r="B2086" s="6">
        <v>45961</v>
      </c>
      <c r="C2086" s="62">
        <f t="shared" si="62"/>
        <v>2025</v>
      </c>
      <c r="D2086" s="43" t="s">
        <v>2114</v>
      </c>
      <c r="E2086" s="43" t="s">
        <v>4478</v>
      </c>
      <c r="F2086" s="44" t="s">
        <v>413</v>
      </c>
      <c r="G2086" s="45" t="s">
        <v>4429</v>
      </c>
      <c r="H2086" s="45"/>
      <c r="I2086" s="46">
        <v>16.2</v>
      </c>
      <c r="J2086" s="46">
        <v>0</v>
      </c>
      <c r="K2086" s="46"/>
      <c r="L2086" s="46">
        <v>16.2</v>
      </c>
      <c r="M2086" s="47">
        <v>462.96296296296299</v>
      </c>
      <c r="N2086" s="47">
        <v>7500</v>
      </c>
      <c r="O2086" s="48" t="s">
        <v>4605</v>
      </c>
      <c r="P2086" s="48"/>
      <c r="Q2086" s="49">
        <v>45931</v>
      </c>
      <c r="R2086" s="49"/>
      <c r="S2086" s="49"/>
      <c r="T2086" s="49"/>
      <c r="U2086" s="106"/>
    </row>
    <row r="2087" spans="1:21" x14ac:dyDescent="0.3">
      <c r="A2087" s="41" t="s">
        <v>417</v>
      </c>
      <c r="B2087" s="6">
        <v>45961</v>
      </c>
      <c r="C2087" s="62">
        <f t="shared" si="62"/>
        <v>2025</v>
      </c>
      <c r="D2087" s="43" t="s">
        <v>2114</v>
      </c>
      <c r="E2087" s="43" t="s">
        <v>4484</v>
      </c>
      <c r="F2087" s="44" t="s">
        <v>413</v>
      </c>
      <c r="G2087" s="45" t="s">
        <v>4435</v>
      </c>
      <c r="H2087" s="45"/>
      <c r="I2087" s="46">
        <v>16.2</v>
      </c>
      <c r="J2087" s="46">
        <v>0</v>
      </c>
      <c r="K2087" s="46"/>
      <c r="L2087" s="46">
        <v>16.2</v>
      </c>
      <c r="M2087" s="47">
        <v>462.96296296296299</v>
      </c>
      <c r="N2087" s="47">
        <v>7500</v>
      </c>
      <c r="O2087" s="48" t="s">
        <v>4114</v>
      </c>
      <c r="P2087" s="48"/>
      <c r="Q2087" s="49">
        <v>45951</v>
      </c>
      <c r="R2087" s="49"/>
      <c r="S2087" s="49"/>
      <c r="T2087" s="49"/>
      <c r="U2087" s="106"/>
    </row>
    <row r="2088" spans="1:21" x14ac:dyDescent="0.3">
      <c r="A2088" s="41" t="s">
        <v>417</v>
      </c>
      <c r="B2088" s="6">
        <v>45961</v>
      </c>
      <c r="C2088" s="62">
        <f t="shared" si="62"/>
        <v>2025</v>
      </c>
      <c r="D2088" s="43" t="s">
        <v>2114</v>
      </c>
      <c r="E2088" s="43" t="s">
        <v>4485</v>
      </c>
      <c r="F2088" s="44" t="s">
        <v>413</v>
      </c>
      <c r="G2088" s="45" t="s">
        <v>4436</v>
      </c>
      <c r="H2088" s="45"/>
      <c r="I2088" s="46">
        <v>16.2</v>
      </c>
      <c r="J2088" s="46">
        <v>0</v>
      </c>
      <c r="K2088" s="46"/>
      <c r="L2088" s="46">
        <v>16.2</v>
      </c>
      <c r="M2088" s="47">
        <v>462.96296296296299</v>
      </c>
      <c r="N2088" s="47">
        <v>7500</v>
      </c>
      <c r="O2088" s="48" t="s">
        <v>4606</v>
      </c>
      <c r="P2088" s="48"/>
      <c r="Q2088" s="49">
        <v>45951</v>
      </c>
      <c r="R2088" s="49"/>
      <c r="S2088" s="49"/>
      <c r="T2088" s="49"/>
      <c r="U2088" s="106"/>
    </row>
    <row r="2089" spans="1:21" x14ac:dyDescent="0.3">
      <c r="A2089" s="41" t="s">
        <v>417</v>
      </c>
      <c r="B2089" s="6">
        <v>45961</v>
      </c>
      <c r="C2089" s="62">
        <f t="shared" si="62"/>
        <v>2025</v>
      </c>
      <c r="D2089" s="43" t="s">
        <v>1584</v>
      </c>
      <c r="E2089" s="43" t="s">
        <v>1506</v>
      </c>
      <c r="F2089" s="44" t="s">
        <v>412</v>
      </c>
      <c r="G2089" s="45">
        <v>32</v>
      </c>
      <c r="H2089" s="45">
        <v>31</v>
      </c>
      <c r="I2089" s="46">
        <v>49.7</v>
      </c>
      <c r="J2089" s="46">
        <v>6.4</v>
      </c>
      <c r="K2089" s="46"/>
      <c r="L2089" s="46">
        <v>56.1</v>
      </c>
      <c r="M2089" s="47">
        <v>1137.4866310160428</v>
      </c>
      <c r="N2089" s="47">
        <v>63813</v>
      </c>
      <c r="O2089" s="48" t="s">
        <v>4608</v>
      </c>
      <c r="P2089" s="48" t="s">
        <v>1668</v>
      </c>
      <c r="Q2089" s="49">
        <v>45940</v>
      </c>
      <c r="R2089" s="49" t="s">
        <v>1836</v>
      </c>
      <c r="S2089" s="49"/>
      <c r="T2089" s="49"/>
      <c r="U2089" s="106">
        <v>0.03</v>
      </c>
    </row>
    <row r="2090" spans="1:21" x14ac:dyDescent="0.3">
      <c r="A2090" s="41" t="s">
        <v>417</v>
      </c>
      <c r="B2090" s="6">
        <v>45961</v>
      </c>
      <c r="C2090" s="62">
        <f t="shared" si="62"/>
        <v>2025</v>
      </c>
      <c r="D2090" s="43" t="s">
        <v>1584</v>
      </c>
      <c r="E2090" s="43" t="s">
        <v>2968</v>
      </c>
      <c r="F2090" s="44" t="s">
        <v>413</v>
      </c>
      <c r="G2090" s="45" t="s">
        <v>4607</v>
      </c>
      <c r="H2090" s="45"/>
      <c r="I2090" s="46">
        <v>13.8</v>
      </c>
      <c r="J2090" s="46">
        <v>0</v>
      </c>
      <c r="K2090" s="46"/>
      <c r="L2090" s="46">
        <v>13.8</v>
      </c>
      <c r="M2090" s="47">
        <v>543.47826086956513</v>
      </c>
      <c r="N2090" s="47">
        <v>7500</v>
      </c>
      <c r="O2090" s="48" t="s">
        <v>4609</v>
      </c>
      <c r="P2090" s="48"/>
      <c r="Q2090" s="49">
        <v>45953</v>
      </c>
      <c r="R2090" s="49"/>
      <c r="S2090" s="49"/>
      <c r="T2090" s="49"/>
      <c r="U2090" s="106"/>
    </row>
    <row r="2091" spans="1:21" x14ac:dyDescent="0.3">
      <c r="A2091" s="41" t="s">
        <v>417</v>
      </c>
      <c r="B2091" s="6">
        <v>45961</v>
      </c>
      <c r="C2091" s="62">
        <f t="shared" si="62"/>
        <v>2025</v>
      </c>
      <c r="D2091" s="43" t="s">
        <v>1730</v>
      </c>
      <c r="E2091" s="43" t="s">
        <v>1733</v>
      </c>
      <c r="F2091" s="44" t="s">
        <v>412</v>
      </c>
      <c r="G2091" s="45">
        <v>3</v>
      </c>
      <c r="H2091" s="45"/>
      <c r="I2091" s="46">
        <v>51.4</v>
      </c>
      <c r="J2091" s="46">
        <v>3.3</v>
      </c>
      <c r="K2091" s="46"/>
      <c r="L2091" s="46">
        <v>54.699999999999996</v>
      </c>
      <c r="M2091" s="47">
        <v>1162.6142595978063</v>
      </c>
      <c r="N2091" s="47">
        <v>63595</v>
      </c>
      <c r="O2091" s="48" t="s">
        <v>4610</v>
      </c>
      <c r="P2091" s="48" t="s">
        <v>1667</v>
      </c>
      <c r="Q2091" s="49">
        <v>45952</v>
      </c>
      <c r="R2091" s="105">
        <v>1</v>
      </c>
      <c r="S2091" s="105"/>
      <c r="T2091" s="49"/>
      <c r="U2091" s="106"/>
    </row>
    <row r="2092" spans="1:21" x14ac:dyDescent="0.3">
      <c r="A2092" s="41" t="s">
        <v>417</v>
      </c>
      <c r="B2092" s="6">
        <v>45961</v>
      </c>
      <c r="C2092" s="62">
        <f t="shared" si="62"/>
        <v>2025</v>
      </c>
      <c r="D2092" s="43" t="s">
        <v>1730</v>
      </c>
      <c r="E2092" s="43" t="s">
        <v>1747</v>
      </c>
      <c r="F2092" s="44" t="s">
        <v>412</v>
      </c>
      <c r="G2092" s="45">
        <v>17</v>
      </c>
      <c r="H2092" s="45"/>
      <c r="I2092" s="46">
        <v>51.9</v>
      </c>
      <c r="J2092" s="46">
        <v>6.4</v>
      </c>
      <c r="K2092" s="46"/>
      <c r="L2092" s="46">
        <v>58.3</v>
      </c>
      <c r="M2092" s="47">
        <v>1240.1200686106347</v>
      </c>
      <c r="N2092" s="47">
        <v>72299</v>
      </c>
      <c r="O2092" s="48" t="s">
        <v>4611</v>
      </c>
      <c r="P2092" s="48" t="s">
        <v>1667</v>
      </c>
      <c r="Q2092" s="49">
        <v>45947</v>
      </c>
      <c r="R2092" s="105">
        <v>1</v>
      </c>
      <c r="S2092" s="105"/>
      <c r="T2092" s="49"/>
      <c r="U2092" s="106"/>
    </row>
    <row r="2093" spans="1:21" x14ac:dyDescent="0.3">
      <c r="A2093" s="41" t="s">
        <v>417</v>
      </c>
      <c r="B2093" s="6">
        <v>45961</v>
      </c>
      <c r="C2093" s="62">
        <f t="shared" si="62"/>
        <v>2025</v>
      </c>
      <c r="D2093" s="43" t="s">
        <v>1730</v>
      </c>
      <c r="E2093" s="43" t="s">
        <v>1751</v>
      </c>
      <c r="F2093" s="44" t="s">
        <v>412</v>
      </c>
      <c r="G2093" s="45">
        <v>21</v>
      </c>
      <c r="H2093" s="45"/>
      <c r="I2093" s="46">
        <v>51.9</v>
      </c>
      <c r="J2093" s="46">
        <v>6.4</v>
      </c>
      <c r="K2093" s="46"/>
      <c r="L2093" s="46">
        <v>58.3</v>
      </c>
      <c r="M2093" s="47">
        <v>1192.9331046312179</v>
      </c>
      <c r="N2093" s="47">
        <v>69548</v>
      </c>
      <c r="O2093" s="48" t="s">
        <v>4612</v>
      </c>
      <c r="P2093" s="48" t="s">
        <v>1667</v>
      </c>
      <c r="Q2093" s="49">
        <v>45954</v>
      </c>
      <c r="R2093" s="105">
        <v>1</v>
      </c>
      <c r="S2093" s="105"/>
      <c r="T2093" s="49"/>
      <c r="U2093" s="106">
        <v>0.03</v>
      </c>
    </row>
    <row r="2094" spans="1:21" x14ac:dyDescent="0.3">
      <c r="A2094" s="41" t="s">
        <v>417</v>
      </c>
      <c r="B2094" s="6">
        <v>45961</v>
      </c>
      <c r="C2094" s="62">
        <f t="shared" si="62"/>
        <v>2025</v>
      </c>
      <c r="D2094" s="43" t="s">
        <v>1730</v>
      </c>
      <c r="E2094" s="43" t="s">
        <v>1764</v>
      </c>
      <c r="F2094" s="44" t="s">
        <v>412</v>
      </c>
      <c r="G2094" s="45">
        <v>34</v>
      </c>
      <c r="H2094" s="45"/>
      <c r="I2094" s="46">
        <v>51.4</v>
      </c>
      <c r="J2094" s="46">
        <v>3.3</v>
      </c>
      <c r="K2094" s="46"/>
      <c r="L2094" s="46">
        <v>54.699999999999996</v>
      </c>
      <c r="M2094" s="47">
        <v>1157.202925045704</v>
      </c>
      <c r="N2094" s="47">
        <v>63299</v>
      </c>
      <c r="O2094" s="48" t="s">
        <v>4613</v>
      </c>
      <c r="P2094" s="48" t="s">
        <v>1667</v>
      </c>
      <c r="Q2094" s="49">
        <v>45940</v>
      </c>
      <c r="R2094" s="105">
        <v>1</v>
      </c>
      <c r="S2094" s="105"/>
      <c r="T2094" s="49"/>
      <c r="U2094" s="106"/>
    </row>
    <row r="2095" spans="1:21" x14ac:dyDescent="0.3">
      <c r="A2095" s="41" t="s">
        <v>417</v>
      </c>
      <c r="B2095" s="6">
        <v>45961</v>
      </c>
      <c r="C2095" s="62">
        <f t="shared" si="62"/>
        <v>2025</v>
      </c>
      <c r="D2095" s="43" t="s">
        <v>1730</v>
      </c>
      <c r="E2095" s="43" t="s">
        <v>2991</v>
      </c>
      <c r="F2095" s="44" t="s">
        <v>413</v>
      </c>
      <c r="G2095" s="45" t="s">
        <v>2866</v>
      </c>
      <c r="H2095" s="45"/>
      <c r="I2095" s="46">
        <v>13.8</v>
      </c>
      <c r="J2095" s="46">
        <v>0</v>
      </c>
      <c r="K2095" s="46"/>
      <c r="L2095" s="46">
        <v>13.8</v>
      </c>
      <c r="M2095" s="47">
        <v>543.47826086956513</v>
      </c>
      <c r="N2095" s="47">
        <v>7500</v>
      </c>
      <c r="O2095" s="48" t="s">
        <v>2207</v>
      </c>
      <c r="P2095" s="48"/>
      <c r="Q2095" s="49">
        <v>45957</v>
      </c>
      <c r="R2095" s="49"/>
      <c r="S2095" s="49"/>
      <c r="T2095" s="49"/>
      <c r="U2095" s="106"/>
    </row>
    <row r="2096" spans="1:21" x14ac:dyDescent="0.3">
      <c r="A2096" s="41" t="s">
        <v>417</v>
      </c>
      <c r="B2096" s="6">
        <v>45961</v>
      </c>
      <c r="C2096" s="62">
        <f t="shared" si="62"/>
        <v>2025</v>
      </c>
      <c r="D2096" s="43" t="s">
        <v>1730</v>
      </c>
      <c r="E2096" s="43" t="s">
        <v>2992</v>
      </c>
      <c r="F2096" s="44" t="s">
        <v>413</v>
      </c>
      <c r="G2096" s="45" t="s">
        <v>2867</v>
      </c>
      <c r="H2096" s="45"/>
      <c r="I2096" s="46">
        <v>13.8</v>
      </c>
      <c r="J2096" s="46">
        <v>0</v>
      </c>
      <c r="K2096" s="46"/>
      <c r="L2096" s="46">
        <v>13.8</v>
      </c>
      <c r="M2096" s="47">
        <v>543.47826086956513</v>
      </c>
      <c r="N2096" s="47">
        <v>7500</v>
      </c>
      <c r="O2096" s="48" t="s">
        <v>2087</v>
      </c>
      <c r="P2096" s="48"/>
      <c r="Q2096" s="49">
        <v>45940</v>
      </c>
      <c r="R2096" s="49"/>
      <c r="S2096" s="49"/>
      <c r="T2096" s="49"/>
      <c r="U2096" s="106"/>
    </row>
    <row r="2097" spans="1:21" x14ac:dyDescent="0.3">
      <c r="A2097" s="41" t="s">
        <v>417</v>
      </c>
      <c r="B2097" s="6">
        <v>45961</v>
      </c>
      <c r="C2097" s="62">
        <f t="shared" si="62"/>
        <v>2025</v>
      </c>
      <c r="D2097" s="43" t="s">
        <v>2673</v>
      </c>
      <c r="E2097" s="43" t="s">
        <v>2686</v>
      </c>
      <c r="F2097" s="44" t="s">
        <v>412</v>
      </c>
      <c r="G2097" s="45">
        <v>13</v>
      </c>
      <c r="H2097" s="45"/>
      <c r="I2097" s="46">
        <v>52</v>
      </c>
      <c r="J2097" s="46">
        <v>6.4</v>
      </c>
      <c r="K2097" s="46"/>
      <c r="L2097" s="46">
        <v>58.4</v>
      </c>
      <c r="M2097" s="47">
        <v>1307.9965753424658</v>
      </c>
      <c r="N2097" s="47">
        <v>76387</v>
      </c>
      <c r="O2097" s="48" t="s">
        <v>4614</v>
      </c>
      <c r="P2097" s="48" t="s">
        <v>1676</v>
      </c>
      <c r="Q2097" s="49">
        <v>45933</v>
      </c>
      <c r="R2097" s="105">
        <v>1</v>
      </c>
      <c r="S2097" s="105"/>
      <c r="T2097" s="49"/>
      <c r="U2097" s="106"/>
    </row>
    <row r="2098" spans="1:21" x14ac:dyDescent="0.3">
      <c r="A2098" s="41" t="s">
        <v>418</v>
      </c>
      <c r="B2098" s="6">
        <v>45961</v>
      </c>
      <c r="C2098" s="62">
        <f t="shared" si="62"/>
        <v>2025</v>
      </c>
      <c r="D2098" s="43" t="s">
        <v>2623</v>
      </c>
      <c r="E2098" s="43" t="s">
        <v>2746</v>
      </c>
      <c r="F2098" s="44" t="s">
        <v>412</v>
      </c>
      <c r="G2098" s="45">
        <v>63</v>
      </c>
      <c r="H2098" s="45">
        <v>62</v>
      </c>
      <c r="I2098" s="46">
        <v>49.2</v>
      </c>
      <c r="J2098" s="46">
        <v>5.3</v>
      </c>
      <c r="K2098" s="46"/>
      <c r="L2098" s="46">
        <v>54.5</v>
      </c>
      <c r="M2098" s="47">
        <v>1804.2018348623853</v>
      </c>
      <c r="N2098" s="47">
        <v>98329</v>
      </c>
      <c r="O2098" s="48" t="s">
        <v>4615</v>
      </c>
      <c r="P2098" s="48" t="s">
        <v>1667</v>
      </c>
      <c r="Q2098" s="49">
        <v>45939</v>
      </c>
      <c r="R2098" s="49" t="s">
        <v>1836</v>
      </c>
      <c r="S2098" s="49"/>
      <c r="T2098" s="49"/>
      <c r="U2098" s="106">
        <v>0.03</v>
      </c>
    </row>
    <row r="2099" spans="1:21" x14ac:dyDescent="0.3">
      <c r="A2099" s="41" t="s">
        <v>418</v>
      </c>
      <c r="B2099" s="6">
        <v>45961</v>
      </c>
      <c r="C2099" s="62">
        <f t="shared" si="62"/>
        <v>2025</v>
      </c>
      <c r="D2099" s="43" t="s">
        <v>2623</v>
      </c>
      <c r="E2099" s="43" t="s">
        <v>2755</v>
      </c>
      <c r="F2099" s="44" t="s">
        <v>412</v>
      </c>
      <c r="G2099" s="45">
        <v>72</v>
      </c>
      <c r="H2099" s="45">
        <v>71</v>
      </c>
      <c r="I2099" s="46">
        <v>49.2</v>
      </c>
      <c r="J2099" s="46">
        <v>5.3</v>
      </c>
      <c r="K2099" s="46"/>
      <c r="L2099" s="46">
        <v>54.5</v>
      </c>
      <c r="M2099" s="47">
        <v>1813.9082568807339</v>
      </c>
      <c r="N2099" s="47">
        <v>98858</v>
      </c>
      <c r="O2099" s="48" t="s">
        <v>4616</v>
      </c>
      <c r="P2099" s="48" t="s">
        <v>1667</v>
      </c>
      <c r="Q2099" s="49">
        <v>45953</v>
      </c>
      <c r="R2099" s="49" t="s">
        <v>1836</v>
      </c>
      <c r="S2099" s="49"/>
      <c r="T2099" s="49"/>
      <c r="U2099" s="106"/>
    </row>
    <row r="2100" spans="1:21" x14ac:dyDescent="0.3">
      <c r="A2100" s="41" t="s">
        <v>418</v>
      </c>
      <c r="B2100" s="6">
        <v>45961</v>
      </c>
      <c r="C2100" s="62">
        <f t="shared" si="62"/>
        <v>2025</v>
      </c>
      <c r="D2100" s="43" t="s">
        <v>2623</v>
      </c>
      <c r="E2100" s="43" t="s">
        <v>2756</v>
      </c>
      <c r="F2100" s="44" t="s">
        <v>412</v>
      </c>
      <c r="G2100" s="45">
        <v>73</v>
      </c>
      <c r="H2100" s="45">
        <v>72</v>
      </c>
      <c r="I2100" s="46">
        <v>49.2</v>
      </c>
      <c r="J2100" s="46">
        <v>5.3</v>
      </c>
      <c r="K2100" s="46"/>
      <c r="L2100" s="46">
        <v>54.5</v>
      </c>
      <c r="M2100" s="47">
        <v>1823.5963302752293</v>
      </c>
      <c r="N2100" s="47">
        <v>99386</v>
      </c>
      <c r="O2100" s="48" t="s">
        <v>4617</v>
      </c>
      <c r="P2100" s="48" t="s">
        <v>1667</v>
      </c>
      <c r="Q2100" s="49">
        <v>45946</v>
      </c>
      <c r="R2100" s="105">
        <v>1</v>
      </c>
      <c r="S2100" s="105"/>
      <c r="T2100" s="49"/>
      <c r="U2100" s="106">
        <v>0.03</v>
      </c>
    </row>
    <row r="2101" spans="1:21" x14ac:dyDescent="0.3">
      <c r="A2101" s="41" t="s">
        <v>418</v>
      </c>
      <c r="B2101" s="6">
        <v>45961</v>
      </c>
      <c r="C2101" s="62">
        <f t="shared" si="62"/>
        <v>2025</v>
      </c>
      <c r="D2101" s="43" t="s">
        <v>2623</v>
      </c>
      <c r="E2101" s="43" t="s">
        <v>2779</v>
      </c>
      <c r="F2101" s="44" t="s">
        <v>412</v>
      </c>
      <c r="G2101" s="45">
        <v>99</v>
      </c>
      <c r="H2101" s="45">
        <v>97</v>
      </c>
      <c r="I2101" s="46">
        <v>49.2</v>
      </c>
      <c r="J2101" s="46">
        <v>5.3</v>
      </c>
      <c r="K2101" s="46"/>
      <c r="L2101" s="46">
        <v>54.5</v>
      </c>
      <c r="M2101" s="47">
        <f>N2101/L2101</f>
        <v>1905.0091743119267</v>
      </c>
      <c r="N2101" s="47">
        <v>103823</v>
      </c>
      <c r="O2101" s="48" t="s">
        <v>4618</v>
      </c>
      <c r="P2101" s="48" t="s">
        <v>1667</v>
      </c>
      <c r="Q2101" s="49">
        <v>45960</v>
      </c>
      <c r="R2101" s="105" t="s">
        <v>1837</v>
      </c>
      <c r="S2101" s="105"/>
      <c r="T2101" s="49"/>
      <c r="U2101" s="106"/>
    </row>
    <row r="2102" spans="1:21" x14ac:dyDescent="0.3">
      <c r="A2102" s="41" t="s">
        <v>418</v>
      </c>
      <c r="B2102" s="6">
        <v>45961</v>
      </c>
      <c r="C2102" s="62">
        <f t="shared" si="62"/>
        <v>2025</v>
      </c>
      <c r="D2102" s="43" t="s">
        <v>1838</v>
      </c>
      <c r="E2102" s="43" t="s">
        <v>1850</v>
      </c>
      <c r="F2102" s="44" t="s">
        <v>412</v>
      </c>
      <c r="G2102" s="45">
        <v>12</v>
      </c>
      <c r="H2102" s="45">
        <v>12</v>
      </c>
      <c r="I2102" s="46">
        <v>39.4</v>
      </c>
      <c r="J2102" s="46">
        <v>3.6</v>
      </c>
      <c r="K2102" s="46"/>
      <c r="L2102" s="46">
        <v>43</v>
      </c>
      <c r="M2102" s="47">
        <v>1639.3023255813953</v>
      </c>
      <c r="N2102" s="47">
        <v>70490</v>
      </c>
      <c r="O2102" s="48" t="s">
        <v>4287</v>
      </c>
      <c r="P2102" s="48" t="s">
        <v>1667</v>
      </c>
      <c r="Q2102" s="49">
        <v>45959</v>
      </c>
      <c r="R2102" s="105">
        <v>1</v>
      </c>
      <c r="S2102" s="105"/>
      <c r="T2102" s="49"/>
      <c r="U2102" s="106"/>
    </row>
    <row r="2103" spans="1:21" x14ac:dyDescent="0.3">
      <c r="A2103" s="41" t="s">
        <v>418</v>
      </c>
      <c r="B2103" s="6">
        <v>45961</v>
      </c>
      <c r="C2103" s="62">
        <f t="shared" si="62"/>
        <v>2025</v>
      </c>
      <c r="D2103" s="43" t="s">
        <v>1838</v>
      </c>
      <c r="E2103" s="43" t="s">
        <v>1943</v>
      </c>
      <c r="F2103" s="44" t="s">
        <v>412</v>
      </c>
      <c r="G2103" s="45">
        <v>106</v>
      </c>
      <c r="H2103" s="45">
        <v>104</v>
      </c>
      <c r="I2103" s="46">
        <v>104.2</v>
      </c>
      <c r="J2103" s="46">
        <v>16</v>
      </c>
      <c r="K2103" s="46"/>
      <c r="L2103" s="46">
        <v>120.2</v>
      </c>
      <c r="M2103" s="47">
        <v>1730</v>
      </c>
      <c r="N2103" s="47">
        <v>207946</v>
      </c>
      <c r="O2103" s="48" t="s">
        <v>4619</v>
      </c>
      <c r="P2103" s="48" t="s">
        <v>1667</v>
      </c>
      <c r="Q2103" s="49">
        <v>45936</v>
      </c>
      <c r="R2103" s="49" t="s">
        <v>1836</v>
      </c>
      <c r="S2103" s="49"/>
      <c r="T2103" s="49"/>
      <c r="U2103" s="106"/>
    </row>
    <row r="2104" spans="1:21" x14ac:dyDescent="0.3">
      <c r="A2104" s="41" t="s">
        <v>418</v>
      </c>
      <c r="B2104" s="6">
        <v>45961</v>
      </c>
      <c r="C2104" s="62">
        <f t="shared" si="62"/>
        <v>2025</v>
      </c>
      <c r="D2104" s="43" t="s">
        <v>4128</v>
      </c>
      <c r="E2104" s="43" t="s">
        <v>4194</v>
      </c>
      <c r="F2104" s="44" t="s">
        <v>412</v>
      </c>
      <c r="G2104" s="45">
        <v>66</v>
      </c>
      <c r="H2104" s="45">
        <v>65</v>
      </c>
      <c r="I2104" s="46">
        <v>44.7</v>
      </c>
      <c r="J2104" s="46">
        <v>8</v>
      </c>
      <c r="K2104" s="46"/>
      <c r="L2104" s="46">
        <v>52.7</v>
      </c>
      <c r="M2104" s="47">
        <v>1775.1043643263756</v>
      </c>
      <c r="N2104" s="47">
        <v>93548</v>
      </c>
      <c r="O2104" s="48" t="s">
        <v>4620</v>
      </c>
      <c r="P2104" s="48" t="s">
        <v>1667</v>
      </c>
      <c r="Q2104" s="49">
        <v>45958</v>
      </c>
      <c r="R2104" s="49" t="s">
        <v>1837</v>
      </c>
      <c r="S2104" s="49"/>
      <c r="T2104" s="49"/>
      <c r="U2104" s="106">
        <v>0.03</v>
      </c>
    </row>
    <row r="2105" spans="1:21" x14ac:dyDescent="0.3">
      <c r="A2105" s="41" t="s">
        <v>418</v>
      </c>
      <c r="B2105" s="6">
        <v>45961</v>
      </c>
      <c r="C2105" s="62">
        <f t="shared" si="62"/>
        <v>2025</v>
      </c>
      <c r="D2105" s="43" t="s">
        <v>4128</v>
      </c>
      <c r="E2105" s="43" t="s">
        <v>4197</v>
      </c>
      <c r="F2105" s="44" t="s">
        <v>412</v>
      </c>
      <c r="G2105" s="45">
        <v>69</v>
      </c>
      <c r="H2105" s="45">
        <v>68</v>
      </c>
      <c r="I2105" s="46">
        <v>49.2</v>
      </c>
      <c r="J2105" s="46">
        <v>5.3</v>
      </c>
      <c r="K2105" s="46"/>
      <c r="L2105" s="46">
        <v>54.5</v>
      </c>
      <c r="M2105" s="47">
        <v>1813.9082568807339</v>
      </c>
      <c r="N2105" s="47">
        <v>98858</v>
      </c>
      <c r="O2105" s="48" t="s">
        <v>4621</v>
      </c>
      <c r="P2105" s="48" t="s">
        <v>1667</v>
      </c>
      <c r="Q2105" s="49">
        <v>45958</v>
      </c>
      <c r="R2105" s="49" t="s">
        <v>1837</v>
      </c>
      <c r="S2105" s="49"/>
      <c r="T2105" s="49"/>
      <c r="U2105" s="106">
        <v>0.03</v>
      </c>
    </row>
    <row r="2106" spans="1:21" x14ac:dyDescent="0.3">
      <c r="A2106" s="41" t="s">
        <v>418</v>
      </c>
      <c r="B2106" s="6">
        <v>45961</v>
      </c>
      <c r="C2106" s="62">
        <f t="shared" si="62"/>
        <v>2025</v>
      </c>
      <c r="D2106" s="43" t="s">
        <v>4128</v>
      </c>
      <c r="E2106" s="43" t="s">
        <v>4207</v>
      </c>
      <c r="F2106" s="44" t="s">
        <v>412</v>
      </c>
      <c r="G2106" s="45">
        <v>79</v>
      </c>
      <c r="H2106" s="45">
        <v>77</v>
      </c>
      <c r="I2106" s="46">
        <v>49.2</v>
      </c>
      <c r="J2106" s="46">
        <v>5.3</v>
      </c>
      <c r="K2106" s="46"/>
      <c r="L2106" s="46">
        <v>54.5</v>
      </c>
      <c r="M2106" s="47">
        <v>1823.5963302752293</v>
      </c>
      <c r="N2106" s="47">
        <v>99386</v>
      </c>
      <c r="O2106" s="48" t="s">
        <v>4622</v>
      </c>
      <c r="P2106" s="48" t="s">
        <v>1667</v>
      </c>
      <c r="Q2106" s="49">
        <v>45960</v>
      </c>
      <c r="R2106" s="49" t="s">
        <v>1837</v>
      </c>
      <c r="S2106" s="49"/>
      <c r="T2106" s="49"/>
      <c r="U2106" s="106">
        <v>0.03</v>
      </c>
    </row>
    <row r="2107" spans="1:21" x14ac:dyDescent="0.3">
      <c r="A2107" s="41" t="s">
        <v>418</v>
      </c>
      <c r="B2107" s="6">
        <v>45961</v>
      </c>
      <c r="C2107" s="62">
        <f t="shared" si="62"/>
        <v>2025</v>
      </c>
      <c r="D2107" s="43" t="s">
        <v>4128</v>
      </c>
      <c r="E2107" s="43" t="s">
        <v>4227</v>
      </c>
      <c r="F2107" s="44" t="s">
        <v>412</v>
      </c>
      <c r="G2107" s="45">
        <v>99</v>
      </c>
      <c r="H2107" s="45">
        <v>96</v>
      </c>
      <c r="I2107" s="46">
        <v>49.2</v>
      </c>
      <c r="J2107" s="46">
        <v>5.3</v>
      </c>
      <c r="K2107" s="46"/>
      <c r="L2107" s="46">
        <v>54.5</v>
      </c>
      <c r="M2107" s="47">
        <v>1843.0091743119267</v>
      </c>
      <c r="N2107" s="47">
        <v>100444</v>
      </c>
      <c r="O2107" s="48" t="s">
        <v>4623</v>
      </c>
      <c r="P2107" s="48" t="s">
        <v>1667</v>
      </c>
      <c r="Q2107" s="49">
        <v>45960</v>
      </c>
      <c r="R2107" s="49" t="s">
        <v>1837</v>
      </c>
      <c r="S2107" s="49"/>
      <c r="T2107" s="49"/>
      <c r="U2107" s="106">
        <v>0.03</v>
      </c>
    </row>
    <row r="2108" spans="1:21" x14ac:dyDescent="0.3">
      <c r="A2108" s="41" t="s">
        <v>414</v>
      </c>
      <c r="B2108" s="6">
        <v>45991</v>
      </c>
      <c r="C2108" s="62">
        <f t="shared" si="62"/>
        <v>2025</v>
      </c>
      <c r="D2108" s="43" t="s">
        <v>4624</v>
      </c>
      <c r="E2108" s="43" t="s">
        <v>4625</v>
      </c>
      <c r="F2108" s="44" t="s">
        <v>421</v>
      </c>
      <c r="G2108" s="45">
        <v>1</v>
      </c>
      <c r="H2108" s="45"/>
      <c r="I2108" s="46">
        <v>95.8</v>
      </c>
      <c r="J2108" s="46"/>
      <c r="K2108" s="46"/>
      <c r="L2108" s="46">
        <v>95.8</v>
      </c>
      <c r="M2108" s="47">
        <v>1500</v>
      </c>
      <c r="N2108" s="47">
        <v>143700</v>
      </c>
      <c r="O2108" s="48" t="s">
        <v>4626</v>
      </c>
      <c r="P2108" s="48"/>
      <c r="Q2108" s="49">
        <v>45982</v>
      </c>
      <c r="R2108" s="49"/>
      <c r="S2108" s="49"/>
      <c r="T2108" s="49"/>
      <c r="U2108" s="106"/>
    </row>
    <row r="2109" spans="1:21" x14ac:dyDescent="0.3">
      <c r="A2109" s="41" t="s">
        <v>414</v>
      </c>
      <c r="B2109" s="6">
        <v>45991</v>
      </c>
      <c r="C2109" s="62">
        <f t="shared" si="62"/>
        <v>2025</v>
      </c>
      <c r="D2109" s="43" t="s">
        <v>4261</v>
      </c>
      <c r="E2109" s="43" t="s">
        <v>4627</v>
      </c>
      <c r="F2109" s="44" t="s">
        <v>421</v>
      </c>
      <c r="G2109" s="45">
        <v>2</v>
      </c>
      <c r="H2109" s="45"/>
      <c r="I2109" s="46">
        <v>120.6</v>
      </c>
      <c r="J2109" s="46"/>
      <c r="K2109" s="46"/>
      <c r="L2109" s="46">
        <v>120.6</v>
      </c>
      <c r="M2109" s="47">
        <v>2014.9253731343285</v>
      </c>
      <c r="N2109" s="47">
        <v>243000</v>
      </c>
      <c r="O2109" s="48" t="s">
        <v>4628</v>
      </c>
      <c r="P2109" s="48"/>
      <c r="Q2109" s="49">
        <v>45980</v>
      </c>
      <c r="R2109" s="49"/>
      <c r="S2109" s="49"/>
      <c r="T2109" s="49"/>
      <c r="U2109" s="106"/>
    </row>
    <row r="2110" spans="1:21" x14ac:dyDescent="0.3">
      <c r="A2110" s="41" t="s">
        <v>414</v>
      </c>
      <c r="B2110" s="6">
        <v>45991</v>
      </c>
      <c r="C2110" s="62">
        <f t="shared" si="62"/>
        <v>2025</v>
      </c>
      <c r="D2110" s="43" t="s">
        <v>2401</v>
      </c>
      <c r="E2110" s="43" t="s">
        <v>34</v>
      </c>
      <c r="F2110" s="44" t="s">
        <v>1</v>
      </c>
      <c r="G2110" s="45">
        <v>13</v>
      </c>
      <c r="H2110" s="45"/>
      <c r="I2110" s="46">
        <v>12.9</v>
      </c>
      <c r="J2110" s="46"/>
      <c r="K2110" s="46"/>
      <c r="L2110" s="46">
        <v>12.9</v>
      </c>
      <c r="M2110" s="47">
        <v>450</v>
      </c>
      <c r="N2110" s="47">
        <v>5805</v>
      </c>
      <c r="O2110" s="48" t="s">
        <v>4629</v>
      </c>
      <c r="P2110" s="48"/>
      <c r="Q2110" s="49">
        <v>45981</v>
      </c>
      <c r="R2110" s="49"/>
      <c r="S2110" s="49"/>
      <c r="T2110" s="49"/>
      <c r="U2110" s="106"/>
    </row>
    <row r="2111" spans="1:21" x14ac:dyDescent="0.3">
      <c r="A2111" s="41" t="s">
        <v>416</v>
      </c>
      <c r="B2111" s="6">
        <v>45991</v>
      </c>
      <c r="C2111" s="62">
        <f t="shared" si="62"/>
        <v>2025</v>
      </c>
      <c r="D2111" s="43" t="s">
        <v>1404</v>
      </c>
      <c r="E2111" s="43" t="s">
        <v>1426</v>
      </c>
      <c r="F2111" s="44" t="s">
        <v>412</v>
      </c>
      <c r="G2111" s="45">
        <v>22</v>
      </c>
      <c r="H2111" s="45">
        <v>21</v>
      </c>
      <c r="I2111" s="46">
        <v>92.6</v>
      </c>
      <c r="J2111" s="46">
        <v>0</v>
      </c>
      <c r="K2111" s="46">
        <v>54</v>
      </c>
      <c r="L2111" s="46">
        <v>146.6</v>
      </c>
      <c r="M2111" s="47">
        <v>1083.2742155525239</v>
      </c>
      <c r="N2111" s="47">
        <v>158808</v>
      </c>
      <c r="O2111" s="48" t="s">
        <v>1455</v>
      </c>
      <c r="P2111" s="48" t="s">
        <v>1667</v>
      </c>
      <c r="Q2111" s="49">
        <v>45974</v>
      </c>
      <c r="R2111" s="105">
        <v>1</v>
      </c>
      <c r="S2111" s="105"/>
      <c r="T2111" s="49"/>
      <c r="U2111" s="106"/>
    </row>
    <row r="2112" spans="1:21" x14ac:dyDescent="0.3">
      <c r="A2112" s="41" t="s">
        <v>416</v>
      </c>
      <c r="B2112" s="6">
        <v>45991</v>
      </c>
      <c r="C2112" s="62">
        <f t="shared" si="62"/>
        <v>2025</v>
      </c>
      <c r="D2112" s="43" t="s">
        <v>2495</v>
      </c>
      <c r="E2112" s="43" t="s">
        <v>2507</v>
      </c>
      <c r="F2112" s="44" t="s">
        <v>412</v>
      </c>
      <c r="G2112" s="45">
        <v>12</v>
      </c>
      <c r="H2112" s="45"/>
      <c r="I2112" s="46">
        <v>106.4</v>
      </c>
      <c r="J2112" s="46">
        <v>5.4</v>
      </c>
      <c r="K2112" s="46">
        <v>17</v>
      </c>
      <c r="L2112" s="46">
        <v>128.80000000000001</v>
      </c>
      <c r="M2112" s="47">
        <v>1393.2375776397514</v>
      </c>
      <c r="N2112" s="47">
        <v>179449</v>
      </c>
      <c r="O2112" s="48" t="s">
        <v>4630</v>
      </c>
      <c r="P2112" s="48" t="s">
        <v>1667</v>
      </c>
      <c r="Q2112" s="49">
        <v>45980</v>
      </c>
      <c r="R2112" s="105">
        <v>1</v>
      </c>
      <c r="S2112" s="105"/>
      <c r="T2112" s="49"/>
      <c r="U2112" s="106"/>
    </row>
    <row r="2113" spans="1:21" x14ac:dyDescent="0.3">
      <c r="A2113" s="41" t="s">
        <v>416</v>
      </c>
      <c r="B2113" s="6">
        <v>45991</v>
      </c>
      <c r="C2113" s="62">
        <f t="shared" si="62"/>
        <v>2025</v>
      </c>
      <c r="D2113" s="43" t="s">
        <v>2495</v>
      </c>
      <c r="E2113" s="43" t="s">
        <v>2573</v>
      </c>
      <c r="F2113" s="44" t="s">
        <v>413</v>
      </c>
      <c r="G2113" s="45" t="s">
        <v>27</v>
      </c>
      <c r="H2113" s="45"/>
      <c r="I2113" s="46">
        <v>12.5</v>
      </c>
      <c r="J2113" s="46">
        <v>0</v>
      </c>
      <c r="K2113" s="46">
        <v>0</v>
      </c>
      <c r="L2113" s="46">
        <v>12.5</v>
      </c>
      <c r="M2113" s="47">
        <v>800</v>
      </c>
      <c r="N2113" s="47">
        <v>10000</v>
      </c>
      <c r="O2113" s="48" t="s">
        <v>4578</v>
      </c>
      <c r="P2113" s="48"/>
      <c r="Q2113" s="49">
        <v>45981</v>
      </c>
      <c r="R2113" s="49"/>
      <c r="S2113" s="49"/>
      <c r="T2113" s="49"/>
      <c r="U2113" s="106"/>
    </row>
    <row r="2114" spans="1:21" x14ac:dyDescent="0.3">
      <c r="A2114" s="41" t="s">
        <v>416</v>
      </c>
      <c r="B2114" s="6">
        <v>45991</v>
      </c>
      <c r="C2114" s="62">
        <f t="shared" si="62"/>
        <v>2025</v>
      </c>
      <c r="D2114" s="43" t="s">
        <v>2495</v>
      </c>
      <c r="E2114" s="43" t="s">
        <v>2575</v>
      </c>
      <c r="F2114" s="44" t="s">
        <v>413</v>
      </c>
      <c r="G2114" s="45" t="s">
        <v>2609</v>
      </c>
      <c r="H2114" s="45"/>
      <c r="I2114" s="46">
        <v>12.5</v>
      </c>
      <c r="J2114" s="46">
        <v>0</v>
      </c>
      <c r="K2114" s="46">
        <v>0</v>
      </c>
      <c r="L2114" s="46">
        <v>12.5</v>
      </c>
      <c r="M2114" s="47">
        <v>800</v>
      </c>
      <c r="N2114" s="47">
        <v>10000</v>
      </c>
      <c r="O2114" s="48" t="s">
        <v>2521</v>
      </c>
      <c r="P2114" s="48"/>
      <c r="Q2114" s="49">
        <v>45965</v>
      </c>
      <c r="R2114" s="49"/>
      <c r="S2114" s="49"/>
      <c r="T2114" s="49"/>
      <c r="U2114" s="106"/>
    </row>
    <row r="2115" spans="1:21" x14ac:dyDescent="0.3">
      <c r="A2115" s="41" t="s">
        <v>416</v>
      </c>
      <c r="B2115" s="6">
        <v>45991</v>
      </c>
      <c r="C2115" s="62">
        <f t="shared" si="62"/>
        <v>2025</v>
      </c>
      <c r="D2115" s="43" t="s">
        <v>2495</v>
      </c>
      <c r="E2115" s="43" t="s">
        <v>2577</v>
      </c>
      <c r="F2115" s="44" t="s">
        <v>413</v>
      </c>
      <c r="G2115" s="45" t="s">
        <v>2611</v>
      </c>
      <c r="H2115" s="45"/>
      <c r="I2115" s="46">
        <v>12.5</v>
      </c>
      <c r="J2115" s="46">
        <v>0</v>
      </c>
      <c r="K2115" s="46">
        <v>0</v>
      </c>
      <c r="L2115" s="46">
        <v>12.5</v>
      </c>
      <c r="M2115" s="47">
        <v>800</v>
      </c>
      <c r="N2115" s="47">
        <v>10000</v>
      </c>
      <c r="O2115" s="48" t="s">
        <v>4630</v>
      </c>
      <c r="P2115" s="48"/>
      <c r="Q2115" s="49">
        <v>45982</v>
      </c>
      <c r="R2115" s="49"/>
      <c r="S2115" s="49"/>
      <c r="T2115" s="49"/>
      <c r="U2115" s="106"/>
    </row>
    <row r="2116" spans="1:21" x14ac:dyDescent="0.3">
      <c r="A2116" s="41" t="s">
        <v>416</v>
      </c>
      <c r="B2116" s="6">
        <v>45991</v>
      </c>
      <c r="C2116" s="62">
        <f t="shared" si="62"/>
        <v>2025</v>
      </c>
      <c r="D2116" s="43" t="s">
        <v>4244</v>
      </c>
      <c r="E2116" s="43" t="s">
        <v>4247</v>
      </c>
      <c r="F2116" s="44" t="s">
        <v>412</v>
      </c>
      <c r="G2116" s="45">
        <v>3</v>
      </c>
      <c r="H2116" s="45"/>
      <c r="I2116" s="46">
        <v>98.5</v>
      </c>
      <c r="J2116" s="46">
        <v>21.5</v>
      </c>
      <c r="K2116" s="46">
        <v>0</v>
      </c>
      <c r="L2116" s="46">
        <v>120</v>
      </c>
      <c r="M2116" s="47">
        <v>1581.05</v>
      </c>
      <c r="N2116" s="47">
        <v>189726</v>
      </c>
      <c r="O2116" s="48" t="s">
        <v>4631</v>
      </c>
      <c r="P2116" s="48" t="s">
        <v>1667</v>
      </c>
      <c r="Q2116" s="49">
        <v>45987</v>
      </c>
      <c r="R2116" s="105">
        <v>1</v>
      </c>
      <c r="S2116" s="105"/>
      <c r="T2116" s="49"/>
      <c r="U2116" s="106"/>
    </row>
    <row r="2117" spans="1:21" x14ac:dyDescent="0.3">
      <c r="A2117" s="41" t="s">
        <v>416</v>
      </c>
      <c r="B2117" s="6">
        <v>45991</v>
      </c>
      <c r="C2117" s="62">
        <f t="shared" si="62"/>
        <v>2025</v>
      </c>
      <c r="D2117" s="43" t="s">
        <v>4244</v>
      </c>
      <c r="E2117" s="43" t="s">
        <v>4346</v>
      </c>
      <c r="F2117" s="44" t="s">
        <v>1</v>
      </c>
      <c r="G2117" s="45">
        <v>9</v>
      </c>
      <c r="H2117" s="45"/>
      <c r="I2117" s="46">
        <v>8.6</v>
      </c>
      <c r="J2117" s="46">
        <v>0</v>
      </c>
      <c r="K2117" s="46">
        <v>0</v>
      </c>
      <c r="L2117" s="46">
        <v>8.6</v>
      </c>
      <c r="M2117" s="47">
        <v>650</v>
      </c>
      <c r="N2117" s="47">
        <v>5590</v>
      </c>
      <c r="O2117" s="48" t="s">
        <v>4363</v>
      </c>
      <c r="P2117" s="48"/>
      <c r="Q2117" s="49">
        <v>45967</v>
      </c>
      <c r="R2117" s="49"/>
      <c r="S2117" s="49"/>
      <c r="T2117" s="49"/>
      <c r="U2117" s="106"/>
    </row>
    <row r="2118" spans="1:21" x14ac:dyDescent="0.3">
      <c r="A2118" s="41" t="s">
        <v>416</v>
      </c>
      <c r="B2118" s="6">
        <v>45991</v>
      </c>
      <c r="C2118" s="62">
        <f t="shared" si="62"/>
        <v>2025</v>
      </c>
      <c r="D2118" s="43" t="s">
        <v>4244</v>
      </c>
      <c r="E2118" s="43" t="s">
        <v>4352</v>
      </c>
      <c r="F2118" s="44" t="s">
        <v>1</v>
      </c>
      <c r="G2118" s="45">
        <v>15</v>
      </c>
      <c r="H2118" s="45"/>
      <c r="I2118" s="46">
        <v>8.1999999999999993</v>
      </c>
      <c r="J2118" s="46">
        <v>0</v>
      </c>
      <c r="K2118" s="46">
        <v>0</v>
      </c>
      <c r="L2118" s="46">
        <v>8.1999999999999993</v>
      </c>
      <c r="M2118" s="47">
        <v>650</v>
      </c>
      <c r="N2118" s="47">
        <v>5330</v>
      </c>
      <c r="O2118" s="48" t="s">
        <v>4385</v>
      </c>
      <c r="P2118" s="48"/>
      <c r="Q2118" s="49">
        <v>45986</v>
      </c>
      <c r="R2118" s="49"/>
      <c r="S2118" s="49"/>
      <c r="T2118" s="49"/>
      <c r="U2118" s="106"/>
    </row>
    <row r="2119" spans="1:21" x14ac:dyDescent="0.3">
      <c r="A2119" s="41" t="s">
        <v>416</v>
      </c>
      <c r="B2119" s="6">
        <v>45991</v>
      </c>
      <c r="C2119" s="62">
        <f t="shared" ref="C2119:C2182" si="63">YEAR(B2119)</f>
        <v>2025</v>
      </c>
      <c r="D2119" s="43" t="s">
        <v>4498</v>
      </c>
      <c r="E2119" s="43" t="s">
        <v>4530</v>
      </c>
      <c r="F2119" s="44" t="s">
        <v>412</v>
      </c>
      <c r="G2119" s="45">
        <v>3</v>
      </c>
      <c r="H2119" s="45"/>
      <c r="I2119" s="46">
        <v>40.1</v>
      </c>
      <c r="J2119" s="46">
        <v>4.7</v>
      </c>
      <c r="K2119" s="46">
        <v>0</v>
      </c>
      <c r="L2119" s="46">
        <v>44.800000000000004</v>
      </c>
      <c r="M2119" s="47">
        <v>1593.9508928571427</v>
      </c>
      <c r="N2119" s="47">
        <v>71409</v>
      </c>
      <c r="O2119" s="48" t="s">
        <v>4632</v>
      </c>
      <c r="P2119" s="48" t="s">
        <v>1667</v>
      </c>
      <c r="Q2119" s="49">
        <v>45979</v>
      </c>
      <c r="R2119" s="105">
        <v>1</v>
      </c>
      <c r="S2119" s="105"/>
      <c r="T2119" s="49"/>
      <c r="U2119" s="106">
        <v>0.03</v>
      </c>
    </row>
    <row r="2120" spans="1:21" x14ac:dyDescent="0.3">
      <c r="A2120" s="41" t="s">
        <v>416</v>
      </c>
      <c r="B2120" s="6">
        <v>45991</v>
      </c>
      <c r="C2120" s="62">
        <f t="shared" si="63"/>
        <v>2025</v>
      </c>
      <c r="D2120" s="43" t="s">
        <v>4498</v>
      </c>
      <c r="E2120" s="43" t="s">
        <v>4546</v>
      </c>
      <c r="F2120" s="44" t="s">
        <v>412</v>
      </c>
      <c r="G2120" s="45">
        <v>22</v>
      </c>
      <c r="H2120" s="45"/>
      <c r="I2120" s="46">
        <v>79.3</v>
      </c>
      <c r="J2120" s="46">
        <v>14.1</v>
      </c>
      <c r="K2120" s="46">
        <v>0</v>
      </c>
      <c r="L2120" s="46">
        <v>93.399999999999991</v>
      </c>
      <c r="M2120" s="47">
        <v>1632.7516059957175</v>
      </c>
      <c r="N2120" s="47">
        <v>152499</v>
      </c>
      <c r="O2120" s="48" t="s">
        <v>4633</v>
      </c>
      <c r="P2120" s="48" t="s">
        <v>1667</v>
      </c>
      <c r="Q2120" s="49">
        <v>45972</v>
      </c>
      <c r="R2120" s="105">
        <v>1</v>
      </c>
      <c r="S2120" s="105"/>
      <c r="T2120" s="49"/>
      <c r="U2120" s="106"/>
    </row>
    <row r="2121" spans="1:21" x14ac:dyDescent="0.3">
      <c r="A2121" s="41" t="s">
        <v>416</v>
      </c>
      <c r="B2121" s="6">
        <v>45991</v>
      </c>
      <c r="C2121" s="62">
        <f t="shared" si="63"/>
        <v>2025</v>
      </c>
      <c r="D2121" s="43" t="s">
        <v>4498</v>
      </c>
      <c r="E2121" s="43" t="s">
        <v>4561</v>
      </c>
      <c r="F2121" s="44" t="s">
        <v>412</v>
      </c>
      <c r="G2121" s="45">
        <v>39</v>
      </c>
      <c r="H2121" s="45"/>
      <c r="I2121" s="46">
        <v>61.3</v>
      </c>
      <c r="J2121" s="46">
        <v>8.6</v>
      </c>
      <c r="K2121" s="46">
        <v>0</v>
      </c>
      <c r="L2121" s="46">
        <v>69.899999999999991</v>
      </c>
      <c r="M2121" s="47">
        <v>1658.9985693848357</v>
      </c>
      <c r="N2121" s="47">
        <v>115964</v>
      </c>
      <c r="O2121" s="48" t="s">
        <v>4634</v>
      </c>
      <c r="P2121" s="48" t="s">
        <v>1676</v>
      </c>
      <c r="Q2121" s="49">
        <v>45982</v>
      </c>
      <c r="R2121" s="49" t="s">
        <v>1837</v>
      </c>
      <c r="S2121" s="49"/>
      <c r="T2121" s="49"/>
      <c r="U2121" s="106"/>
    </row>
    <row r="2122" spans="1:21" x14ac:dyDescent="0.3">
      <c r="A2122" s="41" t="s">
        <v>416</v>
      </c>
      <c r="B2122" s="6">
        <v>45991</v>
      </c>
      <c r="C2122" s="62">
        <f t="shared" si="63"/>
        <v>2025</v>
      </c>
      <c r="D2122" s="43" t="s">
        <v>4315</v>
      </c>
      <c r="E2122" s="43" t="s">
        <v>4318</v>
      </c>
      <c r="F2122" s="44" t="s">
        <v>412</v>
      </c>
      <c r="G2122" s="45">
        <v>3</v>
      </c>
      <c r="H2122" s="45"/>
      <c r="I2122" s="46">
        <v>39.700000000000003</v>
      </c>
      <c r="J2122" s="46">
        <v>4.2</v>
      </c>
      <c r="K2122" s="46">
        <v>0</v>
      </c>
      <c r="L2122" s="46">
        <v>43.900000000000006</v>
      </c>
      <c r="M2122" s="47">
        <v>1648.4965831435077</v>
      </c>
      <c r="N2122" s="47">
        <v>72369</v>
      </c>
      <c r="O2122" s="48" t="s">
        <v>4635</v>
      </c>
      <c r="P2122" s="48" t="s">
        <v>1667</v>
      </c>
      <c r="Q2122" s="49">
        <v>45982</v>
      </c>
      <c r="R2122" s="105">
        <v>1</v>
      </c>
      <c r="S2122" s="105"/>
      <c r="T2122" s="49"/>
      <c r="U2122" s="106"/>
    </row>
    <row r="2123" spans="1:21" x14ac:dyDescent="0.3">
      <c r="A2123" s="41" t="s">
        <v>416</v>
      </c>
      <c r="B2123" s="6">
        <v>45991</v>
      </c>
      <c r="C2123" s="62">
        <f t="shared" si="63"/>
        <v>2025</v>
      </c>
      <c r="D2123" s="43" t="s">
        <v>4315</v>
      </c>
      <c r="E2123" s="43" t="s">
        <v>4326</v>
      </c>
      <c r="F2123" s="44" t="s">
        <v>412</v>
      </c>
      <c r="G2123" s="45">
        <v>11</v>
      </c>
      <c r="H2123" s="45"/>
      <c r="I2123" s="46">
        <v>95.6</v>
      </c>
      <c r="J2123" s="46">
        <v>15.799999999999999</v>
      </c>
      <c r="K2123" s="46">
        <v>0</v>
      </c>
      <c r="L2123" s="46">
        <v>111.39999999999999</v>
      </c>
      <c r="M2123" s="47">
        <v>1599.0484739676842</v>
      </c>
      <c r="N2123" s="47">
        <v>178134</v>
      </c>
      <c r="O2123" s="48" t="s">
        <v>1033</v>
      </c>
      <c r="P2123" s="48" t="s">
        <v>1667</v>
      </c>
      <c r="Q2123" s="49">
        <v>45972</v>
      </c>
      <c r="R2123" s="49" t="s">
        <v>1837</v>
      </c>
      <c r="S2123" s="49"/>
      <c r="T2123" s="49"/>
      <c r="U2123" s="106"/>
    </row>
    <row r="2124" spans="1:21" x14ac:dyDescent="0.3">
      <c r="A2124" s="41" t="s">
        <v>417</v>
      </c>
      <c r="B2124" s="6">
        <v>45991</v>
      </c>
      <c r="C2124" s="62">
        <f t="shared" si="63"/>
        <v>2025</v>
      </c>
      <c r="D2124" s="43" t="s">
        <v>1244</v>
      </c>
      <c r="E2124" s="43" t="s">
        <v>2934</v>
      </c>
      <c r="F2124" s="44" t="s">
        <v>413</v>
      </c>
      <c r="G2124" s="45" t="s">
        <v>4637</v>
      </c>
      <c r="H2124" s="45" t="s">
        <v>4637</v>
      </c>
      <c r="I2124" s="46">
        <v>13.8</v>
      </c>
      <c r="J2124" s="46"/>
      <c r="K2124" s="46"/>
      <c r="L2124" s="46">
        <v>13.8</v>
      </c>
      <c r="M2124" s="47">
        <v>543.47826086956513</v>
      </c>
      <c r="N2124" s="47">
        <v>7500</v>
      </c>
      <c r="O2124" s="48" t="s">
        <v>2228</v>
      </c>
      <c r="P2124" s="48"/>
      <c r="Q2124" s="49">
        <v>45983</v>
      </c>
      <c r="R2124" s="49"/>
      <c r="S2124" s="49"/>
      <c r="T2124" s="49"/>
      <c r="U2124" s="106"/>
    </row>
    <row r="2125" spans="1:21" x14ac:dyDescent="0.3">
      <c r="A2125" s="41" t="s">
        <v>417</v>
      </c>
      <c r="B2125" s="6">
        <v>45991</v>
      </c>
      <c r="C2125" s="62">
        <f t="shared" si="63"/>
        <v>2025</v>
      </c>
      <c r="D2125" s="43" t="s">
        <v>1244</v>
      </c>
      <c r="E2125" s="43" t="s">
        <v>2935</v>
      </c>
      <c r="F2125" s="44" t="s">
        <v>413</v>
      </c>
      <c r="G2125" s="45" t="s">
        <v>4638</v>
      </c>
      <c r="H2125" s="45" t="s">
        <v>4638</v>
      </c>
      <c r="I2125" s="46">
        <v>13.8</v>
      </c>
      <c r="J2125" s="46"/>
      <c r="K2125" s="46"/>
      <c r="L2125" s="46">
        <v>13.8</v>
      </c>
      <c r="M2125" s="47">
        <v>543.47826086956513</v>
      </c>
      <c r="N2125" s="47">
        <v>7500</v>
      </c>
      <c r="O2125" s="48" t="s">
        <v>4640</v>
      </c>
      <c r="P2125" s="48"/>
      <c r="Q2125" s="49">
        <v>45989</v>
      </c>
      <c r="R2125" s="49"/>
      <c r="S2125" s="49"/>
      <c r="T2125" s="49"/>
      <c r="U2125" s="106"/>
    </row>
    <row r="2126" spans="1:21" x14ac:dyDescent="0.3">
      <c r="A2126" s="41" t="s">
        <v>417</v>
      </c>
      <c r="B2126" s="6">
        <v>45991</v>
      </c>
      <c r="C2126" s="62">
        <f t="shared" si="63"/>
        <v>2025</v>
      </c>
      <c r="D2126" s="43" t="s">
        <v>1244</v>
      </c>
      <c r="E2126" s="43" t="s">
        <v>2945</v>
      </c>
      <c r="F2126" s="44" t="s">
        <v>413</v>
      </c>
      <c r="G2126" s="45" t="s">
        <v>4639</v>
      </c>
      <c r="H2126" s="45" t="s">
        <v>4639</v>
      </c>
      <c r="I2126" s="46">
        <v>13.8</v>
      </c>
      <c r="J2126" s="46"/>
      <c r="K2126" s="46"/>
      <c r="L2126" s="46">
        <v>13.8</v>
      </c>
      <c r="M2126" s="47">
        <v>543.47826086956513</v>
      </c>
      <c r="N2126" s="47">
        <v>7500</v>
      </c>
      <c r="O2126" s="48" t="s">
        <v>4100</v>
      </c>
      <c r="P2126" s="48"/>
      <c r="Q2126" s="49">
        <v>45975</v>
      </c>
      <c r="R2126" s="49"/>
      <c r="S2126" s="49"/>
      <c r="T2126" s="49"/>
      <c r="U2126" s="106"/>
    </row>
    <row r="2127" spans="1:21" x14ac:dyDescent="0.3">
      <c r="A2127" s="41" t="s">
        <v>417</v>
      </c>
      <c r="B2127" s="6">
        <v>45991</v>
      </c>
      <c r="C2127" s="62">
        <f t="shared" si="63"/>
        <v>2025</v>
      </c>
      <c r="D2127" s="43" t="s">
        <v>175</v>
      </c>
      <c r="E2127" s="43" t="s">
        <v>227</v>
      </c>
      <c r="F2127" s="44" t="s">
        <v>421</v>
      </c>
      <c r="G2127" s="45">
        <v>1</v>
      </c>
      <c r="H2127" s="45"/>
      <c r="I2127" s="46">
        <v>99.5</v>
      </c>
      <c r="J2127" s="46"/>
      <c r="K2127" s="46"/>
      <c r="L2127" s="46">
        <v>99.5</v>
      </c>
      <c r="M2127" s="47">
        <v>1550</v>
      </c>
      <c r="N2127" s="47">
        <v>154225</v>
      </c>
      <c r="O2127" s="48" t="s">
        <v>4636</v>
      </c>
      <c r="P2127" s="48"/>
      <c r="Q2127" s="49">
        <v>45987</v>
      </c>
      <c r="R2127" s="49"/>
      <c r="S2127" s="49"/>
      <c r="T2127" s="49"/>
      <c r="U2127" s="106"/>
    </row>
    <row r="2128" spans="1:21" x14ac:dyDescent="0.3">
      <c r="A2128" s="41" t="s">
        <v>417</v>
      </c>
      <c r="B2128" s="6">
        <v>45991</v>
      </c>
      <c r="C2128" s="62">
        <f t="shared" si="63"/>
        <v>2025</v>
      </c>
      <c r="D2128" s="43" t="s">
        <v>522</v>
      </c>
      <c r="E2128" s="43" t="s">
        <v>537</v>
      </c>
      <c r="F2128" s="44" t="s">
        <v>412</v>
      </c>
      <c r="G2128" s="45">
        <v>15</v>
      </c>
      <c r="H2128" s="45"/>
      <c r="I2128" s="46">
        <v>55.3</v>
      </c>
      <c r="J2128" s="46">
        <v>6.4</v>
      </c>
      <c r="K2128" s="46"/>
      <c r="L2128" s="46">
        <v>61.699999999999996</v>
      </c>
      <c r="M2128" s="47">
        <v>1760.0000000000002</v>
      </c>
      <c r="N2128" s="47">
        <v>108592</v>
      </c>
      <c r="O2128" s="48" t="s">
        <v>4641</v>
      </c>
      <c r="P2128" s="48" t="s">
        <v>1667</v>
      </c>
      <c r="Q2128" s="49">
        <v>45972</v>
      </c>
      <c r="R2128" s="105">
        <v>1</v>
      </c>
      <c r="S2128" s="105"/>
      <c r="T2128" s="49"/>
      <c r="U2128" s="106"/>
    </row>
    <row r="2129" spans="1:21" x14ac:dyDescent="0.3">
      <c r="A2129" s="41" t="s">
        <v>417</v>
      </c>
      <c r="B2129" s="6">
        <v>45991</v>
      </c>
      <c r="C2129" s="62">
        <f t="shared" si="63"/>
        <v>2025</v>
      </c>
      <c r="D2129" s="43" t="s">
        <v>2255</v>
      </c>
      <c r="E2129" s="43" t="s">
        <v>4461</v>
      </c>
      <c r="F2129" s="44" t="s">
        <v>413</v>
      </c>
      <c r="G2129" s="45">
        <v>14</v>
      </c>
      <c r="H2129" s="45"/>
      <c r="I2129" s="46">
        <v>12.5</v>
      </c>
      <c r="J2129" s="46"/>
      <c r="K2129" s="46"/>
      <c r="L2129" s="46">
        <v>12.5</v>
      </c>
      <c r="M2129" s="47">
        <v>600</v>
      </c>
      <c r="N2129" s="47">
        <v>7500</v>
      </c>
      <c r="O2129" s="48" t="s">
        <v>3757</v>
      </c>
      <c r="P2129" s="48"/>
      <c r="Q2129" s="49">
        <v>45966</v>
      </c>
      <c r="R2129" s="49"/>
      <c r="S2129" s="49"/>
      <c r="T2129" s="49"/>
      <c r="U2129" s="106"/>
    </row>
    <row r="2130" spans="1:21" x14ac:dyDescent="0.3">
      <c r="A2130" s="41" t="s">
        <v>417</v>
      </c>
      <c r="B2130" s="6">
        <v>45991</v>
      </c>
      <c r="C2130" s="62">
        <f t="shared" si="63"/>
        <v>2025</v>
      </c>
      <c r="D2130" s="43" t="s">
        <v>2114</v>
      </c>
      <c r="E2130" s="43" t="s">
        <v>2182</v>
      </c>
      <c r="F2130" s="44" t="s">
        <v>412</v>
      </c>
      <c r="G2130" s="45">
        <v>48</v>
      </c>
      <c r="H2130" s="45"/>
      <c r="I2130" s="46">
        <v>52.1</v>
      </c>
      <c r="J2130" s="46">
        <v>6.4</v>
      </c>
      <c r="K2130" s="46"/>
      <c r="L2130" s="46">
        <v>58.5</v>
      </c>
      <c r="M2130" s="47">
        <v>1204.4102564102564</v>
      </c>
      <c r="N2130" s="47">
        <v>70458</v>
      </c>
      <c r="O2130" s="48" t="s">
        <v>4642</v>
      </c>
      <c r="P2130" s="48" t="s">
        <v>1667</v>
      </c>
      <c r="Q2130" s="49">
        <v>45988</v>
      </c>
      <c r="R2130" s="105">
        <v>1</v>
      </c>
      <c r="S2130" s="105"/>
      <c r="T2130" s="49"/>
      <c r="U2130" s="106">
        <v>0.03</v>
      </c>
    </row>
    <row r="2131" spans="1:21" x14ac:dyDescent="0.3">
      <c r="A2131" s="41" t="s">
        <v>417</v>
      </c>
      <c r="B2131" s="6">
        <v>45991</v>
      </c>
      <c r="C2131" s="62">
        <f t="shared" si="63"/>
        <v>2025</v>
      </c>
      <c r="D2131" s="43" t="s">
        <v>2114</v>
      </c>
      <c r="E2131" s="43" t="s">
        <v>4479</v>
      </c>
      <c r="F2131" s="44" t="s">
        <v>413</v>
      </c>
      <c r="G2131" s="45" t="s">
        <v>4430</v>
      </c>
      <c r="H2131" s="45"/>
      <c r="I2131" s="46">
        <v>16.2</v>
      </c>
      <c r="J2131" s="46">
        <v>0</v>
      </c>
      <c r="K2131" s="46"/>
      <c r="L2131" s="46">
        <v>16.2</v>
      </c>
      <c r="M2131" s="47">
        <v>462.96296296296299</v>
      </c>
      <c r="N2131" s="47">
        <v>7500</v>
      </c>
      <c r="O2131" s="48" t="s">
        <v>4642</v>
      </c>
      <c r="P2131" s="48"/>
      <c r="Q2131" s="49">
        <v>45990</v>
      </c>
      <c r="R2131" s="49"/>
      <c r="S2131" s="49"/>
      <c r="T2131" s="49"/>
      <c r="U2131" s="106"/>
    </row>
    <row r="2132" spans="1:21" x14ac:dyDescent="0.3">
      <c r="A2132" s="41" t="s">
        <v>418</v>
      </c>
      <c r="B2132" s="6">
        <v>45991</v>
      </c>
      <c r="C2132" s="62">
        <f t="shared" si="63"/>
        <v>2025</v>
      </c>
      <c r="D2132" s="43" t="s">
        <v>1838</v>
      </c>
      <c r="E2132" s="43" t="s">
        <v>1847</v>
      </c>
      <c r="F2132" s="44" t="s">
        <v>412</v>
      </c>
      <c r="G2132" s="45">
        <v>9</v>
      </c>
      <c r="H2132" s="45">
        <v>9</v>
      </c>
      <c r="I2132" s="46">
        <v>72.3</v>
      </c>
      <c r="J2132" s="46">
        <v>4.7</v>
      </c>
      <c r="K2132" s="46"/>
      <c r="L2132" s="46">
        <v>77</v>
      </c>
      <c r="M2132" s="47">
        <v>1720</v>
      </c>
      <c r="N2132" s="51">
        <v>132440</v>
      </c>
      <c r="O2132" s="48" t="s">
        <v>4643</v>
      </c>
      <c r="P2132" s="48" t="s">
        <v>1667</v>
      </c>
      <c r="Q2132" s="49">
        <v>45985</v>
      </c>
      <c r="R2132" s="105" t="s">
        <v>1836</v>
      </c>
      <c r="S2132" s="105"/>
      <c r="T2132" s="49"/>
      <c r="U2132" s="106"/>
    </row>
    <row r="2133" spans="1:21" x14ac:dyDescent="0.3">
      <c r="A2133" s="41" t="s">
        <v>418</v>
      </c>
      <c r="B2133" s="6">
        <v>45991</v>
      </c>
      <c r="C2133" s="62">
        <f t="shared" si="63"/>
        <v>2025</v>
      </c>
      <c r="D2133" s="43" t="s">
        <v>2623</v>
      </c>
      <c r="E2133" s="43" t="s">
        <v>2718</v>
      </c>
      <c r="F2133" s="44" t="s">
        <v>412</v>
      </c>
      <c r="G2133" s="45">
        <v>28</v>
      </c>
      <c r="H2133" s="45">
        <v>28</v>
      </c>
      <c r="I2133" s="46">
        <v>49.4</v>
      </c>
      <c r="J2133" s="46">
        <v>5.3</v>
      </c>
      <c r="K2133" s="46"/>
      <c r="L2133" s="46">
        <v>54.699999999999996</v>
      </c>
      <c r="M2133" s="47">
        <v>1828.4460694698357</v>
      </c>
      <c r="N2133" s="51">
        <v>100016</v>
      </c>
      <c r="O2133" s="48" t="s">
        <v>4644</v>
      </c>
      <c r="P2133" s="48" t="s">
        <v>1667</v>
      </c>
      <c r="Q2133" s="49">
        <v>45988</v>
      </c>
      <c r="R2133" s="105">
        <v>1</v>
      </c>
      <c r="S2133" s="105"/>
      <c r="T2133" s="49"/>
      <c r="U2133" s="106">
        <v>0.03</v>
      </c>
    </row>
    <row r="2134" spans="1:21" x14ac:dyDescent="0.3">
      <c r="A2134" s="41" t="s">
        <v>418</v>
      </c>
      <c r="B2134" s="6">
        <v>45991</v>
      </c>
      <c r="C2134" s="62">
        <f t="shared" si="63"/>
        <v>2025</v>
      </c>
      <c r="D2134" s="43" t="s">
        <v>2623</v>
      </c>
      <c r="E2134" s="43" t="s">
        <v>2726</v>
      </c>
      <c r="F2134" s="44" t="s">
        <v>412</v>
      </c>
      <c r="G2134" s="45">
        <v>39</v>
      </c>
      <c r="H2134" s="45">
        <v>39</v>
      </c>
      <c r="I2134" s="46">
        <v>53.1</v>
      </c>
      <c r="J2134" s="46">
        <v>8</v>
      </c>
      <c r="K2134" s="46"/>
      <c r="L2134" s="46">
        <v>61.1</v>
      </c>
      <c r="M2134" s="47">
        <v>1784.7954173486089</v>
      </c>
      <c r="N2134" s="51">
        <v>109051</v>
      </c>
      <c r="O2134" s="48" t="s">
        <v>4293</v>
      </c>
      <c r="P2134" s="48" t="s">
        <v>1667</v>
      </c>
      <c r="Q2134" s="49">
        <v>45990</v>
      </c>
      <c r="R2134" s="105">
        <v>1</v>
      </c>
      <c r="S2134" s="105"/>
      <c r="T2134" s="49"/>
      <c r="U2134" s="106">
        <v>0.03</v>
      </c>
    </row>
    <row r="2135" spans="1:21" x14ac:dyDescent="0.3">
      <c r="A2135" s="41" t="s">
        <v>418</v>
      </c>
      <c r="B2135" s="6">
        <v>45991</v>
      </c>
      <c r="C2135" s="62">
        <f t="shared" si="63"/>
        <v>2025</v>
      </c>
      <c r="D2135" s="43" t="s">
        <v>2623</v>
      </c>
      <c r="E2135" s="43" t="s">
        <v>2728</v>
      </c>
      <c r="F2135" s="44" t="s">
        <v>412</v>
      </c>
      <c r="G2135" s="45">
        <v>41</v>
      </c>
      <c r="H2135" s="45">
        <v>41</v>
      </c>
      <c r="I2135" s="46">
        <v>56.2</v>
      </c>
      <c r="J2135" s="46">
        <v>8</v>
      </c>
      <c r="K2135" s="46"/>
      <c r="L2135" s="46">
        <v>64.2</v>
      </c>
      <c r="M2135" s="47">
        <v>1776.4953271028037</v>
      </c>
      <c r="N2135" s="51">
        <v>114051</v>
      </c>
      <c r="O2135" s="48" t="s">
        <v>4645</v>
      </c>
      <c r="P2135" s="48" t="s">
        <v>1667</v>
      </c>
      <c r="Q2135" s="49">
        <v>45990</v>
      </c>
      <c r="R2135" s="105">
        <v>1</v>
      </c>
      <c r="S2135" s="105"/>
      <c r="T2135" s="49"/>
      <c r="U2135" s="106">
        <v>0.05</v>
      </c>
    </row>
    <row r="2136" spans="1:21" x14ac:dyDescent="0.3">
      <c r="A2136" s="41" t="s">
        <v>418</v>
      </c>
      <c r="B2136" s="6">
        <v>45991</v>
      </c>
      <c r="C2136" s="62">
        <f t="shared" si="63"/>
        <v>2025</v>
      </c>
      <c r="D2136" s="43" t="s">
        <v>2623</v>
      </c>
      <c r="E2136" s="43" t="s">
        <v>2743</v>
      </c>
      <c r="F2136" s="44" t="s">
        <v>412</v>
      </c>
      <c r="G2136" s="45">
        <v>59</v>
      </c>
      <c r="H2136" s="45">
        <v>58</v>
      </c>
      <c r="I2136" s="46">
        <v>56.1</v>
      </c>
      <c r="J2136" s="46">
        <v>8</v>
      </c>
      <c r="K2136" s="46"/>
      <c r="L2136" s="46">
        <v>64.099999999999994</v>
      </c>
      <c r="M2136" s="47">
        <v>1748.003120124805</v>
      </c>
      <c r="N2136" s="51">
        <v>112047</v>
      </c>
      <c r="O2136" s="48" t="s">
        <v>4646</v>
      </c>
      <c r="P2136" s="48" t="s">
        <v>1667</v>
      </c>
      <c r="Q2136" s="49">
        <v>45989</v>
      </c>
      <c r="R2136" s="105">
        <v>1</v>
      </c>
      <c r="S2136" s="105"/>
      <c r="T2136" s="49"/>
      <c r="U2136" s="106">
        <v>0.05</v>
      </c>
    </row>
    <row r="2137" spans="1:21" x14ac:dyDescent="0.3">
      <c r="A2137" s="41" t="s">
        <v>418</v>
      </c>
      <c r="B2137" s="6">
        <v>45991</v>
      </c>
      <c r="C2137" s="62">
        <f t="shared" si="63"/>
        <v>2025</v>
      </c>
      <c r="D2137" s="43" t="s">
        <v>2623</v>
      </c>
      <c r="E2137" s="43" t="s">
        <v>2744</v>
      </c>
      <c r="F2137" s="44" t="s">
        <v>412</v>
      </c>
      <c r="G2137" s="45">
        <v>60</v>
      </c>
      <c r="H2137" s="45">
        <v>59</v>
      </c>
      <c r="I2137" s="46">
        <v>54.3</v>
      </c>
      <c r="J2137" s="46">
        <v>8</v>
      </c>
      <c r="K2137" s="46"/>
      <c r="L2137" s="46">
        <v>62.3</v>
      </c>
      <c r="M2137" s="47">
        <v>1738.5072231139648</v>
      </c>
      <c r="N2137" s="51">
        <v>108309</v>
      </c>
      <c r="O2137" s="48" t="s">
        <v>4654</v>
      </c>
      <c r="P2137" s="48" t="s">
        <v>1667</v>
      </c>
      <c r="Q2137" s="49">
        <v>45989</v>
      </c>
      <c r="R2137" s="105">
        <v>1</v>
      </c>
      <c r="S2137" s="105"/>
      <c r="T2137" s="49"/>
      <c r="U2137" s="106">
        <v>0.05</v>
      </c>
    </row>
    <row r="2138" spans="1:21" x14ac:dyDescent="0.3">
      <c r="A2138" s="41" t="s">
        <v>418</v>
      </c>
      <c r="B2138" s="6">
        <v>45991</v>
      </c>
      <c r="C2138" s="62">
        <f t="shared" si="63"/>
        <v>2025</v>
      </c>
      <c r="D2138" s="43" t="s">
        <v>2623</v>
      </c>
      <c r="E2138" s="43" t="s">
        <v>2749</v>
      </c>
      <c r="F2138" s="44" t="s">
        <v>412</v>
      </c>
      <c r="G2138" s="45">
        <v>66</v>
      </c>
      <c r="H2138" s="45">
        <v>65</v>
      </c>
      <c r="I2138" s="46">
        <v>53</v>
      </c>
      <c r="J2138" s="46">
        <v>8</v>
      </c>
      <c r="K2138" s="46"/>
      <c r="L2138" s="46">
        <v>61</v>
      </c>
      <c r="M2138" s="47">
        <v>1813.9016393442623</v>
      </c>
      <c r="N2138" s="51">
        <v>110648</v>
      </c>
      <c r="O2138" s="48" t="s">
        <v>4647</v>
      </c>
      <c r="P2138" s="48" t="s">
        <v>1667</v>
      </c>
      <c r="Q2138" s="49">
        <v>45990</v>
      </c>
      <c r="R2138" s="105">
        <v>1</v>
      </c>
      <c r="S2138" s="105"/>
      <c r="T2138" s="49"/>
      <c r="U2138" s="106">
        <v>0.03</v>
      </c>
    </row>
    <row r="2139" spans="1:21" x14ac:dyDescent="0.3">
      <c r="A2139" s="41" t="s">
        <v>418</v>
      </c>
      <c r="B2139" s="6">
        <v>45991</v>
      </c>
      <c r="C2139" s="62">
        <f t="shared" si="63"/>
        <v>2025</v>
      </c>
      <c r="D2139" s="43" t="s">
        <v>2623</v>
      </c>
      <c r="E2139" s="43" t="s">
        <v>2763</v>
      </c>
      <c r="F2139" s="44" t="s">
        <v>412</v>
      </c>
      <c r="G2139" s="45">
        <v>81</v>
      </c>
      <c r="H2139" s="45">
        <v>80</v>
      </c>
      <c r="I2139" s="46">
        <v>49.2</v>
      </c>
      <c r="J2139" s="46">
        <v>5.3</v>
      </c>
      <c r="K2139" s="46"/>
      <c r="L2139" s="46">
        <v>54.5</v>
      </c>
      <c r="M2139" s="47">
        <v>1828.4587155963302</v>
      </c>
      <c r="N2139" s="51">
        <v>99651</v>
      </c>
      <c r="O2139" s="48" t="s">
        <v>4648</v>
      </c>
      <c r="P2139" s="48" t="s">
        <v>1667</v>
      </c>
      <c r="Q2139" s="49">
        <v>45974</v>
      </c>
      <c r="R2139" s="105">
        <v>1</v>
      </c>
      <c r="S2139" s="105"/>
      <c r="T2139" s="49"/>
      <c r="U2139" s="106">
        <v>0.03</v>
      </c>
    </row>
    <row r="2140" spans="1:21" x14ac:dyDescent="0.3">
      <c r="A2140" s="41" t="s">
        <v>418</v>
      </c>
      <c r="B2140" s="6">
        <v>45991</v>
      </c>
      <c r="C2140" s="62">
        <f t="shared" si="63"/>
        <v>2025</v>
      </c>
      <c r="D2140" s="43" t="s">
        <v>2623</v>
      </c>
      <c r="E2140" s="43" t="s">
        <v>2764</v>
      </c>
      <c r="F2140" s="44" t="s">
        <v>412</v>
      </c>
      <c r="G2140" s="45">
        <v>82</v>
      </c>
      <c r="H2140" s="45">
        <v>81</v>
      </c>
      <c r="I2140" s="46">
        <v>49.2</v>
      </c>
      <c r="J2140" s="46">
        <v>5.3</v>
      </c>
      <c r="K2140" s="46"/>
      <c r="L2140" s="46">
        <v>54.5</v>
      </c>
      <c r="M2140" s="47">
        <v>1605.9449541284403</v>
      </c>
      <c r="N2140" s="51">
        <v>87524</v>
      </c>
      <c r="O2140" s="48" t="s">
        <v>4649</v>
      </c>
      <c r="P2140" s="48" t="s">
        <v>4567</v>
      </c>
      <c r="Q2140" s="49">
        <v>45973</v>
      </c>
      <c r="R2140" s="105">
        <v>1</v>
      </c>
      <c r="S2140" s="105"/>
      <c r="T2140" s="106">
        <v>0.18</v>
      </c>
      <c r="U2140" s="106"/>
    </row>
    <row r="2141" spans="1:21" x14ac:dyDescent="0.3">
      <c r="A2141" s="41" t="s">
        <v>418</v>
      </c>
      <c r="B2141" s="6">
        <v>45991</v>
      </c>
      <c r="C2141" s="62">
        <f t="shared" si="63"/>
        <v>2025</v>
      </c>
      <c r="D2141" s="43" t="s">
        <v>2623</v>
      </c>
      <c r="E2141" s="43" t="s">
        <v>2631</v>
      </c>
      <c r="F2141" s="44" t="s">
        <v>412</v>
      </c>
      <c r="G2141" s="45">
        <v>84</v>
      </c>
      <c r="H2141" s="45"/>
      <c r="I2141" s="46">
        <v>-53</v>
      </c>
      <c r="J2141" s="46">
        <v>-8</v>
      </c>
      <c r="K2141" s="46"/>
      <c r="L2141" s="50">
        <f>SUM(I2141:K2141)</f>
        <v>-61</v>
      </c>
      <c r="M2141" s="47"/>
      <c r="N2141" s="47"/>
      <c r="O2141" s="48" t="s">
        <v>4655</v>
      </c>
      <c r="P2141" s="48"/>
      <c r="Q2141" s="49"/>
      <c r="R2141" s="106" t="s">
        <v>2217</v>
      </c>
      <c r="S2141" s="106"/>
      <c r="T2141" s="106" t="s">
        <v>2217</v>
      </c>
      <c r="U2141" s="106"/>
    </row>
    <row r="2142" spans="1:21" x14ac:dyDescent="0.3">
      <c r="A2142" s="41" t="s">
        <v>418</v>
      </c>
      <c r="B2142" s="6">
        <v>45991</v>
      </c>
      <c r="C2142" s="62">
        <f t="shared" si="63"/>
        <v>2025</v>
      </c>
      <c r="D2142" s="43" t="s">
        <v>2623</v>
      </c>
      <c r="E2142" s="43" t="s">
        <v>2631</v>
      </c>
      <c r="F2142" s="44" t="s">
        <v>412</v>
      </c>
      <c r="G2142" s="45">
        <v>84</v>
      </c>
      <c r="H2142" s="45">
        <v>83</v>
      </c>
      <c r="I2142" s="46">
        <v>53</v>
      </c>
      <c r="J2142" s="46">
        <v>8</v>
      </c>
      <c r="K2142" s="46"/>
      <c r="L2142" s="46">
        <v>61</v>
      </c>
      <c r="M2142" s="47">
        <v>1895</v>
      </c>
      <c r="N2142" s="51">
        <v>115595</v>
      </c>
      <c r="O2142" s="48" t="s">
        <v>4650</v>
      </c>
      <c r="P2142" s="48"/>
      <c r="Q2142" s="49">
        <v>45978</v>
      </c>
      <c r="R2142" s="106"/>
      <c r="S2142" s="106"/>
      <c r="T2142" s="106"/>
      <c r="U2142" s="106"/>
    </row>
    <row r="2143" spans="1:21" x14ac:dyDescent="0.3">
      <c r="A2143" s="41" t="s">
        <v>418</v>
      </c>
      <c r="B2143" s="6">
        <v>45991</v>
      </c>
      <c r="C2143" s="62">
        <f t="shared" si="63"/>
        <v>2025</v>
      </c>
      <c r="D2143" s="43" t="s">
        <v>4128</v>
      </c>
      <c r="E2143" s="43" t="s">
        <v>4160</v>
      </c>
      <c r="F2143" s="44" t="s">
        <v>412</v>
      </c>
      <c r="G2143" s="45">
        <v>32</v>
      </c>
      <c r="H2143" s="45">
        <v>32</v>
      </c>
      <c r="I2143" s="46">
        <v>58.9</v>
      </c>
      <c r="J2143" s="46">
        <v>8</v>
      </c>
      <c r="K2143" s="46"/>
      <c r="L2143" s="46">
        <v>66.900000000000006</v>
      </c>
      <c r="M2143" s="47">
        <v>1843.0044843049325</v>
      </c>
      <c r="N2143" s="51">
        <v>123297</v>
      </c>
      <c r="O2143" s="48" t="s">
        <v>2245</v>
      </c>
      <c r="P2143" s="48"/>
      <c r="Q2143" s="49">
        <v>45990</v>
      </c>
      <c r="R2143" s="49" t="s">
        <v>1837</v>
      </c>
      <c r="S2143" s="49"/>
      <c r="T2143" s="49"/>
      <c r="U2143" s="106">
        <v>0.03</v>
      </c>
    </row>
    <row r="2144" spans="1:21" x14ac:dyDescent="0.3">
      <c r="A2144" s="41" t="s">
        <v>418</v>
      </c>
      <c r="B2144" s="6">
        <v>45991</v>
      </c>
      <c r="C2144" s="62">
        <f t="shared" si="63"/>
        <v>2025</v>
      </c>
      <c r="D2144" s="43" t="s">
        <v>4128</v>
      </c>
      <c r="E2144" s="43" t="s">
        <v>4170</v>
      </c>
      <c r="F2144" s="44" t="s">
        <v>412</v>
      </c>
      <c r="G2144" s="45">
        <v>42</v>
      </c>
      <c r="H2144" s="45">
        <v>41</v>
      </c>
      <c r="I2144" s="46">
        <v>58.8</v>
      </c>
      <c r="J2144" s="46">
        <v>8</v>
      </c>
      <c r="K2144" s="46"/>
      <c r="L2144" s="46">
        <v>66.8</v>
      </c>
      <c r="M2144" s="47">
        <v>1852.6946107784431</v>
      </c>
      <c r="N2144" s="51">
        <v>123760</v>
      </c>
      <c r="O2144" s="48" t="s">
        <v>4651</v>
      </c>
      <c r="P2144" s="48"/>
      <c r="Q2144" s="49">
        <v>45971</v>
      </c>
      <c r="R2144" s="105">
        <v>1</v>
      </c>
      <c r="S2144" s="105"/>
      <c r="T2144" s="49"/>
      <c r="U2144" s="106">
        <v>0.03</v>
      </c>
    </row>
    <row r="2145" spans="1:21" x14ac:dyDescent="0.3">
      <c r="A2145" s="41" t="s">
        <v>418</v>
      </c>
      <c r="B2145" s="6">
        <v>45991</v>
      </c>
      <c r="C2145" s="62">
        <f t="shared" si="63"/>
        <v>2025</v>
      </c>
      <c r="D2145" s="43" t="s">
        <v>4128</v>
      </c>
      <c r="E2145" s="43" t="s">
        <v>4180</v>
      </c>
      <c r="F2145" s="44" t="s">
        <v>412</v>
      </c>
      <c r="G2145" s="45">
        <v>52</v>
      </c>
      <c r="H2145" s="45">
        <v>51</v>
      </c>
      <c r="I2145" s="46">
        <v>58.7</v>
      </c>
      <c r="J2145" s="46">
        <v>8</v>
      </c>
      <c r="K2145" s="46"/>
      <c r="L2145" s="46">
        <v>66.7</v>
      </c>
      <c r="M2145" s="47">
        <v>1862.3988005997001</v>
      </c>
      <c r="N2145" s="51">
        <v>124222</v>
      </c>
      <c r="O2145" s="48" t="s">
        <v>4652</v>
      </c>
      <c r="P2145" s="48"/>
      <c r="Q2145" s="49">
        <v>45971</v>
      </c>
      <c r="R2145" s="49" t="s">
        <v>1837</v>
      </c>
      <c r="S2145" s="49"/>
      <c r="T2145" s="49"/>
      <c r="U2145" s="106">
        <v>0.03</v>
      </c>
    </row>
    <row r="2146" spans="1:21" x14ac:dyDescent="0.3">
      <c r="A2146" s="41" t="s">
        <v>418</v>
      </c>
      <c r="B2146" s="6">
        <v>45991</v>
      </c>
      <c r="C2146" s="62">
        <f t="shared" si="63"/>
        <v>2025</v>
      </c>
      <c r="D2146" s="43" t="s">
        <v>4128</v>
      </c>
      <c r="E2146" s="43" t="s">
        <v>4237</v>
      </c>
      <c r="F2146" s="44" t="s">
        <v>412</v>
      </c>
      <c r="G2146" s="45">
        <v>109</v>
      </c>
      <c r="H2146" s="45">
        <v>106</v>
      </c>
      <c r="I2146" s="46">
        <v>49.2</v>
      </c>
      <c r="J2146" s="46">
        <v>5.3</v>
      </c>
      <c r="K2146" s="46"/>
      <c r="L2146" s="46">
        <v>54.5</v>
      </c>
      <c r="M2146" s="47">
        <v>1852.6972477064221</v>
      </c>
      <c r="N2146" s="51">
        <v>100972</v>
      </c>
      <c r="O2146" s="48" t="s">
        <v>4653</v>
      </c>
      <c r="P2146" s="48"/>
      <c r="Q2146" s="49">
        <v>45968</v>
      </c>
      <c r="R2146" s="49" t="s">
        <v>1837</v>
      </c>
      <c r="S2146" s="49"/>
      <c r="T2146" s="49"/>
      <c r="U2146" s="106">
        <v>0.03</v>
      </c>
    </row>
    <row r="2147" spans="1:21" x14ac:dyDescent="0.3">
      <c r="A2147" s="41" t="s">
        <v>416</v>
      </c>
      <c r="B2147" s="6">
        <v>46022</v>
      </c>
      <c r="C2147" s="62">
        <f t="shared" si="63"/>
        <v>2025</v>
      </c>
      <c r="D2147" s="43" t="s">
        <v>2039</v>
      </c>
      <c r="E2147" s="43" t="s">
        <v>2057</v>
      </c>
      <c r="F2147" s="44" t="s">
        <v>412</v>
      </c>
      <c r="G2147" s="45">
        <v>18</v>
      </c>
      <c r="H2147" s="45">
        <v>18</v>
      </c>
      <c r="I2147" s="46">
        <v>49.7</v>
      </c>
      <c r="J2147" s="46">
        <v>7.8</v>
      </c>
      <c r="K2147" s="46"/>
      <c r="L2147" s="46">
        <v>57.5</v>
      </c>
      <c r="M2147" s="47">
        <f t="shared" ref="M2147:M2178" si="64">N2147/L2147</f>
        <v>1408.7304347826087</v>
      </c>
      <c r="N2147" s="47">
        <v>81002</v>
      </c>
      <c r="O2147" s="48" t="s">
        <v>4656</v>
      </c>
      <c r="P2147" s="48" t="s">
        <v>1667</v>
      </c>
      <c r="Q2147" s="49">
        <v>46020</v>
      </c>
      <c r="R2147" s="105">
        <v>1</v>
      </c>
      <c r="S2147" s="105"/>
      <c r="T2147" s="49"/>
      <c r="U2147" s="106">
        <v>0.03</v>
      </c>
    </row>
    <row r="2148" spans="1:21" x14ac:dyDescent="0.3">
      <c r="A2148" s="41" t="s">
        <v>416</v>
      </c>
      <c r="B2148" s="6">
        <v>46022</v>
      </c>
      <c r="C2148" s="62">
        <f t="shared" si="63"/>
        <v>2025</v>
      </c>
      <c r="D2148" s="43" t="s">
        <v>2039</v>
      </c>
      <c r="E2148" s="43" t="s">
        <v>2062</v>
      </c>
      <c r="F2148" s="44" t="s">
        <v>412</v>
      </c>
      <c r="G2148" s="45">
        <v>23</v>
      </c>
      <c r="H2148" s="45">
        <v>23</v>
      </c>
      <c r="I2148" s="46">
        <v>49.6</v>
      </c>
      <c r="J2148" s="46">
        <v>7.8</v>
      </c>
      <c r="K2148" s="46"/>
      <c r="L2148" s="46">
        <v>57.4</v>
      </c>
      <c r="M2148" s="47">
        <f t="shared" si="64"/>
        <v>1423.7108013937282</v>
      </c>
      <c r="N2148" s="47">
        <v>81721</v>
      </c>
      <c r="O2148" s="48" t="s">
        <v>4656</v>
      </c>
      <c r="P2148" s="48" t="s">
        <v>1667</v>
      </c>
      <c r="Q2148" s="49">
        <v>46020</v>
      </c>
      <c r="R2148" s="105">
        <v>1</v>
      </c>
      <c r="S2148" s="105"/>
      <c r="T2148" s="49"/>
      <c r="U2148" s="106">
        <v>0.03</v>
      </c>
    </row>
    <row r="2149" spans="1:21" x14ac:dyDescent="0.3">
      <c r="A2149" s="41" t="s">
        <v>416</v>
      </c>
      <c r="B2149" s="6">
        <v>46022</v>
      </c>
      <c r="C2149" s="62">
        <f t="shared" si="63"/>
        <v>2025</v>
      </c>
      <c r="D2149" s="43" t="s">
        <v>2039</v>
      </c>
      <c r="E2149" s="43" t="s">
        <v>2056</v>
      </c>
      <c r="F2149" s="44" t="s">
        <v>412</v>
      </c>
      <c r="G2149" s="45">
        <v>17</v>
      </c>
      <c r="H2149" s="45">
        <v>17</v>
      </c>
      <c r="I2149" s="46">
        <v>49.4</v>
      </c>
      <c r="J2149" s="46">
        <v>5.4</v>
      </c>
      <c r="K2149" s="46"/>
      <c r="L2149" s="46">
        <v>54.8</v>
      </c>
      <c r="M2149" s="47">
        <f t="shared" si="64"/>
        <v>1462.5912408759125</v>
      </c>
      <c r="N2149" s="47">
        <v>80150</v>
      </c>
      <c r="O2149" s="48" t="s">
        <v>4657</v>
      </c>
      <c r="P2149" s="48" t="s">
        <v>1667</v>
      </c>
      <c r="Q2149" s="49">
        <v>46007</v>
      </c>
      <c r="R2149" s="105">
        <v>1</v>
      </c>
      <c r="S2149" s="105"/>
      <c r="T2149" s="49"/>
      <c r="U2149" s="106"/>
    </row>
    <row r="2150" spans="1:21" x14ac:dyDescent="0.3">
      <c r="A2150" s="41" t="s">
        <v>416</v>
      </c>
      <c r="B2150" s="6">
        <v>46022</v>
      </c>
      <c r="C2150" s="62">
        <f t="shared" si="63"/>
        <v>2025</v>
      </c>
      <c r="D2150" s="43" t="s">
        <v>2039</v>
      </c>
      <c r="E2150" s="43" t="s">
        <v>2067</v>
      </c>
      <c r="F2150" s="44" t="s">
        <v>412</v>
      </c>
      <c r="G2150" s="45">
        <v>28</v>
      </c>
      <c r="H2150" s="45">
        <v>28</v>
      </c>
      <c r="I2150" s="46">
        <v>49.6</v>
      </c>
      <c r="J2150" s="46">
        <v>7.8</v>
      </c>
      <c r="K2150" s="46"/>
      <c r="L2150" s="46">
        <v>57.4</v>
      </c>
      <c r="M2150" s="47">
        <f t="shared" si="64"/>
        <v>1488.3449477351917</v>
      </c>
      <c r="N2150" s="47">
        <v>85431</v>
      </c>
      <c r="O2150" s="48" t="s">
        <v>4658</v>
      </c>
      <c r="P2150" s="48" t="s">
        <v>1667</v>
      </c>
      <c r="Q2150" s="49">
        <v>45992</v>
      </c>
      <c r="R2150" s="105">
        <v>1</v>
      </c>
      <c r="S2150" s="105"/>
      <c r="T2150" s="49"/>
      <c r="U2150" s="106"/>
    </row>
    <row r="2151" spans="1:21" x14ac:dyDescent="0.3">
      <c r="A2151" s="41" t="s">
        <v>416</v>
      </c>
      <c r="B2151" s="6">
        <v>46022</v>
      </c>
      <c r="C2151" s="62">
        <f t="shared" si="63"/>
        <v>2025</v>
      </c>
      <c r="D2151" s="43" t="s">
        <v>4498</v>
      </c>
      <c r="E2151" s="43" t="s">
        <v>4538</v>
      </c>
      <c r="F2151" s="44" t="s">
        <v>412</v>
      </c>
      <c r="G2151" s="45">
        <v>12</v>
      </c>
      <c r="H2151" s="45">
        <v>12</v>
      </c>
      <c r="I2151" s="46">
        <v>61.9</v>
      </c>
      <c r="J2151" s="46">
        <v>11.6</v>
      </c>
      <c r="K2151" s="46"/>
      <c r="L2151" s="46">
        <v>73.5</v>
      </c>
      <c r="M2151" s="47">
        <f t="shared" si="64"/>
        <v>1609.2244897959183</v>
      </c>
      <c r="N2151" s="47">
        <v>118278</v>
      </c>
      <c r="O2151" s="48" t="s">
        <v>4659</v>
      </c>
      <c r="P2151" s="48" t="s">
        <v>1667</v>
      </c>
      <c r="Q2151" s="49">
        <v>45996</v>
      </c>
      <c r="R2151" s="49" t="s">
        <v>1836</v>
      </c>
      <c r="S2151" s="49"/>
      <c r="T2151" s="49"/>
      <c r="U2151" s="106">
        <v>0.03</v>
      </c>
    </row>
    <row r="2152" spans="1:21" x14ac:dyDescent="0.3">
      <c r="A2152" s="41" t="s">
        <v>416</v>
      </c>
      <c r="B2152" s="6">
        <v>46022</v>
      </c>
      <c r="C2152" s="62">
        <f t="shared" si="63"/>
        <v>2025</v>
      </c>
      <c r="D2152" s="43" t="s">
        <v>4315</v>
      </c>
      <c r="E2152" s="43" t="s">
        <v>4319</v>
      </c>
      <c r="F2152" s="44" t="s">
        <v>412</v>
      </c>
      <c r="G2152" s="45">
        <v>4</v>
      </c>
      <c r="H2152" s="45">
        <v>4</v>
      </c>
      <c r="I2152" s="46">
        <v>117.1</v>
      </c>
      <c r="J2152" s="46">
        <v>17</v>
      </c>
      <c r="K2152" s="46"/>
      <c r="L2152" s="46">
        <v>134.1</v>
      </c>
      <c r="M2152" s="47">
        <f t="shared" si="64"/>
        <v>1578.6726323639075</v>
      </c>
      <c r="N2152" s="47">
        <v>211700</v>
      </c>
      <c r="O2152" s="48" t="s">
        <v>4660</v>
      </c>
      <c r="P2152" s="48" t="s">
        <v>1667</v>
      </c>
      <c r="Q2152" s="49">
        <v>46001</v>
      </c>
      <c r="R2152" s="49" t="s">
        <v>1837</v>
      </c>
      <c r="S2152" s="49"/>
      <c r="T2152" s="49"/>
      <c r="U2152" s="106">
        <v>0.03</v>
      </c>
    </row>
    <row r="2153" spans="1:21" x14ac:dyDescent="0.3">
      <c r="A2153" s="41" t="s">
        <v>416</v>
      </c>
      <c r="B2153" s="6">
        <v>46022</v>
      </c>
      <c r="C2153" s="62">
        <f t="shared" si="63"/>
        <v>2025</v>
      </c>
      <c r="D2153" s="43" t="s">
        <v>4662</v>
      </c>
      <c r="E2153" s="43" t="s">
        <v>1688</v>
      </c>
      <c r="F2153" s="44" t="s">
        <v>1</v>
      </c>
      <c r="G2153" s="45">
        <v>3</v>
      </c>
      <c r="H2153" s="45">
        <v>3</v>
      </c>
      <c r="I2153" s="46">
        <v>12.5</v>
      </c>
      <c r="J2153" s="46"/>
      <c r="K2153" s="46"/>
      <c r="L2153" s="46">
        <v>12.5</v>
      </c>
      <c r="M2153" s="47">
        <f t="shared" si="64"/>
        <v>550</v>
      </c>
      <c r="N2153" s="47">
        <v>6875</v>
      </c>
      <c r="O2153" s="48" t="s">
        <v>4661</v>
      </c>
      <c r="P2153" s="48"/>
      <c r="Q2153" s="49">
        <v>46006</v>
      </c>
      <c r="R2153" s="49"/>
      <c r="S2153" s="49"/>
      <c r="T2153" s="49"/>
      <c r="U2153" s="106"/>
    </row>
    <row r="2154" spans="1:21" x14ac:dyDescent="0.3">
      <c r="A2154" s="41" t="s">
        <v>416</v>
      </c>
      <c r="B2154" s="6">
        <v>46022</v>
      </c>
      <c r="C2154" s="62">
        <f t="shared" si="63"/>
        <v>2025</v>
      </c>
      <c r="D2154" s="43" t="s">
        <v>1404</v>
      </c>
      <c r="E2154" s="43" t="s">
        <v>2435</v>
      </c>
      <c r="F2154" s="44" t="s">
        <v>413</v>
      </c>
      <c r="G2154" s="45">
        <v>10</v>
      </c>
      <c r="H2154" s="45">
        <v>10</v>
      </c>
      <c r="I2154" s="46">
        <v>12.5</v>
      </c>
      <c r="J2154" s="46"/>
      <c r="K2154" s="46"/>
      <c r="L2154" s="46">
        <v>12.5</v>
      </c>
      <c r="M2154" s="47">
        <f t="shared" si="64"/>
        <v>800</v>
      </c>
      <c r="N2154" s="47">
        <v>10000</v>
      </c>
      <c r="O2154" s="48" t="s">
        <v>1455</v>
      </c>
      <c r="P2154" s="48"/>
      <c r="Q2154" s="49">
        <v>46003</v>
      </c>
      <c r="R2154" s="49"/>
      <c r="S2154" s="49"/>
      <c r="T2154" s="49"/>
      <c r="U2154" s="106"/>
    </row>
    <row r="2155" spans="1:21" x14ac:dyDescent="0.3">
      <c r="A2155" s="41" t="s">
        <v>416</v>
      </c>
      <c r="B2155" s="6">
        <v>46022</v>
      </c>
      <c r="C2155" s="62">
        <f t="shared" si="63"/>
        <v>2025</v>
      </c>
      <c r="D2155" s="43" t="s">
        <v>2039</v>
      </c>
      <c r="E2155" s="43" t="s">
        <v>2562</v>
      </c>
      <c r="F2155" s="44" t="s">
        <v>413</v>
      </c>
      <c r="G2155" s="45">
        <v>17</v>
      </c>
      <c r="H2155" s="45">
        <v>17</v>
      </c>
      <c r="I2155" s="46">
        <v>12.5</v>
      </c>
      <c r="J2155" s="46"/>
      <c r="K2155" s="46"/>
      <c r="L2155" s="46">
        <v>12.5</v>
      </c>
      <c r="M2155" s="47">
        <f t="shared" si="64"/>
        <v>800</v>
      </c>
      <c r="N2155" s="47">
        <v>10000</v>
      </c>
      <c r="O2155" s="48" t="s">
        <v>4363</v>
      </c>
      <c r="P2155" s="48"/>
      <c r="Q2155" s="49">
        <v>46003</v>
      </c>
      <c r="R2155" s="49"/>
      <c r="S2155" s="49"/>
      <c r="T2155" s="49"/>
      <c r="U2155" s="106"/>
    </row>
    <row r="2156" spans="1:21" x14ac:dyDescent="0.3">
      <c r="A2156" s="41" t="s">
        <v>417</v>
      </c>
      <c r="B2156" s="6">
        <v>46022</v>
      </c>
      <c r="C2156" s="62">
        <f t="shared" si="63"/>
        <v>2025</v>
      </c>
      <c r="D2156" s="43" t="s">
        <v>2114</v>
      </c>
      <c r="E2156" s="43" t="s">
        <v>2159</v>
      </c>
      <c r="F2156" s="44" t="s">
        <v>412</v>
      </c>
      <c r="G2156" s="45">
        <v>25</v>
      </c>
      <c r="H2156" s="45">
        <v>25</v>
      </c>
      <c r="I2156" s="46">
        <v>50.1</v>
      </c>
      <c r="J2156" s="46">
        <v>6.4</v>
      </c>
      <c r="K2156" s="46"/>
      <c r="L2156" s="46">
        <v>56.5</v>
      </c>
      <c r="M2156" s="47">
        <f t="shared" si="64"/>
        <v>1179.4336283185842</v>
      </c>
      <c r="N2156" s="47">
        <v>66638</v>
      </c>
      <c r="O2156" s="48" t="s">
        <v>4663</v>
      </c>
      <c r="P2156" s="48" t="s">
        <v>1672</v>
      </c>
      <c r="Q2156" s="49">
        <v>46387</v>
      </c>
      <c r="R2156" s="105">
        <v>1</v>
      </c>
      <c r="S2156" s="105"/>
      <c r="T2156" s="49"/>
      <c r="U2156" s="106"/>
    </row>
    <row r="2157" spans="1:21" x14ac:dyDescent="0.3">
      <c r="A2157" s="41" t="s">
        <v>417</v>
      </c>
      <c r="B2157" s="6">
        <v>46022</v>
      </c>
      <c r="C2157" s="62">
        <f t="shared" si="63"/>
        <v>2025</v>
      </c>
      <c r="D2157" s="43" t="s">
        <v>1730</v>
      </c>
      <c r="E2157" s="43" t="s">
        <v>1782</v>
      </c>
      <c r="F2157" s="44" t="s">
        <v>412</v>
      </c>
      <c r="G2157" s="45">
        <v>52</v>
      </c>
      <c r="H2157" s="45">
        <v>52</v>
      </c>
      <c r="I2157" s="46">
        <v>51.9</v>
      </c>
      <c r="J2157" s="46">
        <v>6.4</v>
      </c>
      <c r="K2157" s="46"/>
      <c r="L2157" s="46">
        <v>58.3</v>
      </c>
      <c r="M2157" s="47">
        <f t="shared" si="64"/>
        <v>1245.5231560891939</v>
      </c>
      <c r="N2157" s="47">
        <v>72614</v>
      </c>
      <c r="O2157" s="48" t="s">
        <v>4665</v>
      </c>
      <c r="P2157" s="48" t="s">
        <v>1667</v>
      </c>
      <c r="Q2157" s="49">
        <v>46021</v>
      </c>
      <c r="R2157" s="105">
        <v>1</v>
      </c>
      <c r="S2157" s="105"/>
      <c r="T2157" s="49"/>
      <c r="U2157" s="106"/>
    </row>
    <row r="2158" spans="1:21" x14ac:dyDescent="0.3">
      <c r="A2158" s="41" t="s">
        <v>417</v>
      </c>
      <c r="B2158" s="6">
        <v>46022</v>
      </c>
      <c r="C2158" s="62">
        <f t="shared" si="63"/>
        <v>2025</v>
      </c>
      <c r="D2158" s="43" t="s">
        <v>1730</v>
      </c>
      <c r="E2158" s="43" t="s">
        <v>1786</v>
      </c>
      <c r="F2158" s="44" t="s">
        <v>412</v>
      </c>
      <c r="G2158" s="45">
        <v>56</v>
      </c>
      <c r="H2158" s="45">
        <v>56</v>
      </c>
      <c r="I2158" s="46">
        <v>51.9</v>
      </c>
      <c r="J2158" s="46">
        <v>6.4</v>
      </c>
      <c r="K2158" s="46"/>
      <c r="L2158" s="46">
        <v>58.3</v>
      </c>
      <c r="M2158" s="47">
        <f t="shared" si="64"/>
        <v>1235.2315608919382</v>
      </c>
      <c r="N2158" s="47">
        <v>72014</v>
      </c>
      <c r="O2158" s="48" t="s">
        <v>4664</v>
      </c>
      <c r="P2158" s="48" t="s">
        <v>1667</v>
      </c>
      <c r="Q2158" s="49">
        <v>46007</v>
      </c>
      <c r="R2158" s="105">
        <v>1</v>
      </c>
      <c r="S2158" s="105"/>
      <c r="T2158" s="49"/>
      <c r="U2158" s="106"/>
    </row>
    <row r="2159" spans="1:21" x14ac:dyDescent="0.3">
      <c r="A2159" s="41" t="s">
        <v>417</v>
      </c>
      <c r="B2159" s="6">
        <v>46022</v>
      </c>
      <c r="C2159" s="62">
        <f t="shared" si="63"/>
        <v>2025</v>
      </c>
      <c r="D2159" s="43" t="s">
        <v>2673</v>
      </c>
      <c r="E2159" s="43" t="s">
        <v>2675</v>
      </c>
      <c r="F2159" s="44" t="s">
        <v>412</v>
      </c>
      <c r="G2159" s="45">
        <v>2</v>
      </c>
      <c r="H2159" s="45">
        <v>2</v>
      </c>
      <c r="I2159" s="46">
        <v>41.7</v>
      </c>
      <c r="J2159" s="46">
        <v>3.3</v>
      </c>
      <c r="K2159" s="46"/>
      <c r="L2159" s="46">
        <v>45</v>
      </c>
      <c r="M2159" s="47">
        <f t="shared" si="64"/>
        <v>1268.7777777777778</v>
      </c>
      <c r="N2159" s="47">
        <v>57095</v>
      </c>
      <c r="O2159" s="48" t="s">
        <v>1555</v>
      </c>
      <c r="P2159" s="48" t="s">
        <v>1667</v>
      </c>
      <c r="Q2159" s="49">
        <v>46015</v>
      </c>
      <c r="R2159" s="105">
        <v>1</v>
      </c>
      <c r="S2159" s="105"/>
      <c r="T2159" s="49"/>
      <c r="U2159" s="106">
        <v>0.03</v>
      </c>
    </row>
    <row r="2160" spans="1:21" x14ac:dyDescent="0.3">
      <c r="A2160" s="41" t="s">
        <v>417</v>
      </c>
      <c r="B2160" s="6">
        <v>46022</v>
      </c>
      <c r="C2160" s="62">
        <f t="shared" si="63"/>
        <v>2025</v>
      </c>
      <c r="D2160" s="43" t="s">
        <v>1244</v>
      </c>
      <c r="E2160" s="43" t="s">
        <v>2937</v>
      </c>
      <c r="F2160" s="44" t="s">
        <v>413</v>
      </c>
      <c r="G2160" s="45">
        <v>16</v>
      </c>
      <c r="H2160" s="45"/>
      <c r="I2160" s="46">
        <v>13.8</v>
      </c>
      <c r="J2160" s="46"/>
      <c r="K2160" s="46"/>
      <c r="L2160" s="46">
        <v>13.8</v>
      </c>
      <c r="M2160" s="47">
        <f t="shared" si="64"/>
        <v>543.47826086956513</v>
      </c>
      <c r="N2160" s="47">
        <v>7500</v>
      </c>
      <c r="O2160" s="48" t="s">
        <v>1369</v>
      </c>
      <c r="P2160" s="48"/>
      <c r="Q2160" s="49">
        <v>46008</v>
      </c>
      <c r="R2160" s="49"/>
      <c r="S2160" s="49"/>
      <c r="T2160" s="49"/>
      <c r="U2160" s="106"/>
    </row>
    <row r="2161" spans="1:21" x14ac:dyDescent="0.3">
      <c r="A2161" s="41" t="s">
        <v>417</v>
      </c>
      <c r="B2161" s="6">
        <v>46022</v>
      </c>
      <c r="C2161" s="62">
        <f t="shared" si="63"/>
        <v>2025</v>
      </c>
      <c r="D2161" s="43" t="s">
        <v>1244</v>
      </c>
      <c r="E2161" s="43" t="s">
        <v>2938</v>
      </c>
      <c r="F2161" s="44" t="s">
        <v>413</v>
      </c>
      <c r="G2161" s="45">
        <v>17</v>
      </c>
      <c r="H2161" s="45"/>
      <c r="I2161" s="46">
        <v>13.8</v>
      </c>
      <c r="J2161" s="46"/>
      <c r="K2161" s="46"/>
      <c r="L2161" s="46">
        <v>13.8</v>
      </c>
      <c r="M2161" s="47">
        <f t="shared" si="64"/>
        <v>543.47826086956513</v>
      </c>
      <c r="N2161" s="47">
        <v>7500</v>
      </c>
      <c r="O2161" s="48" t="s">
        <v>4666</v>
      </c>
      <c r="P2161" s="48"/>
      <c r="Q2161" s="49">
        <v>45995</v>
      </c>
      <c r="R2161" s="49"/>
      <c r="S2161" s="49"/>
      <c r="T2161" s="49"/>
      <c r="U2161" s="106"/>
    </row>
    <row r="2162" spans="1:21" x14ac:dyDescent="0.3">
      <c r="A2162" s="41" t="s">
        <v>417</v>
      </c>
      <c r="B2162" s="6">
        <v>46022</v>
      </c>
      <c r="C2162" s="62">
        <f t="shared" si="63"/>
        <v>2025</v>
      </c>
      <c r="D2162" s="43" t="s">
        <v>2255</v>
      </c>
      <c r="E2162" s="43" t="s">
        <v>4456</v>
      </c>
      <c r="F2162" s="44" t="s">
        <v>413</v>
      </c>
      <c r="G2162" s="45">
        <v>9</v>
      </c>
      <c r="H2162" s="45"/>
      <c r="I2162" s="46">
        <v>20</v>
      </c>
      <c r="J2162" s="46"/>
      <c r="K2162" s="46"/>
      <c r="L2162" s="46">
        <v>20</v>
      </c>
      <c r="M2162" s="47">
        <f t="shared" si="64"/>
        <v>525</v>
      </c>
      <c r="N2162" s="47">
        <v>10500</v>
      </c>
      <c r="O2162" s="48" t="s">
        <v>3087</v>
      </c>
      <c r="P2162" s="48"/>
      <c r="Q2162" s="49">
        <v>46020</v>
      </c>
      <c r="R2162" s="49"/>
      <c r="S2162" s="49"/>
      <c r="T2162" s="49"/>
      <c r="U2162" s="106"/>
    </row>
    <row r="2163" spans="1:21" x14ac:dyDescent="0.3">
      <c r="A2163" s="41" t="s">
        <v>417</v>
      </c>
      <c r="B2163" s="6">
        <v>46022</v>
      </c>
      <c r="C2163" s="62">
        <f t="shared" si="63"/>
        <v>2025</v>
      </c>
      <c r="D2163" s="43" t="s">
        <v>2255</v>
      </c>
      <c r="E2163" s="43" t="s">
        <v>4460</v>
      </c>
      <c r="F2163" s="44" t="s">
        <v>413</v>
      </c>
      <c r="G2163" s="45">
        <v>13</v>
      </c>
      <c r="H2163" s="45"/>
      <c r="I2163" s="46">
        <v>12.5</v>
      </c>
      <c r="J2163" s="46"/>
      <c r="K2163" s="46"/>
      <c r="L2163" s="46">
        <v>12.5</v>
      </c>
      <c r="M2163" s="47">
        <f t="shared" si="64"/>
        <v>600</v>
      </c>
      <c r="N2163" s="47">
        <v>7500</v>
      </c>
      <c r="O2163" s="48" t="s">
        <v>2659</v>
      </c>
      <c r="P2163" s="48"/>
      <c r="Q2163" s="49">
        <v>46017</v>
      </c>
      <c r="R2163" s="49"/>
      <c r="S2163" s="49"/>
      <c r="T2163" s="49"/>
      <c r="U2163" s="106"/>
    </row>
    <row r="2164" spans="1:21" x14ac:dyDescent="0.3">
      <c r="A2164" s="41" t="s">
        <v>417</v>
      </c>
      <c r="B2164" s="6">
        <v>46022</v>
      </c>
      <c r="C2164" s="62">
        <f t="shared" si="63"/>
        <v>2025</v>
      </c>
      <c r="D2164" s="43" t="s">
        <v>2114</v>
      </c>
      <c r="E2164" s="43" t="s">
        <v>4473</v>
      </c>
      <c r="F2164" s="44" t="s">
        <v>413</v>
      </c>
      <c r="G2164" s="45">
        <v>6</v>
      </c>
      <c r="H2164" s="45"/>
      <c r="I2164" s="46">
        <v>12.5</v>
      </c>
      <c r="J2164" s="46"/>
      <c r="K2164" s="46"/>
      <c r="L2164" s="46">
        <v>12.5</v>
      </c>
      <c r="M2164" s="47">
        <f t="shared" si="64"/>
        <v>640</v>
      </c>
      <c r="N2164" s="47">
        <v>8000</v>
      </c>
      <c r="O2164" s="48" t="s">
        <v>4667</v>
      </c>
      <c r="P2164" s="48"/>
      <c r="Q2164" s="49">
        <v>46008</v>
      </c>
      <c r="R2164" s="49"/>
      <c r="S2164" s="49"/>
      <c r="T2164" s="49"/>
      <c r="U2164" s="106"/>
    </row>
    <row r="2165" spans="1:21" x14ac:dyDescent="0.3">
      <c r="A2165" s="41" t="s">
        <v>417</v>
      </c>
      <c r="B2165" s="6">
        <v>46022</v>
      </c>
      <c r="C2165" s="62">
        <f t="shared" si="63"/>
        <v>2025</v>
      </c>
      <c r="D2165" s="43" t="s">
        <v>2114</v>
      </c>
      <c r="E2165" s="43" t="s">
        <v>4480</v>
      </c>
      <c r="F2165" s="44" t="s">
        <v>413</v>
      </c>
      <c r="G2165" s="45">
        <v>13</v>
      </c>
      <c r="H2165" s="45"/>
      <c r="I2165" s="46">
        <v>16.2</v>
      </c>
      <c r="J2165" s="46"/>
      <c r="K2165" s="46"/>
      <c r="L2165" s="46">
        <v>16.2</v>
      </c>
      <c r="M2165" s="47">
        <f t="shared" si="64"/>
        <v>462.96296296296299</v>
      </c>
      <c r="N2165" s="47">
        <v>7500</v>
      </c>
      <c r="O2165" s="48" t="s">
        <v>4668</v>
      </c>
      <c r="P2165" s="48"/>
      <c r="Q2165" s="49">
        <v>46002</v>
      </c>
      <c r="R2165" s="49"/>
      <c r="S2165" s="49"/>
      <c r="T2165" s="49"/>
      <c r="U2165" s="106"/>
    </row>
    <row r="2166" spans="1:21" x14ac:dyDescent="0.3">
      <c r="A2166" s="41" t="s">
        <v>417</v>
      </c>
      <c r="B2166" s="6">
        <v>46022</v>
      </c>
      <c r="C2166" s="62">
        <f t="shared" si="63"/>
        <v>2025</v>
      </c>
      <c r="D2166" s="43" t="s">
        <v>2114</v>
      </c>
      <c r="E2166" s="43" t="s">
        <v>4486</v>
      </c>
      <c r="F2166" s="44" t="s">
        <v>413</v>
      </c>
      <c r="G2166" s="45">
        <v>19</v>
      </c>
      <c r="H2166" s="45"/>
      <c r="I2166" s="46">
        <v>13.8</v>
      </c>
      <c r="J2166" s="46"/>
      <c r="K2166" s="46"/>
      <c r="L2166" s="46">
        <v>13.8</v>
      </c>
      <c r="M2166" s="47">
        <f t="shared" si="64"/>
        <v>543.47826086956513</v>
      </c>
      <c r="N2166" s="47">
        <v>7500</v>
      </c>
      <c r="O2166" s="48" t="s">
        <v>2390</v>
      </c>
      <c r="P2166" s="48"/>
      <c r="Q2166" s="49">
        <v>46009</v>
      </c>
      <c r="R2166" s="49"/>
      <c r="S2166" s="49"/>
      <c r="T2166" s="49"/>
      <c r="U2166" s="106"/>
    </row>
    <row r="2167" spans="1:21" x14ac:dyDescent="0.3">
      <c r="A2167" s="41" t="s">
        <v>417</v>
      </c>
      <c r="B2167" s="6">
        <v>46022</v>
      </c>
      <c r="C2167" s="62">
        <f t="shared" si="63"/>
        <v>2025</v>
      </c>
      <c r="D2167" s="43" t="s">
        <v>2114</v>
      </c>
      <c r="E2167" s="43" t="s">
        <v>4487</v>
      </c>
      <c r="F2167" s="44" t="s">
        <v>413</v>
      </c>
      <c r="G2167" s="45">
        <v>20</v>
      </c>
      <c r="H2167" s="45"/>
      <c r="I2167" s="46">
        <v>13.8</v>
      </c>
      <c r="J2167" s="46"/>
      <c r="K2167" s="46"/>
      <c r="L2167" s="46">
        <v>13.8</v>
      </c>
      <c r="M2167" s="47">
        <f t="shared" si="64"/>
        <v>543.47826086956513</v>
      </c>
      <c r="N2167" s="47">
        <v>7500</v>
      </c>
      <c r="O2167" s="48" t="s">
        <v>4669</v>
      </c>
      <c r="P2167" s="48"/>
      <c r="Q2167" s="49">
        <v>46020</v>
      </c>
      <c r="R2167" s="49"/>
      <c r="S2167" s="49"/>
      <c r="T2167" s="49"/>
      <c r="U2167" s="106"/>
    </row>
    <row r="2168" spans="1:21" x14ac:dyDescent="0.3">
      <c r="A2168" s="41" t="s">
        <v>417</v>
      </c>
      <c r="B2168" s="6">
        <v>46022</v>
      </c>
      <c r="C2168" s="62">
        <f t="shared" si="63"/>
        <v>2025</v>
      </c>
      <c r="D2168" s="43" t="s">
        <v>1730</v>
      </c>
      <c r="E2168" s="43" t="s">
        <v>2993</v>
      </c>
      <c r="F2168" s="44" t="s">
        <v>413</v>
      </c>
      <c r="G2168" s="45">
        <v>19</v>
      </c>
      <c r="H2168" s="45"/>
      <c r="I2168" s="46">
        <v>13.8</v>
      </c>
      <c r="J2168" s="46"/>
      <c r="K2168" s="46"/>
      <c r="L2168" s="46">
        <v>13.8</v>
      </c>
      <c r="M2168" s="47">
        <f t="shared" si="64"/>
        <v>543.47826086956513</v>
      </c>
      <c r="N2168" s="47">
        <v>7500</v>
      </c>
      <c r="O2168" s="48" t="s">
        <v>4670</v>
      </c>
      <c r="P2168" s="48"/>
      <c r="Q2168" s="49">
        <v>46000</v>
      </c>
      <c r="R2168" s="49"/>
      <c r="S2168" s="49"/>
      <c r="T2168" s="49"/>
      <c r="U2168" s="106"/>
    </row>
    <row r="2169" spans="1:21" x14ac:dyDescent="0.3">
      <c r="A2169" s="41" t="s">
        <v>417</v>
      </c>
      <c r="B2169" s="6">
        <v>46022</v>
      </c>
      <c r="C2169" s="62">
        <f t="shared" si="63"/>
        <v>2025</v>
      </c>
      <c r="D2169" s="43" t="s">
        <v>2673</v>
      </c>
      <c r="E2169" s="43" t="s">
        <v>4489</v>
      </c>
      <c r="F2169" s="44" t="s">
        <v>413</v>
      </c>
      <c r="G2169" s="45">
        <v>1</v>
      </c>
      <c r="H2169" s="45"/>
      <c r="I2169" s="46">
        <v>13.8</v>
      </c>
      <c r="J2169" s="46"/>
      <c r="K2169" s="46"/>
      <c r="L2169" s="46">
        <v>13.8</v>
      </c>
      <c r="M2169" s="47">
        <f t="shared" si="64"/>
        <v>543.47826086956513</v>
      </c>
      <c r="N2169" s="47">
        <v>7500</v>
      </c>
      <c r="O2169" s="48" t="s">
        <v>4671</v>
      </c>
      <c r="P2169" s="48"/>
      <c r="Q2169" s="49">
        <v>46002</v>
      </c>
      <c r="R2169" s="49"/>
      <c r="S2169" s="49"/>
      <c r="T2169" s="49"/>
      <c r="U2169" s="106"/>
    </row>
    <row r="2170" spans="1:21" x14ac:dyDescent="0.3">
      <c r="A2170" s="41" t="s">
        <v>417</v>
      </c>
      <c r="B2170" s="6">
        <v>46022</v>
      </c>
      <c r="C2170" s="62">
        <f t="shared" si="63"/>
        <v>2025</v>
      </c>
      <c r="D2170" s="43" t="s">
        <v>2673</v>
      </c>
      <c r="E2170" s="43" t="s">
        <v>4490</v>
      </c>
      <c r="F2170" s="44" t="s">
        <v>413</v>
      </c>
      <c r="G2170" s="45">
        <v>2</v>
      </c>
      <c r="H2170" s="45"/>
      <c r="I2170" s="46">
        <v>13.8</v>
      </c>
      <c r="J2170" s="46"/>
      <c r="K2170" s="46"/>
      <c r="L2170" s="46">
        <v>13.8</v>
      </c>
      <c r="M2170" s="47">
        <f t="shared" si="64"/>
        <v>543.47826086956513</v>
      </c>
      <c r="N2170" s="47">
        <v>7500</v>
      </c>
      <c r="O2170" s="48" t="s">
        <v>4671</v>
      </c>
      <c r="P2170" s="48"/>
      <c r="Q2170" s="49">
        <v>46002</v>
      </c>
      <c r="R2170" s="49"/>
      <c r="S2170" s="49"/>
      <c r="T2170" s="49"/>
      <c r="U2170" s="106"/>
    </row>
    <row r="2171" spans="1:21" x14ac:dyDescent="0.3">
      <c r="A2171" s="41" t="s">
        <v>418</v>
      </c>
      <c r="B2171" s="6">
        <v>46022</v>
      </c>
      <c r="C2171" s="62">
        <f t="shared" si="63"/>
        <v>2025</v>
      </c>
      <c r="D2171" s="43" t="s">
        <v>2623</v>
      </c>
      <c r="E2171" s="43" t="s">
        <v>2719</v>
      </c>
      <c r="F2171" s="44" t="s">
        <v>412</v>
      </c>
      <c r="G2171" s="45">
        <v>30</v>
      </c>
      <c r="H2171" s="45">
        <v>30</v>
      </c>
      <c r="I2171" s="46">
        <v>53.2</v>
      </c>
      <c r="J2171" s="46">
        <v>8</v>
      </c>
      <c r="K2171" s="46"/>
      <c r="L2171" s="46">
        <v>61.2</v>
      </c>
      <c r="M2171" s="47">
        <f t="shared" si="64"/>
        <v>1885</v>
      </c>
      <c r="N2171" s="47">
        <v>115362</v>
      </c>
      <c r="O2171" s="48" t="s">
        <v>4672</v>
      </c>
      <c r="P2171" s="48" t="s">
        <v>1668</v>
      </c>
      <c r="Q2171" s="49">
        <v>46003</v>
      </c>
      <c r="R2171" s="105">
        <v>1</v>
      </c>
      <c r="S2171" s="105"/>
      <c r="T2171" s="49"/>
      <c r="U2171" s="106"/>
    </row>
    <row r="2172" spans="1:21" x14ac:dyDescent="0.3">
      <c r="A2172" s="41" t="s">
        <v>418</v>
      </c>
      <c r="B2172" s="6">
        <v>46022</v>
      </c>
      <c r="C2172" s="62">
        <f t="shared" si="63"/>
        <v>2025</v>
      </c>
      <c r="D2172" s="43" t="s">
        <v>2623</v>
      </c>
      <c r="E2172" s="43" t="s">
        <v>2724</v>
      </c>
      <c r="F2172" s="44" t="s">
        <v>412</v>
      </c>
      <c r="G2172" s="45">
        <v>36</v>
      </c>
      <c r="H2172" s="45">
        <v>36</v>
      </c>
      <c r="I2172" s="46">
        <v>49.4</v>
      </c>
      <c r="J2172" s="46">
        <v>5.3</v>
      </c>
      <c r="K2172" s="46"/>
      <c r="L2172" s="46">
        <v>54.699999999999996</v>
      </c>
      <c r="M2172" s="47">
        <f t="shared" si="64"/>
        <v>1823.601462522852</v>
      </c>
      <c r="N2172" s="47">
        <v>99751</v>
      </c>
      <c r="O2172" s="48" t="s">
        <v>4673</v>
      </c>
      <c r="P2172" s="48" t="s">
        <v>1667</v>
      </c>
      <c r="Q2172" s="49">
        <v>46006</v>
      </c>
      <c r="R2172" s="105">
        <v>1</v>
      </c>
      <c r="S2172" s="105"/>
      <c r="T2172" s="49"/>
      <c r="U2172" s="106">
        <v>0.03</v>
      </c>
    </row>
    <row r="2173" spans="1:21" x14ac:dyDescent="0.3">
      <c r="A2173" s="41" t="s">
        <v>418</v>
      </c>
      <c r="B2173" s="6">
        <v>46022</v>
      </c>
      <c r="C2173" s="62">
        <f t="shared" si="63"/>
        <v>2025</v>
      </c>
      <c r="D2173" s="43" t="s">
        <v>2623</v>
      </c>
      <c r="E2173" s="43" t="s">
        <v>2732</v>
      </c>
      <c r="F2173" s="44" t="s">
        <v>412</v>
      </c>
      <c r="G2173" s="45">
        <v>45</v>
      </c>
      <c r="H2173" s="45">
        <v>45</v>
      </c>
      <c r="I2173" s="46">
        <v>49.3</v>
      </c>
      <c r="J2173" s="46">
        <v>5.3</v>
      </c>
      <c r="K2173" s="46"/>
      <c r="L2173" s="46">
        <v>54.599999999999994</v>
      </c>
      <c r="M2173" s="47">
        <f t="shared" si="64"/>
        <v>1838.1501831501832</v>
      </c>
      <c r="N2173" s="47">
        <v>100363</v>
      </c>
      <c r="O2173" s="48" t="s">
        <v>2221</v>
      </c>
      <c r="P2173" s="48" t="s">
        <v>1668</v>
      </c>
      <c r="Q2173" s="49">
        <v>46014</v>
      </c>
      <c r="R2173" s="49" t="s">
        <v>1837</v>
      </c>
      <c r="S2173" s="49"/>
      <c r="T2173" s="49"/>
      <c r="U2173" s="106">
        <v>0.03</v>
      </c>
    </row>
    <row r="2174" spans="1:21" x14ac:dyDescent="0.3">
      <c r="A2174" s="41" t="s">
        <v>418</v>
      </c>
      <c r="B2174" s="6">
        <v>46022</v>
      </c>
      <c r="C2174" s="62">
        <f t="shared" si="63"/>
        <v>2025</v>
      </c>
      <c r="D2174" s="43" t="s">
        <v>2623</v>
      </c>
      <c r="E2174" s="43" t="s">
        <v>2735</v>
      </c>
      <c r="F2174" s="44" t="s">
        <v>412</v>
      </c>
      <c r="G2174" s="45">
        <v>48</v>
      </c>
      <c r="H2174" s="45">
        <v>48</v>
      </c>
      <c r="I2174" s="46">
        <v>53</v>
      </c>
      <c r="J2174" s="46">
        <v>8</v>
      </c>
      <c r="K2174" s="46"/>
      <c r="L2174" s="46">
        <v>61</v>
      </c>
      <c r="M2174" s="47">
        <f t="shared" si="64"/>
        <v>1847.8524590163934</v>
      </c>
      <c r="N2174" s="47">
        <v>112719</v>
      </c>
      <c r="O2174" s="48" t="s">
        <v>4674</v>
      </c>
      <c r="P2174" s="48" t="s">
        <v>1675</v>
      </c>
      <c r="Q2174" s="49">
        <v>45994</v>
      </c>
      <c r="R2174" s="105">
        <v>1</v>
      </c>
      <c r="S2174" s="105"/>
      <c r="T2174" s="49"/>
      <c r="U2174" s="106">
        <v>0.03</v>
      </c>
    </row>
    <row r="2175" spans="1:21" x14ac:dyDescent="0.3">
      <c r="A2175" s="41" t="s">
        <v>418</v>
      </c>
      <c r="B2175" s="6">
        <v>46022</v>
      </c>
      <c r="C2175" s="62">
        <f t="shared" si="63"/>
        <v>2025</v>
      </c>
      <c r="D2175" s="43" t="s">
        <v>2623</v>
      </c>
      <c r="E2175" s="43" t="s">
        <v>2741</v>
      </c>
      <c r="F2175" s="44" t="s">
        <v>412</v>
      </c>
      <c r="G2175" s="45">
        <v>54</v>
      </c>
      <c r="H2175" s="45">
        <v>54</v>
      </c>
      <c r="I2175" s="46">
        <v>49.2</v>
      </c>
      <c r="J2175" s="46">
        <v>5.3</v>
      </c>
      <c r="K2175" s="46"/>
      <c r="L2175" s="46">
        <v>54.5</v>
      </c>
      <c r="M2175" s="47">
        <f t="shared" si="64"/>
        <v>1847.8532110091744</v>
      </c>
      <c r="N2175" s="47">
        <v>100708</v>
      </c>
      <c r="O2175" s="48" t="s">
        <v>2221</v>
      </c>
      <c r="P2175" s="48" t="s">
        <v>1668</v>
      </c>
      <c r="Q2175" s="49">
        <v>46014</v>
      </c>
      <c r="R2175" s="49" t="s">
        <v>1837</v>
      </c>
      <c r="S2175" s="49"/>
      <c r="T2175" s="49"/>
      <c r="U2175" s="106">
        <v>0.03</v>
      </c>
    </row>
    <row r="2176" spans="1:21" x14ac:dyDescent="0.3">
      <c r="A2176" s="41" t="s">
        <v>418</v>
      </c>
      <c r="B2176" s="6">
        <v>46022</v>
      </c>
      <c r="C2176" s="62">
        <f t="shared" si="63"/>
        <v>2025</v>
      </c>
      <c r="D2176" s="43" t="s">
        <v>2623</v>
      </c>
      <c r="E2176" s="43" t="s">
        <v>2752</v>
      </c>
      <c r="F2176" s="44" t="s">
        <v>412</v>
      </c>
      <c r="G2176" s="45">
        <v>69</v>
      </c>
      <c r="H2176" s="45">
        <v>68</v>
      </c>
      <c r="I2176" s="46">
        <v>54.3</v>
      </c>
      <c r="J2176" s="46">
        <v>8</v>
      </c>
      <c r="K2176" s="46"/>
      <c r="L2176" s="46">
        <v>62.3</v>
      </c>
      <c r="M2176" s="47">
        <f t="shared" si="64"/>
        <v>1747.9935794542537</v>
      </c>
      <c r="N2176" s="47">
        <v>108900</v>
      </c>
      <c r="O2176" s="48" t="s">
        <v>4675</v>
      </c>
      <c r="P2176" s="48" t="s">
        <v>1668</v>
      </c>
      <c r="Q2176" s="49">
        <v>46002</v>
      </c>
      <c r="R2176" s="105">
        <v>1</v>
      </c>
      <c r="S2176" s="105"/>
      <c r="T2176" s="106">
        <v>0.05</v>
      </c>
      <c r="U2176" s="106"/>
    </row>
    <row r="2177" spans="1:21" x14ac:dyDescent="0.3">
      <c r="A2177" s="41" t="s">
        <v>418</v>
      </c>
      <c r="B2177" s="6">
        <v>46022</v>
      </c>
      <c r="C2177" s="62">
        <f t="shared" si="63"/>
        <v>2025</v>
      </c>
      <c r="D2177" s="43" t="s">
        <v>2623</v>
      </c>
      <c r="E2177" s="43" t="s">
        <v>2772</v>
      </c>
      <c r="F2177" s="44" t="s">
        <v>412</v>
      </c>
      <c r="G2177" s="45">
        <v>92</v>
      </c>
      <c r="H2177" s="45">
        <v>91</v>
      </c>
      <c r="I2177" s="46">
        <v>80.099999999999994</v>
      </c>
      <c r="J2177" s="46">
        <v>13.3</v>
      </c>
      <c r="K2177" s="46"/>
      <c r="L2177" s="46">
        <v>93.399999999999991</v>
      </c>
      <c r="M2177" s="47">
        <f t="shared" si="64"/>
        <v>1847.8479657387581</v>
      </c>
      <c r="N2177" s="47">
        <v>172589</v>
      </c>
      <c r="O2177" s="48" t="s">
        <v>4676</v>
      </c>
      <c r="P2177" s="48" t="s">
        <v>1667</v>
      </c>
      <c r="Q2177" s="49">
        <v>46017</v>
      </c>
      <c r="R2177" s="49" t="s">
        <v>1836</v>
      </c>
      <c r="S2177" s="49"/>
      <c r="T2177" s="49"/>
      <c r="U2177" s="106">
        <v>0.03</v>
      </c>
    </row>
    <row r="2178" spans="1:21" x14ac:dyDescent="0.3">
      <c r="A2178" s="41" t="s">
        <v>418</v>
      </c>
      <c r="B2178" s="6">
        <v>46022</v>
      </c>
      <c r="C2178" s="62">
        <f t="shared" si="63"/>
        <v>2025</v>
      </c>
      <c r="D2178" s="43" t="s">
        <v>4682</v>
      </c>
      <c r="E2178" s="43" t="s">
        <v>1842</v>
      </c>
      <c r="F2178" s="44" t="s">
        <v>412</v>
      </c>
      <c r="G2178" s="45">
        <v>4</v>
      </c>
      <c r="H2178" s="45"/>
      <c r="I2178" s="46">
        <v>72.3</v>
      </c>
      <c r="J2178" s="46">
        <v>4.7</v>
      </c>
      <c r="K2178" s="46"/>
      <c r="L2178" s="46">
        <v>77</v>
      </c>
      <c r="M2178" s="47">
        <f t="shared" si="64"/>
        <v>1668.4025974025974</v>
      </c>
      <c r="N2178" s="47">
        <v>128467</v>
      </c>
      <c r="O2178" s="48" t="s">
        <v>4679</v>
      </c>
      <c r="P2178" s="48" t="s">
        <v>1667</v>
      </c>
      <c r="Q2178" s="49">
        <v>46014</v>
      </c>
      <c r="R2178" s="105">
        <v>1</v>
      </c>
      <c r="S2178" s="105"/>
      <c r="T2178" s="49"/>
      <c r="U2178" s="106">
        <v>0.03</v>
      </c>
    </row>
    <row r="2179" spans="1:21" x14ac:dyDescent="0.3">
      <c r="A2179" s="41" t="s">
        <v>418</v>
      </c>
      <c r="B2179" s="6">
        <v>46022</v>
      </c>
      <c r="C2179" s="62">
        <f t="shared" si="63"/>
        <v>2025</v>
      </c>
      <c r="D2179" s="43" t="s">
        <v>1838</v>
      </c>
      <c r="E2179" s="43" t="s">
        <v>1843</v>
      </c>
      <c r="F2179" s="44" t="s">
        <v>412</v>
      </c>
      <c r="G2179" s="45">
        <v>5</v>
      </c>
      <c r="H2179" s="45"/>
      <c r="I2179" s="46">
        <v>43.8</v>
      </c>
      <c r="J2179" s="46">
        <v>3.6</v>
      </c>
      <c r="K2179" s="46"/>
      <c r="L2179" s="46">
        <v>47.4</v>
      </c>
      <c r="M2179" s="47">
        <f t="shared" ref="M2179:M2210" si="65">N2179/L2179</f>
        <v>1687.8059071729958</v>
      </c>
      <c r="N2179" s="47">
        <v>80002</v>
      </c>
      <c r="O2179" s="48" t="s">
        <v>4680</v>
      </c>
      <c r="P2179" s="48" t="s">
        <v>1667</v>
      </c>
      <c r="Q2179" s="49">
        <v>46017</v>
      </c>
      <c r="R2179" s="105">
        <v>1</v>
      </c>
      <c r="S2179" s="105"/>
      <c r="T2179" s="49"/>
      <c r="U2179" s="106">
        <v>0.03</v>
      </c>
    </row>
    <row r="2180" spans="1:21" x14ac:dyDescent="0.3">
      <c r="A2180" s="41" t="s">
        <v>418</v>
      </c>
      <c r="B2180" s="6">
        <v>46022</v>
      </c>
      <c r="C2180" s="62">
        <f t="shared" si="63"/>
        <v>2025</v>
      </c>
      <c r="D2180" s="43" t="s">
        <v>1838</v>
      </c>
      <c r="E2180" s="43" t="s">
        <v>1904</v>
      </c>
      <c r="F2180" s="44" t="s">
        <v>412</v>
      </c>
      <c r="G2180" s="45">
        <v>66</v>
      </c>
      <c r="H2180" s="45">
        <v>65</v>
      </c>
      <c r="I2180" s="46">
        <v>48.8</v>
      </c>
      <c r="J2180" s="46">
        <v>6.4</v>
      </c>
      <c r="K2180" s="46"/>
      <c r="L2180" s="46">
        <v>55.199999999999996</v>
      </c>
      <c r="M2180" s="47">
        <f t="shared" si="65"/>
        <v>1860.0000000000002</v>
      </c>
      <c r="N2180" s="47">
        <v>102672</v>
      </c>
      <c r="O2180" s="48" t="s">
        <v>4681</v>
      </c>
      <c r="P2180" s="48" t="s">
        <v>1667</v>
      </c>
      <c r="Q2180" s="49">
        <v>46003</v>
      </c>
      <c r="R2180" s="49" t="s">
        <v>1837</v>
      </c>
      <c r="S2180" s="49"/>
      <c r="T2180" s="49"/>
      <c r="U2180" s="106"/>
    </row>
    <row r="2181" spans="1:21" x14ac:dyDescent="0.3">
      <c r="A2181" s="41" t="s">
        <v>418</v>
      </c>
      <c r="B2181" s="6">
        <v>46022</v>
      </c>
      <c r="C2181" s="62">
        <f t="shared" si="63"/>
        <v>2025</v>
      </c>
      <c r="D2181" s="43" t="s">
        <v>4128</v>
      </c>
      <c r="E2181" s="43" t="s">
        <v>4157</v>
      </c>
      <c r="F2181" s="44" t="s">
        <v>412</v>
      </c>
      <c r="G2181" s="45">
        <v>29</v>
      </c>
      <c r="H2181" s="45"/>
      <c r="I2181" s="46">
        <v>49.4</v>
      </c>
      <c r="J2181" s="46">
        <v>5.3</v>
      </c>
      <c r="K2181" s="46"/>
      <c r="L2181" s="46">
        <v>54.699999999999996</v>
      </c>
      <c r="M2181" s="47">
        <f t="shared" si="65"/>
        <v>1775.1005484460695</v>
      </c>
      <c r="N2181" s="47">
        <v>97098</v>
      </c>
      <c r="O2181" s="48" t="s">
        <v>4683</v>
      </c>
      <c r="P2181" s="48" t="s">
        <v>1667</v>
      </c>
      <c r="Q2181" s="49">
        <v>46009</v>
      </c>
      <c r="R2181" s="49" t="s">
        <v>1837</v>
      </c>
      <c r="S2181" s="49"/>
      <c r="T2181" s="49"/>
      <c r="U2181" s="106">
        <v>0.03</v>
      </c>
    </row>
    <row r="2182" spans="1:21" x14ac:dyDescent="0.3">
      <c r="A2182" s="41" t="s">
        <v>418</v>
      </c>
      <c r="B2182" s="6">
        <v>46022</v>
      </c>
      <c r="C2182" s="62">
        <f t="shared" si="63"/>
        <v>2025</v>
      </c>
      <c r="D2182" s="43" t="s">
        <v>4128</v>
      </c>
      <c r="E2182" s="43" t="s">
        <v>4169</v>
      </c>
      <c r="F2182" s="44" t="s">
        <v>412</v>
      </c>
      <c r="G2182" s="45">
        <v>41</v>
      </c>
      <c r="H2182" s="45">
        <v>40</v>
      </c>
      <c r="I2182" s="46">
        <v>45.9</v>
      </c>
      <c r="J2182" s="46">
        <v>5.3</v>
      </c>
      <c r="K2182" s="46"/>
      <c r="L2182" s="46">
        <v>51.199999999999996</v>
      </c>
      <c r="M2182" s="47">
        <f t="shared" si="65"/>
        <v>1843.0078125000002</v>
      </c>
      <c r="N2182" s="47">
        <v>94362</v>
      </c>
      <c r="O2182" s="48" t="s">
        <v>4683</v>
      </c>
      <c r="P2182" s="48" t="s">
        <v>1667</v>
      </c>
      <c r="Q2182" s="49">
        <v>46009</v>
      </c>
      <c r="R2182" s="49" t="s">
        <v>1837</v>
      </c>
      <c r="S2182" s="49"/>
      <c r="T2182" s="49"/>
      <c r="U2182" s="106">
        <v>0.03</v>
      </c>
    </row>
    <row r="2183" spans="1:21" x14ac:dyDescent="0.3">
      <c r="A2183" s="41" t="s">
        <v>418</v>
      </c>
      <c r="B2183" s="6">
        <v>46022</v>
      </c>
      <c r="C2183" s="62">
        <f t="shared" ref="C2183:C2246" si="66">YEAR(B2183)</f>
        <v>2025</v>
      </c>
      <c r="D2183" s="43" t="s">
        <v>4128</v>
      </c>
      <c r="E2183" s="43" t="s">
        <v>4215</v>
      </c>
      <c r="F2183" s="44" t="s">
        <v>412</v>
      </c>
      <c r="G2183" s="45">
        <v>87</v>
      </c>
      <c r="H2183" s="45">
        <v>85</v>
      </c>
      <c r="I2183" s="46">
        <v>53</v>
      </c>
      <c r="J2183" s="46">
        <v>8</v>
      </c>
      <c r="K2183" s="46"/>
      <c r="L2183" s="46">
        <v>61</v>
      </c>
      <c r="M2183" s="47">
        <f t="shared" si="65"/>
        <v>1833.295081967213</v>
      </c>
      <c r="N2183" s="47">
        <v>111831</v>
      </c>
      <c r="O2183" s="48" t="s">
        <v>4677</v>
      </c>
      <c r="P2183" s="48" t="s">
        <v>1667</v>
      </c>
      <c r="Q2183" s="49">
        <v>46010</v>
      </c>
      <c r="R2183" s="49" t="s">
        <v>1836</v>
      </c>
      <c r="S2183" s="49"/>
      <c r="T2183" s="49"/>
      <c r="U2183" s="106">
        <v>0.03</v>
      </c>
    </row>
    <row r="2184" spans="1:21" x14ac:dyDescent="0.3">
      <c r="A2184" s="41" t="s">
        <v>418</v>
      </c>
      <c r="B2184" s="6">
        <v>46022</v>
      </c>
      <c r="C2184" s="62">
        <f t="shared" si="66"/>
        <v>2025</v>
      </c>
      <c r="D2184" s="43" t="s">
        <v>4128</v>
      </c>
      <c r="E2184" s="43" t="s">
        <v>4159</v>
      </c>
      <c r="F2184" s="44" t="s">
        <v>412</v>
      </c>
      <c r="G2184" s="45">
        <v>31</v>
      </c>
      <c r="H2184" s="45"/>
      <c r="I2184" s="46">
        <v>45.9</v>
      </c>
      <c r="J2184" s="46">
        <v>5.3</v>
      </c>
      <c r="K2184" s="46"/>
      <c r="L2184" s="46">
        <v>51.199999999999996</v>
      </c>
      <c r="M2184" s="47">
        <f t="shared" si="65"/>
        <v>1833.3007812500002</v>
      </c>
      <c r="N2184" s="47">
        <v>93865</v>
      </c>
      <c r="O2184" s="48" t="s">
        <v>1341</v>
      </c>
      <c r="P2184" s="48" t="s">
        <v>1667</v>
      </c>
      <c r="Q2184" s="49">
        <v>46020</v>
      </c>
      <c r="R2184" s="105">
        <v>1</v>
      </c>
      <c r="S2184" s="105"/>
      <c r="T2184" s="49"/>
      <c r="U2184" s="106">
        <v>0.03</v>
      </c>
    </row>
    <row r="2185" spans="1:21" x14ac:dyDescent="0.3">
      <c r="A2185" s="41" t="s">
        <v>418</v>
      </c>
      <c r="B2185" s="6">
        <v>46022</v>
      </c>
      <c r="C2185" s="62">
        <f t="shared" si="66"/>
        <v>2025</v>
      </c>
      <c r="D2185" s="43" t="s">
        <v>4128</v>
      </c>
      <c r="E2185" s="43" t="s">
        <v>4179</v>
      </c>
      <c r="F2185" s="44" t="s">
        <v>412</v>
      </c>
      <c r="G2185" s="45">
        <v>51</v>
      </c>
      <c r="H2185" s="45">
        <v>50</v>
      </c>
      <c r="I2185" s="46">
        <v>45.9</v>
      </c>
      <c r="J2185" s="46">
        <v>5.3</v>
      </c>
      <c r="K2185" s="46"/>
      <c r="L2185" s="46">
        <v>51.199999999999996</v>
      </c>
      <c r="M2185" s="47">
        <f t="shared" si="65"/>
        <v>1852.6953125000002</v>
      </c>
      <c r="N2185" s="47">
        <v>94858</v>
      </c>
      <c r="O2185" s="48" t="s">
        <v>4678</v>
      </c>
      <c r="P2185" s="48" t="s">
        <v>1667</v>
      </c>
      <c r="Q2185" s="49">
        <v>46017</v>
      </c>
      <c r="R2185" s="105">
        <v>1</v>
      </c>
      <c r="S2185" s="105"/>
      <c r="T2185" s="49"/>
      <c r="U2185" s="106">
        <v>0.03</v>
      </c>
    </row>
    <row r="2186" spans="1:21" x14ac:dyDescent="0.3">
      <c r="A2186" s="41" t="s">
        <v>416</v>
      </c>
      <c r="B2186" s="6">
        <v>46022</v>
      </c>
      <c r="C2186" s="62">
        <f t="shared" si="66"/>
        <v>2025</v>
      </c>
      <c r="D2186" s="43" t="s">
        <v>53</v>
      </c>
      <c r="E2186" s="43" t="s">
        <v>60</v>
      </c>
      <c r="F2186" s="44" t="s">
        <v>421</v>
      </c>
      <c r="G2186" s="45">
        <v>1</v>
      </c>
      <c r="H2186" s="45"/>
      <c r="I2186" s="46">
        <v>139</v>
      </c>
      <c r="J2186" s="46"/>
      <c r="K2186" s="46"/>
      <c r="L2186" s="46">
        <v>139</v>
      </c>
      <c r="M2186" s="47">
        <f t="shared" si="65"/>
        <v>2037.8633093525179</v>
      </c>
      <c r="N2186" s="47">
        <v>283263</v>
      </c>
      <c r="O2186" s="48" t="s">
        <v>4686</v>
      </c>
      <c r="P2186" s="48"/>
      <c r="Q2186" s="49">
        <v>46386</v>
      </c>
      <c r="R2186" s="49"/>
      <c r="S2186" s="49"/>
      <c r="T2186" s="49"/>
      <c r="U2186" s="106"/>
    </row>
    <row r="2187" spans="1:21" x14ac:dyDescent="0.3">
      <c r="A2187" s="41" t="s">
        <v>414</v>
      </c>
      <c r="B2187" s="6">
        <v>46022</v>
      </c>
      <c r="C2187" s="62">
        <f t="shared" si="66"/>
        <v>2025</v>
      </c>
      <c r="D2187" s="43" t="s">
        <v>4261</v>
      </c>
      <c r="E2187" s="43" t="s">
        <v>4684</v>
      </c>
      <c r="F2187" s="44" t="s">
        <v>421</v>
      </c>
      <c r="G2187" s="45">
        <v>1</v>
      </c>
      <c r="H2187" s="45"/>
      <c r="I2187" s="46">
        <v>77.599999999999994</v>
      </c>
      <c r="J2187" s="46"/>
      <c r="K2187" s="46"/>
      <c r="L2187" s="46">
        <v>77.599999999999994</v>
      </c>
      <c r="M2187" s="47">
        <f t="shared" si="65"/>
        <v>2100</v>
      </c>
      <c r="N2187" s="47">
        <v>162960</v>
      </c>
      <c r="O2187" s="48" t="s">
        <v>4685</v>
      </c>
      <c r="P2187" s="48"/>
      <c r="Q2187" s="49">
        <v>46380</v>
      </c>
      <c r="R2187" s="49"/>
      <c r="S2187" s="49"/>
      <c r="T2187" s="49"/>
      <c r="U2187" s="106"/>
    </row>
    <row r="2188" spans="1:21" x14ac:dyDescent="0.3">
      <c r="A2188" s="41" t="s">
        <v>416</v>
      </c>
      <c r="B2188" s="6">
        <v>46053</v>
      </c>
      <c r="C2188" s="62">
        <f t="shared" si="66"/>
        <v>2026</v>
      </c>
      <c r="D2188" s="43" t="s">
        <v>4383</v>
      </c>
      <c r="E2188" s="43" t="s">
        <v>4717</v>
      </c>
      <c r="F2188" s="44" t="s">
        <v>413</v>
      </c>
      <c r="G2188" s="45" t="s">
        <v>4715</v>
      </c>
      <c r="H2188" s="45"/>
      <c r="I2188" s="46">
        <v>12.5</v>
      </c>
      <c r="J2188" s="46"/>
      <c r="K2188" s="46"/>
      <c r="L2188" s="46">
        <v>12.5</v>
      </c>
      <c r="M2188" s="47">
        <f t="shared" si="65"/>
        <v>800</v>
      </c>
      <c r="N2188" s="47">
        <v>10000</v>
      </c>
      <c r="O2188" s="48" t="s">
        <v>4580</v>
      </c>
      <c r="P2188" s="48"/>
      <c r="Q2188" s="49">
        <v>46038</v>
      </c>
      <c r="R2188" s="49"/>
      <c r="S2188" s="49"/>
      <c r="T2188" s="49"/>
      <c r="U2188" s="106"/>
    </row>
    <row r="2189" spans="1:21" x14ac:dyDescent="0.3">
      <c r="A2189" s="41" t="s">
        <v>416</v>
      </c>
      <c r="B2189" s="6">
        <v>46053</v>
      </c>
      <c r="C2189" s="62">
        <f t="shared" si="66"/>
        <v>2026</v>
      </c>
      <c r="D2189" s="43" t="s">
        <v>4244</v>
      </c>
      <c r="E2189" s="43" t="s">
        <v>4718</v>
      </c>
      <c r="F2189" s="44" t="s">
        <v>413</v>
      </c>
      <c r="G2189" s="45" t="s">
        <v>4716</v>
      </c>
      <c r="H2189" s="45"/>
      <c r="I2189" s="46">
        <v>12.5</v>
      </c>
      <c r="J2189" s="46"/>
      <c r="K2189" s="46"/>
      <c r="L2189" s="46">
        <v>12.5</v>
      </c>
      <c r="M2189" s="47">
        <f t="shared" si="65"/>
        <v>800</v>
      </c>
      <c r="N2189" s="47">
        <v>10000</v>
      </c>
      <c r="O2189" s="48" t="s">
        <v>4581</v>
      </c>
      <c r="P2189" s="48"/>
      <c r="Q2189" s="49">
        <v>46036</v>
      </c>
      <c r="R2189" s="49"/>
      <c r="S2189" s="49"/>
      <c r="T2189" s="49"/>
      <c r="U2189" s="106"/>
    </row>
    <row r="2190" spans="1:21" x14ac:dyDescent="0.3">
      <c r="A2190" s="41" t="s">
        <v>416</v>
      </c>
      <c r="B2190" s="6">
        <v>46053</v>
      </c>
      <c r="C2190" s="62">
        <f t="shared" si="66"/>
        <v>2026</v>
      </c>
      <c r="D2190" s="43" t="s">
        <v>2039</v>
      </c>
      <c r="E2190" s="43" t="s">
        <v>2042</v>
      </c>
      <c r="F2190" s="44" t="s">
        <v>412</v>
      </c>
      <c r="G2190" s="45">
        <v>3</v>
      </c>
      <c r="H2190" s="45"/>
      <c r="I2190" s="46">
        <v>49.7</v>
      </c>
      <c r="J2190" s="46">
        <v>7.8</v>
      </c>
      <c r="K2190" s="46"/>
      <c r="L2190" s="46">
        <f t="shared" ref="L2190:L2222" si="67">SUM(I2190:K2190)</f>
        <v>57.5</v>
      </c>
      <c r="M2190" s="47">
        <f t="shared" si="65"/>
        <v>1452.2956521739131</v>
      </c>
      <c r="N2190" s="47">
        <v>83507</v>
      </c>
      <c r="O2190" s="48" t="s">
        <v>4695</v>
      </c>
      <c r="P2190" s="48" t="s">
        <v>1678</v>
      </c>
      <c r="Q2190" s="49">
        <v>46050</v>
      </c>
      <c r="R2190" s="106">
        <v>1</v>
      </c>
      <c r="S2190" s="106"/>
      <c r="T2190" s="49"/>
      <c r="U2190" s="106"/>
    </row>
    <row r="2191" spans="1:21" x14ac:dyDescent="0.3">
      <c r="A2191" s="41" t="s">
        <v>416</v>
      </c>
      <c r="B2191" s="6">
        <v>46053</v>
      </c>
      <c r="C2191" s="62">
        <f t="shared" si="66"/>
        <v>2026</v>
      </c>
      <c r="D2191" s="43" t="s">
        <v>4498</v>
      </c>
      <c r="E2191" s="43" t="s">
        <v>4533</v>
      </c>
      <c r="F2191" s="44" t="s">
        <v>412</v>
      </c>
      <c r="G2191" s="45">
        <v>7</v>
      </c>
      <c r="H2191" s="45"/>
      <c r="I2191" s="46">
        <v>45</v>
      </c>
      <c r="J2191" s="46">
        <v>6.7</v>
      </c>
      <c r="K2191" s="46"/>
      <c r="L2191" s="46">
        <f t="shared" si="67"/>
        <v>51.7</v>
      </c>
      <c r="M2191" s="47">
        <f t="shared" si="65"/>
        <v>1653.7524177949708</v>
      </c>
      <c r="N2191" s="47">
        <v>85499</v>
      </c>
      <c r="O2191" s="48" t="s">
        <v>4696</v>
      </c>
      <c r="P2191" s="48" t="s">
        <v>1668</v>
      </c>
      <c r="Q2191" s="49">
        <v>46052</v>
      </c>
      <c r="R2191" s="106">
        <v>1</v>
      </c>
      <c r="S2191" s="106"/>
      <c r="T2191" s="49"/>
      <c r="U2191" s="106"/>
    </row>
    <row r="2192" spans="1:21" x14ac:dyDescent="0.3">
      <c r="A2192" s="41" t="s">
        <v>416</v>
      </c>
      <c r="B2192" s="6">
        <v>46053</v>
      </c>
      <c r="C2192" s="62">
        <f t="shared" si="66"/>
        <v>2026</v>
      </c>
      <c r="D2192" s="43" t="s">
        <v>4498</v>
      </c>
      <c r="E2192" s="43" t="s">
        <v>4544</v>
      </c>
      <c r="F2192" s="44" t="s">
        <v>412</v>
      </c>
      <c r="G2192" s="45">
        <v>20</v>
      </c>
      <c r="H2192" s="45"/>
      <c r="I2192" s="46">
        <v>60.5</v>
      </c>
      <c r="J2192" s="46">
        <v>10.6</v>
      </c>
      <c r="K2192" s="46"/>
      <c r="L2192" s="46">
        <f t="shared" si="67"/>
        <v>71.099999999999994</v>
      </c>
      <c r="M2192" s="47">
        <f t="shared" si="65"/>
        <v>1599.0436005625879</v>
      </c>
      <c r="N2192" s="47">
        <v>113692</v>
      </c>
      <c r="O2192" s="48" t="s">
        <v>4697</v>
      </c>
      <c r="P2192" s="48" t="s">
        <v>1668</v>
      </c>
      <c r="Q2192" s="49">
        <v>46042</v>
      </c>
      <c r="R2192" s="106">
        <v>1</v>
      </c>
      <c r="S2192" s="106"/>
      <c r="T2192" s="49"/>
      <c r="U2192" s="106">
        <v>0.03</v>
      </c>
    </row>
    <row r="2193" spans="1:21" x14ac:dyDescent="0.3">
      <c r="A2193" s="41" t="s">
        <v>416</v>
      </c>
      <c r="B2193" s="6">
        <v>46053</v>
      </c>
      <c r="C2193" s="62">
        <f t="shared" si="66"/>
        <v>2026</v>
      </c>
      <c r="D2193" s="43" t="s">
        <v>4498</v>
      </c>
      <c r="E2193" s="43" t="s">
        <v>4550</v>
      </c>
      <c r="F2193" s="44" t="s">
        <v>412</v>
      </c>
      <c r="G2193" s="45">
        <v>26</v>
      </c>
      <c r="H2193" s="45"/>
      <c r="I2193" s="46">
        <v>60.5</v>
      </c>
      <c r="J2193" s="46">
        <v>10.6</v>
      </c>
      <c r="K2193" s="46"/>
      <c r="L2193" s="46">
        <f t="shared" si="67"/>
        <v>71.099999999999994</v>
      </c>
      <c r="M2193" s="47">
        <f t="shared" si="65"/>
        <v>1619.4092827004222</v>
      </c>
      <c r="N2193" s="47">
        <v>115140</v>
      </c>
      <c r="O2193" s="48" t="s">
        <v>4698</v>
      </c>
      <c r="P2193" s="48" t="s">
        <v>1667</v>
      </c>
      <c r="Q2193" s="49">
        <v>46038</v>
      </c>
      <c r="R2193" s="106" t="s">
        <v>1837</v>
      </c>
      <c r="S2193" s="106"/>
      <c r="T2193" s="49"/>
      <c r="U2193" s="106">
        <v>0.03</v>
      </c>
    </row>
    <row r="2194" spans="1:21" x14ac:dyDescent="0.3">
      <c r="A2194" s="41" t="s">
        <v>416</v>
      </c>
      <c r="B2194" s="6">
        <v>46053</v>
      </c>
      <c r="C2194" s="62">
        <f t="shared" si="66"/>
        <v>2026</v>
      </c>
      <c r="D2194" s="43" t="s">
        <v>4498</v>
      </c>
      <c r="E2194" s="43" t="s">
        <v>4557</v>
      </c>
      <c r="F2194" s="44" t="s">
        <v>412</v>
      </c>
      <c r="G2194" s="45">
        <v>35</v>
      </c>
      <c r="H2194" s="45"/>
      <c r="I2194" s="46">
        <v>61.3</v>
      </c>
      <c r="J2194" s="46">
        <v>8.6</v>
      </c>
      <c r="K2194" s="46"/>
      <c r="L2194" s="46">
        <f t="shared" si="67"/>
        <v>69.899999999999991</v>
      </c>
      <c r="M2194" s="47">
        <f t="shared" si="65"/>
        <v>1599.0414878397712</v>
      </c>
      <c r="N2194" s="47">
        <v>111773</v>
      </c>
      <c r="O2194" s="48" t="s">
        <v>4699</v>
      </c>
      <c r="P2194" s="48" t="s">
        <v>1668</v>
      </c>
      <c r="Q2194" s="49">
        <v>46038</v>
      </c>
      <c r="R2194" s="106">
        <v>1</v>
      </c>
      <c r="S2194" s="106"/>
      <c r="T2194" s="49"/>
      <c r="U2194" s="106">
        <v>0.03</v>
      </c>
    </row>
    <row r="2195" spans="1:21" x14ac:dyDescent="0.3">
      <c r="A2195" s="41" t="s">
        <v>416</v>
      </c>
      <c r="B2195" s="6">
        <v>46053</v>
      </c>
      <c r="C2195" s="62">
        <f t="shared" si="66"/>
        <v>2026</v>
      </c>
      <c r="D2195" s="43" t="s">
        <v>4498</v>
      </c>
      <c r="E2195" s="43" t="s">
        <v>4558</v>
      </c>
      <c r="F2195" s="44" t="s">
        <v>412</v>
      </c>
      <c r="G2195" s="45">
        <v>36</v>
      </c>
      <c r="H2195" s="45"/>
      <c r="I2195" s="46">
        <v>53</v>
      </c>
      <c r="J2195" s="46">
        <v>8.6</v>
      </c>
      <c r="K2195" s="46"/>
      <c r="L2195" s="46">
        <f t="shared" si="67"/>
        <v>61.6</v>
      </c>
      <c r="M2195" s="47">
        <f t="shared" si="65"/>
        <v>1593.9448051948052</v>
      </c>
      <c r="N2195" s="47">
        <v>98187</v>
      </c>
      <c r="O2195" s="48" t="s">
        <v>4700</v>
      </c>
      <c r="P2195" s="48" t="s">
        <v>1668</v>
      </c>
      <c r="Q2195" s="49">
        <v>46036</v>
      </c>
      <c r="R2195" s="106">
        <v>1</v>
      </c>
      <c r="S2195" s="106"/>
      <c r="T2195" s="49"/>
      <c r="U2195" s="106">
        <v>0.03</v>
      </c>
    </row>
    <row r="2196" spans="1:21" x14ac:dyDescent="0.3">
      <c r="A2196" s="41" t="s">
        <v>416</v>
      </c>
      <c r="B2196" s="6">
        <v>46053</v>
      </c>
      <c r="C2196" s="62">
        <f t="shared" si="66"/>
        <v>2026</v>
      </c>
      <c r="D2196" s="43" t="s">
        <v>4498</v>
      </c>
      <c r="E2196" s="43" t="s">
        <v>4562</v>
      </c>
      <c r="F2196" s="44" t="s">
        <v>412</v>
      </c>
      <c r="G2196" s="45">
        <v>40</v>
      </c>
      <c r="H2196" s="45"/>
      <c r="I2196" s="46">
        <v>53</v>
      </c>
      <c r="J2196" s="46">
        <v>8.6</v>
      </c>
      <c r="K2196" s="46"/>
      <c r="L2196" s="46">
        <f t="shared" si="67"/>
        <v>61.6</v>
      </c>
      <c r="M2196" s="47">
        <f t="shared" si="65"/>
        <v>1604.1396103896104</v>
      </c>
      <c r="N2196" s="47">
        <v>98815</v>
      </c>
      <c r="O2196" s="48" t="s">
        <v>4701</v>
      </c>
      <c r="P2196" s="48" t="s">
        <v>1668</v>
      </c>
      <c r="Q2196" s="49">
        <v>46052</v>
      </c>
      <c r="R2196" s="106" t="s">
        <v>1837</v>
      </c>
      <c r="S2196" s="106"/>
      <c r="T2196" s="49"/>
      <c r="U2196" s="106">
        <v>0.03</v>
      </c>
    </row>
    <row r="2197" spans="1:21" x14ac:dyDescent="0.3">
      <c r="A2197" s="41" t="s">
        <v>416</v>
      </c>
      <c r="B2197" s="6">
        <v>46053</v>
      </c>
      <c r="C2197" s="62">
        <f t="shared" si="66"/>
        <v>2026</v>
      </c>
      <c r="D2197" s="43" t="s">
        <v>4498</v>
      </c>
      <c r="E2197" s="43" t="s">
        <v>4565</v>
      </c>
      <c r="F2197" s="44" t="s">
        <v>412</v>
      </c>
      <c r="G2197" s="45">
        <v>44</v>
      </c>
      <c r="H2197" s="45"/>
      <c r="I2197" s="46">
        <v>53</v>
      </c>
      <c r="J2197" s="46">
        <v>8.6</v>
      </c>
      <c r="K2197" s="46"/>
      <c r="L2197" s="46">
        <f t="shared" si="67"/>
        <v>61.6</v>
      </c>
      <c r="M2197" s="47">
        <f t="shared" si="65"/>
        <v>1664.2532467532467</v>
      </c>
      <c r="N2197" s="47">
        <v>102518</v>
      </c>
      <c r="O2197" s="48" t="s">
        <v>4702</v>
      </c>
      <c r="P2197" s="48" t="s">
        <v>1668</v>
      </c>
      <c r="Q2197" s="49">
        <v>46050</v>
      </c>
      <c r="R2197" s="106" t="s">
        <v>1837</v>
      </c>
      <c r="S2197" s="106"/>
      <c r="T2197" s="49"/>
      <c r="U2197" s="106"/>
    </row>
    <row r="2198" spans="1:21" x14ac:dyDescent="0.3">
      <c r="A2198" s="41" t="s">
        <v>417</v>
      </c>
      <c r="B2198" s="6">
        <v>46053</v>
      </c>
      <c r="C2198" s="62">
        <f t="shared" si="66"/>
        <v>2026</v>
      </c>
      <c r="D2198" s="43" t="s">
        <v>1244</v>
      </c>
      <c r="E2198" s="43" t="s">
        <v>2936</v>
      </c>
      <c r="F2198" s="44" t="s">
        <v>413</v>
      </c>
      <c r="G2198" s="45" t="s">
        <v>4719</v>
      </c>
      <c r="H2198" s="45"/>
      <c r="I2198" s="46">
        <v>13.8</v>
      </c>
      <c r="J2198" s="46"/>
      <c r="K2198" s="46"/>
      <c r="L2198" s="46">
        <f t="shared" si="67"/>
        <v>13.8</v>
      </c>
      <c r="M2198" s="47">
        <f t="shared" si="65"/>
        <v>543.47826086956513</v>
      </c>
      <c r="N2198" s="47">
        <v>7500</v>
      </c>
      <c r="O2198" s="48" t="s">
        <v>4291</v>
      </c>
      <c r="P2198" s="48"/>
      <c r="Q2198" s="49">
        <v>46050</v>
      </c>
      <c r="R2198" s="106"/>
      <c r="S2198" s="106"/>
      <c r="T2198" s="49"/>
      <c r="U2198" s="106"/>
    </row>
    <row r="2199" spans="1:21" x14ac:dyDescent="0.3">
      <c r="A2199" s="41" t="s">
        <v>417</v>
      </c>
      <c r="B2199" s="6">
        <v>46053</v>
      </c>
      <c r="C2199" s="62">
        <f t="shared" si="66"/>
        <v>2026</v>
      </c>
      <c r="D2199" s="43" t="s">
        <v>2114</v>
      </c>
      <c r="E2199" s="43" t="s">
        <v>4488</v>
      </c>
      <c r="F2199" s="44" t="s">
        <v>413</v>
      </c>
      <c r="G2199" s="45" t="s">
        <v>4720</v>
      </c>
      <c r="H2199" s="45"/>
      <c r="I2199" s="46">
        <v>13.8</v>
      </c>
      <c r="J2199" s="46"/>
      <c r="K2199" s="46"/>
      <c r="L2199" s="46">
        <f t="shared" si="67"/>
        <v>13.8</v>
      </c>
      <c r="M2199" s="47">
        <f t="shared" si="65"/>
        <v>543.47826086956513</v>
      </c>
      <c r="N2199" s="47">
        <v>7500</v>
      </c>
      <c r="O2199" s="48" t="s">
        <v>1373</v>
      </c>
      <c r="P2199" s="48"/>
      <c r="Q2199" s="49">
        <v>46031</v>
      </c>
      <c r="R2199" s="106"/>
      <c r="S2199" s="106"/>
      <c r="T2199" s="49"/>
      <c r="U2199" s="106"/>
    </row>
    <row r="2200" spans="1:21" x14ac:dyDescent="0.3">
      <c r="A2200" s="41" t="s">
        <v>417</v>
      </c>
      <c r="B2200" s="6">
        <v>46053</v>
      </c>
      <c r="C2200" s="62">
        <f t="shared" si="66"/>
        <v>2026</v>
      </c>
      <c r="D2200" s="43" t="s">
        <v>2114</v>
      </c>
      <c r="E2200" s="43" t="s">
        <v>4470</v>
      </c>
      <c r="F2200" s="44" t="s">
        <v>413</v>
      </c>
      <c r="G2200" s="45" t="s">
        <v>4721</v>
      </c>
      <c r="H2200" s="45"/>
      <c r="I2200" s="46">
        <v>12.5</v>
      </c>
      <c r="J2200" s="46"/>
      <c r="K2200" s="46"/>
      <c r="L2200" s="46">
        <f t="shared" si="67"/>
        <v>12.5</v>
      </c>
      <c r="M2200" s="47">
        <f t="shared" si="65"/>
        <v>600</v>
      </c>
      <c r="N2200" s="47">
        <v>7500</v>
      </c>
      <c r="O2200" s="48" t="s">
        <v>448</v>
      </c>
      <c r="P2200" s="48"/>
      <c r="Q2200" s="49">
        <v>46049</v>
      </c>
      <c r="R2200" s="106"/>
      <c r="S2200" s="106"/>
      <c r="T2200" s="49"/>
      <c r="U2200" s="106"/>
    </row>
    <row r="2201" spans="1:21" x14ac:dyDescent="0.3">
      <c r="A2201" s="41" t="s">
        <v>417</v>
      </c>
      <c r="B2201" s="6">
        <v>46053</v>
      </c>
      <c r="C2201" s="62">
        <f t="shared" si="66"/>
        <v>2026</v>
      </c>
      <c r="D2201" s="43" t="s">
        <v>1584</v>
      </c>
      <c r="E2201" s="43" t="s">
        <v>2965</v>
      </c>
      <c r="F2201" s="44" t="s">
        <v>413</v>
      </c>
      <c r="G2201" s="45" t="s">
        <v>4719</v>
      </c>
      <c r="H2201" s="45"/>
      <c r="I2201" s="46">
        <v>16.3</v>
      </c>
      <c r="J2201" s="46"/>
      <c r="K2201" s="46"/>
      <c r="L2201" s="46">
        <f t="shared" si="67"/>
        <v>16.3</v>
      </c>
      <c r="M2201" s="47">
        <f t="shared" si="65"/>
        <v>460.12269938650303</v>
      </c>
      <c r="N2201" s="47">
        <v>7500</v>
      </c>
      <c r="O2201" s="48" t="s">
        <v>4703</v>
      </c>
      <c r="P2201" s="48"/>
      <c r="Q2201" s="49">
        <v>46050</v>
      </c>
      <c r="R2201" s="106"/>
      <c r="S2201" s="106"/>
      <c r="T2201" s="49"/>
      <c r="U2201" s="106"/>
    </row>
    <row r="2202" spans="1:21" x14ac:dyDescent="0.3">
      <c r="A2202" s="41" t="s">
        <v>417</v>
      </c>
      <c r="B2202" s="6">
        <v>46053</v>
      </c>
      <c r="C2202" s="62">
        <f t="shared" si="66"/>
        <v>2026</v>
      </c>
      <c r="D2202" s="43" t="s">
        <v>1730</v>
      </c>
      <c r="E2202" s="43" t="s">
        <v>2989</v>
      </c>
      <c r="F2202" s="44" t="s">
        <v>413</v>
      </c>
      <c r="G2202" s="45" t="s">
        <v>4719</v>
      </c>
      <c r="H2202" s="45"/>
      <c r="I2202" s="46">
        <v>13.8</v>
      </c>
      <c r="J2202" s="46"/>
      <c r="K2202" s="46"/>
      <c r="L2202" s="46">
        <f t="shared" si="67"/>
        <v>13.8</v>
      </c>
      <c r="M2202" s="47">
        <f t="shared" si="65"/>
        <v>543.47826086956513</v>
      </c>
      <c r="N2202" s="47">
        <v>7500</v>
      </c>
      <c r="O2202" s="48" t="s">
        <v>4664</v>
      </c>
      <c r="P2202" s="48"/>
      <c r="Q2202" s="49">
        <v>46042</v>
      </c>
      <c r="R2202" s="106"/>
      <c r="S2202" s="106"/>
      <c r="T2202" s="49"/>
      <c r="U2202" s="106"/>
    </row>
    <row r="2203" spans="1:21" x14ac:dyDescent="0.3">
      <c r="A2203" s="41" t="s">
        <v>417</v>
      </c>
      <c r="B2203" s="6">
        <v>46053</v>
      </c>
      <c r="C2203" s="62">
        <f t="shared" si="66"/>
        <v>2026</v>
      </c>
      <c r="D2203" s="43" t="s">
        <v>1730</v>
      </c>
      <c r="E2203" s="43" t="s">
        <v>2994</v>
      </c>
      <c r="F2203" s="44" t="s">
        <v>413</v>
      </c>
      <c r="G2203" s="45" t="s">
        <v>4722</v>
      </c>
      <c r="H2203" s="45"/>
      <c r="I2203" s="46">
        <v>13.8</v>
      </c>
      <c r="J2203" s="46"/>
      <c r="K2203" s="46"/>
      <c r="L2203" s="46">
        <f t="shared" si="67"/>
        <v>13.8</v>
      </c>
      <c r="M2203" s="47">
        <f t="shared" si="65"/>
        <v>543.47826086956513</v>
      </c>
      <c r="N2203" s="47">
        <v>7500</v>
      </c>
      <c r="O2203" s="48" t="s">
        <v>2237</v>
      </c>
      <c r="P2203" s="48"/>
      <c r="Q2203" s="49">
        <v>46044</v>
      </c>
      <c r="R2203" s="106"/>
      <c r="S2203" s="106"/>
      <c r="T2203" s="49"/>
      <c r="U2203" s="106"/>
    </row>
    <row r="2204" spans="1:21" x14ac:dyDescent="0.3">
      <c r="A2204" s="41" t="s">
        <v>417</v>
      </c>
      <c r="B2204" s="6">
        <v>46053</v>
      </c>
      <c r="C2204" s="62">
        <f t="shared" si="66"/>
        <v>2026</v>
      </c>
      <c r="D2204" s="43" t="s">
        <v>1730</v>
      </c>
      <c r="E2204" s="43" t="s">
        <v>2997</v>
      </c>
      <c r="F2204" s="44" t="s">
        <v>413</v>
      </c>
      <c r="G2204" s="45" t="s">
        <v>4723</v>
      </c>
      <c r="H2204" s="45"/>
      <c r="I2204" s="46">
        <v>13.8</v>
      </c>
      <c r="J2204" s="46"/>
      <c r="K2204" s="46"/>
      <c r="L2204" s="46">
        <f t="shared" si="67"/>
        <v>13.8</v>
      </c>
      <c r="M2204" s="47">
        <f t="shared" si="65"/>
        <v>543.47826086956513</v>
      </c>
      <c r="N2204" s="47">
        <v>7500</v>
      </c>
      <c r="O2204" s="48" t="s">
        <v>4704</v>
      </c>
      <c r="P2204" s="48"/>
      <c r="Q2204" s="49">
        <v>46028</v>
      </c>
      <c r="R2204" s="106"/>
      <c r="S2204" s="106"/>
      <c r="T2204" s="49"/>
      <c r="U2204" s="106"/>
    </row>
    <row r="2205" spans="1:21" x14ac:dyDescent="0.3">
      <c r="A2205" s="41" t="s">
        <v>417</v>
      </c>
      <c r="B2205" s="6">
        <v>46053</v>
      </c>
      <c r="C2205" s="62">
        <f t="shared" si="66"/>
        <v>2026</v>
      </c>
      <c r="D2205" s="43" t="s">
        <v>2673</v>
      </c>
      <c r="E2205" s="43" t="s">
        <v>4492</v>
      </c>
      <c r="F2205" s="44" t="s">
        <v>413</v>
      </c>
      <c r="G2205" s="45" t="s">
        <v>4724</v>
      </c>
      <c r="H2205" s="45"/>
      <c r="I2205" s="46">
        <v>13.8</v>
      </c>
      <c r="J2205" s="46"/>
      <c r="K2205" s="46"/>
      <c r="L2205" s="46">
        <f t="shared" si="67"/>
        <v>13.8</v>
      </c>
      <c r="M2205" s="47">
        <f t="shared" si="65"/>
        <v>543.47826086956513</v>
      </c>
      <c r="N2205" s="47">
        <v>7500</v>
      </c>
      <c r="O2205" s="48" t="s">
        <v>3016</v>
      </c>
      <c r="P2205" s="48"/>
      <c r="Q2205" s="49">
        <v>46045</v>
      </c>
      <c r="R2205" s="106"/>
      <c r="S2205" s="106"/>
      <c r="T2205" s="49"/>
      <c r="U2205" s="106"/>
    </row>
    <row r="2206" spans="1:21" x14ac:dyDescent="0.3">
      <c r="A2206" s="41" t="s">
        <v>417</v>
      </c>
      <c r="B2206" s="6">
        <v>46053</v>
      </c>
      <c r="C2206" s="62">
        <f t="shared" si="66"/>
        <v>2026</v>
      </c>
      <c r="D2206" s="43" t="s">
        <v>2673</v>
      </c>
      <c r="E2206" s="43" t="s">
        <v>4493</v>
      </c>
      <c r="F2206" s="44" t="s">
        <v>413</v>
      </c>
      <c r="G2206" s="45" t="s">
        <v>4715</v>
      </c>
      <c r="H2206" s="45"/>
      <c r="I2206" s="46">
        <v>13.8</v>
      </c>
      <c r="J2206" s="46"/>
      <c r="K2206" s="46"/>
      <c r="L2206" s="46">
        <f t="shared" si="67"/>
        <v>13.8</v>
      </c>
      <c r="M2206" s="47">
        <f t="shared" si="65"/>
        <v>543.47826086956513</v>
      </c>
      <c r="N2206" s="47">
        <v>7500</v>
      </c>
      <c r="O2206" s="48" t="s">
        <v>4705</v>
      </c>
      <c r="P2206" s="48"/>
      <c r="Q2206" s="49">
        <v>46031</v>
      </c>
      <c r="R2206" s="106"/>
      <c r="S2206" s="106"/>
      <c r="T2206" s="49"/>
      <c r="U2206" s="106"/>
    </row>
    <row r="2207" spans="1:21" x14ac:dyDescent="0.3">
      <c r="A2207" s="41" t="s">
        <v>417</v>
      </c>
      <c r="B2207" s="6">
        <v>46053</v>
      </c>
      <c r="C2207" s="62">
        <f t="shared" si="66"/>
        <v>2026</v>
      </c>
      <c r="D2207" s="43" t="s">
        <v>1584</v>
      </c>
      <c r="E2207" s="43" t="s">
        <v>1509</v>
      </c>
      <c r="F2207" s="44" t="s">
        <v>412</v>
      </c>
      <c r="G2207" s="45">
        <v>35</v>
      </c>
      <c r="H2207" s="45">
        <v>34</v>
      </c>
      <c r="I2207" s="46">
        <v>51.4</v>
      </c>
      <c r="J2207" s="46">
        <v>3.3</v>
      </c>
      <c r="K2207" s="46"/>
      <c r="L2207" s="46">
        <f t="shared" si="67"/>
        <v>54.699999999999996</v>
      </c>
      <c r="M2207" s="47">
        <f t="shared" si="65"/>
        <v>1212.5045703839123</v>
      </c>
      <c r="N2207" s="47">
        <v>66324</v>
      </c>
      <c r="O2207" s="48" t="s">
        <v>4703</v>
      </c>
      <c r="P2207" s="48" t="s">
        <v>1667</v>
      </c>
      <c r="Q2207" s="49">
        <v>46050</v>
      </c>
      <c r="R2207" s="106">
        <v>1</v>
      </c>
      <c r="S2207" s="106"/>
      <c r="T2207" s="49"/>
      <c r="U2207" s="106">
        <v>0.03</v>
      </c>
    </row>
    <row r="2208" spans="1:21" x14ac:dyDescent="0.3">
      <c r="A2208" s="41" t="s">
        <v>417</v>
      </c>
      <c r="B2208" s="6">
        <v>46053</v>
      </c>
      <c r="C2208" s="62">
        <f t="shared" si="66"/>
        <v>2026</v>
      </c>
      <c r="D2208" s="43" t="s">
        <v>1730</v>
      </c>
      <c r="E2208" s="43" t="s">
        <v>1790</v>
      </c>
      <c r="F2208" s="44" t="s">
        <v>412</v>
      </c>
      <c r="G2208" s="45">
        <v>60</v>
      </c>
      <c r="H2208" s="45"/>
      <c r="I2208" s="46">
        <v>51.9</v>
      </c>
      <c r="J2208" s="46">
        <v>6.4</v>
      </c>
      <c r="K2208" s="46"/>
      <c r="L2208" s="46">
        <f t="shared" si="67"/>
        <v>58.3</v>
      </c>
      <c r="M2208" s="47">
        <f t="shared" si="65"/>
        <v>1188.1818181818182</v>
      </c>
      <c r="N2208" s="47">
        <v>69271</v>
      </c>
      <c r="O2208" s="48" t="s">
        <v>4706</v>
      </c>
      <c r="P2208" s="48" t="s">
        <v>1667</v>
      </c>
      <c r="Q2208" s="49">
        <v>46049</v>
      </c>
      <c r="R2208" s="106" t="s">
        <v>1836</v>
      </c>
      <c r="S2208" s="106" t="s">
        <v>17131</v>
      </c>
      <c r="T2208" s="49"/>
      <c r="U2208" s="106">
        <v>0.03</v>
      </c>
    </row>
    <row r="2209" spans="1:21" x14ac:dyDescent="0.3">
      <c r="A2209" s="41" t="s">
        <v>418</v>
      </c>
      <c r="B2209" s="6">
        <v>46053</v>
      </c>
      <c r="C2209" s="62">
        <f t="shared" si="66"/>
        <v>2026</v>
      </c>
      <c r="D2209" s="43" t="s">
        <v>2623</v>
      </c>
      <c r="E2209" s="43" t="s">
        <v>2714</v>
      </c>
      <c r="F2209" s="44" t="s">
        <v>412</v>
      </c>
      <c r="G2209" s="45">
        <v>22</v>
      </c>
      <c r="H2209" s="45"/>
      <c r="I2209" s="46">
        <v>44.9</v>
      </c>
      <c r="J2209" s="46">
        <v>8</v>
      </c>
      <c r="K2209" s="46"/>
      <c r="L2209" s="46">
        <f t="shared" si="67"/>
        <v>52.9</v>
      </c>
      <c r="M2209" s="47">
        <f t="shared" si="65"/>
        <v>1745.9924385633271</v>
      </c>
      <c r="N2209" s="47">
        <v>92363</v>
      </c>
      <c r="O2209" s="48" t="s">
        <v>2244</v>
      </c>
      <c r="P2209" s="48" t="s">
        <v>1667</v>
      </c>
      <c r="Q2209" s="49">
        <v>46049</v>
      </c>
      <c r="R2209" s="106">
        <v>1</v>
      </c>
      <c r="S2209" s="106"/>
      <c r="T2209" s="49"/>
      <c r="U2209" s="106">
        <v>0.03</v>
      </c>
    </row>
    <row r="2210" spans="1:21" x14ac:dyDescent="0.3">
      <c r="A2210" s="41" t="s">
        <v>418</v>
      </c>
      <c r="B2210" s="6">
        <v>46053</v>
      </c>
      <c r="C2210" s="62">
        <f t="shared" si="66"/>
        <v>2026</v>
      </c>
      <c r="D2210" s="43" t="s">
        <v>2623</v>
      </c>
      <c r="E2210" s="43" t="s">
        <v>2737</v>
      </c>
      <c r="F2210" s="44" t="s">
        <v>412</v>
      </c>
      <c r="G2210" s="45">
        <v>50</v>
      </c>
      <c r="H2210" s="45"/>
      <c r="I2210" s="46">
        <v>56.1</v>
      </c>
      <c r="J2210" s="46">
        <v>8</v>
      </c>
      <c r="K2210" s="46"/>
      <c r="L2210" s="46">
        <f t="shared" si="67"/>
        <v>64.099999999999994</v>
      </c>
      <c r="M2210" s="47">
        <f t="shared" si="65"/>
        <v>1786.0062402496101</v>
      </c>
      <c r="N2210" s="47">
        <v>114483</v>
      </c>
      <c r="O2210" s="48" t="s">
        <v>4707</v>
      </c>
      <c r="P2210" s="48" t="s">
        <v>1668</v>
      </c>
      <c r="Q2210" s="49">
        <v>46050</v>
      </c>
      <c r="R2210" s="106">
        <v>1</v>
      </c>
      <c r="S2210" s="106"/>
      <c r="T2210" s="106">
        <v>0.05</v>
      </c>
      <c r="U2210" s="106"/>
    </row>
    <row r="2211" spans="1:21" x14ac:dyDescent="0.3">
      <c r="A2211" s="41" t="s">
        <v>418</v>
      </c>
      <c r="B2211" s="6">
        <v>46053</v>
      </c>
      <c r="C2211" s="62">
        <f t="shared" si="66"/>
        <v>2026</v>
      </c>
      <c r="D2211" s="43" t="s">
        <v>2623</v>
      </c>
      <c r="E2211" s="43" t="s">
        <v>2751</v>
      </c>
      <c r="F2211" s="44" t="s">
        <v>412</v>
      </c>
      <c r="G2211" s="45">
        <v>68</v>
      </c>
      <c r="H2211" s="45">
        <v>67</v>
      </c>
      <c r="I2211" s="46">
        <v>56.1</v>
      </c>
      <c r="J2211" s="46">
        <v>8</v>
      </c>
      <c r="K2211" s="46"/>
      <c r="L2211" s="46">
        <f t="shared" si="67"/>
        <v>64.099999999999994</v>
      </c>
      <c r="M2211" s="47">
        <f t="shared" ref="M2211:M2222" si="68">N2211/L2211</f>
        <v>1757.5039001560065</v>
      </c>
      <c r="N2211" s="47">
        <v>112656</v>
      </c>
      <c r="O2211" s="48" t="s">
        <v>4708</v>
      </c>
      <c r="P2211" s="48" t="s">
        <v>1667</v>
      </c>
      <c r="Q2211" s="49">
        <v>46038</v>
      </c>
      <c r="R2211" s="106">
        <v>1</v>
      </c>
      <c r="S2211" s="106"/>
      <c r="T2211" s="106">
        <v>0.05</v>
      </c>
      <c r="U2211" s="106"/>
    </row>
    <row r="2212" spans="1:21" x14ac:dyDescent="0.3">
      <c r="A2212" s="41" t="s">
        <v>418</v>
      </c>
      <c r="B2212" s="6">
        <v>46053</v>
      </c>
      <c r="C2212" s="62">
        <f t="shared" si="66"/>
        <v>2026</v>
      </c>
      <c r="D2212" s="43" t="s">
        <v>2623</v>
      </c>
      <c r="E2212" s="43" t="s">
        <v>2770</v>
      </c>
      <c r="F2212" s="44" t="s">
        <v>412</v>
      </c>
      <c r="G2212" s="45">
        <v>90</v>
      </c>
      <c r="H2212" s="45">
        <v>89</v>
      </c>
      <c r="I2212" s="46">
        <v>49.2</v>
      </c>
      <c r="J2212" s="46">
        <v>5.3</v>
      </c>
      <c r="K2212" s="46"/>
      <c r="L2212" s="46">
        <f t="shared" si="67"/>
        <v>54.5</v>
      </c>
      <c r="M2212" s="47">
        <f t="shared" si="68"/>
        <v>1838.1467889908256</v>
      </c>
      <c r="N2212" s="47">
        <v>100179</v>
      </c>
      <c r="O2212" s="48" t="s">
        <v>2245</v>
      </c>
      <c r="P2212" s="48" t="s">
        <v>1667</v>
      </c>
      <c r="Q2212" s="49">
        <v>46044</v>
      </c>
      <c r="R2212" s="106" t="s">
        <v>1836</v>
      </c>
      <c r="S2212" s="106" t="s">
        <v>17131</v>
      </c>
      <c r="T2212" s="49"/>
      <c r="U2212" s="106">
        <v>0.03</v>
      </c>
    </row>
    <row r="2213" spans="1:21" x14ac:dyDescent="0.3">
      <c r="A2213" s="41" t="s">
        <v>418</v>
      </c>
      <c r="B2213" s="6">
        <v>46053</v>
      </c>
      <c r="C2213" s="62">
        <f t="shared" si="66"/>
        <v>2026</v>
      </c>
      <c r="D2213" s="43" t="s">
        <v>4128</v>
      </c>
      <c r="E2213" s="43" t="s">
        <v>4138</v>
      </c>
      <c r="F2213" s="44" t="s">
        <v>412</v>
      </c>
      <c r="G2213" s="45">
        <v>10</v>
      </c>
      <c r="H2213" s="45"/>
      <c r="I2213" s="46">
        <v>49.6</v>
      </c>
      <c r="J2213" s="46">
        <v>5.3</v>
      </c>
      <c r="K2213" s="46"/>
      <c r="L2213" s="46">
        <f t="shared" si="67"/>
        <v>54.9</v>
      </c>
      <c r="M2213" s="47">
        <f t="shared" si="68"/>
        <v>1765.391621129326</v>
      </c>
      <c r="N2213" s="47">
        <v>96920</v>
      </c>
      <c r="O2213" s="48" t="s">
        <v>4709</v>
      </c>
      <c r="P2213" s="48" t="s">
        <v>1667</v>
      </c>
      <c r="Q2213" s="49">
        <v>46052</v>
      </c>
      <c r="R2213" s="106" t="s">
        <v>1836</v>
      </c>
      <c r="S2213" s="106" t="s">
        <v>17131</v>
      </c>
      <c r="T2213" s="49"/>
      <c r="U2213" s="106">
        <v>0.03</v>
      </c>
    </row>
    <row r="2214" spans="1:21" x14ac:dyDescent="0.3">
      <c r="A2214" s="41" t="s">
        <v>418</v>
      </c>
      <c r="B2214" s="6">
        <v>46053</v>
      </c>
      <c r="C2214" s="62">
        <f t="shared" si="66"/>
        <v>2026</v>
      </c>
      <c r="D2214" s="43" t="s">
        <v>4128</v>
      </c>
      <c r="E2214" s="43" t="s">
        <v>4147</v>
      </c>
      <c r="F2214" s="44" t="s">
        <v>412</v>
      </c>
      <c r="G2214" s="45">
        <v>19</v>
      </c>
      <c r="H2214" s="45"/>
      <c r="I2214" s="46">
        <v>49.5</v>
      </c>
      <c r="J2214" s="46">
        <v>5.3</v>
      </c>
      <c r="K2214" s="46"/>
      <c r="L2214" s="46">
        <f t="shared" si="67"/>
        <v>54.8</v>
      </c>
      <c r="M2214" s="47">
        <f t="shared" si="68"/>
        <v>1765.4014598540148</v>
      </c>
      <c r="N2214" s="47">
        <v>96744</v>
      </c>
      <c r="O2214" s="48" t="s">
        <v>2245</v>
      </c>
      <c r="P2214" s="48" t="s">
        <v>1667</v>
      </c>
      <c r="Q2214" s="49">
        <v>46053</v>
      </c>
      <c r="R2214" s="106" t="s">
        <v>1836</v>
      </c>
      <c r="S2214" s="106" t="s">
        <v>17131</v>
      </c>
      <c r="T2214" s="49"/>
      <c r="U2214" s="106">
        <v>0.03</v>
      </c>
    </row>
    <row r="2215" spans="1:21" x14ac:dyDescent="0.3">
      <c r="A2215" s="41" t="s">
        <v>418</v>
      </c>
      <c r="B2215" s="6">
        <v>46053</v>
      </c>
      <c r="C2215" s="62">
        <f t="shared" si="66"/>
        <v>2026</v>
      </c>
      <c r="D2215" s="43" t="s">
        <v>4128</v>
      </c>
      <c r="E2215" s="43" t="s">
        <v>4148</v>
      </c>
      <c r="F2215" s="44" t="s">
        <v>412</v>
      </c>
      <c r="G2215" s="45">
        <v>20</v>
      </c>
      <c r="H2215" s="45"/>
      <c r="I2215" s="46">
        <v>49.5</v>
      </c>
      <c r="J2215" s="46">
        <v>5.3</v>
      </c>
      <c r="K2215" s="46"/>
      <c r="L2215" s="46">
        <f t="shared" si="67"/>
        <v>54.8</v>
      </c>
      <c r="M2215" s="47">
        <f t="shared" si="68"/>
        <v>1775.0912408759125</v>
      </c>
      <c r="N2215" s="47">
        <v>97275</v>
      </c>
      <c r="O2215" s="48" t="s">
        <v>4709</v>
      </c>
      <c r="P2215" s="48" t="s">
        <v>1667</v>
      </c>
      <c r="Q2215" s="49">
        <v>46052</v>
      </c>
      <c r="R2215" s="106" t="s">
        <v>1836</v>
      </c>
      <c r="S2215" s="106" t="s">
        <v>17131</v>
      </c>
      <c r="T2215" s="49"/>
      <c r="U2215" s="106">
        <v>0.03</v>
      </c>
    </row>
    <row r="2216" spans="1:21" x14ac:dyDescent="0.3">
      <c r="A2216" s="41" t="s">
        <v>418</v>
      </c>
      <c r="B2216" s="6">
        <v>46053</v>
      </c>
      <c r="C2216" s="62">
        <f t="shared" si="66"/>
        <v>2026</v>
      </c>
      <c r="D2216" s="43" t="s">
        <v>4128</v>
      </c>
      <c r="E2216" s="43" t="s">
        <v>4158</v>
      </c>
      <c r="F2216" s="44" t="s">
        <v>412</v>
      </c>
      <c r="G2216" s="45">
        <v>30</v>
      </c>
      <c r="H2216" s="45"/>
      <c r="I2216" s="46">
        <v>49.4</v>
      </c>
      <c r="J2216" s="46">
        <v>5.3</v>
      </c>
      <c r="K2216" s="46"/>
      <c r="L2216" s="46">
        <f t="shared" si="67"/>
        <v>54.699999999999996</v>
      </c>
      <c r="M2216" s="47">
        <f t="shared" si="68"/>
        <v>1833.3089579524681</v>
      </c>
      <c r="N2216" s="47">
        <v>100282</v>
      </c>
      <c r="O2216" s="48" t="s">
        <v>4710</v>
      </c>
      <c r="P2216" s="48" t="s">
        <v>1667</v>
      </c>
      <c r="Q2216" s="49">
        <v>46052</v>
      </c>
      <c r="R2216" s="106" t="s">
        <v>1836</v>
      </c>
      <c r="S2216" s="106" t="s">
        <v>17131</v>
      </c>
      <c r="T2216" s="49"/>
      <c r="U2216" s="106">
        <v>0.03</v>
      </c>
    </row>
    <row r="2217" spans="1:21" x14ac:dyDescent="0.3">
      <c r="A2217" s="41" t="s">
        <v>418</v>
      </c>
      <c r="B2217" s="6">
        <v>46053</v>
      </c>
      <c r="C2217" s="62">
        <f t="shared" si="66"/>
        <v>2026</v>
      </c>
      <c r="D2217" s="43" t="s">
        <v>4128</v>
      </c>
      <c r="E2217" s="43" t="s">
        <v>4177</v>
      </c>
      <c r="F2217" s="44" t="s">
        <v>412</v>
      </c>
      <c r="G2217" s="45">
        <v>49</v>
      </c>
      <c r="H2217" s="45">
        <v>48</v>
      </c>
      <c r="I2217" s="46">
        <v>49.3</v>
      </c>
      <c r="J2217" s="46">
        <v>5.3</v>
      </c>
      <c r="K2217" s="46"/>
      <c r="L2217" s="46">
        <f t="shared" si="67"/>
        <v>54.599999999999994</v>
      </c>
      <c r="M2217" s="47">
        <f t="shared" si="68"/>
        <v>1843.0036630036632</v>
      </c>
      <c r="N2217" s="47">
        <v>100628</v>
      </c>
      <c r="O2217" s="48" t="s">
        <v>457</v>
      </c>
      <c r="P2217" s="48" t="s">
        <v>1667</v>
      </c>
      <c r="Q2217" s="49">
        <v>46043</v>
      </c>
      <c r="R2217" s="106">
        <v>1</v>
      </c>
      <c r="S2217" s="106"/>
      <c r="T2217" s="49"/>
      <c r="U2217" s="106">
        <v>0.03</v>
      </c>
    </row>
    <row r="2218" spans="1:21" x14ac:dyDescent="0.3">
      <c r="A2218" s="41" t="s">
        <v>418</v>
      </c>
      <c r="B2218" s="6">
        <v>46053</v>
      </c>
      <c r="C2218" s="62">
        <f t="shared" si="66"/>
        <v>2026</v>
      </c>
      <c r="D2218" s="43" t="s">
        <v>4128</v>
      </c>
      <c r="E2218" s="43" t="s">
        <v>4178</v>
      </c>
      <c r="F2218" s="44" t="s">
        <v>412</v>
      </c>
      <c r="G2218" s="45">
        <v>50</v>
      </c>
      <c r="H2218" s="45">
        <v>49</v>
      </c>
      <c r="I2218" s="46">
        <v>49.2</v>
      </c>
      <c r="J2218" s="46">
        <v>5.3</v>
      </c>
      <c r="K2218" s="46"/>
      <c r="L2218" s="46">
        <f t="shared" si="67"/>
        <v>54.5</v>
      </c>
      <c r="M2218" s="47">
        <f t="shared" si="68"/>
        <v>1852.6972477064221</v>
      </c>
      <c r="N2218" s="47">
        <v>100972</v>
      </c>
      <c r="O2218" s="48" t="s">
        <v>4712</v>
      </c>
      <c r="P2218" s="48" t="s">
        <v>1667</v>
      </c>
      <c r="Q2218" s="49">
        <v>46053</v>
      </c>
      <c r="R2218" s="106">
        <v>1</v>
      </c>
      <c r="S2218" s="106"/>
      <c r="T2218" s="49"/>
      <c r="U2218" s="106">
        <v>0.03</v>
      </c>
    </row>
    <row r="2219" spans="1:21" x14ac:dyDescent="0.3">
      <c r="A2219" s="41" t="s">
        <v>418</v>
      </c>
      <c r="B2219" s="6">
        <v>46053</v>
      </c>
      <c r="C2219" s="62">
        <f t="shared" si="66"/>
        <v>2026</v>
      </c>
      <c r="D2219" s="43" t="s">
        <v>4128</v>
      </c>
      <c r="E2219" s="43" t="s">
        <v>4187</v>
      </c>
      <c r="F2219" s="44" t="s">
        <v>412</v>
      </c>
      <c r="G2219" s="45">
        <v>50</v>
      </c>
      <c r="H2219" s="45">
        <v>49</v>
      </c>
      <c r="I2219" s="46">
        <v>49.2</v>
      </c>
      <c r="J2219" s="46">
        <v>5.3</v>
      </c>
      <c r="K2219" s="46"/>
      <c r="L2219" s="46">
        <f t="shared" si="67"/>
        <v>54.5</v>
      </c>
      <c r="M2219" s="47">
        <f t="shared" si="68"/>
        <v>1570.0917431192661</v>
      </c>
      <c r="N2219" s="47">
        <v>85570</v>
      </c>
      <c r="O2219" s="48" t="s">
        <v>4711</v>
      </c>
      <c r="P2219" s="48" t="s">
        <v>4567</v>
      </c>
      <c r="Q2219" s="49">
        <v>46044</v>
      </c>
      <c r="R2219" s="106">
        <v>1</v>
      </c>
      <c r="S2219" s="106"/>
      <c r="T2219" s="106">
        <v>0.18</v>
      </c>
      <c r="U2219" s="106">
        <v>0.03</v>
      </c>
    </row>
    <row r="2220" spans="1:21" x14ac:dyDescent="0.3">
      <c r="A2220" s="41" t="s">
        <v>418</v>
      </c>
      <c r="B2220" s="6">
        <v>46053</v>
      </c>
      <c r="C2220" s="62">
        <f t="shared" si="66"/>
        <v>2026</v>
      </c>
      <c r="D2220" s="43" t="s">
        <v>4128</v>
      </c>
      <c r="E2220" s="43" t="s">
        <v>4188</v>
      </c>
      <c r="F2220" s="44" t="s">
        <v>412</v>
      </c>
      <c r="G2220" s="45">
        <v>60</v>
      </c>
      <c r="H2220" s="45">
        <v>59</v>
      </c>
      <c r="I2220" s="46">
        <v>49.2</v>
      </c>
      <c r="J2220" s="46">
        <v>5.3</v>
      </c>
      <c r="K2220" s="46"/>
      <c r="L2220" s="46">
        <f t="shared" si="67"/>
        <v>54.5</v>
      </c>
      <c r="M2220" s="47">
        <f t="shared" si="68"/>
        <v>1813.9082568807339</v>
      </c>
      <c r="N2220" s="47">
        <v>98858</v>
      </c>
      <c r="O2220" s="48" t="s">
        <v>457</v>
      </c>
      <c r="P2220" s="48" t="s">
        <v>1667</v>
      </c>
      <c r="Q2220" s="49">
        <v>46037</v>
      </c>
      <c r="R2220" s="106">
        <v>1</v>
      </c>
      <c r="S2220" s="106"/>
      <c r="T2220" s="49"/>
      <c r="U2220" s="106">
        <v>0.03</v>
      </c>
    </row>
    <row r="2221" spans="1:21" x14ac:dyDescent="0.3">
      <c r="A2221" s="41" t="s">
        <v>418</v>
      </c>
      <c r="B2221" s="6">
        <v>46053</v>
      </c>
      <c r="C2221" s="62">
        <f t="shared" si="66"/>
        <v>2026</v>
      </c>
      <c r="D2221" s="43" t="s">
        <v>4128</v>
      </c>
      <c r="E2221" s="43" t="s">
        <v>4195</v>
      </c>
      <c r="F2221" s="44" t="s">
        <v>412</v>
      </c>
      <c r="G2221" s="45">
        <v>67</v>
      </c>
      <c r="H2221" s="45">
        <v>66</v>
      </c>
      <c r="I2221" s="46">
        <v>53</v>
      </c>
      <c r="J2221" s="46">
        <v>8</v>
      </c>
      <c r="K2221" s="46"/>
      <c r="L2221" s="46">
        <f t="shared" si="67"/>
        <v>61</v>
      </c>
      <c r="M2221" s="47">
        <f t="shared" si="68"/>
        <v>1870</v>
      </c>
      <c r="N2221" s="47">
        <v>114070</v>
      </c>
      <c r="O2221" s="48" t="s">
        <v>4713</v>
      </c>
      <c r="P2221" s="48" t="s">
        <v>4714</v>
      </c>
      <c r="Q2221" s="49">
        <v>46045</v>
      </c>
      <c r="R2221" s="106">
        <v>1</v>
      </c>
      <c r="S2221" s="106"/>
      <c r="T2221" s="49"/>
      <c r="U2221" s="106"/>
    </row>
    <row r="2222" spans="1:21" x14ac:dyDescent="0.3">
      <c r="A2222" s="41" t="s">
        <v>418</v>
      </c>
      <c r="B2222" s="6">
        <v>46053</v>
      </c>
      <c r="C2222" s="62">
        <f t="shared" si="66"/>
        <v>2026</v>
      </c>
      <c r="D2222" s="43" t="s">
        <v>4128</v>
      </c>
      <c r="E2222" s="43" t="s">
        <v>4198</v>
      </c>
      <c r="F2222" s="44" t="s">
        <v>412</v>
      </c>
      <c r="G2222" s="45">
        <v>70</v>
      </c>
      <c r="H2222" s="45">
        <v>69</v>
      </c>
      <c r="I2222" s="46">
        <v>49.2</v>
      </c>
      <c r="J2222" s="46">
        <v>5.3</v>
      </c>
      <c r="K2222" s="46"/>
      <c r="L2222" s="46">
        <f t="shared" si="67"/>
        <v>54.5</v>
      </c>
      <c r="M2222" s="47">
        <f t="shared" si="68"/>
        <v>1823.5963302752293</v>
      </c>
      <c r="N2222" s="47">
        <v>99386</v>
      </c>
      <c r="O2222" s="48" t="s">
        <v>457</v>
      </c>
      <c r="P2222" s="48" t="s">
        <v>1667</v>
      </c>
      <c r="Q2222" s="49">
        <v>46043</v>
      </c>
      <c r="R2222" s="106">
        <v>1</v>
      </c>
      <c r="S2222" s="106"/>
      <c r="T2222" s="49"/>
      <c r="U2222" s="106">
        <v>0.03</v>
      </c>
    </row>
    <row r="2223" spans="1:21" x14ac:dyDescent="0.3">
      <c r="A2223" s="41" t="s">
        <v>414</v>
      </c>
      <c r="B2223" s="6">
        <v>46053</v>
      </c>
      <c r="C2223" s="62">
        <f t="shared" si="66"/>
        <v>2026</v>
      </c>
      <c r="D2223" s="43" t="s">
        <v>4725</v>
      </c>
      <c r="E2223" s="43" t="s">
        <v>4726</v>
      </c>
      <c r="F2223" s="44" t="s">
        <v>421</v>
      </c>
      <c r="G2223" s="45">
        <v>4</v>
      </c>
      <c r="H2223" s="45"/>
      <c r="I2223" s="46">
        <v>74.400000000000006</v>
      </c>
      <c r="J2223" s="46"/>
      <c r="K2223" s="46"/>
      <c r="L2223" s="46">
        <v>74.400000000000006</v>
      </c>
      <c r="M2223" s="47">
        <v>1680.1075268817203</v>
      </c>
      <c r="N2223" s="47">
        <v>125000</v>
      </c>
      <c r="O2223" s="48" t="s">
        <v>4727</v>
      </c>
      <c r="P2223" s="48"/>
      <c r="Q2223" s="49">
        <v>46043</v>
      </c>
      <c r="R2223" s="49"/>
      <c r="S2223" s="49"/>
      <c r="T2223" s="49"/>
      <c r="U2223" s="106"/>
    </row>
    <row r="2224" spans="1:21" x14ac:dyDescent="0.3">
      <c r="A2224" s="41" t="s">
        <v>416</v>
      </c>
      <c r="B2224" s="6">
        <v>46081</v>
      </c>
      <c r="C2224" s="62">
        <f t="shared" si="66"/>
        <v>2026</v>
      </c>
      <c r="D2224" s="43" t="s">
        <v>2039</v>
      </c>
      <c r="E2224" s="43" t="s">
        <v>2052</v>
      </c>
      <c r="F2224" s="44" t="s">
        <v>412</v>
      </c>
      <c r="G2224" s="45">
        <v>13</v>
      </c>
      <c r="H2224" s="45"/>
      <c r="I2224" s="46">
        <v>49.6</v>
      </c>
      <c r="J2224" s="46">
        <v>7.8</v>
      </c>
      <c r="K2224" s="46"/>
      <c r="L2224" s="46">
        <f t="shared" ref="L2224:L2266" si="69">SUM(I2224:K2224)</f>
        <v>57.4</v>
      </c>
      <c r="M2224" s="47">
        <f t="shared" ref="M2224:M2253" si="70">N2224/L2224</f>
        <v>1443.6933797909408</v>
      </c>
      <c r="N2224" s="47">
        <v>82868</v>
      </c>
      <c r="O2224" s="48" t="s">
        <v>17050</v>
      </c>
      <c r="P2224" s="48" t="s">
        <v>1667</v>
      </c>
      <c r="Q2224" s="49">
        <v>46064</v>
      </c>
      <c r="R2224" s="106">
        <v>1</v>
      </c>
      <c r="S2224" s="106"/>
      <c r="T2224" s="49"/>
      <c r="U2224" s="106">
        <v>0.03</v>
      </c>
    </row>
    <row r="2225" spans="1:21" x14ac:dyDescent="0.3">
      <c r="A2225" s="41" t="s">
        <v>416</v>
      </c>
      <c r="B2225" s="6">
        <v>46081</v>
      </c>
      <c r="C2225" s="62">
        <f t="shared" si="66"/>
        <v>2026</v>
      </c>
      <c r="D2225" s="43" t="s">
        <v>2039</v>
      </c>
      <c r="E2225" s="43" t="s">
        <v>2561</v>
      </c>
      <c r="F2225" s="44" t="s">
        <v>413</v>
      </c>
      <c r="G2225" s="45" t="s">
        <v>17051</v>
      </c>
      <c r="H2225" s="45"/>
      <c r="I2225" s="46">
        <v>12.5</v>
      </c>
      <c r="J2225" s="46"/>
      <c r="K2225" s="46"/>
      <c r="L2225" s="46">
        <f t="shared" si="69"/>
        <v>12.5</v>
      </c>
      <c r="M2225" s="47">
        <f t="shared" si="70"/>
        <v>800</v>
      </c>
      <c r="N2225" s="47">
        <v>10000</v>
      </c>
      <c r="O2225" s="48" t="s">
        <v>17052</v>
      </c>
      <c r="P2225" s="48"/>
      <c r="Q2225" s="49">
        <v>46079</v>
      </c>
      <c r="R2225" s="49"/>
      <c r="S2225" s="49"/>
      <c r="T2225" s="49"/>
      <c r="U2225" s="106"/>
    </row>
    <row r="2226" spans="1:21" x14ac:dyDescent="0.3">
      <c r="A2226" s="41" t="s">
        <v>416</v>
      </c>
      <c r="B2226" s="6">
        <v>46081</v>
      </c>
      <c r="C2226" s="62">
        <f t="shared" si="66"/>
        <v>2026</v>
      </c>
      <c r="D2226" s="43" t="s">
        <v>4244</v>
      </c>
      <c r="E2226" s="43" t="s">
        <v>4690</v>
      </c>
      <c r="F2226" s="44" t="s">
        <v>413</v>
      </c>
      <c r="G2226" s="45" t="s">
        <v>4724</v>
      </c>
      <c r="H2226" s="45"/>
      <c r="I2226" s="46">
        <v>12.5</v>
      </c>
      <c r="J2226" s="46"/>
      <c r="K2226" s="46"/>
      <c r="L2226" s="46">
        <f t="shared" si="69"/>
        <v>12.5</v>
      </c>
      <c r="M2226" s="47">
        <f t="shared" si="70"/>
        <v>800</v>
      </c>
      <c r="N2226" s="47">
        <v>10000</v>
      </c>
      <c r="O2226" s="48" t="s">
        <v>1460</v>
      </c>
      <c r="P2226" s="48"/>
      <c r="Q2226" s="49">
        <v>46055</v>
      </c>
      <c r="R2226" s="49"/>
      <c r="S2226" s="49"/>
      <c r="T2226" s="49"/>
      <c r="U2226" s="106"/>
    </row>
    <row r="2227" spans="1:21" x14ac:dyDescent="0.3">
      <c r="A2227" s="41" t="s">
        <v>416</v>
      </c>
      <c r="B2227" s="6">
        <v>46081</v>
      </c>
      <c r="C2227" s="62">
        <f t="shared" si="66"/>
        <v>2026</v>
      </c>
      <c r="D2227" s="43" t="s">
        <v>4498</v>
      </c>
      <c r="E2227" s="43" t="s">
        <v>4532</v>
      </c>
      <c r="F2227" s="44" t="s">
        <v>412</v>
      </c>
      <c r="G2227" s="45">
        <v>5</v>
      </c>
      <c r="H2227" s="45"/>
      <c r="I2227" s="46">
        <v>53</v>
      </c>
      <c r="J2227" s="46">
        <v>8.6</v>
      </c>
      <c r="K2227" s="46"/>
      <c r="L2227" s="46">
        <f t="shared" si="69"/>
        <v>61.6</v>
      </c>
      <c r="M2227" s="47">
        <f t="shared" si="70"/>
        <v>1609.237012987013</v>
      </c>
      <c r="N2227" s="47">
        <v>99129</v>
      </c>
      <c r="O2227" s="48" t="s">
        <v>17053</v>
      </c>
      <c r="P2227" s="48" t="s">
        <v>1667</v>
      </c>
      <c r="Q2227" s="49">
        <v>46071</v>
      </c>
      <c r="R2227" s="49" t="s">
        <v>1836</v>
      </c>
      <c r="S2227" s="49" t="s">
        <v>17130</v>
      </c>
      <c r="T2227" s="49"/>
      <c r="U2227" s="106">
        <v>0.03</v>
      </c>
    </row>
    <row r="2228" spans="1:21" x14ac:dyDescent="0.3">
      <c r="A2228" s="41" t="s">
        <v>416</v>
      </c>
      <c r="B2228" s="6">
        <v>46081</v>
      </c>
      <c r="C2228" s="62">
        <f t="shared" si="66"/>
        <v>2026</v>
      </c>
      <c r="D2228" s="43" t="s">
        <v>4498</v>
      </c>
      <c r="E2228" s="43" t="s">
        <v>4534</v>
      </c>
      <c r="F2228" s="44" t="s">
        <v>412</v>
      </c>
      <c r="G2228" s="45">
        <v>8</v>
      </c>
      <c r="H2228" s="45"/>
      <c r="I2228" s="46">
        <v>61.9</v>
      </c>
      <c r="J2228" s="46">
        <v>11.6</v>
      </c>
      <c r="K2228" s="46"/>
      <c r="L2228" s="46">
        <f t="shared" si="69"/>
        <v>73.5</v>
      </c>
      <c r="M2228" s="47">
        <f t="shared" si="70"/>
        <v>1599.047619047619</v>
      </c>
      <c r="N2228" s="47">
        <v>117530</v>
      </c>
      <c r="O2228" s="48" t="s">
        <v>17054</v>
      </c>
      <c r="P2228" s="48" t="s">
        <v>1667</v>
      </c>
      <c r="Q2228" s="49">
        <v>46080</v>
      </c>
      <c r="R2228" s="106">
        <v>1</v>
      </c>
      <c r="S2228" s="106"/>
      <c r="T2228" s="49"/>
      <c r="U2228" s="106">
        <v>0.03</v>
      </c>
    </row>
    <row r="2229" spans="1:21" x14ac:dyDescent="0.3">
      <c r="A2229" s="41" t="s">
        <v>416</v>
      </c>
      <c r="B2229" s="6">
        <v>46081</v>
      </c>
      <c r="C2229" s="62">
        <f t="shared" si="66"/>
        <v>2026</v>
      </c>
      <c r="D2229" s="43" t="s">
        <v>4498</v>
      </c>
      <c r="E2229" s="43" t="s">
        <v>4559</v>
      </c>
      <c r="F2229" s="44" t="s">
        <v>412</v>
      </c>
      <c r="G2229" s="45">
        <v>37</v>
      </c>
      <c r="H2229" s="45"/>
      <c r="I2229" s="46">
        <v>61.9</v>
      </c>
      <c r="J2229" s="46">
        <v>11.6</v>
      </c>
      <c r="K2229" s="46"/>
      <c r="L2229" s="46">
        <f t="shared" si="69"/>
        <v>73.5</v>
      </c>
      <c r="M2229" s="47">
        <f t="shared" si="70"/>
        <v>1648.5034013605443</v>
      </c>
      <c r="N2229" s="47">
        <v>121165</v>
      </c>
      <c r="O2229" s="48" t="s">
        <v>17055</v>
      </c>
      <c r="P2229" s="48" t="s">
        <v>1667</v>
      </c>
      <c r="Q2229" s="49">
        <v>46056</v>
      </c>
      <c r="R2229" s="106">
        <v>1</v>
      </c>
      <c r="S2229" s="106"/>
      <c r="T2229" s="49"/>
      <c r="U2229" s="106"/>
    </row>
    <row r="2230" spans="1:21" x14ac:dyDescent="0.3">
      <c r="A2230" s="41" t="s">
        <v>416</v>
      </c>
      <c r="B2230" s="6">
        <v>46081</v>
      </c>
      <c r="C2230" s="62">
        <f t="shared" si="66"/>
        <v>2026</v>
      </c>
      <c r="D2230" s="43" t="s">
        <v>17005</v>
      </c>
      <c r="E2230" s="43" t="s">
        <v>17047</v>
      </c>
      <c r="F2230" s="44" t="s">
        <v>412</v>
      </c>
      <c r="G2230" s="45">
        <v>42</v>
      </c>
      <c r="H2230" s="45"/>
      <c r="I2230" s="46">
        <v>85.6</v>
      </c>
      <c r="J2230" s="46">
        <v>21.5</v>
      </c>
      <c r="K2230" s="46"/>
      <c r="L2230" s="46">
        <f t="shared" si="69"/>
        <v>107.1</v>
      </c>
      <c r="M2230" s="47">
        <f t="shared" si="70"/>
        <v>1729.9906629318396</v>
      </c>
      <c r="N2230" s="47">
        <v>185282</v>
      </c>
      <c r="O2230" s="48" t="s">
        <v>17056</v>
      </c>
      <c r="P2230" s="48" t="s">
        <v>1667</v>
      </c>
      <c r="Q2230" s="49">
        <v>46080</v>
      </c>
      <c r="R2230" s="49" t="s">
        <v>1836</v>
      </c>
      <c r="S2230" s="49" t="s">
        <v>17130</v>
      </c>
      <c r="T2230" s="49"/>
      <c r="U2230" s="106"/>
    </row>
    <row r="2231" spans="1:21" x14ac:dyDescent="0.3">
      <c r="A2231" s="41" t="s">
        <v>417</v>
      </c>
      <c r="B2231" s="6">
        <v>46081</v>
      </c>
      <c r="C2231" s="62">
        <f t="shared" si="66"/>
        <v>2026</v>
      </c>
      <c r="D2231" s="43" t="s">
        <v>522</v>
      </c>
      <c r="E2231" s="43" t="s">
        <v>535</v>
      </c>
      <c r="F2231" s="44" t="s">
        <v>412</v>
      </c>
      <c r="G2231" s="45">
        <v>13</v>
      </c>
      <c r="H2231" s="45"/>
      <c r="I2231" s="46">
        <v>52.5</v>
      </c>
      <c r="J2231" s="46">
        <v>6.4</v>
      </c>
      <c r="K2231" s="46"/>
      <c r="L2231" s="46">
        <f t="shared" si="69"/>
        <v>58.9</v>
      </c>
      <c r="M2231" s="47">
        <f t="shared" si="70"/>
        <v>1710</v>
      </c>
      <c r="N2231" s="47">
        <v>100719</v>
      </c>
      <c r="O2231" s="48" t="s">
        <v>4377</v>
      </c>
      <c r="P2231" s="48" t="s">
        <v>1668</v>
      </c>
      <c r="Q2231" s="49">
        <v>46057</v>
      </c>
      <c r="R2231" s="106">
        <v>1</v>
      </c>
      <c r="S2231" s="106"/>
      <c r="T2231" s="49"/>
      <c r="U2231" s="106"/>
    </row>
    <row r="2232" spans="1:21" x14ac:dyDescent="0.3">
      <c r="A2232" s="41" t="s">
        <v>417</v>
      </c>
      <c r="B2232" s="6">
        <v>46081</v>
      </c>
      <c r="C2232" s="62">
        <f t="shared" si="66"/>
        <v>2026</v>
      </c>
      <c r="D2232" s="43" t="s">
        <v>2255</v>
      </c>
      <c r="E2232" s="43" t="s">
        <v>2280</v>
      </c>
      <c r="F2232" s="44" t="s">
        <v>412</v>
      </c>
      <c r="G2232" s="45">
        <v>25</v>
      </c>
      <c r="H2232" s="45"/>
      <c r="I2232" s="46">
        <v>49.8</v>
      </c>
      <c r="J2232" s="46">
        <v>6.4</v>
      </c>
      <c r="K2232" s="46"/>
      <c r="L2232" s="46">
        <f t="shared" si="69"/>
        <v>56.199999999999996</v>
      </c>
      <c r="M2232" s="47">
        <f t="shared" si="70"/>
        <v>1222.1530249110322</v>
      </c>
      <c r="N2232" s="47">
        <v>68685</v>
      </c>
      <c r="O2232" s="48" t="s">
        <v>17057</v>
      </c>
      <c r="P2232" s="48" t="s">
        <v>1668</v>
      </c>
      <c r="Q2232" s="49">
        <v>46069</v>
      </c>
      <c r="R2232" s="49" t="s">
        <v>1836</v>
      </c>
      <c r="S2232" s="49" t="s">
        <v>17131</v>
      </c>
      <c r="T2232" s="49"/>
      <c r="U2232" s="106">
        <v>0.03</v>
      </c>
    </row>
    <row r="2233" spans="1:21" x14ac:dyDescent="0.3">
      <c r="A2233" s="41" t="s">
        <v>417</v>
      </c>
      <c r="B2233" s="6">
        <v>46081</v>
      </c>
      <c r="C2233" s="62">
        <f t="shared" si="66"/>
        <v>2026</v>
      </c>
      <c r="D2233" s="43" t="s">
        <v>2255</v>
      </c>
      <c r="E2233" s="43" t="s">
        <v>2309</v>
      </c>
      <c r="F2233" s="44" t="s">
        <v>412</v>
      </c>
      <c r="G2233" s="45">
        <v>54</v>
      </c>
      <c r="H2233" s="45"/>
      <c r="I2233" s="46">
        <v>42</v>
      </c>
      <c r="J2233" s="46">
        <v>9.9</v>
      </c>
      <c r="K2233" s="46"/>
      <c r="L2233" s="46">
        <f t="shared" si="69"/>
        <v>51.9</v>
      </c>
      <c r="M2233" s="47">
        <f t="shared" si="70"/>
        <v>1201.1753371868979</v>
      </c>
      <c r="N2233" s="47">
        <v>62341</v>
      </c>
      <c r="O2233" s="48" t="s">
        <v>3680</v>
      </c>
      <c r="P2233" s="48" t="s">
        <v>1667</v>
      </c>
      <c r="Q2233" s="49">
        <v>46063</v>
      </c>
      <c r="R2233" s="106">
        <v>1</v>
      </c>
      <c r="S2233" s="106"/>
      <c r="T2233" s="49"/>
      <c r="U2233" s="106">
        <v>0.03</v>
      </c>
    </row>
    <row r="2234" spans="1:21" x14ac:dyDescent="0.3">
      <c r="A2234" s="41" t="s">
        <v>417</v>
      </c>
      <c r="B2234" s="6">
        <v>46081</v>
      </c>
      <c r="C2234" s="62">
        <f t="shared" si="66"/>
        <v>2026</v>
      </c>
      <c r="D2234" s="43" t="s">
        <v>1584</v>
      </c>
      <c r="E2234" s="43" t="s">
        <v>2963</v>
      </c>
      <c r="F2234" s="44" t="s">
        <v>413</v>
      </c>
      <c r="G2234" s="45" t="s">
        <v>17058</v>
      </c>
      <c r="H2234" s="45"/>
      <c r="I2234" s="46">
        <v>16.3</v>
      </c>
      <c r="J2234" s="46"/>
      <c r="K2234" s="46"/>
      <c r="L2234" s="46">
        <f t="shared" si="69"/>
        <v>16.3</v>
      </c>
      <c r="M2234" s="47">
        <f t="shared" si="70"/>
        <v>460.12269938650303</v>
      </c>
      <c r="N2234" s="47">
        <v>7500</v>
      </c>
      <c r="O2234" s="48" t="s">
        <v>2086</v>
      </c>
      <c r="P2234" s="48"/>
      <c r="Q2234" s="49">
        <v>46079</v>
      </c>
      <c r="R2234" s="49"/>
      <c r="S2234" s="49"/>
      <c r="T2234" s="49"/>
      <c r="U2234" s="106"/>
    </row>
    <row r="2235" spans="1:21" x14ac:dyDescent="0.3">
      <c r="A2235" s="41" t="s">
        <v>417</v>
      </c>
      <c r="B2235" s="6">
        <v>46081</v>
      </c>
      <c r="C2235" s="62">
        <f t="shared" si="66"/>
        <v>2026</v>
      </c>
      <c r="D2235" s="43" t="s">
        <v>1730</v>
      </c>
      <c r="E2235" s="43" t="s">
        <v>2998</v>
      </c>
      <c r="F2235" s="44" t="s">
        <v>413</v>
      </c>
      <c r="G2235" s="45" t="s">
        <v>17059</v>
      </c>
      <c r="H2235" s="45"/>
      <c r="I2235" s="46">
        <v>13.8</v>
      </c>
      <c r="J2235" s="46"/>
      <c r="K2235" s="46"/>
      <c r="L2235" s="46">
        <f t="shared" si="69"/>
        <v>13.8</v>
      </c>
      <c r="M2235" s="47">
        <f t="shared" si="70"/>
        <v>543.47826086956513</v>
      </c>
      <c r="N2235" s="47">
        <v>7500</v>
      </c>
      <c r="O2235" s="48" t="s">
        <v>4610</v>
      </c>
      <c r="P2235" s="48"/>
      <c r="Q2235" s="49">
        <v>46079</v>
      </c>
      <c r="R2235" s="49"/>
      <c r="S2235" s="49"/>
      <c r="T2235" s="49"/>
      <c r="U2235" s="106"/>
    </row>
    <row r="2236" spans="1:21" x14ac:dyDescent="0.3">
      <c r="A2236" s="41" t="s">
        <v>418</v>
      </c>
      <c r="B2236" s="6">
        <v>46081</v>
      </c>
      <c r="C2236" s="62">
        <f t="shared" si="66"/>
        <v>2026</v>
      </c>
      <c r="D2236" s="43" t="s">
        <v>16936</v>
      </c>
      <c r="E2236" s="43" t="s">
        <v>16955</v>
      </c>
      <c r="F2236" s="44" t="s">
        <v>412</v>
      </c>
      <c r="G2236" s="45">
        <v>5</v>
      </c>
      <c r="H2236" s="45"/>
      <c r="I2236" s="46">
        <v>37.1</v>
      </c>
      <c r="J2236" s="46">
        <v>3.5</v>
      </c>
      <c r="K2236" s="46"/>
      <c r="L2236" s="46">
        <f t="shared" si="69"/>
        <v>40.6</v>
      </c>
      <c r="M2236" s="47">
        <f t="shared" si="70"/>
        <v>1891.502463054187</v>
      </c>
      <c r="N2236" s="47">
        <v>76795</v>
      </c>
      <c r="O2236" s="48" t="s">
        <v>4060</v>
      </c>
      <c r="P2236" s="48" t="s">
        <v>1667</v>
      </c>
      <c r="Q2236" s="49">
        <v>46080</v>
      </c>
      <c r="R2236" s="49" t="s">
        <v>1836</v>
      </c>
      <c r="S2236" s="49" t="s">
        <v>17130</v>
      </c>
      <c r="T2236" s="49"/>
      <c r="U2236" s="106">
        <v>0.03</v>
      </c>
    </row>
    <row r="2237" spans="1:21" x14ac:dyDescent="0.3">
      <c r="A2237" s="41" t="s">
        <v>418</v>
      </c>
      <c r="B2237" s="6">
        <v>46081</v>
      </c>
      <c r="C2237" s="62">
        <f t="shared" si="66"/>
        <v>2026</v>
      </c>
      <c r="D2237" s="43" t="s">
        <v>16936</v>
      </c>
      <c r="E2237" s="43" t="s">
        <v>16960</v>
      </c>
      <c r="F2237" s="44" t="s">
        <v>412</v>
      </c>
      <c r="G2237" s="45">
        <v>10</v>
      </c>
      <c r="H2237" s="45"/>
      <c r="I2237" s="46">
        <v>37</v>
      </c>
      <c r="J2237" s="46">
        <v>3.5</v>
      </c>
      <c r="K2237" s="46"/>
      <c r="L2237" s="46">
        <f t="shared" si="69"/>
        <v>40.5</v>
      </c>
      <c r="M2237" s="47">
        <f t="shared" si="70"/>
        <v>1896.3456790123457</v>
      </c>
      <c r="N2237" s="47">
        <v>76802</v>
      </c>
      <c r="O2237" s="48" t="s">
        <v>17060</v>
      </c>
      <c r="P2237" s="48" t="s">
        <v>1667</v>
      </c>
      <c r="Q2237" s="49">
        <v>46076</v>
      </c>
      <c r="R2237" s="49" t="s">
        <v>1837</v>
      </c>
      <c r="S2237" s="49"/>
      <c r="T2237" s="49"/>
      <c r="U2237" s="106">
        <v>0.03</v>
      </c>
    </row>
    <row r="2238" spans="1:21" x14ac:dyDescent="0.3">
      <c r="A2238" s="41" t="s">
        <v>418</v>
      </c>
      <c r="B2238" s="6">
        <v>46081</v>
      </c>
      <c r="C2238" s="62">
        <f t="shared" si="66"/>
        <v>2026</v>
      </c>
      <c r="D2238" s="43" t="s">
        <v>16936</v>
      </c>
      <c r="E2238" s="43" t="s">
        <v>16965</v>
      </c>
      <c r="F2238" s="44" t="s">
        <v>412</v>
      </c>
      <c r="G2238" s="45">
        <v>15</v>
      </c>
      <c r="H2238" s="45"/>
      <c r="I2238" s="46">
        <v>36.9</v>
      </c>
      <c r="J2238" s="46">
        <v>3.5</v>
      </c>
      <c r="K2238" s="46"/>
      <c r="L2238" s="46">
        <f t="shared" si="69"/>
        <v>40.4</v>
      </c>
      <c r="M2238" s="47">
        <f t="shared" si="70"/>
        <v>1901.1881188118812</v>
      </c>
      <c r="N2238" s="47">
        <v>76808</v>
      </c>
      <c r="O2238" s="48" t="s">
        <v>17061</v>
      </c>
      <c r="P2238" s="48" t="s">
        <v>1667</v>
      </c>
      <c r="Q2238" s="49">
        <v>46078</v>
      </c>
      <c r="R2238" s="49" t="s">
        <v>1837</v>
      </c>
      <c r="S2238" s="49"/>
      <c r="T2238" s="49"/>
      <c r="U2238" s="106">
        <v>0.03</v>
      </c>
    </row>
    <row r="2239" spans="1:21" x14ac:dyDescent="0.3">
      <c r="A2239" s="41" t="s">
        <v>418</v>
      </c>
      <c r="B2239" s="6">
        <v>46081</v>
      </c>
      <c r="C2239" s="62">
        <f t="shared" si="66"/>
        <v>2026</v>
      </c>
      <c r="D2239" s="43" t="s">
        <v>16936</v>
      </c>
      <c r="E2239" s="43" t="s">
        <v>16969</v>
      </c>
      <c r="F2239" s="44" t="s">
        <v>412</v>
      </c>
      <c r="G2239" s="45">
        <v>19</v>
      </c>
      <c r="H2239" s="45"/>
      <c r="I2239" s="46">
        <v>57.2</v>
      </c>
      <c r="J2239" s="46">
        <v>5.3</v>
      </c>
      <c r="K2239" s="46"/>
      <c r="L2239" s="46">
        <f t="shared" si="69"/>
        <v>62.5</v>
      </c>
      <c r="M2239" s="47">
        <f t="shared" si="70"/>
        <v>1891.5039999999999</v>
      </c>
      <c r="N2239" s="47">
        <v>118219</v>
      </c>
      <c r="O2239" s="48" t="s">
        <v>2211</v>
      </c>
      <c r="P2239" s="48" t="s">
        <v>1667</v>
      </c>
      <c r="Q2239" s="49">
        <v>46076</v>
      </c>
      <c r="R2239" s="49" t="s">
        <v>1837</v>
      </c>
      <c r="S2239" s="49"/>
      <c r="T2239" s="49"/>
      <c r="U2239" s="106">
        <v>0.03</v>
      </c>
    </row>
    <row r="2240" spans="1:21" x14ac:dyDescent="0.3">
      <c r="A2240" s="41" t="s">
        <v>418</v>
      </c>
      <c r="B2240" s="6">
        <v>46081</v>
      </c>
      <c r="C2240" s="62">
        <f t="shared" si="66"/>
        <v>2026</v>
      </c>
      <c r="D2240" s="43" t="s">
        <v>16936</v>
      </c>
      <c r="E2240" s="43" t="s">
        <v>16970</v>
      </c>
      <c r="F2240" s="44" t="s">
        <v>412</v>
      </c>
      <c r="G2240" s="45">
        <v>20</v>
      </c>
      <c r="H2240" s="45"/>
      <c r="I2240" s="46">
        <v>36.9</v>
      </c>
      <c r="J2240" s="46">
        <v>3.5</v>
      </c>
      <c r="K2240" s="46"/>
      <c r="L2240" s="46">
        <f t="shared" si="69"/>
        <v>40.4</v>
      </c>
      <c r="M2240" s="47">
        <f t="shared" si="70"/>
        <v>1906.0396039603961</v>
      </c>
      <c r="N2240" s="47">
        <v>77004</v>
      </c>
      <c r="O2240" s="48" t="s">
        <v>2211</v>
      </c>
      <c r="P2240" s="48" t="s">
        <v>1667</v>
      </c>
      <c r="Q2240" s="49">
        <v>46076</v>
      </c>
      <c r="R2240" s="49" t="s">
        <v>1837</v>
      </c>
      <c r="S2240" s="49"/>
      <c r="T2240" s="49"/>
      <c r="U2240" s="106">
        <v>0.03</v>
      </c>
    </row>
    <row r="2241" spans="1:21" x14ac:dyDescent="0.3">
      <c r="A2241" s="41" t="s">
        <v>418</v>
      </c>
      <c r="B2241" s="6">
        <v>46081</v>
      </c>
      <c r="C2241" s="62">
        <f t="shared" si="66"/>
        <v>2026</v>
      </c>
      <c r="D2241" s="43" t="s">
        <v>16936</v>
      </c>
      <c r="E2241" s="43" t="s">
        <v>16971</v>
      </c>
      <c r="F2241" s="44" t="s">
        <v>412</v>
      </c>
      <c r="G2241" s="45">
        <v>21</v>
      </c>
      <c r="H2241" s="45"/>
      <c r="I2241" s="46">
        <v>27.8</v>
      </c>
      <c r="J2241" s="46">
        <v>3.2</v>
      </c>
      <c r="K2241" s="46"/>
      <c r="L2241" s="46">
        <f t="shared" si="69"/>
        <v>31</v>
      </c>
      <c r="M2241" s="47">
        <f t="shared" si="70"/>
        <v>1920.6129032258063</v>
      </c>
      <c r="N2241" s="47">
        <v>59539</v>
      </c>
      <c r="O2241" s="48" t="s">
        <v>17062</v>
      </c>
      <c r="P2241" s="48" t="s">
        <v>1667</v>
      </c>
      <c r="Q2241" s="49">
        <v>46076</v>
      </c>
      <c r="R2241" s="49" t="s">
        <v>1837</v>
      </c>
      <c r="S2241" s="49"/>
      <c r="T2241" s="49"/>
      <c r="U2241" s="106">
        <v>0.03</v>
      </c>
    </row>
    <row r="2242" spans="1:21" x14ac:dyDescent="0.3">
      <c r="A2242" s="41" t="s">
        <v>418</v>
      </c>
      <c r="B2242" s="6">
        <v>46081</v>
      </c>
      <c r="C2242" s="62">
        <f t="shared" si="66"/>
        <v>2026</v>
      </c>
      <c r="D2242" s="43" t="s">
        <v>16936</v>
      </c>
      <c r="E2242" s="43" t="s">
        <v>16974</v>
      </c>
      <c r="F2242" s="44" t="s">
        <v>412</v>
      </c>
      <c r="G2242" s="45">
        <v>24</v>
      </c>
      <c r="H2242" s="45"/>
      <c r="I2242" s="46">
        <v>57.2</v>
      </c>
      <c r="J2242" s="46">
        <v>5.3</v>
      </c>
      <c r="K2242" s="46"/>
      <c r="L2242" s="46">
        <f t="shared" si="69"/>
        <v>62.5</v>
      </c>
      <c r="M2242" s="47">
        <f t="shared" si="70"/>
        <v>1901.2</v>
      </c>
      <c r="N2242" s="47">
        <v>118825</v>
      </c>
      <c r="O2242" s="48" t="s">
        <v>2211</v>
      </c>
      <c r="P2242" s="48" t="s">
        <v>1667</v>
      </c>
      <c r="Q2242" s="49">
        <v>46076</v>
      </c>
      <c r="R2242" s="49" t="s">
        <v>1837</v>
      </c>
      <c r="S2242" s="49"/>
      <c r="T2242" s="49"/>
      <c r="U2242" s="106">
        <v>0.03</v>
      </c>
    </row>
    <row r="2243" spans="1:21" x14ac:dyDescent="0.3">
      <c r="A2243" s="41" t="s">
        <v>418</v>
      </c>
      <c r="B2243" s="6">
        <v>46081</v>
      </c>
      <c r="C2243" s="62">
        <f t="shared" si="66"/>
        <v>2026</v>
      </c>
      <c r="D2243" s="43" t="s">
        <v>16936</v>
      </c>
      <c r="E2243" s="43" t="s">
        <v>16975</v>
      </c>
      <c r="F2243" s="44" t="s">
        <v>412</v>
      </c>
      <c r="G2243" s="45">
        <v>25</v>
      </c>
      <c r="H2243" s="45"/>
      <c r="I2243" s="46">
        <v>36.9</v>
      </c>
      <c r="J2243" s="46">
        <v>3.5</v>
      </c>
      <c r="K2243" s="46"/>
      <c r="L2243" s="46">
        <f t="shared" si="69"/>
        <v>40.4</v>
      </c>
      <c r="M2243" s="47">
        <f t="shared" si="70"/>
        <v>1915.7425742574258</v>
      </c>
      <c r="N2243" s="47">
        <v>77396</v>
      </c>
      <c r="O2243" s="48" t="s">
        <v>4286</v>
      </c>
      <c r="P2243" s="48" t="s">
        <v>1667</v>
      </c>
      <c r="Q2243" s="49">
        <v>46077</v>
      </c>
      <c r="R2243" s="49" t="s">
        <v>1837</v>
      </c>
      <c r="S2243" s="49"/>
      <c r="T2243" s="49"/>
      <c r="U2243" s="106">
        <v>0.03</v>
      </c>
    </row>
    <row r="2244" spans="1:21" x14ac:dyDescent="0.3">
      <c r="A2244" s="41" t="s">
        <v>418</v>
      </c>
      <c r="B2244" s="6">
        <v>46081</v>
      </c>
      <c r="C2244" s="62">
        <f t="shared" si="66"/>
        <v>2026</v>
      </c>
      <c r="D2244" s="43" t="s">
        <v>16936</v>
      </c>
      <c r="E2244" s="43" t="s">
        <v>16976</v>
      </c>
      <c r="F2244" s="44" t="s">
        <v>412</v>
      </c>
      <c r="G2244" s="45">
        <v>26</v>
      </c>
      <c r="H2244" s="45"/>
      <c r="I2244" s="46">
        <v>27.8</v>
      </c>
      <c r="J2244" s="46">
        <v>3.2</v>
      </c>
      <c r="K2244" s="46"/>
      <c r="L2244" s="46">
        <f t="shared" si="69"/>
        <v>31</v>
      </c>
      <c r="M2244" s="47">
        <f t="shared" si="70"/>
        <v>1915.741935483871</v>
      </c>
      <c r="N2244" s="47">
        <v>59388</v>
      </c>
      <c r="O2244" s="48" t="s">
        <v>17063</v>
      </c>
      <c r="P2244" s="48" t="s">
        <v>1667</v>
      </c>
      <c r="Q2244" s="49">
        <v>46080</v>
      </c>
      <c r="R2244" s="49" t="s">
        <v>1837</v>
      </c>
      <c r="S2244" s="49"/>
      <c r="T2244" s="49"/>
      <c r="U2244" s="106">
        <v>0.03</v>
      </c>
    </row>
    <row r="2245" spans="1:21" x14ac:dyDescent="0.3">
      <c r="A2245" s="41" t="s">
        <v>418</v>
      </c>
      <c r="B2245" s="6">
        <v>46081</v>
      </c>
      <c r="C2245" s="62">
        <f t="shared" si="66"/>
        <v>2026</v>
      </c>
      <c r="D2245" s="43" t="s">
        <v>16936</v>
      </c>
      <c r="E2245" s="43" t="s">
        <v>16980</v>
      </c>
      <c r="F2245" s="44" t="s">
        <v>412</v>
      </c>
      <c r="G2245" s="45">
        <v>30</v>
      </c>
      <c r="H2245" s="45"/>
      <c r="I2245" s="46">
        <v>36.9</v>
      </c>
      <c r="J2245" s="46">
        <v>3.5</v>
      </c>
      <c r="K2245" s="46"/>
      <c r="L2245" s="46">
        <f t="shared" si="69"/>
        <v>40.4</v>
      </c>
      <c r="M2245" s="47">
        <f t="shared" si="70"/>
        <v>1910.891089108911</v>
      </c>
      <c r="N2245" s="47">
        <v>77200</v>
      </c>
      <c r="O2245" s="48" t="s">
        <v>2211</v>
      </c>
      <c r="P2245" s="48" t="s">
        <v>1667</v>
      </c>
      <c r="Q2245" s="49">
        <v>46076</v>
      </c>
      <c r="R2245" s="49" t="s">
        <v>1837</v>
      </c>
      <c r="S2245" s="49"/>
      <c r="T2245" s="49"/>
      <c r="U2245" s="106">
        <v>0.03</v>
      </c>
    </row>
    <row r="2246" spans="1:21" x14ac:dyDescent="0.3">
      <c r="A2246" s="41" t="s">
        <v>418</v>
      </c>
      <c r="B2246" s="6">
        <v>46081</v>
      </c>
      <c r="C2246" s="62">
        <f t="shared" si="66"/>
        <v>2026</v>
      </c>
      <c r="D2246" s="43" t="s">
        <v>16936</v>
      </c>
      <c r="E2246" s="43" t="s">
        <v>16985</v>
      </c>
      <c r="F2246" s="44" t="s">
        <v>412</v>
      </c>
      <c r="G2246" s="45">
        <v>35</v>
      </c>
      <c r="H2246" s="45"/>
      <c r="I2246" s="46">
        <v>41</v>
      </c>
      <c r="J2246" s="46">
        <v>7.6</v>
      </c>
      <c r="K2246" s="46"/>
      <c r="L2246" s="46">
        <f t="shared" si="69"/>
        <v>48.6</v>
      </c>
      <c r="M2246" s="47">
        <f t="shared" si="70"/>
        <v>1896.358024691358</v>
      </c>
      <c r="N2246" s="47">
        <v>92163</v>
      </c>
      <c r="O2246" s="48" t="s">
        <v>457</v>
      </c>
      <c r="P2246" s="48" t="s">
        <v>1667</v>
      </c>
      <c r="Q2246" s="49">
        <v>46080</v>
      </c>
      <c r="R2246" s="49" t="s">
        <v>1837</v>
      </c>
      <c r="S2246" s="49"/>
      <c r="T2246" s="49"/>
      <c r="U2246" s="106">
        <v>0.03</v>
      </c>
    </row>
    <row r="2247" spans="1:21" x14ac:dyDescent="0.3">
      <c r="A2247" s="41" t="s">
        <v>418</v>
      </c>
      <c r="B2247" s="6">
        <v>46081</v>
      </c>
      <c r="C2247" s="62">
        <f t="shared" ref="C2247:C2267" si="71">YEAR(B2247)</f>
        <v>2026</v>
      </c>
      <c r="D2247" s="43" t="s">
        <v>16936</v>
      </c>
      <c r="E2247" s="43" t="s">
        <v>16989</v>
      </c>
      <c r="F2247" s="44" t="s">
        <v>412</v>
      </c>
      <c r="G2247" s="45">
        <v>39</v>
      </c>
      <c r="H2247" s="45"/>
      <c r="I2247" s="46">
        <v>41</v>
      </c>
      <c r="J2247" s="46">
        <v>7.6</v>
      </c>
      <c r="K2247" s="46"/>
      <c r="L2247" s="46">
        <f t="shared" si="69"/>
        <v>48.6</v>
      </c>
      <c r="M2247" s="47">
        <f t="shared" si="70"/>
        <v>1960</v>
      </c>
      <c r="N2247" s="47">
        <v>95256</v>
      </c>
      <c r="O2247" s="48" t="s">
        <v>17064</v>
      </c>
      <c r="P2247" s="48" t="s">
        <v>1668</v>
      </c>
      <c r="Q2247" s="49">
        <v>46080</v>
      </c>
      <c r="R2247" s="49" t="s">
        <v>1837</v>
      </c>
      <c r="S2247" s="49"/>
      <c r="T2247" s="49"/>
      <c r="U2247" s="106"/>
    </row>
    <row r="2248" spans="1:21" x14ac:dyDescent="0.3">
      <c r="A2248" s="41" t="s">
        <v>418</v>
      </c>
      <c r="B2248" s="6">
        <v>46081</v>
      </c>
      <c r="C2248" s="62">
        <f t="shared" si="71"/>
        <v>2026</v>
      </c>
      <c r="D2248" s="43" t="s">
        <v>16936</v>
      </c>
      <c r="E2248" s="43" t="s">
        <v>16993</v>
      </c>
      <c r="F2248" s="44" t="s">
        <v>412</v>
      </c>
      <c r="G2248" s="45">
        <v>43</v>
      </c>
      <c r="H2248" s="45"/>
      <c r="I2248" s="46">
        <v>41</v>
      </c>
      <c r="J2248" s="46">
        <v>7.6</v>
      </c>
      <c r="K2248" s="46"/>
      <c r="L2248" s="46">
        <f t="shared" si="69"/>
        <v>48.6</v>
      </c>
      <c r="M2248" s="47">
        <f t="shared" si="70"/>
        <v>1906.0493827160494</v>
      </c>
      <c r="N2248" s="47">
        <v>92634</v>
      </c>
      <c r="O2248" s="48" t="s">
        <v>17064</v>
      </c>
      <c r="P2248" s="48" t="s">
        <v>1668</v>
      </c>
      <c r="Q2248" s="49">
        <v>46080</v>
      </c>
      <c r="R2248" s="49" t="s">
        <v>1837</v>
      </c>
      <c r="S2248" s="49"/>
      <c r="T2248" s="49"/>
      <c r="U2248" s="106">
        <v>0.03</v>
      </c>
    </row>
    <row r="2249" spans="1:21" x14ac:dyDescent="0.3">
      <c r="A2249" s="41" t="s">
        <v>418</v>
      </c>
      <c r="B2249" s="6">
        <v>46081</v>
      </c>
      <c r="C2249" s="62">
        <f t="shared" si="71"/>
        <v>2026</v>
      </c>
      <c r="D2249" s="43" t="s">
        <v>16936</v>
      </c>
      <c r="E2249" s="43" t="s">
        <v>16997</v>
      </c>
      <c r="F2249" s="44" t="s">
        <v>412</v>
      </c>
      <c r="G2249" s="45">
        <v>47</v>
      </c>
      <c r="H2249" s="45"/>
      <c r="I2249" s="46">
        <v>41</v>
      </c>
      <c r="J2249" s="46">
        <v>7.6</v>
      </c>
      <c r="K2249" s="46"/>
      <c r="L2249" s="46">
        <f t="shared" si="69"/>
        <v>48.6</v>
      </c>
      <c r="M2249" s="47">
        <f t="shared" si="70"/>
        <v>1915.7407407407406</v>
      </c>
      <c r="N2249" s="47">
        <v>93105</v>
      </c>
      <c r="O2249" s="48" t="s">
        <v>457</v>
      </c>
      <c r="P2249" s="48" t="s">
        <v>1667</v>
      </c>
      <c r="Q2249" s="49">
        <v>46080</v>
      </c>
      <c r="R2249" s="49" t="s">
        <v>1837</v>
      </c>
      <c r="S2249" s="49"/>
      <c r="T2249" s="49"/>
      <c r="U2249" s="106">
        <v>0.03</v>
      </c>
    </row>
    <row r="2250" spans="1:21" x14ac:dyDescent="0.3">
      <c r="A2250" s="41" t="s">
        <v>418</v>
      </c>
      <c r="B2250" s="6">
        <v>46081</v>
      </c>
      <c r="C2250" s="62">
        <f t="shared" si="71"/>
        <v>2026</v>
      </c>
      <c r="D2250" s="43" t="s">
        <v>16936</v>
      </c>
      <c r="E2250" s="43" t="s">
        <v>17000</v>
      </c>
      <c r="F2250" s="44" t="s">
        <v>412</v>
      </c>
      <c r="G2250" s="45">
        <v>50</v>
      </c>
      <c r="H2250" s="45"/>
      <c r="I2250" s="46">
        <v>42</v>
      </c>
      <c r="J2250" s="46">
        <v>7.6</v>
      </c>
      <c r="K2250" s="46"/>
      <c r="L2250" s="46">
        <f t="shared" si="69"/>
        <v>49.6</v>
      </c>
      <c r="M2250" s="47">
        <f t="shared" si="70"/>
        <v>1910.9072580645161</v>
      </c>
      <c r="N2250" s="47">
        <v>94781</v>
      </c>
      <c r="O2250" s="48" t="s">
        <v>17065</v>
      </c>
      <c r="P2250" s="48" t="s">
        <v>1667</v>
      </c>
      <c r="Q2250" s="49">
        <v>46079</v>
      </c>
      <c r="R2250" s="49" t="s">
        <v>1837</v>
      </c>
      <c r="S2250" s="49"/>
      <c r="T2250" s="49"/>
      <c r="U2250" s="106">
        <v>0.03</v>
      </c>
    </row>
    <row r="2251" spans="1:21" x14ac:dyDescent="0.3">
      <c r="A2251" s="41" t="s">
        <v>418</v>
      </c>
      <c r="B2251" s="6">
        <v>46081</v>
      </c>
      <c r="C2251" s="62">
        <f t="shared" si="71"/>
        <v>2026</v>
      </c>
      <c r="D2251" s="43" t="s">
        <v>16936</v>
      </c>
      <c r="E2251" s="43" t="s">
        <v>17004</v>
      </c>
      <c r="F2251" s="44" t="s">
        <v>412</v>
      </c>
      <c r="G2251" s="45">
        <v>54</v>
      </c>
      <c r="H2251" s="45"/>
      <c r="I2251" s="46">
        <v>42</v>
      </c>
      <c r="J2251" s="46">
        <v>7.6</v>
      </c>
      <c r="K2251" s="46"/>
      <c r="L2251" s="46">
        <f t="shared" si="69"/>
        <v>49.6</v>
      </c>
      <c r="M2251" s="47">
        <f t="shared" si="70"/>
        <v>1906.0483870967741</v>
      </c>
      <c r="N2251" s="47">
        <v>94540</v>
      </c>
      <c r="O2251" s="48" t="s">
        <v>17066</v>
      </c>
      <c r="P2251" s="48" t="s">
        <v>1667</v>
      </c>
      <c r="Q2251" s="49">
        <v>46080</v>
      </c>
      <c r="R2251" s="49" t="s">
        <v>1837</v>
      </c>
      <c r="S2251" s="49"/>
      <c r="T2251" s="49"/>
      <c r="U2251" s="106">
        <v>0.03</v>
      </c>
    </row>
    <row r="2252" spans="1:21" x14ac:dyDescent="0.3">
      <c r="A2252" s="41" t="s">
        <v>418</v>
      </c>
      <c r="B2252" s="6">
        <v>46081</v>
      </c>
      <c r="C2252" s="62">
        <f t="shared" si="71"/>
        <v>2026</v>
      </c>
      <c r="D2252" s="43" t="s">
        <v>2623</v>
      </c>
      <c r="E2252" s="43" t="s">
        <v>2705</v>
      </c>
      <c r="F2252" s="44" t="s">
        <v>412</v>
      </c>
      <c r="G2252" s="45">
        <v>12</v>
      </c>
      <c r="H2252" s="45"/>
      <c r="I2252" s="46">
        <v>53.4</v>
      </c>
      <c r="J2252" s="46">
        <v>8</v>
      </c>
      <c r="K2252" s="46"/>
      <c r="L2252" s="46">
        <f t="shared" si="69"/>
        <v>61.4</v>
      </c>
      <c r="M2252" s="47">
        <f t="shared" si="70"/>
        <v>1755.700325732899</v>
      </c>
      <c r="N2252" s="47">
        <v>107800</v>
      </c>
      <c r="O2252" s="48" t="s">
        <v>17067</v>
      </c>
      <c r="P2252" s="48" t="s">
        <v>1667</v>
      </c>
      <c r="Q2252" s="49">
        <v>46079</v>
      </c>
      <c r="R2252" s="106">
        <v>1</v>
      </c>
      <c r="S2252" s="106"/>
      <c r="T2252" s="49"/>
      <c r="U2252" s="106">
        <v>0.03</v>
      </c>
    </row>
    <row r="2253" spans="1:21" x14ac:dyDescent="0.3">
      <c r="A2253" s="41" t="s">
        <v>418</v>
      </c>
      <c r="B2253" s="6">
        <v>46081</v>
      </c>
      <c r="C2253" s="62">
        <f t="shared" si="71"/>
        <v>2026</v>
      </c>
      <c r="D2253" s="43" t="s">
        <v>2623</v>
      </c>
      <c r="E2253" s="43" t="s">
        <v>2706</v>
      </c>
      <c r="F2253" s="44" t="s">
        <v>412</v>
      </c>
      <c r="G2253" s="45">
        <v>13</v>
      </c>
      <c r="H2253" s="45">
        <v>13</v>
      </c>
      <c r="I2253" s="46">
        <v>45</v>
      </c>
      <c r="J2253" s="46">
        <v>8</v>
      </c>
      <c r="K2253" s="46"/>
      <c r="L2253" s="46">
        <f t="shared" si="69"/>
        <v>53</v>
      </c>
      <c r="M2253" s="47">
        <f t="shared" si="70"/>
        <v>1736.3018867924529</v>
      </c>
      <c r="N2253" s="47">
        <v>92024</v>
      </c>
      <c r="O2253" s="48" t="s">
        <v>17068</v>
      </c>
      <c r="P2253" s="48" t="s">
        <v>1667</v>
      </c>
      <c r="Q2253" s="49">
        <v>46073</v>
      </c>
      <c r="R2253" s="106" t="s">
        <v>1836</v>
      </c>
      <c r="S2253" s="106" t="s">
        <v>17131</v>
      </c>
      <c r="T2253" s="49"/>
      <c r="U2253" s="106">
        <v>0.03</v>
      </c>
    </row>
    <row r="2254" spans="1:21" x14ac:dyDescent="0.3">
      <c r="A2254" s="41" t="s">
        <v>418</v>
      </c>
      <c r="B2254" s="6">
        <v>46081</v>
      </c>
      <c r="C2254" s="62">
        <f t="shared" si="71"/>
        <v>2026</v>
      </c>
      <c r="D2254" s="43" t="s">
        <v>17048</v>
      </c>
      <c r="E2254" s="43" t="s">
        <v>17049</v>
      </c>
      <c r="F2254" s="44" t="s">
        <v>412</v>
      </c>
      <c r="G2254" s="45">
        <v>25</v>
      </c>
      <c r="H2254" s="45">
        <v>25</v>
      </c>
      <c r="I2254" s="46">
        <v>-106</v>
      </c>
      <c r="J2254" s="46">
        <v>-16</v>
      </c>
      <c r="K2254" s="46"/>
      <c r="L2254" s="50">
        <f t="shared" si="69"/>
        <v>-122</v>
      </c>
      <c r="M2254" s="47"/>
      <c r="N2254" s="47"/>
      <c r="O2254" s="48" t="s">
        <v>1833</v>
      </c>
      <c r="P2254" s="48"/>
      <c r="Q2254" s="49"/>
      <c r="R2254" s="106" t="s">
        <v>2217</v>
      </c>
      <c r="S2254" s="106"/>
      <c r="T2254" s="49" t="s">
        <v>2217</v>
      </c>
      <c r="U2254" s="106"/>
    </row>
    <row r="2255" spans="1:21" x14ac:dyDescent="0.3">
      <c r="A2255" s="41" t="s">
        <v>418</v>
      </c>
      <c r="B2255" s="6">
        <v>46081</v>
      </c>
      <c r="C2255" s="62">
        <f t="shared" si="71"/>
        <v>2026</v>
      </c>
      <c r="D2255" s="43" t="s">
        <v>17048</v>
      </c>
      <c r="E2255" s="43" t="s">
        <v>17049</v>
      </c>
      <c r="F2255" s="44" t="s">
        <v>412</v>
      </c>
      <c r="G2255" s="45">
        <v>25</v>
      </c>
      <c r="H2255" s="45">
        <v>25</v>
      </c>
      <c r="I2255" s="46">
        <v>106</v>
      </c>
      <c r="J2255" s="46">
        <v>16</v>
      </c>
      <c r="K2255" s="46"/>
      <c r="L2255" s="46">
        <f t="shared" si="69"/>
        <v>122</v>
      </c>
      <c r="M2255" s="47">
        <f t="shared" ref="M2255:M2266" si="72">N2255/L2255</f>
        <v>1721.7540983606557</v>
      </c>
      <c r="N2255" s="47">
        <v>210054</v>
      </c>
      <c r="O2255" s="48" t="s">
        <v>17069</v>
      </c>
      <c r="P2255" s="48" t="s">
        <v>1667</v>
      </c>
      <c r="Q2255" s="49">
        <v>46080</v>
      </c>
      <c r="R2255" s="106">
        <v>1</v>
      </c>
      <c r="S2255" s="106"/>
      <c r="T2255" s="49"/>
      <c r="U2255" s="106"/>
    </row>
    <row r="2256" spans="1:21" x14ac:dyDescent="0.3">
      <c r="A2256" s="41" t="s">
        <v>418</v>
      </c>
      <c r="B2256" s="6">
        <v>46081</v>
      </c>
      <c r="C2256" s="62">
        <f t="shared" si="71"/>
        <v>2026</v>
      </c>
      <c r="D2256" s="43" t="s">
        <v>17048</v>
      </c>
      <c r="E2256" s="43" t="s">
        <v>17070</v>
      </c>
      <c r="F2256" s="44" t="s">
        <v>412</v>
      </c>
      <c r="G2256" s="45">
        <v>32</v>
      </c>
      <c r="H2256" s="45"/>
      <c r="I2256" s="46">
        <v>56.3</v>
      </c>
      <c r="J2256" s="46">
        <v>8</v>
      </c>
      <c r="K2256" s="46"/>
      <c r="L2256" s="46">
        <f t="shared" si="69"/>
        <v>64.3</v>
      </c>
      <c r="M2256" s="47">
        <f t="shared" si="72"/>
        <v>1766.9984447900467</v>
      </c>
      <c r="N2256" s="47">
        <v>113618</v>
      </c>
      <c r="O2256" s="48" t="s">
        <v>17071</v>
      </c>
      <c r="P2256" s="48" t="s">
        <v>1667</v>
      </c>
      <c r="Q2256" s="49">
        <v>46066</v>
      </c>
      <c r="R2256" s="106" t="s">
        <v>1836</v>
      </c>
      <c r="S2256" s="106" t="s">
        <v>17130</v>
      </c>
      <c r="T2256" s="106">
        <v>0.05</v>
      </c>
      <c r="U2256" s="106"/>
    </row>
    <row r="2257" spans="1:21" x14ac:dyDescent="0.3">
      <c r="A2257" s="41" t="s">
        <v>418</v>
      </c>
      <c r="B2257" s="6">
        <v>46081</v>
      </c>
      <c r="C2257" s="62">
        <f t="shared" si="71"/>
        <v>2026</v>
      </c>
      <c r="D2257" s="43" t="s">
        <v>2623</v>
      </c>
      <c r="E2257" s="43" t="s">
        <v>2782</v>
      </c>
      <c r="F2257" s="44" t="s">
        <v>412</v>
      </c>
      <c r="G2257" s="45">
        <v>102</v>
      </c>
      <c r="H2257" s="45">
        <v>100</v>
      </c>
      <c r="I2257" s="46">
        <v>56.1</v>
      </c>
      <c r="J2257" s="46">
        <v>8</v>
      </c>
      <c r="K2257" s="46"/>
      <c r="L2257" s="46">
        <f t="shared" si="69"/>
        <v>64.099999999999994</v>
      </c>
      <c r="M2257" s="47">
        <f t="shared" si="72"/>
        <v>1804.1965678627146</v>
      </c>
      <c r="N2257" s="47">
        <v>115649</v>
      </c>
      <c r="O2257" s="48" t="s">
        <v>17072</v>
      </c>
      <c r="P2257" s="48" t="s">
        <v>1667</v>
      </c>
      <c r="Q2257" s="49">
        <v>46073</v>
      </c>
      <c r="R2257" s="106" t="s">
        <v>1836</v>
      </c>
      <c r="S2257" s="106" t="s">
        <v>17130</v>
      </c>
      <c r="T2257" s="49"/>
      <c r="U2257" s="106">
        <v>0.03</v>
      </c>
    </row>
    <row r="2258" spans="1:21" x14ac:dyDescent="0.3">
      <c r="A2258" s="41" t="s">
        <v>418</v>
      </c>
      <c r="B2258" s="6">
        <v>46081</v>
      </c>
      <c r="C2258" s="62">
        <f t="shared" si="71"/>
        <v>2026</v>
      </c>
      <c r="D2258" s="43" t="s">
        <v>1838</v>
      </c>
      <c r="E2258" s="43" t="s">
        <v>1916</v>
      </c>
      <c r="F2258" s="44" t="s">
        <v>412</v>
      </c>
      <c r="G2258" s="45">
        <v>78</v>
      </c>
      <c r="H2258" s="45">
        <v>77</v>
      </c>
      <c r="I2258" s="46">
        <v>48.8</v>
      </c>
      <c r="J2258" s="46">
        <v>6.4</v>
      </c>
      <c r="K2258" s="46"/>
      <c r="L2258" s="46">
        <f t="shared" si="69"/>
        <v>55.199999999999996</v>
      </c>
      <c r="M2258" s="47">
        <f t="shared" si="72"/>
        <v>1739.1304347826087</v>
      </c>
      <c r="N2258" s="47">
        <v>96000</v>
      </c>
      <c r="O2258" s="48" t="s">
        <v>17073</v>
      </c>
      <c r="P2258" s="48" t="s">
        <v>1667</v>
      </c>
      <c r="Q2258" s="49">
        <v>46062</v>
      </c>
      <c r="R2258" s="106">
        <v>1</v>
      </c>
      <c r="S2258" s="106"/>
      <c r="T2258" s="106">
        <v>0.06</v>
      </c>
      <c r="U2258" s="106"/>
    </row>
    <row r="2259" spans="1:21" x14ac:dyDescent="0.3">
      <c r="A2259" s="41" t="s">
        <v>418</v>
      </c>
      <c r="B2259" s="6">
        <v>46081</v>
      </c>
      <c r="C2259" s="62">
        <f t="shared" si="71"/>
        <v>2026</v>
      </c>
      <c r="D2259" s="43" t="s">
        <v>1838</v>
      </c>
      <c r="E2259" s="43" t="s">
        <v>1931</v>
      </c>
      <c r="F2259" s="44" t="s">
        <v>412</v>
      </c>
      <c r="G2259" s="45">
        <v>94</v>
      </c>
      <c r="H2259" s="45">
        <v>92</v>
      </c>
      <c r="I2259" s="46">
        <v>104.2</v>
      </c>
      <c r="J2259" s="46">
        <v>16</v>
      </c>
      <c r="K2259" s="46"/>
      <c r="L2259" s="46">
        <f t="shared" si="69"/>
        <v>120.2</v>
      </c>
      <c r="M2259" s="47">
        <f t="shared" si="72"/>
        <v>1740</v>
      </c>
      <c r="N2259" s="47">
        <v>209148</v>
      </c>
      <c r="O2259" s="48" t="s">
        <v>17074</v>
      </c>
      <c r="P2259" s="48" t="s">
        <v>1667</v>
      </c>
      <c r="Q2259" s="49">
        <v>46071</v>
      </c>
      <c r="R2259" s="106">
        <v>1</v>
      </c>
      <c r="S2259" s="106"/>
      <c r="T2259" s="49"/>
      <c r="U2259" s="106"/>
    </row>
    <row r="2260" spans="1:21" x14ac:dyDescent="0.3">
      <c r="A2260" s="41" t="s">
        <v>418</v>
      </c>
      <c r="B2260" s="6">
        <v>46081</v>
      </c>
      <c r="C2260" s="62">
        <f t="shared" si="71"/>
        <v>2026</v>
      </c>
      <c r="D2260" s="43" t="s">
        <v>4128</v>
      </c>
      <c r="E2260" s="43" t="s">
        <v>4155</v>
      </c>
      <c r="F2260" s="44" t="s">
        <v>412</v>
      </c>
      <c r="G2260" s="45">
        <v>27</v>
      </c>
      <c r="H2260" s="45"/>
      <c r="I2260" s="46">
        <v>53.3</v>
      </c>
      <c r="J2260" s="46">
        <v>8</v>
      </c>
      <c r="K2260" s="46"/>
      <c r="L2260" s="46">
        <f t="shared" si="69"/>
        <v>61.3</v>
      </c>
      <c r="M2260" s="47">
        <f t="shared" si="72"/>
        <v>1830</v>
      </c>
      <c r="N2260" s="47">
        <v>112179</v>
      </c>
      <c r="O2260" s="48" t="s">
        <v>17075</v>
      </c>
      <c r="P2260" s="48" t="s">
        <v>1667</v>
      </c>
      <c r="Q2260" s="49">
        <v>46078</v>
      </c>
      <c r="R2260" s="106">
        <v>1</v>
      </c>
      <c r="S2260" s="106"/>
      <c r="T2260" s="49"/>
      <c r="U2260" s="106"/>
    </row>
    <row r="2261" spans="1:21" x14ac:dyDescent="0.3">
      <c r="A2261" s="41" t="s">
        <v>418</v>
      </c>
      <c r="B2261" s="6">
        <v>46081</v>
      </c>
      <c r="C2261" s="62">
        <f t="shared" si="71"/>
        <v>2026</v>
      </c>
      <c r="D2261" s="43" t="s">
        <v>4128</v>
      </c>
      <c r="E2261" s="43" t="s">
        <v>4165</v>
      </c>
      <c r="F2261" s="44" t="s">
        <v>412</v>
      </c>
      <c r="G2261" s="45">
        <v>37</v>
      </c>
      <c r="H2261" s="45"/>
      <c r="I2261" s="46">
        <v>79.3</v>
      </c>
      <c r="J2261" s="46">
        <v>13.3</v>
      </c>
      <c r="K2261" s="46"/>
      <c r="L2261" s="46">
        <f t="shared" si="69"/>
        <v>92.6</v>
      </c>
      <c r="M2261" s="47">
        <f t="shared" si="72"/>
        <v>1833.3045356371492</v>
      </c>
      <c r="N2261" s="47">
        <v>169764</v>
      </c>
      <c r="O2261" s="48" t="s">
        <v>17076</v>
      </c>
      <c r="P2261" s="48" t="s">
        <v>1667</v>
      </c>
      <c r="Q2261" s="49">
        <v>46079</v>
      </c>
      <c r="R2261" s="106">
        <v>1</v>
      </c>
      <c r="S2261" s="106"/>
      <c r="T2261" s="49"/>
      <c r="U2261" s="106">
        <v>0.03</v>
      </c>
    </row>
    <row r="2262" spans="1:21" x14ac:dyDescent="0.3">
      <c r="A2262" s="41" t="s">
        <v>418</v>
      </c>
      <c r="B2262" s="6">
        <v>46081</v>
      </c>
      <c r="C2262" s="62">
        <f t="shared" si="71"/>
        <v>2026</v>
      </c>
      <c r="D2262" s="43" t="s">
        <v>17077</v>
      </c>
      <c r="E2262" s="43" t="s">
        <v>17078</v>
      </c>
      <c r="F2262" s="44" t="s">
        <v>412</v>
      </c>
      <c r="G2262" s="45">
        <v>40</v>
      </c>
      <c r="H2262" s="45">
        <v>39</v>
      </c>
      <c r="I2262" s="46">
        <v>49.3</v>
      </c>
      <c r="J2262" s="46">
        <v>5.3</v>
      </c>
      <c r="K2262" s="46"/>
      <c r="L2262" s="46">
        <f t="shared" si="69"/>
        <v>54.599999999999994</v>
      </c>
      <c r="M2262" s="47">
        <f t="shared" si="72"/>
        <v>1786.0073260073261</v>
      </c>
      <c r="N2262" s="47">
        <v>97516</v>
      </c>
      <c r="O2262" s="48" t="s">
        <v>17079</v>
      </c>
      <c r="P2262" s="48" t="s">
        <v>1667</v>
      </c>
      <c r="Q2262" s="49">
        <v>46064</v>
      </c>
      <c r="R2262" s="106" t="s">
        <v>1836</v>
      </c>
      <c r="S2262" s="106" t="s">
        <v>17131</v>
      </c>
      <c r="T2262" s="106">
        <v>0.06</v>
      </c>
      <c r="U2262" s="106"/>
    </row>
    <row r="2263" spans="1:21" x14ac:dyDescent="0.3">
      <c r="A2263" s="41" t="s">
        <v>418</v>
      </c>
      <c r="B2263" s="6">
        <v>46081</v>
      </c>
      <c r="C2263" s="62">
        <f t="shared" si="71"/>
        <v>2026</v>
      </c>
      <c r="D2263" s="43" t="s">
        <v>4128</v>
      </c>
      <c r="E2263" s="43" t="s">
        <v>4225</v>
      </c>
      <c r="F2263" s="44" t="s">
        <v>412</v>
      </c>
      <c r="G2263" s="45">
        <v>97</v>
      </c>
      <c r="H2263" s="45"/>
      <c r="I2263" s="46">
        <v>53</v>
      </c>
      <c r="J2263" s="46">
        <v>8</v>
      </c>
      <c r="K2263" s="46"/>
      <c r="L2263" s="46">
        <f t="shared" si="69"/>
        <v>61</v>
      </c>
      <c r="M2263" s="47">
        <f t="shared" si="72"/>
        <v>1900</v>
      </c>
      <c r="N2263" s="47">
        <v>115900</v>
      </c>
      <c r="O2263" s="48" t="s">
        <v>17080</v>
      </c>
      <c r="P2263" s="48" t="s">
        <v>1667</v>
      </c>
      <c r="Q2263" s="49">
        <v>46062</v>
      </c>
      <c r="R2263" s="106">
        <v>1</v>
      </c>
      <c r="S2263" s="106"/>
      <c r="T2263" s="49"/>
      <c r="U2263" s="106"/>
    </row>
    <row r="2264" spans="1:21" x14ac:dyDescent="0.3">
      <c r="A2264" s="41" t="s">
        <v>418</v>
      </c>
      <c r="B2264" s="6">
        <v>46081</v>
      </c>
      <c r="C2264" s="62">
        <f t="shared" si="71"/>
        <v>2026</v>
      </c>
      <c r="D2264" s="43" t="s">
        <v>17077</v>
      </c>
      <c r="E2264" s="43" t="s">
        <v>17081</v>
      </c>
      <c r="F2264" s="44" t="s">
        <v>412</v>
      </c>
      <c r="G2264" s="45">
        <v>110</v>
      </c>
      <c r="H2264" s="45">
        <v>107</v>
      </c>
      <c r="I2264" s="46">
        <v>84.3</v>
      </c>
      <c r="J2264" s="46">
        <v>11.5</v>
      </c>
      <c r="K2264" s="46"/>
      <c r="L2264" s="46">
        <f t="shared" si="69"/>
        <v>95.8</v>
      </c>
      <c r="M2264" s="47">
        <f t="shared" si="72"/>
        <v>1852.7035490605429</v>
      </c>
      <c r="N2264" s="47">
        <v>177489</v>
      </c>
      <c r="O2264" s="48" t="s">
        <v>17082</v>
      </c>
      <c r="P2264" s="48" t="s">
        <v>1667</v>
      </c>
      <c r="Q2264" s="49">
        <v>46066</v>
      </c>
      <c r="R2264" s="106">
        <v>1</v>
      </c>
      <c r="S2264" s="106"/>
      <c r="T2264" s="49"/>
      <c r="U2264" s="106">
        <v>0.03</v>
      </c>
    </row>
    <row r="2265" spans="1:21" x14ac:dyDescent="0.3">
      <c r="A2265" s="41" t="s">
        <v>418</v>
      </c>
      <c r="B2265" s="6">
        <v>46081</v>
      </c>
      <c r="C2265" s="62">
        <f t="shared" si="71"/>
        <v>2026</v>
      </c>
      <c r="D2265" s="43" t="s">
        <v>4128</v>
      </c>
      <c r="E2265" s="43" t="s">
        <v>4243</v>
      </c>
      <c r="F2265" s="44" t="s">
        <v>412</v>
      </c>
      <c r="G2265" s="45">
        <v>115</v>
      </c>
      <c r="H2265" s="45">
        <v>112</v>
      </c>
      <c r="I2265" s="46">
        <v>84.3</v>
      </c>
      <c r="J2265" s="46">
        <v>11.5</v>
      </c>
      <c r="K2265" s="46"/>
      <c r="L2265" s="46">
        <f t="shared" si="69"/>
        <v>95.8</v>
      </c>
      <c r="M2265" s="47">
        <f t="shared" si="72"/>
        <v>1852.7035490605429</v>
      </c>
      <c r="N2265" s="47">
        <v>177489</v>
      </c>
      <c r="O2265" s="48" t="s">
        <v>17083</v>
      </c>
      <c r="P2265" s="48" t="s">
        <v>1667</v>
      </c>
      <c r="Q2265" s="49">
        <v>46076</v>
      </c>
      <c r="R2265" s="106">
        <v>1</v>
      </c>
      <c r="S2265" s="106"/>
      <c r="T2265" s="49"/>
      <c r="U2265" s="106">
        <v>0.03</v>
      </c>
    </row>
    <row r="2266" spans="1:21" x14ac:dyDescent="0.3">
      <c r="A2266" s="41" t="s">
        <v>414</v>
      </c>
      <c r="B2266" s="6">
        <v>46081</v>
      </c>
      <c r="C2266" s="62">
        <f t="shared" si="71"/>
        <v>2026</v>
      </c>
      <c r="D2266" s="43" t="s">
        <v>1795</v>
      </c>
      <c r="E2266" s="43" t="s">
        <v>45</v>
      </c>
      <c r="F2266" s="44" t="s">
        <v>1</v>
      </c>
      <c r="G2266" s="45" t="s">
        <v>17084</v>
      </c>
      <c r="H2266" s="45"/>
      <c r="I2266" s="46">
        <v>14.3</v>
      </c>
      <c r="J2266" s="46"/>
      <c r="K2266" s="46"/>
      <c r="L2266" s="46">
        <f t="shared" si="69"/>
        <v>14.3</v>
      </c>
      <c r="M2266" s="47">
        <f t="shared" si="72"/>
        <v>450</v>
      </c>
      <c r="N2266" s="47">
        <v>6435</v>
      </c>
      <c r="O2266" s="48" t="s">
        <v>17085</v>
      </c>
      <c r="P2266" s="48"/>
      <c r="Q2266" s="49">
        <v>46065</v>
      </c>
      <c r="R2266" s="49"/>
      <c r="S2266" s="49"/>
      <c r="T2266" s="49"/>
      <c r="U2266" s="106"/>
    </row>
    <row r="2267" spans="1:21" x14ac:dyDescent="0.3">
      <c r="A2267" s="41" t="s">
        <v>416</v>
      </c>
      <c r="B2267" s="6">
        <v>46112</v>
      </c>
      <c r="C2267" s="62">
        <f t="shared" si="71"/>
        <v>2026</v>
      </c>
      <c r="D2267" s="43" t="s">
        <v>2039</v>
      </c>
      <c r="E2267" s="43" t="s">
        <v>2546</v>
      </c>
      <c r="F2267" s="44" t="s">
        <v>413</v>
      </c>
      <c r="G2267" s="45" t="s">
        <v>2582</v>
      </c>
      <c r="H2267" s="45"/>
      <c r="I2267" s="46">
        <v>12.5</v>
      </c>
      <c r="J2267" s="46"/>
      <c r="K2267" s="46"/>
      <c r="L2267" s="46">
        <v>12.5</v>
      </c>
      <c r="M2267" s="47">
        <v>800</v>
      </c>
      <c r="N2267" s="47">
        <v>10000</v>
      </c>
      <c r="O2267" s="48" t="s">
        <v>492</v>
      </c>
      <c r="P2267" s="48"/>
      <c r="Q2267" s="49">
        <v>46092</v>
      </c>
      <c r="R2267" s="49"/>
      <c r="S2267" s="49"/>
      <c r="T2267" s="49"/>
      <c r="U2267" s="106"/>
    </row>
    <row r="2268" spans="1:21" x14ac:dyDescent="0.3">
      <c r="A2268" s="41" t="s">
        <v>416</v>
      </c>
      <c r="B2268" s="6">
        <v>46112</v>
      </c>
      <c r="C2268" s="62">
        <f t="shared" ref="C2268:C2301" si="73">YEAR(B2268)</f>
        <v>2026</v>
      </c>
      <c r="D2268" s="43" t="s">
        <v>2039</v>
      </c>
      <c r="E2268" s="43" t="s">
        <v>2564</v>
      </c>
      <c r="F2268" s="44" t="s">
        <v>413</v>
      </c>
      <c r="G2268" s="45" t="s">
        <v>2599</v>
      </c>
      <c r="H2268" s="45"/>
      <c r="I2268" s="46">
        <v>12.5</v>
      </c>
      <c r="J2268" s="46"/>
      <c r="K2268" s="46"/>
      <c r="L2268" s="46">
        <v>12.5</v>
      </c>
      <c r="M2268" s="47">
        <v>800</v>
      </c>
      <c r="N2268" s="47">
        <v>10000</v>
      </c>
      <c r="O2268" s="48" t="s">
        <v>4283</v>
      </c>
      <c r="P2268" s="48"/>
      <c r="Q2268" s="49">
        <v>46085</v>
      </c>
      <c r="R2268" s="49"/>
      <c r="S2268" s="49"/>
      <c r="T2268" s="49"/>
      <c r="U2268" s="106"/>
    </row>
    <row r="2269" spans="1:21" x14ac:dyDescent="0.3">
      <c r="A2269" s="41" t="s">
        <v>416</v>
      </c>
      <c r="B2269" s="6">
        <v>46112</v>
      </c>
      <c r="C2269" s="62">
        <f t="shared" si="73"/>
        <v>2026</v>
      </c>
      <c r="D2269" s="43" t="s">
        <v>2039</v>
      </c>
      <c r="E2269" s="43" t="s">
        <v>2071</v>
      </c>
      <c r="F2269" s="44" t="s">
        <v>421</v>
      </c>
      <c r="G2269" s="45">
        <v>2</v>
      </c>
      <c r="H2269" s="45"/>
      <c r="I2269" s="46">
        <v>130.1</v>
      </c>
      <c r="J2269" s="46"/>
      <c r="K2269" s="46"/>
      <c r="L2269" s="46">
        <v>130.1</v>
      </c>
      <c r="M2269" s="47">
        <v>1700</v>
      </c>
      <c r="N2269" s="47">
        <v>221170</v>
      </c>
      <c r="O2269" s="48" t="s">
        <v>17132</v>
      </c>
      <c r="P2269" s="48"/>
      <c r="Q2269" s="49">
        <v>46092</v>
      </c>
      <c r="R2269" s="49"/>
      <c r="S2269" s="49"/>
      <c r="T2269" s="49"/>
      <c r="U2269" s="106"/>
    </row>
    <row r="2270" spans="1:21" x14ac:dyDescent="0.3">
      <c r="A2270" s="41" t="s">
        <v>416</v>
      </c>
      <c r="B2270" s="6">
        <v>46112</v>
      </c>
      <c r="C2270" s="62">
        <f t="shared" si="73"/>
        <v>2026</v>
      </c>
      <c r="D2270" s="43" t="s">
        <v>2495</v>
      </c>
      <c r="E2270" s="43" t="s">
        <v>17133</v>
      </c>
      <c r="F2270" s="44" t="s">
        <v>1</v>
      </c>
      <c r="G2270" s="45">
        <v>21</v>
      </c>
      <c r="H2270" s="45"/>
      <c r="I2270" s="46">
        <v>8.1999999999999993</v>
      </c>
      <c r="J2270" s="46"/>
      <c r="K2270" s="46"/>
      <c r="L2270" s="46">
        <v>8.1999999999999993</v>
      </c>
      <c r="M2270" s="47">
        <v>625</v>
      </c>
      <c r="N2270" s="47">
        <v>5125</v>
      </c>
      <c r="O2270" s="48" t="s">
        <v>492</v>
      </c>
      <c r="P2270" s="48"/>
      <c r="Q2270" s="49">
        <v>46091</v>
      </c>
      <c r="R2270" s="49"/>
      <c r="S2270" s="49"/>
      <c r="T2270" s="49"/>
      <c r="U2270" s="106"/>
    </row>
    <row r="2271" spans="1:21" x14ac:dyDescent="0.3">
      <c r="A2271" s="41" t="s">
        <v>416</v>
      </c>
      <c r="B2271" s="6">
        <v>46112</v>
      </c>
      <c r="C2271" s="62">
        <f t="shared" si="73"/>
        <v>2026</v>
      </c>
      <c r="D2271" s="43" t="s">
        <v>4244</v>
      </c>
      <c r="E2271" s="43" t="s">
        <v>4345</v>
      </c>
      <c r="F2271" s="44" t="s">
        <v>1</v>
      </c>
      <c r="G2271" s="45">
        <v>8</v>
      </c>
      <c r="H2271" s="45"/>
      <c r="I2271" s="46">
        <v>7.8</v>
      </c>
      <c r="J2271" s="46"/>
      <c r="K2271" s="46"/>
      <c r="L2271" s="46">
        <v>7.8</v>
      </c>
      <c r="M2271" s="47">
        <v>650</v>
      </c>
      <c r="N2271" s="47">
        <v>5070</v>
      </c>
      <c r="O2271" s="48" t="s">
        <v>4283</v>
      </c>
      <c r="P2271" s="48"/>
      <c r="Q2271" s="49">
        <v>46111</v>
      </c>
      <c r="R2271" s="49"/>
      <c r="S2271" s="49"/>
      <c r="T2271" s="49"/>
      <c r="U2271" s="106"/>
    </row>
    <row r="2272" spans="1:21" x14ac:dyDescent="0.3">
      <c r="A2272" s="41" t="s">
        <v>416</v>
      </c>
      <c r="B2272" s="6">
        <v>46112</v>
      </c>
      <c r="C2272" s="62">
        <f t="shared" si="73"/>
        <v>2026</v>
      </c>
      <c r="D2272" s="43" t="s">
        <v>4244</v>
      </c>
      <c r="E2272" s="43" t="s">
        <v>4350</v>
      </c>
      <c r="F2272" s="44" t="s">
        <v>1</v>
      </c>
      <c r="G2272" s="45">
        <v>13</v>
      </c>
      <c r="H2272" s="45"/>
      <c r="I2272" s="46">
        <v>8.1</v>
      </c>
      <c r="J2272" s="46"/>
      <c r="K2272" s="46"/>
      <c r="L2272" s="46">
        <v>8.1</v>
      </c>
      <c r="M2272" s="47">
        <v>650</v>
      </c>
      <c r="N2272" s="47">
        <v>5265</v>
      </c>
      <c r="O2272" s="48" t="s">
        <v>4580</v>
      </c>
      <c r="P2272" s="48"/>
      <c r="Q2272" s="49">
        <v>46112</v>
      </c>
      <c r="R2272" s="49"/>
      <c r="S2272" s="49"/>
      <c r="T2272" s="49"/>
      <c r="U2272" s="106"/>
    </row>
    <row r="2273" spans="1:21" x14ac:dyDescent="0.3">
      <c r="A2273" s="41" t="s">
        <v>416</v>
      </c>
      <c r="B2273" s="6">
        <v>46112</v>
      </c>
      <c r="C2273" s="62">
        <f t="shared" si="73"/>
        <v>2026</v>
      </c>
      <c r="D2273" s="43" t="s">
        <v>4244</v>
      </c>
      <c r="E2273" s="43" t="s">
        <v>4688</v>
      </c>
      <c r="F2273" s="44" t="s">
        <v>413</v>
      </c>
      <c r="G2273" s="45">
        <v>2</v>
      </c>
      <c r="H2273" s="45"/>
      <c r="I2273" s="46">
        <v>12.5</v>
      </c>
      <c r="J2273" s="46"/>
      <c r="K2273" s="46"/>
      <c r="L2273" s="46">
        <v>12.5</v>
      </c>
      <c r="M2273" s="47">
        <v>800</v>
      </c>
      <c r="N2273" s="47">
        <v>10000</v>
      </c>
      <c r="O2273" s="48" t="s">
        <v>4385</v>
      </c>
      <c r="P2273" s="48"/>
      <c r="Q2273" s="49">
        <v>46104</v>
      </c>
      <c r="R2273" s="49"/>
      <c r="S2273" s="49"/>
      <c r="T2273" s="49"/>
      <c r="U2273" s="106"/>
    </row>
    <row r="2274" spans="1:21" x14ac:dyDescent="0.3">
      <c r="A2274" s="41" t="s">
        <v>416</v>
      </c>
      <c r="B2274" s="6">
        <v>46112</v>
      </c>
      <c r="C2274" s="62">
        <f t="shared" si="73"/>
        <v>2026</v>
      </c>
      <c r="D2274" s="43" t="s">
        <v>4498</v>
      </c>
      <c r="E2274" s="43" t="s">
        <v>4560</v>
      </c>
      <c r="F2274" s="44" t="s">
        <v>412</v>
      </c>
      <c r="G2274" s="45">
        <v>38</v>
      </c>
      <c r="H2274" s="45"/>
      <c r="I2274" s="46">
        <v>44.9</v>
      </c>
      <c r="J2274" s="46">
        <v>6.7</v>
      </c>
      <c r="K2274" s="46"/>
      <c r="L2274" s="46">
        <v>51.6</v>
      </c>
      <c r="M2274" s="47">
        <v>1604.127906976744</v>
      </c>
      <c r="N2274" s="47">
        <v>82773</v>
      </c>
      <c r="O2274" s="48" t="s">
        <v>17134</v>
      </c>
      <c r="P2274" s="48" t="s">
        <v>1667</v>
      </c>
      <c r="Q2274" s="49">
        <v>46091</v>
      </c>
      <c r="R2274" s="106">
        <v>1</v>
      </c>
      <c r="S2274" s="49"/>
      <c r="T2274" s="49"/>
      <c r="U2274" s="106">
        <v>0.03</v>
      </c>
    </row>
    <row r="2275" spans="1:21" x14ac:dyDescent="0.3">
      <c r="A2275" s="41" t="s">
        <v>416</v>
      </c>
      <c r="B2275" s="6">
        <v>46112</v>
      </c>
      <c r="C2275" s="62">
        <f t="shared" si="73"/>
        <v>2026</v>
      </c>
      <c r="D2275" s="43" t="s">
        <v>4498</v>
      </c>
      <c r="E2275" s="43" t="s">
        <v>4563</v>
      </c>
      <c r="F2275" s="44" t="s">
        <v>412</v>
      </c>
      <c r="G2275" s="45">
        <v>42</v>
      </c>
      <c r="H2275" s="45"/>
      <c r="I2275" s="46">
        <v>44.9</v>
      </c>
      <c r="J2275" s="46">
        <v>6.7</v>
      </c>
      <c r="K2275" s="46"/>
      <c r="L2275" s="46">
        <v>51.6</v>
      </c>
      <c r="M2275" s="47">
        <f>N2275/L2275</f>
        <v>1614.3217054263566</v>
      </c>
      <c r="N2275" s="47">
        <v>83299</v>
      </c>
      <c r="O2275" s="48" t="s">
        <v>17163</v>
      </c>
      <c r="P2275" s="48" t="s">
        <v>1668</v>
      </c>
      <c r="Q2275" s="49">
        <v>46112</v>
      </c>
      <c r="R2275" s="106">
        <v>1</v>
      </c>
      <c r="S2275" s="49"/>
      <c r="T2275" s="49"/>
      <c r="U2275" s="106">
        <v>0.03</v>
      </c>
    </row>
    <row r="2276" spans="1:21" x14ac:dyDescent="0.3">
      <c r="A2276" s="41" t="s">
        <v>414</v>
      </c>
      <c r="B2276" s="6">
        <v>46112</v>
      </c>
      <c r="C2276" s="62">
        <f t="shared" si="73"/>
        <v>2026</v>
      </c>
      <c r="D2276" s="43" t="s">
        <v>4624</v>
      </c>
      <c r="E2276" s="43" t="s">
        <v>17135</v>
      </c>
      <c r="F2276" s="44" t="s">
        <v>421</v>
      </c>
      <c r="G2276" s="45">
        <v>2</v>
      </c>
      <c r="H2276" s="45"/>
      <c r="I2276" s="46">
        <v>77.099999999999994</v>
      </c>
      <c r="J2276" s="46"/>
      <c r="K2276" s="46"/>
      <c r="L2276" s="46">
        <v>77.099999999999994</v>
      </c>
      <c r="M2276" s="47">
        <v>1500</v>
      </c>
      <c r="N2276" s="47">
        <v>115650</v>
      </c>
      <c r="O2276" s="48" t="s">
        <v>17137</v>
      </c>
      <c r="P2276" s="48"/>
      <c r="Q2276" s="49">
        <v>46087</v>
      </c>
      <c r="R2276" s="49"/>
      <c r="S2276" s="49"/>
      <c r="T2276" s="49"/>
      <c r="U2276" s="106"/>
    </row>
    <row r="2277" spans="1:21" x14ac:dyDescent="0.3">
      <c r="A2277" s="41" t="s">
        <v>414</v>
      </c>
      <c r="B2277" s="6">
        <v>46112</v>
      </c>
      <c r="C2277" s="62">
        <f t="shared" si="73"/>
        <v>2026</v>
      </c>
      <c r="D2277" s="43" t="s">
        <v>4624</v>
      </c>
      <c r="E2277" s="43" t="s">
        <v>17136</v>
      </c>
      <c r="F2277" s="44" t="s">
        <v>421</v>
      </c>
      <c r="G2277" s="45">
        <v>3</v>
      </c>
      <c r="H2277" s="45"/>
      <c r="I2277" s="46">
        <v>74.5</v>
      </c>
      <c r="J2277" s="46"/>
      <c r="K2277" s="46"/>
      <c r="L2277" s="46">
        <v>74.5</v>
      </c>
      <c r="M2277" s="47">
        <v>1500</v>
      </c>
      <c r="N2277" s="47">
        <v>111750</v>
      </c>
      <c r="O2277" s="48" t="s">
        <v>17137</v>
      </c>
      <c r="P2277" s="48"/>
      <c r="Q2277" s="49">
        <v>46087</v>
      </c>
      <c r="R2277" s="49"/>
      <c r="S2277" s="49"/>
      <c r="T2277" s="49"/>
      <c r="U2277" s="106"/>
    </row>
    <row r="2278" spans="1:21" x14ac:dyDescent="0.3">
      <c r="A2278" s="41" t="s">
        <v>417</v>
      </c>
      <c r="B2278" s="6">
        <v>46112</v>
      </c>
      <c r="C2278" s="62">
        <f t="shared" si="73"/>
        <v>2026</v>
      </c>
      <c r="D2278" s="43" t="s">
        <v>2255</v>
      </c>
      <c r="E2278" s="43" t="s">
        <v>2281</v>
      </c>
      <c r="F2278" s="44" t="s">
        <v>412</v>
      </c>
      <c r="G2278" s="45">
        <v>26</v>
      </c>
      <c r="H2278" s="45"/>
      <c r="I2278" s="46">
        <v>42.1</v>
      </c>
      <c r="J2278" s="46">
        <v>10</v>
      </c>
      <c r="K2278" s="46"/>
      <c r="L2278" s="46">
        <v>52.1</v>
      </c>
      <c r="M2278" s="47">
        <v>1227.3896353166986</v>
      </c>
      <c r="N2278" s="47">
        <v>63947</v>
      </c>
      <c r="O2278" s="48" t="s">
        <v>1364</v>
      </c>
      <c r="P2278" s="48" t="s">
        <v>1668</v>
      </c>
      <c r="Q2278" s="49">
        <v>46087</v>
      </c>
      <c r="R2278" s="106">
        <v>1</v>
      </c>
      <c r="S2278" s="49"/>
      <c r="T2278" s="49"/>
      <c r="U2278" s="106">
        <v>0.03</v>
      </c>
    </row>
    <row r="2279" spans="1:21" x14ac:dyDescent="0.3">
      <c r="A2279" s="41" t="s">
        <v>417</v>
      </c>
      <c r="B2279" s="6">
        <v>46112</v>
      </c>
      <c r="C2279" s="62">
        <f t="shared" si="73"/>
        <v>2026</v>
      </c>
      <c r="D2279" s="43" t="s">
        <v>2255</v>
      </c>
      <c r="E2279" s="43" t="s">
        <v>2282</v>
      </c>
      <c r="F2279" s="44" t="s">
        <v>412</v>
      </c>
      <c r="G2279" s="45">
        <v>27</v>
      </c>
      <c r="H2279" s="45"/>
      <c r="I2279" s="46">
        <v>42</v>
      </c>
      <c r="J2279" s="46">
        <v>9.9</v>
      </c>
      <c r="K2279" s="46"/>
      <c r="L2279" s="46">
        <v>51.9</v>
      </c>
      <c r="M2279" s="47">
        <v>1254.5472061657033</v>
      </c>
      <c r="N2279" s="47">
        <v>65111</v>
      </c>
      <c r="O2279" s="48" t="s">
        <v>1364</v>
      </c>
      <c r="P2279" s="48" t="s">
        <v>1668</v>
      </c>
      <c r="Q2279" s="49">
        <v>46087</v>
      </c>
      <c r="R2279" s="106">
        <v>1</v>
      </c>
      <c r="S2279" s="49"/>
      <c r="T2279" s="49"/>
      <c r="U2279" s="106"/>
    </row>
    <row r="2280" spans="1:21" x14ac:dyDescent="0.3">
      <c r="A2280" s="41" t="s">
        <v>417</v>
      </c>
      <c r="B2280" s="6">
        <v>46112</v>
      </c>
      <c r="C2280" s="62">
        <f t="shared" si="73"/>
        <v>2026</v>
      </c>
      <c r="D2280" s="43" t="s">
        <v>2255</v>
      </c>
      <c r="E2280" s="43" t="s">
        <v>2311</v>
      </c>
      <c r="F2280" s="44" t="s">
        <v>412</v>
      </c>
      <c r="G2280" s="45">
        <v>56</v>
      </c>
      <c r="H2280" s="45"/>
      <c r="I2280" s="46">
        <v>50.1</v>
      </c>
      <c r="J2280" s="46">
        <v>6.4</v>
      </c>
      <c r="K2280" s="46"/>
      <c r="L2280" s="46">
        <v>56.5</v>
      </c>
      <c r="M2280" s="47">
        <v>1195.929203539823</v>
      </c>
      <c r="N2280" s="47">
        <v>67570</v>
      </c>
      <c r="O2280" s="48" t="s">
        <v>1348</v>
      </c>
      <c r="P2280" s="48" t="s">
        <v>1667</v>
      </c>
      <c r="Q2280" s="49">
        <v>46108</v>
      </c>
      <c r="R2280" s="106" t="s">
        <v>1836</v>
      </c>
      <c r="S2280" s="49" t="s">
        <v>17138</v>
      </c>
      <c r="T2280" s="49"/>
      <c r="U2280" s="106">
        <v>0.03</v>
      </c>
    </row>
    <row r="2281" spans="1:21" x14ac:dyDescent="0.3">
      <c r="A2281" s="41" t="s">
        <v>417</v>
      </c>
      <c r="B2281" s="6">
        <v>46112</v>
      </c>
      <c r="C2281" s="62">
        <f t="shared" si="73"/>
        <v>2026</v>
      </c>
      <c r="D2281" s="43" t="s">
        <v>2114</v>
      </c>
      <c r="E2281" s="43" t="s">
        <v>2161</v>
      </c>
      <c r="F2281" s="44" t="s">
        <v>412</v>
      </c>
      <c r="G2281" s="45">
        <v>27</v>
      </c>
      <c r="H2281" s="45"/>
      <c r="I2281" s="46">
        <v>42</v>
      </c>
      <c r="J2281" s="46">
        <v>9.9</v>
      </c>
      <c r="K2281" s="46"/>
      <c r="L2281" s="46">
        <v>51.9</v>
      </c>
      <c r="M2281" s="47">
        <v>1185.6840077071292</v>
      </c>
      <c r="N2281" s="47">
        <v>61537</v>
      </c>
      <c r="O2281" s="48" t="s">
        <v>17139</v>
      </c>
      <c r="P2281" s="48" t="s">
        <v>1818</v>
      </c>
      <c r="Q2281" s="49">
        <v>46111</v>
      </c>
      <c r="R2281" s="106" t="s">
        <v>1836</v>
      </c>
      <c r="S2281" s="49" t="s">
        <v>17142</v>
      </c>
      <c r="T2281" s="49"/>
      <c r="U2281" s="106">
        <v>0.03</v>
      </c>
    </row>
    <row r="2282" spans="1:21" x14ac:dyDescent="0.3">
      <c r="A2282" s="41" t="s">
        <v>417</v>
      </c>
      <c r="B2282" s="6">
        <v>46112</v>
      </c>
      <c r="C2282" s="62">
        <f t="shared" si="73"/>
        <v>2026</v>
      </c>
      <c r="D2282" s="43" t="s">
        <v>2114</v>
      </c>
      <c r="E2282" s="43" t="s">
        <v>2189</v>
      </c>
      <c r="F2282" s="44" t="s">
        <v>412</v>
      </c>
      <c r="G2282" s="45">
        <v>55</v>
      </c>
      <c r="H2282" s="45"/>
      <c r="I2282" s="46">
        <v>42.1</v>
      </c>
      <c r="J2282" s="46">
        <v>10</v>
      </c>
      <c r="K2282" s="46"/>
      <c r="L2282" s="46">
        <v>52.1</v>
      </c>
      <c r="M2282" s="47">
        <v>1223.8963531669865</v>
      </c>
      <c r="N2282" s="47">
        <v>63765</v>
      </c>
      <c r="O2282" s="48" t="s">
        <v>17140</v>
      </c>
      <c r="P2282" s="48" t="s">
        <v>1667</v>
      </c>
      <c r="Q2282" s="49">
        <v>46106</v>
      </c>
      <c r="R2282" s="106" t="s">
        <v>1836</v>
      </c>
      <c r="S2282" s="49" t="s">
        <v>17143</v>
      </c>
      <c r="T2282" s="49"/>
      <c r="U2282" s="106"/>
    </row>
    <row r="2283" spans="1:21" x14ac:dyDescent="0.3">
      <c r="A2283" s="41" t="s">
        <v>417</v>
      </c>
      <c r="B2283" s="6">
        <v>46112</v>
      </c>
      <c r="C2283" s="62">
        <f t="shared" si="73"/>
        <v>2026</v>
      </c>
      <c r="D2283" s="43" t="s">
        <v>2114</v>
      </c>
      <c r="E2283" s="43" t="s">
        <v>2190</v>
      </c>
      <c r="F2283" s="44" t="s">
        <v>412</v>
      </c>
      <c r="G2283" s="45">
        <v>56</v>
      </c>
      <c r="H2283" s="45"/>
      <c r="I2283" s="46">
        <v>49.8</v>
      </c>
      <c r="J2283" s="46">
        <v>6.4</v>
      </c>
      <c r="K2283" s="46"/>
      <c r="L2283" s="46">
        <v>56.199999999999996</v>
      </c>
      <c r="M2283" s="47">
        <v>1179.4306049822064</v>
      </c>
      <c r="N2283" s="47">
        <v>66284</v>
      </c>
      <c r="O2283" s="48" t="s">
        <v>17141</v>
      </c>
      <c r="P2283" s="48" t="s">
        <v>1667</v>
      </c>
      <c r="Q2283" s="49">
        <v>46106</v>
      </c>
      <c r="R2283" s="106" t="s">
        <v>1836</v>
      </c>
      <c r="S2283" s="49" t="s">
        <v>17143</v>
      </c>
      <c r="T2283" s="49"/>
      <c r="U2283" s="106">
        <v>0.03</v>
      </c>
    </row>
    <row r="2284" spans="1:21" x14ac:dyDescent="0.3">
      <c r="A2284" s="41" t="s">
        <v>417</v>
      </c>
      <c r="B2284" s="6">
        <v>46112</v>
      </c>
      <c r="C2284" s="62">
        <f t="shared" si="73"/>
        <v>2026</v>
      </c>
      <c r="D2284" s="43" t="s">
        <v>1584</v>
      </c>
      <c r="E2284" s="43" t="s">
        <v>2962</v>
      </c>
      <c r="F2284" s="44" t="s">
        <v>413</v>
      </c>
      <c r="G2284" s="45" t="s">
        <v>17144</v>
      </c>
      <c r="H2284" s="45"/>
      <c r="I2284" s="46">
        <v>16.3</v>
      </c>
      <c r="J2284" s="46"/>
      <c r="K2284" s="46"/>
      <c r="L2284" s="46">
        <v>16.3</v>
      </c>
      <c r="M2284" s="47">
        <v>460.12269938650303</v>
      </c>
      <c r="N2284" s="47">
        <v>7500</v>
      </c>
      <c r="O2284" s="48" t="s">
        <v>2373</v>
      </c>
      <c r="P2284" s="48"/>
      <c r="Q2284" s="49">
        <v>46108</v>
      </c>
      <c r="R2284" s="49"/>
      <c r="S2284" s="49"/>
      <c r="T2284" s="49"/>
      <c r="U2284" s="106"/>
    </row>
    <row r="2285" spans="1:21" x14ac:dyDescent="0.3">
      <c r="A2285" s="41" t="s">
        <v>417</v>
      </c>
      <c r="B2285" s="6">
        <v>46112</v>
      </c>
      <c r="C2285" s="62">
        <f t="shared" si="73"/>
        <v>2026</v>
      </c>
      <c r="D2285" s="43" t="s">
        <v>1730</v>
      </c>
      <c r="E2285" s="43" t="s">
        <v>1794</v>
      </c>
      <c r="F2285" s="44" t="s">
        <v>412</v>
      </c>
      <c r="G2285" s="45">
        <v>64</v>
      </c>
      <c r="H2285" s="45"/>
      <c r="I2285" s="46">
        <v>50</v>
      </c>
      <c r="J2285" s="46">
        <v>6.4</v>
      </c>
      <c r="K2285" s="46"/>
      <c r="L2285" s="46">
        <v>56.4</v>
      </c>
      <c r="M2285" s="47">
        <v>1204.3262411347519</v>
      </c>
      <c r="N2285" s="47">
        <v>67924</v>
      </c>
      <c r="O2285" s="48" t="s">
        <v>17145</v>
      </c>
      <c r="P2285" s="48" t="s">
        <v>1667</v>
      </c>
      <c r="Q2285" s="49">
        <v>46084</v>
      </c>
      <c r="R2285" s="106" t="s">
        <v>1836</v>
      </c>
      <c r="S2285" s="49" t="s">
        <v>17131</v>
      </c>
      <c r="T2285" s="49"/>
      <c r="U2285" s="106"/>
    </row>
    <row r="2286" spans="1:21" x14ac:dyDescent="0.3">
      <c r="A2286" s="41" t="s">
        <v>418</v>
      </c>
      <c r="B2286" s="6">
        <v>46112</v>
      </c>
      <c r="C2286" s="62">
        <f t="shared" si="73"/>
        <v>2026</v>
      </c>
      <c r="D2286" s="43" t="s">
        <v>16936</v>
      </c>
      <c r="E2286" s="43" t="s">
        <v>16951</v>
      </c>
      <c r="F2286" s="44" t="s">
        <v>412</v>
      </c>
      <c r="G2286" s="45">
        <v>1</v>
      </c>
      <c r="H2286" s="45"/>
      <c r="I2286" s="46">
        <v>27.9</v>
      </c>
      <c r="J2286" s="46">
        <v>3.2</v>
      </c>
      <c r="K2286" s="46"/>
      <c r="L2286" s="46">
        <v>31.099999999999998</v>
      </c>
      <c r="M2286" s="47">
        <v>1896.3344051446948</v>
      </c>
      <c r="N2286" s="47">
        <v>58976</v>
      </c>
      <c r="O2286" s="48" t="s">
        <v>17146</v>
      </c>
      <c r="P2286" s="48" t="s">
        <v>1667</v>
      </c>
      <c r="Q2286" s="49">
        <v>46097</v>
      </c>
      <c r="R2286" s="49" t="s">
        <v>1837</v>
      </c>
      <c r="S2286" s="49"/>
      <c r="T2286" s="49"/>
      <c r="U2286" s="106">
        <v>0.03</v>
      </c>
    </row>
    <row r="2287" spans="1:21" x14ac:dyDescent="0.3">
      <c r="A2287" s="41" t="s">
        <v>418</v>
      </c>
      <c r="B2287" s="6">
        <v>46112</v>
      </c>
      <c r="C2287" s="62">
        <f t="shared" si="73"/>
        <v>2026</v>
      </c>
      <c r="D2287" s="43" t="s">
        <v>16936</v>
      </c>
      <c r="E2287" s="43" t="s">
        <v>16956</v>
      </c>
      <c r="F2287" s="44" t="s">
        <v>412</v>
      </c>
      <c r="G2287" s="45">
        <v>6</v>
      </c>
      <c r="H2287" s="45"/>
      <c r="I2287" s="46">
        <v>27.8</v>
      </c>
      <c r="J2287" s="46">
        <v>3.2</v>
      </c>
      <c r="K2287" s="46"/>
      <c r="L2287" s="46">
        <v>31</v>
      </c>
      <c r="M2287" s="47">
        <v>1842.3870967741937</v>
      </c>
      <c r="N2287" s="47">
        <v>57114</v>
      </c>
      <c r="O2287" s="48" t="s">
        <v>17147</v>
      </c>
      <c r="P2287" s="48" t="s">
        <v>1667</v>
      </c>
      <c r="Q2287" s="49">
        <v>46108</v>
      </c>
      <c r="R2287" s="49" t="s">
        <v>1837</v>
      </c>
      <c r="S2287" s="49"/>
      <c r="T2287" s="106">
        <v>0.06</v>
      </c>
      <c r="U2287" s="106"/>
    </row>
    <row r="2288" spans="1:21" x14ac:dyDescent="0.3">
      <c r="A2288" s="41" t="s">
        <v>418</v>
      </c>
      <c r="B2288" s="6">
        <v>46112</v>
      </c>
      <c r="C2288" s="62">
        <f t="shared" si="73"/>
        <v>2026</v>
      </c>
      <c r="D2288" s="43" t="s">
        <v>16936</v>
      </c>
      <c r="E2288" s="43" t="s">
        <v>16961</v>
      </c>
      <c r="F2288" s="44" t="s">
        <v>412</v>
      </c>
      <c r="G2288" s="45">
        <v>11</v>
      </c>
      <c r="H2288" s="45"/>
      <c r="I2288" s="46">
        <v>27.8</v>
      </c>
      <c r="J2288" s="46">
        <v>3.2</v>
      </c>
      <c r="K2288" s="46"/>
      <c r="L2288" s="46">
        <v>31</v>
      </c>
      <c r="M2288" s="47">
        <v>1965</v>
      </c>
      <c r="N2288" s="47">
        <v>60915</v>
      </c>
      <c r="O2288" s="48" t="s">
        <v>17148</v>
      </c>
      <c r="P2288" s="48" t="s">
        <v>1668</v>
      </c>
      <c r="Q2288" s="49">
        <v>46086</v>
      </c>
      <c r="R2288" s="49" t="s">
        <v>1837</v>
      </c>
      <c r="S2288" s="49"/>
      <c r="T2288" s="49"/>
      <c r="U2288" s="106"/>
    </row>
    <row r="2289" spans="1:21" x14ac:dyDescent="0.3">
      <c r="A2289" s="41" t="s">
        <v>418</v>
      </c>
      <c r="B2289" s="6">
        <v>46112</v>
      </c>
      <c r="C2289" s="62">
        <f t="shared" si="73"/>
        <v>2026</v>
      </c>
      <c r="D2289" s="43" t="s">
        <v>16936</v>
      </c>
      <c r="E2289" s="43" t="s">
        <v>16966</v>
      </c>
      <c r="F2289" s="44" t="s">
        <v>412</v>
      </c>
      <c r="G2289" s="45">
        <v>16</v>
      </c>
      <c r="H2289" s="45"/>
      <c r="I2289" s="46">
        <v>27.8</v>
      </c>
      <c r="J2289" s="46">
        <v>3.2</v>
      </c>
      <c r="K2289" s="46"/>
      <c r="L2289" s="46">
        <v>31</v>
      </c>
      <c r="M2289" s="47">
        <v>1910.9032258064517</v>
      </c>
      <c r="N2289" s="47">
        <v>59238</v>
      </c>
      <c r="O2289" s="48" t="s">
        <v>17149</v>
      </c>
      <c r="P2289" s="48" t="s">
        <v>1670</v>
      </c>
      <c r="Q2289" s="49">
        <v>46104</v>
      </c>
      <c r="R2289" s="49" t="s">
        <v>1837</v>
      </c>
      <c r="S2289" s="49"/>
      <c r="T2289" s="49"/>
      <c r="U2289" s="106">
        <v>0.03</v>
      </c>
    </row>
    <row r="2290" spans="1:21" x14ac:dyDescent="0.3">
      <c r="A2290" s="41" t="s">
        <v>418</v>
      </c>
      <c r="B2290" s="6">
        <v>46112</v>
      </c>
      <c r="C2290" s="62">
        <f t="shared" si="73"/>
        <v>2026</v>
      </c>
      <c r="D2290" s="43" t="s">
        <v>16936</v>
      </c>
      <c r="E2290" s="43" t="s">
        <v>16968</v>
      </c>
      <c r="F2290" s="44" t="s">
        <v>412</v>
      </c>
      <c r="G2290" s="45">
        <v>18</v>
      </c>
      <c r="H2290" s="45"/>
      <c r="I2290" s="46">
        <v>57.4</v>
      </c>
      <c r="J2290" s="46">
        <v>5.3</v>
      </c>
      <c r="K2290" s="46"/>
      <c r="L2290" s="46">
        <v>62.699999999999996</v>
      </c>
      <c r="M2290" s="47">
        <v>1950.0000000000002</v>
      </c>
      <c r="N2290" s="47">
        <v>122265</v>
      </c>
      <c r="O2290" s="48" t="s">
        <v>17150</v>
      </c>
      <c r="P2290" s="48" t="s">
        <v>1667</v>
      </c>
      <c r="Q2290" s="49">
        <v>46108</v>
      </c>
      <c r="R2290" s="106" t="s">
        <v>1836</v>
      </c>
      <c r="S2290" s="49" t="s">
        <v>17131</v>
      </c>
      <c r="T2290" s="49"/>
      <c r="U2290" s="106">
        <v>0.03</v>
      </c>
    </row>
    <row r="2291" spans="1:21" x14ac:dyDescent="0.3">
      <c r="A2291" s="41" t="s">
        <v>418</v>
      </c>
      <c r="B2291" s="6">
        <v>46112</v>
      </c>
      <c r="C2291" s="62">
        <f t="shared" si="73"/>
        <v>2026</v>
      </c>
      <c r="D2291" s="43" t="s">
        <v>16936</v>
      </c>
      <c r="E2291" s="43" t="s">
        <v>16973</v>
      </c>
      <c r="F2291" s="44" t="s">
        <v>412</v>
      </c>
      <c r="G2291" s="45">
        <v>23</v>
      </c>
      <c r="H2291" s="45"/>
      <c r="I2291" s="46">
        <v>57.4</v>
      </c>
      <c r="J2291" s="46">
        <v>5.3</v>
      </c>
      <c r="K2291" s="46"/>
      <c r="L2291" s="46">
        <v>62.699999999999996</v>
      </c>
      <c r="M2291" s="47">
        <v>1901.196172248804</v>
      </c>
      <c r="N2291" s="47">
        <v>119205</v>
      </c>
      <c r="O2291" s="48" t="s">
        <v>17151</v>
      </c>
      <c r="P2291" s="48" t="s">
        <v>1667</v>
      </c>
      <c r="Q2291" s="49">
        <v>46099</v>
      </c>
      <c r="R2291" s="49" t="s">
        <v>1837</v>
      </c>
      <c r="S2291" s="49"/>
      <c r="T2291" s="49"/>
      <c r="U2291" s="106">
        <v>0.03</v>
      </c>
    </row>
    <row r="2292" spans="1:21" x14ac:dyDescent="0.3">
      <c r="A2292" s="41" t="s">
        <v>418</v>
      </c>
      <c r="B2292" s="6">
        <v>46112</v>
      </c>
      <c r="C2292" s="62">
        <f t="shared" si="73"/>
        <v>2026</v>
      </c>
      <c r="D2292" s="43" t="s">
        <v>16936</v>
      </c>
      <c r="E2292" s="43" t="s">
        <v>16981</v>
      </c>
      <c r="F2292" s="44" t="s">
        <v>412</v>
      </c>
      <c r="G2292" s="45">
        <v>31</v>
      </c>
      <c r="H2292" s="45"/>
      <c r="I2292" s="46">
        <v>41.1</v>
      </c>
      <c r="J2292" s="46">
        <v>7.6</v>
      </c>
      <c r="K2292" s="46"/>
      <c r="L2292" s="46">
        <v>48.7</v>
      </c>
      <c r="M2292" s="47">
        <v>1891.4989733059547</v>
      </c>
      <c r="N2292" s="47">
        <v>92116</v>
      </c>
      <c r="O2292" s="48" t="s">
        <v>4617</v>
      </c>
      <c r="P2292" s="48" t="s">
        <v>1667</v>
      </c>
      <c r="Q2292" s="49">
        <v>46093</v>
      </c>
      <c r="R2292" s="49" t="s">
        <v>1837</v>
      </c>
      <c r="S2292" s="49"/>
      <c r="T2292" s="49"/>
      <c r="U2292" s="106">
        <v>0.03</v>
      </c>
    </row>
    <row r="2293" spans="1:21" x14ac:dyDescent="0.3">
      <c r="A2293" s="41" t="s">
        <v>418</v>
      </c>
      <c r="B2293" s="6">
        <v>46112</v>
      </c>
      <c r="C2293" s="62">
        <f t="shared" si="73"/>
        <v>2026</v>
      </c>
      <c r="D2293" s="43" t="s">
        <v>16936</v>
      </c>
      <c r="E2293" s="43" t="s">
        <v>16988</v>
      </c>
      <c r="F2293" s="44" t="s">
        <v>412</v>
      </c>
      <c r="G2293" s="45">
        <v>38</v>
      </c>
      <c r="H2293" s="45"/>
      <c r="I2293" s="46">
        <v>42</v>
      </c>
      <c r="J2293" s="46">
        <v>7.6</v>
      </c>
      <c r="K2293" s="46"/>
      <c r="L2293" s="46">
        <v>49.6</v>
      </c>
      <c r="M2293" s="47">
        <v>1891.491935483871</v>
      </c>
      <c r="N2293" s="47">
        <v>93818</v>
      </c>
      <c r="O2293" s="48" t="s">
        <v>457</v>
      </c>
      <c r="P2293" s="48" t="s">
        <v>1667</v>
      </c>
      <c r="Q2293" s="49">
        <v>46092</v>
      </c>
      <c r="R2293" s="49" t="s">
        <v>1837</v>
      </c>
      <c r="S2293" s="49"/>
      <c r="T2293" s="49"/>
      <c r="U2293" s="106">
        <v>0.03</v>
      </c>
    </row>
    <row r="2294" spans="1:21" x14ac:dyDescent="0.3">
      <c r="A2294" s="41" t="s">
        <v>418</v>
      </c>
      <c r="B2294" s="6">
        <v>46112</v>
      </c>
      <c r="C2294" s="62">
        <f t="shared" si="73"/>
        <v>2026</v>
      </c>
      <c r="D2294" s="43" t="s">
        <v>16936</v>
      </c>
      <c r="E2294" s="43" t="s">
        <v>16992</v>
      </c>
      <c r="F2294" s="44" t="s">
        <v>412</v>
      </c>
      <c r="G2294" s="45">
        <v>42</v>
      </c>
      <c r="H2294" s="45"/>
      <c r="I2294" s="46">
        <v>42</v>
      </c>
      <c r="J2294" s="46">
        <v>7.6</v>
      </c>
      <c r="K2294" s="46"/>
      <c r="L2294" s="46">
        <v>49.6</v>
      </c>
      <c r="M2294" s="47">
        <v>1896.2903225806451</v>
      </c>
      <c r="N2294" s="47">
        <v>94056</v>
      </c>
      <c r="O2294" s="48" t="s">
        <v>2212</v>
      </c>
      <c r="P2294" s="48" t="s">
        <v>1668</v>
      </c>
      <c r="Q2294" s="49">
        <v>46090</v>
      </c>
      <c r="R2294" s="49" t="s">
        <v>1837</v>
      </c>
      <c r="S2294" s="49"/>
      <c r="T2294" s="49"/>
      <c r="U2294" s="106">
        <v>0.03</v>
      </c>
    </row>
    <row r="2295" spans="1:21" x14ac:dyDescent="0.3">
      <c r="A2295" s="41" t="s">
        <v>418</v>
      </c>
      <c r="B2295" s="6">
        <v>46112</v>
      </c>
      <c r="C2295" s="62">
        <f t="shared" si="73"/>
        <v>2026</v>
      </c>
      <c r="D2295" s="43" t="s">
        <v>16936</v>
      </c>
      <c r="E2295" s="43" t="s">
        <v>16996</v>
      </c>
      <c r="F2295" s="44" t="s">
        <v>412</v>
      </c>
      <c r="G2295" s="45">
        <v>46</v>
      </c>
      <c r="H2295" s="45"/>
      <c r="I2295" s="46">
        <v>42</v>
      </c>
      <c r="J2295" s="46">
        <v>7.6</v>
      </c>
      <c r="K2295" s="46"/>
      <c r="L2295" s="46">
        <v>49.6</v>
      </c>
      <c r="M2295" s="47">
        <v>1901.2096774193549</v>
      </c>
      <c r="N2295" s="47">
        <v>94300</v>
      </c>
      <c r="O2295" s="48" t="s">
        <v>457</v>
      </c>
      <c r="P2295" s="48" t="s">
        <v>1667</v>
      </c>
      <c r="Q2295" s="49">
        <v>46092</v>
      </c>
      <c r="R2295" s="49" t="s">
        <v>1837</v>
      </c>
      <c r="S2295" s="49"/>
      <c r="T2295" s="49"/>
      <c r="U2295" s="106">
        <v>0.03</v>
      </c>
    </row>
    <row r="2296" spans="1:21" x14ac:dyDescent="0.3">
      <c r="A2296" s="41" t="s">
        <v>418</v>
      </c>
      <c r="B2296" s="6">
        <v>46112</v>
      </c>
      <c r="C2296" s="62">
        <f t="shared" si="73"/>
        <v>2026</v>
      </c>
      <c r="D2296" s="43" t="s">
        <v>2623</v>
      </c>
      <c r="E2296" s="43" t="s">
        <v>2697</v>
      </c>
      <c r="F2296" s="44" t="s">
        <v>412</v>
      </c>
      <c r="G2296" s="45">
        <v>4</v>
      </c>
      <c r="H2296" s="45">
        <v>4</v>
      </c>
      <c r="I2296" s="46">
        <v>40.700000000000003</v>
      </c>
      <c r="J2296" s="46">
        <v>3.8</v>
      </c>
      <c r="K2296" s="46"/>
      <c r="L2296" s="46">
        <v>44.5</v>
      </c>
      <c r="M2296" s="47">
        <v>1702.3595505617977</v>
      </c>
      <c r="N2296" s="47">
        <v>75755</v>
      </c>
      <c r="O2296" s="48" t="s">
        <v>17152</v>
      </c>
      <c r="P2296" s="48" t="s">
        <v>1667</v>
      </c>
      <c r="Q2296" s="49">
        <v>46105</v>
      </c>
      <c r="R2296" s="106">
        <v>1</v>
      </c>
      <c r="S2296" s="49"/>
      <c r="T2296" s="49"/>
      <c r="U2296" s="106">
        <v>0.03</v>
      </c>
    </row>
    <row r="2297" spans="1:21" x14ac:dyDescent="0.3">
      <c r="A2297" s="41" t="s">
        <v>418</v>
      </c>
      <c r="B2297" s="6">
        <v>46112</v>
      </c>
      <c r="C2297" s="62">
        <f t="shared" si="73"/>
        <v>2026</v>
      </c>
      <c r="D2297" s="43" t="s">
        <v>2623</v>
      </c>
      <c r="E2297" s="43" t="s">
        <v>2707</v>
      </c>
      <c r="F2297" s="44" t="s">
        <v>412</v>
      </c>
      <c r="G2297" s="45">
        <v>14</v>
      </c>
      <c r="H2297" s="45">
        <v>14</v>
      </c>
      <c r="I2297" s="46">
        <v>56.4</v>
      </c>
      <c r="J2297" s="46">
        <v>8</v>
      </c>
      <c r="K2297" s="46"/>
      <c r="L2297" s="46">
        <v>64.400000000000006</v>
      </c>
      <c r="M2297" s="47">
        <v>1736.3043478260868</v>
      </c>
      <c r="N2297" s="47">
        <v>111818</v>
      </c>
      <c r="O2297" s="48" t="s">
        <v>17153</v>
      </c>
      <c r="P2297" s="48" t="s">
        <v>1667</v>
      </c>
      <c r="Q2297" s="49">
        <v>46085</v>
      </c>
      <c r="R2297" s="106" t="s">
        <v>1836</v>
      </c>
      <c r="S2297" s="49" t="s">
        <v>17131</v>
      </c>
      <c r="T2297" s="49"/>
      <c r="U2297" s="106">
        <v>0.03</v>
      </c>
    </row>
    <row r="2298" spans="1:21" x14ac:dyDescent="0.3">
      <c r="A2298" s="41" t="s">
        <v>418</v>
      </c>
      <c r="B2298" s="6">
        <v>46112</v>
      </c>
      <c r="C2298" s="62">
        <f t="shared" si="73"/>
        <v>2026</v>
      </c>
      <c r="D2298" s="43" t="s">
        <v>2623</v>
      </c>
      <c r="E2298" s="43" t="s">
        <v>2708</v>
      </c>
      <c r="F2298" s="44" t="s">
        <v>412</v>
      </c>
      <c r="G2298" s="45">
        <v>15</v>
      </c>
      <c r="H2298" s="45">
        <v>15</v>
      </c>
      <c r="I2298" s="46">
        <v>54.6</v>
      </c>
      <c r="J2298" s="46">
        <v>8</v>
      </c>
      <c r="K2298" s="46"/>
      <c r="L2298" s="46">
        <v>62.6</v>
      </c>
      <c r="M2298" s="47">
        <v>1726.5974440894568</v>
      </c>
      <c r="N2298" s="47">
        <v>108085</v>
      </c>
      <c r="O2298" s="48" t="s">
        <v>17154</v>
      </c>
      <c r="P2298" s="48" t="s">
        <v>1667</v>
      </c>
      <c r="Q2298" s="49">
        <v>46090</v>
      </c>
      <c r="R2298" s="106" t="s">
        <v>1836</v>
      </c>
      <c r="S2298" s="49" t="s">
        <v>17131</v>
      </c>
      <c r="T2298" s="49"/>
      <c r="U2298" s="106">
        <v>0.03</v>
      </c>
    </row>
    <row r="2299" spans="1:21" x14ac:dyDescent="0.3">
      <c r="A2299" s="41" t="s">
        <v>418</v>
      </c>
      <c r="B2299" s="6">
        <v>46112</v>
      </c>
      <c r="C2299" s="62">
        <f t="shared" si="73"/>
        <v>2026</v>
      </c>
      <c r="D2299" s="43" t="s">
        <v>2623</v>
      </c>
      <c r="E2299" s="43" t="s">
        <v>2738</v>
      </c>
      <c r="F2299" s="44" t="s">
        <v>412</v>
      </c>
      <c r="G2299" s="45">
        <v>51</v>
      </c>
      <c r="H2299" s="45">
        <v>51</v>
      </c>
      <c r="I2299" s="46">
        <v>54.3</v>
      </c>
      <c r="J2299" s="46">
        <v>8</v>
      </c>
      <c r="K2299" s="46"/>
      <c r="L2299" s="46">
        <v>62.3</v>
      </c>
      <c r="M2299" s="47">
        <v>1776.5008025682184</v>
      </c>
      <c r="N2299" s="47">
        <v>110676</v>
      </c>
      <c r="O2299" s="48" t="s">
        <v>17155</v>
      </c>
      <c r="P2299" s="48" t="s">
        <v>1668</v>
      </c>
      <c r="Q2299" s="49">
        <v>46104</v>
      </c>
      <c r="R2299" s="106" t="s">
        <v>1836</v>
      </c>
      <c r="S2299" s="49" t="s">
        <v>17130</v>
      </c>
      <c r="T2299" s="106">
        <v>0.05</v>
      </c>
      <c r="U2299" s="106"/>
    </row>
    <row r="2300" spans="1:21" x14ac:dyDescent="0.3">
      <c r="A2300" s="41" t="s">
        <v>418</v>
      </c>
      <c r="B2300" s="6">
        <v>46112</v>
      </c>
      <c r="C2300" s="62">
        <f t="shared" si="73"/>
        <v>2026</v>
      </c>
      <c r="D2300" s="43" t="s">
        <v>2623</v>
      </c>
      <c r="E2300" s="43" t="s">
        <v>2775</v>
      </c>
      <c r="F2300" s="44" t="s">
        <v>412</v>
      </c>
      <c r="G2300" s="45">
        <v>95</v>
      </c>
      <c r="H2300" s="45">
        <v>93</v>
      </c>
      <c r="I2300" s="46">
        <v>56.1</v>
      </c>
      <c r="J2300" s="46">
        <v>8</v>
      </c>
      <c r="K2300" s="46"/>
      <c r="L2300" s="46">
        <v>64.099999999999994</v>
      </c>
      <c r="M2300" s="47">
        <v>1795.5070202808115</v>
      </c>
      <c r="N2300" s="47">
        <v>115092</v>
      </c>
      <c r="O2300" s="48" t="s">
        <v>17156</v>
      </c>
      <c r="P2300" s="48" t="s">
        <v>1668</v>
      </c>
      <c r="Q2300" s="49">
        <v>46111</v>
      </c>
      <c r="R2300" s="106" t="s">
        <v>1836</v>
      </c>
      <c r="S2300" s="49" t="s">
        <v>17130</v>
      </c>
      <c r="T2300" s="106">
        <v>0.05</v>
      </c>
      <c r="U2300" s="106"/>
    </row>
    <row r="2301" spans="1:21" x14ac:dyDescent="0.3">
      <c r="A2301" s="41" t="s">
        <v>418</v>
      </c>
      <c r="B2301" s="6">
        <v>46112</v>
      </c>
      <c r="C2301" s="62">
        <f t="shared" si="73"/>
        <v>2026</v>
      </c>
      <c r="D2301" s="43" t="s">
        <v>2623</v>
      </c>
      <c r="E2301" s="43" t="s">
        <v>2777</v>
      </c>
      <c r="F2301" s="44" t="s">
        <v>412</v>
      </c>
      <c r="G2301" s="45">
        <v>97</v>
      </c>
      <c r="H2301" s="45">
        <v>95</v>
      </c>
      <c r="I2301" s="46">
        <v>105.6</v>
      </c>
      <c r="J2301" s="46">
        <v>16</v>
      </c>
      <c r="K2301" s="46"/>
      <c r="L2301" s="46">
        <v>121.6</v>
      </c>
      <c r="M2301" s="47">
        <v>1860</v>
      </c>
      <c r="N2301" s="47">
        <v>226176</v>
      </c>
      <c r="O2301" s="48" t="s">
        <v>17157</v>
      </c>
      <c r="P2301" s="48" t="s">
        <v>1667</v>
      </c>
      <c r="Q2301" s="49">
        <v>46105</v>
      </c>
      <c r="R2301" s="106" t="s">
        <v>1836</v>
      </c>
      <c r="S2301" s="49" t="s">
        <v>17131</v>
      </c>
      <c r="T2301" s="49"/>
      <c r="U2301" s="106"/>
    </row>
    <row r="2302" spans="1:21" x14ac:dyDescent="0.3">
      <c r="A2302" s="41" t="s">
        <v>418</v>
      </c>
      <c r="B2302" s="6">
        <v>46112</v>
      </c>
      <c r="C2302" s="62">
        <f t="shared" ref="C2302:C2312" si="74">YEAR(B2302)</f>
        <v>2026</v>
      </c>
      <c r="D2302" s="43" t="s">
        <v>1838</v>
      </c>
      <c r="E2302" s="43" t="s">
        <v>1920</v>
      </c>
      <c r="F2302" s="44" t="s">
        <v>412</v>
      </c>
      <c r="G2302" s="45">
        <v>82</v>
      </c>
      <c r="H2302" s="45">
        <v>81</v>
      </c>
      <c r="I2302" s="46">
        <v>104.2</v>
      </c>
      <c r="J2302" s="46">
        <v>16</v>
      </c>
      <c r="K2302" s="46"/>
      <c r="L2302" s="46">
        <v>120.2</v>
      </c>
      <c r="M2302" s="47">
        <v>1687.8036605657237</v>
      </c>
      <c r="N2302" s="47">
        <v>202874</v>
      </c>
      <c r="O2302" s="48" t="s">
        <v>17158</v>
      </c>
      <c r="P2302" s="48" t="s">
        <v>1667</v>
      </c>
      <c r="Q2302" s="49">
        <v>46108</v>
      </c>
      <c r="R2302" s="106" t="s">
        <v>1836</v>
      </c>
      <c r="S2302" s="49" t="s">
        <v>17131</v>
      </c>
      <c r="T2302" s="49"/>
      <c r="U2302" s="106">
        <v>0.03</v>
      </c>
    </row>
    <row r="2303" spans="1:21" x14ac:dyDescent="0.3">
      <c r="A2303" s="41" t="s">
        <v>418</v>
      </c>
      <c r="B2303" s="6">
        <v>46112</v>
      </c>
      <c r="C2303" s="62">
        <f t="shared" si="74"/>
        <v>2026</v>
      </c>
      <c r="D2303" s="43" t="s">
        <v>4128</v>
      </c>
      <c r="E2303" s="43" t="s">
        <v>4141</v>
      </c>
      <c r="F2303" s="44" t="s">
        <v>412</v>
      </c>
      <c r="G2303" s="45">
        <v>13</v>
      </c>
      <c r="H2303" s="45">
        <v>13</v>
      </c>
      <c r="I2303" s="46">
        <v>41.9</v>
      </c>
      <c r="J2303" s="46">
        <v>8</v>
      </c>
      <c r="K2303" s="46"/>
      <c r="L2303" s="46">
        <v>49.9</v>
      </c>
      <c r="M2303" s="47">
        <v>1736.2925851703408</v>
      </c>
      <c r="N2303" s="47">
        <v>86641</v>
      </c>
      <c r="O2303" s="48" t="s">
        <v>4048</v>
      </c>
      <c r="P2303" s="48" t="s">
        <v>1667</v>
      </c>
      <c r="Q2303" s="49">
        <v>46092</v>
      </c>
      <c r="R2303" s="106" t="s">
        <v>1836</v>
      </c>
      <c r="S2303" s="49" t="s">
        <v>17130</v>
      </c>
      <c r="T2303" s="49"/>
      <c r="U2303" s="106">
        <v>0.03</v>
      </c>
    </row>
    <row r="2304" spans="1:21" x14ac:dyDescent="0.3">
      <c r="A2304" s="41" t="s">
        <v>418</v>
      </c>
      <c r="B2304" s="6">
        <v>46112</v>
      </c>
      <c r="C2304" s="62">
        <f t="shared" si="74"/>
        <v>2026</v>
      </c>
      <c r="D2304" s="43" t="s">
        <v>4128</v>
      </c>
      <c r="E2304" s="43" t="s">
        <v>4142</v>
      </c>
      <c r="F2304" s="44" t="s">
        <v>412</v>
      </c>
      <c r="G2304" s="45">
        <v>14</v>
      </c>
      <c r="H2304" s="45">
        <v>14</v>
      </c>
      <c r="I2304" s="46">
        <v>54.6</v>
      </c>
      <c r="J2304" s="46">
        <v>8</v>
      </c>
      <c r="K2304" s="46"/>
      <c r="L2304" s="46">
        <v>62.6</v>
      </c>
      <c r="M2304" s="47">
        <v>1736.2939297124601</v>
      </c>
      <c r="N2304" s="47">
        <v>108692</v>
      </c>
      <c r="O2304" s="48" t="s">
        <v>4712</v>
      </c>
      <c r="P2304" s="48" t="s">
        <v>1667</v>
      </c>
      <c r="Q2304" s="49">
        <v>46104</v>
      </c>
      <c r="R2304" s="106">
        <v>1</v>
      </c>
      <c r="S2304" s="49"/>
      <c r="T2304" s="49"/>
      <c r="U2304" s="106">
        <v>0.03</v>
      </c>
    </row>
    <row r="2305" spans="1:21" x14ac:dyDescent="0.3">
      <c r="A2305" s="41" t="s">
        <v>418</v>
      </c>
      <c r="B2305" s="6">
        <v>46112</v>
      </c>
      <c r="C2305" s="62">
        <f t="shared" si="74"/>
        <v>2026</v>
      </c>
      <c r="D2305" s="43" t="s">
        <v>4128</v>
      </c>
      <c r="E2305" s="43" t="s">
        <v>4143</v>
      </c>
      <c r="F2305" s="44" t="s">
        <v>412</v>
      </c>
      <c r="G2305" s="45">
        <v>15</v>
      </c>
      <c r="H2305" s="45">
        <v>15</v>
      </c>
      <c r="I2305" s="46">
        <v>56.4</v>
      </c>
      <c r="J2305" s="46">
        <v>8</v>
      </c>
      <c r="K2305" s="46"/>
      <c r="L2305" s="46">
        <v>64.400000000000006</v>
      </c>
      <c r="M2305" s="47">
        <v>1730.4658385093167</v>
      </c>
      <c r="N2305" s="47">
        <v>111442</v>
      </c>
      <c r="O2305" s="48" t="s">
        <v>17159</v>
      </c>
      <c r="P2305" s="48" t="s">
        <v>1667</v>
      </c>
      <c r="Q2305" s="49">
        <v>46104</v>
      </c>
      <c r="R2305" s="106">
        <v>1</v>
      </c>
      <c r="S2305" s="49"/>
      <c r="T2305" s="49"/>
      <c r="U2305" s="106">
        <v>0.03</v>
      </c>
    </row>
    <row r="2306" spans="1:21" x14ac:dyDescent="0.3">
      <c r="A2306" s="41" t="s">
        <v>418</v>
      </c>
      <c r="B2306" s="6">
        <v>46112</v>
      </c>
      <c r="C2306" s="62">
        <f t="shared" si="74"/>
        <v>2026</v>
      </c>
      <c r="D2306" s="43" t="s">
        <v>4128</v>
      </c>
      <c r="E2306" s="43" t="s">
        <v>4144</v>
      </c>
      <c r="F2306" s="44" t="s">
        <v>412</v>
      </c>
      <c r="G2306" s="45">
        <v>16</v>
      </c>
      <c r="H2306" s="45">
        <v>16</v>
      </c>
      <c r="I2306" s="46">
        <v>45</v>
      </c>
      <c r="J2306" s="46">
        <v>8</v>
      </c>
      <c r="K2306" s="46"/>
      <c r="L2306" s="46">
        <v>53</v>
      </c>
      <c r="M2306" s="47">
        <v>1726.6037735849056</v>
      </c>
      <c r="N2306" s="47">
        <v>91510</v>
      </c>
      <c r="O2306" s="48" t="s">
        <v>17160</v>
      </c>
      <c r="P2306" s="48" t="s">
        <v>1667</v>
      </c>
      <c r="Q2306" s="49">
        <v>46111</v>
      </c>
      <c r="R2306" s="106">
        <v>1</v>
      </c>
      <c r="S2306" s="49"/>
      <c r="T2306" s="49"/>
      <c r="U2306" s="106">
        <v>0.03</v>
      </c>
    </row>
    <row r="2307" spans="1:21" x14ac:dyDescent="0.3">
      <c r="A2307" s="41" t="s">
        <v>418</v>
      </c>
      <c r="B2307" s="6">
        <v>46112</v>
      </c>
      <c r="C2307" s="62">
        <f t="shared" si="74"/>
        <v>2026</v>
      </c>
      <c r="D2307" s="43" t="s">
        <v>4128</v>
      </c>
      <c r="E2307" s="43" t="s">
        <v>4145</v>
      </c>
      <c r="F2307" s="44" t="s">
        <v>412</v>
      </c>
      <c r="G2307" s="45">
        <v>17</v>
      </c>
      <c r="H2307" s="45">
        <v>17</v>
      </c>
      <c r="I2307" s="46">
        <v>53.4</v>
      </c>
      <c r="J2307" s="46">
        <v>8</v>
      </c>
      <c r="K2307" s="46"/>
      <c r="L2307" s="46">
        <v>61.4</v>
      </c>
      <c r="M2307" s="47">
        <v>1765.4071661237786</v>
      </c>
      <c r="N2307" s="47">
        <v>108396</v>
      </c>
      <c r="O2307" s="48" t="s">
        <v>4648</v>
      </c>
      <c r="P2307" s="48" t="s">
        <v>1667</v>
      </c>
      <c r="Q2307" s="49">
        <v>46105</v>
      </c>
      <c r="R2307" s="106">
        <v>1</v>
      </c>
      <c r="S2307" s="49"/>
      <c r="T2307" s="49"/>
      <c r="U2307" s="106">
        <v>0.03</v>
      </c>
    </row>
    <row r="2308" spans="1:21" x14ac:dyDescent="0.3">
      <c r="A2308" s="41" t="s">
        <v>418</v>
      </c>
      <c r="B2308" s="6">
        <v>46112</v>
      </c>
      <c r="C2308" s="62">
        <f t="shared" si="74"/>
        <v>2026</v>
      </c>
      <c r="D2308" s="43" t="s">
        <v>4128</v>
      </c>
      <c r="E2308" s="43" t="s">
        <v>4153</v>
      </c>
      <c r="F2308" s="44" t="s">
        <v>412</v>
      </c>
      <c r="G2308" s="45">
        <v>25</v>
      </c>
      <c r="H2308" s="45">
        <v>25</v>
      </c>
      <c r="I2308" s="46">
        <v>56.3</v>
      </c>
      <c r="J2308" s="46">
        <v>8</v>
      </c>
      <c r="K2308" s="46"/>
      <c r="L2308" s="46">
        <v>64.3</v>
      </c>
      <c r="M2308" s="47">
        <v>1755.7076205287715</v>
      </c>
      <c r="N2308" s="47">
        <v>112892</v>
      </c>
      <c r="O2308" s="48" t="s">
        <v>17160</v>
      </c>
      <c r="P2308" s="48" t="s">
        <v>1667</v>
      </c>
      <c r="Q2308" s="49">
        <v>46111</v>
      </c>
      <c r="R2308" s="106">
        <v>1</v>
      </c>
      <c r="S2308" s="49"/>
      <c r="T2308" s="49"/>
      <c r="U2308" s="106">
        <v>0.03</v>
      </c>
    </row>
    <row r="2309" spans="1:21" x14ac:dyDescent="0.3">
      <c r="A2309" s="41" t="s">
        <v>418</v>
      </c>
      <c r="B2309" s="6">
        <v>46112</v>
      </c>
      <c r="C2309" s="62">
        <f t="shared" si="74"/>
        <v>2026</v>
      </c>
      <c r="D2309" s="43" t="s">
        <v>4128</v>
      </c>
      <c r="E2309" s="43" t="s">
        <v>4154</v>
      </c>
      <c r="F2309" s="44" t="s">
        <v>412</v>
      </c>
      <c r="G2309" s="45">
        <v>26</v>
      </c>
      <c r="H2309" s="45">
        <v>26</v>
      </c>
      <c r="I2309" s="46">
        <v>44.9</v>
      </c>
      <c r="J2309" s="46">
        <v>8</v>
      </c>
      <c r="K2309" s="46"/>
      <c r="L2309" s="46">
        <v>52.9</v>
      </c>
      <c r="M2309" s="47">
        <v>1736.2948960302458</v>
      </c>
      <c r="N2309" s="47">
        <v>91850</v>
      </c>
      <c r="O2309" s="48" t="s">
        <v>17160</v>
      </c>
      <c r="P2309" s="48" t="s">
        <v>1667</v>
      </c>
      <c r="Q2309" s="49">
        <v>46111</v>
      </c>
      <c r="R2309" s="106">
        <v>1</v>
      </c>
      <c r="S2309" s="49"/>
      <c r="T2309" s="49"/>
      <c r="U2309" s="106">
        <v>0.03</v>
      </c>
    </row>
    <row r="2310" spans="1:21" x14ac:dyDescent="0.3">
      <c r="A2310" s="41" t="s">
        <v>418</v>
      </c>
      <c r="B2310" s="6">
        <v>46112</v>
      </c>
      <c r="C2310" s="62">
        <f t="shared" si="74"/>
        <v>2026</v>
      </c>
      <c r="D2310" s="43" t="s">
        <v>4128</v>
      </c>
      <c r="E2310" s="43" t="s">
        <v>4205</v>
      </c>
      <c r="F2310" s="44" t="s">
        <v>412</v>
      </c>
      <c r="G2310" s="45">
        <v>77</v>
      </c>
      <c r="H2310" s="45">
        <v>75</v>
      </c>
      <c r="I2310" s="46">
        <v>53</v>
      </c>
      <c r="J2310" s="46">
        <v>8</v>
      </c>
      <c r="K2310" s="46"/>
      <c r="L2310" s="46">
        <v>61</v>
      </c>
      <c r="M2310" s="47">
        <v>1823.6065573770493</v>
      </c>
      <c r="N2310" s="47">
        <v>111240</v>
      </c>
      <c r="O2310" s="48" t="s">
        <v>17161</v>
      </c>
      <c r="P2310" s="48" t="s">
        <v>1667</v>
      </c>
      <c r="Q2310" s="49">
        <v>46086</v>
      </c>
      <c r="R2310" s="106" t="s">
        <v>1836</v>
      </c>
      <c r="S2310" s="49" t="s">
        <v>17131</v>
      </c>
      <c r="T2310" s="49"/>
      <c r="U2310" s="106">
        <v>0.03</v>
      </c>
    </row>
    <row r="2311" spans="1:21" x14ac:dyDescent="0.3">
      <c r="A2311" s="41" t="s">
        <v>418</v>
      </c>
      <c r="B2311" s="6">
        <v>46112</v>
      </c>
      <c r="C2311" s="62">
        <f t="shared" si="74"/>
        <v>2026</v>
      </c>
      <c r="D2311" s="43" t="s">
        <v>2623</v>
      </c>
      <c r="E2311" s="43" t="s">
        <v>2709</v>
      </c>
      <c r="F2311" s="44" t="s">
        <v>412</v>
      </c>
      <c r="G2311" s="45">
        <v>16</v>
      </c>
      <c r="H2311" s="45"/>
      <c r="I2311" s="46">
        <v>106.1</v>
      </c>
      <c r="J2311" s="46">
        <v>16</v>
      </c>
      <c r="K2311" s="46"/>
      <c r="L2311" s="46">
        <v>122.1</v>
      </c>
      <c r="M2311" s="47">
        <f>N2311/L2311</f>
        <v>1765.004095004095</v>
      </c>
      <c r="N2311" s="47">
        <v>215507</v>
      </c>
      <c r="O2311" s="48" t="s">
        <v>17162</v>
      </c>
      <c r="P2311" s="48" t="s">
        <v>1667</v>
      </c>
      <c r="Q2311" s="49">
        <v>46112</v>
      </c>
      <c r="R2311" s="106">
        <v>1</v>
      </c>
      <c r="S2311" s="49"/>
      <c r="T2311" s="49"/>
      <c r="U2311" s="106"/>
    </row>
    <row r="2312" spans="1:21" x14ac:dyDescent="0.3">
      <c r="A2312" s="41" t="s">
        <v>416</v>
      </c>
      <c r="B2312" s="6">
        <v>46142</v>
      </c>
      <c r="C2312" s="62">
        <f t="shared" si="74"/>
        <v>2026</v>
      </c>
      <c r="D2312" s="43" t="s">
        <v>2039</v>
      </c>
      <c r="E2312" s="43" t="s">
        <v>2549</v>
      </c>
      <c r="F2312" s="44" t="s">
        <v>413</v>
      </c>
      <c r="G2312" s="45" t="s">
        <v>17518</v>
      </c>
      <c r="H2312" s="45"/>
      <c r="I2312" s="46">
        <v>12.5</v>
      </c>
      <c r="J2312" s="46"/>
      <c r="K2312" s="46"/>
      <c r="L2312" s="46">
        <v>12.5</v>
      </c>
      <c r="M2312" s="47">
        <v>800</v>
      </c>
      <c r="N2312" s="47">
        <v>10000</v>
      </c>
      <c r="O2312" s="48" t="s">
        <v>17499</v>
      </c>
      <c r="P2312" s="48"/>
      <c r="Q2312" s="49">
        <v>46134</v>
      </c>
      <c r="R2312" s="49"/>
      <c r="S2312" s="49"/>
      <c r="T2312" s="49"/>
      <c r="U2312" s="106"/>
    </row>
    <row r="2313" spans="1:21" x14ac:dyDescent="0.3">
      <c r="A2313" s="41" t="s">
        <v>416</v>
      </c>
      <c r="B2313" s="6">
        <v>46142</v>
      </c>
      <c r="C2313" s="62">
        <f t="shared" ref="C2313:C2348" si="75">YEAR(B2313)</f>
        <v>2026</v>
      </c>
      <c r="D2313" s="43" t="s">
        <v>2495</v>
      </c>
      <c r="E2313" s="43" t="s">
        <v>2496</v>
      </c>
      <c r="F2313" s="44" t="s">
        <v>412</v>
      </c>
      <c r="G2313" s="45">
        <v>1</v>
      </c>
      <c r="H2313" s="45"/>
      <c r="I2313" s="46">
        <v>143.69999999999999</v>
      </c>
      <c r="J2313" s="46">
        <v>10.6</v>
      </c>
      <c r="K2313" s="46">
        <v>17.600000000000001</v>
      </c>
      <c r="L2313" s="46">
        <v>171.89999999999998</v>
      </c>
      <c r="M2313" s="47">
        <v>1383.3391506689939</v>
      </c>
      <c r="N2313" s="47">
        <v>237796</v>
      </c>
      <c r="O2313" s="48" t="s">
        <v>17499</v>
      </c>
      <c r="P2313" s="48" t="s">
        <v>1667</v>
      </c>
      <c r="Q2313" s="49">
        <v>46134</v>
      </c>
      <c r="R2313" s="106">
        <v>1</v>
      </c>
      <c r="S2313" s="49"/>
      <c r="T2313" s="49"/>
      <c r="U2313" s="106">
        <v>0.03</v>
      </c>
    </row>
    <row r="2314" spans="1:21" x14ac:dyDescent="0.3">
      <c r="A2314" s="41" t="s">
        <v>416</v>
      </c>
      <c r="B2314" s="6">
        <v>46142</v>
      </c>
      <c r="C2314" s="62">
        <f t="shared" si="75"/>
        <v>2026</v>
      </c>
      <c r="D2314" s="43" t="s">
        <v>4244</v>
      </c>
      <c r="E2314" s="43" t="s">
        <v>4689</v>
      </c>
      <c r="F2314" s="44" t="s">
        <v>413</v>
      </c>
      <c r="G2314" s="45" t="s">
        <v>17519</v>
      </c>
      <c r="H2314" s="45"/>
      <c r="I2314" s="46">
        <v>12.5</v>
      </c>
      <c r="J2314" s="46"/>
      <c r="K2314" s="46"/>
      <c r="L2314" s="46">
        <v>12.5</v>
      </c>
      <c r="M2314" s="47">
        <v>800</v>
      </c>
      <c r="N2314" s="47">
        <v>10000</v>
      </c>
      <c r="O2314" s="48" t="s">
        <v>17500</v>
      </c>
      <c r="P2314" s="48"/>
      <c r="Q2314" s="49">
        <v>46115</v>
      </c>
      <c r="R2314" s="49"/>
      <c r="S2314" s="49"/>
      <c r="T2314" s="49"/>
      <c r="U2314" s="106"/>
    </row>
    <row r="2315" spans="1:21" x14ac:dyDescent="0.3">
      <c r="A2315" s="41" t="s">
        <v>416</v>
      </c>
      <c r="B2315" s="6">
        <v>46142</v>
      </c>
      <c r="C2315" s="62">
        <f t="shared" si="75"/>
        <v>2026</v>
      </c>
      <c r="D2315" s="43" t="s">
        <v>4498</v>
      </c>
      <c r="E2315" s="43" t="s">
        <v>4540</v>
      </c>
      <c r="F2315" s="44" t="s">
        <v>412</v>
      </c>
      <c r="G2315" s="45">
        <v>15</v>
      </c>
      <c r="H2315" s="45"/>
      <c r="I2315" s="46">
        <v>44.9</v>
      </c>
      <c r="J2315" s="46">
        <v>6.7</v>
      </c>
      <c r="K2315" s="46"/>
      <c r="L2315" s="46">
        <v>51.6</v>
      </c>
      <c r="M2315" s="47">
        <v>1674.7480620155038</v>
      </c>
      <c r="N2315" s="47">
        <v>86417</v>
      </c>
      <c r="O2315" s="48" t="s">
        <v>17501</v>
      </c>
      <c r="P2315" s="48" t="s">
        <v>1668</v>
      </c>
      <c r="Q2315" s="49">
        <v>46142</v>
      </c>
      <c r="R2315" s="49" t="s">
        <v>1837</v>
      </c>
      <c r="S2315" s="49"/>
      <c r="T2315" s="49"/>
      <c r="U2315" s="106"/>
    </row>
    <row r="2316" spans="1:21" x14ac:dyDescent="0.3">
      <c r="A2316" s="41" t="s">
        <v>416</v>
      </c>
      <c r="B2316" s="6">
        <v>46142</v>
      </c>
      <c r="C2316" s="62">
        <f t="shared" si="75"/>
        <v>2026</v>
      </c>
      <c r="D2316" s="43" t="s">
        <v>4498</v>
      </c>
      <c r="E2316" s="43" t="s">
        <v>4556</v>
      </c>
      <c r="F2316" s="44" t="s">
        <v>412</v>
      </c>
      <c r="G2316" s="45">
        <v>34</v>
      </c>
      <c r="H2316" s="45"/>
      <c r="I2316" s="46">
        <v>44.9</v>
      </c>
      <c r="J2316" s="46">
        <v>6.7</v>
      </c>
      <c r="K2316" s="46"/>
      <c r="L2316" s="46">
        <v>51.6</v>
      </c>
      <c r="M2316" s="47">
        <v>1593.953488372093</v>
      </c>
      <c r="N2316" s="47">
        <v>82248</v>
      </c>
      <c r="O2316" s="48" t="s">
        <v>17502</v>
      </c>
      <c r="P2316" s="48" t="s">
        <v>1667</v>
      </c>
      <c r="Q2316" s="49">
        <v>46115</v>
      </c>
      <c r="R2316" s="106">
        <v>1</v>
      </c>
      <c r="S2316" s="49"/>
      <c r="T2316" s="49"/>
      <c r="U2316" s="106">
        <v>0.03</v>
      </c>
    </row>
    <row r="2317" spans="1:21" x14ac:dyDescent="0.3">
      <c r="A2317" s="41" t="s">
        <v>416</v>
      </c>
      <c r="B2317" s="6">
        <v>46142</v>
      </c>
      <c r="C2317" s="62">
        <f t="shared" si="75"/>
        <v>2026</v>
      </c>
      <c r="D2317" s="43" t="s">
        <v>17005</v>
      </c>
      <c r="E2317" s="43" t="s">
        <v>17006</v>
      </c>
      <c r="F2317" s="44" t="s">
        <v>412</v>
      </c>
      <c r="G2317" s="45">
        <v>1</v>
      </c>
      <c r="H2317" s="45"/>
      <c r="I2317" s="46">
        <v>48.4</v>
      </c>
      <c r="J2317" s="46">
        <v>0</v>
      </c>
      <c r="K2317" s="46">
        <v>17.2</v>
      </c>
      <c r="L2317" s="46">
        <v>65.599999999999994</v>
      </c>
      <c r="M2317" s="47">
        <v>1424.3902439024391</v>
      </c>
      <c r="N2317" s="47">
        <v>93440</v>
      </c>
      <c r="O2317" s="48" t="s">
        <v>17503</v>
      </c>
      <c r="P2317" s="48" t="s">
        <v>1818</v>
      </c>
      <c r="Q2317" s="49">
        <v>46141</v>
      </c>
      <c r="R2317" s="49" t="s">
        <v>1837</v>
      </c>
      <c r="S2317" s="49"/>
      <c r="T2317" s="49"/>
      <c r="U2317" s="106">
        <v>0.03</v>
      </c>
    </row>
    <row r="2318" spans="1:21" x14ac:dyDescent="0.3">
      <c r="A2318" s="41" t="s">
        <v>418</v>
      </c>
      <c r="B2318" s="6">
        <v>46142</v>
      </c>
      <c r="C2318" s="62">
        <f t="shared" si="75"/>
        <v>2026</v>
      </c>
      <c r="D2318" s="43" t="s">
        <v>16936</v>
      </c>
      <c r="E2318" s="43" t="s">
        <v>17001</v>
      </c>
      <c r="F2318" s="44" t="s">
        <v>412</v>
      </c>
      <c r="G2318" s="45">
        <v>51</v>
      </c>
      <c r="H2318" s="45"/>
      <c r="I2318" s="46">
        <v>41</v>
      </c>
      <c r="J2318" s="46">
        <v>7.6</v>
      </c>
      <c r="K2318" s="46"/>
      <c r="L2318" s="46">
        <v>48.6</v>
      </c>
      <c r="M2318" s="47">
        <v>1970</v>
      </c>
      <c r="N2318" s="47">
        <v>95742</v>
      </c>
      <c r="O2318" s="48" t="s">
        <v>17504</v>
      </c>
      <c r="P2318" s="48" t="s">
        <v>1667</v>
      </c>
      <c r="Q2318" s="49">
        <v>46140</v>
      </c>
      <c r="R2318" s="49" t="s">
        <v>1837</v>
      </c>
      <c r="S2318" s="49"/>
      <c r="T2318" s="49"/>
      <c r="U2318" s="106"/>
    </row>
    <row r="2319" spans="1:21" x14ac:dyDescent="0.3">
      <c r="A2319" s="41" t="s">
        <v>418</v>
      </c>
      <c r="B2319" s="6">
        <v>46142</v>
      </c>
      <c r="C2319" s="62">
        <f t="shared" si="75"/>
        <v>2026</v>
      </c>
      <c r="D2319" s="43" t="s">
        <v>17439</v>
      </c>
      <c r="E2319" s="43" t="s">
        <v>17455</v>
      </c>
      <c r="F2319" s="44" t="s">
        <v>412</v>
      </c>
      <c r="G2319" s="45">
        <v>5</v>
      </c>
      <c r="H2319" s="45"/>
      <c r="I2319" s="46">
        <v>42</v>
      </c>
      <c r="J2319" s="46">
        <v>7.6</v>
      </c>
      <c r="K2319" s="46"/>
      <c r="L2319" s="46">
        <v>49.6</v>
      </c>
      <c r="M2319" s="47">
        <v>1949.6975806451612</v>
      </c>
      <c r="N2319" s="47">
        <v>96705</v>
      </c>
      <c r="O2319" s="48" t="s">
        <v>3648</v>
      </c>
      <c r="P2319" s="48" t="s">
        <v>1667</v>
      </c>
      <c r="Q2319" s="49">
        <v>46133</v>
      </c>
      <c r="R2319" s="49" t="s">
        <v>1837</v>
      </c>
      <c r="S2319" s="49"/>
      <c r="T2319" s="49"/>
      <c r="U2319" s="106">
        <v>0.03</v>
      </c>
    </row>
    <row r="2320" spans="1:21" x14ac:dyDescent="0.3">
      <c r="A2320" s="41" t="s">
        <v>418</v>
      </c>
      <c r="B2320" s="6">
        <v>46142</v>
      </c>
      <c r="C2320" s="62">
        <f t="shared" si="75"/>
        <v>2026</v>
      </c>
      <c r="D2320" s="43" t="s">
        <v>17439</v>
      </c>
      <c r="E2320" s="43" t="s">
        <v>17458</v>
      </c>
      <c r="F2320" s="44" t="s">
        <v>412</v>
      </c>
      <c r="G2320" s="45">
        <v>8</v>
      </c>
      <c r="H2320" s="45"/>
      <c r="I2320" s="46">
        <v>41</v>
      </c>
      <c r="J2320" s="46">
        <v>7.6</v>
      </c>
      <c r="K2320" s="46"/>
      <c r="L2320" s="46">
        <v>48.6</v>
      </c>
      <c r="M2320" s="47">
        <v>1954.5473251028807</v>
      </c>
      <c r="N2320" s="47">
        <v>94991</v>
      </c>
      <c r="O2320" s="48" t="s">
        <v>2099</v>
      </c>
      <c r="P2320" s="48" t="s">
        <v>1667</v>
      </c>
      <c r="Q2320" s="49">
        <v>46126</v>
      </c>
      <c r="R2320" s="49" t="s">
        <v>1837</v>
      </c>
      <c r="S2320" s="49"/>
      <c r="T2320" s="49"/>
      <c r="U2320" s="106">
        <v>0.03</v>
      </c>
    </row>
    <row r="2321" spans="1:21" x14ac:dyDescent="0.3">
      <c r="A2321" s="41" t="s">
        <v>418</v>
      </c>
      <c r="B2321" s="6">
        <v>46142</v>
      </c>
      <c r="C2321" s="62">
        <f t="shared" si="75"/>
        <v>2026</v>
      </c>
      <c r="D2321" s="43" t="s">
        <v>17439</v>
      </c>
      <c r="E2321" s="43" t="s">
        <v>17459</v>
      </c>
      <c r="F2321" s="44" t="s">
        <v>412</v>
      </c>
      <c r="G2321" s="45">
        <v>9</v>
      </c>
      <c r="H2321" s="45"/>
      <c r="I2321" s="46">
        <v>42</v>
      </c>
      <c r="J2321" s="46">
        <v>7.6</v>
      </c>
      <c r="K2321" s="46"/>
      <c r="L2321" s="46">
        <v>49.6</v>
      </c>
      <c r="M2321" s="47">
        <v>1954.5500000000002</v>
      </c>
      <c r="N2321" s="47">
        <v>96945.680000000008</v>
      </c>
      <c r="O2321" s="48" t="s">
        <v>2491</v>
      </c>
      <c r="P2321" s="48" t="s">
        <v>1667</v>
      </c>
      <c r="Q2321" s="49">
        <v>46136</v>
      </c>
      <c r="R2321" s="49" t="s">
        <v>1837</v>
      </c>
      <c r="S2321" s="49"/>
      <c r="T2321" s="49"/>
      <c r="U2321" s="106">
        <v>0.03</v>
      </c>
    </row>
    <row r="2322" spans="1:21" x14ac:dyDescent="0.3">
      <c r="A2322" s="41" t="s">
        <v>418</v>
      </c>
      <c r="B2322" s="6">
        <v>46142</v>
      </c>
      <c r="C2322" s="62">
        <f t="shared" si="75"/>
        <v>2026</v>
      </c>
      <c r="D2322" s="43" t="s">
        <v>17439</v>
      </c>
      <c r="E2322" s="43" t="s">
        <v>17460</v>
      </c>
      <c r="F2322" s="44" t="s">
        <v>412</v>
      </c>
      <c r="G2322" s="45">
        <v>10</v>
      </c>
      <c r="H2322" s="45"/>
      <c r="I2322" s="46">
        <v>63.1</v>
      </c>
      <c r="J2322" s="46">
        <v>7.6</v>
      </c>
      <c r="K2322" s="46"/>
      <c r="L2322" s="46">
        <v>70.7</v>
      </c>
      <c r="M2322" s="47">
        <v>1920.6000000000001</v>
      </c>
      <c r="N2322" s="47">
        <v>135786.42000000001</v>
      </c>
      <c r="O2322" s="48" t="s">
        <v>2491</v>
      </c>
      <c r="P2322" s="48" t="s">
        <v>1667</v>
      </c>
      <c r="Q2322" s="49">
        <v>46136</v>
      </c>
      <c r="R2322" s="49" t="s">
        <v>1837</v>
      </c>
      <c r="S2322" s="49"/>
      <c r="T2322" s="49"/>
      <c r="U2322" s="106">
        <v>0.03</v>
      </c>
    </row>
    <row r="2323" spans="1:21" x14ac:dyDescent="0.3">
      <c r="A2323" s="41" t="s">
        <v>418</v>
      </c>
      <c r="B2323" s="6">
        <v>46142</v>
      </c>
      <c r="C2323" s="62">
        <f t="shared" si="75"/>
        <v>2026</v>
      </c>
      <c r="D2323" s="43" t="s">
        <v>17439</v>
      </c>
      <c r="E2323" s="43" t="s">
        <v>17461</v>
      </c>
      <c r="F2323" s="44" t="s">
        <v>412</v>
      </c>
      <c r="G2323" s="45">
        <v>11</v>
      </c>
      <c r="H2323" s="45"/>
      <c r="I2323" s="46">
        <v>62.6</v>
      </c>
      <c r="J2323" s="46">
        <v>7.6</v>
      </c>
      <c r="K2323" s="46"/>
      <c r="L2323" s="46">
        <v>70.2</v>
      </c>
      <c r="M2323" s="47">
        <v>1920.6</v>
      </c>
      <c r="N2323" s="47">
        <v>134826.12</v>
      </c>
      <c r="O2323" s="48" t="s">
        <v>2491</v>
      </c>
      <c r="P2323" s="48" t="s">
        <v>1667</v>
      </c>
      <c r="Q2323" s="49">
        <v>46136</v>
      </c>
      <c r="R2323" s="49" t="s">
        <v>1837</v>
      </c>
      <c r="S2323" s="49"/>
      <c r="T2323" s="49"/>
      <c r="U2323" s="106">
        <v>0.03</v>
      </c>
    </row>
    <row r="2324" spans="1:21" x14ac:dyDescent="0.3">
      <c r="A2324" s="41" t="s">
        <v>418</v>
      </c>
      <c r="B2324" s="6">
        <v>46142</v>
      </c>
      <c r="C2324" s="62">
        <f t="shared" si="75"/>
        <v>2026</v>
      </c>
      <c r="D2324" s="43" t="s">
        <v>17439</v>
      </c>
      <c r="E2324" s="43" t="s">
        <v>17462</v>
      </c>
      <c r="F2324" s="44" t="s">
        <v>412</v>
      </c>
      <c r="G2324" s="45">
        <v>12</v>
      </c>
      <c r="H2324" s="45"/>
      <c r="I2324" s="46">
        <v>41</v>
      </c>
      <c r="J2324" s="46">
        <v>7.6</v>
      </c>
      <c r="K2324" s="46"/>
      <c r="L2324" s="46">
        <v>48.6</v>
      </c>
      <c r="M2324" s="47">
        <v>2020</v>
      </c>
      <c r="N2324" s="47">
        <v>98172</v>
      </c>
      <c r="O2324" s="48" t="s">
        <v>17505</v>
      </c>
      <c r="P2324" s="48" t="s">
        <v>1667</v>
      </c>
      <c r="Q2324" s="49">
        <v>46130</v>
      </c>
      <c r="R2324" s="49" t="s">
        <v>1837</v>
      </c>
      <c r="S2324" s="49"/>
      <c r="T2324" s="49"/>
      <c r="U2324" s="106"/>
    </row>
    <row r="2325" spans="1:21" x14ac:dyDescent="0.3">
      <c r="A2325" s="41" t="s">
        <v>418</v>
      </c>
      <c r="B2325" s="6">
        <v>46142</v>
      </c>
      <c r="C2325" s="62">
        <f t="shared" si="75"/>
        <v>2026</v>
      </c>
      <c r="D2325" s="43" t="s">
        <v>17439</v>
      </c>
      <c r="E2325" s="43" t="s">
        <v>17463</v>
      </c>
      <c r="F2325" s="44" t="s">
        <v>412</v>
      </c>
      <c r="G2325" s="45">
        <v>13</v>
      </c>
      <c r="H2325" s="45"/>
      <c r="I2325" s="46">
        <v>42</v>
      </c>
      <c r="J2325" s="46">
        <v>7.6</v>
      </c>
      <c r="K2325" s="46"/>
      <c r="L2325" s="46">
        <v>49.6</v>
      </c>
      <c r="M2325" s="47">
        <v>1959.4</v>
      </c>
      <c r="N2325" s="47">
        <v>97186.240000000005</v>
      </c>
      <c r="O2325" s="48" t="s">
        <v>2491</v>
      </c>
      <c r="P2325" s="48" t="s">
        <v>1667</v>
      </c>
      <c r="Q2325" s="49">
        <v>46136</v>
      </c>
      <c r="R2325" s="49" t="s">
        <v>1837</v>
      </c>
      <c r="S2325" s="49"/>
      <c r="T2325" s="49"/>
      <c r="U2325" s="106">
        <v>0.03</v>
      </c>
    </row>
    <row r="2326" spans="1:21" x14ac:dyDescent="0.3">
      <c r="A2326" s="41" t="s">
        <v>418</v>
      </c>
      <c r="B2326" s="6">
        <v>46142</v>
      </c>
      <c r="C2326" s="62">
        <f t="shared" si="75"/>
        <v>2026</v>
      </c>
      <c r="D2326" s="43" t="s">
        <v>17439</v>
      </c>
      <c r="E2326" s="43" t="s">
        <v>17465</v>
      </c>
      <c r="F2326" s="44" t="s">
        <v>412</v>
      </c>
      <c r="G2326" s="45">
        <v>15</v>
      </c>
      <c r="H2326" s="45"/>
      <c r="I2326" s="50">
        <v>109.4</v>
      </c>
      <c r="J2326" s="50">
        <v>15.2</v>
      </c>
      <c r="K2326" s="50"/>
      <c r="L2326" s="50">
        <v>124.60000000000001</v>
      </c>
      <c r="M2326" s="51">
        <v>1941.3001605136435</v>
      </c>
      <c r="N2326" s="51">
        <v>241886</v>
      </c>
      <c r="O2326" s="48" t="s">
        <v>17506</v>
      </c>
      <c r="P2326" s="48" t="s">
        <v>1667</v>
      </c>
      <c r="Q2326" s="49">
        <v>46132</v>
      </c>
      <c r="R2326" s="49" t="s">
        <v>1837</v>
      </c>
      <c r="S2326" s="49"/>
      <c r="T2326" s="49"/>
      <c r="U2326" s="106">
        <v>0.03</v>
      </c>
    </row>
    <row r="2327" spans="1:21" x14ac:dyDescent="0.3">
      <c r="A2327" s="41" t="s">
        <v>418</v>
      </c>
      <c r="B2327" s="6">
        <v>46142</v>
      </c>
      <c r="C2327" s="62">
        <f t="shared" si="75"/>
        <v>2026</v>
      </c>
      <c r="D2327" s="43" t="s">
        <v>17517</v>
      </c>
      <c r="E2327" s="43" t="s">
        <v>17467</v>
      </c>
      <c r="F2327" s="44" t="s">
        <v>412</v>
      </c>
      <c r="G2327" s="45">
        <v>17</v>
      </c>
      <c r="H2327" s="45"/>
      <c r="I2327" s="50">
        <v>116.4</v>
      </c>
      <c r="J2327" s="50">
        <v>15.2</v>
      </c>
      <c r="K2327" s="50"/>
      <c r="L2327" s="50">
        <v>131.6</v>
      </c>
      <c r="M2327" s="51">
        <v>1979.0425531914896</v>
      </c>
      <c r="N2327" s="51">
        <v>260442</v>
      </c>
      <c r="O2327" s="48" t="s">
        <v>17507</v>
      </c>
      <c r="P2327" s="48" t="s">
        <v>1668</v>
      </c>
      <c r="Q2327" s="49">
        <v>46129</v>
      </c>
      <c r="R2327" s="49" t="s">
        <v>1837</v>
      </c>
      <c r="S2327" s="49"/>
      <c r="T2327" s="49"/>
      <c r="U2327" s="106"/>
    </row>
    <row r="2328" spans="1:21" x14ac:dyDescent="0.3">
      <c r="A2328" s="41" t="s">
        <v>418</v>
      </c>
      <c r="B2328" s="6">
        <v>46142</v>
      </c>
      <c r="C2328" s="62">
        <f t="shared" si="75"/>
        <v>2026</v>
      </c>
      <c r="D2328" s="43" t="s">
        <v>17439</v>
      </c>
      <c r="E2328" s="43" t="s">
        <v>17470</v>
      </c>
      <c r="F2328" s="44" t="s">
        <v>412</v>
      </c>
      <c r="G2328" s="45">
        <v>20</v>
      </c>
      <c r="H2328" s="45"/>
      <c r="I2328" s="46">
        <v>41</v>
      </c>
      <c r="J2328" s="46">
        <v>7.6</v>
      </c>
      <c r="K2328" s="46"/>
      <c r="L2328" s="46">
        <v>48.6</v>
      </c>
      <c r="M2328" s="47">
        <v>1973.9506172839506</v>
      </c>
      <c r="N2328" s="47">
        <v>95934</v>
      </c>
      <c r="O2328" s="48" t="s">
        <v>17508</v>
      </c>
      <c r="P2328" s="48" t="s">
        <v>1667</v>
      </c>
      <c r="Q2328" s="49">
        <v>46130</v>
      </c>
      <c r="R2328" s="49" t="s">
        <v>1837</v>
      </c>
      <c r="S2328" s="49"/>
      <c r="T2328" s="49"/>
      <c r="U2328" s="106">
        <v>0.03</v>
      </c>
    </row>
    <row r="2329" spans="1:21" x14ac:dyDescent="0.3">
      <c r="A2329" s="41" t="s">
        <v>418</v>
      </c>
      <c r="B2329" s="6">
        <v>46142</v>
      </c>
      <c r="C2329" s="62">
        <f t="shared" si="75"/>
        <v>2026</v>
      </c>
      <c r="D2329" s="43" t="s">
        <v>17439</v>
      </c>
      <c r="E2329" s="43" t="s">
        <v>17475</v>
      </c>
      <c r="F2329" s="44" t="s">
        <v>412</v>
      </c>
      <c r="G2329" s="45">
        <v>25</v>
      </c>
      <c r="H2329" s="45"/>
      <c r="I2329" s="46">
        <v>41.1</v>
      </c>
      <c r="J2329" s="46">
        <v>7.6</v>
      </c>
      <c r="K2329" s="46"/>
      <c r="L2329" s="46">
        <v>48.7</v>
      </c>
      <c r="M2329" s="47">
        <v>1949.6919917864475</v>
      </c>
      <c r="N2329" s="47">
        <v>94950</v>
      </c>
      <c r="O2329" s="48" t="s">
        <v>3702</v>
      </c>
      <c r="P2329" s="48" t="s">
        <v>1667</v>
      </c>
      <c r="Q2329" s="49">
        <v>46140</v>
      </c>
      <c r="R2329" s="49" t="s">
        <v>1837</v>
      </c>
      <c r="S2329" s="49"/>
      <c r="T2329" s="49"/>
      <c r="U2329" s="106">
        <v>0.03</v>
      </c>
    </row>
    <row r="2330" spans="1:21" x14ac:dyDescent="0.3">
      <c r="A2330" s="41" t="s">
        <v>418</v>
      </c>
      <c r="B2330" s="6">
        <v>46142</v>
      </c>
      <c r="C2330" s="62">
        <f t="shared" si="75"/>
        <v>2026</v>
      </c>
      <c r="D2330" s="43" t="s">
        <v>17439</v>
      </c>
      <c r="E2330" s="43" t="s">
        <v>17478</v>
      </c>
      <c r="F2330" s="44" t="s">
        <v>412</v>
      </c>
      <c r="G2330" s="45">
        <v>28</v>
      </c>
      <c r="H2330" s="45"/>
      <c r="I2330" s="46">
        <v>42.1</v>
      </c>
      <c r="J2330" s="46">
        <v>7.6</v>
      </c>
      <c r="K2330" s="46"/>
      <c r="L2330" s="46">
        <v>49.7</v>
      </c>
      <c r="M2330" s="47">
        <v>2009.9999999999998</v>
      </c>
      <c r="N2330" s="47">
        <v>99897</v>
      </c>
      <c r="O2330" s="48" t="s">
        <v>17509</v>
      </c>
      <c r="P2330" s="48" t="s">
        <v>1667</v>
      </c>
      <c r="Q2330" s="49">
        <v>46142</v>
      </c>
      <c r="R2330" s="49" t="s">
        <v>1837</v>
      </c>
      <c r="S2330" s="49"/>
      <c r="T2330" s="49"/>
      <c r="U2330" s="106"/>
    </row>
    <row r="2331" spans="1:21" x14ac:dyDescent="0.3">
      <c r="A2331" s="41" t="s">
        <v>418</v>
      </c>
      <c r="B2331" s="6">
        <v>46142</v>
      </c>
      <c r="C2331" s="62">
        <f t="shared" si="75"/>
        <v>2026</v>
      </c>
      <c r="D2331" s="43" t="s">
        <v>17439</v>
      </c>
      <c r="E2331" s="43" t="s">
        <v>17479</v>
      </c>
      <c r="F2331" s="44" t="s">
        <v>412</v>
      </c>
      <c r="G2331" s="45">
        <v>29</v>
      </c>
      <c r="H2331" s="45"/>
      <c r="I2331" s="46">
        <v>41</v>
      </c>
      <c r="J2331" s="46">
        <v>7.6</v>
      </c>
      <c r="K2331" s="46"/>
      <c r="L2331" s="46">
        <v>48.6</v>
      </c>
      <c r="M2331" s="47">
        <v>1954.5473251028807</v>
      </c>
      <c r="N2331" s="47">
        <v>94991</v>
      </c>
      <c r="O2331" s="48" t="s">
        <v>17060</v>
      </c>
      <c r="P2331" s="48" t="s">
        <v>1667</v>
      </c>
      <c r="Q2331" s="49">
        <v>46126</v>
      </c>
      <c r="R2331" s="49" t="s">
        <v>1837</v>
      </c>
      <c r="S2331" s="49"/>
      <c r="T2331" s="49"/>
      <c r="U2331" s="106">
        <v>0.03</v>
      </c>
    </row>
    <row r="2332" spans="1:21" x14ac:dyDescent="0.3">
      <c r="A2332" s="41" t="s">
        <v>418</v>
      </c>
      <c r="B2332" s="6">
        <v>46142</v>
      </c>
      <c r="C2332" s="62">
        <f t="shared" si="75"/>
        <v>2026</v>
      </c>
      <c r="D2332" s="43" t="s">
        <v>17439</v>
      </c>
      <c r="E2332" s="43" t="s">
        <v>17482</v>
      </c>
      <c r="F2332" s="44" t="s">
        <v>412</v>
      </c>
      <c r="G2332" s="45">
        <v>32</v>
      </c>
      <c r="H2332" s="45"/>
      <c r="I2332" s="46">
        <v>42</v>
      </c>
      <c r="J2332" s="46">
        <v>7.6</v>
      </c>
      <c r="K2332" s="46"/>
      <c r="L2332" s="46">
        <v>49.6</v>
      </c>
      <c r="M2332" s="47">
        <v>1954.5564516129032</v>
      </c>
      <c r="N2332" s="47">
        <v>96946</v>
      </c>
      <c r="O2332" s="48" t="s">
        <v>4648</v>
      </c>
      <c r="P2332" s="48" t="s">
        <v>1667</v>
      </c>
      <c r="Q2332" s="49">
        <v>46126</v>
      </c>
      <c r="R2332" s="49" t="s">
        <v>1837</v>
      </c>
      <c r="S2332" s="49"/>
      <c r="T2332" s="49"/>
      <c r="U2332" s="106">
        <v>0.03</v>
      </c>
    </row>
    <row r="2333" spans="1:21" x14ac:dyDescent="0.3">
      <c r="A2333" s="41" t="s">
        <v>418</v>
      </c>
      <c r="B2333" s="6">
        <v>46142</v>
      </c>
      <c r="C2333" s="62">
        <f t="shared" si="75"/>
        <v>2026</v>
      </c>
      <c r="D2333" s="43" t="s">
        <v>17439</v>
      </c>
      <c r="E2333" s="43" t="s">
        <v>17483</v>
      </c>
      <c r="F2333" s="44" t="s">
        <v>412</v>
      </c>
      <c r="G2333" s="45">
        <v>33</v>
      </c>
      <c r="H2333" s="45"/>
      <c r="I2333" s="46">
        <v>42.1</v>
      </c>
      <c r="J2333" s="46">
        <v>7.6</v>
      </c>
      <c r="K2333" s="46"/>
      <c r="L2333" s="46">
        <v>49.7</v>
      </c>
      <c r="M2333" s="47">
        <v>1944.8490945674043</v>
      </c>
      <c r="N2333" s="47">
        <v>96659</v>
      </c>
      <c r="O2333" s="48" t="s">
        <v>17510</v>
      </c>
      <c r="P2333" s="48" t="s">
        <v>1667</v>
      </c>
      <c r="Q2333" s="49">
        <v>46133</v>
      </c>
      <c r="R2333" s="49" t="s">
        <v>1837</v>
      </c>
      <c r="S2333" s="49"/>
      <c r="T2333" s="49"/>
      <c r="U2333" s="106">
        <v>0.03</v>
      </c>
    </row>
    <row r="2334" spans="1:21" x14ac:dyDescent="0.3">
      <c r="A2334" s="41" t="s">
        <v>418</v>
      </c>
      <c r="B2334" s="6">
        <v>46142</v>
      </c>
      <c r="C2334" s="62">
        <f t="shared" si="75"/>
        <v>2026</v>
      </c>
      <c r="D2334" s="43" t="s">
        <v>17439</v>
      </c>
      <c r="E2334" s="43" t="s">
        <v>17486</v>
      </c>
      <c r="F2334" s="44" t="s">
        <v>412</v>
      </c>
      <c r="G2334" s="45">
        <v>36</v>
      </c>
      <c r="H2334" s="45"/>
      <c r="I2334" s="46">
        <v>42</v>
      </c>
      <c r="J2334" s="46">
        <v>7.6</v>
      </c>
      <c r="K2334" s="46"/>
      <c r="L2334" s="46">
        <v>49.6</v>
      </c>
      <c r="M2334" s="47">
        <v>2020</v>
      </c>
      <c r="N2334" s="47">
        <v>100192</v>
      </c>
      <c r="O2334" s="48" t="s">
        <v>17511</v>
      </c>
      <c r="P2334" s="48" t="s">
        <v>1667</v>
      </c>
      <c r="Q2334" s="49">
        <v>46126</v>
      </c>
      <c r="R2334" s="49" t="s">
        <v>1837</v>
      </c>
      <c r="S2334" s="49"/>
      <c r="T2334" s="49"/>
      <c r="U2334" s="106"/>
    </row>
    <row r="2335" spans="1:21" x14ac:dyDescent="0.3">
      <c r="A2335" s="41" t="s">
        <v>418</v>
      </c>
      <c r="B2335" s="6">
        <v>46142</v>
      </c>
      <c r="C2335" s="62">
        <f t="shared" si="75"/>
        <v>2026</v>
      </c>
      <c r="D2335" s="43" t="s">
        <v>17439</v>
      </c>
      <c r="E2335" s="43" t="s">
        <v>17487</v>
      </c>
      <c r="F2335" s="44" t="s">
        <v>412</v>
      </c>
      <c r="G2335" s="45">
        <v>37</v>
      </c>
      <c r="H2335" s="45"/>
      <c r="I2335" s="46">
        <v>41</v>
      </c>
      <c r="J2335" s="46">
        <v>7.6</v>
      </c>
      <c r="K2335" s="46"/>
      <c r="L2335" s="46">
        <v>48.6</v>
      </c>
      <c r="M2335" s="47">
        <v>1964.2592592592591</v>
      </c>
      <c r="N2335" s="47">
        <v>95463</v>
      </c>
      <c r="O2335" s="48" t="s">
        <v>457</v>
      </c>
      <c r="P2335" s="48" t="s">
        <v>1667</v>
      </c>
      <c r="Q2335" s="49">
        <v>46126</v>
      </c>
      <c r="R2335" s="49" t="s">
        <v>1837</v>
      </c>
      <c r="S2335" s="49"/>
      <c r="T2335" s="49"/>
      <c r="U2335" s="106">
        <v>0.03</v>
      </c>
    </row>
    <row r="2336" spans="1:21" x14ac:dyDescent="0.3">
      <c r="A2336" s="41" t="s">
        <v>418</v>
      </c>
      <c r="B2336" s="6">
        <v>46142</v>
      </c>
      <c r="C2336" s="62">
        <f t="shared" si="75"/>
        <v>2026</v>
      </c>
      <c r="D2336" s="43" t="s">
        <v>17439</v>
      </c>
      <c r="E2336" s="43" t="s">
        <v>17489</v>
      </c>
      <c r="F2336" s="44" t="s">
        <v>412</v>
      </c>
      <c r="G2336" s="45">
        <v>39</v>
      </c>
      <c r="H2336" s="45"/>
      <c r="I2336" s="50">
        <v>106.9</v>
      </c>
      <c r="J2336" s="50">
        <v>15.2</v>
      </c>
      <c r="K2336" s="50"/>
      <c r="L2336" s="50">
        <v>122.10000000000001</v>
      </c>
      <c r="M2336" s="51">
        <v>1941.7936117936117</v>
      </c>
      <c r="N2336" s="51">
        <v>237093</v>
      </c>
      <c r="O2336" s="48" t="s">
        <v>2240</v>
      </c>
      <c r="P2336" s="48" t="s">
        <v>1667</v>
      </c>
      <c r="Q2336" s="49">
        <v>46129</v>
      </c>
      <c r="R2336" s="49" t="s">
        <v>1837</v>
      </c>
      <c r="S2336" s="49"/>
      <c r="T2336" s="49"/>
      <c r="U2336" s="106">
        <v>0.03</v>
      </c>
    </row>
    <row r="2337" spans="1:21" x14ac:dyDescent="0.3">
      <c r="A2337" s="41" t="s">
        <v>418</v>
      </c>
      <c r="B2337" s="6">
        <v>46142</v>
      </c>
      <c r="C2337" s="62">
        <f t="shared" si="75"/>
        <v>2026</v>
      </c>
      <c r="D2337" s="43" t="s">
        <v>17439</v>
      </c>
      <c r="E2337" s="43" t="s">
        <v>17493</v>
      </c>
      <c r="F2337" s="44" t="s">
        <v>412</v>
      </c>
      <c r="G2337" s="45">
        <v>43</v>
      </c>
      <c r="H2337" s="45"/>
      <c r="I2337" s="50">
        <v>132.80000000000001</v>
      </c>
      <c r="J2337" s="50">
        <v>15.2</v>
      </c>
      <c r="K2337" s="50"/>
      <c r="L2337" s="50">
        <v>148</v>
      </c>
      <c r="M2337" s="51">
        <v>1948</v>
      </c>
      <c r="N2337" s="51">
        <v>288304</v>
      </c>
      <c r="O2337" s="48" t="s">
        <v>17512</v>
      </c>
      <c r="P2337" s="48" t="s">
        <v>2399</v>
      </c>
      <c r="Q2337" s="49">
        <v>46129</v>
      </c>
      <c r="R2337" s="49" t="s">
        <v>1837</v>
      </c>
      <c r="S2337" s="49"/>
      <c r="T2337" s="49"/>
      <c r="U2337" s="106">
        <v>0.03</v>
      </c>
    </row>
    <row r="2338" spans="1:21" x14ac:dyDescent="0.3">
      <c r="A2338" s="41" t="s">
        <v>418</v>
      </c>
      <c r="B2338" s="6">
        <v>46142</v>
      </c>
      <c r="C2338" s="62">
        <f t="shared" si="75"/>
        <v>2026</v>
      </c>
      <c r="D2338" s="43" t="s">
        <v>2623</v>
      </c>
      <c r="E2338" s="43" t="s">
        <v>2715</v>
      </c>
      <c r="F2338" s="44" t="s">
        <v>412</v>
      </c>
      <c r="G2338" s="45">
        <v>23</v>
      </c>
      <c r="H2338" s="45"/>
      <c r="I2338" s="46">
        <v>56.3</v>
      </c>
      <c r="J2338" s="46">
        <v>8</v>
      </c>
      <c r="K2338" s="46"/>
      <c r="L2338" s="46">
        <v>64.3</v>
      </c>
      <c r="M2338" s="47">
        <v>1746.0031104199068</v>
      </c>
      <c r="N2338" s="47">
        <v>112268</v>
      </c>
      <c r="O2338" s="48" t="s">
        <v>2245</v>
      </c>
      <c r="P2338" s="48" t="s">
        <v>1667</v>
      </c>
      <c r="Q2338" s="49">
        <v>46115</v>
      </c>
      <c r="R2338" s="106" t="s">
        <v>1836</v>
      </c>
      <c r="S2338" s="49" t="s">
        <v>17131</v>
      </c>
      <c r="T2338" s="49"/>
      <c r="U2338" s="106">
        <v>0.03</v>
      </c>
    </row>
    <row r="2339" spans="1:21" x14ac:dyDescent="0.3">
      <c r="A2339" s="41" t="s">
        <v>418</v>
      </c>
      <c r="B2339" s="6">
        <v>46142</v>
      </c>
      <c r="C2339" s="62">
        <f t="shared" si="75"/>
        <v>2026</v>
      </c>
      <c r="D2339" s="43" t="s">
        <v>2623</v>
      </c>
      <c r="E2339" s="43" t="s">
        <v>2716</v>
      </c>
      <c r="F2339" s="44" t="s">
        <v>412</v>
      </c>
      <c r="G2339" s="45">
        <v>24</v>
      </c>
      <c r="H2339" s="45"/>
      <c r="I2339" s="46">
        <v>54.5</v>
      </c>
      <c r="J2339" s="46">
        <v>8</v>
      </c>
      <c r="K2339" s="46"/>
      <c r="L2339" s="46">
        <v>62.5</v>
      </c>
      <c r="M2339" s="47">
        <v>1736.3040000000001</v>
      </c>
      <c r="N2339" s="47">
        <v>108519</v>
      </c>
      <c r="O2339" s="48" t="s">
        <v>2491</v>
      </c>
      <c r="P2339" s="48" t="s">
        <v>1667</v>
      </c>
      <c r="Q2339" s="49">
        <v>46129</v>
      </c>
      <c r="R2339" s="106">
        <v>1</v>
      </c>
      <c r="S2339" s="49"/>
      <c r="T2339" s="49"/>
      <c r="U2339" s="106">
        <v>0.03</v>
      </c>
    </row>
    <row r="2340" spans="1:21" x14ac:dyDescent="0.3">
      <c r="A2340" s="41" t="s">
        <v>418</v>
      </c>
      <c r="B2340" s="6">
        <v>46142</v>
      </c>
      <c r="C2340" s="62">
        <f t="shared" si="75"/>
        <v>2026</v>
      </c>
      <c r="D2340" s="43" t="s">
        <v>2623</v>
      </c>
      <c r="E2340" s="43" t="s">
        <v>2722</v>
      </c>
      <c r="F2340" s="44" t="s">
        <v>412</v>
      </c>
      <c r="G2340" s="45">
        <v>33</v>
      </c>
      <c r="H2340" s="45"/>
      <c r="I2340" s="46">
        <v>54.4</v>
      </c>
      <c r="J2340" s="46">
        <v>8</v>
      </c>
      <c r="K2340" s="46"/>
      <c r="L2340" s="46">
        <v>62.4</v>
      </c>
      <c r="M2340" s="47">
        <v>1757.5</v>
      </c>
      <c r="N2340" s="47">
        <v>109668</v>
      </c>
      <c r="O2340" s="48" t="s">
        <v>2244</v>
      </c>
      <c r="P2340" s="48" t="s">
        <v>1667</v>
      </c>
      <c r="Q2340" s="49">
        <v>46142</v>
      </c>
      <c r="R2340" s="106">
        <v>1</v>
      </c>
      <c r="S2340" s="49"/>
      <c r="T2340" s="106">
        <v>0.05</v>
      </c>
      <c r="U2340" s="106"/>
    </row>
    <row r="2341" spans="1:21" x14ac:dyDescent="0.3">
      <c r="A2341" s="41" t="s">
        <v>418</v>
      </c>
      <c r="B2341" s="6">
        <v>46142</v>
      </c>
      <c r="C2341" s="62">
        <f t="shared" si="75"/>
        <v>2026</v>
      </c>
      <c r="D2341" s="43" t="s">
        <v>2623</v>
      </c>
      <c r="E2341" s="43" t="s">
        <v>2760</v>
      </c>
      <c r="F2341" s="44" t="s">
        <v>412</v>
      </c>
      <c r="G2341" s="45">
        <v>78</v>
      </c>
      <c r="H2341" s="45">
        <v>77</v>
      </c>
      <c r="I2341" s="46">
        <v>54.3</v>
      </c>
      <c r="J2341" s="46">
        <v>8</v>
      </c>
      <c r="K2341" s="46"/>
      <c r="L2341" s="46">
        <v>62.3</v>
      </c>
      <c r="M2341" s="47">
        <v>1757.4959871589085</v>
      </c>
      <c r="N2341" s="47">
        <v>109492</v>
      </c>
      <c r="O2341" s="48" t="s">
        <v>17513</v>
      </c>
      <c r="P2341" s="48" t="s">
        <v>1676</v>
      </c>
      <c r="Q2341" s="49">
        <v>46132</v>
      </c>
      <c r="R2341" s="106">
        <v>1</v>
      </c>
      <c r="S2341" s="49"/>
      <c r="T2341" s="106">
        <v>0.05</v>
      </c>
      <c r="U2341" s="106"/>
    </row>
    <row r="2342" spans="1:21" x14ac:dyDescent="0.3">
      <c r="A2342" s="41" t="s">
        <v>418</v>
      </c>
      <c r="B2342" s="6">
        <v>46142</v>
      </c>
      <c r="C2342" s="62">
        <f t="shared" si="75"/>
        <v>2026</v>
      </c>
      <c r="D2342" s="43" t="s">
        <v>1838</v>
      </c>
      <c r="E2342" s="43" t="s">
        <v>1908</v>
      </c>
      <c r="F2342" s="44" t="s">
        <v>412</v>
      </c>
      <c r="G2342" s="45">
        <v>70</v>
      </c>
      <c r="H2342" s="45">
        <v>69</v>
      </c>
      <c r="I2342" s="46">
        <v>104.2</v>
      </c>
      <c r="J2342" s="46">
        <v>16</v>
      </c>
      <c r="K2342" s="46"/>
      <c r="L2342" s="46">
        <v>120.2</v>
      </c>
      <c r="M2342" s="47">
        <v>1750</v>
      </c>
      <c r="N2342" s="47">
        <v>210350</v>
      </c>
      <c r="O2342" s="48" t="s">
        <v>17514</v>
      </c>
      <c r="P2342" s="48" t="s">
        <v>1667</v>
      </c>
      <c r="Q2342" s="49">
        <v>46142</v>
      </c>
      <c r="R2342" s="106">
        <v>1</v>
      </c>
      <c r="S2342" s="49"/>
      <c r="T2342" s="49"/>
      <c r="U2342" s="106"/>
    </row>
    <row r="2343" spans="1:21" x14ac:dyDescent="0.3">
      <c r="A2343" s="41" t="s">
        <v>418</v>
      </c>
      <c r="B2343" s="6">
        <v>46142</v>
      </c>
      <c r="C2343" s="62">
        <f t="shared" si="75"/>
        <v>2026</v>
      </c>
      <c r="D2343" s="43" t="s">
        <v>4128</v>
      </c>
      <c r="E2343" s="43" t="s">
        <v>4151</v>
      </c>
      <c r="F2343" s="44" t="s">
        <v>412</v>
      </c>
      <c r="G2343" s="45">
        <v>23</v>
      </c>
      <c r="H2343" s="45"/>
      <c r="I2343" s="46">
        <v>41.8</v>
      </c>
      <c r="J2343" s="46">
        <v>8</v>
      </c>
      <c r="K2343" s="46"/>
      <c r="L2343" s="46">
        <v>49.8</v>
      </c>
      <c r="M2343" s="47">
        <v>1746.004016064257</v>
      </c>
      <c r="N2343" s="47">
        <v>86951</v>
      </c>
      <c r="O2343" s="48" t="s">
        <v>3702</v>
      </c>
      <c r="P2343" s="48" t="s">
        <v>1667</v>
      </c>
      <c r="Q2343" s="49">
        <v>46128</v>
      </c>
      <c r="R2343" s="106">
        <v>1</v>
      </c>
      <c r="S2343" s="49"/>
      <c r="T2343" s="49"/>
      <c r="U2343" s="106">
        <v>0.03</v>
      </c>
    </row>
    <row r="2344" spans="1:21" x14ac:dyDescent="0.3">
      <c r="A2344" s="41" t="s">
        <v>418</v>
      </c>
      <c r="B2344" s="6">
        <v>46142</v>
      </c>
      <c r="C2344" s="62">
        <f t="shared" si="75"/>
        <v>2026</v>
      </c>
      <c r="D2344" s="43" t="s">
        <v>4128</v>
      </c>
      <c r="E2344" s="43" t="s">
        <v>4152</v>
      </c>
      <c r="F2344" s="44" t="s">
        <v>412</v>
      </c>
      <c r="G2344" s="45">
        <v>24</v>
      </c>
      <c r="H2344" s="45"/>
      <c r="I2344" s="46">
        <v>54.5</v>
      </c>
      <c r="J2344" s="46">
        <v>8</v>
      </c>
      <c r="K2344" s="46"/>
      <c r="L2344" s="46">
        <v>62.5</v>
      </c>
      <c r="M2344" s="47">
        <v>1746</v>
      </c>
      <c r="N2344" s="47">
        <v>109125</v>
      </c>
      <c r="O2344" s="48" t="s">
        <v>2491</v>
      </c>
      <c r="P2344" s="48" t="s">
        <v>1667</v>
      </c>
      <c r="Q2344" s="49">
        <v>46129</v>
      </c>
      <c r="R2344" s="106">
        <v>1</v>
      </c>
      <c r="S2344" s="49"/>
      <c r="T2344" s="106"/>
      <c r="U2344" s="106">
        <v>0.03</v>
      </c>
    </row>
    <row r="2345" spans="1:21" x14ac:dyDescent="0.3">
      <c r="A2345" s="41" t="s">
        <v>418</v>
      </c>
      <c r="B2345" s="6">
        <v>46142</v>
      </c>
      <c r="C2345" s="62">
        <f t="shared" si="75"/>
        <v>2026</v>
      </c>
      <c r="D2345" s="43" t="s">
        <v>4128</v>
      </c>
      <c r="E2345" s="43" t="s">
        <v>4163</v>
      </c>
      <c r="F2345" s="44" t="s">
        <v>412</v>
      </c>
      <c r="G2345" s="45">
        <v>35</v>
      </c>
      <c r="H2345" s="45"/>
      <c r="I2345" s="46">
        <v>56.3</v>
      </c>
      <c r="J2345" s="46">
        <v>8</v>
      </c>
      <c r="K2345" s="46"/>
      <c r="L2345" s="46">
        <v>64.3</v>
      </c>
      <c r="M2345" s="47">
        <v>1786.0031104199068</v>
      </c>
      <c r="N2345" s="47">
        <v>114840</v>
      </c>
      <c r="O2345" s="48" t="s">
        <v>17515</v>
      </c>
      <c r="P2345" s="48" t="s">
        <v>1667</v>
      </c>
      <c r="Q2345" s="49">
        <v>46142</v>
      </c>
      <c r="R2345" s="106">
        <v>1</v>
      </c>
      <c r="S2345" s="49"/>
      <c r="T2345" s="106">
        <v>0.05</v>
      </c>
      <c r="U2345" s="106"/>
    </row>
    <row r="2346" spans="1:21" x14ac:dyDescent="0.3">
      <c r="A2346" s="41" t="s">
        <v>418</v>
      </c>
      <c r="B2346" s="6">
        <v>46142</v>
      </c>
      <c r="C2346" s="62">
        <f t="shared" si="75"/>
        <v>2026</v>
      </c>
      <c r="D2346" s="43" t="s">
        <v>4128</v>
      </c>
      <c r="E2346" s="43" t="s">
        <v>4233</v>
      </c>
      <c r="F2346" s="44" t="s">
        <v>412</v>
      </c>
      <c r="G2346" s="45">
        <v>105</v>
      </c>
      <c r="H2346" s="45">
        <v>102</v>
      </c>
      <c r="I2346" s="46">
        <v>56.1</v>
      </c>
      <c r="J2346" s="46">
        <v>8</v>
      </c>
      <c r="K2346" s="46"/>
      <c r="L2346" s="46">
        <v>64.099999999999994</v>
      </c>
      <c r="M2346" s="47">
        <v>1805.0078003120127</v>
      </c>
      <c r="N2346" s="47">
        <v>115701</v>
      </c>
      <c r="O2346" s="48" t="s">
        <v>17516</v>
      </c>
      <c r="P2346" s="48" t="s">
        <v>1667</v>
      </c>
      <c r="Q2346" s="49">
        <v>46136</v>
      </c>
      <c r="R2346" s="106">
        <v>1</v>
      </c>
      <c r="S2346" s="49"/>
      <c r="T2346" s="106">
        <v>0.05</v>
      </c>
      <c r="U2346" s="106"/>
    </row>
    <row r="2347" spans="1:21" x14ac:dyDescent="0.3">
      <c r="A2347" s="41" t="s">
        <v>417</v>
      </c>
      <c r="B2347" s="6">
        <v>46142</v>
      </c>
      <c r="C2347" s="62">
        <f t="shared" si="75"/>
        <v>2026</v>
      </c>
      <c r="D2347" s="43" t="s">
        <v>106</v>
      </c>
      <c r="E2347" s="43" t="s">
        <v>107</v>
      </c>
      <c r="F2347" s="44" t="s">
        <v>421</v>
      </c>
      <c r="G2347" s="45">
        <v>1</v>
      </c>
      <c r="H2347" s="45"/>
      <c r="I2347" s="46">
        <v>99.5</v>
      </c>
      <c r="J2347" s="46"/>
      <c r="K2347" s="46"/>
      <c r="L2347" s="46">
        <v>99.5</v>
      </c>
      <c r="M2347" s="47">
        <v>1326.6331658291458</v>
      </c>
      <c r="N2347" s="47">
        <v>132000</v>
      </c>
      <c r="O2347" s="48" t="s">
        <v>17520</v>
      </c>
      <c r="P2347" s="48"/>
      <c r="Q2347" s="49">
        <v>46142</v>
      </c>
      <c r="R2347" s="49"/>
      <c r="S2347" s="49"/>
      <c r="T2347" s="49"/>
      <c r="U2347" s="106"/>
    </row>
    <row r="2348" spans="1:21" x14ac:dyDescent="0.3">
      <c r="A2348" s="41" t="s">
        <v>417</v>
      </c>
      <c r="B2348" s="6">
        <v>46142</v>
      </c>
      <c r="C2348" s="62">
        <f t="shared" si="75"/>
        <v>2026</v>
      </c>
      <c r="D2348" s="43" t="s">
        <v>175</v>
      </c>
      <c r="E2348" s="43" t="s">
        <v>228</v>
      </c>
      <c r="F2348" s="44" t="s">
        <v>421</v>
      </c>
      <c r="G2348" s="45">
        <v>2</v>
      </c>
      <c r="H2348" s="45"/>
      <c r="I2348" s="46">
        <v>89.9</v>
      </c>
      <c r="J2348" s="46"/>
      <c r="K2348" s="46"/>
      <c r="L2348" s="46">
        <v>89.9</v>
      </c>
      <c r="M2348" s="47">
        <v>1550</v>
      </c>
      <c r="N2348" s="47">
        <v>139345</v>
      </c>
      <c r="O2348" s="48" t="s">
        <v>17521</v>
      </c>
      <c r="P2348" s="48"/>
      <c r="Q2348" s="49">
        <v>46133</v>
      </c>
      <c r="R2348" s="49"/>
      <c r="S2348" s="49"/>
      <c r="T2348" s="49"/>
      <c r="U2348" s="106"/>
    </row>
    <row r="2349" spans="1:21" x14ac:dyDescent="0.3">
      <c r="A2349" s="41"/>
      <c r="B2349" s="6"/>
      <c r="C2349" s="62"/>
      <c r="D2349" s="43"/>
      <c r="E2349" s="43"/>
      <c r="F2349" s="44"/>
      <c r="G2349" s="45"/>
      <c r="H2349" s="45"/>
      <c r="I2349" s="46"/>
      <c r="J2349" s="46"/>
      <c r="K2349" s="46"/>
      <c r="L2349" s="46"/>
      <c r="M2349" s="47"/>
      <c r="N2349" s="47"/>
      <c r="O2349" s="48"/>
      <c r="P2349" s="48"/>
      <c r="Q2349" s="49"/>
      <c r="R2349" s="49"/>
      <c r="S2349" s="49"/>
      <c r="T2349" s="49"/>
      <c r="U2349" s="106"/>
    </row>
    <row r="2350" spans="1:21" x14ac:dyDescent="0.3">
      <c r="A2350" s="41"/>
      <c r="B2350" s="6"/>
      <c r="C2350" s="62"/>
      <c r="D2350" s="43"/>
      <c r="E2350" s="43"/>
      <c r="F2350" s="44"/>
      <c r="G2350" s="45"/>
      <c r="H2350" s="45"/>
      <c r="I2350" s="46"/>
      <c r="J2350" s="46"/>
      <c r="K2350" s="46"/>
      <c r="L2350" s="46"/>
      <c r="M2350" s="47"/>
      <c r="N2350" s="47"/>
      <c r="O2350" s="48"/>
      <c r="P2350" s="48"/>
      <c r="Q2350" s="49"/>
      <c r="R2350" s="49"/>
      <c r="S2350" s="49"/>
      <c r="T2350" s="49"/>
      <c r="U2350" s="106"/>
    </row>
    <row r="2351" spans="1:21" x14ac:dyDescent="0.3">
      <c r="A2351" s="41"/>
      <c r="B2351" s="6"/>
      <c r="C2351" s="62"/>
      <c r="D2351" s="43"/>
      <c r="E2351" s="43"/>
      <c r="F2351" s="44"/>
      <c r="G2351" s="45"/>
      <c r="H2351" s="45"/>
      <c r="I2351" s="46"/>
      <c r="J2351" s="46"/>
      <c r="K2351" s="46"/>
      <c r="L2351" s="46"/>
      <c r="M2351" s="47"/>
      <c r="N2351" s="47"/>
      <c r="O2351" s="48"/>
      <c r="P2351" s="48"/>
      <c r="Q2351" s="49"/>
      <c r="R2351" s="49"/>
      <c r="S2351" s="49"/>
      <c r="T2351" s="49"/>
      <c r="U2351" s="106"/>
    </row>
    <row r="2352" spans="1:21" x14ac:dyDescent="0.3">
      <c r="A2352" s="41"/>
      <c r="B2352" s="6"/>
      <c r="C2352" s="62"/>
      <c r="D2352" s="43"/>
      <c r="E2352" s="43"/>
      <c r="F2352" s="44"/>
      <c r="G2352" s="45"/>
      <c r="H2352" s="45"/>
      <c r="I2352" s="46"/>
      <c r="J2352" s="46"/>
      <c r="K2352" s="46"/>
      <c r="L2352" s="46"/>
      <c r="M2352" s="47"/>
      <c r="N2352" s="47"/>
      <c r="O2352" s="48"/>
      <c r="P2352" s="48"/>
      <c r="Q2352" s="49"/>
      <c r="R2352" s="49"/>
      <c r="S2352" s="49"/>
      <c r="T2352" s="49"/>
      <c r="U2352" s="106"/>
    </row>
    <row r="2353" spans="1:21" x14ac:dyDescent="0.3">
      <c r="A2353" s="41"/>
      <c r="B2353" s="6"/>
      <c r="C2353" s="62"/>
      <c r="D2353" s="43"/>
      <c r="E2353" s="43"/>
      <c r="F2353" s="44"/>
      <c r="G2353" s="45"/>
      <c r="H2353" s="45"/>
      <c r="I2353" s="46"/>
      <c r="J2353" s="46"/>
      <c r="K2353" s="46"/>
      <c r="L2353" s="46"/>
      <c r="M2353" s="47"/>
      <c r="N2353" s="47"/>
      <c r="O2353" s="48"/>
      <c r="P2353" s="48"/>
      <c r="Q2353" s="49"/>
      <c r="R2353" s="49"/>
      <c r="S2353" s="49"/>
      <c r="T2353" s="49"/>
      <c r="U2353" s="106"/>
    </row>
    <row r="2354" spans="1:21" x14ac:dyDescent="0.3">
      <c r="A2354" s="41"/>
      <c r="B2354" s="6"/>
      <c r="C2354" s="62"/>
      <c r="D2354" s="43"/>
      <c r="E2354" s="43"/>
      <c r="F2354" s="44"/>
      <c r="G2354" s="45"/>
      <c r="H2354" s="45"/>
      <c r="I2354" s="46"/>
      <c r="J2354" s="46"/>
      <c r="K2354" s="46"/>
      <c r="L2354" s="46"/>
      <c r="M2354" s="47"/>
      <c r="N2354" s="47"/>
      <c r="O2354" s="48"/>
      <c r="P2354" s="48"/>
      <c r="Q2354" s="49"/>
      <c r="R2354" s="49"/>
      <c r="S2354" s="49"/>
      <c r="T2354" s="49"/>
      <c r="U2354" s="106"/>
    </row>
    <row r="2355" spans="1:21" x14ac:dyDescent="0.3">
      <c r="A2355" s="41"/>
      <c r="B2355" s="6"/>
      <c r="C2355" s="62"/>
      <c r="D2355" s="43"/>
      <c r="E2355" s="43"/>
      <c r="F2355" s="44"/>
      <c r="G2355" s="45"/>
      <c r="H2355" s="45"/>
      <c r="I2355" s="46"/>
      <c r="J2355" s="46"/>
      <c r="K2355" s="46"/>
      <c r="L2355" s="46"/>
      <c r="M2355" s="47"/>
      <c r="N2355" s="47"/>
      <c r="O2355" s="48"/>
      <c r="P2355" s="48"/>
      <c r="Q2355" s="49"/>
      <c r="R2355" s="49"/>
      <c r="S2355" s="49"/>
      <c r="T2355" s="49"/>
      <c r="U2355" s="106"/>
    </row>
    <row r="2356" spans="1:21" x14ac:dyDescent="0.3">
      <c r="A2356" s="41"/>
      <c r="B2356" s="6"/>
      <c r="C2356" s="62"/>
      <c r="D2356" s="43"/>
      <c r="E2356" s="43"/>
      <c r="F2356" s="44"/>
      <c r="G2356" s="45"/>
      <c r="H2356" s="45"/>
      <c r="I2356" s="46"/>
      <c r="J2356" s="46"/>
      <c r="K2356" s="46"/>
      <c r="L2356" s="46"/>
      <c r="M2356" s="47"/>
      <c r="N2356" s="47"/>
      <c r="O2356" s="48"/>
      <c r="P2356" s="48"/>
      <c r="Q2356" s="49"/>
      <c r="R2356" s="49"/>
      <c r="S2356" s="49"/>
      <c r="T2356" s="49"/>
      <c r="U2356" s="106"/>
    </row>
    <row r="2357" spans="1:21" x14ac:dyDescent="0.3">
      <c r="A2357" s="41"/>
      <c r="B2357" s="6"/>
      <c r="C2357" s="62"/>
      <c r="D2357" s="43"/>
      <c r="E2357" s="43"/>
      <c r="F2357" s="44"/>
      <c r="G2357" s="45"/>
      <c r="H2357" s="45"/>
      <c r="I2357" s="46"/>
      <c r="J2357" s="46"/>
      <c r="K2357" s="46"/>
      <c r="L2357" s="46"/>
      <c r="M2357" s="47"/>
      <c r="N2357" s="47"/>
      <c r="O2357" s="48"/>
      <c r="P2357" s="48"/>
      <c r="Q2357" s="49"/>
      <c r="R2357" s="49"/>
      <c r="S2357" s="49"/>
      <c r="T2357" s="49"/>
      <c r="U2357" s="106"/>
    </row>
    <row r="2358" spans="1:21" x14ac:dyDescent="0.3">
      <c r="A2358" s="41"/>
      <c r="B2358" s="6"/>
      <c r="C2358" s="62"/>
      <c r="D2358" s="43"/>
      <c r="E2358" s="43"/>
      <c r="F2358" s="44"/>
      <c r="G2358" s="45"/>
      <c r="H2358" s="45"/>
      <c r="I2358" s="46"/>
      <c r="J2358" s="46"/>
      <c r="K2358" s="46"/>
      <c r="L2358" s="46"/>
      <c r="M2358" s="47"/>
      <c r="N2358" s="47"/>
      <c r="O2358" s="48"/>
      <c r="P2358" s="48"/>
      <c r="Q2358" s="49"/>
      <c r="R2358" s="49"/>
      <c r="S2358" s="49"/>
      <c r="T2358" s="49"/>
      <c r="U2358" s="106"/>
    </row>
    <row r="2359" spans="1:21" x14ac:dyDescent="0.3">
      <c r="A2359" s="41"/>
      <c r="B2359" s="6"/>
      <c r="C2359" s="62"/>
      <c r="D2359" s="43"/>
      <c r="E2359" s="43"/>
      <c r="F2359" s="44"/>
      <c r="G2359" s="45"/>
      <c r="H2359" s="45"/>
      <c r="I2359" s="46"/>
      <c r="J2359" s="46"/>
      <c r="K2359" s="46"/>
      <c r="L2359" s="46"/>
      <c r="M2359" s="47"/>
      <c r="N2359" s="47"/>
      <c r="O2359" s="48"/>
      <c r="P2359" s="48"/>
      <c r="Q2359" s="49"/>
      <c r="R2359" s="49"/>
      <c r="S2359" s="49"/>
      <c r="T2359" s="49"/>
      <c r="U2359" s="106"/>
    </row>
    <row r="2360" spans="1:21" x14ac:dyDescent="0.3">
      <c r="A2360" s="41"/>
      <c r="B2360" s="6"/>
      <c r="C2360" s="62"/>
      <c r="D2360" s="43"/>
      <c r="E2360" s="43"/>
      <c r="F2360" s="44"/>
      <c r="G2360" s="45"/>
      <c r="H2360" s="45"/>
      <c r="I2360" s="46"/>
      <c r="J2360" s="46"/>
      <c r="K2360" s="46"/>
      <c r="L2360" s="46"/>
      <c r="M2360" s="47"/>
      <c r="N2360" s="47"/>
      <c r="O2360" s="48"/>
      <c r="P2360" s="48"/>
      <c r="Q2360" s="49"/>
      <c r="R2360" s="49"/>
      <c r="S2360" s="49"/>
      <c r="T2360" s="49"/>
      <c r="U2360" s="106"/>
    </row>
    <row r="2361" spans="1:21" x14ac:dyDescent="0.3">
      <c r="A2361" s="41"/>
      <c r="B2361" s="6"/>
      <c r="C2361" s="62"/>
      <c r="D2361" s="43"/>
      <c r="E2361" s="43"/>
      <c r="F2361" s="44"/>
      <c r="G2361" s="45"/>
      <c r="H2361" s="45"/>
      <c r="I2361" s="46"/>
      <c r="J2361" s="46"/>
      <c r="K2361" s="46"/>
      <c r="L2361" s="46"/>
      <c r="M2361" s="47"/>
      <c r="N2361" s="47"/>
      <c r="O2361" s="48"/>
      <c r="P2361" s="48"/>
      <c r="Q2361" s="49"/>
      <c r="R2361" s="49"/>
      <c r="S2361" s="49"/>
      <c r="T2361" s="49"/>
      <c r="U2361" s="106"/>
    </row>
    <row r="2362" spans="1:21" x14ac:dyDescent="0.3">
      <c r="A2362" s="41"/>
      <c r="B2362" s="6"/>
      <c r="C2362" s="62"/>
      <c r="D2362" s="43"/>
      <c r="E2362" s="43"/>
      <c r="F2362" s="44"/>
      <c r="G2362" s="45"/>
      <c r="H2362" s="45"/>
      <c r="I2362" s="46"/>
      <c r="J2362" s="46"/>
      <c r="K2362" s="46"/>
      <c r="L2362" s="46"/>
      <c r="M2362" s="47"/>
      <c r="N2362" s="47"/>
      <c r="O2362" s="48"/>
      <c r="P2362" s="48"/>
      <c r="Q2362" s="49"/>
      <c r="R2362" s="49"/>
      <c r="S2362" s="49"/>
      <c r="T2362" s="49"/>
      <c r="U2362" s="106"/>
    </row>
    <row r="2363" spans="1:21" x14ac:dyDescent="0.3">
      <c r="A2363" s="41"/>
      <c r="B2363" s="6"/>
      <c r="C2363" s="62"/>
      <c r="D2363" s="43"/>
      <c r="E2363" s="43"/>
      <c r="F2363" s="44"/>
      <c r="G2363" s="45"/>
      <c r="H2363" s="45"/>
      <c r="I2363" s="46"/>
      <c r="J2363" s="46"/>
      <c r="K2363" s="46"/>
      <c r="L2363" s="46"/>
      <c r="M2363" s="47"/>
      <c r="N2363" s="47"/>
      <c r="O2363" s="48"/>
      <c r="P2363" s="48"/>
      <c r="Q2363" s="49"/>
      <c r="R2363" s="49"/>
      <c r="S2363" s="49"/>
      <c r="T2363" s="49"/>
      <c r="U2363" s="106"/>
    </row>
    <row r="2364" spans="1:21" x14ac:dyDescent="0.3">
      <c r="A2364" s="41"/>
      <c r="B2364" s="6"/>
      <c r="C2364" s="62"/>
      <c r="D2364" s="43"/>
      <c r="E2364" s="43"/>
      <c r="F2364" s="44"/>
      <c r="G2364" s="45"/>
      <c r="H2364" s="45"/>
      <c r="I2364" s="46"/>
      <c r="J2364" s="46"/>
      <c r="K2364" s="46"/>
      <c r="L2364" s="46"/>
      <c r="M2364" s="47"/>
      <c r="N2364" s="47"/>
      <c r="O2364" s="48"/>
      <c r="P2364" s="48"/>
      <c r="Q2364" s="49"/>
      <c r="R2364" s="49"/>
      <c r="S2364" s="49"/>
      <c r="T2364" s="49"/>
      <c r="U2364" s="106"/>
    </row>
    <row r="2365" spans="1:21" x14ac:dyDescent="0.3">
      <c r="A2365" s="41"/>
      <c r="B2365" s="6"/>
      <c r="C2365" s="62"/>
      <c r="D2365" s="43"/>
      <c r="E2365" s="43"/>
      <c r="F2365" s="44"/>
      <c r="G2365" s="45"/>
      <c r="H2365" s="45"/>
      <c r="I2365" s="46"/>
      <c r="J2365" s="46"/>
      <c r="K2365" s="46"/>
      <c r="L2365" s="46"/>
      <c r="M2365" s="47"/>
      <c r="N2365" s="47"/>
      <c r="O2365" s="48"/>
      <c r="P2365" s="48"/>
      <c r="Q2365" s="49"/>
      <c r="R2365" s="49"/>
      <c r="S2365" s="49"/>
      <c r="T2365" s="49"/>
      <c r="U2365" s="106"/>
    </row>
    <row r="2366" spans="1:21" x14ac:dyDescent="0.3">
      <c r="A2366" s="41"/>
      <c r="B2366" s="6"/>
      <c r="C2366" s="62"/>
      <c r="D2366" s="43"/>
      <c r="E2366" s="43"/>
      <c r="F2366" s="44"/>
      <c r="G2366" s="45"/>
      <c r="H2366" s="45"/>
      <c r="I2366" s="46"/>
      <c r="J2366" s="46"/>
      <c r="K2366" s="46"/>
      <c r="L2366" s="46"/>
      <c r="M2366" s="47"/>
      <c r="N2366" s="47"/>
      <c r="O2366" s="48"/>
      <c r="P2366" s="48"/>
      <c r="Q2366" s="49"/>
      <c r="R2366" s="49"/>
      <c r="S2366" s="49"/>
      <c r="T2366" s="49"/>
      <c r="U2366" s="106"/>
    </row>
    <row r="2367" spans="1:21" x14ac:dyDescent="0.3">
      <c r="A2367" s="41"/>
      <c r="B2367" s="6"/>
      <c r="C2367" s="62"/>
      <c r="D2367" s="43"/>
      <c r="E2367" s="43"/>
      <c r="F2367" s="44"/>
      <c r="G2367" s="45"/>
      <c r="H2367" s="45"/>
      <c r="I2367" s="46"/>
      <c r="J2367" s="46"/>
      <c r="K2367" s="46"/>
      <c r="L2367" s="46"/>
      <c r="M2367" s="47"/>
      <c r="N2367" s="47"/>
      <c r="O2367" s="48"/>
      <c r="P2367" s="48"/>
      <c r="Q2367" s="49"/>
      <c r="R2367" s="49"/>
      <c r="S2367" s="49"/>
      <c r="T2367" s="49"/>
      <c r="U2367" s="106"/>
    </row>
    <row r="2368" spans="1:21" x14ac:dyDescent="0.3">
      <c r="A2368" s="41"/>
      <c r="B2368" s="6"/>
      <c r="C2368" s="62"/>
      <c r="D2368" s="43"/>
      <c r="E2368" s="43"/>
      <c r="F2368" s="44"/>
      <c r="G2368" s="45"/>
      <c r="H2368" s="45"/>
      <c r="I2368" s="46"/>
      <c r="J2368" s="46"/>
      <c r="K2368" s="46"/>
      <c r="L2368" s="46"/>
      <c r="M2368" s="47"/>
      <c r="N2368" s="47"/>
      <c r="O2368" s="48"/>
      <c r="P2368" s="48"/>
      <c r="Q2368" s="49"/>
      <c r="R2368" s="49"/>
      <c r="S2368" s="49"/>
      <c r="T2368" s="49"/>
      <c r="U2368" s="106"/>
    </row>
    <row r="2369" spans="1:21" x14ac:dyDescent="0.3">
      <c r="A2369" s="41"/>
      <c r="B2369" s="6"/>
      <c r="C2369" s="62"/>
      <c r="D2369" s="43"/>
      <c r="E2369" s="43"/>
      <c r="F2369" s="44"/>
      <c r="G2369" s="45"/>
      <c r="H2369" s="45"/>
      <c r="I2369" s="46"/>
      <c r="J2369" s="46"/>
      <c r="K2369" s="46"/>
      <c r="L2369" s="46"/>
      <c r="M2369" s="47"/>
      <c r="N2369" s="47"/>
      <c r="O2369" s="48"/>
      <c r="P2369" s="48"/>
      <c r="Q2369" s="49"/>
      <c r="R2369" s="49"/>
      <c r="S2369" s="49"/>
      <c r="T2369" s="49"/>
      <c r="U2369" s="106"/>
    </row>
    <row r="2370" spans="1:21" x14ac:dyDescent="0.3">
      <c r="A2370" s="41"/>
      <c r="B2370" s="6"/>
      <c r="C2370" s="62"/>
      <c r="D2370" s="43"/>
      <c r="E2370" s="43"/>
      <c r="F2370" s="44"/>
      <c r="G2370" s="45"/>
      <c r="H2370" s="45"/>
      <c r="I2370" s="46"/>
      <c r="J2370" s="46"/>
      <c r="K2370" s="46"/>
      <c r="L2370" s="46"/>
      <c r="M2370" s="47"/>
      <c r="N2370" s="47"/>
      <c r="O2370" s="48"/>
      <c r="P2370" s="48"/>
      <c r="Q2370" s="49"/>
      <c r="R2370" s="49"/>
      <c r="S2370" s="49"/>
      <c r="T2370" s="49"/>
      <c r="U2370" s="106"/>
    </row>
    <row r="2371" spans="1:21" x14ac:dyDescent="0.3">
      <c r="A2371" s="41"/>
      <c r="B2371" s="6"/>
      <c r="C2371" s="62"/>
      <c r="D2371" s="43"/>
      <c r="E2371" s="43"/>
      <c r="F2371" s="44"/>
      <c r="G2371" s="45"/>
      <c r="H2371" s="45"/>
      <c r="I2371" s="46"/>
      <c r="J2371" s="46"/>
      <c r="K2371" s="46"/>
      <c r="L2371" s="46"/>
      <c r="M2371" s="47"/>
      <c r="N2371" s="47"/>
      <c r="O2371" s="48"/>
      <c r="P2371" s="48"/>
      <c r="Q2371" s="49"/>
      <c r="R2371" s="49"/>
      <c r="S2371" s="49"/>
      <c r="T2371" s="49"/>
      <c r="U2371" s="106"/>
    </row>
    <row r="2372" spans="1:21" x14ac:dyDescent="0.3">
      <c r="A2372" s="41"/>
      <c r="B2372" s="6"/>
      <c r="C2372" s="62"/>
      <c r="D2372" s="43"/>
      <c r="E2372" s="43"/>
      <c r="F2372" s="44"/>
      <c r="G2372" s="45"/>
      <c r="H2372" s="45"/>
      <c r="I2372" s="46"/>
      <c r="J2372" s="46"/>
      <c r="K2372" s="46"/>
      <c r="L2372" s="46"/>
      <c r="M2372" s="47"/>
      <c r="N2372" s="47"/>
      <c r="O2372" s="48"/>
      <c r="P2372" s="48"/>
      <c r="Q2372" s="49"/>
      <c r="R2372" s="49"/>
      <c r="S2372" s="49"/>
      <c r="T2372" s="49"/>
      <c r="U2372" s="106"/>
    </row>
    <row r="2373" spans="1:21" x14ac:dyDescent="0.3">
      <c r="A2373" s="41"/>
      <c r="B2373" s="6"/>
      <c r="C2373" s="62"/>
      <c r="D2373" s="43"/>
      <c r="E2373" s="43"/>
      <c r="F2373" s="44"/>
      <c r="G2373" s="45"/>
      <c r="H2373" s="45"/>
      <c r="I2373" s="46"/>
      <c r="J2373" s="46"/>
      <c r="K2373" s="46"/>
      <c r="L2373" s="46"/>
      <c r="M2373" s="47"/>
      <c r="N2373" s="47"/>
      <c r="O2373" s="48"/>
      <c r="P2373" s="48"/>
      <c r="Q2373" s="49"/>
      <c r="R2373" s="49"/>
      <c r="S2373" s="49"/>
      <c r="T2373" s="49"/>
      <c r="U2373" s="106"/>
    </row>
    <row r="2374" spans="1:21" x14ac:dyDescent="0.3">
      <c r="A2374" s="41"/>
      <c r="B2374" s="6"/>
      <c r="C2374" s="62"/>
      <c r="D2374" s="43"/>
      <c r="E2374" s="43"/>
      <c r="F2374" s="44"/>
      <c r="G2374" s="45"/>
      <c r="H2374" s="45"/>
      <c r="I2374" s="46"/>
      <c r="J2374" s="46"/>
      <c r="K2374" s="46"/>
      <c r="L2374" s="46"/>
      <c r="M2374" s="47"/>
      <c r="N2374" s="47"/>
      <c r="O2374" s="48"/>
      <c r="P2374" s="48"/>
      <c r="Q2374" s="49"/>
      <c r="R2374" s="49"/>
      <c r="S2374" s="49"/>
      <c r="T2374" s="49"/>
      <c r="U2374" s="106"/>
    </row>
    <row r="2375" spans="1:21" x14ac:dyDescent="0.3">
      <c r="A2375" s="41"/>
      <c r="B2375" s="6"/>
      <c r="C2375" s="62"/>
      <c r="D2375" s="43"/>
      <c r="E2375" s="43"/>
      <c r="F2375" s="44"/>
      <c r="G2375" s="45"/>
      <c r="H2375" s="45"/>
      <c r="I2375" s="46"/>
      <c r="J2375" s="46"/>
      <c r="K2375" s="46"/>
      <c r="L2375" s="46"/>
      <c r="M2375" s="47"/>
      <c r="N2375" s="47"/>
      <c r="O2375" s="48"/>
      <c r="P2375" s="48"/>
      <c r="Q2375" s="49"/>
      <c r="R2375" s="49"/>
      <c r="S2375" s="49"/>
      <c r="T2375" s="49"/>
      <c r="U2375" s="106"/>
    </row>
    <row r="2376" spans="1:21" x14ac:dyDescent="0.3">
      <c r="A2376" s="41"/>
      <c r="B2376" s="6"/>
      <c r="C2376" s="62"/>
      <c r="D2376" s="43"/>
      <c r="E2376" s="43"/>
      <c r="F2376" s="44"/>
      <c r="G2376" s="45"/>
      <c r="H2376" s="45"/>
      <c r="I2376" s="46"/>
      <c r="J2376" s="46"/>
      <c r="K2376" s="46"/>
      <c r="L2376" s="46"/>
      <c r="M2376" s="47"/>
      <c r="N2376" s="47"/>
      <c r="O2376" s="48"/>
      <c r="P2376" s="48"/>
      <c r="Q2376" s="49"/>
      <c r="R2376" s="49"/>
      <c r="S2376" s="49"/>
      <c r="T2376" s="49"/>
      <c r="U2376" s="106"/>
    </row>
    <row r="2377" spans="1:21" x14ac:dyDescent="0.3">
      <c r="A2377" s="41"/>
      <c r="B2377" s="6"/>
      <c r="C2377" s="62"/>
      <c r="D2377" s="43"/>
      <c r="E2377" s="43"/>
      <c r="F2377" s="44"/>
      <c r="G2377" s="45"/>
      <c r="H2377" s="45"/>
      <c r="I2377" s="46"/>
      <c r="J2377" s="46"/>
      <c r="K2377" s="46"/>
      <c r="L2377" s="46"/>
      <c r="M2377" s="47"/>
      <c r="N2377" s="47"/>
      <c r="O2377" s="48"/>
      <c r="P2377" s="48"/>
      <c r="Q2377" s="49"/>
      <c r="R2377" s="49"/>
      <c r="S2377" s="49"/>
      <c r="T2377" s="49"/>
      <c r="U2377" s="106"/>
    </row>
    <row r="2378" spans="1:21" x14ac:dyDescent="0.3">
      <c r="A2378" s="41"/>
      <c r="B2378" s="6"/>
      <c r="C2378" s="62"/>
      <c r="D2378" s="43"/>
      <c r="E2378" s="43"/>
      <c r="F2378" s="44"/>
      <c r="G2378" s="45"/>
      <c r="H2378" s="45"/>
      <c r="I2378" s="46"/>
      <c r="J2378" s="46"/>
      <c r="K2378" s="46"/>
      <c r="L2378" s="46"/>
      <c r="M2378" s="47"/>
      <c r="N2378" s="47"/>
      <c r="O2378" s="48"/>
      <c r="P2378" s="48"/>
      <c r="Q2378" s="49"/>
      <c r="R2378" s="49"/>
      <c r="S2378" s="49"/>
      <c r="T2378" s="49"/>
      <c r="U2378" s="106"/>
    </row>
    <row r="2379" spans="1:21" x14ac:dyDescent="0.3">
      <c r="A2379" s="41"/>
      <c r="B2379" s="6"/>
      <c r="C2379" s="62"/>
      <c r="D2379" s="43"/>
      <c r="E2379" s="43"/>
      <c r="F2379" s="44"/>
      <c r="G2379" s="45"/>
      <c r="H2379" s="45"/>
      <c r="I2379" s="46"/>
      <c r="J2379" s="46"/>
      <c r="K2379" s="46"/>
      <c r="L2379" s="46"/>
      <c r="M2379" s="47"/>
      <c r="N2379" s="47"/>
      <c r="O2379" s="48"/>
      <c r="P2379" s="48"/>
      <c r="Q2379" s="49"/>
      <c r="R2379" s="49"/>
      <c r="S2379" s="49"/>
      <c r="T2379" s="49"/>
      <c r="U2379" s="106"/>
    </row>
    <row r="2380" spans="1:21" x14ac:dyDescent="0.3">
      <c r="A2380" s="41"/>
      <c r="B2380" s="6"/>
      <c r="C2380" s="62"/>
      <c r="D2380" s="43"/>
      <c r="E2380" s="43"/>
      <c r="F2380" s="44"/>
      <c r="G2380" s="45"/>
      <c r="H2380" s="45"/>
      <c r="I2380" s="46"/>
      <c r="J2380" s="46"/>
      <c r="K2380" s="46"/>
      <c r="L2380" s="46"/>
      <c r="M2380" s="47"/>
      <c r="N2380" s="47"/>
      <c r="O2380" s="48"/>
      <c r="P2380" s="48"/>
      <c r="Q2380" s="49"/>
      <c r="R2380" s="49"/>
      <c r="S2380" s="49"/>
      <c r="T2380" s="49"/>
      <c r="U2380" s="106"/>
    </row>
    <row r="2381" spans="1:21" x14ac:dyDescent="0.3">
      <c r="A2381" s="41"/>
      <c r="B2381" s="6"/>
      <c r="C2381" s="62"/>
      <c r="D2381" s="43"/>
      <c r="E2381" s="43"/>
      <c r="F2381" s="44"/>
      <c r="G2381" s="45"/>
      <c r="H2381" s="45"/>
      <c r="I2381" s="46"/>
      <c r="J2381" s="46"/>
      <c r="K2381" s="46"/>
      <c r="L2381" s="46"/>
      <c r="M2381" s="47"/>
      <c r="N2381" s="47"/>
      <c r="O2381" s="48"/>
      <c r="P2381" s="48"/>
      <c r="Q2381" s="49"/>
      <c r="R2381" s="49"/>
      <c r="S2381" s="49"/>
      <c r="T2381" s="49"/>
      <c r="U2381" s="106"/>
    </row>
    <row r="2382" spans="1:21" x14ac:dyDescent="0.3">
      <c r="A2382" s="41"/>
      <c r="B2382" s="6"/>
      <c r="C2382" s="62"/>
      <c r="D2382" s="43"/>
      <c r="E2382" s="43"/>
      <c r="F2382" s="44"/>
      <c r="G2382" s="45"/>
      <c r="H2382" s="45"/>
      <c r="I2382" s="46"/>
      <c r="J2382" s="46"/>
      <c r="K2382" s="46"/>
      <c r="L2382" s="46"/>
      <c r="M2382" s="47"/>
      <c r="N2382" s="47"/>
      <c r="O2382" s="48"/>
      <c r="P2382" s="48"/>
      <c r="Q2382" s="49"/>
      <c r="R2382" s="49"/>
      <c r="S2382" s="49"/>
      <c r="T2382" s="49"/>
      <c r="U2382" s="106"/>
    </row>
    <row r="2383" spans="1:21" x14ac:dyDescent="0.3">
      <c r="A2383" s="41"/>
      <c r="B2383" s="6"/>
      <c r="C2383" s="62"/>
      <c r="D2383" s="43"/>
      <c r="E2383" s="43"/>
      <c r="F2383" s="44"/>
      <c r="G2383" s="45"/>
      <c r="H2383" s="45"/>
      <c r="I2383" s="46"/>
      <c r="J2383" s="46"/>
      <c r="K2383" s="46"/>
      <c r="L2383" s="46"/>
      <c r="M2383" s="47"/>
      <c r="N2383" s="47"/>
      <c r="O2383" s="48"/>
      <c r="P2383" s="48"/>
      <c r="Q2383" s="49"/>
      <c r="R2383" s="49"/>
      <c r="S2383" s="49"/>
      <c r="T2383" s="49"/>
      <c r="U2383" s="106"/>
    </row>
    <row r="2384" spans="1:21" x14ac:dyDescent="0.3">
      <c r="A2384" s="41"/>
      <c r="B2384" s="6"/>
      <c r="C2384" s="62"/>
      <c r="D2384" s="43"/>
      <c r="E2384" s="43"/>
      <c r="F2384" s="44"/>
      <c r="G2384" s="45"/>
      <c r="H2384" s="45"/>
      <c r="I2384" s="46"/>
      <c r="J2384" s="46"/>
      <c r="K2384" s="46"/>
      <c r="L2384" s="46"/>
      <c r="M2384" s="47"/>
      <c r="N2384" s="47"/>
      <c r="O2384" s="48"/>
      <c r="P2384" s="48"/>
      <c r="Q2384" s="49"/>
      <c r="R2384" s="49"/>
      <c r="S2384" s="49"/>
      <c r="T2384" s="49"/>
      <c r="U2384" s="106"/>
    </row>
    <row r="2385" spans="1:21" x14ac:dyDescent="0.3">
      <c r="A2385" s="41"/>
      <c r="B2385" s="6"/>
      <c r="C2385" s="62"/>
      <c r="D2385" s="43"/>
      <c r="E2385" s="43"/>
      <c r="F2385" s="44"/>
      <c r="G2385" s="45"/>
      <c r="H2385" s="45"/>
      <c r="I2385" s="46"/>
      <c r="J2385" s="46"/>
      <c r="K2385" s="46"/>
      <c r="L2385" s="46"/>
      <c r="M2385" s="47"/>
      <c r="N2385" s="47"/>
      <c r="O2385" s="48"/>
      <c r="P2385" s="48"/>
      <c r="Q2385" s="49"/>
      <c r="R2385" s="49"/>
      <c r="S2385" s="49"/>
      <c r="T2385" s="49"/>
      <c r="U2385" s="106"/>
    </row>
    <row r="2386" spans="1:21" x14ac:dyDescent="0.3">
      <c r="A2386" s="41"/>
      <c r="B2386" s="6"/>
      <c r="C2386" s="62"/>
      <c r="D2386" s="43"/>
      <c r="E2386" s="43"/>
      <c r="F2386" s="44"/>
      <c r="G2386" s="45"/>
      <c r="H2386" s="45"/>
      <c r="I2386" s="46"/>
      <c r="J2386" s="46"/>
      <c r="K2386" s="46"/>
      <c r="L2386" s="46"/>
      <c r="M2386" s="47"/>
      <c r="N2386" s="47"/>
      <c r="O2386" s="48"/>
      <c r="P2386" s="48"/>
      <c r="Q2386" s="49"/>
      <c r="R2386" s="49"/>
      <c r="S2386" s="49"/>
      <c r="T2386" s="49"/>
      <c r="U2386" s="106"/>
    </row>
    <row r="2387" spans="1:21" x14ac:dyDescent="0.3">
      <c r="A2387" s="41"/>
      <c r="B2387" s="6"/>
      <c r="C2387" s="62"/>
      <c r="D2387" s="43"/>
      <c r="E2387" s="43"/>
      <c r="F2387" s="44"/>
      <c r="G2387" s="45"/>
      <c r="H2387" s="45"/>
      <c r="I2387" s="46"/>
      <c r="J2387" s="46"/>
      <c r="K2387" s="46"/>
      <c r="L2387" s="46"/>
      <c r="M2387" s="47"/>
      <c r="N2387" s="47"/>
      <c r="O2387" s="48"/>
      <c r="P2387" s="48"/>
      <c r="Q2387" s="49"/>
      <c r="R2387" s="49"/>
      <c r="S2387" s="49"/>
      <c r="T2387" s="49"/>
      <c r="U2387" s="106"/>
    </row>
    <row r="2388" spans="1:21" x14ac:dyDescent="0.3">
      <c r="A2388" s="41"/>
      <c r="B2388" s="6"/>
      <c r="C2388" s="62"/>
      <c r="D2388" s="43"/>
      <c r="E2388" s="43"/>
      <c r="F2388" s="44"/>
      <c r="G2388" s="45"/>
      <c r="H2388" s="45"/>
      <c r="I2388" s="46"/>
      <c r="J2388" s="46"/>
      <c r="K2388" s="46"/>
      <c r="L2388" s="46"/>
      <c r="M2388" s="47"/>
      <c r="N2388" s="47"/>
      <c r="O2388" s="48"/>
      <c r="P2388" s="48"/>
      <c r="Q2388" s="49"/>
      <c r="R2388" s="49"/>
      <c r="S2388" s="49"/>
      <c r="T2388" s="49"/>
      <c r="U2388" s="106"/>
    </row>
    <row r="2389" spans="1:21" x14ac:dyDescent="0.3">
      <c r="A2389" s="41"/>
      <c r="B2389" s="6"/>
      <c r="C2389" s="62"/>
      <c r="D2389" s="43"/>
      <c r="E2389" s="43"/>
      <c r="F2389" s="44"/>
      <c r="G2389" s="45"/>
      <c r="H2389" s="45"/>
      <c r="I2389" s="46"/>
      <c r="J2389" s="46"/>
      <c r="K2389" s="46"/>
      <c r="L2389" s="46"/>
      <c r="M2389" s="47"/>
      <c r="N2389" s="47"/>
      <c r="O2389" s="48"/>
      <c r="P2389" s="48"/>
      <c r="Q2389" s="49"/>
      <c r="R2389" s="49"/>
      <c r="S2389" s="49"/>
      <c r="T2389" s="49"/>
      <c r="U2389" s="106"/>
    </row>
    <row r="2390" spans="1:21" x14ac:dyDescent="0.3">
      <c r="A2390" s="41"/>
      <c r="B2390" s="6"/>
      <c r="C2390" s="62"/>
      <c r="D2390" s="43"/>
      <c r="E2390" s="43"/>
      <c r="F2390" s="44"/>
      <c r="G2390" s="45"/>
      <c r="H2390" s="45"/>
      <c r="I2390" s="46"/>
      <c r="J2390" s="46"/>
      <c r="K2390" s="46"/>
      <c r="L2390" s="46"/>
      <c r="M2390" s="47"/>
      <c r="N2390" s="47"/>
      <c r="O2390" s="48"/>
      <c r="P2390" s="48"/>
      <c r="Q2390" s="49"/>
      <c r="R2390" s="49"/>
      <c r="S2390" s="49"/>
      <c r="T2390" s="49"/>
      <c r="U2390" s="106"/>
    </row>
    <row r="2391" spans="1:21" x14ac:dyDescent="0.3">
      <c r="A2391" s="41"/>
      <c r="B2391" s="6"/>
      <c r="C2391" s="62"/>
      <c r="D2391" s="43"/>
      <c r="E2391" s="43"/>
      <c r="F2391" s="44"/>
      <c r="G2391" s="45"/>
      <c r="H2391" s="45"/>
      <c r="I2391" s="46"/>
      <c r="J2391" s="46"/>
      <c r="K2391" s="46"/>
      <c r="L2391" s="46"/>
      <c r="M2391" s="47"/>
      <c r="N2391" s="47"/>
      <c r="O2391" s="48"/>
      <c r="P2391" s="48"/>
      <c r="Q2391" s="49"/>
      <c r="R2391" s="49"/>
      <c r="S2391" s="49"/>
      <c r="T2391" s="49"/>
      <c r="U2391" s="106"/>
    </row>
    <row r="2392" spans="1:21" x14ac:dyDescent="0.3">
      <c r="A2392" s="41"/>
      <c r="B2392" s="6"/>
      <c r="C2392" s="62"/>
      <c r="D2392" s="43"/>
      <c r="E2392" s="43"/>
      <c r="F2392" s="44"/>
      <c r="G2392" s="45"/>
      <c r="H2392" s="45"/>
      <c r="I2392" s="46"/>
      <c r="J2392" s="46"/>
      <c r="K2392" s="46"/>
      <c r="L2392" s="46"/>
      <c r="M2392" s="47"/>
      <c r="N2392" s="47"/>
      <c r="O2392" s="48"/>
      <c r="P2392" s="48"/>
      <c r="Q2392" s="49"/>
      <c r="R2392" s="49"/>
      <c r="S2392" s="49"/>
      <c r="T2392" s="49"/>
      <c r="U2392" s="106"/>
    </row>
    <row r="2393" spans="1:21" x14ac:dyDescent="0.3">
      <c r="A2393" s="41"/>
      <c r="B2393" s="6"/>
      <c r="C2393" s="62"/>
      <c r="D2393" s="43"/>
      <c r="E2393" s="43"/>
      <c r="F2393" s="44"/>
      <c r="G2393" s="45"/>
      <c r="H2393" s="45"/>
      <c r="I2393" s="46"/>
      <c r="J2393" s="46"/>
      <c r="K2393" s="46"/>
      <c r="L2393" s="46"/>
      <c r="M2393" s="47"/>
      <c r="N2393" s="47"/>
      <c r="O2393" s="48"/>
      <c r="P2393" s="48"/>
      <c r="Q2393" s="49"/>
      <c r="R2393" s="49"/>
      <c r="S2393" s="49"/>
      <c r="T2393" s="49"/>
      <c r="U2393" s="106"/>
    </row>
    <row r="2394" spans="1:21" x14ac:dyDescent="0.3">
      <c r="A2394" s="41"/>
      <c r="B2394" s="6"/>
      <c r="C2394" s="62"/>
      <c r="D2394" s="43"/>
      <c r="E2394" s="43"/>
      <c r="F2394" s="44"/>
      <c r="G2394" s="45"/>
      <c r="H2394" s="45"/>
      <c r="I2394" s="46"/>
      <c r="J2394" s="46"/>
      <c r="K2394" s="46"/>
      <c r="L2394" s="46"/>
      <c r="M2394" s="47"/>
      <c r="N2394" s="47"/>
      <c r="O2394" s="48"/>
      <c r="P2394" s="48"/>
      <c r="Q2394" s="49"/>
      <c r="R2394" s="49"/>
      <c r="S2394" s="49"/>
      <c r="T2394" s="49"/>
      <c r="U2394" s="106"/>
    </row>
    <row r="2395" spans="1:21" x14ac:dyDescent="0.3">
      <c r="A2395" s="41"/>
      <c r="B2395" s="6"/>
      <c r="C2395" s="62"/>
      <c r="D2395" s="43"/>
      <c r="E2395" s="43"/>
      <c r="F2395" s="44"/>
      <c r="G2395" s="45"/>
      <c r="H2395" s="45"/>
      <c r="I2395" s="46"/>
      <c r="J2395" s="46"/>
      <c r="K2395" s="46"/>
      <c r="L2395" s="46"/>
      <c r="M2395" s="47"/>
      <c r="N2395" s="47"/>
      <c r="O2395" s="48"/>
      <c r="P2395" s="48"/>
      <c r="Q2395" s="49"/>
      <c r="R2395" s="49"/>
      <c r="S2395" s="49"/>
      <c r="T2395" s="49"/>
      <c r="U2395" s="106"/>
    </row>
    <row r="2396" spans="1:21" x14ac:dyDescent="0.3">
      <c r="A2396" s="41"/>
      <c r="B2396" s="6"/>
      <c r="C2396" s="62"/>
      <c r="D2396" s="43"/>
      <c r="E2396" s="43"/>
      <c r="F2396" s="44"/>
      <c r="G2396" s="45"/>
      <c r="H2396" s="45"/>
      <c r="I2396" s="46"/>
      <c r="J2396" s="46"/>
      <c r="K2396" s="46"/>
      <c r="L2396" s="46"/>
      <c r="M2396" s="47"/>
      <c r="N2396" s="47"/>
      <c r="O2396" s="48"/>
      <c r="P2396" s="48"/>
      <c r="Q2396" s="49"/>
      <c r="R2396" s="49"/>
      <c r="S2396" s="49"/>
      <c r="T2396" s="49"/>
      <c r="U2396" s="106"/>
    </row>
    <row r="2397" spans="1:21" x14ac:dyDescent="0.3">
      <c r="A2397" s="41"/>
      <c r="B2397" s="6"/>
      <c r="C2397" s="62"/>
      <c r="D2397" s="43"/>
      <c r="E2397" s="43"/>
      <c r="F2397" s="44"/>
      <c r="G2397" s="45"/>
      <c r="H2397" s="45"/>
      <c r="I2397" s="46"/>
      <c r="J2397" s="46"/>
      <c r="K2397" s="46"/>
      <c r="L2397" s="46"/>
      <c r="M2397" s="47"/>
      <c r="N2397" s="47"/>
      <c r="O2397" s="48"/>
      <c r="P2397" s="48"/>
      <c r="Q2397" s="49"/>
      <c r="R2397" s="49"/>
      <c r="S2397" s="49"/>
      <c r="T2397" s="49"/>
      <c r="U2397" s="106"/>
    </row>
    <row r="2398" spans="1:21" x14ac:dyDescent="0.3">
      <c r="A2398" s="41"/>
      <c r="B2398" s="6"/>
      <c r="C2398" s="62"/>
      <c r="D2398" s="43"/>
      <c r="E2398" s="43"/>
      <c r="F2398" s="44"/>
      <c r="G2398" s="45"/>
      <c r="H2398" s="45"/>
      <c r="I2398" s="46"/>
      <c r="J2398" s="46"/>
      <c r="K2398" s="46"/>
      <c r="L2398" s="46"/>
      <c r="M2398" s="47"/>
      <c r="N2398" s="47"/>
      <c r="O2398" s="48"/>
      <c r="P2398" s="48"/>
      <c r="Q2398" s="49"/>
      <c r="R2398" s="49"/>
      <c r="S2398" s="49"/>
      <c r="T2398" s="49"/>
      <c r="U2398" s="106"/>
    </row>
    <row r="2399" spans="1:21" x14ac:dyDescent="0.3">
      <c r="A2399" s="41"/>
      <c r="B2399" s="6"/>
      <c r="C2399" s="62"/>
      <c r="D2399" s="43"/>
      <c r="E2399" s="43"/>
      <c r="F2399" s="44"/>
      <c r="G2399" s="45"/>
      <c r="H2399" s="45"/>
      <c r="I2399" s="46"/>
      <c r="J2399" s="46"/>
      <c r="K2399" s="46"/>
      <c r="L2399" s="46"/>
      <c r="M2399" s="47"/>
      <c r="N2399" s="47"/>
      <c r="O2399" s="48"/>
      <c r="P2399" s="48"/>
      <c r="Q2399" s="49"/>
      <c r="R2399" s="49"/>
      <c r="S2399" s="49"/>
      <c r="T2399" s="49"/>
      <c r="U2399" s="106"/>
    </row>
    <row r="2400" spans="1:21" x14ac:dyDescent="0.3">
      <c r="A2400" s="41"/>
      <c r="B2400" s="6"/>
      <c r="C2400" s="62"/>
      <c r="D2400" s="43"/>
      <c r="E2400" s="43"/>
      <c r="F2400" s="44"/>
      <c r="G2400" s="45"/>
      <c r="H2400" s="45"/>
      <c r="I2400" s="46"/>
      <c r="J2400" s="46"/>
      <c r="K2400" s="46"/>
      <c r="L2400" s="46"/>
      <c r="M2400" s="47"/>
      <c r="N2400" s="47"/>
      <c r="O2400" s="48"/>
      <c r="P2400" s="48"/>
      <c r="Q2400" s="49"/>
      <c r="R2400" s="49"/>
      <c r="S2400" s="49"/>
      <c r="T2400" s="49"/>
      <c r="U2400" s="106"/>
    </row>
    <row r="2401" spans="1:21" x14ac:dyDescent="0.3">
      <c r="A2401" s="41"/>
      <c r="B2401" s="6"/>
      <c r="C2401" s="62"/>
      <c r="D2401" s="43"/>
      <c r="E2401" s="43"/>
      <c r="F2401" s="44"/>
      <c r="G2401" s="45"/>
      <c r="H2401" s="45"/>
      <c r="I2401" s="46"/>
      <c r="J2401" s="46"/>
      <c r="K2401" s="46"/>
      <c r="L2401" s="46"/>
      <c r="M2401" s="47"/>
      <c r="N2401" s="47"/>
      <c r="O2401" s="48"/>
      <c r="P2401" s="48"/>
      <c r="Q2401" s="49"/>
      <c r="R2401" s="49"/>
      <c r="S2401" s="49"/>
      <c r="T2401" s="49"/>
      <c r="U2401" s="106"/>
    </row>
    <row r="2402" spans="1:21" x14ac:dyDescent="0.3">
      <c r="A2402" s="41"/>
      <c r="B2402" s="6"/>
      <c r="C2402" s="62"/>
      <c r="D2402" s="43"/>
      <c r="E2402" s="43"/>
      <c r="F2402" s="44"/>
      <c r="G2402" s="45"/>
      <c r="H2402" s="45"/>
      <c r="I2402" s="46"/>
      <c r="J2402" s="46"/>
      <c r="K2402" s="46"/>
      <c r="L2402" s="46"/>
      <c r="M2402" s="47"/>
      <c r="N2402" s="47"/>
      <c r="O2402" s="48"/>
      <c r="P2402" s="48"/>
      <c r="Q2402" s="49"/>
      <c r="R2402" s="49"/>
      <c r="S2402" s="49"/>
      <c r="T2402" s="49"/>
      <c r="U2402" s="106"/>
    </row>
    <row r="2403" spans="1:21" x14ac:dyDescent="0.3">
      <c r="A2403" s="41"/>
      <c r="B2403" s="6"/>
      <c r="C2403" s="62"/>
      <c r="D2403" s="43"/>
      <c r="E2403" s="43"/>
      <c r="F2403" s="44"/>
      <c r="G2403" s="45"/>
      <c r="H2403" s="45"/>
      <c r="I2403" s="46"/>
      <c r="J2403" s="46"/>
      <c r="K2403" s="46"/>
      <c r="L2403" s="46"/>
      <c r="M2403" s="47"/>
      <c r="N2403" s="47"/>
      <c r="O2403" s="48"/>
      <c r="P2403" s="48"/>
      <c r="Q2403" s="49"/>
      <c r="R2403" s="49"/>
      <c r="S2403" s="49"/>
      <c r="T2403" s="49"/>
      <c r="U2403" s="106"/>
    </row>
    <row r="2404" spans="1:21" x14ac:dyDescent="0.3">
      <c r="A2404" s="41"/>
      <c r="B2404" s="6"/>
      <c r="C2404" s="62"/>
      <c r="D2404" s="43"/>
      <c r="E2404" s="43"/>
      <c r="F2404" s="44"/>
      <c r="G2404" s="45"/>
      <c r="H2404" s="45"/>
      <c r="I2404" s="46"/>
      <c r="J2404" s="46"/>
      <c r="K2404" s="46"/>
      <c r="L2404" s="46"/>
      <c r="M2404" s="47"/>
      <c r="N2404" s="47"/>
      <c r="O2404" s="48"/>
      <c r="P2404" s="48"/>
      <c r="Q2404" s="49"/>
      <c r="R2404" s="49"/>
      <c r="S2404" s="49"/>
      <c r="T2404" s="49"/>
      <c r="U2404" s="106"/>
    </row>
    <row r="2405" spans="1:21" x14ac:dyDescent="0.3">
      <c r="A2405" s="41"/>
      <c r="B2405" s="6"/>
      <c r="C2405" s="62"/>
      <c r="D2405" s="43"/>
      <c r="E2405" s="43"/>
      <c r="F2405" s="44"/>
      <c r="G2405" s="45"/>
      <c r="H2405" s="45"/>
      <c r="I2405" s="46"/>
      <c r="J2405" s="46"/>
      <c r="K2405" s="46"/>
      <c r="L2405" s="46"/>
      <c r="M2405" s="47"/>
      <c r="N2405" s="47"/>
      <c r="O2405" s="48"/>
      <c r="P2405" s="48"/>
      <c r="Q2405" s="49"/>
      <c r="R2405" s="49"/>
      <c r="S2405" s="49"/>
      <c r="T2405" s="49"/>
      <c r="U2405" s="106"/>
    </row>
    <row r="2406" spans="1:21" x14ac:dyDescent="0.3">
      <c r="A2406" s="41"/>
      <c r="B2406" s="6"/>
      <c r="C2406" s="62"/>
      <c r="D2406" s="43"/>
      <c r="E2406" s="43"/>
      <c r="F2406" s="44"/>
      <c r="G2406" s="45"/>
      <c r="H2406" s="45"/>
      <c r="I2406" s="46"/>
      <c r="J2406" s="46"/>
      <c r="K2406" s="46"/>
      <c r="L2406" s="46"/>
      <c r="M2406" s="47"/>
      <c r="N2406" s="47"/>
      <c r="O2406" s="48"/>
      <c r="P2406" s="48"/>
      <c r="Q2406" s="49"/>
      <c r="R2406" s="49"/>
      <c r="S2406" s="49"/>
      <c r="T2406" s="49"/>
      <c r="U2406" s="106"/>
    </row>
    <row r="2407" spans="1:21" x14ac:dyDescent="0.3">
      <c r="A2407" s="41"/>
      <c r="B2407" s="6"/>
      <c r="C2407" s="62"/>
      <c r="D2407" s="43"/>
      <c r="E2407" s="43"/>
      <c r="F2407" s="44"/>
      <c r="G2407" s="45"/>
      <c r="H2407" s="45"/>
      <c r="I2407" s="46"/>
      <c r="J2407" s="46"/>
      <c r="K2407" s="46"/>
      <c r="L2407" s="46"/>
      <c r="M2407" s="47"/>
      <c r="N2407" s="47"/>
      <c r="O2407" s="48"/>
      <c r="P2407" s="48"/>
      <c r="Q2407" s="49"/>
      <c r="R2407" s="49"/>
      <c r="S2407" s="49"/>
      <c r="T2407" s="49"/>
      <c r="U2407" s="106"/>
    </row>
    <row r="2408" spans="1:21" x14ac:dyDescent="0.3">
      <c r="A2408" s="41"/>
      <c r="B2408" s="6"/>
      <c r="C2408" s="62"/>
      <c r="D2408" s="43"/>
      <c r="E2408" s="43"/>
      <c r="F2408" s="44"/>
      <c r="G2408" s="45"/>
      <c r="H2408" s="45"/>
      <c r="I2408" s="46"/>
      <c r="J2408" s="46"/>
      <c r="K2408" s="46"/>
      <c r="L2408" s="46"/>
      <c r="M2408" s="47"/>
      <c r="N2408" s="47"/>
      <c r="O2408" s="48"/>
      <c r="P2408" s="48"/>
      <c r="Q2408" s="49"/>
      <c r="R2408" s="49"/>
      <c r="S2408" s="49"/>
      <c r="T2408" s="49"/>
      <c r="U2408" s="106"/>
    </row>
    <row r="2409" spans="1:21" x14ac:dyDescent="0.3">
      <c r="A2409" s="41"/>
      <c r="B2409" s="6"/>
      <c r="C2409" s="62"/>
      <c r="D2409" s="43"/>
      <c r="E2409" s="43"/>
      <c r="F2409" s="44"/>
      <c r="G2409" s="45"/>
      <c r="H2409" s="45"/>
      <c r="I2409" s="46"/>
      <c r="J2409" s="46"/>
      <c r="K2409" s="46"/>
      <c r="L2409" s="46"/>
      <c r="M2409" s="47"/>
      <c r="N2409" s="47"/>
      <c r="O2409" s="48"/>
      <c r="P2409" s="48"/>
      <c r="Q2409" s="49"/>
      <c r="R2409" s="49"/>
      <c r="S2409" s="49"/>
      <c r="T2409" s="49"/>
      <c r="U2409" s="106"/>
    </row>
    <row r="2410" spans="1:21" x14ac:dyDescent="0.3">
      <c r="A2410" s="41"/>
      <c r="B2410" s="6"/>
      <c r="C2410" s="62"/>
      <c r="D2410" s="43"/>
      <c r="E2410" s="43"/>
      <c r="F2410" s="44"/>
      <c r="G2410" s="45"/>
      <c r="H2410" s="45"/>
      <c r="I2410" s="46"/>
      <c r="J2410" s="46"/>
      <c r="K2410" s="46"/>
      <c r="L2410" s="46"/>
      <c r="M2410" s="47"/>
      <c r="N2410" s="47"/>
      <c r="O2410" s="48"/>
      <c r="P2410" s="48"/>
      <c r="Q2410" s="49"/>
      <c r="R2410" s="49"/>
      <c r="S2410" s="49"/>
      <c r="T2410" s="49"/>
      <c r="U2410" s="106"/>
    </row>
    <row r="2411" spans="1:21" x14ac:dyDescent="0.3">
      <c r="A2411" s="41"/>
      <c r="B2411" s="6"/>
      <c r="C2411" s="62"/>
      <c r="D2411" s="43"/>
      <c r="E2411" s="43"/>
      <c r="F2411" s="44"/>
      <c r="G2411" s="45"/>
      <c r="H2411" s="45"/>
      <c r="I2411" s="46"/>
      <c r="J2411" s="46"/>
      <c r="K2411" s="46"/>
      <c r="L2411" s="46"/>
      <c r="M2411" s="47"/>
      <c r="N2411" s="47"/>
      <c r="O2411" s="48"/>
      <c r="P2411" s="48"/>
      <c r="Q2411" s="49"/>
      <c r="R2411" s="49"/>
      <c r="S2411" s="49"/>
      <c r="T2411" s="49"/>
      <c r="U2411" s="106"/>
    </row>
    <row r="2412" spans="1:21" x14ac:dyDescent="0.3">
      <c r="A2412" s="41"/>
      <c r="B2412" s="6"/>
      <c r="C2412" s="62"/>
      <c r="D2412" s="43"/>
      <c r="E2412" s="43"/>
      <c r="F2412" s="44"/>
      <c r="G2412" s="45"/>
      <c r="H2412" s="45"/>
      <c r="I2412" s="46"/>
      <c r="J2412" s="46"/>
      <c r="K2412" s="46"/>
      <c r="L2412" s="46"/>
      <c r="M2412" s="47"/>
      <c r="N2412" s="47"/>
      <c r="O2412" s="48"/>
      <c r="P2412" s="48"/>
      <c r="Q2412" s="49"/>
      <c r="R2412" s="49"/>
      <c r="S2412" s="49"/>
      <c r="T2412" s="49"/>
      <c r="U2412" s="106"/>
    </row>
    <row r="2413" spans="1:21" x14ac:dyDescent="0.3">
      <c r="A2413" s="41"/>
      <c r="B2413" s="6"/>
      <c r="C2413" s="62"/>
      <c r="D2413" s="43"/>
      <c r="E2413" s="43"/>
      <c r="F2413" s="44"/>
      <c r="G2413" s="45"/>
      <c r="H2413" s="45"/>
      <c r="I2413" s="46"/>
      <c r="J2413" s="46"/>
      <c r="K2413" s="46"/>
      <c r="L2413" s="46"/>
      <c r="M2413" s="47"/>
      <c r="N2413" s="47"/>
      <c r="O2413" s="48"/>
      <c r="P2413" s="48"/>
      <c r="Q2413" s="49"/>
      <c r="R2413" s="49"/>
      <c r="S2413" s="49"/>
      <c r="T2413" s="49"/>
      <c r="U2413" s="106"/>
    </row>
    <row r="2414" spans="1:21" x14ac:dyDescent="0.3">
      <c r="A2414" s="41"/>
      <c r="B2414" s="6"/>
      <c r="C2414" s="62"/>
      <c r="D2414" s="43"/>
      <c r="E2414" s="43"/>
      <c r="F2414" s="44"/>
      <c r="G2414" s="45"/>
      <c r="H2414" s="45"/>
      <c r="I2414" s="46"/>
      <c r="J2414" s="46"/>
      <c r="K2414" s="46"/>
      <c r="L2414" s="46"/>
      <c r="M2414" s="47"/>
      <c r="N2414" s="47"/>
      <c r="O2414" s="48"/>
      <c r="P2414" s="48"/>
      <c r="Q2414" s="49"/>
      <c r="R2414" s="49"/>
      <c r="S2414" s="49"/>
      <c r="T2414" s="49"/>
      <c r="U2414" s="106"/>
    </row>
    <row r="2415" spans="1:21" x14ac:dyDescent="0.3">
      <c r="A2415" s="41"/>
      <c r="B2415" s="6"/>
      <c r="C2415" s="62"/>
      <c r="D2415" s="43"/>
      <c r="E2415" s="43"/>
      <c r="F2415" s="44"/>
      <c r="G2415" s="45"/>
      <c r="H2415" s="45"/>
      <c r="I2415" s="46"/>
      <c r="J2415" s="46"/>
      <c r="K2415" s="46"/>
      <c r="L2415" s="46"/>
      <c r="M2415" s="47"/>
      <c r="N2415" s="47"/>
      <c r="O2415" s="48"/>
      <c r="P2415" s="48"/>
      <c r="Q2415" s="49"/>
      <c r="R2415" s="49"/>
      <c r="S2415" s="49"/>
      <c r="T2415" s="49"/>
      <c r="U2415" s="106"/>
    </row>
    <row r="2416" spans="1:21" x14ac:dyDescent="0.3">
      <c r="A2416" s="41"/>
      <c r="B2416" s="6"/>
      <c r="C2416" s="62"/>
      <c r="D2416" s="43"/>
      <c r="E2416" s="43"/>
      <c r="F2416" s="44"/>
      <c r="G2416" s="45"/>
      <c r="H2416" s="45"/>
      <c r="I2416" s="46"/>
      <c r="J2416" s="46"/>
      <c r="K2416" s="46"/>
      <c r="L2416" s="46"/>
      <c r="M2416" s="47"/>
      <c r="N2416" s="47"/>
      <c r="O2416" s="48"/>
      <c r="P2416" s="48"/>
      <c r="Q2416" s="49"/>
      <c r="R2416" s="49"/>
      <c r="S2416" s="49"/>
      <c r="T2416" s="49"/>
      <c r="U2416" s="106"/>
    </row>
    <row r="2417" spans="1:21" x14ac:dyDescent="0.3">
      <c r="A2417" s="41"/>
      <c r="B2417" s="6"/>
      <c r="C2417" s="62"/>
      <c r="D2417" s="43"/>
      <c r="E2417" s="43"/>
      <c r="F2417" s="44"/>
      <c r="G2417" s="45"/>
      <c r="H2417" s="45"/>
      <c r="I2417" s="46"/>
      <c r="J2417" s="46"/>
      <c r="K2417" s="46"/>
      <c r="L2417" s="46"/>
      <c r="M2417" s="47"/>
      <c r="N2417" s="47"/>
      <c r="O2417" s="48"/>
      <c r="P2417" s="48"/>
      <c r="Q2417" s="49"/>
      <c r="R2417" s="49"/>
      <c r="S2417" s="49"/>
      <c r="T2417" s="49"/>
      <c r="U2417" s="106"/>
    </row>
    <row r="2418" spans="1:21" x14ac:dyDescent="0.3">
      <c r="A2418" s="41"/>
      <c r="B2418" s="6"/>
      <c r="C2418" s="62"/>
      <c r="D2418" s="43"/>
      <c r="E2418" s="43"/>
      <c r="F2418" s="44"/>
      <c r="G2418" s="45"/>
      <c r="H2418" s="45"/>
      <c r="I2418" s="46"/>
      <c r="J2418" s="46"/>
      <c r="K2418" s="46"/>
      <c r="L2418" s="46"/>
      <c r="M2418" s="47"/>
      <c r="N2418" s="47"/>
      <c r="O2418" s="48"/>
      <c r="P2418" s="48"/>
      <c r="Q2418" s="49"/>
      <c r="R2418" s="49"/>
      <c r="S2418" s="49"/>
      <c r="T2418" s="49"/>
      <c r="U2418" s="106"/>
    </row>
    <row r="2419" spans="1:21" x14ac:dyDescent="0.3">
      <c r="A2419" s="41"/>
      <c r="B2419" s="6"/>
      <c r="C2419" s="62"/>
      <c r="D2419" s="43"/>
      <c r="E2419" s="43"/>
      <c r="F2419" s="44"/>
      <c r="G2419" s="45"/>
      <c r="H2419" s="45"/>
      <c r="I2419" s="46"/>
      <c r="J2419" s="46"/>
      <c r="K2419" s="46"/>
      <c r="L2419" s="46"/>
      <c r="M2419" s="47"/>
      <c r="N2419" s="47"/>
      <c r="O2419" s="48"/>
      <c r="P2419" s="48"/>
      <c r="Q2419" s="49"/>
      <c r="R2419" s="49"/>
      <c r="S2419" s="49"/>
      <c r="T2419" s="49"/>
      <c r="U2419" s="106"/>
    </row>
    <row r="2420" spans="1:21" x14ac:dyDescent="0.3">
      <c r="A2420" s="41"/>
      <c r="B2420" s="6"/>
      <c r="C2420" s="62"/>
      <c r="D2420" s="43"/>
      <c r="E2420" s="43"/>
      <c r="F2420" s="44"/>
      <c r="G2420" s="45"/>
      <c r="H2420" s="45"/>
      <c r="I2420" s="46"/>
      <c r="J2420" s="46"/>
      <c r="K2420" s="46"/>
      <c r="L2420" s="46"/>
      <c r="M2420" s="47"/>
      <c r="N2420" s="47"/>
      <c r="O2420" s="48"/>
      <c r="P2420" s="48"/>
      <c r="Q2420" s="49"/>
      <c r="R2420" s="49"/>
      <c r="S2420" s="49"/>
      <c r="T2420" s="49"/>
      <c r="U2420" s="106"/>
    </row>
    <row r="2421" spans="1:21" x14ac:dyDescent="0.3">
      <c r="A2421" s="41"/>
      <c r="B2421" s="6"/>
      <c r="C2421" s="62"/>
      <c r="D2421" s="43"/>
      <c r="E2421" s="43"/>
      <c r="F2421" s="44"/>
      <c r="G2421" s="45"/>
      <c r="H2421" s="45"/>
      <c r="I2421" s="46"/>
      <c r="J2421" s="46"/>
      <c r="K2421" s="46"/>
      <c r="L2421" s="46"/>
      <c r="M2421" s="47"/>
      <c r="N2421" s="47"/>
      <c r="O2421" s="48"/>
      <c r="P2421" s="48"/>
      <c r="Q2421" s="49"/>
      <c r="R2421" s="49"/>
      <c r="S2421" s="49"/>
      <c r="T2421" s="49"/>
      <c r="U2421" s="106"/>
    </row>
    <row r="2422" spans="1:21" x14ac:dyDescent="0.3">
      <c r="A2422" s="41"/>
      <c r="B2422" s="6"/>
      <c r="C2422" s="62"/>
      <c r="D2422" s="43"/>
      <c r="E2422" s="43"/>
      <c r="F2422" s="44"/>
      <c r="G2422" s="45"/>
      <c r="H2422" s="45"/>
      <c r="I2422" s="46"/>
      <c r="J2422" s="46"/>
      <c r="K2422" s="46"/>
      <c r="L2422" s="46"/>
      <c r="M2422" s="47"/>
      <c r="N2422" s="47"/>
      <c r="O2422" s="48"/>
      <c r="P2422" s="48"/>
      <c r="Q2422" s="49"/>
      <c r="R2422" s="49"/>
      <c r="S2422" s="49"/>
      <c r="T2422" s="49"/>
      <c r="U2422" s="106"/>
    </row>
    <row r="2423" spans="1:21" x14ac:dyDescent="0.3">
      <c r="A2423" s="41"/>
      <c r="B2423" s="6"/>
      <c r="C2423" s="62"/>
      <c r="D2423" s="43"/>
      <c r="E2423" s="43"/>
      <c r="F2423" s="44"/>
      <c r="G2423" s="45"/>
      <c r="H2423" s="45"/>
      <c r="I2423" s="46"/>
      <c r="J2423" s="46"/>
      <c r="K2423" s="46"/>
      <c r="L2423" s="46"/>
      <c r="M2423" s="47"/>
      <c r="N2423" s="47"/>
      <c r="O2423" s="48"/>
      <c r="P2423" s="48"/>
      <c r="Q2423" s="49"/>
      <c r="R2423" s="49"/>
      <c r="S2423" s="49"/>
      <c r="T2423" s="49"/>
      <c r="U2423" s="106"/>
    </row>
    <row r="2424" spans="1:21" x14ac:dyDescent="0.3">
      <c r="A2424" s="41"/>
      <c r="B2424" s="6"/>
      <c r="C2424" s="62"/>
      <c r="D2424" s="43"/>
      <c r="E2424" s="43"/>
      <c r="F2424" s="44"/>
      <c r="G2424" s="45"/>
      <c r="H2424" s="45"/>
      <c r="I2424" s="46"/>
      <c r="J2424" s="46"/>
      <c r="K2424" s="46"/>
      <c r="L2424" s="46"/>
      <c r="M2424" s="47"/>
      <c r="N2424" s="47"/>
      <c r="O2424" s="48"/>
      <c r="P2424" s="48"/>
      <c r="Q2424" s="49"/>
      <c r="R2424" s="49"/>
      <c r="S2424" s="49"/>
      <c r="T2424" s="49"/>
      <c r="U2424" s="106"/>
    </row>
    <row r="2425" spans="1:21" x14ac:dyDescent="0.3">
      <c r="A2425" s="41"/>
      <c r="B2425" s="6"/>
      <c r="C2425" s="62"/>
      <c r="D2425" s="43"/>
      <c r="E2425" s="43"/>
      <c r="F2425" s="44"/>
      <c r="G2425" s="45"/>
      <c r="H2425" s="45"/>
      <c r="I2425" s="46"/>
      <c r="J2425" s="46"/>
      <c r="K2425" s="46"/>
      <c r="L2425" s="46"/>
      <c r="M2425" s="47"/>
      <c r="N2425" s="47"/>
      <c r="O2425" s="48"/>
      <c r="P2425" s="48"/>
      <c r="Q2425" s="49"/>
      <c r="R2425" s="49"/>
      <c r="S2425" s="49"/>
      <c r="T2425" s="49"/>
      <c r="U2425" s="106"/>
    </row>
    <row r="2426" spans="1:21" x14ac:dyDescent="0.3">
      <c r="A2426" s="41"/>
      <c r="B2426" s="6"/>
      <c r="C2426" s="62"/>
      <c r="D2426" s="43"/>
      <c r="E2426" s="43"/>
      <c r="F2426" s="44"/>
      <c r="G2426" s="45"/>
      <c r="H2426" s="45"/>
      <c r="I2426" s="46"/>
      <c r="J2426" s="46"/>
      <c r="K2426" s="46"/>
      <c r="L2426" s="46"/>
      <c r="M2426" s="47"/>
      <c r="N2426" s="47"/>
      <c r="O2426" s="48"/>
      <c r="P2426" s="48"/>
      <c r="Q2426" s="49"/>
      <c r="R2426" s="49"/>
      <c r="S2426" s="49"/>
      <c r="T2426" s="49"/>
      <c r="U2426" s="106"/>
    </row>
    <row r="2427" spans="1:21" x14ac:dyDescent="0.3">
      <c r="A2427" s="41"/>
      <c r="B2427" s="6"/>
      <c r="C2427" s="62"/>
      <c r="D2427" s="43"/>
      <c r="E2427" s="43"/>
      <c r="F2427" s="44"/>
      <c r="G2427" s="45"/>
      <c r="H2427" s="45"/>
      <c r="I2427" s="46"/>
      <c r="J2427" s="46"/>
      <c r="K2427" s="46"/>
      <c r="L2427" s="46"/>
      <c r="M2427" s="47"/>
      <c r="N2427" s="47"/>
      <c r="O2427" s="48"/>
      <c r="P2427" s="48"/>
      <c r="Q2427" s="49"/>
      <c r="R2427" s="49"/>
      <c r="S2427" s="49"/>
      <c r="T2427" s="49"/>
      <c r="U2427" s="106"/>
    </row>
    <row r="2428" spans="1:21" x14ac:dyDescent="0.3">
      <c r="A2428" s="41"/>
      <c r="B2428" s="6"/>
      <c r="C2428" s="62"/>
      <c r="D2428" s="43"/>
      <c r="E2428" s="43"/>
      <c r="F2428" s="44"/>
      <c r="G2428" s="45"/>
      <c r="H2428" s="45"/>
      <c r="I2428" s="46"/>
      <c r="J2428" s="46"/>
      <c r="K2428" s="46"/>
      <c r="L2428" s="46"/>
      <c r="M2428" s="47"/>
      <c r="N2428" s="47"/>
      <c r="O2428" s="48"/>
      <c r="P2428" s="48"/>
      <c r="Q2428" s="49"/>
      <c r="R2428" s="49"/>
      <c r="S2428" s="49"/>
      <c r="T2428" s="49"/>
      <c r="U2428" s="106"/>
    </row>
    <row r="2429" spans="1:21" x14ac:dyDescent="0.3">
      <c r="A2429" s="41"/>
      <c r="B2429" s="6"/>
      <c r="C2429" s="62"/>
      <c r="D2429" s="43"/>
      <c r="E2429" s="43"/>
      <c r="F2429" s="44"/>
      <c r="G2429" s="45"/>
      <c r="H2429" s="45"/>
      <c r="I2429" s="46"/>
      <c r="J2429" s="46"/>
      <c r="K2429" s="46"/>
      <c r="L2429" s="46"/>
      <c r="M2429" s="47"/>
      <c r="N2429" s="47"/>
      <c r="O2429" s="48"/>
      <c r="P2429" s="48"/>
      <c r="Q2429" s="49"/>
      <c r="R2429" s="49"/>
      <c r="S2429" s="49"/>
      <c r="T2429" s="49"/>
      <c r="U2429" s="106"/>
    </row>
    <row r="2430" spans="1:21" x14ac:dyDescent="0.3">
      <c r="A2430" s="41"/>
      <c r="B2430" s="6"/>
      <c r="C2430" s="62"/>
      <c r="D2430" s="43"/>
      <c r="E2430" s="43"/>
      <c r="F2430" s="44"/>
      <c r="G2430" s="45"/>
      <c r="H2430" s="45"/>
      <c r="I2430" s="46"/>
      <c r="J2430" s="46"/>
      <c r="K2430" s="46"/>
      <c r="L2430" s="46"/>
      <c r="M2430" s="47"/>
      <c r="N2430" s="47"/>
      <c r="O2430" s="48"/>
      <c r="P2430" s="48"/>
      <c r="Q2430" s="49"/>
      <c r="R2430" s="49"/>
      <c r="S2430" s="49"/>
      <c r="T2430" s="49"/>
      <c r="U2430" s="106"/>
    </row>
    <row r="2431" spans="1:21" x14ac:dyDescent="0.3">
      <c r="A2431" s="41"/>
      <c r="B2431" s="6"/>
      <c r="C2431" s="62"/>
      <c r="D2431" s="43"/>
      <c r="E2431" s="43"/>
      <c r="F2431" s="44"/>
      <c r="G2431" s="45"/>
      <c r="H2431" s="45"/>
      <c r="I2431" s="46"/>
      <c r="J2431" s="46"/>
      <c r="K2431" s="46"/>
      <c r="L2431" s="46"/>
      <c r="M2431" s="47"/>
      <c r="N2431" s="47"/>
      <c r="O2431" s="48"/>
      <c r="P2431" s="48"/>
      <c r="Q2431" s="49"/>
      <c r="R2431" s="49"/>
      <c r="S2431" s="49"/>
      <c r="T2431" s="49"/>
      <c r="U2431" s="106"/>
    </row>
    <row r="2432" spans="1:21" x14ac:dyDescent="0.3">
      <c r="A2432" s="41"/>
      <c r="B2432" s="6"/>
      <c r="C2432" s="62"/>
      <c r="D2432" s="43"/>
      <c r="E2432" s="43"/>
      <c r="F2432" s="44"/>
      <c r="G2432" s="45"/>
      <c r="H2432" s="45"/>
      <c r="I2432" s="46"/>
      <c r="J2432" s="46"/>
      <c r="K2432" s="46"/>
      <c r="L2432" s="46"/>
      <c r="M2432" s="47"/>
      <c r="N2432" s="47"/>
      <c r="O2432" s="48"/>
      <c r="P2432" s="48"/>
      <c r="Q2432" s="49"/>
      <c r="R2432" s="49"/>
      <c r="S2432" s="49"/>
      <c r="T2432" s="49"/>
      <c r="U2432" s="106"/>
    </row>
    <row r="2433" spans="1:21" x14ac:dyDescent="0.3">
      <c r="A2433" s="41"/>
      <c r="B2433" s="6"/>
      <c r="C2433" s="62"/>
      <c r="D2433" s="43"/>
      <c r="E2433" s="43"/>
      <c r="F2433" s="44"/>
      <c r="G2433" s="45"/>
      <c r="H2433" s="45"/>
      <c r="I2433" s="46"/>
      <c r="J2433" s="46"/>
      <c r="K2433" s="46"/>
      <c r="L2433" s="46"/>
      <c r="M2433" s="47"/>
      <c r="N2433" s="47"/>
      <c r="O2433" s="48"/>
      <c r="P2433" s="48"/>
      <c r="Q2433" s="49"/>
      <c r="R2433" s="49"/>
      <c r="S2433" s="49"/>
      <c r="T2433" s="49"/>
      <c r="U2433" s="106"/>
    </row>
    <row r="2434" spans="1:21" x14ac:dyDescent="0.3">
      <c r="A2434" s="41"/>
      <c r="B2434" s="6"/>
      <c r="C2434" s="62"/>
      <c r="D2434" s="43"/>
      <c r="E2434" s="43"/>
      <c r="F2434" s="44"/>
      <c r="G2434" s="45"/>
      <c r="H2434" s="45"/>
      <c r="I2434" s="46"/>
      <c r="J2434" s="46"/>
      <c r="K2434" s="46"/>
      <c r="L2434" s="46"/>
      <c r="M2434" s="47"/>
      <c r="N2434" s="47"/>
      <c r="O2434" s="48"/>
      <c r="P2434" s="48"/>
      <c r="Q2434" s="49"/>
      <c r="R2434" s="49"/>
      <c r="S2434" s="49"/>
      <c r="T2434" s="49"/>
      <c r="U2434" s="106"/>
    </row>
    <row r="2435" spans="1:21" x14ac:dyDescent="0.3">
      <c r="A2435" s="41"/>
      <c r="B2435" s="6"/>
      <c r="C2435" s="62"/>
      <c r="D2435" s="43"/>
      <c r="E2435" s="43"/>
      <c r="F2435" s="44"/>
      <c r="G2435" s="45"/>
      <c r="H2435" s="45"/>
      <c r="I2435" s="46"/>
      <c r="J2435" s="46"/>
      <c r="K2435" s="46"/>
      <c r="L2435" s="46"/>
      <c r="M2435" s="47"/>
      <c r="N2435" s="47"/>
      <c r="O2435" s="48"/>
      <c r="P2435" s="48"/>
      <c r="Q2435" s="49"/>
      <c r="R2435" s="49"/>
      <c r="S2435" s="49"/>
      <c r="T2435" s="49"/>
      <c r="U2435" s="106"/>
    </row>
    <row r="2436" spans="1:21" x14ac:dyDescent="0.3">
      <c r="A2436" s="41"/>
      <c r="B2436" s="6"/>
      <c r="C2436" s="62"/>
      <c r="D2436" s="43"/>
      <c r="E2436" s="43"/>
      <c r="F2436" s="44"/>
      <c r="G2436" s="45"/>
      <c r="H2436" s="45"/>
      <c r="I2436" s="46"/>
      <c r="J2436" s="46"/>
      <c r="K2436" s="46"/>
      <c r="L2436" s="46"/>
      <c r="M2436" s="47"/>
      <c r="N2436" s="47"/>
      <c r="O2436" s="48"/>
      <c r="P2436" s="48"/>
      <c r="Q2436" s="49"/>
      <c r="R2436" s="49"/>
      <c r="S2436" s="49"/>
      <c r="T2436" s="49"/>
      <c r="U2436" s="106"/>
    </row>
    <row r="2437" spans="1:21" x14ac:dyDescent="0.3">
      <c r="A2437" s="41"/>
      <c r="B2437" s="6"/>
      <c r="C2437" s="62"/>
      <c r="D2437" s="43"/>
      <c r="E2437" s="43"/>
      <c r="F2437" s="44"/>
      <c r="G2437" s="45"/>
      <c r="H2437" s="45"/>
      <c r="I2437" s="46"/>
      <c r="J2437" s="46"/>
      <c r="K2437" s="46"/>
      <c r="L2437" s="46"/>
      <c r="M2437" s="47"/>
      <c r="N2437" s="47"/>
      <c r="O2437" s="48"/>
      <c r="P2437" s="48"/>
      <c r="Q2437" s="49"/>
      <c r="R2437" s="49"/>
      <c r="S2437" s="49"/>
      <c r="T2437" s="49"/>
      <c r="U2437" s="106"/>
    </row>
    <row r="2438" spans="1:21" x14ac:dyDescent="0.3">
      <c r="A2438" s="41"/>
      <c r="B2438" s="6"/>
      <c r="C2438" s="62"/>
      <c r="D2438" s="43"/>
      <c r="E2438" s="43"/>
      <c r="F2438" s="44"/>
      <c r="G2438" s="45"/>
      <c r="H2438" s="45"/>
      <c r="I2438" s="46"/>
      <c r="J2438" s="46"/>
      <c r="K2438" s="46"/>
      <c r="L2438" s="46"/>
      <c r="M2438" s="47"/>
      <c r="N2438" s="47"/>
      <c r="O2438" s="48"/>
      <c r="P2438" s="48"/>
      <c r="Q2438" s="49"/>
      <c r="R2438" s="49"/>
      <c r="S2438" s="49"/>
      <c r="T2438" s="49"/>
      <c r="U2438" s="106"/>
    </row>
    <row r="2439" spans="1:21" x14ac:dyDescent="0.3">
      <c r="A2439" s="41"/>
      <c r="B2439" s="6"/>
      <c r="C2439" s="62"/>
      <c r="D2439" s="43"/>
      <c r="E2439" s="43"/>
      <c r="F2439" s="44"/>
      <c r="G2439" s="45"/>
      <c r="H2439" s="45"/>
      <c r="I2439" s="46"/>
      <c r="J2439" s="46"/>
      <c r="K2439" s="46"/>
      <c r="L2439" s="46"/>
      <c r="M2439" s="47"/>
      <c r="N2439" s="47"/>
      <c r="O2439" s="48"/>
      <c r="P2439" s="48"/>
      <c r="Q2439" s="49"/>
      <c r="R2439" s="49"/>
      <c r="S2439" s="49"/>
      <c r="T2439" s="49"/>
      <c r="U2439" s="106"/>
    </row>
    <row r="2440" spans="1:21" x14ac:dyDescent="0.3">
      <c r="A2440" s="41"/>
      <c r="B2440" s="6"/>
      <c r="C2440" s="62"/>
      <c r="D2440" s="43"/>
      <c r="E2440" s="43"/>
      <c r="F2440" s="44"/>
      <c r="G2440" s="45"/>
      <c r="H2440" s="45"/>
      <c r="I2440" s="46"/>
      <c r="J2440" s="46"/>
      <c r="K2440" s="46"/>
      <c r="L2440" s="46"/>
      <c r="M2440" s="47"/>
      <c r="N2440" s="47"/>
      <c r="O2440" s="48"/>
      <c r="P2440" s="48"/>
      <c r="Q2440" s="49"/>
      <c r="R2440" s="49"/>
      <c r="S2440" s="49"/>
      <c r="T2440" s="49"/>
      <c r="U2440" s="106"/>
    </row>
    <row r="2441" spans="1:21" x14ac:dyDescent="0.3">
      <c r="A2441" s="41"/>
      <c r="B2441" s="6"/>
      <c r="C2441" s="62"/>
      <c r="D2441" s="43"/>
      <c r="E2441" s="43"/>
      <c r="F2441" s="44"/>
      <c r="G2441" s="45"/>
      <c r="H2441" s="45"/>
      <c r="I2441" s="46"/>
      <c r="J2441" s="46"/>
      <c r="K2441" s="46"/>
      <c r="L2441" s="46"/>
      <c r="M2441" s="47"/>
      <c r="N2441" s="47"/>
      <c r="O2441" s="48"/>
      <c r="P2441" s="48"/>
      <c r="Q2441" s="49"/>
      <c r="R2441" s="49"/>
      <c r="S2441" s="49"/>
      <c r="T2441" s="49"/>
      <c r="U2441" s="106"/>
    </row>
    <row r="2442" spans="1:21" x14ac:dyDescent="0.3">
      <c r="A2442" s="41"/>
      <c r="B2442" s="6"/>
      <c r="C2442" s="62"/>
      <c r="D2442" s="43"/>
      <c r="E2442" s="43"/>
      <c r="F2442" s="44"/>
      <c r="G2442" s="45"/>
      <c r="H2442" s="45"/>
      <c r="I2442" s="46"/>
      <c r="J2442" s="46"/>
      <c r="K2442" s="46"/>
      <c r="L2442" s="46"/>
      <c r="M2442" s="47"/>
      <c r="N2442" s="47"/>
      <c r="O2442" s="48"/>
      <c r="P2442" s="48"/>
      <c r="Q2442" s="49"/>
      <c r="R2442" s="49"/>
      <c r="S2442" s="49"/>
      <c r="T2442" s="49"/>
      <c r="U2442" s="106"/>
    </row>
    <row r="2443" spans="1:21" x14ac:dyDescent="0.3">
      <c r="A2443" s="41"/>
      <c r="B2443" s="6"/>
      <c r="C2443" s="62"/>
      <c r="D2443" s="43"/>
      <c r="E2443" s="43"/>
      <c r="F2443" s="44"/>
      <c r="G2443" s="45"/>
      <c r="H2443" s="45"/>
      <c r="I2443" s="46"/>
      <c r="J2443" s="46"/>
      <c r="K2443" s="46"/>
      <c r="L2443" s="46"/>
      <c r="M2443" s="47"/>
      <c r="N2443" s="47"/>
      <c r="O2443" s="48"/>
      <c r="P2443" s="48"/>
      <c r="Q2443" s="49"/>
      <c r="R2443" s="49"/>
      <c r="S2443" s="49"/>
      <c r="T2443" s="49"/>
      <c r="U2443" s="106"/>
    </row>
    <row r="2444" spans="1:21" x14ac:dyDescent="0.3">
      <c r="A2444" s="41"/>
      <c r="B2444" s="6"/>
      <c r="C2444" s="62"/>
      <c r="D2444" s="43"/>
      <c r="E2444" s="43"/>
      <c r="F2444" s="44"/>
      <c r="G2444" s="45"/>
      <c r="H2444" s="45"/>
      <c r="I2444" s="46"/>
      <c r="J2444" s="46"/>
      <c r="K2444" s="46"/>
      <c r="L2444" s="46"/>
      <c r="M2444" s="47"/>
      <c r="N2444" s="47"/>
      <c r="O2444" s="48"/>
      <c r="P2444" s="48"/>
      <c r="Q2444" s="49"/>
      <c r="R2444" s="49"/>
      <c r="S2444" s="49"/>
      <c r="T2444" s="49"/>
      <c r="U2444" s="106"/>
    </row>
    <row r="2445" spans="1:21" x14ac:dyDescent="0.3">
      <c r="A2445" s="41"/>
      <c r="B2445" s="6"/>
      <c r="C2445" s="62"/>
      <c r="D2445" s="43"/>
      <c r="E2445" s="43"/>
      <c r="F2445" s="44"/>
      <c r="G2445" s="45"/>
      <c r="H2445" s="45"/>
      <c r="I2445" s="46"/>
      <c r="J2445" s="46"/>
      <c r="K2445" s="46"/>
      <c r="L2445" s="46"/>
      <c r="M2445" s="47"/>
      <c r="N2445" s="47"/>
      <c r="O2445" s="48"/>
      <c r="P2445" s="48"/>
      <c r="Q2445" s="49"/>
      <c r="R2445" s="49"/>
      <c r="S2445" s="49"/>
      <c r="T2445" s="49"/>
      <c r="U2445" s="106"/>
    </row>
    <row r="2446" spans="1:21" x14ac:dyDescent="0.3">
      <c r="A2446" s="41"/>
      <c r="B2446" s="6"/>
      <c r="C2446" s="62"/>
      <c r="D2446" s="43"/>
      <c r="E2446" s="43"/>
      <c r="F2446" s="44"/>
      <c r="G2446" s="45"/>
      <c r="H2446" s="45"/>
      <c r="I2446" s="46"/>
      <c r="J2446" s="46"/>
      <c r="K2446" s="46"/>
      <c r="L2446" s="46"/>
      <c r="M2446" s="47"/>
      <c r="N2446" s="47"/>
      <c r="O2446" s="48"/>
      <c r="P2446" s="48"/>
      <c r="Q2446" s="49"/>
      <c r="R2446" s="49"/>
      <c r="S2446" s="49"/>
      <c r="T2446" s="49"/>
      <c r="U2446" s="106"/>
    </row>
    <row r="2447" spans="1:21" x14ac:dyDescent="0.3">
      <c r="A2447" s="41"/>
      <c r="B2447" s="6"/>
      <c r="C2447" s="62"/>
      <c r="D2447" s="43"/>
      <c r="E2447" s="43"/>
      <c r="F2447" s="44"/>
      <c r="G2447" s="45"/>
      <c r="H2447" s="45"/>
      <c r="I2447" s="46"/>
      <c r="J2447" s="46"/>
      <c r="K2447" s="46"/>
      <c r="L2447" s="46"/>
      <c r="M2447" s="47"/>
      <c r="N2447" s="47"/>
      <c r="O2447" s="48"/>
      <c r="P2447" s="48"/>
      <c r="Q2447" s="49"/>
      <c r="R2447" s="49"/>
      <c r="S2447" s="49"/>
      <c r="T2447" s="49"/>
      <c r="U2447" s="106"/>
    </row>
    <row r="2448" spans="1:21" x14ac:dyDescent="0.3">
      <c r="A2448" s="41"/>
      <c r="B2448" s="6"/>
      <c r="C2448" s="62"/>
      <c r="D2448" s="43"/>
      <c r="E2448" s="43"/>
      <c r="F2448" s="44"/>
      <c r="G2448" s="45"/>
      <c r="H2448" s="45"/>
      <c r="I2448" s="46"/>
      <c r="J2448" s="46"/>
      <c r="K2448" s="46"/>
      <c r="L2448" s="46"/>
      <c r="M2448" s="47"/>
      <c r="N2448" s="47"/>
      <c r="O2448" s="48"/>
      <c r="P2448" s="48"/>
      <c r="Q2448" s="49"/>
      <c r="R2448" s="49"/>
      <c r="S2448" s="49"/>
      <c r="T2448" s="49"/>
      <c r="U2448" s="106"/>
    </row>
    <row r="2449" spans="1:21" x14ac:dyDescent="0.3">
      <c r="A2449" s="41"/>
      <c r="B2449" s="6"/>
      <c r="C2449" s="62"/>
      <c r="D2449" s="43"/>
      <c r="E2449" s="43"/>
      <c r="F2449" s="44"/>
      <c r="G2449" s="45"/>
      <c r="H2449" s="45"/>
      <c r="I2449" s="46"/>
      <c r="J2449" s="46"/>
      <c r="K2449" s="46"/>
      <c r="L2449" s="46"/>
      <c r="M2449" s="47"/>
      <c r="N2449" s="47"/>
      <c r="O2449" s="48"/>
      <c r="P2449" s="48"/>
      <c r="Q2449" s="49"/>
      <c r="R2449" s="49"/>
      <c r="S2449" s="49"/>
      <c r="T2449" s="49"/>
      <c r="U2449" s="106"/>
    </row>
    <row r="2450" spans="1:21" x14ac:dyDescent="0.3">
      <c r="A2450" s="41"/>
      <c r="B2450" s="6"/>
      <c r="C2450" s="62"/>
      <c r="D2450" s="43"/>
      <c r="E2450" s="43"/>
      <c r="F2450" s="44"/>
      <c r="G2450" s="45"/>
      <c r="H2450" s="45"/>
      <c r="I2450" s="46"/>
      <c r="J2450" s="46"/>
      <c r="K2450" s="46"/>
      <c r="L2450" s="46"/>
      <c r="M2450" s="47"/>
      <c r="N2450" s="47"/>
      <c r="O2450" s="48"/>
      <c r="P2450" s="48"/>
      <c r="Q2450" s="49"/>
      <c r="R2450" s="49"/>
      <c r="S2450" s="49"/>
      <c r="T2450" s="49"/>
      <c r="U2450" s="106"/>
    </row>
    <row r="2451" spans="1:21" x14ac:dyDescent="0.3">
      <c r="A2451" s="41"/>
      <c r="B2451" s="6"/>
      <c r="C2451" s="62"/>
      <c r="D2451" s="43"/>
      <c r="E2451" s="43"/>
      <c r="F2451" s="44"/>
      <c r="G2451" s="45"/>
      <c r="H2451" s="45"/>
      <c r="I2451" s="46"/>
      <c r="J2451" s="46"/>
      <c r="K2451" s="46"/>
      <c r="L2451" s="46"/>
      <c r="M2451" s="47"/>
      <c r="N2451" s="47"/>
      <c r="O2451" s="48"/>
      <c r="P2451" s="48"/>
      <c r="Q2451" s="49"/>
      <c r="R2451" s="49"/>
      <c r="S2451" s="49"/>
      <c r="T2451" s="49"/>
      <c r="U2451" s="106"/>
    </row>
    <row r="2452" spans="1:21" x14ac:dyDescent="0.3">
      <c r="A2452" s="41"/>
      <c r="B2452" s="6"/>
      <c r="C2452" s="62"/>
      <c r="D2452" s="43"/>
      <c r="E2452" s="43"/>
      <c r="F2452" s="44"/>
      <c r="G2452" s="45"/>
      <c r="H2452" s="45"/>
      <c r="I2452" s="46"/>
      <c r="J2452" s="46"/>
      <c r="K2452" s="46"/>
      <c r="L2452" s="46"/>
      <c r="M2452" s="47"/>
      <c r="N2452" s="47"/>
      <c r="O2452" s="48"/>
      <c r="P2452" s="48"/>
      <c r="Q2452" s="49"/>
      <c r="R2452" s="49"/>
      <c r="S2452" s="49"/>
      <c r="T2452" s="49"/>
      <c r="U2452" s="106"/>
    </row>
    <row r="2453" spans="1:21" x14ac:dyDescent="0.3">
      <c r="A2453" s="41"/>
      <c r="B2453" s="6"/>
      <c r="C2453" s="62"/>
      <c r="D2453" s="43"/>
      <c r="E2453" s="43"/>
      <c r="F2453" s="44"/>
      <c r="G2453" s="45"/>
      <c r="H2453" s="45"/>
      <c r="I2453" s="46"/>
      <c r="J2453" s="46"/>
      <c r="K2453" s="46"/>
      <c r="L2453" s="46"/>
      <c r="M2453" s="47"/>
      <c r="N2453" s="47"/>
      <c r="O2453" s="48"/>
      <c r="P2453" s="48"/>
      <c r="Q2453" s="49"/>
      <c r="R2453" s="49"/>
      <c r="S2453" s="49"/>
      <c r="T2453" s="49"/>
      <c r="U2453" s="106"/>
    </row>
    <row r="2454" spans="1:21" x14ac:dyDescent="0.3">
      <c r="A2454" s="41"/>
      <c r="B2454" s="6"/>
      <c r="C2454" s="62"/>
      <c r="D2454" s="43"/>
      <c r="E2454" s="43"/>
      <c r="F2454" s="44"/>
      <c r="G2454" s="45"/>
      <c r="H2454" s="45"/>
      <c r="I2454" s="46"/>
      <c r="J2454" s="46"/>
      <c r="K2454" s="46"/>
      <c r="L2454" s="46"/>
      <c r="M2454" s="47"/>
      <c r="N2454" s="47"/>
      <c r="O2454" s="48"/>
      <c r="P2454" s="48"/>
      <c r="Q2454" s="49"/>
      <c r="R2454" s="49"/>
      <c r="S2454" s="49"/>
      <c r="T2454" s="49"/>
      <c r="U2454" s="106"/>
    </row>
    <row r="2455" spans="1:21" x14ac:dyDescent="0.3">
      <c r="A2455" s="41"/>
      <c r="B2455" s="6"/>
      <c r="C2455" s="62"/>
      <c r="D2455" s="43"/>
      <c r="E2455" s="43"/>
      <c r="F2455" s="44"/>
      <c r="G2455" s="45"/>
      <c r="H2455" s="45"/>
      <c r="I2455" s="46"/>
      <c r="J2455" s="46"/>
      <c r="K2455" s="46"/>
      <c r="L2455" s="46"/>
      <c r="M2455" s="47"/>
      <c r="N2455" s="47"/>
      <c r="O2455" s="48"/>
      <c r="P2455" s="48"/>
      <c r="Q2455" s="49"/>
      <c r="R2455" s="49"/>
      <c r="S2455" s="49"/>
      <c r="T2455" s="49"/>
      <c r="U2455" s="106"/>
    </row>
    <row r="2456" spans="1:21" x14ac:dyDescent="0.3">
      <c r="A2456" s="41"/>
      <c r="B2456" s="6"/>
      <c r="C2456" s="62"/>
      <c r="D2456" s="43"/>
      <c r="E2456" s="43"/>
      <c r="F2456" s="44"/>
      <c r="G2456" s="45"/>
      <c r="H2456" s="45"/>
      <c r="I2456" s="46"/>
      <c r="J2456" s="46"/>
      <c r="K2456" s="46"/>
      <c r="L2456" s="46"/>
      <c r="M2456" s="47"/>
      <c r="N2456" s="47"/>
      <c r="O2456" s="48"/>
      <c r="P2456" s="48"/>
      <c r="Q2456" s="49"/>
      <c r="R2456" s="49"/>
      <c r="S2456" s="49"/>
      <c r="T2456" s="49"/>
      <c r="U2456" s="106"/>
    </row>
    <row r="2457" spans="1:21" x14ac:dyDescent="0.3">
      <c r="A2457" s="41"/>
      <c r="B2457" s="6"/>
      <c r="C2457" s="62"/>
      <c r="D2457" s="43"/>
      <c r="E2457" s="43"/>
      <c r="F2457" s="44"/>
      <c r="G2457" s="45"/>
      <c r="H2457" s="45"/>
      <c r="I2457" s="46"/>
      <c r="J2457" s="46"/>
      <c r="K2457" s="46"/>
      <c r="L2457" s="46"/>
      <c r="M2457" s="47"/>
      <c r="N2457" s="47"/>
      <c r="O2457" s="48"/>
      <c r="P2457" s="48"/>
      <c r="Q2457" s="49"/>
      <c r="R2457" s="49"/>
      <c r="S2457" s="49"/>
      <c r="T2457" s="49"/>
      <c r="U2457" s="106"/>
    </row>
    <row r="2458" spans="1:21" x14ac:dyDescent="0.3">
      <c r="A2458" s="41"/>
      <c r="B2458" s="6"/>
      <c r="C2458" s="62"/>
      <c r="D2458" s="43"/>
      <c r="E2458" s="43"/>
      <c r="F2458" s="44"/>
      <c r="G2458" s="45"/>
      <c r="H2458" s="45"/>
      <c r="I2458" s="46"/>
      <c r="J2458" s="46"/>
      <c r="K2458" s="46"/>
      <c r="L2458" s="46"/>
      <c r="M2458" s="47"/>
      <c r="N2458" s="47"/>
      <c r="O2458" s="48"/>
      <c r="P2458" s="48"/>
      <c r="Q2458" s="49"/>
      <c r="R2458" s="49"/>
      <c r="S2458" s="49"/>
      <c r="T2458" s="49"/>
      <c r="U2458" s="106"/>
    </row>
    <row r="2459" spans="1:21" x14ac:dyDescent="0.3">
      <c r="A2459" s="41"/>
      <c r="B2459" s="6"/>
      <c r="C2459" s="62"/>
      <c r="D2459" s="43"/>
      <c r="E2459" s="43"/>
      <c r="F2459" s="44"/>
      <c r="G2459" s="45"/>
      <c r="H2459" s="45"/>
      <c r="I2459" s="46"/>
      <c r="J2459" s="46"/>
      <c r="K2459" s="46"/>
      <c r="L2459" s="46"/>
      <c r="M2459" s="47"/>
      <c r="N2459" s="47"/>
      <c r="O2459" s="48"/>
      <c r="P2459" s="48"/>
      <c r="Q2459" s="49"/>
      <c r="R2459" s="49"/>
      <c r="S2459" s="49"/>
      <c r="T2459" s="49"/>
      <c r="U2459" s="106"/>
    </row>
    <row r="2460" spans="1:21" x14ac:dyDescent="0.3">
      <c r="A2460" s="41"/>
      <c r="B2460" s="6"/>
      <c r="C2460" s="62"/>
      <c r="D2460" s="43"/>
      <c r="E2460" s="43"/>
      <c r="F2460" s="44"/>
      <c r="G2460" s="45"/>
      <c r="H2460" s="45"/>
      <c r="I2460" s="46"/>
      <c r="J2460" s="46"/>
      <c r="K2460" s="46"/>
      <c r="L2460" s="46"/>
      <c r="M2460" s="47"/>
      <c r="N2460" s="47"/>
      <c r="O2460" s="48"/>
      <c r="P2460" s="48"/>
      <c r="Q2460" s="49"/>
      <c r="R2460" s="49"/>
      <c r="S2460" s="49"/>
      <c r="T2460" s="49"/>
      <c r="U2460" s="106"/>
    </row>
    <row r="2461" spans="1:21" x14ac:dyDescent="0.3">
      <c r="A2461" s="41"/>
      <c r="B2461" s="6"/>
      <c r="C2461" s="62"/>
      <c r="D2461" s="43"/>
      <c r="E2461" s="43"/>
      <c r="F2461" s="44"/>
      <c r="G2461" s="45"/>
      <c r="H2461" s="45"/>
      <c r="I2461" s="46"/>
      <c r="J2461" s="46"/>
      <c r="K2461" s="46"/>
      <c r="L2461" s="46"/>
      <c r="M2461" s="47"/>
      <c r="N2461" s="47"/>
      <c r="O2461" s="48"/>
      <c r="P2461" s="48"/>
      <c r="Q2461" s="49"/>
      <c r="R2461" s="49"/>
      <c r="S2461" s="49"/>
      <c r="T2461" s="49"/>
      <c r="U2461" s="106"/>
    </row>
    <row r="2462" spans="1:21" x14ac:dyDescent="0.3">
      <c r="A2462" s="41"/>
      <c r="B2462" s="6"/>
      <c r="C2462" s="62"/>
      <c r="D2462" s="43"/>
      <c r="E2462" s="43"/>
      <c r="F2462" s="44"/>
      <c r="G2462" s="45"/>
      <c r="H2462" s="45"/>
      <c r="I2462" s="46"/>
      <c r="J2462" s="46"/>
      <c r="K2462" s="46"/>
      <c r="L2462" s="46"/>
      <c r="M2462" s="47"/>
      <c r="N2462" s="47"/>
      <c r="O2462" s="48"/>
      <c r="P2462" s="48"/>
      <c r="Q2462" s="49"/>
      <c r="R2462" s="49"/>
      <c r="S2462" s="49"/>
      <c r="T2462" s="49"/>
      <c r="U2462" s="106"/>
    </row>
    <row r="2463" spans="1:21" x14ac:dyDescent="0.3">
      <c r="A2463" s="41"/>
      <c r="B2463" s="6"/>
      <c r="C2463" s="62"/>
      <c r="D2463" s="43"/>
      <c r="E2463" s="43"/>
      <c r="F2463" s="44"/>
      <c r="G2463" s="45"/>
      <c r="H2463" s="45"/>
      <c r="I2463" s="46"/>
      <c r="J2463" s="46"/>
      <c r="K2463" s="46"/>
      <c r="L2463" s="46"/>
      <c r="M2463" s="47"/>
      <c r="N2463" s="47"/>
      <c r="O2463" s="48"/>
      <c r="P2463" s="48"/>
      <c r="Q2463" s="49"/>
      <c r="R2463" s="49"/>
      <c r="S2463" s="49"/>
      <c r="T2463" s="49"/>
      <c r="U2463" s="106"/>
    </row>
    <row r="2464" spans="1:21" x14ac:dyDescent="0.3">
      <c r="A2464" s="41"/>
      <c r="B2464" s="6"/>
      <c r="C2464" s="62"/>
      <c r="D2464" s="43"/>
      <c r="E2464" s="43"/>
      <c r="F2464" s="44"/>
      <c r="G2464" s="45"/>
      <c r="H2464" s="45"/>
      <c r="I2464" s="46"/>
      <c r="J2464" s="46"/>
      <c r="K2464" s="46"/>
      <c r="L2464" s="46"/>
      <c r="M2464" s="47"/>
      <c r="N2464" s="47"/>
      <c r="O2464" s="48"/>
      <c r="P2464" s="48"/>
      <c r="Q2464" s="49"/>
      <c r="R2464" s="49"/>
      <c r="S2464" s="49"/>
      <c r="T2464" s="49"/>
      <c r="U2464" s="106"/>
    </row>
    <row r="2465" spans="1:21" x14ac:dyDescent="0.3">
      <c r="A2465" s="41"/>
      <c r="B2465" s="6"/>
      <c r="C2465" s="62"/>
      <c r="D2465" s="43"/>
      <c r="E2465" s="43"/>
      <c r="F2465" s="44"/>
      <c r="G2465" s="45"/>
      <c r="H2465" s="45"/>
      <c r="I2465" s="46"/>
      <c r="J2465" s="46"/>
      <c r="K2465" s="46"/>
      <c r="L2465" s="46"/>
      <c r="M2465" s="47"/>
      <c r="N2465" s="47"/>
      <c r="O2465" s="48"/>
      <c r="P2465" s="48"/>
      <c r="Q2465" s="49"/>
      <c r="R2465" s="49"/>
      <c r="S2465" s="49"/>
      <c r="T2465" s="49"/>
      <c r="U2465" s="106"/>
    </row>
    <row r="2466" spans="1:21" x14ac:dyDescent="0.3">
      <c r="A2466" s="41"/>
      <c r="B2466" s="6"/>
      <c r="C2466" s="62"/>
      <c r="D2466" s="43"/>
      <c r="E2466" s="43"/>
      <c r="F2466" s="44"/>
      <c r="G2466" s="45"/>
      <c r="H2466" s="45"/>
      <c r="I2466" s="46"/>
      <c r="J2466" s="46"/>
      <c r="K2466" s="46"/>
      <c r="L2466" s="46"/>
      <c r="M2466" s="47"/>
      <c r="N2466" s="47"/>
      <c r="O2466" s="48"/>
      <c r="P2466" s="48"/>
      <c r="Q2466" s="49"/>
      <c r="R2466" s="49"/>
      <c r="S2466" s="49"/>
      <c r="T2466" s="49"/>
      <c r="U2466" s="106"/>
    </row>
    <row r="2467" spans="1:21" x14ac:dyDescent="0.3">
      <c r="A2467" s="41"/>
      <c r="B2467" s="6"/>
      <c r="C2467" s="62"/>
      <c r="D2467" s="43"/>
      <c r="E2467" s="43"/>
      <c r="F2467" s="44"/>
      <c r="G2467" s="45"/>
      <c r="H2467" s="45"/>
      <c r="I2467" s="46"/>
      <c r="J2467" s="46"/>
      <c r="K2467" s="46"/>
      <c r="L2467" s="46"/>
      <c r="M2467" s="47"/>
      <c r="N2467" s="47"/>
      <c r="O2467" s="48"/>
      <c r="P2467" s="48"/>
      <c r="Q2467" s="49"/>
      <c r="R2467" s="49"/>
      <c r="S2467" s="49"/>
      <c r="T2467" s="49"/>
      <c r="U2467" s="106"/>
    </row>
    <row r="2468" spans="1:21" x14ac:dyDescent="0.3">
      <c r="A2468" s="41"/>
      <c r="B2468" s="6"/>
      <c r="C2468" s="62"/>
      <c r="D2468" s="43"/>
      <c r="E2468" s="43"/>
      <c r="F2468" s="44"/>
      <c r="G2468" s="45"/>
      <c r="H2468" s="45"/>
      <c r="I2468" s="46"/>
      <c r="J2468" s="46"/>
      <c r="K2468" s="46"/>
      <c r="L2468" s="46"/>
      <c r="M2468" s="47"/>
      <c r="N2468" s="47"/>
      <c r="O2468" s="48"/>
      <c r="P2468" s="48"/>
      <c r="Q2468" s="49"/>
      <c r="R2468" s="49"/>
      <c r="S2468" s="49"/>
      <c r="T2468" s="49"/>
      <c r="U2468" s="106"/>
    </row>
    <row r="2469" spans="1:21" x14ac:dyDescent="0.3">
      <c r="A2469" s="41"/>
      <c r="B2469" s="6"/>
      <c r="C2469" s="62"/>
      <c r="D2469" s="43"/>
      <c r="E2469" s="43"/>
      <c r="F2469" s="44"/>
      <c r="G2469" s="45"/>
      <c r="H2469" s="45"/>
      <c r="I2469" s="46"/>
      <c r="J2469" s="46"/>
      <c r="K2469" s="46"/>
      <c r="L2469" s="46"/>
      <c r="M2469" s="47"/>
      <c r="N2469" s="47"/>
      <c r="O2469" s="48"/>
      <c r="P2469" s="48"/>
      <c r="Q2469" s="49"/>
      <c r="R2469" s="49"/>
      <c r="S2469" s="49"/>
      <c r="T2469" s="49"/>
      <c r="U2469" s="106"/>
    </row>
    <row r="2470" spans="1:21" x14ac:dyDescent="0.3">
      <c r="A2470" s="41"/>
      <c r="B2470" s="6"/>
      <c r="C2470" s="62"/>
      <c r="D2470" s="43"/>
      <c r="E2470" s="43"/>
      <c r="F2470" s="44"/>
      <c r="G2470" s="45"/>
      <c r="H2470" s="45"/>
      <c r="I2470" s="46"/>
      <c r="J2470" s="46"/>
      <c r="K2470" s="46"/>
      <c r="L2470" s="46"/>
      <c r="M2470" s="47"/>
      <c r="N2470" s="47"/>
      <c r="O2470" s="48"/>
      <c r="P2470" s="48"/>
      <c r="Q2470" s="49"/>
      <c r="R2470" s="49"/>
      <c r="S2470" s="49"/>
      <c r="T2470" s="49"/>
      <c r="U2470" s="106"/>
    </row>
    <row r="2471" spans="1:21" x14ac:dyDescent="0.3">
      <c r="A2471" s="41"/>
      <c r="B2471" s="6"/>
      <c r="C2471" s="62"/>
      <c r="D2471" s="43"/>
      <c r="E2471" s="43"/>
      <c r="F2471" s="44"/>
      <c r="G2471" s="45"/>
      <c r="H2471" s="45"/>
      <c r="I2471" s="46"/>
      <c r="J2471" s="46"/>
      <c r="K2471" s="46"/>
      <c r="L2471" s="46"/>
      <c r="M2471" s="47"/>
      <c r="N2471" s="47"/>
      <c r="O2471" s="48"/>
      <c r="P2471" s="48"/>
      <c r="Q2471" s="49"/>
      <c r="R2471" s="49"/>
      <c r="S2471" s="49"/>
      <c r="T2471" s="49"/>
      <c r="U2471" s="106"/>
    </row>
    <row r="2472" spans="1:21" x14ac:dyDescent="0.3">
      <c r="A2472" s="41"/>
      <c r="B2472" s="6"/>
      <c r="C2472" s="62"/>
      <c r="D2472" s="43"/>
      <c r="E2472" s="43"/>
      <c r="F2472" s="44"/>
      <c r="G2472" s="45"/>
      <c r="H2472" s="45"/>
      <c r="I2472" s="46"/>
      <c r="J2472" s="46"/>
      <c r="K2472" s="46"/>
      <c r="L2472" s="46"/>
      <c r="M2472" s="47"/>
      <c r="N2472" s="47"/>
      <c r="O2472" s="48"/>
      <c r="P2472" s="48"/>
      <c r="Q2472" s="49"/>
      <c r="R2472" s="49"/>
      <c r="S2472" s="49"/>
      <c r="T2472" s="49"/>
      <c r="U2472" s="106"/>
    </row>
    <row r="2473" spans="1:21" x14ac:dyDescent="0.3">
      <c r="A2473" s="41"/>
      <c r="B2473" s="6"/>
      <c r="C2473" s="62"/>
      <c r="D2473" s="43"/>
      <c r="E2473" s="43"/>
      <c r="F2473" s="44"/>
      <c r="G2473" s="45"/>
      <c r="H2473" s="45"/>
      <c r="I2473" s="46"/>
      <c r="J2473" s="46"/>
      <c r="K2473" s="46"/>
      <c r="L2473" s="46"/>
      <c r="M2473" s="47"/>
      <c r="N2473" s="47"/>
      <c r="O2473" s="48"/>
      <c r="P2473" s="48"/>
      <c r="Q2473" s="49"/>
      <c r="R2473" s="49"/>
      <c r="S2473" s="49"/>
      <c r="T2473" s="49"/>
      <c r="U2473" s="106"/>
    </row>
    <row r="2474" spans="1:21" x14ac:dyDescent="0.3">
      <c r="A2474" s="41"/>
      <c r="B2474" s="6"/>
      <c r="C2474" s="62"/>
      <c r="D2474" s="43"/>
      <c r="E2474" s="43"/>
      <c r="F2474" s="44"/>
      <c r="G2474" s="45"/>
      <c r="H2474" s="45"/>
      <c r="I2474" s="46"/>
      <c r="J2474" s="46"/>
      <c r="K2474" s="46"/>
      <c r="L2474" s="46"/>
      <c r="M2474" s="47"/>
      <c r="N2474" s="47"/>
      <c r="O2474" s="48"/>
      <c r="P2474" s="48"/>
      <c r="Q2474" s="49"/>
      <c r="R2474" s="49"/>
      <c r="S2474" s="49"/>
      <c r="T2474" s="49"/>
      <c r="U2474" s="106"/>
    </row>
    <row r="2475" spans="1:21" x14ac:dyDescent="0.3">
      <c r="A2475" s="41"/>
      <c r="B2475" s="6"/>
      <c r="C2475" s="62"/>
      <c r="D2475" s="43"/>
      <c r="E2475" s="43"/>
      <c r="F2475" s="44"/>
      <c r="G2475" s="45"/>
      <c r="H2475" s="45"/>
      <c r="I2475" s="46"/>
      <c r="J2475" s="46"/>
      <c r="K2475" s="46"/>
      <c r="L2475" s="46"/>
      <c r="M2475" s="47"/>
      <c r="N2475" s="47"/>
      <c r="O2475" s="48"/>
      <c r="P2475" s="48"/>
      <c r="Q2475" s="49"/>
      <c r="R2475" s="49"/>
      <c r="S2475" s="49"/>
      <c r="T2475" s="49"/>
      <c r="U2475" s="106"/>
    </row>
    <row r="2476" spans="1:21" x14ac:dyDescent="0.3">
      <c r="A2476" s="41"/>
      <c r="B2476" s="6"/>
      <c r="C2476" s="62"/>
      <c r="D2476" s="43"/>
      <c r="E2476" s="43"/>
      <c r="F2476" s="44"/>
      <c r="G2476" s="45"/>
      <c r="H2476" s="45"/>
      <c r="I2476" s="46"/>
      <c r="J2476" s="46"/>
      <c r="K2476" s="46"/>
      <c r="L2476" s="46"/>
      <c r="M2476" s="47"/>
      <c r="N2476" s="47"/>
      <c r="O2476" s="48"/>
      <c r="P2476" s="48"/>
      <c r="Q2476" s="49"/>
      <c r="R2476" s="49"/>
      <c r="S2476" s="49"/>
      <c r="T2476" s="49"/>
      <c r="U2476" s="106"/>
    </row>
    <row r="2477" spans="1:21" x14ac:dyDescent="0.3">
      <c r="A2477" s="41"/>
      <c r="B2477" s="6"/>
      <c r="C2477" s="62"/>
      <c r="D2477" s="43"/>
      <c r="E2477" s="43"/>
      <c r="F2477" s="44"/>
      <c r="G2477" s="45"/>
      <c r="H2477" s="45"/>
      <c r="I2477" s="46"/>
      <c r="J2477" s="46"/>
      <c r="K2477" s="46"/>
      <c r="L2477" s="46"/>
      <c r="M2477" s="47"/>
      <c r="N2477" s="47"/>
      <c r="O2477" s="48"/>
      <c r="P2477" s="48"/>
      <c r="Q2477" s="49"/>
      <c r="R2477" s="49"/>
      <c r="S2477" s="49"/>
      <c r="T2477" s="49"/>
      <c r="U2477" s="106"/>
    </row>
    <row r="2478" spans="1:21" x14ac:dyDescent="0.3">
      <c r="A2478" s="41"/>
      <c r="B2478" s="6"/>
      <c r="C2478" s="62"/>
      <c r="D2478" s="43"/>
      <c r="E2478" s="43"/>
      <c r="F2478" s="44"/>
      <c r="G2478" s="45"/>
      <c r="H2478" s="45"/>
      <c r="I2478" s="46"/>
      <c r="J2478" s="46"/>
      <c r="K2478" s="46"/>
      <c r="L2478" s="46"/>
      <c r="M2478" s="47"/>
      <c r="N2478" s="47"/>
      <c r="O2478" s="48"/>
      <c r="P2478" s="48"/>
      <c r="Q2478" s="49"/>
      <c r="R2478" s="49"/>
      <c r="S2478" s="49"/>
      <c r="T2478" s="49"/>
      <c r="U2478" s="106"/>
    </row>
    <row r="2479" spans="1:21" x14ac:dyDescent="0.3">
      <c r="A2479" s="41"/>
      <c r="B2479" s="6"/>
      <c r="C2479" s="62"/>
      <c r="D2479" s="43"/>
      <c r="E2479" s="43"/>
      <c r="F2479" s="44"/>
      <c r="G2479" s="45"/>
      <c r="H2479" s="45"/>
      <c r="I2479" s="46"/>
      <c r="J2479" s="46"/>
      <c r="K2479" s="46"/>
      <c r="L2479" s="46"/>
      <c r="M2479" s="47"/>
      <c r="N2479" s="47"/>
      <c r="O2479" s="48"/>
      <c r="P2479" s="48"/>
      <c r="Q2479" s="49"/>
      <c r="R2479" s="49"/>
      <c r="S2479" s="49"/>
      <c r="T2479" s="49"/>
      <c r="U2479" s="106"/>
    </row>
    <row r="2480" spans="1:21" x14ac:dyDescent="0.3">
      <c r="A2480" s="41"/>
      <c r="B2480" s="6"/>
      <c r="C2480" s="62"/>
      <c r="D2480" s="43"/>
      <c r="E2480" s="43"/>
      <c r="F2480" s="44"/>
      <c r="G2480" s="45"/>
      <c r="H2480" s="45"/>
      <c r="I2480" s="46"/>
      <c r="J2480" s="46"/>
      <c r="K2480" s="46"/>
      <c r="L2480" s="46"/>
      <c r="M2480" s="47"/>
      <c r="N2480" s="47"/>
      <c r="O2480" s="48"/>
      <c r="P2480" s="48"/>
      <c r="Q2480" s="49"/>
      <c r="R2480" s="49"/>
      <c r="S2480" s="49"/>
      <c r="T2480" s="49"/>
      <c r="U2480" s="106"/>
    </row>
    <row r="2481" spans="1:21" x14ac:dyDescent="0.3">
      <c r="A2481" s="41"/>
      <c r="B2481" s="6"/>
      <c r="C2481" s="62"/>
      <c r="D2481" s="43"/>
      <c r="E2481" s="43"/>
      <c r="F2481" s="44"/>
      <c r="G2481" s="45"/>
      <c r="H2481" s="45"/>
      <c r="I2481" s="46"/>
      <c r="J2481" s="46"/>
      <c r="K2481" s="46"/>
      <c r="L2481" s="46"/>
      <c r="M2481" s="47"/>
      <c r="N2481" s="47"/>
      <c r="O2481" s="48"/>
      <c r="P2481" s="48"/>
      <c r="Q2481" s="49"/>
      <c r="R2481" s="49"/>
      <c r="S2481" s="49"/>
      <c r="T2481" s="49"/>
      <c r="U2481" s="106"/>
    </row>
    <row r="2482" spans="1:21" x14ac:dyDescent="0.3">
      <c r="A2482" s="41"/>
      <c r="B2482" s="6"/>
      <c r="C2482" s="62"/>
      <c r="D2482" s="43"/>
      <c r="E2482" s="43"/>
      <c r="F2482" s="44"/>
      <c r="G2482" s="45"/>
      <c r="H2482" s="45"/>
      <c r="I2482" s="46"/>
      <c r="J2482" s="46"/>
      <c r="K2482" s="46"/>
      <c r="L2482" s="46"/>
      <c r="M2482" s="47"/>
      <c r="N2482" s="47"/>
      <c r="O2482" s="48"/>
      <c r="P2482" s="48"/>
      <c r="Q2482" s="49"/>
      <c r="R2482" s="49"/>
      <c r="S2482" s="49"/>
      <c r="T2482" s="49"/>
      <c r="U2482" s="106"/>
    </row>
    <row r="2483" spans="1:21" x14ac:dyDescent="0.3">
      <c r="A2483" s="41"/>
      <c r="B2483" s="6"/>
      <c r="C2483" s="62"/>
      <c r="D2483" s="43"/>
      <c r="E2483" s="43"/>
      <c r="F2483" s="44"/>
      <c r="G2483" s="45"/>
      <c r="H2483" s="45"/>
      <c r="I2483" s="46"/>
      <c r="J2483" s="46"/>
      <c r="K2483" s="46"/>
      <c r="L2483" s="46"/>
      <c r="M2483" s="47"/>
      <c r="N2483" s="47"/>
      <c r="O2483" s="48"/>
      <c r="P2483" s="48"/>
      <c r="Q2483" s="49"/>
      <c r="R2483" s="49"/>
      <c r="S2483" s="49"/>
      <c r="T2483" s="49"/>
      <c r="U2483" s="106"/>
    </row>
    <row r="2484" spans="1:21" x14ac:dyDescent="0.3">
      <c r="A2484" s="41"/>
      <c r="B2484" s="6"/>
      <c r="C2484" s="62"/>
      <c r="D2484" s="43"/>
      <c r="E2484" s="43"/>
      <c r="F2484" s="44"/>
      <c r="G2484" s="45"/>
      <c r="H2484" s="45"/>
      <c r="I2484" s="46"/>
      <c r="J2484" s="46"/>
      <c r="K2484" s="46"/>
      <c r="L2484" s="46"/>
      <c r="M2484" s="47"/>
      <c r="N2484" s="47"/>
      <c r="O2484" s="48"/>
      <c r="P2484" s="48"/>
      <c r="Q2484" s="49"/>
      <c r="R2484" s="49"/>
      <c r="S2484" s="49"/>
      <c r="T2484" s="49"/>
      <c r="U2484" s="106"/>
    </row>
    <row r="2485" spans="1:21" x14ac:dyDescent="0.3">
      <c r="A2485" s="41"/>
      <c r="B2485" s="6"/>
      <c r="C2485" s="62"/>
      <c r="D2485" s="43"/>
      <c r="E2485" s="43"/>
      <c r="F2485" s="44"/>
      <c r="G2485" s="45"/>
      <c r="H2485" s="45"/>
      <c r="I2485" s="46"/>
      <c r="J2485" s="46"/>
      <c r="K2485" s="46"/>
      <c r="L2485" s="46"/>
      <c r="M2485" s="47"/>
      <c r="N2485" s="47"/>
      <c r="O2485" s="48"/>
      <c r="P2485" s="48"/>
      <c r="Q2485" s="49"/>
      <c r="R2485" s="49"/>
      <c r="S2485" s="49"/>
      <c r="T2485" s="49"/>
      <c r="U2485" s="106"/>
    </row>
    <row r="2486" spans="1:21" x14ac:dyDescent="0.3">
      <c r="A2486" s="41"/>
      <c r="B2486" s="6"/>
      <c r="C2486" s="62"/>
      <c r="D2486" s="43"/>
      <c r="E2486" s="43"/>
      <c r="F2486" s="44"/>
      <c r="G2486" s="45"/>
      <c r="H2486" s="45"/>
      <c r="I2486" s="46"/>
      <c r="J2486" s="46"/>
      <c r="K2486" s="46"/>
      <c r="L2486" s="46"/>
      <c r="M2486" s="47"/>
      <c r="N2486" s="47"/>
      <c r="O2486" s="48"/>
      <c r="P2486" s="48"/>
      <c r="Q2486" s="49"/>
      <c r="R2486" s="49"/>
      <c r="S2486" s="49"/>
      <c r="T2486" s="49"/>
      <c r="U2486" s="106"/>
    </row>
    <row r="2487" spans="1:21" x14ac:dyDescent="0.3">
      <c r="A2487" s="41"/>
      <c r="B2487" s="6"/>
      <c r="C2487" s="62"/>
      <c r="D2487" s="43"/>
      <c r="E2487" s="43"/>
      <c r="F2487" s="44"/>
      <c r="G2487" s="45"/>
      <c r="H2487" s="45"/>
      <c r="I2487" s="46"/>
      <c r="J2487" s="46"/>
      <c r="K2487" s="46"/>
      <c r="L2487" s="46"/>
      <c r="M2487" s="47"/>
      <c r="N2487" s="47"/>
      <c r="O2487" s="48"/>
      <c r="P2487" s="48"/>
      <c r="Q2487" s="49"/>
      <c r="R2487" s="49"/>
      <c r="S2487" s="49"/>
      <c r="T2487" s="49"/>
      <c r="U2487" s="106"/>
    </row>
    <row r="2488" spans="1:21" x14ac:dyDescent="0.3">
      <c r="A2488" s="41"/>
      <c r="B2488" s="6"/>
      <c r="C2488" s="62"/>
      <c r="D2488" s="43"/>
      <c r="E2488" s="43"/>
      <c r="F2488" s="44"/>
      <c r="G2488" s="45"/>
      <c r="H2488" s="45"/>
      <c r="I2488" s="46"/>
      <c r="J2488" s="46"/>
      <c r="K2488" s="46"/>
      <c r="L2488" s="46"/>
      <c r="M2488" s="47"/>
      <c r="N2488" s="47"/>
      <c r="O2488" s="48"/>
      <c r="P2488" s="48"/>
      <c r="Q2488" s="49"/>
      <c r="R2488" s="49"/>
      <c r="S2488" s="49"/>
      <c r="T2488" s="49"/>
      <c r="U2488" s="106"/>
    </row>
    <row r="2489" spans="1:21" x14ac:dyDescent="0.3">
      <c r="A2489" s="41"/>
      <c r="B2489" s="6"/>
      <c r="C2489" s="62"/>
      <c r="D2489" s="43"/>
      <c r="E2489" s="43"/>
      <c r="F2489" s="44"/>
      <c r="G2489" s="45"/>
      <c r="H2489" s="45"/>
      <c r="I2489" s="46"/>
      <c r="J2489" s="46"/>
      <c r="K2489" s="46"/>
      <c r="L2489" s="46"/>
      <c r="M2489" s="47"/>
      <c r="N2489" s="47"/>
      <c r="O2489" s="48"/>
      <c r="P2489" s="48"/>
      <c r="Q2489" s="49"/>
      <c r="R2489" s="49"/>
      <c r="S2489" s="49"/>
      <c r="T2489" s="49"/>
      <c r="U2489" s="106"/>
    </row>
    <row r="2490" spans="1:21" x14ac:dyDescent="0.3">
      <c r="A2490" s="41"/>
      <c r="B2490" s="6"/>
      <c r="C2490" s="62"/>
      <c r="D2490" s="43"/>
      <c r="E2490" s="43"/>
      <c r="F2490" s="44"/>
      <c r="G2490" s="45"/>
      <c r="H2490" s="45"/>
      <c r="I2490" s="46"/>
      <c r="J2490" s="46"/>
      <c r="K2490" s="46"/>
      <c r="L2490" s="46"/>
      <c r="M2490" s="47"/>
      <c r="N2490" s="47"/>
      <c r="O2490" s="48"/>
      <c r="P2490" s="48"/>
      <c r="Q2490" s="49"/>
      <c r="R2490" s="49"/>
      <c r="S2490" s="49"/>
      <c r="T2490" s="49"/>
      <c r="U2490" s="106"/>
    </row>
    <row r="2491" spans="1:21" x14ac:dyDescent="0.3">
      <c r="A2491" s="41"/>
      <c r="B2491" s="6"/>
      <c r="C2491" s="62"/>
      <c r="D2491" s="43"/>
      <c r="E2491" s="43"/>
      <c r="F2491" s="44"/>
      <c r="G2491" s="45"/>
      <c r="H2491" s="45"/>
      <c r="I2491" s="46"/>
      <c r="J2491" s="46"/>
      <c r="K2491" s="46"/>
      <c r="L2491" s="46"/>
      <c r="M2491" s="47"/>
      <c r="N2491" s="47"/>
      <c r="O2491" s="48"/>
      <c r="P2491" s="48"/>
      <c r="Q2491" s="49"/>
      <c r="R2491" s="49"/>
      <c r="S2491" s="49"/>
      <c r="T2491" s="49"/>
      <c r="U2491" s="106"/>
    </row>
    <row r="2492" spans="1:21" x14ac:dyDescent="0.3">
      <c r="A2492" s="41"/>
      <c r="B2492" s="6"/>
      <c r="C2492" s="62"/>
      <c r="D2492" s="43"/>
      <c r="E2492" s="43"/>
      <c r="F2492" s="44"/>
      <c r="G2492" s="45"/>
      <c r="H2492" s="45"/>
      <c r="I2492" s="46"/>
      <c r="J2492" s="46"/>
      <c r="K2492" s="46"/>
      <c r="L2492" s="46"/>
      <c r="M2492" s="47"/>
      <c r="N2492" s="47"/>
      <c r="O2492" s="48"/>
      <c r="P2492" s="48"/>
      <c r="Q2492" s="49"/>
      <c r="R2492" s="49"/>
      <c r="S2492" s="49"/>
      <c r="T2492" s="49"/>
      <c r="U2492" s="106"/>
    </row>
    <row r="2493" spans="1:21" x14ac:dyDescent="0.3">
      <c r="A2493" s="41"/>
      <c r="B2493" s="6"/>
      <c r="C2493" s="62"/>
      <c r="D2493" s="43"/>
      <c r="E2493" s="43"/>
      <c r="F2493" s="44"/>
      <c r="G2493" s="45"/>
      <c r="H2493" s="45"/>
      <c r="I2493" s="46"/>
      <c r="J2493" s="46"/>
      <c r="K2493" s="46"/>
      <c r="L2493" s="46"/>
      <c r="M2493" s="47"/>
      <c r="N2493" s="47"/>
      <c r="O2493" s="48"/>
      <c r="P2493" s="48"/>
      <c r="Q2493" s="49"/>
      <c r="R2493" s="49"/>
      <c r="S2493" s="49"/>
      <c r="T2493" s="49"/>
      <c r="U2493" s="106"/>
    </row>
    <row r="2494" spans="1:21" x14ac:dyDescent="0.3">
      <c r="A2494" s="41"/>
      <c r="B2494" s="6"/>
      <c r="C2494" s="62"/>
      <c r="D2494" s="43"/>
      <c r="E2494" s="43"/>
      <c r="F2494" s="44"/>
      <c r="G2494" s="45"/>
      <c r="H2494" s="45"/>
      <c r="I2494" s="46"/>
      <c r="J2494" s="46"/>
      <c r="K2494" s="46"/>
      <c r="L2494" s="46"/>
      <c r="M2494" s="47"/>
      <c r="N2494" s="47"/>
      <c r="O2494" s="48"/>
      <c r="P2494" s="48"/>
      <c r="Q2494" s="49"/>
      <c r="R2494" s="49"/>
      <c r="S2494" s="49"/>
      <c r="T2494" s="49"/>
      <c r="U2494" s="106"/>
    </row>
    <row r="2495" spans="1:21" x14ac:dyDescent="0.3">
      <c r="A2495" s="41"/>
      <c r="B2495" s="6"/>
      <c r="C2495" s="62"/>
      <c r="D2495" s="43"/>
      <c r="E2495" s="43"/>
      <c r="F2495" s="44"/>
      <c r="G2495" s="45"/>
      <c r="H2495" s="45"/>
      <c r="I2495" s="46"/>
      <c r="J2495" s="46"/>
      <c r="K2495" s="46"/>
      <c r="L2495" s="46"/>
      <c r="M2495" s="47"/>
      <c r="N2495" s="47"/>
      <c r="O2495" s="48"/>
      <c r="P2495" s="48"/>
      <c r="Q2495" s="49"/>
      <c r="R2495" s="49"/>
      <c r="S2495" s="49"/>
      <c r="T2495" s="49"/>
      <c r="U2495" s="106"/>
    </row>
    <row r="2496" spans="1:21" x14ac:dyDescent="0.3">
      <c r="A2496" s="41"/>
      <c r="B2496" s="6"/>
      <c r="C2496" s="62"/>
      <c r="D2496" s="43"/>
      <c r="E2496" s="43"/>
      <c r="F2496" s="44"/>
      <c r="G2496" s="45"/>
      <c r="H2496" s="45"/>
      <c r="I2496" s="46"/>
      <c r="J2496" s="46"/>
      <c r="K2496" s="46"/>
      <c r="L2496" s="46"/>
      <c r="M2496" s="47"/>
      <c r="N2496" s="47"/>
      <c r="O2496" s="48"/>
      <c r="P2496" s="48"/>
      <c r="Q2496" s="49"/>
      <c r="R2496" s="49"/>
      <c r="S2496" s="49"/>
      <c r="T2496" s="49"/>
      <c r="U2496" s="106"/>
    </row>
    <row r="2497" spans="1:21" x14ac:dyDescent="0.3">
      <c r="A2497" s="41"/>
      <c r="B2497" s="6"/>
      <c r="C2497" s="62"/>
      <c r="D2497" s="43"/>
      <c r="E2497" s="43"/>
      <c r="F2497" s="44"/>
      <c r="G2497" s="45"/>
      <c r="H2497" s="45"/>
      <c r="I2497" s="46"/>
      <c r="J2497" s="46"/>
      <c r="K2497" s="46"/>
      <c r="L2497" s="46"/>
      <c r="M2497" s="47"/>
      <c r="N2497" s="47"/>
      <c r="O2497" s="48"/>
      <c r="P2497" s="48"/>
      <c r="Q2497" s="49"/>
      <c r="R2497" s="49"/>
      <c r="S2497" s="49"/>
      <c r="T2497" s="49"/>
      <c r="U2497" s="106"/>
    </row>
    <row r="2498" spans="1:21" x14ac:dyDescent="0.3">
      <c r="A2498" s="41"/>
      <c r="B2498" s="6"/>
      <c r="C2498" s="62"/>
      <c r="D2498" s="43"/>
      <c r="E2498" s="43"/>
      <c r="F2498" s="44"/>
      <c r="G2498" s="45"/>
      <c r="H2498" s="45"/>
      <c r="I2498" s="46"/>
      <c r="J2498" s="46"/>
      <c r="K2498" s="46"/>
      <c r="L2498" s="46"/>
      <c r="M2498" s="47"/>
      <c r="N2498" s="47"/>
      <c r="O2498" s="48"/>
      <c r="P2498" s="48"/>
      <c r="Q2498" s="49"/>
      <c r="R2498" s="49"/>
      <c r="S2498" s="49"/>
      <c r="T2498" s="49"/>
      <c r="U2498" s="106"/>
    </row>
    <row r="2499" spans="1:21" x14ac:dyDescent="0.3">
      <c r="A2499" s="41"/>
      <c r="B2499" s="6"/>
      <c r="C2499" s="62"/>
      <c r="D2499" s="43"/>
      <c r="E2499" s="43"/>
      <c r="F2499" s="44"/>
      <c r="G2499" s="45"/>
      <c r="H2499" s="45"/>
      <c r="I2499" s="46"/>
      <c r="J2499" s="46"/>
      <c r="K2499" s="46"/>
      <c r="L2499" s="46"/>
      <c r="M2499" s="47"/>
      <c r="N2499" s="47"/>
      <c r="O2499" s="48"/>
      <c r="P2499" s="48"/>
      <c r="Q2499" s="49"/>
      <c r="R2499" s="49"/>
      <c r="S2499" s="49"/>
      <c r="T2499" s="49"/>
      <c r="U2499" s="106"/>
    </row>
    <row r="2500" spans="1:21" x14ac:dyDescent="0.3">
      <c r="A2500" s="41"/>
      <c r="B2500" s="6"/>
      <c r="C2500" s="62"/>
      <c r="D2500" s="43"/>
      <c r="E2500" s="43"/>
      <c r="F2500" s="44"/>
      <c r="G2500" s="45"/>
      <c r="H2500" s="45"/>
      <c r="I2500" s="46"/>
      <c r="J2500" s="46"/>
      <c r="K2500" s="46"/>
      <c r="L2500" s="46"/>
      <c r="M2500" s="47"/>
      <c r="N2500" s="47"/>
      <c r="O2500" s="48"/>
      <c r="P2500" s="48"/>
      <c r="Q2500" s="49"/>
      <c r="R2500" s="49"/>
      <c r="S2500" s="49"/>
      <c r="T2500" s="49"/>
      <c r="U2500" s="106"/>
    </row>
    <row r="2501" spans="1:21" x14ac:dyDescent="0.3">
      <c r="A2501" s="41"/>
      <c r="B2501" s="6"/>
      <c r="C2501" s="62"/>
      <c r="D2501" s="43"/>
      <c r="E2501" s="43"/>
      <c r="F2501" s="44"/>
      <c r="G2501" s="45"/>
      <c r="H2501" s="45"/>
      <c r="I2501" s="46"/>
      <c r="J2501" s="46"/>
      <c r="K2501" s="46"/>
      <c r="L2501" s="46"/>
      <c r="M2501" s="47"/>
      <c r="N2501" s="47"/>
      <c r="O2501" s="48"/>
      <c r="P2501" s="48"/>
      <c r="Q2501" s="49"/>
      <c r="R2501" s="49"/>
      <c r="S2501" s="49"/>
      <c r="T2501" s="49"/>
      <c r="U2501" s="106"/>
    </row>
    <row r="2502" spans="1:21" x14ac:dyDescent="0.3">
      <c r="A2502" s="41"/>
      <c r="B2502" s="6"/>
      <c r="C2502" s="62"/>
      <c r="D2502" s="43"/>
      <c r="E2502" s="43"/>
      <c r="F2502" s="44"/>
      <c r="G2502" s="45"/>
      <c r="H2502" s="45"/>
      <c r="I2502" s="46"/>
      <c r="J2502" s="46"/>
      <c r="K2502" s="46"/>
      <c r="L2502" s="46"/>
      <c r="M2502" s="47"/>
      <c r="N2502" s="47"/>
      <c r="O2502" s="48"/>
      <c r="P2502" s="48"/>
      <c r="Q2502" s="49"/>
      <c r="R2502" s="49"/>
      <c r="S2502" s="49"/>
      <c r="T2502" s="49"/>
      <c r="U2502" s="106"/>
    </row>
    <row r="2503" spans="1:21" x14ac:dyDescent="0.3">
      <c r="A2503" s="41"/>
      <c r="B2503" s="6"/>
      <c r="C2503" s="62"/>
      <c r="D2503" s="43"/>
      <c r="E2503" s="43"/>
      <c r="F2503" s="44"/>
      <c r="G2503" s="45"/>
      <c r="H2503" s="45"/>
      <c r="I2503" s="46"/>
      <c r="J2503" s="46"/>
      <c r="K2503" s="46"/>
      <c r="L2503" s="46"/>
      <c r="M2503" s="47"/>
      <c r="N2503" s="47"/>
      <c r="O2503" s="48"/>
      <c r="P2503" s="48"/>
      <c r="Q2503" s="49"/>
      <c r="R2503" s="49"/>
      <c r="S2503" s="49"/>
      <c r="T2503" s="49"/>
      <c r="U2503" s="106"/>
    </row>
    <row r="2504" spans="1:21" x14ac:dyDescent="0.3">
      <c r="A2504" s="41"/>
      <c r="B2504" s="6"/>
      <c r="C2504" s="62"/>
      <c r="D2504" s="43"/>
      <c r="E2504" s="43"/>
      <c r="F2504" s="44"/>
      <c r="G2504" s="45"/>
      <c r="H2504" s="45"/>
      <c r="I2504" s="46"/>
      <c r="J2504" s="46"/>
      <c r="K2504" s="46"/>
      <c r="L2504" s="46"/>
      <c r="M2504" s="47"/>
      <c r="N2504" s="47"/>
      <c r="O2504" s="48"/>
      <c r="P2504" s="48"/>
      <c r="Q2504" s="49"/>
      <c r="R2504" s="49"/>
      <c r="S2504" s="49"/>
      <c r="T2504" s="49"/>
      <c r="U2504" s="106"/>
    </row>
    <row r="2505" spans="1:21" x14ac:dyDescent="0.3">
      <c r="A2505" s="41"/>
      <c r="B2505" s="6"/>
      <c r="C2505" s="62"/>
      <c r="D2505" s="43"/>
      <c r="E2505" s="43"/>
      <c r="F2505" s="44"/>
      <c r="G2505" s="45"/>
      <c r="H2505" s="45"/>
      <c r="I2505" s="46"/>
      <c r="J2505" s="46"/>
      <c r="K2505" s="46"/>
      <c r="L2505" s="46"/>
      <c r="M2505" s="47"/>
      <c r="N2505" s="47"/>
      <c r="O2505" s="48"/>
      <c r="P2505" s="48"/>
      <c r="Q2505" s="49"/>
      <c r="R2505" s="49"/>
      <c r="S2505" s="49"/>
      <c r="T2505" s="49"/>
      <c r="U2505" s="106"/>
    </row>
    <row r="2506" spans="1:21" x14ac:dyDescent="0.3">
      <c r="A2506" s="41"/>
      <c r="B2506" s="6"/>
      <c r="C2506" s="62"/>
      <c r="D2506" s="43"/>
      <c r="E2506" s="43"/>
      <c r="F2506" s="44"/>
      <c r="G2506" s="45"/>
      <c r="H2506" s="45"/>
      <c r="I2506" s="46"/>
      <c r="J2506" s="46"/>
      <c r="K2506" s="46"/>
      <c r="L2506" s="46"/>
      <c r="M2506" s="47"/>
      <c r="N2506" s="47"/>
      <c r="O2506" s="48"/>
      <c r="P2506" s="48"/>
      <c r="Q2506" s="49"/>
      <c r="R2506" s="49"/>
      <c r="S2506" s="49"/>
      <c r="T2506" s="49"/>
      <c r="U2506" s="106"/>
    </row>
    <row r="2507" spans="1:21" x14ac:dyDescent="0.3">
      <c r="A2507" s="41"/>
      <c r="B2507" s="6"/>
      <c r="C2507" s="62"/>
      <c r="D2507" s="43"/>
      <c r="E2507" s="43"/>
      <c r="F2507" s="44"/>
      <c r="G2507" s="45"/>
      <c r="H2507" s="45"/>
      <c r="I2507" s="46"/>
      <c r="J2507" s="46"/>
      <c r="K2507" s="46"/>
      <c r="L2507" s="46"/>
      <c r="M2507" s="47"/>
      <c r="N2507" s="47"/>
      <c r="O2507" s="48"/>
      <c r="P2507" s="48"/>
      <c r="Q2507" s="49"/>
      <c r="R2507" s="49"/>
      <c r="S2507" s="49"/>
      <c r="T2507" s="49"/>
      <c r="U2507" s="106"/>
    </row>
    <row r="2508" spans="1:21" x14ac:dyDescent="0.3">
      <c r="A2508" s="41"/>
      <c r="B2508" s="6"/>
      <c r="C2508" s="62"/>
      <c r="D2508" s="43"/>
      <c r="E2508" s="43"/>
      <c r="F2508" s="44"/>
      <c r="G2508" s="45"/>
      <c r="H2508" s="45"/>
      <c r="I2508" s="46"/>
      <c r="J2508" s="46"/>
      <c r="K2508" s="46"/>
      <c r="L2508" s="46"/>
      <c r="M2508" s="47"/>
      <c r="N2508" s="47"/>
      <c r="O2508" s="48"/>
      <c r="P2508" s="48"/>
      <c r="Q2508" s="49"/>
      <c r="R2508" s="49"/>
      <c r="S2508" s="49"/>
      <c r="T2508" s="49"/>
      <c r="U2508" s="106"/>
    </row>
    <row r="2509" spans="1:21" x14ac:dyDescent="0.3">
      <c r="A2509" s="41"/>
      <c r="B2509" s="6"/>
      <c r="C2509" s="62"/>
      <c r="D2509" s="43"/>
      <c r="E2509" s="43"/>
      <c r="F2509" s="44"/>
      <c r="G2509" s="45"/>
      <c r="H2509" s="45"/>
      <c r="I2509" s="46"/>
      <c r="J2509" s="46"/>
      <c r="K2509" s="46"/>
      <c r="L2509" s="46"/>
      <c r="M2509" s="47"/>
      <c r="N2509" s="47"/>
      <c r="O2509" s="48"/>
      <c r="P2509" s="48"/>
      <c r="Q2509" s="49"/>
      <c r="R2509" s="49"/>
      <c r="S2509" s="49"/>
      <c r="T2509" s="49"/>
      <c r="U2509" s="106"/>
    </row>
    <row r="2510" spans="1:21" x14ac:dyDescent="0.3">
      <c r="A2510" s="41"/>
      <c r="B2510" s="6"/>
      <c r="C2510" s="62"/>
      <c r="D2510" s="43"/>
      <c r="E2510" s="43"/>
      <c r="F2510" s="44"/>
      <c r="G2510" s="45"/>
      <c r="H2510" s="45"/>
      <c r="I2510" s="46"/>
      <c r="J2510" s="46"/>
      <c r="K2510" s="46"/>
      <c r="L2510" s="46"/>
      <c r="M2510" s="47"/>
      <c r="N2510" s="47"/>
      <c r="O2510" s="48"/>
      <c r="P2510" s="48"/>
      <c r="Q2510" s="49"/>
      <c r="R2510" s="49"/>
      <c r="S2510" s="49"/>
      <c r="T2510" s="49"/>
      <c r="U2510" s="106"/>
    </row>
    <row r="2511" spans="1:21" x14ac:dyDescent="0.3">
      <c r="A2511" s="41"/>
      <c r="B2511" s="6"/>
      <c r="C2511" s="62"/>
      <c r="D2511" s="43"/>
      <c r="E2511" s="43"/>
      <c r="F2511" s="44"/>
      <c r="G2511" s="45"/>
      <c r="H2511" s="45"/>
      <c r="I2511" s="46"/>
      <c r="J2511" s="46"/>
      <c r="K2511" s="46"/>
      <c r="L2511" s="46"/>
      <c r="M2511" s="47"/>
      <c r="N2511" s="47"/>
      <c r="O2511" s="48"/>
      <c r="P2511" s="48"/>
      <c r="Q2511" s="49"/>
      <c r="R2511" s="49"/>
      <c r="S2511" s="49"/>
      <c r="T2511" s="49"/>
      <c r="U2511" s="106"/>
    </row>
    <row r="2512" spans="1:21" x14ac:dyDescent="0.3">
      <c r="A2512" s="41"/>
      <c r="B2512" s="6"/>
      <c r="C2512" s="62"/>
      <c r="D2512" s="43"/>
      <c r="E2512" s="43"/>
      <c r="F2512" s="44"/>
      <c r="G2512" s="45"/>
      <c r="H2512" s="45"/>
      <c r="I2512" s="46"/>
      <c r="J2512" s="46"/>
      <c r="K2512" s="46"/>
      <c r="L2512" s="46"/>
      <c r="M2512" s="47"/>
      <c r="N2512" s="47"/>
      <c r="O2512" s="48"/>
      <c r="P2512" s="48"/>
      <c r="Q2512" s="49"/>
      <c r="R2512" s="49"/>
      <c r="S2512" s="49"/>
      <c r="T2512" s="49"/>
      <c r="U2512" s="106"/>
    </row>
    <row r="2513" spans="1:21" x14ac:dyDescent="0.3">
      <c r="A2513" s="41"/>
      <c r="B2513" s="6"/>
      <c r="C2513" s="62"/>
      <c r="D2513" s="43"/>
      <c r="E2513" s="43"/>
      <c r="F2513" s="44"/>
      <c r="G2513" s="45"/>
      <c r="H2513" s="45"/>
      <c r="I2513" s="46"/>
      <c r="J2513" s="46"/>
      <c r="K2513" s="46"/>
      <c r="L2513" s="46"/>
      <c r="M2513" s="47"/>
      <c r="N2513" s="47"/>
      <c r="O2513" s="48"/>
      <c r="P2513" s="48"/>
      <c r="Q2513" s="49"/>
      <c r="R2513" s="49"/>
      <c r="S2513" s="49"/>
      <c r="T2513" s="49"/>
      <c r="U2513" s="106"/>
    </row>
    <row r="2514" spans="1:21" x14ac:dyDescent="0.3">
      <c r="A2514" s="41"/>
      <c r="B2514" s="6"/>
      <c r="C2514" s="62"/>
      <c r="D2514" s="43"/>
      <c r="E2514" s="43"/>
      <c r="F2514" s="44"/>
      <c r="G2514" s="45"/>
      <c r="H2514" s="45"/>
      <c r="I2514" s="46"/>
      <c r="J2514" s="46"/>
      <c r="K2514" s="46"/>
      <c r="L2514" s="46"/>
      <c r="M2514" s="47"/>
      <c r="N2514" s="47"/>
      <c r="O2514" s="48"/>
      <c r="P2514" s="48"/>
      <c r="Q2514" s="49"/>
      <c r="R2514" s="49"/>
      <c r="S2514" s="49"/>
      <c r="T2514" s="49"/>
      <c r="U2514" s="106"/>
    </row>
    <row r="2515" spans="1:21" x14ac:dyDescent="0.3">
      <c r="A2515" s="41"/>
      <c r="B2515" s="6"/>
      <c r="C2515" s="62"/>
      <c r="D2515" s="43"/>
      <c r="E2515" s="43"/>
      <c r="F2515" s="44"/>
      <c r="G2515" s="45"/>
      <c r="H2515" s="45"/>
      <c r="I2515" s="46"/>
      <c r="J2515" s="46"/>
      <c r="K2515" s="46"/>
      <c r="L2515" s="46"/>
      <c r="M2515" s="47"/>
      <c r="N2515" s="47"/>
      <c r="O2515" s="48"/>
      <c r="P2515" s="48"/>
      <c r="Q2515" s="49"/>
      <c r="R2515" s="49"/>
      <c r="S2515" s="49"/>
      <c r="T2515" s="49"/>
      <c r="U2515" s="106"/>
    </row>
    <row r="2516" spans="1:21" x14ac:dyDescent="0.3">
      <c r="A2516" s="41"/>
      <c r="B2516" s="6"/>
      <c r="C2516" s="62"/>
      <c r="D2516" s="43"/>
      <c r="E2516" s="43"/>
      <c r="F2516" s="44"/>
      <c r="G2516" s="45"/>
      <c r="H2516" s="45"/>
      <c r="I2516" s="46"/>
      <c r="J2516" s="46"/>
      <c r="K2516" s="46"/>
      <c r="L2516" s="46"/>
      <c r="M2516" s="47"/>
      <c r="N2516" s="47"/>
      <c r="O2516" s="48"/>
      <c r="P2516" s="48"/>
      <c r="Q2516" s="49"/>
      <c r="R2516" s="49"/>
      <c r="S2516" s="49"/>
      <c r="T2516" s="49"/>
      <c r="U2516" s="106"/>
    </row>
    <row r="2517" spans="1:21" x14ac:dyDescent="0.3">
      <c r="A2517" s="41"/>
      <c r="B2517" s="6"/>
      <c r="C2517" s="62"/>
      <c r="D2517" s="43"/>
      <c r="E2517" s="43"/>
      <c r="F2517" s="44"/>
      <c r="G2517" s="45"/>
      <c r="H2517" s="45"/>
      <c r="I2517" s="46"/>
      <c r="J2517" s="46"/>
      <c r="K2517" s="46"/>
      <c r="L2517" s="46"/>
      <c r="M2517" s="47"/>
      <c r="N2517" s="47"/>
      <c r="O2517" s="48"/>
      <c r="P2517" s="48"/>
      <c r="Q2517" s="49"/>
      <c r="R2517" s="49"/>
      <c r="S2517" s="49"/>
      <c r="T2517" s="49"/>
      <c r="U2517" s="106"/>
    </row>
    <row r="2518" spans="1:21" x14ac:dyDescent="0.3">
      <c r="A2518" s="41"/>
      <c r="B2518" s="6"/>
      <c r="C2518" s="62"/>
      <c r="D2518" s="43"/>
      <c r="E2518" s="43"/>
      <c r="F2518" s="44"/>
      <c r="G2518" s="45"/>
      <c r="H2518" s="45"/>
      <c r="I2518" s="46"/>
      <c r="J2518" s="46"/>
      <c r="K2518" s="46"/>
      <c r="L2518" s="46"/>
      <c r="M2518" s="47"/>
      <c r="N2518" s="47"/>
      <c r="O2518" s="48"/>
      <c r="P2518" s="48"/>
      <c r="Q2518" s="49"/>
      <c r="R2518" s="49"/>
      <c r="S2518" s="49"/>
      <c r="T2518" s="49"/>
      <c r="U2518" s="106"/>
    </row>
    <row r="2519" spans="1:21" x14ac:dyDescent="0.3">
      <c r="A2519" s="41"/>
      <c r="B2519" s="6"/>
      <c r="C2519" s="62"/>
      <c r="D2519" s="43"/>
      <c r="E2519" s="43"/>
      <c r="F2519" s="44"/>
      <c r="G2519" s="45"/>
      <c r="H2519" s="45"/>
      <c r="I2519" s="46"/>
      <c r="J2519" s="46"/>
      <c r="K2519" s="46"/>
      <c r="L2519" s="46"/>
      <c r="M2519" s="47"/>
      <c r="N2519" s="47"/>
      <c r="O2519" s="48"/>
      <c r="P2519" s="48"/>
      <c r="Q2519" s="49"/>
      <c r="R2519" s="49"/>
      <c r="S2519" s="49"/>
      <c r="T2519" s="49"/>
      <c r="U2519" s="106"/>
    </row>
    <row r="2520" spans="1:21" x14ac:dyDescent="0.3">
      <c r="A2520" s="41"/>
      <c r="B2520" s="6"/>
      <c r="C2520" s="62"/>
      <c r="D2520" s="43"/>
      <c r="E2520" s="43"/>
      <c r="F2520" s="44"/>
      <c r="G2520" s="45"/>
      <c r="H2520" s="45"/>
      <c r="I2520" s="46"/>
      <c r="J2520" s="46"/>
      <c r="K2520" s="46"/>
      <c r="L2520" s="46"/>
      <c r="M2520" s="47"/>
      <c r="N2520" s="47"/>
      <c r="O2520" s="48"/>
      <c r="P2520" s="48"/>
      <c r="Q2520" s="49"/>
      <c r="R2520" s="49"/>
      <c r="S2520" s="49"/>
      <c r="T2520" s="49"/>
      <c r="U2520" s="106"/>
    </row>
    <row r="2521" spans="1:21" x14ac:dyDescent="0.3">
      <c r="A2521" s="41"/>
      <c r="B2521" s="6"/>
      <c r="C2521" s="62"/>
      <c r="D2521" s="43"/>
      <c r="E2521" s="43"/>
      <c r="F2521" s="44"/>
      <c r="G2521" s="45"/>
      <c r="H2521" s="45"/>
      <c r="I2521" s="46"/>
      <c r="J2521" s="46"/>
      <c r="K2521" s="46"/>
      <c r="L2521" s="46"/>
      <c r="M2521" s="47"/>
      <c r="N2521" s="47"/>
      <c r="O2521" s="48"/>
      <c r="P2521" s="48"/>
      <c r="Q2521" s="49"/>
      <c r="R2521" s="49"/>
      <c r="S2521" s="49"/>
      <c r="T2521" s="49"/>
      <c r="U2521" s="106"/>
    </row>
    <row r="2522" spans="1:21" x14ac:dyDescent="0.3">
      <c r="A2522" s="41"/>
      <c r="B2522" s="6"/>
      <c r="C2522" s="62"/>
      <c r="D2522" s="43"/>
      <c r="E2522" s="43"/>
      <c r="F2522" s="44"/>
      <c r="G2522" s="45"/>
      <c r="H2522" s="45"/>
      <c r="I2522" s="46"/>
      <c r="J2522" s="46"/>
      <c r="K2522" s="46"/>
      <c r="L2522" s="46"/>
      <c r="M2522" s="47"/>
      <c r="N2522" s="47"/>
      <c r="O2522" s="48"/>
      <c r="P2522" s="48"/>
      <c r="Q2522" s="49"/>
      <c r="R2522" s="49"/>
      <c r="S2522" s="49"/>
      <c r="T2522" s="49"/>
      <c r="U2522" s="106"/>
    </row>
    <row r="2523" spans="1:21" x14ac:dyDescent="0.3">
      <c r="A2523" s="41"/>
      <c r="B2523" s="6"/>
      <c r="C2523" s="62"/>
      <c r="D2523" s="43"/>
      <c r="E2523" s="43"/>
      <c r="F2523" s="44"/>
      <c r="G2523" s="45"/>
      <c r="H2523" s="45"/>
      <c r="I2523" s="46"/>
      <c r="J2523" s="46"/>
      <c r="K2523" s="46"/>
      <c r="L2523" s="46"/>
      <c r="M2523" s="47"/>
      <c r="N2523" s="47"/>
      <c r="O2523" s="48"/>
      <c r="P2523" s="48"/>
      <c r="Q2523" s="49"/>
      <c r="R2523" s="49"/>
      <c r="S2523" s="49"/>
      <c r="T2523" s="49"/>
      <c r="U2523" s="106"/>
    </row>
    <row r="2524" spans="1:21" x14ac:dyDescent="0.3">
      <c r="A2524" s="41"/>
      <c r="B2524" s="6"/>
      <c r="C2524" s="62"/>
      <c r="D2524" s="43"/>
      <c r="E2524" s="43"/>
      <c r="F2524" s="44"/>
      <c r="G2524" s="45"/>
      <c r="H2524" s="45"/>
      <c r="I2524" s="46"/>
      <c r="J2524" s="46"/>
      <c r="K2524" s="46"/>
      <c r="L2524" s="46"/>
      <c r="M2524" s="47"/>
      <c r="N2524" s="47"/>
      <c r="O2524" s="48"/>
      <c r="P2524" s="48"/>
      <c r="Q2524" s="49"/>
      <c r="R2524" s="49"/>
      <c r="S2524" s="49"/>
      <c r="T2524" s="49"/>
      <c r="U2524" s="106"/>
    </row>
    <row r="2525" spans="1:21" x14ac:dyDescent="0.3">
      <c r="A2525" s="41"/>
      <c r="B2525" s="6"/>
      <c r="C2525" s="62"/>
      <c r="D2525" s="43"/>
      <c r="E2525" s="43"/>
      <c r="F2525" s="44"/>
      <c r="G2525" s="45"/>
      <c r="H2525" s="45"/>
      <c r="I2525" s="46"/>
      <c r="J2525" s="46"/>
      <c r="K2525" s="46"/>
      <c r="L2525" s="46"/>
      <c r="M2525" s="47"/>
      <c r="N2525" s="47"/>
      <c r="O2525" s="48"/>
      <c r="P2525" s="48"/>
      <c r="Q2525" s="49"/>
      <c r="R2525" s="49"/>
      <c r="S2525" s="49"/>
      <c r="T2525" s="49"/>
      <c r="U2525" s="106"/>
    </row>
    <row r="2526" spans="1:21" x14ac:dyDescent="0.3">
      <c r="A2526" s="41"/>
      <c r="B2526" s="6"/>
      <c r="C2526" s="62"/>
      <c r="D2526" s="43"/>
      <c r="E2526" s="43"/>
      <c r="F2526" s="44"/>
      <c r="G2526" s="45"/>
      <c r="H2526" s="45"/>
      <c r="I2526" s="46"/>
      <c r="J2526" s="46"/>
      <c r="K2526" s="46"/>
      <c r="L2526" s="46"/>
      <c r="M2526" s="47"/>
      <c r="N2526" s="47"/>
      <c r="O2526" s="48"/>
      <c r="P2526" s="48"/>
      <c r="Q2526" s="49"/>
      <c r="R2526" s="49"/>
      <c r="S2526" s="49"/>
      <c r="T2526" s="49"/>
      <c r="U2526" s="106"/>
    </row>
    <row r="2527" spans="1:21" x14ac:dyDescent="0.3">
      <c r="A2527" s="41"/>
      <c r="B2527" s="6"/>
      <c r="C2527" s="62"/>
      <c r="D2527" s="43"/>
      <c r="E2527" s="43"/>
      <c r="F2527" s="44"/>
      <c r="G2527" s="45"/>
      <c r="H2527" s="45"/>
      <c r="I2527" s="46"/>
      <c r="J2527" s="46"/>
      <c r="K2527" s="46"/>
      <c r="L2527" s="46"/>
      <c r="M2527" s="47"/>
      <c r="N2527" s="47"/>
      <c r="O2527" s="48"/>
      <c r="P2527" s="48"/>
      <c r="Q2527" s="49"/>
      <c r="R2527" s="49"/>
      <c r="S2527" s="49"/>
      <c r="T2527" s="49"/>
      <c r="U2527" s="106"/>
    </row>
    <row r="2528" spans="1:21" x14ac:dyDescent="0.3">
      <c r="A2528" s="41"/>
      <c r="B2528" s="6"/>
      <c r="C2528" s="62"/>
      <c r="D2528" s="43"/>
      <c r="E2528" s="43"/>
      <c r="F2528" s="44"/>
      <c r="G2528" s="45"/>
      <c r="H2528" s="45"/>
      <c r="I2528" s="46"/>
      <c r="J2528" s="46"/>
      <c r="K2528" s="46"/>
      <c r="L2528" s="46"/>
      <c r="M2528" s="47"/>
      <c r="N2528" s="47"/>
      <c r="O2528" s="48"/>
      <c r="P2528" s="48"/>
      <c r="Q2528" s="49"/>
      <c r="R2528" s="49"/>
      <c r="S2528" s="49"/>
      <c r="T2528" s="49"/>
      <c r="U2528" s="106"/>
    </row>
    <row r="2529" spans="1:21" x14ac:dyDescent="0.3">
      <c r="A2529" s="41"/>
      <c r="B2529" s="6"/>
      <c r="C2529" s="62"/>
      <c r="D2529" s="43"/>
      <c r="E2529" s="43"/>
      <c r="F2529" s="44"/>
      <c r="G2529" s="45"/>
      <c r="H2529" s="45"/>
      <c r="I2529" s="46"/>
      <c r="J2529" s="46"/>
      <c r="K2529" s="46"/>
      <c r="L2529" s="46"/>
      <c r="M2529" s="47"/>
      <c r="N2529" s="47"/>
      <c r="O2529" s="48"/>
      <c r="P2529" s="48"/>
      <c r="Q2529" s="49"/>
      <c r="R2529" s="49"/>
      <c r="S2529" s="49"/>
      <c r="T2529" s="49"/>
      <c r="U2529" s="106"/>
    </row>
    <row r="2530" spans="1:21" x14ac:dyDescent="0.3">
      <c r="A2530" s="41"/>
      <c r="B2530" s="6"/>
      <c r="C2530" s="62"/>
      <c r="D2530" s="43"/>
      <c r="E2530" s="43"/>
      <c r="F2530" s="44"/>
      <c r="G2530" s="45"/>
      <c r="H2530" s="45"/>
      <c r="I2530" s="46"/>
      <c r="J2530" s="46"/>
      <c r="K2530" s="46"/>
      <c r="L2530" s="46"/>
      <c r="M2530" s="47"/>
      <c r="N2530" s="47"/>
      <c r="O2530" s="48"/>
      <c r="P2530" s="48"/>
      <c r="Q2530" s="49"/>
      <c r="R2530" s="49"/>
      <c r="S2530" s="49"/>
      <c r="T2530" s="49"/>
      <c r="U2530" s="106"/>
    </row>
    <row r="2531" spans="1:21" x14ac:dyDescent="0.3">
      <c r="A2531" s="41"/>
      <c r="B2531" s="6"/>
      <c r="C2531" s="62"/>
      <c r="D2531" s="43"/>
      <c r="E2531" s="43"/>
      <c r="F2531" s="44"/>
      <c r="G2531" s="45"/>
      <c r="H2531" s="45"/>
      <c r="I2531" s="46"/>
      <c r="J2531" s="46"/>
      <c r="K2531" s="46"/>
      <c r="L2531" s="46"/>
      <c r="M2531" s="47"/>
      <c r="N2531" s="47"/>
      <c r="O2531" s="48"/>
      <c r="P2531" s="48"/>
      <c r="Q2531" s="49"/>
      <c r="R2531" s="49"/>
      <c r="S2531" s="49"/>
      <c r="T2531" s="49"/>
      <c r="U2531" s="106"/>
    </row>
    <row r="2532" spans="1:21" x14ac:dyDescent="0.3">
      <c r="A2532" s="41"/>
      <c r="B2532" s="6"/>
      <c r="C2532" s="62"/>
      <c r="D2532" s="43"/>
      <c r="E2532" s="43"/>
      <c r="F2532" s="44"/>
      <c r="G2532" s="45"/>
      <c r="H2532" s="45"/>
      <c r="I2532" s="46"/>
      <c r="J2532" s="46"/>
      <c r="K2532" s="46"/>
      <c r="L2532" s="46"/>
      <c r="M2532" s="47"/>
      <c r="N2532" s="47"/>
      <c r="O2532" s="48"/>
      <c r="P2532" s="48"/>
      <c r="Q2532" s="49"/>
      <c r="R2532" s="49"/>
      <c r="S2532" s="49"/>
      <c r="T2532" s="49"/>
      <c r="U2532" s="106"/>
    </row>
    <row r="2533" spans="1:21" x14ac:dyDescent="0.3">
      <c r="A2533" s="41"/>
      <c r="B2533" s="6"/>
      <c r="C2533" s="62"/>
      <c r="D2533" s="43"/>
      <c r="E2533" s="43"/>
      <c r="F2533" s="44"/>
      <c r="G2533" s="45"/>
      <c r="H2533" s="45"/>
      <c r="I2533" s="46"/>
      <c r="J2533" s="46"/>
      <c r="K2533" s="46"/>
      <c r="L2533" s="46"/>
      <c r="M2533" s="47"/>
      <c r="N2533" s="47"/>
      <c r="O2533" s="48"/>
      <c r="P2533" s="48"/>
      <c r="Q2533" s="49"/>
      <c r="R2533" s="49"/>
      <c r="S2533" s="49"/>
      <c r="T2533" s="49"/>
      <c r="U2533" s="106"/>
    </row>
    <row r="2534" spans="1:21" x14ac:dyDescent="0.3">
      <c r="A2534" s="41"/>
      <c r="B2534" s="6"/>
      <c r="C2534" s="62"/>
      <c r="D2534" s="43"/>
      <c r="E2534" s="43"/>
      <c r="F2534" s="44"/>
      <c r="G2534" s="45"/>
      <c r="H2534" s="45"/>
      <c r="I2534" s="46"/>
      <c r="J2534" s="46"/>
      <c r="K2534" s="46"/>
      <c r="L2534" s="46"/>
      <c r="M2534" s="47"/>
      <c r="N2534" s="47"/>
      <c r="O2534" s="48"/>
      <c r="P2534" s="48"/>
      <c r="Q2534" s="49"/>
      <c r="R2534" s="49"/>
      <c r="S2534" s="49"/>
      <c r="T2534" s="49"/>
      <c r="U2534" s="106"/>
    </row>
    <row r="2535" spans="1:21" x14ac:dyDescent="0.3">
      <c r="A2535" s="41"/>
      <c r="B2535" s="6"/>
      <c r="C2535" s="62"/>
      <c r="D2535" s="43"/>
      <c r="E2535" s="43"/>
      <c r="F2535" s="44"/>
      <c r="G2535" s="45"/>
      <c r="H2535" s="45"/>
      <c r="I2535" s="46"/>
      <c r="J2535" s="46"/>
      <c r="K2535" s="46"/>
      <c r="L2535" s="46"/>
      <c r="M2535" s="47"/>
      <c r="N2535" s="47"/>
      <c r="O2535" s="48"/>
      <c r="P2535" s="48"/>
      <c r="Q2535" s="49"/>
      <c r="R2535" s="49"/>
      <c r="S2535" s="49"/>
      <c r="T2535" s="49"/>
      <c r="U2535" s="106"/>
    </row>
    <row r="2536" spans="1:21" x14ac:dyDescent="0.3">
      <c r="A2536" s="41"/>
      <c r="B2536" s="6"/>
      <c r="C2536" s="62"/>
      <c r="D2536" s="43"/>
      <c r="E2536" s="43"/>
      <c r="F2536" s="44"/>
      <c r="G2536" s="45"/>
      <c r="H2536" s="45"/>
      <c r="I2536" s="46"/>
      <c r="J2536" s="46"/>
      <c r="K2536" s="46"/>
      <c r="L2536" s="46"/>
      <c r="M2536" s="47"/>
      <c r="N2536" s="47"/>
      <c r="O2536" s="48"/>
      <c r="P2536" s="48"/>
      <c r="Q2536" s="49"/>
      <c r="R2536" s="49"/>
      <c r="S2536" s="49"/>
      <c r="T2536" s="49"/>
      <c r="U2536" s="106"/>
    </row>
    <row r="2537" spans="1:21" x14ac:dyDescent="0.3">
      <c r="A2537" s="41"/>
      <c r="B2537" s="6"/>
      <c r="C2537" s="62"/>
      <c r="D2537" s="43"/>
      <c r="E2537" s="43"/>
      <c r="F2537" s="44"/>
      <c r="G2537" s="45"/>
      <c r="H2537" s="45"/>
      <c r="I2537" s="46"/>
      <c r="J2537" s="46"/>
      <c r="K2537" s="46"/>
      <c r="L2537" s="46"/>
      <c r="M2537" s="47"/>
      <c r="N2537" s="47"/>
      <c r="O2537" s="48"/>
      <c r="P2537" s="48"/>
      <c r="Q2537" s="49"/>
      <c r="R2537" s="49"/>
      <c r="S2537" s="49"/>
      <c r="T2537" s="49"/>
      <c r="U2537" s="106"/>
    </row>
    <row r="2538" spans="1:21" x14ac:dyDescent="0.3">
      <c r="A2538" s="41"/>
      <c r="B2538" s="6"/>
      <c r="C2538" s="62"/>
      <c r="D2538" s="43"/>
      <c r="E2538" s="43"/>
      <c r="F2538" s="44"/>
      <c r="G2538" s="45"/>
      <c r="H2538" s="45"/>
      <c r="I2538" s="46"/>
      <c r="J2538" s="46"/>
      <c r="K2538" s="46"/>
      <c r="L2538" s="46"/>
      <c r="M2538" s="47"/>
      <c r="N2538" s="47"/>
      <c r="O2538" s="48"/>
      <c r="P2538" s="48"/>
      <c r="Q2538" s="49"/>
      <c r="R2538" s="49"/>
      <c r="S2538" s="49"/>
      <c r="T2538" s="49"/>
      <c r="U2538" s="106"/>
    </row>
    <row r="2539" spans="1:21" x14ac:dyDescent="0.3">
      <c r="A2539" s="41"/>
      <c r="B2539" s="6"/>
      <c r="C2539" s="62"/>
      <c r="D2539" s="43"/>
      <c r="E2539" s="43"/>
      <c r="F2539" s="44"/>
      <c r="G2539" s="45"/>
      <c r="H2539" s="45"/>
      <c r="I2539" s="46"/>
      <c r="J2539" s="46"/>
      <c r="K2539" s="46"/>
      <c r="L2539" s="46"/>
      <c r="M2539" s="47"/>
      <c r="N2539" s="47"/>
      <c r="O2539" s="48"/>
      <c r="P2539" s="48"/>
      <c r="Q2539" s="49"/>
      <c r="R2539" s="49"/>
      <c r="S2539" s="49"/>
      <c r="T2539" s="49"/>
      <c r="U2539" s="106"/>
    </row>
    <row r="2540" spans="1:21" x14ac:dyDescent="0.3">
      <c r="A2540" s="41"/>
      <c r="B2540" s="6"/>
      <c r="C2540" s="62"/>
      <c r="D2540" s="43"/>
      <c r="E2540" s="43"/>
      <c r="F2540" s="44"/>
      <c r="G2540" s="45"/>
      <c r="H2540" s="45"/>
      <c r="I2540" s="46"/>
      <c r="J2540" s="46"/>
      <c r="K2540" s="46"/>
      <c r="L2540" s="46"/>
      <c r="M2540" s="47"/>
      <c r="N2540" s="47"/>
      <c r="O2540" s="48"/>
      <c r="P2540" s="48"/>
      <c r="Q2540" s="49"/>
      <c r="R2540" s="49"/>
      <c r="S2540" s="49"/>
      <c r="T2540" s="49"/>
      <c r="U2540" s="106"/>
    </row>
    <row r="2541" spans="1:21" x14ac:dyDescent="0.3">
      <c r="A2541" s="41"/>
      <c r="B2541" s="6"/>
      <c r="C2541" s="62"/>
      <c r="D2541" s="43"/>
      <c r="E2541" s="43"/>
      <c r="F2541" s="44"/>
      <c r="G2541" s="45"/>
      <c r="H2541" s="45"/>
      <c r="I2541" s="46"/>
      <c r="J2541" s="46"/>
      <c r="K2541" s="46"/>
      <c r="L2541" s="46"/>
      <c r="M2541" s="47"/>
      <c r="N2541" s="47"/>
      <c r="O2541" s="48"/>
      <c r="P2541" s="48"/>
      <c r="Q2541" s="49"/>
      <c r="R2541" s="49"/>
      <c r="S2541" s="49"/>
      <c r="T2541" s="49"/>
      <c r="U2541" s="106"/>
    </row>
    <row r="2542" spans="1:21" x14ac:dyDescent="0.3">
      <c r="A2542" s="41"/>
      <c r="B2542" s="6"/>
      <c r="C2542" s="62"/>
      <c r="D2542" s="43"/>
      <c r="E2542" s="43"/>
      <c r="F2542" s="44"/>
      <c r="G2542" s="45"/>
      <c r="H2542" s="45"/>
      <c r="I2542" s="46"/>
      <c r="J2542" s="46"/>
      <c r="K2542" s="46"/>
      <c r="L2542" s="46"/>
      <c r="M2542" s="47"/>
      <c r="N2542" s="47"/>
      <c r="O2542" s="48"/>
      <c r="P2542" s="48"/>
      <c r="Q2542" s="49"/>
      <c r="R2542" s="49"/>
      <c r="S2542" s="49"/>
      <c r="T2542" s="49"/>
      <c r="U2542" s="106"/>
    </row>
    <row r="2543" spans="1:21" x14ac:dyDescent="0.3">
      <c r="A2543" s="41"/>
      <c r="B2543" s="6"/>
      <c r="C2543" s="62"/>
      <c r="D2543" s="43"/>
      <c r="E2543" s="43"/>
      <c r="F2543" s="44"/>
      <c r="G2543" s="45"/>
      <c r="H2543" s="45"/>
      <c r="I2543" s="46"/>
      <c r="J2543" s="46"/>
      <c r="K2543" s="46"/>
      <c r="L2543" s="46"/>
      <c r="M2543" s="47"/>
      <c r="N2543" s="47"/>
      <c r="O2543" s="48"/>
      <c r="P2543" s="48"/>
      <c r="Q2543" s="49"/>
      <c r="R2543" s="49"/>
      <c r="S2543" s="49"/>
      <c r="T2543" s="49"/>
      <c r="U2543" s="106"/>
    </row>
    <row r="2544" spans="1:21" x14ac:dyDescent="0.3">
      <c r="A2544" s="41"/>
      <c r="B2544" s="6"/>
      <c r="C2544" s="62"/>
      <c r="D2544" s="43"/>
      <c r="E2544" s="43"/>
      <c r="F2544" s="44"/>
      <c r="G2544" s="45"/>
      <c r="H2544" s="45"/>
      <c r="I2544" s="46"/>
      <c r="J2544" s="46"/>
      <c r="K2544" s="46"/>
      <c r="L2544" s="46"/>
      <c r="M2544" s="47"/>
      <c r="N2544" s="47"/>
      <c r="O2544" s="48"/>
      <c r="P2544" s="48"/>
      <c r="Q2544" s="49"/>
      <c r="R2544" s="49"/>
      <c r="S2544" s="49"/>
      <c r="T2544" s="49"/>
      <c r="U2544" s="106"/>
    </row>
  </sheetData>
  <autoFilter ref="A1:U2346" xr:uid="{00000000-0001-0000-0300-000000000000}"/>
  <phoneticPr fontId="37" type="noConversion"/>
  <conditionalFormatting sqref="E1:E462 E559:E1183 E1185:E1470 E1478:E57527">
    <cfRule type="expression" dxfId="5" priority="22" stopIfTrue="1">
      <formula>AND(COUNTIF($E$1:$E$604, E1)+COUNTIF($E$606:$E$684, E1)+COUNTIF($E$686:$E$57527, E1)&gt;1,NOT(ISBLANK(E1)))</formula>
    </cfRule>
  </conditionalFormatting>
  <conditionalFormatting sqref="E463:E558">
    <cfRule type="expression" dxfId="4" priority="27" stopIfTrue="1">
      <formula>AND(COUNTIF($E$1:$E$659, E463)+COUNTIF($E$661:$E$739, E463)+COUNTIF($E$741:$E$57582, E463)&gt;1,NOT(ISBLANK(E463)))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9A20-8D6D-4243-96E8-40F0663EE280}">
  <sheetPr>
    <tabColor rgb="FF92D050"/>
  </sheetPr>
  <dimension ref="A1:T43"/>
  <sheetViews>
    <sheetView topLeftCell="A16" zoomScale="80" zoomScaleNormal="80" workbookViewId="0">
      <selection activeCell="R35" sqref="R35"/>
    </sheetView>
  </sheetViews>
  <sheetFormatPr defaultRowHeight="14.4" x14ac:dyDescent="0.3"/>
  <cols>
    <col min="1" max="1" width="16" bestFit="1" customWidth="1"/>
    <col min="6" max="6" width="21" customWidth="1"/>
    <col min="14" max="14" width="12" customWidth="1"/>
    <col min="15" max="15" width="21" bestFit="1" customWidth="1"/>
    <col min="16" max="16" width="21" customWidth="1"/>
    <col min="17" max="17" width="10.6640625" customWidth="1"/>
    <col min="18" max="18" width="13.44140625" style="192" bestFit="1" customWidth="1"/>
    <col min="19" max="19" width="10.6640625" style="192" customWidth="1"/>
  </cols>
  <sheetData>
    <row r="1" spans="1:19" ht="27" customHeight="1" x14ac:dyDescent="0.3">
      <c r="A1" s="263" t="s">
        <v>400</v>
      </c>
      <c r="B1" s="261" t="s">
        <v>422</v>
      </c>
      <c r="C1" s="261" t="s">
        <v>1681</v>
      </c>
      <c r="D1" s="263" t="s">
        <v>401</v>
      </c>
      <c r="E1" s="265" t="s">
        <v>402</v>
      </c>
      <c r="F1" s="266" t="s">
        <v>403</v>
      </c>
      <c r="G1" s="266" t="s">
        <v>404</v>
      </c>
      <c r="H1" s="266" t="s">
        <v>405</v>
      </c>
      <c r="I1" s="264" t="s">
        <v>406</v>
      </c>
      <c r="J1" s="263" t="s">
        <v>407</v>
      </c>
      <c r="K1" s="264" t="s">
        <v>408</v>
      </c>
      <c r="L1" s="264" t="s">
        <v>409</v>
      </c>
      <c r="M1" s="266" t="s">
        <v>410</v>
      </c>
      <c r="N1" s="266" t="s">
        <v>411</v>
      </c>
      <c r="O1" s="263" t="s">
        <v>420</v>
      </c>
      <c r="P1" s="263" t="s">
        <v>1685</v>
      </c>
      <c r="Q1" s="266" t="s">
        <v>424</v>
      </c>
      <c r="R1" s="268" t="s">
        <v>1835</v>
      </c>
      <c r="S1" s="268" t="s">
        <v>17128</v>
      </c>
    </row>
    <row r="2" spans="1:19" x14ac:dyDescent="0.3">
      <c r="A2" s="263"/>
      <c r="B2" s="262"/>
      <c r="C2" s="262"/>
      <c r="D2" s="263"/>
      <c r="E2" s="265"/>
      <c r="F2" s="267"/>
      <c r="G2" s="267"/>
      <c r="H2" s="267"/>
      <c r="I2" s="264"/>
      <c r="J2" s="263"/>
      <c r="K2" s="264"/>
      <c r="L2" s="264" t="s">
        <v>0</v>
      </c>
      <c r="M2" s="267"/>
      <c r="N2" s="267"/>
      <c r="O2" s="263"/>
      <c r="P2" s="263"/>
      <c r="Q2" s="267"/>
      <c r="R2" s="269"/>
      <c r="S2" s="269"/>
    </row>
    <row r="3" spans="1:19" x14ac:dyDescent="0.3">
      <c r="A3" s="1" t="s">
        <v>416</v>
      </c>
      <c r="B3" s="6">
        <f>EOMONTH(Q3,0)</f>
        <v>44985</v>
      </c>
      <c r="C3" s="62">
        <f t="shared" ref="C3:C17" si="0">YEAR(B3)</f>
        <v>2023</v>
      </c>
      <c r="D3" s="23" t="s">
        <v>372</v>
      </c>
      <c r="E3" s="23" t="s">
        <v>1586</v>
      </c>
      <c r="F3" s="2" t="s">
        <v>412</v>
      </c>
      <c r="G3" s="22">
        <v>12</v>
      </c>
      <c r="H3" s="22">
        <v>11</v>
      </c>
      <c r="I3" s="24">
        <v>112.3</v>
      </c>
      <c r="J3" s="24">
        <v>16.7</v>
      </c>
      <c r="K3" s="24"/>
      <c r="L3" s="24">
        <f>I3+J3</f>
        <v>129</v>
      </c>
      <c r="M3" s="25">
        <f>N3/L3</f>
        <v>800</v>
      </c>
      <c r="N3" s="25">
        <v>103200</v>
      </c>
      <c r="O3" s="26" t="s">
        <v>510</v>
      </c>
      <c r="P3" s="26"/>
      <c r="Q3" s="21">
        <v>44966</v>
      </c>
      <c r="R3" s="190"/>
      <c r="S3" s="190"/>
    </row>
    <row r="4" spans="1:19" x14ac:dyDescent="0.3">
      <c r="A4" s="1" t="s">
        <v>416</v>
      </c>
      <c r="B4" s="6">
        <f>EOMONTH(Q4,0)</f>
        <v>45107</v>
      </c>
      <c r="C4" s="62">
        <f t="shared" si="0"/>
        <v>2023</v>
      </c>
      <c r="D4" s="23" t="s">
        <v>981</v>
      </c>
      <c r="E4" s="23" t="s">
        <v>995</v>
      </c>
      <c r="F4" s="2" t="s">
        <v>412</v>
      </c>
      <c r="G4" s="22">
        <v>14</v>
      </c>
      <c r="H4" s="22">
        <v>14</v>
      </c>
      <c r="I4" s="24">
        <v>114.4</v>
      </c>
      <c r="J4" s="24">
        <v>16</v>
      </c>
      <c r="K4" s="24"/>
      <c r="L4" s="24">
        <v>130.4</v>
      </c>
      <c r="M4" s="25">
        <v>1380</v>
      </c>
      <c r="N4" s="25">
        <v>179952</v>
      </c>
      <c r="O4" s="26" t="s">
        <v>1078</v>
      </c>
      <c r="P4" s="26"/>
      <c r="Q4" s="21">
        <v>45085</v>
      </c>
      <c r="R4" s="190"/>
      <c r="S4" s="190"/>
    </row>
    <row r="5" spans="1:19" x14ac:dyDescent="0.3">
      <c r="A5" s="41" t="s">
        <v>417</v>
      </c>
      <c r="B5" s="6">
        <v>45199</v>
      </c>
      <c r="C5" s="62">
        <f t="shared" si="0"/>
        <v>2023</v>
      </c>
      <c r="D5" s="23" t="s">
        <v>1244</v>
      </c>
      <c r="E5" s="43" t="s">
        <v>1267</v>
      </c>
      <c r="F5" s="2" t="s">
        <v>412</v>
      </c>
      <c r="G5" s="22">
        <v>23</v>
      </c>
      <c r="H5" s="22">
        <v>23</v>
      </c>
      <c r="I5" s="24">
        <v>97.5</v>
      </c>
      <c r="J5" s="24">
        <v>12.8</v>
      </c>
      <c r="K5" s="24"/>
      <c r="L5" s="24">
        <v>110.3</v>
      </c>
      <c r="M5" s="25">
        <v>1085.0045330915684</v>
      </c>
      <c r="N5" s="25">
        <v>119676</v>
      </c>
      <c r="O5" s="26" t="s">
        <v>1324</v>
      </c>
      <c r="P5" s="26"/>
      <c r="Q5" s="21">
        <v>45188</v>
      </c>
      <c r="R5" s="190"/>
      <c r="S5" s="190"/>
    </row>
    <row r="6" spans="1:19" x14ac:dyDescent="0.3">
      <c r="A6" s="1" t="s">
        <v>417</v>
      </c>
      <c r="B6" s="6">
        <v>45230</v>
      </c>
      <c r="C6" s="62">
        <f t="shared" si="0"/>
        <v>2023</v>
      </c>
      <c r="D6" s="23" t="s">
        <v>1244</v>
      </c>
      <c r="E6" s="23" t="s">
        <v>1289</v>
      </c>
      <c r="F6" s="2" t="s">
        <v>412</v>
      </c>
      <c r="G6" s="22">
        <v>45</v>
      </c>
      <c r="H6" s="22">
        <v>44</v>
      </c>
      <c r="I6" s="24">
        <v>97.5</v>
      </c>
      <c r="J6" s="24">
        <v>12.8</v>
      </c>
      <c r="K6" s="24"/>
      <c r="L6" s="24">
        <v>110.3</v>
      </c>
      <c r="M6" s="25">
        <v>1100.3173164097916</v>
      </c>
      <c r="N6" s="25">
        <v>121365</v>
      </c>
      <c r="O6" s="26" t="s">
        <v>1380</v>
      </c>
      <c r="P6" s="26"/>
      <c r="Q6" s="21">
        <v>45226</v>
      </c>
      <c r="R6" s="190"/>
      <c r="S6" s="190"/>
    </row>
    <row r="7" spans="1:19" x14ac:dyDescent="0.3">
      <c r="A7" s="1" t="s">
        <v>417</v>
      </c>
      <c r="B7" s="6">
        <v>45230</v>
      </c>
      <c r="C7" s="62">
        <f t="shared" si="0"/>
        <v>2023</v>
      </c>
      <c r="D7" s="23" t="s">
        <v>1158</v>
      </c>
      <c r="E7" s="23" t="s">
        <v>1200</v>
      </c>
      <c r="F7" s="2" t="s">
        <v>412</v>
      </c>
      <c r="G7" s="22">
        <v>7</v>
      </c>
      <c r="H7" s="22">
        <v>7</v>
      </c>
      <c r="I7" s="24">
        <v>79.2</v>
      </c>
      <c r="J7" s="24">
        <v>12.8</v>
      </c>
      <c r="K7" s="24"/>
      <c r="L7" s="24">
        <v>92</v>
      </c>
      <c r="M7" s="25">
        <v>1025.3260869565217</v>
      </c>
      <c r="N7" s="25">
        <v>94330</v>
      </c>
      <c r="O7" s="26" t="s">
        <v>1359</v>
      </c>
      <c r="P7" s="26"/>
      <c r="Q7" s="21">
        <v>45211</v>
      </c>
      <c r="R7" s="190"/>
      <c r="S7" s="190"/>
    </row>
    <row r="8" spans="1:19" x14ac:dyDescent="0.3">
      <c r="A8" s="1" t="s">
        <v>418</v>
      </c>
      <c r="B8" s="6">
        <v>45260</v>
      </c>
      <c r="C8" s="62">
        <f t="shared" si="0"/>
        <v>2023</v>
      </c>
      <c r="D8" s="23" t="s">
        <v>880</v>
      </c>
      <c r="E8" s="23" t="s">
        <v>1585</v>
      </c>
      <c r="F8" s="2" t="s">
        <v>412</v>
      </c>
      <c r="G8" s="22">
        <v>49</v>
      </c>
      <c r="H8" s="22"/>
      <c r="I8" s="24"/>
      <c r="J8" s="24"/>
      <c r="K8" s="24"/>
      <c r="L8" s="24"/>
      <c r="M8" s="25"/>
      <c r="N8" s="25"/>
      <c r="O8" s="53" t="s">
        <v>1539</v>
      </c>
      <c r="P8" s="26"/>
      <c r="Q8" s="21">
        <v>45260</v>
      </c>
      <c r="R8" s="190"/>
      <c r="S8" s="190"/>
    </row>
    <row r="9" spans="1:19" x14ac:dyDescent="0.3">
      <c r="A9" s="1" t="s">
        <v>416</v>
      </c>
      <c r="B9" s="6">
        <v>45260</v>
      </c>
      <c r="C9" s="62">
        <f t="shared" si="0"/>
        <v>2023</v>
      </c>
      <c r="D9" s="23" t="s">
        <v>1404</v>
      </c>
      <c r="E9" s="23" t="s">
        <v>1420</v>
      </c>
      <c r="F9" s="2" t="s">
        <v>412</v>
      </c>
      <c r="G9" s="22">
        <v>16</v>
      </c>
      <c r="H9" s="22">
        <v>16</v>
      </c>
      <c r="I9" s="24">
        <v>104.4</v>
      </c>
      <c r="J9" s="24">
        <v>12.6</v>
      </c>
      <c r="K9" s="24">
        <v>0</v>
      </c>
      <c r="L9" s="24">
        <v>117</v>
      </c>
      <c r="M9" s="25">
        <v>1437.6752136752136</v>
      </c>
      <c r="N9" s="25">
        <v>168208</v>
      </c>
      <c r="O9" s="26" t="s">
        <v>1452</v>
      </c>
      <c r="P9" s="26"/>
      <c r="Q9" s="21">
        <v>45239</v>
      </c>
      <c r="R9" s="190"/>
      <c r="S9" s="190"/>
    </row>
    <row r="10" spans="1:19" x14ac:dyDescent="0.3">
      <c r="A10" s="1" t="s">
        <v>417</v>
      </c>
      <c r="B10" s="6">
        <v>45291</v>
      </c>
      <c r="C10" s="62">
        <f t="shared" si="0"/>
        <v>2023</v>
      </c>
      <c r="D10" s="23" t="s">
        <v>130</v>
      </c>
      <c r="E10" s="23" t="s">
        <v>1491</v>
      </c>
      <c r="F10" s="2" t="s">
        <v>412</v>
      </c>
      <c r="G10" s="22">
        <v>17</v>
      </c>
      <c r="H10" s="22"/>
      <c r="I10" s="24">
        <v>41.1</v>
      </c>
      <c r="J10" s="24">
        <v>6.4</v>
      </c>
      <c r="K10" s="24"/>
      <c r="L10" s="24">
        <v>47.5</v>
      </c>
      <c r="M10" s="25"/>
      <c r="N10" s="25"/>
      <c r="O10" s="26" t="s">
        <v>1561</v>
      </c>
      <c r="P10" s="26"/>
      <c r="Q10" s="21">
        <v>45280</v>
      </c>
      <c r="R10" s="190"/>
      <c r="S10" s="190"/>
    </row>
    <row r="11" spans="1:19" x14ac:dyDescent="0.3">
      <c r="A11" s="1" t="s">
        <v>417</v>
      </c>
      <c r="B11" s="6">
        <v>45291</v>
      </c>
      <c r="C11" s="62">
        <f t="shared" si="0"/>
        <v>2023</v>
      </c>
      <c r="D11" s="23" t="s">
        <v>130</v>
      </c>
      <c r="E11" s="23" t="s">
        <v>1492</v>
      </c>
      <c r="F11" s="2"/>
      <c r="G11" s="22">
        <v>18</v>
      </c>
      <c r="H11" s="22"/>
      <c r="I11" s="24">
        <v>55.2</v>
      </c>
      <c r="J11" s="24">
        <v>6.4</v>
      </c>
      <c r="K11" s="24"/>
      <c r="L11" s="24">
        <v>61.6</v>
      </c>
      <c r="M11" s="25"/>
      <c r="N11" s="25"/>
      <c r="O11" s="26" t="s">
        <v>1561</v>
      </c>
      <c r="P11" s="26"/>
      <c r="Q11" s="21">
        <v>45280</v>
      </c>
      <c r="R11" s="190"/>
      <c r="S11" s="190"/>
    </row>
    <row r="12" spans="1:19" x14ac:dyDescent="0.3">
      <c r="A12" s="1" t="s">
        <v>416</v>
      </c>
      <c r="B12" s="6">
        <v>45322</v>
      </c>
      <c r="C12" s="62">
        <f t="shared" si="0"/>
        <v>2024</v>
      </c>
      <c r="D12" s="23" t="s">
        <v>1404</v>
      </c>
      <c r="E12" s="23" t="s">
        <v>1439</v>
      </c>
      <c r="F12" s="2" t="s">
        <v>412</v>
      </c>
      <c r="G12" s="22">
        <v>35</v>
      </c>
      <c r="H12" s="22"/>
      <c r="I12" s="24">
        <v>70.5</v>
      </c>
      <c r="J12" s="24">
        <v>7.2</v>
      </c>
      <c r="K12" s="24"/>
      <c r="L12" s="24">
        <v>77.7</v>
      </c>
      <c r="M12" s="25"/>
      <c r="N12" s="25"/>
      <c r="O12" s="26" t="s">
        <v>1595</v>
      </c>
      <c r="P12" s="26"/>
      <c r="Q12" s="21">
        <v>45315</v>
      </c>
      <c r="R12" s="190"/>
      <c r="S12" s="190"/>
    </row>
    <row r="13" spans="1:19" x14ac:dyDescent="0.3">
      <c r="A13" s="1" t="s">
        <v>416</v>
      </c>
      <c r="B13" s="6">
        <v>45322</v>
      </c>
      <c r="C13" s="62">
        <f t="shared" si="0"/>
        <v>2024</v>
      </c>
      <c r="D13" s="23" t="s">
        <v>1404</v>
      </c>
      <c r="E13" s="23" t="s">
        <v>1439</v>
      </c>
      <c r="F13" s="2"/>
      <c r="G13" s="22">
        <v>36</v>
      </c>
      <c r="H13" s="22"/>
      <c r="I13" s="24">
        <v>63.8</v>
      </c>
      <c r="J13" s="24">
        <v>7.2</v>
      </c>
      <c r="K13" s="24"/>
      <c r="L13" s="24">
        <v>71</v>
      </c>
      <c r="M13" s="25"/>
      <c r="N13" s="25"/>
      <c r="O13" s="26" t="s">
        <v>1595</v>
      </c>
      <c r="P13" s="26"/>
      <c r="Q13" s="21">
        <v>45315</v>
      </c>
      <c r="R13" s="190"/>
      <c r="S13" s="190"/>
    </row>
    <row r="14" spans="1:19" x14ac:dyDescent="0.3">
      <c r="A14" s="1" t="s">
        <v>418</v>
      </c>
      <c r="B14" s="6">
        <v>45322</v>
      </c>
      <c r="C14" s="62">
        <f t="shared" si="0"/>
        <v>2024</v>
      </c>
      <c r="D14" s="23" t="s">
        <v>880</v>
      </c>
      <c r="E14" s="23" t="s">
        <v>923</v>
      </c>
      <c r="F14" s="2" t="s">
        <v>412</v>
      </c>
      <c r="G14" s="22">
        <v>43</v>
      </c>
      <c r="H14" s="22"/>
      <c r="I14" s="24">
        <v>45.6</v>
      </c>
      <c r="J14" s="24">
        <v>5.2</v>
      </c>
      <c r="K14" s="24"/>
      <c r="L14" s="24">
        <v>50.800000000000004</v>
      </c>
      <c r="M14" s="25"/>
      <c r="N14" s="25"/>
      <c r="O14" s="26" t="s">
        <v>1664</v>
      </c>
      <c r="P14" s="26"/>
      <c r="Q14" s="21">
        <v>45316</v>
      </c>
      <c r="R14" s="190"/>
      <c r="S14" s="190"/>
    </row>
    <row r="15" spans="1:19" x14ac:dyDescent="0.3">
      <c r="A15" s="1" t="s">
        <v>418</v>
      </c>
      <c r="B15" s="6">
        <v>45322</v>
      </c>
      <c r="C15" s="62">
        <f t="shared" si="0"/>
        <v>2024</v>
      </c>
      <c r="D15" s="23" t="s">
        <v>880</v>
      </c>
      <c r="E15" s="23" t="s">
        <v>924</v>
      </c>
      <c r="F15" s="2"/>
      <c r="G15" s="22">
        <v>44</v>
      </c>
      <c r="H15" s="22"/>
      <c r="I15" s="24">
        <v>105.2</v>
      </c>
      <c r="J15" s="24">
        <v>16</v>
      </c>
      <c r="K15" s="24"/>
      <c r="L15" s="24">
        <v>121.2</v>
      </c>
      <c r="M15" s="25"/>
      <c r="N15" s="25"/>
      <c r="O15" s="26" t="s">
        <v>1664</v>
      </c>
      <c r="P15" s="26"/>
      <c r="Q15" s="21">
        <v>45316</v>
      </c>
      <c r="R15" s="190"/>
      <c r="S15" s="190"/>
    </row>
    <row r="16" spans="1:19" x14ac:dyDescent="0.3">
      <c r="A16" s="1" t="s">
        <v>418</v>
      </c>
      <c r="B16" s="42">
        <v>45412</v>
      </c>
      <c r="C16" s="62">
        <f t="shared" si="0"/>
        <v>2024</v>
      </c>
      <c r="D16" s="43" t="s">
        <v>1838</v>
      </c>
      <c r="E16" s="43" t="s">
        <v>1970</v>
      </c>
      <c r="F16" s="2"/>
      <c r="G16" s="22">
        <v>92</v>
      </c>
      <c r="H16" s="22"/>
      <c r="I16" s="24">
        <v>15.2</v>
      </c>
      <c r="J16" s="24">
        <v>0</v>
      </c>
      <c r="K16" s="24"/>
      <c r="L16" s="24"/>
      <c r="M16" s="25"/>
      <c r="N16" s="25"/>
      <c r="O16" s="48" t="s">
        <v>2100</v>
      </c>
      <c r="P16" s="26"/>
      <c r="Q16" s="49">
        <v>45411</v>
      </c>
      <c r="R16" s="191"/>
      <c r="S16" s="191"/>
    </row>
    <row r="17" spans="1:20" x14ac:dyDescent="0.3">
      <c r="A17" s="1" t="s">
        <v>418</v>
      </c>
      <c r="B17" s="42">
        <v>45412</v>
      </c>
      <c r="C17" s="62">
        <f t="shared" si="0"/>
        <v>2024</v>
      </c>
      <c r="D17" s="43" t="s">
        <v>1838</v>
      </c>
      <c r="E17" s="43" t="s">
        <v>1930</v>
      </c>
      <c r="F17" s="2" t="s">
        <v>412</v>
      </c>
      <c r="G17" s="22">
        <v>93</v>
      </c>
      <c r="H17" s="22">
        <v>92</v>
      </c>
      <c r="I17" s="24">
        <v>50.5</v>
      </c>
      <c r="J17" s="24">
        <v>6.4</v>
      </c>
      <c r="K17" s="24"/>
      <c r="L17" s="24"/>
      <c r="M17" s="25"/>
      <c r="N17" s="25"/>
      <c r="O17" s="48" t="s">
        <v>2100</v>
      </c>
      <c r="P17" s="26"/>
      <c r="Q17" s="49">
        <v>45411</v>
      </c>
      <c r="R17" s="191">
        <v>1</v>
      </c>
      <c r="S17" s="191"/>
    </row>
    <row r="18" spans="1:20" x14ac:dyDescent="0.3">
      <c r="A18" s="1" t="s">
        <v>418</v>
      </c>
      <c r="B18" s="42">
        <v>45473</v>
      </c>
      <c r="C18" s="62">
        <v>2024</v>
      </c>
      <c r="D18" s="43" t="s">
        <v>1838</v>
      </c>
      <c r="E18" s="43" t="s">
        <v>1893</v>
      </c>
      <c r="F18" s="2"/>
      <c r="G18" s="22">
        <v>55</v>
      </c>
      <c r="H18" s="22"/>
      <c r="I18" s="24">
        <v>49</v>
      </c>
      <c r="J18" s="24">
        <v>6.4</v>
      </c>
      <c r="K18" s="24"/>
      <c r="L18" s="24">
        <v>55.4</v>
      </c>
      <c r="M18" s="25"/>
      <c r="N18" s="25"/>
      <c r="O18" s="26" t="s">
        <v>2210</v>
      </c>
      <c r="P18" s="26"/>
      <c r="Q18" s="21">
        <v>45455</v>
      </c>
      <c r="R18" s="190"/>
      <c r="S18" s="190"/>
    </row>
    <row r="19" spans="1:20" x14ac:dyDescent="0.3">
      <c r="A19" s="1" t="s">
        <v>418</v>
      </c>
      <c r="B19" s="42">
        <v>45473</v>
      </c>
      <c r="C19" s="62">
        <v>2024</v>
      </c>
      <c r="D19" s="43" t="s">
        <v>1838</v>
      </c>
      <c r="E19" s="43" t="s">
        <v>1894</v>
      </c>
      <c r="F19" s="2" t="s">
        <v>412</v>
      </c>
      <c r="G19" s="22">
        <v>56</v>
      </c>
      <c r="H19" s="22"/>
      <c r="I19" s="24">
        <v>45.7</v>
      </c>
      <c r="J19" s="24">
        <v>6.4</v>
      </c>
      <c r="K19" s="24"/>
      <c r="L19" s="24">
        <v>52.1</v>
      </c>
      <c r="M19" s="25"/>
      <c r="N19" s="25"/>
      <c r="O19" s="26" t="s">
        <v>2210</v>
      </c>
      <c r="P19" s="26"/>
      <c r="Q19" s="21">
        <v>45470</v>
      </c>
      <c r="R19" s="190" t="s">
        <v>1837</v>
      </c>
      <c r="S19" s="190"/>
    </row>
    <row r="20" spans="1:20" x14ac:dyDescent="0.3">
      <c r="A20" s="1" t="s">
        <v>418</v>
      </c>
      <c r="B20" s="42">
        <v>45657</v>
      </c>
      <c r="C20" s="62">
        <v>2024</v>
      </c>
      <c r="D20" s="43" t="s">
        <v>2623</v>
      </c>
      <c r="E20" s="43" t="s">
        <v>2627</v>
      </c>
      <c r="F20" s="2" t="s">
        <v>412</v>
      </c>
      <c r="G20" s="22">
        <v>55</v>
      </c>
      <c r="H20" s="22">
        <v>55</v>
      </c>
      <c r="I20" s="24">
        <v>49.2</v>
      </c>
      <c r="J20" s="24">
        <v>5.3</v>
      </c>
      <c r="K20" s="24"/>
      <c r="L20" s="24">
        <f>I20+J20</f>
        <v>54.5</v>
      </c>
      <c r="M20" s="25"/>
      <c r="N20" s="25"/>
      <c r="O20" s="26" t="s">
        <v>2633</v>
      </c>
      <c r="P20" s="26"/>
      <c r="Q20" s="21">
        <v>45656</v>
      </c>
      <c r="R20" s="190"/>
      <c r="S20" s="190"/>
    </row>
    <row r="21" spans="1:20" x14ac:dyDescent="0.3">
      <c r="A21" s="1" t="s">
        <v>418</v>
      </c>
      <c r="B21" s="42">
        <v>45657</v>
      </c>
      <c r="C21" s="62">
        <v>2024</v>
      </c>
      <c r="D21" s="43" t="s">
        <v>2623</v>
      </c>
      <c r="E21" s="43" t="s">
        <v>2647</v>
      </c>
      <c r="F21" s="2"/>
      <c r="G21" s="22">
        <v>56</v>
      </c>
      <c r="H21" s="22"/>
      <c r="I21" s="24">
        <v>45.9</v>
      </c>
      <c r="J21" s="24">
        <v>5.3</v>
      </c>
      <c r="K21" s="24"/>
      <c r="L21" s="24">
        <f>I21+J21</f>
        <v>51.199999999999996</v>
      </c>
      <c r="M21" s="25"/>
      <c r="N21" s="25"/>
      <c r="O21" s="26"/>
      <c r="P21" s="26"/>
      <c r="Q21" s="21"/>
      <c r="R21" s="190"/>
      <c r="S21" s="190"/>
    </row>
    <row r="22" spans="1:20" x14ac:dyDescent="0.3">
      <c r="A22" s="1" t="s">
        <v>418</v>
      </c>
      <c r="B22" s="42">
        <v>45657</v>
      </c>
      <c r="C22" s="62">
        <v>2024</v>
      </c>
      <c r="D22" s="43" t="s">
        <v>2623</v>
      </c>
      <c r="E22" s="43" t="s">
        <v>2628</v>
      </c>
      <c r="F22" s="2"/>
      <c r="G22" s="22">
        <v>57</v>
      </c>
      <c r="H22" s="22">
        <v>56</v>
      </c>
      <c r="I22" s="24">
        <v>53</v>
      </c>
      <c r="J22" s="24">
        <v>8</v>
      </c>
      <c r="K22" s="24"/>
      <c r="L22" s="24">
        <f>I22+J22</f>
        <v>61</v>
      </c>
      <c r="M22" s="25"/>
      <c r="N22" s="25"/>
      <c r="O22" s="26" t="s">
        <v>2644</v>
      </c>
      <c r="P22" s="26"/>
      <c r="Q22" s="21">
        <v>45649</v>
      </c>
      <c r="R22" s="190"/>
      <c r="S22" s="190"/>
    </row>
    <row r="23" spans="1:20" x14ac:dyDescent="0.3">
      <c r="A23" s="1" t="s">
        <v>418</v>
      </c>
      <c r="B23" s="6">
        <v>45808</v>
      </c>
      <c r="C23" s="62">
        <f t="shared" ref="C23:C35" si="1">YEAR(B23)</f>
        <v>2025</v>
      </c>
      <c r="D23" s="43" t="s">
        <v>4128</v>
      </c>
      <c r="E23" s="43" t="s">
        <v>4199</v>
      </c>
      <c r="F23" s="44" t="s">
        <v>412</v>
      </c>
      <c r="G23" s="22">
        <v>71</v>
      </c>
      <c r="H23" s="22"/>
      <c r="I23" s="24">
        <v>45.9</v>
      </c>
      <c r="J23" s="24">
        <v>5.3</v>
      </c>
      <c r="K23" s="24"/>
      <c r="L23" s="24">
        <v>51.199999999999996</v>
      </c>
      <c r="M23" s="25"/>
      <c r="N23" s="25"/>
      <c r="O23" s="26" t="s">
        <v>1115</v>
      </c>
      <c r="P23" s="26"/>
      <c r="Q23" s="21">
        <v>45808</v>
      </c>
      <c r="R23" s="190" t="s">
        <v>1837</v>
      </c>
      <c r="S23" s="190"/>
    </row>
    <row r="24" spans="1:20" x14ac:dyDescent="0.3">
      <c r="A24" s="1" t="s">
        <v>418</v>
      </c>
      <c r="B24" s="6">
        <v>45808</v>
      </c>
      <c r="C24" s="62">
        <f t="shared" si="1"/>
        <v>2025</v>
      </c>
      <c r="D24" s="43" t="s">
        <v>4128</v>
      </c>
      <c r="E24" s="43" t="s">
        <v>4200</v>
      </c>
      <c r="F24" s="2"/>
      <c r="G24" s="22">
        <v>72</v>
      </c>
      <c r="H24" s="22"/>
      <c r="I24" s="24">
        <v>49.2</v>
      </c>
      <c r="J24" s="24">
        <v>5.3</v>
      </c>
      <c r="K24" s="24"/>
      <c r="L24" s="24">
        <v>54.5</v>
      </c>
      <c r="M24" s="25"/>
      <c r="N24" s="25"/>
      <c r="O24" s="26" t="s">
        <v>1115</v>
      </c>
      <c r="P24" s="26"/>
      <c r="Q24" s="21">
        <v>45808</v>
      </c>
      <c r="R24" s="190"/>
      <c r="S24" s="190"/>
    </row>
    <row r="25" spans="1:20" x14ac:dyDescent="0.3">
      <c r="A25" s="41" t="s">
        <v>418</v>
      </c>
      <c r="B25" s="42">
        <f>EOMONTH(Q25,0)</f>
        <v>44742</v>
      </c>
      <c r="C25" s="62">
        <f t="shared" si="1"/>
        <v>2022</v>
      </c>
      <c r="D25" s="43" t="s">
        <v>231</v>
      </c>
      <c r="E25" s="43" t="s">
        <v>3955</v>
      </c>
      <c r="F25" s="44" t="s">
        <v>412</v>
      </c>
      <c r="G25" s="45">
        <v>27</v>
      </c>
      <c r="H25" s="45">
        <v>26</v>
      </c>
      <c r="I25" s="46">
        <v>95.7</v>
      </c>
      <c r="J25" s="46">
        <v>15.2</v>
      </c>
      <c r="K25" s="46"/>
      <c r="L25" s="46">
        <v>110.9</v>
      </c>
      <c r="M25" s="47"/>
      <c r="N25" s="47"/>
      <c r="O25" s="48" t="s">
        <v>4044</v>
      </c>
      <c r="P25" s="48"/>
      <c r="Q25" s="49">
        <v>44742</v>
      </c>
      <c r="R25" s="191"/>
      <c r="S25" s="191"/>
    </row>
    <row r="26" spans="1:20" x14ac:dyDescent="0.3">
      <c r="A26" s="41" t="s">
        <v>418</v>
      </c>
      <c r="B26" s="42">
        <f>EOMONTH(Q26,0)</f>
        <v>44742</v>
      </c>
      <c r="C26" s="62">
        <f t="shared" si="1"/>
        <v>2022</v>
      </c>
      <c r="D26" s="43" t="s">
        <v>231</v>
      </c>
      <c r="E26" s="43" t="s">
        <v>4572</v>
      </c>
      <c r="F26" s="44"/>
      <c r="G26" s="45">
        <v>28</v>
      </c>
      <c r="H26" s="45">
        <v>27</v>
      </c>
      <c r="I26" s="46">
        <v>95.7</v>
      </c>
      <c r="J26" s="46">
        <v>15.2</v>
      </c>
      <c r="K26" s="46"/>
      <c r="L26" s="46">
        <v>110.9</v>
      </c>
      <c r="M26" s="47"/>
      <c r="N26" s="47"/>
      <c r="O26" s="48" t="s">
        <v>4044</v>
      </c>
      <c r="P26" s="48"/>
      <c r="Q26" s="49">
        <v>44742</v>
      </c>
      <c r="R26" s="191"/>
      <c r="S26" s="191"/>
    </row>
    <row r="27" spans="1:20" x14ac:dyDescent="0.3">
      <c r="A27" s="41" t="s">
        <v>418</v>
      </c>
      <c r="B27" s="6">
        <v>45869</v>
      </c>
      <c r="C27" s="62">
        <f t="shared" si="1"/>
        <v>2025</v>
      </c>
      <c r="D27" s="43" t="s">
        <v>4128</v>
      </c>
      <c r="E27" s="43" t="s">
        <v>4166</v>
      </c>
      <c r="F27" s="44"/>
      <c r="G27" s="45">
        <v>39</v>
      </c>
      <c r="H27" s="45">
        <v>38</v>
      </c>
      <c r="I27" s="46">
        <v>70.900000000000006</v>
      </c>
      <c r="J27" s="46">
        <v>5.3</v>
      </c>
      <c r="K27" s="46"/>
      <c r="L27" s="46">
        <f>I27+J27</f>
        <v>76.2</v>
      </c>
      <c r="M27" s="47"/>
      <c r="N27" s="47"/>
      <c r="O27" s="48" t="s">
        <v>4364</v>
      </c>
      <c r="P27" s="48"/>
      <c r="Q27" s="49">
        <v>45842</v>
      </c>
      <c r="R27" s="191">
        <v>1</v>
      </c>
      <c r="S27" s="191">
        <v>0.05</v>
      </c>
    </row>
    <row r="28" spans="1:20" x14ac:dyDescent="0.3">
      <c r="A28" s="41" t="s">
        <v>418</v>
      </c>
      <c r="B28" s="6">
        <v>45869</v>
      </c>
      <c r="C28" s="62">
        <f t="shared" si="1"/>
        <v>2025</v>
      </c>
      <c r="D28" s="43" t="s">
        <v>4128</v>
      </c>
      <c r="E28" s="43" t="s">
        <v>4167</v>
      </c>
      <c r="F28" s="44" t="s">
        <v>412</v>
      </c>
      <c r="G28" s="45">
        <v>39</v>
      </c>
      <c r="H28" s="45">
        <v>38</v>
      </c>
      <c r="I28" s="46">
        <v>70.900000000000006</v>
      </c>
      <c r="J28" s="46">
        <v>5.3</v>
      </c>
      <c r="K28" s="46"/>
      <c r="L28" s="46">
        <f>I28+J28</f>
        <v>76.2</v>
      </c>
      <c r="M28" s="47"/>
      <c r="N28" s="47"/>
      <c r="O28" s="48" t="s">
        <v>4364</v>
      </c>
      <c r="P28" s="48"/>
      <c r="Q28" s="49">
        <v>45842</v>
      </c>
      <c r="R28" s="191">
        <v>1</v>
      </c>
      <c r="S28" s="191">
        <v>0.05</v>
      </c>
    </row>
    <row r="29" spans="1:20" x14ac:dyDescent="0.3">
      <c r="A29" s="41" t="s">
        <v>418</v>
      </c>
      <c r="B29" s="42">
        <f t="shared" ref="B29:B35" si="2">EOMONTH(Q29,0)</f>
        <v>44773</v>
      </c>
      <c r="C29" s="62">
        <f t="shared" si="1"/>
        <v>2022</v>
      </c>
      <c r="D29" s="43" t="s">
        <v>231</v>
      </c>
      <c r="E29" s="43" t="s">
        <v>3946</v>
      </c>
      <c r="F29" s="44" t="s">
        <v>412</v>
      </c>
      <c r="G29" s="45">
        <v>17</v>
      </c>
      <c r="H29" s="45">
        <v>17</v>
      </c>
      <c r="I29" s="46">
        <v>76.5</v>
      </c>
      <c r="J29" s="46">
        <v>15.2</v>
      </c>
      <c r="K29" s="46"/>
      <c r="L29" s="46">
        <v>91.7</v>
      </c>
      <c r="M29" s="47"/>
      <c r="N29" s="47"/>
      <c r="O29" s="48" t="s">
        <v>1193</v>
      </c>
      <c r="P29" s="48"/>
      <c r="Q29" s="49">
        <v>44756</v>
      </c>
      <c r="R29" s="191"/>
      <c r="S29" s="191"/>
      <c r="T29" s="49"/>
    </row>
    <row r="30" spans="1:20" x14ac:dyDescent="0.3">
      <c r="A30" s="41" t="s">
        <v>418</v>
      </c>
      <c r="B30" s="42">
        <f t="shared" si="2"/>
        <v>44773</v>
      </c>
      <c r="C30" s="62">
        <f t="shared" si="1"/>
        <v>2022</v>
      </c>
      <c r="D30" s="43" t="s">
        <v>231</v>
      </c>
      <c r="E30" s="43" t="s">
        <v>4575</v>
      </c>
      <c r="F30" s="44"/>
      <c r="G30" s="45">
        <v>17</v>
      </c>
      <c r="H30" s="45">
        <v>17</v>
      </c>
      <c r="I30" s="46">
        <v>76.5</v>
      </c>
      <c r="J30" s="46">
        <v>15.2</v>
      </c>
      <c r="K30" s="46"/>
      <c r="L30" s="46">
        <v>91.7</v>
      </c>
      <c r="M30" s="47"/>
      <c r="N30" s="47"/>
      <c r="O30" s="48" t="s">
        <v>1193</v>
      </c>
      <c r="P30" s="48"/>
      <c r="Q30" s="49">
        <v>44756</v>
      </c>
      <c r="R30" s="191"/>
      <c r="S30" s="191"/>
      <c r="T30" s="49"/>
    </row>
    <row r="31" spans="1:20" ht="15" customHeight="1" x14ac:dyDescent="0.3">
      <c r="A31" s="41" t="s">
        <v>418</v>
      </c>
      <c r="B31" s="42">
        <f t="shared" si="2"/>
        <v>44834</v>
      </c>
      <c r="C31" s="62">
        <f t="shared" si="1"/>
        <v>2022</v>
      </c>
      <c r="D31" s="43" t="s">
        <v>286</v>
      </c>
      <c r="E31" s="43" t="s">
        <v>4004</v>
      </c>
      <c r="F31" s="44" t="s">
        <v>412</v>
      </c>
      <c r="G31" s="45">
        <v>25</v>
      </c>
      <c r="H31" s="45">
        <v>24</v>
      </c>
      <c r="I31" s="46">
        <v>75.8</v>
      </c>
      <c r="J31" s="46">
        <v>15.2</v>
      </c>
      <c r="K31" s="46"/>
      <c r="L31" s="46">
        <v>91</v>
      </c>
      <c r="M31" s="47"/>
      <c r="N31" s="47"/>
      <c r="O31" s="48" t="s">
        <v>4080</v>
      </c>
      <c r="P31" s="49"/>
      <c r="Q31" s="49">
        <v>44818</v>
      </c>
      <c r="R31" s="191"/>
      <c r="S31" s="191"/>
      <c r="T31" s="49"/>
    </row>
    <row r="32" spans="1:20" ht="15" customHeight="1" x14ac:dyDescent="0.3">
      <c r="A32" s="41" t="s">
        <v>418</v>
      </c>
      <c r="B32" s="42">
        <f t="shared" si="2"/>
        <v>44834</v>
      </c>
      <c r="C32" s="62">
        <f t="shared" si="1"/>
        <v>2022</v>
      </c>
      <c r="D32" s="43" t="s">
        <v>286</v>
      </c>
      <c r="E32" s="43" t="s">
        <v>4573</v>
      </c>
      <c r="F32" s="44"/>
      <c r="G32" s="45">
        <v>25</v>
      </c>
      <c r="H32" s="45">
        <v>24</v>
      </c>
      <c r="I32" s="46">
        <v>75.8</v>
      </c>
      <c r="J32" s="46">
        <v>15.2</v>
      </c>
      <c r="K32" s="46"/>
      <c r="L32" s="46">
        <v>91</v>
      </c>
      <c r="M32" s="47"/>
      <c r="N32" s="47"/>
      <c r="O32" s="48" t="s">
        <v>4080</v>
      </c>
      <c r="P32" s="48"/>
      <c r="Q32" s="49">
        <v>44818</v>
      </c>
      <c r="R32" s="191"/>
      <c r="S32" s="191"/>
      <c r="T32" s="49"/>
    </row>
    <row r="33" spans="1:20" ht="15" customHeight="1" x14ac:dyDescent="0.3">
      <c r="A33" s="41" t="s">
        <v>418</v>
      </c>
      <c r="B33" s="42">
        <f t="shared" si="2"/>
        <v>44834</v>
      </c>
      <c r="C33" s="62">
        <f t="shared" si="1"/>
        <v>2022</v>
      </c>
      <c r="D33" s="43" t="s">
        <v>286</v>
      </c>
      <c r="E33" s="43" t="s">
        <v>4006</v>
      </c>
      <c r="F33" s="44" t="s">
        <v>412</v>
      </c>
      <c r="G33" s="45">
        <v>28</v>
      </c>
      <c r="H33" s="45">
        <v>26</v>
      </c>
      <c r="I33" s="46">
        <v>35.5</v>
      </c>
      <c r="J33" s="46">
        <v>7.6</v>
      </c>
      <c r="K33" s="46"/>
      <c r="L33" s="46">
        <v>43.1</v>
      </c>
      <c r="M33" s="47"/>
      <c r="N33" s="47"/>
      <c r="O33" s="48" t="s">
        <v>4080</v>
      </c>
      <c r="P33" s="48"/>
      <c r="Q33" s="49">
        <v>44818</v>
      </c>
      <c r="R33" s="191"/>
      <c r="S33" s="191"/>
      <c r="T33" s="49"/>
    </row>
    <row r="34" spans="1:20" ht="15" customHeight="1" x14ac:dyDescent="0.3">
      <c r="A34" s="41" t="s">
        <v>418</v>
      </c>
      <c r="B34" s="42">
        <f t="shared" si="2"/>
        <v>44834</v>
      </c>
      <c r="C34" s="62">
        <f t="shared" si="1"/>
        <v>2022</v>
      </c>
      <c r="D34" s="43" t="s">
        <v>286</v>
      </c>
      <c r="E34" s="43" t="s">
        <v>4574</v>
      </c>
      <c r="F34" s="44"/>
      <c r="G34" s="45">
        <v>28</v>
      </c>
      <c r="H34" s="45">
        <v>26</v>
      </c>
      <c r="I34" s="46">
        <v>35.5</v>
      </c>
      <c r="J34" s="46">
        <v>7.6</v>
      </c>
      <c r="K34" s="46"/>
      <c r="L34" s="46">
        <v>43.1</v>
      </c>
      <c r="M34" s="47"/>
      <c r="N34" s="47"/>
      <c r="O34" s="48" t="s">
        <v>4080</v>
      </c>
      <c r="P34" s="48"/>
      <c r="Q34" s="49">
        <v>44818</v>
      </c>
      <c r="R34" s="191"/>
      <c r="S34" s="191"/>
      <c r="T34" s="49"/>
    </row>
    <row r="35" spans="1:20" ht="15" customHeight="1" x14ac:dyDescent="0.3">
      <c r="A35" s="213" t="s">
        <v>418</v>
      </c>
      <c r="B35" s="214">
        <f t="shared" si="2"/>
        <v>46142</v>
      </c>
      <c r="C35" s="215">
        <f t="shared" si="1"/>
        <v>2026</v>
      </c>
      <c r="D35" s="216" t="s">
        <v>17439</v>
      </c>
      <c r="E35" s="216" t="s">
        <v>17465</v>
      </c>
      <c r="F35" s="217" t="s">
        <v>412</v>
      </c>
      <c r="G35" s="218">
        <v>15</v>
      </c>
      <c r="H35" s="218"/>
      <c r="I35" s="219">
        <v>62.6</v>
      </c>
      <c r="J35" s="219">
        <v>7.6</v>
      </c>
      <c r="K35" s="219"/>
      <c r="L35" s="219">
        <f>SUM(I35:K35)</f>
        <v>70.2</v>
      </c>
      <c r="M35" s="220"/>
      <c r="N35" s="220"/>
      <c r="O35" s="221" t="s">
        <v>17506</v>
      </c>
      <c r="P35" s="221"/>
      <c r="Q35" s="222">
        <v>46132</v>
      </c>
      <c r="R35" s="221" t="s">
        <v>1837</v>
      </c>
      <c r="S35" s="223"/>
      <c r="T35" s="222"/>
    </row>
    <row r="36" spans="1:20" ht="15" customHeight="1" x14ac:dyDescent="0.3">
      <c r="A36" s="213" t="s">
        <v>418</v>
      </c>
      <c r="B36" s="214">
        <f t="shared" ref="B36:B42" si="3">EOMONTH(Q36,0)</f>
        <v>46142</v>
      </c>
      <c r="C36" s="215">
        <f t="shared" ref="C36:C42" si="4">YEAR(B36)</f>
        <v>2026</v>
      </c>
      <c r="D36" s="216" t="s">
        <v>17439</v>
      </c>
      <c r="E36" s="216" t="s">
        <v>17466</v>
      </c>
      <c r="F36" s="217"/>
      <c r="G36" s="218">
        <v>16</v>
      </c>
      <c r="H36" s="218"/>
      <c r="I36" s="219">
        <v>41</v>
      </c>
      <c r="J36" s="219">
        <v>7.6</v>
      </c>
      <c r="K36" s="219"/>
      <c r="L36" s="219">
        <f t="shared" ref="L36:L42" si="5">SUM(I36:K36)</f>
        <v>48.6</v>
      </c>
      <c r="M36" s="220"/>
      <c r="N36" s="220"/>
      <c r="O36" s="221" t="s">
        <v>17506</v>
      </c>
      <c r="P36" s="221"/>
      <c r="Q36" s="222">
        <v>46129</v>
      </c>
      <c r="R36" s="221"/>
      <c r="S36" s="223"/>
      <c r="T36" s="222"/>
    </row>
    <row r="37" spans="1:20" ht="15" customHeight="1" x14ac:dyDescent="0.3">
      <c r="A37" s="213" t="s">
        <v>418</v>
      </c>
      <c r="B37" s="214">
        <f t="shared" si="3"/>
        <v>46142</v>
      </c>
      <c r="C37" s="215">
        <f t="shared" si="4"/>
        <v>2026</v>
      </c>
      <c r="D37" s="216" t="s">
        <v>17439</v>
      </c>
      <c r="E37" s="216" t="s">
        <v>17467</v>
      </c>
      <c r="F37" s="217" t="s">
        <v>412</v>
      </c>
      <c r="G37" s="218">
        <v>17</v>
      </c>
      <c r="H37" s="218"/>
      <c r="I37" s="219">
        <v>42</v>
      </c>
      <c r="J37" s="219">
        <v>7.6</v>
      </c>
      <c r="K37" s="219"/>
      <c r="L37" s="219">
        <f t="shared" si="5"/>
        <v>49.6</v>
      </c>
      <c r="M37" s="220"/>
      <c r="N37" s="220"/>
      <c r="O37" s="221" t="s">
        <v>17507</v>
      </c>
      <c r="P37" s="221"/>
      <c r="Q37" s="222">
        <v>46129</v>
      </c>
      <c r="R37" s="221" t="s">
        <v>1837</v>
      </c>
      <c r="S37" s="223"/>
      <c r="T37" s="222"/>
    </row>
    <row r="38" spans="1:20" ht="15" customHeight="1" x14ac:dyDescent="0.3">
      <c r="A38" s="213" t="s">
        <v>418</v>
      </c>
      <c r="B38" s="214">
        <f t="shared" si="3"/>
        <v>46142</v>
      </c>
      <c r="C38" s="215">
        <f t="shared" si="4"/>
        <v>2026</v>
      </c>
      <c r="D38" s="216" t="s">
        <v>17439</v>
      </c>
      <c r="E38" s="216" t="s">
        <v>17468</v>
      </c>
      <c r="F38" s="217"/>
      <c r="G38" s="218">
        <v>18</v>
      </c>
      <c r="H38" s="218"/>
      <c r="I38" s="219">
        <v>63.1</v>
      </c>
      <c r="J38" s="219">
        <v>7.6</v>
      </c>
      <c r="K38" s="219"/>
      <c r="L38" s="219">
        <f t="shared" si="5"/>
        <v>70.7</v>
      </c>
      <c r="M38" s="220"/>
      <c r="N38" s="220"/>
      <c r="O38" s="221" t="s">
        <v>17507</v>
      </c>
      <c r="P38" s="221"/>
      <c r="Q38" s="222">
        <v>46129</v>
      </c>
      <c r="R38" s="221"/>
      <c r="S38" s="223"/>
      <c r="T38" s="222"/>
    </row>
    <row r="39" spans="1:20" ht="15" customHeight="1" x14ac:dyDescent="0.3">
      <c r="A39" s="213" t="s">
        <v>418</v>
      </c>
      <c r="B39" s="214">
        <f t="shared" si="3"/>
        <v>46142</v>
      </c>
      <c r="C39" s="215">
        <f t="shared" si="4"/>
        <v>2026</v>
      </c>
      <c r="D39" s="216" t="s">
        <v>17439</v>
      </c>
      <c r="E39" s="216" t="s">
        <v>17489</v>
      </c>
      <c r="F39" s="217" t="s">
        <v>412</v>
      </c>
      <c r="G39" s="218">
        <v>39</v>
      </c>
      <c r="H39" s="218"/>
      <c r="I39" s="219">
        <v>63.1</v>
      </c>
      <c r="J39" s="219">
        <v>7.6</v>
      </c>
      <c r="K39" s="219"/>
      <c r="L39" s="219">
        <f t="shared" si="5"/>
        <v>70.7</v>
      </c>
      <c r="M39" s="220"/>
      <c r="N39" s="220"/>
      <c r="O39" s="221" t="s">
        <v>2240</v>
      </c>
      <c r="P39" s="221"/>
      <c r="Q39" s="222">
        <v>46129</v>
      </c>
      <c r="R39" s="221" t="s">
        <v>1837</v>
      </c>
      <c r="S39" s="223"/>
      <c r="T39" s="222"/>
    </row>
    <row r="40" spans="1:20" ht="15" customHeight="1" x14ac:dyDescent="0.3">
      <c r="A40" s="213" t="s">
        <v>418</v>
      </c>
      <c r="B40" s="214">
        <f t="shared" si="3"/>
        <v>46142</v>
      </c>
      <c r="C40" s="215">
        <f t="shared" si="4"/>
        <v>2026</v>
      </c>
      <c r="D40" s="216" t="s">
        <v>17439</v>
      </c>
      <c r="E40" s="216" t="s">
        <v>17490</v>
      </c>
      <c r="F40" s="217"/>
      <c r="G40" s="218">
        <v>40</v>
      </c>
      <c r="H40" s="218"/>
      <c r="I40" s="219">
        <v>42</v>
      </c>
      <c r="J40" s="219">
        <v>7.6</v>
      </c>
      <c r="K40" s="219"/>
      <c r="L40" s="219">
        <f t="shared" si="5"/>
        <v>49.6</v>
      </c>
      <c r="M40" s="220"/>
      <c r="N40" s="220"/>
      <c r="O40" s="221" t="s">
        <v>2240</v>
      </c>
      <c r="P40" s="221"/>
      <c r="Q40" s="222">
        <v>46129</v>
      </c>
      <c r="R40" s="221"/>
      <c r="S40" s="223"/>
      <c r="T40" s="222"/>
    </row>
    <row r="41" spans="1:20" ht="15" customHeight="1" x14ac:dyDescent="0.3">
      <c r="A41" s="213" t="s">
        <v>418</v>
      </c>
      <c r="B41" s="214">
        <f t="shared" si="3"/>
        <v>46142</v>
      </c>
      <c r="C41" s="215">
        <f t="shared" si="4"/>
        <v>2026</v>
      </c>
      <c r="D41" s="216" t="s">
        <v>17439</v>
      </c>
      <c r="E41" s="216" t="s">
        <v>17493</v>
      </c>
      <c r="F41" s="217" t="s">
        <v>412</v>
      </c>
      <c r="G41" s="218">
        <v>43</v>
      </c>
      <c r="H41" s="218"/>
      <c r="I41" s="219">
        <v>63.1</v>
      </c>
      <c r="J41" s="219">
        <v>7.6</v>
      </c>
      <c r="K41" s="219"/>
      <c r="L41" s="219">
        <f t="shared" si="5"/>
        <v>70.7</v>
      </c>
      <c r="M41" s="220"/>
      <c r="N41" s="220"/>
      <c r="O41" s="221" t="s">
        <v>17512</v>
      </c>
      <c r="P41" s="221"/>
      <c r="Q41" s="222">
        <v>46129</v>
      </c>
      <c r="R41" s="221" t="s">
        <v>1837</v>
      </c>
      <c r="S41" s="223"/>
      <c r="T41" s="222"/>
    </row>
    <row r="42" spans="1:20" ht="15" customHeight="1" x14ac:dyDescent="0.3">
      <c r="A42" s="224" t="s">
        <v>418</v>
      </c>
      <c r="B42" s="225">
        <f t="shared" si="3"/>
        <v>46142</v>
      </c>
      <c r="C42" s="215">
        <f t="shared" si="4"/>
        <v>2026</v>
      </c>
      <c r="D42" s="216" t="s">
        <v>17439</v>
      </c>
      <c r="E42" s="216" t="s">
        <v>17494</v>
      </c>
      <c r="F42" s="226"/>
      <c r="G42" s="227">
        <v>44</v>
      </c>
      <c r="H42" s="227"/>
      <c r="I42" s="228">
        <v>42</v>
      </c>
      <c r="J42" s="228">
        <v>7.6</v>
      </c>
      <c r="K42" s="228"/>
      <c r="L42" s="219">
        <f t="shared" si="5"/>
        <v>49.6</v>
      </c>
      <c r="M42" s="229"/>
      <c r="N42" s="229"/>
      <c r="O42" s="230" t="s">
        <v>17512</v>
      </c>
      <c r="P42" s="230"/>
      <c r="Q42" s="231">
        <v>46129</v>
      </c>
      <c r="R42" s="230"/>
      <c r="S42" s="232"/>
      <c r="T42" s="231"/>
    </row>
    <row r="43" spans="1:20" x14ac:dyDescent="0.3">
      <c r="Q43" s="212"/>
    </row>
  </sheetData>
  <autoFilter ref="A1:Q34" xr:uid="{00000000-0001-0000-0400-000000000000}"/>
  <mergeCells count="19">
    <mergeCell ref="R1:R2"/>
    <mergeCell ref="S1:S2"/>
    <mergeCell ref="N1:N2"/>
    <mergeCell ref="O1:O2"/>
    <mergeCell ref="Q1:Q2"/>
    <mergeCell ref="M1:M2"/>
    <mergeCell ref="P1:P2"/>
    <mergeCell ref="G1:G2"/>
    <mergeCell ref="A1:A2"/>
    <mergeCell ref="B1:B2"/>
    <mergeCell ref="D1:D2"/>
    <mergeCell ref="E1:E2"/>
    <mergeCell ref="F1:F2"/>
    <mergeCell ref="C1:C2"/>
    <mergeCell ref="H1:H2"/>
    <mergeCell ref="I1:I2"/>
    <mergeCell ref="J1:J2"/>
    <mergeCell ref="K1:K2"/>
    <mergeCell ref="L1:L2"/>
  </mergeCells>
  <phoneticPr fontId="37" type="noConversion"/>
  <conditionalFormatting sqref="E5">
    <cfRule type="expression" dxfId="3" priority="5" stopIfTrue="1">
      <formula>AND(COUNTIF($E$1:$E$19, E5)+COUNTIF($E$22:$E$98, E5)+COUNTIF($E$100:$E$56668, E5)&gt;1,NOT(ISBLANK(E5)))</formula>
    </cfRule>
  </conditionalFormatting>
  <conditionalFormatting sqref="E16:E22">
    <cfRule type="expression" dxfId="2" priority="4" stopIfTrue="1">
      <formula>AND(COUNTIF($E$1:$E$18, E16)+COUNTIF($E$20:$E$97, E16)+COUNTIF($E$99:$E$56679, E16)&gt;1,NOT(ISBLANK(E16)))</formula>
    </cfRule>
  </conditionalFormatting>
  <conditionalFormatting sqref="E23:E24">
    <cfRule type="expression" dxfId="1" priority="3" stopIfTrue="1">
      <formula>AND(COUNTIF($E$1:$E$604, E23)+COUNTIF($E$606:$E$684, E23)+COUNTIF($E$686:$E$57494, E23)&gt;1,NOT(ISBLANK(E23)))</formula>
    </cfRule>
  </conditionalFormatting>
  <conditionalFormatting sqref="E25:E42">
    <cfRule type="expression" dxfId="0" priority="1" stopIfTrue="1">
      <formula>AND(COUNTIF($E$1:$E$604, E25)+COUNTIF($E$606:$E$684, E25)+COUNTIF($E$686:$E$57501, E25)&gt;1,NOT(ISBLANK(E25)))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Marketing Data</vt:lpstr>
      <vt:lpstr>Marketing Charts</vt:lpstr>
      <vt:lpstr>Charts</vt:lpstr>
      <vt:lpstr>REPORT</vt:lpstr>
      <vt:lpstr>LIST</vt:lpstr>
      <vt:lpstr>SALES</vt:lpstr>
      <vt:lpstr>Consolidate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mamuka</dc:creator>
  <cp:lastModifiedBy>beso Ortoidze</cp:lastModifiedBy>
  <dcterms:created xsi:type="dcterms:W3CDTF">2023-02-07T07:11:19Z</dcterms:created>
  <dcterms:modified xsi:type="dcterms:W3CDTF">2026-05-11T14:35:29Z</dcterms:modified>
</cp:coreProperties>
</file>